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0" yWindow="4920" windowWidth="20580" windowHeight="7335" tabRatio="777" activeTab="2"/>
  </bookViews>
  <sheets>
    <sheet name="Versionning" sheetId="82" r:id="rId1"/>
    <sheet name="Help" sheetId="81" r:id="rId2"/>
    <sheet name="Inputs" sheetId="72" r:id="rId3"/>
    <sheet name="Outputs" sheetId="73" r:id="rId4"/>
    <sheet name="Normative IROE parameters" sheetId="84" r:id="rId5"/>
    <sheet name="Shock parameters" sheetId="74" r:id="rId6"/>
    <sheet name="helper calculation" sheetId="75" r:id="rId7"/>
    <sheet name="Life SCR" sheetId="76" r:id="rId8"/>
    <sheet name="Health SCR" sheetId="77" r:id="rId9"/>
    <sheet name="NonLife SCR" sheetId="78" r:id="rId10"/>
    <sheet name="Operational SCR" sheetId="79" r:id="rId11"/>
    <sheet name="SCR Aggregation" sheetId="80" r:id="rId12"/>
    <sheet name="MK Shocks" sheetId="65" r:id="rId13"/>
    <sheet name="Calculation" sheetId="68" r:id="rId14"/>
    <sheet name="Market SCR" sheetId="67" r:id="rId15"/>
    <sheet name="ReferenceRates" sheetId="69" r:id="rId16"/>
    <sheet name="CCP" sheetId="70" r:id="rId17"/>
    <sheet name="Sensi" sheetId="83" r:id="rId18"/>
  </sheets>
  <functionGroups builtInGroupCount="17"/>
  <externalReferences>
    <externalReference r:id="rId19"/>
  </externalReferences>
  <definedNames>
    <definedName name="_FirstYear">#REF!</definedName>
    <definedName name="_ListCountries">#REF!</definedName>
    <definedName name="_Regular_Asset_Alloc">#REF!</definedName>
    <definedName name="_Single_Asset_Alloc">#REF!</definedName>
    <definedName name="_StartDate" localSheetId="16">CCP!$C$3</definedName>
    <definedName name="_StartDate">ReferenceRates!$B$3</definedName>
    <definedName name="AccDeath_in_Health_Rate">Inputs!$H$9</definedName>
    <definedName name="Acq_Cost_Loading_Rate">Inputs!$E$17</definedName>
    <definedName name="_xlnm.Print_Area" localSheetId="13">Calculation!$A$1:$Q$146</definedName>
    <definedName name="_xlnm.Print_Area" localSheetId="14">'Market SCR'!$A$1:$Q$302</definedName>
    <definedName name="_xlnm.Print_Area" localSheetId="12">'MK Shocks'!$A$1:$Q$86</definedName>
    <definedName name="Cap_Cost_Loading_Rate">Inputs!$E$16</definedName>
    <definedName name="Cap_Rem_Rate">Inputs!$B$6</definedName>
    <definedName name="Comm_Rate">Inputs!$E$15</definedName>
    <definedName name="Countries">'Shock parameters'!$G$5:$G$41</definedName>
    <definedName name="Country">'[1]Ass Global'!$B$6</definedName>
    <definedName name="Death_in_Life_Rate">Inputs!$H$4</definedName>
    <definedName name="Disc_Rate">Inputs!$B$5</definedName>
    <definedName name="Endowment_Input">#REF!,#REF!,#REF!</definedName>
    <definedName name="ENDOWMENT_RP">#REF!</definedName>
    <definedName name="Endowment_RP_Ass.">#REF!,#REF!,#REF!,#REF!</definedName>
    <definedName name="ENDOWMENT_SP">#REF!</definedName>
    <definedName name="Endowment_SP_Ass.">#REF!,#REF!,#REF!</definedName>
    <definedName name="Exclusion_Period">Inputs!$N$3</definedName>
    <definedName name="Fire_in_NonLife_Rate">Inputs!$H$14</definedName>
    <definedName name="GF_CF">#REF!</definedName>
    <definedName name="GF_GOI">#REF!</definedName>
    <definedName name="GF_Margin">#REF!</definedName>
    <definedName name="GF_Prem">#REF!</definedName>
    <definedName name="GW">#REF!</definedName>
    <definedName name="Health_NSLT_IncProt_Dur_mth">Inputs!$E$11</definedName>
    <definedName name="Health_NSLT_IncProt_LR">Inputs!$K$6</definedName>
    <definedName name="Health_NSLT_Medex_Dur_mth">Inputs!$E$12</definedName>
    <definedName name="Health_NSLT_Medex_LR">Inputs!$K$7</definedName>
    <definedName name="Health_SLT_Dur_mth">Inputs!$E$10</definedName>
    <definedName name="Health_SLT_LR">Inputs!$K$5</definedName>
    <definedName name="Hospi_in_Health_Rate">Inputs!$H$10</definedName>
    <definedName name="Init_Nb_of_Policies">Inputs!$K$20</definedName>
    <definedName name="IQ">Inputs!$K$25</definedName>
    <definedName name="Issue_Delay">Inputs!#REF!</definedName>
    <definedName name="IU_in_SLT_Rate">Inputs!#REF!</definedName>
    <definedName name="Lapse_Rate">Inputs!$E$4</definedName>
    <definedName name="Life_Dur_mth">Inputs!$E$9</definedName>
    <definedName name="Life_LR">Inputs!$K$4</definedName>
    <definedName name="Loss_Carry_Forward">Inputs!$B$12</definedName>
    <definedName name="Misc_in_NonLife_rate">Inputs!$H$15</definedName>
    <definedName name="Misc_NL_Dur_mth">Inputs!$E$13</definedName>
    <definedName name="Misc_Non_subject_to_Cat">Inputs!$H$16</definedName>
    <definedName name="Motor_in_NonLife_Rate">Inputs!$H$13</definedName>
    <definedName name="Mth_Nb_New_Policies">Inputs!$K$21</definedName>
    <definedName name="NonLife_LR">Inputs!$K$8</definedName>
    <definedName name="Opex_Loading_Rate">Inputs!$E$18</definedName>
    <definedName name="Overheads_Health_SLT">Inputs!$K$12</definedName>
    <definedName name="Overheads_Life">Inputs!$K$11</definedName>
    <definedName name="Overheads_NonLife">Inputs!$K$15</definedName>
    <definedName name="Overheads_NSLT_IncProt">Inputs!$K$13</definedName>
    <definedName name="Overheads_NSLT_Medex">Inputs!$K$14</definedName>
    <definedName name="Partner_Deffered_VC_Rate">Inputs!$B$11</definedName>
    <definedName name="Partner_Direct_VC_Rate">Inputs!$B$10</definedName>
    <definedName name="Policy_Duration">Inputs!$K$22</definedName>
    <definedName name="Prem_excl_Comm">Inputs!$K$23</definedName>
    <definedName name="Prem_Revisability">Inputs!$E$6</definedName>
    <definedName name="Prem_Revisability_Delay">Inputs!$E$5</definedName>
    <definedName name="Prem_Type">Inputs!$E$3</definedName>
    <definedName name="Pro_CF">#REF!</definedName>
    <definedName name="Pro_GOI">#REF!</definedName>
    <definedName name="Pro_Prem">#REF!</definedName>
    <definedName name="Result_in_ER_Rate">Inputs!$B$9</definedName>
    <definedName name="S_Prem_Fire">'Shock parameters'!$E$43</definedName>
    <definedName name="S_Prem_IncProt">'Shock parameters'!$E$35</definedName>
    <definedName name="S_Prem_Medex">'Shock parameters'!$E$33</definedName>
    <definedName name="S_Prem_Misc">'Shock parameters'!$E$45</definedName>
    <definedName name="S_Prem_Motor">'Shock parameters'!$E$41</definedName>
    <definedName name="S_Res_Fire">'Shock parameters'!$E$44</definedName>
    <definedName name="S_Res_IncProt">'Shock parameters'!$E$36</definedName>
    <definedName name="S_Res_Medex">'Shock parameters'!$E$34</definedName>
    <definedName name="S_Res_Misc">'Shock parameters'!$E$46</definedName>
    <definedName name="S_Res_Motor">'Shock parameters'!$E$42</definedName>
    <definedName name="Savings_RP_Ass.">#REF!,#REF!,#REF!</definedName>
    <definedName name="Savings_SP_Ass.">#REF!,#REF!</definedName>
    <definedName name="SavingsRP">#REF!</definedName>
    <definedName name="SavingsSP">#REF!</definedName>
    <definedName name="Shock_per_country">'Shock parameters'!$G$5:$BQ$41</definedName>
    <definedName name="Tax_Rate">Inputs!$B$4</definedName>
    <definedName name="TBQ">Inputs!$K$24</definedName>
    <definedName name="TD_in_Health_Rate">Inputs!$H$7</definedName>
    <definedName name="TLR">Inputs!$K$3</definedName>
    <definedName name="TPD_in_Health_Rate">Inputs!$H$8</definedName>
    <definedName name="UL_CF_Fix">#REF!</definedName>
    <definedName name="UL_CF_Gar">#REF!</definedName>
    <definedName name="UL_CF_MR">#REF!</definedName>
    <definedName name="UL_GOI">#REF!</definedName>
    <definedName name="UL_Margin">#REF!</definedName>
    <definedName name="UL_Prem">#REF!</definedName>
    <definedName name="Upfront_Payment">Inputs!$K$26</definedName>
    <definedName name="Z_782C8B8B_62C1_4EBD_B6F9_D44AD1D5B88B_.wvu.Rows" localSheetId="6" hidden="1">'helper calculation'!$65:$113,'helper calculation'!$121:$169,'helper calculation'!$176:$224,'helper calculation'!$231:$279,'helper calculation'!$286:$334</definedName>
    <definedName name="Zillmerisation">#REF!</definedName>
    <definedName name="zone_conso_PHT">Inputs!$B$35:$AY$36</definedName>
  </definedNames>
  <calcPr calcId="145621"/>
</workbook>
</file>

<file path=xl/calcChain.xml><?xml version="1.0" encoding="utf-8"?>
<calcChain xmlns="http://schemas.openxmlformats.org/spreadsheetml/2006/main">
  <c r="B48" i="73" l="1"/>
  <c r="AY48" i="73"/>
  <c r="AX48" i="73"/>
  <c r="AW48" i="73"/>
  <c r="AV48" i="73"/>
  <c r="AU48" i="73"/>
  <c r="AT48" i="73"/>
  <c r="AS48" i="73"/>
  <c r="AR48" i="73"/>
  <c r="AQ48" i="73"/>
  <c r="AP48" i="73"/>
  <c r="AO48" i="73"/>
  <c r="AN48" i="73"/>
  <c r="AM48" i="73"/>
  <c r="AL48" i="73"/>
  <c r="AK48" i="73"/>
  <c r="AJ48" i="73"/>
  <c r="AI48" i="73"/>
  <c r="AH48" i="73"/>
  <c r="AG48" i="73"/>
  <c r="AF48" i="73"/>
  <c r="AE48" i="73"/>
  <c r="AD48" i="73"/>
  <c r="AC48" i="73"/>
  <c r="AB48" i="73"/>
  <c r="AA48" i="73"/>
  <c r="Z48" i="73"/>
  <c r="Y48" i="73"/>
  <c r="X48" i="73"/>
  <c r="W48" i="73"/>
  <c r="V48" i="73"/>
  <c r="U48" i="73"/>
  <c r="T48" i="73"/>
  <c r="S48" i="73"/>
  <c r="R48" i="73"/>
  <c r="Q48" i="73"/>
  <c r="P48" i="73"/>
  <c r="O48" i="73"/>
  <c r="N48" i="73"/>
  <c r="M48" i="73"/>
  <c r="L48" i="73"/>
  <c r="K48" i="73"/>
  <c r="J48" i="73"/>
  <c r="I48" i="73"/>
  <c r="H48" i="73"/>
  <c r="G48" i="73"/>
  <c r="F48" i="73"/>
  <c r="E48" i="73"/>
  <c r="D48" i="73"/>
  <c r="C48" i="73"/>
  <c r="O13" i="72"/>
  <c r="AY53" i="72" l="1"/>
  <c r="AX53" i="72"/>
  <c r="AW53" i="72"/>
  <c r="AV53" i="72"/>
  <c r="AU53" i="72"/>
  <c r="AT53" i="72"/>
  <c r="AS53" i="72"/>
  <c r="AR53" i="72"/>
  <c r="AQ53" i="72"/>
  <c r="AP53" i="72"/>
  <c r="AO53" i="72"/>
  <c r="AN53" i="72"/>
  <c r="AM53" i="72"/>
  <c r="AL53" i="72"/>
  <c r="AK53" i="72"/>
  <c r="AJ53" i="72"/>
  <c r="AI53" i="72"/>
  <c r="AH53" i="72"/>
  <c r="AG53" i="72"/>
  <c r="AF53" i="72"/>
  <c r="AE53" i="72"/>
  <c r="AD53" i="72"/>
  <c r="AC53" i="72"/>
  <c r="AB53" i="72"/>
  <c r="AA53" i="72"/>
  <c r="Z53" i="72"/>
  <c r="Y53" i="72"/>
  <c r="X53" i="72"/>
  <c r="W53" i="72"/>
  <c r="V53" i="72"/>
  <c r="U53" i="72"/>
  <c r="T53" i="72"/>
  <c r="S53" i="72"/>
  <c r="R53" i="72"/>
  <c r="Q53" i="72"/>
  <c r="P53" i="72"/>
  <c r="O53" i="72"/>
  <c r="N53" i="72"/>
  <c r="M53" i="72"/>
  <c r="L53" i="72"/>
  <c r="K53" i="72"/>
  <c r="J53" i="72"/>
  <c r="I53" i="72"/>
  <c r="H53" i="72"/>
  <c r="G53" i="72"/>
  <c r="F53" i="72"/>
  <c r="E53" i="72"/>
  <c r="D53" i="72"/>
  <c r="C53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AM34" i="72"/>
  <c r="AL34" i="72"/>
  <c r="AK34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G34" i="72"/>
  <c r="F34" i="72"/>
  <c r="E34" i="72"/>
  <c r="D34" i="72"/>
  <c r="C34" i="72"/>
  <c r="E187" i="73" l="1"/>
  <c r="F187" i="73" s="1"/>
  <c r="G187" i="73" s="1"/>
  <c r="H187" i="73" s="1"/>
  <c r="I187" i="73" s="1"/>
  <c r="J187" i="73" s="1"/>
  <c r="K187" i="73" s="1"/>
  <c r="L187" i="73" s="1"/>
  <c r="M187" i="73" s="1"/>
  <c r="N187" i="73" s="1"/>
  <c r="O187" i="73" s="1"/>
  <c r="P187" i="73" s="1"/>
  <c r="Q187" i="73" s="1"/>
  <c r="R187" i="73" s="1"/>
  <c r="S187" i="73" s="1"/>
  <c r="T187" i="73" s="1"/>
  <c r="U187" i="73" s="1"/>
  <c r="V187" i="73" s="1"/>
  <c r="W187" i="73" s="1"/>
  <c r="X187" i="73" s="1"/>
  <c r="Y187" i="73" s="1"/>
  <c r="Z187" i="73" s="1"/>
  <c r="AA187" i="73" s="1"/>
  <c r="AB187" i="73" s="1"/>
  <c r="AC187" i="73" s="1"/>
  <c r="AD187" i="73" s="1"/>
  <c r="AE187" i="73" s="1"/>
  <c r="AF187" i="73" s="1"/>
  <c r="AG187" i="73" s="1"/>
  <c r="AH187" i="73" s="1"/>
  <c r="AI187" i="73" s="1"/>
  <c r="AJ187" i="73" s="1"/>
  <c r="AK187" i="73" s="1"/>
  <c r="AL187" i="73" s="1"/>
  <c r="AM187" i="73" s="1"/>
  <c r="AN187" i="73" s="1"/>
  <c r="AO187" i="73" s="1"/>
  <c r="AP187" i="73" s="1"/>
  <c r="AQ187" i="73" s="1"/>
  <c r="AR187" i="73" s="1"/>
  <c r="AS187" i="73" s="1"/>
  <c r="AT187" i="73" s="1"/>
  <c r="AU187" i="73" s="1"/>
  <c r="AV187" i="73" s="1"/>
  <c r="AW187" i="73" s="1"/>
  <c r="AX187" i="73" s="1"/>
  <c r="AY21" i="73"/>
  <c r="AX21" i="73"/>
  <c r="AY20" i="73" s="1"/>
  <c r="AW21" i="73"/>
  <c r="AX20" i="73" s="1"/>
  <c r="AV21" i="73"/>
  <c r="AW20" i="73" s="1"/>
  <c r="AU21" i="73"/>
  <c r="AV20" i="73" s="1"/>
  <c r="AT21" i="73"/>
  <c r="AU20" i="73" s="1"/>
  <c r="AS21" i="73"/>
  <c r="AT20" i="73" s="1"/>
  <c r="AR21" i="73"/>
  <c r="AS20" i="73" s="1"/>
  <c r="AQ21" i="73"/>
  <c r="AR20" i="73" s="1"/>
  <c r="AP21" i="73"/>
  <c r="AQ20" i="73" s="1"/>
  <c r="AO21" i="73"/>
  <c r="AP20" i="73" s="1"/>
  <c r="AN21" i="73"/>
  <c r="AO20" i="73" s="1"/>
  <c r="AM21" i="73"/>
  <c r="AN20" i="73" s="1"/>
  <c r="AL21" i="73"/>
  <c r="AM20" i="73" s="1"/>
  <c r="AK21" i="73"/>
  <c r="AL20" i="73" s="1"/>
  <c r="AJ21" i="73"/>
  <c r="AK20" i="73" s="1"/>
  <c r="AI21" i="73"/>
  <c r="AJ20" i="73" s="1"/>
  <c r="AH21" i="73"/>
  <c r="AI20" i="73" s="1"/>
  <c r="AG21" i="73"/>
  <c r="AH20" i="73" s="1"/>
  <c r="AF21" i="73"/>
  <c r="AG20" i="73" s="1"/>
  <c r="AE21" i="73"/>
  <c r="AF20" i="73" s="1"/>
  <c r="AD21" i="73"/>
  <c r="AE20" i="73" s="1"/>
  <c r="AC21" i="73"/>
  <c r="AD20" i="73" s="1"/>
  <c r="AB21" i="73"/>
  <c r="AC20" i="73" s="1"/>
  <c r="AA21" i="73"/>
  <c r="AB20" i="73" s="1"/>
  <c r="Z21" i="73"/>
  <c r="AA20" i="73" s="1"/>
  <c r="Y21" i="73"/>
  <c r="Z20" i="73" s="1"/>
  <c r="X21" i="73"/>
  <c r="Y20" i="73" s="1"/>
  <c r="W21" i="73"/>
  <c r="X20" i="73" s="1"/>
  <c r="V21" i="73"/>
  <c r="W20" i="73" s="1"/>
  <c r="U21" i="73"/>
  <c r="V20" i="73" s="1"/>
  <c r="T21" i="73"/>
  <c r="U20" i="73" s="1"/>
  <c r="S21" i="73"/>
  <c r="T20" i="73" s="1"/>
  <c r="R21" i="73"/>
  <c r="S20" i="73" s="1"/>
  <c r="Q21" i="73"/>
  <c r="R20" i="73" s="1"/>
  <c r="P21" i="73"/>
  <c r="Q20" i="73" s="1"/>
  <c r="O21" i="73"/>
  <c r="P20" i="73" s="1"/>
  <c r="N21" i="73"/>
  <c r="O20" i="73" s="1"/>
  <c r="M21" i="73"/>
  <c r="N20" i="73" s="1"/>
  <c r="L21" i="73"/>
  <c r="M20" i="73" s="1"/>
  <c r="K21" i="73"/>
  <c r="L20" i="73" s="1"/>
  <c r="J21" i="73"/>
  <c r="K20" i="73" s="1"/>
  <c r="I21" i="73"/>
  <c r="J20" i="73" s="1"/>
  <c r="H21" i="73"/>
  <c r="I20" i="73" s="1"/>
  <c r="G21" i="73"/>
  <c r="H20" i="73" s="1"/>
  <c r="F21" i="73"/>
  <c r="G20" i="73" s="1"/>
  <c r="E21" i="73"/>
  <c r="F20" i="73" s="1"/>
  <c r="D21" i="73"/>
  <c r="E20" i="73" s="1"/>
  <c r="D388" i="75" l="1"/>
  <c r="D387" i="75"/>
  <c r="D386" i="75"/>
  <c r="D385" i="75"/>
  <c r="D384" i="75"/>
  <c r="D383" i="75"/>
  <c r="D382" i="75"/>
  <c r="D381" i="75"/>
  <c r="D380" i="75"/>
  <c r="D379" i="75"/>
  <c r="D378" i="75"/>
  <c r="D377" i="75"/>
  <c r="D376" i="75"/>
  <c r="D375" i="75"/>
  <c r="D374" i="75"/>
  <c r="D373" i="75"/>
  <c r="D372" i="75"/>
  <c r="D371" i="75"/>
  <c r="D370" i="75"/>
  <c r="D369" i="75"/>
  <c r="D368" i="75"/>
  <c r="D367" i="75"/>
  <c r="D366" i="75"/>
  <c r="D365" i="75"/>
  <c r="D364" i="75"/>
  <c r="D363" i="75"/>
  <c r="D362" i="75"/>
  <c r="D361" i="75"/>
  <c r="D360" i="75"/>
  <c r="D359" i="75"/>
  <c r="D358" i="75"/>
  <c r="D357" i="75"/>
  <c r="D356" i="75"/>
  <c r="D355" i="75"/>
  <c r="D354" i="75"/>
  <c r="D353" i="75"/>
  <c r="D352" i="75"/>
  <c r="D351" i="75"/>
  <c r="D350" i="75"/>
  <c r="D349" i="75"/>
  <c r="D348" i="75"/>
  <c r="D347" i="75"/>
  <c r="D346" i="75"/>
  <c r="D345" i="75"/>
  <c r="D344" i="75"/>
  <c r="D343" i="75"/>
  <c r="D342" i="75"/>
  <c r="D341" i="75"/>
  <c r="D340" i="75"/>
  <c r="D339" i="75"/>
  <c r="D178" i="73" l="1"/>
  <c r="E178" i="73" s="1"/>
  <c r="F178" i="73" s="1"/>
  <c r="G178" i="73" s="1"/>
  <c r="H178" i="73" s="1"/>
  <c r="I178" i="73" s="1"/>
  <c r="J178" i="73" s="1"/>
  <c r="K178" i="73" s="1"/>
  <c r="L178" i="73" s="1"/>
  <c r="M178" i="73" s="1"/>
  <c r="N178" i="73" s="1"/>
  <c r="O178" i="73" s="1"/>
  <c r="P178" i="73" s="1"/>
  <c r="Q178" i="73" s="1"/>
  <c r="R178" i="73" s="1"/>
  <c r="S178" i="73" s="1"/>
  <c r="T178" i="73" s="1"/>
  <c r="U178" i="73" s="1"/>
  <c r="V178" i="73" s="1"/>
  <c r="W178" i="73" s="1"/>
  <c r="X178" i="73" s="1"/>
  <c r="Y178" i="73" s="1"/>
  <c r="Z178" i="73" s="1"/>
  <c r="AA178" i="73" s="1"/>
  <c r="AB178" i="73" s="1"/>
  <c r="AC178" i="73" s="1"/>
  <c r="AD178" i="73" s="1"/>
  <c r="AE178" i="73" s="1"/>
  <c r="AF178" i="73" s="1"/>
  <c r="AG178" i="73" s="1"/>
  <c r="AH178" i="73" s="1"/>
  <c r="AI178" i="73" s="1"/>
  <c r="AJ178" i="73" s="1"/>
  <c r="AK178" i="73" s="1"/>
  <c r="AL178" i="73" s="1"/>
  <c r="AM178" i="73" s="1"/>
  <c r="AN178" i="73" s="1"/>
  <c r="AO178" i="73" s="1"/>
  <c r="AP178" i="73" s="1"/>
  <c r="AQ178" i="73" s="1"/>
  <c r="AR178" i="73" s="1"/>
  <c r="AS178" i="73" s="1"/>
  <c r="AT178" i="73" s="1"/>
  <c r="AU178" i="73" s="1"/>
  <c r="AV178" i="73" s="1"/>
  <c r="AW178" i="73" s="1"/>
  <c r="AX178" i="73" s="1"/>
  <c r="C169" i="73" l="1"/>
  <c r="D169" i="73" s="1"/>
  <c r="E169" i="73" s="1"/>
  <c r="F169" i="73" s="1"/>
  <c r="G169" i="73" s="1"/>
  <c r="H169" i="73" s="1"/>
  <c r="I169" i="73" s="1"/>
  <c r="J169" i="73" s="1"/>
  <c r="K169" i="73" s="1"/>
  <c r="L169" i="73" s="1"/>
  <c r="M169" i="73" s="1"/>
  <c r="N169" i="73" s="1"/>
  <c r="O169" i="73" s="1"/>
  <c r="P169" i="73" s="1"/>
  <c r="Q169" i="73" s="1"/>
  <c r="R169" i="73" s="1"/>
  <c r="S169" i="73" s="1"/>
  <c r="T169" i="73" s="1"/>
  <c r="U169" i="73" s="1"/>
  <c r="V169" i="73" s="1"/>
  <c r="W169" i="73" s="1"/>
  <c r="X169" i="73" s="1"/>
  <c r="Y169" i="73" s="1"/>
  <c r="Z169" i="73" s="1"/>
  <c r="AA169" i="73" s="1"/>
  <c r="AB169" i="73" s="1"/>
  <c r="AC169" i="73" s="1"/>
  <c r="AD169" i="73" s="1"/>
  <c r="AE169" i="73" s="1"/>
  <c r="AF169" i="73" s="1"/>
  <c r="AG169" i="73" s="1"/>
  <c r="AH169" i="73" s="1"/>
  <c r="AI169" i="73" s="1"/>
  <c r="AJ169" i="73" s="1"/>
  <c r="AK169" i="73" s="1"/>
  <c r="AL169" i="73" s="1"/>
  <c r="AM169" i="73" s="1"/>
  <c r="AN169" i="73" s="1"/>
  <c r="AO169" i="73" s="1"/>
  <c r="AP169" i="73" s="1"/>
  <c r="AQ169" i="73" s="1"/>
  <c r="AR169" i="73" s="1"/>
  <c r="AS169" i="73" s="1"/>
  <c r="AT169" i="73" s="1"/>
  <c r="AU169" i="73" s="1"/>
  <c r="AV169" i="73" s="1"/>
  <c r="AW169" i="73" s="1"/>
  <c r="AX169" i="73" s="1"/>
  <c r="F447" i="75" l="1"/>
  <c r="G447" i="75"/>
  <c r="H447" i="75"/>
  <c r="I447" i="75"/>
  <c r="J447" i="75"/>
  <c r="K447" i="75"/>
  <c r="L447" i="75"/>
  <c r="M447" i="75"/>
  <c r="N447" i="75"/>
  <c r="O447" i="75"/>
  <c r="P447" i="75"/>
  <c r="Q447" i="75"/>
  <c r="R447" i="75"/>
  <c r="S447" i="75"/>
  <c r="T447" i="75"/>
  <c r="U447" i="75"/>
  <c r="V447" i="75"/>
  <c r="W447" i="75"/>
  <c r="X447" i="75"/>
  <c r="Y447" i="75"/>
  <c r="Z447" i="75"/>
  <c r="AA447" i="75"/>
  <c r="AB447" i="75"/>
  <c r="AC447" i="75"/>
  <c r="AD447" i="75"/>
  <c r="AE447" i="75"/>
  <c r="AF447" i="75"/>
  <c r="AG447" i="75"/>
  <c r="AH447" i="75"/>
  <c r="AI447" i="75"/>
  <c r="AJ447" i="75"/>
  <c r="AK447" i="75"/>
  <c r="AL447" i="75"/>
  <c r="AM447" i="75"/>
  <c r="AN447" i="75"/>
  <c r="AO447" i="75"/>
  <c r="AP447" i="75"/>
  <c r="AQ447" i="75"/>
  <c r="AR447" i="75"/>
  <c r="AS447" i="75"/>
  <c r="AT447" i="75"/>
  <c r="AU447" i="75"/>
  <c r="AV447" i="75"/>
  <c r="AW447" i="75"/>
  <c r="AX447" i="75"/>
  <c r="AY447" i="75"/>
  <c r="AZ447" i="75"/>
  <c r="BA447" i="75"/>
  <c r="E447" i="75"/>
  <c r="D447" i="75"/>
  <c r="C63" i="72" l="1"/>
  <c r="D63" i="72"/>
  <c r="E63" i="72"/>
  <c r="F63" i="72"/>
  <c r="G63" i="72"/>
  <c r="H63" i="72"/>
  <c r="I63" i="72"/>
  <c r="J63" i="72"/>
  <c r="K63" i="72"/>
  <c r="L63" i="72"/>
  <c r="M63" i="72"/>
  <c r="N63" i="72"/>
  <c r="O63" i="72"/>
  <c r="P63" i="72"/>
  <c r="Q63" i="72"/>
  <c r="R63" i="72"/>
  <c r="S63" i="72"/>
  <c r="T63" i="72"/>
  <c r="U63" i="72"/>
  <c r="V63" i="72"/>
  <c r="W63" i="72"/>
  <c r="X63" i="72"/>
  <c r="Y63" i="72"/>
  <c r="Z63" i="72"/>
  <c r="AA63" i="72"/>
  <c r="AB63" i="72"/>
  <c r="AC63" i="72"/>
  <c r="AD63" i="72"/>
  <c r="AE63" i="72"/>
  <c r="AF63" i="72"/>
  <c r="AG63" i="72"/>
  <c r="AH63" i="72"/>
  <c r="AI63" i="72"/>
  <c r="AJ63" i="72"/>
  <c r="AK63" i="72"/>
  <c r="AL63" i="72"/>
  <c r="AM63" i="72"/>
  <c r="AN63" i="72"/>
  <c r="AO63" i="72"/>
  <c r="AP63" i="72"/>
  <c r="AQ63" i="72"/>
  <c r="AR63" i="72"/>
  <c r="AS63" i="72"/>
  <c r="AT63" i="72"/>
  <c r="AU63" i="72"/>
  <c r="AV63" i="72"/>
  <c r="AW63" i="72"/>
  <c r="AX63" i="72"/>
  <c r="AY63" i="72"/>
  <c r="B63" i="72"/>
  <c r="AG29" i="70"/>
  <c r="AF29" i="70"/>
  <c r="AE29" i="70"/>
  <c r="AD29" i="70"/>
  <c r="AC29" i="70"/>
  <c r="AB29" i="70"/>
  <c r="AA29" i="70"/>
  <c r="Z29" i="70"/>
  <c r="Y29" i="70"/>
  <c r="X29" i="70"/>
  <c r="W29" i="70"/>
  <c r="V29" i="70"/>
  <c r="U29" i="70"/>
  <c r="T29" i="70"/>
  <c r="S29" i="70"/>
  <c r="R29" i="70"/>
  <c r="Q29" i="70"/>
  <c r="P29" i="70"/>
  <c r="O29" i="70"/>
  <c r="N29" i="70"/>
  <c r="M29" i="70"/>
  <c r="L29" i="70"/>
  <c r="K29" i="70"/>
  <c r="J29" i="70"/>
  <c r="I29" i="70"/>
  <c r="H29" i="70"/>
  <c r="G29" i="70"/>
  <c r="F29" i="70"/>
  <c r="E29" i="70"/>
  <c r="D29" i="70"/>
  <c r="C29" i="70"/>
  <c r="AG28" i="70"/>
  <c r="AF28" i="70"/>
  <c r="AE28" i="70"/>
  <c r="AD28" i="70"/>
  <c r="AC28" i="70"/>
  <c r="AB28" i="70"/>
  <c r="AA28" i="70"/>
  <c r="Z28" i="70"/>
  <c r="Y28" i="70"/>
  <c r="X28" i="70"/>
  <c r="W28" i="70"/>
  <c r="V28" i="70"/>
  <c r="U28" i="70"/>
  <c r="T28" i="70"/>
  <c r="S28" i="70"/>
  <c r="R28" i="70"/>
  <c r="Q28" i="70"/>
  <c r="P28" i="70"/>
  <c r="O28" i="70"/>
  <c r="N28" i="70"/>
  <c r="M28" i="70"/>
  <c r="L28" i="70"/>
  <c r="K28" i="70"/>
  <c r="J28" i="70"/>
  <c r="I28" i="70"/>
  <c r="H28" i="70"/>
  <c r="G28" i="70"/>
  <c r="F28" i="70"/>
  <c r="E28" i="70"/>
  <c r="D28" i="70"/>
  <c r="C28" i="70"/>
  <c r="AG25" i="70"/>
  <c r="AF25" i="70"/>
  <c r="AE25" i="70"/>
  <c r="AD25" i="70"/>
  <c r="AC25" i="70"/>
  <c r="AB25" i="70"/>
  <c r="AA25" i="70"/>
  <c r="Z25" i="70"/>
  <c r="Y25" i="70"/>
  <c r="X25" i="70"/>
  <c r="W25" i="70"/>
  <c r="V25" i="70"/>
  <c r="U25" i="70"/>
  <c r="T25" i="70"/>
  <c r="S25" i="70"/>
  <c r="R25" i="70"/>
  <c r="Q25" i="70"/>
  <c r="P25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AG22" i="70"/>
  <c r="AF22" i="70"/>
  <c r="AE22" i="70"/>
  <c r="AD22" i="70"/>
  <c r="AC22" i="70"/>
  <c r="AB22" i="70"/>
  <c r="AA22" i="70"/>
  <c r="Z22" i="70"/>
  <c r="Y22" i="70"/>
  <c r="X22" i="70"/>
  <c r="W22" i="70"/>
  <c r="V22" i="70"/>
  <c r="U22" i="70"/>
  <c r="T22" i="70"/>
  <c r="S22" i="70"/>
  <c r="R22" i="70"/>
  <c r="Q22" i="70"/>
  <c r="P22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AG21" i="70"/>
  <c r="AF21" i="70"/>
  <c r="AE21" i="70"/>
  <c r="AD21" i="70"/>
  <c r="AC21" i="70"/>
  <c r="AB21" i="70"/>
  <c r="AA21" i="70"/>
  <c r="Z21" i="70"/>
  <c r="Y21" i="70"/>
  <c r="X21" i="70"/>
  <c r="W21" i="70"/>
  <c r="V21" i="70"/>
  <c r="U21" i="70"/>
  <c r="T21" i="70"/>
  <c r="S21" i="70"/>
  <c r="R21" i="70"/>
  <c r="Q21" i="70"/>
  <c r="P21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AG20" i="70"/>
  <c r="AF20" i="70"/>
  <c r="AE20" i="70"/>
  <c r="AD20" i="70"/>
  <c r="AC20" i="70"/>
  <c r="AB20" i="70"/>
  <c r="AA20" i="70"/>
  <c r="Z20" i="70"/>
  <c r="Y20" i="70"/>
  <c r="X20" i="70"/>
  <c r="W20" i="70"/>
  <c r="V20" i="70"/>
  <c r="U20" i="70"/>
  <c r="T20" i="70"/>
  <c r="S20" i="70"/>
  <c r="R20" i="70"/>
  <c r="Q20" i="70"/>
  <c r="P20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AG18" i="70"/>
  <c r="AF18" i="70"/>
  <c r="AE18" i="70"/>
  <c r="AD18" i="70"/>
  <c r="AC18" i="70"/>
  <c r="AB18" i="70"/>
  <c r="AA18" i="70"/>
  <c r="Z18" i="70"/>
  <c r="Y18" i="70"/>
  <c r="X18" i="70"/>
  <c r="W18" i="70"/>
  <c r="V18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AG16" i="70"/>
  <c r="AF16" i="70"/>
  <c r="AE16" i="70"/>
  <c r="AD16" i="70"/>
  <c r="AC16" i="70"/>
  <c r="AB16" i="70"/>
  <c r="AA16" i="70"/>
  <c r="Z16" i="70"/>
  <c r="Y16" i="70"/>
  <c r="X16" i="70"/>
  <c r="W16" i="70"/>
  <c r="V16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F16" i="70"/>
  <c r="E16" i="70"/>
  <c r="D16" i="70"/>
  <c r="C16" i="70"/>
  <c r="AG11" i="70"/>
  <c r="AF11" i="70"/>
  <c r="AE11" i="70"/>
  <c r="AD11" i="70"/>
  <c r="AC11" i="70"/>
  <c r="AB11" i="70"/>
  <c r="AA11" i="70"/>
  <c r="Z11" i="70"/>
  <c r="Y11" i="70"/>
  <c r="X11" i="70"/>
  <c r="W11" i="70"/>
  <c r="V11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F11" i="70"/>
  <c r="E11" i="70"/>
  <c r="D11" i="70"/>
  <c r="C11" i="70"/>
  <c r="AG10" i="70"/>
  <c r="AF10" i="70"/>
  <c r="AE10" i="70"/>
  <c r="AD10" i="70"/>
  <c r="AC10" i="70"/>
  <c r="AB10" i="70"/>
  <c r="AA10" i="70"/>
  <c r="Z10" i="70"/>
  <c r="Y10" i="70"/>
  <c r="X10" i="70"/>
  <c r="W10" i="70"/>
  <c r="V10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F10" i="70"/>
  <c r="E10" i="70"/>
  <c r="D10" i="70"/>
  <c r="C10" i="70"/>
  <c r="K22" i="72" l="1"/>
  <c r="C70" i="72"/>
  <c r="D70" i="72"/>
  <c r="E70" i="72"/>
  <c r="F70" i="72"/>
  <c r="G70" i="72"/>
  <c r="H70" i="72"/>
  <c r="I70" i="72"/>
  <c r="J70" i="72"/>
  <c r="K70" i="72"/>
  <c r="L70" i="72"/>
  <c r="M70" i="72"/>
  <c r="N70" i="72"/>
  <c r="O70" i="72"/>
  <c r="P70" i="72"/>
  <c r="Q70" i="72"/>
  <c r="R70" i="72"/>
  <c r="S70" i="72"/>
  <c r="T70" i="72"/>
  <c r="U70" i="72"/>
  <c r="V70" i="72"/>
  <c r="W70" i="72"/>
  <c r="X70" i="72"/>
  <c r="Y70" i="72"/>
  <c r="Z70" i="72"/>
  <c r="AA70" i="72"/>
  <c r="AB70" i="72"/>
  <c r="AC70" i="72"/>
  <c r="AD70" i="72"/>
  <c r="AE70" i="72"/>
  <c r="AF70" i="72"/>
  <c r="AG70" i="72"/>
  <c r="AH70" i="72"/>
  <c r="AI70" i="72"/>
  <c r="AJ70" i="72"/>
  <c r="AK70" i="72"/>
  <c r="AL70" i="72"/>
  <c r="AM70" i="72"/>
  <c r="AN70" i="72"/>
  <c r="AO70" i="72"/>
  <c r="AP70" i="72"/>
  <c r="AQ70" i="72"/>
  <c r="AR70" i="72"/>
  <c r="AS70" i="72"/>
  <c r="AT70" i="72"/>
  <c r="AU70" i="72"/>
  <c r="AV70" i="72"/>
  <c r="AW70" i="72"/>
  <c r="AX70" i="72"/>
  <c r="AY70" i="72"/>
  <c r="B70" i="72"/>
  <c r="B26" i="72" l="1"/>
  <c r="C48" i="67" s="1"/>
  <c r="C209" i="67" s="1"/>
  <c r="X34" i="67" l="1"/>
  <c r="X67" i="67"/>
  <c r="X90" i="67"/>
  <c r="U34" i="67"/>
  <c r="U67" i="67"/>
  <c r="U90" i="67"/>
  <c r="Y34" i="67"/>
  <c r="Y67" i="67"/>
  <c r="Y90" i="67"/>
  <c r="AC34" i="67"/>
  <c r="AC90" i="67"/>
  <c r="AC67" i="67"/>
  <c r="AF34" i="67"/>
  <c r="AF67" i="67"/>
  <c r="AF90" i="67"/>
  <c r="Z90" i="67"/>
  <c r="Z34" i="67"/>
  <c r="Z67" i="67"/>
  <c r="AD90" i="67"/>
  <c r="AD67" i="67"/>
  <c r="AD34" i="67"/>
  <c r="AB34" i="67"/>
  <c r="AB67" i="67"/>
  <c r="AB90" i="67"/>
  <c r="V90" i="67"/>
  <c r="V67" i="67"/>
  <c r="V34" i="67"/>
  <c r="W67" i="67"/>
  <c r="W90" i="67"/>
  <c r="W34" i="67"/>
  <c r="AA67" i="67"/>
  <c r="AA34" i="67"/>
  <c r="AA90" i="67"/>
  <c r="AE67" i="67"/>
  <c r="AE90" i="67"/>
  <c r="AE34" i="67"/>
  <c r="Y25" i="67"/>
  <c r="AB25" i="67"/>
  <c r="W25" i="67"/>
  <c r="AA25" i="67"/>
  <c r="AE25" i="67"/>
  <c r="V25" i="67"/>
  <c r="Z25" i="67"/>
  <c r="AD25" i="67"/>
  <c r="AC25" i="67"/>
  <c r="X25" i="67"/>
  <c r="AF25" i="67" l="1"/>
  <c r="B53" i="72"/>
  <c r="M25" i="67"/>
  <c r="L25" i="67"/>
  <c r="K25" i="67"/>
  <c r="J25" i="67"/>
  <c r="I25" i="67"/>
  <c r="H25" i="67"/>
  <c r="G25" i="67"/>
  <c r="F25" i="67"/>
  <c r="E25" i="67"/>
  <c r="D25" i="67"/>
  <c r="B40" i="72"/>
  <c r="C25" i="67" s="1"/>
  <c r="C21" i="73"/>
  <c r="D20" i="73" s="1"/>
  <c r="B34" i="72"/>
  <c r="H16" i="72"/>
  <c r="H11" i="72"/>
  <c r="H5" i="72"/>
  <c r="D48" i="67"/>
  <c r="D209" i="67" s="1"/>
  <c r="B21" i="73" l="1"/>
  <c r="C20" i="73" s="1"/>
  <c r="E34" i="67"/>
  <c r="E90" i="67"/>
  <c r="E67" i="67"/>
  <c r="I34" i="67"/>
  <c r="I67" i="67"/>
  <c r="I90" i="67"/>
  <c r="M34" i="67"/>
  <c r="M90" i="67"/>
  <c r="M67" i="67"/>
  <c r="Q90" i="67"/>
  <c r="Q34" i="67"/>
  <c r="Q67" i="67"/>
  <c r="F90" i="67"/>
  <c r="F67" i="67"/>
  <c r="F34" i="67"/>
  <c r="J90" i="67"/>
  <c r="J67" i="67"/>
  <c r="J34" i="67"/>
  <c r="N90" i="67"/>
  <c r="N34" i="67"/>
  <c r="N67" i="67"/>
  <c r="R90" i="67"/>
  <c r="R67" i="67"/>
  <c r="R34" i="67"/>
  <c r="C67" i="67"/>
  <c r="C90" i="67"/>
  <c r="C34" i="67"/>
  <c r="G67" i="67"/>
  <c r="G90" i="67"/>
  <c r="G34" i="67"/>
  <c r="K67" i="67"/>
  <c r="K90" i="67"/>
  <c r="K34" i="67"/>
  <c r="O67" i="67"/>
  <c r="O34" i="67"/>
  <c r="O90" i="67"/>
  <c r="S67" i="67"/>
  <c r="S90" i="67"/>
  <c r="S34" i="67"/>
  <c r="D34" i="67"/>
  <c r="D67" i="67"/>
  <c r="D90" i="67"/>
  <c r="H34" i="67"/>
  <c r="H67" i="67"/>
  <c r="H90" i="67"/>
  <c r="L34" i="67"/>
  <c r="L67" i="67"/>
  <c r="L90" i="67"/>
  <c r="P34" i="67"/>
  <c r="P67" i="67"/>
  <c r="P90" i="67"/>
  <c r="T34" i="67"/>
  <c r="T67" i="67"/>
  <c r="T90" i="67"/>
  <c r="P25" i="67"/>
  <c r="S25" i="67"/>
  <c r="N25" i="67"/>
  <c r="R25" i="67"/>
  <c r="Q25" i="67"/>
  <c r="T25" i="67"/>
  <c r="E48" i="67"/>
  <c r="E209" i="67" s="1"/>
  <c r="BA665" i="75"/>
  <c r="AZ665" i="75"/>
  <c r="AY665" i="75"/>
  <c r="AX665" i="75"/>
  <c r="AW665" i="75"/>
  <c r="AV665" i="75"/>
  <c r="AU665" i="75"/>
  <c r="AT665" i="75"/>
  <c r="AS665" i="75"/>
  <c r="AR665" i="75"/>
  <c r="AQ665" i="75"/>
  <c r="AP665" i="75"/>
  <c r="AO665" i="75"/>
  <c r="AN665" i="75"/>
  <c r="AM665" i="75"/>
  <c r="AL665" i="75"/>
  <c r="AK665" i="75"/>
  <c r="AJ665" i="75"/>
  <c r="AI665" i="75"/>
  <c r="AH665" i="75"/>
  <c r="AG665" i="75"/>
  <c r="AF665" i="75"/>
  <c r="AE665" i="75"/>
  <c r="AD665" i="75"/>
  <c r="AC665" i="75"/>
  <c r="AB665" i="75"/>
  <c r="AA665" i="75"/>
  <c r="Z665" i="75"/>
  <c r="Y665" i="75"/>
  <c r="X665" i="75"/>
  <c r="W665" i="75"/>
  <c r="V665" i="75"/>
  <c r="U665" i="75"/>
  <c r="T665" i="75"/>
  <c r="S665" i="75"/>
  <c r="R665" i="75"/>
  <c r="Q665" i="75"/>
  <c r="P665" i="75"/>
  <c r="O665" i="75"/>
  <c r="N665" i="75"/>
  <c r="M665" i="75"/>
  <c r="L665" i="75"/>
  <c r="K665" i="75"/>
  <c r="J665" i="75"/>
  <c r="I665" i="75"/>
  <c r="H665" i="75"/>
  <c r="G665" i="75"/>
  <c r="F665" i="75"/>
  <c r="E665" i="75"/>
  <c r="AZ664" i="75"/>
  <c r="AY664" i="75"/>
  <c r="AX664" i="75"/>
  <c r="AW664" i="75"/>
  <c r="AV664" i="75"/>
  <c r="AU664" i="75"/>
  <c r="AT664" i="75"/>
  <c r="AS664" i="75"/>
  <c r="AR664" i="75"/>
  <c r="AQ664" i="75"/>
  <c r="AP664" i="75"/>
  <c r="AO664" i="75"/>
  <c r="AN664" i="75"/>
  <c r="AM664" i="75"/>
  <c r="AL664" i="75"/>
  <c r="AK664" i="75"/>
  <c r="AJ664" i="75"/>
  <c r="AI664" i="75"/>
  <c r="AH664" i="75"/>
  <c r="AG664" i="75"/>
  <c r="AF664" i="75"/>
  <c r="AE664" i="75"/>
  <c r="AD664" i="75"/>
  <c r="AC664" i="75"/>
  <c r="AB664" i="75"/>
  <c r="AA664" i="75"/>
  <c r="Z664" i="75"/>
  <c r="Y664" i="75"/>
  <c r="X664" i="75"/>
  <c r="W664" i="75"/>
  <c r="V664" i="75"/>
  <c r="U664" i="75"/>
  <c r="T664" i="75"/>
  <c r="S664" i="75"/>
  <c r="R664" i="75"/>
  <c r="Q664" i="75"/>
  <c r="P664" i="75"/>
  <c r="O664" i="75"/>
  <c r="N664" i="75"/>
  <c r="M664" i="75"/>
  <c r="L664" i="75"/>
  <c r="K664" i="75"/>
  <c r="J664" i="75"/>
  <c r="I664" i="75"/>
  <c r="H664" i="75"/>
  <c r="G664" i="75"/>
  <c r="F664" i="75"/>
  <c r="E664" i="75"/>
  <c r="AY663" i="75"/>
  <c r="AX663" i="75"/>
  <c r="AW663" i="75"/>
  <c r="AV663" i="75"/>
  <c r="AU663" i="75"/>
  <c r="AT663" i="75"/>
  <c r="AS663" i="75"/>
  <c r="AR663" i="75"/>
  <c r="AQ663" i="75"/>
  <c r="AP663" i="75"/>
  <c r="AO663" i="75"/>
  <c r="AN663" i="75"/>
  <c r="AM663" i="75"/>
  <c r="AL663" i="75"/>
  <c r="AK663" i="75"/>
  <c r="AJ663" i="75"/>
  <c r="AI663" i="75"/>
  <c r="AH663" i="75"/>
  <c r="AG663" i="75"/>
  <c r="AF663" i="75"/>
  <c r="AE663" i="75"/>
  <c r="AD663" i="75"/>
  <c r="AC663" i="75"/>
  <c r="AB663" i="75"/>
  <c r="AA663" i="75"/>
  <c r="Z663" i="75"/>
  <c r="Y663" i="75"/>
  <c r="X663" i="75"/>
  <c r="W663" i="75"/>
  <c r="V663" i="75"/>
  <c r="U663" i="75"/>
  <c r="T663" i="75"/>
  <c r="S663" i="75"/>
  <c r="R663" i="75"/>
  <c r="Q663" i="75"/>
  <c r="P663" i="75"/>
  <c r="O663" i="75"/>
  <c r="N663" i="75"/>
  <c r="M663" i="75"/>
  <c r="L663" i="75"/>
  <c r="K663" i="75"/>
  <c r="J663" i="75"/>
  <c r="I663" i="75"/>
  <c r="H663" i="75"/>
  <c r="G663" i="75"/>
  <c r="F663" i="75"/>
  <c r="E663" i="75"/>
  <c r="AX662" i="75"/>
  <c r="AW662" i="75"/>
  <c r="AV662" i="75"/>
  <c r="AU662" i="75"/>
  <c r="AT662" i="75"/>
  <c r="AS662" i="75"/>
  <c r="AR662" i="75"/>
  <c r="AQ662" i="75"/>
  <c r="AP662" i="75"/>
  <c r="AO662" i="75"/>
  <c r="AN662" i="75"/>
  <c r="AM662" i="75"/>
  <c r="AL662" i="75"/>
  <c r="AK662" i="75"/>
  <c r="AJ662" i="75"/>
  <c r="AI662" i="75"/>
  <c r="AH662" i="75"/>
  <c r="AG662" i="75"/>
  <c r="AF662" i="75"/>
  <c r="AE662" i="75"/>
  <c r="AD662" i="75"/>
  <c r="AC662" i="75"/>
  <c r="AB662" i="75"/>
  <c r="AA662" i="75"/>
  <c r="Z662" i="75"/>
  <c r="Y662" i="75"/>
  <c r="X662" i="75"/>
  <c r="W662" i="75"/>
  <c r="V662" i="75"/>
  <c r="U662" i="75"/>
  <c r="T662" i="75"/>
  <c r="S662" i="75"/>
  <c r="R662" i="75"/>
  <c r="Q662" i="75"/>
  <c r="P662" i="75"/>
  <c r="O662" i="75"/>
  <c r="N662" i="75"/>
  <c r="M662" i="75"/>
  <c r="L662" i="75"/>
  <c r="K662" i="75"/>
  <c r="J662" i="75"/>
  <c r="I662" i="75"/>
  <c r="H662" i="75"/>
  <c r="G662" i="75"/>
  <c r="F662" i="75"/>
  <c r="E662" i="75"/>
  <c r="AW661" i="75"/>
  <c r="AV661" i="75"/>
  <c r="AU661" i="75"/>
  <c r="AT661" i="75"/>
  <c r="AS661" i="75"/>
  <c r="AR661" i="75"/>
  <c r="AQ661" i="75"/>
  <c r="AP661" i="75"/>
  <c r="AO661" i="75"/>
  <c r="AN661" i="75"/>
  <c r="AM661" i="75"/>
  <c r="AL661" i="75"/>
  <c r="AK661" i="75"/>
  <c r="AJ661" i="75"/>
  <c r="AI661" i="75"/>
  <c r="AH661" i="75"/>
  <c r="AG661" i="75"/>
  <c r="AF661" i="75"/>
  <c r="AE661" i="75"/>
  <c r="AD661" i="75"/>
  <c r="AC661" i="75"/>
  <c r="AB661" i="75"/>
  <c r="AA661" i="75"/>
  <c r="Z661" i="75"/>
  <c r="Y661" i="75"/>
  <c r="X661" i="75"/>
  <c r="W661" i="75"/>
  <c r="V661" i="75"/>
  <c r="U661" i="75"/>
  <c r="T661" i="75"/>
  <c r="S661" i="75"/>
  <c r="R661" i="75"/>
  <c r="Q661" i="75"/>
  <c r="P661" i="75"/>
  <c r="O661" i="75"/>
  <c r="N661" i="75"/>
  <c r="M661" i="75"/>
  <c r="L661" i="75"/>
  <c r="K661" i="75"/>
  <c r="J661" i="75"/>
  <c r="I661" i="75"/>
  <c r="H661" i="75"/>
  <c r="G661" i="75"/>
  <c r="F661" i="75"/>
  <c r="E661" i="75"/>
  <c r="AV660" i="75"/>
  <c r="AU660" i="75"/>
  <c r="AT660" i="75"/>
  <c r="AS660" i="75"/>
  <c r="AR660" i="75"/>
  <c r="AQ660" i="75"/>
  <c r="AP660" i="75"/>
  <c r="AO660" i="75"/>
  <c r="AN660" i="75"/>
  <c r="AM660" i="75"/>
  <c r="AL660" i="75"/>
  <c r="AK660" i="75"/>
  <c r="AJ660" i="75"/>
  <c r="AI660" i="75"/>
  <c r="AH660" i="75"/>
  <c r="AG660" i="75"/>
  <c r="AF660" i="75"/>
  <c r="AE660" i="75"/>
  <c r="AD660" i="75"/>
  <c r="AC660" i="75"/>
  <c r="AB660" i="75"/>
  <c r="AA660" i="75"/>
  <c r="Z660" i="75"/>
  <c r="Y660" i="75"/>
  <c r="X660" i="75"/>
  <c r="W660" i="75"/>
  <c r="V660" i="75"/>
  <c r="U660" i="75"/>
  <c r="T660" i="75"/>
  <c r="S660" i="75"/>
  <c r="R660" i="75"/>
  <c r="Q660" i="75"/>
  <c r="P660" i="75"/>
  <c r="O660" i="75"/>
  <c r="N660" i="75"/>
  <c r="M660" i="75"/>
  <c r="L660" i="75"/>
  <c r="K660" i="75"/>
  <c r="J660" i="75"/>
  <c r="I660" i="75"/>
  <c r="H660" i="75"/>
  <c r="G660" i="75"/>
  <c r="F660" i="75"/>
  <c r="E660" i="75"/>
  <c r="AU659" i="75"/>
  <c r="AT659" i="75"/>
  <c r="AS659" i="75"/>
  <c r="AR659" i="75"/>
  <c r="AQ659" i="75"/>
  <c r="AP659" i="75"/>
  <c r="AO659" i="75"/>
  <c r="AN659" i="75"/>
  <c r="AM659" i="75"/>
  <c r="AL659" i="75"/>
  <c r="AK659" i="75"/>
  <c r="AJ659" i="75"/>
  <c r="AI659" i="75"/>
  <c r="AH659" i="75"/>
  <c r="AG659" i="75"/>
  <c r="AF659" i="75"/>
  <c r="AE659" i="75"/>
  <c r="AD659" i="75"/>
  <c r="AC659" i="75"/>
  <c r="AB659" i="75"/>
  <c r="AA659" i="75"/>
  <c r="Z659" i="75"/>
  <c r="Y659" i="75"/>
  <c r="X659" i="75"/>
  <c r="W659" i="75"/>
  <c r="V659" i="75"/>
  <c r="U659" i="75"/>
  <c r="T659" i="75"/>
  <c r="S659" i="75"/>
  <c r="R659" i="75"/>
  <c r="Q659" i="75"/>
  <c r="P659" i="75"/>
  <c r="O659" i="75"/>
  <c r="N659" i="75"/>
  <c r="M659" i="75"/>
  <c r="L659" i="75"/>
  <c r="K659" i="75"/>
  <c r="J659" i="75"/>
  <c r="I659" i="75"/>
  <c r="H659" i="75"/>
  <c r="G659" i="75"/>
  <c r="F659" i="75"/>
  <c r="E659" i="75"/>
  <c r="AT658" i="75"/>
  <c r="AS658" i="75"/>
  <c r="AR658" i="75"/>
  <c r="AQ658" i="75"/>
  <c r="AP658" i="75"/>
  <c r="AO658" i="75"/>
  <c r="AN658" i="75"/>
  <c r="AM658" i="75"/>
  <c r="AL658" i="75"/>
  <c r="AK658" i="75"/>
  <c r="AJ658" i="75"/>
  <c r="AI658" i="75"/>
  <c r="AH658" i="75"/>
  <c r="AG658" i="75"/>
  <c r="AF658" i="75"/>
  <c r="AE658" i="75"/>
  <c r="AD658" i="75"/>
  <c r="AC658" i="75"/>
  <c r="AB658" i="75"/>
  <c r="AA658" i="75"/>
  <c r="Z658" i="75"/>
  <c r="Y658" i="75"/>
  <c r="X658" i="75"/>
  <c r="W658" i="75"/>
  <c r="V658" i="75"/>
  <c r="U658" i="75"/>
  <c r="T658" i="75"/>
  <c r="S658" i="75"/>
  <c r="R658" i="75"/>
  <c r="Q658" i="75"/>
  <c r="P658" i="75"/>
  <c r="O658" i="75"/>
  <c r="N658" i="75"/>
  <c r="M658" i="75"/>
  <c r="L658" i="75"/>
  <c r="K658" i="75"/>
  <c r="J658" i="75"/>
  <c r="I658" i="75"/>
  <c r="H658" i="75"/>
  <c r="G658" i="75"/>
  <c r="F658" i="75"/>
  <c r="E658" i="75"/>
  <c r="AS657" i="75"/>
  <c r="AR657" i="75"/>
  <c r="AQ657" i="75"/>
  <c r="AP657" i="75"/>
  <c r="AO657" i="75"/>
  <c r="AN657" i="75"/>
  <c r="AM657" i="75"/>
  <c r="AL657" i="75"/>
  <c r="AK657" i="75"/>
  <c r="AJ657" i="75"/>
  <c r="AI657" i="75"/>
  <c r="AH657" i="75"/>
  <c r="AG657" i="75"/>
  <c r="AF657" i="75"/>
  <c r="AE657" i="75"/>
  <c r="AD657" i="75"/>
  <c r="AC657" i="75"/>
  <c r="AB657" i="75"/>
  <c r="AA657" i="75"/>
  <c r="Z657" i="75"/>
  <c r="Y657" i="75"/>
  <c r="X657" i="75"/>
  <c r="W657" i="75"/>
  <c r="V657" i="75"/>
  <c r="U657" i="75"/>
  <c r="T657" i="75"/>
  <c r="S657" i="75"/>
  <c r="R657" i="75"/>
  <c r="Q657" i="75"/>
  <c r="P657" i="75"/>
  <c r="O657" i="75"/>
  <c r="N657" i="75"/>
  <c r="M657" i="75"/>
  <c r="L657" i="75"/>
  <c r="K657" i="75"/>
  <c r="J657" i="75"/>
  <c r="I657" i="75"/>
  <c r="H657" i="75"/>
  <c r="G657" i="75"/>
  <c r="F657" i="75"/>
  <c r="E657" i="75"/>
  <c r="AR656" i="75"/>
  <c r="AQ656" i="75"/>
  <c r="AP656" i="75"/>
  <c r="AO656" i="75"/>
  <c r="AN656" i="75"/>
  <c r="AM656" i="75"/>
  <c r="AL656" i="75"/>
  <c r="AK656" i="75"/>
  <c r="AJ656" i="75"/>
  <c r="AI656" i="75"/>
  <c r="AH656" i="75"/>
  <c r="AG656" i="75"/>
  <c r="AF656" i="75"/>
  <c r="AE656" i="75"/>
  <c r="AD656" i="75"/>
  <c r="AC656" i="75"/>
  <c r="AB656" i="75"/>
  <c r="AA656" i="75"/>
  <c r="Z656" i="75"/>
  <c r="Y656" i="75"/>
  <c r="X656" i="75"/>
  <c r="W656" i="75"/>
  <c r="V656" i="75"/>
  <c r="U656" i="75"/>
  <c r="T656" i="75"/>
  <c r="S656" i="75"/>
  <c r="R656" i="75"/>
  <c r="Q656" i="75"/>
  <c r="P656" i="75"/>
  <c r="O656" i="75"/>
  <c r="N656" i="75"/>
  <c r="M656" i="75"/>
  <c r="L656" i="75"/>
  <c r="K656" i="75"/>
  <c r="J656" i="75"/>
  <c r="I656" i="75"/>
  <c r="H656" i="75"/>
  <c r="G656" i="75"/>
  <c r="F656" i="75"/>
  <c r="E656" i="75"/>
  <c r="AQ655" i="75"/>
  <c r="AP655" i="75"/>
  <c r="AO655" i="75"/>
  <c r="AN655" i="75"/>
  <c r="AM655" i="75"/>
  <c r="AL655" i="75"/>
  <c r="AK655" i="75"/>
  <c r="AJ655" i="75"/>
  <c r="AI655" i="75"/>
  <c r="AH655" i="75"/>
  <c r="AG655" i="75"/>
  <c r="AF655" i="75"/>
  <c r="AE655" i="75"/>
  <c r="AD655" i="75"/>
  <c r="AC655" i="75"/>
  <c r="AB655" i="75"/>
  <c r="AA655" i="75"/>
  <c r="Z655" i="75"/>
  <c r="Y655" i="75"/>
  <c r="X655" i="75"/>
  <c r="W655" i="75"/>
  <c r="V655" i="75"/>
  <c r="U655" i="75"/>
  <c r="T655" i="75"/>
  <c r="S655" i="75"/>
  <c r="R655" i="75"/>
  <c r="Q655" i="75"/>
  <c r="P655" i="75"/>
  <c r="O655" i="75"/>
  <c r="N655" i="75"/>
  <c r="M655" i="75"/>
  <c r="L655" i="75"/>
  <c r="K655" i="75"/>
  <c r="J655" i="75"/>
  <c r="I655" i="75"/>
  <c r="H655" i="75"/>
  <c r="G655" i="75"/>
  <c r="F655" i="75"/>
  <c r="E655" i="75"/>
  <c r="AP654" i="75"/>
  <c r="AO654" i="75"/>
  <c r="AN654" i="75"/>
  <c r="AM654" i="75"/>
  <c r="AL654" i="75"/>
  <c r="AK654" i="75"/>
  <c r="AJ654" i="75"/>
  <c r="AI654" i="75"/>
  <c r="AH654" i="75"/>
  <c r="AG654" i="75"/>
  <c r="AF654" i="75"/>
  <c r="AE654" i="75"/>
  <c r="AD654" i="75"/>
  <c r="AC654" i="75"/>
  <c r="AB654" i="75"/>
  <c r="AA654" i="75"/>
  <c r="Z654" i="75"/>
  <c r="Y654" i="75"/>
  <c r="X654" i="75"/>
  <c r="W654" i="75"/>
  <c r="V654" i="75"/>
  <c r="U654" i="75"/>
  <c r="T654" i="75"/>
  <c r="S654" i="75"/>
  <c r="R654" i="75"/>
  <c r="Q654" i="75"/>
  <c r="P654" i="75"/>
  <c r="O654" i="75"/>
  <c r="N654" i="75"/>
  <c r="M654" i="75"/>
  <c r="L654" i="75"/>
  <c r="K654" i="75"/>
  <c r="J654" i="75"/>
  <c r="I654" i="75"/>
  <c r="H654" i="75"/>
  <c r="G654" i="75"/>
  <c r="F654" i="75"/>
  <c r="E654" i="75"/>
  <c r="AO653" i="75"/>
  <c r="AN653" i="75"/>
  <c r="AM653" i="75"/>
  <c r="AL653" i="75"/>
  <c r="AK653" i="75"/>
  <c r="AJ653" i="75"/>
  <c r="AI653" i="75"/>
  <c r="AH653" i="75"/>
  <c r="AG653" i="75"/>
  <c r="AF653" i="75"/>
  <c r="AE653" i="75"/>
  <c r="AD653" i="75"/>
  <c r="AC653" i="75"/>
  <c r="AB653" i="75"/>
  <c r="AA653" i="75"/>
  <c r="Z653" i="75"/>
  <c r="Y653" i="75"/>
  <c r="X653" i="75"/>
  <c r="W653" i="75"/>
  <c r="V653" i="75"/>
  <c r="U653" i="75"/>
  <c r="T653" i="75"/>
  <c r="S653" i="75"/>
  <c r="R653" i="75"/>
  <c r="Q653" i="75"/>
  <c r="P653" i="75"/>
  <c r="O653" i="75"/>
  <c r="N653" i="75"/>
  <c r="M653" i="75"/>
  <c r="L653" i="75"/>
  <c r="K653" i="75"/>
  <c r="J653" i="75"/>
  <c r="I653" i="75"/>
  <c r="H653" i="75"/>
  <c r="G653" i="75"/>
  <c r="F653" i="75"/>
  <c r="E653" i="75"/>
  <c r="AN652" i="75"/>
  <c r="AM652" i="75"/>
  <c r="AL652" i="75"/>
  <c r="AK652" i="75"/>
  <c r="AJ652" i="75"/>
  <c r="AI652" i="75"/>
  <c r="AH652" i="75"/>
  <c r="AG652" i="75"/>
  <c r="AF652" i="75"/>
  <c r="AE652" i="75"/>
  <c r="AD652" i="75"/>
  <c r="AC652" i="75"/>
  <c r="AB652" i="75"/>
  <c r="AA652" i="75"/>
  <c r="Z652" i="75"/>
  <c r="Y652" i="75"/>
  <c r="X652" i="75"/>
  <c r="W652" i="75"/>
  <c r="V652" i="75"/>
  <c r="U652" i="75"/>
  <c r="T652" i="75"/>
  <c r="S652" i="75"/>
  <c r="R652" i="75"/>
  <c r="Q652" i="75"/>
  <c r="P652" i="75"/>
  <c r="O652" i="75"/>
  <c r="N652" i="75"/>
  <c r="M652" i="75"/>
  <c r="L652" i="75"/>
  <c r="K652" i="75"/>
  <c r="J652" i="75"/>
  <c r="I652" i="75"/>
  <c r="H652" i="75"/>
  <c r="G652" i="75"/>
  <c r="F652" i="75"/>
  <c r="E652" i="75"/>
  <c r="AM651" i="75"/>
  <c r="AL651" i="75"/>
  <c r="AK651" i="75"/>
  <c r="AJ651" i="75"/>
  <c r="AI651" i="75"/>
  <c r="AH651" i="75"/>
  <c r="AG651" i="75"/>
  <c r="AF651" i="75"/>
  <c r="AE651" i="75"/>
  <c r="AD651" i="75"/>
  <c r="AC651" i="75"/>
  <c r="AB651" i="75"/>
  <c r="AA651" i="75"/>
  <c r="Z651" i="75"/>
  <c r="Y651" i="75"/>
  <c r="X651" i="75"/>
  <c r="W651" i="75"/>
  <c r="V651" i="75"/>
  <c r="U651" i="75"/>
  <c r="T651" i="75"/>
  <c r="S651" i="75"/>
  <c r="R651" i="75"/>
  <c r="Q651" i="75"/>
  <c r="P651" i="75"/>
  <c r="O651" i="75"/>
  <c r="N651" i="75"/>
  <c r="M651" i="75"/>
  <c r="L651" i="75"/>
  <c r="K651" i="75"/>
  <c r="J651" i="75"/>
  <c r="I651" i="75"/>
  <c r="H651" i="75"/>
  <c r="G651" i="75"/>
  <c r="F651" i="75"/>
  <c r="E651" i="75"/>
  <c r="AL650" i="75"/>
  <c r="AK650" i="75"/>
  <c r="AJ650" i="75"/>
  <c r="AI650" i="75"/>
  <c r="AH650" i="75"/>
  <c r="AG650" i="75"/>
  <c r="AF650" i="75"/>
  <c r="AE650" i="75"/>
  <c r="AD650" i="75"/>
  <c r="AC650" i="75"/>
  <c r="AB650" i="75"/>
  <c r="AA650" i="75"/>
  <c r="Z650" i="75"/>
  <c r="Y650" i="75"/>
  <c r="X650" i="75"/>
  <c r="W650" i="75"/>
  <c r="V650" i="75"/>
  <c r="U650" i="75"/>
  <c r="T650" i="75"/>
  <c r="S650" i="75"/>
  <c r="R650" i="75"/>
  <c r="Q650" i="75"/>
  <c r="P650" i="75"/>
  <c r="O650" i="75"/>
  <c r="N650" i="75"/>
  <c r="M650" i="75"/>
  <c r="L650" i="75"/>
  <c r="K650" i="75"/>
  <c r="J650" i="75"/>
  <c r="I650" i="75"/>
  <c r="H650" i="75"/>
  <c r="G650" i="75"/>
  <c r="F650" i="75"/>
  <c r="E650" i="75"/>
  <c r="AK649" i="75"/>
  <c r="AJ649" i="75"/>
  <c r="AI649" i="75"/>
  <c r="AH649" i="75"/>
  <c r="AG649" i="75"/>
  <c r="AF649" i="75"/>
  <c r="AE649" i="75"/>
  <c r="AD649" i="75"/>
  <c r="AC649" i="75"/>
  <c r="AB649" i="75"/>
  <c r="AA649" i="75"/>
  <c r="Z649" i="75"/>
  <c r="Y649" i="75"/>
  <c r="X649" i="75"/>
  <c r="W649" i="75"/>
  <c r="V649" i="75"/>
  <c r="U649" i="75"/>
  <c r="T649" i="75"/>
  <c r="S649" i="75"/>
  <c r="R649" i="75"/>
  <c r="Q649" i="75"/>
  <c r="P649" i="75"/>
  <c r="O649" i="75"/>
  <c r="N649" i="75"/>
  <c r="M649" i="75"/>
  <c r="L649" i="75"/>
  <c r="K649" i="75"/>
  <c r="J649" i="75"/>
  <c r="I649" i="75"/>
  <c r="H649" i="75"/>
  <c r="G649" i="75"/>
  <c r="F649" i="75"/>
  <c r="E649" i="75"/>
  <c r="AJ648" i="75"/>
  <c r="AI648" i="75"/>
  <c r="AH648" i="75"/>
  <c r="AG648" i="75"/>
  <c r="AF648" i="75"/>
  <c r="AE648" i="75"/>
  <c r="AD648" i="75"/>
  <c r="AC648" i="75"/>
  <c r="AB648" i="75"/>
  <c r="AA648" i="75"/>
  <c r="Z648" i="75"/>
  <c r="Y648" i="75"/>
  <c r="X648" i="75"/>
  <c r="W648" i="75"/>
  <c r="V648" i="75"/>
  <c r="U648" i="75"/>
  <c r="T648" i="75"/>
  <c r="S648" i="75"/>
  <c r="R648" i="75"/>
  <c r="Q648" i="75"/>
  <c r="P648" i="75"/>
  <c r="O648" i="75"/>
  <c r="N648" i="75"/>
  <c r="M648" i="75"/>
  <c r="L648" i="75"/>
  <c r="K648" i="75"/>
  <c r="J648" i="75"/>
  <c r="I648" i="75"/>
  <c r="H648" i="75"/>
  <c r="G648" i="75"/>
  <c r="F648" i="75"/>
  <c r="E648" i="75"/>
  <c r="AI647" i="75"/>
  <c r="AH647" i="75"/>
  <c r="AG647" i="75"/>
  <c r="AF647" i="75"/>
  <c r="AE647" i="75"/>
  <c r="AD647" i="75"/>
  <c r="AC647" i="75"/>
  <c r="AB647" i="75"/>
  <c r="AA647" i="75"/>
  <c r="Z647" i="75"/>
  <c r="Y647" i="75"/>
  <c r="X647" i="75"/>
  <c r="W647" i="75"/>
  <c r="V647" i="75"/>
  <c r="U647" i="75"/>
  <c r="T647" i="75"/>
  <c r="S647" i="75"/>
  <c r="R647" i="75"/>
  <c r="Q647" i="75"/>
  <c r="P647" i="75"/>
  <c r="O647" i="75"/>
  <c r="N647" i="75"/>
  <c r="M647" i="75"/>
  <c r="L647" i="75"/>
  <c r="K647" i="75"/>
  <c r="J647" i="75"/>
  <c r="I647" i="75"/>
  <c r="H647" i="75"/>
  <c r="G647" i="75"/>
  <c r="F647" i="75"/>
  <c r="E647" i="75"/>
  <c r="AH646" i="75"/>
  <c r="AG646" i="75"/>
  <c r="AF646" i="75"/>
  <c r="AE646" i="75"/>
  <c r="AD646" i="75"/>
  <c r="AC646" i="75"/>
  <c r="AB646" i="75"/>
  <c r="AA646" i="75"/>
  <c r="Z646" i="75"/>
  <c r="Y646" i="75"/>
  <c r="X646" i="75"/>
  <c r="W646" i="75"/>
  <c r="V646" i="75"/>
  <c r="U646" i="75"/>
  <c r="T646" i="75"/>
  <c r="S646" i="75"/>
  <c r="R646" i="75"/>
  <c r="Q646" i="75"/>
  <c r="P646" i="75"/>
  <c r="O646" i="75"/>
  <c r="N646" i="75"/>
  <c r="M646" i="75"/>
  <c r="L646" i="75"/>
  <c r="K646" i="75"/>
  <c r="J646" i="75"/>
  <c r="I646" i="75"/>
  <c r="H646" i="75"/>
  <c r="G646" i="75"/>
  <c r="F646" i="75"/>
  <c r="E646" i="75"/>
  <c r="AG645" i="75"/>
  <c r="AF645" i="75"/>
  <c r="AE645" i="75"/>
  <c r="AD645" i="75"/>
  <c r="AC645" i="75"/>
  <c r="AB645" i="75"/>
  <c r="AA645" i="75"/>
  <c r="Z645" i="75"/>
  <c r="Y645" i="75"/>
  <c r="X645" i="75"/>
  <c r="W645" i="75"/>
  <c r="V645" i="75"/>
  <c r="U645" i="75"/>
  <c r="T645" i="75"/>
  <c r="S645" i="75"/>
  <c r="R645" i="75"/>
  <c r="Q645" i="75"/>
  <c r="P645" i="75"/>
  <c r="O645" i="75"/>
  <c r="N645" i="75"/>
  <c r="M645" i="75"/>
  <c r="L645" i="75"/>
  <c r="K645" i="75"/>
  <c r="J645" i="75"/>
  <c r="I645" i="75"/>
  <c r="H645" i="75"/>
  <c r="G645" i="75"/>
  <c r="F645" i="75"/>
  <c r="E645" i="75"/>
  <c r="AF644" i="75"/>
  <c r="AE644" i="75"/>
  <c r="AD644" i="75"/>
  <c r="AC644" i="75"/>
  <c r="AB644" i="75"/>
  <c r="AA644" i="75"/>
  <c r="Z644" i="75"/>
  <c r="Y644" i="75"/>
  <c r="X644" i="75"/>
  <c r="W644" i="75"/>
  <c r="V644" i="75"/>
  <c r="U644" i="75"/>
  <c r="T644" i="75"/>
  <c r="S644" i="75"/>
  <c r="R644" i="75"/>
  <c r="Q644" i="75"/>
  <c r="P644" i="75"/>
  <c r="O644" i="75"/>
  <c r="N644" i="75"/>
  <c r="M644" i="75"/>
  <c r="L644" i="75"/>
  <c r="K644" i="75"/>
  <c r="J644" i="75"/>
  <c r="I644" i="75"/>
  <c r="H644" i="75"/>
  <c r="G644" i="75"/>
  <c r="F644" i="75"/>
  <c r="E644" i="75"/>
  <c r="AE643" i="75"/>
  <c r="AD643" i="75"/>
  <c r="AC643" i="75"/>
  <c r="AB643" i="75"/>
  <c r="AA643" i="75"/>
  <c r="Z643" i="75"/>
  <c r="Y643" i="75"/>
  <c r="X643" i="75"/>
  <c r="W643" i="75"/>
  <c r="V643" i="75"/>
  <c r="U643" i="75"/>
  <c r="T643" i="75"/>
  <c r="S643" i="75"/>
  <c r="R643" i="75"/>
  <c r="Q643" i="75"/>
  <c r="P643" i="75"/>
  <c r="O643" i="75"/>
  <c r="N643" i="75"/>
  <c r="M643" i="75"/>
  <c r="L643" i="75"/>
  <c r="K643" i="75"/>
  <c r="J643" i="75"/>
  <c r="I643" i="75"/>
  <c r="H643" i="75"/>
  <c r="G643" i="75"/>
  <c r="F643" i="75"/>
  <c r="E643" i="75"/>
  <c r="AD642" i="75"/>
  <c r="AC642" i="75"/>
  <c r="AB642" i="75"/>
  <c r="AA642" i="75"/>
  <c r="Z642" i="75"/>
  <c r="Y642" i="75"/>
  <c r="X642" i="75"/>
  <c r="W642" i="75"/>
  <c r="V642" i="75"/>
  <c r="U642" i="75"/>
  <c r="T642" i="75"/>
  <c r="S642" i="75"/>
  <c r="R642" i="75"/>
  <c r="Q642" i="75"/>
  <c r="P642" i="75"/>
  <c r="O642" i="75"/>
  <c r="N642" i="75"/>
  <c r="M642" i="75"/>
  <c r="L642" i="75"/>
  <c r="K642" i="75"/>
  <c r="J642" i="75"/>
  <c r="I642" i="75"/>
  <c r="H642" i="75"/>
  <c r="G642" i="75"/>
  <c r="F642" i="75"/>
  <c r="E642" i="75"/>
  <c r="AC641" i="75"/>
  <c r="AB641" i="75"/>
  <c r="AA641" i="75"/>
  <c r="Z641" i="75"/>
  <c r="Y641" i="75"/>
  <c r="X641" i="75"/>
  <c r="W641" i="75"/>
  <c r="V641" i="75"/>
  <c r="U641" i="75"/>
  <c r="T641" i="75"/>
  <c r="S641" i="75"/>
  <c r="R641" i="75"/>
  <c r="Q641" i="75"/>
  <c r="P641" i="75"/>
  <c r="O641" i="75"/>
  <c r="N641" i="75"/>
  <c r="M641" i="75"/>
  <c r="L641" i="75"/>
  <c r="K641" i="75"/>
  <c r="J641" i="75"/>
  <c r="I641" i="75"/>
  <c r="H641" i="75"/>
  <c r="G641" i="75"/>
  <c r="F641" i="75"/>
  <c r="E641" i="75"/>
  <c r="AB640" i="75"/>
  <c r="AA640" i="75"/>
  <c r="Z640" i="75"/>
  <c r="Y640" i="75"/>
  <c r="X640" i="75"/>
  <c r="W640" i="75"/>
  <c r="V640" i="75"/>
  <c r="U640" i="75"/>
  <c r="T640" i="75"/>
  <c r="S640" i="75"/>
  <c r="R640" i="75"/>
  <c r="Q640" i="75"/>
  <c r="P640" i="75"/>
  <c r="O640" i="75"/>
  <c r="N640" i="75"/>
  <c r="M640" i="75"/>
  <c r="L640" i="75"/>
  <c r="K640" i="75"/>
  <c r="J640" i="75"/>
  <c r="I640" i="75"/>
  <c r="H640" i="75"/>
  <c r="G640" i="75"/>
  <c r="F640" i="75"/>
  <c r="E640" i="75"/>
  <c r="AA639" i="75"/>
  <c r="Z639" i="75"/>
  <c r="Y639" i="75"/>
  <c r="X639" i="75"/>
  <c r="W639" i="75"/>
  <c r="V639" i="75"/>
  <c r="U639" i="75"/>
  <c r="T639" i="75"/>
  <c r="S639" i="75"/>
  <c r="R639" i="75"/>
  <c r="Q639" i="75"/>
  <c r="P639" i="75"/>
  <c r="O639" i="75"/>
  <c r="N639" i="75"/>
  <c r="M639" i="75"/>
  <c r="L639" i="75"/>
  <c r="K639" i="75"/>
  <c r="J639" i="75"/>
  <c r="I639" i="75"/>
  <c r="H639" i="75"/>
  <c r="G639" i="75"/>
  <c r="F639" i="75"/>
  <c r="E639" i="75"/>
  <c r="Z638" i="75"/>
  <c r="Y638" i="75"/>
  <c r="X638" i="75"/>
  <c r="W638" i="75"/>
  <c r="V638" i="75"/>
  <c r="U638" i="75"/>
  <c r="T638" i="75"/>
  <c r="S638" i="75"/>
  <c r="R638" i="75"/>
  <c r="Q638" i="75"/>
  <c r="P638" i="75"/>
  <c r="O638" i="75"/>
  <c r="N638" i="75"/>
  <c r="M638" i="75"/>
  <c r="L638" i="75"/>
  <c r="K638" i="75"/>
  <c r="J638" i="75"/>
  <c r="I638" i="75"/>
  <c r="H638" i="75"/>
  <c r="G638" i="75"/>
  <c r="F638" i="75"/>
  <c r="E638" i="75"/>
  <c r="Y637" i="75"/>
  <c r="X637" i="75"/>
  <c r="W637" i="75"/>
  <c r="V637" i="75"/>
  <c r="U637" i="75"/>
  <c r="T637" i="75"/>
  <c r="S637" i="75"/>
  <c r="R637" i="75"/>
  <c r="Q637" i="75"/>
  <c r="P637" i="75"/>
  <c r="O637" i="75"/>
  <c r="N637" i="75"/>
  <c r="M637" i="75"/>
  <c r="L637" i="75"/>
  <c r="K637" i="75"/>
  <c r="J637" i="75"/>
  <c r="I637" i="75"/>
  <c r="H637" i="75"/>
  <c r="G637" i="75"/>
  <c r="F637" i="75"/>
  <c r="E637" i="75"/>
  <c r="X636" i="75"/>
  <c r="W636" i="75"/>
  <c r="V636" i="75"/>
  <c r="U636" i="75"/>
  <c r="T636" i="75"/>
  <c r="S636" i="75"/>
  <c r="R636" i="75"/>
  <c r="Q636" i="75"/>
  <c r="P636" i="75"/>
  <c r="O636" i="75"/>
  <c r="N636" i="75"/>
  <c r="M636" i="75"/>
  <c r="L636" i="75"/>
  <c r="K636" i="75"/>
  <c r="J636" i="75"/>
  <c r="I636" i="75"/>
  <c r="H636" i="75"/>
  <c r="G636" i="75"/>
  <c r="F636" i="75"/>
  <c r="E636" i="75"/>
  <c r="W635" i="75"/>
  <c r="V635" i="75"/>
  <c r="U635" i="75"/>
  <c r="T635" i="75"/>
  <c r="S635" i="75"/>
  <c r="R635" i="75"/>
  <c r="Q635" i="75"/>
  <c r="P635" i="75"/>
  <c r="O635" i="75"/>
  <c r="N635" i="75"/>
  <c r="M635" i="75"/>
  <c r="L635" i="75"/>
  <c r="K635" i="75"/>
  <c r="J635" i="75"/>
  <c r="I635" i="75"/>
  <c r="H635" i="75"/>
  <c r="G635" i="75"/>
  <c r="F635" i="75"/>
  <c r="E635" i="75"/>
  <c r="V634" i="75"/>
  <c r="U634" i="75"/>
  <c r="T634" i="75"/>
  <c r="S634" i="75"/>
  <c r="R634" i="75"/>
  <c r="Q634" i="75"/>
  <c r="P634" i="75"/>
  <c r="O634" i="75"/>
  <c r="N634" i="75"/>
  <c r="M634" i="75"/>
  <c r="L634" i="75"/>
  <c r="K634" i="75"/>
  <c r="J634" i="75"/>
  <c r="I634" i="75"/>
  <c r="H634" i="75"/>
  <c r="G634" i="75"/>
  <c r="F634" i="75"/>
  <c r="E634" i="75"/>
  <c r="U633" i="75"/>
  <c r="T633" i="75"/>
  <c r="S633" i="75"/>
  <c r="R633" i="75"/>
  <c r="Q633" i="75"/>
  <c r="P633" i="75"/>
  <c r="O633" i="75"/>
  <c r="N633" i="75"/>
  <c r="M633" i="75"/>
  <c r="L633" i="75"/>
  <c r="K633" i="75"/>
  <c r="J633" i="75"/>
  <c r="I633" i="75"/>
  <c r="H633" i="75"/>
  <c r="G633" i="75"/>
  <c r="F633" i="75"/>
  <c r="E633" i="75"/>
  <c r="T632" i="75"/>
  <c r="S632" i="75"/>
  <c r="R632" i="75"/>
  <c r="Q632" i="75"/>
  <c r="P632" i="75"/>
  <c r="O632" i="75"/>
  <c r="N632" i="75"/>
  <c r="M632" i="75"/>
  <c r="L632" i="75"/>
  <c r="K632" i="75"/>
  <c r="J632" i="75"/>
  <c r="I632" i="75"/>
  <c r="H632" i="75"/>
  <c r="G632" i="75"/>
  <c r="F632" i="75"/>
  <c r="E632" i="75"/>
  <c r="S631" i="75"/>
  <c r="R631" i="75"/>
  <c r="Q631" i="75"/>
  <c r="P631" i="75"/>
  <c r="O631" i="75"/>
  <c r="N631" i="75"/>
  <c r="M631" i="75"/>
  <c r="L631" i="75"/>
  <c r="K631" i="75"/>
  <c r="J631" i="75"/>
  <c r="I631" i="75"/>
  <c r="H631" i="75"/>
  <c r="G631" i="75"/>
  <c r="F631" i="75"/>
  <c r="E631" i="75"/>
  <c r="R630" i="75"/>
  <c r="Q630" i="75"/>
  <c r="P630" i="75"/>
  <c r="O630" i="75"/>
  <c r="N630" i="75"/>
  <c r="M630" i="75"/>
  <c r="L630" i="75"/>
  <c r="K630" i="75"/>
  <c r="J630" i="75"/>
  <c r="I630" i="75"/>
  <c r="H630" i="75"/>
  <c r="G630" i="75"/>
  <c r="F630" i="75"/>
  <c r="E630" i="75"/>
  <c r="Q629" i="75"/>
  <c r="P629" i="75"/>
  <c r="O629" i="75"/>
  <c r="N629" i="75"/>
  <c r="M629" i="75"/>
  <c r="L629" i="75"/>
  <c r="K629" i="75"/>
  <c r="J629" i="75"/>
  <c r="I629" i="75"/>
  <c r="H629" i="75"/>
  <c r="G629" i="75"/>
  <c r="F629" i="75"/>
  <c r="E629" i="75"/>
  <c r="P628" i="75"/>
  <c r="O628" i="75"/>
  <c r="N628" i="75"/>
  <c r="M628" i="75"/>
  <c r="L628" i="75"/>
  <c r="K628" i="75"/>
  <c r="J628" i="75"/>
  <c r="I628" i="75"/>
  <c r="H628" i="75"/>
  <c r="G628" i="75"/>
  <c r="F628" i="75"/>
  <c r="E628" i="75"/>
  <c r="O627" i="75"/>
  <c r="N627" i="75"/>
  <c r="M627" i="75"/>
  <c r="L627" i="75"/>
  <c r="K627" i="75"/>
  <c r="J627" i="75"/>
  <c r="I627" i="75"/>
  <c r="H627" i="75"/>
  <c r="G627" i="75"/>
  <c r="F627" i="75"/>
  <c r="E627" i="75"/>
  <c r="N626" i="75"/>
  <c r="M626" i="75"/>
  <c r="L626" i="75"/>
  <c r="K626" i="75"/>
  <c r="J626" i="75"/>
  <c r="I626" i="75"/>
  <c r="H626" i="75"/>
  <c r="G626" i="75"/>
  <c r="F626" i="75"/>
  <c r="E626" i="75"/>
  <c r="M625" i="75"/>
  <c r="L625" i="75"/>
  <c r="K625" i="75"/>
  <c r="J625" i="75"/>
  <c r="I625" i="75"/>
  <c r="H625" i="75"/>
  <c r="G625" i="75"/>
  <c r="F625" i="75"/>
  <c r="E625" i="75"/>
  <c r="L624" i="75"/>
  <c r="K624" i="75"/>
  <c r="J624" i="75"/>
  <c r="I624" i="75"/>
  <c r="H624" i="75"/>
  <c r="G624" i="75"/>
  <c r="F624" i="75"/>
  <c r="E624" i="75"/>
  <c r="K623" i="75"/>
  <c r="J623" i="75"/>
  <c r="I623" i="75"/>
  <c r="H623" i="75"/>
  <c r="G623" i="75"/>
  <c r="F623" i="75"/>
  <c r="E623" i="75"/>
  <c r="J622" i="75"/>
  <c r="I622" i="75"/>
  <c r="H622" i="75"/>
  <c r="G622" i="75"/>
  <c r="F622" i="75"/>
  <c r="E622" i="75"/>
  <c r="I621" i="75"/>
  <c r="H621" i="75"/>
  <c r="G621" i="75"/>
  <c r="F621" i="75"/>
  <c r="E621" i="75"/>
  <c r="H620" i="75"/>
  <c r="G620" i="75"/>
  <c r="F620" i="75"/>
  <c r="E620" i="75"/>
  <c r="G619" i="75"/>
  <c r="F619" i="75"/>
  <c r="E619" i="75"/>
  <c r="F618" i="75"/>
  <c r="E618" i="75"/>
  <c r="E617" i="75"/>
  <c r="B615" i="75"/>
  <c r="BA609" i="75"/>
  <c r="AZ609" i="75"/>
  <c r="AY609" i="75"/>
  <c r="AX609" i="75"/>
  <c r="AW609" i="75"/>
  <c r="AV609" i="75"/>
  <c r="AU609" i="75"/>
  <c r="AT609" i="75"/>
  <c r="AS609" i="75"/>
  <c r="AR609" i="75"/>
  <c r="AQ609" i="75"/>
  <c r="AP609" i="75"/>
  <c r="AO609" i="75"/>
  <c r="AN609" i="75"/>
  <c r="AM609" i="75"/>
  <c r="AL609" i="75"/>
  <c r="AK609" i="75"/>
  <c r="AJ609" i="75"/>
  <c r="AI609" i="75"/>
  <c r="AH609" i="75"/>
  <c r="AG609" i="75"/>
  <c r="AF609" i="75"/>
  <c r="AE609" i="75"/>
  <c r="AD609" i="75"/>
  <c r="AC609" i="75"/>
  <c r="AB609" i="75"/>
  <c r="AA609" i="75"/>
  <c r="Z609" i="75"/>
  <c r="Y609" i="75"/>
  <c r="X609" i="75"/>
  <c r="W609" i="75"/>
  <c r="V609" i="75"/>
  <c r="U609" i="75"/>
  <c r="T609" i="75"/>
  <c r="S609" i="75"/>
  <c r="R609" i="75"/>
  <c r="Q609" i="75"/>
  <c r="P609" i="75"/>
  <c r="O609" i="75"/>
  <c r="N609" i="75"/>
  <c r="M609" i="75"/>
  <c r="L609" i="75"/>
  <c r="K609" i="75"/>
  <c r="J609" i="75"/>
  <c r="I609" i="75"/>
  <c r="H609" i="75"/>
  <c r="G609" i="75"/>
  <c r="F609" i="75"/>
  <c r="E609" i="75"/>
  <c r="AZ608" i="75"/>
  <c r="AY608" i="75"/>
  <c r="AX608" i="75"/>
  <c r="AW608" i="75"/>
  <c r="AV608" i="75"/>
  <c r="AU608" i="75"/>
  <c r="AT608" i="75"/>
  <c r="AS608" i="75"/>
  <c r="AR608" i="75"/>
  <c r="AQ608" i="75"/>
  <c r="AP608" i="75"/>
  <c r="AO608" i="75"/>
  <c r="AN608" i="75"/>
  <c r="AM608" i="75"/>
  <c r="AL608" i="75"/>
  <c r="AK608" i="75"/>
  <c r="AJ608" i="75"/>
  <c r="AI608" i="75"/>
  <c r="AH608" i="75"/>
  <c r="AG608" i="75"/>
  <c r="AF608" i="75"/>
  <c r="AE608" i="75"/>
  <c r="AD608" i="75"/>
  <c r="AC608" i="75"/>
  <c r="AB608" i="75"/>
  <c r="AA608" i="75"/>
  <c r="Z608" i="75"/>
  <c r="Y608" i="75"/>
  <c r="X608" i="75"/>
  <c r="W608" i="75"/>
  <c r="V608" i="75"/>
  <c r="U608" i="75"/>
  <c r="T608" i="75"/>
  <c r="S608" i="75"/>
  <c r="R608" i="75"/>
  <c r="Q608" i="75"/>
  <c r="P608" i="75"/>
  <c r="O608" i="75"/>
  <c r="N608" i="75"/>
  <c r="M608" i="75"/>
  <c r="L608" i="75"/>
  <c r="K608" i="75"/>
  <c r="J608" i="75"/>
  <c r="I608" i="75"/>
  <c r="H608" i="75"/>
  <c r="G608" i="75"/>
  <c r="F608" i="75"/>
  <c r="E608" i="75"/>
  <c r="AY607" i="75"/>
  <c r="AX607" i="75"/>
  <c r="AW607" i="75"/>
  <c r="AV607" i="75"/>
  <c r="AU607" i="75"/>
  <c r="AT607" i="75"/>
  <c r="AS607" i="75"/>
  <c r="AR607" i="75"/>
  <c r="AQ607" i="75"/>
  <c r="AP607" i="75"/>
  <c r="AO607" i="75"/>
  <c r="AN607" i="75"/>
  <c r="AM607" i="75"/>
  <c r="AL607" i="75"/>
  <c r="AK607" i="75"/>
  <c r="AJ607" i="75"/>
  <c r="AI607" i="75"/>
  <c r="AH607" i="75"/>
  <c r="AG607" i="75"/>
  <c r="AF607" i="75"/>
  <c r="AE607" i="75"/>
  <c r="AD607" i="75"/>
  <c r="AC607" i="75"/>
  <c r="AB607" i="75"/>
  <c r="AA607" i="75"/>
  <c r="Z607" i="75"/>
  <c r="Y607" i="75"/>
  <c r="X607" i="75"/>
  <c r="W607" i="75"/>
  <c r="V607" i="75"/>
  <c r="U607" i="75"/>
  <c r="T607" i="75"/>
  <c r="S607" i="75"/>
  <c r="R607" i="75"/>
  <c r="Q607" i="75"/>
  <c r="P607" i="75"/>
  <c r="O607" i="75"/>
  <c r="N607" i="75"/>
  <c r="M607" i="75"/>
  <c r="L607" i="75"/>
  <c r="K607" i="75"/>
  <c r="J607" i="75"/>
  <c r="I607" i="75"/>
  <c r="H607" i="75"/>
  <c r="G607" i="75"/>
  <c r="F607" i="75"/>
  <c r="E607" i="75"/>
  <c r="AX606" i="75"/>
  <c r="AW606" i="75"/>
  <c r="AV606" i="75"/>
  <c r="AU606" i="75"/>
  <c r="AT606" i="75"/>
  <c r="AS606" i="75"/>
  <c r="AR606" i="75"/>
  <c r="AQ606" i="75"/>
  <c r="AP606" i="75"/>
  <c r="AO606" i="75"/>
  <c r="AN606" i="75"/>
  <c r="AM606" i="75"/>
  <c r="AL606" i="75"/>
  <c r="AK606" i="75"/>
  <c r="AJ606" i="75"/>
  <c r="AI606" i="75"/>
  <c r="AH606" i="75"/>
  <c r="AG606" i="75"/>
  <c r="AF606" i="75"/>
  <c r="AE606" i="75"/>
  <c r="AD606" i="75"/>
  <c r="AC606" i="75"/>
  <c r="AB606" i="75"/>
  <c r="AA606" i="75"/>
  <c r="Z606" i="75"/>
  <c r="Y606" i="75"/>
  <c r="X606" i="75"/>
  <c r="W606" i="75"/>
  <c r="V606" i="75"/>
  <c r="U606" i="75"/>
  <c r="T606" i="75"/>
  <c r="S606" i="75"/>
  <c r="R606" i="75"/>
  <c r="Q606" i="75"/>
  <c r="P606" i="75"/>
  <c r="O606" i="75"/>
  <c r="N606" i="75"/>
  <c r="M606" i="75"/>
  <c r="L606" i="75"/>
  <c r="K606" i="75"/>
  <c r="J606" i="75"/>
  <c r="I606" i="75"/>
  <c r="H606" i="75"/>
  <c r="G606" i="75"/>
  <c r="F606" i="75"/>
  <c r="E606" i="75"/>
  <c r="AW605" i="75"/>
  <c r="AV605" i="75"/>
  <c r="AU605" i="75"/>
  <c r="AT605" i="75"/>
  <c r="AS605" i="75"/>
  <c r="AR605" i="75"/>
  <c r="AQ605" i="75"/>
  <c r="AP605" i="75"/>
  <c r="AO605" i="75"/>
  <c r="AN605" i="75"/>
  <c r="AM605" i="75"/>
  <c r="AL605" i="75"/>
  <c r="AK605" i="75"/>
  <c r="AJ605" i="75"/>
  <c r="AI605" i="75"/>
  <c r="AH605" i="75"/>
  <c r="AG605" i="75"/>
  <c r="AF605" i="75"/>
  <c r="AE605" i="75"/>
  <c r="AD605" i="75"/>
  <c r="AC605" i="75"/>
  <c r="AB605" i="75"/>
  <c r="AA605" i="75"/>
  <c r="Z605" i="75"/>
  <c r="Y605" i="75"/>
  <c r="X605" i="75"/>
  <c r="W605" i="75"/>
  <c r="V605" i="75"/>
  <c r="U605" i="75"/>
  <c r="T605" i="75"/>
  <c r="S605" i="75"/>
  <c r="R605" i="75"/>
  <c r="Q605" i="75"/>
  <c r="P605" i="75"/>
  <c r="O605" i="75"/>
  <c r="N605" i="75"/>
  <c r="M605" i="75"/>
  <c r="L605" i="75"/>
  <c r="K605" i="75"/>
  <c r="J605" i="75"/>
  <c r="I605" i="75"/>
  <c r="H605" i="75"/>
  <c r="G605" i="75"/>
  <c r="F605" i="75"/>
  <c r="E605" i="75"/>
  <c r="AV604" i="75"/>
  <c r="AU604" i="75"/>
  <c r="AT604" i="75"/>
  <c r="AS604" i="75"/>
  <c r="AR604" i="75"/>
  <c r="AQ604" i="75"/>
  <c r="AP604" i="75"/>
  <c r="AO604" i="75"/>
  <c r="AN604" i="75"/>
  <c r="AM604" i="75"/>
  <c r="AL604" i="75"/>
  <c r="AK604" i="75"/>
  <c r="AJ604" i="75"/>
  <c r="AI604" i="75"/>
  <c r="AH604" i="75"/>
  <c r="AG604" i="75"/>
  <c r="AF604" i="75"/>
  <c r="AE604" i="75"/>
  <c r="AD604" i="75"/>
  <c r="AC604" i="75"/>
  <c r="AB604" i="75"/>
  <c r="AA604" i="75"/>
  <c r="Z604" i="75"/>
  <c r="Y604" i="75"/>
  <c r="X604" i="75"/>
  <c r="W604" i="75"/>
  <c r="V604" i="75"/>
  <c r="U604" i="75"/>
  <c r="T604" i="75"/>
  <c r="S604" i="75"/>
  <c r="R604" i="75"/>
  <c r="Q604" i="75"/>
  <c r="P604" i="75"/>
  <c r="O604" i="75"/>
  <c r="N604" i="75"/>
  <c r="M604" i="75"/>
  <c r="L604" i="75"/>
  <c r="K604" i="75"/>
  <c r="J604" i="75"/>
  <c r="I604" i="75"/>
  <c r="H604" i="75"/>
  <c r="G604" i="75"/>
  <c r="F604" i="75"/>
  <c r="E604" i="75"/>
  <c r="AU603" i="75"/>
  <c r="AT603" i="75"/>
  <c r="AS603" i="75"/>
  <c r="AR603" i="75"/>
  <c r="AQ603" i="75"/>
  <c r="AP603" i="75"/>
  <c r="AO603" i="75"/>
  <c r="AN603" i="75"/>
  <c r="AM603" i="75"/>
  <c r="AL603" i="75"/>
  <c r="AK603" i="75"/>
  <c r="AJ603" i="75"/>
  <c r="AI603" i="75"/>
  <c r="AH603" i="75"/>
  <c r="AG603" i="75"/>
  <c r="AF603" i="75"/>
  <c r="AE603" i="75"/>
  <c r="AD603" i="75"/>
  <c r="AC603" i="75"/>
  <c r="AB603" i="75"/>
  <c r="AA603" i="75"/>
  <c r="Z603" i="75"/>
  <c r="Y603" i="75"/>
  <c r="X603" i="75"/>
  <c r="W603" i="75"/>
  <c r="V603" i="75"/>
  <c r="U603" i="75"/>
  <c r="T603" i="75"/>
  <c r="S603" i="75"/>
  <c r="R603" i="75"/>
  <c r="Q603" i="75"/>
  <c r="P603" i="75"/>
  <c r="O603" i="75"/>
  <c r="N603" i="75"/>
  <c r="M603" i="75"/>
  <c r="L603" i="75"/>
  <c r="K603" i="75"/>
  <c r="J603" i="75"/>
  <c r="I603" i="75"/>
  <c r="H603" i="75"/>
  <c r="G603" i="75"/>
  <c r="F603" i="75"/>
  <c r="E603" i="75"/>
  <c r="AT602" i="75"/>
  <c r="AS602" i="75"/>
  <c r="AR602" i="75"/>
  <c r="AQ602" i="75"/>
  <c r="AP602" i="75"/>
  <c r="AO602" i="75"/>
  <c r="AN602" i="75"/>
  <c r="AM602" i="75"/>
  <c r="AL602" i="75"/>
  <c r="AK602" i="75"/>
  <c r="AJ602" i="75"/>
  <c r="AI602" i="75"/>
  <c r="AH602" i="75"/>
  <c r="AG602" i="75"/>
  <c r="AF602" i="75"/>
  <c r="AE602" i="75"/>
  <c r="AD602" i="75"/>
  <c r="AC602" i="75"/>
  <c r="AB602" i="75"/>
  <c r="AA602" i="75"/>
  <c r="Z602" i="75"/>
  <c r="Y602" i="75"/>
  <c r="X602" i="75"/>
  <c r="W602" i="75"/>
  <c r="V602" i="75"/>
  <c r="U602" i="75"/>
  <c r="T602" i="75"/>
  <c r="S602" i="75"/>
  <c r="R602" i="75"/>
  <c r="Q602" i="75"/>
  <c r="P602" i="75"/>
  <c r="O602" i="75"/>
  <c r="N602" i="75"/>
  <c r="M602" i="75"/>
  <c r="L602" i="75"/>
  <c r="K602" i="75"/>
  <c r="J602" i="75"/>
  <c r="I602" i="75"/>
  <c r="H602" i="75"/>
  <c r="G602" i="75"/>
  <c r="F602" i="75"/>
  <c r="E602" i="75"/>
  <c r="AS601" i="75"/>
  <c r="AR601" i="75"/>
  <c r="AQ601" i="75"/>
  <c r="AP601" i="75"/>
  <c r="AO601" i="75"/>
  <c r="AN601" i="75"/>
  <c r="AM601" i="75"/>
  <c r="AL601" i="75"/>
  <c r="AK601" i="75"/>
  <c r="AJ601" i="75"/>
  <c r="AI601" i="75"/>
  <c r="AH601" i="75"/>
  <c r="AG601" i="75"/>
  <c r="AF601" i="75"/>
  <c r="AE601" i="75"/>
  <c r="AD601" i="75"/>
  <c r="AC601" i="75"/>
  <c r="AB601" i="75"/>
  <c r="AA601" i="75"/>
  <c r="Z601" i="75"/>
  <c r="Y601" i="75"/>
  <c r="X601" i="75"/>
  <c r="W601" i="75"/>
  <c r="V601" i="75"/>
  <c r="U601" i="75"/>
  <c r="T601" i="75"/>
  <c r="S601" i="75"/>
  <c r="R601" i="75"/>
  <c r="Q601" i="75"/>
  <c r="P601" i="75"/>
  <c r="O601" i="75"/>
  <c r="N601" i="75"/>
  <c r="M601" i="75"/>
  <c r="L601" i="75"/>
  <c r="K601" i="75"/>
  <c r="J601" i="75"/>
  <c r="I601" i="75"/>
  <c r="H601" i="75"/>
  <c r="G601" i="75"/>
  <c r="F601" i="75"/>
  <c r="E601" i="75"/>
  <c r="AR600" i="75"/>
  <c r="AQ600" i="75"/>
  <c r="AP600" i="75"/>
  <c r="AO600" i="75"/>
  <c r="AN600" i="75"/>
  <c r="AM600" i="75"/>
  <c r="AL600" i="75"/>
  <c r="AK600" i="75"/>
  <c r="AJ600" i="75"/>
  <c r="AI600" i="75"/>
  <c r="AH600" i="75"/>
  <c r="AG600" i="75"/>
  <c r="AF600" i="75"/>
  <c r="AE600" i="75"/>
  <c r="AD600" i="75"/>
  <c r="AC600" i="75"/>
  <c r="AB600" i="75"/>
  <c r="AA600" i="75"/>
  <c r="Z600" i="75"/>
  <c r="Y600" i="75"/>
  <c r="X600" i="75"/>
  <c r="W600" i="75"/>
  <c r="V600" i="75"/>
  <c r="U600" i="75"/>
  <c r="T600" i="75"/>
  <c r="S600" i="75"/>
  <c r="R600" i="75"/>
  <c r="Q600" i="75"/>
  <c r="P600" i="75"/>
  <c r="O600" i="75"/>
  <c r="N600" i="75"/>
  <c r="M600" i="75"/>
  <c r="L600" i="75"/>
  <c r="K600" i="75"/>
  <c r="J600" i="75"/>
  <c r="I600" i="75"/>
  <c r="H600" i="75"/>
  <c r="G600" i="75"/>
  <c r="F600" i="75"/>
  <c r="E600" i="75"/>
  <c r="AQ599" i="75"/>
  <c r="AP599" i="75"/>
  <c r="AO599" i="75"/>
  <c r="AN599" i="75"/>
  <c r="AM599" i="75"/>
  <c r="AL599" i="75"/>
  <c r="AK599" i="75"/>
  <c r="AJ599" i="75"/>
  <c r="AI599" i="75"/>
  <c r="AH599" i="75"/>
  <c r="AG599" i="75"/>
  <c r="AF599" i="75"/>
  <c r="AE599" i="75"/>
  <c r="AD599" i="75"/>
  <c r="AC599" i="75"/>
  <c r="AB599" i="75"/>
  <c r="AA599" i="75"/>
  <c r="Z599" i="75"/>
  <c r="Y599" i="75"/>
  <c r="X599" i="75"/>
  <c r="W599" i="75"/>
  <c r="V599" i="75"/>
  <c r="U599" i="75"/>
  <c r="T599" i="75"/>
  <c r="S599" i="75"/>
  <c r="R599" i="75"/>
  <c r="Q599" i="75"/>
  <c r="P599" i="75"/>
  <c r="O599" i="75"/>
  <c r="N599" i="75"/>
  <c r="M599" i="75"/>
  <c r="L599" i="75"/>
  <c r="K599" i="75"/>
  <c r="J599" i="75"/>
  <c r="I599" i="75"/>
  <c r="H599" i="75"/>
  <c r="G599" i="75"/>
  <c r="F599" i="75"/>
  <c r="E599" i="75"/>
  <c r="AP598" i="75"/>
  <c r="AO598" i="75"/>
  <c r="AN598" i="75"/>
  <c r="AM598" i="75"/>
  <c r="AL598" i="75"/>
  <c r="AK598" i="75"/>
  <c r="AJ598" i="75"/>
  <c r="AI598" i="75"/>
  <c r="AH598" i="75"/>
  <c r="AG598" i="75"/>
  <c r="AF598" i="75"/>
  <c r="AE598" i="75"/>
  <c r="AD598" i="75"/>
  <c r="AC598" i="75"/>
  <c r="AB598" i="75"/>
  <c r="AA598" i="75"/>
  <c r="Z598" i="75"/>
  <c r="Y598" i="75"/>
  <c r="X598" i="75"/>
  <c r="W598" i="75"/>
  <c r="V598" i="75"/>
  <c r="U598" i="75"/>
  <c r="T598" i="75"/>
  <c r="S598" i="75"/>
  <c r="R598" i="75"/>
  <c r="Q598" i="75"/>
  <c r="P598" i="75"/>
  <c r="O598" i="75"/>
  <c r="N598" i="75"/>
  <c r="M598" i="75"/>
  <c r="L598" i="75"/>
  <c r="K598" i="75"/>
  <c r="J598" i="75"/>
  <c r="I598" i="75"/>
  <c r="H598" i="75"/>
  <c r="G598" i="75"/>
  <c r="F598" i="75"/>
  <c r="E598" i="75"/>
  <c r="AO597" i="75"/>
  <c r="AN597" i="75"/>
  <c r="AM597" i="75"/>
  <c r="AL597" i="75"/>
  <c r="AK597" i="75"/>
  <c r="AJ597" i="75"/>
  <c r="AI597" i="75"/>
  <c r="AH597" i="75"/>
  <c r="AG597" i="75"/>
  <c r="AF597" i="75"/>
  <c r="AE597" i="75"/>
  <c r="AD597" i="75"/>
  <c r="AC597" i="75"/>
  <c r="AB597" i="75"/>
  <c r="AA597" i="75"/>
  <c r="Z597" i="75"/>
  <c r="Y597" i="75"/>
  <c r="X597" i="75"/>
  <c r="W597" i="75"/>
  <c r="V597" i="75"/>
  <c r="U597" i="75"/>
  <c r="T597" i="75"/>
  <c r="S597" i="75"/>
  <c r="R597" i="75"/>
  <c r="Q597" i="75"/>
  <c r="P597" i="75"/>
  <c r="O597" i="75"/>
  <c r="N597" i="75"/>
  <c r="M597" i="75"/>
  <c r="L597" i="75"/>
  <c r="K597" i="75"/>
  <c r="J597" i="75"/>
  <c r="I597" i="75"/>
  <c r="H597" i="75"/>
  <c r="G597" i="75"/>
  <c r="F597" i="75"/>
  <c r="E597" i="75"/>
  <c r="AN596" i="75"/>
  <c r="AM596" i="75"/>
  <c r="AL596" i="75"/>
  <c r="AK596" i="75"/>
  <c r="AJ596" i="75"/>
  <c r="AI596" i="75"/>
  <c r="AH596" i="75"/>
  <c r="AG596" i="75"/>
  <c r="AF596" i="75"/>
  <c r="AE596" i="75"/>
  <c r="AD596" i="75"/>
  <c r="AC596" i="75"/>
  <c r="AB596" i="75"/>
  <c r="AA596" i="75"/>
  <c r="Z596" i="75"/>
  <c r="Y596" i="75"/>
  <c r="X596" i="75"/>
  <c r="W596" i="75"/>
  <c r="V596" i="75"/>
  <c r="U596" i="75"/>
  <c r="T596" i="75"/>
  <c r="S596" i="75"/>
  <c r="R596" i="75"/>
  <c r="Q596" i="75"/>
  <c r="P596" i="75"/>
  <c r="O596" i="75"/>
  <c r="N596" i="75"/>
  <c r="M596" i="75"/>
  <c r="L596" i="75"/>
  <c r="K596" i="75"/>
  <c r="J596" i="75"/>
  <c r="I596" i="75"/>
  <c r="H596" i="75"/>
  <c r="G596" i="75"/>
  <c r="F596" i="75"/>
  <c r="E596" i="75"/>
  <c r="AM595" i="75"/>
  <c r="AL595" i="75"/>
  <c r="AK595" i="75"/>
  <c r="AJ595" i="75"/>
  <c r="AI595" i="75"/>
  <c r="AH595" i="75"/>
  <c r="AG595" i="75"/>
  <c r="AF595" i="75"/>
  <c r="AE595" i="75"/>
  <c r="AD595" i="75"/>
  <c r="AC595" i="75"/>
  <c r="AB595" i="75"/>
  <c r="AA595" i="75"/>
  <c r="Z595" i="75"/>
  <c r="Y595" i="75"/>
  <c r="X595" i="75"/>
  <c r="W595" i="75"/>
  <c r="V595" i="75"/>
  <c r="U595" i="75"/>
  <c r="T595" i="75"/>
  <c r="S595" i="75"/>
  <c r="R595" i="75"/>
  <c r="Q595" i="75"/>
  <c r="P595" i="75"/>
  <c r="O595" i="75"/>
  <c r="N595" i="75"/>
  <c r="M595" i="75"/>
  <c r="L595" i="75"/>
  <c r="K595" i="75"/>
  <c r="J595" i="75"/>
  <c r="I595" i="75"/>
  <c r="H595" i="75"/>
  <c r="G595" i="75"/>
  <c r="F595" i="75"/>
  <c r="E595" i="75"/>
  <c r="AL594" i="75"/>
  <c r="AK594" i="75"/>
  <c r="AJ594" i="75"/>
  <c r="AI594" i="75"/>
  <c r="AH594" i="75"/>
  <c r="AG594" i="75"/>
  <c r="AF594" i="75"/>
  <c r="AE594" i="75"/>
  <c r="AD594" i="75"/>
  <c r="AC594" i="75"/>
  <c r="AB594" i="75"/>
  <c r="AA594" i="75"/>
  <c r="Z594" i="75"/>
  <c r="Y594" i="75"/>
  <c r="X594" i="75"/>
  <c r="W594" i="75"/>
  <c r="V594" i="75"/>
  <c r="U594" i="75"/>
  <c r="T594" i="75"/>
  <c r="S594" i="75"/>
  <c r="R594" i="75"/>
  <c r="Q594" i="75"/>
  <c r="P594" i="75"/>
  <c r="O594" i="75"/>
  <c r="N594" i="75"/>
  <c r="M594" i="75"/>
  <c r="L594" i="75"/>
  <c r="K594" i="75"/>
  <c r="J594" i="75"/>
  <c r="I594" i="75"/>
  <c r="H594" i="75"/>
  <c r="G594" i="75"/>
  <c r="F594" i="75"/>
  <c r="E594" i="75"/>
  <c r="AK593" i="75"/>
  <c r="AJ593" i="75"/>
  <c r="AI593" i="75"/>
  <c r="AH593" i="75"/>
  <c r="AG593" i="75"/>
  <c r="AF593" i="75"/>
  <c r="AE593" i="75"/>
  <c r="AD593" i="75"/>
  <c r="AC593" i="75"/>
  <c r="AB593" i="75"/>
  <c r="AA593" i="75"/>
  <c r="Z593" i="75"/>
  <c r="Y593" i="75"/>
  <c r="X593" i="75"/>
  <c r="W593" i="75"/>
  <c r="V593" i="75"/>
  <c r="U593" i="75"/>
  <c r="T593" i="75"/>
  <c r="S593" i="75"/>
  <c r="R593" i="75"/>
  <c r="Q593" i="75"/>
  <c r="P593" i="75"/>
  <c r="O593" i="75"/>
  <c r="N593" i="75"/>
  <c r="M593" i="75"/>
  <c r="L593" i="75"/>
  <c r="K593" i="75"/>
  <c r="J593" i="75"/>
  <c r="I593" i="75"/>
  <c r="H593" i="75"/>
  <c r="G593" i="75"/>
  <c r="F593" i="75"/>
  <c r="E593" i="75"/>
  <c r="AJ592" i="75"/>
  <c r="AI592" i="75"/>
  <c r="AH592" i="75"/>
  <c r="AG592" i="75"/>
  <c r="AF592" i="75"/>
  <c r="AE592" i="75"/>
  <c r="AD592" i="75"/>
  <c r="AC592" i="75"/>
  <c r="AB592" i="75"/>
  <c r="AA592" i="75"/>
  <c r="Z592" i="75"/>
  <c r="Y592" i="75"/>
  <c r="X592" i="75"/>
  <c r="W592" i="75"/>
  <c r="V592" i="75"/>
  <c r="U592" i="75"/>
  <c r="T592" i="75"/>
  <c r="S592" i="75"/>
  <c r="R592" i="75"/>
  <c r="Q592" i="75"/>
  <c r="P592" i="75"/>
  <c r="O592" i="75"/>
  <c r="N592" i="75"/>
  <c r="M592" i="75"/>
  <c r="L592" i="75"/>
  <c r="K592" i="75"/>
  <c r="J592" i="75"/>
  <c r="I592" i="75"/>
  <c r="H592" i="75"/>
  <c r="G592" i="75"/>
  <c r="F592" i="75"/>
  <c r="E592" i="75"/>
  <c r="AI591" i="75"/>
  <c r="AH591" i="75"/>
  <c r="AG591" i="75"/>
  <c r="AF591" i="75"/>
  <c r="AE591" i="75"/>
  <c r="AD591" i="75"/>
  <c r="AC591" i="75"/>
  <c r="AB591" i="75"/>
  <c r="AA591" i="75"/>
  <c r="Z591" i="75"/>
  <c r="Y591" i="75"/>
  <c r="X591" i="75"/>
  <c r="W591" i="75"/>
  <c r="V591" i="75"/>
  <c r="U591" i="75"/>
  <c r="T591" i="75"/>
  <c r="S591" i="75"/>
  <c r="R591" i="75"/>
  <c r="Q591" i="75"/>
  <c r="P591" i="75"/>
  <c r="O591" i="75"/>
  <c r="N591" i="75"/>
  <c r="M591" i="75"/>
  <c r="L591" i="75"/>
  <c r="K591" i="75"/>
  <c r="J591" i="75"/>
  <c r="I591" i="75"/>
  <c r="H591" i="75"/>
  <c r="G591" i="75"/>
  <c r="F591" i="75"/>
  <c r="E591" i="75"/>
  <c r="AH590" i="75"/>
  <c r="AG590" i="75"/>
  <c r="AF590" i="75"/>
  <c r="AE590" i="75"/>
  <c r="AD590" i="75"/>
  <c r="AC590" i="75"/>
  <c r="AB590" i="75"/>
  <c r="AA590" i="75"/>
  <c r="Z590" i="75"/>
  <c r="Y590" i="75"/>
  <c r="X590" i="75"/>
  <c r="W590" i="75"/>
  <c r="V590" i="75"/>
  <c r="U590" i="75"/>
  <c r="T590" i="75"/>
  <c r="S590" i="75"/>
  <c r="R590" i="75"/>
  <c r="Q590" i="75"/>
  <c r="P590" i="75"/>
  <c r="O590" i="75"/>
  <c r="N590" i="75"/>
  <c r="M590" i="75"/>
  <c r="L590" i="75"/>
  <c r="K590" i="75"/>
  <c r="J590" i="75"/>
  <c r="I590" i="75"/>
  <c r="H590" i="75"/>
  <c r="G590" i="75"/>
  <c r="F590" i="75"/>
  <c r="E590" i="75"/>
  <c r="AG589" i="75"/>
  <c r="AF589" i="75"/>
  <c r="AE589" i="75"/>
  <c r="AD589" i="75"/>
  <c r="AC589" i="75"/>
  <c r="AB589" i="75"/>
  <c r="AA589" i="75"/>
  <c r="Z589" i="75"/>
  <c r="Y589" i="75"/>
  <c r="X589" i="75"/>
  <c r="W589" i="75"/>
  <c r="V589" i="75"/>
  <c r="U589" i="75"/>
  <c r="T589" i="75"/>
  <c r="S589" i="75"/>
  <c r="R589" i="75"/>
  <c r="Q589" i="75"/>
  <c r="P589" i="75"/>
  <c r="O589" i="75"/>
  <c r="N589" i="75"/>
  <c r="M589" i="75"/>
  <c r="L589" i="75"/>
  <c r="K589" i="75"/>
  <c r="J589" i="75"/>
  <c r="I589" i="75"/>
  <c r="H589" i="75"/>
  <c r="G589" i="75"/>
  <c r="F589" i="75"/>
  <c r="E589" i="75"/>
  <c r="AF588" i="75"/>
  <c r="AE588" i="75"/>
  <c r="AD588" i="75"/>
  <c r="AC588" i="75"/>
  <c r="AB588" i="75"/>
  <c r="AA588" i="75"/>
  <c r="Z588" i="75"/>
  <c r="Y588" i="75"/>
  <c r="X588" i="75"/>
  <c r="W588" i="75"/>
  <c r="V588" i="75"/>
  <c r="U588" i="75"/>
  <c r="T588" i="75"/>
  <c r="S588" i="75"/>
  <c r="R588" i="75"/>
  <c r="Q588" i="75"/>
  <c r="P588" i="75"/>
  <c r="O588" i="75"/>
  <c r="N588" i="75"/>
  <c r="M588" i="75"/>
  <c r="L588" i="75"/>
  <c r="K588" i="75"/>
  <c r="J588" i="75"/>
  <c r="I588" i="75"/>
  <c r="H588" i="75"/>
  <c r="G588" i="75"/>
  <c r="F588" i="75"/>
  <c r="E588" i="75"/>
  <c r="AE587" i="75"/>
  <c r="AD587" i="75"/>
  <c r="AC587" i="75"/>
  <c r="AB587" i="75"/>
  <c r="AA587" i="75"/>
  <c r="Z587" i="75"/>
  <c r="Y587" i="75"/>
  <c r="X587" i="75"/>
  <c r="W587" i="75"/>
  <c r="V587" i="75"/>
  <c r="U587" i="75"/>
  <c r="T587" i="75"/>
  <c r="S587" i="75"/>
  <c r="R587" i="75"/>
  <c r="Q587" i="75"/>
  <c r="P587" i="75"/>
  <c r="O587" i="75"/>
  <c r="N587" i="75"/>
  <c r="M587" i="75"/>
  <c r="L587" i="75"/>
  <c r="K587" i="75"/>
  <c r="J587" i="75"/>
  <c r="I587" i="75"/>
  <c r="H587" i="75"/>
  <c r="G587" i="75"/>
  <c r="F587" i="75"/>
  <c r="E587" i="75"/>
  <c r="AD586" i="75"/>
  <c r="AC586" i="75"/>
  <c r="AB586" i="75"/>
  <c r="AA586" i="75"/>
  <c r="Z586" i="75"/>
  <c r="Y586" i="75"/>
  <c r="X586" i="75"/>
  <c r="W586" i="75"/>
  <c r="V586" i="75"/>
  <c r="U586" i="75"/>
  <c r="T586" i="75"/>
  <c r="S586" i="75"/>
  <c r="R586" i="75"/>
  <c r="Q586" i="75"/>
  <c r="P586" i="75"/>
  <c r="O586" i="75"/>
  <c r="N586" i="75"/>
  <c r="M586" i="75"/>
  <c r="L586" i="75"/>
  <c r="K586" i="75"/>
  <c r="J586" i="75"/>
  <c r="I586" i="75"/>
  <c r="H586" i="75"/>
  <c r="G586" i="75"/>
  <c r="F586" i="75"/>
  <c r="E586" i="75"/>
  <c r="AC585" i="75"/>
  <c r="AB585" i="75"/>
  <c r="AA585" i="75"/>
  <c r="Z585" i="75"/>
  <c r="Y585" i="75"/>
  <c r="X585" i="75"/>
  <c r="W585" i="75"/>
  <c r="V585" i="75"/>
  <c r="U585" i="75"/>
  <c r="T585" i="75"/>
  <c r="S585" i="75"/>
  <c r="R585" i="75"/>
  <c r="Q585" i="75"/>
  <c r="P585" i="75"/>
  <c r="O585" i="75"/>
  <c r="N585" i="75"/>
  <c r="M585" i="75"/>
  <c r="L585" i="75"/>
  <c r="K585" i="75"/>
  <c r="J585" i="75"/>
  <c r="I585" i="75"/>
  <c r="H585" i="75"/>
  <c r="G585" i="75"/>
  <c r="F585" i="75"/>
  <c r="E585" i="75"/>
  <c r="AB584" i="75"/>
  <c r="AA584" i="75"/>
  <c r="Z584" i="75"/>
  <c r="Y584" i="75"/>
  <c r="X584" i="75"/>
  <c r="W584" i="75"/>
  <c r="V584" i="75"/>
  <c r="U584" i="75"/>
  <c r="T584" i="75"/>
  <c r="S584" i="75"/>
  <c r="R584" i="75"/>
  <c r="Q584" i="75"/>
  <c r="P584" i="75"/>
  <c r="O584" i="75"/>
  <c r="N584" i="75"/>
  <c r="M584" i="75"/>
  <c r="L584" i="75"/>
  <c r="K584" i="75"/>
  <c r="J584" i="75"/>
  <c r="I584" i="75"/>
  <c r="H584" i="75"/>
  <c r="G584" i="75"/>
  <c r="F584" i="75"/>
  <c r="E584" i="75"/>
  <c r="AA583" i="75"/>
  <c r="Z583" i="75"/>
  <c r="Y583" i="75"/>
  <c r="X583" i="75"/>
  <c r="W583" i="75"/>
  <c r="V583" i="75"/>
  <c r="U583" i="75"/>
  <c r="T583" i="75"/>
  <c r="S583" i="75"/>
  <c r="R583" i="75"/>
  <c r="Q583" i="75"/>
  <c r="P583" i="75"/>
  <c r="O583" i="75"/>
  <c r="N583" i="75"/>
  <c r="M583" i="75"/>
  <c r="L583" i="75"/>
  <c r="K583" i="75"/>
  <c r="J583" i="75"/>
  <c r="I583" i="75"/>
  <c r="H583" i="75"/>
  <c r="G583" i="75"/>
  <c r="F583" i="75"/>
  <c r="E583" i="75"/>
  <c r="Z582" i="75"/>
  <c r="Y582" i="75"/>
  <c r="X582" i="75"/>
  <c r="W582" i="75"/>
  <c r="V582" i="75"/>
  <c r="U582" i="75"/>
  <c r="T582" i="75"/>
  <c r="S582" i="75"/>
  <c r="R582" i="75"/>
  <c r="Q582" i="75"/>
  <c r="P582" i="75"/>
  <c r="O582" i="75"/>
  <c r="N582" i="75"/>
  <c r="M582" i="75"/>
  <c r="L582" i="75"/>
  <c r="K582" i="75"/>
  <c r="J582" i="75"/>
  <c r="I582" i="75"/>
  <c r="H582" i="75"/>
  <c r="G582" i="75"/>
  <c r="F582" i="75"/>
  <c r="E582" i="75"/>
  <c r="Y581" i="75"/>
  <c r="X581" i="75"/>
  <c r="W581" i="75"/>
  <c r="V581" i="75"/>
  <c r="U581" i="75"/>
  <c r="T581" i="75"/>
  <c r="S581" i="75"/>
  <c r="R581" i="75"/>
  <c r="Q581" i="75"/>
  <c r="P581" i="75"/>
  <c r="O581" i="75"/>
  <c r="N581" i="75"/>
  <c r="M581" i="75"/>
  <c r="L581" i="75"/>
  <c r="K581" i="75"/>
  <c r="J581" i="75"/>
  <c r="I581" i="75"/>
  <c r="H581" i="75"/>
  <c r="G581" i="75"/>
  <c r="F581" i="75"/>
  <c r="E581" i="75"/>
  <c r="X580" i="75"/>
  <c r="W580" i="75"/>
  <c r="V580" i="75"/>
  <c r="U580" i="75"/>
  <c r="T580" i="75"/>
  <c r="S580" i="75"/>
  <c r="R580" i="75"/>
  <c r="Q580" i="75"/>
  <c r="P580" i="75"/>
  <c r="O580" i="75"/>
  <c r="N580" i="75"/>
  <c r="M580" i="75"/>
  <c r="L580" i="75"/>
  <c r="K580" i="75"/>
  <c r="J580" i="75"/>
  <c r="I580" i="75"/>
  <c r="H580" i="75"/>
  <c r="G580" i="75"/>
  <c r="F580" i="75"/>
  <c r="E580" i="75"/>
  <c r="W579" i="75"/>
  <c r="V579" i="75"/>
  <c r="U579" i="75"/>
  <c r="T579" i="75"/>
  <c r="S579" i="75"/>
  <c r="R579" i="75"/>
  <c r="Q579" i="75"/>
  <c r="P579" i="75"/>
  <c r="O579" i="75"/>
  <c r="N579" i="75"/>
  <c r="M579" i="75"/>
  <c r="L579" i="75"/>
  <c r="K579" i="75"/>
  <c r="J579" i="75"/>
  <c r="I579" i="75"/>
  <c r="H579" i="75"/>
  <c r="G579" i="75"/>
  <c r="F579" i="75"/>
  <c r="E579" i="75"/>
  <c r="V578" i="75"/>
  <c r="U578" i="75"/>
  <c r="T578" i="75"/>
  <c r="S578" i="75"/>
  <c r="R578" i="75"/>
  <c r="Q578" i="75"/>
  <c r="P578" i="75"/>
  <c r="O578" i="75"/>
  <c r="N578" i="75"/>
  <c r="M578" i="75"/>
  <c r="L578" i="75"/>
  <c r="K578" i="75"/>
  <c r="J578" i="75"/>
  <c r="I578" i="75"/>
  <c r="H578" i="75"/>
  <c r="G578" i="75"/>
  <c r="F578" i="75"/>
  <c r="E578" i="75"/>
  <c r="U577" i="75"/>
  <c r="T577" i="75"/>
  <c r="S577" i="75"/>
  <c r="R577" i="75"/>
  <c r="Q577" i="75"/>
  <c r="P577" i="75"/>
  <c r="O577" i="75"/>
  <c r="N577" i="75"/>
  <c r="M577" i="75"/>
  <c r="L577" i="75"/>
  <c r="K577" i="75"/>
  <c r="J577" i="75"/>
  <c r="I577" i="75"/>
  <c r="H577" i="75"/>
  <c r="G577" i="75"/>
  <c r="F577" i="75"/>
  <c r="E577" i="75"/>
  <c r="T576" i="75"/>
  <c r="S576" i="75"/>
  <c r="R576" i="75"/>
  <c r="Q576" i="75"/>
  <c r="P576" i="75"/>
  <c r="O576" i="75"/>
  <c r="N576" i="75"/>
  <c r="M576" i="75"/>
  <c r="L576" i="75"/>
  <c r="K576" i="75"/>
  <c r="J576" i="75"/>
  <c r="I576" i="75"/>
  <c r="H576" i="75"/>
  <c r="G576" i="75"/>
  <c r="F576" i="75"/>
  <c r="E576" i="75"/>
  <c r="S575" i="75"/>
  <c r="R575" i="75"/>
  <c r="Q575" i="75"/>
  <c r="P575" i="75"/>
  <c r="O575" i="75"/>
  <c r="N575" i="75"/>
  <c r="M575" i="75"/>
  <c r="L575" i="75"/>
  <c r="K575" i="75"/>
  <c r="J575" i="75"/>
  <c r="I575" i="75"/>
  <c r="H575" i="75"/>
  <c r="G575" i="75"/>
  <c r="F575" i="75"/>
  <c r="E575" i="75"/>
  <c r="R574" i="75"/>
  <c r="Q574" i="75"/>
  <c r="P574" i="75"/>
  <c r="O574" i="75"/>
  <c r="N574" i="75"/>
  <c r="M574" i="75"/>
  <c r="L574" i="75"/>
  <c r="K574" i="75"/>
  <c r="J574" i="75"/>
  <c r="I574" i="75"/>
  <c r="H574" i="75"/>
  <c r="G574" i="75"/>
  <c r="F574" i="75"/>
  <c r="E574" i="75"/>
  <c r="Q573" i="75"/>
  <c r="P573" i="75"/>
  <c r="O573" i="75"/>
  <c r="N573" i="75"/>
  <c r="M573" i="75"/>
  <c r="L573" i="75"/>
  <c r="K573" i="75"/>
  <c r="J573" i="75"/>
  <c r="I573" i="75"/>
  <c r="H573" i="75"/>
  <c r="G573" i="75"/>
  <c r="F573" i="75"/>
  <c r="E573" i="75"/>
  <c r="P572" i="75"/>
  <c r="O572" i="75"/>
  <c r="N572" i="75"/>
  <c r="M572" i="75"/>
  <c r="L572" i="75"/>
  <c r="K572" i="75"/>
  <c r="J572" i="75"/>
  <c r="I572" i="75"/>
  <c r="H572" i="75"/>
  <c r="G572" i="75"/>
  <c r="F572" i="75"/>
  <c r="E572" i="75"/>
  <c r="O571" i="75"/>
  <c r="N571" i="75"/>
  <c r="M571" i="75"/>
  <c r="L571" i="75"/>
  <c r="K571" i="75"/>
  <c r="J571" i="75"/>
  <c r="I571" i="75"/>
  <c r="H571" i="75"/>
  <c r="G571" i="75"/>
  <c r="F571" i="75"/>
  <c r="E571" i="75"/>
  <c r="N570" i="75"/>
  <c r="M570" i="75"/>
  <c r="L570" i="75"/>
  <c r="K570" i="75"/>
  <c r="J570" i="75"/>
  <c r="I570" i="75"/>
  <c r="H570" i="75"/>
  <c r="G570" i="75"/>
  <c r="F570" i="75"/>
  <c r="E570" i="75"/>
  <c r="M569" i="75"/>
  <c r="L569" i="75"/>
  <c r="K569" i="75"/>
  <c r="J569" i="75"/>
  <c r="I569" i="75"/>
  <c r="H569" i="75"/>
  <c r="G569" i="75"/>
  <c r="F569" i="75"/>
  <c r="E569" i="75"/>
  <c r="L568" i="75"/>
  <c r="K568" i="75"/>
  <c r="J568" i="75"/>
  <c r="I568" i="75"/>
  <c r="H568" i="75"/>
  <c r="G568" i="75"/>
  <c r="F568" i="75"/>
  <c r="E568" i="75"/>
  <c r="K567" i="75"/>
  <c r="J567" i="75"/>
  <c r="I567" i="75"/>
  <c r="H567" i="75"/>
  <c r="G567" i="75"/>
  <c r="F567" i="75"/>
  <c r="E567" i="75"/>
  <c r="J566" i="75"/>
  <c r="I566" i="75"/>
  <c r="H566" i="75"/>
  <c r="G566" i="75"/>
  <c r="F566" i="75"/>
  <c r="E566" i="75"/>
  <c r="I565" i="75"/>
  <c r="H565" i="75"/>
  <c r="G565" i="75"/>
  <c r="F565" i="75"/>
  <c r="E565" i="75"/>
  <c r="H564" i="75"/>
  <c r="G564" i="75"/>
  <c r="F564" i="75"/>
  <c r="E564" i="75"/>
  <c r="G563" i="75"/>
  <c r="F563" i="75"/>
  <c r="E563" i="75"/>
  <c r="F562" i="75"/>
  <c r="E562" i="75"/>
  <c r="E561" i="75"/>
  <c r="B559" i="75"/>
  <c r="I72" i="75"/>
  <c r="O25" i="67" l="1"/>
  <c r="U25" i="67"/>
  <c r="F48" i="67"/>
  <c r="F209" i="67" s="1"/>
  <c r="B72" i="72"/>
  <c r="C72" i="72"/>
  <c r="D72" i="72"/>
  <c r="E72" i="72"/>
  <c r="F72" i="72"/>
  <c r="G72" i="72"/>
  <c r="H72" i="72"/>
  <c r="I72" i="72"/>
  <c r="J72" i="72"/>
  <c r="K72" i="72"/>
  <c r="L72" i="72"/>
  <c r="M72" i="72"/>
  <c r="N72" i="72"/>
  <c r="O72" i="72"/>
  <c r="P72" i="72"/>
  <c r="Q72" i="72"/>
  <c r="R72" i="72"/>
  <c r="S72" i="72"/>
  <c r="T72" i="72"/>
  <c r="U72" i="72"/>
  <c r="V72" i="72"/>
  <c r="W72" i="72"/>
  <c r="X72" i="72"/>
  <c r="Y72" i="72"/>
  <c r="Z72" i="72"/>
  <c r="AA72" i="72"/>
  <c r="AB72" i="72"/>
  <c r="AC72" i="72"/>
  <c r="AD72" i="72"/>
  <c r="AE72" i="72"/>
  <c r="AF72" i="72"/>
  <c r="AG72" i="72"/>
  <c r="AH72" i="72"/>
  <c r="AI72" i="72"/>
  <c r="AJ72" i="72"/>
  <c r="AK72" i="72"/>
  <c r="AL72" i="72"/>
  <c r="AM72" i="72"/>
  <c r="AN72" i="72"/>
  <c r="AO72" i="72"/>
  <c r="AP72" i="72"/>
  <c r="AQ72" i="72"/>
  <c r="AR72" i="72"/>
  <c r="AS72" i="72"/>
  <c r="AT72" i="72"/>
  <c r="AU72" i="72"/>
  <c r="AV72" i="72"/>
  <c r="AW72" i="72"/>
  <c r="AX72" i="72"/>
  <c r="AY72" i="72"/>
  <c r="G48" i="67" l="1"/>
  <c r="G209" i="67" s="1"/>
  <c r="C113" i="73"/>
  <c r="D113" i="73"/>
  <c r="E113" i="73"/>
  <c r="F113" i="73"/>
  <c r="G113" i="73"/>
  <c r="H113" i="73"/>
  <c r="I113" i="73"/>
  <c r="J113" i="73"/>
  <c r="K113" i="73"/>
  <c r="L113" i="73"/>
  <c r="M113" i="73"/>
  <c r="N113" i="73"/>
  <c r="O113" i="73"/>
  <c r="P113" i="73"/>
  <c r="Q113" i="73"/>
  <c r="R113" i="73"/>
  <c r="S113" i="73"/>
  <c r="T113" i="73"/>
  <c r="U113" i="73"/>
  <c r="V113" i="73"/>
  <c r="W113" i="73"/>
  <c r="X113" i="73"/>
  <c r="Y113" i="73"/>
  <c r="Z113" i="73"/>
  <c r="AA113" i="73"/>
  <c r="AB113" i="73"/>
  <c r="AC113" i="73"/>
  <c r="AD113" i="73"/>
  <c r="AE113" i="73"/>
  <c r="AF113" i="73"/>
  <c r="AG113" i="73"/>
  <c r="AH113" i="73"/>
  <c r="AI113" i="73"/>
  <c r="AJ113" i="73"/>
  <c r="AK113" i="73"/>
  <c r="AL113" i="73"/>
  <c r="AM113" i="73"/>
  <c r="AN113" i="73"/>
  <c r="AO113" i="73"/>
  <c r="AP113" i="73"/>
  <c r="AQ113" i="73"/>
  <c r="AR113" i="73"/>
  <c r="AS113" i="73"/>
  <c r="AT113" i="73"/>
  <c r="AU113" i="73"/>
  <c r="AV113" i="73"/>
  <c r="AW113" i="73"/>
  <c r="AX113" i="73"/>
  <c r="AY113" i="73"/>
  <c r="C114" i="73"/>
  <c r="D114" i="73"/>
  <c r="E114" i="73"/>
  <c r="F114" i="73"/>
  <c r="G114" i="73"/>
  <c r="H114" i="73"/>
  <c r="I114" i="73"/>
  <c r="J114" i="73"/>
  <c r="K114" i="73"/>
  <c r="L114" i="73"/>
  <c r="M114" i="73"/>
  <c r="N114" i="73"/>
  <c r="O114" i="73"/>
  <c r="P114" i="73"/>
  <c r="Q114" i="73"/>
  <c r="R114" i="73"/>
  <c r="S114" i="73"/>
  <c r="T114" i="73"/>
  <c r="U114" i="73"/>
  <c r="V114" i="73"/>
  <c r="W114" i="73"/>
  <c r="X114" i="73"/>
  <c r="Y114" i="73"/>
  <c r="Z114" i="73"/>
  <c r="AA114" i="73"/>
  <c r="AB114" i="73"/>
  <c r="AC114" i="73"/>
  <c r="AD114" i="73"/>
  <c r="AE114" i="73"/>
  <c r="AF114" i="73"/>
  <c r="AG114" i="73"/>
  <c r="AH114" i="73"/>
  <c r="AI114" i="73"/>
  <c r="AJ114" i="73"/>
  <c r="AK114" i="73"/>
  <c r="AL114" i="73"/>
  <c r="AM114" i="73"/>
  <c r="AN114" i="73"/>
  <c r="AO114" i="73"/>
  <c r="AP114" i="73"/>
  <c r="AQ114" i="73"/>
  <c r="AR114" i="73"/>
  <c r="AS114" i="73"/>
  <c r="AT114" i="73"/>
  <c r="AU114" i="73"/>
  <c r="AV114" i="73"/>
  <c r="AW114" i="73"/>
  <c r="AX114" i="73"/>
  <c r="AY114" i="73"/>
  <c r="C115" i="73"/>
  <c r="D115" i="73"/>
  <c r="E115" i="73"/>
  <c r="F115" i="73"/>
  <c r="G115" i="73"/>
  <c r="H115" i="73"/>
  <c r="I115" i="73"/>
  <c r="J115" i="73"/>
  <c r="K115" i="73"/>
  <c r="L115" i="73"/>
  <c r="M115" i="73"/>
  <c r="N115" i="73"/>
  <c r="O115" i="73"/>
  <c r="P115" i="73"/>
  <c r="Q115" i="73"/>
  <c r="R115" i="73"/>
  <c r="S115" i="73"/>
  <c r="T115" i="73"/>
  <c r="U115" i="73"/>
  <c r="V115" i="73"/>
  <c r="W115" i="73"/>
  <c r="X115" i="73"/>
  <c r="Y115" i="73"/>
  <c r="Z115" i="73"/>
  <c r="AA115" i="73"/>
  <c r="AB115" i="73"/>
  <c r="AC115" i="73"/>
  <c r="AD115" i="73"/>
  <c r="AE115" i="73"/>
  <c r="AF115" i="73"/>
  <c r="AG115" i="73"/>
  <c r="AH115" i="73"/>
  <c r="AI115" i="73"/>
  <c r="AJ115" i="73"/>
  <c r="AK115" i="73"/>
  <c r="AL115" i="73"/>
  <c r="AM115" i="73"/>
  <c r="AN115" i="73"/>
  <c r="AO115" i="73"/>
  <c r="AP115" i="73"/>
  <c r="AQ115" i="73"/>
  <c r="AR115" i="73"/>
  <c r="AS115" i="73"/>
  <c r="AT115" i="73"/>
  <c r="AU115" i="73"/>
  <c r="AV115" i="73"/>
  <c r="AW115" i="73"/>
  <c r="AX115" i="73"/>
  <c r="AY115" i="73"/>
  <c r="C116" i="73"/>
  <c r="D116" i="73"/>
  <c r="E116" i="73"/>
  <c r="F116" i="73"/>
  <c r="G116" i="73"/>
  <c r="H116" i="73"/>
  <c r="I116" i="73"/>
  <c r="J116" i="73"/>
  <c r="K116" i="73"/>
  <c r="L116" i="73"/>
  <c r="M116" i="73"/>
  <c r="N116" i="73"/>
  <c r="O116" i="73"/>
  <c r="P116" i="73"/>
  <c r="Q116" i="73"/>
  <c r="R116" i="73"/>
  <c r="S116" i="73"/>
  <c r="T116" i="73"/>
  <c r="U116" i="73"/>
  <c r="V116" i="73"/>
  <c r="W116" i="73"/>
  <c r="X116" i="73"/>
  <c r="Y116" i="73"/>
  <c r="Z116" i="73"/>
  <c r="AA116" i="73"/>
  <c r="AB116" i="73"/>
  <c r="AC116" i="73"/>
  <c r="AD116" i="73"/>
  <c r="AE116" i="73"/>
  <c r="AF116" i="73"/>
  <c r="AG116" i="73"/>
  <c r="AH116" i="73"/>
  <c r="AI116" i="73"/>
  <c r="AJ116" i="73"/>
  <c r="AK116" i="73"/>
  <c r="AL116" i="73"/>
  <c r="AM116" i="73"/>
  <c r="AN116" i="73"/>
  <c r="AO116" i="73"/>
  <c r="AP116" i="73"/>
  <c r="AQ116" i="73"/>
  <c r="AR116" i="73"/>
  <c r="AS116" i="73"/>
  <c r="AT116" i="73"/>
  <c r="AU116" i="73"/>
  <c r="AV116" i="73"/>
  <c r="AW116" i="73"/>
  <c r="AX116" i="73"/>
  <c r="AY116" i="73"/>
  <c r="C117" i="73"/>
  <c r="D117" i="73"/>
  <c r="E117" i="73"/>
  <c r="F117" i="73"/>
  <c r="G117" i="73"/>
  <c r="H117" i="73"/>
  <c r="I117" i="73"/>
  <c r="J117" i="73"/>
  <c r="K117" i="73"/>
  <c r="L117" i="73"/>
  <c r="M117" i="73"/>
  <c r="N117" i="73"/>
  <c r="O117" i="73"/>
  <c r="P117" i="73"/>
  <c r="Q117" i="73"/>
  <c r="R117" i="73"/>
  <c r="S117" i="73"/>
  <c r="T117" i="73"/>
  <c r="U117" i="73"/>
  <c r="V117" i="73"/>
  <c r="W117" i="73"/>
  <c r="X117" i="73"/>
  <c r="Y117" i="73"/>
  <c r="Z117" i="73"/>
  <c r="AA117" i="73"/>
  <c r="AB117" i="73"/>
  <c r="AC117" i="73"/>
  <c r="AD117" i="73"/>
  <c r="AE117" i="73"/>
  <c r="AF117" i="73"/>
  <c r="AG117" i="73"/>
  <c r="AH117" i="73"/>
  <c r="AI117" i="73"/>
  <c r="AJ117" i="73"/>
  <c r="AK117" i="73"/>
  <c r="AL117" i="73"/>
  <c r="AM117" i="73"/>
  <c r="AN117" i="73"/>
  <c r="AO117" i="73"/>
  <c r="AP117" i="73"/>
  <c r="AQ117" i="73"/>
  <c r="AR117" i="73"/>
  <c r="AS117" i="73"/>
  <c r="AT117" i="73"/>
  <c r="AU117" i="73"/>
  <c r="AV117" i="73"/>
  <c r="AW117" i="73"/>
  <c r="AX117" i="73"/>
  <c r="AY117" i="73"/>
  <c r="C118" i="73"/>
  <c r="D118" i="73"/>
  <c r="E118" i="73"/>
  <c r="F118" i="73"/>
  <c r="G118" i="73"/>
  <c r="H118" i="73"/>
  <c r="I118" i="73"/>
  <c r="J118" i="73"/>
  <c r="K118" i="73"/>
  <c r="L118" i="73"/>
  <c r="M118" i="73"/>
  <c r="N118" i="73"/>
  <c r="O118" i="73"/>
  <c r="P118" i="73"/>
  <c r="Q118" i="73"/>
  <c r="R118" i="73"/>
  <c r="S118" i="73"/>
  <c r="T118" i="73"/>
  <c r="U118" i="73"/>
  <c r="V118" i="73"/>
  <c r="W118" i="73"/>
  <c r="X118" i="73"/>
  <c r="Y118" i="73"/>
  <c r="Z118" i="73"/>
  <c r="AA118" i="73"/>
  <c r="AB118" i="73"/>
  <c r="AC118" i="73"/>
  <c r="AD118" i="73"/>
  <c r="AE118" i="73"/>
  <c r="AF118" i="73"/>
  <c r="AG118" i="73"/>
  <c r="AH118" i="73"/>
  <c r="AI118" i="73"/>
  <c r="AJ118" i="73"/>
  <c r="AK118" i="73"/>
  <c r="AL118" i="73"/>
  <c r="AM118" i="73"/>
  <c r="AN118" i="73"/>
  <c r="AO118" i="73"/>
  <c r="AP118" i="73"/>
  <c r="AQ118" i="73"/>
  <c r="AR118" i="73"/>
  <c r="AS118" i="73"/>
  <c r="AT118" i="73"/>
  <c r="AU118" i="73"/>
  <c r="AV118" i="73"/>
  <c r="AW118" i="73"/>
  <c r="AX118" i="73"/>
  <c r="AY118" i="73"/>
  <c r="C119" i="73"/>
  <c r="D119" i="73"/>
  <c r="E119" i="73"/>
  <c r="F119" i="73"/>
  <c r="G119" i="73"/>
  <c r="H119" i="73"/>
  <c r="I119" i="73"/>
  <c r="J119" i="73"/>
  <c r="K119" i="73"/>
  <c r="L119" i="73"/>
  <c r="M119" i="73"/>
  <c r="N119" i="73"/>
  <c r="O119" i="73"/>
  <c r="P119" i="73"/>
  <c r="Q119" i="73"/>
  <c r="R119" i="73"/>
  <c r="S119" i="73"/>
  <c r="T119" i="73"/>
  <c r="U119" i="73"/>
  <c r="V119" i="73"/>
  <c r="W119" i="73"/>
  <c r="X119" i="73"/>
  <c r="Y119" i="73"/>
  <c r="Z119" i="73"/>
  <c r="AA119" i="73"/>
  <c r="AB119" i="73"/>
  <c r="AC119" i="73"/>
  <c r="AD119" i="73"/>
  <c r="AE119" i="73"/>
  <c r="AF119" i="73"/>
  <c r="AG119" i="73"/>
  <c r="AH119" i="73"/>
  <c r="AI119" i="73"/>
  <c r="AJ119" i="73"/>
  <c r="AK119" i="73"/>
  <c r="AL119" i="73"/>
  <c r="AM119" i="73"/>
  <c r="AN119" i="73"/>
  <c r="AO119" i="73"/>
  <c r="AP119" i="73"/>
  <c r="AQ119" i="73"/>
  <c r="AR119" i="73"/>
  <c r="AS119" i="73"/>
  <c r="AT119" i="73"/>
  <c r="AU119" i="73"/>
  <c r="AV119" i="73"/>
  <c r="AW119" i="73"/>
  <c r="AX119" i="73"/>
  <c r="AY119" i="73"/>
  <c r="C120" i="73"/>
  <c r="D120" i="73"/>
  <c r="E120" i="73"/>
  <c r="F120" i="73"/>
  <c r="G120" i="73"/>
  <c r="H120" i="73"/>
  <c r="I120" i="73"/>
  <c r="J120" i="73"/>
  <c r="K120" i="73"/>
  <c r="L120" i="73"/>
  <c r="M120" i="73"/>
  <c r="N120" i="73"/>
  <c r="O120" i="73"/>
  <c r="P120" i="73"/>
  <c r="Q120" i="73"/>
  <c r="R120" i="73"/>
  <c r="S120" i="73"/>
  <c r="T120" i="73"/>
  <c r="U120" i="73"/>
  <c r="V120" i="73"/>
  <c r="W120" i="73"/>
  <c r="X120" i="73"/>
  <c r="Y120" i="73"/>
  <c r="Z120" i="73"/>
  <c r="AA120" i="73"/>
  <c r="AB120" i="73"/>
  <c r="AC120" i="73"/>
  <c r="AD120" i="73"/>
  <c r="AE120" i="73"/>
  <c r="AF120" i="73"/>
  <c r="AG120" i="73"/>
  <c r="AH120" i="73"/>
  <c r="AI120" i="73"/>
  <c r="AJ120" i="73"/>
  <c r="AK120" i="73"/>
  <c r="AL120" i="73"/>
  <c r="AM120" i="73"/>
  <c r="AN120" i="73"/>
  <c r="AO120" i="73"/>
  <c r="AP120" i="73"/>
  <c r="AQ120" i="73"/>
  <c r="AR120" i="73"/>
  <c r="AS120" i="73"/>
  <c r="AT120" i="73"/>
  <c r="AU120" i="73"/>
  <c r="AV120" i="73"/>
  <c r="AW120" i="73"/>
  <c r="AX120" i="73"/>
  <c r="AY120" i="73"/>
  <c r="C121" i="73"/>
  <c r="D121" i="73"/>
  <c r="E121" i="73"/>
  <c r="F121" i="73"/>
  <c r="G121" i="73"/>
  <c r="H121" i="73"/>
  <c r="I121" i="73"/>
  <c r="J121" i="73"/>
  <c r="K121" i="73"/>
  <c r="L121" i="73"/>
  <c r="M121" i="73"/>
  <c r="N121" i="73"/>
  <c r="O121" i="73"/>
  <c r="P121" i="73"/>
  <c r="Q121" i="73"/>
  <c r="R121" i="73"/>
  <c r="S121" i="73"/>
  <c r="T121" i="73"/>
  <c r="U121" i="73"/>
  <c r="V121" i="73"/>
  <c r="W121" i="73"/>
  <c r="X121" i="73"/>
  <c r="Y121" i="73"/>
  <c r="Z121" i="73"/>
  <c r="AA121" i="73"/>
  <c r="AB121" i="73"/>
  <c r="AC121" i="73"/>
  <c r="AD121" i="73"/>
  <c r="AE121" i="73"/>
  <c r="AF121" i="73"/>
  <c r="AG121" i="73"/>
  <c r="AH121" i="73"/>
  <c r="AI121" i="73"/>
  <c r="AJ121" i="73"/>
  <c r="AK121" i="73"/>
  <c r="AL121" i="73"/>
  <c r="AM121" i="73"/>
  <c r="AN121" i="73"/>
  <c r="AO121" i="73"/>
  <c r="AP121" i="73"/>
  <c r="AQ121" i="73"/>
  <c r="AR121" i="73"/>
  <c r="AS121" i="73"/>
  <c r="AT121" i="73"/>
  <c r="AU121" i="73"/>
  <c r="AV121" i="73"/>
  <c r="AW121" i="73"/>
  <c r="AX121" i="73"/>
  <c r="AY121" i="73"/>
  <c r="C122" i="73"/>
  <c r="D122" i="73"/>
  <c r="E122" i="73"/>
  <c r="F122" i="73"/>
  <c r="G122" i="73"/>
  <c r="H122" i="73"/>
  <c r="I122" i="73"/>
  <c r="J122" i="73"/>
  <c r="K122" i="73"/>
  <c r="L122" i="73"/>
  <c r="M122" i="73"/>
  <c r="N122" i="73"/>
  <c r="O122" i="73"/>
  <c r="P122" i="73"/>
  <c r="Q122" i="73"/>
  <c r="R122" i="73"/>
  <c r="S122" i="73"/>
  <c r="T122" i="73"/>
  <c r="U122" i="73"/>
  <c r="V122" i="73"/>
  <c r="W122" i="73"/>
  <c r="X122" i="73"/>
  <c r="Y122" i="73"/>
  <c r="Z122" i="73"/>
  <c r="AA122" i="73"/>
  <c r="AB122" i="73"/>
  <c r="AC122" i="73"/>
  <c r="AD122" i="73"/>
  <c r="AE122" i="73"/>
  <c r="AF122" i="73"/>
  <c r="AG122" i="73"/>
  <c r="AH122" i="73"/>
  <c r="AI122" i="73"/>
  <c r="AJ122" i="73"/>
  <c r="AK122" i="73"/>
  <c r="AL122" i="73"/>
  <c r="AM122" i="73"/>
  <c r="AN122" i="73"/>
  <c r="AO122" i="73"/>
  <c r="AP122" i="73"/>
  <c r="AQ122" i="73"/>
  <c r="AR122" i="73"/>
  <c r="AS122" i="73"/>
  <c r="AT122" i="73"/>
  <c r="AU122" i="73"/>
  <c r="AV122" i="73"/>
  <c r="AW122" i="73"/>
  <c r="AX122" i="73"/>
  <c r="AY122" i="73"/>
  <c r="C123" i="73"/>
  <c r="D123" i="73"/>
  <c r="E123" i="73"/>
  <c r="F123" i="73"/>
  <c r="G123" i="73"/>
  <c r="H123" i="73"/>
  <c r="I123" i="73"/>
  <c r="J123" i="73"/>
  <c r="K123" i="73"/>
  <c r="L123" i="73"/>
  <c r="M123" i="73"/>
  <c r="N123" i="73"/>
  <c r="O123" i="73"/>
  <c r="P123" i="73"/>
  <c r="Q123" i="73"/>
  <c r="R123" i="73"/>
  <c r="S123" i="73"/>
  <c r="T123" i="73"/>
  <c r="U123" i="73"/>
  <c r="V123" i="73"/>
  <c r="W123" i="73"/>
  <c r="X123" i="73"/>
  <c r="Y123" i="73"/>
  <c r="Z123" i="73"/>
  <c r="AA123" i="73"/>
  <c r="AB123" i="73"/>
  <c r="AC123" i="73"/>
  <c r="AD123" i="73"/>
  <c r="AE123" i="73"/>
  <c r="AF123" i="73"/>
  <c r="AG123" i="73"/>
  <c r="AH123" i="73"/>
  <c r="AI123" i="73"/>
  <c r="AJ123" i="73"/>
  <c r="AK123" i="73"/>
  <c r="AL123" i="73"/>
  <c r="AM123" i="73"/>
  <c r="AN123" i="73"/>
  <c r="AO123" i="73"/>
  <c r="AP123" i="73"/>
  <c r="AQ123" i="73"/>
  <c r="AR123" i="73"/>
  <c r="AS123" i="73"/>
  <c r="AT123" i="73"/>
  <c r="AU123" i="73"/>
  <c r="AV123" i="73"/>
  <c r="AW123" i="73"/>
  <c r="AX123" i="73"/>
  <c r="AY123" i="73"/>
  <c r="C124" i="73"/>
  <c r="D124" i="73"/>
  <c r="E124" i="73"/>
  <c r="F124" i="73"/>
  <c r="G124" i="73"/>
  <c r="H124" i="73"/>
  <c r="I124" i="73"/>
  <c r="J124" i="73"/>
  <c r="K124" i="73"/>
  <c r="L124" i="73"/>
  <c r="M124" i="73"/>
  <c r="N124" i="73"/>
  <c r="O124" i="73"/>
  <c r="P124" i="73"/>
  <c r="Q124" i="73"/>
  <c r="R124" i="73"/>
  <c r="S124" i="73"/>
  <c r="T124" i="73"/>
  <c r="U124" i="73"/>
  <c r="V124" i="73"/>
  <c r="W124" i="73"/>
  <c r="X124" i="73"/>
  <c r="Y124" i="73"/>
  <c r="Z124" i="73"/>
  <c r="AA124" i="73"/>
  <c r="AB124" i="73"/>
  <c r="AC124" i="73"/>
  <c r="AD124" i="73"/>
  <c r="AE124" i="73"/>
  <c r="AF124" i="73"/>
  <c r="AG124" i="73"/>
  <c r="AH124" i="73"/>
  <c r="AI124" i="73"/>
  <c r="AJ124" i="73"/>
  <c r="AK124" i="73"/>
  <c r="AL124" i="73"/>
  <c r="AM124" i="73"/>
  <c r="AN124" i="73"/>
  <c r="AO124" i="73"/>
  <c r="AP124" i="73"/>
  <c r="AQ124" i="73"/>
  <c r="AR124" i="73"/>
  <c r="AS124" i="73"/>
  <c r="AT124" i="73"/>
  <c r="AU124" i="73"/>
  <c r="AV124" i="73"/>
  <c r="AW124" i="73"/>
  <c r="AX124" i="73"/>
  <c r="AY124" i="73"/>
  <c r="C125" i="73"/>
  <c r="D125" i="73"/>
  <c r="E125" i="73"/>
  <c r="F125" i="73"/>
  <c r="G125" i="73"/>
  <c r="H125" i="73"/>
  <c r="I125" i="73"/>
  <c r="J125" i="73"/>
  <c r="K125" i="73"/>
  <c r="L125" i="73"/>
  <c r="M125" i="73"/>
  <c r="N125" i="73"/>
  <c r="O125" i="73"/>
  <c r="P125" i="73"/>
  <c r="Q125" i="73"/>
  <c r="R125" i="73"/>
  <c r="S125" i="73"/>
  <c r="T125" i="73"/>
  <c r="U125" i="73"/>
  <c r="V125" i="73"/>
  <c r="W125" i="73"/>
  <c r="X125" i="73"/>
  <c r="Y125" i="73"/>
  <c r="Z125" i="73"/>
  <c r="AA125" i="73"/>
  <c r="AB125" i="73"/>
  <c r="AC125" i="73"/>
  <c r="AD125" i="73"/>
  <c r="AE125" i="73"/>
  <c r="AF125" i="73"/>
  <c r="AG125" i="73"/>
  <c r="AH125" i="73"/>
  <c r="AI125" i="73"/>
  <c r="AJ125" i="73"/>
  <c r="AK125" i="73"/>
  <c r="AL125" i="73"/>
  <c r="AM125" i="73"/>
  <c r="AN125" i="73"/>
  <c r="AO125" i="73"/>
  <c r="AP125" i="73"/>
  <c r="AQ125" i="73"/>
  <c r="AR125" i="73"/>
  <c r="AS125" i="73"/>
  <c r="AT125" i="73"/>
  <c r="AU125" i="73"/>
  <c r="AV125" i="73"/>
  <c r="AW125" i="73"/>
  <c r="AX125" i="73"/>
  <c r="AY125" i="73"/>
  <c r="C126" i="73"/>
  <c r="D126" i="73"/>
  <c r="E126" i="73"/>
  <c r="F126" i="73"/>
  <c r="G126" i="73"/>
  <c r="H126" i="73"/>
  <c r="I126" i="73"/>
  <c r="J126" i="73"/>
  <c r="K126" i="73"/>
  <c r="L126" i="73"/>
  <c r="M126" i="73"/>
  <c r="N126" i="73"/>
  <c r="O126" i="73"/>
  <c r="P126" i="73"/>
  <c r="Q126" i="73"/>
  <c r="R126" i="73"/>
  <c r="S126" i="73"/>
  <c r="T126" i="73"/>
  <c r="U126" i="73"/>
  <c r="V126" i="73"/>
  <c r="W126" i="73"/>
  <c r="X126" i="73"/>
  <c r="Y126" i="73"/>
  <c r="Z126" i="73"/>
  <c r="AA126" i="73"/>
  <c r="AB126" i="73"/>
  <c r="AC126" i="73"/>
  <c r="AD126" i="73"/>
  <c r="AE126" i="73"/>
  <c r="AF126" i="73"/>
  <c r="AG126" i="73"/>
  <c r="AH126" i="73"/>
  <c r="AI126" i="73"/>
  <c r="AJ126" i="73"/>
  <c r="AK126" i="73"/>
  <c r="AL126" i="73"/>
  <c r="AM126" i="73"/>
  <c r="AN126" i="73"/>
  <c r="AO126" i="73"/>
  <c r="AP126" i="73"/>
  <c r="AQ126" i="73"/>
  <c r="AR126" i="73"/>
  <c r="AS126" i="73"/>
  <c r="AT126" i="73"/>
  <c r="AU126" i="73"/>
  <c r="AV126" i="73"/>
  <c r="AW126" i="73"/>
  <c r="AX126" i="73"/>
  <c r="AY126" i="73"/>
  <c r="C127" i="73"/>
  <c r="D127" i="73"/>
  <c r="E127" i="73"/>
  <c r="F127" i="73"/>
  <c r="G127" i="73"/>
  <c r="H127" i="73"/>
  <c r="I127" i="73"/>
  <c r="J127" i="73"/>
  <c r="K127" i="73"/>
  <c r="L127" i="73"/>
  <c r="M127" i="73"/>
  <c r="N127" i="73"/>
  <c r="O127" i="73"/>
  <c r="P127" i="73"/>
  <c r="Q127" i="73"/>
  <c r="R127" i="73"/>
  <c r="S127" i="73"/>
  <c r="T127" i="73"/>
  <c r="U127" i="73"/>
  <c r="V127" i="73"/>
  <c r="W127" i="73"/>
  <c r="X127" i="73"/>
  <c r="Y127" i="73"/>
  <c r="Z127" i="73"/>
  <c r="AA127" i="73"/>
  <c r="AB127" i="73"/>
  <c r="AC127" i="73"/>
  <c r="AD127" i="73"/>
  <c r="AE127" i="73"/>
  <c r="AF127" i="73"/>
  <c r="AG127" i="73"/>
  <c r="AH127" i="73"/>
  <c r="AI127" i="73"/>
  <c r="AJ127" i="73"/>
  <c r="AK127" i="73"/>
  <c r="AL127" i="73"/>
  <c r="AM127" i="73"/>
  <c r="AN127" i="73"/>
  <c r="AO127" i="73"/>
  <c r="AP127" i="73"/>
  <c r="AQ127" i="73"/>
  <c r="AR127" i="73"/>
  <c r="AS127" i="73"/>
  <c r="AT127" i="73"/>
  <c r="AU127" i="73"/>
  <c r="AV127" i="73"/>
  <c r="AW127" i="73"/>
  <c r="AX127" i="73"/>
  <c r="AY127" i="73"/>
  <c r="C128" i="73"/>
  <c r="D128" i="73"/>
  <c r="E128" i="73"/>
  <c r="F128" i="73"/>
  <c r="G128" i="73"/>
  <c r="H128" i="73"/>
  <c r="I128" i="73"/>
  <c r="J128" i="73"/>
  <c r="K128" i="73"/>
  <c r="L128" i="73"/>
  <c r="M128" i="73"/>
  <c r="N128" i="73"/>
  <c r="O128" i="73"/>
  <c r="P128" i="73"/>
  <c r="Q128" i="73"/>
  <c r="R128" i="73"/>
  <c r="S128" i="73"/>
  <c r="T128" i="73"/>
  <c r="U128" i="73"/>
  <c r="V128" i="73"/>
  <c r="W128" i="73"/>
  <c r="X128" i="73"/>
  <c r="Y128" i="73"/>
  <c r="Z128" i="73"/>
  <c r="AA128" i="73"/>
  <c r="AB128" i="73"/>
  <c r="AC128" i="73"/>
  <c r="AD128" i="73"/>
  <c r="AE128" i="73"/>
  <c r="AF128" i="73"/>
  <c r="AG128" i="73"/>
  <c r="AH128" i="73"/>
  <c r="AI128" i="73"/>
  <c r="AJ128" i="73"/>
  <c r="AK128" i="73"/>
  <c r="AL128" i="73"/>
  <c r="AM128" i="73"/>
  <c r="AN128" i="73"/>
  <c r="AO128" i="73"/>
  <c r="AP128" i="73"/>
  <c r="AQ128" i="73"/>
  <c r="AR128" i="73"/>
  <c r="AS128" i="73"/>
  <c r="AT128" i="73"/>
  <c r="AU128" i="73"/>
  <c r="AV128" i="73"/>
  <c r="AW128" i="73"/>
  <c r="AX128" i="73"/>
  <c r="AY128" i="73"/>
  <c r="C129" i="73"/>
  <c r="D129" i="73"/>
  <c r="E129" i="73"/>
  <c r="F129" i="73"/>
  <c r="G129" i="73"/>
  <c r="H129" i="73"/>
  <c r="I129" i="73"/>
  <c r="J129" i="73"/>
  <c r="K129" i="73"/>
  <c r="L129" i="73"/>
  <c r="M129" i="73"/>
  <c r="N129" i="73"/>
  <c r="O129" i="73"/>
  <c r="P129" i="73"/>
  <c r="Q129" i="73"/>
  <c r="R129" i="73"/>
  <c r="S129" i="73"/>
  <c r="T129" i="73"/>
  <c r="U129" i="73"/>
  <c r="V129" i="73"/>
  <c r="W129" i="73"/>
  <c r="X129" i="73"/>
  <c r="Y129" i="73"/>
  <c r="Z129" i="73"/>
  <c r="AA129" i="73"/>
  <c r="AB129" i="73"/>
  <c r="AC129" i="73"/>
  <c r="AD129" i="73"/>
  <c r="AE129" i="73"/>
  <c r="AF129" i="73"/>
  <c r="AG129" i="73"/>
  <c r="AH129" i="73"/>
  <c r="AI129" i="73"/>
  <c r="AJ129" i="73"/>
  <c r="AK129" i="73"/>
  <c r="AL129" i="73"/>
  <c r="AM129" i="73"/>
  <c r="AN129" i="73"/>
  <c r="AO129" i="73"/>
  <c r="AP129" i="73"/>
  <c r="AQ129" i="73"/>
  <c r="AR129" i="73"/>
  <c r="AS129" i="73"/>
  <c r="AT129" i="73"/>
  <c r="AU129" i="73"/>
  <c r="AV129" i="73"/>
  <c r="AW129" i="73"/>
  <c r="AX129" i="73"/>
  <c r="AY129" i="73"/>
  <c r="C130" i="73"/>
  <c r="D130" i="73"/>
  <c r="E130" i="73"/>
  <c r="F130" i="73"/>
  <c r="G130" i="73"/>
  <c r="H130" i="73"/>
  <c r="I130" i="73"/>
  <c r="J130" i="73"/>
  <c r="K130" i="73"/>
  <c r="L130" i="73"/>
  <c r="M130" i="73"/>
  <c r="N130" i="73"/>
  <c r="O130" i="73"/>
  <c r="P130" i="73"/>
  <c r="Q130" i="73"/>
  <c r="R130" i="73"/>
  <c r="S130" i="73"/>
  <c r="T130" i="73"/>
  <c r="U130" i="73"/>
  <c r="V130" i="73"/>
  <c r="W130" i="73"/>
  <c r="X130" i="73"/>
  <c r="Y130" i="73"/>
  <c r="Z130" i="73"/>
  <c r="AA130" i="73"/>
  <c r="AB130" i="73"/>
  <c r="AC130" i="73"/>
  <c r="AD130" i="73"/>
  <c r="AE130" i="73"/>
  <c r="AF130" i="73"/>
  <c r="AG130" i="73"/>
  <c r="AH130" i="73"/>
  <c r="AI130" i="73"/>
  <c r="AJ130" i="73"/>
  <c r="AK130" i="73"/>
  <c r="AL130" i="73"/>
  <c r="AM130" i="73"/>
  <c r="AN130" i="73"/>
  <c r="AO130" i="73"/>
  <c r="AP130" i="73"/>
  <c r="AQ130" i="73"/>
  <c r="AR130" i="73"/>
  <c r="AS130" i="73"/>
  <c r="AT130" i="73"/>
  <c r="AU130" i="73"/>
  <c r="AV130" i="73"/>
  <c r="AW130" i="73"/>
  <c r="AX130" i="73"/>
  <c r="AY130" i="73"/>
  <c r="C131" i="73"/>
  <c r="D131" i="73"/>
  <c r="E131" i="73"/>
  <c r="F131" i="73"/>
  <c r="G131" i="73"/>
  <c r="H131" i="73"/>
  <c r="I131" i="73"/>
  <c r="J131" i="73"/>
  <c r="K131" i="73"/>
  <c r="L131" i="73"/>
  <c r="M131" i="73"/>
  <c r="N131" i="73"/>
  <c r="O131" i="73"/>
  <c r="P131" i="73"/>
  <c r="Q131" i="73"/>
  <c r="R131" i="73"/>
  <c r="S131" i="73"/>
  <c r="T131" i="73"/>
  <c r="U131" i="73"/>
  <c r="V131" i="73"/>
  <c r="W131" i="73"/>
  <c r="X131" i="73"/>
  <c r="Y131" i="73"/>
  <c r="Z131" i="73"/>
  <c r="AA131" i="73"/>
  <c r="AB131" i="73"/>
  <c r="AC131" i="73"/>
  <c r="AD131" i="73"/>
  <c r="AE131" i="73"/>
  <c r="AF131" i="73"/>
  <c r="AG131" i="73"/>
  <c r="AH131" i="73"/>
  <c r="AI131" i="73"/>
  <c r="AJ131" i="73"/>
  <c r="AK131" i="73"/>
  <c r="AL131" i="73"/>
  <c r="AM131" i="73"/>
  <c r="AN131" i="73"/>
  <c r="AO131" i="73"/>
  <c r="AP131" i="73"/>
  <c r="AQ131" i="73"/>
  <c r="AR131" i="73"/>
  <c r="AS131" i="73"/>
  <c r="AT131" i="73"/>
  <c r="AU131" i="73"/>
  <c r="AV131" i="73"/>
  <c r="AW131" i="73"/>
  <c r="AX131" i="73"/>
  <c r="AY131" i="73"/>
  <c r="C132" i="73"/>
  <c r="D132" i="73"/>
  <c r="E132" i="73"/>
  <c r="F132" i="73"/>
  <c r="G132" i="73"/>
  <c r="H132" i="73"/>
  <c r="I132" i="73"/>
  <c r="J132" i="73"/>
  <c r="K132" i="73"/>
  <c r="L132" i="73"/>
  <c r="M132" i="73"/>
  <c r="N132" i="73"/>
  <c r="O132" i="73"/>
  <c r="P132" i="73"/>
  <c r="Q132" i="73"/>
  <c r="R132" i="73"/>
  <c r="S132" i="73"/>
  <c r="T132" i="73"/>
  <c r="U132" i="73"/>
  <c r="V132" i="73"/>
  <c r="W132" i="73"/>
  <c r="X132" i="73"/>
  <c r="Y132" i="73"/>
  <c r="Z132" i="73"/>
  <c r="AA132" i="73"/>
  <c r="AB132" i="73"/>
  <c r="AC132" i="73"/>
  <c r="AD132" i="73"/>
  <c r="AE132" i="73"/>
  <c r="AF132" i="73"/>
  <c r="AG132" i="73"/>
  <c r="AH132" i="73"/>
  <c r="AI132" i="73"/>
  <c r="AJ132" i="73"/>
  <c r="AK132" i="73"/>
  <c r="AL132" i="73"/>
  <c r="AM132" i="73"/>
  <c r="AN132" i="73"/>
  <c r="AO132" i="73"/>
  <c r="AP132" i="73"/>
  <c r="AQ132" i="73"/>
  <c r="AR132" i="73"/>
  <c r="AS132" i="73"/>
  <c r="AT132" i="73"/>
  <c r="AU132" i="73"/>
  <c r="AV132" i="73"/>
  <c r="AW132" i="73"/>
  <c r="AX132" i="73"/>
  <c r="AY132" i="73"/>
  <c r="C133" i="73"/>
  <c r="D133" i="73"/>
  <c r="E133" i="73"/>
  <c r="F133" i="73"/>
  <c r="G133" i="73"/>
  <c r="H133" i="73"/>
  <c r="I133" i="73"/>
  <c r="J133" i="73"/>
  <c r="K133" i="73"/>
  <c r="L133" i="73"/>
  <c r="M133" i="73"/>
  <c r="N133" i="73"/>
  <c r="O133" i="73"/>
  <c r="P133" i="73"/>
  <c r="Q133" i="73"/>
  <c r="R133" i="73"/>
  <c r="S133" i="73"/>
  <c r="T133" i="73"/>
  <c r="U133" i="73"/>
  <c r="V133" i="73"/>
  <c r="W133" i="73"/>
  <c r="X133" i="73"/>
  <c r="Y133" i="73"/>
  <c r="Z133" i="73"/>
  <c r="AA133" i="73"/>
  <c r="AB133" i="73"/>
  <c r="AC133" i="73"/>
  <c r="AD133" i="73"/>
  <c r="AE133" i="73"/>
  <c r="AF133" i="73"/>
  <c r="AG133" i="73"/>
  <c r="AH133" i="73"/>
  <c r="AI133" i="73"/>
  <c r="AJ133" i="73"/>
  <c r="AK133" i="73"/>
  <c r="AL133" i="73"/>
  <c r="AM133" i="73"/>
  <c r="AN133" i="73"/>
  <c r="AO133" i="73"/>
  <c r="AP133" i="73"/>
  <c r="AQ133" i="73"/>
  <c r="AR133" i="73"/>
  <c r="AS133" i="73"/>
  <c r="AT133" i="73"/>
  <c r="AU133" i="73"/>
  <c r="AV133" i="73"/>
  <c r="AW133" i="73"/>
  <c r="AX133" i="73"/>
  <c r="AY133" i="73"/>
  <c r="C134" i="73"/>
  <c r="D134" i="73"/>
  <c r="E134" i="73"/>
  <c r="F134" i="73"/>
  <c r="G134" i="73"/>
  <c r="H134" i="73"/>
  <c r="I134" i="73"/>
  <c r="J134" i="73"/>
  <c r="K134" i="73"/>
  <c r="L134" i="73"/>
  <c r="M134" i="73"/>
  <c r="N134" i="73"/>
  <c r="O134" i="73"/>
  <c r="P134" i="73"/>
  <c r="Q134" i="73"/>
  <c r="R134" i="73"/>
  <c r="S134" i="73"/>
  <c r="T134" i="73"/>
  <c r="U134" i="73"/>
  <c r="V134" i="73"/>
  <c r="W134" i="73"/>
  <c r="X134" i="73"/>
  <c r="Y134" i="73"/>
  <c r="Z134" i="73"/>
  <c r="AA134" i="73"/>
  <c r="AB134" i="73"/>
  <c r="AC134" i="73"/>
  <c r="AD134" i="73"/>
  <c r="AE134" i="73"/>
  <c r="AF134" i="73"/>
  <c r="AG134" i="73"/>
  <c r="AH134" i="73"/>
  <c r="AI134" i="73"/>
  <c r="AJ134" i="73"/>
  <c r="AK134" i="73"/>
  <c r="AL134" i="73"/>
  <c r="AM134" i="73"/>
  <c r="AN134" i="73"/>
  <c r="AO134" i="73"/>
  <c r="AP134" i="73"/>
  <c r="AQ134" i="73"/>
  <c r="AR134" i="73"/>
  <c r="AS134" i="73"/>
  <c r="AT134" i="73"/>
  <c r="AU134" i="73"/>
  <c r="AV134" i="73"/>
  <c r="AW134" i="73"/>
  <c r="AX134" i="73"/>
  <c r="AY134" i="73"/>
  <c r="C135" i="73"/>
  <c r="D135" i="73"/>
  <c r="E135" i="73"/>
  <c r="F135" i="73"/>
  <c r="G135" i="73"/>
  <c r="H135" i="73"/>
  <c r="I135" i="73"/>
  <c r="J135" i="73"/>
  <c r="K135" i="73"/>
  <c r="L135" i="73"/>
  <c r="M135" i="73"/>
  <c r="N135" i="73"/>
  <c r="O135" i="73"/>
  <c r="P135" i="73"/>
  <c r="Q135" i="73"/>
  <c r="R135" i="73"/>
  <c r="S135" i="73"/>
  <c r="T135" i="73"/>
  <c r="U135" i="73"/>
  <c r="V135" i="73"/>
  <c r="W135" i="73"/>
  <c r="X135" i="73"/>
  <c r="Y135" i="73"/>
  <c r="Z135" i="73"/>
  <c r="AA135" i="73"/>
  <c r="AB135" i="73"/>
  <c r="AC135" i="73"/>
  <c r="AD135" i="73"/>
  <c r="AE135" i="73"/>
  <c r="AF135" i="73"/>
  <c r="AG135" i="73"/>
  <c r="AH135" i="73"/>
  <c r="AI135" i="73"/>
  <c r="AJ135" i="73"/>
  <c r="AK135" i="73"/>
  <c r="AL135" i="73"/>
  <c r="AM135" i="73"/>
  <c r="AN135" i="73"/>
  <c r="AO135" i="73"/>
  <c r="AP135" i="73"/>
  <c r="AQ135" i="73"/>
  <c r="AR135" i="73"/>
  <c r="AS135" i="73"/>
  <c r="AT135" i="73"/>
  <c r="AU135" i="73"/>
  <c r="AV135" i="73"/>
  <c r="AW135" i="73"/>
  <c r="AX135" i="73"/>
  <c r="AY135" i="73"/>
  <c r="C136" i="73"/>
  <c r="D136" i="73"/>
  <c r="E136" i="73"/>
  <c r="F136" i="73"/>
  <c r="G136" i="73"/>
  <c r="H136" i="73"/>
  <c r="I136" i="73"/>
  <c r="J136" i="73"/>
  <c r="K136" i="73"/>
  <c r="L136" i="73"/>
  <c r="M136" i="73"/>
  <c r="N136" i="73"/>
  <c r="O136" i="73"/>
  <c r="P136" i="73"/>
  <c r="Q136" i="73"/>
  <c r="R136" i="73"/>
  <c r="S136" i="73"/>
  <c r="T136" i="73"/>
  <c r="U136" i="73"/>
  <c r="V136" i="73"/>
  <c r="W136" i="73"/>
  <c r="X136" i="73"/>
  <c r="Y136" i="73"/>
  <c r="Z136" i="73"/>
  <c r="AA136" i="73"/>
  <c r="AB136" i="73"/>
  <c r="AC136" i="73"/>
  <c r="AD136" i="73"/>
  <c r="AE136" i="73"/>
  <c r="AF136" i="73"/>
  <c r="AG136" i="73"/>
  <c r="AH136" i="73"/>
  <c r="AI136" i="73"/>
  <c r="AJ136" i="73"/>
  <c r="AK136" i="73"/>
  <c r="AL136" i="73"/>
  <c r="AM136" i="73"/>
  <c r="AN136" i="73"/>
  <c r="AO136" i="73"/>
  <c r="AP136" i="73"/>
  <c r="AQ136" i="73"/>
  <c r="AR136" i="73"/>
  <c r="AS136" i="73"/>
  <c r="AT136" i="73"/>
  <c r="AU136" i="73"/>
  <c r="AV136" i="73"/>
  <c r="AW136" i="73"/>
  <c r="AX136" i="73"/>
  <c r="AY136" i="73"/>
  <c r="C137" i="73"/>
  <c r="D137" i="73"/>
  <c r="E137" i="73"/>
  <c r="F137" i="73"/>
  <c r="G137" i="73"/>
  <c r="H137" i="73"/>
  <c r="I137" i="73"/>
  <c r="J137" i="73"/>
  <c r="K137" i="73"/>
  <c r="L137" i="73"/>
  <c r="M137" i="73"/>
  <c r="N137" i="73"/>
  <c r="O137" i="73"/>
  <c r="P137" i="73"/>
  <c r="Q137" i="73"/>
  <c r="R137" i="73"/>
  <c r="S137" i="73"/>
  <c r="T137" i="73"/>
  <c r="U137" i="73"/>
  <c r="V137" i="73"/>
  <c r="W137" i="73"/>
  <c r="X137" i="73"/>
  <c r="Y137" i="73"/>
  <c r="Z137" i="73"/>
  <c r="AA137" i="73"/>
  <c r="AB137" i="73"/>
  <c r="AC137" i="73"/>
  <c r="AD137" i="73"/>
  <c r="AE137" i="73"/>
  <c r="AF137" i="73"/>
  <c r="AG137" i="73"/>
  <c r="AH137" i="73"/>
  <c r="AI137" i="73"/>
  <c r="AJ137" i="73"/>
  <c r="AK137" i="73"/>
  <c r="AL137" i="73"/>
  <c r="AM137" i="73"/>
  <c r="AN137" i="73"/>
  <c r="AO137" i="73"/>
  <c r="AP137" i="73"/>
  <c r="AQ137" i="73"/>
  <c r="AR137" i="73"/>
  <c r="AS137" i="73"/>
  <c r="AT137" i="73"/>
  <c r="AU137" i="73"/>
  <c r="AV137" i="73"/>
  <c r="AW137" i="73"/>
  <c r="AX137" i="73"/>
  <c r="AY137" i="73"/>
  <c r="C138" i="73"/>
  <c r="D138" i="73"/>
  <c r="E138" i="73"/>
  <c r="F138" i="73"/>
  <c r="G138" i="73"/>
  <c r="H138" i="73"/>
  <c r="I138" i="73"/>
  <c r="J138" i="73"/>
  <c r="K138" i="73"/>
  <c r="L138" i="73"/>
  <c r="M138" i="73"/>
  <c r="N138" i="73"/>
  <c r="O138" i="73"/>
  <c r="P138" i="73"/>
  <c r="Q138" i="73"/>
  <c r="R138" i="73"/>
  <c r="S138" i="73"/>
  <c r="T138" i="73"/>
  <c r="U138" i="73"/>
  <c r="V138" i="73"/>
  <c r="W138" i="73"/>
  <c r="X138" i="73"/>
  <c r="Y138" i="73"/>
  <c r="Z138" i="73"/>
  <c r="AA138" i="73"/>
  <c r="AB138" i="73"/>
  <c r="AC138" i="73"/>
  <c r="AD138" i="73"/>
  <c r="AE138" i="73"/>
  <c r="AF138" i="73"/>
  <c r="AG138" i="73"/>
  <c r="AH138" i="73"/>
  <c r="AI138" i="73"/>
  <c r="AJ138" i="73"/>
  <c r="AK138" i="73"/>
  <c r="AL138" i="73"/>
  <c r="AM138" i="73"/>
  <c r="AN138" i="73"/>
  <c r="AO138" i="73"/>
  <c r="AP138" i="73"/>
  <c r="AQ138" i="73"/>
  <c r="AR138" i="73"/>
  <c r="AS138" i="73"/>
  <c r="AT138" i="73"/>
  <c r="AU138" i="73"/>
  <c r="AV138" i="73"/>
  <c r="AW138" i="73"/>
  <c r="AX138" i="73"/>
  <c r="AY138" i="73"/>
  <c r="C139" i="73"/>
  <c r="D139" i="73"/>
  <c r="E139" i="73"/>
  <c r="F139" i="73"/>
  <c r="G139" i="73"/>
  <c r="H139" i="73"/>
  <c r="I139" i="73"/>
  <c r="J139" i="73"/>
  <c r="K139" i="73"/>
  <c r="L139" i="73"/>
  <c r="M139" i="73"/>
  <c r="N139" i="73"/>
  <c r="O139" i="73"/>
  <c r="P139" i="73"/>
  <c r="Q139" i="73"/>
  <c r="R139" i="73"/>
  <c r="S139" i="73"/>
  <c r="T139" i="73"/>
  <c r="U139" i="73"/>
  <c r="V139" i="73"/>
  <c r="W139" i="73"/>
  <c r="X139" i="73"/>
  <c r="Y139" i="73"/>
  <c r="Z139" i="73"/>
  <c r="AA139" i="73"/>
  <c r="AB139" i="73"/>
  <c r="AC139" i="73"/>
  <c r="AD139" i="73"/>
  <c r="AE139" i="73"/>
  <c r="AF139" i="73"/>
  <c r="AG139" i="73"/>
  <c r="AH139" i="73"/>
  <c r="AI139" i="73"/>
  <c r="AJ139" i="73"/>
  <c r="AK139" i="73"/>
  <c r="AL139" i="73"/>
  <c r="AM139" i="73"/>
  <c r="AN139" i="73"/>
  <c r="AO139" i="73"/>
  <c r="AP139" i="73"/>
  <c r="AQ139" i="73"/>
  <c r="AR139" i="73"/>
  <c r="AS139" i="73"/>
  <c r="AT139" i="73"/>
  <c r="AU139" i="73"/>
  <c r="AV139" i="73"/>
  <c r="AW139" i="73"/>
  <c r="AX139" i="73"/>
  <c r="AY139" i="73"/>
  <c r="C140" i="73"/>
  <c r="D140" i="73"/>
  <c r="E140" i="73"/>
  <c r="F140" i="73"/>
  <c r="G140" i="73"/>
  <c r="H140" i="73"/>
  <c r="I140" i="73"/>
  <c r="J140" i="73"/>
  <c r="K140" i="73"/>
  <c r="L140" i="73"/>
  <c r="M140" i="73"/>
  <c r="N140" i="73"/>
  <c r="O140" i="73"/>
  <c r="P140" i="73"/>
  <c r="Q140" i="73"/>
  <c r="R140" i="73"/>
  <c r="S140" i="73"/>
  <c r="T140" i="73"/>
  <c r="U140" i="73"/>
  <c r="V140" i="73"/>
  <c r="W140" i="73"/>
  <c r="X140" i="73"/>
  <c r="Y140" i="73"/>
  <c r="Z140" i="73"/>
  <c r="AA140" i="73"/>
  <c r="AB140" i="73"/>
  <c r="AC140" i="73"/>
  <c r="AD140" i="73"/>
  <c r="AE140" i="73"/>
  <c r="AF140" i="73"/>
  <c r="AG140" i="73"/>
  <c r="AH140" i="73"/>
  <c r="AI140" i="73"/>
  <c r="AJ140" i="73"/>
  <c r="AK140" i="73"/>
  <c r="AL140" i="73"/>
  <c r="AM140" i="73"/>
  <c r="AN140" i="73"/>
  <c r="AO140" i="73"/>
  <c r="AP140" i="73"/>
  <c r="AQ140" i="73"/>
  <c r="AR140" i="73"/>
  <c r="AS140" i="73"/>
  <c r="AT140" i="73"/>
  <c r="AU140" i="73"/>
  <c r="AV140" i="73"/>
  <c r="AW140" i="73"/>
  <c r="AX140" i="73"/>
  <c r="AY140" i="73"/>
  <c r="C141" i="73"/>
  <c r="D141" i="73"/>
  <c r="E141" i="73"/>
  <c r="F141" i="73"/>
  <c r="G141" i="73"/>
  <c r="H141" i="73"/>
  <c r="I141" i="73"/>
  <c r="J141" i="73"/>
  <c r="K141" i="73"/>
  <c r="L141" i="73"/>
  <c r="M141" i="73"/>
  <c r="N141" i="73"/>
  <c r="O141" i="73"/>
  <c r="P141" i="73"/>
  <c r="Q141" i="73"/>
  <c r="R141" i="73"/>
  <c r="S141" i="73"/>
  <c r="T141" i="73"/>
  <c r="U141" i="73"/>
  <c r="V141" i="73"/>
  <c r="W141" i="73"/>
  <c r="X141" i="73"/>
  <c r="Y141" i="73"/>
  <c r="Z141" i="73"/>
  <c r="AA141" i="73"/>
  <c r="AB141" i="73"/>
  <c r="AC141" i="73"/>
  <c r="AD141" i="73"/>
  <c r="AE141" i="73"/>
  <c r="AF141" i="73"/>
  <c r="AG141" i="73"/>
  <c r="AH141" i="73"/>
  <c r="AI141" i="73"/>
  <c r="AJ141" i="73"/>
  <c r="AK141" i="73"/>
  <c r="AL141" i="73"/>
  <c r="AM141" i="73"/>
  <c r="AN141" i="73"/>
  <c r="AO141" i="73"/>
  <c r="AP141" i="73"/>
  <c r="AQ141" i="73"/>
  <c r="AR141" i="73"/>
  <c r="AS141" i="73"/>
  <c r="AT141" i="73"/>
  <c r="AU141" i="73"/>
  <c r="AV141" i="73"/>
  <c r="AW141" i="73"/>
  <c r="AX141" i="73"/>
  <c r="AY141" i="73"/>
  <c r="C142" i="73"/>
  <c r="D142" i="73"/>
  <c r="E142" i="73"/>
  <c r="F142" i="73"/>
  <c r="G142" i="73"/>
  <c r="H142" i="73"/>
  <c r="I142" i="73"/>
  <c r="J142" i="73"/>
  <c r="K142" i="73"/>
  <c r="L142" i="73"/>
  <c r="M142" i="73"/>
  <c r="N142" i="73"/>
  <c r="O142" i="73"/>
  <c r="P142" i="73"/>
  <c r="Q142" i="73"/>
  <c r="R142" i="73"/>
  <c r="S142" i="73"/>
  <c r="T142" i="73"/>
  <c r="U142" i="73"/>
  <c r="V142" i="73"/>
  <c r="W142" i="73"/>
  <c r="X142" i="73"/>
  <c r="Y142" i="73"/>
  <c r="Z142" i="73"/>
  <c r="AA142" i="73"/>
  <c r="AB142" i="73"/>
  <c r="AC142" i="73"/>
  <c r="AD142" i="73"/>
  <c r="AE142" i="73"/>
  <c r="AF142" i="73"/>
  <c r="AG142" i="73"/>
  <c r="AH142" i="73"/>
  <c r="AI142" i="73"/>
  <c r="AJ142" i="73"/>
  <c r="AK142" i="73"/>
  <c r="AL142" i="73"/>
  <c r="AM142" i="73"/>
  <c r="AN142" i="73"/>
  <c r="AO142" i="73"/>
  <c r="AP142" i="73"/>
  <c r="AQ142" i="73"/>
  <c r="AR142" i="73"/>
  <c r="AS142" i="73"/>
  <c r="AT142" i="73"/>
  <c r="AU142" i="73"/>
  <c r="AV142" i="73"/>
  <c r="AW142" i="73"/>
  <c r="AX142" i="73"/>
  <c r="AY142" i="73"/>
  <c r="C143" i="73"/>
  <c r="D143" i="73"/>
  <c r="E143" i="73"/>
  <c r="F143" i="73"/>
  <c r="G143" i="73"/>
  <c r="H143" i="73"/>
  <c r="I143" i="73"/>
  <c r="J143" i="73"/>
  <c r="K143" i="73"/>
  <c r="L143" i="73"/>
  <c r="M143" i="73"/>
  <c r="N143" i="73"/>
  <c r="O143" i="73"/>
  <c r="P143" i="73"/>
  <c r="Q143" i="73"/>
  <c r="R143" i="73"/>
  <c r="S143" i="73"/>
  <c r="T143" i="73"/>
  <c r="U143" i="73"/>
  <c r="V143" i="73"/>
  <c r="W143" i="73"/>
  <c r="X143" i="73"/>
  <c r="Y143" i="73"/>
  <c r="Z143" i="73"/>
  <c r="AA143" i="73"/>
  <c r="AB143" i="73"/>
  <c r="AC143" i="73"/>
  <c r="AD143" i="73"/>
  <c r="AE143" i="73"/>
  <c r="AF143" i="73"/>
  <c r="AG143" i="73"/>
  <c r="AH143" i="73"/>
  <c r="AI143" i="73"/>
  <c r="AJ143" i="73"/>
  <c r="AK143" i="73"/>
  <c r="AL143" i="73"/>
  <c r="AM143" i="73"/>
  <c r="AN143" i="73"/>
  <c r="AO143" i="73"/>
  <c r="AP143" i="73"/>
  <c r="AQ143" i="73"/>
  <c r="AR143" i="73"/>
  <c r="AS143" i="73"/>
  <c r="AT143" i="73"/>
  <c r="AU143" i="73"/>
  <c r="AV143" i="73"/>
  <c r="AW143" i="73"/>
  <c r="AX143" i="73"/>
  <c r="AY143" i="73"/>
  <c r="C144" i="73"/>
  <c r="D144" i="73"/>
  <c r="E144" i="73"/>
  <c r="F144" i="73"/>
  <c r="G144" i="73"/>
  <c r="H144" i="73"/>
  <c r="I144" i="73"/>
  <c r="J144" i="73"/>
  <c r="K144" i="73"/>
  <c r="L144" i="73"/>
  <c r="M144" i="73"/>
  <c r="N144" i="73"/>
  <c r="O144" i="73"/>
  <c r="P144" i="73"/>
  <c r="Q144" i="73"/>
  <c r="R144" i="73"/>
  <c r="S144" i="73"/>
  <c r="T144" i="73"/>
  <c r="U144" i="73"/>
  <c r="V144" i="73"/>
  <c r="W144" i="73"/>
  <c r="X144" i="73"/>
  <c r="Y144" i="73"/>
  <c r="Z144" i="73"/>
  <c r="AA144" i="73"/>
  <c r="AB144" i="73"/>
  <c r="AC144" i="73"/>
  <c r="AD144" i="73"/>
  <c r="AE144" i="73"/>
  <c r="AF144" i="73"/>
  <c r="AG144" i="73"/>
  <c r="AH144" i="73"/>
  <c r="AI144" i="73"/>
  <c r="AJ144" i="73"/>
  <c r="AK144" i="73"/>
  <c r="AL144" i="73"/>
  <c r="AM144" i="73"/>
  <c r="AN144" i="73"/>
  <c r="AO144" i="73"/>
  <c r="AP144" i="73"/>
  <c r="AQ144" i="73"/>
  <c r="AR144" i="73"/>
  <c r="AS144" i="73"/>
  <c r="AT144" i="73"/>
  <c r="AU144" i="73"/>
  <c r="AV144" i="73"/>
  <c r="AW144" i="73"/>
  <c r="AX144" i="73"/>
  <c r="AY144" i="73"/>
  <c r="C145" i="73"/>
  <c r="D145" i="73"/>
  <c r="E145" i="73"/>
  <c r="F145" i="73"/>
  <c r="G145" i="73"/>
  <c r="H145" i="73"/>
  <c r="I145" i="73"/>
  <c r="J145" i="73"/>
  <c r="K145" i="73"/>
  <c r="L145" i="73"/>
  <c r="M145" i="73"/>
  <c r="N145" i="73"/>
  <c r="O145" i="73"/>
  <c r="P145" i="73"/>
  <c r="Q145" i="73"/>
  <c r="R145" i="73"/>
  <c r="S145" i="73"/>
  <c r="T145" i="73"/>
  <c r="U145" i="73"/>
  <c r="V145" i="73"/>
  <c r="W145" i="73"/>
  <c r="X145" i="73"/>
  <c r="Y145" i="73"/>
  <c r="Z145" i="73"/>
  <c r="AA145" i="73"/>
  <c r="AB145" i="73"/>
  <c r="AC145" i="73"/>
  <c r="AD145" i="73"/>
  <c r="AE145" i="73"/>
  <c r="AF145" i="73"/>
  <c r="AG145" i="73"/>
  <c r="AH145" i="73"/>
  <c r="AI145" i="73"/>
  <c r="AJ145" i="73"/>
  <c r="AK145" i="73"/>
  <c r="AL145" i="73"/>
  <c r="AM145" i="73"/>
  <c r="AN145" i="73"/>
  <c r="AO145" i="73"/>
  <c r="AP145" i="73"/>
  <c r="AQ145" i="73"/>
  <c r="AR145" i="73"/>
  <c r="AS145" i="73"/>
  <c r="AT145" i="73"/>
  <c r="AU145" i="73"/>
  <c r="AV145" i="73"/>
  <c r="AW145" i="73"/>
  <c r="AX145" i="73"/>
  <c r="AY145" i="73"/>
  <c r="C146" i="73"/>
  <c r="D146" i="73"/>
  <c r="E146" i="73"/>
  <c r="F146" i="73"/>
  <c r="G146" i="73"/>
  <c r="H146" i="73"/>
  <c r="I146" i="73"/>
  <c r="J146" i="73"/>
  <c r="K146" i="73"/>
  <c r="L146" i="73"/>
  <c r="M146" i="73"/>
  <c r="N146" i="73"/>
  <c r="O146" i="73"/>
  <c r="P146" i="73"/>
  <c r="Q146" i="73"/>
  <c r="R146" i="73"/>
  <c r="S146" i="73"/>
  <c r="T146" i="73"/>
  <c r="U146" i="73"/>
  <c r="V146" i="73"/>
  <c r="W146" i="73"/>
  <c r="X146" i="73"/>
  <c r="Y146" i="73"/>
  <c r="Z146" i="73"/>
  <c r="AA146" i="73"/>
  <c r="AB146" i="73"/>
  <c r="AC146" i="73"/>
  <c r="AD146" i="73"/>
  <c r="AE146" i="73"/>
  <c r="AF146" i="73"/>
  <c r="AG146" i="73"/>
  <c r="AH146" i="73"/>
  <c r="AI146" i="73"/>
  <c r="AJ146" i="73"/>
  <c r="AK146" i="73"/>
  <c r="AL146" i="73"/>
  <c r="AM146" i="73"/>
  <c r="AN146" i="73"/>
  <c r="AO146" i="73"/>
  <c r="AP146" i="73"/>
  <c r="AQ146" i="73"/>
  <c r="AR146" i="73"/>
  <c r="AS146" i="73"/>
  <c r="AT146" i="73"/>
  <c r="AU146" i="73"/>
  <c r="AV146" i="73"/>
  <c r="AW146" i="73"/>
  <c r="AX146" i="73"/>
  <c r="AY146" i="73"/>
  <c r="C147" i="73"/>
  <c r="D147" i="73"/>
  <c r="E147" i="73"/>
  <c r="F147" i="73"/>
  <c r="G147" i="73"/>
  <c r="H147" i="73"/>
  <c r="I147" i="73"/>
  <c r="J147" i="73"/>
  <c r="K147" i="73"/>
  <c r="L147" i="73"/>
  <c r="M147" i="73"/>
  <c r="N147" i="73"/>
  <c r="O147" i="73"/>
  <c r="P147" i="73"/>
  <c r="Q147" i="73"/>
  <c r="R147" i="73"/>
  <c r="S147" i="73"/>
  <c r="T147" i="73"/>
  <c r="U147" i="73"/>
  <c r="V147" i="73"/>
  <c r="W147" i="73"/>
  <c r="X147" i="73"/>
  <c r="Y147" i="73"/>
  <c r="Z147" i="73"/>
  <c r="AA147" i="73"/>
  <c r="AB147" i="73"/>
  <c r="AC147" i="73"/>
  <c r="AD147" i="73"/>
  <c r="AE147" i="73"/>
  <c r="AF147" i="73"/>
  <c r="AG147" i="73"/>
  <c r="AH147" i="73"/>
  <c r="AI147" i="73"/>
  <c r="AJ147" i="73"/>
  <c r="AK147" i="73"/>
  <c r="AL147" i="73"/>
  <c r="AM147" i="73"/>
  <c r="AN147" i="73"/>
  <c r="AO147" i="73"/>
  <c r="AP147" i="73"/>
  <c r="AQ147" i="73"/>
  <c r="AR147" i="73"/>
  <c r="AS147" i="73"/>
  <c r="AT147" i="73"/>
  <c r="AU147" i="73"/>
  <c r="AV147" i="73"/>
  <c r="AW147" i="73"/>
  <c r="AX147" i="73"/>
  <c r="AY147" i="73"/>
  <c r="C148" i="73"/>
  <c r="D148" i="73"/>
  <c r="E148" i="73"/>
  <c r="F148" i="73"/>
  <c r="G148" i="73"/>
  <c r="H148" i="73"/>
  <c r="I148" i="73"/>
  <c r="J148" i="73"/>
  <c r="K148" i="73"/>
  <c r="L148" i="73"/>
  <c r="M148" i="73"/>
  <c r="N148" i="73"/>
  <c r="O148" i="73"/>
  <c r="P148" i="73"/>
  <c r="Q148" i="73"/>
  <c r="R148" i="73"/>
  <c r="S148" i="73"/>
  <c r="T148" i="73"/>
  <c r="U148" i="73"/>
  <c r="V148" i="73"/>
  <c r="W148" i="73"/>
  <c r="X148" i="73"/>
  <c r="Y148" i="73"/>
  <c r="Z148" i="73"/>
  <c r="AA148" i="73"/>
  <c r="AB148" i="73"/>
  <c r="AC148" i="73"/>
  <c r="AD148" i="73"/>
  <c r="AE148" i="73"/>
  <c r="AF148" i="73"/>
  <c r="AG148" i="73"/>
  <c r="AH148" i="73"/>
  <c r="AI148" i="73"/>
  <c r="AJ148" i="73"/>
  <c r="AK148" i="73"/>
  <c r="AL148" i="73"/>
  <c r="AM148" i="73"/>
  <c r="AN148" i="73"/>
  <c r="AO148" i="73"/>
  <c r="AP148" i="73"/>
  <c r="AQ148" i="73"/>
  <c r="AR148" i="73"/>
  <c r="AS148" i="73"/>
  <c r="AT148" i="73"/>
  <c r="AU148" i="73"/>
  <c r="AV148" i="73"/>
  <c r="AW148" i="73"/>
  <c r="AX148" i="73"/>
  <c r="AY148" i="73"/>
  <c r="C149" i="73"/>
  <c r="D149" i="73"/>
  <c r="E149" i="73"/>
  <c r="F149" i="73"/>
  <c r="G149" i="73"/>
  <c r="H149" i="73"/>
  <c r="I149" i="73"/>
  <c r="J149" i="73"/>
  <c r="K149" i="73"/>
  <c r="L149" i="73"/>
  <c r="M149" i="73"/>
  <c r="N149" i="73"/>
  <c r="O149" i="73"/>
  <c r="P149" i="73"/>
  <c r="Q149" i="73"/>
  <c r="R149" i="73"/>
  <c r="S149" i="73"/>
  <c r="T149" i="73"/>
  <c r="U149" i="73"/>
  <c r="V149" i="73"/>
  <c r="W149" i="73"/>
  <c r="X149" i="73"/>
  <c r="Y149" i="73"/>
  <c r="Z149" i="73"/>
  <c r="AA149" i="73"/>
  <c r="AB149" i="73"/>
  <c r="AC149" i="73"/>
  <c r="AD149" i="73"/>
  <c r="AE149" i="73"/>
  <c r="AF149" i="73"/>
  <c r="AG149" i="73"/>
  <c r="AH149" i="73"/>
  <c r="AI149" i="73"/>
  <c r="AJ149" i="73"/>
  <c r="AK149" i="73"/>
  <c r="AL149" i="73"/>
  <c r="AM149" i="73"/>
  <c r="AN149" i="73"/>
  <c r="AO149" i="73"/>
  <c r="AP149" i="73"/>
  <c r="AQ149" i="73"/>
  <c r="AR149" i="73"/>
  <c r="AS149" i="73"/>
  <c r="AT149" i="73"/>
  <c r="AU149" i="73"/>
  <c r="AV149" i="73"/>
  <c r="AW149" i="73"/>
  <c r="AX149" i="73"/>
  <c r="AY149" i="73"/>
  <c r="C150" i="73"/>
  <c r="D150" i="73"/>
  <c r="E150" i="73"/>
  <c r="F150" i="73"/>
  <c r="G150" i="73"/>
  <c r="H150" i="73"/>
  <c r="I150" i="73"/>
  <c r="J150" i="73"/>
  <c r="K150" i="73"/>
  <c r="L150" i="73"/>
  <c r="M150" i="73"/>
  <c r="N150" i="73"/>
  <c r="O150" i="73"/>
  <c r="P150" i="73"/>
  <c r="Q150" i="73"/>
  <c r="R150" i="73"/>
  <c r="S150" i="73"/>
  <c r="T150" i="73"/>
  <c r="U150" i="73"/>
  <c r="V150" i="73"/>
  <c r="W150" i="73"/>
  <c r="X150" i="73"/>
  <c r="Y150" i="73"/>
  <c r="Z150" i="73"/>
  <c r="AA150" i="73"/>
  <c r="AB150" i="73"/>
  <c r="AC150" i="73"/>
  <c r="AD150" i="73"/>
  <c r="AE150" i="73"/>
  <c r="AF150" i="73"/>
  <c r="AG150" i="73"/>
  <c r="AH150" i="73"/>
  <c r="AI150" i="73"/>
  <c r="AJ150" i="73"/>
  <c r="AK150" i="73"/>
  <c r="AL150" i="73"/>
  <c r="AM150" i="73"/>
  <c r="AN150" i="73"/>
  <c r="AO150" i="73"/>
  <c r="AP150" i="73"/>
  <c r="AQ150" i="73"/>
  <c r="AR150" i="73"/>
  <c r="AS150" i="73"/>
  <c r="AT150" i="73"/>
  <c r="AU150" i="73"/>
  <c r="AV150" i="73"/>
  <c r="AW150" i="73"/>
  <c r="AX150" i="73"/>
  <c r="AY150" i="73"/>
  <c r="C151" i="73"/>
  <c r="D151" i="73"/>
  <c r="E151" i="73"/>
  <c r="F151" i="73"/>
  <c r="G151" i="73"/>
  <c r="H151" i="73"/>
  <c r="I151" i="73"/>
  <c r="J151" i="73"/>
  <c r="K151" i="73"/>
  <c r="L151" i="73"/>
  <c r="M151" i="73"/>
  <c r="N151" i="73"/>
  <c r="O151" i="73"/>
  <c r="P151" i="73"/>
  <c r="Q151" i="73"/>
  <c r="R151" i="73"/>
  <c r="S151" i="73"/>
  <c r="T151" i="73"/>
  <c r="U151" i="73"/>
  <c r="V151" i="73"/>
  <c r="W151" i="73"/>
  <c r="X151" i="73"/>
  <c r="Y151" i="73"/>
  <c r="Z151" i="73"/>
  <c r="AA151" i="73"/>
  <c r="AB151" i="73"/>
  <c r="AC151" i="73"/>
  <c r="AD151" i="73"/>
  <c r="AE151" i="73"/>
  <c r="AF151" i="73"/>
  <c r="AG151" i="73"/>
  <c r="AH151" i="73"/>
  <c r="AI151" i="73"/>
  <c r="AJ151" i="73"/>
  <c r="AK151" i="73"/>
  <c r="AL151" i="73"/>
  <c r="AM151" i="73"/>
  <c r="AN151" i="73"/>
  <c r="AO151" i="73"/>
  <c r="AP151" i="73"/>
  <c r="AQ151" i="73"/>
  <c r="AR151" i="73"/>
  <c r="AS151" i="73"/>
  <c r="AT151" i="73"/>
  <c r="AU151" i="73"/>
  <c r="AV151" i="73"/>
  <c r="AW151" i="73"/>
  <c r="AX151" i="73"/>
  <c r="AY151" i="73"/>
  <c r="C152" i="73"/>
  <c r="D152" i="73"/>
  <c r="E152" i="73"/>
  <c r="F152" i="73"/>
  <c r="G152" i="73"/>
  <c r="H152" i="73"/>
  <c r="I152" i="73"/>
  <c r="J152" i="73"/>
  <c r="K152" i="73"/>
  <c r="L152" i="73"/>
  <c r="M152" i="73"/>
  <c r="N152" i="73"/>
  <c r="O152" i="73"/>
  <c r="P152" i="73"/>
  <c r="Q152" i="73"/>
  <c r="R152" i="73"/>
  <c r="S152" i="73"/>
  <c r="T152" i="73"/>
  <c r="U152" i="73"/>
  <c r="V152" i="73"/>
  <c r="W152" i="73"/>
  <c r="X152" i="73"/>
  <c r="Y152" i="73"/>
  <c r="Z152" i="73"/>
  <c r="AA152" i="73"/>
  <c r="AB152" i="73"/>
  <c r="AC152" i="73"/>
  <c r="AD152" i="73"/>
  <c r="AE152" i="73"/>
  <c r="AF152" i="73"/>
  <c r="AG152" i="73"/>
  <c r="AH152" i="73"/>
  <c r="AI152" i="73"/>
  <c r="AJ152" i="73"/>
  <c r="AK152" i="73"/>
  <c r="AL152" i="73"/>
  <c r="AM152" i="73"/>
  <c r="AN152" i="73"/>
  <c r="AO152" i="73"/>
  <c r="AP152" i="73"/>
  <c r="AQ152" i="73"/>
  <c r="AR152" i="73"/>
  <c r="AS152" i="73"/>
  <c r="AT152" i="73"/>
  <c r="AU152" i="73"/>
  <c r="AV152" i="73"/>
  <c r="AW152" i="73"/>
  <c r="AX152" i="73"/>
  <c r="AY152" i="73"/>
  <c r="C153" i="73"/>
  <c r="D153" i="73"/>
  <c r="E153" i="73"/>
  <c r="F153" i="73"/>
  <c r="G153" i="73"/>
  <c r="H153" i="73"/>
  <c r="I153" i="73"/>
  <c r="J153" i="73"/>
  <c r="K153" i="73"/>
  <c r="L153" i="73"/>
  <c r="M153" i="73"/>
  <c r="N153" i="73"/>
  <c r="O153" i="73"/>
  <c r="P153" i="73"/>
  <c r="Q153" i="73"/>
  <c r="R153" i="73"/>
  <c r="S153" i="73"/>
  <c r="T153" i="73"/>
  <c r="U153" i="73"/>
  <c r="V153" i="73"/>
  <c r="W153" i="73"/>
  <c r="X153" i="73"/>
  <c r="Y153" i="73"/>
  <c r="Z153" i="73"/>
  <c r="AA153" i="73"/>
  <c r="AB153" i="73"/>
  <c r="AC153" i="73"/>
  <c r="AD153" i="73"/>
  <c r="AE153" i="73"/>
  <c r="AF153" i="73"/>
  <c r="AG153" i="73"/>
  <c r="AH153" i="73"/>
  <c r="AI153" i="73"/>
  <c r="AJ153" i="73"/>
  <c r="AK153" i="73"/>
  <c r="AL153" i="73"/>
  <c r="AM153" i="73"/>
  <c r="AN153" i="73"/>
  <c r="AO153" i="73"/>
  <c r="AP153" i="73"/>
  <c r="AQ153" i="73"/>
  <c r="AR153" i="73"/>
  <c r="AS153" i="73"/>
  <c r="AT153" i="73"/>
  <c r="AU153" i="73"/>
  <c r="AV153" i="73"/>
  <c r="AW153" i="73"/>
  <c r="AX153" i="73"/>
  <c r="AY153" i="73"/>
  <c r="C154" i="73"/>
  <c r="D154" i="73"/>
  <c r="E154" i="73"/>
  <c r="F154" i="73"/>
  <c r="G154" i="73"/>
  <c r="H154" i="73"/>
  <c r="I154" i="73"/>
  <c r="J154" i="73"/>
  <c r="K154" i="73"/>
  <c r="L154" i="73"/>
  <c r="M154" i="73"/>
  <c r="N154" i="73"/>
  <c r="O154" i="73"/>
  <c r="P154" i="73"/>
  <c r="Q154" i="73"/>
  <c r="R154" i="73"/>
  <c r="S154" i="73"/>
  <c r="T154" i="73"/>
  <c r="U154" i="73"/>
  <c r="V154" i="73"/>
  <c r="W154" i="73"/>
  <c r="X154" i="73"/>
  <c r="Y154" i="73"/>
  <c r="Z154" i="73"/>
  <c r="AA154" i="73"/>
  <c r="AB154" i="73"/>
  <c r="AC154" i="73"/>
  <c r="AD154" i="73"/>
  <c r="AE154" i="73"/>
  <c r="AF154" i="73"/>
  <c r="AG154" i="73"/>
  <c r="AH154" i="73"/>
  <c r="AI154" i="73"/>
  <c r="AJ154" i="73"/>
  <c r="AK154" i="73"/>
  <c r="AL154" i="73"/>
  <c r="AM154" i="73"/>
  <c r="AN154" i="73"/>
  <c r="AO154" i="73"/>
  <c r="AP154" i="73"/>
  <c r="AQ154" i="73"/>
  <c r="AR154" i="73"/>
  <c r="AS154" i="73"/>
  <c r="AT154" i="73"/>
  <c r="AU154" i="73"/>
  <c r="AV154" i="73"/>
  <c r="AW154" i="73"/>
  <c r="AX154" i="73"/>
  <c r="AY154" i="73"/>
  <c r="C155" i="73"/>
  <c r="D155" i="73"/>
  <c r="E155" i="73"/>
  <c r="F155" i="73"/>
  <c r="G155" i="73"/>
  <c r="H155" i="73"/>
  <c r="I155" i="73"/>
  <c r="J155" i="73"/>
  <c r="K155" i="73"/>
  <c r="L155" i="73"/>
  <c r="M155" i="73"/>
  <c r="N155" i="73"/>
  <c r="O155" i="73"/>
  <c r="P155" i="73"/>
  <c r="Q155" i="73"/>
  <c r="R155" i="73"/>
  <c r="S155" i="73"/>
  <c r="T155" i="73"/>
  <c r="U155" i="73"/>
  <c r="V155" i="73"/>
  <c r="W155" i="73"/>
  <c r="X155" i="73"/>
  <c r="Y155" i="73"/>
  <c r="Z155" i="73"/>
  <c r="AA155" i="73"/>
  <c r="AB155" i="73"/>
  <c r="AC155" i="73"/>
  <c r="AD155" i="73"/>
  <c r="AE155" i="73"/>
  <c r="AF155" i="73"/>
  <c r="AG155" i="73"/>
  <c r="AH155" i="73"/>
  <c r="AI155" i="73"/>
  <c r="AJ155" i="73"/>
  <c r="AK155" i="73"/>
  <c r="AL155" i="73"/>
  <c r="AM155" i="73"/>
  <c r="AN155" i="73"/>
  <c r="AO155" i="73"/>
  <c r="AP155" i="73"/>
  <c r="AQ155" i="73"/>
  <c r="AR155" i="73"/>
  <c r="AS155" i="73"/>
  <c r="AT155" i="73"/>
  <c r="AU155" i="73"/>
  <c r="AV155" i="73"/>
  <c r="AW155" i="73"/>
  <c r="AX155" i="73"/>
  <c r="AY155" i="73"/>
  <c r="C156" i="73"/>
  <c r="D156" i="73"/>
  <c r="E156" i="73"/>
  <c r="F156" i="73"/>
  <c r="G156" i="73"/>
  <c r="H156" i="73"/>
  <c r="I156" i="73"/>
  <c r="J156" i="73"/>
  <c r="K156" i="73"/>
  <c r="L156" i="73"/>
  <c r="M156" i="73"/>
  <c r="N156" i="73"/>
  <c r="O156" i="73"/>
  <c r="P156" i="73"/>
  <c r="Q156" i="73"/>
  <c r="R156" i="73"/>
  <c r="S156" i="73"/>
  <c r="T156" i="73"/>
  <c r="U156" i="73"/>
  <c r="V156" i="73"/>
  <c r="W156" i="73"/>
  <c r="X156" i="73"/>
  <c r="Y156" i="73"/>
  <c r="Z156" i="73"/>
  <c r="AA156" i="73"/>
  <c r="AB156" i="73"/>
  <c r="AC156" i="73"/>
  <c r="AD156" i="73"/>
  <c r="AE156" i="73"/>
  <c r="AF156" i="73"/>
  <c r="AG156" i="73"/>
  <c r="AH156" i="73"/>
  <c r="AI156" i="73"/>
  <c r="AJ156" i="73"/>
  <c r="AK156" i="73"/>
  <c r="AL156" i="73"/>
  <c r="AM156" i="73"/>
  <c r="AN156" i="73"/>
  <c r="AO156" i="73"/>
  <c r="AP156" i="73"/>
  <c r="AQ156" i="73"/>
  <c r="AR156" i="73"/>
  <c r="AS156" i="73"/>
  <c r="AT156" i="73"/>
  <c r="AU156" i="73"/>
  <c r="AV156" i="73"/>
  <c r="AW156" i="73"/>
  <c r="AX156" i="73"/>
  <c r="AY156" i="73"/>
  <c r="C157" i="73"/>
  <c r="D157" i="73"/>
  <c r="E157" i="73"/>
  <c r="F157" i="73"/>
  <c r="G157" i="73"/>
  <c r="H157" i="73"/>
  <c r="I157" i="73"/>
  <c r="J157" i="73"/>
  <c r="K157" i="73"/>
  <c r="L157" i="73"/>
  <c r="M157" i="73"/>
  <c r="N157" i="73"/>
  <c r="O157" i="73"/>
  <c r="P157" i="73"/>
  <c r="Q157" i="73"/>
  <c r="R157" i="73"/>
  <c r="S157" i="73"/>
  <c r="T157" i="73"/>
  <c r="U157" i="73"/>
  <c r="V157" i="73"/>
  <c r="W157" i="73"/>
  <c r="X157" i="73"/>
  <c r="Y157" i="73"/>
  <c r="Z157" i="73"/>
  <c r="AA157" i="73"/>
  <c r="AB157" i="73"/>
  <c r="AC157" i="73"/>
  <c r="AD157" i="73"/>
  <c r="AE157" i="73"/>
  <c r="AF157" i="73"/>
  <c r="AG157" i="73"/>
  <c r="AH157" i="73"/>
  <c r="AI157" i="73"/>
  <c r="AJ157" i="73"/>
  <c r="AK157" i="73"/>
  <c r="AL157" i="73"/>
  <c r="AM157" i="73"/>
  <c r="AN157" i="73"/>
  <c r="AO157" i="73"/>
  <c r="AP157" i="73"/>
  <c r="AQ157" i="73"/>
  <c r="AR157" i="73"/>
  <c r="AS157" i="73"/>
  <c r="AT157" i="73"/>
  <c r="AU157" i="73"/>
  <c r="AV157" i="73"/>
  <c r="AW157" i="73"/>
  <c r="AX157" i="73"/>
  <c r="AY157" i="73"/>
  <c r="C158" i="73"/>
  <c r="D158" i="73"/>
  <c r="E158" i="73"/>
  <c r="F158" i="73"/>
  <c r="G158" i="73"/>
  <c r="H158" i="73"/>
  <c r="I158" i="73"/>
  <c r="J158" i="73"/>
  <c r="K158" i="73"/>
  <c r="L158" i="73"/>
  <c r="M158" i="73"/>
  <c r="N158" i="73"/>
  <c r="O158" i="73"/>
  <c r="P158" i="73"/>
  <c r="Q158" i="73"/>
  <c r="R158" i="73"/>
  <c r="S158" i="73"/>
  <c r="T158" i="73"/>
  <c r="U158" i="73"/>
  <c r="V158" i="73"/>
  <c r="W158" i="73"/>
  <c r="X158" i="73"/>
  <c r="Y158" i="73"/>
  <c r="Z158" i="73"/>
  <c r="AA158" i="73"/>
  <c r="AB158" i="73"/>
  <c r="AC158" i="73"/>
  <c r="AD158" i="73"/>
  <c r="AE158" i="73"/>
  <c r="AF158" i="73"/>
  <c r="AG158" i="73"/>
  <c r="AH158" i="73"/>
  <c r="AI158" i="73"/>
  <c r="AJ158" i="73"/>
  <c r="AK158" i="73"/>
  <c r="AL158" i="73"/>
  <c r="AM158" i="73"/>
  <c r="AN158" i="73"/>
  <c r="AO158" i="73"/>
  <c r="AP158" i="73"/>
  <c r="AQ158" i="73"/>
  <c r="AR158" i="73"/>
  <c r="AS158" i="73"/>
  <c r="AT158" i="73"/>
  <c r="AU158" i="73"/>
  <c r="AV158" i="73"/>
  <c r="AW158" i="73"/>
  <c r="AX158" i="73"/>
  <c r="AY158" i="73"/>
  <c r="C159" i="73"/>
  <c r="D159" i="73"/>
  <c r="E159" i="73"/>
  <c r="F159" i="73"/>
  <c r="G159" i="73"/>
  <c r="H159" i="73"/>
  <c r="I159" i="73"/>
  <c r="J159" i="73"/>
  <c r="K159" i="73"/>
  <c r="L159" i="73"/>
  <c r="M159" i="73"/>
  <c r="N159" i="73"/>
  <c r="O159" i="73"/>
  <c r="P159" i="73"/>
  <c r="Q159" i="73"/>
  <c r="R159" i="73"/>
  <c r="S159" i="73"/>
  <c r="T159" i="73"/>
  <c r="U159" i="73"/>
  <c r="V159" i="73"/>
  <c r="W159" i="73"/>
  <c r="X159" i="73"/>
  <c r="Y159" i="73"/>
  <c r="Z159" i="73"/>
  <c r="AA159" i="73"/>
  <c r="AB159" i="73"/>
  <c r="AC159" i="73"/>
  <c r="AD159" i="73"/>
  <c r="AE159" i="73"/>
  <c r="AF159" i="73"/>
  <c r="AG159" i="73"/>
  <c r="AH159" i="73"/>
  <c r="AI159" i="73"/>
  <c r="AJ159" i="73"/>
  <c r="AK159" i="73"/>
  <c r="AL159" i="73"/>
  <c r="AM159" i="73"/>
  <c r="AN159" i="73"/>
  <c r="AO159" i="73"/>
  <c r="AP159" i="73"/>
  <c r="AQ159" i="73"/>
  <c r="AR159" i="73"/>
  <c r="AS159" i="73"/>
  <c r="AT159" i="73"/>
  <c r="AU159" i="73"/>
  <c r="AV159" i="73"/>
  <c r="AW159" i="73"/>
  <c r="AX159" i="73"/>
  <c r="AY159" i="73"/>
  <c r="C160" i="73"/>
  <c r="D160" i="73"/>
  <c r="E160" i="73"/>
  <c r="F160" i="73"/>
  <c r="G160" i="73"/>
  <c r="H160" i="73"/>
  <c r="I160" i="73"/>
  <c r="J160" i="73"/>
  <c r="K160" i="73"/>
  <c r="L160" i="73"/>
  <c r="M160" i="73"/>
  <c r="N160" i="73"/>
  <c r="O160" i="73"/>
  <c r="P160" i="73"/>
  <c r="Q160" i="73"/>
  <c r="R160" i="73"/>
  <c r="S160" i="73"/>
  <c r="T160" i="73"/>
  <c r="U160" i="73"/>
  <c r="V160" i="73"/>
  <c r="W160" i="73"/>
  <c r="X160" i="73"/>
  <c r="Y160" i="73"/>
  <c r="Z160" i="73"/>
  <c r="AA160" i="73"/>
  <c r="AB160" i="73"/>
  <c r="AC160" i="73"/>
  <c r="AD160" i="73"/>
  <c r="AE160" i="73"/>
  <c r="AF160" i="73"/>
  <c r="AG160" i="73"/>
  <c r="AH160" i="73"/>
  <c r="AI160" i="73"/>
  <c r="AJ160" i="73"/>
  <c r="AK160" i="73"/>
  <c r="AL160" i="73"/>
  <c r="AM160" i="73"/>
  <c r="AN160" i="73"/>
  <c r="AO160" i="73"/>
  <c r="AP160" i="73"/>
  <c r="AQ160" i="73"/>
  <c r="AR160" i="73"/>
  <c r="AS160" i="73"/>
  <c r="AT160" i="73"/>
  <c r="AU160" i="73"/>
  <c r="AV160" i="73"/>
  <c r="AW160" i="73"/>
  <c r="AX160" i="73"/>
  <c r="AY160" i="73"/>
  <c r="C161" i="73"/>
  <c r="D161" i="73"/>
  <c r="E161" i="73"/>
  <c r="F161" i="73"/>
  <c r="G161" i="73"/>
  <c r="H161" i="73"/>
  <c r="I161" i="73"/>
  <c r="J161" i="73"/>
  <c r="K161" i="73"/>
  <c r="L161" i="73"/>
  <c r="M161" i="73"/>
  <c r="N161" i="73"/>
  <c r="O161" i="73"/>
  <c r="P161" i="73"/>
  <c r="Q161" i="73"/>
  <c r="R161" i="73"/>
  <c r="S161" i="73"/>
  <c r="T161" i="73"/>
  <c r="U161" i="73"/>
  <c r="V161" i="73"/>
  <c r="W161" i="73"/>
  <c r="X161" i="73"/>
  <c r="Y161" i="73"/>
  <c r="Z161" i="73"/>
  <c r="AA161" i="73"/>
  <c r="AB161" i="73"/>
  <c r="AC161" i="73"/>
  <c r="AD161" i="73"/>
  <c r="AE161" i="73"/>
  <c r="AF161" i="73"/>
  <c r="AG161" i="73"/>
  <c r="AH161" i="73"/>
  <c r="AI161" i="73"/>
  <c r="AJ161" i="73"/>
  <c r="AK161" i="73"/>
  <c r="AL161" i="73"/>
  <c r="AM161" i="73"/>
  <c r="AN161" i="73"/>
  <c r="AO161" i="73"/>
  <c r="AP161" i="73"/>
  <c r="AQ161" i="73"/>
  <c r="AR161" i="73"/>
  <c r="AS161" i="73"/>
  <c r="AT161" i="73"/>
  <c r="AU161" i="73"/>
  <c r="AV161" i="73"/>
  <c r="AW161" i="73"/>
  <c r="AX161" i="73"/>
  <c r="AY161" i="73"/>
  <c r="C162" i="73"/>
  <c r="D162" i="73"/>
  <c r="E162" i="73"/>
  <c r="F162" i="73"/>
  <c r="G162" i="73"/>
  <c r="H162" i="73"/>
  <c r="I162" i="73"/>
  <c r="J162" i="73"/>
  <c r="K162" i="73"/>
  <c r="L162" i="73"/>
  <c r="M162" i="73"/>
  <c r="N162" i="73"/>
  <c r="O162" i="73"/>
  <c r="P162" i="73"/>
  <c r="Q162" i="73"/>
  <c r="R162" i="73"/>
  <c r="S162" i="73"/>
  <c r="T162" i="73"/>
  <c r="U162" i="73"/>
  <c r="V162" i="73"/>
  <c r="W162" i="73"/>
  <c r="X162" i="73"/>
  <c r="Y162" i="73"/>
  <c r="Z162" i="73"/>
  <c r="AA162" i="73"/>
  <c r="AB162" i="73"/>
  <c r="AC162" i="73"/>
  <c r="AD162" i="73"/>
  <c r="AE162" i="73"/>
  <c r="AF162" i="73"/>
  <c r="AG162" i="73"/>
  <c r="AH162" i="73"/>
  <c r="AI162" i="73"/>
  <c r="AJ162" i="73"/>
  <c r="AK162" i="73"/>
  <c r="AL162" i="73"/>
  <c r="AM162" i="73"/>
  <c r="AN162" i="73"/>
  <c r="AO162" i="73"/>
  <c r="AP162" i="73"/>
  <c r="AQ162" i="73"/>
  <c r="AR162" i="73"/>
  <c r="AS162" i="73"/>
  <c r="AT162" i="73"/>
  <c r="AU162" i="73"/>
  <c r="AV162" i="73"/>
  <c r="AW162" i="73"/>
  <c r="AX162" i="73"/>
  <c r="AY162" i="73"/>
  <c r="B114" i="73"/>
  <c r="B115" i="73"/>
  <c r="B116" i="73"/>
  <c r="B117" i="73"/>
  <c r="B118" i="73"/>
  <c r="B119" i="73"/>
  <c r="B120" i="73"/>
  <c r="B121" i="73"/>
  <c r="B122" i="73"/>
  <c r="B123" i="73"/>
  <c r="B124" i="73"/>
  <c r="B125" i="73"/>
  <c r="B126" i="73"/>
  <c r="B127" i="73"/>
  <c r="B128" i="73"/>
  <c r="B129" i="73"/>
  <c r="B130" i="73"/>
  <c r="B131" i="73"/>
  <c r="B132" i="73"/>
  <c r="B133" i="73"/>
  <c r="B134" i="73"/>
  <c r="B135" i="73"/>
  <c r="B136" i="73"/>
  <c r="B137" i="73"/>
  <c r="B138" i="73"/>
  <c r="B139" i="73"/>
  <c r="B140" i="73"/>
  <c r="B141" i="73"/>
  <c r="B142" i="73"/>
  <c r="B143" i="73"/>
  <c r="B144" i="73"/>
  <c r="B145" i="73"/>
  <c r="B146" i="73"/>
  <c r="B147" i="73"/>
  <c r="B148" i="73"/>
  <c r="B149" i="73"/>
  <c r="B150" i="73"/>
  <c r="B151" i="73"/>
  <c r="B152" i="73"/>
  <c r="B153" i="73"/>
  <c r="B154" i="73"/>
  <c r="B155" i="73"/>
  <c r="B156" i="73"/>
  <c r="B157" i="73"/>
  <c r="B158" i="73"/>
  <c r="B159" i="73"/>
  <c r="B160" i="73"/>
  <c r="B161" i="73"/>
  <c r="B162" i="73"/>
  <c r="B113" i="73"/>
  <c r="C7" i="65"/>
  <c r="H48" i="67" l="1"/>
  <c r="H209" i="67" s="1"/>
  <c r="AY103" i="73"/>
  <c r="AU103" i="73"/>
  <c r="AQ103" i="73"/>
  <c r="AM103" i="73"/>
  <c r="AI103" i="73"/>
  <c r="AE103" i="73"/>
  <c r="AA103" i="73"/>
  <c r="W103" i="73"/>
  <c r="S103" i="73"/>
  <c r="O103" i="73"/>
  <c r="K103" i="73"/>
  <c r="G103" i="73"/>
  <c r="C103" i="73"/>
  <c r="AV103" i="73"/>
  <c r="AR103" i="73"/>
  <c r="AN103" i="73"/>
  <c r="AJ103" i="73"/>
  <c r="AF103" i="73"/>
  <c r="AB103" i="73"/>
  <c r="X103" i="73"/>
  <c r="T103" i="73"/>
  <c r="P103" i="73"/>
  <c r="L103" i="73"/>
  <c r="H103" i="73"/>
  <c r="D103" i="73"/>
  <c r="AW103" i="73"/>
  <c r="AS103" i="73"/>
  <c r="AO103" i="73"/>
  <c r="AK103" i="73"/>
  <c r="AG103" i="73"/>
  <c r="AC103" i="73"/>
  <c r="Y103" i="73"/>
  <c r="U103" i="73"/>
  <c r="Q103" i="73"/>
  <c r="M103" i="73"/>
  <c r="I103" i="73"/>
  <c r="E103" i="73"/>
  <c r="B103" i="73"/>
  <c r="AX103" i="73"/>
  <c r="AT103" i="73"/>
  <c r="AP103" i="73"/>
  <c r="AL103" i="73"/>
  <c r="AH103" i="73"/>
  <c r="AD103" i="73"/>
  <c r="Z103" i="73"/>
  <c r="V103" i="73"/>
  <c r="R103" i="73"/>
  <c r="N103" i="73"/>
  <c r="J103" i="73"/>
  <c r="F103" i="73"/>
  <c r="B22" i="73"/>
  <c r="I48" i="67" l="1"/>
  <c r="I209" i="67" s="1"/>
  <c r="L54" i="78"/>
  <c r="L55" i="78" s="1"/>
  <c r="L56" i="78" s="1"/>
  <c r="L57" i="78" s="1"/>
  <c r="L107" i="77"/>
  <c r="L108" i="77" s="1"/>
  <c r="L109" i="77" s="1"/>
  <c r="AB54" i="78"/>
  <c r="AB55" i="78" s="1"/>
  <c r="AB56" i="78" s="1"/>
  <c r="AB57" i="78" s="1"/>
  <c r="AB107" i="77"/>
  <c r="AB108" i="77" s="1"/>
  <c r="AB109" i="77" s="1"/>
  <c r="AR54" i="78"/>
  <c r="AR55" i="78" s="1"/>
  <c r="AR56" i="78" s="1"/>
  <c r="AR57" i="78" s="1"/>
  <c r="AR107" i="77"/>
  <c r="AR108" i="77" s="1"/>
  <c r="AR109" i="77" s="1"/>
  <c r="G54" i="78"/>
  <c r="G55" i="78" s="1"/>
  <c r="G56" i="78" s="1"/>
  <c r="G57" i="78" s="1"/>
  <c r="G107" i="77"/>
  <c r="W54" i="78"/>
  <c r="W107" i="77"/>
  <c r="W108" i="77" s="1"/>
  <c r="W109" i="77" s="1"/>
  <c r="AM54" i="78"/>
  <c r="AM55" i="78" s="1"/>
  <c r="AM56" i="78" s="1"/>
  <c r="AM57" i="78" s="1"/>
  <c r="AM107" i="77"/>
  <c r="AM108" i="77" s="1"/>
  <c r="AM109" i="77" s="1"/>
  <c r="F107" i="77"/>
  <c r="F108" i="77" s="1"/>
  <c r="F109" i="77" s="1"/>
  <c r="F54" i="78"/>
  <c r="V107" i="77"/>
  <c r="V108" i="77" s="1"/>
  <c r="V109" i="77" s="1"/>
  <c r="V54" i="78"/>
  <c r="V55" i="78" s="1"/>
  <c r="V56" i="78" s="1"/>
  <c r="V57" i="78" s="1"/>
  <c r="AL107" i="77"/>
  <c r="AL108" i="77" s="1"/>
  <c r="AL109" i="77" s="1"/>
  <c r="AL54" i="78"/>
  <c r="AL55" i="78" s="1"/>
  <c r="AL56" i="78" s="1"/>
  <c r="AL57" i="78" s="1"/>
  <c r="E107" i="77"/>
  <c r="E54" i="78"/>
  <c r="U107" i="77"/>
  <c r="U108" i="77" s="1"/>
  <c r="U109" i="77" s="1"/>
  <c r="U54" i="78"/>
  <c r="U55" i="78" s="1"/>
  <c r="U56" i="78" s="1"/>
  <c r="U57" i="78" s="1"/>
  <c r="AK107" i="77"/>
  <c r="AK108" i="77" s="1"/>
  <c r="AK109" i="77" s="1"/>
  <c r="AK54" i="78"/>
  <c r="AK55" i="78" s="1"/>
  <c r="AK56" i="78" s="1"/>
  <c r="AK57" i="78" s="1"/>
  <c r="BA107" i="77"/>
  <c r="BA108" i="77" s="1"/>
  <c r="BA109" i="77" s="1"/>
  <c r="BA54" i="78"/>
  <c r="BA55" i="78" s="1"/>
  <c r="BA56" i="78" s="1"/>
  <c r="BA57" i="78" s="1"/>
  <c r="H54" i="78"/>
  <c r="H55" i="78" s="1"/>
  <c r="H56" i="78" s="1"/>
  <c r="H57" i="78" s="1"/>
  <c r="H107" i="77"/>
  <c r="X54" i="78"/>
  <c r="X55" i="78" s="1"/>
  <c r="X56" i="78" s="1"/>
  <c r="X57" i="78" s="1"/>
  <c r="X107" i="77"/>
  <c r="X108" i="77" s="1"/>
  <c r="X109" i="77" s="1"/>
  <c r="AN54" i="78"/>
  <c r="AN55" i="78" s="1"/>
  <c r="AN56" i="78" s="1"/>
  <c r="AN57" i="78" s="1"/>
  <c r="AN107" i="77"/>
  <c r="AN108" i="77" s="1"/>
  <c r="AN109" i="77" s="1"/>
  <c r="D107" i="77"/>
  <c r="D54" i="78"/>
  <c r="D55" i="78" s="1"/>
  <c r="S54" i="78"/>
  <c r="S55" i="78" s="1"/>
  <c r="S56" i="78" s="1"/>
  <c r="S57" i="78" s="1"/>
  <c r="S107" i="77"/>
  <c r="S108" i="77" s="1"/>
  <c r="S109" i="77" s="1"/>
  <c r="AI54" i="78"/>
  <c r="AI55" i="78" s="1"/>
  <c r="AI56" i="78" s="1"/>
  <c r="AI57" i="78" s="1"/>
  <c r="AI107" i="77"/>
  <c r="AI108" i="77" s="1"/>
  <c r="AI109" i="77" s="1"/>
  <c r="AY54" i="78"/>
  <c r="AY55" i="78" s="1"/>
  <c r="AY56" i="78" s="1"/>
  <c r="AY57" i="78" s="1"/>
  <c r="AY107" i="77"/>
  <c r="AY108" i="77" s="1"/>
  <c r="AY109" i="77" s="1"/>
  <c r="R107" i="77"/>
  <c r="R108" i="77" s="1"/>
  <c r="R109" i="77" s="1"/>
  <c r="R54" i="78"/>
  <c r="R55" i="78" s="1"/>
  <c r="R56" i="78" s="1"/>
  <c r="R57" i="78" s="1"/>
  <c r="AH107" i="77"/>
  <c r="AH108" i="77" s="1"/>
  <c r="AH109" i="77" s="1"/>
  <c r="AH54" i="78"/>
  <c r="AH55" i="78" s="1"/>
  <c r="AH56" i="78" s="1"/>
  <c r="AH57" i="78" s="1"/>
  <c r="AX107" i="77"/>
  <c r="AX108" i="77" s="1"/>
  <c r="AX109" i="77" s="1"/>
  <c r="AX54" i="78"/>
  <c r="Q107" i="77"/>
  <c r="Q108" i="77" s="1"/>
  <c r="Q109" i="77" s="1"/>
  <c r="Q54" i="78"/>
  <c r="Q55" i="78" s="1"/>
  <c r="Q56" i="78" s="1"/>
  <c r="Q57" i="78" s="1"/>
  <c r="AG107" i="77"/>
  <c r="AG108" i="77" s="1"/>
  <c r="AG109" i="77" s="1"/>
  <c r="AG54" i="78"/>
  <c r="AG55" i="78" s="1"/>
  <c r="AG56" i="78" s="1"/>
  <c r="AG57" i="78" s="1"/>
  <c r="AW107" i="77"/>
  <c r="AW108" i="77" s="1"/>
  <c r="AW109" i="77" s="1"/>
  <c r="AW54" i="78"/>
  <c r="AW55" i="78" s="1"/>
  <c r="AW56" i="78" s="1"/>
  <c r="AW57" i="78" s="1"/>
  <c r="T54" i="78"/>
  <c r="T58" i="78" s="1"/>
  <c r="T107" i="77"/>
  <c r="T108" i="77" s="1"/>
  <c r="T109" i="77" s="1"/>
  <c r="AJ54" i="78"/>
  <c r="AJ107" i="77"/>
  <c r="AJ108" i="77" s="1"/>
  <c r="AJ109" i="77" s="1"/>
  <c r="AZ54" i="78"/>
  <c r="AZ107" i="77"/>
  <c r="AZ108" i="77" s="1"/>
  <c r="AZ109" i="77" s="1"/>
  <c r="O54" i="78"/>
  <c r="O55" i="78" s="1"/>
  <c r="O56" i="78" s="1"/>
  <c r="O57" i="78" s="1"/>
  <c r="O107" i="77"/>
  <c r="O108" i="77" s="1"/>
  <c r="O109" i="77" s="1"/>
  <c r="AE54" i="78"/>
  <c r="AE55" i="78" s="1"/>
  <c r="AE56" i="78" s="1"/>
  <c r="AE57" i="78" s="1"/>
  <c r="AE107" i="77"/>
  <c r="AE108" i="77" s="1"/>
  <c r="AE109" i="77" s="1"/>
  <c r="AU54" i="78"/>
  <c r="AU55" i="78" s="1"/>
  <c r="AU56" i="78" s="1"/>
  <c r="AU57" i="78" s="1"/>
  <c r="AU107" i="77"/>
  <c r="AU108" i="77" s="1"/>
  <c r="AU109" i="77" s="1"/>
  <c r="N107" i="77"/>
  <c r="N108" i="77" s="1"/>
  <c r="N109" i="77" s="1"/>
  <c r="N54" i="78"/>
  <c r="N55" i="78" s="1"/>
  <c r="N56" i="78" s="1"/>
  <c r="N57" i="78" s="1"/>
  <c r="AD107" i="77"/>
  <c r="AD108" i="77" s="1"/>
  <c r="AD109" i="77" s="1"/>
  <c r="AD54" i="78"/>
  <c r="AD55" i="78" s="1"/>
  <c r="AD56" i="78" s="1"/>
  <c r="AD57" i="78" s="1"/>
  <c r="AT107" i="77"/>
  <c r="AT108" i="77" s="1"/>
  <c r="AT109" i="77" s="1"/>
  <c r="AT54" i="78"/>
  <c r="AT55" i="78" s="1"/>
  <c r="AT56" i="78" s="1"/>
  <c r="AT57" i="78" s="1"/>
  <c r="M107" i="77"/>
  <c r="M108" i="77" s="1"/>
  <c r="M109" i="77" s="1"/>
  <c r="M54" i="78"/>
  <c r="M55" i="78" s="1"/>
  <c r="M56" i="78" s="1"/>
  <c r="M57" i="78" s="1"/>
  <c r="AC107" i="77"/>
  <c r="AC108" i="77" s="1"/>
  <c r="AC109" i="77" s="1"/>
  <c r="AC54" i="78"/>
  <c r="AC55" i="78" s="1"/>
  <c r="AC56" i="78" s="1"/>
  <c r="AC57" i="78" s="1"/>
  <c r="AS107" i="77"/>
  <c r="AS108" i="77" s="1"/>
  <c r="AS109" i="77" s="1"/>
  <c r="AS54" i="78"/>
  <c r="P54" i="78"/>
  <c r="P55" i="78" s="1"/>
  <c r="P56" i="78" s="1"/>
  <c r="P57" i="78" s="1"/>
  <c r="P107" i="77"/>
  <c r="P108" i="77" s="1"/>
  <c r="P109" i="77" s="1"/>
  <c r="AF54" i="78"/>
  <c r="AF55" i="78" s="1"/>
  <c r="AF56" i="78" s="1"/>
  <c r="AF57" i="78" s="1"/>
  <c r="AF107" i="77"/>
  <c r="AF108" i="77" s="1"/>
  <c r="AF109" i="77" s="1"/>
  <c r="AV54" i="78"/>
  <c r="AV55" i="78" s="1"/>
  <c r="AV56" i="78" s="1"/>
  <c r="AV57" i="78" s="1"/>
  <c r="AV107" i="77"/>
  <c r="AV108" i="77" s="1"/>
  <c r="AV109" i="77" s="1"/>
  <c r="K54" i="78"/>
  <c r="K55" i="78" s="1"/>
  <c r="K56" i="78" s="1"/>
  <c r="K57" i="78" s="1"/>
  <c r="K107" i="77"/>
  <c r="K108" i="77" s="1"/>
  <c r="K109" i="77" s="1"/>
  <c r="AA54" i="78"/>
  <c r="AA55" i="78" s="1"/>
  <c r="AA56" i="78" s="1"/>
  <c r="AA57" i="78" s="1"/>
  <c r="AA107" i="77"/>
  <c r="AA108" i="77" s="1"/>
  <c r="AA109" i="77" s="1"/>
  <c r="AQ54" i="78"/>
  <c r="AQ55" i="78" s="1"/>
  <c r="AQ56" i="78" s="1"/>
  <c r="AQ57" i="78" s="1"/>
  <c r="AQ107" i="77"/>
  <c r="AQ108" i="77" s="1"/>
  <c r="AQ109" i="77" s="1"/>
  <c r="J107" i="77"/>
  <c r="J108" i="77" s="1"/>
  <c r="J109" i="77" s="1"/>
  <c r="J54" i="78"/>
  <c r="J55" i="78" s="1"/>
  <c r="J56" i="78" s="1"/>
  <c r="J57" i="78" s="1"/>
  <c r="Z107" i="77"/>
  <c r="Z108" i="77" s="1"/>
  <c r="Z109" i="77" s="1"/>
  <c r="Z54" i="78"/>
  <c r="Z55" i="78" s="1"/>
  <c r="Z56" i="78" s="1"/>
  <c r="Z57" i="78" s="1"/>
  <c r="AP107" i="77"/>
  <c r="AP108" i="77" s="1"/>
  <c r="AP109" i="77" s="1"/>
  <c r="AP54" i="78"/>
  <c r="AP55" i="78" s="1"/>
  <c r="AP56" i="78" s="1"/>
  <c r="AP57" i="78" s="1"/>
  <c r="I107" i="77"/>
  <c r="I108" i="77" s="1"/>
  <c r="I109" i="77" s="1"/>
  <c r="I54" i="78"/>
  <c r="Y107" i="77"/>
  <c r="Y108" i="77" s="1"/>
  <c r="Y109" i="77" s="1"/>
  <c r="Y54" i="78"/>
  <c r="Y55" i="78" s="1"/>
  <c r="Y56" i="78" s="1"/>
  <c r="Y57" i="78" s="1"/>
  <c r="AO107" i="77"/>
  <c r="AO108" i="77" s="1"/>
  <c r="AO109" i="77" s="1"/>
  <c r="AO54" i="78"/>
  <c r="D108" i="77"/>
  <c r="D109" i="77" s="1"/>
  <c r="AS55" i="78"/>
  <c r="AS56" i="78" s="1"/>
  <c r="AS57" i="78" s="1"/>
  <c r="G58" i="78" l="1"/>
  <c r="V58" i="78"/>
  <c r="AJ58" i="78"/>
  <c r="AW58" i="78"/>
  <c r="E55" i="78"/>
  <c r="E56" i="78" s="1"/>
  <c r="E57" i="78" s="1"/>
  <c r="AL58" i="78"/>
  <c r="X58" i="78"/>
  <c r="AK58" i="78"/>
  <c r="AZ58" i="78"/>
  <c r="Q58" i="78"/>
  <c r="AQ58" i="78"/>
  <c r="BA58" i="78"/>
  <c r="U58" i="78"/>
  <c r="Z58" i="78"/>
  <c r="AM58" i="78"/>
  <c r="AG58" i="78"/>
  <c r="AX55" i="78"/>
  <c r="AX56" i="78" s="1"/>
  <c r="AX57" i="78" s="1"/>
  <c r="E58" i="78"/>
  <c r="AJ55" i="78"/>
  <c r="AJ56" i="78" s="1"/>
  <c r="AJ57" i="78" s="1"/>
  <c r="K58" i="78"/>
  <c r="AP58" i="78"/>
  <c r="AA58" i="78"/>
  <c r="AN58" i="78"/>
  <c r="J58" i="78"/>
  <c r="Y58" i="78"/>
  <c r="AB58" i="78"/>
  <c r="AT58" i="78"/>
  <c r="N58" i="78"/>
  <c r="R58" i="78"/>
  <c r="AO55" i="78"/>
  <c r="AO56" i="78" s="1"/>
  <c r="AO57" i="78" s="1"/>
  <c r="AE58" i="78"/>
  <c r="AY58" i="78"/>
  <c r="S58" i="78"/>
  <c r="AI58" i="78"/>
  <c r="W58" i="78"/>
  <c r="F58" i="78"/>
  <c r="E108" i="77"/>
  <c r="E109" i="77" s="1"/>
  <c r="AU58" i="78"/>
  <c r="AZ55" i="78"/>
  <c r="AZ56" i="78" s="1"/>
  <c r="AZ57" i="78" s="1"/>
  <c r="T55" i="78"/>
  <c r="T56" i="78" s="1"/>
  <c r="T57" i="78" s="1"/>
  <c r="P58" i="78"/>
  <c r="AX58" i="78"/>
  <c r="AH58" i="78"/>
  <c r="AS58" i="78"/>
  <c r="AC58" i="78"/>
  <c r="M58" i="78"/>
  <c r="AD58" i="78"/>
  <c r="F55" i="78"/>
  <c r="F56" i="78" s="1"/>
  <c r="F57" i="78" s="1"/>
  <c r="W55" i="78"/>
  <c r="W56" i="78" s="1"/>
  <c r="W57" i="78" s="1"/>
  <c r="AR58" i="78"/>
  <c r="L58" i="78"/>
  <c r="AF58" i="78"/>
  <c r="O58" i="78"/>
  <c r="J48" i="67"/>
  <c r="J209" i="67" s="1"/>
  <c r="H108" i="77"/>
  <c r="H109" i="77" s="1"/>
  <c r="G108" i="77"/>
  <c r="G109" i="77" s="1"/>
  <c r="I58" i="78"/>
  <c r="H58" i="78"/>
  <c r="I55" i="78"/>
  <c r="I56" i="78" s="1"/>
  <c r="I57" i="78" s="1"/>
  <c r="AO58" i="78"/>
  <c r="AV58" i="78"/>
  <c r="D58" i="78"/>
  <c r="AG5" i="80"/>
  <c r="AH5" i="80"/>
  <c r="AI5" i="80"/>
  <c r="AJ5" i="80"/>
  <c r="AK5" i="80"/>
  <c r="AL5" i="80"/>
  <c r="AM5" i="80"/>
  <c r="AN5" i="80"/>
  <c r="AO5" i="80"/>
  <c r="AP5" i="80"/>
  <c r="AQ5" i="80"/>
  <c r="AR5" i="80"/>
  <c r="AS5" i="80"/>
  <c r="AT5" i="80"/>
  <c r="AU5" i="80"/>
  <c r="AV5" i="80"/>
  <c r="AW5" i="80"/>
  <c r="AX5" i="80"/>
  <c r="AY5" i="80"/>
  <c r="AZ5" i="80"/>
  <c r="AG6" i="80"/>
  <c r="AH6" i="80"/>
  <c r="AI6" i="80"/>
  <c r="AJ6" i="80"/>
  <c r="AK6" i="80"/>
  <c r="AL6" i="80"/>
  <c r="AM6" i="80"/>
  <c r="AN6" i="80"/>
  <c r="AO6" i="80"/>
  <c r="AP6" i="80"/>
  <c r="AQ6" i="80"/>
  <c r="AR6" i="80"/>
  <c r="AS6" i="80"/>
  <c r="AT6" i="80"/>
  <c r="AU6" i="80"/>
  <c r="AV6" i="80"/>
  <c r="AW6" i="80"/>
  <c r="AX6" i="80"/>
  <c r="AY6" i="80"/>
  <c r="AZ6" i="80"/>
  <c r="AG7" i="80"/>
  <c r="AH7" i="80"/>
  <c r="AI7" i="80"/>
  <c r="AJ7" i="80"/>
  <c r="AK7" i="80"/>
  <c r="AL7" i="80"/>
  <c r="AM7" i="80"/>
  <c r="AN7" i="80"/>
  <c r="AO7" i="80"/>
  <c r="AP7" i="80"/>
  <c r="AQ7" i="80"/>
  <c r="AR7" i="80"/>
  <c r="AS7" i="80"/>
  <c r="AT7" i="80"/>
  <c r="AU7" i="80"/>
  <c r="AV7" i="80"/>
  <c r="AW7" i="80"/>
  <c r="AX7" i="80"/>
  <c r="AY7" i="80"/>
  <c r="AZ7" i="80"/>
  <c r="AG8" i="80"/>
  <c r="AH8" i="80"/>
  <c r="AI8" i="80"/>
  <c r="AJ8" i="80"/>
  <c r="AK8" i="80"/>
  <c r="AL8" i="80"/>
  <c r="AM8" i="80"/>
  <c r="AN8" i="80"/>
  <c r="AO8" i="80"/>
  <c r="AP8" i="80"/>
  <c r="AQ8" i="80"/>
  <c r="AR8" i="80"/>
  <c r="AS8" i="80"/>
  <c r="AT8" i="80"/>
  <c r="AU8" i="80"/>
  <c r="AV8" i="80"/>
  <c r="AW8" i="80"/>
  <c r="AX8" i="80"/>
  <c r="AY8" i="80"/>
  <c r="AZ8" i="80"/>
  <c r="D9" i="80"/>
  <c r="E9" i="80"/>
  <c r="F9" i="80"/>
  <c r="G9" i="80"/>
  <c r="H9" i="80"/>
  <c r="I9" i="80"/>
  <c r="J9" i="80"/>
  <c r="K9" i="80"/>
  <c r="L9" i="80"/>
  <c r="M9" i="80"/>
  <c r="N9" i="80"/>
  <c r="O9" i="80"/>
  <c r="P9" i="80"/>
  <c r="Q9" i="80"/>
  <c r="R9" i="80"/>
  <c r="S9" i="80"/>
  <c r="T9" i="80"/>
  <c r="U9" i="80"/>
  <c r="V9" i="80"/>
  <c r="W9" i="80"/>
  <c r="X9" i="80"/>
  <c r="Y9" i="80"/>
  <c r="Z9" i="80"/>
  <c r="AA9" i="80"/>
  <c r="AB9" i="80"/>
  <c r="AC9" i="80"/>
  <c r="AD9" i="80"/>
  <c r="AE9" i="80"/>
  <c r="AF9" i="80"/>
  <c r="AG9" i="80"/>
  <c r="AH9" i="80"/>
  <c r="AI9" i="80"/>
  <c r="AJ9" i="80"/>
  <c r="AK9" i="80"/>
  <c r="AL9" i="80"/>
  <c r="AM9" i="80"/>
  <c r="AN9" i="80"/>
  <c r="AO9" i="80"/>
  <c r="AP9" i="80"/>
  <c r="AQ9" i="80"/>
  <c r="AR9" i="80"/>
  <c r="AS9" i="80"/>
  <c r="AT9" i="80"/>
  <c r="AU9" i="80"/>
  <c r="AV9" i="80"/>
  <c r="AW9" i="80"/>
  <c r="AX9" i="80"/>
  <c r="AY9" i="80"/>
  <c r="AZ9" i="80"/>
  <c r="D10" i="80"/>
  <c r="E10" i="80"/>
  <c r="F10" i="80"/>
  <c r="G10" i="80"/>
  <c r="H10" i="80"/>
  <c r="I10" i="80"/>
  <c r="J10" i="80"/>
  <c r="K10" i="80"/>
  <c r="L10" i="80"/>
  <c r="M10" i="80"/>
  <c r="N10" i="80"/>
  <c r="O10" i="80"/>
  <c r="P10" i="80"/>
  <c r="Q10" i="80"/>
  <c r="R10" i="80"/>
  <c r="S10" i="80"/>
  <c r="T10" i="80"/>
  <c r="U10" i="80"/>
  <c r="V10" i="80"/>
  <c r="W10" i="80"/>
  <c r="X10" i="80"/>
  <c r="Y10" i="80"/>
  <c r="Z10" i="80"/>
  <c r="AA10" i="80"/>
  <c r="AB10" i="80"/>
  <c r="AC10" i="80"/>
  <c r="AD10" i="80"/>
  <c r="AE10" i="80"/>
  <c r="AF10" i="80"/>
  <c r="AG10" i="80"/>
  <c r="AH10" i="80"/>
  <c r="AI10" i="80"/>
  <c r="AJ10" i="80"/>
  <c r="AK10" i="80"/>
  <c r="AL10" i="80"/>
  <c r="AM10" i="80"/>
  <c r="AN10" i="80"/>
  <c r="AO10" i="80"/>
  <c r="AP10" i="80"/>
  <c r="AQ10" i="80"/>
  <c r="AR10" i="80"/>
  <c r="AS10" i="80"/>
  <c r="AT10" i="80"/>
  <c r="AU10" i="80"/>
  <c r="AV10" i="80"/>
  <c r="AW10" i="80"/>
  <c r="AX10" i="80"/>
  <c r="AY10" i="80"/>
  <c r="AZ10" i="80"/>
  <c r="AG11" i="80"/>
  <c r="AH11" i="80"/>
  <c r="AI11" i="80"/>
  <c r="AJ11" i="80"/>
  <c r="AK11" i="80"/>
  <c r="AL11" i="80"/>
  <c r="AM11" i="80"/>
  <c r="AN11" i="80"/>
  <c r="AO11" i="80"/>
  <c r="AP11" i="80"/>
  <c r="AQ11" i="80"/>
  <c r="AR11" i="80"/>
  <c r="AS11" i="80"/>
  <c r="AT11" i="80"/>
  <c r="AU11" i="80"/>
  <c r="AV11" i="80"/>
  <c r="AW11" i="80"/>
  <c r="AX11" i="80"/>
  <c r="AY11" i="80"/>
  <c r="AZ11" i="80"/>
  <c r="AG12" i="80"/>
  <c r="AH12" i="80"/>
  <c r="AI12" i="80"/>
  <c r="AJ12" i="80"/>
  <c r="AK12" i="80"/>
  <c r="AL12" i="80"/>
  <c r="AM12" i="80"/>
  <c r="AN12" i="80"/>
  <c r="AO12" i="80"/>
  <c r="AP12" i="80"/>
  <c r="AQ12" i="80"/>
  <c r="AR12" i="80"/>
  <c r="AS12" i="80"/>
  <c r="AT12" i="80"/>
  <c r="AU12" i="80"/>
  <c r="AV12" i="80"/>
  <c r="AW12" i="80"/>
  <c r="AX12" i="80"/>
  <c r="AY12" i="80"/>
  <c r="AZ12" i="80"/>
  <c r="K48" i="67" l="1"/>
  <c r="C2" i="68"/>
  <c r="L48" i="67" l="1"/>
  <c r="K209" i="67"/>
  <c r="C255" i="67"/>
  <c r="C248" i="67"/>
  <c r="C235" i="67"/>
  <c r="C206" i="67"/>
  <c r="C193" i="67"/>
  <c r="C171" i="67"/>
  <c r="C158" i="67"/>
  <c r="C136" i="67"/>
  <c r="C123" i="67"/>
  <c r="C101" i="67"/>
  <c r="C84" i="67"/>
  <c r="C78" i="67"/>
  <c r="C61" i="67"/>
  <c r="C55" i="67"/>
  <c r="C45" i="67"/>
  <c r="C28" i="67"/>
  <c r="D6" i="67"/>
  <c r="C7" i="67"/>
  <c r="C29" i="67" s="1"/>
  <c r="M48" i="67" l="1"/>
  <c r="L209" i="67"/>
  <c r="E6" i="67"/>
  <c r="E248" i="67" s="1"/>
  <c r="D28" i="67"/>
  <c r="D61" i="67"/>
  <c r="D84" i="67"/>
  <c r="D123" i="67"/>
  <c r="D158" i="67"/>
  <c r="D193" i="67"/>
  <c r="D235" i="67"/>
  <c r="D255" i="67"/>
  <c r="D45" i="67"/>
  <c r="D55" i="67"/>
  <c r="D78" i="67"/>
  <c r="D101" i="67"/>
  <c r="D136" i="67"/>
  <c r="D171" i="67"/>
  <c r="D206" i="67"/>
  <c r="D248" i="67"/>
  <c r="E84" i="67"/>
  <c r="E235" i="67"/>
  <c r="C46" i="67"/>
  <c r="C56" i="67"/>
  <c r="C62" i="67"/>
  <c r="C79" i="67"/>
  <c r="C85" i="67"/>
  <c r="C102" i="67"/>
  <c r="C124" i="67"/>
  <c r="C137" i="67"/>
  <c r="C159" i="67"/>
  <c r="C172" i="67"/>
  <c r="C194" i="67"/>
  <c r="C207" i="67"/>
  <c r="C236" i="67"/>
  <c r="C249" i="67"/>
  <c r="C256" i="67"/>
  <c r="B4" i="75"/>
  <c r="E6" i="75"/>
  <c r="E7" i="75"/>
  <c r="F7" i="75"/>
  <c r="E8" i="75"/>
  <c r="F8" i="75"/>
  <c r="G8" i="75"/>
  <c r="E9" i="75"/>
  <c r="F9" i="75"/>
  <c r="G9" i="75"/>
  <c r="H9" i="75"/>
  <c r="E10" i="75"/>
  <c r="F10" i="75"/>
  <c r="G10" i="75"/>
  <c r="H10" i="75"/>
  <c r="I10" i="75"/>
  <c r="E11" i="75"/>
  <c r="F11" i="75"/>
  <c r="G11" i="75"/>
  <c r="H11" i="75"/>
  <c r="I11" i="75"/>
  <c r="J11" i="75"/>
  <c r="E12" i="75"/>
  <c r="F12" i="75"/>
  <c r="G12" i="75"/>
  <c r="H12" i="75"/>
  <c r="I12" i="75"/>
  <c r="J12" i="75"/>
  <c r="K12" i="75"/>
  <c r="E13" i="75"/>
  <c r="F13" i="75"/>
  <c r="G13" i="75"/>
  <c r="H13" i="75"/>
  <c r="I13" i="75"/>
  <c r="J13" i="75"/>
  <c r="K13" i="75"/>
  <c r="L13" i="75"/>
  <c r="E14" i="75"/>
  <c r="F14" i="75"/>
  <c r="G14" i="75"/>
  <c r="H14" i="75"/>
  <c r="I14" i="75"/>
  <c r="J14" i="75"/>
  <c r="K14" i="75"/>
  <c r="L14" i="75"/>
  <c r="M14" i="75"/>
  <c r="E15" i="75"/>
  <c r="F15" i="75"/>
  <c r="G15" i="75"/>
  <c r="H15" i="75"/>
  <c r="I15" i="75"/>
  <c r="J15" i="75"/>
  <c r="K15" i="75"/>
  <c r="L15" i="75"/>
  <c r="M15" i="75"/>
  <c r="N15" i="75"/>
  <c r="E16" i="75"/>
  <c r="F16" i="75"/>
  <c r="G16" i="75"/>
  <c r="H16" i="75"/>
  <c r="I16" i="75"/>
  <c r="J16" i="75"/>
  <c r="K16" i="75"/>
  <c r="L16" i="75"/>
  <c r="M16" i="75"/>
  <c r="N16" i="75"/>
  <c r="O16" i="75"/>
  <c r="E17" i="75"/>
  <c r="F17" i="75"/>
  <c r="G17" i="75"/>
  <c r="H17" i="75"/>
  <c r="I17" i="75"/>
  <c r="J17" i="75"/>
  <c r="K17" i="75"/>
  <c r="L17" i="75"/>
  <c r="M17" i="75"/>
  <c r="N17" i="75"/>
  <c r="O17" i="75"/>
  <c r="P17" i="75"/>
  <c r="E18" i="75"/>
  <c r="F18" i="75"/>
  <c r="G18" i="75"/>
  <c r="H18" i="75"/>
  <c r="I18" i="75"/>
  <c r="J18" i="75"/>
  <c r="K18" i="75"/>
  <c r="L18" i="75"/>
  <c r="M18" i="75"/>
  <c r="N18" i="75"/>
  <c r="O18" i="75"/>
  <c r="P18" i="75"/>
  <c r="Q18" i="75"/>
  <c r="E19" i="75"/>
  <c r="F19" i="75"/>
  <c r="G19" i="75"/>
  <c r="H19" i="75"/>
  <c r="I19" i="75"/>
  <c r="J19" i="75"/>
  <c r="K19" i="75"/>
  <c r="L19" i="75"/>
  <c r="M19" i="75"/>
  <c r="N19" i="75"/>
  <c r="O19" i="75"/>
  <c r="P19" i="75"/>
  <c r="Q19" i="75"/>
  <c r="R19" i="75"/>
  <c r="E20" i="75"/>
  <c r="F20" i="75"/>
  <c r="G20" i="75"/>
  <c r="H20" i="75"/>
  <c r="I20" i="75"/>
  <c r="J20" i="75"/>
  <c r="K20" i="75"/>
  <c r="L20" i="75"/>
  <c r="M20" i="75"/>
  <c r="N20" i="75"/>
  <c r="O20" i="75"/>
  <c r="P20" i="75"/>
  <c r="Q20" i="75"/>
  <c r="R20" i="75"/>
  <c r="S20" i="75"/>
  <c r="E21" i="75"/>
  <c r="F21" i="75"/>
  <c r="G21" i="75"/>
  <c r="H21" i="75"/>
  <c r="I21" i="75"/>
  <c r="J21" i="75"/>
  <c r="K21" i="75"/>
  <c r="L21" i="75"/>
  <c r="M21" i="75"/>
  <c r="N21" i="75"/>
  <c r="O21" i="75"/>
  <c r="P21" i="75"/>
  <c r="Q21" i="75"/>
  <c r="R21" i="75"/>
  <c r="S21" i="75"/>
  <c r="T21" i="75"/>
  <c r="E22" i="75"/>
  <c r="F22" i="75"/>
  <c r="G22" i="75"/>
  <c r="H22" i="75"/>
  <c r="I22" i="75"/>
  <c r="J22" i="75"/>
  <c r="K22" i="75"/>
  <c r="L22" i="75"/>
  <c r="M22" i="75"/>
  <c r="N22" i="75"/>
  <c r="O22" i="75"/>
  <c r="P22" i="75"/>
  <c r="Q22" i="75"/>
  <c r="R22" i="75"/>
  <c r="S22" i="75"/>
  <c r="T22" i="75"/>
  <c r="U22" i="75"/>
  <c r="E23" i="75"/>
  <c r="F23" i="75"/>
  <c r="G23" i="75"/>
  <c r="H23" i="75"/>
  <c r="I23" i="75"/>
  <c r="J23" i="75"/>
  <c r="K23" i="75"/>
  <c r="L23" i="75"/>
  <c r="M23" i="75"/>
  <c r="N23" i="75"/>
  <c r="O23" i="75"/>
  <c r="P23" i="75"/>
  <c r="Q23" i="75"/>
  <c r="R23" i="75"/>
  <c r="S23" i="75"/>
  <c r="T23" i="75"/>
  <c r="U23" i="75"/>
  <c r="V23" i="75"/>
  <c r="E24" i="75"/>
  <c r="F24" i="75"/>
  <c r="G24" i="75"/>
  <c r="H24" i="75"/>
  <c r="I24" i="75"/>
  <c r="J24" i="75"/>
  <c r="K24" i="75"/>
  <c r="L24" i="75"/>
  <c r="M24" i="75"/>
  <c r="N24" i="75"/>
  <c r="O24" i="75"/>
  <c r="P24" i="75"/>
  <c r="Q24" i="75"/>
  <c r="R24" i="75"/>
  <c r="S24" i="75"/>
  <c r="T24" i="75"/>
  <c r="U24" i="75"/>
  <c r="V24" i="75"/>
  <c r="W24" i="75"/>
  <c r="E25" i="75"/>
  <c r="F25" i="75"/>
  <c r="G25" i="75"/>
  <c r="H25" i="75"/>
  <c r="I25" i="75"/>
  <c r="J25" i="75"/>
  <c r="K25" i="75"/>
  <c r="L25" i="75"/>
  <c r="M25" i="75"/>
  <c r="N25" i="75"/>
  <c r="O25" i="75"/>
  <c r="P25" i="75"/>
  <c r="Q25" i="75"/>
  <c r="R25" i="75"/>
  <c r="S25" i="75"/>
  <c r="T25" i="75"/>
  <c r="U25" i="75"/>
  <c r="V25" i="75"/>
  <c r="W25" i="75"/>
  <c r="X25" i="75"/>
  <c r="E26" i="75"/>
  <c r="F26" i="75"/>
  <c r="G26" i="75"/>
  <c r="H26" i="75"/>
  <c r="I26" i="75"/>
  <c r="J26" i="75"/>
  <c r="K26" i="75"/>
  <c r="L26" i="75"/>
  <c r="M26" i="75"/>
  <c r="N26" i="75"/>
  <c r="O26" i="75"/>
  <c r="P26" i="75"/>
  <c r="Q26" i="75"/>
  <c r="R26" i="75"/>
  <c r="S26" i="75"/>
  <c r="T26" i="75"/>
  <c r="U26" i="75"/>
  <c r="V26" i="75"/>
  <c r="W26" i="75"/>
  <c r="X26" i="75"/>
  <c r="Y26" i="75"/>
  <c r="E27" i="75"/>
  <c r="F27" i="75"/>
  <c r="G27" i="75"/>
  <c r="H27" i="75"/>
  <c r="I27" i="75"/>
  <c r="J27" i="75"/>
  <c r="K27" i="75"/>
  <c r="L27" i="75"/>
  <c r="M27" i="75"/>
  <c r="N27" i="75"/>
  <c r="O27" i="75"/>
  <c r="P27" i="75"/>
  <c r="Q27" i="75"/>
  <c r="R27" i="75"/>
  <c r="S27" i="75"/>
  <c r="T27" i="75"/>
  <c r="U27" i="75"/>
  <c r="V27" i="75"/>
  <c r="W27" i="75"/>
  <c r="X27" i="75"/>
  <c r="Y27" i="75"/>
  <c r="Z27" i="75"/>
  <c r="E28" i="75"/>
  <c r="F28" i="75"/>
  <c r="G28" i="75"/>
  <c r="H28" i="75"/>
  <c r="I28" i="75"/>
  <c r="J28" i="75"/>
  <c r="K28" i="75"/>
  <c r="L28" i="75"/>
  <c r="M28" i="75"/>
  <c r="N28" i="75"/>
  <c r="O28" i="75"/>
  <c r="P28" i="75"/>
  <c r="Q28" i="75"/>
  <c r="R28" i="75"/>
  <c r="S28" i="75"/>
  <c r="T28" i="75"/>
  <c r="U28" i="75"/>
  <c r="V28" i="75"/>
  <c r="W28" i="75"/>
  <c r="X28" i="75"/>
  <c r="Y28" i="75"/>
  <c r="Z28" i="75"/>
  <c r="AA28" i="75"/>
  <c r="E29" i="75"/>
  <c r="F29" i="75"/>
  <c r="G29" i="75"/>
  <c r="H29" i="75"/>
  <c r="I29" i="75"/>
  <c r="J29" i="75"/>
  <c r="K29" i="75"/>
  <c r="L29" i="75"/>
  <c r="M29" i="75"/>
  <c r="N29" i="75"/>
  <c r="O29" i="75"/>
  <c r="P29" i="75"/>
  <c r="Q29" i="75"/>
  <c r="R29" i="75"/>
  <c r="S29" i="75"/>
  <c r="T29" i="75"/>
  <c r="U29" i="75"/>
  <c r="V29" i="75"/>
  <c r="W29" i="75"/>
  <c r="X29" i="75"/>
  <c r="Y29" i="75"/>
  <c r="Z29" i="75"/>
  <c r="AA29" i="75"/>
  <c r="AB29" i="75"/>
  <c r="E30" i="75"/>
  <c r="F30" i="75"/>
  <c r="G30" i="75"/>
  <c r="H30" i="75"/>
  <c r="I30" i="75"/>
  <c r="J30" i="75"/>
  <c r="K30" i="75"/>
  <c r="L30" i="75"/>
  <c r="M30" i="75"/>
  <c r="N30" i="75"/>
  <c r="O30" i="75"/>
  <c r="P30" i="75"/>
  <c r="Q30" i="75"/>
  <c r="R30" i="75"/>
  <c r="S30" i="75"/>
  <c r="T30" i="75"/>
  <c r="U30" i="75"/>
  <c r="V30" i="75"/>
  <c r="W30" i="75"/>
  <c r="X30" i="75"/>
  <c r="Y30" i="75"/>
  <c r="Z30" i="75"/>
  <c r="AA30" i="75"/>
  <c r="AB30" i="75"/>
  <c r="AC30" i="75"/>
  <c r="E31" i="75"/>
  <c r="F31" i="75"/>
  <c r="G31" i="75"/>
  <c r="H31" i="75"/>
  <c r="I31" i="75"/>
  <c r="J31" i="75"/>
  <c r="K31" i="75"/>
  <c r="L31" i="75"/>
  <c r="M31" i="75"/>
  <c r="N31" i="75"/>
  <c r="O31" i="75"/>
  <c r="P31" i="75"/>
  <c r="Q31" i="75"/>
  <c r="R31" i="75"/>
  <c r="S31" i="75"/>
  <c r="T31" i="75"/>
  <c r="U31" i="75"/>
  <c r="V31" i="75"/>
  <c r="W31" i="75"/>
  <c r="X31" i="75"/>
  <c r="Y31" i="75"/>
  <c r="Z31" i="75"/>
  <c r="AA31" i="75"/>
  <c r="AB31" i="75"/>
  <c r="AC31" i="75"/>
  <c r="AD31" i="75"/>
  <c r="E32" i="75"/>
  <c r="F32" i="75"/>
  <c r="G32" i="75"/>
  <c r="H32" i="75"/>
  <c r="I32" i="75"/>
  <c r="J32" i="75"/>
  <c r="K32" i="75"/>
  <c r="L32" i="75"/>
  <c r="M32" i="75"/>
  <c r="N32" i="75"/>
  <c r="O32" i="75"/>
  <c r="P32" i="75"/>
  <c r="Q32" i="75"/>
  <c r="R32" i="75"/>
  <c r="S32" i="75"/>
  <c r="T32" i="75"/>
  <c r="U32" i="75"/>
  <c r="V32" i="75"/>
  <c r="W32" i="75"/>
  <c r="X32" i="75"/>
  <c r="Y32" i="75"/>
  <c r="Z32" i="75"/>
  <c r="AA32" i="75"/>
  <c r="AB32" i="75"/>
  <c r="AC32" i="75"/>
  <c r="AD32" i="75"/>
  <c r="AE32" i="75"/>
  <c r="E33" i="75"/>
  <c r="F33" i="75"/>
  <c r="G33" i="75"/>
  <c r="H33" i="75"/>
  <c r="I33" i="75"/>
  <c r="J33" i="75"/>
  <c r="K33" i="75"/>
  <c r="L33" i="75"/>
  <c r="M33" i="75"/>
  <c r="N33" i="75"/>
  <c r="O33" i="75"/>
  <c r="P33" i="75"/>
  <c r="Q33" i="75"/>
  <c r="R33" i="75"/>
  <c r="S33" i="75"/>
  <c r="T33" i="75"/>
  <c r="U33" i="75"/>
  <c r="V33" i="75"/>
  <c r="W33" i="75"/>
  <c r="X33" i="75"/>
  <c r="Y33" i="75"/>
  <c r="Z33" i="75"/>
  <c r="AA33" i="75"/>
  <c r="AB33" i="75"/>
  <c r="AC33" i="75"/>
  <c r="AD33" i="75"/>
  <c r="AE33" i="75"/>
  <c r="AF33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E35" i="75"/>
  <c r="F35" i="75"/>
  <c r="G35" i="75"/>
  <c r="H35" i="75"/>
  <c r="I35" i="75"/>
  <c r="J35" i="75"/>
  <c r="K35" i="75"/>
  <c r="L35" i="75"/>
  <c r="M35" i="75"/>
  <c r="N35" i="75"/>
  <c r="O35" i="75"/>
  <c r="P35" i="75"/>
  <c r="Q35" i="75"/>
  <c r="R35" i="75"/>
  <c r="S35" i="75"/>
  <c r="T35" i="75"/>
  <c r="U35" i="75"/>
  <c r="V35" i="75"/>
  <c r="W35" i="75"/>
  <c r="X35" i="75"/>
  <c r="Y35" i="75"/>
  <c r="Z35" i="75"/>
  <c r="AA35" i="75"/>
  <c r="AB35" i="75"/>
  <c r="AC35" i="75"/>
  <c r="AD35" i="75"/>
  <c r="AE35" i="75"/>
  <c r="AF35" i="75"/>
  <c r="AG35" i="75"/>
  <c r="AH35" i="75"/>
  <c r="E36" i="75"/>
  <c r="F36" i="75"/>
  <c r="G36" i="75"/>
  <c r="H36" i="75"/>
  <c r="I36" i="75"/>
  <c r="J36" i="75"/>
  <c r="K36" i="75"/>
  <c r="L36" i="75"/>
  <c r="M36" i="75"/>
  <c r="N36" i="75"/>
  <c r="O36" i="75"/>
  <c r="P36" i="75"/>
  <c r="Q36" i="75"/>
  <c r="R36" i="75"/>
  <c r="S36" i="75"/>
  <c r="T36" i="75"/>
  <c r="U36" i="75"/>
  <c r="V36" i="75"/>
  <c r="W36" i="75"/>
  <c r="X36" i="75"/>
  <c r="Y36" i="75"/>
  <c r="Z36" i="75"/>
  <c r="AA36" i="75"/>
  <c r="AB36" i="75"/>
  <c r="AC36" i="75"/>
  <c r="AD36" i="75"/>
  <c r="AE36" i="75"/>
  <c r="AF36" i="75"/>
  <c r="AG36" i="75"/>
  <c r="AH36" i="75"/>
  <c r="AI36" i="75"/>
  <c r="E37" i="75"/>
  <c r="F37" i="75"/>
  <c r="G37" i="75"/>
  <c r="H37" i="75"/>
  <c r="I37" i="75"/>
  <c r="J37" i="75"/>
  <c r="K37" i="75"/>
  <c r="L37" i="75"/>
  <c r="M37" i="75"/>
  <c r="N37" i="75"/>
  <c r="O37" i="75"/>
  <c r="P37" i="75"/>
  <c r="Q37" i="75"/>
  <c r="R37" i="75"/>
  <c r="S37" i="75"/>
  <c r="T37" i="75"/>
  <c r="U37" i="75"/>
  <c r="V37" i="75"/>
  <c r="W37" i="75"/>
  <c r="X37" i="75"/>
  <c r="Y37" i="75"/>
  <c r="Z37" i="75"/>
  <c r="AA37" i="75"/>
  <c r="AB37" i="75"/>
  <c r="AC37" i="75"/>
  <c r="AD37" i="75"/>
  <c r="AE37" i="75"/>
  <c r="AF37" i="75"/>
  <c r="AG37" i="75"/>
  <c r="AH37" i="75"/>
  <c r="AI37" i="75"/>
  <c r="AJ37" i="75"/>
  <c r="E38" i="75"/>
  <c r="F38" i="75"/>
  <c r="G38" i="75"/>
  <c r="H38" i="75"/>
  <c r="I38" i="75"/>
  <c r="J38" i="75"/>
  <c r="K38" i="75"/>
  <c r="L38" i="75"/>
  <c r="M38" i="75"/>
  <c r="N38" i="75"/>
  <c r="O38" i="75"/>
  <c r="P38" i="75"/>
  <c r="Q38" i="75"/>
  <c r="R38" i="75"/>
  <c r="S38" i="75"/>
  <c r="T38" i="75"/>
  <c r="U38" i="75"/>
  <c r="V38" i="75"/>
  <c r="W38" i="75"/>
  <c r="X38" i="75"/>
  <c r="Y38" i="75"/>
  <c r="Z38" i="75"/>
  <c r="AA38" i="75"/>
  <c r="AB38" i="75"/>
  <c r="AC38" i="75"/>
  <c r="AD38" i="75"/>
  <c r="AE38" i="75"/>
  <c r="AF38" i="75"/>
  <c r="AG38" i="75"/>
  <c r="AH38" i="75"/>
  <c r="AI38" i="75"/>
  <c r="AJ38" i="75"/>
  <c r="AK38" i="75"/>
  <c r="E39" i="75"/>
  <c r="F39" i="75"/>
  <c r="G39" i="75"/>
  <c r="H39" i="75"/>
  <c r="I39" i="75"/>
  <c r="J39" i="75"/>
  <c r="K39" i="75"/>
  <c r="L39" i="75"/>
  <c r="M39" i="75"/>
  <c r="N39" i="75"/>
  <c r="O39" i="75"/>
  <c r="P39" i="75"/>
  <c r="Q39" i="75"/>
  <c r="R39" i="75"/>
  <c r="S39" i="75"/>
  <c r="T39" i="75"/>
  <c r="U39" i="75"/>
  <c r="V39" i="75"/>
  <c r="W39" i="75"/>
  <c r="X39" i="75"/>
  <c r="Y39" i="75"/>
  <c r="Z39" i="75"/>
  <c r="AA39" i="75"/>
  <c r="AB39" i="75"/>
  <c r="AC39" i="75"/>
  <c r="AD39" i="75"/>
  <c r="AE39" i="75"/>
  <c r="AF39" i="75"/>
  <c r="AG39" i="75"/>
  <c r="AH39" i="75"/>
  <c r="AI39" i="75"/>
  <c r="AJ39" i="75"/>
  <c r="AK39" i="75"/>
  <c r="AL39" i="75"/>
  <c r="E40" i="75"/>
  <c r="F40" i="75"/>
  <c r="G40" i="75"/>
  <c r="H40" i="75"/>
  <c r="I40" i="75"/>
  <c r="J40" i="75"/>
  <c r="K40" i="75"/>
  <c r="L40" i="75"/>
  <c r="M40" i="75"/>
  <c r="N40" i="75"/>
  <c r="O40" i="75"/>
  <c r="P40" i="75"/>
  <c r="Q40" i="75"/>
  <c r="R40" i="75"/>
  <c r="S40" i="75"/>
  <c r="T40" i="75"/>
  <c r="U40" i="75"/>
  <c r="V40" i="75"/>
  <c r="W40" i="75"/>
  <c r="X40" i="75"/>
  <c r="Y40" i="75"/>
  <c r="Z40" i="75"/>
  <c r="AA40" i="75"/>
  <c r="AB40" i="75"/>
  <c r="AC40" i="75"/>
  <c r="AD40" i="75"/>
  <c r="AE40" i="75"/>
  <c r="AF40" i="75"/>
  <c r="AG40" i="75"/>
  <c r="AH40" i="75"/>
  <c r="AI40" i="75"/>
  <c r="AJ40" i="75"/>
  <c r="AK40" i="75"/>
  <c r="AL40" i="75"/>
  <c r="AM40" i="75"/>
  <c r="E41" i="75"/>
  <c r="F41" i="75"/>
  <c r="G41" i="75"/>
  <c r="H41" i="75"/>
  <c r="I41" i="75"/>
  <c r="J41" i="75"/>
  <c r="K41" i="75"/>
  <c r="L41" i="75"/>
  <c r="M41" i="75"/>
  <c r="N41" i="75"/>
  <c r="O41" i="75"/>
  <c r="P41" i="75"/>
  <c r="Q41" i="75"/>
  <c r="R41" i="75"/>
  <c r="S41" i="75"/>
  <c r="T41" i="75"/>
  <c r="U41" i="75"/>
  <c r="V41" i="75"/>
  <c r="W41" i="75"/>
  <c r="X41" i="75"/>
  <c r="Y41" i="75"/>
  <c r="Z41" i="75"/>
  <c r="AA41" i="75"/>
  <c r="AB41" i="75"/>
  <c r="AC41" i="75"/>
  <c r="AD41" i="75"/>
  <c r="AE41" i="75"/>
  <c r="AF41" i="75"/>
  <c r="AG41" i="75"/>
  <c r="AH41" i="75"/>
  <c r="AI41" i="75"/>
  <c r="AJ41" i="75"/>
  <c r="AK41" i="75"/>
  <c r="AL41" i="75"/>
  <c r="AM41" i="75"/>
  <c r="AN41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E43" i="75"/>
  <c r="F43" i="75"/>
  <c r="G43" i="75"/>
  <c r="H43" i="75"/>
  <c r="I43" i="75"/>
  <c r="J43" i="75"/>
  <c r="K43" i="75"/>
  <c r="L43" i="75"/>
  <c r="M43" i="75"/>
  <c r="N43" i="75"/>
  <c r="O43" i="75"/>
  <c r="P43" i="75"/>
  <c r="Q43" i="75"/>
  <c r="R43" i="75"/>
  <c r="S43" i="75"/>
  <c r="T43" i="75"/>
  <c r="U43" i="75"/>
  <c r="V43" i="75"/>
  <c r="W43" i="75"/>
  <c r="X43" i="75"/>
  <c r="Y43" i="75"/>
  <c r="Z43" i="75"/>
  <c r="AA43" i="75"/>
  <c r="AB43" i="75"/>
  <c r="AC43" i="75"/>
  <c r="AD43" i="75"/>
  <c r="AE43" i="75"/>
  <c r="AF43" i="75"/>
  <c r="AG43" i="75"/>
  <c r="AH43" i="75"/>
  <c r="AI43" i="75"/>
  <c r="AJ43" i="75"/>
  <c r="AK43" i="75"/>
  <c r="AL43" i="75"/>
  <c r="AM43" i="75"/>
  <c r="AN43" i="75"/>
  <c r="AO43" i="75"/>
  <c r="AP43" i="75"/>
  <c r="E44" i="75"/>
  <c r="F44" i="75"/>
  <c r="G44" i="75"/>
  <c r="H44" i="75"/>
  <c r="I44" i="75"/>
  <c r="J44" i="75"/>
  <c r="K44" i="75"/>
  <c r="L44" i="75"/>
  <c r="M44" i="75"/>
  <c r="N44" i="75"/>
  <c r="O44" i="75"/>
  <c r="P44" i="75"/>
  <c r="Q44" i="75"/>
  <c r="R44" i="75"/>
  <c r="S44" i="75"/>
  <c r="T44" i="75"/>
  <c r="U44" i="75"/>
  <c r="V44" i="75"/>
  <c r="W44" i="75"/>
  <c r="X44" i="75"/>
  <c r="Y44" i="75"/>
  <c r="Z44" i="75"/>
  <c r="AA44" i="75"/>
  <c r="AB44" i="75"/>
  <c r="AC44" i="75"/>
  <c r="AD44" i="75"/>
  <c r="AE44" i="75"/>
  <c r="AF44" i="75"/>
  <c r="AG44" i="75"/>
  <c r="AH44" i="75"/>
  <c r="AI44" i="75"/>
  <c r="AJ44" i="75"/>
  <c r="AK44" i="75"/>
  <c r="AL44" i="75"/>
  <c r="AM44" i="75"/>
  <c r="AN44" i="75"/>
  <c r="AO44" i="75"/>
  <c r="AP44" i="75"/>
  <c r="AQ44" i="75"/>
  <c r="E45" i="75"/>
  <c r="F45" i="75"/>
  <c r="G45" i="75"/>
  <c r="H45" i="75"/>
  <c r="I45" i="75"/>
  <c r="J45" i="75"/>
  <c r="K45" i="75"/>
  <c r="L45" i="75"/>
  <c r="M45" i="75"/>
  <c r="N45" i="75"/>
  <c r="O45" i="75"/>
  <c r="P45" i="75"/>
  <c r="Q45" i="75"/>
  <c r="R45" i="75"/>
  <c r="S45" i="75"/>
  <c r="T45" i="75"/>
  <c r="U45" i="75"/>
  <c r="V45" i="75"/>
  <c r="W45" i="75"/>
  <c r="X45" i="75"/>
  <c r="Y45" i="75"/>
  <c r="Z45" i="75"/>
  <c r="AA45" i="75"/>
  <c r="AB45" i="75"/>
  <c r="AC45" i="75"/>
  <c r="AD45" i="75"/>
  <c r="AE45" i="75"/>
  <c r="AF45" i="75"/>
  <c r="AG45" i="75"/>
  <c r="AH45" i="75"/>
  <c r="AI45" i="75"/>
  <c r="AJ45" i="75"/>
  <c r="AK45" i="75"/>
  <c r="AL45" i="75"/>
  <c r="AM45" i="75"/>
  <c r="AN45" i="75"/>
  <c r="AO45" i="75"/>
  <c r="AP45" i="75"/>
  <c r="AQ45" i="75"/>
  <c r="AR45" i="75"/>
  <c r="E46" i="75"/>
  <c r="F46" i="75"/>
  <c r="G46" i="75"/>
  <c r="H46" i="75"/>
  <c r="I46" i="75"/>
  <c r="J46" i="75"/>
  <c r="K46" i="75"/>
  <c r="L46" i="75"/>
  <c r="M46" i="75"/>
  <c r="N46" i="75"/>
  <c r="O46" i="75"/>
  <c r="P46" i="75"/>
  <c r="Q46" i="75"/>
  <c r="R46" i="75"/>
  <c r="S46" i="75"/>
  <c r="T46" i="75"/>
  <c r="U46" i="75"/>
  <c r="V46" i="75"/>
  <c r="W46" i="75"/>
  <c r="X46" i="75"/>
  <c r="Y46" i="75"/>
  <c r="Z46" i="75"/>
  <c r="AA46" i="75"/>
  <c r="AB46" i="75"/>
  <c r="AC46" i="75"/>
  <c r="AD46" i="75"/>
  <c r="AE46" i="75"/>
  <c r="AF46" i="75"/>
  <c r="AG46" i="75"/>
  <c r="AH46" i="75"/>
  <c r="AI46" i="75"/>
  <c r="AJ46" i="75"/>
  <c r="AK46" i="75"/>
  <c r="AL46" i="75"/>
  <c r="AM46" i="75"/>
  <c r="AN46" i="75"/>
  <c r="AO46" i="75"/>
  <c r="AP46" i="75"/>
  <c r="AQ46" i="75"/>
  <c r="AR46" i="75"/>
  <c r="AS46" i="75"/>
  <c r="E47" i="75"/>
  <c r="F47" i="75"/>
  <c r="G47" i="75"/>
  <c r="H47" i="75"/>
  <c r="I47" i="75"/>
  <c r="J47" i="75"/>
  <c r="K47" i="75"/>
  <c r="L47" i="75"/>
  <c r="M47" i="75"/>
  <c r="N47" i="75"/>
  <c r="O47" i="75"/>
  <c r="P47" i="75"/>
  <c r="Q47" i="75"/>
  <c r="R47" i="75"/>
  <c r="S47" i="75"/>
  <c r="T47" i="75"/>
  <c r="U47" i="75"/>
  <c r="V47" i="75"/>
  <c r="W47" i="75"/>
  <c r="X47" i="75"/>
  <c r="Y47" i="75"/>
  <c r="Z47" i="75"/>
  <c r="AA47" i="75"/>
  <c r="AB47" i="75"/>
  <c r="AC47" i="75"/>
  <c r="AD47" i="75"/>
  <c r="AE47" i="75"/>
  <c r="AF47" i="75"/>
  <c r="AG47" i="75"/>
  <c r="AH47" i="75"/>
  <c r="AI47" i="75"/>
  <c r="AJ47" i="75"/>
  <c r="AK47" i="75"/>
  <c r="AL47" i="75"/>
  <c r="AM47" i="75"/>
  <c r="AN47" i="75"/>
  <c r="AO47" i="75"/>
  <c r="AP47" i="75"/>
  <c r="AQ47" i="75"/>
  <c r="AR47" i="75"/>
  <c r="AS47" i="75"/>
  <c r="AT47" i="75"/>
  <c r="E48" i="75"/>
  <c r="F48" i="75"/>
  <c r="G48" i="75"/>
  <c r="H48" i="75"/>
  <c r="I48" i="75"/>
  <c r="J48" i="75"/>
  <c r="K48" i="75"/>
  <c r="L48" i="75"/>
  <c r="M48" i="75"/>
  <c r="N48" i="75"/>
  <c r="O48" i="75"/>
  <c r="P48" i="75"/>
  <c r="Q48" i="75"/>
  <c r="R48" i="75"/>
  <c r="S48" i="75"/>
  <c r="T48" i="75"/>
  <c r="U48" i="75"/>
  <c r="V48" i="75"/>
  <c r="W48" i="75"/>
  <c r="X48" i="75"/>
  <c r="Y48" i="75"/>
  <c r="Z48" i="75"/>
  <c r="AA48" i="75"/>
  <c r="AB48" i="75"/>
  <c r="AC48" i="75"/>
  <c r="AD48" i="75"/>
  <c r="AE48" i="75"/>
  <c r="AF48" i="75"/>
  <c r="AG48" i="75"/>
  <c r="AH48" i="75"/>
  <c r="AI48" i="75"/>
  <c r="AJ48" i="75"/>
  <c r="AK48" i="75"/>
  <c r="AL48" i="75"/>
  <c r="AM48" i="75"/>
  <c r="AN48" i="75"/>
  <c r="AO48" i="75"/>
  <c r="AP48" i="75"/>
  <c r="AQ48" i="75"/>
  <c r="AR48" i="75"/>
  <c r="AS48" i="75"/>
  <c r="AT48" i="75"/>
  <c r="AU48" i="75"/>
  <c r="E49" i="75"/>
  <c r="F49" i="75"/>
  <c r="G49" i="75"/>
  <c r="H49" i="75"/>
  <c r="I49" i="75"/>
  <c r="J49" i="75"/>
  <c r="K49" i="75"/>
  <c r="L49" i="75"/>
  <c r="M49" i="75"/>
  <c r="N49" i="75"/>
  <c r="O49" i="75"/>
  <c r="P49" i="75"/>
  <c r="Q49" i="75"/>
  <c r="R49" i="75"/>
  <c r="S49" i="75"/>
  <c r="T49" i="75"/>
  <c r="U49" i="75"/>
  <c r="V49" i="75"/>
  <c r="W49" i="75"/>
  <c r="X49" i="75"/>
  <c r="Y49" i="75"/>
  <c r="Z49" i="75"/>
  <c r="AA49" i="75"/>
  <c r="AB49" i="75"/>
  <c r="AC49" i="75"/>
  <c r="AD49" i="75"/>
  <c r="AE49" i="75"/>
  <c r="AF49" i="75"/>
  <c r="AG49" i="75"/>
  <c r="AH49" i="75"/>
  <c r="AI49" i="75"/>
  <c r="AJ49" i="75"/>
  <c r="AK49" i="75"/>
  <c r="AL49" i="75"/>
  <c r="AM49" i="75"/>
  <c r="AN49" i="75"/>
  <c r="AO49" i="75"/>
  <c r="AP49" i="75"/>
  <c r="AQ49" i="75"/>
  <c r="AR49" i="75"/>
  <c r="AS49" i="75"/>
  <c r="AT49" i="75"/>
  <c r="AU49" i="75"/>
  <c r="AV49" i="75"/>
  <c r="E50" i="75"/>
  <c r="F50" i="75"/>
  <c r="G50" i="75"/>
  <c r="H50" i="75"/>
  <c r="I50" i="75"/>
  <c r="J50" i="75"/>
  <c r="K50" i="75"/>
  <c r="L50" i="75"/>
  <c r="M50" i="75"/>
  <c r="N50" i="75"/>
  <c r="O50" i="75"/>
  <c r="P50" i="75"/>
  <c r="Q50" i="75"/>
  <c r="R50" i="75"/>
  <c r="S50" i="75"/>
  <c r="T50" i="75"/>
  <c r="U50" i="75"/>
  <c r="V50" i="75"/>
  <c r="W50" i="75"/>
  <c r="X50" i="75"/>
  <c r="Y50" i="75"/>
  <c r="Z50" i="75"/>
  <c r="AA50" i="75"/>
  <c r="AB50" i="75"/>
  <c r="AC50" i="75"/>
  <c r="AD50" i="75"/>
  <c r="AE50" i="75"/>
  <c r="AF50" i="75"/>
  <c r="AG50" i="75"/>
  <c r="AH50" i="75"/>
  <c r="AI50" i="75"/>
  <c r="AJ50" i="75"/>
  <c r="AK50" i="75"/>
  <c r="AL50" i="75"/>
  <c r="AM50" i="75"/>
  <c r="AN50" i="75"/>
  <c r="AO50" i="75"/>
  <c r="AP50" i="75"/>
  <c r="AQ50" i="75"/>
  <c r="AR50" i="75"/>
  <c r="AS50" i="75"/>
  <c r="AT50" i="75"/>
  <c r="AU50" i="75"/>
  <c r="AV50" i="75"/>
  <c r="AW50" i="75"/>
  <c r="E51" i="75"/>
  <c r="F51" i="75"/>
  <c r="G51" i="75"/>
  <c r="H51" i="75"/>
  <c r="I51" i="75"/>
  <c r="J51" i="75"/>
  <c r="K51" i="75"/>
  <c r="L51" i="75"/>
  <c r="M51" i="75"/>
  <c r="N51" i="75"/>
  <c r="O51" i="75"/>
  <c r="P51" i="75"/>
  <c r="Q51" i="75"/>
  <c r="R51" i="75"/>
  <c r="S51" i="75"/>
  <c r="T51" i="75"/>
  <c r="U51" i="75"/>
  <c r="V51" i="75"/>
  <c r="W51" i="75"/>
  <c r="X51" i="75"/>
  <c r="Y51" i="75"/>
  <c r="Z51" i="75"/>
  <c r="AA51" i="75"/>
  <c r="AB51" i="75"/>
  <c r="AC51" i="75"/>
  <c r="AD51" i="75"/>
  <c r="AE51" i="75"/>
  <c r="AF51" i="75"/>
  <c r="AG51" i="75"/>
  <c r="AH51" i="75"/>
  <c r="AI51" i="75"/>
  <c r="AJ51" i="75"/>
  <c r="AK51" i="75"/>
  <c r="AL51" i="75"/>
  <c r="AM51" i="75"/>
  <c r="AN51" i="75"/>
  <c r="AO51" i="75"/>
  <c r="AP51" i="75"/>
  <c r="AQ51" i="75"/>
  <c r="AR51" i="75"/>
  <c r="AS51" i="75"/>
  <c r="AT51" i="75"/>
  <c r="AU51" i="75"/>
  <c r="AV51" i="75"/>
  <c r="AW51" i="75"/>
  <c r="AX51" i="75"/>
  <c r="E52" i="75"/>
  <c r="F52" i="75"/>
  <c r="G52" i="75"/>
  <c r="H52" i="75"/>
  <c r="I52" i="75"/>
  <c r="J52" i="75"/>
  <c r="K52" i="75"/>
  <c r="L52" i="75"/>
  <c r="M52" i="75"/>
  <c r="N52" i="75"/>
  <c r="O52" i="75"/>
  <c r="P52" i="75"/>
  <c r="Q52" i="75"/>
  <c r="R52" i="75"/>
  <c r="S52" i="75"/>
  <c r="T52" i="75"/>
  <c r="U52" i="75"/>
  <c r="V52" i="75"/>
  <c r="W52" i="75"/>
  <c r="X52" i="75"/>
  <c r="Y52" i="75"/>
  <c r="Z52" i="75"/>
  <c r="AA52" i="75"/>
  <c r="AB52" i="75"/>
  <c r="AC52" i="75"/>
  <c r="AD52" i="75"/>
  <c r="AE52" i="75"/>
  <c r="AF52" i="75"/>
  <c r="AG52" i="75"/>
  <c r="AH52" i="75"/>
  <c r="AI52" i="75"/>
  <c r="AJ52" i="75"/>
  <c r="AK52" i="75"/>
  <c r="AL52" i="75"/>
  <c r="AM52" i="75"/>
  <c r="AN52" i="75"/>
  <c r="AO52" i="75"/>
  <c r="AP52" i="75"/>
  <c r="AQ52" i="75"/>
  <c r="AR52" i="75"/>
  <c r="AS52" i="75"/>
  <c r="AT52" i="75"/>
  <c r="AU52" i="75"/>
  <c r="AV52" i="75"/>
  <c r="AW52" i="75"/>
  <c r="AX52" i="75"/>
  <c r="AY52" i="75"/>
  <c r="E53" i="75"/>
  <c r="F53" i="75"/>
  <c r="G53" i="75"/>
  <c r="H53" i="75"/>
  <c r="I53" i="75"/>
  <c r="J53" i="75"/>
  <c r="K53" i="75"/>
  <c r="L53" i="75"/>
  <c r="M53" i="75"/>
  <c r="N53" i="75"/>
  <c r="O53" i="75"/>
  <c r="P53" i="75"/>
  <c r="Q53" i="75"/>
  <c r="R53" i="75"/>
  <c r="S53" i="75"/>
  <c r="T53" i="75"/>
  <c r="U53" i="75"/>
  <c r="V53" i="75"/>
  <c r="W53" i="75"/>
  <c r="X53" i="75"/>
  <c r="Y53" i="75"/>
  <c r="Z53" i="75"/>
  <c r="AA53" i="75"/>
  <c r="AB53" i="75"/>
  <c r="AC53" i="75"/>
  <c r="AD53" i="75"/>
  <c r="AE53" i="75"/>
  <c r="AF53" i="75"/>
  <c r="AG53" i="75"/>
  <c r="AH53" i="75"/>
  <c r="AI53" i="75"/>
  <c r="AJ53" i="75"/>
  <c r="AK53" i="75"/>
  <c r="AL53" i="75"/>
  <c r="AM53" i="75"/>
  <c r="AN53" i="75"/>
  <c r="AO53" i="75"/>
  <c r="AP53" i="75"/>
  <c r="AQ53" i="75"/>
  <c r="AR53" i="75"/>
  <c r="AS53" i="75"/>
  <c r="AT53" i="75"/>
  <c r="AU53" i="75"/>
  <c r="AV53" i="75"/>
  <c r="AW53" i="75"/>
  <c r="AX53" i="75"/>
  <c r="AY53" i="75"/>
  <c r="AZ53" i="75"/>
  <c r="E54" i="75"/>
  <c r="F54" i="75"/>
  <c r="G54" i="75"/>
  <c r="H54" i="75"/>
  <c r="I54" i="75"/>
  <c r="J54" i="75"/>
  <c r="K54" i="75"/>
  <c r="L54" i="75"/>
  <c r="M54" i="75"/>
  <c r="N54" i="75"/>
  <c r="O54" i="75"/>
  <c r="P54" i="75"/>
  <c r="Q54" i="75"/>
  <c r="R54" i="75"/>
  <c r="S54" i="75"/>
  <c r="T54" i="75"/>
  <c r="U54" i="75"/>
  <c r="V54" i="75"/>
  <c r="W54" i="75"/>
  <c r="X54" i="75"/>
  <c r="Y54" i="75"/>
  <c r="Z54" i="75"/>
  <c r="AA54" i="75"/>
  <c r="AB54" i="75"/>
  <c r="AC54" i="75"/>
  <c r="AD54" i="75"/>
  <c r="AE54" i="75"/>
  <c r="AF54" i="75"/>
  <c r="AG54" i="75"/>
  <c r="AH54" i="75"/>
  <c r="AI54" i="75"/>
  <c r="AJ54" i="75"/>
  <c r="AK54" i="75"/>
  <c r="AL54" i="75"/>
  <c r="AM54" i="75"/>
  <c r="AN54" i="75"/>
  <c r="AO54" i="75"/>
  <c r="AP54" i="75"/>
  <c r="AQ54" i="75"/>
  <c r="AR54" i="75"/>
  <c r="AS54" i="75"/>
  <c r="AT54" i="75"/>
  <c r="AU54" i="75"/>
  <c r="AV54" i="75"/>
  <c r="AW54" i="75"/>
  <c r="AX54" i="75"/>
  <c r="AY54" i="75"/>
  <c r="AZ54" i="75"/>
  <c r="BA54" i="75"/>
  <c r="E255" i="67" l="1"/>
  <c r="E123" i="67"/>
  <c r="E171" i="67"/>
  <c r="E193" i="67"/>
  <c r="E61" i="67"/>
  <c r="E158" i="67"/>
  <c r="N48" i="67"/>
  <c r="M209" i="67"/>
  <c r="E55" i="67"/>
  <c r="E28" i="67"/>
  <c r="E136" i="67"/>
  <c r="E45" i="67"/>
  <c r="E206" i="67"/>
  <c r="E78" i="67"/>
  <c r="E101" i="67"/>
  <c r="F6" i="67"/>
  <c r="C9" i="80"/>
  <c r="C10" i="80"/>
  <c r="O48" i="67" l="1"/>
  <c r="N209" i="67"/>
  <c r="G6" i="67"/>
  <c r="F101" i="67"/>
  <c r="F248" i="67"/>
  <c r="F28" i="67"/>
  <c r="F61" i="67"/>
  <c r="F193" i="67"/>
  <c r="F45" i="67"/>
  <c r="F136" i="67"/>
  <c r="F84" i="67"/>
  <c r="F235" i="67"/>
  <c r="F55" i="67"/>
  <c r="F171" i="67"/>
  <c r="F123" i="67"/>
  <c r="F78" i="67"/>
  <c r="F206" i="67"/>
  <c r="F158" i="67"/>
  <c r="F255" i="67"/>
  <c r="D70" i="65"/>
  <c r="E70" i="65"/>
  <c r="F70" i="65"/>
  <c r="G70" i="65"/>
  <c r="H70" i="65"/>
  <c r="I70" i="65"/>
  <c r="E71" i="65"/>
  <c r="F71" i="65"/>
  <c r="G71" i="65"/>
  <c r="H71" i="65"/>
  <c r="I71" i="65"/>
  <c r="F72" i="65"/>
  <c r="G72" i="65"/>
  <c r="H72" i="65"/>
  <c r="I72" i="65"/>
  <c r="G73" i="65"/>
  <c r="H73" i="65"/>
  <c r="I73" i="65"/>
  <c r="H74" i="65"/>
  <c r="I74" i="65"/>
  <c r="I75" i="65"/>
  <c r="C6" i="65"/>
  <c r="C13" i="65" s="1"/>
  <c r="C8" i="68" s="1"/>
  <c r="C305" i="68" s="1"/>
  <c r="P48" i="67" l="1"/>
  <c r="O209" i="67"/>
  <c r="H6" i="67"/>
  <c r="G61" i="67"/>
  <c r="G123" i="67"/>
  <c r="G193" i="67"/>
  <c r="G255" i="67"/>
  <c r="G45" i="67"/>
  <c r="G78" i="67"/>
  <c r="G136" i="67"/>
  <c r="G206" i="67"/>
  <c r="G28" i="67"/>
  <c r="G84" i="67"/>
  <c r="G158" i="67"/>
  <c r="G235" i="67"/>
  <c r="G55" i="67"/>
  <c r="G101" i="67"/>
  <c r="G171" i="67"/>
  <c r="G248" i="67"/>
  <c r="C11" i="65"/>
  <c r="C12" i="65"/>
  <c r="Q48" i="67" l="1"/>
  <c r="P209" i="67"/>
  <c r="C7" i="68"/>
  <c r="D612" i="75"/>
  <c r="C6" i="68"/>
  <c r="D556" i="75"/>
  <c r="D559" i="75" s="1"/>
  <c r="I6" i="67"/>
  <c r="H123" i="67"/>
  <c r="H255" i="67"/>
  <c r="H78" i="67"/>
  <c r="H206" i="67"/>
  <c r="H158" i="67"/>
  <c r="H101" i="67"/>
  <c r="H248" i="67"/>
  <c r="H61" i="67"/>
  <c r="H193" i="67"/>
  <c r="H45" i="67"/>
  <c r="H136" i="67"/>
  <c r="H28" i="67"/>
  <c r="H84" i="67"/>
  <c r="H235" i="67"/>
  <c r="H55" i="67"/>
  <c r="H171" i="67"/>
  <c r="D89" i="65"/>
  <c r="R48" i="67" l="1"/>
  <c r="Q209" i="67"/>
  <c r="D615" i="75"/>
  <c r="J6" i="67"/>
  <c r="I28" i="67"/>
  <c r="I45" i="67"/>
  <c r="I78" i="67"/>
  <c r="I136" i="67"/>
  <c r="I206" i="67"/>
  <c r="I84" i="67"/>
  <c r="I158" i="67"/>
  <c r="I235" i="67"/>
  <c r="I55" i="67"/>
  <c r="I101" i="67"/>
  <c r="I171" i="67"/>
  <c r="I248" i="67"/>
  <c r="I61" i="67"/>
  <c r="I123" i="67"/>
  <c r="I193" i="67"/>
  <c r="I255" i="67"/>
  <c r="A306" i="68"/>
  <c r="A307" i="68" s="1"/>
  <c r="A264" i="68"/>
  <c r="A265" i="68" s="1"/>
  <c r="A222" i="68"/>
  <c r="A223" i="68" s="1"/>
  <c r="A224" i="68" s="1"/>
  <c r="A225" i="68" s="1"/>
  <c r="A180" i="68"/>
  <c r="A181" i="68" s="1"/>
  <c r="A138" i="68"/>
  <c r="A139" i="68" s="1"/>
  <c r="A96" i="68"/>
  <c r="C96" i="68" s="1"/>
  <c r="A54" i="68"/>
  <c r="A55" i="68" s="1"/>
  <c r="A12" i="68"/>
  <c r="A13" i="68" s="1"/>
  <c r="D1" i="68"/>
  <c r="S48" i="67" l="1"/>
  <c r="R209" i="67"/>
  <c r="K6" i="67"/>
  <c r="J45" i="67"/>
  <c r="J136" i="67"/>
  <c r="J84" i="67"/>
  <c r="J235" i="67"/>
  <c r="J55" i="67"/>
  <c r="J171" i="67"/>
  <c r="J28" i="67"/>
  <c r="J123" i="67"/>
  <c r="J78" i="67"/>
  <c r="J206" i="67"/>
  <c r="J158" i="67"/>
  <c r="J255" i="67"/>
  <c r="J101" i="67"/>
  <c r="J248" i="67"/>
  <c r="J61" i="67"/>
  <c r="J193" i="67"/>
  <c r="A97" i="68"/>
  <c r="A98" i="68" s="1"/>
  <c r="C98" i="68" s="1"/>
  <c r="A56" i="68"/>
  <c r="A14" i="68"/>
  <c r="D14" i="68" s="1"/>
  <c r="C13" i="68"/>
  <c r="D265" i="68"/>
  <c r="D181" i="68"/>
  <c r="D13" i="68"/>
  <c r="A99" i="68"/>
  <c r="C12" i="68"/>
  <c r="C137" i="68"/>
  <c r="C95" i="68"/>
  <c r="C221" i="68"/>
  <c r="C222" i="68"/>
  <c r="C179" i="68"/>
  <c r="C263" i="68"/>
  <c r="E1" i="68"/>
  <c r="A140" i="68"/>
  <c r="C139" i="68"/>
  <c r="A182" i="68"/>
  <c r="D182" i="68" s="1"/>
  <c r="C181" i="68"/>
  <c r="C138" i="68"/>
  <c r="A226" i="68"/>
  <c r="C225" i="68"/>
  <c r="C180" i="68"/>
  <c r="C223" i="68"/>
  <c r="A266" i="68"/>
  <c r="C265" i="68"/>
  <c r="C224" i="68"/>
  <c r="C264" i="68"/>
  <c r="A308" i="68"/>
  <c r="C307" i="68"/>
  <c r="C306" i="68"/>
  <c r="C97" i="68" l="1"/>
  <c r="D98" i="68"/>
  <c r="T48" i="67"/>
  <c r="S209" i="67"/>
  <c r="L6" i="67"/>
  <c r="K61" i="67"/>
  <c r="K123" i="67"/>
  <c r="K193" i="67"/>
  <c r="K255" i="67"/>
  <c r="K45" i="67"/>
  <c r="K78" i="67"/>
  <c r="K136" i="67"/>
  <c r="K206" i="67"/>
  <c r="K171" i="67"/>
  <c r="K84" i="67"/>
  <c r="K158" i="67"/>
  <c r="K235" i="67"/>
  <c r="K55" i="67"/>
  <c r="K101" i="67"/>
  <c r="K248" i="67"/>
  <c r="K28" i="67"/>
  <c r="D97" i="68"/>
  <c r="A309" i="68"/>
  <c r="C308" i="68"/>
  <c r="A267" i="68"/>
  <c r="C266" i="68"/>
  <c r="A227" i="68"/>
  <c r="C226" i="68"/>
  <c r="A57" i="68"/>
  <c r="A183" i="68"/>
  <c r="C182" i="68"/>
  <c r="E267" i="68"/>
  <c r="E266" i="68"/>
  <c r="E183" i="68"/>
  <c r="E182" i="68"/>
  <c r="E98" i="68"/>
  <c r="E99" i="68"/>
  <c r="E14" i="68"/>
  <c r="F1" i="68"/>
  <c r="A15" i="68"/>
  <c r="C14" i="68"/>
  <c r="D266" i="68"/>
  <c r="A141" i="68"/>
  <c r="C140" i="68"/>
  <c r="A100" i="68"/>
  <c r="E100" i="68" s="1"/>
  <c r="C99" i="68"/>
  <c r="D99" i="68"/>
  <c r="U48" i="67" l="1"/>
  <c r="T209" i="67"/>
  <c r="M6" i="67"/>
  <c r="L28" i="67"/>
  <c r="L158" i="67"/>
  <c r="L101" i="67"/>
  <c r="L248" i="67"/>
  <c r="L61" i="67"/>
  <c r="L193" i="67"/>
  <c r="L45" i="67"/>
  <c r="L136" i="67"/>
  <c r="L84" i="67"/>
  <c r="L235" i="67"/>
  <c r="L55" i="67"/>
  <c r="L171" i="67"/>
  <c r="L123" i="67"/>
  <c r="L255" i="67"/>
  <c r="L78" i="67"/>
  <c r="L206" i="67"/>
  <c r="A58" i="68"/>
  <c r="A268" i="68"/>
  <c r="F268" i="68" s="1"/>
  <c r="C267" i="68"/>
  <c r="D267" i="68"/>
  <c r="A142" i="68"/>
  <c r="C141" i="68"/>
  <c r="F267" i="68"/>
  <c r="F183" i="68"/>
  <c r="F99" i="68"/>
  <c r="F100" i="68"/>
  <c r="G1" i="68"/>
  <c r="F15" i="68"/>
  <c r="A16" i="68"/>
  <c r="C15" i="68"/>
  <c r="D15" i="68"/>
  <c r="A184" i="68"/>
  <c r="F184" i="68" s="1"/>
  <c r="C183" i="68"/>
  <c r="D183" i="68"/>
  <c r="A228" i="68"/>
  <c r="C227" i="68"/>
  <c r="A310" i="68"/>
  <c r="C309" i="68"/>
  <c r="E15" i="68"/>
  <c r="A101" i="68"/>
  <c r="C100" i="68"/>
  <c r="D100" i="68"/>
  <c r="V48" i="67" l="1"/>
  <c r="U209" i="67"/>
  <c r="N6" i="67"/>
  <c r="M45" i="67"/>
  <c r="M78" i="67"/>
  <c r="M136" i="67"/>
  <c r="M206" i="67"/>
  <c r="M84" i="67"/>
  <c r="M158" i="67"/>
  <c r="M235" i="67"/>
  <c r="M28" i="67"/>
  <c r="M55" i="67"/>
  <c r="M101" i="67"/>
  <c r="M171" i="67"/>
  <c r="M248" i="67"/>
  <c r="M61" i="67"/>
  <c r="M123" i="67"/>
  <c r="M193" i="67"/>
  <c r="M255" i="67"/>
  <c r="A102" i="68"/>
  <c r="G102" i="68" s="1"/>
  <c r="C101" i="68"/>
  <c r="D101" i="68"/>
  <c r="E101" i="68"/>
  <c r="A17" i="68"/>
  <c r="G17" i="68" s="1"/>
  <c r="C16" i="68"/>
  <c r="D16" i="68"/>
  <c r="E16" i="68"/>
  <c r="A143" i="68"/>
  <c r="C142" i="68"/>
  <c r="F16" i="68"/>
  <c r="A311" i="68"/>
  <c r="C310" i="68"/>
  <c r="G268" i="68"/>
  <c r="G184" i="68"/>
  <c r="G100" i="68"/>
  <c r="G101" i="68"/>
  <c r="G16" i="68"/>
  <c r="H1" i="68"/>
  <c r="A269" i="68"/>
  <c r="G269" i="68" s="1"/>
  <c r="C268" i="68"/>
  <c r="D268" i="68"/>
  <c r="E268" i="68"/>
  <c r="F101" i="68"/>
  <c r="A229" i="68"/>
  <c r="C228" i="68"/>
  <c r="A59" i="68"/>
  <c r="B221" i="67"/>
  <c r="A185" i="68"/>
  <c r="C184" i="68"/>
  <c r="D184" i="68"/>
  <c r="E184" i="68"/>
  <c r="W48" i="67" l="1"/>
  <c r="V209" i="67"/>
  <c r="O6" i="67"/>
  <c r="N55" i="67"/>
  <c r="N171" i="67"/>
  <c r="N123" i="67"/>
  <c r="N78" i="67"/>
  <c r="N206" i="67"/>
  <c r="N158" i="67"/>
  <c r="N255" i="67"/>
  <c r="N101" i="67"/>
  <c r="N248" i="67"/>
  <c r="N28" i="67"/>
  <c r="N61" i="67"/>
  <c r="N193" i="67"/>
  <c r="N45" i="67"/>
  <c r="N136" i="67"/>
  <c r="N84" i="67"/>
  <c r="N235" i="67"/>
  <c r="A60" i="68"/>
  <c r="A230" i="68"/>
  <c r="C229" i="68"/>
  <c r="H269" i="68"/>
  <c r="H185" i="68"/>
  <c r="H101" i="68"/>
  <c r="H102" i="68"/>
  <c r="I1" i="68"/>
  <c r="H17" i="68"/>
  <c r="A312" i="68"/>
  <c r="C311" i="68"/>
  <c r="A186" i="68"/>
  <c r="C185" i="68"/>
  <c r="D185" i="68"/>
  <c r="E185" i="68"/>
  <c r="F185" i="68"/>
  <c r="A270" i="68"/>
  <c r="C269" i="68"/>
  <c r="D269" i="68"/>
  <c r="E269" i="68"/>
  <c r="F269" i="68"/>
  <c r="A144" i="68"/>
  <c r="C143" i="68"/>
  <c r="A18" i="68"/>
  <c r="H18" i="68" s="1"/>
  <c r="C17" i="68"/>
  <c r="D17" i="68"/>
  <c r="E17" i="68"/>
  <c r="F17" i="68"/>
  <c r="A103" i="68"/>
  <c r="C102" i="68"/>
  <c r="D102" i="68"/>
  <c r="E102" i="68"/>
  <c r="F102" i="68"/>
  <c r="G185" i="68"/>
  <c r="X48" i="67" l="1"/>
  <c r="W209" i="67"/>
  <c r="P6" i="67"/>
  <c r="O28" i="67"/>
  <c r="O84" i="67"/>
  <c r="O158" i="67"/>
  <c r="O235" i="67"/>
  <c r="O55" i="67"/>
  <c r="O101" i="67"/>
  <c r="O171" i="67"/>
  <c r="O248" i="67"/>
  <c r="O61" i="67"/>
  <c r="O123" i="67"/>
  <c r="O193" i="67"/>
  <c r="O255" i="67"/>
  <c r="O45" i="67"/>
  <c r="O78" i="67"/>
  <c r="O136" i="67"/>
  <c r="O206" i="67"/>
  <c r="A104" i="68"/>
  <c r="I104" i="68" s="1"/>
  <c r="C103" i="68"/>
  <c r="D103" i="68"/>
  <c r="E103" i="68"/>
  <c r="F103" i="68"/>
  <c r="G103" i="68"/>
  <c r="A187" i="68"/>
  <c r="I187" i="68" s="1"/>
  <c r="C186" i="68"/>
  <c r="D186" i="68"/>
  <c r="E186" i="68"/>
  <c r="F186" i="68"/>
  <c r="G186" i="68"/>
  <c r="I270" i="68"/>
  <c r="I186" i="68"/>
  <c r="I102" i="68"/>
  <c r="I103" i="68"/>
  <c r="I18" i="68"/>
  <c r="J1" i="68"/>
  <c r="A61" i="68"/>
  <c r="H186" i="68"/>
  <c r="A271" i="68"/>
  <c r="I271" i="68" s="1"/>
  <c r="C270" i="68"/>
  <c r="D270" i="68"/>
  <c r="E270" i="68"/>
  <c r="F270" i="68"/>
  <c r="G270" i="68"/>
  <c r="A231" i="68"/>
  <c r="C230" i="68"/>
  <c r="A145" i="68"/>
  <c r="C144" i="68"/>
  <c r="A19" i="68"/>
  <c r="I19" i="68" s="1"/>
  <c r="C18" i="68"/>
  <c r="D18" i="68"/>
  <c r="E18" i="68"/>
  <c r="F18" i="68"/>
  <c r="G18" i="68"/>
  <c r="A313" i="68"/>
  <c r="C312" i="68"/>
  <c r="H103" i="68"/>
  <c r="H270" i="68"/>
  <c r="Y48" i="67" l="1"/>
  <c r="X209" i="67"/>
  <c r="Q6" i="67"/>
  <c r="P61" i="67"/>
  <c r="P193" i="67"/>
  <c r="P45" i="67"/>
  <c r="P136" i="67"/>
  <c r="P28" i="67"/>
  <c r="P84" i="67"/>
  <c r="P235" i="67"/>
  <c r="P55" i="67"/>
  <c r="P171" i="67"/>
  <c r="P123" i="67"/>
  <c r="P255" i="67"/>
  <c r="P78" i="67"/>
  <c r="P206" i="67"/>
  <c r="P158" i="67"/>
  <c r="P101" i="67"/>
  <c r="P248" i="67"/>
  <c r="A146" i="68"/>
  <c r="C145" i="68"/>
  <c r="A105" i="68"/>
  <c r="J105" i="68" s="1"/>
  <c r="C104" i="68"/>
  <c r="D104" i="68"/>
  <c r="E104" i="68"/>
  <c r="F104" i="68"/>
  <c r="G104" i="68"/>
  <c r="H104" i="68"/>
  <c r="A314" i="68"/>
  <c r="C313" i="68"/>
  <c r="A232" i="68"/>
  <c r="C231" i="68"/>
  <c r="A62" i="68"/>
  <c r="A188" i="68"/>
  <c r="J188" i="68" s="1"/>
  <c r="C187" i="68"/>
  <c r="D187" i="68"/>
  <c r="E187" i="68"/>
  <c r="F187" i="68"/>
  <c r="G187" i="68"/>
  <c r="H187" i="68"/>
  <c r="A20" i="68"/>
  <c r="J20" i="68" s="1"/>
  <c r="C19" i="68"/>
  <c r="D19" i="68"/>
  <c r="E19" i="68"/>
  <c r="F19" i="68"/>
  <c r="G19" i="68"/>
  <c r="H19" i="68"/>
  <c r="C271" i="68"/>
  <c r="A272" i="68"/>
  <c r="J272" i="68" s="1"/>
  <c r="D271" i="68"/>
  <c r="E271" i="68"/>
  <c r="F271" i="68"/>
  <c r="G271" i="68"/>
  <c r="H271" i="68"/>
  <c r="J271" i="68"/>
  <c r="J187" i="68"/>
  <c r="J103" i="68"/>
  <c r="J104" i="68"/>
  <c r="K1" i="68"/>
  <c r="J19" i="68"/>
  <c r="Z48" i="67" l="1"/>
  <c r="Y209" i="67"/>
  <c r="R6" i="67"/>
  <c r="Q55" i="67"/>
  <c r="Q101" i="67"/>
  <c r="Q171" i="67"/>
  <c r="Q248" i="67"/>
  <c r="Q61" i="67"/>
  <c r="Q123" i="67"/>
  <c r="Q193" i="67"/>
  <c r="Q255" i="67"/>
  <c r="Q28" i="67"/>
  <c r="Q45" i="67"/>
  <c r="Q78" i="67"/>
  <c r="Q136" i="67"/>
  <c r="Q206" i="67"/>
  <c r="Q84" i="67"/>
  <c r="Q158" i="67"/>
  <c r="Q235" i="67"/>
  <c r="A189" i="68"/>
  <c r="K189" i="68" s="1"/>
  <c r="C188" i="68"/>
  <c r="D188" i="68"/>
  <c r="E188" i="68"/>
  <c r="F188" i="68"/>
  <c r="G188" i="68"/>
  <c r="H188" i="68"/>
  <c r="I188" i="68"/>
  <c r="A147" i="68"/>
  <c r="C146" i="68"/>
  <c r="A273" i="68"/>
  <c r="K273" i="68" s="1"/>
  <c r="C272" i="68"/>
  <c r="D272" i="68"/>
  <c r="E272" i="68"/>
  <c r="F272" i="68"/>
  <c r="G272" i="68"/>
  <c r="H272" i="68"/>
  <c r="I272" i="68"/>
  <c r="A21" i="68"/>
  <c r="K21" i="68" s="1"/>
  <c r="C20" i="68"/>
  <c r="D20" i="68"/>
  <c r="E20" i="68"/>
  <c r="F20" i="68"/>
  <c r="G20" i="68"/>
  <c r="H20" i="68"/>
  <c r="I20" i="68"/>
  <c r="A63" i="68"/>
  <c r="K272" i="68"/>
  <c r="K188" i="68"/>
  <c r="K104" i="68"/>
  <c r="K105" i="68"/>
  <c r="K20" i="68"/>
  <c r="L1" i="68"/>
  <c r="A233" i="68"/>
  <c r="C232" i="68"/>
  <c r="A315" i="68"/>
  <c r="C314" i="68"/>
  <c r="A106" i="68"/>
  <c r="C105" i="68"/>
  <c r="D105" i="68"/>
  <c r="E105" i="68"/>
  <c r="F105" i="68"/>
  <c r="G105" i="68"/>
  <c r="H105" i="68"/>
  <c r="I105" i="68"/>
  <c r="AA48" i="67" l="1"/>
  <c r="Z209" i="67"/>
  <c r="S6" i="67"/>
  <c r="R78" i="67"/>
  <c r="R206" i="67"/>
  <c r="R158" i="67"/>
  <c r="R255" i="67"/>
  <c r="R101" i="67"/>
  <c r="R248" i="67"/>
  <c r="R61" i="67"/>
  <c r="R193" i="67"/>
  <c r="R45" i="67"/>
  <c r="R136" i="67"/>
  <c r="R84" i="67"/>
  <c r="R235" i="67"/>
  <c r="R55" i="67"/>
  <c r="R171" i="67"/>
  <c r="R28" i="67"/>
  <c r="R123" i="67"/>
  <c r="A234" i="68"/>
  <c r="C233" i="68"/>
  <c r="A148" i="68"/>
  <c r="C147" i="68"/>
  <c r="A190" i="68"/>
  <c r="C189" i="68"/>
  <c r="D189" i="68"/>
  <c r="E189" i="68"/>
  <c r="F189" i="68"/>
  <c r="G189" i="68"/>
  <c r="H189" i="68"/>
  <c r="I189" i="68"/>
  <c r="J189" i="68"/>
  <c r="A107" i="68"/>
  <c r="C106" i="68"/>
  <c r="D106" i="68"/>
  <c r="E106" i="68"/>
  <c r="F106" i="68"/>
  <c r="G106" i="68"/>
  <c r="H106" i="68"/>
  <c r="I106" i="68"/>
  <c r="J106" i="68"/>
  <c r="A316" i="68"/>
  <c r="C315" i="68"/>
  <c r="L273" i="68"/>
  <c r="L189" i="68"/>
  <c r="L190" i="68"/>
  <c r="L105" i="68"/>
  <c r="L106" i="68"/>
  <c r="L107" i="68"/>
  <c r="M1" i="68"/>
  <c r="L21" i="68"/>
  <c r="A64" i="68"/>
  <c r="A22" i="68"/>
  <c r="C21" i="68"/>
  <c r="D21" i="68"/>
  <c r="E21" i="68"/>
  <c r="F21" i="68"/>
  <c r="G21" i="68"/>
  <c r="H21" i="68"/>
  <c r="I21" i="68"/>
  <c r="J21" i="68"/>
  <c r="A274" i="68"/>
  <c r="C273" i="68"/>
  <c r="D273" i="68"/>
  <c r="E273" i="68"/>
  <c r="F273" i="68"/>
  <c r="G273" i="68"/>
  <c r="H273" i="68"/>
  <c r="I273" i="68"/>
  <c r="J273" i="68"/>
  <c r="K106" i="68"/>
  <c r="AB48" i="67" l="1"/>
  <c r="AA209" i="67"/>
  <c r="T6" i="67"/>
  <c r="S84" i="67"/>
  <c r="S158" i="67"/>
  <c r="S235" i="67"/>
  <c r="S55" i="67"/>
  <c r="S101" i="67"/>
  <c r="S171" i="67"/>
  <c r="S248" i="67"/>
  <c r="S28" i="67"/>
  <c r="S61" i="67"/>
  <c r="S123" i="67"/>
  <c r="S193" i="67"/>
  <c r="S255" i="67"/>
  <c r="S45" i="67"/>
  <c r="S78" i="67"/>
  <c r="S206" i="67"/>
  <c r="S136" i="67"/>
  <c r="A23" i="68"/>
  <c r="M23" i="68" s="1"/>
  <c r="C22" i="68"/>
  <c r="D22" i="68"/>
  <c r="E22" i="68"/>
  <c r="F22" i="68"/>
  <c r="G22" i="68"/>
  <c r="H22" i="68"/>
  <c r="I22" i="68"/>
  <c r="J22" i="68"/>
  <c r="K22" i="68"/>
  <c r="A108" i="68"/>
  <c r="M108" i="68" s="1"/>
  <c r="C107" i="68"/>
  <c r="D107" i="68"/>
  <c r="E107" i="68"/>
  <c r="F107" i="68"/>
  <c r="G107" i="68"/>
  <c r="H107" i="68"/>
  <c r="I107" i="68"/>
  <c r="J107" i="68"/>
  <c r="K107" i="68"/>
  <c r="A235" i="68"/>
  <c r="C234" i="68"/>
  <c r="L22" i="68"/>
  <c r="A275" i="68"/>
  <c r="M275" i="68" s="1"/>
  <c r="C274" i="68"/>
  <c r="D274" i="68"/>
  <c r="E274" i="68"/>
  <c r="F274" i="68"/>
  <c r="G274" i="68"/>
  <c r="H274" i="68"/>
  <c r="I274" i="68"/>
  <c r="J274" i="68"/>
  <c r="K274" i="68"/>
  <c r="A317" i="68"/>
  <c r="C316" i="68"/>
  <c r="A149" i="68"/>
  <c r="C148" i="68"/>
  <c r="A191" i="68"/>
  <c r="C190" i="68"/>
  <c r="D190" i="68"/>
  <c r="E190" i="68"/>
  <c r="F190" i="68"/>
  <c r="G190" i="68"/>
  <c r="H190" i="68"/>
  <c r="I190" i="68"/>
  <c r="J190" i="68"/>
  <c r="K190" i="68"/>
  <c r="A65" i="68"/>
  <c r="M274" i="68"/>
  <c r="M191" i="68"/>
  <c r="M190" i="68"/>
  <c r="M106" i="68"/>
  <c r="M107" i="68"/>
  <c r="M22" i="68"/>
  <c r="N1" i="68"/>
  <c r="L274" i="68"/>
  <c r="AC48" i="67" l="1"/>
  <c r="AB209" i="67"/>
  <c r="U6" i="67"/>
  <c r="T84" i="67"/>
  <c r="T235" i="67"/>
  <c r="T55" i="67"/>
  <c r="T171" i="67"/>
  <c r="T123" i="67"/>
  <c r="T255" i="67"/>
  <c r="T78" i="67"/>
  <c r="T206" i="67"/>
  <c r="T28" i="67"/>
  <c r="T158" i="67"/>
  <c r="T101" i="67"/>
  <c r="T248" i="67"/>
  <c r="T61" i="67"/>
  <c r="T193" i="67"/>
  <c r="T45" i="67"/>
  <c r="T136" i="67"/>
  <c r="A66" i="68"/>
  <c r="A192" i="68"/>
  <c r="C191" i="68"/>
  <c r="D191" i="68"/>
  <c r="E191" i="68"/>
  <c r="F191" i="68"/>
  <c r="G191" i="68"/>
  <c r="H191" i="68"/>
  <c r="I191" i="68"/>
  <c r="J191" i="68"/>
  <c r="K191" i="68"/>
  <c r="L191" i="68"/>
  <c r="A318" i="68"/>
  <c r="C317" i="68"/>
  <c r="A236" i="68"/>
  <c r="C235" i="68"/>
  <c r="N275" i="68"/>
  <c r="N191" i="68"/>
  <c r="N192" i="68"/>
  <c r="N107" i="68"/>
  <c r="N108" i="68"/>
  <c r="O1" i="68"/>
  <c r="N23" i="68"/>
  <c r="A24" i="68"/>
  <c r="N24" i="68" s="1"/>
  <c r="C23" i="68"/>
  <c r="D23" i="68"/>
  <c r="E23" i="68"/>
  <c r="F23" i="68"/>
  <c r="G23" i="68"/>
  <c r="H23" i="68"/>
  <c r="I23" i="68"/>
  <c r="J23" i="68"/>
  <c r="K23" i="68"/>
  <c r="L23" i="68"/>
  <c r="A150" i="68"/>
  <c r="C149" i="68"/>
  <c r="A276" i="68"/>
  <c r="N276" i="68" s="1"/>
  <c r="C275" i="68"/>
  <c r="D275" i="68"/>
  <c r="E275" i="68"/>
  <c r="F275" i="68"/>
  <c r="G275" i="68"/>
  <c r="H275" i="68"/>
  <c r="I275" i="68"/>
  <c r="J275" i="68"/>
  <c r="K275" i="68"/>
  <c r="L275" i="68"/>
  <c r="A109" i="68"/>
  <c r="C108" i="68"/>
  <c r="D108" i="68"/>
  <c r="E108" i="68"/>
  <c r="F108" i="68"/>
  <c r="G108" i="68"/>
  <c r="H108" i="68"/>
  <c r="I108" i="68"/>
  <c r="J108" i="68"/>
  <c r="K108" i="68"/>
  <c r="L108" i="68"/>
  <c r="AD48" i="67" l="1"/>
  <c r="AC209" i="67"/>
  <c r="V6" i="67"/>
  <c r="U55" i="67"/>
  <c r="U101" i="67"/>
  <c r="U171" i="67"/>
  <c r="U248" i="67"/>
  <c r="U61" i="67"/>
  <c r="U123" i="67"/>
  <c r="U193" i="67"/>
  <c r="U255" i="67"/>
  <c r="U158" i="67"/>
  <c r="U45" i="67"/>
  <c r="U78" i="67"/>
  <c r="U136" i="67"/>
  <c r="U206" i="67"/>
  <c r="U84" i="67"/>
  <c r="U235" i="67"/>
  <c r="U28" i="67"/>
  <c r="O276" i="68"/>
  <c r="O192" i="68"/>
  <c r="O108" i="68"/>
  <c r="O109" i="68"/>
  <c r="O24" i="68"/>
  <c r="P1" i="68"/>
  <c r="A67" i="68"/>
  <c r="A110" i="68"/>
  <c r="C109" i="68"/>
  <c r="D109" i="68"/>
  <c r="E109" i="68"/>
  <c r="F109" i="68"/>
  <c r="G109" i="68"/>
  <c r="H109" i="68"/>
  <c r="I109" i="68"/>
  <c r="J109" i="68"/>
  <c r="K109" i="68"/>
  <c r="L109" i="68"/>
  <c r="M109" i="68"/>
  <c r="A237" i="68"/>
  <c r="C236" i="68"/>
  <c r="A277" i="68"/>
  <c r="C276" i="68"/>
  <c r="D276" i="68"/>
  <c r="E276" i="68"/>
  <c r="F276" i="68"/>
  <c r="G276" i="68"/>
  <c r="H276" i="68"/>
  <c r="I276" i="68"/>
  <c r="J276" i="68"/>
  <c r="K276" i="68"/>
  <c r="L276" i="68"/>
  <c r="M276" i="68"/>
  <c r="A25" i="68"/>
  <c r="C24" i="68"/>
  <c r="D24" i="68"/>
  <c r="E24" i="68"/>
  <c r="F24" i="68"/>
  <c r="G24" i="68"/>
  <c r="H24" i="68"/>
  <c r="I24" i="68"/>
  <c r="J24" i="68"/>
  <c r="K24" i="68"/>
  <c r="L24" i="68"/>
  <c r="M24" i="68"/>
  <c r="A319" i="68"/>
  <c r="C318" i="68"/>
  <c r="N109" i="68"/>
  <c r="A151" i="68"/>
  <c r="C150" i="68"/>
  <c r="A193" i="68"/>
  <c r="O193" i="68" s="1"/>
  <c r="C192" i="68"/>
  <c r="D192" i="68"/>
  <c r="E192" i="68"/>
  <c r="F192" i="68"/>
  <c r="G192" i="68"/>
  <c r="H192" i="68"/>
  <c r="I192" i="68"/>
  <c r="J192" i="68"/>
  <c r="K192" i="68"/>
  <c r="L192" i="68"/>
  <c r="M192" i="68"/>
  <c r="AE48" i="67" l="1"/>
  <c r="AD209" i="67"/>
  <c r="W6" i="67"/>
  <c r="V101" i="67"/>
  <c r="V248" i="67"/>
  <c r="V28" i="67"/>
  <c r="V61" i="67"/>
  <c r="V193" i="67"/>
  <c r="V45" i="67"/>
  <c r="V136" i="67"/>
  <c r="V84" i="67"/>
  <c r="V235" i="67"/>
  <c r="V55" i="67"/>
  <c r="V171" i="67"/>
  <c r="V123" i="67"/>
  <c r="V78" i="67"/>
  <c r="V206" i="67"/>
  <c r="V158" i="67"/>
  <c r="V255" i="67"/>
  <c r="A320" i="68"/>
  <c r="C319" i="68"/>
  <c r="A26" i="68"/>
  <c r="P26" i="68" s="1"/>
  <c r="C25" i="68"/>
  <c r="D25" i="68"/>
  <c r="E25" i="68"/>
  <c r="F25" i="68"/>
  <c r="G25" i="68"/>
  <c r="H25" i="68"/>
  <c r="I25" i="68"/>
  <c r="J25" i="68"/>
  <c r="K25" i="68"/>
  <c r="L25" i="68"/>
  <c r="M25" i="68"/>
  <c r="N25" i="68"/>
  <c r="A278" i="68"/>
  <c r="P278" i="68" s="1"/>
  <c r="C277" i="68"/>
  <c r="D277" i="68"/>
  <c r="E277" i="68"/>
  <c r="F277" i="68"/>
  <c r="G277" i="68"/>
  <c r="H277" i="68"/>
  <c r="I277" i="68"/>
  <c r="J277" i="68"/>
  <c r="K277" i="68"/>
  <c r="L277" i="68"/>
  <c r="M277" i="68"/>
  <c r="N277" i="68"/>
  <c r="P277" i="68"/>
  <c r="P193" i="68"/>
  <c r="P109" i="68"/>
  <c r="P110" i="68"/>
  <c r="Q1" i="68"/>
  <c r="P25" i="68"/>
  <c r="A238" i="68"/>
  <c r="C237" i="68"/>
  <c r="A68" i="68"/>
  <c r="O25" i="68"/>
  <c r="A111" i="68"/>
  <c r="P111" i="68" s="1"/>
  <c r="C110" i="68"/>
  <c r="D110" i="68"/>
  <c r="E110" i="68"/>
  <c r="F110" i="68"/>
  <c r="G110" i="68"/>
  <c r="H110" i="68"/>
  <c r="I110" i="68"/>
  <c r="J110" i="68"/>
  <c r="K110" i="68"/>
  <c r="L110" i="68"/>
  <c r="M110" i="68"/>
  <c r="N110" i="68"/>
  <c r="A194" i="68"/>
  <c r="C193" i="68"/>
  <c r="D193" i="68"/>
  <c r="E193" i="68"/>
  <c r="F193" i="68"/>
  <c r="G193" i="68"/>
  <c r="H193" i="68"/>
  <c r="I193" i="68"/>
  <c r="J193" i="68"/>
  <c r="K193" i="68"/>
  <c r="L193" i="68"/>
  <c r="M193" i="68"/>
  <c r="N193" i="68"/>
  <c r="A152" i="68"/>
  <c r="C151" i="68"/>
  <c r="O110" i="68"/>
  <c r="O277" i="68"/>
  <c r="AF48" i="67" l="1"/>
  <c r="AF209" i="67" s="1"/>
  <c r="AE209" i="67"/>
  <c r="X6" i="67"/>
  <c r="W61" i="67"/>
  <c r="W123" i="67"/>
  <c r="W193" i="67"/>
  <c r="W255" i="67"/>
  <c r="W45" i="67"/>
  <c r="W78" i="67"/>
  <c r="W136" i="67"/>
  <c r="W206" i="67"/>
  <c r="W28" i="67"/>
  <c r="W84" i="67"/>
  <c r="W158" i="67"/>
  <c r="W235" i="67"/>
  <c r="W55" i="67"/>
  <c r="W101" i="67"/>
  <c r="W171" i="67"/>
  <c r="W248" i="67"/>
  <c r="A153" i="68"/>
  <c r="C152" i="68"/>
  <c r="Q278" i="68"/>
  <c r="Q194" i="68"/>
  <c r="Q110" i="68"/>
  <c r="Q111" i="68"/>
  <c r="Q26" i="68"/>
  <c r="R1" i="68"/>
  <c r="C320" i="68"/>
  <c r="A321" i="68"/>
  <c r="A239" i="68"/>
  <c r="C238" i="68"/>
  <c r="A27" i="68"/>
  <c r="C26" i="68"/>
  <c r="D26" i="68"/>
  <c r="E26" i="68"/>
  <c r="F26" i="68"/>
  <c r="G26" i="68"/>
  <c r="H26" i="68"/>
  <c r="I26" i="68"/>
  <c r="J26" i="68"/>
  <c r="K26" i="68"/>
  <c r="L26" i="68"/>
  <c r="M26" i="68"/>
  <c r="N26" i="68"/>
  <c r="O26" i="68"/>
  <c r="A69" i="68"/>
  <c r="A279" i="68"/>
  <c r="C278" i="68"/>
  <c r="D278" i="68"/>
  <c r="E278" i="68"/>
  <c r="F278" i="68"/>
  <c r="G278" i="68"/>
  <c r="H278" i="68"/>
  <c r="I278" i="68"/>
  <c r="J278" i="68"/>
  <c r="K278" i="68"/>
  <c r="L278" i="68"/>
  <c r="M278" i="68"/>
  <c r="N278" i="68"/>
  <c r="O278" i="68"/>
  <c r="A195" i="68"/>
  <c r="C194" i="68"/>
  <c r="D194" i="68"/>
  <c r="E194" i="68"/>
  <c r="F194" i="68"/>
  <c r="G194" i="68"/>
  <c r="H194" i="68"/>
  <c r="I194" i="68"/>
  <c r="J194" i="68"/>
  <c r="K194" i="68"/>
  <c r="L194" i="68"/>
  <c r="M194" i="68"/>
  <c r="N194" i="68"/>
  <c r="O194" i="68"/>
  <c r="A112" i="68"/>
  <c r="Q112" i="68" s="1"/>
  <c r="C111" i="68"/>
  <c r="D111" i="68"/>
  <c r="E111" i="68"/>
  <c r="F111" i="68"/>
  <c r="G111" i="68"/>
  <c r="H111" i="68"/>
  <c r="I111" i="68"/>
  <c r="J111" i="68"/>
  <c r="K111" i="68"/>
  <c r="L111" i="68"/>
  <c r="M111" i="68"/>
  <c r="N111" i="68"/>
  <c r="O111" i="68"/>
  <c r="P194" i="68"/>
  <c r="Y6" i="67" l="1"/>
  <c r="X123" i="67"/>
  <c r="X255" i="67"/>
  <c r="X78" i="67"/>
  <c r="X206" i="67"/>
  <c r="X158" i="67"/>
  <c r="X101" i="67"/>
  <c r="X248" i="67"/>
  <c r="X61" i="67"/>
  <c r="X193" i="67"/>
  <c r="X45" i="67"/>
  <c r="X136" i="67"/>
  <c r="X28" i="67"/>
  <c r="X84" i="67"/>
  <c r="X235" i="67"/>
  <c r="X55" i="67"/>
  <c r="X171" i="67"/>
  <c r="A113" i="68"/>
  <c r="R113" i="68" s="1"/>
  <c r="C112" i="68"/>
  <c r="D112" i="68"/>
  <c r="E112" i="68"/>
  <c r="F112" i="68"/>
  <c r="G112" i="68"/>
  <c r="H112" i="68"/>
  <c r="I112" i="68"/>
  <c r="J112" i="68"/>
  <c r="K112" i="68"/>
  <c r="L112" i="68"/>
  <c r="M112" i="68"/>
  <c r="N112" i="68"/>
  <c r="O112" i="68"/>
  <c r="P112" i="68"/>
  <c r="A280" i="68"/>
  <c r="C279" i="68"/>
  <c r="D279" i="68"/>
  <c r="E279" i="68"/>
  <c r="F279" i="68"/>
  <c r="G279" i="68"/>
  <c r="H279" i="68"/>
  <c r="I279" i="68"/>
  <c r="J279" i="68"/>
  <c r="K279" i="68"/>
  <c r="L279" i="68"/>
  <c r="M279" i="68"/>
  <c r="N279" i="68"/>
  <c r="O279" i="68"/>
  <c r="P279" i="68"/>
  <c r="A240" i="68"/>
  <c r="C239" i="68"/>
  <c r="A322" i="68"/>
  <c r="C321" i="68"/>
  <c r="A154" i="68"/>
  <c r="C153" i="68"/>
  <c r="A28" i="68"/>
  <c r="R28" i="68" s="1"/>
  <c r="C27" i="68"/>
  <c r="D27" i="68"/>
  <c r="E27" i="68"/>
  <c r="F27" i="68"/>
  <c r="G27" i="68"/>
  <c r="H27" i="68"/>
  <c r="I27" i="68"/>
  <c r="J27" i="68"/>
  <c r="K27" i="68"/>
  <c r="L27" i="68"/>
  <c r="M27" i="68"/>
  <c r="N27" i="68"/>
  <c r="O27" i="68"/>
  <c r="P27" i="68"/>
  <c r="Q27" i="68"/>
  <c r="Q279" i="68"/>
  <c r="A196" i="68"/>
  <c r="R196" i="68" s="1"/>
  <c r="C195" i="68"/>
  <c r="D195" i="68"/>
  <c r="E195" i="68"/>
  <c r="F195" i="68"/>
  <c r="G195" i="68"/>
  <c r="H195" i="68"/>
  <c r="I195" i="68"/>
  <c r="J195" i="68"/>
  <c r="K195" i="68"/>
  <c r="L195" i="68"/>
  <c r="M195" i="68"/>
  <c r="N195" i="68"/>
  <c r="O195" i="68"/>
  <c r="P195" i="68"/>
  <c r="A70" i="68"/>
  <c r="R280" i="68"/>
  <c r="R279" i="68"/>
  <c r="R195" i="68"/>
  <c r="R111" i="68"/>
  <c r="R112" i="68"/>
  <c r="S1" i="68"/>
  <c r="R27" i="68"/>
  <c r="Q195" i="68"/>
  <c r="Z6" i="67" l="1"/>
  <c r="Y28" i="67"/>
  <c r="Y45" i="67"/>
  <c r="Y78" i="67"/>
  <c r="Y136" i="67"/>
  <c r="Y206" i="67"/>
  <c r="Y84" i="67"/>
  <c r="Y158" i="67"/>
  <c r="Y235" i="67"/>
  <c r="Y55" i="67"/>
  <c r="Y101" i="67"/>
  <c r="Y171" i="67"/>
  <c r="Y248" i="67"/>
  <c r="Y61" i="67"/>
  <c r="Y123" i="67"/>
  <c r="Y193" i="67"/>
  <c r="Y255" i="67"/>
  <c r="A71" i="68"/>
  <c r="A241" i="68"/>
  <c r="C240" i="68"/>
  <c r="A197" i="68"/>
  <c r="S197" i="68" s="1"/>
  <c r="C196" i="68"/>
  <c r="D196" i="68"/>
  <c r="E196" i="68"/>
  <c r="F196" i="68"/>
  <c r="G196" i="68"/>
  <c r="H196" i="68"/>
  <c r="I196" i="68"/>
  <c r="J196" i="68"/>
  <c r="K196" i="68"/>
  <c r="L196" i="68"/>
  <c r="M196" i="68"/>
  <c r="N196" i="68"/>
  <c r="O196" i="68"/>
  <c r="P196" i="68"/>
  <c r="Q196" i="68"/>
  <c r="S280" i="68"/>
  <c r="S196" i="68"/>
  <c r="S112" i="68"/>
  <c r="S113" i="68"/>
  <c r="S28" i="68"/>
  <c r="T1" i="68"/>
  <c r="A29" i="68"/>
  <c r="C28" i="68"/>
  <c r="D28" i="68"/>
  <c r="E28" i="68"/>
  <c r="F28" i="68"/>
  <c r="G28" i="68"/>
  <c r="H28" i="68"/>
  <c r="I28" i="68"/>
  <c r="J28" i="68"/>
  <c r="K28" i="68"/>
  <c r="L28" i="68"/>
  <c r="M28" i="68"/>
  <c r="N28" i="68"/>
  <c r="O28" i="68"/>
  <c r="P28" i="68"/>
  <c r="Q28" i="68"/>
  <c r="A155" i="68"/>
  <c r="C154" i="68"/>
  <c r="C280" i="68"/>
  <c r="A281" i="68"/>
  <c r="D280" i="68"/>
  <c r="E280" i="68"/>
  <c r="F280" i="68"/>
  <c r="G280" i="68"/>
  <c r="H280" i="68"/>
  <c r="I280" i="68"/>
  <c r="J280" i="68"/>
  <c r="K280" i="68"/>
  <c r="L280" i="68"/>
  <c r="M280" i="68"/>
  <c r="N280" i="68"/>
  <c r="O280" i="68"/>
  <c r="P280" i="68"/>
  <c r="Q280" i="68"/>
  <c r="A323" i="68"/>
  <c r="C322" i="68"/>
  <c r="A114" i="68"/>
  <c r="S114" i="68" s="1"/>
  <c r="C113" i="68"/>
  <c r="D113" i="68"/>
  <c r="E113" i="68"/>
  <c r="F113" i="68"/>
  <c r="G113" i="68"/>
  <c r="H113" i="68"/>
  <c r="I113" i="68"/>
  <c r="J113" i="68"/>
  <c r="K113" i="68"/>
  <c r="L113" i="68"/>
  <c r="M113" i="68"/>
  <c r="N113" i="68"/>
  <c r="O113" i="68"/>
  <c r="P113" i="68"/>
  <c r="Q113" i="68"/>
  <c r="AA6" i="67" l="1"/>
  <c r="Z45" i="67"/>
  <c r="Z136" i="67"/>
  <c r="Z84" i="67"/>
  <c r="Z235" i="67"/>
  <c r="Z55" i="67"/>
  <c r="Z171" i="67"/>
  <c r="Z28" i="67"/>
  <c r="Z123" i="67"/>
  <c r="Z78" i="67"/>
  <c r="Z206" i="67"/>
  <c r="Z158" i="67"/>
  <c r="Z255" i="67"/>
  <c r="Z101" i="67"/>
  <c r="Z248" i="67"/>
  <c r="Z61" i="67"/>
  <c r="Z193" i="67"/>
  <c r="A324" i="68"/>
  <c r="C323" i="68"/>
  <c r="T281" i="68"/>
  <c r="T197" i="68"/>
  <c r="T113" i="68"/>
  <c r="T114" i="68"/>
  <c r="U1" i="68"/>
  <c r="T29" i="68"/>
  <c r="A156" i="68"/>
  <c r="C155" i="68"/>
  <c r="A30" i="68"/>
  <c r="C29" i="68"/>
  <c r="D29" i="68"/>
  <c r="E29" i="68"/>
  <c r="F29" i="68"/>
  <c r="G29" i="68"/>
  <c r="H29" i="68"/>
  <c r="I29" i="68"/>
  <c r="J29" i="68"/>
  <c r="K29" i="68"/>
  <c r="L29" i="68"/>
  <c r="M29" i="68"/>
  <c r="N29" i="68"/>
  <c r="O29" i="68"/>
  <c r="P29" i="68"/>
  <c r="Q29" i="68"/>
  <c r="R29" i="68"/>
  <c r="A242" i="68"/>
  <c r="C241" i="68"/>
  <c r="A72" i="68"/>
  <c r="S29" i="68"/>
  <c r="A282" i="68"/>
  <c r="C281" i="68"/>
  <c r="D281" i="68"/>
  <c r="E281" i="68"/>
  <c r="F281" i="68"/>
  <c r="G281" i="68"/>
  <c r="H281" i="68"/>
  <c r="I281" i="68"/>
  <c r="J281" i="68"/>
  <c r="K281" i="68"/>
  <c r="L281" i="68"/>
  <c r="M281" i="68"/>
  <c r="N281" i="68"/>
  <c r="O281" i="68"/>
  <c r="P281" i="68"/>
  <c r="Q281" i="68"/>
  <c r="R281" i="68"/>
  <c r="A115" i="68"/>
  <c r="C114" i="68"/>
  <c r="D114" i="68"/>
  <c r="E114" i="68"/>
  <c r="F114" i="68"/>
  <c r="G114" i="68"/>
  <c r="H114" i="68"/>
  <c r="I114" i="68"/>
  <c r="J114" i="68"/>
  <c r="K114" i="68"/>
  <c r="L114" i="68"/>
  <c r="M114" i="68"/>
  <c r="N114" i="68"/>
  <c r="O114" i="68"/>
  <c r="P114" i="68"/>
  <c r="Q114" i="68"/>
  <c r="R114" i="68"/>
  <c r="A198" i="68"/>
  <c r="T198" i="68" s="1"/>
  <c r="C197" i="68"/>
  <c r="D197" i="68"/>
  <c r="E197" i="68"/>
  <c r="F197" i="68"/>
  <c r="G197" i="68"/>
  <c r="H197" i="68"/>
  <c r="I197" i="68"/>
  <c r="J197" i="68"/>
  <c r="K197" i="68"/>
  <c r="L197" i="68"/>
  <c r="M197" i="68"/>
  <c r="N197" i="68"/>
  <c r="O197" i="68"/>
  <c r="P197" i="68"/>
  <c r="Q197" i="68"/>
  <c r="R197" i="68"/>
  <c r="S281" i="68"/>
  <c r="AB6" i="67" l="1"/>
  <c r="AA61" i="67"/>
  <c r="AA123" i="67"/>
  <c r="AA193" i="67"/>
  <c r="AA255" i="67"/>
  <c r="AA45" i="67"/>
  <c r="AA78" i="67"/>
  <c r="AA136" i="67"/>
  <c r="AA206" i="67"/>
  <c r="AA84" i="67"/>
  <c r="AA158" i="67"/>
  <c r="AA235" i="67"/>
  <c r="AA55" i="67"/>
  <c r="AA101" i="67"/>
  <c r="AA171" i="67"/>
  <c r="AA248" i="67"/>
  <c r="AA28" i="67"/>
  <c r="A116" i="68"/>
  <c r="C115" i="68"/>
  <c r="D115" i="68"/>
  <c r="E115" i="68"/>
  <c r="F115" i="68"/>
  <c r="G115" i="68"/>
  <c r="H115" i="68"/>
  <c r="I115" i="68"/>
  <c r="J115" i="68"/>
  <c r="K115" i="68"/>
  <c r="L115" i="68"/>
  <c r="M115" i="68"/>
  <c r="N115" i="68"/>
  <c r="O115" i="68"/>
  <c r="P115" i="68"/>
  <c r="Q115" i="68"/>
  <c r="R115" i="68"/>
  <c r="S115" i="68"/>
  <c r="A31" i="68"/>
  <c r="C30" i="68"/>
  <c r="D30" i="68"/>
  <c r="E30" i="68"/>
  <c r="F30" i="68"/>
  <c r="G30" i="68"/>
  <c r="H30" i="68"/>
  <c r="I30" i="68"/>
  <c r="J30" i="68"/>
  <c r="K30" i="68"/>
  <c r="L30" i="68"/>
  <c r="M30" i="68"/>
  <c r="N30" i="68"/>
  <c r="O30" i="68"/>
  <c r="P30" i="68"/>
  <c r="Q30" i="68"/>
  <c r="R30" i="68"/>
  <c r="S30" i="68"/>
  <c r="A325" i="68"/>
  <c r="C324" i="68"/>
  <c r="A199" i="68"/>
  <c r="U199" i="68" s="1"/>
  <c r="C198" i="68"/>
  <c r="D198" i="68"/>
  <c r="E198" i="68"/>
  <c r="F198" i="68"/>
  <c r="G198" i="68"/>
  <c r="H198" i="68"/>
  <c r="I198" i="68"/>
  <c r="J198" i="68"/>
  <c r="K198" i="68"/>
  <c r="L198" i="68"/>
  <c r="M198" i="68"/>
  <c r="N198" i="68"/>
  <c r="O198" i="68"/>
  <c r="P198" i="68"/>
  <c r="Q198" i="68"/>
  <c r="R198" i="68"/>
  <c r="S198" i="68"/>
  <c r="A283" i="68"/>
  <c r="C282" i="68"/>
  <c r="D282" i="68"/>
  <c r="E282" i="68"/>
  <c r="F282" i="68"/>
  <c r="G282" i="68"/>
  <c r="H282" i="68"/>
  <c r="I282" i="68"/>
  <c r="J282" i="68"/>
  <c r="K282" i="68"/>
  <c r="L282" i="68"/>
  <c r="M282" i="68"/>
  <c r="N282" i="68"/>
  <c r="O282" i="68"/>
  <c r="P282" i="68"/>
  <c r="Q282" i="68"/>
  <c r="R282" i="68"/>
  <c r="S282" i="68"/>
  <c r="A243" i="68"/>
  <c r="C242" i="68"/>
  <c r="T30" i="68"/>
  <c r="A73" i="68"/>
  <c r="U282" i="68"/>
  <c r="U283" i="68"/>
  <c r="U198" i="68"/>
  <c r="U116" i="68"/>
  <c r="U114" i="68"/>
  <c r="U115" i="68"/>
  <c r="U30" i="68"/>
  <c r="V1" i="68"/>
  <c r="U31" i="68"/>
  <c r="T282" i="68"/>
  <c r="A157" i="68"/>
  <c r="C156" i="68"/>
  <c r="T115" i="68"/>
  <c r="AC6" i="67" l="1"/>
  <c r="AB28" i="67"/>
  <c r="AB158" i="67"/>
  <c r="AB101" i="67"/>
  <c r="AB248" i="67"/>
  <c r="AB61" i="67"/>
  <c r="AB193" i="67"/>
  <c r="AB45" i="67"/>
  <c r="AB136" i="67"/>
  <c r="AB84" i="67"/>
  <c r="AB235" i="67"/>
  <c r="AB55" i="67"/>
  <c r="AB171" i="67"/>
  <c r="AB123" i="67"/>
  <c r="AB255" i="67"/>
  <c r="AB78" i="67"/>
  <c r="AB206" i="67"/>
  <c r="A158" i="68"/>
  <c r="C157" i="68"/>
  <c r="A74" i="68"/>
  <c r="A244" i="68"/>
  <c r="C243" i="68"/>
  <c r="A200" i="68"/>
  <c r="V200" i="68" s="1"/>
  <c r="C199" i="68"/>
  <c r="D199" i="68"/>
  <c r="E199" i="68"/>
  <c r="F199" i="68"/>
  <c r="G199" i="68"/>
  <c r="H199" i="68"/>
  <c r="I199" i="68"/>
  <c r="J199" i="68"/>
  <c r="K199" i="68"/>
  <c r="L199" i="68"/>
  <c r="M199" i="68"/>
  <c r="N199" i="68"/>
  <c r="O199" i="68"/>
  <c r="P199" i="68"/>
  <c r="Q199" i="68"/>
  <c r="R199" i="68"/>
  <c r="S199" i="68"/>
  <c r="T199" i="68"/>
  <c r="A326" i="68"/>
  <c r="C325" i="68"/>
  <c r="V283" i="68"/>
  <c r="V199" i="68"/>
  <c r="V115" i="68"/>
  <c r="V116" i="68"/>
  <c r="W1" i="68"/>
  <c r="V31" i="68"/>
  <c r="A117" i="68"/>
  <c r="V117" i="68" s="1"/>
  <c r="C116" i="68"/>
  <c r="D116" i="68"/>
  <c r="E116" i="68"/>
  <c r="F116" i="68"/>
  <c r="G116" i="68"/>
  <c r="H116" i="68"/>
  <c r="I116" i="68"/>
  <c r="J116" i="68"/>
  <c r="K116" i="68"/>
  <c r="L116" i="68"/>
  <c r="M116" i="68"/>
  <c r="N116" i="68"/>
  <c r="O116" i="68"/>
  <c r="P116" i="68"/>
  <c r="Q116" i="68"/>
  <c r="R116" i="68"/>
  <c r="S116" i="68"/>
  <c r="T116" i="68"/>
  <c r="A284" i="68"/>
  <c r="C283" i="68"/>
  <c r="D283" i="68"/>
  <c r="E283" i="68"/>
  <c r="F283" i="68"/>
  <c r="G283" i="68"/>
  <c r="H283" i="68"/>
  <c r="I283" i="68"/>
  <c r="J283" i="68"/>
  <c r="K283" i="68"/>
  <c r="L283" i="68"/>
  <c r="M283" i="68"/>
  <c r="N283" i="68"/>
  <c r="O283" i="68"/>
  <c r="P283" i="68"/>
  <c r="Q283" i="68"/>
  <c r="R283" i="68"/>
  <c r="S283" i="68"/>
  <c r="T283" i="68"/>
  <c r="A32" i="68"/>
  <c r="C31" i="68"/>
  <c r="D31" i="68"/>
  <c r="E31" i="68"/>
  <c r="F31" i="68"/>
  <c r="G31" i="68"/>
  <c r="H31" i="68"/>
  <c r="I31" i="68"/>
  <c r="J31" i="68"/>
  <c r="K31" i="68"/>
  <c r="L31" i="68"/>
  <c r="M31" i="68"/>
  <c r="N31" i="68"/>
  <c r="O31" i="68"/>
  <c r="P31" i="68"/>
  <c r="Q31" i="68"/>
  <c r="R31" i="68"/>
  <c r="S31" i="68"/>
  <c r="T31" i="68"/>
  <c r="AD6" i="67" l="1"/>
  <c r="AC45" i="67"/>
  <c r="AC78" i="67"/>
  <c r="AC136" i="67"/>
  <c r="AC206" i="67"/>
  <c r="AC84" i="67"/>
  <c r="AC158" i="67"/>
  <c r="AC235" i="67"/>
  <c r="AC28" i="67"/>
  <c r="AC55" i="67"/>
  <c r="AC101" i="67"/>
  <c r="AC171" i="67"/>
  <c r="AC248" i="67"/>
  <c r="AC61" i="67"/>
  <c r="AC123" i="67"/>
  <c r="AC193" i="67"/>
  <c r="AC255" i="67"/>
  <c r="W284" i="68"/>
  <c r="W200" i="68"/>
  <c r="W116" i="68"/>
  <c r="W117" i="68"/>
  <c r="W32" i="68"/>
  <c r="X1" i="68"/>
  <c r="A75" i="68"/>
  <c r="A327" i="68"/>
  <c r="C326" i="68"/>
  <c r="A159" i="68"/>
  <c r="C158" i="68"/>
  <c r="A33" i="68"/>
  <c r="C32" i="68"/>
  <c r="D32" i="68"/>
  <c r="E32" i="68"/>
  <c r="F32" i="68"/>
  <c r="G32" i="68"/>
  <c r="H32" i="68"/>
  <c r="I32" i="68"/>
  <c r="J32" i="68"/>
  <c r="K32" i="68"/>
  <c r="L32" i="68"/>
  <c r="M32" i="68"/>
  <c r="N32" i="68"/>
  <c r="O32" i="68"/>
  <c r="P32" i="68"/>
  <c r="Q32" i="68"/>
  <c r="R32" i="68"/>
  <c r="S32" i="68"/>
  <c r="T32" i="68"/>
  <c r="U32" i="68"/>
  <c r="A118" i="68"/>
  <c r="W118" i="68" s="1"/>
  <c r="C117" i="68"/>
  <c r="D117" i="68"/>
  <c r="E117" i="68"/>
  <c r="F117" i="68"/>
  <c r="G117" i="68"/>
  <c r="H117" i="68"/>
  <c r="I117" i="68"/>
  <c r="J117" i="68"/>
  <c r="K117" i="68"/>
  <c r="L117" i="68"/>
  <c r="M117" i="68"/>
  <c r="N117" i="68"/>
  <c r="O117" i="68"/>
  <c r="P117" i="68"/>
  <c r="Q117" i="68"/>
  <c r="R117" i="68"/>
  <c r="S117" i="68"/>
  <c r="T117" i="68"/>
  <c r="U117" i="68"/>
  <c r="A201" i="68"/>
  <c r="C200" i="68"/>
  <c r="D200" i="68"/>
  <c r="E200" i="68"/>
  <c r="F200" i="68"/>
  <c r="G200" i="68"/>
  <c r="H200" i="68"/>
  <c r="I200" i="68"/>
  <c r="J200" i="68"/>
  <c r="K200" i="68"/>
  <c r="L200" i="68"/>
  <c r="M200" i="68"/>
  <c r="N200" i="68"/>
  <c r="O200" i="68"/>
  <c r="P200" i="68"/>
  <c r="Q200" i="68"/>
  <c r="R200" i="68"/>
  <c r="S200" i="68"/>
  <c r="T200" i="68"/>
  <c r="U200" i="68"/>
  <c r="A285" i="68"/>
  <c r="C284" i="68"/>
  <c r="D284" i="68"/>
  <c r="E284" i="68"/>
  <c r="F284" i="68"/>
  <c r="G284" i="68"/>
  <c r="H284" i="68"/>
  <c r="I284" i="68"/>
  <c r="J284" i="68"/>
  <c r="K284" i="68"/>
  <c r="L284" i="68"/>
  <c r="M284" i="68"/>
  <c r="N284" i="68"/>
  <c r="O284" i="68"/>
  <c r="P284" i="68"/>
  <c r="Q284" i="68"/>
  <c r="R284" i="68"/>
  <c r="S284" i="68"/>
  <c r="T284" i="68"/>
  <c r="U284" i="68"/>
  <c r="A245" i="68"/>
  <c r="C244" i="68"/>
  <c r="V32" i="68"/>
  <c r="V284" i="68"/>
  <c r="AE6" i="67" l="1"/>
  <c r="AD55" i="67"/>
  <c r="AD171" i="67"/>
  <c r="AD123" i="67"/>
  <c r="AD78" i="67"/>
  <c r="AD206" i="67"/>
  <c r="AD158" i="67"/>
  <c r="AD255" i="67"/>
  <c r="AD101" i="67"/>
  <c r="AD248" i="67"/>
  <c r="AD28" i="67"/>
  <c r="AD61" i="67"/>
  <c r="AD193" i="67"/>
  <c r="AD45" i="67"/>
  <c r="AD136" i="67"/>
  <c r="AD84" i="67"/>
  <c r="AD235" i="67"/>
  <c r="A246" i="68"/>
  <c r="C245" i="68"/>
  <c r="A286" i="68"/>
  <c r="X286" i="68" s="1"/>
  <c r="C285" i="68"/>
  <c r="D285" i="68"/>
  <c r="E285" i="68"/>
  <c r="F285" i="68"/>
  <c r="G285" i="68"/>
  <c r="H285" i="68"/>
  <c r="I285" i="68"/>
  <c r="J285" i="68"/>
  <c r="K285" i="68"/>
  <c r="L285" i="68"/>
  <c r="M285" i="68"/>
  <c r="N285" i="68"/>
  <c r="O285" i="68"/>
  <c r="P285" i="68"/>
  <c r="Q285" i="68"/>
  <c r="R285" i="68"/>
  <c r="S285" i="68"/>
  <c r="T285" i="68"/>
  <c r="U285" i="68"/>
  <c r="V285" i="68"/>
  <c r="X285" i="68"/>
  <c r="X201" i="68"/>
  <c r="X117" i="68"/>
  <c r="X118" i="68"/>
  <c r="Y1" i="68"/>
  <c r="X33" i="68"/>
  <c r="W285" i="68"/>
  <c r="A76" i="68"/>
  <c r="A160" i="68"/>
  <c r="C159" i="68"/>
  <c r="A328" i="68"/>
  <c r="C327" i="68"/>
  <c r="A202" i="68"/>
  <c r="C201" i="68"/>
  <c r="D201" i="68"/>
  <c r="E201" i="68"/>
  <c r="F201" i="68"/>
  <c r="G201" i="68"/>
  <c r="H201" i="68"/>
  <c r="I201" i="68"/>
  <c r="J201" i="68"/>
  <c r="K201" i="68"/>
  <c r="L201" i="68"/>
  <c r="M201" i="68"/>
  <c r="N201" i="68"/>
  <c r="O201" i="68"/>
  <c r="P201" i="68"/>
  <c r="Q201" i="68"/>
  <c r="R201" i="68"/>
  <c r="S201" i="68"/>
  <c r="T201" i="68"/>
  <c r="U201" i="68"/>
  <c r="V201" i="68"/>
  <c r="A119" i="68"/>
  <c r="C118" i="68"/>
  <c r="D118" i="68"/>
  <c r="E118" i="68"/>
  <c r="F118" i="68"/>
  <c r="G118" i="68"/>
  <c r="H118" i="68"/>
  <c r="I118" i="68"/>
  <c r="J118" i="68"/>
  <c r="K118" i="68"/>
  <c r="L118" i="68"/>
  <c r="M118" i="68"/>
  <c r="N118" i="68"/>
  <c r="O118" i="68"/>
  <c r="P118" i="68"/>
  <c r="Q118" i="68"/>
  <c r="R118" i="68"/>
  <c r="S118" i="68"/>
  <c r="T118" i="68"/>
  <c r="U118" i="68"/>
  <c r="V118" i="68"/>
  <c r="A34" i="68"/>
  <c r="C33" i="68"/>
  <c r="D33" i="68"/>
  <c r="E33" i="68"/>
  <c r="F33" i="68"/>
  <c r="G33" i="68"/>
  <c r="H33" i="68"/>
  <c r="I33" i="68"/>
  <c r="J33" i="68"/>
  <c r="K33" i="68"/>
  <c r="L33" i="68"/>
  <c r="M33" i="68"/>
  <c r="N33" i="68"/>
  <c r="O33" i="68"/>
  <c r="P33" i="68"/>
  <c r="Q33" i="68"/>
  <c r="R33" i="68"/>
  <c r="S33" i="68"/>
  <c r="T33" i="68"/>
  <c r="U33" i="68"/>
  <c r="V33" i="68"/>
  <c r="W33" i="68"/>
  <c r="W201" i="68"/>
  <c r="AF6" i="67" l="1"/>
  <c r="AE28" i="67"/>
  <c r="AE84" i="67"/>
  <c r="AE158" i="67"/>
  <c r="AE235" i="67"/>
  <c r="AE55" i="67"/>
  <c r="AE101" i="67"/>
  <c r="AE171" i="67"/>
  <c r="AE248" i="67"/>
  <c r="AE61" i="67"/>
  <c r="AE123" i="67"/>
  <c r="AE193" i="67"/>
  <c r="AE255" i="67"/>
  <c r="AE45" i="67"/>
  <c r="AE78" i="67"/>
  <c r="AE136" i="67"/>
  <c r="AE206" i="67"/>
  <c r="A203" i="68"/>
  <c r="C202" i="68"/>
  <c r="D202" i="68"/>
  <c r="E202" i="68"/>
  <c r="F202" i="68"/>
  <c r="G202" i="68"/>
  <c r="H202" i="68"/>
  <c r="I202" i="68"/>
  <c r="J202" i="68"/>
  <c r="K202" i="68"/>
  <c r="L202" i="68"/>
  <c r="M202" i="68"/>
  <c r="N202" i="68"/>
  <c r="O202" i="68"/>
  <c r="P202" i="68"/>
  <c r="Q202" i="68"/>
  <c r="R202" i="68"/>
  <c r="S202" i="68"/>
  <c r="T202" i="68"/>
  <c r="U202" i="68"/>
  <c r="V202" i="68"/>
  <c r="W202" i="68"/>
  <c r="A161" i="68"/>
  <c r="C160" i="68"/>
  <c r="Y286" i="68"/>
  <c r="Y203" i="68"/>
  <c r="Y202" i="68"/>
  <c r="Y118" i="68"/>
  <c r="Y119" i="68"/>
  <c r="Y34" i="68"/>
  <c r="Z1" i="68"/>
  <c r="A247" i="68"/>
  <c r="C246" i="68"/>
  <c r="C119" i="68"/>
  <c r="A120" i="68"/>
  <c r="D119" i="68"/>
  <c r="E119" i="68"/>
  <c r="F119" i="68"/>
  <c r="G119" i="68"/>
  <c r="H119" i="68"/>
  <c r="I119" i="68"/>
  <c r="J119" i="68"/>
  <c r="K119" i="68"/>
  <c r="L119" i="68"/>
  <c r="M119" i="68"/>
  <c r="N119" i="68"/>
  <c r="O119" i="68"/>
  <c r="P119" i="68"/>
  <c r="Q119" i="68"/>
  <c r="R119" i="68"/>
  <c r="S119" i="68"/>
  <c r="T119" i="68"/>
  <c r="U119" i="68"/>
  <c r="V119" i="68"/>
  <c r="W119" i="68"/>
  <c r="A329" i="68"/>
  <c r="C328" i="68"/>
  <c r="A77" i="68"/>
  <c r="A287" i="68"/>
  <c r="C286" i="68"/>
  <c r="D286" i="68"/>
  <c r="E286" i="68"/>
  <c r="F286" i="68"/>
  <c r="G286" i="68"/>
  <c r="H286" i="68"/>
  <c r="I286" i="68"/>
  <c r="J286" i="68"/>
  <c r="K286" i="68"/>
  <c r="L286" i="68"/>
  <c r="M286" i="68"/>
  <c r="N286" i="68"/>
  <c r="O286" i="68"/>
  <c r="P286" i="68"/>
  <c r="Q286" i="68"/>
  <c r="R286" i="68"/>
  <c r="S286" i="68"/>
  <c r="T286" i="68"/>
  <c r="U286" i="68"/>
  <c r="V286" i="68"/>
  <c r="W286" i="68"/>
  <c r="X202" i="68"/>
  <c r="A35" i="68"/>
  <c r="C34" i="68"/>
  <c r="D34" i="68"/>
  <c r="E34" i="68"/>
  <c r="F34" i="68"/>
  <c r="G34" i="68"/>
  <c r="H34" i="68"/>
  <c r="I34" i="68"/>
  <c r="J34" i="68"/>
  <c r="K34" i="68"/>
  <c r="L34" i="68"/>
  <c r="M34" i="68"/>
  <c r="N34" i="68"/>
  <c r="O34" i="68"/>
  <c r="P34" i="68"/>
  <c r="Q34" i="68"/>
  <c r="R34" i="68"/>
  <c r="S34" i="68"/>
  <c r="T34" i="68"/>
  <c r="U34" i="68"/>
  <c r="V34" i="68"/>
  <c r="W34" i="68"/>
  <c r="X34" i="68"/>
  <c r="X119" i="68"/>
  <c r="AF248" i="67" l="1"/>
  <c r="AF61" i="67"/>
  <c r="AF193" i="67"/>
  <c r="AF45" i="67"/>
  <c r="AF136" i="67"/>
  <c r="AF28" i="67"/>
  <c r="AF84" i="67"/>
  <c r="AF235" i="67"/>
  <c r="AF55" i="67"/>
  <c r="AF171" i="67"/>
  <c r="AF123" i="67"/>
  <c r="AF255" i="67"/>
  <c r="AF78" i="67"/>
  <c r="AF206" i="67"/>
  <c r="AF158" i="67"/>
  <c r="AF101" i="67"/>
  <c r="A36" i="68"/>
  <c r="C35" i="68"/>
  <c r="D35" i="68"/>
  <c r="E35" i="68"/>
  <c r="F35" i="68"/>
  <c r="G35" i="68"/>
  <c r="H35" i="68"/>
  <c r="I35" i="68"/>
  <c r="J35" i="68"/>
  <c r="K35" i="68"/>
  <c r="L35" i="68"/>
  <c r="M35" i="68"/>
  <c r="N35" i="68"/>
  <c r="O35" i="68"/>
  <c r="P35" i="68"/>
  <c r="Q35" i="68"/>
  <c r="R35" i="68"/>
  <c r="S35" i="68"/>
  <c r="T35" i="68"/>
  <c r="U35" i="68"/>
  <c r="V35" i="68"/>
  <c r="W35" i="68"/>
  <c r="X35" i="68"/>
  <c r="A121" i="68"/>
  <c r="Z121" i="68" s="1"/>
  <c r="C120" i="68"/>
  <c r="D120" i="68"/>
  <c r="E120" i="68"/>
  <c r="F120" i="68"/>
  <c r="G120" i="68"/>
  <c r="H120" i="68"/>
  <c r="I120" i="68"/>
  <c r="J120" i="68"/>
  <c r="K120" i="68"/>
  <c r="L120" i="68"/>
  <c r="M120" i="68"/>
  <c r="N120" i="68"/>
  <c r="O120" i="68"/>
  <c r="P120" i="68"/>
  <c r="Q120" i="68"/>
  <c r="R120" i="68"/>
  <c r="S120" i="68"/>
  <c r="T120" i="68"/>
  <c r="U120" i="68"/>
  <c r="V120" i="68"/>
  <c r="W120" i="68"/>
  <c r="X120" i="68"/>
  <c r="Z287" i="68"/>
  <c r="Z203" i="68"/>
  <c r="Z119" i="68"/>
  <c r="Z120" i="68"/>
  <c r="Z36" i="68"/>
  <c r="AA1" i="68"/>
  <c r="Z35" i="68"/>
  <c r="Y120" i="68"/>
  <c r="A288" i="68"/>
  <c r="Z288" i="68" s="1"/>
  <c r="C287" i="68"/>
  <c r="D287" i="68"/>
  <c r="E287" i="68"/>
  <c r="F287" i="68"/>
  <c r="G287" i="68"/>
  <c r="H287" i="68"/>
  <c r="I287" i="68"/>
  <c r="J287" i="68"/>
  <c r="K287" i="68"/>
  <c r="L287" i="68"/>
  <c r="M287" i="68"/>
  <c r="N287" i="68"/>
  <c r="O287" i="68"/>
  <c r="P287" i="68"/>
  <c r="Q287" i="68"/>
  <c r="R287" i="68"/>
  <c r="S287" i="68"/>
  <c r="T287" i="68"/>
  <c r="U287" i="68"/>
  <c r="V287" i="68"/>
  <c r="W287" i="68"/>
  <c r="X287" i="68"/>
  <c r="A330" i="68"/>
  <c r="C329" i="68"/>
  <c r="A248" i="68"/>
  <c r="C247" i="68"/>
  <c r="A204" i="68"/>
  <c r="C203" i="68"/>
  <c r="D203" i="68"/>
  <c r="E203" i="68"/>
  <c r="F203" i="68"/>
  <c r="G203" i="68"/>
  <c r="H203" i="68"/>
  <c r="I203" i="68"/>
  <c r="J203" i="68"/>
  <c r="K203" i="68"/>
  <c r="L203" i="68"/>
  <c r="M203" i="68"/>
  <c r="N203" i="68"/>
  <c r="O203" i="68"/>
  <c r="P203" i="68"/>
  <c r="Q203" i="68"/>
  <c r="R203" i="68"/>
  <c r="S203" i="68"/>
  <c r="T203" i="68"/>
  <c r="U203" i="68"/>
  <c r="V203" i="68"/>
  <c r="W203" i="68"/>
  <c r="X203" i="68"/>
  <c r="Y35" i="68"/>
  <c r="Y287" i="68"/>
  <c r="A78" i="68"/>
  <c r="A162" i="68"/>
  <c r="C161" i="68"/>
  <c r="A205" i="68" l="1"/>
  <c r="C204" i="68"/>
  <c r="D204" i="68"/>
  <c r="E204" i="68"/>
  <c r="F204" i="68"/>
  <c r="G204" i="68"/>
  <c r="H204" i="68"/>
  <c r="I204" i="68"/>
  <c r="J204" i="68"/>
  <c r="K204" i="68"/>
  <c r="L204" i="68"/>
  <c r="M204" i="68"/>
  <c r="N204" i="68"/>
  <c r="O204" i="68"/>
  <c r="P204" i="68"/>
  <c r="Q204" i="68"/>
  <c r="R204" i="68"/>
  <c r="S204" i="68"/>
  <c r="T204" i="68"/>
  <c r="U204" i="68"/>
  <c r="V204" i="68"/>
  <c r="W204" i="68"/>
  <c r="X204" i="68"/>
  <c r="Y204" i="68"/>
  <c r="A122" i="68"/>
  <c r="C121" i="68"/>
  <c r="D121" i="68"/>
  <c r="E121" i="68"/>
  <c r="F121" i="68"/>
  <c r="G121" i="68"/>
  <c r="H121" i="68"/>
  <c r="I121" i="68"/>
  <c r="J121" i="68"/>
  <c r="K121" i="68"/>
  <c r="L121" i="68"/>
  <c r="M121" i="68"/>
  <c r="N121" i="68"/>
  <c r="O121" i="68"/>
  <c r="P121" i="68"/>
  <c r="Q121" i="68"/>
  <c r="R121" i="68"/>
  <c r="S121" i="68"/>
  <c r="T121" i="68"/>
  <c r="U121" i="68"/>
  <c r="V121" i="68"/>
  <c r="W121" i="68"/>
  <c r="X121" i="68"/>
  <c r="Y121" i="68"/>
  <c r="A163" i="68"/>
  <c r="C162" i="68"/>
  <c r="A249" i="68"/>
  <c r="C248" i="68"/>
  <c r="A37" i="68"/>
  <c r="C36" i="68"/>
  <c r="D36" i="68"/>
  <c r="E36" i="68"/>
  <c r="F36" i="68"/>
  <c r="G36" i="68"/>
  <c r="H36" i="68"/>
  <c r="I36" i="68"/>
  <c r="J36" i="68"/>
  <c r="K36" i="68"/>
  <c r="L36" i="68"/>
  <c r="M36" i="68"/>
  <c r="N36" i="68"/>
  <c r="O36" i="68"/>
  <c r="P36" i="68"/>
  <c r="Q36" i="68"/>
  <c r="R36" i="68"/>
  <c r="S36" i="68"/>
  <c r="T36" i="68"/>
  <c r="U36" i="68"/>
  <c r="V36" i="68"/>
  <c r="W36" i="68"/>
  <c r="X36" i="68"/>
  <c r="Y36" i="68"/>
  <c r="A331" i="68"/>
  <c r="C330" i="68"/>
  <c r="AA288" i="68"/>
  <c r="AA205" i="68"/>
  <c r="AA204" i="68"/>
  <c r="AA121" i="68"/>
  <c r="AA122" i="68"/>
  <c r="AA120" i="68"/>
  <c r="AA36" i="68"/>
  <c r="AA37" i="68"/>
  <c r="AB1" i="68"/>
  <c r="Z204" i="68"/>
  <c r="A79" i="68"/>
  <c r="A289" i="68"/>
  <c r="AA289" i="68" s="1"/>
  <c r="C288" i="68"/>
  <c r="D288" i="68"/>
  <c r="E288" i="68"/>
  <c r="F288" i="68"/>
  <c r="G288" i="68"/>
  <c r="H288" i="68"/>
  <c r="I288" i="68"/>
  <c r="J288" i="68"/>
  <c r="K288" i="68"/>
  <c r="L288" i="68"/>
  <c r="M288" i="68"/>
  <c r="N288" i="68"/>
  <c r="O288" i="68"/>
  <c r="P288" i="68"/>
  <c r="Q288" i="68"/>
  <c r="R288" i="68"/>
  <c r="S288" i="68"/>
  <c r="T288" i="68"/>
  <c r="U288" i="68"/>
  <c r="V288" i="68"/>
  <c r="W288" i="68"/>
  <c r="X288" i="68"/>
  <c r="Y288" i="68"/>
  <c r="A290" i="68" l="1"/>
  <c r="C289" i="68"/>
  <c r="D289" i="68"/>
  <c r="E289" i="68"/>
  <c r="F289" i="68"/>
  <c r="G289" i="68"/>
  <c r="H289" i="68"/>
  <c r="I289" i="68"/>
  <c r="J289" i="68"/>
  <c r="K289" i="68"/>
  <c r="L289" i="68"/>
  <c r="M289" i="68"/>
  <c r="N289" i="68"/>
  <c r="O289" i="68"/>
  <c r="P289" i="68"/>
  <c r="Q289" i="68"/>
  <c r="R289" i="68"/>
  <c r="S289" i="68"/>
  <c r="T289" i="68"/>
  <c r="U289" i="68"/>
  <c r="V289" i="68"/>
  <c r="W289" i="68"/>
  <c r="X289" i="68"/>
  <c r="Y289" i="68"/>
  <c r="Z289" i="68"/>
  <c r="A80" i="68"/>
  <c r="A38" i="68"/>
  <c r="AB38" i="68" s="1"/>
  <c r="C37" i="68"/>
  <c r="D37" i="68"/>
  <c r="E37" i="68"/>
  <c r="F37" i="68"/>
  <c r="G37" i="68"/>
  <c r="H37" i="68"/>
  <c r="I37" i="68"/>
  <c r="J37" i="68"/>
  <c r="K37" i="68"/>
  <c r="L37" i="68"/>
  <c r="M37" i="68"/>
  <c r="N37" i="68"/>
  <c r="O37" i="68"/>
  <c r="P37" i="68"/>
  <c r="Q37" i="68"/>
  <c r="R37" i="68"/>
  <c r="S37" i="68"/>
  <c r="T37" i="68"/>
  <c r="U37" i="68"/>
  <c r="V37" i="68"/>
  <c r="W37" i="68"/>
  <c r="X37" i="68"/>
  <c r="Y37" i="68"/>
  <c r="Z37" i="68"/>
  <c r="A250" i="68"/>
  <c r="C249" i="68"/>
  <c r="A164" i="68"/>
  <c r="C163" i="68"/>
  <c r="A123" i="68"/>
  <c r="C122" i="68"/>
  <c r="D122" i="68"/>
  <c r="E122" i="68"/>
  <c r="F122" i="68"/>
  <c r="G122" i="68"/>
  <c r="H122" i="68"/>
  <c r="I122" i="68"/>
  <c r="J122" i="68"/>
  <c r="K122" i="68"/>
  <c r="L122" i="68"/>
  <c r="M122" i="68"/>
  <c r="N122" i="68"/>
  <c r="O122" i="68"/>
  <c r="P122" i="68"/>
  <c r="Q122" i="68"/>
  <c r="R122" i="68"/>
  <c r="S122" i="68"/>
  <c r="T122" i="68"/>
  <c r="U122" i="68"/>
  <c r="V122" i="68"/>
  <c r="W122" i="68"/>
  <c r="X122" i="68"/>
  <c r="Y122" i="68"/>
  <c r="Z122" i="68"/>
  <c r="A206" i="68"/>
  <c r="C205" i="68"/>
  <c r="D205" i="68"/>
  <c r="E205" i="68"/>
  <c r="F205" i="68"/>
  <c r="G205" i="68"/>
  <c r="H205" i="68"/>
  <c r="I205" i="68"/>
  <c r="J205" i="68"/>
  <c r="K205" i="68"/>
  <c r="L205" i="68"/>
  <c r="M205" i="68"/>
  <c r="N205" i="68"/>
  <c r="O205" i="68"/>
  <c r="P205" i="68"/>
  <c r="Q205" i="68"/>
  <c r="R205" i="68"/>
  <c r="S205" i="68"/>
  <c r="T205" i="68"/>
  <c r="U205" i="68"/>
  <c r="V205" i="68"/>
  <c r="W205" i="68"/>
  <c r="X205" i="68"/>
  <c r="Y205" i="68"/>
  <c r="Z205" i="68"/>
  <c r="AB290" i="68"/>
  <c r="AB289" i="68"/>
  <c r="AB205" i="68"/>
  <c r="AB206" i="68"/>
  <c r="AB121" i="68"/>
  <c r="AB122" i="68"/>
  <c r="AB123" i="68"/>
  <c r="AC1" i="68"/>
  <c r="AB37" i="68"/>
  <c r="A332" i="68"/>
  <c r="C331" i="68"/>
  <c r="A251" i="68" l="1"/>
  <c r="C250" i="68"/>
  <c r="A165" i="68"/>
  <c r="C164" i="68"/>
  <c r="A291" i="68"/>
  <c r="C290" i="68"/>
  <c r="D290" i="68"/>
  <c r="E290" i="68"/>
  <c r="F290" i="68"/>
  <c r="G290" i="68"/>
  <c r="H290" i="68"/>
  <c r="I290" i="68"/>
  <c r="J290" i="68"/>
  <c r="K290" i="68"/>
  <c r="L290" i="68"/>
  <c r="M290" i="68"/>
  <c r="N290" i="68"/>
  <c r="O290" i="68"/>
  <c r="P290" i="68"/>
  <c r="Q290" i="68"/>
  <c r="R290" i="68"/>
  <c r="S290" i="68"/>
  <c r="T290" i="68"/>
  <c r="U290" i="68"/>
  <c r="V290" i="68"/>
  <c r="W290" i="68"/>
  <c r="X290" i="68"/>
  <c r="Y290" i="68"/>
  <c r="Z290" i="68"/>
  <c r="AA290" i="68"/>
  <c r="A333" i="68"/>
  <c r="C332" i="68"/>
  <c r="AC290" i="68"/>
  <c r="AC291" i="68"/>
  <c r="AC206" i="68"/>
  <c r="AC123" i="68"/>
  <c r="AC122" i="68"/>
  <c r="AC38" i="68"/>
  <c r="AD1" i="68"/>
  <c r="A124" i="68"/>
  <c r="C123" i="68"/>
  <c r="D123" i="68"/>
  <c r="E123" i="68"/>
  <c r="F123" i="68"/>
  <c r="G123" i="68"/>
  <c r="H123" i="68"/>
  <c r="I123" i="68"/>
  <c r="J123" i="68"/>
  <c r="K123" i="68"/>
  <c r="L123" i="68"/>
  <c r="M123" i="68"/>
  <c r="N123" i="68"/>
  <c r="O123" i="68"/>
  <c r="P123" i="68"/>
  <c r="Q123" i="68"/>
  <c r="R123" i="68"/>
  <c r="S123" i="68"/>
  <c r="T123" i="68"/>
  <c r="U123" i="68"/>
  <c r="V123" i="68"/>
  <c r="W123" i="68"/>
  <c r="X123" i="68"/>
  <c r="Y123" i="68"/>
  <c r="Z123" i="68"/>
  <c r="AA123" i="68"/>
  <c r="A81" i="68"/>
  <c r="A207" i="68"/>
  <c r="C206" i="68"/>
  <c r="D206" i="68"/>
  <c r="E206" i="68"/>
  <c r="F206" i="68"/>
  <c r="G206" i="68"/>
  <c r="H206" i="68"/>
  <c r="I206" i="68"/>
  <c r="J206" i="68"/>
  <c r="K206" i="68"/>
  <c r="L206" i="68"/>
  <c r="M206" i="68"/>
  <c r="N206" i="68"/>
  <c r="O206" i="68"/>
  <c r="P206" i="68"/>
  <c r="Q206" i="68"/>
  <c r="R206" i="68"/>
  <c r="S206" i="68"/>
  <c r="T206" i="68"/>
  <c r="U206" i="68"/>
  <c r="V206" i="68"/>
  <c r="W206" i="68"/>
  <c r="X206" i="68"/>
  <c r="Y206" i="68"/>
  <c r="Z206" i="68"/>
  <c r="AA206" i="68"/>
  <c r="A39" i="68"/>
  <c r="AC39" i="68" s="1"/>
  <c r="C38" i="68"/>
  <c r="D38" i="68"/>
  <c r="E38" i="68"/>
  <c r="F38" i="68"/>
  <c r="G38" i="68"/>
  <c r="H38" i="68"/>
  <c r="I38" i="68"/>
  <c r="J38" i="68"/>
  <c r="K38" i="68"/>
  <c r="L38" i="68"/>
  <c r="M38" i="68"/>
  <c r="N38" i="68"/>
  <c r="O38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A208" i="68" l="1"/>
  <c r="C207" i="68"/>
  <c r="D207" i="68"/>
  <c r="E207" i="68"/>
  <c r="F207" i="68"/>
  <c r="G207" i="68"/>
  <c r="H207" i="68"/>
  <c r="I207" i="68"/>
  <c r="J207" i="68"/>
  <c r="K207" i="68"/>
  <c r="L207" i="68"/>
  <c r="M207" i="68"/>
  <c r="N207" i="68"/>
  <c r="O207" i="68"/>
  <c r="P207" i="68"/>
  <c r="Q207" i="68"/>
  <c r="R207" i="68"/>
  <c r="S207" i="68"/>
  <c r="T207" i="68"/>
  <c r="U207" i="68"/>
  <c r="V207" i="68"/>
  <c r="W207" i="68"/>
  <c r="X207" i="68"/>
  <c r="Y207" i="68"/>
  <c r="Z207" i="68"/>
  <c r="AA207" i="68"/>
  <c r="AB207" i="68"/>
  <c r="A334" i="68"/>
  <c r="C333" i="68"/>
  <c r="A166" i="68"/>
  <c r="C165" i="68"/>
  <c r="A252" i="68"/>
  <c r="C251" i="68"/>
  <c r="AC207" i="68"/>
  <c r="A82" i="68"/>
  <c r="AD291" i="68"/>
  <c r="AD207" i="68"/>
  <c r="AD208" i="68"/>
  <c r="AD123" i="68"/>
  <c r="AD124" i="68"/>
  <c r="AE1" i="68"/>
  <c r="AD39" i="68"/>
  <c r="A40" i="68"/>
  <c r="AD40" i="68" s="1"/>
  <c r="C39" i="68"/>
  <c r="D39" i="68"/>
  <c r="E39" i="68"/>
  <c r="F39" i="68"/>
  <c r="G39" i="68"/>
  <c r="H39" i="68"/>
  <c r="I39" i="68"/>
  <c r="J39" i="68"/>
  <c r="K39" i="68"/>
  <c r="L39" i="68"/>
  <c r="M39" i="68"/>
  <c r="N39" i="68"/>
  <c r="O39" i="68"/>
  <c r="P39" i="68"/>
  <c r="Q39" i="68"/>
  <c r="R39" i="68"/>
  <c r="S39" i="68"/>
  <c r="T39" i="68"/>
  <c r="U39" i="68"/>
  <c r="V39" i="68"/>
  <c r="W39" i="68"/>
  <c r="X39" i="68"/>
  <c r="Y39" i="68"/>
  <c r="Z39" i="68"/>
  <c r="AA39" i="68"/>
  <c r="AB39" i="68"/>
  <c r="A292" i="68"/>
  <c r="C291" i="68"/>
  <c r="D291" i="68"/>
  <c r="E291" i="68"/>
  <c r="F291" i="68"/>
  <c r="G291" i="68"/>
  <c r="H291" i="68"/>
  <c r="I291" i="68"/>
  <c r="J291" i="68"/>
  <c r="K291" i="68"/>
  <c r="L291" i="68"/>
  <c r="M291" i="68"/>
  <c r="N291" i="68"/>
  <c r="O291" i="68"/>
  <c r="P291" i="68"/>
  <c r="Q291" i="68"/>
  <c r="R291" i="68"/>
  <c r="S291" i="68"/>
  <c r="T291" i="68"/>
  <c r="U291" i="68"/>
  <c r="V291" i="68"/>
  <c r="W291" i="68"/>
  <c r="X291" i="68"/>
  <c r="Y291" i="68"/>
  <c r="Z291" i="68"/>
  <c r="AA291" i="68"/>
  <c r="AB291" i="68"/>
  <c r="A125" i="68"/>
  <c r="C124" i="68"/>
  <c r="D124" i="68"/>
  <c r="E124" i="68"/>
  <c r="F124" i="68"/>
  <c r="G124" i="68"/>
  <c r="H124" i="68"/>
  <c r="I124" i="68"/>
  <c r="J124" i="68"/>
  <c r="K124" i="68"/>
  <c r="L124" i="68"/>
  <c r="M124" i="68"/>
  <c r="N124" i="68"/>
  <c r="O124" i="68"/>
  <c r="P124" i="68"/>
  <c r="Q124" i="68"/>
  <c r="R124" i="68"/>
  <c r="S124" i="68"/>
  <c r="T124" i="68"/>
  <c r="U124" i="68"/>
  <c r="V124" i="68"/>
  <c r="W124" i="68"/>
  <c r="X124" i="68"/>
  <c r="Y124" i="68"/>
  <c r="Z124" i="68"/>
  <c r="AA124" i="68"/>
  <c r="AB124" i="68"/>
  <c r="AC124" i="68"/>
  <c r="A126" i="68" l="1"/>
  <c r="C125" i="68"/>
  <c r="D125" i="68"/>
  <c r="E125" i="68"/>
  <c r="F125" i="68"/>
  <c r="G125" i="68"/>
  <c r="H125" i="68"/>
  <c r="I125" i="68"/>
  <c r="J125" i="68"/>
  <c r="K125" i="68"/>
  <c r="L125" i="68"/>
  <c r="M125" i="68"/>
  <c r="N125" i="68"/>
  <c r="O125" i="68"/>
  <c r="P125" i="68"/>
  <c r="Q125" i="68"/>
  <c r="R125" i="68"/>
  <c r="S125" i="68"/>
  <c r="T125" i="68"/>
  <c r="U125" i="68"/>
  <c r="V125" i="68"/>
  <c r="W125" i="68"/>
  <c r="X125" i="68"/>
  <c r="Y125" i="68"/>
  <c r="Z125" i="68"/>
  <c r="AA125" i="68"/>
  <c r="AB125" i="68"/>
  <c r="AC125" i="68"/>
  <c r="A293" i="68"/>
  <c r="C292" i="68"/>
  <c r="D292" i="68"/>
  <c r="E292" i="68"/>
  <c r="F292" i="68"/>
  <c r="G292" i="68"/>
  <c r="H292" i="68"/>
  <c r="I292" i="68"/>
  <c r="J292" i="68"/>
  <c r="K292" i="68"/>
  <c r="L292" i="68"/>
  <c r="M292" i="68"/>
  <c r="N292" i="68"/>
  <c r="O292" i="68"/>
  <c r="P292" i="68"/>
  <c r="Q292" i="68"/>
  <c r="R292" i="68"/>
  <c r="S292" i="68"/>
  <c r="T292" i="68"/>
  <c r="U292" i="68"/>
  <c r="V292" i="68"/>
  <c r="W292" i="68"/>
  <c r="X292" i="68"/>
  <c r="Y292" i="68"/>
  <c r="Z292" i="68"/>
  <c r="AA292" i="68"/>
  <c r="AB292" i="68"/>
  <c r="AC292" i="68"/>
  <c r="A209" i="68"/>
  <c r="C208" i="68"/>
  <c r="D208" i="68"/>
  <c r="E208" i="68"/>
  <c r="F208" i="68"/>
  <c r="G208" i="68"/>
  <c r="H208" i="68"/>
  <c r="I208" i="68"/>
  <c r="J208" i="68"/>
  <c r="K208" i="68"/>
  <c r="L208" i="68"/>
  <c r="M208" i="68"/>
  <c r="N208" i="68"/>
  <c r="O208" i="68"/>
  <c r="P208" i="68"/>
  <c r="Q208" i="68"/>
  <c r="R208" i="68"/>
  <c r="S208" i="68"/>
  <c r="T208" i="68"/>
  <c r="U208" i="68"/>
  <c r="V208" i="68"/>
  <c r="W208" i="68"/>
  <c r="X208" i="68"/>
  <c r="Y208" i="68"/>
  <c r="Z208" i="68"/>
  <c r="AA208" i="68"/>
  <c r="AB208" i="68"/>
  <c r="AC208" i="68"/>
  <c r="AD292" i="68"/>
  <c r="A41" i="68"/>
  <c r="AE41" i="68" s="1"/>
  <c r="C40" i="68"/>
  <c r="D40" i="68"/>
  <c r="E40" i="68"/>
  <c r="F40" i="68"/>
  <c r="G40" i="68"/>
  <c r="H40" i="68"/>
  <c r="I40" i="68"/>
  <c r="J40" i="68"/>
  <c r="K40" i="68"/>
  <c r="L40" i="68"/>
  <c r="M40" i="68"/>
  <c r="N40" i="68"/>
  <c r="O40" i="68"/>
  <c r="P40" i="68"/>
  <c r="Q40" i="68"/>
  <c r="R40" i="68"/>
  <c r="S40" i="68"/>
  <c r="T40" i="68"/>
  <c r="U40" i="68"/>
  <c r="V40" i="68"/>
  <c r="W40" i="68"/>
  <c r="X40" i="68"/>
  <c r="Y40" i="68"/>
  <c r="Z40" i="68"/>
  <c r="AA40" i="68"/>
  <c r="AB40" i="68"/>
  <c r="AC40" i="68"/>
  <c r="A253" i="68"/>
  <c r="C252" i="68"/>
  <c r="A83" i="68"/>
  <c r="A167" i="68"/>
  <c r="C166" i="68"/>
  <c r="AE292" i="68"/>
  <c r="AE293" i="68"/>
  <c r="AE209" i="68"/>
  <c r="AE208" i="68"/>
  <c r="AE125" i="68"/>
  <c r="AE126" i="68"/>
  <c r="AE124" i="68"/>
  <c r="AE40" i="68"/>
  <c r="AF1" i="68"/>
  <c r="A335" i="68"/>
  <c r="C334" i="68"/>
  <c r="AD125" i="68"/>
  <c r="AF293" i="68" l="1"/>
  <c r="AF209" i="68"/>
  <c r="AF125" i="68"/>
  <c r="AF126" i="68"/>
  <c r="AG1" i="68"/>
  <c r="AF41" i="68"/>
  <c r="A210" i="68"/>
  <c r="C209" i="68"/>
  <c r="D209" i="68"/>
  <c r="E209" i="68"/>
  <c r="F209" i="68"/>
  <c r="G209" i="68"/>
  <c r="H209" i="68"/>
  <c r="I209" i="68"/>
  <c r="J209" i="68"/>
  <c r="K209" i="68"/>
  <c r="L209" i="68"/>
  <c r="M209" i="68"/>
  <c r="N209" i="68"/>
  <c r="O209" i="68"/>
  <c r="P209" i="68"/>
  <c r="Q209" i="68"/>
  <c r="R209" i="68"/>
  <c r="S209" i="68"/>
  <c r="T209" i="68"/>
  <c r="U209" i="68"/>
  <c r="V209" i="68"/>
  <c r="W209" i="68"/>
  <c r="X209" i="68"/>
  <c r="Y209" i="68"/>
  <c r="Z209" i="68"/>
  <c r="AA209" i="68"/>
  <c r="AB209" i="68"/>
  <c r="AC209" i="68"/>
  <c r="AD209" i="68"/>
  <c r="A294" i="68"/>
  <c r="AF294" i="68" s="1"/>
  <c r="C293" i="68"/>
  <c r="D293" i="68"/>
  <c r="E293" i="68"/>
  <c r="F293" i="68"/>
  <c r="G293" i="68"/>
  <c r="H293" i="68"/>
  <c r="I293" i="68"/>
  <c r="J293" i="68"/>
  <c r="K293" i="68"/>
  <c r="L293" i="68"/>
  <c r="M293" i="68"/>
  <c r="N293" i="68"/>
  <c r="O293" i="68"/>
  <c r="P293" i="68"/>
  <c r="Q293" i="68"/>
  <c r="R293" i="68"/>
  <c r="S293" i="68"/>
  <c r="T293" i="68"/>
  <c r="U293" i="68"/>
  <c r="V293" i="68"/>
  <c r="W293" i="68"/>
  <c r="X293" i="68"/>
  <c r="Y293" i="68"/>
  <c r="Z293" i="68"/>
  <c r="AA293" i="68"/>
  <c r="AB293" i="68"/>
  <c r="AC293" i="68"/>
  <c r="AD293" i="68"/>
  <c r="A127" i="68"/>
  <c r="C126" i="68"/>
  <c r="D126" i="68"/>
  <c r="E126" i="68"/>
  <c r="F126" i="68"/>
  <c r="G126" i="68"/>
  <c r="H126" i="68"/>
  <c r="I126" i="68"/>
  <c r="J126" i="68"/>
  <c r="K126" i="68"/>
  <c r="L126" i="68"/>
  <c r="M126" i="68"/>
  <c r="N126" i="68"/>
  <c r="O126" i="68"/>
  <c r="P126" i="68"/>
  <c r="Q126" i="68"/>
  <c r="R126" i="68"/>
  <c r="S126" i="68"/>
  <c r="T126" i="68"/>
  <c r="U126" i="68"/>
  <c r="V126" i="68"/>
  <c r="W126" i="68"/>
  <c r="X126" i="68"/>
  <c r="Y126" i="68"/>
  <c r="Z126" i="68"/>
  <c r="AA126" i="68"/>
  <c r="AB126" i="68"/>
  <c r="AC126" i="68"/>
  <c r="AD126" i="68"/>
  <c r="A336" i="68"/>
  <c r="C335" i="68"/>
  <c r="A168" i="68"/>
  <c r="C167" i="68"/>
  <c r="A84" i="68"/>
  <c r="A254" i="68"/>
  <c r="C253" i="68"/>
  <c r="A42" i="68"/>
  <c r="C41" i="68"/>
  <c r="D41" i="68"/>
  <c r="E41" i="68"/>
  <c r="F41" i="68"/>
  <c r="G41" i="68"/>
  <c r="H41" i="68"/>
  <c r="I41" i="68"/>
  <c r="J41" i="68"/>
  <c r="K41" i="68"/>
  <c r="L41" i="68"/>
  <c r="M41" i="68"/>
  <c r="N41" i="68"/>
  <c r="O41" i="68"/>
  <c r="P41" i="68"/>
  <c r="Q41" i="68"/>
  <c r="R41" i="68"/>
  <c r="S41" i="68"/>
  <c r="T41" i="68"/>
  <c r="U41" i="68"/>
  <c r="V41" i="68"/>
  <c r="W41" i="68"/>
  <c r="X41" i="68"/>
  <c r="Y41" i="68"/>
  <c r="Z41" i="68"/>
  <c r="AA41" i="68"/>
  <c r="AB41" i="68"/>
  <c r="AC41" i="68"/>
  <c r="AD41" i="68"/>
  <c r="A43" i="68" l="1"/>
  <c r="C42" i="68"/>
  <c r="D42" i="68"/>
  <c r="E42" i="68"/>
  <c r="F42" i="68"/>
  <c r="G42" i="68"/>
  <c r="H42" i="68"/>
  <c r="I42" i="68"/>
  <c r="J42" i="68"/>
  <c r="K42" i="68"/>
  <c r="L42" i="68"/>
  <c r="M42" i="68"/>
  <c r="N42" i="68"/>
  <c r="O42" i="68"/>
  <c r="P42" i="68"/>
  <c r="Q42" i="68"/>
  <c r="R42" i="68"/>
  <c r="S42" i="68"/>
  <c r="T42" i="68"/>
  <c r="U42" i="68"/>
  <c r="V42" i="68"/>
  <c r="W42" i="68"/>
  <c r="X42" i="68"/>
  <c r="Y42" i="68"/>
  <c r="Z42" i="68"/>
  <c r="AA42" i="68"/>
  <c r="AB42" i="68"/>
  <c r="AC42" i="68"/>
  <c r="AD42" i="68"/>
  <c r="AE42" i="68"/>
  <c r="A128" i="68"/>
  <c r="AG128" i="68" s="1"/>
  <c r="C127" i="68"/>
  <c r="D127" i="68"/>
  <c r="E127" i="68"/>
  <c r="F127" i="68"/>
  <c r="G127" i="68"/>
  <c r="H127" i="68"/>
  <c r="I127" i="68"/>
  <c r="J127" i="68"/>
  <c r="K127" i="68"/>
  <c r="L127" i="68"/>
  <c r="M127" i="68"/>
  <c r="N127" i="68"/>
  <c r="O127" i="68"/>
  <c r="P127" i="68"/>
  <c r="Q127" i="68"/>
  <c r="R127" i="68"/>
  <c r="S127" i="68"/>
  <c r="T127" i="68"/>
  <c r="U127" i="68"/>
  <c r="V127" i="68"/>
  <c r="W127" i="68"/>
  <c r="X127" i="68"/>
  <c r="Y127" i="68"/>
  <c r="Z127" i="68"/>
  <c r="AA127" i="68"/>
  <c r="AB127" i="68"/>
  <c r="AC127" i="68"/>
  <c r="AD127" i="68"/>
  <c r="AE127" i="68"/>
  <c r="AF127" i="68"/>
  <c r="A169" i="68"/>
  <c r="C168" i="68"/>
  <c r="A85" i="68"/>
  <c r="A337" i="68"/>
  <c r="C336" i="68"/>
  <c r="A211" i="68"/>
  <c r="AG211" i="68" s="1"/>
  <c r="C210" i="68"/>
  <c r="D210" i="68"/>
  <c r="E210" i="68"/>
  <c r="F210" i="68"/>
  <c r="G210" i="68"/>
  <c r="H210" i="68"/>
  <c r="I210" i="68"/>
  <c r="J210" i="68"/>
  <c r="K210" i="68"/>
  <c r="L210" i="68"/>
  <c r="M210" i="68"/>
  <c r="N210" i="68"/>
  <c r="O210" i="68"/>
  <c r="P210" i="68"/>
  <c r="Q210" i="68"/>
  <c r="R210" i="68"/>
  <c r="S210" i="68"/>
  <c r="T210" i="68"/>
  <c r="U210" i="68"/>
  <c r="V210" i="68"/>
  <c r="W210" i="68"/>
  <c r="X210" i="68"/>
  <c r="Y210" i="68"/>
  <c r="Z210" i="68"/>
  <c r="AA210" i="68"/>
  <c r="AB210" i="68"/>
  <c r="AC210" i="68"/>
  <c r="AD210" i="68"/>
  <c r="AE210" i="68"/>
  <c r="A255" i="68"/>
  <c r="C254" i="68"/>
  <c r="A295" i="68"/>
  <c r="C294" i="68"/>
  <c r="D294" i="68"/>
  <c r="E294" i="68"/>
  <c r="F294" i="68"/>
  <c r="G294" i="68"/>
  <c r="H294" i="68"/>
  <c r="I294" i="68"/>
  <c r="J294" i="68"/>
  <c r="K294" i="68"/>
  <c r="L294" i="68"/>
  <c r="M294" i="68"/>
  <c r="N294" i="68"/>
  <c r="O294" i="68"/>
  <c r="P294" i="68"/>
  <c r="Q294" i="68"/>
  <c r="R294" i="68"/>
  <c r="S294" i="68"/>
  <c r="T294" i="68"/>
  <c r="U294" i="68"/>
  <c r="V294" i="68"/>
  <c r="W294" i="68"/>
  <c r="X294" i="68"/>
  <c r="Y294" i="68"/>
  <c r="Z294" i="68"/>
  <c r="AA294" i="68"/>
  <c r="AB294" i="68"/>
  <c r="AC294" i="68"/>
  <c r="AD294" i="68"/>
  <c r="AE294" i="68"/>
  <c r="AG294" i="68"/>
  <c r="AG210" i="68"/>
  <c r="AG127" i="68"/>
  <c r="AG126" i="68"/>
  <c r="AG42" i="68"/>
  <c r="AH1" i="68"/>
  <c r="AG43" i="68"/>
  <c r="AF42" i="68"/>
  <c r="AF210" i="68"/>
  <c r="AH6" i="68" l="1"/>
  <c r="AH7" i="68"/>
  <c r="AH8" i="68"/>
  <c r="A129" i="68"/>
  <c r="AH129" i="68" s="1"/>
  <c r="C128" i="68"/>
  <c r="D128" i="68"/>
  <c r="E128" i="68"/>
  <c r="F128" i="68"/>
  <c r="G128" i="68"/>
  <c r="H128" i="68"/>
  <c r="I128" i="68"/>
  <c r="J128" i="68"/>
  <c r="K128" i="68"/>
  <c r="L128" i="68"/>
  <c r="M128" i="68"/>
  <c r="N128" i="68"/>
  <c r="O128" i="68"/>
  <c r="P128" i="68"/>
  <c r="Q128" i="68"/>
  <c r="R128" i="68"/>
  <c r="S128" i="68"/>
  <c r="T128" i="68"/>
  <c r="U128" i="68"/>
  <c r="V128" i="68"/>
  <c r="W128" i="68"/>
  <c r="X128" i="68"/>
  <c r="Y128" i="68"/>
  <c r="Z128" i="68"/>
  <c r="AA128" i="68"/>
  <c r="AB128" i="68"/>
  <c r="AC128" i="68"/>
  <c r="AD128" i="68"/>
  <c r="AE128" i="68"/>
  <c r="AF128" i="68"/>
  <c r="A296" i="68"/>
  <c r="C295" i="68"/>
  <c r="D295" i="68"/>
  <c r="E295" i="68"/>
  <c r="F295" i="68"/>
  <c r="G295" i="68"/>
  <c r="H295" i="68"/>
  <c r="I295" i="68"/>
  <c r="J295" i="68"/>
  <c r="K295" i="68"/>
  <c r="L295" i="68"/>
  <c r="M295" i="68"/>
  <c r="N295" i="68"/>
  <c r="O295" i="68"/>
  <c r="P295" i="68"/>
  <c r="Q295" i="68"/>
  <c r="R295" i="68"/>
  <c r="S295" i="68"/>
  <c r="T295" i="68"/>
  <c r="U295" i="68"/>
  <c r="V295" i="68"/>
  <c r="W295" i="68"/>
  <c r="X295" i="68"/>
  <c r="Y295" i="68"/>
  <c r="Z295" i="68"/>
  <c r="AA295" i="68"/>
  <c r="AB295" i="68"/>
  <c r="AC295" i="68"/>
  <c r="AD295" i="68"/>
  <c r="AE295" i="68"/>
  <c r="AF295" i="68"/>
  <c r="A212" i="68"/>
  <c r="AH212" i="68" s="1"/>
  <c r="C211" i="68"/>
  <c r="D211" i="68"/>
  <c r="E211" i="68"/>
  <c r="F211" i="68"/>
  <c r="G211" i="68"/>
  <c r="H211" i="68"/>
  <c r="I211" i="68"/>
  <c r="J211" i="68"/>
  <c r="K211" i="68"/>
  <c r="L211" i="68"/>
  <c r="M211" i="68"/>
  <c r="N211" i="68"/>
  <c r="O211" i="68"/>
  <c r="P211" i="68"/>
  <c r="Q211" i="68"/>
  <c r="R211" i="68"/>
  <c r="S211" i="68"/>
  <c r="T211" i="68"/>
  <c r="U211" i="68"/>
  <c r="V211" i="68"/>
  <c r="W211" i="68"/>
  <c r="X211" i="68"/>
  <c r="Y211" i="68"/>
  <c r="Z211" i="68"/>
  <c r="AA211" i="68"/>
  <c r="AB211" i="68"/>
  <c r="AC211" i="68"/>
  <c r="AD211" i="68"/>
  <c r="AE211" i="68"/>
  <c r="AF211" i="68"/>
  <c r="A86" i="68"/>
  <c r="A44" i="68"/>
  <c r="AH44" i="68" s="1"/>
  <c r="C43" i="68"/>
  <c r="D43" i="68"/>
  <c r="E43" i="68"/>
  <c r="F43" i="68"/>
  <c r="G43" i="68"/>
  <c r="H43" i="68"/>
  <c r="I43" i="68"/>
  <c r="J43" i="68"/>
  <c r="K43" i="68"/>
  <c r="L43" i="68"/>
  <c r="M43" i="68"/>
  <c r="N43" i="68"/>
  <c r="O43" i="68"/>
  <c r="P43" i="68"/>
  <c r="Q43" i="68"/>
  <c r="R43" i="68"/>
  <c r="S43" i="68"/>
  <c r="T43" i="68"/>
  <c r="U43" i="68"/>
  <c r="V43" i="68"/>
  <c r="W43" i="68"/>
  <c r="X43" i="68"/>
  <c r="Y43" i="68"/>
  <c r="Z43" i="68"/>
  <c r="AA43" i="68"/>
  <c r="AB43" i="68"/>
  <c r="AC43" i="68"/>
  <c r="AD43" i="68"/>
  <c r="AE43" i="68"/>
  <c r="AF43" i="68"/>
  <c r="AH296" i="68"/>
  <c r="AH295" i="68"/>
  <c r="AH211" i="68"/>
  <c r="AH127" i="68"/>
  <c r="AH128" i="68"/>
  <c r="AI1" i="68"/>
  <c r="AH43" i="68"/>
  <c r="AH169" i="68"/>
  <c r="A256" i="68"/>
  <c r="C255" i="68"/>
  <c r="A338" i="68"/>
  <c r="C337" i="68"/>
  <c r="A170" i="68"/>
  <c r="C169" i="68"/>
  <c r="AG295" i="68"/>
  <c r="AI6" i="68" l="1"/>
  <c r="AI7" i="68"/>
  <c r="AI8" i="68"/>
  <c r="AI338" i="68" s="1"/>
  <c r="AH170" i="68"/>
  <c r="AH337" i="68"/>
  <c r="A339" i="68"/>
  <c r="C338" i="68"/>
  <c r="A297" i="68"/>
  <c r="AI297" i="68" s="1"/>
  <c r="C296" i="68"/>
  <c r="D296" i="68"/>
  <c r="E296" i="68"/>
  <c r="F296" i="68"/>
  <c r="G296" i="68"/>
  <c r="H296" i="68"/>
  <c r="I296" i="68"/>
  <c r="J296" i="68"/>
  <c r="K296" i="68"/>
  <c r="L296" i="68"/>
  <c r="M296" i="68"/>
  <c r="N296" i="68"/>
  <c r="O296" i="68"/>
  <c r="P296" i="68"/>
  <c r="Q296" i="68"/>
  <c r="R296" i="68"/>
  <c r="S296" i="68"/>
  <c r="T296" i="68"/>
  <c r="U296" i="68"/>
  <c r="V296" i="68"/>
  <c r="W296" i="68"/>
  <c r="X296" i="68"/>
  <c r="Y296" i="68"/>
  <c r="Z296" i="68"/>
  <c r="AA296" i="68"/>
  <c r="AB296" i="68"/>
  <c r="AC296" i="68"/>
  <c r="AD296" i="68"/>
  <c r="AE296" i="68"/>
  <c r="AF296" i="68"/>
  <c r="AG296" i="68"/>
  <c r="AH338" i="68" s="1"/>
  <c r="AH294" i="68"/>
  <c r="AH336" i="68"/>
  <c r="A257" i="68"/>
  <c r="C256" i="68"/>
  <c r="A45" i="68"/>
  <c r="AI45" i="68" s="1"/>
  <c r="C44" i="68"/>
  <c r="D44" i="68"/>
  <c r="E44" i="68"/>
  <c r="F44" i="68"/>
  <c r="G44" i="68"/>
  <c r="H44" i="68"/>
  <c r="I44" i="68"/>
  <c r="J44" i="68"/>
  <c r="K44" i="68"/>
  <c r="L44" i="68"/>
  <c r="M44" i="68"/>
  <c r="N44" i="68"/>
  <c r="O44" i="68"/>
  <c r="P44" i="68"/>
  <c r="Q44" i="68"/>
  <c r="R44" i="68"/>
  <c r="S44" i="68"/>
  <c r="T44" i="68"/>
  <c r="U44" i="68"/>
  <c r="V44" i="68"/>
  <c r="W44" i="68"/>
  <c r="X44" i="68"/>
  <c r="Y44" i="68"/>
  <c r="Z44" i="68"/>
  <c r="AA44" i="68"/>
  <c r="AB44" i="68"/>
  <c r="AC44" i="68"/>
  <c r="AD44" i="68"/>
  <c r="AE44" i="68"/>
  <c r="AF44" i="68"/>
  <c r="AG44" i="68"/>
  <c r="A130" i="68"/>
  <c r="C129" i="68"/>
  <c r="D129" i="68"/>
  <c r="E129" i="68"/>
  <c r="F129" i="68"/>
  <c r="G129" i="68"/>
  <c r="H129" i="68"/>
  <c r="I129" i="68"/>
  <c r="J129" i="68"/>
  <c r="K129" i="68"/>
  <c r="L129" i="68"/>
  <c r="M129" i="68"/>
  <c r="N129" i="68"/>
  <c r="O129" i="68"/>
  <c r="P129" i="68"/>
  <c r="Q129" i="68"/>
  <c r="R129" i="68"/>
  <c r="S129" i="68"/>
  <c r="T129" i="68"/>
  <c r="U129" i="68"/>
  <c r="V129" i="68"/>
  <c r="W129" i="68"/>
  <c r="X129" i="68"/>
  <c r="Y129" i="68"/>
  <c r="Z129" i="68"/>
  <c r="AA129" i="68"/>
  <c r="AB129" i="68"/>
  <c r="AC129" i="68"/>
  <c r="AD129" i="68"/>
  <c r="AE129" i="68"/>
  <c r="AF129" i="68"/>
  <c r="AG129" i="68"/>
  <c r="AH168" i="68"/>
  <c r="AH253" i="68"/>
  <c r="AH252" i="68"/>
  <c r="A87" i="68"/>
  <c r="AH126" i="68"/>
  <c r="AH210" i="68"/>
  <c r="A171" i="68"/>
  <c r="C170" i="68"/>
  <c r="AI296" i="68"/>
  <c r="AI212" i="68"/>
  <c r="AI129" i="68"/>
  <c r="AI130" i="68"/>
  <c r="AI128" i="68"/>
  <c r="AI44" i="68"/>
  <c r="AJ1" i="68"/>
  <c r="A213" i="68"/>
  <c r="AI213" i="68" s="1"/>
  <c r="C212" i="68"/>
  <c r="D212" i="68"/>
  <c r="E212" i="68"/>
  <c r="F212" i="68"/>
  <c r="G212" i="68"/>
  <c r="H212" i="68"/>
  <c r="I212" i="68"/>
  <c r="J212" i="68"/>
  <c r="K212" i="68"/>
  <c r="L212" i="68"/>
  <c r="M212" i="68"/>
  <c r="N212" i="68"/>
  <c r="O212" i="68"/>
  <c r="P212" i="68"/>
  <c r="Q212" i="68"/>
  <c r="R212" i="68"/>
  <c r="S212" i="68"/>
  <c r="T212" i="68"/>
  <c r="U212" i="68"/>
  <c r="V212" i="68"/>
  <c r="W212" i="68"/>
  <c r="X212" i="68"/>
  <c r="Y212" i="68"/>
  <c r="Z212" i="68"/>
  <c r="AA212" i="68"/>
  <c r="AB212" i="68"/>
  <c r="AC212" i="68"/>
  <c r="AD212" i="68"/>
  <c r="AE212" i="68"/>
  <c r="AF212" i="68"/>
  <c r="AG212" i="68"/>
  <c r="AH254" i="68" s="1"/>
  <c r="AJ8" i="68" l="1"/>
  <c r="AJ6" i="68"/>
  <c r="AJ7" i="68"/>
  <c r="A88" i="68"/>
  <c r="A131" i="68"/>
  <c r="C130" i="68"/>
  <c r="D130" i="68"/>
  <c r="E130" i="68"/>
  <c r="F130" i="68"/>
  <c r="G130" i="68"/>
  <c r="H130" i="68"/>
  <c r="I130" i="68"/>
  <c r="J130" i="68"/>
  <c r="K130" i="68"/>
  <c r="L130" i="68"/>
  <c r="M130" i="68"/>
  <c r="N130" i="68"/>
  <c r="O130" i="68"/>
  <c r="P130" i="68"/>
  <c r="Q130" i="68"/>
  <c r="R130" i="68"/>
  <c r="S130" i="68"/>
  <c r="T130" i="68"/>
  <c r="U130" i="68"/>
  <c r="V130" i="68"/>
  <c r="W130" i="68"/>
  <c r="X130" i="68"/>
  <c r="Y130" i="68"/>
  <c r="Z130" i="68"/>
  <c r="AA130" i="68"/>
  <c r="AB130" i="68"/>
  <c r="AC130" i="68"/>
  <c r="AD130" i="68"/>
  <c r="AE130" i="68"/>
  <c r="AF130" i="68"/>
  <c r="AG130" i="68"/>
  <c r="AH130" i="68"/>
  <c r="A46" i="68"/>
  <c r="AJ46" i="68" s="1"/>
  <c r="C45" i="68"/>
  <c r="D45" i="68"/>
  <c r="E45" i="68"/>
  <c r="F45" i="68"/>
  <c r="G45" i="68"/>
  <c r="H45" i="68"/>
  <c r="I45" i="68"/>
  <c r="J45" i="68"/>
  <c r="K45" i="68"/>
  <c r="L45" i="68"/>
  <c r="M45" i="68"/>
  <c r="N45" i="68"/>
  <c r="O45" i="68"/>
  <c r="P45" i="68"/>
  <c r="Q45" i="68"/>
  <c r="R45" i="68"/>
  <c r="S45" i="68"/>
  <c r="T45" i="68"/>
  <c r="U45" i="68"/>
  <c r="V45" i="68"/>
  <c r="W45" i="68"/>
  <c r="X45" i="68"/>
  <c r="Y45" i="68"/>
  <c r="Z45" i="68"/>
  <c r="AA45" i="68"/>
  <c r="AB45" i="68"/>
  <c r="AC45" i="68"/>
  <c r="AD45" i="68"/>
  <c r="AE45" i="68"/>
  <c r="AF45" i="68"/>
  <c r="AG45" i="68"/>
  <c r="AH45" i="68"/>
  <c r="A258" i="68"/>
  <c r="C257" i="68"/>
  <c r="AI127" i="68"/>
  <c r="AI169" i="68"/>
  <c r="AI168" i="68"/>
  <c r="AI336" i="68"/>
  <c r="A340" i="68"/>
  <c r="C339" i="68"/>
  <c r="AI254" i="68"/>
  <c r="AI294" i="68"/>
  <c r="AI337" i="68"/>
  <c r="AJ297" i="68"/>
  <c r="AJ213" i="68"/>
  <c r="AJ129" i="68"/>
  <c r="AJ130" i="68"/>
  <c r="AJ131" i="68"/>
  <c r="AK1" i="68"/>
  <c r="AJ45" i="68"/>
  <c r="A172" i="68"/>
  <c r="C171" i="68"/>
  <c r="AH171" i="68"/>
  <c r="AI171" i="68"/>
  <c r="AI170" i="68"/>
  <c r="AI253" i="68"/>
  <c r="A214" i="68"/>
  <c r="C213" i="68"/>
  <c r="D213" i="68"/>
  <c r="E213" i="68"/>
  <c r="F213" i="68"/>
  <c r="G213" i="68"/>
  <c r="H213" i="68"/>
  <c r="I213" i="68"/>
  <c r="J213" i="68"/>
  <c r="K213" i="68"/>
  <c r="L213" i="68"/>
  <c r="M213" i="68"/>
  <c r="N213" i="68"/>
  <c r="O213" i="68"/>
  <c r="P213" i="68"/>
  <c r="Q213" i="68"/>
  <c r="R213" i="68"/>
  <c r="S213" i="68"/>
  <c r="T213" i="68"/>
  <c r="U213" i="68"/>
  <c r="V213" i="68"/>
  <c r="W213" i="68"/>
  <c r="X213" i="68"/>
  <c r="Y213" i="68"/>
  <c r="Z213" i="68"/>
  <c r="AA213" i="68"/>
  <c r="AB213" i="68"/>
  <c r="AC213" i="68"/>
  <c r="AD213" i="68"/>
  <c r="AE213" i="68"/>
  <c r="AF213" i="68"/>
  <c r="AG213" i="68"/>
  <c r="AH255" i="68" s="1"/>
  <c r="AH213" i="68"/>
  <c r="AI255" i="68" s="1"/>
  <c r="A298" i="68"/>
  <c r="C297" i="68"/>
  <c r="D297" i="68"/>
  <c r="E297" i="68"/>
  <c r="F297" i="68"/>
  <c r="G297" i="68"/>
  <c r="H297" i="68"/>
  <c r="I297" i="68"/>
  <c r="J297" i="68"/>
  <c r="K297" i="68"/>
  <c r="L297" i="68"/>
  <c r="M297" i="68"/>
  <c r="N297" i="68"/>
  <c r="O297" i="68"/>
  <c r="P297" i="68"/>
  <c r="Q297" i="68"/>
  <c r="R297" i="68"/>
  <c r="S297" i="68"/>
  <c r="T297" i="68"/>
  <c r="U297" i="68"/>
  <c r="V297" i="68"/>
  <c r="W297" i="68"/>
  <c r="X297" i="68"/>
  <c r="Y297" i="68"/>
  <c r="Z297" i="68"/>
  <c r="AA297" i="68"/>
  <c r="AB297" i="68"/>
  <c r="AC297" i="68"/>
  <c r="AD297" i="68"/>
  <c r="AE297" i="68"/>
  <c r="AF297" i="68"/>
  <c r="AG297" i="68"/>
  <c r="AH339" i="68" s="1"/>
  <c r="AH297" i="68"/>
  <c r="AI339" i="68" s="1"/>
  <c r="AI126" i="68"/>
  <c r="AI211" i="68"/>
  <c r="AI210" i="68"/>
  <c r="AI252" i="68"/>
  <c r="AI295" i="68"/>
  <c r="AJ337" i="68" s="1"/>
  <c r="AK7" i="68" l="1"/>
  <c r="AK8" i="68"/>
  <c r="AK6" i="68"/>
  <c r="AJ168" i="68"/>
  <c r="AJ210" i="68"/>
  <c r="AJ211" i="68"/>
  <c r="AK253" i="68" s="1"/>
  <c r="A89" i="68"/>
  <c r="AJ127" i="68"/>
  <c r="AJ126" i="68"/>
  <c r="AJ171" i="68"/>
  <c r="AJ252" i="68"/>
  <c r="AJ296" i="68"/>
  <c r="AJ338" i="68"/>
  <c r="A215" i="68"/>
  <c r="C214" i="68"/>
  <c r="D214" i="68"/>
  <c r="E214" i="68"/>
  <c r="F214" i="68"/>
  <c r="G214" i="68"/>
  <c r="H214" i="68"/>
  <c r="I214" i="68"/>
  <c r="J214" i="68"/>
  <c r="K214" i="68"/>
  <c r="L214" i="68"/>
  <c r="M214" i="68"/>
  <c r="N214" i="68"/>
  <c r="O214" i="68"/>
  <c r="P214" i="68"/>
  <c r="Q214" i="68"/>
  <c r="R214" i="68"/>
  <c r="S214" i="68"/>
  <c r="T214" i="68"/>
  <c r="U214" i="68"/>
  <c r="V214" i="68"/>
  <c r="W214" i="68"/>
  <c r="X214" i="68"/>
  <c r="Y214" i="68"/>
  <c r="Z214" i="68"/>
  <c r="AA214" i="68"/>
  <c r="AB214" i="68"/>
  <c r="AC214" i="68"/>
  <c r="AD214" i="68"/>
  <c r="AE214" i="68"/>
  <c r="AF214" i="68"/>
  <c r="AG214" i="68"/>
  <c r="AH256" i="68" s="1"/>
  <c r="AH214" i="68"/>
  <c r="AI256" i="68" s="1"/>
  <c r="AI214" i="68"/>
  <c r="AJ256" i="68" s="1"/>
  <c r="A341" i="68"/>
  <c r="C340" i="68"/>
  <c r="A132" i="68"/>
  <c r="C131" i="68"/>
  <c r="D131" i="68"/>
  <c r="E131" i="68"/>
  <c r="F131" i="68"/>
  <c r="G131" i="68"/>
  <c r="H131" i="68"/>
  <c r="I131" i="68"/>
  <c r="J131" i="68"/>
  <c r="K131" i="68"/>
  <c r="L131" i="68"/>
  <c r="M131" i="68"/>
  <c r="N131" i="68"/>
  <c r="O131" i="68"/>
  <c r="P131" i="68"/>
  <c r="Q131" i="68"/>
  <c r="R131" i="68"/>
  <c r="S131" i="68"/>
  <c r="T131" i="68"/>
  <c r="U131" i="68"/>
  <c r="V131" i="68"/>
  <c r="W131" i="68"/>
  <c r="X131" i="68"/>
  <c r="Y131" i="68"/>
  <c r="Z131" i="68"/>
  <c r="AA131" i="68"/>
  <c r="AB131" i="68"/>
  <c r="AC131" i="68"/>
  <c r="AD131" i="68"/>
  <c r="AE131" i="68"/>
  <c r="AF131" i="68"/>
  <c r="AG131" i="68"/>
  <c r="AH131" i="68"/>
  <c r="AI131" i="68"/>
  <c r="AJ169" i="68"/>
  <c r="AJ214" i="68"/>
  <c r="AJ212" i="68"/>
  <c r="AJ255" i="68"/>
  <c r="AJ254" i="68"/>
  <c r="AJ253" i="68"/>
  <c r="AJ295" i="68"/>
  <c r="AJ336" i="68"/>
  <c r="A299" i="68"/>
  <c r="AK299" i="68" s="1"/>
  <c r="C298" i="68"/>
  <c r="D298" i="68"/>
  <c r="E298" i="68"/>
  <c r="F298" i="68"/>
  <c r="G298" i="68"/>
  <c r="H298" i="68"/>
  <c r="I298" i="68"/>
  <c r="J298" i="68"/>
  <c r="K298" i="68"/>
  <c r="L298" i="68"/>
  <c r="M298" i="68"/>
  <c r="N298" i="68"/>
  <c r="O298" i="68"/>
  <c r="P298" i="68"/>
  <c r="Q298" i="68"/>
  <c r="R298" i="68"/>
  <c r="S298" i="68"/>
  <c r="T298" i="68"/>
  <c r="U298" i="68"/>
  <c r="V298" i="68"/>
  <c r="W298" i="68"/>
  <c r="X298" i="68"/>
  <c r="Y298" i="68"/>
  <c r="Z298" i="68"/>
  <c r="AA298" i="68"/>
  <c r="AB298" i="68"/>
  <c r="AC298" i="68"/>
  <c r="AD298" i="68"/>
  <c r="AE298" i="68"/>
  <c r="AF298" i="68"/>
  <c r="AG298" i="68"/>
  <c r="AH340" i="68" s="1"/>
  <c r="AH298" i="68"/>
  <c r="AI340" i="68" s="1"/>
  <c r="AI298" i="68"/>
  <c r="AJ340" i="68" s="1"/>
  <c r="A173" i="68"/>
  <c r="C172" i="68"/>
  <c r="AH172" i="68"/>
  <c r="AI172" i="68"/>
  <c r="A47" i="68"/>
  <c r="C46" i="68"/>
  <c r="D46" i="68"/>
  <c r="E46" i="68"/>
  <c r="F46" i="68"/>
  <c r="G46" i="68"/>
  <c r="H46" i="68"/>
  <c r="I46" i="68"/>
  <c r="J46" i="68"/>
  <c r="K46" i="68"/>
  <c r="L46" i="68"/>
  <c r="M46" i="68"/>
  <c r="N46" i="68"/>
  <c r="O46" i="68"/>
  <c r="P46" i="68"/>
  <c r="Q46" i="68"/>
  <c r="R46" i="68"/>
  <c r="S46" i="68"/>
  <c r="T46" i="68"/>
  <c r="U46" i="68"/>
  <c r="V46" i="68"/>
  <c r="W46" i="68"/>
  <c r="X46" i="68"/>
  <c r="Y46" i="68"/>
  <c r="Z46" i="68"/>
  <c r="AA46" i="68"/>
  <c r="AB46" i="68"/>
  <c r="AC46" i="68"/>
  <c r="AD46" i="68"/>
  <c r="AE46" i="68"/>
  <c r="AF46" i="68"/>
  <c r="AG46" i="68"/>
  <c r="AH46" i="68"/>
  <c r="AI46" i="68"/>
  <c r="AJ170" i="68"/>
  <c r="AJ128" i="68"/>
  <c r="AJ298" i="68"/>
  <c r="AJ339" i="68"/>
  <c r="AK298" i="68"/>
  <c r="AK215" i="68"/>
  <c r="AK214" i="68"/>
  <c r="AK131" i="68"/>
  <c r="AK132" i="68"/>
  <c r="AK130" i="68"/>
  <c r="AK46" i="68"/>
  <c r="AL1" i="68"/>
  <c r="AK47" i="68"/>
  <c r="AK173" i="68"/>
  <c r="A259" i="68"/>
  <c r="C258" i="68"/>
  <c r="AJ172" i="68"/>
  <c r="AJ294" i="68"/>
  <c r="AK294" i="68" s="1"/>
  <c r="AL6" i="68" l="1"/>
  <c r="AL172" i="68" s="1"/>
  <c r="AL7" i="68"/>
  <c r="AL8" i="68"/>
  <c r="AL341" i="68" s="1"/>
  <c r="AK338" i="68"/>
  <c r="A174" i="68"/>
  <c r="C173" i="68"/>
  <c r="AH173" i="68"/>
  <c r="AI173" i="68"/>
  <c r="AJ173" i="68"/>
  <c r="A342" i="68"/>
  <c r="C341" i="68"/>
  <c r="A90" i="68"/>
  <c r="AK171" i="68"/>
  <c r="AK170" i="68"/>
  <c r="AK296" i="68"/>
  <c r="AK336" i="68"/>
  <c r="AL299" i="68"/>
  <c r="AL215" i="68"/>
  <c r="AL131" i="68"/>
  <c r="AL132" i="68"/>
  <c r="AM1" i="68"/>
  <c r="AL47" i="68"/>
  <c r="AK126" i="68"/>
  <c r="AK172" i="68"/>
  <c r="AK168" i="68"/>
  <c r="AK213" i="68"/>
  <c r="AK255" i="68"/>
  <c r="AK256" i="68"/>
  <c r="AK295" i="68"/>
  <c r="AL337" i="68" s="1"/>
  <c r="AK337" i="68"/>
  <c r="AK339" i="68"/>
  <c r="A48" i="68"/>
  <c r="AL48" i="68" s="1"/>
  <c r="C47" i="68"/>
  <c r="D47" i="68"/>
  <c r="E47" i="68"/>
  <c r="F47" i="68"/>
  <c r="G47" i="68"/>
  <c r="H47" i="68"/>
  <c r="I47" i="68"/>
  <c r="J47" i="68"/>
  <c r="K47" i="68"/>
  <c r="L47" i="68"/>
  <c r="M47" i="68"/>
  <c r="N47" i="68"/>
  <c r="O47" i="68"/>
  <c r="P47" i="68"/>
  <c r="Q47" i="68"/>
  <c r="R47" i="68"/>
  <c r="S47" i="68"/>
  <c r="T47" i="68"/>
  <c r="U47" i="68"/>
  <c r="V47" i="68"/>
  <c r="W47" i="68"/>
  <c r="X47" i="68"/>
  <c r="Y47" i="68"/>
  <c r="Z47" i="68"/>
  <c r="AA47" i="68"/>
  <c r="AB47" i="68"/>
  <c r="AC47" i="68"/>
  <c r="AD47" i="68"/>
  <c r="AE47" i="68"/>
  <c r="AF47" i="68"/>
  <c r="AG47" i="68"/>
  <c r="AH47" i="68"/>
  <c r="AI47" i="68"/>
  <c r="AJ47" i="68"/>
  <c r="A300" i="68"/>
  <c r="C299" i="68"/>
  <c r="D299" i="68"/>
  <c r="E299" i="68"/>
  <c r="F299" i="68"/>
  <c r="G299" i="68"/>
  <c r="H299" i="68"/>
  <c r="I299" i="68"/>
  <c r="J299" i="68"/>
  <c r="K299" i="68"/>
  <c r="L299" i="68"/>
  <c r="M299" i="68"/>
  <c r="N299" i="68"/>
  <c r="O299" i="68"/>
  <c r="P299" i="68"/>
  <c r="Q299" i="68"/>
  <c r="R299" i="68"/>
  <c r="S299" i="68"/>
  <c r="T299" i="68"/>
  <c r="U299" i="68"/>
  <c r="V299" i="68"/>
  <c r="W299" i="68"/>
  <c r="X299" i="68"/>
  <c r="Y299" i="68"/>
  <c r="Z299" i="68"/>
  <c r="AA299" i="68"/>
  <c r="AB299" i="68"/>
  <c r="AC299" i="68"/>
  <c r="AD299" i="68"/>
  <c r="AE299" i="68"/>
  <c r="AF299" i="68"/>
  <c r="AG299" i="68"/>
  <c r="AH341" i="68" s="1"/>
  <c r="AH299" i="68"/>
  <c r="AI341" i="68" s="1"/>
  <c r="AI299" i="68"/>
  <c r="AJ341" i="68" s="1"/>
  <c r="AJ299" i="68"/>
  <c r="AK341" i="68" s="1"/>
  <c r="A133" i="68"/>
  <c r="AL133" i="68" s="1"/>
  <c r="C132" i="68"/>
  <c r="D132" i="68"/>
  <c r="E132" i="68"/>
  <c r="F132" i="68"/>
  <c r="G132" i="68"/>
  <c r="H132" i="68"/>
  <c r="I132" i="68"/>
  <c r="J132" i="68"/>
  <c r="K132" i="68"/>
  <c r="L132" i="68"/>
  <c r="M132" i="68"/>
  <c r="N132" i="68"/>
  <c r="O132" i="68"/>
  <c r="P132" i="68"/>
  <c r="Q132" i="68"/>
  <c r="R132" i="68"/>
  <c r="S132" i="68"/>
  <c r="T132" i="68"/>
  <c r="U132" i="68"/>
  <c r="V132" i="68"/>
  <c r="W132" i="68"/>
  <c r="X132" i="68"/>
  <c r="Y132" i="68"/>
  <c r="Z132" i="68"/>
  <c r="AA132" i="68"/>
  <c r="AB132" i="68"/>
  <c r="AC132" i="68"/>
  <c r="AD132" i="68"/>
  <c r="AE132" i="68"/>
  <c r="AF132" i="68"/>
  <c r="AG132" i="68"/>
  <c r="AH132" i="68"/>
  <c r="AI132" i="68"/>
  <c r="AJ132" i="68"/>
  <c r="A216" i="68"/>
  <c r="AL216" i="68" s="1"/>
  <c r="C215" i="68"/>
  <c r="D215" i="68"/>
  <c r="E215" i="68"/>
  <c r="F215" i="68"/>
  <c r="G215" i="68"/>
  <c r="H215" i="68"/>
  <c r="I215" i="68"/>
  <c r="J215" i="68"/>
  <c r="K215" i="68"/>
  <c r="L215" i="68"/>
  <c r="M215" i="68"/>
  <c r="N215" i="68"/>
  <c r="O215" i="68"/>
  <c r="P215" i="68"/>
  <c r="Q215" i="68"/>
  <c r="R215" i="68"/>
  <c r="S215" i="68"/>
  <c r="T215" i="68"/>
  <c r="U215" i="68"/>
  <c r="V215" i="68"/>
  <c r="W215" i="68"/>
  <c r="X215" i="68"/>
  <c r="Y215" i="68"/>
  <c r="Z215" i="68"/>
  <c r="AA215" i="68"/>
  <c r="AB215" i="68"/>
  <c r="AC215" i="68"/>
  <c r="AD215" i="68"/>
  <c r="AE215" i="68"/>
  <c r="AF215" i="68"/>
  <c r="AG215" i="68"/>
  <c r="AH257" i="68" s="1"/>
  <c r="AH215" i="68"/>
  <c r="AI257" i="68" s="1"/>
  <c r="AI215" i="68"/>
  <c r="AJ257" i="68" s="1"/>
  <c r="AJ215" i="68"/>
  <c r="AK257" i="68" s="1"/>
  <c r="AK169" i="68"/>
  <c r="AK129" i="68"/>
  <c r="AK128" i="68"/>
  <c r="AK127" i="68"/>
  <c r="AL169" i="68" s="1"/>
  <c r="AK212" i="68"/>
  <c r="AK252" i="68"/>
  <c r="A260" i="68"/>
  <c r="C259" i="68"/>
  <c r="AK210" i="68"/>
  <c r="AK211" i="68"/>
  <c r="AK254" i="68"/>
  <c r="AK297" i="68"/>
  <c r="AK340" i="68"/>
  <c r="AM6" i="68" l="1"/>
  <c r="AM7" i="68"/>
  <c r="AM8" i="68"/>
  <c r="AL297" i="68"/>
  <c r="AL253" i="68"/>
  <c r="AL252" i="68"/>
  <c r="AL254" i="68"/>
  <c r="AL255" i="68"/>
  <c r="AL170" i="68"/>
  <c r="AL171" i="68"/>
  <c r="AL126" i="68"/>
  <c r="A301" i="68"/>
  <c r="AM301" i="68" s="1"/>
  <c r="C300" i="68"/>
  <c r="D300" i="68"/>
  <c r="E300" i="68"/>
  <c r="F300" i="68"/>
  <c r="G300" i="68"/>
  <c r="H300" i="68"/>
  <c r="I300" i="68"/>
  <c r="J300" i="68"/>
  <c r="K300" i="68"/>
  <c r="L300" i="68"/>
  <c r="M300" i="68"/>
  <c r="N300" i="68"/>
  <c r="O300" i="68"/>
  <c r="P300" i="68"/>
  <c r="Q300" i="68"/>
  <c r="R300" i="68"/>
  <c r="S300" i="68"/>
  <c r="T300" i="68"/>
  <c r="U300" i="68"/>
  <c r="V300" i="68"/>
  <c r="W300" i="68"/>
  <c r="X300" i="68"/>
  <c r="Y300" i="68"/>
  <c r="Z300" i="68"/>
  <c r="AA300" i="68"/>
  <c r="AB300" i="68"/>
  <c r="AC300" i="68"/>
  <c r="AD300" i="68"/>
  <c r="AE300" i="68"/>
  <c r="AF300" i="68"/>
  <c r="AG300" i="68"/>
  <c r="AH342" i="68" s="1"/>
  <c r="AH300" i="68"/>
  <c r="AI342" i="68" s="1"/>
  <c r="AI300" i="68"/>
  <c r="AJ342" i="68" s="1"/>
  <c r="AJ300" i="68"/>
  <c r="AK342" i="68" s="1"/>
  <c r="AK300" i="68"/>
  <c r="AL342" i="68" s="1"/>
  <c r="A343" i="68"/>
  <c r="C342" i="68"/>
  <c r="AL168" i="68"/>
  <c r="AL130" i="68"/>
  <c r="AL213" i="68"/>
  <c r="AL295" i="68"/>
  <c r="AL300" i="68"/>
  <c r="AL339" i="68"/>
  <c r="A49" i="68"/>
  <c r="AM49" i="68" s="1"/>
  <c r="C48" i="68"/>
  <c r="D48" i="68"/>
  <c r="E48" i="68"/>
  <c r="F48" i="68"/>
  <c r="G48" i="68"/>
  <c r="H48" i="68"/>
  <c r="I48" i="68"/>
  <c r="J48" i="68"/>
  <c r="K48" i="68"/>
  <c r="L48" i="68"/>
  <c r="M48" i="68"/>
  <c r="N48" i="68"/>
  <c r="O48" i="68"/>
  <c r="P48" i="68"/>
  <c r="Q48" i="68"/>
  <c r="R48" i="68"/>
  <c r="S48" i="68"/>
  <c r="T48" i="68"/>
  <c r="U48" i="68"/>
  <c r="V48" i="68"/>
  <c r="W48" i="68"/>
  <c r="X48" i="68"/>
  <c r="Y48" i="68"/>
  <c r="Z48" i="68"/>
  <c r="AA48" i="68"/>
  <c r="AB48" i="68"/>
  <c r="AC48" i="68"/>
  <c r="AD48" i="68"/>
  <c r="AE48" i="68"/>
  <c r="AF48" i="68"/>
  <c r="AG48" i="68"/>
  <c r="AH48" i="68"/>
  <c r="AI48" i="68"/>
  <c r="AJ48" i="68"/>
  <c r="AK48" i="68"/>
  <c r="AM300" i="68"/>
  <c r="AM216" i="68"/>
  <c r="AM133" i="68"/>
  <c r="AM132" i="68"/>
  <c r="AM341" i="68"/>
  <c r="AM258" i="68"/>
  <c r="AM174" i="68"/>
  <c r="AM48" i="68"/>
  <c r="AN1" i="68"/>
  <c r="A175" i="68"/>
  <c r="C174" i="68"/>
  <c r="AH174" i="68"/>
  <c r="AI174" i="68"/>
  <c r="AJ174" i="68"/>
  <c r="AK174" i="68"/>
  <c r="AL129" i="68"/>
  <c r="AL128" i="68"/>
  <c r="AL127" i="68"/>
  <c r="AL174" i="68"/>
  <c r="AL212" i="68"/>
  <c r="AL214" i="68"/>
  <c r="AL298" i="68"/>
  <c r="AL296" i="68"/>
  <c r="C260" i="68"/>
  <c r="A217" i="68"/>
  <c r="AM217" i="68" s="1"/>
  <c r="C216" i="68"/>
  <c r="D216" i="68"/>
  <c r="E216" i="68"/>
  <c r="F216" i="68"/>
  <c r="G216" i="68"/>
  <c r="H216" i="68"/>
  <c r="I216" i="68"/>
  <c r="J216" i="68"/>
  <c r="K216" i="68"/>
  <c r="L216" i="68"/>
  <c r="M216" i="68"/>
  <c r="N216" i="68"/>
  <c r="O216" i="68"/>
  <c r="P216" i="68"/>
  <c r="Q216" i="68"/>
  <c r="R216" i="68"/>
  <c r="S216" i="68"/>
  <c r="T216" i="68"/>
  <c r="U216" i="68"/>
  <c r="V216" i="68"/>
  <c r="W216" i="68"/>
  <c r="X216" i="68"/>
  <c r="Y216" i="68"/>
  <c r="Z216" i="68"/>
  <c r="AA216" i="68"/>
  <c r="AB216" i="68"/>
  <c r="AC216" i="68"/>
  <c r="AD216" i="68"/>
  <c r="AE216" i="68"/>
  <c r="AF216" i="68"/>
  <c r="AG216" i="68"/>
  <c r="AH258" i="68" s="1"/>
  <c r="AH216" i="68"/>
  <c r="AI258" i="68" s="1"/>
  <c r="AI216" i="68"/>
  <c r="AJ258" i="68" s="1"/>
  <c r="AJ216" i="68"/>
  <c r="AK258" i="68" s="1"/>
  <c r="AK216" i="68"/>
  <c r="AL258" i="68" s="1"/>
  <c r="AL173" i="68"/>
  <c r="AL211" i="68"/>
  <c r="AL210" i="68"/>
  <c r="AL257" i="68"/>
  <c r="AL256" i="68"/>
  <c r="AL294" i="68"/>
  <c r="AL340" i="68"/>
  <c r="AL338" i="68"/>
  <c r="A134" i="68"/>
  <c r="AM134" i="68" s="1"/>
  <c r="C133" i="68"/>
  <c r="D133" i="68"/>
  <c r="E133" i="68"/>
  <c r="F133" i="68"/>
  <c r="G133" i="68"/>
  <c r="H133" i="68"/>
  <c r="I133" i="68"/>
  <c r="J133" i="68"/>
  <c r="K133" i="68"/>
  <c r="L133" i="68"/>
  <c r="M133" i="68"/>
  <c r="N133" i="68"/>
  <c r="O133" i="68"/>
  <c r="P133" i="68"/>
  <c r="Q133" i="68"/>
  <c r="R133" i="68"/>
  <c r="S133" i="68"/>
  <c r="T133" i="68"/>
  <c r="U133" i="68"/>
  <c r="V133" i="68"/>
  <c r="W133" i="68"/>
  <c r="X133" i="68"/>
  <c r="Y133" i="68"/>
  <c r="Z133" i="68"/>
  <c r="AA133" i="68"/>
  <c r="AB133" i="68"/>
  <c r="AC133" i="68"/>
  <c r="AD133" i="68"/>
  <c r="AE133" i="68"/>
  <c r="AF133" i="68"/>
  <c r="AG133" i="68"/>
  <c r="AH133" i="68"/>
  <c r="AI133" i="68"/>
  <c r="AJ133" i="68"/>
  <c r="AK133" i="68"/>
  <c r="A91" i="68"/>
  <c r="AL336" i="68"/>
  <c r="AN7" i="68" l="1"/>
  <c r="AN8" i="68"/>
  <c r="AN6" i="68"/>
  <c r="AN343" i="68"/>
  <c r="AM298" i="68"/>
  <c r="AM214" i="68"/>
  <c r="AM336" i="68"/>
  <c r="AM338" i="68"/>
  <c r="AM211" i="68"/>
  <c r="AM252" i="68"/>
  <c r="AM212" i="68"/>
  <c r="AM128" i="68"/>
  <c r="AM175" i="68"/>
  <c r="AM129" i="68"/>
  <c r="AM127" i="68"/>
  <c r="AM169" i="68"/>
  <c r="AM168" i="68"/>
  <c r="AM210" i="68"/>
  <c r="AM257" i="68"/>
  <c r="AM255" i="68"/>
  <c r="AM254" i="68"/>
  <c r="AM297" i="68"/>
  <c r="AM339" i="68"/>
  <c r="AM337" i="68"/>
  <c r="AN301" i="68"/>
  <c r="AN217" i="68"/>
  <c r="AN133" i="68"/>
  <c r="AN134" i="68"/>
  <c r="AO1" i="68"/>
  <c r="AN49" i="68"/>
  <c r="A50" i="68"/>
  <c r="C49" i="68"/>
  <c r="D49" i="68"/>
  <c r="E49" i="68"/>
  <c r="F49" i="68"/>
  <c r="G49" i="68"/>
  <c r="H49" i="68"/>
  <c r="I49" i="68"/>
  <c r="J49" i="68"/>
  <c r="K49" i="68"/>
  <c r="L49" i="68"/>
  <c r="M49" i="68"/>
  <c r="N49" i="68"/>
  <c r="O49" i="68"/>
  <c r="P49" i="68"/>
  <c r="Q49" i="68"/>
  <c r="R49" i="68"/>
  <c r="S49" i="68"/>
  <c r="T49" i="68"/>
  <c r="U49" i="68"/>
  <c r="V49" i="68"/>
  <c r="W49" i="68"/>
  <c r="X49" i="68"/>
  <c r="Y49" i="68"/>
  <c r="Z49" i="68"/>
  <c r="AA49" i="68"/>
  <c r="AB49" i="68"/>
  <c r="AC49" i="68"/>
  <c r="AD49" i="68"/>
  <c r="AE49" i="68"/>
  <c r="AF49" i="68"/>
  <c r="AG49" i="68"/>
  <c r="AH49" i="68"/>
  <c r="AI49" i="68"/>
  <c r="AJ49" i="68"/>
  <c r="AK49" i="68"/>
  <c r="AL49" i="68"/>
  <c r="A344" i="68"/>
  <c r="C343" i="68"/>
  <c r="A302" i="68"/>
  <c r="AN302" i="68" s="1"/>
  <c r="C301" i="68"/>
  <c r="D301" i="68"/>
  <c r="E301" i="68"/>
  <c r="F301" i="68"/>
  <c r="G301" i="68"/>
  <c r="H301" i="68"/>
  <c r="I301" i="68"/>
  <c r="J301" i="68"/>
  <c r="K301" i="68"/>
  <c r="L301" i="68"/>
  <c r="M301" i="68"/>
  <c r="N301" i="68"/>
  <c r="O301" i="68"/>
  <c r="P301" i="68"/>
  <c r="Q301" i="68"/>
  <c r="R301" i="68"/>
  <c r="S301" i="68"/>
  <c r="T301" i="68"/>
  <c r="U301" i="68"/>
  <c r="V301" i="68"/>
  <c r="W301" i="68"/>
  <c r="X301" i="68"/>
  <c r="Y301" i="68"/>
  <c r="Z301" i="68"/>
  <c r="AA301" i="68"/>
  <c r="AB301" i="68"/>
  <c r="AC301" i="68"/>
  <c r="AD301" i="68"/>
  <c r="AE301" i="68"/>
  <c r="AF301" i="68"/>
  <c r="AG301" i="68"/>
  <c r="AH343" i="68" s="1"/>
  <c r="AH301" i="68"/>
  <c r="AI343" i="68" s="1"/>
  <c r="AI301" i="68"/>
  <c r="AJ343" i="68" s="1"/>
  <c r="AJ301" i="68"/>
  <c r="AK343" i="68" s="1"/>
  <c r="AK301" i="68"/>
  <c r="AL343" i="68" s="1"/>
  <c r="AL301" i="68"/>
  <c r="AM343" i="68" s="1"/>
  <c r="AM171" i="68"/>
  <c r="AM170" i="68"/>
  <c r="AM253" i="68"/>
  <c r="AM256" i="68"/>
  <c r="AM296" i="68"/>
  <c r="AN338" i="68" s="1"/>
  <c r="AM299" i="68"/>
  <c r="AM342" i="68"/>
  <c r="A92" i="68"/>
  <c r="C134" i="68"/>
  <c r="D134" i="68"/>
  <c r="E134" i="68"/>
  <c r="F134" i="68"/>
  <c r="G134" i="68"/>
  <c r="H134" i="68"/>
  <c r="I134" i="68"/>
  <c r="J134" i="68"/>
  <c r="K134" i="68"/>
  <c r="L134" i="68"/>
  <c r="M134" i="68"/>
  <c r="N134" i="68"/>
  <c r="O134" i="68"/>
  <c r="P134" i="68"/>
  <c r="Q134" i="68"/>
  <c r="R134" i="68"/>
  <c r="S134" i="68"/>
  <c r="T134" i="68"/>
  <c r="U134" i="68"/>
  <c r="V134" i="68"/>
  <c r="W134" i="68"/>
  <c r="X134" i="68"/>
  <c r="Y134" i="68"/>
  <c r="Z134" i="68"/>
  <c r="AA134" i="68"/>
  <c r="AB134" i="68"/>
  <c r="AC134" i="68"/>
  <c r="AD134" i="68"/>
  <c r="AE134" i="68"/>
  <c r="AF134" i="68"/>
  <c r="AG134" i="68"/>
  <c r="AH134" i="68"/>
  <c r="AI134" i="68"/>
  <c r="AJ134" i="68"/>
  <c r="AK134" i="68"/>
  <c r="AL134" i="68"/>
  <c r="A218" i="68"/>
  <c r="C217" i="68"/>
  <c r="D217" i="68"/>
  <c r="E217" i="68"/>
  <c r="F217" i="68"/>
  <c r="G217" i="68"/>
  <c r="H217" i="68"/>
  <c r="I217" i="68"/>
  <c r="J217" i="68"/>
  <c r="K217" i="68"/>
  <c r="L217" i="68"/>
  <c r="M217" i="68"/>
  <c r="N217" i="68"/>
  <c r="O217" i="68"/>
  <c r="P217" i="68"/>
  <c r="Q217" i="68"/>
  <c r="R217" i="68"/>
  <c r="S217" i="68"/>
  <c r="T217" i="68"/>
  <c r="U217" i="68"/>
  <c r="V217" i="68"/>
  <c r="W217" i="68"/>
  <c r="X217" i="68"/>
  <c r="Y217" i="68"/>
  <c r="Z217" i="68"/>
  <c r="AA217" i="68"/>
  <c r="AB217" i="68"/>
  <c r="AC217" i="68"/>
  <c r="AD217" i="68"/>
  <c r="AE217" i="68"/>
  <c r="AF217" i="68"/>
  <c r="AG217" i="68"/>
  <c r="AH259" i="68" s="1"/>
  <c r="AH217" i="68"/>
  <c r="AI259" i="68" s="1"/>
  <c r="AI217" i="68"/>
  <c r="AJ259" i="68" s="1"/>
  <c r="AJ217" i="68"/>
  <c r="AK259" i="68" s="1"/>
  <c r="AK217" i="68"/>
  <c r="AL259" i="68" s="1"/>
  <c r="AL217" i="68"/>
  <c r="AM259" i="68" s="1"/>
  <c r="A176" i="68"/>
  <c r="AN176" i="68" s="1"/>
  <c r="C175" i="68"/>
  <c r="AH175" i="68"/>
  <c r="AI175" i="68"/>
  <c r="AJ175" i="68"/>
  <c r="AK175" i="68"/>
  <c r="AL175" i="68"/>
  <c r="AM131" i="68"/>
  <c r="AN131" i="68" s="1"/>
  <c r="AM130" i="68"/>
  <c r="AN172" i="68" s="1"/>
  <c r="AM173" i="68"/>
  <c r="AM215" i="68"/>
  <c r="AN257" i="68" s="1"/>
  <c r="AM213" i="68"/>
  <c r="AN255" i="68" s="1"/>
  <c r="AM294" i="68"/>
  <c r="AM295" i="68"/>
  <c r="AM340" i="68"/>
  <c r="AM126" i="68"/>
  <c r="AN168" i="68" s="1"/>
  <c r="AM172" i="68"/>
  <c r="AO7" i="68" l="1"/>
  <c r="AO8" i="68"/>
  <c r="AO6" i="68"/>
  <c r="AN337" i="68"/>
  <c r="AN336" i="68"/>
  <c r="AN299" i="68"/>
  <c r="C50" i="68"/>
  <c r="D50" i="68"/>
  <c r="E50" i="68"/>
  <c r="F50" i="68"/>
  <c r="G50" i="68"/>
  <c r="H50" i="68"/>
  <c r="I50" i="68"/>
  <c r="J50" i="68"/>
  <c r="K50" i="68"/>
  <c r="L50" i="68"/>
  <c r="M50" i="68"/>
  <c r="N50" i="68"/>
  <c r="O50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AB50" i="68"/>
  <c r="AC50" i="68"/>
  <c r="AD50" i="68"/>
  <c r="AE50" i="68"/>
  <c r="AF50" i="68"/>
  <c r="AG50" i="68"/>
  <c r="AH50" i="68"/>
  <c r="AI50" i="68"/>
  <c r="AJ50" i="68"/>
  <c r="AK50" i="68"/>
  <c r="AL50" i="68"/>
  <c r="AM50" i="68"/>
  <c r="AN50" i="68"/>
  <c r="AN170" i="68"/>
  <c r="AN129" i="68"/>
  <c r="AN128" i="68"/>
  <c r="AN211" i="68"/>
  <c r="AN214" i="68"/>
  <c r="AN174" i="68"/>
  <c r="AN173" i="68"/>
  <c r="AN253" i="68"/>
  <c r="AN295" i="68"/>
  <c r="AN341" i="68"/>
  <c r="AN339" i="68"/>
  <c r="C344" i="68"/>
  <c r="AN130" i="68"/>
  <c r="AN175" i="68"/>
  <c r="AN210" i="68"/>
  <c r="AN256" i="68"/>
  <c r="AN300" i="68"/>
  <c r="AN298" i="68"/>
  <c r="C218" i="68"/>
  <c r="D218" i="68"/>
  <c r="E218" i="68"/>
  <c r="F218" i="68"/>
  <c r="G218" i="68"/>
  <c r="H218" i="68"/>
  <c r="I218" i="68"/>
  <c r="J218" i="68"/>
  <c r="K218" i="68"/>
  <c r="L218" i="68"/>
  <c r="M218" i="68"/>
  <c r="N218" i="68"/>
  <c r="O218" i="68"/>
  <c r="P218" i="68"/>
  <c r="Q218" i="68"/>
  <c r="R218" i="68"/>
  <c r="S218" i="68"/>
  <c r="T218" i="68"/>
  <c r="U218" i="68"/>
  <c r="V218" i="68"/>
  <c r="W218" i="68"/>
  <c r="X218" i="68"/>
  <c r="Y218" i="68"/>
  <c r="Z218" i="68"/>
  <c r="AA218" i="68"/>
  <c r="AB218" i="68"/>
  <c r="AC218" i="68"/>
  <c r="AD218" i="68"/>
  <c r="AE218" i="68"/>
  <c r="AF218" i="68"/>
  <c r="AG218" i="68"/>
  <c r="AH260" i="68" s="1"/>
  <c r="AH218" i="68"/>
  <c r="AI260" i="68" s="1"/>
  <c r="AI218" i="68"/>
  <c r="AJ260" i="68" s="1"/>
  <c r="AJ218" i="68"/>
  <c r="AK260" i="68" s="1"/>
  <c r="AK218" i="68"/>
  <c r="AL260" i="68" s="1"/>
  <c r="AL218" i="68"/>
  <c r="AM260" i="68" s="1"/>
  <c r="AM218" i="68"/>
  <c r="AN260" i="68" s="1"/>
  <c r="C302" i="68"/>
  <c r="D302" i="68"/>
  <c r="E302" i="68"/>
  <c r="F302" i="68"/>
  <c r="G302" i="68"/>
  <c r="H302" i="68"/>
  <c r="I302" i="68"/>
  <c r="J302" i="68"/>
  <c r="K302" i="68"/>
  <c r="L302" i="68"/>
  <c r="M302" i="68"/>
  <c r="N302" i="68"/>
  <c r="O302" i="68"/>
  <c r="P302" i="68"/>
  <c r="Q302" i="68"/>
  <c r="R302" i="68"/>
  <c r="S302" i="68"/>
  <c r="T302" i="68"/>
  <c r="U302" i="68"/>
  <c r="V302" i="68"/>
  <c r="W302" i="68"/>
  <c r="X302" i="68"/>
  <c r="Y302" i="68"/>
  <c r="Z302" i="68"/>
  <c r="AA302" i="68"/>
  <c r="AB302" i="68"/>
  <c r="AC302" i="68"/>
  <c r="AD302" i="68"/>
  <c r="AE302" i="68"/>
  <c r="AF302" i="68"/>
  <c r="AG302" i="68"/>
  <c r="AH344" i="68" s="1"/>
  <c r="AH302" i="68"/>
  <c r="AI344" i="68" s="1"/>
  <c r="AI302" i="68"/>
  <c r="AJ344" i="68" s="1"/>
  <c r="AJ302" i="68"/>
  <c r="AK344" i="68" s="1"/>
  <c r="AK302" i="68"/>
  <c r="AL344" i="68" s="1"/>
  <c r="AL302" i="68"/>
  <c r="AM344" i="68" s="1"/>
  <c r="AM302" i="68"/>
  <c r="AN344" i="68" s="1"/>
  <c r="AO302" i="68"/>
  <c r="AO218" i="68"/>
  <c r="AO134" i="68"/>
  <c r="AO50" i="68"/>
  <c r="AP1" i="68"/>
  <c r="AO176" i="68"/>
  <c r="AN127" i="68"/>
  <c r="AN126" i="68"/>
  <c r="AN171" i="68"/>
  <c r="AN216" i="68"/>
  <c r="AN252" i="68"/>
  <c r="AN259" i="68"/>
  <c r="AN258" i="68"/>
  <c r="AN296" i="68"/>
  <c r="AO338" i="68" s="1"/>
  <c r="AN294" i="68"/>
  <c r="AO294" i="68" s="1"/>
  <c r="AN342" i="68"/>
  <c r="AN340" i="68"/>
  <c r="C176" i="68"/>
  <c r="AH176" i="68"/>
  <c r="AI176" i="68"/>
  <c r="AJ176" i="68"/>
  <c r="AK176" i="68"/>
  <c r="AL176" i="68"/>
  <c r="AM176" i="68"/>
  <c r="AN169" i="68"/>
  <c r="AN132" i="68"/>
  <c r="AN215" i="68"/>
  <c r="AN218" i="68"/>
  <c r="AN213" i="68"/>
  <c r="AN212" i="68"/>
  <c r="AN254" i="68"/>
  <c r="AN297" i="68"/>
  <c r="AO297" i="68" s="1"/>
  <c r="AP6" i="68" l="1"/>
  <c r="AP7" i="68"/>
  <c r="AP8" i="68"/>
  <c r="AO174" i="68"/>
  <c r="AO126" i="68"/>
  <c r="AO342" i="68"/>
  <c r="AO256" i="68"/>
  <c r="AO127" i="68"/>
  <c r="AO257" i="68"/>
  <c r="AO258" i="68"/>
  <c r="AO254" i="68"/>
  <c r="AO260" i="68"/>
  <c r="AO255" i="68"/>
  <c r="AO169" i="68"/>
  <c r="AO133" i="68"/>
  <c r="AO168" i="68"/>
  <c r="AO132" i="68"/>
  <c r="AO175" i="68"/>
  <c r="AO210" i="68"/>
  <c r="AO252" i="68"/>
  <c r="AO296" i="68"/>
  <c r="AO340" i="68"/>
  <c r="AO129" i="68"/>
  <c r="AO128" i="68"/>
  <c r="AP128" i="68" s="1"/>
  <c r="AO171" i="68"/>
  <c r="AO217" i="68"/>
  <c r="AO216" i="68"/>
  <c r="AO259" i="68"/>
  <c r="AO299" i="68"/>
  <c r="AO341" i="68"/>
  <c r="AO336" i="68"/>
  <c r="AO343" i="68"/>
  <c r="AO130" i="68"/>
  <c r="AO170" i="68"/>
  <c r="AO213" i="68"/>
  <c r="AO212" i="68"/>
  <c r="AO215" i="68"/>
  <c r="AO300" i="68"/>
  <c r="AO298" i="68"/>
  <c r="AP340" i="68" s="1"/>
  <c r="AO301" i="68"/>
  <c r="AO337" i="68"/>
  <c r="AO339" i="68"/>
  <c r="AO172" i="68"/>
  <c r="AO131" i="68"/>
  <c r="AP173" i="68" s="1"/>
  <c r="AO214" i="68"/>
  <c r="AP256" i="68" s="1"/>
  <c r="AO173" i="68"/>
  <c r="AO211" i="68"/>
  <c r="AO253" i="68"/>
  <c r="AO295" i="68"/>
  <c r="AP337" i="68" s="1"/>
  <c r="AO344" i="68"/>
  <c r="AP257" i="68" l="1"/>
  <c r="AP172" i="68"/>
  <c r="AP129" i="68"/>
  <c r="AP174" i="68"/>
  <c r="AP175" i="68"/>
  <c r="AP338" i="68"/>
  <c r="AP301" i="68"/>
  <c r="AP342" i="68"/>
  <c r="AP299" i="68"/>
  <c r="AP169" i="68"/>
  <c r="AP212" i="68"/>
  <c r="AP259" i="68"/>
  <c r="AP252" i="68"/>
  <c r="AP255" i="68"/>
  <c r="AP253" i="68"/>
  <c r="AP258" i="68"/>
  <c r="AP171" i="68"/>
  <c r="AP134" i="68"/>
  <c r="AP217" i="68"/>
  <c r="AP216" i="68"/>
  <c r="AP215" i="68"/>
  <c r="AP218" i="68"/>
  <c r="AP254" i="68"/>
  <c r="AP260" i="68"/>
  <c r="AP294" i="68"/>
  <c r="AP336" i="68"/>
  <c r="AP343" i="68"/>
  <c r="AP341" i="68"/>
  <c r="AP133" i="68"/>
  <c r="AP168" i="68"/>
  <c r="AP132" i="68"/>
  <c r="AP170" i="68"/>
  <c r="AP130" i="68"/>
  <c r="AP213" i="68"/>
  <c r="AP176" i="68"/>
  <c r="AP211" i="68"/>
  <c r="AP214" i="68"/>
  <c r="AP295" i="68"/>
  <c r="AP302" i="68"/>
  <c r="AP300" i="68"/>
  <c r="AP339" i="68"/>
  <c r="AP131" i="68"/>
  <c r="AP126" i="68"/>
  <c r="AP210" i="68"/>
  <c r="AP298" i="68"/>
  <c r="AP296" i="68"/>
  <c r="AP344" i="68"/>
  <c r="AP127" i="68"/>
  <c r="AP297" i="68"/>
  <c r="AB22" i="73" l="1"/>
  <c r="N16" i="74"/>
  <c r="D283" i="75"/>
  <c r="E283" i="75" s="1"/>
  <c r="H1" i="74"/>
  <c r="D5" i="65"/>
  <c r="D7" i="65" s="1"/>
  <c r="D19" i="65"/>
  <c r="E19" i="65" s="1"/>
  <c r="F19" i="65" s="1"/>
  <c r="G19" i="65" s="1"/>
  <c r="H19" i="65" s="1"/>
  <c r="I19" i="65" s="1"/>
  <c r="J19" i="65" s="1"/>
  <c r="K19" i="65" s="1"/>
  <c r="L19" i="65" s="1"/>
  <c r="M19" i="65" s="1"/>
  <c r="N19" i="65" s="1"/>
  <c r="O19" i="65" s="1"/>
  <c r="P19" i="65" s="1"/>
  <c r="Q19" i="65" s="1"/>
  <c r="R19" i="65" s="1"/>
  <c r="S19" i="65" s="1"/>
  <c r="T19" i="65" s="1"/>
  <c r="U19" i="65" s="1"/>
  <c r="V19" i="65" s="1"/>
  <c r="W19" i="65" s="1"/>
  <c r="X19" i="65" s="1"/>
  <c r="Y19" i="65" s="1"/>
  <c r="Z19" i="65" s="1"/>
  <c r="AA19" i="65" s="1"/>
  <c r="AB19" i="65" s="1"/>
  <c r="AC19" i="65" s="1"/>
  <c r="AD19" i="65" s="1"/>
  <c r="AE19" i="65" s="1"/>
  <c r="AF19" i="65" s="1"/>
  <c r="X20" i="65"/>
  <c r="Y20" i="65" s="1"/>
  <c r="Z21" i="65"/>
  <c r="AA21" i="65" s="1"/>
  <c r="D79" i="65"/>
  <c r="E79" i="65"/>
  <c r="F79" i="65"/>
  <c r="K61" i="74" s="1"/>
  <c r="G79" i="65"/>
  <c r="L61" i="74" s="1"/>
  <c r="H79" i="65"/>
  <c r="I79" i="65"/>
  <c r="E80" i="65"/>
  <c r="J62" i="74" s="1"/>
  <c r="F80" i="65"/>
  <c r="G80" i="65"/>
  <c r="H80" i="65"/>
  <c r="I80" i="65"/>
  <c r="N62" i="74" s="1"/>
  <c r="F81" i="65"/>
  <c r="K63" i="74" s="1"/>
  <c r="G81" i="65"/>
  <c r="H81" i="65"/>
  <c r="I81" i="65"/>
  <c r="N63" i="74" s="1"/>
  <c r="G82" i="65"/>
  <c r="L64" i="74" s="1"/>
  <c r="H82" i="65"/>
  <c r="I82" i="65"/>
  <c r="H83" i="65"/>
  <c r="M65" i="74" s="1"/>
  <c r="I83" i="65"/>
  <c r="N65" i="74" s="1"/>
  <c r="I84" i="65"/>
  <c r="AH46" i="80"/>
  <c r="AH27" i="73"/>
  <c r="AJ46" i="80"/>
  <c r="AK46" i="80"/>
  <c r="AL46" i="80"/>
  <c r="AM46" i="80"/>
  <c r="AN46" i="80"/>
  <c r="AP46" i="80"/>
  <c r="AQ46" i="80"/>
  <c r="AR46" i="80"/>
  <c r="AS46" i="80"/>
  <c r="AT46" i="80"/>
  <c r="AU46" i="80"/>
  <c r="AV46" i="80"/>
  <c r="AW46" i="80"/>
  <c r="AX46" i="80"/>
  <c r="AY46" i="80"/>
  <c r="AZ46" i="80"/>
  <c r="AZ27" i="80"/>
  <c r="AG46" i="80"/>
  <c r="AI46" i="80"/>
  <c r="AO46" i="80"/>
  <c r="C47" i="80"/>
  <c r="D47" i="80" s="1"/>
  <c r="E47" i="80" s="1"/>
  <c r="F47" i="80" s="1"/>
  <c r="G47" i="80" s="1"/>
  <c r="H47" i="80" s="1"/>
  <c r="I47" i="80" s="1"/>
  <c r="J47" i="80" s="1"/>
  <c r="K47" i="80" s="1"/>
  <c r="L47" i="80" s="1"/>
  <c r="M47" i="80" s="1"/>
  <c r="N47" i="80" s="1"/>
  <c r="O47" i="80" s="1"/>
  <c r="P47" i="80" s="1"/>
  <c r="Q47" i="80" s="1"/>
  <c r="R47" i="80" s="1"/>
  <c r="S47" i="80" s="1"/>
  <c r="T47" i="80" s="1"/>
  <c r="U47" i="80" s="1"/>
  <c r="V47" i="80" s="1"/>
  <c r="W47" i="80" s="1"/>
  <c r="X47" i="80" s="1"/>
  <c r="Y47" i="80" s="1"/>
  <c r="Z47" i="80" s="1"/>
  <c r="AA47" i="80" s="1"/>
  <c r="AB47" i="80" s="1"/>
  <c r="AC47" i="80" s="1"/>
  <c r="AD47" i="80" s="1"/>
  <c r="AE47" i="80" s="1"/>
  <c r="AF47" i="80" s="1"/>
  <c r="AG47" i="80" s="1"/>
  <c r="AH47" i="80" s="1"/>
  <c r="AI47" i="80" s="1"/>
  <c r="AJ47" i="80" s="1"/>
  <c r="AK47" i="80" s="1"/>
  <c r="AL47" i="80" s="1"/>
  <c r="AM47" i="80" s="1"/>
  <c r="AN47" i="80" s="1"/>
  <c r="AO47" i="80" s="1"/>
  <c r="AP47" i="80" s="1"/>
  <c r="AQ47" i="80" s="1"/>
  <c r="AR47" i="80" s="1"/>
  <c r="AS47" i="80" s="1"/>
  <c r="AT47" i="80" s="1"/>
  <c r="AU47" i="80" s="1"/>
  <c r="AV47" i="80" s="1"/>
  <c r="AW47" i="80" s="1"/>
  <c r="AX47" i="80" s="1"/>
  <c r="AY47" i="80" s="1"/>
  <c r="AZ47" i="80" s="1"/>
  <c r="C12" i="79"/>
  <c r="C13" i="79"/>
  <c r="C14" i="79"/>
  <c r="C15" i="79"/>
  <c r="C16" i="79"/>
  <c r="C18" i="79"/>
  <c r="C19" i="79"/>
  <c r="C20" i="79"/>
  <c r="C21" i="79"/>
  <c r="C22" i="79"/>
  <c r="C23" i="78"/>
  <c r="C31" i="78"/>
  <c r="C44" i="78"/>
  <c r="BA44" i="78" s="1"/>
  <c r="C45" i="78"/>
  <c r="D59" i="78"/>
  <c r="D60" i="78" s="1"/>
  <c r="E59" i="78"/>
  <c r="E60" i="78" s="1"/>
  <c r="F59" i="78"/>
  <c r="F60" i="78" s="1"/>
  <c r="G59" i="78"/>
  <c r="G60" i="78" s="1"/>
  <c r="M59" i="78"/>
  <c r="M60" i="78" s="1"/>
  <c r="Q59" i="78"/>
  <c r="Q60" i="78" s="1"/>
  <c r="R59" i="78"/>
  <c r="R60" i="78" s="1"/>
  <c r="AG59" i="78"/>
  <c r="AG60" i="78" s="1"/>
  <c r="AL59" i="78"/>
  <c r="AL60" i="78" s="1"/>
  <c r="AW59" i="78"/>
  <c r="AW60" i="78" s="1"/>
  <c r="AX59" i="78"/>
  <c r="AX60" i="78" s="1"/>
  <c r="AY59" i="78"/>
  <c r="AY60" i="78" s="1"/>
  <c r="BA59" i="78"/>
  <c r="BA60" i="78" s="1"/>
  <c r="D62" i="78"/>
  <c r="B109" i="73" s="1"/>
  <c r="E62" i="78"/>
  <c r="C109" i="73" s="1"/>
  <c r="F62" i="78"/>
  <c r="D109" i="73" s="1"/>
  <c r="G62" i="78"/>
  <c r="E109" i="73" s="1"/>
  <c r="H62" i="78"/>
  <c r="F109" i="73" s="1"/>
  <c r="I62" i="78"/>
  <c r="G109" i="73" s="1"/>
  <c r="J62" i="78"/>
  <c r="H109" i="73" s="1"/>
  <c r="K62" i="78"/>
  <c r="I109" i="73" s="1"/>
  <c r="L62" i="78"/>
  <c r="J109" i="73" s="1"/>
  <c r="M62" i="78"/>
  <c r="K109" i="73" s="1"/>
  <c r="N62" i="78"/>
  <c r="L109" i="73" s="1"/>
  <c r="O62" i="78"/>
  <c r="M109" i="73" s="1"/>
  <c r="P62" i="78"/>
  <c r="N109" i="73" s="1"/>
  <c r="Q62" i="78"/>
  <c r="O109" i="73" s="1"/>
  <c r="R62" i="78"/>
  <c r="P109" i="73" s="1"/>
  <c r="S62" i="78"/>
  <c r="Q109" i="73" s="1"/>
  <c r="T62" i="78"/>
  <c r="R109" i="73" s="1"/>
  <c r="U62" i="78"/>
  <c r="S109" i="73" s="1"/>
  <c r="V62" i="78"/>
  <c r="T109" i="73" s="1"/>
  <c r="W62" i="78"/>
  <c r="U109" i="73" s="1"/>
  <c r="X62" i="78"/>
  <c r="V109" i="73" s="1"/>
  <c r="Y62" i="78"/>
  <c r="W109" i="73" s="1"/>
  <c r="Z62" i="78"/>
  <c r="X109" i="73" s="1"/>
  <c r="AA62" i="78"/>
  <c r="Y109" i="73" s="1"/>
  <c r="AB62" i="78"/>
  <c r="Z109" i="73" s="1"/>
  <c r="AC62" i="78"/>
  <c r="AA109" i="73" s="1"/>
  <c r="AD62" i="78"/>
  <c r="AB109" i="73" s="1"/>
  <c r="AE62" i="78"/>
  <c r="AC109" i="73" s="1"/>
  <c r="AF62" i="78"/>
  <c r="AD109" i="73" s="1"/>
  <c r="AG62" i="78"/>
  <c r="AE109" i="73" s="1"/>
  <c r="AH62" i="78"/>
  <c r="AF109" i="73" s="1"/>
  <c r="AI62" i="78"/>
  <c r="AG109" i="73" s="1"/>
  <c r="AJ62" i="78"/>
  <c r="AH109" i="73" s="1"/>
  <c r="AK62" i="78"/>
  <c r="AI109" i="73" s="1"/>
  <c r="AL62" i="78"/>
  <c r="AJ109" i="73" s="1"/>
  <c r="AM62" i="78"/>
  <c r="AK109" i="73" s="1"/>
  <c r="AN62" i="78"/>
  <c r="AL109" i="73" s="1"/>
  <c r="AO62" i="78"/>
  <c r="AM109" i="73" s="1"/>
  <c r="AP62" i="78"/>
  <c r="AN109" i="73" s="1"/>
  <c r="AQ62" i="78"/>
  <c r="AO109" i="73" s="1"/>
  <c r="AR62" i="78"/>
  <c r="AP109" i="73" s="1"/>
  <c r="AS62" i="78"/>
  <c r="AQ109" i="73" s="1"/>
  <c r="AT62" i="78"/>
  <c r="AR109" i="73" s="1"/>
  <c r="AU62" i="78"/>
  <c r="AS109" i="73" s="1"/>
  <c r="AV62" i="78"/>
  <c r="AT109" i="73" s="1"/>
  <c r="AW62" i="78"/>
  <c r="AU109" i="73" s="1"/>
  <c r="AX62" i="78"/>
  <c r="AV109" i="73" s="1"/>
  <c r="AY62" i="78"/>
  <c r="AW109" i="73" s="1"/>
  <c r="AZ62" i="78"/>
  <c r="AX109" i="73" s="1"/>
  <c r="BA62" i="78"/>
  <c r="AY109" i="73" s="1"/>
  <c r="C20" i="77"/>
  <c r="C21" i="77"/>
  <c r="C30" i="77"/>
  <c r="C50" i="77"/>
  <c r="C64" i="77"/>
  <c r="C72" i="77"/>
  <c r="C89" i="77"/>
  <c r="E110" i="77"/>
  <c r="E111" i="77" s="1"/>
  <c r="F110" i="77"/>
  <c r="F111" i="77" s="1"/>
  <c r="G110" i="77"/>
  <c r="G111" i="77" s="1"/>
  <c r="V110" i="77"/>
  <c r="V111" i="77" s="1"/>
  <c r="Z110" i="77"/>
  <c r="Z111" i="77" s="1"/>
  <c r="D113" i="77"/>
  <c r="B108" i="73" s="1"/>
  <c r="E113" i="77"/>
  <c r="C108" i="73" s="1"/>
  <c r="F113" i="77"/>
  <c r="D108" i="73" s="1"/>
  <c r="G113" i="77"/>
  <c r="E108" i="73" s="1"/>
  <c r="H113" i="77"/>
  <c r="F108" i="73" s="1"/>
  <c r="I113" i="77"/>
  <c r="G108" i="73" s="1"/>
  <c r="J113" i="77"/>
  <c r="H108" i="73" s="1"/>
  <c r="K113" i="77"/>
  <c r="I108" i="73" s="1"/>
  <c r="L113" i="77"/>
  <c r="J108" i="73" s="1"/>
  <c r="M113" i="77"/>
  <c r="K108" i="73" s="1"/>
  <c r="N113" i="77"/>
  <c r="L108" i="73" s="1"/>
  <c r="O113" i="77"/>
  <c r="M108" i="73" s="1"/>
  <c r="P113" i="77"/>
  <c r="N108" i="73" s="1"/>
  <c r="Q113" i="77"/>
  <c r="O108" i="73" s="1"/>
  <c r="R113" i="77"/>
  <c r="P108" i="73" s="1"/>
  <c r="S113" i="77"/>
  <c r="Q108" i="73" s="1"/>
  <c r="T113" i="77"/>
  <c r="R108" i="73" s="1"/>
  <c r="U113" i="77"/>
  <c r="S108" i="73" s="1"/>
  <c r="V113" i="77"/>
  <c r="T108" i="73" s="1"/>
  <c r="W113" i="77"/>
  <c r="U108" i="73" s="1"/>
  <c r="X113" i="77"/>
  <c r="V108" i="73" s="1"/>
  <c r="Y113" i="77"/>
  <c r="W108" i="73" s="1"/>
  <c r="Z113" i="77"/>
  <c r="X108" i="73" s="1"/>
  <c r="AA113" i="77"/>
  <c r="Y108" i="73" s="1"/>
  <c r="AB113" i="77"/>
  <c r="Z108" i="73" s="1"/>
  <c r="AC113" i="77"/>
  <c r="AA108" i="73" s="1"/>
  <c r="AD113" i="77"/>
  <c r="AB108" i="73" s="1"/>
  <c r="AE113" i="77"/>
  <c r="AC108" i="73" s="1"/>
  <c r="AF113" i="77"/>
  <c r="AD108" i="73" s="1"/>
  <c r="AG113" i="77"/>
  <c r="AE108" i="73" s="1"/>
  <c r="AH113" i="77"/>
  <c r="AF108" i="73" s="1"/>
  <c r="AI113" i="77"/>
  <c r="AG108" i="73" s="1"/>
  <c r="AJ113" i="77"/>
  <c r="AH108" i="73" s="1"/>
  <c r="AK113" i="77"/>
  <c r="AI108" i="73" s="1"/>
  <c r="AL113" i="77"/>
  <c r="AJ108" i="73" s="1"/>
  <c r="AM113" i="77"/>
  <c r="AK108" i="73" s="1"/>
  <c r="AN113" i="77"/>
  <c r="AL108" i="73" s="1"/>
  <c r="AO113" i="77"/>
  <c r="AM108" i="73" s="1"/>
  <c r="AP113" i="77"/>
  <c r="AN108" i="73" s="1"/>
  <c r="AQ113" i="77"/>
  <c r="AO108" i="73" s="1"/>
  <c r="AR113" i="77"/>
  <c r="AP108" i="73" s="1"/>
  <c r="AS113" i="77"/>
  <c r="AQ108" i="73" s="1"/>
  <c r="AT113" i="77"/>
  <c r="AR108" i="73" s="1"/>
  <c r="AU113" i="77"/>
  <c r="AS108" i="73" s="1"/>
  <c r="AV113" i="77"/>
  <c r="AT108" i="73" s="1"/>
  <c r="AW113" i="77"/>
  <c r="AU108" i="73" s="1"/>
  <c r="AX113" i="77"/>
  <c r="AV108" i="73" s="1"/>
  <c r="AY113" i="77"/>
  <c r="AW108" i="73" s="1"/>
  <c r="AZ113" i="77"/>
  <c r="AX108" i="73" s="1"/>
  <c r="BA113" i="77"/>
  <c r="AY108" i="73" s="1"/>
  <c r="C12" i="76"/>
  <c r="C13" i="76"/>
  <c r="AZ22" i="76"/>
  <c r="C23" i="76"/>
  <c r="C24" i="76"/>
  <c r="C32" i="76"/>
  <c r="C51" i="76"/>
  <c r="C55" i="76"/>
  <c r="C56" i="76"/>
  <c r="D60" i="75"/>
  <c r="E60" i="75" s="1"/>
  <c r="F60" i="75" s="1"/>
  <c r="D61" i="75"/>
  <c r="A63" i="75"/>
  <c r="E66" i="75"/>
  <c r="E67" i="75"/>
  <c r="F67" i="75"/>
  <c r="E68" i="75"/>
  <c r="F68" i="75"/>
  <c r="G68" i="75"/>
  <c r="E69" i="75"/>
  <c r="F69" i="75"/>
  <c r="G69" i="75"/>
  <c r="H69" i="75"/>
  <c r="E70" i="75"/>
  <c r="F70" i="75"/>
  <c r="G70" i="75"/>
  <c r="H70" i="75"/>
  <c r="I70" i="75"/>
  <c r="E71" i="75"/>
  <c r="F71" i="75"/>
  <c r="G71" i="75"/>
  <c r="H71" i="75"/>
  <c r="I71" i="75"/>
  <c r="J71" i="75"/>
  <c r="E72" i="75"/>
  <c r="F72" i="75"/>
  <c r="G72" i="75"/>
  <c r="H72" i="75"/>
  <c r="J72" i="75"/>
  <c r="K72" i="75"/>
  <c r="E73" i="75"/>
  <c r="F73" i="75"/>
  <c r="G73" i="75"/>
  <c r="H73" i="75"/>
  <c r="I73" i="75"/>
  <c r="J73" i="75"/>
  <c r="K73" i="75"/>
  <c r="L73" i="75"/>
  <c r="E74" i="75"/>
  <c r="F74" i="75"/>
  <c r="G74" i="75"/>
  <c r="H74" i="75"/>
  <c r="I74" i="75"/>
  <c r="J74" i="75"/>
  <c r="K74" i="75"/>
  <c r="L74" i="75"/>
  <c r="M74" i="75"/>
  <c r="E75" i="75"/>
  <c r="F75" i="75"/>
  <c r="G75" i="75"/>
  <c r="H75" i="75"/>
  <c r="I75" i="75"/>
  <c r="J75" i="75"/>
  <c r="K75" i="75"/>
  <c r="L75" i="75"/>
  <c r="M75" i="75"/>
  <c r="N75" i="75"/>
  <c r="E76" i="75"/>
  <c r="F76" i="75"/>
  <c r="G76" i="75"/>
  <c r="H76" i="75"/>
  <c r="I76" i="75"/>
  <c r="J76" i="75"/>
  <c r="K76" i="75"/>
  <c r="L76" i="75"/>
  <c r="M76" i="75"/>
  <c r="N76" i="75"/>
  <c r="O76" i="75"/>
  <c r="E77" i="75"/>
  <c r="F77" i="75"/>
  <c r="G77" i="75"/>
  <c r="H77" i="75"/>
  <c r="I77" i="75"/>
  <c r="J77" i="75"/>
  <c r="K77" i="75"/>
  <c r="L77" i="75"/>
  <c r="M77" i="75"/>
  <c r="N77" i="75"/>
  <c r="O77" i="75"/>
  <c r="P77" i="75"/>
  <c r="E78" i="75"/>
  <c r="F78" i="75"/>
  <c r="G78" i="75"/>
  <c r="H78" i="75"/>
  <c r="I78" i="75"/>
  <c r="J78" i="75"/>
  <c r="K78" i="75"/>
  <c r="L78" i="75"/>
  <c r="M78" i="75"/>
  <c r="N78" i="75"/>
  <c r="O78" i="75"/>
  <c r="P78" i="75"/>
  <c r="Q78" i="75"/>
  <c r="E79" i="75"/>
  <c r="F79" i="75"/>
  <c r="G79" i="75"/>
  <c r="H79" i="75"/>
  <c r="I79" i="75"/>
  <c r="J79" i="75"/>
  <c r="K79" i="75"/>
  <c r="L79" i="75"/>
  <c r="M79" i="75"/>
  <c r="N79" i="75"/>
  <c r="O79" i="75"/>
  <c r="P79" i="75"/>
  <c r="Q79" i="75"/>
  <c r="R79" i="75"/>
  <c r="E80" i="75"/>
  <c r="F80" i="75"/>
  <c r="G80" i="75"/>
  <c r="H80" i="75"/>
  <c r="I80" i="75"/>
  <c r="J80" i="75"/>
  <c r="K80" i="75"/>
  <c r="L80" i="75"/>
  <c r="M80" i="75"/>
  <c r="N80" i="75"/>
  <c r="O80" i="75"/>
  <c r="P80" i="75"/>
  <c r="Q80" i="75"/>
  <c r="R80" i="75"/>
  <c r="S80" i="75"/>
  <c r="E81" i="75"/>
  <c r="F81" i="75"/>
  <c r="G81" i="75"/>
  <c r="H81" i="75"/>
  <c r="I81" i="75"/>
  <c r="J81" i="75"/>
  <c r="K81" i="75"/>
  <c r="L81" i="75"/>
  <c r="M81" i="75"/>
  <c r="N81" i="75"/>
  <c r="O81" i="75"/>
  <c r="P81" i="75"/>
  <c r="Q81" i="75"/>
  <c r="R81" i="75"/>
  <c r="S81" i="75"/>
  <c r="T81" i="75"/>
  <c r="E82" i="75"/>
  <c r="F82" i="75"/>
  <c r="G82" i="75"/>
  <c r="H82" i="75"/>
  <c r="I82" i="75"/>
  <c r="J82" i="75"/>
  <c r="K82" i="75"/>
  <c r="L82" i="75"/>
  <c r="M82" i="75"/>
  <c r="N82" i="75"/>
  <c r="O82" i="75"/>
  <c r="P82" i="75"/>
  <c r="Q82" i="75"/>
  <c r="R82" i="75"/>
  <c r="S82" i="75"/>
  <c r="T82" i="75"/>
  <c r="U82" i="75"/>
  <c r="E83" i="75"/>
  <c r="F83" i="75"/>
  <c r="G83" i="75"/>
  <c r="H83" i="75"/>
  <c r="I83" i="75"/>
  <c r="J83" i="75"/>
  <c r="K83" i="75"/>
  <c r="L83" i="75"/>
  <c r="M83" i="75"/>
  <c r="N83" i="75"/>
  <c r="O83" i="75"/>
  <c r="P83" i="75"/>
  <c r="Q83" i="75"/>
  <c r="R83" i="75"/>
  <c r="S83" i="75"/>
  <c r="T83" i="75"/>
  <c r="U83" i="75"/>
  <c r="V83" i="75"/>
  <c r="E84" i="75"/>
  <c r="F84" i="75"/>
  <c r="G84" i="75"/>
  <c r="H84" i="75"/>
  <c r="I84" i="75"/>
  <c r="J84" i="75"/>
  <c r="K84" i="75"/>
  <c r="L84" i="75"/>
  <c r="M84" i="75"/>
  <c r="N84" i="75"/>
  <c r="O84" i="75"/>
  <c r="P84" i="75"/>
  <c r="Q84" i="75"/>
  <c r="R84" i="75"/>
  <c r="S84" i="75"/>
  <c r="T84" i="75"/>
  <c r="U84" i="75"/>
  <c r="V84" i="75"/>
  <c r="W84" i="75"/>
  <c r="E85" i="75"/>
  <c r="F85" i="75"/>
  <c r="G85" i="75"/>
  <c r="H85" i="75"/>
  <c r="I85" i="75"/>
  <c r="J85" i="75"/>
  <c r="K85" i="75"/>
  <c r="L85" i="75"/>
  <c r="M85" i="75"/>
  <c r="N85" i="75"/>
  <c r="O85" i="75"/>
  <c r="P85" i="75"/>
  <c r="Q85" i="75"/>
  <c r="R85" i="75"/>
  <c r="S85" i="75"/>
  <c r="T85" i="75"/>
  <c r="U85" i="75"/>
  <c r="V85" i="75"/>
  <c r="W85" i="75"/>
  <c r="X85" i="75"/>
  <c r="E86" i="75"/>
  <c r="F86" i="75"/>
  <c r="G86" i="75"/>
  <c r="H86" i="75"/>
  <c r="I86" i="75"/>
  <c r="J86" i="75"/>
  <c r="K86" i="75"/>
  <c r="L86" i="75"/>
  <c r="M86" i="75"/>
  <c r="N86" i="75"/>
  <c r="O86" i="75"/>
  <c r="P86" i="75"/>
  <c r="Q86" i="75"/>
  <c r="R86" i="75"/>
  <c r="S86" i="75"/>
  <c r="T86" i="75"/>
  <c r="U86" i="75"/>
  <c r="V86" i="75"/>
  <c r="W86" i="75"/>
  <c r="X86" i="75"/>
  <c r="Y86" i="75"/>
  <c r="E87" i="75"/>
  <c r="F87" i="75"/>
  <c r="G87" i="75"/>
  <c r="H87" i="75"/>
  <c r="I87" i="75"/>
  <c r="J87" i="75"/>
  <c r="K87" i="75"/>
  <c r="L87" i="75"/>
  <c r="M87" i="75"/>
  <c r="N87" i="75"/>
  <c r="O87" i="75"/>
  <c r="P87" i="75"/>
  <c r="Q87" i="75"/>
  <c r="R87" i="75"/>
  <c r="S87" i="75"/>
  <c r="T87" i="75"/>
  <c r="U87" i="75"/>
  <c r="V87" i="75"/>
  <c r="W87" i="75"/>
  <c r="X87" i="75"/>
  <c r="Y87" i="75"/>
  <c r="Z87" i="75"/>
  <c r="E88" i="75"/>
  <c r="F88" i="75"/>
  <c r="G88" i="75"/>
  <c r="H88" i="75"/>
  <c r="I88" i="75"/>
  <c r="J88" i="75"/>
  <c r="K88" i="75"/>
  <c r="L88" i="75"/>
  <c r="M88" i="75"/>
  <c r="N88" i="75"/>
  <c r="O88" i="75"/>
  <c r="P88" i="75"/>
  <c r="Q88" i="75"/>
  <c r="R88" i="75"/>
  <c r="S88" i="75"/>
  <c r="T88" i="75"/>
  <c r="U88" i="75"/>
  <c r="V88" i="75"/>
  <c r="W88" i="75"/>
  <c r="X88" i="75"/>
  <c r="Y88" i="75"/>
  <c r="Z88" i="75"/>
  <c r="AA88" i="75"/>
  <c r="E89" i="75"/>
  <c r="F89" i="75"/>
  <c r="G89" i="75"/>
  <c r="H89" i="75"/>
  <c r="I89" i="75"/>
  <c r="J89" i="75"/>
  <c r="K89" i="75"/>
  <c r="L89" i="75"/>
  <c r="M89" i="75"/>
  <c r="N89" i="75"/>
  <c r="O89" i="75"/>
  <c r="P89" i="75"/>
  <c r="Q89" i="75"/>
  <c r="R89" i="75"/>
  <c r="S89" i="75"/>
  <c r="T89" i="75"/>
  <c r="U89" i="75"/>
  <c r="V89" i="75"/>
  <c r="W89" i="75"/>
  <c r="X89" i="75"/>
  <c r="Y89" i="75"/>
  <c r="Z89" i="75"/>
  <c r="AA89" i="75"/>
  <c r="AB89" i="75"/>
  <c r="E90" i="75"/>
  <c r="F90" i="75"/>
  <c r="G90" i="75"/>
  <c r="H90" i="75"/>
  <c r="I90" i="75"/>
  <c r="J90" i="75"/>
  <c r="K90" i="75"/>
  <c r="L90" i="75"/>
  <c r="M90" i="75"/>
  <c r="N90" i="75"/>
  <c r="O90" i="75"/>
  <c r="P90" i="75"/>
  <c r="Q90" i="75"/>
  <c r="R90" i="75"/>
  <c r="S90" i="75"/>
  <c r="T90" i="75"/>
  <c r="U90" i="75"/>
  <c r="V90" i="75"/>
  <c r="W90" i="75"/>
  <c r="X90" i="75"/>
  <c r="Y90" i="75"/>
  <c r="Z90" i="75"/>
  <c r="AA90" i="75"/>
  <c r="AB90" i="75"/>
  <c r="AC90" i="75"/>
  <c r="E91" i="75"/>
  <c r="F91" i="75"/>
  <c r="G91" i="75"/>
  <c r="H91" i="75"/>
  <c r="I91" i="75"/>
  <c r="J91" i="75"/>
  <c r="K91" i="75"/>
  <c r="L91" i="75"/>
  <c r="M91" i="75"/>
  <c r="N91" i="75"/>
  <c r="O91" i="75"/>
  <c r="P91" i="75"/>
  <c r="Q91" i="75"/>
  <c r="R91" i="75"/>
  <c r="S91" i="75"/>
  <c r="T91" i="75"/>
  <c r="U91" i="75"/>
  <c r="V91" i="75"/>
  <c r="W91" i="75"/>
  <c r="X91" i="75"/>
  <c r="Y91" i="75"/>
  <c r="Z91" i="75"/>
  <c r="AA91" i="75"/>
  <c r="AB91" i="75"/>
  <c r="AC91" i="75"/>
  <c r="AD91" i="75"/>
  <c r="E92" i="75"/>
  <c r="F92" i="75"/>
  <c r="G92" i="75"/>
  <c r="H92" i="75"/>
  <c r="I92" i="75"/>
  <c r="J92" i="75"/>
  <c r="K92" i="75"/>
  <c r="L92" i="75"/>
  <c r="M92" i="75"/>
  <c r="N92" i="75"/>
  <c r="O92" i="75"/>
  <c r="P92" i="75"/>
  <c r="Q92" i="75"/>
  <c r="R92" i="75"/>
  <c r="S92" i="75"/>
  <c r="T92" i="75"/>
  <c r="U92" i="75"/>
  <c r="V92" i="75"/>
  <c r="W92" i="75"/>
  <c r="X92" i="75"/>
  <c r="Y92" i="75"/>
  <c r="Z92" i="75"/>
  <c r="AA92" i="75"/>
  <c r="AB92" i="75"/>
  <c r="AC92" i="75"/>
  <c r="AD92" i="75"/>
  <c r="AE92" i="75"/>
  <c r="E93" i="75"/>
  <c r="F93" i="75"/>
  <c r="G93" i="75"/>
  <c r="H93" i="75"/>
  <c r="I93" i="75"/>
  <c r="J93" i="75"/>
  <c r="K93" i="75"/>
  <c r="L93" i="75"/>
  <c r="M93" i="75"/>
  <c r="N93" i="75"/>
  <c r="O93" i="75"/>
  <c r="P93" i="75"/>
  <c r="Q93" i="75"/>
  <c r="R93" i="75"/>
  <c r="S93" i="75"/>
  <c r="T93" i="75"/>
  <c r="U93" i="75"/>
  <c r="V93" i="75"/>
  <c r="W93" i="75"/>
  <c r="X93" i="75"/>
  <c r="Y93" i="75"/>
  <c r="Z93" i="75"/>
  <c r="AA93" i="75"/>
  <c r="AB93" i="75"/>
  <c r="AC93" i="75"/>
  <c r="AD93" i="75"/>
  <c r="AE93" i="75"/>
  <c r="AF93" i="75"/>
  <c r="E94" i="75"/>
  <c r="F94" i="75"/>
  <c r="G94" i="75"/>
  <c r="H94" i="75"/>
  <c r="I94" i="75"/>
  <c r="J94" i="75"/>
  <c r="K94" i="75"/>
  <c r="L94" i="75"/>
  <c r="M94" i="75"/>
  <c r="N94" i="75"/>
  <c r="O94" i="75"/>
  <c r="P94" i="75"/>
  <c r="Q94" i="75"/>
  <c r="R94" i="75"/>
  <c r="S94" i="75"/>
  <c r="T94" i="75"/>
  <c r="U94" i="75"/>
  <c r="V94" i="75"/>
  <c r="W94" i="75"/>
  <c r="X94" i="75"/>
  <c r="Y94" i="75"/>
  <c r="Z94" i="75"/>
  <c r="AA94" i="75"/>
  <c r="AB94" i="75"/>
  <c r="AC94" i="75"/>
  <c r="AD94" i="75"/>
  <c r="AE94" i="75"/>
  <c r="AF94" i="75"/>
  <c r="AG94" i="75"/>
  <c r="E95" i="75"/>
  <c r="F95" i="75"/>
  <c r="G95" i="75"/>
  <c r="H95" i="75"/>
  <c r="I95" i="75"/>
  <c r="J95" i="75"/>
  <c r="K95" i="75"/>
  <c r="L95" i="75"/>
  <c r="M95" i="75"/>
  <c r="N95" i="75"/>
  <c r="O95" i="75"/>
  <c r="P95" i="75"/>
  <c r="Q95" i="75"/>
  <c r="R95" i="75"/>
  <c r="S95" i="75"/>
  <c r="T95" i="75"/>
  <c r="U95" i="75"/>
  <c r="V95" i="75"/>
  <c r="W95" i="75"/>
  <c r="X95" i="75"/>
  <c r="Y95" i="75"/>
  <c r="Z95" i="75"/>
  <c r="AA95" i="75"/>
  <c r="AB95" i="75"/>
  <c r="AC95" i="75"/>
  <c r="AD95" i="75"/>
  <c r="AE95" i="75"/>
  <c r="AF95" i="75"/>
  <c r="AG95" i="75"/>
  <c r="AH95" i="75"/>
  <c r="E96" i="75"/>
  <c r="F96" i="75"/>
  <c r="G96" i="75"/>
  <c r="H96" i="75"/>
  <c r="I96" i="75"/>
  <c r="J96" i="75"/>
  <c r="K96" i="75"/>
  <c r="L96" i="75"/>
  <c r="M96" i="75"/>
  <c r="N96" i="75"/>
  <c r="O96" i="75"/>
  <c r="P96" i="75"/>
  <c r="Q96" i="75"/>
  <c r="R96" i="75"/>
  <c r="S96" i="75"/>
  <c r="T96" i="75"/>
  <c r="U96" i="75"/>
  <c r="V96" i="75"/>
  <c r="W96" i="75"/>
  <c r="X96" i="75"/>
  <c r="Y96" i="75"/>
  <c r="Z96" i="75"/>
  <c r="AA96" i="75"/>
  <c r="AB96" i="75"/>
  <c r="AC96" i="75"/>
  <c r="AD96" i="75"/>
  <c r="AE96" i="75"/>
  <c r="AF96" i="75"/>
  <c r="AG96" i="75"/>
  <c r="AH96" i="75"/>
  <c r="AI96" i="75"/>
  <c r="E97" i="75"/>
  <c r="F97" i="75"/>
  <c r="G97" i="75"/>
  <c r="H97" i="75"/>
  <c r="I97" i="75"/>
  <c r="J97" i="75"/>
  <c r="K97" i="75"/>
  <c r="L97" i="75"/>
  <c r="M97" i="75"/>
  <c r="N97" i="75"/>
  <c r="O97" i="75"/>
  <c r="P97" i="75"/>
  <c r="Q97" i="75"/>
  <c r="R97" i="75"/>
  <c r="S97" i="75"/>
  <c r="T97" i="75"/>
  <c r="U97" i="75"/>
  <c r="V97" i="75"/>
  <c r="W97" i="75"/>
  <c r="X97" i="75"/>
  <c r="Y97" i="75"/>
  <c r="Z97" i="75"/>
  <c r="AA97" i="75"/>
  <c r="AB97" i="75"/>
  <c r="AC97" i="75"/>
  <c r="AD97" i="75"/>
  <c r="AE97" i="75"/>
  <c r="AF97" i="75"/>
  <c r="AG97" i="75"/>
  <c r="AH97" i="75"/>
  <c r="AI97" i="75"/>
  <c r="AJ97" i="75"/>
  <c r="E98" i="75"/>
  <c r="F98" i="75"/>
  <c r="G98" i="75"/>
  <c r="H98" i="75"/>
  <c r="I98" i="75"/>
  <c r="J98" i="75"/>
  <c r="K98" i="75"/>
  <c r="L98" i="75"/>
  <c r="M98" i="75"/>
  <c r="N98" i="75"/>
  <c r="O98" i="75"/>
  <c r="P98" i="75"/>
  <c r="Q98" i="75"/>
  <c r="R98" i="75"/>
  <c r="S98" i="75"/>
  <c r="T98" i="75"/>
  <c r="U98" i="75"/>
  <c r="V98" i="75"/>
  <c r="W98" i="75"/>
  <c r="X98" i="75"/>
  <c r="Y98" i="75"/>
  <c r="Z98" i="75"/>
  <c r="AA98" i="75"/>
  <c r="AB98" i="75"/>
  <c r="AC98" i="75"/>
  <c r="AD98" i="75"/>
  <c r="AE98" i="75"/>
  <c r="AF98" i="75"/>
  <c r="AG98" i="75"/>
  <c r="AH98" i="75"/>
  <c r="AI98" i="75"/>
  <c r="AJ98" i="75"/>
  <c r="AK98" i="75"/>
  <c r="E99" i="75"/>
  <c r="F99" i="75"/>
  <c r="G99" i="75"/>
  <c r="H99" i="75"/>
  <c r="I99" i="75"/>
  <c r="J99" i="75"/>
  <c r="K99" i="75"/>
  <c r="L99" i="75"/>
  <c r="M99" i="75"/>
  <c r="N99" i="75"/>
  <c r="O99" i="75"/>
  <c r="P99" i="75"/>
  <c r="Q99" i="75"/>
  <c r="R99" i="75"/>
  <c r="S99" i="75"/>
  <c r="T99" i="75"/>
  <c r="U99" i="75"/>
  <c r="V99" i="75"/>
  <c r="W99" i="75"/>
  <c r="X99" i="75"/>
  <c r="Y99" i="75"/>
  <c r="Z99" i="75"/>
  <c r="AA99" i="75"/>
  <c r="AB99" i="75"/>
  <c r="AC99" i="75"/>
  <c r="AD99" i="75"/>
  <c r="AE99" i="75"/>
  <c r="AF99" i="75"/>
  <c r="AG99" i="75"/>
  <c r="AH99" i="75"/>
  <c r="AI99" i="75"/>
  <c r="AJ99" i="75"/>
  <c r="AK99" i="75"/>
  <c r="AL99" i="75"/>
  <c r="E100" i="75"/>
  <c r="F100" i="75"/>
  <c r="G100" i="75"/>
  <c r="H100" i="75"/>
  <c r="I100" i="75"/>
  <c r="J100" i="75"/>
  <c r="K100" i="75"/>
  <c r="L100" i="75"/>
  <c r="M100" i="75"/>
  <c r="N100" i="75"/>
  <c r="O100" i="75"/>
  <c r="P100" i="75"/>
  <c r="Q100" i="75"/>
  <c r="R100" i="75"/>
  <c r="S100" i="75"/>
  <c r="T100" i="75"/>
  <c r="U100" i="75"/>
  <c r="V100" i="75"/>
  <c r="W100" i="75"/>
  <c r="X100" i="75"/>
  <c r="Y100" i="75"/>
  <c r="Z100" i="75"/>
  <c r="AA100" i="75"/>
  <c r="AB100" i="75"/>
  <c r="AC100" i="75"/>
  <c r="AD100" i="75"/>
  <c r="AE100" i="75"/>
  <c r="AF100" i="75"/>
  <c r="AG100" i="75"/>
  <c r="AH100" i="75"/>
  <c r="AI100" i="75"/>
  <c r="AJ100" i="75"/>
  <c r="AK100" i="75"/>
  <c r="AL100" i="75"/>
  <c r="AM100" i="75"/>
  <c r="E101" i="75"/>
  <c r="F101" i="75"/>
  <c r="G101" i="75"/>
  <c r="H101" i="75"/>
  <c r="I101" i="75"/>
  <c r="J101" i="75"/>
  <c r="K101" i="75"/>
  <c r="L101" i="75"/>
  <c r="M101" i="75"/>
  <c r="N101" i="75"/>
  <c r="O101" i="75"/>
  <c r="P101" i="75"/>
  <c r="Q101" i="75"/>
  <c r="R101" i="75"/>
  <c r="S101" i="75"/>
  <c r="T101" i="75"/>
  <c r="U101" i="75"/>
  <c r="V101" i="75"/>
  <c r="W101" i="75"/>
  <c r="X101" i="75"/>
  <c r="Y101" i="75"/>
  <c r="Z101" i="75"/>
  <c r="AA101" i="75"/>
  <c r="AB101" i="75"/>
  <c r="AC101" i="75"/>
  <c r="AD101" i="75"/>
  <c r="AE101" i="75"/>
  <c r="AF101" i="75"/>
  <c r="AG101" i="75"/>
  <c r="AH101" i="75"/>
  <c r="AI101" i="75"/>
  <c r="AJ101" i="75"/>
  <c r="AK101" i="75"/>
  <c r="AL101" i="75"/>
  <c r="AM101" i="75"/>
  <c r="AN101" i="75"/>
  <c r="E102" i="75"/>
  <c r="F102" i="75"/>
  <c r="G102" i="75"/>
  <c r="H102" i="75"/>
  <c r="I102" i="75"/>
  <c r="J102" i="75"/>
  <c r="K102" i="75"/>
  <c r="L102" i="75"/>
  <c r="M102" i="75"/>
  <c r="N102" i="75"/>
  <c r="O102" i="75"/>
  <c r="P102" i="75"/>
  <c r="Q102" i="75"/>
  <c r="R102" i="75"/>
  <c r="S102" i="75"/>
  <c r="T102" i="75"/>
  <c r="U102" i="75"/>
  <c r="V102" i="75"/>
  <c r="W102" i="75"/>
  <c r="X102" i="75"/>
  <c r="Y102" i="75"/>
  <c r="Z102" i="75"/>
  <c r="AA102" i="75"/>
  <c r="AB102" i="75"/>
  <c r="AC102" i="75"/>
  <c r="AD102" i="75"/>
  <c r="AE102" i="75"/>
  <c r="AF102" i="75"/>
  <c r="AG102" i="75"/>
  <c r="AH102" i="75"/>
  <c r="AI102" i="75"/>
  <c r="AJ102" i="75"/>
  <c r="AK102" i="75"/>
  <c r="AL102" i="75"/>
  <c r="AM102" i="75"/>
  <c r="AN102" i="75"/>
  <c r="AO102" i="75"/>
  <c r="E103" i="75"/>
  <c r="F103" i="75"/>
  <c r="G103" i="75"/>
  <c r="H103" i="75"/>
  <c r="I103" i="75"/>
  <c r="J103" i="75"/>
  <c r="K103" i="75"/>
  <c r="L103" i="75"/>
  <c r="M103" i="75"/>
  <c r="N103" i="75"/>
  <c r="O103" i="75"/>
  <c r="P103" i="75"/>
  <c r="Q103" i="75"/>
  <c r="R103" i="75"/>
  <c r="S103" i="75"/>
  <c r="T103" i="75"/>
  <c r="U103" i="75"/>
  <c r="V103" i="75"/>
  <c r="W103" i="75"/>
  <c r="X103" i="75"/>
  <c r="Y103" i="75"/>
  <c r="Z103" i="75"/>
  <c r="AA103" i="75"/>
  <c r="AB103" i="75"/>
  <c r="AC103" i="75"/>
  <c r="AD103" i="75"/>
  <c r="AE103" i="75"/>
  <c r="AF103" i="75"/>
  <c r="AG103" i="75"/>
  <c r="AH103" i="75"/>
  <c r="AI103" i="75"/>
  <c r="AJ103" i="75"/>
  <c r="AK103" i="75"/>
  <c r="AL103" i="75"/>
  <c r="AM103" i="75"/>
  <c r="AN103" i="75"/>
  <c r="AO103" i="75"/>
  <c r="AP103" i="75"/>
  <c r="E104" i="75"/>
  <c r="F104" i="75"/>
  <c r="G104" i="75"/>
  <c r="H104" i="75"/>
  <c r="I104" i="75"/>
  <c r="J104" i="75"/>
  <c r="K104" i="75"/>
  <c r="L104" i="75"/>
  <c r="M104" i="75"/>
  <c r="N104" i="75"/>
  <c r="O104" i="75"/>
  <c r="P104" i="75"/>
  <c r="Q104" i="75"/>
  <c r="R104" i="75"/>
  <c r="S104" i="75"/>
  <c r="T104" i="75"/>
  <c r="U104" i="75"/>
  <c r="V104" i="75"/>
  <c r="W104" i="75"/>
  <c r="X104" i="75"/>
  <c r="Y104" i="75"/>
  <c r="Z104" i="75"/>
  <c r="AA104" i="75"/>
  <c r="AB104" i="75"/>
  <c r="AC104" i="75"/>
  <c r="AD104" i="75"/>
  <c r="AE104" i="75"/>
  <c r="AF104" i="75"/>
  <c r="AG104" i="75"/>
  <c r="AH104" i="75"/>
  <c r="AI104" i="75"/>
  <c r="AJ104" i="75"/>
  <c r="AK104" i="75"/>
  <c r="AL104" i="75"/>
  <c r="AM104" i="75"/>
  <c r="AN104" i="75"/>
  <c r="AO104" i="75"/>
  <c r="AP104" i="75"/>
  <c r="AQ104" i="75"/>
  <c r="E105" i="75"/>
  <c r="F105" i="75"/>
  <c r="G105" i="75"/>
  <c r="H105" i="75"/>
  <c r="I105" i="75"/>
  <c r="J105" i="75"/>
  <c r="K105" i="75"/>
  <c r="L105" i="75"/>
  <c r="M105" i="75"/>
  <c r="N105" i="75"/>
  <c r="O105" i="75"/>
  <c r="P105" i="75"/>
  <c r="Q105" i="75"/>
  <c r="R105" i="75"/>
  <c r="S105" i="75"/>
  <c r="T105" i="75"/>
  <c r="U105" i="75"/>
  <c r="V105" i="75"/>
  <c r="W105" i="75"/>
  <c r="X105" i="75"/>
  <c r="Y105" i="75"/>
  <c r="Z105" i="75"/>
  <c r="AA105" i="75"/>
  <c r="AB105" i="75"/>
  <c r="AC105" i="75"/>
  <c r="AD105" i="75"/>
  <c r="AE105" i="75"/>
  <c r="AF105" i="75"/>
  <c r="AG105" i="75"/>
  <c r="AH105" i="75"/>
  <c r="AI105" i="75"/>
  <c r="AJ105" i="75"/>
  <c r="AK105" i="75"/>
  <c r="AL105" i="75"/>
  <c r="AM105" i="75"/>
  <c r="AN105" i="75"/>
  <c r="AO105" i="75"/>
  <c r="AP105" i="75"/>
  <c r="AQ105" i="75"/>
  <c r="AR105" i="75"/>
  <c r="E106" i="75"/>
  <c r="F106" i="75"/>
  <c r="G106" i="75"/>
  <c r="H106" i="75"/>
  <c r="I106" i="75"/>
  <c r="J106" i="75"/>
  <c r="K106" i="75"/>
  <c r="L106" i="75"/>
  <c r="M106" i="75"/>
  <c r="N106" i="75"/>
  <c r="O106" i="75"/>
  <c r="P106" i="75"/>
  <c r="Q106" i="75"/>
  <c r="R106" i="75"/>
  <c r="S106" i="75"/>
  <c r="T106" i="75"/>
  <c r="U106" i="75"/>
  <c r="V106" i="75"/>
  <c r="W106" i="75"/>
  <c r="X106" i="75"/>
  <c r="Y106" i="75"/>
  <c r="Z106" i="75"/>
  <c r="AA106" i="75"/>
  <c r="AB106" i="75"/>
  <c r="AC106" i="75"/>
  <c r="AD106" i="75"/>
  <c r="AE106" i="75"/>
  <c r="AF106" i="75"/>
  <c r="AG106" i="75"/>
  <c r="AH106" i="75"/>
  <c r="AI106" i="75"/>
  <c r="AJ106" i="75"/>
  <c r="AK106" i="75"/>
  <c r="AL106" i="75"/>
  <c r="AM106" i="75"/>
  <c r="AN106" i="75"/>
  <c r="AO106" i="75"/>
  <c r="AP106" i="75"/>
  <c r="AQ106" i="75"/>
  <c r="AR106" i="75"/>
  <c r="AS106" i="75"/>
  <c r="E107" i="75"/>
  <c r="F107" i="75"/>
  <c r="G107" i="75"/>
  <c r="H107" i="75"/>
  <c r="I107" i="75"/>
  <c r="J107" i="75"/>
  <c r="K107" i="75"/>
  <c r="L107" i="75"/>
  <c r="M107" i="75"/>
  <c r="N107" i="75"/>
  <c r="O107" i="75"/>
  <c r="P107" i="75"/>
  <c r="Q107" i="75"/>
  <c r="R107" i="75"/>
  <c r="S107" i="75"/>
  <c r="T107" i="75"/>
  <c r="U107" i="75"/>
  <c r="V107" i="75"/>
  <c r="W107" i="75"/>
  <c r="X107" i="75"/>
  <c r="Y107" i="75"/>
  <c r="Z107" i="75"/>
  <c r="AA107" i="75"/>
  <c r="AB107" i="75"/>
  <c r="AC107" i="75"/>
  <c r="AD107" i="75"/>
  <c r="AE107" i="75"/>
  <c r="AF107" i="75"/>
  <c r="AG107" i="75"/>
  <c r="AH107" i="75"/>
  <c r="AI107" i="75"/>
  <c r="AJ107" i="75"/>
  <c r="AK107" i="75"/>
  <c r="AL107" i="75"/>
  <c r="AM107" i="75"/>
  <c r="AN107" i="75"/>
  <c r="AO107" i="75"/>
  <c r="AP107" i="75"/>
  <c r="AQ107" i="75"/>
  <c r="AR107" i="75"/>
  <c r="AS107" i="75"/>
  <c r="AT107" i="75"/>
  <c r="E108" i="75"/>
  <c r="F108" i="75"/>
  <c r="G108" i="75"/>
  <c r="H108" i="75"/>
  <c r="I108" i="75"/>
  <c r="J108" i="75"/>
  <c r="K108" i="75"/>
  <c r="L108" i="75"/>
  <c r="M108" i="75"/>
  <c r="N108" i="75"/>
  <c r="O108" i="75"/>
  <c r="P108" i="75"/>
  <c r="Q108" i="75"/>
  <c r="R108" i="75"/>
  <c r="S108" i="75"/>
  <c r="T108" i="75"/>
  <c r="U108" i="75"/>
  <c r="V108" i="75"/>
  <c r="W108" i="75"/>
  <c r="X108" i="75"/>
  <c r="Y108" i="75"/>
  <c r="Z108" i="75"/>
  <c r="AA108" i="75"/>
  <c r="AB108" i="75"/>
  <c r="AC108" i="75"/>
  <c r="AD108" i="75"/>
  <c r="AE108" i="75"/>
  <c r="AF108" i="75"/>
  <c r="AG108" i="75"/>
  <c r="AH108" i="75"/>
  <c r="AI108" i="75"/>
  <c r="AJ108" i="75"/>
  <c r="AK108" i="75"/>
  <c r="AL108" i="75"/>
  <c r="AM108" i="75"/>
  <c r="AN108" i="75"/>
  <c r="AO108" i="75"/>
  <c r="AP108" i="75"/>
  <c r="AQ108" i="75"/>
  <c r="AR108" i="75"/>
  <c r="AS108" i="75"/>
  <c r="AT108" i="75"/>
  <c r="AU108" i="75"/>
  <c r="E109" i="75"/>
  <c r="F109" i="75"/>
  <c r="G109" i="75"/>
  <c r="H109" i="75"/>
  <c r="I109" i="75"/>
  <c r="J109" i="75"/>
  <c r="K109" i="75"/>
  <c r="L109" i="75"/>
  <c r="M109" i="75"/>
  <c r="N109" i="75"/>
  <c r="O109" i="75"/>
  <c r="P109" i="75"/>
  <c r="Q109" i="75"/>
  <c r="R109" i="75"/>
  <c r="S109" i="75"/>
  <c r="T109" i="75"/>
  <c r="U109" i="75"/>
  <c r="V109" i="75"/>
  <c r="W109" i="75"/>
  <c r="X109" i="75"/>
  <c r="Y109" i="75"/>
  <c r="Z109" i="75"/>
  <c r="AA109" i="75"/>
  <c r="AB109" i="75"/>
  <c r="AC109" i="75"/>
  <c r="AD109" i="75"/>
  <c r="AE109" i="75"/>
  <c r="AF109" i="75"/>
  <c r="AG109" i="75"/>
  <c r="AH109" i="75"/>
  <c r="AI109" i="75"/>
  <c r="AJ109" i="75"/>
  <c r="AK109" i="75"/>
  <c r="AL109" i="75"/>
  <c r="AM109" i="75"/>
  <c r="AN109" i="75"/>
  <c r="AO109" i="75"/>
  <c r="AP109" i="75"/>
  <c r="AQ109" i="75"/>
  <c r="AR109" i="75"/>
  <c r="AS109" i="75"/>
  <c r="AT109" i="75"/>
  <c r="AU109" i="75"/>
  <c r="AV109" i="75"/>
  <c r="E110" i="75"/>
  <c r="F110" i="75"/>
  <c r="G110" i="75"/>
  <c r="H110" i="75"/>
  <c r="I110" i="75"/>
  <c r="J110" i="75"/>
  <c r="K110" i="75"/>
  <c r="L110" i="75"/>
  <c r="M110" i="75"/>
  <c r="N110" i="75"/>
  <c r="O110" i="75"/>
  <c r="P110" i="75"/>
  <c r="Q110" i="75"/>
  <c r="R110" i="75"/>
  <c r="S110" i="75"/>
  <c r="T110" i="75"/>
  <c r="U110" i="75"/>
  <c r="V110" i="75"/>
  <c r="W110" i="75"/>
  <c r="X110" i="75"/>
  <c r="Y110" i="75"/>
  <c r="Z110" i="75"/>
  <c r="AA110" i="75"/>
  <c r="AB110" i="75"/>
  <c r="AC110" i="75"/>
  <c r="AD110" i="75"/>
  <c r="AE110" i="75"/>
  <c r="AF110" i="75"/>
  <c r="AG110" i="75"/>
  <c r="AH110" i="75"/>
  <c r="AI110" i="75"/>
  <c r="AJ110" i="75"/>
  <c r="AK110" i="75"/>
  <c r="AL110" i="75"/>
  <c r="AM110" i="75"/>
  <c r="AN110" i="75"/>
  <c r="AO110" i="75"/>
  <c r="AP110" i="75"/>
  <c r="AQ110" i="75"/>
  <c r="AR110" i="75"/>
  <c r="AS110" i="75"/>
  <c r="AT110" i="75"/>
  <c r="AU110" i="75"/>
  <c r="AV110" i="75"/>
  <c r="AW110" i="75"/>
  <c r="E111" i="75"/>
  <c r="F111" i="75"/>
  <c r="G111" i="75"/>
  <c r="H111" i="75"/>
  <c r="I111" i="75"/>
  <c r="J111" i="75"/>
  <c r="K111" i="75"/>
  <c r="L111" i="75"/>
  <c r="M111" i="75"/>
  <c r="N111" i="75"/>
  <c r="O111" i="75"/>
  <c r="P111" i="75"/>
  <c r="Q111" i="75"/>
  <c r="R111" i="75"/>
  <c r="S111" i="75"/>
  <c r="T111" i="75"/>
  <c r="U111" i="75"/>
  <c r="V111" i="75"/>
  <c r="W111" i="75"/>
  <c r="X111" i="75"/>
  <c r="Y111" i="75"/>
  <c r="Z111" i="75"/>
  <c r="AA111" i="75"/>
  <c r="AB111" i="75"/>
  <c r="AC111" i="75"/>
  <c r="AD111" i="75"/>
  <c r="AE111" i="75"/>
  <c r="AF111" i="75"/>
  <c r="AG111" i="75"/>
  <c r="AH111" i="75"/>
  <c r="AI111" i="75"/>
  <c r="AJ111" i="75"/>
  <c r="AK111" i="75"/>
  <c r="AL111" i="75"/>
  <c r="AM111" i="75"/>
  <c r="AN111" i="75"/>
  <c r="AO111" i="75"/>
  <c r="AP111" i="75"/>
  <c r="AQ111" i="75"/>
  <c r="AR111" i="75"/>
  <c r="AS111" i="75"/>
  <c r="AT111" i="75"/>
  <c r="AU111" i="75"/>
  <c r="AV111" i="75"/>
  <c r="AW111" i="75"/>
  <c r="AX111" i="75"/>
  <c r="E112" i="75"/>
  <c r="F112" i="75"/>
  <c r="G112" i="75"/>
  <c r="H112" i="75"/>
  <c r="I112" i="75"/>
  <c r="J112" i="75"/>
  <c r="K112" i="75"/>
  <c r="L112" i="75"/>
  <c r="M112" i="75"/>
  <c r="N112" i="75"/>
  <c r="O112" i="75"/>
  <c r="P112" i="75"/>
  <c r="Q112" i="75"/>
  <c r="R112" i="75"/>
  <c r="S112" i="75"/>
  <c r="T112" i="75"/>
  <c r="U112" i="75"/>
  <c r="V112" i="75"/>
  <c r="W112" i="75"/>
  <c r="X112" i="75"/>
  <c r="Y112" i="75"/>
  <c r="Z112" i="75"/>
  <c r="AA112" i="75"/>
  <c r="AB112" i="75"/>
  <c r="AC112" i="75"/>
  <c r="AD112" i="75"/>
  <c r="AE112" i="75"/>
  <c r="AF112" i="75"/>
  <c r="AG112" i="75"/>
  <c r="AH112" i="75"/>
  <c r="AI112" i="75"/>
  <c r="AJ112" i="75"/>
  <c r="AK112" i="75"/>
  <c r="AL112" i="75"/>
  <c r="AM112" i="75"/>
  <c r="AN112" i="75"/>
  <c r="AO112" i="75"/>
  <c r="AP112" i="75"/>
  <c r="AQ112" i="75"/>
  <c r="AR112" i="75"/>
  <c r="AS112" i="75"/>
  <c r="AT112" i="75"/>
  <c r="AU112" i="75"/>
  <c r="AV112" i="75"/>
  <c r="AW112" i="75"/>
  <c r="AX112" i="75"/>
  <c r="AY112" i="75"/>
  <c r="E113" i="75"/>
  <c r="F113" i="75"/>
  <c r="G113" i="75"/>
  <c r="H113" i="75"/>
  <c r="I113" i="75"/>
  <c r="J113" i="75"/>
  <c r="K113" i="75"/>
  <c r="L113" i="75"/>
  <c r="M113" i="75"/>
  <c r="N113" i="75"/>
  <c r="O113" i="75"/>
  <c r="P113" i="75"/>
  <c r="Q113" i="75"/>
  <c r="R113" i="75"/>
  <c r="S113" i="75"/>
  <c r="T113" i="75"/>
  <c r="U113" i="75"/>
  <c r="V113" i="75"/>
  <c r="W113" i="75"/>
  <c r="X113" i="75"/>
  <c r="Y113" i="75"/>
  <c r="Z113" i="75"/>
  <c r="AA113" i="75"/>
  <c r="AB113" i="75"/>
  <c r="AC113" i="75"/>
  <c r="AD113" i="75"/>
  <c r="AE113" i="75"/>
  <c r="AF113" i="75"/>
  <c r="AG113" i="75"/>
  <c r="AH113" i="75"/>
  <c r="AI113" i="75"/>
  <c r="AJ113" i="75"/>
  <c r="AK113" i="75"/>
  <c r="AL113" i="75"/>
  <c r="AM113" i="75"/>
  <c r="AN113" i="75"/>
  <c r="AO113" i="75"/>
  <c r="AP113" i="75"/>
  <c r="AQ113" i="75"/>
  <c r="AR113" i="75"/>
  <c r="AS113" i="75"/>
  <c r="AT113" i="75"/>
  <c r="AU113" i="75"/>
  <c r="AV113" i="75"/>
  <c r="AW113" i="75"/>
  <c r="AX113" i="75"/>
  <c r="AY113" i="75"/>
  <c r="AZ113" i="75"/>
  <c r="D118" i="75"/>
  <c r="A119" i="75"/>
  <c r="E122" i="75"/>
  <c r="E123" i="75"/>
  <c r="F123" i="75"/>
  <c r="E124" i="75"/>
  <c r="F124" i="75"/>
  <c r="G124" i="75"/>
  <c r="E125" i="75"/>
  <c r="F125" i="75"/>
  <c r="G125" i="75"/>
  <c r="H125" i="75"/>
  <c r="E126" i="75"/>
  <c r="F126" i="75"/>
  <c r="G126" i="75"/>
  <c r="H126" i="75"/>
  <c r="I126" i="75"/>
  <c r="E127" i="75"/>
  <c r="F127" i="75"/>
  <c r="G127" i="75"/>
  <c r="H127" i="75"/>
  <c r="I127" i="75"/>
  <c r="J127" i="75"/>
  <c r="E128" i="75"/>
  <c r="F128" i="75"/>
  <c r="G128" i="75"/>
  <c r="H128" i="75"/>
  <c r="I128" i="75"/>
  <c r="J128" i="75"/>
  <c r="K128" i="75"/>
  <c r="E129" i="75"/>
  <c r="F129" i="75"/>
  <c r="G129" i="75"/>
  <c r="H129" i="75"/>
  <c r="I129" i="75"/>
  <c r="J129" i="75"/>
  <c r="K129" i="75"/>
  <c r="L129" i="75"/>
  <c r="E130" i="75"/>
  <c r="F130" i="75"/>
  <c r="G130" i="75"/>
  <c r="H130" i="75"/>
  <c r="I130" i="75"/>
  <c r="J130" i="75"/>
  <c r="K130" i="75"/>
  <c r="L130" i="75"/>
  <c r="M130" i="75"/>
  <c r="E131" i="75"/>
  <c r="F131" i="75"/>
  <c r="G131" i="75"/>
  <c r="H131" i="75"/>
  <c r="I131" i="75"/>
  <c r="J131" i="75"/>
  <c r="K131" i="75"/>
  <c r="L131" i="75"/>
  <c r="M131" i="75"/>
  <c r="N131" i="75"/>
  <c r="E132" i="75"/>
  <c r="F132" i="75"/>
  <c r="G132" i="75"/>
  <c r="H132" i="75"/>
  <c r="I132" i="75"/>
  <c r="J132" i="75"/>
  <c r="K132" i="75"/>
  <c r="L132" i="75"/>
  <c r="M132" i="75"/>
  <c r="N132" i="75"/>
  <c r="O132" i="75"/>
  <c r="E133" i="75"/>
  <c r="F133" i="75"/>
  <c r="G133" i="75"/>
  <c r="H133" i="75"/>
  <c r="I133" i="75"/>
  <c r="J133" i="75"/>
  <c r="K133" i="75"/>
  <c r="L133" i="75"/>
  <c r="M133" i="75"/>
  <c r="N133" i="75"/>
  <c r="O133" i="75"/>
  <c r="P133" i="75"/>
  <c r="E134" i="75"/>
  <c r="F134" i="75"/>
  <c r="G134" i="75"/>
  <c r="H134" i="75"/>
  <c r="I134" i="75"/>
  <c r="J134" i="75"/>
  <c r="K134" i="75"/>
  <c r="L134" i="75"/>
  <c r="M134" i="75"/>
  <c r="N134" i="75"/>
  <c r="O134" i="75"/>
  <c r="P134" i="75"/>
  <c r="Q134" i="75"/>
  <c r="E135" i="75"/>
  <c r="F135" i="75"/>
  <c r="G135" i="75"/>
  <c r="H135" i="75"/>
  <c r="I135" i="75"/>
  <c r="J135" i="75"/>
  <c r="K135" i="75"/>
  <c r="L135" i="75"/>
  <c r="M135" i="75"/>
  <c r="N135" i="75"/>
  <c r="O135" i="75"/>
  <c r="P135" i="75"/>
  <c r="Q135" i="75"/>
  <c r="R135" i="75"/>
  <c r="E136" i="75"/>
  <c r="F136" i="75"/>
  <c r="G136" i="75"/>
  <c r="H136" i="75"/>
  <c r="I136" i="75"/>
  <c r="J136" i="75"/>
  <c r="K136" i="75"/>
  <c r="L136" i="75"/>
  <c r="M136" i="75"/>
  <c r="N136" i="75"/>
  <c r="O136" i="75"/>
  <c r="P136" i="75"/>
  <c r="Q136" i="75"/>
  <c r="R136" i="75"/>
  <c r="S136" i="75"/>
  <c r="E137" i="75"/>
  <c r="F137" i="75"/>
  <c r="G137" i="75"/>
  <c r="H137" i="75"/>
  <c r="I137" i="75"/>
  <c r="J137" i="75"/>
  <c r="K137" i="75"/>
  <c r="L137" i="75"/>
  <c r="M137" i="75"/>
  <c r="N137" i="75"/>
  <c r="O137" i="75"/>
  <c r="P137" i="75"/>
  <c r="Q137" i="75"/>
  <c r="R137" i="75"/>
  <c r="S137" i="75"/>
  <c r="T137" i="75"/>
  <c r="E138" i="75"/>
  <c r="F138" i="75"/>
  <c r="G138" i="75"/>
  <c r="H138" i="75"/>
  <c r="I138" i="75"/>
  <c r="J138" i="75"/>
  <c r="K138" i="75"/>
  <c r="L138" i="75"/>
  <c r="M138" i="75"/>
  <c r="N138" i="75"/>
  <c r="O138" i="75"/>
  <c r="P138" i="75"/>
  <c r="Q138" i="75"/>
  <c r="R138" i="75"/>
  <c r="S138" i="75"/>
  <c r="T138" i="75"/>
  <c r="U138" i="75"/>
  <c r="E139" i="75"/>
  <c r="F139" i="75"/>
  <c r="G139" i="75"/>
  <c r="H139" i="75"/>
  <c r="I139" i="75"/>
  <c r="J139" i="75"/>
  <c r="K139" i="75"/>
  <c r="L139" i="75"/>
  <c r="M139" i="75"/>
  <c r="N139" i="75"/>
  <c r="O139" i="75"/>
  <c r="P139" i="75"/>
  <c r="Q139" i="75"/>
  <c r="R139" i="75"/>
  <c r="S139" i="75"/>
  <c r="T139" i="75"/>
  <c r="U139" i="75"/>
  <c r="V139" i="75"/>
  <c r="E140" i="75"/>
  <c r="F140" i="75"/>
  <c r="G140" i="75"/>
  <c r="H140" i="75"/>
  <c r="I140" i="75"/>
  <c r="J140" i="75"/>
  <c r="K140" i="75"/>
  <c r="L140" i="75"/>
  <c r="M140" i="75"/>
  <c r="N140" i="75"/>
  <c r="O140" i="75"/>
  <c r="P140" i="75"/>
  <c r="Q140" i="75"/>
  <c r="R140" i="75"/>
  <c r="S140" i="75"/>
  <c r="T140" i="75"/>
  <c r="U140" i="75"/>
  <c r="V140" i="75"/>
  <c r="W140" i="75"/>
  <c r="E141" i="75"/>
  <c r="F141" i="75"/>
  <c r="G141" i="75"/>
  <c r="H141" i="75"/>
  <c r="I141" i="75"/>
  <c r="J141" i="75"/>
  <c r="K141" i="75"/>
  <c r="L141" i="75"/>
  <c r="M141" i="75"/>
  <c r="N141" i="75"/>
  <c r="O141" i="75"/>
  <c r="P141" i="75"/>
  <c r="Q141" i="75"/>
  <c r="R141" i="75"/>
  <c r="S141" i="75"/>
  <c r="T141" i="75"/>
  <c r="U141" i="75"/>
  <c r="V141" i="75"/>
  <c r="W141" i="75"/>
  <c r="X141" i="75"/>
  <c r="E142" i="75"/>
  <c r="F142" i="75"/>
  <c r="G142" i="75"/>
  <c r="H142" i="75"/>
  <c r="I142" i="75"/>
  <c r="J142" i="75"/>
  <c r="K142" i="75"/>
  <c r="L142" i="75"/>
  <c r="M142" i="75"/>
  <c r="N142" i="75"/>
  <c r="O142" i="75"/>
  <c r="P142" i="75"/>
  <c r="Q142" i="75"/>
  <c r="R142" i="75"/>
  <c r="S142" i="75"/>
  <c r="T142" i="75"/>
  <c r="U142" i="75"/>
  <c r="V142" i="75"/>
  <c r="W142" i="75"/>
  <c r="X142" i="75"/>
  <c r="Y142" i="75"/>
  <c r="E143" i="75"/>
  <c r="F143" i="75"/>
  <c r="G143" i="75"/>
  <c r="H143" i="75"/>
  <c r="I143" i="75"/>
  <c r="J143" i="75"/>
  <c r="K143" i="75"/>
  <c r="L143" i="75"/>
  <c r="M143" i="75"/>
  <c r="N143" i="75"/>
  <c r="O143" i="75"/>
  <c r="P143" i="75"/>
  <c r="Q143" i="75"/>
  <c r="R143" i="75"/>
  <c r="S143" i="75"/>
  <c r="T143" i="75"/>
  <c r="U143" i="75"/>
  <c r="V143" i="75"/>
  <c r="W143" i="75"/>
  <c r="X143" i="75"/>
  <c r="Y143" i="75"/>
  <c r="Z143" i="75"/>
  <c r="E144" i="75"/>
  <c r="F144" i="75"/>
  <c r="G144" i="75"/>
  <c r="H144" i="75"/>
  <c r="I144" i="75"/>
  <c r="J144" i="75"/>
  <c r="K144" i="75"/>
  <c r="L144" i="75"/>
  <c r="M144" i="75"/>
  <c r="N144" i="75"/>
  <c r="O144" i="75"/>
  <c r="P144" i="75"/>
  <c r="Q144" i="75"/>
  <c r="R144" i="75"/>
  <c r="S144" i="75"/>
  <c r="T144" i="75"/>
  <c r="U144" i="75"/>
  <c r="V144" i="75"/>
  <c r="W144" i="75"/>
  <c r="X144" i="75"/>
  <c r="Y144" i="75"/>
  <c r="Z144" i="75"/>
  <c r="AA144" i="75"/>
  <c r="E145" i="75"/>
  <c r="F145" i="75"/>
  <c r="G145" i="75"/>
  <c r="H145" i="75"/>
  <c r="I145" i="75"/>
  <c r="J145" i="75"/>
  <c r="K145" i="75"/>
  <c r="L145" i="75"/>
  <c r="M145" i="75"/>
  <c r="N145" i="75"/>
  <c r="O145" i="75"/>
  <c r="P145" i="75"/>
  <c r="Q145" i="75"/>
  <c r="R145" i="75"/>
  <c r="S145" i="75"/>
  <c r="T145" i="75"/>
  <c r="U145" i="75"/>
  <c r="V145" i="75"/>
  <c r="W145" i="75"/>
  <c r="X145" i="75"/>
  <c r="Y145" i="75"/>
  <c r="Z145" i="75"/>
  <c r="AA145" i="75"/>
  <c r="AB145" i="75"/>
  <c r="E146" i="75"/>
  <c r="F146" i="75"/>
  <c r="G146" i="75"/>
  <c r="H146" i="75"/>
  <c r="I146" i="75"/>
  <c r="J146" i="75"/>
  <c r="K146" i="75"/>
  <c r="L146" i="75"/>
  <c r="M146" i="75"/>
  <c r="N146" i="75"/>
  <c r="O146" i="75"/>
  <c r="P146" i="75"/>
  <c r="Q146" i="75"/>
  <c r="R146" i="75"/>
  <c r="S146" i="75"/>
  <c r="T146" i="75"/>
  <c r="U146" i="75"/>
  <c r="V146" i="75"/>
  <c r="W146" i="75"/>
  <c r="X146" i="75"/>
  <c r="Y146" i="75"/>
  <c r="Z146" i="75"/>
  <c r="AA146" i="75"/>
  <c r="AB146" i="75"/>
  <c r="AC146" i="75"/>
  <c r="E147" i="75"/>
  <c r="F147" i="75"/>
  <c r="G147" i="75"/>
  <c r="H147" i="75"/>
  <c r="I147" i="75"/>
  <c r="J147" i="75"/>
  <c r="K147" i="75"/>
  <c r="L147" i="75"/>
  <c r="M147" i="75"/>
  <c r="N147" i="75"/>
  <c r="O147" i="75"/>
  <c r="P147" i="75"/>
  <c r="Q147" i="75"/>
  <c r="R147" i="75"/>
  <c r="S147" i="75"/>
  <c r="T147" i="75"/>
  <c r="U147" i="75"/>
  <c r="V147" i="75"/>
  <c r="W147" i="75"/>
  <c r="X147" i="75"/>
  <c r="Y147" i="75"/>
  <c r="Z147" i="75"/>
  <c r="AA147" i="75"/>
  <c r="AB147" i="75"/>
  <c r="AC147" i="75"/>
  <c r="AD147" i="75"/>
  <c r="E148" i="75"/>
  <c r="F148" i="75"/>
  <c r="G148" i="75"/>
  <c r="H148" i="75"/>
  <c r="I148" i="75"/>
  <c r="J148" i="75"/>
  <c r="K148" i="75"/>
  <c r="L148" i="75"/>
  <c r="M148" i="75"/>
  <c r="N148" i="75"/>
  <c r="O148" i="75"/>
  <c r="P148" i="75"/>
  <c r="Q148" i="75"/>
  <c r="R148" i="75"/>
  <c r="S148" i="75"/>
  <c r="T148" i="75"/>
  <c r="U148" i="75"/>
  <c r="V148" i="75"/>
  <c r="W148" i="75"/>
  <c r="X148" i="75"/>
  <c r="Y148" i="75"/>
  <c r="Z148" i="75"/>
  <c r="AA148" i="75"/>
  <c r="AB148" i="75"/>
  <c r="AC148" i="75"/>
  <c r="AD148" i="75"/>
  <c r="AE148" i="75"/>
  <c r="E149" i="75"/>
  <c r="F149" i="75"/>
  <c r="G149" i="75"/>
  <c r="H149" i="75"/>
  <c r="I149" i="75"/>
  <c r="J149" i="75"/>
  <c r="K149" i="75"/>
  <c r="L149" i="75"/>
  <c r="M149" i="75"/>
  <c r="N149" i="75"/>
  <c r="O149" i="75"/>
  <c r="P149" i="75"/>
  <c r="Q149" i="75"/>
  <c r="R149" i="75"/>
  <c r="S149" i="75"/>
  <c r="T149" i="75"/>
  <c r="U149" i="75"/>
  <c r="V149" i="75"/>
  <c r="W149" i="75"/>
  <c r="X149" i="75"/>
  <c r="Y149" i="75"/>
  <c r="Z149" i="75"/>
  <c r="AA149" i="75"/>
  <c r="AB149" i="75"/>
  <c r="AC149" i="75"/>
  <c r="AD149" i="75"/>
  <c r="AE149" i="75"/>
  <c r="AF149" i="75"/>
  <c r="E150" i="75"/>
  <c r="F150" i="75"/>
  <c r="G150" i="75"/>
  <c r="H150" i="75"/>
  <c r="I150" i="75"/>
  <c r="J150" i="75"/>
  <c r="K150" i="75"/>
  <c r="L150" i="75"/>
  <c r="M150" i="75"/>
  <c r="N150" i="75"/>
  <c r="O150" i="75"/>
  <c r="P150" i="75"/>
  <c r="Q150" i="75"/>
  <c r="R150" i="75"/>
  <c r="S150" i="75"/>
  <c r="T150" i="75"/>
  <c r="U150" i="75"/>
  <c r="V150" i="75"/>
  <c r="W150" i="75"/>
  <c r="X150" i="75"/>
  <c r="Y150" i="75"/>
  <c r="Z150" i="75"/>
  <c r="AA150" i="75"/>
  <c r="AB150" i="75"/>
  <c r="AC150" i="75"/>
  <c r="AD150" i="75"/>
  <c r="AE150" i="75"/>
  <c r="AF150" i="75"/>
  <c r="AG150" i="75"/>
  <c r="E151" i="75"/>
  <c r="F151" i="75"/>
  <c r="G151" i="75"/>
  <c r="H151" i="75"/>
  <c r="I151" i="75"/>
  <c r="J151" i="75"/>
  <c r="K151" i="75"/>
  <c r="L151" i="75"/>
  <c r="M151" i="75"/>
  <c r="N151" i="75"/>
  <c r="O151" i="75"/>
  <c r="P151" i="75"/>
  <c r="Q151" i="75"/>
  <c r="R151" i="75"/>
  <c r="S151" i="75"/>
  <c r="T151" i="75"/>
  <c r="U151" i="75"/>
  <c r="V151" i="75"/>
  <c r="W151" i="75"/>
  <c r="X151" i="75"/>
  <c r="Y151" i="75"/>
  <c r="Z151" i="75"/>
  <c r="AA151" i="75"/>
  <c r="AB151" i="75"/>
  <c r="AC151" i="75"/>
  <c r="AD151" i="75"/>
  <c r="AE151" i="75"/>
  <c r="AF151" i="75"/>
  <c r="AG151" i="75"/>
  <c r="AH151" i="75"/>
  <c r="E152" i="75"/>
  <c r="F152" i="75"/>
  <c r="G152" i="75"/>
  <c r="H152" i="75"/>
  <c r="I152" i="75"/>
  <c r="J152" i="75"/>
  <c r="K152" i="75"/>
  <c r="L152" i="75"/>
  <c r="M152" i="75"/>
  <c r="N152" i="75"/>
  <c r="O152" i="75"/>
  <c r="P152" i="75"/>
  <c r="Q152" i="75"/>
  <c r="R152" i="75"/>
  <c r="S152" i="75"/>
  <c r="T152" i="75"/>
  <c r="U152" i="75"/>
  <c r="V152" i="75"/>
  <c r="W152" i="75"/>
  <c r="X152" i="75"/>
  <c r="Y152" i="75"/>
  <c r="Z152" i="75"/>
  <c r="AA152" i="75"/>
  <c r="AB152" i="75"/>
  <c r="AC152" i="75"/>
  <c r="AD152" i="75"/>
  <c r="AE152" i="75"/>
  <c r="AF152" i="75"/>
  <c r="AG152" i="75"/>
  <c r="AH152" i="75"/>
  <c r="AI152" i="75"/>
  <c r="E153" i="75"/>
  <c r="F153" i="75"/>
  <c r="G153" i="75"/>
  <c r="H153" i="75"/>
  <c r="I153" i="75"/>
  <c r="J153" i="75"/>
  <c r="K153" i="75"/>
  <c r="L153" i="75"/>
  <c r="M153" i="75"/>
  <c r="N153" i="75"/>
  <c r="O153" i="75"/>
  <c r="P153" i="75"/>
  <c r="Q153" i="75"/>
  <c r="R153" i="75"/>
  <c r="S153" i="75"/>
  <c r="T153" i="75"/>
  <c r="U153" i="75"/>
  <c r="V153" i="75"/>
  <c r="W153" i="75"/>
  <c r="X153" i="75"/>
  <c r="Y153" i="75"/>
  <c r="Z153" i="75"/>
  <c r="AA153" i="75"/>
  <c r="AB153" i="75"/>
  <c r="AC153" i="75"/>
  <c r="AD153" i="75"/>
  <c r="AE153" i="75"/>
  <c r="AF153" i="75"/>
  <c r="AG153" i="75"/>
  <c r="AH153" i="75"/>
  <c r="AI153" i="75"/>
  <c r="AJ153" i="75"/>
  <c r="E154" i="75"/>
  <c r="F154" i="75"/>
  <c r="G154" i="75"/>
  <c r="H154" i="75"/>
  <c r="I154" i="75"/>
  <c r="J154" i="75"/>
  <c r="K154" i="75"/>
  <c r="L154" i="75"/>
  <c r="M154" i="75"/>
  <c r="N154" i="75"/>
  <c r="O154" i="75"/>
  <c r="P154" i="75"/>
  <c r="Q154" i="75"/>
  <c r="R154" i="75"/>
  <c r="S154" i="75"/>
  <c r="T154" i="75"/>
  <c r="U154" i="75"/>
  <c r="V154" i="75"/>
  <c r="W154" i="75"/>
  <c r="X154" i="75"/>
  <c r="Y154" i="75"/>
  <c r="Z154" i="75"/>
  <c r="AA154" i="75"/>
  <c r="AB154" i="75"/>
  <c r="AC154" i="75"/>
  <c r="AD154" i="75"/>
  <c r="AE154" i="75"/>
  <c r="AF154" i="75"/>
  <c r="AG154" i="75"/>
  <c r="AH154" i="75"/>
  <c r="AI154" i="75"/>
  <c r="AJ154" i="75"/>
  <c r="AK154" i="75"/>
  <c r="E155" i="75"/>
  <c r="F155" i="75"/>
  <c r="G155" i="75"/>
  <c r="H155" i="75"/>
  <c r="I155" i="75"/>
  <c r="J155" i="75"/>
  <c r="K155" i="75"/>
  <c r="L155" i="75"/>
  <c r="M155" i="75"/>
  <c r="N155" i="75"/>
  <c r="O155" i="75"/>
  <c r="P155" i="75"/>
  <c r="Q155" i="75"/>
  <c r="R155" i="75"/>
  <c r="S155" i="75"/>
  <c r="T155" i="75"/>
  <c r="U155" i="75"/>
  <c r="V155" i="75"/>
  <c r="W155" i="75"/>
  <c r="X155" i="75"/>
  <c r="Y155" i="75"/>
  <c r="Z155" i="75"/>
  <c r="AA155" i="75"/>
  <c r="AB155" i="75"/>
  <c r="AC155" i="75"/>
  <c r="AD155" i="75"/>
  <c r="AE155" i="75"/>
  <c r="AF155" i="75"/>
  <c r="AG155" i="75"/>
  <c r="AH155" i="75"/>
  <c r="AI155" i="75"/>
  <c r="AJ155" i="75"/>
  <c r="AK155" i="75"/>
  <c r="AL155" i="75"/>
  <c r="E156" i="75"/>
  <c r="F156" i="75"/>
  <c r="G156" i="75"/>
  <c r="H156" i="75"/>
  <c r="I156" i="75"/>
  <c r="J156" i="75"/>
  <c r="K156" i="75"/>
  <c r="L156" i="75"/>
  <c r="M156" i="75"/>
  <c r="N156" i="75"/>
  <c r="O156" i="75"/>
  <c r="P156" i="75"/>
  <c r="Q156" i="75"/>
  <c r="R156" i="75"/>
  <c r="S156" i="75"/>
  <c r="T156" i="75"/>
  <c r="U156" i="75"/>
  <c r="V156" i="75"/>
  <c r="W156" i="75"/>
  <c r="X156" i="75"/>
  <c r="Y156" i="75"/>
  <c r="Z156" i="75"/>
  <c r="AA156" i="75"/>
  <c r="AB156" i="75"/>
  <c r="AC156" i="75"/>
  <c r="AD156" i="75"/>
  <c r="AE156" i="75"/>
  <c r="AF156" i="75"/>
  <c r="AG156" i="75"/>
  <c r="AH156" i="75"/>
  <c r="AI156" i="75"/>
  <c r="AJ156" i="75"/>
  <c r="AK156" i="75"/>
  <c r="AL156" i="75"/>
  <c r="AM156" i="75"/>
  <c r="E157" i="75"/>
  <c r="F157" i="75"/>
  <c r="G157" i="75"/>
  <c r="H157" i="75"/>
  <c r="I157" i="75"/>
  <c r="J157" i="75"/>
  <c r="K157" i="75"/>
  <c r="L157" i="75"/>
  <c r="M157" i="75"/>
  <c r="N157" i="75"/>
  <c r="O157" i="75"/>
  <c r="P157" i="75"/>
  <c r="Q157" i="75"/>
  <c r="R157" i="75"/>
  <c r="S157" i="75"/>
  <c r="T157" i="75"/>
  <c r="U157" i="75"/>
  <c r="V157" i="75"/>
  <c r="W157" i="75"/>
  <c r="X157" i="75"/>
  <c r="Y157" i="75"/>
  <c r="Z157" i="75"/>
  <c r="AA157" i="75"/>
  <c r="AB157" i="75"/>
  <c r="AC157" i="75"/>
  <c r="AD157" i="75"/>
  <c r="AE157" i="75"/>
  <c r="AF157" i="75"/>
  <c r="AG157" i="75"/>
  <c r="AH157" i="75"/>
  <c r="AI157" i="75"/>
  <c r="AJ157" i="75"/>
  <c r="AK157" i="75"/>
  <c r="AL157" i="75"/>
  <c r="AM157" i="75"/>
  <c r="AN157" i="75"/>
  <c r="E158" i="75"/>
  <c r="F158" i="75"/>
  <c r="G158" i="75"/>
  <c r="H158" i="75"/>
  <c r="I158" i="75"/>
  <c r="J158" i="75"/>
  <c r="K158" i="75"/>
  <c r="L158" i="75"/>
  <c r="M158" i="75"/>
  <c r="N158" i="75"/>
  <c r="O158" i="75"/>
  <c r="P158" i="75"/>
  <c r="Q158" i="75"/>
  <c r="R158" i="75"/>
  <c r="S158" i="75"/>
  <c r="T158" i="75"/>
  <c r="U158" i="75"/>
  <c r="V158" i="75"/>
  <c r="W158" i="75"/>
  <c r="X158" i="75"/>
  <c r="Y158" i="75"/>
  <c r="Z158" i="75"/>
  <c r="AA158" i="75"/>
  <c r="AB158" i="75"/>
  <c r="AC158" i="75"/>
  <c r="AD158" i="75"/>
  <c r="AE158" i="75"/>
  <c r="AF158" i="75"/>
  <c r="AG158" i="75"/>
  <c r="AH158" i="75"/>
  <c r="AI158" i="75"/>
  <c r="AJ158" i="75"/>
  <c r="AK158" i="75"/>
  <c r="AL158" i="75"/>
  <c r="AM158" i="75"/>
  <c r="AN158" i="75"/>
  <c r="AO158" i="75"/>
  <c r="E159" i="75"/>
  <c r="F159" i="75"/>
  <c r="G159" i="75"/>
  <c r="H159" i="75"/>
  <c r="I159" i="75"/>
  <c r="J159" i="75"/>
  <c r="K159" i="75"/>
  <c r="L159" i="75"/>
  <c r="M159" i="75"/>
  <c r="N159" i="75"/>
  <c r="O159" i="75"/>
  <c r="P159" i="75"/>
  <c r="Q159" i="75"/>
  <c r="R159" i="75"/>
  <c r="S159" i="75"/>
  <c r="T159" i="75"/>
  <c r="U159" i="75"/>
  <c r="V159" i="75"/>
  <c r="W159" i="75"/>
  <c r="X159" i="75"/>
  <c r="Y159" i="75"/>
  <c r="Z159" i="75"/>
  <c r="AA159" i="75"/>
  <c r="AB159" i="75"/>
  <c r="AC159" i="75"/>
  <c r="AD159" i="75"/>
  <c r="AE159" i="75"/>
  <c r="AF159" i="75"/>
  <c r="AG159" i="75"/>
  <c r="AH159" i="75"/>
  <c r="AI159" i="75"/>
  <c r="AJ159" i="75"/>
  <c r="AK159" i="75"/>
  <c r="AL159" i="75"/>
  <c r="AM159" i="75"/>
  <c r="AN159" i="75"/>
  <c r="AO159" i="75"/>
  <c r="AP159" i="75"/>
  <c r="E160" i="75"/>
  <c r="F160" i="75"/>
  <c r="G160" i="75"/>
  <c r="H160" i="75"/>
  <c r="I160" i="75"/>
  <c r="J160" i="75"/>
  <c r="K160" i="75"/>
  <c r="L160" i="75"/>
  <c r="M160" i="75"/>
  <c r="N160" i="75"/>
  <c r="O160" i="75"/>
  <c r="P160" i="75"/>
  <c r="Q160" i="75"/>
  <c r="R160" i="75"/>
  <c r="S160" i="75"/>
  <c r="T160" i="75"/>
  <c r="U160" i="75"/>
  <c r="V160" i="75"/>
  <c r="W160" i="75"/>
  <c r="X160" i="75"/>
  <c r="Y160" i="75"/>
  <c r="Z160" i="75"/>
  <c r="AA160" i="75"/>
  <c r="AB160" i="75"/>
  <c r="AC160" i="75"/>
  <c r="AD160" i="75"/>
  <c r="AE160" i="75"/>
  <c r="AF160" i="75"/>
  <c r="AG160" i="75"/>
  <c r="AH160" i="75"/>
  <c r="AI160" i="75"/>
  <c r="AJ160" i="75"/>
  <c r="AK160" i="75"/>
  <c r="AL160" i="75"/>
  <c r="AM160" i="75"/>
  <c r="AN160" i="75"/>
  <c r="AO160" i="75"/>
  <c r="AP160" i="75"/>
  <c r="AQ160" i="75"/>
  <c r="E161" i="75"/>
  <c r="F161" i="75"/>
  <c r="G161" i="75"/>
  <c r="H161" i="75"/>
  <c r="I161" i="75"/>
  <c r="J161" i="75"/>
  <c r="K161" i="75"/>
  <c r="L161" i="75"/>
  <c r="M161" i="75"/>
  <c r="N161" i="75"/>
  <c r="O161" i="75"/>
  <c r="P161" i="75"/>
  <c r="Q161" i="75"/>
  <c r="R161" i="75"/>
  <c r="S161" i="75"/>
  <c r="T161" i="75"/>
  <c r="U161" i="75"/>
  <c r="V161" i="75"/>
  <c r="W161" i="75"/>
  <c r="X161" i="75"/>
  <c r="Y161" i="75"/>
  <c r="Z161" i="75"/>
  <c r="AA161" i="75"/>
  <c r="AB161" i="75"/>
  <c r="AC161" i="75"/>
  <c r="AD161" i="75"/>
  <c r="AE161" i="75"/>
  <c r="AF161" i="75"/>
  <c r="AG161" i="75"/>
  <c r="AH161" i="75"/>
  <c r="AI161" i="75"/>
  <c r="AJ161" i="75"/>
  <c r="AK161" i="75"/>
  <c r="AL161" i="75"/>
  <c r="AM161" i="75"/>
  <c r="AN161" i="75"/>
  <c r="AO161" i="75"/>
  <c r="AP161" i="75"/>
  <c r="AQ161" i="75"/>
  <c r="AR161" i="75"/>
  <c r="E162" i="75"/>
  <c r="F162" i="75"/>
  <c r="G162" i="75"/>
  <c r="H162" i="75"/>
  <c r="I162" i="75"/>
  <c r="J162" i="75"/>
  <c r="K162" i="75"/>
  <c r="L162" i="75"/>
  <c r="M162" i="75"/>
  <c r="N162" i="75"/>
  <c r="O162" i="75"/>
  <c r="P162" i="75"/>
  <c r="Q162" i="75"/>
  <c r="R162" i="75"/>
  <c r="S162" i="75"/>
  <c r="T162" i="75"/>
  <c r="U162" i="75"/>
  <c r="V162" i="75"/>
  <c r="W162" i="75"/>
  <c r="X162" i="75"/>
  <c r="Y162" i="75"/>
  <c r="Z162" i="75"/>
  <c r="AA162" i="75"/>
  <c r="AB162" i="75"/>
  <c r="AC162" i="75"/>
  <c r="AD162" i="75"/>
  <c r="AE162" i="75"/>
  <c r="AF162" i="75"/>
  <c r="AG162" i="75"/>
  <c r="AH162" i="75"/>
  <c r="AI162" i="75"/>
  <c r="AJ162" i="75"/>
  <c r="AK162" i="75"/>
  <c r="AL162" i="75"/>
  <c r="AM162" i="75"/>
  <c r="AN162" i="75"/>
  <c r="AO162" i="75"/>
  <c r="AP162" i="75"/>
  <c r="AQ162" i="75"/>
  <c r="AR162" i="75"/>
  <c r="AS162" i="75"/>
  <c r="E163" i="75"/>
  <c r="F163" i="75"/>
  <c r="G163" i="75"/>
  <c r="H163" i="75"/>
  <c r="I163" i="75"/>
  <c r="J163" i="75"/>
  <c r="K163" i="75"/>
  <c r="L163" i="75"/>
  <c r="M163" i="75"/>
  <c r="N163" i="75"/>
  <c r="O163" i="75"/>
  <c r="P163" i="75"/>
  <c r="Q163" i="75"/>
  <c r="R163" i="75"/>
  <c r="S163" i="75"/>
  <c r="T163" i="75"/>
  <c r="U163" i="75"/>
  <c r="V163" i="75"/>
  <c r="W163" i="75"/>
  <c r="X163" i="75"/>
  <c r="Y163" i="75"/>
  <c r="Z163" i="75"/>
  <c r="AA163" i="75"/>
  <c r="AB163" i="75"/>
  <c r="AC163" i="75"/>
  <c r="AD163" i="75"/>
  <c r="AE163" i="75"/>
  <c r="AF163" i="75"/>
  <c r="AG163" i="75"/>
  <c r="AH163" i="75"/>
  <c r="AI163" i="75"/>
  <c r="AJ163" i="75"/>
  <c r="AK163" i="75"/>
  <c r="AL163" i="75"/>
  <c r="AM163" i="75"/>
  <c r="AN163" i="75"/>
  <c r="AO163" i="75"/>
  <c r="AP163" i="75"/>
  <c r="AQ163" i="75"/>
  <c r="AR163" i="75"/>
  <c r="AS163" i="75"/>
  <c r="AT163" i="75"/>
  <c r="E164" i="75"/>
  <c r="F164" i="75"/>
  <c r="G164" i="75"/>
  <c r="H164" i="75"/>
  <c r="I164" i="75"/>
  <c r="J164" i="75"/>
  <c r="K164" i="75"/>
  <c r="L164" i="75"/>
  <c r="M164" i="75"/>
  <c r="N164" i="75"/>
  <c r="O164" i="75"/>
  <c r="P164" i="75"/>
  <c r="Q164" i="75"/>
  <c r="R164" i="75"/>
  <c r="S164" i="75"/>
  <c r="T164" i="75"/>
  <c r="U164" i="75"/>
  <c r="V164" i="75"/>
  <c r="W164" i="75"/>
  <c r="X164" i="75"/>
  <c r="Y164" i="75"/>
  <c r="Z164" i="75"/>
  <c r="AA164" i="75"/>
  <c r="AB164" i="75"/>
  <c r="AC164" i="75"/>
  <c r="AD164" i="75"/>
  <c r="AE164" i="75"/>
  <c r="AF164" i="75"/>
  <c r="AG164" i="75"/>
  <c r="AH164" i="75"/>
  <c r="AI164" i="75"/>
  <c r="AJ164" i="75"/>
  <c r="AK164" i="75"/>
  <c r="AL164" i="75"/>
  <c r="AM164" i="75"/>
  <c r="AN164" i="75"/>
  <c r="AO164" i="75"/>
  <c r="AP164" i="75"/>
  <c r="AQ164" i="75"/>
  <c r="AR164" i="75"/>
  <c r="AS164" i="75"/>
  <c r="AT164" i="75"/>
  <c r="AU164" i="75"/>
  <c r="E165" i="75"/>
  <c r="F165" i="75"/>
  <c r="G165" i="75"/>
  <c r="H165" i="75"/>
  <c r="I165" i="75"/>
  <c r="J165" i="75"/>
  <c r="K165" i="75"/>
  <c r="L165" i="75"/>
  <c r="M165" i="75"/>
  <c r="N165" i="75"/>
  <c r="O165" i="75"/>
  <c r="P165" i="75"/>
  <c r="Q165" i="75"/>
  <c r="R165" i="75"/>
  <c r="S165" i="75"/>
  <c r="T165" i="75"/>
  <c r="U165" i="75"/>
  <c r="V165" i="75"/>
  <c r="W165" i="75"/>
  <c r="X165" i="75"/>
  <c r="Y165" i="75"/>
  <c r="Z165" i="75"/>
  <c r="AA165" i="75"/>
  <c r="AB165" i="75"/>
  <c r="AC165" i="75"/>
  <c r="AD165" i="75"/>
  <c r="AE165" i="75"/>
  <c r="AF165" i="75"/>
  <c r="AG165" i="75"/>
  <c r="AH165" i="75"/>
  <c r="AI165" i="75"/>
  <c r="AJ165" i="75"/>
  <c r="AK165" i="75"/>
  <c r="AL165" i="75"/>
  <c r="AM165" i="75"/>
  <c r="AN165" i="75"/>
  <c r="AO165" i="75"/>
  <c r="AP165" i="75"/>
  <c r="AQ165" i="75"/>
  <c r="AR165" i="75"/>
  <c r="AS165" i="75"/>
  <c r="AT165" i="75"/>
  <c r="AU165" i="75"/>
  <c r="AV165" i="75"/>
  <c r="E166" i="75"/>
  <c r="F166" i="75"/>
  <c r="G166" i="75"/>
  <c r="H166" i="75"/>
  <c r="I166" i="75"/>
  <c r="J166" i="75"/>
  <c r="K166" i="75"/>
  <c r="L166" i="75"/>
  <c r="M166" i="75"/>
  <c r="N166" i="75"/>
  <c r="O166" i="75"/>
  <c r="P166" i="75"/>
  <c r="Q166" i="75"/>
  <c r="R166" i="75"/>
  <c r="S166" i="75"/>
  <c r="T166" i="75"/>
  <c r="U166" i="75"/>
  <c r="V166" i="75"/>
  <c r="W166" i="75"/>
  <c r="X166" i="75"/>
  <c r="Y166" i="75"/>
  <c r="Z166" i="75"/>
  <c r="AA166" i="75"/>
  <c r="AB166" i="75"/>
  <c r="AC166" i="75"/>
  <c r="AD166" i="75"/>
  <c r="AE166" i="75"/>
  <c r="AF166" i="75"/>
  <c r="AG166" i="75"/>
  <c r="AH166" i="75"/>
  <c r="AI166" i="75"/>
  <c r="AJ166" i="75"/>
  <c r="AK166" i="75"/>
  <c r="AL166" i="75"/>
  <c r="AM166" i="75"/>
  <c r="AN166" i="75"/>
  <c r="AO166" i="75"/>
  <c r="AP166" i="75"/>
  <c r="AQ166" i="75"/>
  <c r="AR166" i="75"/>
  <c r="AS166" i="75"/>
  <c r="AT166" i="75"/>
  <c r="AU166" i="75"/>
  <c r="AV166" i="75"/>
  <c r="AW166" i="75"/>
  <c r="E167" i="75"/>
  <c r="F167" i="75"/>
  <c r="G167" i="75"/>
  <c r="H167" i="75"/>
  <c r="I167" i="75"/>
  <c r="J167" i="75"/>
  <c r="K167" i="75"/>
  <c r="L167" i="75"/>
  <c r="M167" i="75"/>
  <c r="N167" i="75"/>
  <c r="O167" i="75"/>
  <c r="P167" i="75"/>
  <c r="Q167" i="75"/>
  <c r="R167" i="75"/>
  <c r="S167" i="75"/>
  <c r="T167" i="75"/>
  <c r="U167" i="75"/>
  <c r="V167" i="75"/>
  <c r="W167" i="75"/>
  <c r="X167" i="75"/>
  <c r="Y167" i="75"/>
  <c r="Z167" i="75"/>
  <c r="AA167" i="75"/>
  <c r="AB167" i="75"/>
  <c r="AC167" i="75"/>
  <c r="AD167" i="75"/>
  <c r="AE167" i="75"/>
  <c r="AF167" i="75"/>
  <c r="AG167" i="75"/>
  <c r="AH167" i="75"/>
  <c r="AI167" i="75"/>
  <c r="AJ167" i="75"/>
  <c r="AK167" i="75"/>
  <c r="AL167" i="75"/>
  <c r="AM167" i="75"/>
  <c r="AN167" i="75"/>
  <c r="AO167" i="75"/>
  <c r="AP167" i="75"/>
  <c r="AQ167" i="75"/>
  <c r="AR167" i="75"/>
  <c r="AS167" i="75"/>
  <c r="AT167" i="75"/>
  <c r="AU167" i="75"/>
  <c r="AV167" i="75"/>
  <c r="AW167" i="75"/>
  <c r="AX167" i="75"/>
  <c r="E168" i="75"/>
  <c r="F168" i="75"/>
  <c r="G168" i="75"/>
  <c r="H168" i="75"/>
  <c r="I168" i="75"/>
  <c r="J168" i="75"/>
  <c r="K168" i="75"/>
  <c r="L168" i="75"/>
  <c r="M168" i="75"/>
  <c r="N168" i="75"/>
  <c r="O168" i="75"/>
  <c r="P168" i="75"/>
  <c r="Q168" i="75"/>
  <c r="R168" i="75"/>
  <c r="S168" i="75"/>
  <c r="T168" i="75"/>
  <c r="U168" i="75"/>
  <c r="V168" i="75"/>
  <c r="W168" i="75"/>
  <c r="X168" i="75"/>
  <c r="Y168" i="75"/>
  <c r="Z168" i="75"/>
  <c r="AA168" i="75"/>
  <c r="AB168" i="75"/>
  <c r="AC168" i="75"/>
  <c r="AD168" i="75"/>
  <c r="AE168" i="75"/>
  <c r="AF168" i="75"/>
  <c r="AG168" i="75"/>
  <c r="AH168" i="75"/>
  <c r="AI168" i="75"/>
  <c r="AJ168" i="75"/>
  <c r="AK168" i="75"/>
  <c r="AL168" i="75"/>
  <c r="AM168" i="75"/>
  <c r="AN168" i="75"/>
  <c r="AO168" i="75"/>
  <c r="AP168" i="75"/>
  <c r="AQ168" i="75"/>
  <c r="AR168" i="75"/>
  <c r="AS168" i="75"/>
  <c r="AT168" i="75"/>
  <c r="AU168" i="75"/>
  <c r="AV168" i="75"/>
  <c r="AW168" i="75"/>
  <c r="AX168" i="75"/>
  <c r="AY168" i="75"/>
  <c r="E169" i="75"/>
  <c r="F169" i="75"/>
  <c r="G169" i="75"/>
  <c r="H169" i="75"/>
  <c r="I169" i="75"/>
  <c r="J169" i="75"/>
  <c r="K169" i="75"/>
  <c r="L169" i="75"/>
  <c r="M169" i="75"/>
  <c r="N169" i="75"/>
  <c r="O169" i="75"/>
  <c r="P169" i="75"/>
  <c r="Q169" i="75"/>
  <c r="R169" i="75"/>
  <c r="S169" i="75"/>
  <c r="T169" i="75"/>
  <c r="U169" i="75"/>
  <c r="V169" i="75"/>
  <c r="W169" i="75"/>
  <c r="X169" i="75"/>
  <c r="Y169" i="75"/>
  <c r="Z169" i="75"/>
  <c r="AA169" i="75"/>
  <c r="AB169" i="75"/>
  <c r="AC169" i="75"/>
  <c r="AD169" i="75"/>
  <c r="AE169" i="75"/>
  <c r="AF169" i="75"/>
  <c r="AG169" i="75"/>
  <c r="AH169" i="75"/>
  <c r="AI169" i="75"/>
  <c r="AJ169" i="75"/>
  <c r="AK169" i="75"/>
  <c r="AL169" i="75"/>
  <c r="AM169" i="75"/>
  <c r="AN169" i="75"/>
  <c r="AO169" i="75"/>
  <c r="AP169" i="75"/>
  <c r="AQ169" i="75"/>
  <c r="AR169" i="75"/>
  <c r="AS169" i="75"/>
  <c r="AT169" i="75"/>
  <c r="AU169" i="75"/>
  <c r="AV169" i="75"/>
  <c r="AW169" i="75"/>
  <c r="AX169" i="75"/>
  <c r="AY169" i="75"/>
  <c r="AZ169" i="75"/>
  <c r="D173" i="75"/>
  <c r="A174" i="75"/>
  <c r="E177" i="75"/>
  <c r="E178" i="75"/>
  <c r="F178" i="75"/>
  <c r="E179" i="75"/>
  <c r="F179" i="75"/>
  <c r="G179" i="75"/>
  <c r="E180" i="75"/>
  <c r="F180" i="75"/>
  <c r="G180" i="75"/>
  <c r="H180" i="75"/>
  <c r="E181" i="75"/>
  <c r="F181" i="75"/>
  <c r="G181" i="75"/>
  <c r="H181" i="75"/>
  <c r="I181" i="75"/>
  <c r="E182" i="75"/>
  <c r="F182" i="75"/>
  <c r="G182" i="75"/>
  <c r="H182" i="75"/>
  <c r="I182" i="75"/>
  <c r="J182" i="75"/>
  <c r="E183" i="75"/>
  <c r="F183" i="75"/>
  <c r="G183" i="75"/>
  <c r="H183" i="75"/>
  <c r="I183" i="75"/>
  <c r="J183" i="75"/>
  <c r="K183" i="75"/>
  <c r="E184" i="75"/>
  <c r="F184" i="75"/>
  <c r="G184" i="75"/>
  <c r="H184" i="75"/>
  <c r="I184" i="75"/>
  <c r="J184" i="75"/>
  <c r="K184" i="75"/>
  <c r="L184" i="75"/>
  <c r="E185" i="75"/>
  <c r="F185" i="75"/>
  <c r="G185" i="75"/>
  <c r="H185" i="75"/>
  <c r="I185" i="75"/>
  <c r="J185" i="75"/>
  <c r="K185" i="75"/>
  <c r="L185" i="75"/>
  <c r="M185" i="75"/>
  <c r="E186" i="75"/>
  <c r="F186" i="75"/>
  <c r="G186" i="75"/>
  <c r="H186" i="75"/>
  <c r="I186" i="75"/>
  <c r="J186" i="75"/>
  <c r="K186" i="75"/>
  <c r="L186" i="75"/>
  <c r="M186" i="75"/>
  <c r="N186" i="75"/>
  <c r="E187" i="75"/>
  <c r="F187" i="75"/>
  <c r="G187" i="75"/>
  <c r="H187" i="75"/>
  <c r="I187" i="75"/>
  <c r="J187" i="75"/>
  <c r="K187" i="75"/>
  <c r="L187" i="75"/>
  <c r="M187" i="75"/>
  <c r="N187" i="75"/>
  <c r="O187" i="75"/>
  <c r="E188" i="75"/>
  <c r="F188" i="75"/>
  <c r="G188" i="75"/>
  <c r="H188" i="75"/>
  <c r="I188" i="75"/>
  <c r="J188" i="75"/>
  <c r="K188" i="75"/>
  <c r="L188" i="75"/>
  <c r="M188" i="75"/>
  <c r="N188" i="75"/>
  <c r="O188" i="75"/>
  <c r="P188" i="75"/>
  <c r="E189" i="75"/>
  <c r="F189" i="75"/>
  <c r="G189" i="75"/>
  <c r="H189" i="75"/>
  <c r="I189" i="75"/>
  <c r="J189" i="75"/>
  <c r="K189" i="75"/>
  <c r="L189" i="75"/>
  <c r="M189" i="75"/>
  <c r="N189" i="75"/>
  <c r="O189" i="75"/>
  <c r="P189" i="75"/>
  <c r="Q189" i="75"/>
  <c r="E190" i="75"/>
  <c r="F190" i="75"/>
  <c r="G190" i="75"/>
  <c r="H190" i="75"/>
  <c r="I190" i="75"/>
  <c r="J190" i="75"/>
  <c r="K190" i="75"/>
  <c r="L190" i="75"/>
  <c r="M190" i="75"/>
  <c r="N190" i="75"/>
  <c r="O190" i="75"/>
  <c r="P190" i="75"/>
  <c r="Q190" i="75"/>
  <c r="R190" i="75"/>
  <c r="E191" i="75"/>
  <c r="F191" i="75"/>
  <c r="G191" i="75"/>
  <c r="H191" i="75"/>
  <c r="I191" i="75"/>
  <c r="J191" i="75"/>
  <c r="K191" i="75"/>
  <c r="L191" i="75"/>
  <c r="M191" i="75"/>
  <c r="N191" i="75"/>
  <c r="O191" i="75"/>
  <c r="P191" i="75"/>
  <c r="Q191" i="75"/>
  <c r="R191" i="75"/>
  <c r="S191" i="75"/>
  <c r="E192" i="75"/>
  <c r="F192" i="75"/>
  <c r="G192" i="75"/>
  <c r="H192" i="75"/>
  <c r="I192" i="75"/>
  <c r="J192" i="75"/>
  <c r="K192" i="75"/>
  <c r="L192" i="75"/>
  <c r="M192" i="75"/>
  <c r="N192" i="75"/>
  <c r="O192" i="75"/>
  <c r="P192" i="75"/>
  <c r="Q192" i="75"/>
  <c r="R192" i="75"/>
  <c r="S192" i="75"/>
  <c r="T192" i="75"/>
  <c r="E193" i="75"/>
  <c r="F193" i="75"/>
  <c r="G193" i="75"/>
  <c r="H193" i="75"/>
  <c r="I193" i="75"/>
  <c r="J193" i="75"/>
  <c r="K193" i="75"/>
  <c r="L193" i="75"/>
  <c r="M193" i="75"/>
  <c r="N193" i="75"/>
  <c r="O193" i="75"/>
  <c r="P193" i="75"/>
  <c r="Q193" i="75"/>
  <c r="R193" i="75"/>
  <c r="S193" i="75"/>
  <c r="T193" i="75"/>
  <c r="U193" i="75"/>
  <c r="E194" i="75"/>
  <c r="F194" i="75"/>
  <c r="G194" i="75"/>
  <c r="H194" i="75"/>
  <c r="I194" i="75"/>
  <c r="J194" i="75"/>
  <c r="K194" i="75"/>
  <c r="L194" i="75"/>
  <c r="M194" i="75"/>
  <c r="N194" i="75"/>
  <c r="O194" i="75"/>
  <c r="P194" i="75"/>
  <c r="Q194" i="75"/>
  <c r="R194" i="75"/>
  <c r="S194" i="75"/>
  <c r="T194" i="75"/>
  <c r="U194" i="75"/>
  <c r="V194" i="75"/>
  <c r="E195" i="75"/>
  <c r="F195" i="75"/>
  <c r="G195" i="75"/>
  <c r="H195" i="75"/>
  <c r="I195" i="75"/>
  <c r="J195" i="75"/>
  <c r="K195" i="75"/>
  <c r="L195" i="75"/>
  <c r="M195" i="75"/>
  <c r="N195" i="75"/>
  <c r="O195" i="75"/>
  <c r="P195" i="75"/>
  <c r="Q195" i="75"/>
  <c r="R195" i="75"/>
  <c r="S195" i="75"/>
  <c r="T195" i="75"/>
  <c r="U195" i="75"/>
  <c r="V195" i="75"/>
  <c r="W195" i="75"/>
  <c r="E196" i="75"/>
  <c r="F196" i="75"/>
  <c r="G196" i="75"/>
  <c r="H196" i="75"/>
  <c r="I196" i="75"/>
  <c r="J196" i="75"/>
  <c r="K196" i="75"/>
  <c r="L196" i="75"/>
  <c r="M196" i="75"/>
  <c r="N196" i="75"/>
  <c r="O196" i="75"/>
  <c r="P196" i="75"/>
  <c r="Q196" i="75"/>
  <c r="R196" i="75"/>
  <c r="S196" i="75"/>
  <c r="T196" i="75"/>
  <c r="U196" i="75"/>
  <c r="V196" i="75"/>
  <c r="W196" i="75"/>
  <c r="X196" i="75"/>
  <c r="E197" i="75"/>
  <c r="F197" i="75"/>
  <c r="G197" i="75"/>
  <c r="H197" i="75"/>
  <c r="I197" i="75"/>
  <c r="J197" i="75"/>
  <c r="K197" i="75"/>
  <c r="L197" i="75"/>
  <c r="M197" i="75"/>
  <c r="N197" i="75"/>
  <c r="O197" i="75"/>
  <c r="P197" i="75"/>
  <c r="Q197" i="75"/>
  <c r="R197" i="75"/>
  <c r="S197" i="75"/>
  <c r="T197" i="75"/>
  <c r="U197" i="75"/>
  <c r="V197" i="75"/>
  <c r="W197" i="75"/>
  <c r="X197" i="75"/>
  <c r="Y197" i="75"/>
  <c r="E198" i="75"/>
  <c r="F198" i="75"/>
  <c r="G198" i="75"/>
  <c r="H198" i="75"/>
  <c r="I198" i="75"/>
  <c r="J198" i="75"/>
  <c r="K198" i="75"/>
  <c r="L198" i="75"/>
  <c r="M198" i="75"/>
  <c r="N198" i="75"/>
  <c r="O198" i="75"/>
  <c r="P198" i="75"/>
  <c r="Q198" i="75"/>
  <c r="R198" i="75"/>
  <c r="S198" i="75"/>
  <c r="T198" i="75"/>
  <c r="U198" i="75"/>
  <c r="V198" i="75"/>
  <c r="W198" i="75"/>
  <c r="X198" i="75"/>
  <c r="Y198" i="75"/>
  <c r="Z198" i="75"/>
  <c r="E199" i="75"/>
  <c r="F199" i="75"/>
  <c r="G199" i="75"/>
  <c r="H199" i="75"/>
  <c r="I199" i="75"/>
  <c r="J199" i="75"/>
  <c r="K199" i="75"/>
  <c r="L199" i="75"/>
  <c r="M199" i="75"/>
  <c r="N199" i="75"/>
  <c r="O199" i="75"/>
  <c r="P199" i="75"/>
  <c r="Q199" i="75"/>
  <c r="R199" i="75"/>
  <c r="S199" i="75"/>
  <c r="T199" i="75"/>
  <c r="U199" i="75"/>
  <c r="V199" i="75"/>
  <c r="W199" i="75"/>
  <c r="X199" i="75"/>
  <c r="Y199" i="75"/>
  <c r="Z199" i="75"/>
  <c r="AA199" i="75"/>
  <c r="E200" i="75"/>
  <c r="F200" i="75"/>
  <c r="G200" i="75"/>
  <c r="H200" i="75"/>
  <c r="I200" i="75"/>
  <c r="J200" i="75"/>
  <c r="K200" i="75"/>
  <c r="L200" i="75"/>
  <c r="M200" i="75"/>
  <c r="N200" i="75"/>
  <c r="O200" i="75"/>
  <c r="P200" i="75"/>
  <c r="Q200" i="75"/>
  <c r="R200" i="75"/>
  <c r="S200" i="75"/>
  <c r="T200" i="75"/>
  <c r="U200" i="75"/>
  <c r="V200" i="75"/>
  <c r="W200" i="75"/>
  <c r="X200" i="75"/>
  <c r="Y200" i="75"/>
  <c r="Z200" i="75"/>
  <c r="AA200" i="75"/>
  <c r="AB200" i="75"/>
  <c r="E201" i="75"/>
  <c r="F201" i="75"/>
  <c r="G201" i="75"/>
  <c r="H201" i="75"/>
  <c r="I201" i="75"/>
  <c r="J201" i="75"/>
  <c r="K201" i="75"/>
  <c r="L201" i="75"/>
  <c r="M201" i="75"/>
  <c r="N201" i="75"/>
  <c r="O201" i="75"/>
  <c r="P201" i="75"/>
  <c r="Q201" i="75"/>
  <c r="R201" i="75"/>
  <c r="S201" i="75"/>
  <c r="T201" i="75"/>
  <c r="U201" i="75"/>
  <c r="V201" i="75"/>
  <c r="W201" i="75"/>
  <c r="X201" i="75"/>
  <c r="Y201" i="75"/>
  <c r="Z201" i="75"/>
  <c r="AA201" i="75"/>
  <c r="AB201" i="75"/>
  <c r="AC201" i="75"/>
  <c r="E202" i="75"/>
  <c r="F202" i="75"/>
  <c r="G202" i="75"/>
  <c r="H202" i="75"/>
  <c r="I202" i="75"/>
  <c r="J202" i="75"/>
  <c r="K202" i="75"/>
  <c r="L202" i="75"/>
  <c r="M202" i="75"/>
  <c r="N202" i="75"/>
  <c r="O202" i="75"/>
  <c r="P202" i="75"/>
  <c r="Q202" i="75"/>
  <c r="R202" i="75"/>
  <c r="S202" i="75"/>
  <c r="T202" i="75"/>
  <c r="U202" i="75"/>
  <c r="V202" i="75"/>
  <c r="W202" i="75"/>
  <c r="X202" i="75"/>
  <c r="Y202" i="75"/>
  <c r="Z202" i="75"/>
  <c r="AA202" i="75"/>
  <c r="AB202" i="75"/>
  <c r="AC202" i="75"/>
  <c r="AD202" i="75"/>
  <c r="E203" i="75"/>
  <c r="F203" i="75"/>
  <c r="G203" i="75"/>
  <c r="H203" i="75"/>
  <c r="I203" i="75"/>
  <c r="J203" i="75"/>
  <c r="K203" i="75"/>
  <c r="L203" i="75"/>
  <c r="M203" i="75"/>
  <c r="N203" i="75"/>
  <c r="O203" i="75"/>
  <c r="P203" i="75"/>
  <c r="Q203" i="75"/>
  <c r="R203" i="75"/>
  <c r="S203" i="75"/>
  <c r="T203" i="75"/>
  <c r="U203" i="75"/>
  <c r="V203" i="75"/>
  <c r="W203" i="75"/>
  <c r="X203" i="75"/>
  <c r="Y203" i="75"/>
  <c r="Z203" i="75"/>
  <c r="AA203" i="75"/>
  <c r="AB203" i="75"/>
  <c r="AC203" i="75"/>
  <c r="AD203" i="75"/>
  <c r="AE203" i="75"/>
  <c r="E204" i="75"/>
  <c r="F204" i="75"/>
  <c r="G204" i="75"/>
  <c r="H204" i="75"/>
  <c r="I204" i="75"/>
  <c r="J204" i="75"/>
  <c r="K204" i="75"/>
  <c r="L204" i="75"/>
  <c r="M204" i="75"/>
  <c r="N204" i="75"/>
  <c r="O204" i="75"/>
  <c r="P204" i="75"/>
  <c r="Q204" i="75"/>
  <c r="R204" i="75"/>
  <c r="S204" i="75"/>
  <c r="T204" i="75"/>
  <c r="U204" i="75"/>
  <c r="V204" i="75"/>
  <c r="W204" i="75"/>
  <c r="X204" i="75"/>
  <c r="Y204" i="75"/>
  <c r="Z204" i="75"/>
  <c r="AA204" i="75"/>
  <c r="AB204" i="75"/>
  <c r="AC204" i="75"/>
  <c r="AD204" i="75"/>
  <c r="AE204" i="75"/>
  <c r="AF204" i="75"/>
  <c r="E205" i="75"/>
  <c r="F205" i="75"/>
  <c r="G205" i="75"/>
  <c r="H205" i="75"/>
  <c r="I205" i="75"/>
  <c r="J205" i="75"/>
  <c r="K205" i="75"/>
  <c r="L205" i="75"/>
  <c r="M205" i="75"/>
  <c r="N205" i="75"/>
  <c r="O205" i="75"/>
  <c r="P205" i="75"/>
  <c r="Q205" i="75"/>
  <c r="R205" i="75"/>
  <c r="S205" i="75"/>
  <c r="T205" i="75"/>
  <c r="U205" i="75"/>
  <c r="V205" i="75"/>
  <c r="W205" i="75"/>
  <c r="X205" i="75"/>
  <c r="Y205" i="75"/>
  <c r="Z205" i="75"/>
  <c r="AA205" i="75"/>
  <c r="AB205" i="75"/>
  <c r="AC205" i="75"/>
  <c r="AD205" i="75"/>
  <c r="AE205" i="75"/>
  <c r="AF205" i="75"/>
  <c r="AG205" i="75"/>
  <c r="E206" i="75"/>
  <c r="F206" i="75"/>
  <c r="G206" i="75"/>
  <c r="H206" i="75"/>
  <c r="I206" i="75"/>
  <c r="J206" i="75"/>
  <c r="K206" i="75"/>
  <c r="L206" i="75"/>
  <c r="M206" i="75"/>
  <c r="N206" i="75"/>
  <c r="O206" i="75"/>
  <c r="P206" i="75"/>
  <c r="Q206" i="75"/>
  <c r="R206" i="75"/>
  <c r="S206" i="75"/>
  <c r="T206" i="75"/>
  <c r="U206" i="75"/>
  <c r="V206" i="75"/>
  <c r="W206" i="75"/>
  <c r="X206" i="75"/>
  <c r="Y206" i="75"/>
  <c r="Z206" i="75"/>
  <c r="AA206" i="75"/>
  <c r="AB206" i="75"/>
  <c r="AC206" i="75"/>
  <c r="AD206" i="75"/>
  <c r="AE206" i="75"/>
  <c r="AF206" i="75"/>
  <c r="AG206" i="75"/>
  <c r="AH206" i="75"/>
  <c r="E207" i="75"/>
  <c r="F207" i="75"/>
  <c r="G207" i="75"/>
  <c r="H207" i="75"/>
  <c r="I207" i="75"/>
  <c r="J207" i="75"/>
  <c r="K207" i="75"/>
  <c r="L207" i="75"/>
  <c r="M207" i="75"/>
  <c r="N207" i="75"/>
  <c r="O207" i="75"/>
  <c r="P207" i="75"/>
  <c r="Q207" i="75"/>
  <c r="R207" i="75"/>
  <c r="S207" i="75"/>
  <c r="T207" i="75"/>
  <c r="U207" i="75"/>
  <c r="V207" i="75"/>
  <c r="W207" i="75"/>
  <c r="X207" i="75"/>
  <c r="Y207" i="75"/>
  <c r="Z207" i="75"/>
  <c r="AA207" i="75"/>
  <c r="AB207" i="75"/>
  <c r="AC207" i="75"/>
  <c r="AD207" i="75"/>
  <c r="AE207" i="75"/>
  <c r="AF207" i="75"/>
  <c r="AG207" i="75"/>
  <c r="AH207" i="75"/>
  <c r="AI207" i="75"/>
  <c r="E208" i="75"/>
  <c r="F208" i="75"/>
  <c r="G208" i="75"/>
  <c r="H208" i="75"/>
  <c r="I208" i="75"/>
  <c r="J208" i="75"/>
  <c r="K208" i="75"/>
  <c r="L208" i="75"/>
  <c r="M208" i="75"/>
  <c r="N208" i="75"/>
  <c r="O208" i="75"/>
  <c r="P208" i="75"/>
  <c r="Q208" i="75"/>
  <c r="R208" i="75"/>
  <c r="S208" i="75"/>
  <c r="T208" i="75"/>
  <c r="U208" i="75"/>
  <c r="V208" i="75"/>
  <c r="W208" i="75"/>
  <c r="X208" i="75"/>
  <c r="Y208" i="75"/>
  <c r="Z208" i="75"/>
  <c r="AA208" i="75"/>
  <c r="AB208" i="75"/>
  <c r="AC208" i="75"/>
  <c r="AD208" i="75"/>
  <c r="AE208" i="75"/>
  <c r="AF208" i="75"/>
  <c r="AG208" i="75"/>
  <c r="AH208" i="75"/>
  <c r="AI208" i="75"/>
  <c r="AJ208" i="75"/>
  <c r="E209" i="75"/>
  <c r="F209" i="75"/>
  <c r="G209" i="75"/>
  <c r="H209" i="75"/>
  <c r="I209" i="75"/>
  <c r="J209" i="75"/>
  <c r="K209" i="75"/>
  <c r="L209" i="75"/>
  <c r="M209" i="75"/>
  <c r="N209" i="75"/>
  <c r="O209" i="75"/>
  <c r="P209" i="75"/>
  <c r="Q209" i="75"/>
  <c r="R209" i="75"/>
  <c r="S209" i="75"/>
  <c r="T209" i="75"/>
  <c r="U209" i="75"/>
  <c r="V209" i="75"/>
  <c r="W209" i="75"/>
  <c r="X209" i="75"/>
  <c r="Y209" i="75"/>
  <c r="Z209" i="75"/>
  <c r="AA209" i="75"/>
  <c r="AB209" i="75"/>
  <c r="AC209" i="75"/>
  <c r="AD209" i="75"/>
  <c r="AE209" i="75"/>
  <c r="AF209" i="75"/>
  <c r="AG209" i="75"/>
  <c r="AH209" i="75"/>
  <c r="AI209" i="75"/>
  <c r="AJ209" i="75"/>
  <c r="AK209" i="75"/>
  <c r="E210" i="75"/>
  <c r="F210" i="75"/>
  <c r="G210" i="75"/>
  <c r="H210" i="75"/>
  <c r="I210" i="75"/>
  <c r="J210" i="75"/>
  <c r="K210" i="75"/>
  <c r="L210" i="75"/>
  <c r="M210" i="75"/>
  <c r="N210" i="75"/>
  <c r="O210" i="75"/>
  <c r="P210" i="75"/>
  <c r="Q210" i="75"/>
  <c r="R210" i="75"/>
  <c r="S210" i="75"/>
  <c r="T210" i="75"/>
  <c r="U210" i="75"/>
  <c r="V210" i="75"/>
  <c r="W210" i="75"/>
  <c r="X210" i="75"/>
  <c r="Y210" i="75"/>
  <c r="Z210" i="75"/>
  <c r="AA210" i="75"/>
  <c r="AB210" i="75"/>
  <c r="AC210" i="75"/>
  <c r="AD210" i="75"/>
  <c r="AE210" i="75"/>
  <c r="AF210" i="75"/>
  <c r="AG210" i="75"/>
  <c r="AH210" i="75"/>
  <c r="AI210" i="75"/>
  <c r="AJ210" i="75"/>
  <c r="AK210" i="75"/>
  <c r="AL210" i="75"/>
  <c r="E211" i="75"/>
  <c r="F211" i="75"/>
  <c r="G211" i="75"/>
  <c r="H211" i="75"/>
  <c r="I211" i="75"/>
  <c r="J211" i="75"/>
  <c r="K211" i="75"/>
  <c r="L211" i="75"/>
  <c r="M211" i="75"/>
  <c r="N211" i="75"/>
  <c r="O211" i="75"/>
  <c r="P211" i="75"/>
  <c r="Q211" i="75"/>
  <c r="R211" i="75"/>
  <c r="S211" i="75"/>
  <c r="T211" i="75"/>
  <c r="U211" i="75"/>
  <c r="V211" i="75"/>
  <c r="W211" i="75"/>
  <c r="X211" i="75"/>
  <c r="Y211" i="75"/>
  <c r="Z211" i="75"/>
  <c r="AA211" i="75"/>
  <c r="AB211" i="75"/>
  <c r="AC211" i="75"/>
  <c r="AD211" i="75"/>
  <c r="AE211" i="75"/>
  <c r="AF211" i="75"/>
  <c r="AG211" i="75"/>
  <c r="AH211" i="75"/>
  <c r="AI211" i="75"/>
  <c r="AJ211" i="75"/>
  <c r="AK211" i="75"/>
  <c r="AL211" i="75"/>
  <c r="AM211" i="75"/>
  <c r="E212" i="75"/>
  <c r="F212" i="75"/>
  <c r="G212" i="75"/>
  <c r="H212" i="75"/>
  <c r="I212" i="75"/>
  <c r="J212" i="75"/>
  <c r="K212" i="75"/>
  <c r="L212" i="75"/>
  <c r="M212" i="75"/>
  <c r="N212" i="75"/>
  <c r="O212" i="75"/>
  <c r="P212" i="75"/>
  <c r="Q212" i="75"/>
  <c r="R212" i="75"/>
  <c r="S212" i="75"/>
  <c r="T212" i="75"/>
  <c r="U212" i="75"/>
  <c r="V212" i="75"/>
  <c r="W212" i="75"/>
  <c r="X212" i="75"/>
  <c r="Y212" i="75"/>
  <c r="Z212" i="75"/>
  <c r="AA212" i="75"/>
  <c r="AB212" i="75"/>
  <c r="AC212" i="75"/>
  <c r="AD212" i="75"/>
  <c r="AE212" i="75"/>
  <c r="AF212" i="75"/>
  <c r="AG212" i="75"/>
  <c r="AH212" i="75"/>
  <c r="AI212" i="75"/>
  <c r="AJ212" i="75"/>
  <c r="AK212" i="75"/>
  <c r="AL212" i="75"/>
  <c r="AM212" i="75"/>
  <c r="AN212" i="75"/>
  <c r="E213" i="75"/>
  <c r="F213" i="75"/>
  <c r="G213" i="75"/>
  <c r="H213" i="75"/>
  <c r="I213" i="75"/>
  <c r="J213" i="75"/>
  <c r="K213" i="75"/>
  <c r="L213" i="75"/>
  <c r="M213" i="75"/>
  <c r="N213" i="75"/>
  <c r="O213" i="75"/>
  <c r="P213" i="75"/>
  <c r="Q213" i="75"/>
  <c r="R213" i="75"/>
  <c r="S213" i="75"/>
  <c r="T213" i="75"/>
  <c r="U213" i="75"/>
  <c r="V213" i="75"/>
  <c r="W213" i="75"/>
  <c r="X213" i="75"/>
  <c r="Y213" i="75"/>
  <c r="Z213" i="75"/>
  <c r="AA213" i="75"/>
  <c r="AB213" i="75"/>
  <c r="AC213" i="75"/>
  <c r="AD213" i="75"/>
  <c r="AE213" i="75"/>
  <c r="AF213" i="75"/>
  <c r="AG213" i="75"/>
  <c r="AH213" i="75"/>
  <c r="AI213" i="75"/>
  <c r="AJ213" i="75"/>
  <c r="AK213" i="75"/>
  <c r="AL213" i="75"/>
  <c r="AM213" i="75"/>
  <c r="AN213" i="75"/>
  <c r="AO213" i="75"/>
  <c r="E214" i="75"/>
  <c r="F214" i="75"/>
  <c r="G214" i="75"/>
  <c r="H214" i="75"/>
  <c r="I214" i="75"/>
  <c r="J214" i="75"/>
  <c r="K214" i="75"/>
  <c r="L214" i="75"/>
  <c r="M214" i="75"/>
  <c r="N214" i="75"/>
  <c r="O214" i="75"/>
  <c r="P214" i="75"/>
  <c r="Q214" i="75"/>
  <c r="R214" i="75"/>
  <c r="S214" i="75"/>
  <c r="T214" i="75"/>
  <c r="U214" i="75"/>
  <c r="V214" i="75"/>
  <c r="W214" i="75"/>
  <c r="X214" i="75"/>
  <c r="Y214" i="75"/>
  <c r="Z214" i="75"/>
  <c r="AA214" i="75"/>
  <c r="AB214" i="75"/>
  <c r="AC214" i="75"/>
  <c r="AD214" i="75"/>
  <c r="AE214" i="75"/>
  <c r="AF214" i="75"/>
  <c r="AG214" i="75"/>
  <c r="AH214" i="75"/>
  <c r="AI214" i="75"/>
  <c r="AJ214" i="75"/>
  <c r="AK214" i="75"/>
  <c r="AL214" i="75"/>
  <c r="AM214" i="75"/>
  <c r="AN214" i="75"/>
  <c r="AO214" i="75"/>
  <c r="AP214" i="75"/>
  <c r="E215" i="75"/>
  <c r="F215" i="75"/>
  <c r="G215" i="75"/>
  <c r="H215" i="75"/>
  <c r="I215" i="75"/>
  <c r="J215" i="75"/>
  <c r="K215" i="75"/>
  <c r="L215" i="75"/>
  <c r="M215" i="75"/>
  <c r="N215" i="75"/>
  <c r="O215" i="75"/>
  <c r="P215" i="75"/>
  <c r="Q215" i="75"/>
  <c r="R215" i="75"/>
  <c r="S215" i="75"/>
  <c r="T215" i="75"/>
  <c r="U215" i="75"/>
  <c r="V215" i="75"/>
  <c r="W215" i="75"/>
  <c r="X215" i="75"/>
  <c r="Y215" i="75"/>
  <c r="Z215" i="75"/>
  <c r="AA215" i="75"/>
  <c r="AB215" i="75"/>
  <c r="AC215" i="75"/>
  <c r="AD215" i="75"/>
  <c r="AE215" i="75"/>
  <c r="AF215" i="75"/>
  <c r="AG215" i="75"/>
  <c r="AH215" i="75"/>
  <c r="AI215" i="75"/>
  <c r="AJ215" i="75"/>
  <c r="AK215" i="75"/>
  <c r="AL215" i="75"/>
  <c r="AM215" i="75"/>
  <c r="AN215" i="75"/>
  <c r="AO215" i="75"/>
  <c r="AP215" i="75"/>
  <c r="AQ215" i="75"/>
  <c r="E216" i="75"/>
  <c r="F216" i="75"/>
  <c r="G216" i="75"/>
  <c r="H216" i="75"/>
  <c r="I216" i="75"/>
  <c r="J216" i="75"/>
  <c r="K216" i="75"/>
  <c r="L216" i="75"/>
  <c r="M216" i="75"/>
  <c r="N216" i="75"/>
  <c r="O216" i="75"/>
  <c r="P216" i="75"/>
  <c r="Q216" i="75"/>
  <c r="R216" i="75"/>
  <c r="S216" i="75"/>
  <c r="T216" i="75"/>
  <c r="U216" i="75"/>
  <c r="V216" i="75"/>
  <c r="W216" i="75"/>
  <c r="X216" i="75"/>
  <c r="Y216" i="75"/>
  <c r="Z216" i="75"/>
  <c r="AA216" i="75"/>
  <c r="AB216" i="75"/>
  <c r="AC216" i="75"/>
  <c r="AD216" i="75"/>
  <c r="AE216" i="75"/>
  <c r="AF216" i="75"/>
  <c r="AG216" i="75"/>
  <c r="AH216" i="75"/>
  <c r="AI216" i="75"/>
  <c r="AJ216" i="75"/>
  <c r="AK216" i="75"/>
  <c r="AL216" i="75"/>
  <c r="AM216" i="75"/>
  <c r="AN216" i="75"/>
  <c r="AO216" i="75"/>
  <c r="AP216" i="75"/>
  <c r="AQ216" i="75"/>
  <c r="AR216" i="75"/>
  <c r="E217" i="75"/>
  <c r="F217" i="75"/>
  <c r="G217" i="75"/>
  <c r="H217" i="75"/>
  <c r="I217" i="75"/>
  <c r="J217" i="75"/>
  <c r="K217" i="75"/>
  <c r="L217" i="75"/>
  <c r="M217" i="75"/>
  <c r="N217" i="75"/>
  <c r="O217" i="75"/>
  <c r="P217" i="75"/>
  <c r="Q217" i="75"/>
  <c r="R217" i="75"/>
  <c r="S217" i="75"/>
  <c r="T217" i="75"/>
  <c r="U217" i="75"/>
  <c r="V217" i="75"/>
  <c r="W217" i="75"/>
  <c r="X217" i="75"/>
  <c r="Y217" i="75"/>
  <c r="Z217" i="75"/>
  <c r="AA217" i="75"/>
  <c r="AB217" i="75"/>
  <c r="AC217" i="75"/>
  <c r="AD217" i="75"/>
  <c r="AE217" i="75"/>
  <c r="AF217" i="75"/>
  <c r="AG217" i="75"/>
  <c r="AH217" i="75"/>
  <c r="AI217" i="75"/>
  <c r="AJ217" i="75"/>
  <c r="AK217" i="75"/>
  <c r="AL217" i="75"/>
  <c r="AM217" i="75"/>
  <c r="AN217" i="75"/>
  <c r="AO217" i="75"/>
  <c r="AP217" i="75"/>
  <c r="AQ217" i="75"/>
  <c r="AR217" i="75"/>
  <c r="AS217" i="75"/>
  <c r="E218" i="75"/>
  <c r="F218" i="75"/>
  <c r="G218" i="75"/>
  <c r="H218" i="75"/>
  <c r="I218" i="75"/>
  <c r="J218" i="75"/>
  <c r="K218" i="75"/>
  <c r="L218" i="75"/>
  <c r="M218" i="75"/>
  <c r="N218" i="75"/>
  <c r="O218" i="75"/>
  <c r="P218" i="75"/>
  <c r="Q218" i="75"/>
  <c r="R218" i="75"/>
  <c r="S218" i="75"/>
  <c r="T218" i="75"/>
  <c r="U218" i="75"/>
  <c r="V218" i="75"/>
  <c r="W218" i="75"/>
  <c r="X218" i="75"/>
  <c r="Y218" i="75"/>
  <c r="Z218" i="75"/>
  <c r="AA218" i="75"/>
  <c r="AB218" i="75"/>
  <c r="AC218" i="75"/>
  <c r="AD218" i="75"/>
  <c r="AE218" i="75"/>
  <c r="AF218" i="75"/>
  <c r="AG218" i="75"/>
  <c r="AH218" i="75"/>
  <c r="AI218" i="75"/>
  <c r="AJ218" i="75"/>
  <c r="AK218" i="75"/>
  <c r="AL218" i="75"/>
  <c r="AM218" i="75"/>
  <c r="AN218" i="75"/>
  <c r="AO218" i="75"/>
  <c r="AP218" i="75"/>
  <c r="AQ218" i="75"/>
  <c r="AR218" i="75"/>
  <c r="AS218" i="75"/>
  <c r="AT218" i="75"/>
  <c r="E219" i="75"/>
  <c r="F219" i="75"/>
  <c r="G219" i="75"/>
  <c r="H219" i="75"/>
  <c r="I219" i="75"/>
  <c r="J219" i="75"/>
  <c r="K219" i="75"/>
  <c r="L219" i="75"/>
  <c r="M219" i="75"/>
  <c r="N219" i="75"/>
  <c r="O219" i="75"/>
  <c r="P219" i="75"/>
  <c r="Q219" i="75"/>
  <c r="R219" i="75"/>
  <c r="S219" i="75"/>
  <c r="T219" i="75"/>
  <c r="U219" i="75"/>
  <c r="V219" i="75"/>
  <c r="W219" i="75"/>
  <c r="X219" i="75"/>
  <c r="Y219" i="75"/>
  <c r="Z219" i="75"/>
  <c r="AA219" i="75"/>
  <c r="AB219" i="75"/>
  <c r="AC219" i="75"/>
  <c r="AD219" i="75"/>
  <c r="AE219" i="75"/>
  <c r="AF219" i="75"/>
  <c r="AG219" i="75"/>
  <c r="AH219" i="75"/>
  <c r="AI219" i="75"/>
  <c r="AJ219" i="75"/>
  <c r="AK219" i="75"/>
  <c r="AL219" i="75"/>
  <c r="AM219" i="75"/>
  <c r="AN219" i="75"/>
  <c r="AO219" i="75"/>
  <c r="AP219" i="75"/>
  <c r="AQ219" i="75"/>
  <c r="AR219" i="75"/>
  <c r="AS219" i="75"/>
  <c r="AT219" i="75"/>
  <c r="AU219" i="75"/>
  <c r="E220" i="75"/>
  <c r="F220" i="75"/>
  <c r="G220" i="75"/>
  <c r="H220" i="75"/>
  <c r="I220" i="75"/>
  <c r="J220" i="75"/>
  <c r="K220" i="75"/>
  <c r="L220" i="75"/>
  <c r="M220" i="75"/>
  <c r="N220" i="75"/>
  <c r="O220" i="75"/>
  <c r="P220" i="75"/>
  <c r="Q220" i="75"/>
  <c r="R220" i="75"/>
  <c r="S220" i="75"/>
  <c r="T220" i="75"/>
  <c r="U220" i="75"/>
  <c r="V220" i="75"/>
  <c r="W220" i="75"/>
  <c r="X220" i="75"/>
  <c r="Y220" i="75"/>
  <c r="Z220" i="75"/>
  <c r="AA220" i="75"/>
  <c r="AB220" i="75"/>
  <c r="AC220" i="75"/>
  <c r="AD220" i="75"/>
  <c r="AE220" i="75"/>
  <c r="AF220" i="75"/>
  <c r="AG220" i="75"/>
  <c r="AH220" i="75"/>
  <c r="AI220" i="75"/>
  <c r="AJ220" i="75"/>
  <c r="AK220" i="75"/>
  <c r="AL220" i="75"/>
  <c r="AM220" i="75"/>
  <c r="AN220" i="75"/>
  <c r="AO220" i="75"/>
  <c r="AP220" i="75"/>
  <c r="AQ220" i="75"/>
  <c r="AR220" i="75"/>
  <c r="AS220" i="75"/>
  <c r="AT220" i="75"/>
  <c r="AU220" i="75"/>
  <c r="AV220" i="75"/>
  <c r="E221" i="75"/>
  <c r="F221" i="75"/>
  <c r="G221" i="75"/>
  <c r="H221" i="75"/>
  <c r="I221" i="75"/>
  <c r="J221" i="75"/>
  <c r="K221" i="75"/>
  <c r="L221" i="75"/>
  <c r="M221" i="75"/>
  <c r="N221" i="75"/>
  <c r="O221" i="75"/>
  <c r="P221" i="75"/>
  <c r="Q221" i="75"/>
  <c r="R221" i="75"/>
  <c r="S221" i="75"/>
  <c r="T221" i="75"/>
  <c r="U221" i="75"/>
  <c r="V221" i="75"/>
  <c r="W221" i="75"/>
  <c r="X221" i="75"/>
  <c r="Y221" i="75"/>
  <c r="Z221" i="75"/>
  <c r="AA221" i="75"/>
  <c r="AB221" i="75"/>
  <c r="AC221" i="75"/>
  <c r="AD221" i="75"/>
  <c r="AE221" i="75"/>
  <c r="AF221" i="75"/>
  <c r="AG221" i="75"/>
  <c r="AH221" i="75"/>
  <c r="AI221" i="75"/>
  <c r="AJ221" i="75"/>
  <c r="AK221" i="75"/>
  <c r="AL221" i="75"/>
  <c r="AM221" i="75"/>
  <c r="AN221" i="75"/>
  <c r="AO221" i="75"/>
  <c r="AP221" i="75"/>
  <c r="AQ221" i="75"/>
  <c r="AR221" i="75"/>
  <c r="AS221" i="75"/>
  <c r="AT221" i="75"/>
  <c r="AU221" i="75"/>
  <c r="AV221" i="75"/>
  <c r="AW221" i="75"/>
  <c r="E222" i="75"/>
  <c r="F222" i="75"/>
  <c r="G222" i="75"/>
  <c r="H222" i="75"/>
  <c r="I222" i="75"/>
  <c r="J222" i="75"/>
  <c r="K222" i="75"/>
  <c r="L222" i="75"/>
  <c r="M222" i="75"/>
  <c r="N222" i="75"/>
  <c r="O222" i="75"/>
  <c r="P222" i="75"/>
  <c r="Q222" i="75"/>
  <c r="R222" i="75"/>
  <c r="S222" i="75"/>
  <c r="T222" i="75"/>
  <c r="U222" i="75"/>
  <c r="V222" i="75"/>
  <c r="W222" i="75"/>
  <c r="X222" i="75"/>
  <c r="Y222" i="75"/>
  <c r="Z222" i="75"/>
  <c r="AA222" i="75"/>
  <c r="AB222" i="75"/>
  <c r="AC222" i="75"/>
  <c r="AD222" i="75"/>
  <c r="AE222" i="75"/>
  <c r="AF222" i="75"/>
  <c r="AG222" i="75"/>
  <c r="AH222" i="75"/>
  <c r="AI222" i="75"/>
  <c r="AJ222" i="75"/>
  <c r="AK222" i="75"/>
  <c r="AL222" i="75"/>
  <c r="AM222" i="75"/>
  <c r="AN222" i="75"/>
  <c r="AO222" i="75"/>
  <c r="AP222" i="75"/>
  <c r="AQ222" i="75"/>
  <c r="AR222" i="75"/>
  <c r="AS222" i="75"/>
  <c r="AT222" i="75"/>
  <c r="AU222" i="75"/>
  <c r="AV222" i="75"/>
  <c r="AW222" i="75"/>
  <c r="AX222" i="75"/>
  <c r="E223" i="75"/>
  <c r="F223" i="75"/>
  <c r="G223" i="75"/>
  <c r="H223" i="75"/>
  <c r="I223" i="75"/>
  <c r="J223" i="75"/>
  <c r="K223" i="75"/>
  <c r="L223" i="75"/>
  <c r="M223" i="75"/>
  <c r="N223" i="75"/>
  <c r="O223" i="75"/>
  <c r="P223" i="75"/>
  <c r="Q223" i="75"/>
  <c r="R223" i="75"/>
  <c r="S223" i="75"/>
  <c r="T223" i="75"/>
  <c r="U223" i="75"/>
  <c r="V223" i="75"/>
  <c r="W223" i="75"/>
  <c r="X223" i="75"/>
  <c r="Y223" i="75"/>
  <c r="Z223" i="75"/>
  <c r="AA223" i="75"/>
  <c r="AB223" i="75"/>
  <c r="AC223" i="75"/>
  <c r="AD223" i="75"/>
  <c r="AE223" i="75"/>
  <c r="AF223" i="75"/>
  <c r="AG223" i="75"/>
  <c r="AH223" i="75"/>
  <c r="AI223" i="75"/>
  <c r="AJ223" i="75"/>
  <c r="AK223" i="75"/>
  <c r="AL223" i="75"/>
  <c r="AM223" i="75"/>
  <c r="AN223" i="75"/>
  <c r="AO223" i="75"/>
  <c r="AP223" i="75"/>
  <c r="AQ223" i="75"/>
  <c r="AR223" i="75"/>
  <c r="AS223" i="75"/>
  <c r="AT223" i="75"/>
  <c r="AU223" i="75"/>
  <c r="AV223" i="75"/>
  <c r="AW223" i="75"/>
  <c r="AX223" i="75"/>
  <c r="AY223" i="75"/>
  <c r="E224" i="75"/>
  <c r="F224" i="75"/>
  <c r="G224" i="75"/>
  <c r="H224" i="75"/>
  <c r="I224" i="75"/>
  <c r="J224" i="75"/>
  <c r="K224" i="75"/>
  <c r="L224" i="75"/>
  <c r="M224" i="75"/>
  <c r="N224" i="75"/>
  <c r="O224" i="75"/>
  <c r="P224" i="75"/>
  <c r="Q224" i="75"/>
  <c r="R224" i="75"/>
  <c r="S224" i="75"/>
  <c r="T224" i="75"/>
  <c r="U224" i="75"/>
  <c r="V224" i="75"/>
  <c r="W224" i="75"/>
  <c r="X224" i="75"/>
  <c r="Y224" i="75"/>
  <c r="Z224" i="75"/>
  <c r="AA224" i="75"/>
  <c r="AB224" i="75"/>
  <c r="AC224" i="75"/>
  <c r="AD224" i="75"/>
  <c r="AE224" i="75"/>
  <c r="AF224" i="75"/>
  <c r="AG224" i="75"/>
  <c r="AH224" i="75"/>
  <c r="AI224" i="75"/>
  <c r="AJ224" i="75"/>
  <c r="AK224" i="75"/>
  <c r="AL224" i="75"/>
  <c r="AM224" i="75"/>
  <c r="AN224" i="75"/>
  <c r="AO224" i="75"/>
  <c r="AP224" i="75"/>
  <c r="AQ224" i="75"/>
  <c r="AR224" i="75"/>
  <c r="AS224" i="75"/>
  <c r="AT224" i="75"/>
  <c r="AU224" i="75"/>
  <c r="AV224" i="75"/>
  <c r="AW224" i="75"/>
  <c r="AX224" i="75"/>
  <c r="AY224" i="75"/>
  <c r="AZ224" i="75"/>
  <c r="D228" i="75"/>
  <c r="E228" i="75"/>
  <c r="A229" i="75"/>
  <c r="E232" i="75"/>
  <c r="E233" i="75"/>
  <c r="F233" i="75"/>
  <c r="E234" i="75"/>
  <c r="F234" i="75"/>
  <c r="G234" i="75"/>
  <c r="E235" i="75"/>
  <c r="F235" i="75"/>
  <c r="G235" i="75"/>
  <c r="H235" i="75"/>
  <c r="E236" i="75"/>
  <c r="F236" i="75"/>
  <c r="G236" i="75"/>
  <c r="H236" i="75"/>
  <c r="I236" i="75"/>
  <c r="E237" i="75"/>
  <c r="F237" i="75"/>
  <c r="G237" i="75"/>
  <c r="H237" i="75"/>
  <c r="I237" i="75"/>
  <c r="J237" i="75"/>
  <c r="E238" i="75"/>
  <c r="F238" i="75"/>
  <c r="G238" i="75"/>
  <c r="H238" i="75"/>
  <c r="I238" i="75"/>
  <c r="J238" i="75"/>
  <c r="K238" i="75"/>
  <c r="E239" i="75"/>
  <c r="F239" i="75"/>
  <c r="G239" i="75"/>
  <c r="H239" i="75"/>
  <c r="I239" i="75"/>
  <c r="J239" i="75"/>
  <c r="K239" i="75"/>
  <c r="L239" i="75"/>
  <c r="E240" i="75"/>
  <c r="F240" i="75"/>
  <c r="G240" i="75"/>
  <c r="H240" i="75"/>
  <c r="I240" i="75"/>
  <c r="J240" i="75"/>
  <c r="K240" i="75"/>
  <c r="L240" i="75"/>
  <c r="M240" i="75"/>
  <c r="E241" i="75"/>
  <c r="F241" i="75"/>
  <c r="G241" i="75"/>
  <c r="H241" i="75"/>
  <c r="I241" i="75"/>
  <c r="J241" i="75"/>
  <c r="K241" i="75"/>
  <c r="L241" i="75"/>
  <c r="M241" i="75"/>
  <c r="N241" i="75"/>
  <c r="E242" i="75"/>
  <c r="F242" i="75"/>
  <c r="G242" i="75"/>
  <c r="H242" i="75"/>
  <c r="I242" i="75"/>
  <c r="J242" i="75"/>
  <c r="K242" i="75"/>
  <c r="L242" i="75"/>
  <c r="M242" i="75"/>
  <c r="N242" i="75"/>
  <c r="O242" i="75"/>
  <c r="E243" i="75"/>
  <c r="F243" i="75"/>
  <c r="G243" i="75"/>
  <c r="H243" i="75"/>
  <c r="I243" i="75"/>
  <c r="J243" i="75"/>
  <c r="K243" i="75"/>
  <c r="L243" i="75"/>
  <c r="M243" i="75"/>
  <c r="N243" i="75"/>
  <c r="O243" i="75"/>
  <c r="P243" i="75"/>
  <c r="E244" i="75"/>
  <c r="F244" i="75"/>
  <c r="G244" i="75"/>
  <c r="H244" i="75"/>
  <c r="I244" i="75"/>
  <c r="J244" i="75"/>
  <c r="K244" i="75"/>
  <c r="L244" i="75"/>
  <c r="M244" i="75"/>
  <c r="N244" i="75"/>
  <c r="O244" i="75"/>
  <c r="P244" i="75"/>
  <c r="Q244" i="75"/>
  <c r="E245" i="75"/>
  <c r="F245" i="75"/>
  <c r="G245" i="75"/>
  <c r="H245" i="75"/>
  <c r="I245" i="75"/>
  <c r="J245" i="75"/>
  <c r="K245" i="75"/>
  <c r="L245" i="75"/>
  <c r="M245" i="75"/>
  <c r="N245" i="75"/>
  <c r="O245" i="75"/>
  <c r="P245" i="75"/>
  <c r="Q245" i="75"/>
  <c r="R245" i="75"/>
  <c r="E246" i="75"/>
  <c r="F246" i="75"/>
  <c r="G246" i="75"/>
  <c r="H246" i="75"/>
  <c r="I246" i="75"/>
  <c r="J246" i="75"/>
  <c r="K246" i="75"/>
  <c r="L246" i="75"/>
  <c r="M246" i="75"/>
  <c r="N246" i="75"/>
  <c r="O246" i="75"/>
  <c r="P246" i="75"/>
  <c r="Q246" i="75"/>
  <c r="R246" i="75"/>
  <c r="S246" i="75"/>
  <c r="E247" i="75"/>
  <c r="F247" i="75"/>
  <c r="G247" i="75"/>
  <c r="H247" i="75"/>
  <c r="I247" i="75"/>
  <c r="J247" i="75"/>
  <c r="K247" i="75"/>
  <c r="L247" i="75"/>
  <c r="M247" i="75"/>
  <c r="N247" i="75"/>
  <c r="O247" i="75"/>
  <c r="P247" i="75"/>
  <c r="Q247" i="75"/>
  <c r="R247" i="75"/>
  <c r="S247" i="75"/>
  <c r="T247" i="75"/>
  <c r="E248" i="75"/>
  <c r="F248" i="75"/>
  <c r="G248" i="75"/>
  <c r="H248" i="75"/>
  <c r="I248" i="75"/>
  <c r="J248" i="75"/>
  <c r="K248" i="75"/>
  <c r="L248" i="75"/>
  <c r="M248" i="75"/>
  <c r="N248" i="75"/>
  <c r="O248" i="75"/>
  <c r="P248" i="75"/>
  <c r="Q248" i="75"/>
  <c r="R248" i="75"/>
  <c r="S248" i="75"/>
  <c r="T248" i="75"/>
  <c r="U248" i="75"/>
  <c r="E249" i="75"/>
  <c r="F249" i="75"/>
  <c r="G249" i="75"/>
  <c r="H249" i="75"/>
  <c r="I249" i="75"/>
  <c r="J249" i="75"/>
  <c r="K249" i="75"/>
  <c r="L249" i="75"/>
  <c r="M249" i="75"/>
  <c r="N249" i="75"/>
  <c r="O249" i="75"/>
  <c r="P249" i="75"/>
  <c r="Q249" i="75"/>
  <c r="R249" i="75"/>
  <c r="S249" i="75"/>
  <c r="T249" i="75"/>
  <c r="U249" i="75"/>
  <c r="V249" i="75"/>
  <c r="E250" i="75"/>
  <c r="F250" i="75"/>
  <c r="G250" i="75"/>
  <c r="H250" i="75"/>
  <c r="I250" i="75"/>
  <c r="J250" i="75"/>
  <c r="K250" i="75"/>
  <c r="L250" i="75"/>
  <c r="M250" i="75"/>
  <c r="N250" i="75"/>
  <c r="O250" i="75"/>
  <c r="P250" i="75"/>
  <c r="Q250" i="75"/>
  <c r="R250" i="75"/>
  <c r="S250" i="75"/>
  <c r="T250" i="75"/>
  <c r="U250" i="75"/>
  <c r="V250" i="75"/>
  <c r="W250" i="75"/>
  <c r="E251" i="75"/>
  <c r="F251" i="75"/>
  <c r="G251" i="75"/>
  <c r="H251" i="75"/>
  <c r="I251" i="75"/>
  <c r="J251" i="75"/>
  <c r="K251" i="75"/>
  <c r="L251" i="75"/>
  <c r="M251" i="75"/>
  <c r="N251" i="75"/>
  <c r="O251" i="75"/>
  <c r="P251" i="75"/>
  <c r="Q251" i="75"/>
  <c r="R251" i="75"/>
  <c r="S251" i="75"/>
  <c r="T251" i="75"/>
  <c r="U251" i="75"/>
  <c r="V251" i="75"/>
  <c r="W251" i="75"/>
  <c r="X251" i="75"/>
  <c r="E252" i="75"/>
  <c r="F252" i="75"/>
  <c r="G252" i="75"/>
  <c r="H252" i="75"/>
  <c r="I252" i="75"/>
  <c r="J252" i="75"/>
  <c r="K252" i="75"/>
  <c r="L252" i="75"/>
  <c r="M252" i="75"/>
  <c r="N252" i="75"/>
  <c r="O252" i="75"/>
  <c r="P252" i="75"/>
  <c r="Q252" i="75"/>
  <c r="R252" i="75"/>
  <c r="S252" i="75"/>
  <c r="T252" i="75"/>
  <c r="U252" i="75"/>
  <c r="V252" i="75"/>
  <c r="W252" i="75"/>
  <c r="X252" i="75"/>
  <c r="Y252" i="75"/>
  <c r="E253" i="75"/>
  <c r="F253" i="75"/>
  <c r="G253" i="75"/>
  <c r="H253" i="75"/>
  <c r="I253" i="75"/>
  <c r="J253" i="75"/>
  <c r="K253" i="75"/>
  <c r="L253" i="75"/>
  <c r="M253" i="75"/>
  <c r="N253" i="75"/>
  <c r="O253" i="75"/>
  <c r="P253" i="75"/>
  <c r="Q253" i="75"/>
  <c r="R253" i="75"/>
  <c r="S253" i="75"/>
  <c r="T253" i="75"/>
  <c r="U253" i="75"/>
  <c r="V253" i="75"/>
  <c r="W253" i="75"/>
  <c r="X253" i="75"/>
  <c r="Y253" i="75"/>
  <c r="Z253" i="75"/>
  <c r="E254" i="75"/>
  <c r="F254" i="75"/>
  <c r="G254" i="75"/>
  <c r="H254" i="75"/>
  <c r="I254" i="75"/>
  <c r="J254" i="75"/>
  <c r="K254" i="75"/>
  <c r="L254" i="75"/>
  <c r="M254" i="75"/>
  <c r="N254" i="75"/>
  <c r="O254" i="75"/>
  <c r="P254" i="75"/>
  <c r="Q254" i="75"/>
  <c r="R254" i="75"/>
  <c r="S254" i="75"/>
  <c r="T254" i="75"/>
  <c r="U254" i="75"/>
  <c r="V254" i="75"/>
  <c r="W254" i="75"/>
  <c r="X254" i="75"/>
  <c r="Y254" i="75"/>
  <c r="Z254" i="75"/>
  <c r="AA254" i="75"/>
  <c r="E255" i="75"/>
  <c r="F255" i="75"/>
  <c r="G255" i="75"/>
  <c r="H255" i="75"/>
  <c r="I255" i="75"/>
  <c r="J255" i="75"/>
  <c r="K255" i="75"/>
  <c r="L255" i="75"/>
  <c r="M255" i="75"/>
  <c r="N255" i="75"/>
  <c r="O255" i="75"/>
  <c r="P255" i="75"/>
  <c r="Q255" i="75"/>
  <c r="R255" i="75"/>
  <c r="S255" i="75"/>
  <c r="T255" i="75"/>
  <c r="U255" i="75"/>
  <c r="V255" i="75"/>
  <c r="W255" i="75"/>
  <c r="X255" i="75"/>
  <c r="Y255" i="75"/>
  <c r="Z255" i="75"/>
  <c r="AA255" i="75"/>
  <c r="AB255" i="75"/>
  <c r="E256" i="75"/>
  <c r="F256" i="75"/>
  <c r="G256" i="75"/>
  <c r="H256" i="75"/>
  <c r="I256" i="75"/>
  <c r="J256" i="75"/>
  <c r="K256" i="75"/>
  <c r="L256" i="75"/>
  <c r="M256" i="75"/>
  <c r="N256" i="75"/>
  <c r="O256" i="75"/>
  <c r="P256" i="75"/>
  <c r="Q256" i="75"/>
  <c r="R256" i="75"/>
  <c r="S256" i="75"/>
  <c r="T256" i="75"/>
  <c r="U256" i="75"/>
  <c r="V256" i="75"/>
  <c r="W256" i="75"/>
  <c r="X256" i="75"/>
  <c r="Y256" i="75"/>
  <c r="Z256" i="75"/>
  <c r="AA256" i="75"/>
  <c r="AB256" i="75"/>
  <c r="AC256" i="75"/>
  <c r="E257" i="75"/>
  <c r="F257" i="75"/>
  <c r="G257" i="75"/>
  <c r="H257" i="75"/>
  <c r="I257" i="75"/>
  <c r="J257" i="75"/>
  <c r="K257" i="75"/>
  <c r="L257" i="75"/>
  <c r="M257" i="75"/>
  <c r="N257" i="75"/>
  <c r="O257" i="75"/>
  <c r="P257" i="75"/>
  <c r="Q257" i="75"/>
  <c r="R257" i="75"/>
  <c r="S257" i="75"/>
  <c r="T257" i="75"/>
  <c r="U257" i="75"/>
  <c r="V257" i="75"/>
  <c r="W257" i="75"/>
  <c r="X257" i="75"/>
  <c r="Y257" i="75"/>
  <c r="Z257" i="75"/>
  <c r="AA257" i="75"/>
  <c r="AB257" i="75"/>
  <c r="AC257" i="75"/>
  <c r="AD257" i="75"/>
  <c r="E258" i="75"/>
  <c r="F258" i="75"/>
  <c r="G258" i="75"/>
  <c r="H258" i="75"/>
  <c r="I258" i="75"/>
  <c r="J258" i="75"/>
  <c r="K258" i="75"/>
  <c r="L258" i="75"/>
  <c r="M258" i="75"/>
  <c r="N258" i="75"/>
  <c r="O258" i="75"/>
  <c r="P258" i="75"/>
  <c r="Q258" i="75"/>
  <c r="R258" i="75"/>
  <c r="S258" i="75"/>
  <c r="T258" i="75"/>
  <c r="U258" i="75"/>
  <c r="V258" i="75"/>
  <c r="W258" i="75"/>
  <c r="X258" i="75"/>
  <c r="Y258" i="75"/>
  <c r="Z258" i="75"/>
  <c r="AA258" i="75"/>
  <c r="AB258" i="75"/>
  <c r="AC258" i="75"/>
  <c r="AD258" i="75"/>
  <c r="AE258" i="75"/>
  <c r="E259" i="75"/>
  <c r="F259" i="75"/>
  <c r="G259" i="75"/>
  <c r="H259" i="75"/>
  <c r="I259" i="75"/>
  <c r="J259" i="75"/>
  <c r="K259" i="75"/>
  <c r="L259" i="75"/>
  <c r="M259" i="75"/>
  <c r="N259" i="75"/>
  <c r="O259" i="75"/>
  <c r="P259" i="75"/>
  <c r="Q259" i="75"/>
  <c r="R259" i="75"/>
  <c r="S259" i="75"/>
  <c r="T259" i="75"/>
  <c r="U259" i="75"/>
  <c r="V259" i="75"/>
  <c r="W259" i="75"/>
  <c r="X259" i="75"/>
  <c r="Y259" i="75"/>
  <c r="Z259" i="75"/>
  <c r="AA259" i="75"/>
  <c r="AB259" i="75"/>
  <c r="AC259" i="75"/>
  <c r="AD259" i="75"/>
  <c r="AE259" i="75"/>
  <c r="AF259" i="75"/>
  <c r="E260" i="75"/>
  <c r="F260" i="75"/>
  <c r="G260" i="75"/>
  <c r="H260" i="75"/>
  <c r="I260" i="75"/>
  <c r="J260" i="75"/>
  <c r="K260" i="75"/>
  <c r="L260" i="75"/>
  <c r="M260" i="75"/>
  <c r="N260" i="75"/>
  <c r="O260" i="75"/>
  <c r="P260" i="75"/>
  <c r="Q260" i="75"/>
  <c r="R260" i="75"/>
  <c r="S260" i="75"/>
  <c r="T260" i="75"/>
  <c r="U260" i="75"/>
  <c r="V260" i="75"/>
  <c r="W260" i="75"/>
  <c r="X260" i="75"/>
  <c r="Y260" i="75"/>
  <c r="Z260" i="75"/>
  <c r="AA260" i="75"/>
  <c r="AB260" i="75"/>
  <c r="AC260" i="75"/>
  <c r="AD260" i="75"/>
  <c r="AE260" i="75"/>
  <c r="AF260" i="75"/>
  <c r="AG260" i="75"/>
  <c r="E261" i="75"/>
  <c r="F261" i="75"/>
  <c r="G261" i="75"/>
  <c r="H261" i="75"/>
  <c r="I261" i="75"/>
  <c r="J261" i="75"/>
  <c r="K261" i="75"/>
  <c r="L261" i="75"/>
  <c r="M261" i="75"/>
  <c r="N261" i="75"/>
  <c r="O261" i="75"/>
  <c r="P261" i="75"/>
  <c r="Q261" i="75"/>
  <c r="R261" i="75"/>
  <c r="S261" i="75"/>
  <c r="T261" i="75"/>
  <c r="U261" i="75"/>
  <c r="V261" i="75"/>
  <c r="W261" i="75"/>
  <c r="X261" i="75"/>
  <c r="Y261" i="75"/>
  <c r="Z261" i="75"/>
  <c r="AA261" i="75"/>
  <c r="AB261" i="75"/>
  <c r="AC261" i="75"/>
  <c r="AD261" i="75"/>
  <c r="AE261" i="75"/>
  <c r="AF261" i="75"/>
  <c r="AG261" i="75"/>
  <c r="AH261" i="75"/>
  <c r="E262" i="75"/>
  <c r="F262" i="75"/>
  <c r="G262" i="75"/>
  <c r="H262" i="75"/>
  <c r="I262" i="75"/>
  <c r="J262" i="75"/>
  <c r="K262" i="75"/>
  <c r="L262" i="75"/>
  <c r="M262" i="75"/>
  <c r="N262" i="75"/>
  <c r="O262" i="75"/>
  <c r="P262" i="75"/>
  <c r="Q262" i="75"/>
  <c r="R262" i="75"/>
  <c r="S262" i="75"/>
  <c r="T262" i="75"/>
  <c r="U262" i="75"/>
  <c r="V262" i="75"/>
  <c r="W262" i="75"/>
  <c r="X262" i="75"/>
  <c r="Y262" i="75"/>
  <c r="Z262" i="75"/>
  <c r="AA262" i="75"/>
  <c r="AB262" i="75"/>
  <c r="AC262" i="75"/>
  <c r="AD262" i="75"/>
  <c r="AE262" i="75"/>
  <c r="AF262" i="75"/>
  <c r="AG262" i="75"/>
  <c r="AH262" i="75"/>
  <c r="AI262" i="75"/>
  <c r="E263" i="75"/>
  <c r="F263" i="75"/>
  <c r="G263" i="75"/>
  <c r="H263" i="75"/>
  <c r="I263" i="75"/>
  <c r="J263" i="75"/>
  <c r="K263" i="75"/>
  <c r="L263" i="75"/>
  <c r="M263" i="75"/>
  <c r="N263" i="75"/>
  <c r="O263" i="75"/>
  <c r="P263" i="75"/>
  <c r="Q263" i="75"/>
  <c r="R263" i="75"/>
  <c r="S263" i="75"/>
  <c r="T263" i="75"/>
  <c r="U263" i="75"/>
  <c r="V263" i="75"/>
  <c r="W263" i="75"/>
  <c r="X263" i="75"/>
  <c r="Y263" i="75"/>
  <c r="Z263" i="75"/>
  <c r="AA263" i="75"/>
  <c r="AB263" i="75"/>
  <c r="AC263" i="75"/>
  <c r="AD263" i="75"/>
  <c r="AE263" i="75"/>
  <c r="AF263" i="75"/>
  <c r="AG263" i="75"/>
  <c r="AH263" i="75"/>
  <c r="AI263" i="75"/>
  <c r="AJ263" i="75"/>
  <c r="E264" i="75"/>
  <c r="F264" i="75"/>
  <c r="G264" i="75"/>
  <c r="H264" i="75"/>
  <c r="I264" i="75"/>
  <c r="J264" i="75"/>
  <c r="K264" i="75"/>
  <c r="L264" i="75"/>
  <c r="M264" i="75"/>
  <c r="N264" i="75"/>
  <c r="O264" i="75"/>
  <c r="P264" i="75"/>
  <c r="Q264" i="75"/>
  <c r="R264" i="75"/>
  <c r="S264" i="75"/>
  <c r="T264" i="75"/>
  <c r="U264" i="75"/>
  <c r="V264" i="75"/>
  <c r="W264" i="75"/>
  <c r="X264" i="75"/>
  <c r="Y264" i="75"/>
  <c r="Z264" i="75"/>
  <c r="AA264" i="75"/>
  <c r="AB264" i="75"/>
  <c r="AC264" i="75"/>
  <c r="AD264" i="75"/>
  <c r="AE264" i="75"/>
  <c r="AF264" i="75"/>
  <c r="AG264" i="75"/>
  <c r="AH264" i="75"/>
  <c r="AI264" i="75"/>
  <c r="AJ264" i="75"/>
  <c r="AK264" i="75"/>
  <c r="E265" i="75"/>
  <c r="F265" i="75"/>
  <c r="G265" i="75"/>
  <c r="H265" i="75"/>
  <c r="I265" i="75"/>
  <c r="J265" i="75"/>
  <c r="K265" i="75"/>
  <c r="L265" i="75"/>
  <c r="M265" i="75"/>
  <c r="N265" i="75"/>
  <c r="O265" i="75"/>
  <c r="P265" i="75"/>
  <c r="Q265" i="75"/>
  <c r="R265" i="75"/>
  <c r="S265" i="75"/>
  <c r="T265" i="75"/>
  <c r="U265" i="75"/>
  <c r="V265" i="75"/>
  <c r="W265" i="75"/>
  <c r="X265" i="75"/>
  <c r="Y265" i="75"/>
  <c r="Z265" i="75"/>
  <c r="AA265" i="75"/>
  <c r="AB265" i="75"/>
  <c r="AC265" i="75"/>
  <c r="AD265" i="75"/>
  <c r="AE265" i="75"/>
  <c r="AF265" i="75"/>
  <c r="AG265" i="75"/>
  <c r="AH265" i="75"/>
  <c r="AI265" i="75"/>
  <c r="AJ265" i="75"/>
  <c r="AK265" i="75"/>
  <c r="AL265" i="75"/>
  <c r="E266" i="75"/>
  <c r="F266" i="75"/>
  <c r="G266" i="75"/>
  <c r="H266" i="75"/>
  <c r="I266" i="75"/>
  <c r="J266" i="75"/>
  <c r="K266" i="75"/>
  <c r="L266" i="75"/>
  <c r="M266" i="75"/>
  <c r="N266" i="75"/>
  <c r="O266" i="75"/>
  <c r="P266" i="75"/>
  <c r="Q266" i="75"/>
  <c r="R266" i="75"/>
  <c r="S266" i="75"/>
  <c r="T266" i="75"/>
  <c r="U266" i="75"/>
  <c r="V266" i="75"/>
  <c r="W266" i="75"/>
  <c r="X266" i="75"/>
  <c r="Y266" i="75"/>
  <c r="Z266" i="75"/>
  <c r="AA266" i="75"/>
  <c r="AB266" i="75"/>
  <c r="AC266" i="75"/>
  <c r="AD266" i="75"/>
  <c r="AE266" i="75"/>
  <c r="AF266" i="75"/>
  <c r="AG266" i="75"/>
  <c r="AH266" i="75"/>
  <c r="AI266" i="75"/>
  <c r="AJ266" i="75"/>
  <c r="AK266" i="75"/>
  <c r="AL266" i="75"/>
  <c r="AM266" i="75"/>
  <c r="E267" i="75"/>
  <c r="F267" i="75"/>
  <c r="G267" i="75"/>
  <c r="H267" i="75"/>
  <c r="I267" i="75"/>
  <c r="J267" i="75"/>
  <c r="K267" i="75"/>
  <c r="L267" i="75"/>
  <c r="M267" i="75"/>
  <c r="N267" i="75"/>
  <c r="O267" i="75"/>
  <c r="P267" i="75"/>
  <c r="Q267" i="75"/>
  <c r="R267" i="75"/>
  <c r="S267" i="75"/>
  <c r="T267" i="75"/>
  <c r="U267" i="75"/>
  <c r="V267" i="75"/>
  <c r="W267" i="75"/>
  <c r="X267" i="75"/>
  <c r="Y267" i="75"/>
  <c r="Z267" i="75"/>
  <c r="AA267" i="75"/>
  <c r="AB267" i="75"/>
  <c r="AC267" i="75"/>
  <c r="AD267" i="75"/>
  <c r="AE267" i="75"/>
  <c r="AF267" i="75"/>
  <c r="AG267" i="75"/>
  <c r="AH267" i="75"/>
  <c r="AI267" i="75"/>
  <c r="AJ267" i="75"/>
  <c r="AK267" i="75"/>
  <c r="AL267" i="75"/>
  <c r="AM267" i="75"/>
  <c r="AN267" i="75"/>
  <c r="E268" i="75"/>
  <c r="F268" i="75"/>
  <c r="G268" i="75"/>
  <c r="H268" i="75"/>
  <c r="I268" i="75"/>
  <c r="J268" i="75"/>
  <c r="K268" i="75"/>
  <c r="L268" i="75"/>
  <c r="M268" i="75"/>
  <c r="N268" i="75"/>
  <c r="O268" i="75"/>
  <c r="P268" i="75"/>
  <c r="Q268" i="75"/>
  <c r="R268" i="75"/>
  <c r="S268" i="75"/>
  <c r="T268" i="75"/>
  <c r="U268" i="75"/>
  <c r="V268" i="75"/>
  <c r="W268" i="75"/>
  <c r="X268" i="75"/>
  <c r="Y268" i="75"/>
  <c r="Z268" i="75"/>
  <c r="AA268" i="75"/>
  <c r="AB268" i="75"/>
  <c r="AC268" i="75"/>
  <c r="AD268" i="75"/>
  <c r="AE268" i="75"/>
  <c r="AF268" i="75"/>
  <c r="AG268" i="75"/>
  <c r="AH268" i="75"/>
  <c r="AI268" i="75"/>
  <c r="AJ268" i="75"/>
  <c r="AK268" i="75"/>
  <c r="AL268" i="75"/>
  <c r="AM268" i="75"/>
  <c r="AN268" i="75"/>
  <c r="AO268" i="75"/>
  <c r="E269" i="75"/>
  <c r="F269" i="75"/>
  <c r="G269" i="75"/>
  <c r="H269" i="75"/>
  <c r="I269" i="75"/>
  <c r="J269" i="75"/>
  <c r="K269" i="75"/>
  <c r="L269" i="75"/>
  <c r="M269" i="75"/>
  <c r="N269" i="75"/>
  <c r="O269" i="75"/>
  <c r="P269" i="75"/>
  <c r="Q269" i="75"/>
  <c r="R269" i="75"/>
  <c r="S269" i="75"/>
  <c r="T269" i="75"/>
  <c r="U269" i="75"/>
  <c r="V269" i="75"/>
  <c r="W269" i="75"/>
  <c r="X269" i="75"/>
  <c r="Y269" i="75"/>
  <c r="Z269" i="75"/>
  <c r="AA269" i="75"/>
  <c r="AB269" i="75"/>
  <c r="AC269" i="75"/>
  <c r="AD269" i="75"/>
  <c r="AE269" i="75"/>
  <c r="AF269" i="75"/>
  <c r="AG269" i="75"/>
  <c r="AH269" i="75"/>
  <c r="AI269" i="75"/>
  <c r="AJ269" i="75"/>
  <c r="AK269" i="75"/>
  <c r="AL269" i="75"/>
  <c r="AM269" i="75"/>
  <c r="AN269" i="75"/>
  <c r="AO269" i="75"/>
  <c r="AP269" i="75"/>
  <c r="E270" i="75"/>
  <c r="F270" i="75"/>
  <c r="G270" i="75"/>
  <c r="H270" i="75"/>
  <c r="I270" i="75"/>
  <c r="J270" i="75"/>
  <c r="K270" i="75"/>
  <c r="L270" i="75"/>
  <c r="M270" i="75"/>
  <c r="N270" i="75"/>
  <c r="O270" i="75"/>
  <c r="P270" i="75"/>
  <c r="Q270" i="75"/>
  <c r="R270" i="75"/>
  <c r="S270" i="75"/>
  <c r="T270" i="75"/>
  <c r="U270" i="75"/>
  <c r="V270" i="75"/>
  <c r="W270" i="75"/>
  <c r="X270" i="75"/>
  <c r="Y270" i="75"/>
  <c r="Z270" i="75"/>
  <c r="AA270" i="75"/>
  <c r="AB270" i="75"/>
  <c r="AC270" i="75"/>
  <c r="AD270" i="75"/>
  <c r="AE270" i="75"/>
  <c r="AF270" i="75"/>
  <c r="AG270" i="75"/>
  <c r="AH270" i="75"/>
  <c r="AI270" i="75"/>
  <c r="AJ270" i="75"/>
  <c r="AK270" i="75"/>
  <c r="AL270" i="75"/>
  <c r="AM270" i="75"/>
  <c r="AN270" i="75"/>
  <c r="AO270" i="75"/>
  <c r="AP270" i="75"/>
  <c r="AQ270" i="75"/>
  <c r="E271" i="75"/>
  <c r="F271" i="75"/>
  <c r="G271" i="75"/>
  <c r="H271" i="75"/>
  <c r="I271" i="75"/>
  <c r="J271" i="75"/>
  <c r="K271" i="75"/>
  <c r="L271" i="75"/>
  <c r="M271" i="75"/>
  <c r="N271" i="75"/>
  <c r="O271" i="75"/>
  <c r="P271" i="75"/>
  <c r="Q271" i="75"/>
  <c r="R271" i="75"/>
  <c r="S271" i="75"/>
  <c r="T271" i="75"/>
  <c r="U271" i="75"/>
  <c r="V271" i="75"/>
  <c r="W271" i="75"/>
  <c r="X271" i="75"/>
  <c r="Y271" i="75"/>
  <c r="Z271" i="75"/>
  <c r="AA271" i="75"/>
  <c r="AB271" i="75"/>
  <c r="AC271" i="75"/>
  <c r="AD271" i="75"/>
  <c r="AE271" i="75"/>
  <c r="AF271" i="75"/>
  <c r="AG271" i="75"/>
  <c r="AH271" i="75"/>
  <c r="AI271" i="75"/>
  <c r="AJ271" i="75"/>
  <c r="AK271" i="75"/>
  <c r="AL271" i="75"/>
  <c r="AM271" i="75"/>
  <c r="AN271" i="75"/>
  <c r="AO271" i="75"/>
  <c r="AP271" i="75"/>
  <c r="AQ271" i="75"/>
  <c r="AR271" i="75"/>
  <c r="E272" i="75"/>
  <c r="F272" i="75"/>
  <c r="G272" i="75"/>
  <c r="H272" i="75"/>
  <c r="I272" i="75"/>
  <c r="J272" i="75"/>
  <c r="K272" i="75"/>
  <c r="L272" i="75"/>
  <c r="M272" i="75"/>
  <c r="N272" i="75"/>
  <c r="O272" i="75"/>
  <c r="P272" i="75"/>
  <c r="Q272" i="75"/>
  <c r="R272" i="75"/>
  <c r="S272" i="75"/>
  <c r="T272" i="75"/>
  <c r="U272" i="75"/>
  <c r="V272" i="75"/>
  <c r="W272" i="75"/>
  <c r="X272" i="75"/>
  <c r="Y272" i="75"/>
  <c r="Z272" i="75"/>
  <c r="AA272" i="75"/>
  <c r="AB272" i="75"/>
  <c r="AC272" i="75"/>
  <c r="AD272" i="75"/>
  <c r="AE272" i="75"/>
  <c r="AF272" i="75"/>
  <c r="AG272" i="75"/>
  <c r="AH272" i="75"/>
  <c r="AI272" i="75"/>
  <c r="AJ272" i="75"/>
  <c r="AK272" i="75"/>
  <c r="AL272" i="75"/>
  <c r="AM272" i="75"/>
  <c r="AN272" i="75"/>
  <c r="AO272" i="75"/>
  <c r="AP272" i="75"/>
  <c r="AQ272" i="75"/>
  <c r="AR272" i="75"/>
  <c r="AS272" i="75"/>
  <c r="E273" i="75"/>
  <c r="F273" i="75"/>
  <c r="G273" i="75"/>
  <c r="H273" i="75"/>
  <c r="I273" i="75"/>
  <c r="J273" i="75"/>
  <c r="K273" i="75"/>
  <c r="L273" i="75"/>
  <c r="M273" i="75"/>
  <c r="N273" i="75"/>
  <c r="O273" i="75"/>
  <c r="P273" i="75"/>
  <c r="Q273" i="75"/>
  <c r="R273" i="75"/>
  <c r="S273" i="75"/>
  <c r="T273" i="75"/>
  <c r="U273" i="75"/>
  <c r="V273" i="75"/>
  <c r="W273" i="75"/>
  <c r="X273" i="75"/>
  <c r="Y273" i="75"/>
  <c r="Z273" i="75"/>
  <c r="AA273" i="75"/>
  <c r="AB273" i="75"/>
  <c r="AC273" i="75"/>
  <c r="AD273" i="75"/>
  <c r="AE273" i="75"/>
  <c r="AF273" i="75"/>
  <c r="AG273" i="75"/>
  <c r="AH273" i="75"/>
  <c r="AI273" i="75"/>
  <c r="AJ273" i="75"/>
  <c r="AK273" i="75"/>
  <c r="AL273" i="75"/>
  <c r="AM273" i="75"/>
  <c r="AN273" i="75"/>
  <c r="AO273" i="75"/>
  <c r="AP273" i="75"/>
  <c r="AQ273" i="75"/>
  <c r="AR273" i="75"/>
  <c r="AS273" i="75"/>
  <c r="AT273" i="75"/>
  <c r="E274" i="75"/>
  <c r="F274" i="75"/>
  <c r="G274" i="75"/>
  <c r="H274" i="75"/>
  <c r="I274" i="75"/>
  <c r="J274" i="75"/>
  <c r="K274" i="75"/>
  <c r="L274" i="75"/>
  <c r="M274" i="75"/>
  <c r="N274" i="75"/>
  <c r="O274" i="75"/>
  <c r="P274" i="75"/>
  <c r="Q274" i="75"/>
  <c r="R274" i="75"/>
  <c r="S274" i="75"/>
  <c r="T274" i="75"/>
  <c r="U274" i="75"/>
  <c r="V274" i="75"/>
  <c r="W274" i="75"/>
  <c r="X274" i="75"/>
  <c r="Y274" i="75"/>
  <c r="Z274" i="75"/>
  <c r="AA274" i="75"/>
  <c r="AB274" i="75"/>
  <c r="AC274" i="75"/>
  <c r="AD274" i="75"/>
  <c r="AE274" i="75"/>
  <c r="AF274" i="75"/>
  <c r="AG274" i="75"/>
  <c r="AH274" i="75"/>
  <c r="AI274" i="75"/>
  <c r="AJ274" i="75"/>
  <c r="AK274" i="75"/>
  <c r="AL274" i="75"/>
  <c r="AM274" i="75"/>
  <c r="AN274" i="75"/>
  <c r="AO274" i="75"/>
  <c r="AP274" i="75"/>
  <c r="AQ274" i="75"/>
  <c r="AR274" i="75"/>
  <c r="AS274" i="75"/>
  <c r="AT274" i="75"/>
  <c r="AU274" i="75"/>
  <c r="E275" i="75"/>
  <c r="F275" i="75"/>
  <c r="G275" i="75"/>
  <c r="H275" i="75"/>
  <c r="I275" i="75"/>
  <c r="J275" i="75"/>
  <c r="K275" i="75"/>
  <c r="L275" i="75"/>
  <c r="M275" i="75"/>
  <c r="N275" i="75"/>
  <c r="O275" i="75"/>
  <c r="P275" i="75"/>
  <c r="Q275" i="75"/>
  <c r="R275" i="75"/>
  <c r="S275" i="75"/>
  <c r="T275" i="75"/>
  <c r="U275" i="75"/>
  <c r="V275" i="75"/>
  <c r="W275" i="75"/>
  <c r="X275" i="75"/>
  <c r="Y275" i="75"/>
  <c r="Z275" i="75"/>
  <c r="AA275" i="75"/>
  <c r="AB275" i="75"/>
  <c r="AC275" i="75"/>
  <c r="AD275" i="75"/>
  <c r="AE275" i="75"/>
  <c r="AF275" i="75"/>
  <c r="AG275" i="75"/>
  <c r="AH275" i="75"/>
  <c r="AI275" i="75"/>
  <c r="AJ275" i="75"/>
  <c r="AK275" i="75"/>
  <c r="AL275" i="75"/>
  <c r="AM275" i="75"/>
  <c r="AN275" i="75"/>
  <c r="AO275" i="75"/>
  <c r="AP275" i="75"/>
  <c r="AQ275" i="75"/>
  <c r="AR275" i="75"/>
  <c r="AS275" i="75"/>
  <c r="AT275" i="75"/>
  <c r="AU275" i="75"/>
  <c r="AV275" i="75"/>
  <c r="E276" i="75"/>
  <c r="F276" i="75"/>
  <c r="G276" i="75"/>
  <c r="H276" i="75"/>
  <c r="I276" i="75"/>
  <c r="J276" i="75"/>
  <c r="K276" i="75"/>
  <c r="L276" i="75"/>
  <c r="M276" i="75"/>
  <c r="N276" i="75"/>
  <c r="O276" i="75"/>
  <c r="P276" i="75"/>
  <c r="Q276" i="75"/>
  <c r="R276" i="75"/>
  <c r="S276" i="75"/>
  <c r="T276" i="75"/>
  <c r="U276" i="75"/>
  <c r="V276" i="75"/>
  <c r="W276" i="75"/>
  <c r="X276" i="75"/>
  <c r="Y276" i="75"/>
  <c r="Z276" i="75"/>
  <c r="AA276" i="75"/>
  <c r="AB276" i="75"/>
  <c r="AC276" i="75"/>
  <c r="AD276" i="75"/>
  <c r="AE276" i="75"/>
  <c r="AF276" i="75"/>
  <c r="AG276" i="75"/>
  <c r="AH276" i="75"/>
  <c r="AI276" i="75"/>
  <c r="AJ276" i="75"/>
  <c r="AK276" i="75"/>
  <c r="AL276" i="75"/>
  <c r="AM276" i="75"/>
  <c r="AN276" i="75"/>
  <c r="AO276" i="75"/>
  <c r="AP276" i="75"/>
  <c r="AQ276" i="75"/>
  <c r="AR276" i="75"/>
  <c r="AS276" i="75"/>
  <c r="AT276" i="75"/>
  <c r="AU276" i="75"/>
  <c r="AV276" i="75"/>
  <c r="AW276" i="75"/>
  <c r="E277" i="75"/>
  <c r="F277" i="75"/>
  <c r="G277" i="75"/>
  <c r="H277" i="75"/>
  <c r="I277" i="75"/>
  <c r="J277" i="75"/>
  <c r="K277" i="75"/>
  <c r="L277" i="75"/>
  <c r="M277" i="75"/>
  <c r="N277" i="75"/>
  <c r="O277" i="75"/>
  <c r="P277" i="75"/>
  <c r="Q277" i="75"/>
  <c r="R277" i="75"/>
  <c r="S277" i="75"/>
  <c r="T277" i="75"/>
  <c r="U277" i="75"/>
  <c r="V277" i="75"/>
  <c r="W277" i="75"/>
  <c r="X277" i="75"/>
  <c r="Y277" i="75"/>
  <c r="Z277" i="75"/>
  <c r="AA277" i="75"/>
  <c r="AB277" i="75"/>
  <c r="AC277" i="75"/>
  <c r="AD277" i="75"/>
  <c r="AE277" i="75"/>
  <c r="AF277" i="75"/>
  <c r="AG277" i="75"/>
  <c r="AH277" i="75"/>
  <c r="AI277" i="75"/>
  <c r="AJ277" i="75"/>
  <c r="AK277" i="75"/>
  <c r="AL277" i="75"/>
  <c r="AM277" i="75"/>
  <c r="AN277" i="75"/>
  <c r="AO277" i="75"/>
  <c r="AP277" i="75"/>
  <c r="AQ277" i="75"/>
  <c r="AR277" i="75"/>
  <c r="AS277" i="75"/>
  <c r="AT277" i="75"/>
  <c r="AU277" i="75"/>
  <c r="AV277" i="75"/>
  <c r="AW277" i="75"/>
  <c r="AX277" i="75"/>
  <c r="E278" i="75"/>
  <c r="F278" i="75"/>
  <c r="G278" i="75"/>
  <c r="H278" i="75"/>
  <c r="I278" i="75"/>
  <c r="J278" i="75"/>
  <c r="K278" i="75"/>
  <c r="L278" i="75"/>
  <c r="M278" i="75"/>
  <c r="N278" i="75"/>
  <c r="O278" i="75"/>
  <c r="P278" i="75"/>
  <c r="Q278" i="75"/>
  <c r="R278" i="75"/>
  <c r="S278" i="75"/>
  <c r="T278" i="75"/>
  <c r="U278" i="75"/>
  <c r="V278" i="75"/>
  <c r="W278" i="75"/>
  <c r="X278" i="75"/>
  <c r="Y278" i="75"/>
  <c r="Z278" i="75"/>
  <c r="AA278" i="75"/>
  <c r="AB278" i="75"/>
  <c r="AC278" i="75"/>
  <c r="AD278" i="75"/>
  <c r="AE278" i="75"/>
  <c r="AF278" i="75"/>
  <c r="AG278" i="75"/>
  <c r="AH278" i="75"/>
  <c r="AI278" i="75"/>
  <c r="AJ278" i="75"/>
  <c r="AK278" i="75"/>
  <c r="AL278" i="75"/>
  <c r="AM278" i="75"/>
  <c r="AN278" i="75"/>
  <c r="AO278" i="75"/>
  <c r="AP278" i="75"/>
  <c r="AQ278" i="75"/>
  <c r="AR278" i="75"/>
  <c r="AS278" i="75"/>
  <c r="AT278" i="75"/>
  <c r="AU278" i="75"/>
  <c r="AV278" i="75"/>
  <c r="AW278" i="75"/>
  <c r="AX278" i="75"/>
  <c r="AY278" i="75"/>
  <c r="E279" i="75"/>
  <c r="F279" i="75"/>
  <c r="G279" i="75"/>
  <c r="H279" i="75"/>
  <c r="I279" i="75"/>
  <c r="J279" i="75"/>
  <c r="K279" i="75"/>
  <c r="L279" i="75"/>
  <c r="M279" i="75"/>
  <c r="N279" i="75"/>
  <c r="O279" i="75"/>
  <c r="P279" i="75"/>
  <c r="Q279" i="75"/>
  <c r="R279" i="75"/>
  <c r="S279" i="75"/>
  <c r="T279" i="75"/>
  <c r="U279" i="75"/>
  <c r="V279" i="75"/>
  <c r="W279" i="75"/>
  <c r="X279" i="75"/>
  <c r="Y279" i="75"/>
  <c r="Z279" i="75"/>
  <c r="AA279" i="75"/>
  <c r="AB279" i="75"/>
  <c r="AC279" i="75"/>
  <c r="AD279" i="75"/>
  <c r="AE279" i="75"/>
  <c r="AF279" i="75"/>
  <c r="AG279" i="75"/>
  <c r="AH279" i="75"/>
  <c r="AI279" i="75"/>
  <c r="AJ279" i="75"/>
  <c r="AK279" i="75"/>
  <c r="AL279" i="75"/>
  <c r="AM279" i="75"/>
  <c r="AN279" i="75"/>
  <c r="AO279" i="75"/>
  <c r="AP279" i="75"/>
  <c r="AQ279" i="75"/>
  <c r="AR279" i="75"/>
  <c r="AS279" i="75"/>
  <c r="AT279" i="75"/>
  <c r="AU279" i="75"/>
  <c r="AV279" i="75"/>
  <c r="AW279" i="75"/>
  <c r="AX279" i="75"/>
  <c r="AY279" i="75"/>
  <c r="AZ279" i="75"/>
  <c r="A284" i="75"/>
  <c r="E287" i="75"/>
  <c r="E288" i="75"/>
  <c r="F288" i="75"/>
  <c r="E289" i="75"/>
  <c r="F289" i="75"/>
  <c r="G289" i="75"/>
  <c r="E290" i="75"/>
  <c r="F290" i="75"/>
  <c r="G290" i="75"/>
  <c r="H290" i="75"/>
  <c r="E291" i="75"/>
  <c r="F291" i="75"/>
  <c r="G291" i="75"/>
  <c r="H291" i="75"/>
  <c r="I291" i="75"/>
  <c r="E292" i="75"/>
  <c r="F292" i="75"/>
  <c r="G292" i="75"/>
  <c r="H292" i="75"/>
  <c r="I292" i="75"/>
  <c r="J292" i="75"/>
  <c r="E293" i="75"/>
  <c r="F293" i="75"/>
  <c r="G293" i="75"/>
  <c r="H293" i="75"/>
  <c r="I293" i="75"/>
  <c r="J293" i="75"/>
  <c r="K293" i="75"/>
  <c r="E294" i="75"/>
  <c r="F294" i="75"/>
  <c r="G294" i="75"/>
  <c r="H294" i="75"/>
  <c r="I294" i="75"/>
  <c r="J294" i="75"/>
  <c r="K294" i="75"/>
  <c r="L294" i="75"/>
  <c r="E295" i="75"/>
  <c r="F295" i="75"/>
  <c r="G295" i="75"/>
  <c r="H295" i="75"/>
  <c r="I295" i="75"/>
  <c r="J295" i="75"/>
  <c r="K295" i="75"/>
  <c r="L295" i="75"/>
  <c r="M295" i="75"/>
  <c r="E296" i="75"/>
  <c r="F296" i="75"/>
  <c r="G296" i="75"/>
  <c r="H296" i="75"/>
  <c r="I296" i="75"/>
  <c r="J296" i="75"/>
  <c r="K296" i="75"/>
  <c r="L296" i="75"/>
  <c r="M296" i="75"/>
  <c r="N296" i="75"/>
  <c r="E297" i="75"/>
  <c r="F297" i="75"/>
  <c r="G297" i="75"/>
  <c r="H297" i="75"/>
  <c r="I297" i="75"/>
  <c r="J297" i="75"/>
  <c r="K297" i="75"/>
  <c r="L297" i="75"/>
  <c r="M297" i="75"/>
  <c r="N297" i="75"/>
  <c r="O297" i="75"/>
  <c r="E298" i="75"/>
  <c r="F298" i="75"/>
  <c r="G298" i="75"/>
  <c r="H298" i="75"/>
  <c r="I298" i="75"/>
  <c r="J298" i="75"/>
  <c r="K298" i="75"/>
  <c r="L298" i="75"/>
  <c r="M298" i="75"/>
  <c r="N298" i="75"/>
  <c r="O298" i="75"/>
  <c r="P298" i="75"/>
  <c r="E299" i="75"/>
  <c r="F299" i="75"/>
  <c r="G299" i="75"/>
  <c r="H299" i="75"/>
  <c r="I299" i="75"/>
  <c r="J299" i="75"/>
  <c r="K299" i="75"/>
  <c r="L299" i="75"/>
  <c r="M299" i="75"/>
  <c r="N299" i="75"/>
  <c r="O299" i="75"/>
  <c r="P299" i="75"/>
  <c r="Q299" i="75"/>
  <c r="E300" i="75"/>
  <c r="F300" i="75"/>
  <c r="G300" i="75"/>
  <c r="H300" i="75"/>
  <c r="I300" i="75"/>
  <c r="J300" i="75"/>
  <c r="K300" i="75"/>
  <c r="L300" i="75"/>
  <c r="M300" i="75"/>
  <c r="N300" i="75"/>
  <c r="O300" i="75"/>
  <c r="P300" i="75"/>
  <c r="Q300" i="75"/>
  <c r="R300" i="75"/>
  <c r="E301" i="75"/>
  <c r="F301" i="75"/>
  <c r="G301" i="75"/>
  <c r="H301" i="75"/>
  <c r="I301" i="75"/>
  <c r="J301" i="75"/>
  <c r="K301" i="75"/>
  <c r="L301" i="75"/>
  <c r="M301" i="75"/>
  <c r="N301" i="75"/>
  <c r="O301" i="75"/>
  <c r="P301" i="75"/>
  <c r="Q301" i="75"/>
  <c r="R301" i="75"/>
  <c r="S301" i="75"/>
  <c r="E302" i="75"/>
  <c r="F302" i="75"/>
  <c r="G302" i="75"/>
  <c r="H302" i="75"/>
  <c r="I302" i="75"/>
  <c r="J302" i="75"/>
  <c r="K302" i="75"/>
  <c r="L302" i="75"/>
  <c r="M302" i="75"/>
  <c r="N302" i="75"/>
  <c r="O302" i="75"/>
  <c r="P302" i="75"/>
  <c r="Q302" i="75"/>
  <c r="R302" i="75"/>
  <c r="S302" i="75"/>
  <c r="T302" i="75"/>
  <c r="E303" i="75"/>
  <c r="F303" i="75"/>
  <c r="G303" i="75"/>
  <c r="H303" i="75"/>
  <c r="I303" i="75"/>
  <c r="J303" i="75"/>
  <c r="K303" i="75"/>
  <c r="L303" i="75"/>
  <c r="M303" i="75"/>
  <c r="N303" i="75"/>
  <c r="O303" i="75"/>
  <c r="P303" i="75"/>
  <c r="Q303" i="75"/>
  <c r="R303" i="75"/>
  <c r="S303" i="75"/>
  <c r="T303" i="75"/>
  <c r="U303" i="75"/>
  <c r="E304" i="75"/>
  <c r="F304" i="75"/>
  <c r="G304" i="75"/>
  <c r="H304" i="75"/>
  <c r="I304" i="75"/>
  <c r="J304" i="75"/>
  <c r="K304" i="75"/>
  <c r="L304" i="75"/>
  <c r="M304" i="75"/>
  <c r="N304" i="75"/>
  <c r="O304" i="75"/>
  <c r="P304" i="75"/>
  <c r="Q304" i="75"/>
  <c r="R304" i="75"/>
  <c r="S304" i="75"/>
  <c r="T304" i="75"/>
  <c r="U304" i="75"/>
  <c r="V304" i="75"/>
  <c r="E305" i="75"/>
  <c r="F305" i="75"/>
  <c r="G305" i="75"/>
  <c r="H305" i="75"/>
  <c r="I305" i="75"/>
  <c r="J305" i="75"/>
  <c r="K305" i="75"/>
  <c r="L305" i="75"/>
  <c r="M305" i="75"/>
  <c r="N305" i="75"/>
  <c r="O305" i="75"/>
  <c r="P305" i="75"/>
  <c r="Q305" i="75"/>
  <c r="R305" i="75"/>
  <c r="S305" i="75"/>
  <c r="T305" i="75"/>
  <c r="U305" i="75"/>
  <c r="V305" i="75"/>
  <c r="W305" i="75"/>
  <c r="E306" i="75"/>
  <c r="F306" i="75"/>
  <c r="G306" i="75"/>
  <c r="H306" i="75"/>
  <c r="I306" i="75"/>
  <c r="J306" i="75"/>
  <c r="K306" i="75"/>
  <c r="L306" i="75"/>
  <c r="M306" i="75"/>
  <c r="N306" i="75"/>
  <c r="O306" i="75"/>
  <c r="P306" i="75"/>
  <c r="Q306" i="75"/>
  <c r="R306" i="75"/>
  <c r="S306" i="75"/>
  <c r="T306" i="75"/>
  <c r="U306" i="75"/>
  <c r="V306" i="75"/>
  <c r="W306" i="75"/>
  <c r="X306" i="75"/>
  <c r="E307" i="75"/>
  <c r="F307" i="75"/>
  <c r="G307" i="75"/>
  <c r="H307" i="75"/>
  <c r="I307" i="75"/>
  <c r="J307" i="75"/>
  <c r="K307" i="75"/>
  <c r="L307" i="75"/>
  <c r="M307" i="75"/>
  <c r="N307" i="75"/>
  <c r="O307" i="75"/>
  <c r="P307" i="75"/>
  <c r="Q307" i="75"/>
  <c r="R307" i="75"/>
  <c r="S307" i="75"/>
  <c r="T307" i="75"/>
  <c r="U307" i="75"/>
  <c r="V307" i="75"/>
  <c r="W307" i="75"/>
  <c r="X307" i="75"/>
  <c r="Y307" i="75"/>
  <c r="E308" i="75"/>
  <c r="F308" i="75"/>
  <c r="G308" i="75"/>
  <c r="H308" i="75"/>
  <c r="I308" i="75"/>
  <c r="J308" i="75"/>
  <c r="K308" i="75"/>
  <c r="L308" i="75"/>
  <c r="M308" i="75"/>
  <c r="N308" i="75"/>
  <c r="O308" i="75"/>
  <c r="P308" i="75"/>
  <c r="Q308" i="75"/>
  <c r="R308" i="75"/>
  <c r="S308" i="75"/>
  <c r="T308" i="75"/>
  <c r="U308" i="75"/>
  <c r="V308" i="75"/>
  <c r="W308" i="75"/>
  <c r="X308" i="75"/>
  <c r="Y308" i="75"/>
  <c r="Z308" i="75"/>
  <c r="E309" i="75"/>
  <c r="F309" i="75"/>
  <c r="G309" i="75"/>
  <c r="H309" i="75"/>
  <c r="I309" i="75"/>
  <c r="J309" i="75"/>
  <c r="K309" i="75"/>
  <c r="L309" i="75"/>
  <c r="M309" i="75"/>
  <c r="N309" i="75"/>
  <c r="O309" i="75"/>
  <c r="P309" i="75"/>
  <c r="Q309" i="75"/>
  <c r="R309" i="75"/>
  <c r="S309" i="75"/>
  <c r="T309" i="75"/>
  <c r="U309" i="75"/>
  <c r="V309" i="75"/>
  <c r="W309" i="75"/>
  <c r="X309" i="75"/>
  <c r="Y309" i="75"/>
  <c r="Z309" i="75"/>
  <c r="AA309" i="75"/>
  <c r="E310" i="75"/>
  <c r="F310" i="75"/>
  <c r="G310" i="75"/>
  <c r="H310" i="75"/>
  <c r="I310" i="75"/>
  <c r="J310" i="75"/>
  <c r="K310" i="75"/>
  <c r="L310" i="75"/>
  <c r="M310" i="75"/>
  <c r="N310" i="75"/>
  <c r="O310" i="75"/>
  <c r="P310" i="75"/>
  <c r="Q310" i="75"/>
  <c r="R310" i="75"/>
  <c r="S310" i="75"/>
  <c r="T310" i="75"/>
  <c r="U310" i="75"/>
  <c r="V310" i="75"/>
  <c r="W310" i="75"/>
  <c r="X310" i="75"/>
  <c r="Y310" i="75"/>
  <c r="Z310" i="75"/>
  <c r="AA310" i="75"/>
  <c r="AB310" i="75"/>
  <c r="E311" i="75"/>
  <c r="F311" i="75"/>
  <c r="G311" i="75"/>
  <c r="H311" i="75"/>
  <c r="I311" i="75"/>
  <c r="J311" i="75"/>
  <c r="K311" i="75"/>
  <c r="L311" i="75"/>
  <c r="M311" i="75"/>
  <c r="N311" i="75"/>
  <c r="O311" i="75"/>
  <c r="P311" i="75"/>
  <c r="Q311" i="75"/>
  <c r="R311" i="75"/>
  <c r="S311" i="75"/>
  <c r="T311" i="75"/>
  <c r="U311" i="75"/>
  <c r="V311" i="75"/>
  <c r="W311" i="75"/>
  <c r="X311" i="75"/>
  <c r="Y311" i="75"/>
  <c r="Z311" i="75"/>
  <c r="AA311" i="75"/>
  <c r="AB311" i="75"/>
  <c r="AC311" i="75"/>
  <c r="E312" i="75"/>
  <c r="F312" i="75"/>
  <c r="G312" i="75"/>
  <c r="H312" i="75"/>
  <c r="I312" i="75"/>
  <c r="J312" i="75"/>
  <c r="K312" i="75"/>
  <c r="L312" i="75"/>
  <c r="M312" i="75"/>
  <c r="N312" i="75"/>
  <c r="O312" i="75"/>
  <c r="P312" i="75"/>
  <c r="Q312" i="75"/>
  <c r="R312" i="75"/>
  <c r="S312" i="75"/>
  <c r="T312" i="75"/>
  <c r="U312" i="75"/>
  <c r="V312" i="75"/>
  <c r="W312" i="75"/>
  <c r="X312" i="75"/>
  <c r="Y312" i="75"/>
  <c r="Z312" i="75"/>
  <c r="AA312" i="75"/>
  <c r="AB312" i="75"/>
  <c r="AC312" i="75"/>
  <c r="AD312" i="75"/>
  <c r="E313" i="75"/>
  <c r="F313" i="75"/>
  <c r="G313" i="75"/>
  <c r="H313" i="75"/>
  <c r="I313" i="75"/>
  <c r="J313" i="75"/>
  <c r="K313" i="75"/>
  <c r="L313" i="75"/>
  <c r="M313" i="75"/>
  <c r="N313" i="75"/>
  <c r="O313" i="75"/>
  <c r="P313" i="75"/>
  <c r="Q313" i="75"/>
  <c r="R313" i="75"/>
  <c r="S313" i="75"/>
  <c r="T313" i="75"/>
  <c r="U313" i="75"/>
  <c r="V313" i="75"/>
  <c r="W313" i="75"/>
  <c r="X313" i="75"/>
  <c r="Y313" i="75"/>
  <c r="Z313" i="75"/>
  <c r="AA313" i="75"/>
  <c r="AB313" i="75"/>
  <c r="AC313" i="75"/>
  <c r="AD313" i="75"/>
  <c r="AE313" i="75"/>
  <c r="E314" i="75"/>
  <c r="F314" i="75"/>
  <c r="G314" i="75"/>
  <c r="H314" i="75"/>
  <c r="I314" i="75"/>
  <c r="J314" i="75"/>
  <c r="K314" i="75"/>
  <c r="L314" i="75"/>
  <c r="M314" i="75"/>
  <c r="N314" i="75"/>
  <c r="O314" i="75"/>
  <c r="P314" i="75"/>
  <c r="Q314" i="75"/>
  <c r="R314" i="75"/>
  <c r="S314" i="75"/>
  <c r="T314" i="75"/>
  <c r="U314" i="75"/>
  <c r="V314" i="75"/>
  <c r="W314" i="75"/>
  <c r="X314" i="75"/>
  <c r="Y314" i="75"/>
  <c r="Z314" i="75"/>
  <c r="AA314" i="75"/>
  <c r="AB314" i="75"/>
  <c r="AC314" i="75"/>
  <c r="AD314" i="75"/>
  <c r="AE314" i="75"/>
  <c r="AF314" i="75"/>
  <c r="E315" i="75"/>
  <c r="F315" i="75"/>
  <c r="G315" i="75"/>
  <c r="H315" i="75"/>
  <c r="I315" i="75"/>
  <c r="J315" i="75"/>
  <c r="K315" i="75"/>
  <c r="L315" i="75"/>
  <c r="M315" i="75"/>
  <c r="N315" i="75"/>
  <c r="O315" i="75"/>
  <c r="P315" i="75"/>
  <c r="Q315" i="75"/>
  <c r="R315" i="75"/>
  <c r="S315" i="75"/>
  <c r="T315" i="75"/>
  <c r="U315" i="75"/>
  <c r="V315" i="75"/>
  <c r="W315" i="75"/>
  <c r="X315" i="75"/>
  <c r="Y315" i="75"/>
  <c r="Z315" i="75"/>
  <c r="AA315" i="75"/>
  <c r="AB315" i="75"/>
  <c r="AC315" i="75"/>
  <c r="AD315" i="75"/>
  <c r="AE315" i="75"/>
  <c r="AF315" i="75"/>
  <c r="AG315" i="75"/>
  <c r="E316" i="75"/>
  <c r="F316" i="75"/>
  <c r="G316" i="75"/>
  <c r="H316" i="75"/>
  <c r="I316" i="75"/>
  <c r="J316" i="75"/>
  <c r="K316" i="75"/>
  <c r="L316" i="75"/>
  <c r="M316" i="75"/>
  <c r="N316" i="75"/>
  <c r="O316" i="75"/>
  <c r="P316" i="75"/>
  <c r="Q316" i="75"/>
  <c r="R316" i="75"/>
  <c r="S316" i="75"/>
  <c r="T316" i="75"/>
  <c r="U316" i="75"/>
  <c r="V316" i="75"/>
  <c r="W316" i="75"/>
  <c r="X316" i="75"/>
  <c r="Y316" i="75"/>
  <c r="Z316" i="75"/>
  <c r="AA316" i="75"/>
  <c r="AB316" i="75"/>
  <c r="AC316" i="75"/>
  <c r="AD316" i="75"/>
  <c r="AE316" i="75"/>
  <c r="AF316" i="75"/>
  <c r="AG316" i="75"/>
  <c r="AH316" i="75"/>
  <c r="E317" i="75"/>
  <c r="F317" i="75"/>
  <c r="G317" i="75"/>
  <c r="H317" i="75"/>
  <c r="I317" i="75"/>
  <c r="J317" i="75"/>
  <c r="K317" i="75"/>
  <c r="L317" i="75"/>
  <c r="M317" i="75"/>
  <c r="N317" i="75"/>
  <c r="O317" i="75"/>
  <c r="P317" i="75"/>
  <c r="Q317" i="75"/>
  <c r="R317" i="75"/>
  <c r="S317" i="75"/>
  <c r="T317" i="75"/>
  <c r="U317" i="75"/>
  <c r="V317" i="75"/>
  <c r="W317" i="75"/>
  <c r="X317" i="75"/>
  <c r="Y317" i="75"/>
  <c r="Z317" i="75"/>
  <c r="AA317" i="75"/>
  <c r="AB317" i="75"/>
  <c r="AC317" i="75"/>
  <c r="AD317" i="75"/>
  <c r="AE317" i="75"/>
  <c r="AF317" i="75"/>
  <c r="AG317" i="75"/>
  <c r="AH317" i="75"/>
  <c r="AI317" i="75"/>
  <c r="E318" i="75"/>
  <c r="F318" i="75"/>
  <c r="G318" i="75"/>
  <c r="H318" i="75"/>
  <c r="I318" i="75"/>
  <c r="J318" i="75"/>
  <c r="K318" i="75"/>
  <c r="L318" i="75"/>
  <c r="M318" i="75"/>
  <c r="N318" i="75"/>
  <c r="O318" i="75"/>
  <c r="P318" i="75"/>
  <c r="Q318" i="75"/>
  <c r="R318" i="75"/>
  <c r="S318" i="75"/>
  <c r="T318" i="75"/>
  <c r="U318" i="75"/>
  <c r="V318" i="75"/>
  <c r="W318" i="75"/>
  <c r="X318" i="75"/>
  <c r="Y318" i="75"/>
  <c r="Z318" i="75"/>
  <c r="AA318" i="75"/>
  <c r="AB318" i="75"/>
  <c r="AC318" i="75"/>
  <c r="AD318" i="75"/>
  <c r="AE318" i="75"/>
  <c r="AF318" i="75"/>
  <c r="AG318" i="75"/>
  <c r="AH318" i="75"/>
  <c r="AI318" i="75"/>
  <c r="AJ318" i="75"/>
  <c r="E319" i="75"/>
  <c r="F319" i="75"/>
  <c r="G319" i="75"/>
  <c r="H319" i="75"/>
  <c r="I319" i="75"/>
  <c r="J319" i="75"/>
  <c r="K319" i="75"/>
  <c r="L319" i="75"/>
  <c r="M319" i="75"/>
  <c r="N319" i="75"/>
  <c r="O319" i="75"/>
  <c r="P319" i="75"/>
  <c r="Q319" i="75"/>
  <c r="R319" i="75"/>
  <c r="S319" i="75"/>
  <c r="T319" i="75"/>
  <c r="U319" i="75"/>
  <c r="V319" i="75"/>
  <c r="W319" i="75"/>
  <c r="X319" i="75"/>
  <c r="Y319" i="75"/>
  <c r="Z319" i="75"/>
  <c r="AA319" i="75"/>
  <c r="AB319" i="75"/>
  <c r="AC319" i="75"/>
  <c r="AD319" i="75"/>
  <c r="AE319" i="75"/>
  <c r="AF319" i="75"/>
  <c r="AG319" i="75"/>
  <c r="AH319" i="75"/>
  <c r="AI319" i="75"/>
  <c r="AJ319" i="75"/>
  <c r="AK319" i="75"/>
  <c r="E320" i="75"/>
  <c r="F320" i="75"/>
  <c r="G320" i="75"/>
  <c r="H320" i="75"/>
  <c r="I320" i="75"/>
  <c r="J320" i="75"/>
  <c r="K320" i="75"/>
  <c r="L320" i="75"/>
  <c r="M320" i="75"/>
  <c r="N320" i="75"/>
  <c r="O320" i="75"/>
  <c r="P320" i="75"/>
  <c r="Q320" i="75"/>
  <c r="R320" i="75"/>
  <c r="S320" i="75"/>
  <c r="T320" i="75"/>
  <c r="U320" i="75"/>
  <c r="V320" i="75"/>
  <c r="W320" i="75"/>
  <c r="X320" i="75"/>
  <c r="Y320" i="75"/>
  <c r="Z320" i="75"/>
  <c r="AA320" i="75"/>
  <c r="AB320" i="75"/>
  <c r="AC320" i="75"/>
  <c r="AD320" i="75"/>
  <c r="AE320" i="75"/>
  <c r="AF320" i="75"/>
  <c r="AG320" i="75"/>
  <c r="AH320" i="75"/>
  <c r="AI320" i="75"/>
  <c r="AJ320" i="75"/>
  <c r="AK320" i="75"/>
  <c r="AL320" i="75"/>
  <c r="E321" i="75"/>
  <c r="F321" i="75"/>
  <c r="G321" i="75"/>
  <c r="H321" i="75"/>
  <c r="I321" i="75"/>
  <c r="J321" i="75"/>
  <c r="K321" i="75"/>
  <c r="L321" i="75"/>
  <c r="M321" i="75"/>
  <c r="N321" i="75"/>
  <c r="O321" i="75"/>
  <c r="P321" i="75"/>
  <c r="Q321" i="75"/>
  <c r="R321" i="75"/>
  <c r="S321" i="75"/>
  <c r="T321" i="75"/>
  <c r="U321" i="75"/>
  <c r="V321" i="75"/>
  <c r="W321" i="75"/>
  <c r="X321" i="75"/>
  <c r="Y321" i="75"/>
  <c r="Z321" i="75"/>
  <c r="AA321" i="75"/>
  <c r="AB321" i="75"/>
  <c r="AC321" i="75"/>
  <c r="AD321" i="75"/>
  <c r="AE321" i="75"/>
  <c r="AF321" i="75"/>
  <c r="AG321" i="75"/>
  <c r="AH321" i="75"/>
  <c r="AI321" i="75"/>
  <c r="AJ321" i="75"/>
  <c r="AK321" i="75"/>
  <c r="AL321" i="75"/>
  <c r="AM321" i="75"/>
  <c r="E322" i="75"/>
  <c r="F322" i="75"/>
  <c r="G322" i="75"/>
  <c r="H322" i="75"/>
  <c r="I322" i="75"/>
  <c r="J322" i="75"/>
  <c r="K322" i="75"/>
  <c r="L322" i="75"/>
  <c r="M322" i="75"/>
  <c r="N322" i="75"/>
  <c r="O322" i="75"/>
  <c r="P322" i="75"/>
  <c r="Q322" i="75"/>
  <c r="R322" i="75"/>
  <c r="S322" i="75"/>
  <c r="T322" i="75"/>
  <c r="U322" i="75"/>
  <c r="V322" i="75"/>
  <c r="W322" i="75"/>
  <c r="X322" i="75"/>
  <c r="Y322" i="75"/>
  <c r="Z322" i="75"/>
  <c r="AA322" i="75"/>
  <c r="AB322" i="75"/>
  <c r="AC322" i="75"/>
  <c r="AD322" i="75"/>
  <c r="AE322" i="75"/>
  <c r="AF322" i="75"/>
  <c r="AG322" i="75"/>
  <c r="AH322" i="75"/>
  <c r="AI322" i="75"/>
  <c r="AJ322" i="75"/>
  <c r="AK322" i="75"/>
  <c r="AL322" i="75"/>
  <c r="AM322" i="75"/>
  <c r="AN322" i="75"/>
  <c r="E323" i="75"/>
  <c r="F323" i="75"/>
  <c r="G323" i="75"/>
  <c r="H323" i="75"/>
  <c r="I323" i="75"/>
  <c r="J323" i="75"/>
  <c r="K323" i="75"/>
  <c r="L323" i="75"/>
  <c r="M323" i="75"/>
  <c r="N323" i="75"/>
  <c r="O323" i="75"/>
  <c r="P323" i="75"/>
  <c r="Q323" i="75"/>
  <c r="R323" i="75"/>
  <c r="S323" i="75"/>
  <c r="T323" i="75"/>
  <c r="U323" i="75"/>
  <c r="V323" i="75"/>
  <c r="W323" i="75"/>
  <c r="X323" i="75"/>
  <c r="Y323" i="75"/>
  <c r="Z323" i="75"/>
  <c r="AA323" i="75"/>
  <c r="AB323" i="75"/>
  <c r="AC323" i="75"/>
  <c r="AD323" i="75"/>
  <c r="AE323" i="75"/>
  <c r="AF323" i="75"/>
  <c r="AG323" i="75"/>
  <c r="AH323" i="75"/>
  <c r="AI323" i="75"/>
  <c r="AJ323" i="75"/>
  <c r="AK323" i="75"/>
  <c r="AL323" i="75"/>
  <c r="AM323" i="75"/>
  <c r="AN323" i="75"/>
  <c r="AO323" i="75"/>
  <c r="E324" i="75"/>
  <c r="F324" i="75"/>
  <c r="G324" i="75"/>
  <c r="H324" i="75"/>
  <c r="I324" i="75"/>
  <c r="J324" i="75"/>
  <c r="K324" i="75"/>
  <c r="L324" i="75"/>
  <c r="M324" i="75"/>
  <c r="N324" i="75"/>
  <c r="O324" i="75"/>
  <c r="P324" i="75"/>
  <c r="Q324" i="75"/>
  <c r="R324" i="75"/>
  <c r="S324" i="75"/>
  <c r="T324" i="75"/>
  <c r="U324" i="75"/>
  <c r="V324" i="75"/>
  <c r="W324" i="75"/>
  <c r="X324" i="75"/>
  <c r="Y324" i="75"/>
  <c r="Z324" i="75"/>
  <c r="AA324" i="75"/>
  <c r="AB324" i="75"/>
  <c r="AC324" i="75"/>
  <c r="AD324" i="75"/>
  <c r="AE324" i="75"/>
  <c r="AF324" i="75"/>
  <c r="AG324" i="75"/>
  <c r="AH324" i="75"/>
  <c r="AI324" i="75"/>
  <c r="AJ324" i="75"/>
  <c r="AK324" i="75"/>
  <c r="AL324" i="75"/>
  <c r="AM324" i="75"/>
  <c r="AN324" i="75"/>
  <c r="AO324" i="75"/>
  <c r="AP324" i="75"/>
  <c r="E325" i="75"/>
  <c r="F325" i="75"/>
  <c r="G325" i="75"/>
  <c r="H325" i="75"/>
  <c r="I325" i="75"/>
  <c r="J325" i="75"/>
  <c r="K325" i="75"/>
  <c r="L325" i="75"/>
  <c r="M325" i="75"/>
  <c r="N325" i="75"/>
  <c r="O325" i="75"/>
  <c r="P325" i="75"/>
  <c r="Q325" i="75"/>
  <c r="R325" i="75"/>
  <c r="S325" i="75"/>
  <c r="T325" i="75"/>
  <c r="U325" i="75"/>
  <c r="V325" i="75"/>
  <c r="W325" i="75"/>
  <c r="X325" i="75"/>
  <c r="Y325" i="75"/>
  <c r="Z325" i="75"/>
  <c r="AA325" i="75"/>
  <c r="AB325" i="75"/>
  <c r="AC325" i="75"/>
  <c r="AD325" i="75"/>
  <c r="AE325" i="75"/>
  <c r="AF325" i="75"/>
  <c r="AG325" i="75"/>
  <c r="AH325" i="75"/>
  <c r="AI325" i="75"/>
  <c r="AJ325" i="75"/>
  <c r="AK325" i="75"/>
  <c r="AL325" i="75"/>
  <c r="AM325" i="75"/>
  <c r="AN325" i="75"/>
  <c r="AO325" i="75"/>
  <c r="AP325" i="75"/>
  <c r="AQ325" i="75"/>
  <c r="E326" i="75"/>
  <c r="F326" i="75"/>
  <c r="G326" i="75"/>
  <c r="H326" i="75"/>
  <c r="I326" i="75"/>
  <c r="J326" i="75"/>
  <c r="K326" i="75"/>
  <c r="L326" i="75"/>
  <c r="M326" i="75"/>
  <c r="N326" i="75"/>
  <c r="O326" i="75"/>
  <c r="P326" i="75"/>
  <c r="Q326" i="75"/>
  <c r="R326" i="75"/>
  <c r="S326" i="75"/>
  <c r="T326" i="75"/>
  <c r="U326" i="75"/>
  <c r="V326" i="75"/>
  <c r="W326" i="75"/>
  <c r="X326" i="75"/>
  <c r="Y326" i="75"/>
  <c r="Z326" i="75"/>
  <c r="AA326" i="75"/>
  <c r="AB326" i="75"/>
  <c r="AC326" i="75"/>
  <c r="AD326" i="75"/>
  <c r="AE326" i="75"/>
  <c r="AF326" i="75"/>
  <c r="AG326" i="75"/>
  <c r="AH326" i="75"/>
  <c r="AI326" i="75"/>
  <c r="AJ326" i="75"/>
  <c r="AK326" i="75"/>
  <c r="AL326" i="75"/>
  <c r="AM326" i="75"/>
  <c r="AN326" i="75"/>
  <c r="AO326" i="75"/>
  <c r="AP326" i="75"/>
  <c r="AQ326" i="75"/>
  <c r="AR326" i="75"/>
  <c r="E327" i="75"/>
  <c r="F327" i="75"/>
  <c r="G327" i="75"/>
  <c r="H327" i="75"/>
  <c r="I327" i="75"/>
  <c r="J327" i="75"/>
  <c r="K327" i="75"/>
  <c r="L327" i="75"/>
  <c r="M327" i="75"/>
  <c r="N327" i="75"/>
  <c r="O327" i="75"/>
  <c r="P327" i="75"/>
  <c r="Q327" i="75"/>
  <c r="R327" i="75"/>
  <c r="S327" i="75"/>
  <c r="T327" i="75"/>
  <c r="U327" i="75"/>
  <c r="V327" i="75"/>
  <c r="W327" i="75"/>
  <c r="X327" i="75"/>
  <c r="Y327" i="75"/>
  <c r="Z327" i="75"/>
  <c r="AA327" i="75"/>
  <c r="AB327" i="75"/>
  <c r="AC327" i="75"/>
  <c r="AD327" i="75"/>
  <c r="AE327" i="75"/>
  <c r="AF327" i="75"/>
  <c r="AG327" i="75"/>
  <c r="AH327" i="75"/>
  <c r="AI327" i="75"/>
  <c r="AJ327" i="75"/>
  <c r="AK327" i="75"/>
  <c r="AL327" i="75"/>
  <c r="AM327" i="75"/>
  <c r="AN327" i="75"/>
  <c r="AO327" i="75"/>
  <c r="AP327" i="75"/>
  <c r="AQ327" i="75"/>
  <c r="AR327" i="75"/>
  <c r="AS327" i="75"/>
  <c r="E328" i="75"/>
  <c r="F328" i="75"/>
  <c r="G328" i="75"/>
  <c r="H328" i="75"/>
  <c r="I328" i="75"/>
  <c r="J328" i="75"/>
  <c r="K328" i="75"/>
  <c r="L328" i="75"/>
  <c r="M328" i="75"/>
  <c r="N328" i="75"/>
  <c r="O328" i="75"/>
  <c r="P328" i="75"/>
  <c r="Q328" i="75"/>
  <c r="R328" i="75"/>
  <c r="S328" i="75"/>
  <c r="T328" i="75"/>
  <c r="U328" i="75"/>
  <c r="V328" i="75"/>
  <c r="W328" i="75"/>
  <c r="X328" i="75"/>
  <c r="Y328" i="75"/>
  <c r="Z328" i="75"/>
  <c r="AA328" i="75"/>
  <c r="AB328" i="75"/>
  <c r="AC328" i="75"/>
  <c r="AD328" i="75"/>
  <c r="AE328" i="75"/>
  <c r="AF328" i="75"/>
  <c r="AG328" i="75"/>
  <c r="AH328" i="75"/>
  <c r="AI328" i="75"/>
  <c r="AJ328" i="75"/>
  <c r="AK328" i="75"/>
  <c r="AL328" i="75"/>
  <c r="AM328" i="75"/>
  <c r="AN328" i="75"/>
  <c r="AO328" i="75"/>
  <c r="AP328" i="75"/>
  <c r="AQ328" i="75"/>
  <c r="AR328" i="75"/>
  <c r="AS328" i="75"/>
  <c r="AT328" i="75"/>
  <c r="E329" i="75"/>
  <c r="F329" i="75"/>
  <c r="G329" i="75"/>
  <c r="H329" i="75"/>
  <c r="I329" i="75"/>
  <c r="J329" i="75"/>
  <c r="K329" i="75"/>
  <c r="L329" i="75"/>
  <c r="M329" i="75"/>
  <c r="N329" i="75"/>
  <c r="O329" i="75"/>
  <c r="P329" i="75"/>
  <c r="Q329" i="75"/>
  <c r="R329" i="75"/>
  <c r="S329" i="75"/>
  <c r="T329" i="75"/>
  <c r="U329" i="75"/>
  <c r="V329" i="75"/>
  <c r="W329" i="75"/>
  <c r="X329" i="75"/>
  <c r="Y329" i="75"/>
  <c r="Z329" i="75"/>
  <c r="AA329" i="75"/>
  <c r="AB329" i="75"/>
  <c r="AC329" i="75"/>
  <c r="AD329" i="75"/>
  <c r="AE329" i="75"/>
  <c r="AF329" i="75"/>
  <c r="AG329" i="75"/>
  <c r="AH329" i="75"/>
  <c r="AI329" i="75"/>
  <c r="AJ329" i="75"/>
  <c r="AK329" i="75"/>
  <c r="AL329" i="75"/>
  <c r="AM329" i="75"/>
  <c r="AN329" i="75"/>
  <c r="AO329" i="75"/>
  <c r="AP329" i="75"/>
  <c r="AQ329" i="75"/>
  <c r="AR329" i="75"/>
  <c r="AS329" i="75"/>
  <c r="AT329" i="75"/>
  <c r="AU329" i="75"/>
  <c r="E330" i="75"/>
  <c r="F330" i="75"/>
  <c r="G330" i="75"/>
  <c r="H330" i="75"/>
  <c r="I330" i="75"/>
  <c r="J330" i="75"/>
  <c r="K330" i="75"/>
  <c r="L330" i="75"/>
  <c r="M330" i="75"/>
  <c r="N330" i="75"/>
  <c r="O330" i="75"/>
  <c r="P330" i="75"/>
  <c r="Q330" i="75"/>
  <c r="R330" i="75"/>
  <c r="S330" i="75"/>
  <c r="T330" i="75"/>
  <c r="U330" i="75"/>
  <c r="V330" i="75"/>
  <c r="W330" i="75"/>
  <c r="X330" i="75"/>
  <c r="Y330" i="75"/>
  <c r="Z330" i="75"/>
  <c r="AA330" i="75"/>
  <c r="AB330" i="75"/>
  <c r="AC330" i="75"/>
  <c r="AD330" i="75"/>
  <c r="AE330" i="75"/>
  <c r="AF330" i="75"/>
  <c r="AG330" i="75"/>
  <c r="AH330" i="75"/>
  <c r="AI330" i="75"/>
  <c r="AJ330" i="75"/>
  <c r="AK330" i="75"/>
  <c r="AL330" i="75"/>
  <c r="AM330" i="75"/>
  <c r="AN330" i="75"/>
  <c r="AO330" i="75"/>
  <c r="AP330" i="75"/>
  <c r="AQ330" i="75"/>
  <c r="AR330" i="75"/>
  <c r="AS330" i="75"/>
  <c r="AT330" i="75"/>
  <c r="AU330" i="75"/>
  <c r="AV330" i="75"/>
  <c r="E331" i="75"/>
  <c r="F331" i="75"/>
  <c r="G331" i="75"/>
  <c r="H331" i="75"/>
  <c r="I331" i="75"/>
  <c r="J331" i="75"/>
  <c r="K331" i="75"/>
  <c r="L331" i="75"/>
  <c r="M331" i="75"/>
  <c r="N331" i="75"/>
  <c r="O331" i="75"/>
  <c r="P331" i="75"/>
  <c r="Q331" i="75"/>
  <c r="R331" i="75"/>
  <c r="S331" i="75"/>
  <c r="T331" i="75"/>
  <c r="U331" i="75"/>
  <c r="V331" i="75"/>
  <c r="W331" i="75"/>
  <c r="X331" i="75"/>
  <c r="Y331" i="75"/>
  <c r="Z331" i="75"/>
  <c r="AA331" i="75"/>
  <c r="AB331" i="75"/>
  <c r="AC331" i="75"/>
  <c r="AD331" i="75"/>
  <c r="AE331" i="75"/>
  <c r="AF331" i="75"/>
  <c r="AG331" i="75"/>
  <c r="AH331" i="75"/>
  <c r="AI331" i="75"/>
  <c r="AJ331" i="75"/>
  <c r="AK331" i="75"/>
  <c r="AL331" i="75"/>
  <c r="AM331" i="75"/>
  <c r="AN331" i="75"/>
  <c r="AO331" i="75"/>
  <c r="AP331" i="75"/>
  <c r="AQ331" i="75"/>
  <c r="AR331" i="75"/>
  <c r="AS331" i="75"/>
  <c r="AT331" i="75"/>
  <c r="AU331" i="75"/>
  <c r="AV331" i="75"/>
  <c r="AW331" i="75"/>
  <c r="E332" i="75"/>
  <c r="F332" i="75"/>
  <c r="G332" i="75"/>
  <c r="H332" i="75"/>
  <c r="I332" i="75"/>
  <c r="J332" i="75"/>
  <c r="K332" i="75"/>
  <c r="L332" i="75"/>
  <c r="M332" i="75"/>
  <c r="N332" i="75"/>
  <c r="O332" i="75"/>
  <c r="P332" i="75"/>
  <c r="Q332" i="75"/>
  <c r="R332" i="75"/>
  <c r="S332" i="75"/>
  <c r="T332" i="75"/>
  <c r="U332" i="75"/>
  <c r="V332" i="75"/>
  <c r="W332" i="75"/>
  <c r="X332" i="75"/>
  <c r="Y332" i="75"/>
  <c r="Z332" i="75"/>
  <c r="AA332" i="75"/>
  <c r="AB332" i="75"/>
  <c r="AC332" i="75"/>
  <c r="AD332" i="75"/>
  <c r="AE332" i="75"/>
  <c r="AF332" i="75"/>
  <c r="AG332" i="75"/>
  <c r="AH332" i="75"/>
  <c r="AI332" i="75"/>
  <c r="AJ332" i="75"/>
  <c r="AK332" i="75"/>
  <c r="AL332" i="75"/>
  <c r="AM332" i="75"/>
  <c r="AN332" i="75"/>
  <c r="AO332" i="75"/>
  <c r="AP332" i="75"/>
  <c r="AQ332" i="75"/>
  <c r="AR332" i="75"/>
  <c r="AS332" i="75"/>
  <c r="AT332" i="75"/>
  <c r="AU332" i="75"/>
  <c r="AV332" i="75"/>
  <c r="AW332" i="75"/>
  <c r="AX332" i="75"/>
  <c r="E333" i="75"/>
  <c r="F333" i="75"/>
  <c r="G333" i="75"/>
  <c r="H333" i="75"/>
  <c r="I333" i="75"/>
  <c r="J333" i="75"/>
  <c r="K333" i="75"/>
  <c r="L333" i="75"/>
  <c r="M333" i="75"/>
  <c r="N333" i="75"/>
  <c r="O333" i="75"/>
  <c r="P333" i="75"/>
  <c r="Q333" i="75"/>
  <c r="R333" i="75"/>
  <c r="S333" i="75"/>
  <c r="T333" i="75"/>
  <c r="U333" i="75"/>
  <c r="V333" i="75"/>
  <c r="W333" i="75"/>
  <c r="X333" i="75"/>
  <c r="Y333" i="75"/>
  <c r="Z333" i="75"/>
  <c r="AA333" i="75"/>
  <c r="AB333" i="75"/>
  <c r="AC333" i="75"/>
  <c r="AD333" i="75"/>
  <c r="AE333" i="75"/>
  <c r="AF333" i="75"/>
  <c r="AG333" i="75"/>
  <c r="AH333" i="75"/>
  <c r="AI333" i="75"/>
  <c r="AJ333" i="75"/>
  <c r="AK333" i="75"/>
  <c r="AL333" i="75"/>
  <c r="AM333" i="75"/>
  <c r="AN333" i="75"/>
  <c r="AO333" i="75"/>
  <c r="AP333" i="75"/>
  <c r="AQ333" i="75"/>
  <c r="AR333" i="75"/>
  <c r="AS333" i="75"/>
  <c r="AT333" i="75"/>
  <c r="AU333" i="75"/>
  <c r="AV333" i="75"/>
  <c r="AW333" i="75"/>
  <c r="AX333" i="75"/>
  <c r="AY333" i="75"/>
  <c r="E334" i="75"/>
  <c r="F334" i="75"/>
  <c r="G334" i="75"/>
  <c r="H334" i="75"/>
  <c r="I334" i="75"/>
  <c r="J334" i="75"/>
  <c r="K334" i="75"/>
  <c r="L334" i="75"/>
  <c r="M334" i="75"/>
  <c r="N334" i="75"/>
  <c r="O334" i="75"/>
  <c r="P334" i="75"/>
  <c r="Q334" i="75"/>
  <c r="R334" i="75"/>
  <c r="S334" i="75"/>
  <c r="T334" i="75"/>
  <c r="U334" i="75"/>
  <c r="V334" i="75"/>
  <c r="W334" i="75"/>
  <c r="X334" i="75"/>
  <c r="Y334" i="75"/>
  <c r="Z334" i="75"/>
  <c r="AA334" i="75"/>
  <c r="AB334" i="75"/>
  <c r="AC334" i="75"/>
  <c r="AD334" i="75"/>
  <c r="AE334" i="75"/>
  <c r="AF334" i="75"/>
  <c r="AG334" i="75"/>
  <c r="AH334" i="75"/>
  <c r="AI334" i="75"/>
  <c r="AJ334" i="75"/>
  <c r="AK334" i="75"/>
  <c r="AL334" i="75"/>
  <c r="AM334" i="75"/>
  <c r="AN334" i="75"/>
  <c r="AO334" i="75"/>
  <c r="AP334" i="75"/>
  <c r="AQ334" i="75"/>
  <c r="AR334" i="75"/>
  <c r="AS334" i="75"/>
  <c r="AT334" i="75"/>
  <c r="AU334" i="75"/>
  <c r="AV334" i="75"/>
  <c r="AW334" i="75"/>
  <c r="AX334" i="75"/>
  <c r="AY334" i="75"/>
  <c r="AZ334" i="75"/>
  <c r="B392" i="75"/>
  <c r="AY441" i="75" s="1"/>
  <c r="E506" i="75"/>
  <c r="E507" i="75"/>
  <c r="F507" i="75"/>
  <c r="E508" i="75"/>
  <c r="F508" i="75"/>
  <c r="G508" i="75"/>
  <c r="E509" i="75"/>
  <c r="F509" i="75"/>
  <c r="G509" i="75"/>
  <c r="H509" i="75"/>
  <c r="E510" i="75"/>
  <c r="F510" i="75"/>
  <c r="G510" i="75"/>
  <c r="H510" i="75"/>
  <c r="I510" i="75"/>
  <c r="E511" i="75"/>
  <c r="F511" i="75"/>
  <c r="G511" i="75"/>
  <c r="H511" i="75"/>
  <c r="I511" i="75"/>
  <c r="J511" i="75"/>
  <c r="E512" i="75"/>
  <c r="F512" i="75"/>
  <c r="G512" i="75"/>
  <c r="H512" i="75"/>
  <c r="I512" i="75"/>
  <c r="J512" i="75"/>
  <c r="K512" i="75"/>
  <c r="E513" i="75"/>
  <c r="F513" i="75"/>
  <c r="G513" i="75"/>
  <c r="H513" i="75"/>
  <c r="I513" i="75"/>
  <c r="J513" i="75"/>
  <c r="K513" i="75"/>
  <c r="L513" i="75"/>
  <c r="E514" i="75"/>
  <c r="F514" i="75"/>
  <c r="G514" i="75"/>
  <c r="H514" i="75"/>
  <c r="I514" i="75"/>
  <c r="J514" i="75"/>
  <c r="K514" i="75"/>
  <c r="L514" i="75"/>
  <c r="M514" i="75"/>
  <c r="E515" i="75"/>
  <c r="F515" i="75"/>
  <c r="G515" i="75"/>
  <c r="H515" i="75"/>
  <c r="I515" i="75"/>
  <c r="J515" i="75"/>
  <c r="K515" i="75"/>
  <c r="L515" i="75"/>
  <c r="M515" i="75"/>
  <c r="N515" i="75"/>
  <c r="E516" i="75"/>
  <c r="F516" i="75"/>
  <c r="G516" i="75"/>
  <c r="H516" i="75"/>
  <c r="I516" i="75"/>
  <c r="J516" i="75"/>
  <c r="K516" i="75"/>
  <c r="L516" i="75"/>
  <c r="M516" i="75"/>
  <c r="N516" i="75"/>
  <c r="O516" i="75"/>
  <c r="E517" i="75"/>
  <c r="F517" i="75"/>
  <c r="G517" i="75"/>
  <c r="H517" i="75"/>
  <c r="I517" i="75"/>
  <c r="J517" i="75"/>
  <c r="K517" i="75"/>
  <c r="L517" i="75"/>
  <c r="M517" i="75"/>
  <c r="N517" i="75"/>
  <c r="O517" i="75"/>
  <c r="P517" i="75"/>
  <c r="E518" i="75"/>
  <c r="F518" i="75"/>
  <c r="G518" i="75"/>
  <c r="H518" i="75"/>
  <c r="I518" i="75"/>
  <c r="J518" i="75"/>
  <c r="K518" i="75"/>
  <c r="L518" i="75"/>
  <c r="M518" i="75"/>
  <c r="N518" i="75"/>
  <c r="O518" i="75"/>
  <c r="P518" i="75"/>
  <c r="Q518" i="75"/>
  <c r="E519" i="75"/>
  <c r="F519" i="75"/>
  <c r="G519" i="75"/>
  <c r="H519" i="75"/>
  <c r="I519" i="75"/>
  <c r="J519" i="75"/>
  <c r="K519" i="75"/>
  <c r="L519" i="75"/>
  <c r="M519" i="75"/>
  <c r="N519" i="75"/>
  <c r="O519" i="75"/>
  <c r="P519" i="75"/>
  <c r="Q519" i="75"/>
  <c r="R519" i="75"/>
  <c r="E520" i="75"/>
  <c r="F520" i="75"/>
  <c r="G520" i="75"/>
  <c r="H520" i="75"/>
  <c r="I520" i="75"/>
  <c r="J520" i="75"/>
  <c r="K520" i="75"/>
  <c r="L520" i="75"/>
  <c r="M520" i="75"/>
  <c r="N520" i="75"/>
  <c r="O520" i="75"/>
  <c r="P520" i="75"/>
  <c r="Q520" i="75"/>
  <c r="R520" i="75"/>
  <c r="S520" i="75"/>
  <c r="E521" i="75"/>
  <c r="F521" i="75"/>
  <c r="G521" i="75"/>
  <c r="H521" i="75"/>
  <c r="I521" i="75"/>
  <c r="J521" i="75"/>
  <c r="K521" i="75"/>
  <c r="L521" i="75"/>
  <c r="M521" i="75"/>
  <c r="N521" i="75"/>
  <c r="O521" i="75"/>
  <c r="P521" i="75"/>
  <c r="Q521" i="75"/>
  <c r="R521" i="75"/>
  <c r="S521" i="75"/>
  <c r="T521" i="75"/>
  <c r="E522" i="75"/>
  <c r="F522" i="75"/>
  <c r="G522" i="75"/>
  <c r="H522" i="75"/>
  <c r="I522" i="75"/>
  <c r="J522" i="75"/>
  <c r="K522" i="75"/>
  <c r="L522" i="75"/>
  <c r="M522" i="75"/>
  <c r="N522" i="75"/>
  <c r="O522" i="75"/>
  <c r="P522" i="75"/>
  <c r="Q522" i="75"/>
  <c r="R522" i="75"/>
  <c r="S522" i="75"/>
  <c r="T522" i="75"/>
  <c r="U522" i="75"/>
  <c r="E523" i="75"/>
  <c r="F523" i="75"/>
  <c r="G523" i="75"/>
  <c r="H523" i="75"/>
  <c r="I523" i="75"/>
  <c r="J523" i="75"/>
  <c r="K523" i="75"/>
  <c r="L523" i="75"/>
  <c r="M523" i="75"/>
  <c r="N523" i="75"/>
  <c r="O523" i="75"/>
  <c r="P523" i="75"/>
  <c r="Q523" i="75"/>
  <c r="R523" i="75"/>
  <c r="S523" i="75"/>
  <c r="T523" i="75"/>
  <c r="U523" i="75"/>
  <c r="V523" i="75"/>
  <c r="E524" i="75"/>
  <c r="F524" i="75"/>
  <c r="G524" i="75"/>
  <c r="H524" i="75"/>
  <c r="I524" i="75"/>
  <c r="J524" i="75"/>
  <c r="K524" i="75"/>
  <c r="L524" i="75"/>
  <c r="M524" i="75"/>
  <c r="N524" i="75"/>
  <c r="O524" i="75"/>
  <c r="P524" i="75"/>
  <c r="Q524" i="75"/>
  <c r="R524" i="75"/>
  <c r="S524" i="75"/>
  <c r="T524" i="75"/>
  <c r="U524" i="75"/>
  <c r="V524" i="75"/>
  <c r="W524" i="75"/>
  <c r="E525" i="75"/>
  <c r="F525" i="75"/>
  <c r="G525" i="75"/>
  <c r="H525" i="75"/>
  <c r="I525" i="75"/>
  <c r="J525" i="75"/>
  <c r="K525" i="75"/>
  <c r="L525" i="75"/>
  <c r="M525" i="75"/>
  <c r="N525" i="75"/>
  <c r="O525" i="75"/>
  <c r="P525" i="75"/>
  <c r="Q525" i="75"/>
  <c r="R525" i="75"/>
  <c r="S525" i="75"/>
  <c r="T525" i="75"/>
  <c r="U525" i="75"/>
  <c r="V525" i="75"/>
  <c r="W525" i="75"/>
  <c r="X525" i="75"/>
  <c r="E526" i="75"/>
  <c r="F526" i="75"/>
  <c r="G526" i="75"/>
  <c r="H526" i="75"/>
  <c r="I526" i="75"/>
  <c r="J526" i="75"/>
  <c r="K526" i="75"/>
  <c r="L526" i="75"/>
  <c r="M526" i="75"/>
  <c r="N526" i="75"/>
  <c r="O526" i="75"/>
  <c r="P526" i="75"/>
  <c r="Q526" i="75"/>
  <c r="R526" i="75"/>
  <c r="S526" i="75"/>
  <c r="T526" i="75"/>
  <c r="U526" i="75"/>
  <c r="V526" i="75"/>
  <c r="W526" i="75"/>
  <c r="X526" i="75"/>
  <c r="Y526" i="75"/>
  <c r="E527" i="75"/>
  <c r="F527" i="75"/>
  <c r="G527" i="75"/>
  <c r="H527" i="75"/>
  <c r="I527" i="75"/>
  <c r="J527" i="75"/>
  <c r="K527" i="75"/>
  <c r="L527" i="75"/>
  <c r="M527" i="75"/>
  <c r="N527" i="75"/>
  <c r="O527" i="75"/>
  <c r="P527" i="75"/>
  <c r="Q527" i="75"/>
  <c r="R527" i="75"/>
  <c r="S527" i="75"/>
  <c r="T527" i="75"/>
  <c r="U527" i="75"/>
  <c r="V527" i="75"/>
  <c r="W527" i="75"/>
  <c r="X527" i="75"/>
  <c r="Y527" i="75"/>
  <c r="Z527" i="75"/>
  <c r="E528" i="75"/>
  <c r="F528" i="75"/>
  <c r="G528" i="75"/>
  <c r="H528" i="75"/>
  <c r="I528" i="75"/>
  <c r="J528" i="75"/>
  <c r="K528" i="75"/>
  <c r="L528" i="75"/>
  <c r="M528" i="75"/>
  <c r="N528" i="75"/>
  <c r="O528" i="75"/>
  <c r="P528" i="75"/>
  <c r="Q528" i="75"/>
  <c r="R528" i="75"/>
  <c r="S528" i="75"/>
  <c r="T528" i="75"/>
  <c r="U528" i="75"/>
  <c r="V528" i="75"/>
  <c r="W528" i="75"/>
  <c r="X528" i="75"/>
  <c r="Y528" i="75"/>
  <c r="Z528" i="75"/>
  <c r="AA528" i="75"/>
  <c r="E529" i="75"/>
  <c r="F529" i="75"/>
  <c r="G529" i="75"/>
  <c r="H529" i="75"/>
  <c r="I529" i="75"/>
  <c r="J529" i="75"/>
  <c r="K529" i="75"/>
  <c r="L529" i="75"/>
  <c r="M529" i="75"/>
  <c r="N529" i="75"/>
  <c r="O529" i="75"/>
  <c r="P529" i="75"/>
  <c r="Q529" i="75"/>
  <c r="R529" i="75"/>
  <c r="S529" i="75"/>
  <c r="T529" i="75"/>
  <c r="U529" i="75"/>
  <c r="V529" i="75"/>
  <c r="W529" i="75"/>
  <c r="X529" i="75"/>
  <c r="Y529" i="75"/>
  <c r="Z529" i="75"/>
  <c r="AA529" i="75"/>
  <c r="AB529" i="75"/>
  <c r="E530" i="75"/>
  <c r="F530" i="75"/>
  <c r="G530" i="75"/>
  <c r="H530" i="75"/>
  <c r="I530" i="75"/>
  <c r="J530" i="75"/>
  <c r="K530" i="75"/>
  <c r="L530" i="75"/>
  <c r="M530" i="75"/>
  <c r="N530" i="75"/>
  <c r="O530" i="75"/>
  <c r="P530" i="75"/>
  <c r="Q530" i="75"/>
  <c r="R530" i="75"/>
  <c r="S530" i="75"/>
  <c r="T530" i="75"/>
  <c r="U530" i="75"/>
  <c r="V530" i="75"/>
  <c r="W530" i="75"/>
  <c r="X530" i="75"/>
  <c r="Y530" i="75"/>
  <c r="Z530" i="75"/>
  <c r="AA530" i="75"/>
  <c r="AB530" i="75"/>
  <c r="AC530" i="75"/>
  <c r="E531" i="75"/>
  <c r="F531" i="75"/>
  <c r="G531" i="75"/>
  <c r="H531" i="75"/>
  <c r="I531" i="75"/>
  <c r="J531" i="75"/>
  <c r="K531" i="75"/>
  <c r="L531" i="75"/>
  <c r="M531" i="75"/>
  <c r="N531" i="75"/>
  <c r="O531" i="75"/>
  <c r="P531" i="75"/>
  <c r="Q531" i="75"/>
  <c r="R531" i="75"/>
  <c r="S531" i="75"/>
  <c r="T531" i="75"/>
  <c r="U531" i="75"/>
  <c r="V531" i="75"/>
  <c r="W531" i="75"/>
  <c r="X531" i="75"/>
  <c r="Y531" i="75"/>
  <c r="Z531" i="75"/>
  <c r="AA531" i="75"/>
  <c r="AB531" i="75"/>
  <c r="AC531" i="75"/>
  <c r="AD531" i="75"/>
  <c r="E532" i="75"/>
  <c r="F532" i="75"/>
  <c r="G532" i="75"/>
  <c r="H532" i="75"/>
  <c r="I532" i="75"/>
  <c r="J532" i="75"/>
  <c r="K532" i="75"/>
  <c r="L532" i="75"/>
  <c r="M532" i="75"/>
  <c r="N532" i="75"/>
  <c r="O532" i="75"/>
  <c r="P532" i="75"/>
  <c r="Q532" i="75"/>
  <c r="R532" i="75"/>
  <c r="S532" i="75"/>
  <c r="T532" i="75"/>
  <c r="U532" i="75"/>
  <c r="V532" i="75"/>
  <c r="W532" i="75"/>
  <c r="X532" i="75"/>
  <c r="Y532" i="75"/>
  <c r="Z532" i="75"/>
  <c r="AA532" i="75"/>
  <c r="AB532" i="75"/>
  <c r="AC532" i="75"/>
  <c r="AD532" i="75"/>
  <c r="AE532" i="75"/>
  <c r="E533" i="75"/>
  <c r="F533" i="75"/>
  <c r="G533" i="75"/>
  <c r="H533" i="75"/>
  <c r="I533" i="75"/>
  <c r="J533" i="75"/>
  <c r="K533" i="75"/>
  <c r="L533" i="75"/>
  <c r="M533" i="75"/>
  <c r="N533" i="75"/>
  <c r="O533" i="75"/>
  <c r="P533" i="75"/>
  <c r="Q533" i="75"/>
  <c r="R533" i="75"/>
  <c r="S533" i="75"/>
  <c r="T533" i="75"/>
  <c r="U533" i="75"/>
  <c r="V533" i="75"/>
  <c r="W533" i="75"/>
  <c r="X533" i="75"/>
  <c r="Y533" i="75"/>
  <c r="Z533" i="75"/>
  <c r="AA533" i="75"/>
  <c r="AB533" i="75"/>
  <c r="AC533" i="75"/>
  <c r="AD533" i="75"/>
  <c r="AE533" i="75"/>
  <c r="AF533" i="75"/>
  <c r="E534" i="75"/>
  <c r="F534" i="75"/>
  <c r="G534" i="75"/>
  <c r="H534" i="75"/>
  <c r="I534" i="75"/>
  <c r="J534" i="75"/>
  <c r="K534" i="75"/>
  <c r="L534" i="75"/>
  <c r="M534" i="75"/>
  <c r="N534" i="75"/>
  <c r="O534" i="75"/>
  <c r="P534" i="75"/>
  <c r="Q534" i="75"/>
  <c r="R534" i="75"/>
  <c r="S534" i="75"/>
  <c r="T534" i="75"/>
  <c r="U534" i="75"/>
  <c r="V534" i="75"/>
  <c r="W534" i="75"/>
  <c r="X534" i="75"/>
  <c r="Y534" i="75"/>
  <c r="Z534" i="75"/>
  <c r="AA534" i="75"/>
  <c r="AB534" i="75"/>
  <c r="AC534" i="75"/>
  <c r="AD534" i="75"/>
  <c r="AE534" i="75"/>
  <c r="AF534" i="75"/>
  <c r="AG534" i="75"/>
  <c r="E535" i="75"/>
  <c r="F535" i="75"/>
  <c r="G535" i="75"/>
  <c r="H535" i="75"/>
  <c r="I535" i="75"/>
  <c r="J535" i="75"/>
  <c r="K535" i="75"/>
  <c r="L535" i="75"/>
  <c r="M535" i="75"/>
  <c r="N535" i="75"/>
  <c r="O535" i="75"/>
  <c r="P535" i="75"/>
  <c r="Q535" i="75"/>
  <c r="R535" i="75"/>
  <c r="S535" i="75"/>
  <c r="T535" i="75"/>
  <c r="U535" i="75"/>
  <c r="V535" i="75"/>
  <c r="W535" i="75"/>
  <c r="X535" i="75"/>
  <c r="Y535" i="75"/>
  <c r="Z535" i="75"/>
  <c r="AA535" i="75"/>
  <c r="AB535" i="75"/>
  <c r="AC535" i="75"/>
  <c r="AD535" i="75"/>
  <c r="AE535" i="75"/>
  <c r="AF535" i="75"/>
  <c r="AG535" i="75"/>
  <c r="AH535" i="75"/>
  <c r="E536" i="75"/>
  <c r="F536" i="75"/>
  <c r="G536" i="75"/>
  <c r="H536" i="75"/>
  <c r="I536" i="75"/>
  <c r="J536" i="75"/>
  <c r="K536" i="75"/>
  <c r="L536" i="75"/>
  <c r="M536" i="75"/>
  <c r="N536" i="75"/>
  <c r="O536" i="75"/>
  <c r="P536" i="75"/>
  <c r="Q536" i="75"/>
  <c r="R536" i="75"/>
  <c r="S536" i="75"/>
  <c r="T536" i="75"/>
  <c r="U536" i="75"/>
  <c r="V536" i="75"/>
  <c r="W536" i="75"/>
  <c r="X536" i="75"/>
  <c r="Y536" i="75"/>
  <c r="Z536" i="75"/>
  <c r="AA536" i="75"/>
  <c r="AB536" i="75"/>
  <c r="AC536" i="75"/>
  <c r="AD536" i="75"/>
  <c r="AE536" i="75"/>
  <c r="AF536" i="75"/>
  <c r="AG536" i="75"/>
  <c r="AH536" i="75"/>
  <c r="AI536" i="75"/>
  <c r="E537" i="75"/>
  <c r="F537" i="75"/>
  <c r="G537" i="75"/>
  <c r="H537" i="75"/>
  <c r="I537" i="75"/>
  <c r="J537" i="75"/>
  <c r="K537" i="75"/>
  <c r="L537" i="75"/>
  <c r="M537" i="75"/>
  <c r="N537" i="75"/>
  <c r="O537" i="75"/>
  <c r="P537" i="75"/>
  <c r="Q537" i="75"/>
  <c r="R537" i="75"/>
  <c r="S537" i="75"/>
  <c r="T537" i="75"/>
  <c r="U537" i="75"/>
  <c r="V537" i="75"/>
  <c r="W537" i="75"/>
  <c r="X537" i="75"/>
  <c r="Y537" i="75"/>
  <c r="Z537" i="75"/>
  <c r="AA537" i="75"/>
  <c r="AB537" i="75"/>
  <c r="AC537" i="75"/>
  <c r="AD537" i="75"/>
  <c r="AE537" i="75"/>
  <c r="AF537" i="75"/>
  <c r="AG537" i="75"/>
  <c r="AH537" i="75"/>
  <c r="AI537" i="75"/>
  <c r="AJ537" i="75"/>
  <c r="E538" i="75"/>
  <c r="F538" i="75"/>
  <c r="G538" i="75"/>
  <c r="H538" i="75"/>
  <c r="I538" i="75"/>
  <c r="J538" i="75"/>
  <c r="K538" i="75"/>
  <c r="L538" i="75"/>
  <c r="M538" i="75"/>
  <c r="N538" i="75"/>
  <c r="O538" i="75"/>
  <c r="P538" i="75"/>
  <c r="Q538" i="75"/>
  <c r="R538" i="75"/>
  <c r="S538" i="75"/>
  <c r="T538" i="75"/>
  <c r="U538" i="75"/>
  <c r="V538" i="75"/>
  <c r="W538" i="75"/>
  <c r="X538" i="75"/>
  <c r="Y538" i="75"/>
  <c r="Z538" i="75"/>
  <c r="AA538" i="75"/>
  <c r="AB538" i="75"/>
  <c r="AC538" i="75"/>
  <c r="AD538" i="75"/>
  <c r="AE538" i="75"/>
  <c r="AF538" i="75"/>
  <c r="AG538" i="75"/>
  <c r="AH538" i="75"/>
  <c r="AI538" i="75"/>
  <c r="AJ538" i="75"/>
  <c r="AK538" i="75"/>
  <c r="E539" i="75"/>
  <c r="F539" i="75"/>
  <c r="G539" i="75"/>
  <c r="H539" i="75"/>
  <c r="I539" i="75"/>
  <c r="J539" i="75"/>
  <c r="K539" i="75"/>
  <c r="L539" i="75"/>
  <c r="M539" i="75"/>
  <c r="N539" i="75"/>
  <c r="O539" i="75"/>
  <c r="P539" i="75"/>
  <c r="Q539" i="75"/>
  <c r="R539" i="75"/>
  <c r="S539" i="75"/>
  <c r="T539" i="75"/>
  <c r="U539" i="75"/>
  <c r="V539" i="75"/>
  <c r="W539" i="75"/>
  <c r="X539" i="75"/>
  <c r="Y539" i="75"/>
  <c r="Z539" i="75"/>
  <c r="AA539" i="75"/>
  <c r="AB539" i="75"/>
  <c r="AC539" i="75"/>
  <c r="AD539" i="75"/>
  <c r="AE539" i="75"/>
  <c r="AF539" i="75"/>
  <c r="AG539" i="75"/>
  <c r="AH539" i="75"/>
  <c r="AI539" i="75"/>
  <c r="AJ539" i="75"/>
  <c r="AK539" i="75"/>
  <c r="AL539" i="75"/>
  <c r="E540" i="75"/>
  <c r="F540" i="75"/>
  <c r="G540" i="75"/>
  <c r="H540" i="75"/>
  <c r="I540" i="75"/>
  <c r="J540" i="75"/>
  <c r="K540" i="75"/>
  <c r="L540" i="75"/>
  <c r="M540" i="75"/>
  <c r="N540" i="75"/>
  <c r="O540" i="75"/>
  <c r="P540" i="75"/>
  <c r="Q540" i="75"/>
  <c r="R540" i="75"/>
  <c r="S540" i="75"/>
  <c r="T540" i="75"/>
  <c r="U540" i="75"/>
  <c r="V540" i="75"/>
  <c r="W540" i="75"/>
  <c r="X540" i="75"/>
  <c r="Y540" i="75"/>
  <c r="Z540" i="75"/>
  <c r="AA540" i="75"/>
  <c r="AB540" i="75"/>
  <c r="AC540" i="75"/>
  <c r="AD540" i="75"/>
  <c r="AE540" i="75"/>
  <c r="AF540" i="75"/>
  <c r="AG540" i="75"/>
  <c r="AH540" i="75"/>
  <c r="AI540" i="75"/>
  <c r="AJ540" i="75"/>
  <c r="AK540" i="75"/>
  <c r="AL540" i="75"/>
  <c r="AM540" i="75"/>
  <c r="E541" i="75"/>
  <c r="F541" i="75"/>
  <c r="G541" i="75"/>
  <c r="H541" i="75"/>
  <c r="I541" i="75"/>
  <c r="J541" i="75"/>
  <c r="K541" i="75"/>
  <c r="L541" i="75"/>
  <c r="M541" i="75"/>
  <c r="N541" i="75"/>
  <c r="O541" i="75"/>
  <c r="P541" i="75"/>
  <c r="Q541" i="75"/>
  <c r="R541" i="75"/>
  <c r="S541" i="75"/>
  <c r="T541" i="75"/>
  <c r="U541" i="75"/>
  <c r="V541" i="75"/>
  <c r="W541" i="75"/>
  <c r="X541" i="75"/>
  <c r="Y541" i="75"/>
  <c r="Z541" i="75"/>
  <c r="AA541" i="75"/>
  <c r="AB541" i="75"/>
  <c r="AC541" i="75"/>
  <c r="AD541" i="75"/>
  <c r="AE541" i="75"/>
  <c r="AF541" i="75"/>
  <c r="AG541" i="75"/>
  <c r="AH541" i="75"/>
  <c r="AI541" i="75"/>
  <c r="AJ541" i="75"/>
  <c r="AK541" i="75"/>
  <c r="AL541" i="75"/>
  <c r="AM541" i="75"/>
  <c r="AN541" i="75"/>
  <c r="E542" i="75"/>
  <c r="F542" i="75"/>
  <c r="G542" i="75"/>
  <c r="H542" i="75"/>
  <c r="I542" i="75"/>
  <c r="J542" i="75"/>
  <c r="K542" i="75"/>
  <c r="L542" i="75"/>
  <c r="M542" i="75"/>
  <c r="N542" i="75"/>
  <c r="O542" i="75"/>
  <c r="P542" i="75"/>
  <c r="Q542" i="75"/>
  <c r="R542" i="75"/>
  <c r="S542" i="75"/>
  <c r="T542" i="75"/>
  <c r="U542" i="75"/>
  <c r="V542" i="75"/>
  <c r="W542" i="75"/>
  <c r="X542" i="75"/>
  <c r="Y542" i="75"/>
  <c r="Z542" i="75"/>
  <c r="AA542" i="75"/>
  <c r="AB542" i="75"/>
  <c r="AC542" i="75"/>
  <c r="AD542" i="75"/>
  <c r="AE542" i="75"/>
  <c r="AF542" i="75"/>
  <c r="AG542" i="75"/>
  <c r="AH542" i="75"/>
  <c r="AI542" i="75"/>
  <c r="AJ542" i="75"/>
  <c r="AK542" i="75"/>
  <c r="AL542" i="75"/>
  <c r="AM542" i="75"/>
  <c r="AN542" i="75"/>
  <c r="AO542" i="75"/>
  <c r="E543" i="75"/>
  <c r="F543" i="75"/>
  <c r="G543" i="75"/>
  <c r="H543" i="75"/>
  <c r="I543" i="75"/>
  <c r="J543" i="75"/>
  <c r="K543" i="75"/>
  <c r="L543" i="75"/>
  <c r="M543" i="75"/>
  <c r="N543" i="75"/>
  <c r="O543" i="75"/>
  <c r="P543" i="75"/>
  <c r="Q543" i="75"/>
  <c r="R543" i="75"/>
  <c r="S543" i="75"/>
  <c r="T543" i="75"/>
  <c r="U543" i="75"/>
  <c r="V543" i="75"/>
  <c r="W543" i="75"/>
  <c r="X543" i="75"/>
  <c r="Y543" i="75"/>
  <c r="Z543" i="75"/>
  <c r="AA543" i="75"/>
  <c r="AB543" i="75"/>
  <c r="AC543" i="75"/>
  <c r="AD543" i="75"/>
  <c r="AE543" i="75"/>
  <c r="AF543" i="75"/>
  <c r="AG543" i="75"/>
  <c r="AH543" i="75"/>
  <c r="AI543" i="75"/>
  <c r="AJ543" i="75"/>
  <c r="AK543" i="75"/>
  <c r="AL543" i="75"/>
  <c r="AM543" i="75"/>
  <c r="AN543" i="75"/>
  <c r="AO543" i="75"/>
  <c r="AP543" i="75"/>
  <c r="E544" i="75"/>
  <c r="F544" i="75"/>
  <c r="G544" i="75"/>
  <c r="H544" i="75"/>
  <c r="I544" i="75"/>
  <c r="J544" i="75"/>
  <c r="K544" i="75"/>
  <c r="L544" i="75"/>
  <c r="M544" i="75"/>
  <c r="N544" i="75"/>
  <c r="O544" i="75"/>
  <c r="P544" i="75"/>
  <c r="Q544" i="75"/>
  <c r="R544" i="75"/>
  <c r="S544" i="75"/>
  <c r="T544" i="75"/>
  <c r="U544" i="75"/>
  <c r="V544" i="75"/>
  <c r="W544" i="75"/>
  <c r="X544" i="75"/>
  <c r="Y544" i="75"/>
  <c r="Z544" i="75"/>
  <c r="AA544" i="75"/>
  <c r="AB544" i="75"/>
  <c r="AC544" i="75"/>
  <c r="AD544" i="75"/>
  <c r="AE544" i="75"/>
  <c r="AF544" i="75"/>
  <c r="AG544" i="75"/>
  <c r="AH544" i="75"/>
  <c r="AI544" i="75"/>
  <c r="AJ544" i="75"/>
  <c r="AK544" i="75"/>
  <c r="AL544" i="75"/>
  <c r="AM544" i="75"/>
  <c r="AN544" i="75"/>
  <c r="AO544" i="75"/>
  <c r="AP544" i="75"/>
  <c r="AQ544" i="75"/>
  <c r="E545" i="75"/>
  <c r="F545" i="75"/>
  <c r="G545" i="75"/>
  <c r="H545" i="75"/>
  <c r="I545" i="75"/>
  <c r="J545" i="75"/>
  <c r="K545" i="75"/>
  <c r="L545" i="75"/>
  <c r="M545" i="75"/>
  <c r="N545" i="75"/>
  <c r="O545" i="75"/>
  <c r="P545" i="75"/>
  <c r="Q545" i="75"/>
  <c r="R545" i="75"/>
  <c r="S545" i="75"/>
  <c r="T545" i="75"/>
  <c r="U545" i="75"/>
  <c r="V545" i="75"/>
  <c r="W545" i="75"/>
  <c r="X545" i="75"/>
  <c r="Y545" i="75"/>
  <c r="Z545" i="75"/>
  <c r="AA545" i="75"/>
  <c r="AB545" i="75"/>
  <c r="AC545" i="75"/>
  <c r="AD545" i="75"/>
  <c r="AE545" i="75"/>
  <c r="AF545" i="75"/>
  <c r="AG545" i="75"/>
  <c r="AH545" i="75"/>
  <c r="AI545" i="75"/>
  <c r="AJ545" i="75"/>
  <c r="AK545" i="75"/>
  <c r="AL545" i="75"/>
  <c r="AM545" i="75"/>
  <c r="AN545" i="75"/>
  <c r="AO545" i="75"/>
  <c r="AP545" i="75"/>
  <c r="AQ545" i="75"/>
  <c r="AR545" i="75"/>
  <c r="E546" i="75"/>
  <c r="F546" i="75"/>
  <c r="G546" i="75"/>
  <c r="H546" i="75"/>
  <c r="I546" i="75"/>
  <c r="J546" i="75"/>
  <c r="K546" i="75"/>
  <c r="L546" i="75"/>
  <c r="M546" i="75"/>
  <c r="N546" i="75"/>
  <c r="O546" i="75"/>
  <c r="P546" i="75"/>
  <c r="Q546" i="75"/>
  <c r="R546" i="75"/>
  <c r="S546" i="75"/>
  <c r="T546" i="75"/>
  <c r="U546" i="75"/>
  <c r="V546" i="75"/>
  <c r="W546" i="75"/>
  <c r="X546" i="75"/>
  <c r="Y546" i="75"/>
  <c r="Z546" i="75"/>
  <c r="AA546" i="75"/>
  <c r="AB546" i="75"/>
  <c r="AC546" i="75"/>
  <c r="AD546" i="75"/>
  <c r="AE546" i="75"/>
  <c r="AF546" i="75"/>
  <c r="AG546" i="75"/>
  <c r="AH546" i="75"/>
  <c r="AI546" i="75"/>
  <c r="AJ546" i="75"/>
  <c r="AK546" i="75"/>
  <c r="AL546" i="75"/>
  <c r="AM546" i="75"/>
  <c r="AN546" i="75"/>
  <c r="AO546" i="75"/>
  <c r="AP546" i="75"/>
  <c r="AQ546" i="75"/>
  <c r="AR546" i="75"/>
  <c r="AS546" i="75"/>
  <c r="E547" i="75"/>
  <c r="F547" i="75"/>
  <c r="G547" i="75"/>
  <c r="H547" i="75"/>
  <c r="I547" i="75"/>
  <c r="J547" i="75"/>
  <c r="K547" i="75"/>
  <c r="L547" i="75"/>
  <c r="M547" i="75"/>
  <c r="N547" i="75"/>
  <c r="O547" i="75"/>
  <c r="P547" i="75"/>
  <c r="Q547" i="75"/>
  <c r="R547" i="75"/>
  <c r="S547" i="75"/>
  <c r="T547" i="75"/>
  <c r="U547" i="75"/>
  <c r="V547" i="75"/>
  <c r="W547" i="75"/>
  <c r="X547" i="75"/>
  <c r="Y547" i="75"/>
  <c r="Z547" i="75"/>
  <c r="AA547" i="75"/>
  <c r="AB547" i="75"/>
  <c r="AC547" i="75"/>
  <c r="AD547" i="75"/>
  <c r="AE547" i="75"/>
  <c r="AF547" i="75"/>
  <c r="AG547" i="75"/>
  <c r="AH547" i="75"/>
  <c r="AI547" i="75"/>
  <c r="AJ547" i="75"/>
  <c r="AK547" i="75"/>
  <c r="AL547" i="75"/>
  <c r="AM547" i="75"/>
  <c r="AN547" i="75"/>
  <c r="AO547" i="75"/>
  <c r="AP547" i="75"/>
  <c r="AQ547" i="75"/>
  <c r="AR547" i="75"/>
  <c r="AS547" i="75"/>
  <c r="AT547" i="75"/>
  <c r="E548" i="75"/>
  <c r="F548" i="75"/>
  <c r="G548" i="75"/>
  <c r="H548" i="75"/>
  <c r="I548" i="75"/>
  <c r="J548" i="75"/>
  <c r="K548" i="75"/>
  <c r="L548" i="75"/>
  <c r="M548" i="75"/>
  <c r="N548" i="75"/>
  <c r="O548" i="75"/>
  <c r="P548" i="75"/>
  <c r="Q548" i="75"/>
  <c r="R548" i="75"/>
  <c r="S548" i="75"/>
  <c r="T548" i="75"/>
  <c r="U548" i="75"/>
  <c r="V548" i="75"/>
  <c r="W548" i="75"/>
  <c r="X548" i="75"/>
  <c r="Y548" i="75"/>
  <c r="Z548" i="75"/>
  <c r="AA548" i="75"/>
  <c r="AB548" i="75"/>
  <c r="AC548" i="75"/>
  <c r="AD548" i="75"/>
  <c r="AE548" i="75"/>
  <c r="AF548" i="75"/>
  <c r="AG548" i="75"/>
  <c r="AH548" i="75"/>
  <c r="AI548" i="75"/>
  <c r="AJ548" i="75"/>
  <c r="AK548" i="75"/>
  <c r="AL548" i="75"/>
  <c r="AM548" i="75"/>
  <c r="AN548" i="75"/>
  <c r="AO548" i="75"/>
  <c r="AP548" i="75"/>
  <c r="AQ548" i="75"/>
  <c r="AR548" i="75"/>
  <c r="AS548" i="75"/>
  <c r="AT548" i="75"/>
  <c r="AU548" i="75"/>
  <c r="E549" i="75"/>
  <c r="F549" i="75"/>
  <c r="G549" i="75"/>
  <c r="H549" i="75"/>
  <c r="I549" i="75"/>
  <c r="J549" i="75"/>
  <c r="K549" i="75"/>
  <c r="L549" i="75"/>
  <c r="M549" i="75"/>
  <c r="N549" i="75"/>
  <c r="O549" i="75"/>
  <c r="P549" i="75"/>
  <c r="Q549" i="75"/>
  <c r="R549" i="75"/>
  <c r="S549" i="75"/>
  <c r="T549" i="75"/>
  <c r="U549" i="75"/>
  <c r="V549" i="75"/>
  <c r="W549" i="75"/>
  <c r="X549" i="75"/>
  <c r="Y549" i="75"/>
  <c r="Z549" i="75"/>
  <c r="AA549" i="75"/>
  <c r="AB549" i="75"/>
  <c r="AC549" i="75"/>
  <c r="AD549" i="75"/>
  <c r="AE549" i="75"/>
  <c r="AF549" i="75"/>
  <c r="AG549" i="75"/>
  <c r="AH549" i="75"/>
  <c r="AI549" i="75"/>
  <c r="AJ549" i="75"/>
  <c r="AK549" i="75"/>
  <c r="AL549" i="75"/>
  <c r="AM549" i="75"/>
  <c r="AN549" i="75"/>
  <c r="AO549" i="75"/>
  <c r="AP549" i="75"/>
  <c r="AQ549" i="75"/>
  <c r="AR549" i="75"/>
  <c r="AS549" i="75"/>
  <c r="AT549" i="75"/>
  <c r="AU549" i="75"/>
  <c r="AV549" i="75"/>
  <c r="E550" i="75"/>
  <c r="F550" i="75"/>
  <c r="G550" i="75"/>
  <c r="H550" i="75"/>
  <c r="I550" i="75"/>
  <c r="J550" i="75"/>
  <c r="K550" i="75"/>
  <c r="L550" i="75"/>
  <c r="M550" i="75"/>
  <c r="N550" i="75"/>
  <c r="O550" i="75"/>
  <c r="P550" i="75"/>
  <c r="Q550" i="75"/>
  <c r="R550" i="75"/>
  <c r="S550" i="75"/>
  <c r="T550" i="75"/>
  <c r="U550" i="75"/>
  <c r="V550" i="75"/>
  <c r="W550" i="75"/>
  <c r="X550" i="75"/>
  <c r="Y550" i="75"/>
  <c r="Z550" i="75"/>
  <c r="AA550" i="75"/>
  <c r="AB550" i="75"/>
  <c r="AC550" i="75"/>
  <c r="AD550" i="75"/>
  <c r="AE550" i="75"/>
  <c r="AF550" i="75"/>
  <c r="AG550" i="75"/>
  <c r="AH550" i="75"/>
  <c r="AI550" i="75"/>
  <c r="AJ550" i="75"/>
  <c r="AK550" i="75"/>
  <c r="AL550" i="75"/>
  <c r="AM550" i="75"/>
  <c r="AN550" i="75"/>
  <c r="AO550" i="75"/>
  <c r="AP550" i="75"/>
  <c r="AQ550" i="75"/>
  <c r="AR550" i="75"/>
  <c r="AS550" i="75"/>
  <c r="AT550" i="75"/>
  <c r="AU550" i="75"/>
  <c r="AV550" i="75"/>
  <c r="AW550" i="75"/>
  <c r="E551" i="75"/>
  <c r="F551" i="75"/>
  <c r="G551" i="75"/>
  <c r="H551" i="75"/>
  <c r="I551" i="75"/>
  <c r="J551" i="75"/>
  <c r="K551" i="75"/>
  <c r="L551" i="75"/>
  <c r="M551" i="75"/>
  <c r="N551" i="75"/>
  <c r="O551" i="75"/>
  <c r="P551" i="75"/>
  <c r="Q551" i="75"/>
  <c r="R551" i="75"/>
  <c r="S551" i="75"/>
  <c r="T551" i="75"/>
  <c r="U551" i="75"/>
  <c r="V551" i="75"/>
  <c r="W551" i="75"/>
  <c r="X551" i="75"/>
  <c r="Y551" i="75"/>
  <c r="Z551" i="75"/>
  <c r="AA551" i="75"/>
  <c r="AB551" i="75"/>
  <c r="AC551" i="75"/>
  <c r="AD551" i="75"/>
  <c r="AE551" i="75"/>
  <c r="AF551" i="75"/>
  <c r="AG551" i="75"/>
  <c r="AH551" i="75"/>
  <c r="AI551" i="75"/>
  <c r="AJ551" i="75"/>
  <c r="AK551" i="75"/>
  <c r="AL551" i="75"/>
  <c r="AM551" i="75"/>
  <c r="AN551" i="75"/>
  <c r="AO551" i="75"/>
  <c r="AP551" i="75"/>
  <c r="AQ551" i="75"/>
  <c r="AR551" i="75"/>
  <c r="AS551" i="75"/>
  <c r="AT551" i="75"/>
  <c r="AU551" i="75"/>
  <c r="AV551" i="75"/>
  <c r="AW551" i="75"/>
  <c r="AX551" i="75"/>
  <c r="E552" i="75"/>
  <c r="F552" i="75"/>
  <c r="G552" i="75"/>
  <c r="H552" i="75"/>
  <c r="I552" i="75"/>
  <c r="J552" i="75"/>
  <c r="K552" i="75"/>
  <c r="L552" i="75"/>
  <c r="M552" i="75"/>
  <c r="N552" i="75"/>
  <c r="O552" i="75"/>
  <c r="P552" i="75"/>
  <c r="Q552" i="75"/>
  <c r="R552" i="75"/>
  <c r="S552" i="75"/>
  <c r="T552" i="75"/>
  <c r="U552" i="75"/>
  <c r="V552" i="75"/>
  <c r="W552" i="75"/>
  <c r="X552" i="75"/>
  <c r="Y552" i="75"/>
  <c r="Z552" i="75"/>
  <c r="AA552" i="75"/>
  <c r="AB552" i="75"/>
  <c r="AC552" i="75"/>
  <c r="AD552" i="75"/>
  <c r="AE552" i="75"/>
  <c r="AF552" i="75"/>
  <c r="AG552" i="75"/>
  <c r="AH552" i="75"/>
  <c r="AI552" i="75"/>
  <c r="AJ552" i="75"/>
  <c r="AK552" i="75"/>
  <c r="AL552" i="75"/>
  <c r="AM552" i="75"/>
  <c r="AN552" i="75"/>
  <c r="AO552" i="75"/>
  <c r="AP552" i="75"/>
  <c r="AQ552" i="75"/>
  <c r="AR552" i="75"/>
  <c r="AS552" i="75"/>
  <c r="AT552" i="75"/>
  <c r="AU552" i="75"/>
  <c r="AV552" i="75"/>
  <c r="AW552" i="75"/>
  <c r="AX552" i="75"/>
  <c r="AY552" i="75"/>
  <c r="E553" i="75"/>
  <c r="F553" i="75"/>
  <c r="G553" i="75"/>
  <c r="H553" i="75"/>
  <c r="I553" i="75"/>
  <c r="J553" i="75"/>
  <c r="K553" i="75"/>
  <c r="L553" i="75"/>
  <c r="M553" i="75"/>
  <c r="N553" i="75"/>
  <c r="O553" i="75"/>
  <c r="P553" i="75"/>
  <c r="Q553" i="75"/>
  <c r="R553" i="75"/>
  <c r="S553" i="75"/>
  <c r="T553" i="75"/>
  <c r="U553" i="75"/>
  <c r="V553" i="75"/>
  <c r="W553" i="75"/>
  <c r="X553" i="75"/>
  <c r="Y553" i="75"/>
  <c r="Z553" i="75"/>
  <c r="AA553" i="75"/>
  <c r="AB553" i="75"/>
  <c r="AC553" i="75"/>
  <c r="AD553" i="75"/>
  <c r="AE553" i="75"/>
  <c r="AF553" i="75"/>
  <c r="AG553" i="75"/>
  <c r="AH553" i="75"/>
  <c r="AI553" i="75"/>
  <c r="AJ553" i="75"/>
  <c r="AK553" i="75"/>
  <c r="AL553" i="75"/>
  <c r="AM553" i="75"/>
  <c r="AN553" i="75"/>
  <c r="AO553" i="75"/>
  <c r="AP553" i="75"/>
  <c r="AQ553" i="75"/>
  <c r="AR553" i="75"/>
  <c r="AS553" i="75"/>
  <c r="AT553" i="75"/>
  <c r="AU553" i="75"/>
  <c r="AV553" i="75"/>
  <c r="AW553" i="75"/>
  <c r="AX553" i="75"/>
  <c r="AY553" i="75"/>
  <c r="AZ553" i="75"/>
  <c r="I1" i="74"/>
  <c r="J1" i="74" s="1"/>
  <c r="K1" i="74" s="1"/>
  <c r="L1" i="74" s="1"/>
  <c r="G4" i="74"/>
  <c r="T4" i="74"/>
  <c r="T8" i="74" s="1"/>
  <c r="U8" i="74" s="1"/>
  <c r="K5" i="74"/>
  <c r="Q5" i="74" s="1"/>
  <c r="R5" i="74" s="1"/>
  <c r="Z5" i="74"/>
  <c r="AA5" i="74" s="1"/>
  <c r="AB5" i="74"/>
  <c r="AC5" i="74"/>
  <c r="K6" i="74"/>
  <c r="N6" i="74" s="1"/>
  <c r="O6" i="74" s="1"/>
  <c r="AC6" i="74"/>
  <c r="K7" i="74"/>
  <c r="T7" i="74" s="1"/>
  <c r="U7" i="74" s="1"/>
  <c r="AC7" i="74"/>
  <c r="N8" i="74"/>
  <c r="Q8" i="74"/>
  <c r="W8" i="74"/>
  <c r="X8" i="74" s="1"/>
  <c r="Z8" i="74"/>
  <c r="AA8" i="74" s="1"/>
  <c r="AC8" i="74"/>
  <c r="N9" i="74"/>
  <c r="O9" i="74" s="1"/>
  <c r="Q9" i="74"/>
  <c r="R9" i="74" s="1"/>
  <c r="Z9" i="74"/>
  <c r="AA9" i="74" s="1"/>
  <c r="AC9" i="74"/>
  <c r="N10" i="74"/>
  <c r="O10" i="74" s="1"/>
  <c r="Q10" i="74"/>
  <c r="W10" i="74"/>
  <c r="X10" i="74" s="1"/>
  <c r="Z10" i="74"/>
  <c r="AA10" i="74" s="1"/>
  <c r="AC10" i="74"/>
  <c r="N11" i="74"/>
  <c r="Z11" i="74"/>
  <c r="AA11" i="74" s="1"/>
  <c r="AC11" i="74"/>
  <c r="W12" i="74"/>
  <c r="X12" i="74" s="1"/>
  <c r="Z12" i="74"/>
  <c r="AA12" i="74" s="1"/>
  <c r="AB12" i="74"/>
  <c r="Z13" i="74"/>
  <c r="AA13" i="74" s="1"/>
  <c r="N13" i="74"/>
  <c r="W13" i="74"/>
  <c r="X13" i="74" s="1"/>
  <c r="AC13" i="74"/>
  <c r="N14" i="74"/>
  <c r="O14" i="74" s="1"/>
  <c r="Q14" i="74"/>
  <c r="R14" i="74" s="1"/>
  <c r="W14" i="74"/>
  <c r="Z14" i="74"/>
  <c r="AA14" i="74" s="1"/>
  <c r="AC14" i="74"/>
  <c r="N15" i="74"/>
  <c r="O15" i="74" s="1"/>
  <c r="Q15" i="74"/>
  <c r="R15" i="74" s="1"/>
  <c r="T15" i="74"/>
  <c r="U15" i="74" s="1"/>
  <c r="W15" i="74"/>
  <c r="X15" i="74" s="1"/>
  <c r="Z15" i="74"/>
  <c r="AA15" i="74" s="1"/>
  <c r="AB15" i="74"/>
  <c r="AC15" i="74"/>
  <c r="O16" i="74"/>
  <c r="Q16" i="74"/>
  <c r="R16" i="74" s="1"/>
  <c r="W16" i="74"/>
  <c r="X16" i="74" s="1"/>
  <c r="Z16" i="74"/>
  <c r="AA16" i="74" s="1"/>
  <c r="AB16" i="74"/>
  <c r="AC16" i="74"/>
  <c r="E17" i="74"/>
  <c r="C40" i="76" s="1"/>
  <c r="N17" i="74"/>
  <c r="O17" i="74" s="1"/>
  <c r="Q17" i="74"/>
  <c r="W17" i="74"/>
  <c r="Z17" i="74"/>
  <c r="AA17" i="74" s="1"/>
  <c r="AC17" i="74"/>
  <c r="N18" i="74"/>
  <c r="Q18" i="74"/>
  <c r="R18" i="74" s="1"/>
  <c r="W18" i="74"/>
  <c r="X18" i="74"/>
  <c r="Z18" i="74"/>
  <c r="AA18" i="74" s="1"/>
  <c r="AC18" i="74"/>
  <c r="N19" i="74"/>
  <c r="O19" i="74" s="1"/>
  <c r="Q19" i="74"/>
  <c r="R19" i="74" s="1"/>
  <c r="T19" i="74"/>
  <c r="U19" i="74" s="1"/>
  <c r="W19" i="74"/>
  <c r="X19" i="74" s="1"/>
  <c r="Z19" i="74"/>
  <c r="AA19" i="74" s="1"/>
  <c r="AC19" i="74"/>
  <c r="K20" i="74"/>
  <c r="N20" i="74" s="1"/>
  <c r="O20" i="74" s="1"/>
  <c r="M21" i="74"/>
  <c r="N21" i="74"/>
  <c r="P21" i="74"/>
  <c r="Q21" i="74"/>
  <c r="W21" i="74"/>
  <c r="X21" i="74" s="1"/>
  <c r="Z21" i="74"/>
  <c r="AA21" i="74"/>
  <c r="AC21" i="74"/>
  <c r="M22" i="74"/>
  <c r="O22" i="74" s="1"/>
  <c r="N22" i="74"/>
  <c r="P22" i="74"/>
  <c r="AB22" i="74" s="1"/>
  <c r="Q22" i="74"/>
  <c r="W22" i="74"/>
  <c r="X22" i="74" s="1"/>
  <c r="Z22" i="74"/>
  <c r="AA22" i="74" s="1"/>
  <c r="AC22" i="74"/>
  <c r="W23" i="74"/>
  <c r="N24" i="74"/>
  <c r="O24" i="74" s="1"/>
  <c r="Z24" i="74"/>
  <c r="AA24" i="74" s="1"/>
  <c r="N25" i="74"/>
  <c r="O25" i="74" s="1"/>
  <c r="Q25" i="74"/>
  <c r="R25" i="74" s="1"/>
  <c r="W25" i="74"/>
  <c r="X25" i="74" s="1"/>
  <c r="Z25" i="74"/>
  <c r="AA25" i="74" s="1"/>
  <c r="AC25" i="74"/>
  <c r="N26" i="74"/>
  <c r="O26" i="74" s="1"/>
  <c r="Q26" i="74"/>
  <c r="R26" i="74" s="1"/>
  <c r="W26" i="74"/>
  <c r="X26" i="74" s="1"/>
  <c r="Z26" i="74"/>
  <c r="AA26" i="74" s="1"/>
  <c r="AB26" i="74"/>
  <c r="AC26" i="74"/>
  <c r="N27" i="74"/>
  <c r="O27" i="74" s="1"/>
  <c r="Q27" i="74"/>
  <c r="R27" i="74" s="1"/>
  <c r="W27" i="74"/>
  <c r="X27" i="74" s="1"/>
  <c r="Z27" i="74"/>
  <c r="AA27" i="74" s="1"/>
  <c r="N28" i="74"/>
  <c r="O28" i="74" s="1"/>
  <c r="Q28" i="74"/>
  <c r="R28" i="74" s="1"/>
  <c r="W28" i="74"/>
  <c r="X28" i="74" s="1"/>
  <c r="Z28" i="74"/>
  <c r="AA28" i="74" s="1"/>
  <c r="AB28" i="74"/>
  <c r="AC28" i="74"/>
  <c r="M29" i="74"/>
  <c r="O29" i="74" s="1"/>
  <c r="N29" i="74"/>
  <c r="P29" i="74"/>
  <c r="AB29" i="74" s="1"/>
  <c r="Q29" i="74"/>
  <c r="S29" i="74"/>
  <c r="AC29" i="74" s="1"/>
  <c r="W29" i="74"/>
  <c r="X29" i="74" s="1"/>
  <c r="Z29" i="74"/>
  <c r="AA29" i="74" s="1"/>
  <c r="N30" i="74"/>
  <c r="O30" i="74" s="1"/>
  <c r="Q30" i="74"/>
  <c r="W30" i="74"/>
  <c r="X30" i="74" s="1"/>
  <c r="Z30" i="74"/>
  <c r="AA30" i="74" s="1"/>
  <c r="AC30" i="74"/>
  <c r="N31" i="74"/>
  <c r="O31" i="74" s="1"/>
  <c r="Q31" i="74"/>
  <c r="R31" i="74" s="1"/>
  <c r="W31" i="74"/>
  <c r="X31" i="74" s="1"/>
  <c r="Z31" i="74"/>
  <c r="AA31" i="74" s="1"/>
  <c r="AB31" i="74"/>
  <c r="AC31" i="74"/>
  <c r="N32" i="74"/>
  <c r="O32" i="74" s="1"/>
  <c r="Q32" i="74"/>
  <c r="W32" i="74"/>
  <c r="X32" i="74" s="1"/>
  <c r="Z32" i="74"/>
  <c r="AA32" i="74" s="1"/>
  <c r="AC32" i="74"/>
  <c r="Q33" i="74"/>
  <c r="N33" i="74"/>
  <c r="O33" i="74" s="1"/>
  <c r="T33" i="74"/>
  <c r="U33" i="74" s="1"/>
  <c r="M34" i="74"/>
  <c r="O34" i="74" s="1"/>
  <c r="N34" i="74"/>
  <c r="P34" i="74"/>
  <c r="Q34" i="74"/>
  <c r="S34" i="74"/>
  <c r="AC34" i="74" s="1"/>
  <c r="W34" i="74"/>
  <c r="X34" i="74"/>
  <c r="Z34" i="74"/>
  <c r="AA34" i="74" s="1"/>
  <c r="N35" i="74"/>
  <c r="O35" i="74" s="1"/>
  <c r="Q35" i="74"/>
  <c r="R35" i="74" s="1"/>
  <c r="W35" i="74"/>
  <c r="X35" i="74" s="1"/>
  <c r="Z35" i="74"/>
  <c r="AA35" i="74" s="1"/>
  <c r="AB35" i="74"/>
  <c r="AC35" i="74"/>
  <c r="N36" i="74"/>
  <c r="O36" i="74" s="1"/>
  <c r="Q36" i="74"/>
  <c r="W36" i="74"/>
  <c r="X36" i="74" s="1"/>
  <c r="AC36" i="74"/>
  <c r="N37" i="74"/>
  <c r="Z37" i="74"/>
  <c r="AA37" i="74" s="1"/>
  <c r="AC37" i="74"/>
  <c r="N38" i="74"/>
  <c r="O38" i="74" s="1"/>
  <c r="Q38" i="74"/>
  <c r="R38" i="74" s="1"/>
  <c r="T38" i="74"/>
  <c r="U38" i="74" s="1"/>
  <c r="W38" i="74"/>
  <c r="X38" i="74" s="1"/>
  <c r="Z38" i="74"/>
  <c r="AA38" i="74" s="1"/>
  <c r="AB38" i="74"/>
  <c r="AC38" i="74"/>
  <c r="N39" i="74"/>
  <c r="O39" i="74" s="1"/>
  <c r="Q39" i="74"/>
  <c r="R39" i="74" s="1"/>
  <c r="W39" i="74"/>
  <c r="X39" i="74" s="1"/>
  <c r="Z39" i="74"/>
  <c r="AA39" i="74" s="1"/>
  <c r="AB39" i="74"/>
  <c r="AC39" i="74"/>
  <c r="N40" i="74"/>
  <c r="O40" i="74" s="1"/>
  <c r="Q40" i="74"/>
  <c r="W40" i="74"/>
  <c r="X40" i="74" s="1"/>
  <c r="Z40" i="74"/>
  <c r="AA40" i="74" s="1"/>
  <c r="Q41" i="74"/>
  <c r="R41" i="74" s="1"/>
  <c r="P45" i="74"/>
  <c r="Q45" i="74"/>
  <c r="R45" i="74"/>
  <c r="S45" i="74"/>
  <c r="Q46" i="74"/>
  <c r="R46" i="74"/>
  <c r="S46" i="74"/>
  <c r="R47" i="74"/>
  <c r="S47" i="74"/>
  <c r="S48" i="74"/>
  <c r="H52" i="74"/>
  <c r="I52" i="74"/>
  <c r="J52" i="74"/>
  <c r="K52" i="74"/>
  <c r="L52" i="74"/>
  <c r="M52" i="74"/>
  <c r="N52" i="74"/>
  <c r="R52" i="74"/>
  <c r="S52" i="74"/>
  <c r="T52" i="74"/>
  <c r="U52" i="74"/>
  <c r="V52" i="74"/>
  <c r="W52" i="74"/>
  <c r="AA52" i="74"/>
  <c r="AB52" i="74"/>
  <c r="H53" i="74"/>
  <c r="I53" i="74"/>
  <c r="J53" i="74"/>
  <c r="K53" i="74"/>
  <c r="L53" i="74"/>
  <c r="M53" i="74"/>
  <c r="N53" i="74"/>
  <c r="S53" i="74"/>
  <c r="T53" i="74"/>
  <c r="U53" i="74"/>
  <c r="V53" i="74"/>
  <c r="W53" i="74"/>
  <c r="AB53" i="74"/>
  <c r="H54" i="74"/>
  <c r="I54" i="74"/>
  <c r="J54" i="74"/>
  <c r="K54" i="74"/>
  <c r="L54" i="74"/>
  <c r="M54" i="74"/>
  <c r="N54" i="74"/>
  <c r="T54" i="74"/>
  <c r="U54" i="74"/>
  <c r="V54" i="74"/>
  <c r="W54" i="74"/>
  <c r="H55" i="74"/>
  <c r="I55" i="74"/>
  <c r="J55" i="74"/>
  <c r="K55" i="74"/>
  <c r="L55" i="74"/>
  <c r="M55" i="74"/>
  <c r="N55" i="74"/>
  <c r="U55" i="74"/>
  <c r="V55" i="74"/>
  <c r="W55" i="74"/>
  <c r="H56" i="74"/>
  <c r="I56" i="74"/>
  <c r="J56" i="74"/>
  <c r="K56" i="74"/>
  <c r="L56" i="74"/>
  <c r="M56" i="74"/>
  <c r="N56" i="74"/>
  <c r="V56" i="74"/>
  <c r="W56" i="74"/>
  <c r="H57" i="74"/>
  <c r="I57" i="74"/>
  <c r="J57" i="74"/>
  <c r="K57" i="74"/>
  <c r="L57" i="74"/>
  <c r="M57" i="74"/>
  <c r="N57" i="74"/>
  <c r="W57" i="74"/>
  <c r="AA57" i="74"/>
  <c r="AB57" i="74"/>
  <c r="AC57" i="74"/>
  <c r="H58" i="74"/>
  <c r="I58" i="74"/>
  <c r="J58" i="74"/>
  <c r="K58" i="74"/>
  <c r="L58" i="74"/>
  <c r="M58" i="74"/>
  <c r="N58" i="74"/>
  <c r="AB58" i="74"/>
  <c r="AC58" i="74"/>
  <c r="AC59" i="74"/>
  <c r="H61" i="74"/>
  <c r="I61" i="74"/>
  <c r="J61" i="74"/>
  <c r="M61" i="74"/>
  <c r="N61" i="74"/>
  <c r="R61" i="74"/>
  <c r="S61" i="74"/>
  <c r="T61" i="74"/>
  <c r="U61" i="74"/>
  <c r="V61" i="74"/>
  <c r="E62" i="74"/>
  <c r="H62" i="74"/>
  <c r="I62" i="74"/>
  <c r="K62" i="74"/>
  <c r="L62" i="74"/>
  <c r="M62" i="74"/>
  <c r="S62" i="74"/>
  <c r="T62" i="74"/>
  <c r="U62" i="74"/>
  <c r="V62" i="74"/>
  <c r="E63" i="74"/>
  <c r="H63" i="74"/>
  <c r="I63" i="74"/>
  <c r="J63" i="74"/>
  <c r="L63" i="74"/>
  <c r="M63" i="74"/>
  <c r="T63" i="74"/>
  <c r="U63" i="74"/>
  <c r="V63" i="74"/>
  <c r="AA63" i="74"/>
  <c r="AB63" i="74"/>
  <c r="AF63" i="74"/>
  <c r="AG63" i="74"/>
  <c r="E64" i="74"/>
  <c r="H64" i="74"/>
  <c r="I64" i="74"/>
  <c r="J64" i="74"/>
  <c r="K64" i="74"/>
  <c r="M64" i="74"/>
  <c r="N64" i="74"/>
  <c r="U64" i="74"/>
  <c r="V64" i="74"/>
  <c r="AB64" i="74"/>
  <c r="AG64" i="74"/>
  <c r="E65" i="74"/>
  <c r="H65" i="74"/>
  <c r="I65" i="74"/>
  <c r="J65" i="74"/>
  <c r="K65" i="74"/>
  <c r="L65" i="74"/>
  <c r="V65" i="74"/>
  <c r="H66" i="74"/>
  <c r="I66" i="74"/>
  <c r="J66" i="74"/>
  <c r="K66" i="74"/>
  <c r="L66" i="74"/>
  <c r="M66" i="74"/>
  <c r="N66" i="74"/>
  <c r="H67" i="74"/>
  <c r="I67" i="74"/>
  <c r="J67" i="74"/>
  <c r="K67" i="74"/>
  <c r="L67" i="74"/>
  <c r="M67" i="74"/>
  <c r="N67" i="74"/>
  <c r="E74" i="74"/>
  <c r="F74" i="74" s="1"/>
  <c r="G74" i="74" s="1"/>
  <c r="H74" i="74" s="1"/>
  <c r="I74" i="74" s="1"/>
  <c r="J74" i="74" s="1"/>
  <c r="K74" i="74" s="1"/>
  <c r="L74" i="74" s="1"/>
  <c r="M74" i="74" s="1"/>
  <c r="N74" i="74" s="1"/>
  <c r="O74" i="74" s="1"/>
  <c r="P74" i="74" s="1"/>
  <c r="Q74" i="74" s="1"/>
  <c r="R74" i="74" s="1"/>
  <c r="S74" i="74" s="1"/>
  <c r="T74" i="74" s="1"/>
  <c r="U74" i="74" s="1"/>
  <c r="V74" i="74" s="1"/>
  <c r="W74" i="74" s="1"/>
  <c r="X74" i="74" s="1"/>
  <c r="Y74" i="74" s="1"/>
  <c r="Z74" i="74" s="1"/>
  <c r="AA74" i="74" s="1"/>
  <c r="AB74" i="74" s="1"/>
  <c r="AC74" i="74" s="1"/>
  <c r="AD74" i="74" s="1"/>
  <c r="AE74" i="74" s="1"/>
  <c r="AF74" i="74" s="1"/>
  <c r="AG74" i="74" s="1"/>
  <c r="D83" i="74"/>
  <c r="E83" i="74"/>
  <c r="F83" i="74"/>
  <c r="G83" i="74"/>
  <c r="H83" i="74"/>
  <c r="I83" i="74"/>
  <c r="J83" i="74"/>
  <c r="K83" i="74"/>
  <c r="L83" i="74"/>
  <c r="M83" i="74"/>
  <c r="N83" i="74"/>
  <c r="O83" i="74"/>
  <c r="P83" i="74"/>
  <c r="Q83" i="74"/>
  <c r="R83" i="74"/>
  <c r="S83" i="74"/>
  <c r="T83" i="74"/>
  <c r="U83" i="74"/>
  <c r="V83" i="74"/>
  <c r="W83" i="74"/>
  <c r="X83" i="74"/>
  <c r="Y83" i="74"/>
  <c r="AG83" i="74"/>
  <c r="D84" i="74"/>
  <c r="E84" i="74"/>
  <c r="F84" i="74"/>
  <c r="G84" i="74"/>
  <c r="H84" i="74"/>
  <c r="I84" i="74"/>
  <c r="J84" i="74"/>
  <c r="K84" i="74"/>
  <c r="L84" i="74"/>
  <c r="M84" i="74"/>
  <c r="N84" i="74"/>
  <c r="O84" i="74"/>
  <c r="P84" i="74"/>
  <c r="Q84" i="74"/>
  <c r="R84" i="74"/>
  <c r="S84" i="74"/>
  <c r="T84" i="74"/>
  <c r="U84" i="74"/>
  <c r="V84" i="74"/>
  <c r="W84" i="74"/>
  <c r="X84" i="74"/>
  <c r="Y84" i="74"/>
  <c r="Z84" i="74"/>
  <c r="C96" i="74"/>
  <c r="D96" i="74"/>
  <c r="E96" i="74" s="1"/>
  <c r="C97" i="74"/>
  <c r="D97" i="74"/>
  <c r="C98" i="74"/>
  <c r="D98" i="74"/>
  <c r="C99" i="74"/>
  <c r="D99" i="74"/>
  <c r="C100" i="74"/>
  <c r="D100" i="74"/>
  <c r="C101" i="74"/>
  <c r="D101" i="74"/>
  <c r="C102" i="74"/>
  <c r="D102" i="74"/>
  <c r="C103" i="74"/>
  <c r="D103" i="74"/>
  <c r="C104" i="74"/>
  <c r="D104" i="74"/>
  <c r="C105" i="74"/>
  <c r="D105" i="74"/>
  <c r="C106" i="74"/>
  <c r="D106" i="74"/>
  <c r="C107" i="74"/>
  <c r="D107" i="74"/>
  <c r="C108" i="74"/>
  <c r="D108" i="74"/>
  <c r="C109" i="74"/>
  <c r="D109" i="74"/>
  <c r="C110" i="74"/>
  <c r="D110" i="74"/>
  <c r="F110" i="74"/>
  <c r="F111" i="74" s="1"/>
  <c r="F112" i="74" s="1"/>
  <c r="F113" i="74" s="1"/>
  <c r="F114" i="74" s="1"/>
  <c r="F115" i="74" s="1"/>
  <c r="F116" i="74" s="1"/>
  <c r="F117" i="74" s="1"/>
  <c r="F118" i="74" s="1"/>
  <c r="F119" i="74" s="1"/>
  <c r="F120" i="74" s="1"/>
  <c r="F121" i="74" s="1"/>
  <c r="F122" i="74" s="1"/>
  <c r="F123" i="74" s="1"/>
  <c r="F124" i="74" s="1"/>
  <c r="F125" i="74" s="1"/>
  <c r="F126" i="74" s="1"/>
  <c r="F127" i="74" s="1"/>
  <c r="F128" i="74" s="1"/>
  <c r="F129" i="74" s="1"/>
  <c r="F130" i="74" s="1"/>
  <c r="F131" i="74" s="1"/>
  <c r="F132" i="74" s="1"/>
  <c r="F133" i="74" s="1"/>
  <c r="F134" i="74" s="1"/>
  <c r="F135" i="74" s="1"/>
  <c r="F136" i="74" s="1"/>
  <c r="F137" i="74" s="1"/>
  <c r="F138" i="74" s="1"/>
  <c r="F139" i="74" s="1"/>
  <c r="F140" i="74" s="1"/>
  <c r="F141" i="74" s="1"/>
  <c r="F142" i="74" s="1"/>
  <c r="F143" i="74" s="1"/>
  <c r="F144" i="74" s="1"/>
  <c r="F145" i="74" s="1"/>
  <c r="F146" i="74" s="1"/>
  <c r="F147" i="74" s="1"/>
  <c r="F148" i="74" s="1"/>
  <c r="F149" i="74" s="1"/>
  <c r="F150" i="74" s="1"/>
  <c r="F151" i="74" s="1"/>
  <c r="F152" i="74" s="1"/>
  <c r="F153" i="74" s="1"/>
  <c r="F154" i="74" s="1"/>
  <c r="F155" i="74" s="1"/>
  <c r="F156" i="74" s="1"/>
  <c r="C111" i="74"/>
  <c r="D111" i="74"/>
  <c r="C112" i="74"/>
  <c r="D112" i="74"/>
  <c r="C113" i="74"/>
  <c r="D113" i="74"/>
  <c r="C114" i="74"/>
  <c r="D114" i="74"/>
  <c r="C115" i="74"/>
  <c r="D115" i="74"/>
  <c r="C116" i="74"/>
  <c r="D116" i="74"/>
  <c r="C117" i="74"/>
  <c r="D117" i="74"/>
  <c r="C118" i="74"/>
  <c r="D118" i="74"/>
  <c r="C119" i="74"/>
  <c r="D119" i="74"/>
  <c r="C120" i="74"/>
  <c r="D120" i="74"/>
  <c r="C121" i="74"/>
  <c r="D121" i="74"/>
  <c r="C122" i="74"/>
  <c r="D122" i="74"/>
  <c r="C123" i="74"/>
  <c r="D123" i="74"/>
  <c r="C124" i="74"/>
  <c r="D124" i="74"/>
  <c r="C125" i="74"/>
  <c r="D125" i="74"/>
  <c r="C126" i="74"/>
  <c r="D126" i="74"/>
  <c r="C127" i="74"/>
  <c r="D127" i="74"/>
  <c r="C128" i="74"/>
  <c r="D128" i="74"/>
  <c r="C129" i="74"/>
  <c r="D129" i="74"/>
  <c r="C130" i="74"/>
  <c r="D130" i="74"/>
  <c r="C131" i="74"/>
  <c r="D131" i="74"/>
  <c r="C132" i="74"/>
  <c r="D132" i="74"/>
  <c r="C133" i="74"/>
  <c r="D133" i="74"/>
  <c r="C134" i="74"/>
  <c r="D134" i="74"/>
  <c r="C135" i="74"/>
  <c r="D135" i="74"/>
  <c r="C136" i="74"/>
  <c r="D136" i="74"/>
  <c r="C137" i="74"/>
  <c r="D137" i="74"/>
  <c r="C138" i="74"/>
  <c r="D138" i="74"/>
  <c r="C139" i="74"/>
  <c r="D139" i="74"/>
  <c r="C140" i="74"/>
  <c r="D140" i="74"/>
  <c r="C141" i="74"/>
  <c r="D141" i="74"/>
  <c r="C142" i="74"/>
  <c r="D142" i="74"/>
  <c r="C143" i="74"/>
  <c r="D143" i="74"/>
  <c r="C144" i="74"/>
  <c r="D144" i="74"/>
  <c r="C145" i="74"/>
  <c r="D145" i="74"/>
  <c r="C146" i="74"/>
  <c r="D146" i="74"/>
  <c r="C147" i="74"/>
  <c r="D147" i="74"/>
  <c r="C148" i="74"/>
  <c r="D148" i="74"/>
  <c r="C149" i="74"/>
  <c r="D149" i="74"/>
  <c r="C150" i="74"/>
  <c r="D150" i="74"/>
  <c r="C151" i="74"/>
  <c r="D151" i="74"/>
  <c r="C152" i="74"/>
  <c r="D152" i="74"/>
  <c r="C153" i="74"/>
  <c r="D153" i="74"/>
  <c r="C154" i="74"/>
  <c r="D154" i="74"/>
  <c r="C155" i="74"/>
  <c r="D155" i="74"/>
  <c r="C156" i="74"/>
  <c r="D156" i="74"/>
  <c r="C11" i="73"/>
  <c r="D11" i="73"/>
  <c r="F11" i="73"/>
  <c r="J11" i="73"/>
  <c r="K11" i="73"/>
  <c r="L11" i="73"/>
  <c r="M17" i="73"/>
  <c r="N16" i="73" s="1"/>
  <c r="N17" i="73"/>
  <c r="O16" i="73" s="1"/>
  <c r="O17" i="73"/>
  <c r="P16" i="73" s="1"/>
  <c r="P17" i="73"/>
  <c r="Q16" i="73" s="1"/>
  <c r="Q17" i="73"/>
  <c r="R16" i="73" s="1"/>
  <c r="R17" i="73"/>
  <c r="S16" i="73" s="1"/>
  <c r="S17" i="73"/>
  <c r="T16" i="73" s="1"/>
  <c r="T17" i="73"/>
  <c r="U16" i="73" s="1"/>
  <c r="U17" i="73"/>
  <c r="V16" i="73" s="1"/>
  <c r="V17" i="73"/>
  <c r="W16" i="73" s="1"/>
  <c r="W17" i="73"/>
  <c r="X16" i="73" s="1"/>
  <c r="X17" i="73"/>
  <c r="Y16" i="73" s="1"/>
  <c r="Y17" i="73"/>
  <c r="Z16" i="73" s="1"/>
  <c r="Z17" i="73"/>
  <c r="AA16" i="73" s="1"/>
  <c r="AA17" i="73"/>
  <c r="AB16" i="73" s="1"/>
  <c r="AB17" i="73"/>
  <c r="AC16" i="73" s="1"/>
  <c r="AC17" i="73"/>
  <c r="AD16" i="73" s="1"/>
  <c r="AD17" i="73"/>
  <c r="AE16" i="73" s="1"/>
  <c r="AE17" i="73"/>
  <c r="AF16" i="73" s="1"/>
  <c r="AF17" i="73"/>
  <c r="AG16" i="73" s="1"/>
  <c r="AG17" i="73"/>
  <c r="AH16" i="73" s="1"/>
  <c r="AH17" i="73"/>
  <c r="AI16" i="73" s="1"/>
  <c r="AI17" i="73"/>
  <c r="AJ16" i="73" s="1"/>
  <c r="AJ17" i="73"/>
  <c r="AK16" i="73" s="1"/>
  <c r="AK17" i="73"/>
  <c r="AL16" i="73" s="1"/>
  <c r="AL17" i="73"/>
  <c r="AM16" i="73" s="1"/>
  <c r="AM17" i="73"/>
  <c r="AN16" i="73" s="1"/>
  <c r="AN17" i="73"/>
  <c r="AO16" i="73" s="1"/>
  <c r="AO17" i="73"/>
  <c r="AP16" i="73" s="1"/>
  <c r="AP17" i="73"/>
  <c r="AQ16" i="73" s="1"/>
  <c r="AQ17" i="73"/>
  <c r="AR16" i="73" s="1"/>
  <c r="AR17" i="73"/>
  <c r="AS16" i="73" s="1"/>
  <c r="AS17" i="73"/>
  <c r="AT16" i="73" s="1"/>
  <c r="AT17" i="73"/>
  <c r="AU16" i="73" s="1"/>
  <c r="AU17" i="73"/>
  <c r="AV16" i="73" s="1"/>
  <c r="AV17" i="73"/>
  <c r="AW16" i="73" s="1"/>
  <c r="AW17" i="73"/>
  <c r="AX16" i="73" s="1"/>
  <c r="AX17" i="73"/>
  <c r="AY16" i="73" s="1"/>
  <c r="AY17" i="73"/>
  <c r="C22" i="73"/>
  <c r="D22" i="73"/>
  <c r="E22" i="73"/>
  <c r="F22" i="73"/>
  <c r="G22" i="73"/>
  <c r="H22" i="73"/>
  <c r="I22" i="73"/>
  <c r="J22" i="73"/>
  <c r="K22" i="73"/>
  <c r="L22" i="73"/>
  <c r="M22" i="73"/>
  <c r="N22" i="73"/>
  <c r="O22" i="73"/>
  <c r="P22" i="73"/>
  <c r="Q22" i="73"/>
  <c r="R22" i="73"/>
  <c r="S22" i="73"/>
  <c r="T22" i="73"/>
  <c r="U22" i="73"/>
  <c r="V22" i="73"/>
  <c r="W22" i="73"/>
  <c r="X22" i="73"/>
  <c r="Y22" i="73"/>
  <c r="Z22" i="73"/>
  <c r="AA22" i="73"/>
  <c r="AC22" i="73"/>
  <c r="AD22" i="73"/>
  <c r="AE22" i="73"/>
  <c r="AF22" i="73"/>
  <c r="AG22" i="73"/>
  <c r="AH22" i="73"/>
  <c r="AI22" i="73"/>
  <c r="AJ22" i="73"/>
  <c r="AK22" i="73"/>
  <c r="AL22" i="73"/>
  <c r="AM22" i="73"/>
  <c r="AN22" i="73"/>
  <c r="AO22" i="73"/>
  <c r="AP22" i="73"/>
  <c r="AQ22" i="73"/>
  <c r="AR22" i="73"/>
  <c r="AS22" i="73"/>
  <c r="AT22" i="73"/>
  <c r="AU22" i="73"/>
  <c r="AV22" i="73"/>
  <c r="AW22" i="73"/>
  <c r="AX22" i="73"/>
  <c r="AY22" i="73"/>
  <c r="AF27" i="73"/>
  <c r="AG27" i="73"/>
  <c r="AI27" i="73"/>
  <c r="AJ27" i="73"/>
  <c r="AK27" i="73"/>
  <c r="AM27" i="73"/>
  <c r="AN27" i="73"/>
  <c r="AO27" i="73"/>
  <c r="AQ27" i="73"/>
  <c r="AR27" i="73"/>
  <c r="AS27" i="73"/>
  <c r="AU27" i="73"/>
  <c r="AV27" i="73"/>
  <c r="AW27" i="73"/>
  <c r="AY27" i="73"/>
  <c r="B28" i="73"/>
  <c r="C28" i="73"/>
  <c r="D28" i="73"/>
  <c r="E28" i="73"/>
  <c r="F28" i="73"/>
  <c r="G28" i="73"/>
  <c r="H28" i="73"/>
  <c r="I28" i="73"/>
  <c r="J28" i="73"/>
  <c r="K28" i="73"/>
  <c r="L28" i="73"/>
  <c r="M28" i="73"/>
  <c r="N28" i="73"/>
  <c r="O28" i="73"/>
  <c r="P28" i="73"/>
  <c r="Q28" i="73"/>
  <c r="R28" i="73"/>
  <c r="S28" i="73"/>
  <c r="T28" i="73"/>
  <c r="U28" i="73"/>
  <c r="V28" i="73"/>
  <c r="W28" i="73"/>
  <c r="X28" i="73"/>
  <c r="Y28" i="73"/>
  <c r="Z28" i="73"/>
  <c r="AA28" i="73"/>
  <c r="AB28" i="73"/>
  <c r="AC28" i="73"/>
  <c r="AD28" i="73"/>
  <c r="AE28" i="73"/>
  <c r="AF28" i="73"/>
  <c r="AG28" i="73"/>
  <c r="AH28" i="73"/>
  <c r="AI28" i="73"/>
  <c r="AJ28" i="73"/>
  <c r="AK28" i="73"/>
  <c r="AL28" i="73"/>
  <c r="AM28" i="73"/>
  <c r="AN28" i="73"/>
  <c r="AO28" i="73"/>
  <c r="AP28" i="73"/>
  <c r="AQ28" i="73"/>
  <c r="AR28" i="73"/>
  <c r="AS28" i="73"/>
  <c r="AT28" i="73"/>
  <c r="AU28" i="73"/>
  <c r="AV28" i="73"/>
  <c r="AW28" i="73"/>
  <c r="AX28" i="73"/>
  <c r="AY28" i="73"/>
  <c r="B79" i="73"/>
  <c r="H11" i="73" s="1"/>
  <c r="B80" i="73"/>
  <c r="B81" i="73"/>
  <c r="B83" i="73"/>
  <c r="B85" i="73"/>
  <c r="B86" i="73"/>
  <c r="B91" i="73"/>
  <c r="B92" i="73"/>
  <c r="B107" i="73"/>
  <c r="C107" i="73"/>
  <c r="D107" i="73"/>
  <c r="E107" i="73"/>
  <c r="F107" i="73"/>
  <c r="G107" i="73"/>
  <c r="H107" i="73"/>
  <c r="I107" i="73"/>
  <c r="J107" i="73"/>
  <c r="K107" i="73"/>
  <c r="L107" i="73"/>
  <c r="M107" i="73"/>
  <c r="N107" i="73"/>
  <c r="O107" i="73"/>
  <c r="P107" i="73"/>
  <c r="Q107" i="73"/>
  <c r="R107" i="73"/>
  <c r="S107" i="73"/>
  <c r="T107" i="73"/>
  <c r="U107" i="73"/>
  <c r="V107" i="73"/>
  <c r="W107" i="73"/>
  <c r="X107" i="73"/>
  <c r="Y107" i="73"/>
  <c r="Z107" i="73"/>
  <c r="AA107" i="73"/>
  <c r="AB107" i="73"/>
  <c r="AC107" i="73"/>
  <c r="AD107" i="73"/>
  <c r="AE107" i="73"/>
  <c r="AF107" i="73"/>
  <c r="AG107" i="73"/>
  <c r="AH107" i="73"/>
  <c r="AI107" i="73"/>
  <c r="AJ107" i="73"/>
  <c r="AK107" i="73"/>
  <c r="AL107" i="73"/>
  <c r="AM107" i="73"/>
  <c r="AN107" i="73"/>
  <c r="AO107" i="73"/>
  <c r="AP107" i="73"/>
  <c r="AQ107" i="73"/>
  <c r="AR107" i="73"/>
  <c r="AS107" i="73"/>
  <c r="AT107" i="73"/>
  <c r="AU107" i="73"/>
  <c r="AV107" i="73"/>
  <c r="AW107" i="73"/>
  <c r="AX107" i="73"/>
  <c r="AY107" i="73"/>
  <c r="C29" i="72"/>
  <c r="I59" i="78"/>
  <c r="I60" i="78" s="1"/>
  <c r="O110" i="77"/>
  <c r="O111" i="77" s="1"/>
  <c r="B17" i="73"/>
  <c r="C16" i="73" s="1"/>
  <c r="C17" i="73"/>
  <c r="D16" i="73" s="1"/>
  <c r="D17" i="73"/>
  <c r="E16" i="73" s="1"/>
  <c r="E17" i="73"/>
  <c r="F16" i="73" s="1"/>
  <c r="F17" i="73"/>
  <c r="G16" i="73" s="1"/>
  <c r="G17" i="73"/>
  <c r="H16" i="73" s="1"/>
  <c r="H17" i="73"/>
  <c r="I16" i="73" s="1"/>
  <c r="I17" i="73"/>
  <c r="J16" i="73" s="1"/>
  <c r="J17" i="73"/>
  <c r="K16" i="73" s="1"/>
  <c r="K17" i="73"/>
  <c r="L16" i="73" s="1"/>
  <c r="L17" i="73"/>
  <c r="M16" i="73" s="1"/>
  <c r="X17" i="74"/>
  <c r="K59" i="78"/>
  <c r="K60" i="78" s="1"/>
  <c r="M110" i="77"/>
  <c r="M111" i="77" s="1"/>
  <c r="L59" i="78"/>
  <c r="L60" i="78" s="1"/>
  <c r="T37" i="74"/>
  <c r="U37" i="74" s="1"/>
  <c r="W33" i="74"/>
  <c r="X33" i="74" s="1"/>
  <c r="Q24" i="74"/>
  <c r="Z23" i="74"/>
  <c r="AA23" i="74" s="1"/>
  <c r="Q23" i="74"/>
  <c r="R23" i="74" s="1"/>
  <c r="Q12" i="74"/>
  <c r="R12" i="74" s="1"/>
  <c r="W24" i="74"/>
  <c r="X24" i="74" s="1"/>
  <c r="N23" i="74"/>
  <c r="I391" i="75"/>
  <c r="I10" i="77" s="1"/>
  <c r="Q37" i="74"/>
  <c r="R37" i="74" s="1"/>
  <c r="Z33" i="74"/>
  <c r="AA33" i="74" s="1"/>
  <c r="W9" i="74"/>
  <c r="X9" i="74" s="1"/>
  <c r="W37" i="74"/>
  <c r="X37" i="74" s="1"/>
  <c r="E173" i="75"/>
  <c r="E61" i="75"/>
  <c r="F61" i="75" s="1"/>
  <c r="G61" i="75" s="1"/>
  <c r="H61" i="75" s="1"/>
  <c r="F173" i="75"/>
  <c r="G173" i="75"/>
  <c r="H173" i="75"/>
  <c r="F228" i="75"/>
  <c r="G228" i="75"/>
  <c r="J173" i="75"/>
  <c r="I173" i="75"/>
  <c r="C90" i="77"/>
  <c r="C98" i="77"/>
  <c r="D15" i="77"/>
  <c r="K173" i="75"/>
  <c r="H228" i="75"/>
  <c r="L173" i="75"/>
  <c r="M173" i="75"/>
  <c r="N173" i="75"/>
  <c r="I228" i="75"/>
  <c r="J228" i="75"/>
  <c r="P173" i="75"/>
  <c r="O173" i="75"/>
  <c r="K228" i="75"/>
  <c r="L228" i="75"/>
  <c r="L502" i="75" s="1"/>
  <c r="M228" i="75"/>
  <c r="M502" i="75" s="1"/>
  <c r="N228" i="75"/>
  <c r="N502" i="75" s="1"/>
  <c r="O228" i="75"/>
  <c r="Q173" i="75"/>
  <c r="P228" i="75"/>
  <c r="P502" i="75" s="1"/>
  <c r="R173" i="75"/>
  <c r="S173" i="75"/>
  <c r="Q228" i="75"/>
  <c r="Q502" i="75" s="1"/>
  <c r="T173" i="75"/>
  <c r="U173" i="75"/>
  <c r="R228" i="75"/>
  <c r="V173" i="75"/>
  <c r="W173" i="75"/>
  <c r="S228" i="75"/>
  <c r="X173" i="75"/>
  <c r="T228" i="75"/>
  <c r="U228" i="75"/>
  <c r="Y173" i="75"/>
  <c r="V228" i="75"/>
  <c r="Z173" i="75"/>
  <c r="W228" i="75"/>
  <c r="W502" i="75" s="1"/>
  <c r="AA173" i="75"/>
  <c r="AB173" i="75"/>
  <c r="X228" i="75"/>
  <c r="Y228" i="75"/>
  <c r="AC173" i="75"/>
  <c r="AD173" i="75"/>
  <c r="Z228" i="75"/>
  <c r="Z502" i="75" s="1"/>
  <c r="AA228" i="75"/>
  <c r="AE173" i="75"/>
  <c r="AB228" i="75"/>
  <c r="AB502" i="75" s="1"/>
  <c r="AF173" i="75"/>
  <c r="AG173" i="75"/>
  <c r="AC228" i="75"/>
  <c r="AC502" i="75" s="1"/>
  <c r="AH173" i="75"/>
  <c r="AD228" i="75"/>
  <c r="AE228" i="75"/>
  <c r="AI173" i="75"/>
  <c r="AJ173" i="75"/>
  <c r="AF228" i="75"/>
  <c r="AF502" i="75" s="1"/>
  <c r="AK173" i="75"/>
  <c r="AG228" i="75"/>
  <c r="AH228" i="75"/>
  <c r="AH502" i="75" s="1"/>
  <c r="AL173" i="75"/>
  <c r="AM173" i="75"/>
  <c r="AI228" i="75"/>
  <c r="AI502" i="75" s="1"/>
  <c r="AN173" i="75"/>
  <c r="AJ228" i="75"/>
  <c r="AK228" i="75"/>
  <c r="AK502" i="75" s="1"/>
  <c r="AO173" i="75"/>
  <c r="AP173" i="75"/>
  <c r="AL228" i="75"/>
  <c r="AL502" i="75" s="1"/>
  <c r="AM228" i="75"/>
  <c r="AM502" i="75" s="1"/>
  <c r="AQ173" i="75"/>
  <c r="AR173" i="75"/>
  <c r="AN228" i="75"/>
  <c r="AO228" i="75"/>
  <c r="AS173" i="75"/>
  <c r="AT173" i="75"/>
  <c r="AP228" i="75"/>
  <c r="AU173" i="75"/>
  <c r="AQ228" i="75"/>
  <c r="AQ502" i="75" s="1"/>
  <c r="AV173" i="75"/>
  <c r="AR228" i="75"/>
  <c r="AW173" i="75"/>
  <c r="AS228" i="75"/>
  <c r="AS502" i="75" s="1"/>
  <c r="AT228" i="75"/>
  <c r="AT502" i="75" s="1"/>
  <c r="AX173" i="75"/>
  <c r="AY173" i="75"/>
  <c r="AU228" i="75"/>
  <c r="AZ173" i="75"/>
  <c r="AV228" i="75"/>
  <c r="BA173" i="75"/>
  <c r="AW228" i="75"/>
  <c r="AX228" i="75"/>
  <c r="AY228" i="75"/>
  <c r="AZ228" i="75"/>
  <c r="BA228" i="75"/>
  <c r="N41" i="74"/>
  <c r="Z36" i="74"/>
  <c r="AA36" i="74" s="1"/>
  <c r="R22" i="74"/>
  <c r="W7" i="74"/>
  <c r="X7" i="74" s="1"/>
  <c r="N7" i="74"/>
  <c r="T41" i="74"/>
  <c r="X14" i="74"/>
  <c r="Z7" i="74"/>
  <c r="AA7" i="74" s="1"/>
  <c r="X23" i="74"/>
  <c r="AB21" i="74"/>
  <c r="Q6" i="74"/>
  <c r="O7" i="74"/>
  <c r="O8" i="74"/>
  <c r="O41" i="74"/>
  <c r="O37" i="74"/>
  <c r="O11" i="74"/>
  <c r="W41" i="74"/>
  <c r="X41" i="74" s="1"/>
  <c r="R21" i="74"/>
  <c r="Q13" i="74"/>
  <c r="N12" i="74"/>
  <c r="O12" i="74" s="1"/>
  <c r="Q11" i="74"/>
  <c r="R11" i="74" s="1"/>
  <c r="AB34" i="74"/>
  <c r="O21" i="74"/>
  <c r="T20" i="74"/>
  <c r="U20" i="74" s="1"/>
  <c r="W11" i="74"/>
  <c r="X11" i="74" s="1"/>
  <c r="W6" i="74"/>
  <c r="X6" i="74" s="1"/>
  <c r="Z41" i="74"/>
  <c r="AA41" i="74" s="1"/>
  <c r="Z6" i="74"/>
  <c r="AA6" i="74" s="1"/>
  <c r="O13" i="74"/>
  <c r="O18" i="74"/>
  <c r="O23" i="74"/>
  <c r="AB17" i="74"/>
  <c r="R17" i="74"/>
  <c r="AB27" i="74"/>
  <c r="AB37" i="74"/>
  <c r="AB18" i="74"/>
  <c r="AB20" i="74"/>
  <c r="AC24" i="74"/>
  <c r="AC33" i="74"/>
  <c r="AB9" i="74"/>
  <c r="R33" i="74"/>
  <c r="AB33" i="74"/>
  <c r="R6" i="74"/>
  <c r="AB6" i="74"/>
  <c r="AB23" i="74"/>
  <c r="AB24" i="74"/>
  <c r="R24" i="74"/>
  <c r="AB11" i="74"/>
  <c r="U41" i="74"/>
  <c r="AC41" i="74"/>
  <c r="AC40" i="74"/>
  <c r="AC23" i="74"/>
  <c r="R10" i="74"/>
  <c r="AB10" i="74"/>
  <c r="R36" i="74"/>
  <c r="AB36" i="74"/>
  <c r="R8" i="74"/>
  <c r="AB8" i="74"/>
  <c r="AB25" i="74"/>
  <c r="AB40" i="74"/>
  <c r="R40" i="74"/>
  <c r="AB14" i="74"/>
  <c r="AC27" i="74"/>
  <c r="AB32" i="74"/>
  <c r="R32" i="74"/>
  <c r="AB41" i="74"/>
  <c r="AB13" i="74"/>
  <c r="R13" i="74"/>
  <c r="R30" i="74"/>
  <c r="AB30" i="74"/>
  <c r="AB7" i="74"/>
  <c r="AB19" i="74"/>
  <c r="AC20" i="74"/>
  <c r="AC12" i="74"/>
  <c r="H391" i="75"/>
  <c r="H7" i="78" s="1"/>
  <c r="G44" i="78" s="1"/>
  <c r="J59" i="78"/>
  <c r="J60" i="78" s="1"/>
  <c r="H59" i="78"/>
  <c r="H60" i="78" s="1"/>
  <c r="K391" i="75"/>
  <c r="K9" i="76" s="1"/>
  <c r="B82" i="73"/>
  <c r="D77" i="73"/>
  <c r="C77" i="73"/>
  <c r="G11" i="73"/>
  <c r="C78" i="73"/>
  <c r="D78" i="73"/>
  <c r="AK414" i="75" l="1"/>
  <c r="AL416" i="75"/>
  <c r="AR408" i="75"/>
  <c r="R29" i="74"/>
  <c r="T29" i="74"/>
  <c r="U29" i="74" s="1"/>
  <c r="T26" i="74"/>
  <c r="U26" i="74" s="1"/>
  <c r="AA84" i="74"/>
  <c r="R34" i="74"/>
  <c r="Z411" i="75"/>
  <c r="J405" i="75"/>
  <c r="AM412" i="75"/>
  <c r="E428" i="75"/>
  <c r="F502" i="75"/>
  <c r="AS408" i="75"/>
  <c r="W425" i="75"/>
  <c r="AY406" i="75"/>
  <c r="AT408" i="75"/>
  <c r="AC417" i="75"/>
  <c r="N421" i="75"/>
  <c r="H421" i="75"/>
  <c r="Z418" i="75"/>
  <c r="AR400" i="75"/>
  <c r="AV419" i="75"/>
  <c r="AA418" i="75"/>
  <c r="AS415" i="75"/>
  <c r="F408" i="75"/>
  <c r="C38" i="77"/>
  <c r="G502" i="75"/>
  <c r="BA502" i="75"/>
  <c r="AG502" i="75"/>
  <c r="Z409" i="75"/>
  <c r="AF423" i="75"/>
  <c r="G414" i="75"/>
  <c r="AQ422" i="75"/>
  <c r="G421" i="75"/>
  <c r="AN401" i="75"/>
  <c r="AJ403" i="75"/>
  <c r="H394" i="75"/>
  <c r="AD412" i="75"/>
  <c r="AO410" i="75"/>
  <c r="AX417" i="75"/>
  <c r="M426" i="75"/>
  <c r="AT415" i="75"/>
  <c r="X425" i="75"/>
  <c r="F414" i="75"/>
  <c r="AP422" i="75"/>
  <c r="S407" i="75"/>
  <c r="O405" i="75"/>
  <c r="K502" i="75"/>
  <c r="I502" i="75"/>
  <c r="J502" i="75"/>
  <c r="H502" i="75"/>
  <c r="N397" i="75"/>
  <c r="AA502" i="75"/>
  <c r="Y502" i="75"/>
  <c r="AI415" i="75"/>
  <c r="AZ415" i="75"/>
  <c r="Y411" i="75"/>
  <c r="E403" i="75"/>
  <c r="AY398" i="75"/>
  <c r="D502" i="75"/>
  <c r="U502" i="75"/>
  <c r="AO502" i="75"/>
  <c r="AY502" i="75"/>
  <c r="AV502" i="75"/>
  <c r="X502" i="75"/>
  <c r="T502" i="75"/>
  <c r="E502" i="75"/>
  <c r="AZ502" i="75"/>
  <c r="R502" i="75"/>
  <c r="S502" i="75"/>
  <c r="O502" i="75"/>
  <c r="AX502" i="75"/>
  <c r="AR502" i="75"/>
  <c r="AJ502" i="75"/>
  <c r="AD502" i="75"/>
  <c r="AW502" i="75"/>
  <c r="AU502" i="75"/>
  <c r="AE502" i="75"/>
  <c r="AP502" i="75"/>
  <c r="AN502" i="75"/>
  <c r="V502" i="75"/>
  <c r="E347" i="75"/>
  <c r="G346" i="75"/>
  <c r="H345" i="75"/>
  <c r="H344" i="75"/>
  <c r="G343" i="75"/>
  <c r="E342" i="75"/>
  <c r="J350" i="75"/>
  <c r="F350" i="75"/>
  <c r="AY388" i="75"/>
  <c r="AQ388" i="75"/>
  <c r="AI388" i="75"/>
  <c r="AA388" i="75"/>
  <c r="S388" i="75"/>
  <c r="K388" i="75"/>
  <c r="AX387" i="75"/>
  <c r="AP387" i="75"/>
  <c r="AH387" i="75"/>
  <c r="Z387" i="75"/>
  <c r="R387" i="75"/>
  <c r="J387" i="75"/>
  <c r="AV386" i="75"/>
  <c r="AN386" i="75"/>
  <c r="AF386" i="75"/>
  <c r="X386" i="75"/>
  <c r="L386" i="75"/>
  <c r="AW385" i="75"/>
  <c r="AO385" i="75"/>
  <c r="AG385" i="75"/>
  <c r="Y385" i="75"/>
  <c r="Q385" i="75"/>
  <c r="I385" i="75"/>
  <c r="AS384" i="75"/>
  <c r="AK384" i="75"/>
  <c r="AC384" i="75"/>
  <c r="U384" i="75"/>
  <c r="M384" i="75"/>
  <c r="E384" i="75"/>
  <c r="AN383" i="75"/>
  <c r="AF383" i="75"/>
  <c r="X383" i="75"/>
  <c r="L383" i="75"/>
  <c r="H383" i="75"/>
  <c r="AP382" i="75"/>
  <c r="AH382" i="75"/>
  <c r="Z382" i="75"/>
  <c r="R382" i="75"/>
  <c r="J382" i="75"/>
  <c r="AQ381" i="75"/>
  <c r="AI381" i="75"/>
  <c r="AA381" i="75"/>
  <c r="S381" i="75"/>
  <c r="K381" i="75"/>
  <c r="AQ380" i="75"/>
  <c r="AI380" i="75"/>
  <c r="AA380" i="75"/>
  <c r="S380" i="75"/>
  <c r="K380" i="75"/>
  <c r="AP379" i="75"/>
  <c r="AH379" i="75"/>
  <c r="V379" i="75"/>
  <c r="R379" i="75"/>
  <c r="J379" i="75"/>
  <c r="AN378" i="75"/>
  <c r="AF378" i="75"/>
  <c r="X378" i="75"/>
  <c r="P378" i="75"/>
  <c r="H378" i="75"/>
  <c r="AK377" i="75"/>
  <c r="AC377" i="75"/>
  <c r="U377" i="75"/>
  <c r="M377" i="75"/>
  <c r="E377" i="75"/>
  <c r="AG376" i="75"/>
  <c r="Y376" i="75"/>
  <c r="Q376" i="75"/>
  <c r="E376" i="75"/>
  <c r="AF375" i="75"/>
  <c r="X375" i="75"/>
  <c r="P375" i="75"/>
  <c r="H375" i="75"/>
  <c r="AH374" i="75"/>
  <c r="Z374" i="75"/>
  <c r="R374" i="75"/>
  <c r="J374" i="75"/>
  <c r="AI373" i="75"/>
  <c r="AA373" i="75"/>
  <c r="S373" i="75"/>
  <c r="K373" i="75"/>
  <c r="AI372" i="75"/>
  <c r="AA372" i="75"/>
  <c r="S372" i="75"/>
  <c r="K372" i="75"/>
  <c r="AH371" i="75"/>
  <c r="Z371" i="75"/>
  <c r="R371" i="75"/>
  <c r="J371" i="75"/>
  <c r="AF370" i="75"/>
  <c r="X370" i="75"/>
  <c r="P370" i="75"/>
  <c r="H370" i="75"/>
  <c r="Y369" i="75"/>
  <c r="Q369" i="75"/>
  <c r="I369" i="75"/>
  <c r="AC368" i="75"/>
  <c r="U368" i="75"/>
  <c r="M368" i="75"/>
  <c r="E368" i="75"/>
  <c r="X367" i="75"/>
  <c r="P367" i="75"/>
  <c r="H367" i="75"/>
  <c r="Z366" i="75"/>
  <c r="R366" i="75"/>
  <c r="J366" i="75"/>
  <c r="AA365" i="75"/>
  <c r="S365" i="75"/>
  <c r="K365" i="75"/>
  <c r="W364" i="75"/>
  <c r="O364" i="75"/>
  <c r="G364" i="75"/>
  <c r="V363" i="75"/>
  <c r="N363" i="75"/>
  <c r="F363" i="75"/>
  <c r="T362" i="75"/>
  <c r="L362" i="75"/>
  <c r="U361" i="75"/>
  <c r="M361" i="75"/>
  <c r="E361" i="75"/>
  <c r="Q360" i="75"/>
  <c r="I360" i="75"/>
  <c r="T359" i="75"/>
  <c r="L359" i="75"/>
  <c r="V358" i="75"/>
  <c r="N358" i="75"/>
  <c r="F358" i="75"/>
  <c r="K357" i="75"/>
  <c r="S356" i="75"/>
  <c r="K356" i="75"/>
  <c r="R355" i="75"/>
  <c r="J355" i="75"/>
  <c r="L354" i="75"/>
  <c r="Q353" i="75"/>
  <c r="I353" i="75"/>
  <c r="N350" i="75"/>
  <c r="AU388" i="75"/>
  <c r="AM388" i="75"/>
  <c r="AE388" i="75"/>
  <c r="W388" i="75"/>
  <c r="O388" i="75"/>
  <c r="G388" i="75"/>
  <c r="AT387" i="75"/>
  <c r="AL387" i="75"/>
  <c r="AD387" i="75"/>
  <c r="V387" i="75"/>
  <c r="N387" i="75"/>
  <c r="F387" i="75"/>
  <c r="AR386" i="75"/>
  <c r="AJ386" i="75"/>
  <c r="AB386" i="75"/>
  <c r="T386" i="75"/>
  <c r="P386" i="75"/>
  <c r="H386" i="75"/>
  <c r="AS385" i="75"/>
  <c r="AK385" i="75"/>
  <c r="AC385" i="75"/>
  <c r="U385" i="75"/>
  <c r="M385" i="75"/>
  <c r="E385" i="75"/>
  <c r="AO384" i="75"/>
  <c r="AG384" i="75"/>
  <c r="Y384" i="75"/>
  <c r="Q384" i="75"/>
  <c r="I384" i="75"/>
  <c r="AR383" i="75"/>
  <c r="AJ383" i="75"/>
  <c r="AB383" i="75"/>
  <c r="T383" i="75"/>
  <c r="P383" i="75"/>
  <c r="AT382" i="75"/>
  <c r="AL382" i="75"/>
  <c r="AD382" i="75"/>
  <c r="V382" i="75"/>
  <c r="N382" i="75"/>
  <c r="F382" i="75"/>
  <c r="AM381" i="75"/>
  <c r="AE381" i="75"/>
  <c r="W381" i="75"/>
  <c r="O381" i="75"/>
  <c r="G381" i="75"/>
  <c r="AM380" i="75"/>
  <c r="AE380" i="75"/>
  <c r="W380" i="75"/>
  <c r="O380" i="75"/>
  <c r="G380" i="75"/>
  <c r="AL379" i="75"/>
  <c r="AD379" i="75"/>
  <c r="Z379" i="75"/>
  <c r="N379" i="75"/>
  <c r="F379" i="75"/>
  <c r="AJ378" i="75"/>
  <c r="AB378" i="75"/>
  <c r="T378" i="75"/>
  <c r="L378" i="75"/>
  <c r="AO377" i="75"/>
  <c r="AG377" i="75"/>
  <c r="Y377" i="75"/>
  <c r="Q377" i="75"/>
  <c r="I377" i="75"/>
  <c r="AK376" i="75"/>
  <c r="AC376" i="75"/>
  <c r="U376" i="75"/>
  <c r="M376" i="75"/>
  <c r="I376" i="75"/>
  <c r="AJ375" i="75"/>
  <c r="AB375" i="75"/>
  <c r="T375" i="75"/>
  <c r="L375" i="75"/>
  <c r="AL374" i="75"/>
  <c r="AD374" i="75"/>
  <c r="V374" i="75"/>
  <c r="N374" i="75"/>
  <c r="F374" i="75"/>
  <c r="AE373" i="75"/>
  <c r="W373" i="75"/>
  <c r="O373" i="75"/>
  <c r="G373" i="75"/>
  <c r="AE372" i="75"/>
  <c r="W372" i="75"/>
  <c r="O372" i="75"/>
  <c r="G372" i="75"/>
  <c r="AD371" i="75"/>
  <c r="V371" i="75"/>
  <c r="N371" i="75"/>
  <c r="F371" i="75"/>
  <c r="AB370" i="75"/>
  <c r="T370" i="75"/>
  <c r="L370" i="75"/>
  <c r="AG369" i="75"/>
  <c r="AC369" i="75"/>
  <c r="U369" i="75"/>
  <c r="M369" i="75"/>
  <c r="E369" i="75"/>
  <c r="Y368" i="75"/>
  <c r="Q368" i="75"/>
  <c r="I368" i="75"/>
  <c r="AB367" i="75"/>
  <c r="T367" i="75"/>
  <c r="L367" i="75"/>
  <c r="AD366" i="75"/>
  <c r="V366" i="75"/>
  <c r="N366" i="75"/>
  <c r="F366" i="75"/>
  <c r="W365" i="75"/>
  <c r="O365" i="75"/>
  <c r="G365" i="75"/>
  <c r="AA364" i="75"/>
  <c r="S364" i="75"/>
  <c r="K364" i="75"/>
  <c r="Z363" i="75"/>
  <c r="R363" i="75"/>
  <c r="J363" i="75"/>
  <c r="X362" i="75"/>
  <c r="P362" i="75"/>
  <c r="H362" i="75"/>
  <c r="Y361" i="75"/>
  <c r="Q361" i="75"/>
  <c r="I361" i="75"/>
  <c r="U360" i="75"/>
  <c r="M360" i="75"/>
  <c r="E360" i="75"/>
  <c r="P359" i="75"/>
  <c r="H359" i="75"/>
  <c r="R358" i="75"/>
  <c r="J358" i="75"/>
  <c r="S357" i="75"/>
  <c r="O357" i="75"/>
  <c r="G357" i="75"/>
  <c r="O356" i="75"/>
  <c r="G356" i="75"/>
  <c r="N355" i="75"/>
  <c r="F355" i="75"/>
  <c r="P354" i="75"/>
  <c r="H354" i="75"/>
  <c r="M353" i="75"/>
  <c r="E353" i="75"/>
  <c r="M352" i="75"/>
  <c r="I352" i="75"/>
  <c r="E352" i="75"/>
  <c r="L351" i="75"/>
  <c r="H351" i="75"/>
  <c r="K349" i="75"/>
  <c r="G349" i="75"/>
  <c r="G348" i="75"/>
  <c r="J347" i="75"/>
  <c r="AX388" i="75"/>
  <c r="AP388" i="75"/>
  <c r="AD388" i="75"/>
  <c r="Z388" i="75"/>
  <c r="R388" i="75"/>
  <c r="J388" i="75"/>
  <c r="AW387" i="75"/>
  <c r="AO387" i="75"/>
  <c r="AG387" i="75"/>
  <c r="Y387" i="75"/>
  <c r="Q387" i="75"/>
  <c r="I387" i="75"/>
  <c r="AU386" i="75"/>
  <c r="AM386" i="75"/>
  <c r="AE386" i="75"/>
  <c r="W386" i="75"/>
  <c r="O386" i="75"/>
  <c r="G386" i="75"/>
  <c r="AR385" i="75"/>
  <c r="AJ385" i="75"/>
  <c r="AB385" i="75"/>
  <c r="T385" i="75"/>
  <c r="P385" i="75"/>
  <c r="H385" i="75"/>
  <c r="AR384" i="75"/>
  <c r="AJ384" i="75"/>
  <c r="AB384" i="75"/>
  <c r="T384" i="75"/>
  <c r="L384" i="75"/>
  <c r="AU383" i="75"/>
  <c r="AM383" i="75"/>
  <c r="AE383" i="75"/>
  <c r="W383" i="75"/>
  <c r="O383" i="75"/>
  <c r="G383" i="75"/>
  <c r="AO382" i="75"/>
  <c r="AG382" i="75"/>
  <c r="Y382" i="75"/>
  <c r="Q382" i="75"/>
  <c r="I382" i="75"/>
  <c r="AP381" i="75"/>
  <c r="AH381" i="75"/>
  <c r="Z381" i="75"/>
  <c r="R381" i="75"/>
  <c r="J381" i="75"/>
  <c r="AP380" i="75"/>
  <c r="AH380" i="75"/>
  <c r="Z380" i="75"/>
  <c r="R380" i="75"/>
  <c r="J380" i="75"/>
  <c r="AO379" i="75"/>
  <c r="AG379" i="75"/>
  <c r="Y379" i="75"/>
  <c r="Q379" i="75"/>
  <c r="I379" i="75"/>
  <c r="AM378" i="75"/>
  <c r="AE378" i="75"/>
  <c r="W378" i="75"/>
  <c r="O378" i="75"/>
  <c r="G378" i="75"/>
  <c r="AJ377" i="75"/>
  <c r="AB377" i="75"/>
  <c r="T377" i="75"/>
  <c r="L377" i="75"/>
  <c r="AN376" i="75"/>
  <c r="AF376" i="75"/>
  <c r="X376" i="75"/>
  <c r="P376" i="75"/>
  <c r="H376" i="75"/>
  <c r="AI375" i="75"/>
  <c r="AA375" i="75"/>
  <c r="S375" i="75"/>
  <c r="O375" i="75"/>
  <c r="G375" i="75"/>
  <c r="AG374" i="75"/>
  <c r="Y374" i="75"/>
  <c r="Q374" i="75"/>
  <c r="I374" i="75"/>
  <c r="AH373" i="75"/>
  <c r="Z373" i="75"/>
  <c r="R373" i="75"/>
  <c r="N373" i="75"/>
  <c r="J373" i="75"/>
  <c r="F373" i="75"/>
  <c r="AH372" i="75"/>
  <c r="AD372" i="75"/>
  <c r="Z372" i="75"/>
  <c r="V372" i="75"/>
  <c r="R372" i="75"/>
  <c r="N372" i="75"/>
  <c r="J372" i="75"/>
  <c r="F372" i="75"/>
  <c r="AG371" i="75"/>
  <c r="AC371" i="75"/>
  <c r="Y371" i="75"/>
  <c r="U371" i="75"/>
  <c r="Q371" i="75"/>
  <c r="M371" i="75"/>
  <c r="I371" i="75"/>
  <c r="E371" i="75"/>
  <c r="AE370" i="75"/>
  <c r="AA370" i="75"/>
  <c r="W370" i="75"/>
  <c r="S370" i="75"/>
  <c r="O370" i="75"/>
  <c r="K370" i="75"/>
  <c r="G370" i="75"/>
  <c r="AF369" i="75"/>
  <c r="AB369" i="75"/>
  <c r="X369" i="75"/>
  <c r="T369" i="75"/>
  <c r="P369" i="75"/>
  <c r="L369" i="75"/>
  <c r="H369" i="75"/>
  <c r="AF368" i="75"/>
  <c r="AB368" i="75"/>
  <c r="X368" i="75"/>
  <c r="T368" i="75"/>
  <c r="P368" i="75"/>
  <c r="L368" i="75"/>
  <c r="H368" i="75"/>
  <c r="AE367" i="75"/>
  <c r="W367" i="75"/>
  <c r="S367" i="75"/>
  <c r="O367" i="75"/>
  <c r="K367" i="75"/>
  <c r="G367" i="75"/>
  <c r="AC366" i="75"/>
  <c r="Y366" i="75"/>
  <c r="U366" i="75"/>
  <c r="Q366" i="75"/>
  <c r="M366" i="75"/>
  <c r="I366" i="75"/>
  <c r="E366" i="75"/>
  <c r="Z365" i="75"/>
  <c r="V365" i="75"/>
  <c r="R365" i="75"/>
  <c r="N365" i="75"/>
  <c r="J365" i="75"/>
  <c r="F365" i="75"/>
  <c r="Z364" i="75"/>
  <c r="V364" i="75"/>
  <c r="R364" i="75"/>
  <c r="N364" i="75"/>
  <c r="J364" i="75"/>
  <c r="F364" i="75"/>
  <c r="Y363" i="75"/>
  <c r="U363" i="75"/>
  <c r="Q363" i="75"/>
  <c r="M363" i="75"/>
  <c r="I363" i="75"/>
  <c r="E363" i="75"/>
  <c r="W362" i="75"/>
  <c r="S362" i="75"/>
  <c r="O362" i="75"/>
  <c r="K362" i="75"/>
  <c r="G362" i="75"/>
  <c r="X361" i="75"/>
  <c r="T361" i="75"/>
  <c r="P361" i="75"/>
  <c r="L361" i="75"/>
  <c r="H361" i="75"/>
  <c r="X360" i="75"/>
  <c r="T360" i="75"/>
  <c r="P360" i="75"/>
  <c r="L360" i="75"/>
  <c r="H360" i="75"/>
  <c r="W359" i="75"/>
  <c r="S359" i="75"/>
  <c r="O359" i="75"/>
  <c r="K359" i="75"/>
  <c r="G359" i="75"/>
  <c r="U358" i="75"/>
  <c r="Q358" i="75"/>
  <c r="M358" i="75"/>
  <c r="I358" i="75"/>
  <c r="E358" i="75"/>
  <c r="R357" i="75"/>
  <c r="N357" i="75"/>
  <c r="J357" i="75"/>
  <c r="F357" i="75"/>
  <c r="R356" i="75"/>
  <c r="N356" i="75"/>
  <c r="J356" i="75"/>
  <c r="F356" i="75"/>
  <c r="Q355" i="75"/>
  <c r="M355" i="75"/>
  <c r="I355" i="75"/>
  <c r="E355" i="75"/>
  <c r="O354" i="75"/>
  <c r="K354" i="75"/>
  <c r="G354" i="75"/>
  <c r="P353" i="75"/>
  <c r="L353" i="75"/>
  <c r="H353" i="75"/>
  <c r="P352" i="75"/>
  <c r="L352" i="75"/>
  <c r="H352" i="75"/>
  <c r="O351" i="75"/>
  <c r="K351" i="75"/>
  <c r="G351" i="75"/>
  <c r="M350" i="75"/>
  <c r="I350" i="75"/>
  <c r="E350" i="75"/>
  <c r="J349" i="75"/>
  <c r="F349" i="75"/>
  <c r="J348" i="75"/>
  <c r="F348" i="75"/>
  <c r="H347" i="75"/>
  <c r="J346" i="75"/>
  <c r="F346" i="75"/>
  <c r="G345" i="75"/>
  <c r="G344" i="75"/>
  <c r="F343" i="75"/>
  <c r="E341" i="75"/>
  <c r="AW388" i="75"/>
  <c r="AS388" i="75"/>
  <c r="AO388" i="75"/>
  <c r="AK388" i="75"/>
  <c r="AG388" i="75"/>
  <c r="AC388" i="75"/>
  <c r="Y388" i="75"/>
  <c r="U388" i="75"/>
  <c r="Q388" i="75"/>
  <c r="M388" i="75"/>
  <c r="I388" i="75"/>
  <c r="E388" i="75"/>
  <c r="AV387" i="75"/>
  <c r="AR387" i="75"/>
  <c r="AN387" i="75"/>
  <c r="AJ387" i="75"/>
  <c r="AF387" i="75"/>
  <c r="AB387" i="75"/>
  <c r="X387" i="75"/>
  <c r="T387" i="75"/>
  <c r="P387" i="75"/>
  <c r="L387" i="75"/>
  <c r="H387" i="75"/>
  <c r="AX386" i="75"/>
  <c r="AT386" i="75"/>
  <c r="AP386" i="75"/>
  <c r="AL386" i="75"/>
  <c r="AH386" i="75"/>
  <c r="AD386" i="75"/>
  <c r="Z386" i="75"/>
  <c r="V386" i="75"/>
  <c r="R386" i="75"/>
  <c r="N386" i="75"/>
  <c r="J386" i="75"/>
  <c r="F386" i="75"/>
  <c r="AU385" i="75"/>
  <c r="AQ385" i="75"/>
  <c r="AM385" i="75"/>
  <c r="AI385" i="75"/>
  <c r="AE385" i="75"/>
  <c r="AA385" i="75"/>
  <c r="W385" i="75"/>
  <c r="S385" i="75"/>
  <c r="O385" i="75"/>
  <c r="K385" i="75"/>
  <c r="G385" i="75"/>
  <c r="AU384" i="75"/>
  <c r="AQ384" i="75"/>
  <c r="AM384" i="75"/>
  <c r="AI384" i="75"/>
  <c r="AE384" i="75"/>
  <c r="AA384" i="75"/>
  <c r="W384" i="75"/>
  <c r="S384" i="75"/>
  <c r="O384" i="75"/>
  <c r="K384" i="75"/>
  <c r="G384" i="75"/>
  <c r="AT383" i="75"/>
  <c r="AP383" i="75"/>
  <c r="AL383" i="75"/>
  <c r="AH383" i="75"/>
  <c r="AD383" i="75"/>
  <c r="Z383" i="75"/>
  <c r="V383" i="75"/>
  <c r="R383" i="75"/>
  <c r="N383" i="75"/>
  <c r="J383" i="75"/>
  <c r="F383" i="75"/>
  <c r="AR382" i="75"/>
  <c r="AN382" i="75"/>
  <c r="AJ382" i="75"/>
  <c r="AF382" i="75"/>
  <c r="AB382" i="75"/>
  <c r="X382" i="75"/>
  <c r="T382" i="75"/>
  <c r="P382" i="75"/>
  <c r="L382" i="75"/>
  <c r="H382" i="75"/>
  <c r="AS381" i="75"/>
  <c r="AO381" i="75"/>
  <c r="AK381" i="75"/>
  <c r="AG381" i="75"/>
  <c r="AC381" i="75"/>
  <c r="Y381" i="75"/>
  <c r="U381" i="75"/>
  <c r="Q381" i="75"/>
  <c r="M381" i="75"/>
  <c r="I381" i="75"/>
  <c r="E381" i="75"/>
  <c r="AO380" i="75"/>
  <c r="AK380" i="75"/>
  <c r="AG380" i="75"/>
  <c r="AC380" i="75"/>
  <c r="Y380" i="75"/>
  <c r="U380" i="75"/>
  <c r="Q380" i="75"/>
  <c r="M380" i="75"/>
  <c r="I380" i="75"/>
  <c r="E380" i="75"/>
  <c r="AN379" i="75"/>
  <c r="AJ379" i="75"/>
  <c r="AF379" i="75"/>
  <c r="AB379" i="75"/>
  <c r="X379" i="75"/>
  <c r="T379" i="75"/>
  <c r="P379" i="75"/>
  <c r="L379" i="75"/>
  <c r="H379" i="75"/>
  <c r="AP378" i="75"/>
  <c r="AL378" i="75"/>
  <c r="AH378" i="75"/>
  <c r="AD378" i="75"/>
  <c r="Z378" i="75"/>
  <c r="V378" i="75"/>
  <c r="R378" i="75"/>
  <c r="N378" i="75"/>
  <c r="J378" i="75"/>
  <c r="F378" i="75"/>
  <c r="AM377" i="75"/>
  <c r="AI377" i="75"/>
  <c r="AE377" i="75"/>
  <c r="AA377" i="75"/>
  <c r="W377" i="75"/>
  <c r="K348" i="75"/>
  <c r="AT388" i="75"/>
  <c r="AL388" i="75"/>
  <c r="AH388" i="75"/>
  <c r="V388" i="75"/>
  <c r="N388" i="75"/>
  <c r="F388" i="75"/>
  <c r="AS387" i="75"/>
  <c r="AK387" i="75"/>
  <c r="AC387" i="75"/>
  <c r="U387" i="75"/>
  <c r="M387" i="75"/>
  <c r="E387" i="75"/>
  <c r="AQ386" i="75"/>
  <c r="AI386" i="75"/>
  <c r="AA386" i="75"/>
  <c r="S386" i="75"/>
  <c r="K386" i="75"/>
  <c r="AV385" i="75"/>
  <c r="AN385" i="75"/>
  <c r="AF385" i="75"/>
  <c r="X385" i="75"/>
  <c r="L385" i="75"/>
  <c r="AV384" i="75"/>
  <c r="AN384" i="75"/>
  <c r="AF384" i="75"/>
  <c r="X384" i="75"/>
  <c r="P384" i="75"/>
  <c r="H384" i="75"/>
  <c r="AQ383" i="75"/>
  <c r="AI383" i="75"/>
  <c r="AA383" i="75"/>
  <c r="S383" i="75"/>
  <c r="K383" i="75"/>
  <c r="AS382" i="75"/>
  <c r="AK382" i="75"/>
  <c r="AC382" i="75"/>
  <c r="U382" i="75"/>
  <c r="M382" i="75"/>
  <c r="E382" i="75"/>
  <c r="AL381" i="75"/>
  <c r="AD381" i="75"/>
  <c r="V381" i="75"/>
  <c r="N381" i="75"/>
  <c r="F381" i="75"/>
  <c r="AL380" i="75"/>
  <c r="AD380" i="75"/>
  <c r="V380" i="75"/>
  <c r="N380" i="75"/>
  <c r="F380" i="75"/>
  <c r="AK379" i="75"/>
  <c r="AC379" i="75"/>
  <c r="U379" i="75"/>
  <c r="M379" i="75"/>
  <c r="E379" i="75"/>
  <c r="AI378" i="75"/>
  <c r="AA378" i="75"/>
  <c r="S378" i="75"/>
  <c r="K378" i="75"/>
  <c r="AN377" i="75"/>
  <c r="AF377" i="75"/>
  <c r="X377" i="75"/>
  <c r="P377" i="75"/>
  <c r="H377" i="75"/>
  <c r="AJ376" i="75"/>
  <c r="AB376" i="75"/>
  <c r="T376" i="75"/>
  <c r="L376" i="75"/>
  <c r="AM375" i="75"/>
  <c r="AE375" i="75"/>
  <c r="W375" i="75"/>
  <c r="K375" i="75"/>
  <c r="AK374" i="75"/>
  <c r="AC374" i="75"/>
  <c r="U374" i="75"/>
  <c r="M374" i="75"/>
  <c r="E374" i="75"/>
  <c r="AD373" i="75"/>
  <c r="V373" i="75"/>
  <c r="AA367" i="75"/>
  <c r="I347" i="75"/>
  <c r="AZ388" i="75"/>
  <c r="AV388" i="75"/>
  <c r="AR388" i="75"/>
  <c r="AN388" i="75"/>
  <c r="AJ388" i="75"/>
  <c r="AF388" i="75"/>
  <c r="AB388" i="75"/>
  <c r="X388" i="75"/>
  <c r="T388" i="75"/>
  <c r="P388" i="75"/>
  <c r="L388" i="75"/>
  <c r="H388" i="75"/>
  <c r="AY387" i="75"/>
  <c r="AU387" i="75"/>
  <c r="AQ387" i="75"/>
  <c r="AM387" i="75"/>
  <c r="AI387" i="75"/>
  <c r="AE387" i="75"/>
  <c r="AA387" i="75"/>
  <c r="W387" i="75"/>
  <c r="S387" i="75"/>
  <c r="O387" i="75"/>
  <c r="K387" i="75"/>
  <c r="G387" i="75"/>
  <c r="AW386" i="75"/>
  <c r="AS386" i="75"/>
  <c r="AO386" i="75"/>
  <c r="AK386" i="75"/>
  <c r="AG386" i="75"/>
  <c r="AC386" i="75"/>
  <c r="Y386" i="75"/>
  <c r="U386" i="75"/>
  <c r="Q386" i="75"/>
  <c r="M386" i="75"/>
  <c r="I386" i="75"/>
  <c r="E386" i="75"/>
  <c r="AT385" i="75"/>
  <c r="AP385" i="75"/>
  <c r="AL385" i="75"/>
  <c r="AH385" i="75"/>
  <c r="AD385" i="75"/>
  <c r="Z385" i="75"/>
  <c r="V385" i="75"/>
  <c r="R385" i="75"/>
  <c r="N385" i="75"/>
  <c r="J385" i="75"/>
  <c r="F385" i="75"/>
  <c r="AT384" i="75"/>
  <c r="AP384" i="75"/>
  <c r="AL384" i="75"/>
  <c r="AH384" i="75"/>
  <c r="AD384" i="75"/>
  <c r="Z384" i="75"/>
  <c r="V384" i="75"/>
  <c r="R384" i="75"/>
  <c r="N384" i="75"/>
  <c r="J384" i="75"/>
  <c r="F384" i="75"/>
  <c r="AS383" i="75"/>
  <c r="AO383" i="75"/>
  <c r="AK383" i="75"/>
  <c r="AG383" i="75"/>
  <c r="AC383" i="75"/>
  <c r="Y383" i="75"/>
  <c r="U383" i="75"/>
  <c r="Q383" i="75"/>
  <c r="M383" i="75"/>
  <c r="I383" i="75"/>
  <c r="E383" i="75"/>
  <c r="AQ382" i="75"/>
  <c r="AM382" i="75"/>
  <c r="AI382" i="75"/>
  <c r="AE382" i="75"/>
  <c r="AA382" i="75"/>
  <c r="W382" i="75"/>
  <c r="S382" i="75"/>
  <c r="O382" i="75"/>
  <c r="K382" i="75"/>
  <c r="G382" i="75"/>
  <c r="AR381" i="75"/>
  <c r="AN381" i="75"/>
  <c r="AJ381" i="75"/>
  <c r="AF381" i="75"/>
  <c r="AB381" i="75"/>
  <c r="X381" i="75"/>
  <c r="T381" i="75"/>
  <c r="P381" i="75"/>
  <c r="L381" i="75"/>
  <c r="H381" i="75"/>
  <c r="AR380" i="75"/>
  <c r="AN380" i="75"/>
  <c r="AJ380" i="75"/>
  <c r="AF380" i="75"/>
  <c r="AB380" i="75"/>
  <c r="X380" i="75"/>
  <c r="T380" i="75"/>
  <c r="P380" i="75"/>
  <c r="L380" i="75"/>
  <c r="H380" i="75"/>
  <c r="AQ379" i="75"/>
  <c r="AM379" i="75"/>
  <c r="AI379" i="75"/>
  <c r="AE379" i="75"/>
  <c r="AA379" i="75"/>
  <c r="W379" i="75"/>
  <c r="S379" i="75"/>
  <c r="O379" i="75"/>
  <c r="K379" i="75"/>
  <c r="G379" i="75"/>
  <c r="AO378" i="75"/>
  <c r="AK378" i="75"/>
  <c r="AG378" i="75"/>
  <c r="AC378" i="75"/>
  <c r="Y378" i="75"/>
  <c r="U378" i="75"/>
  <c r="Q378" i="75"/>
  <c r="M378" i="75"/>
  <c r="I378" i="75"/>
  <c r="E378" i="75"/>
  <c r="AL377" i="75"/>
  <c r="AH377" i="75"/>
  <c r="AD377" i="75"/>
  <c r="Z377" i="75"/>
  <c r="S377" i="75"/>
  <c r="O377" i="75"/>
  <c r="K377" i="75"/>
  <c r="G377" i="75"/>
  <c r="AM376" i="75"/>
  <c r="AI376" i="75"/>
  <c r="AE376" i="75"/>
  <c r="AA376" i="75"/>
  <c r="W376" i="75"/>
  <c r="S376" i="75"/>
  <c r="O376" i="75"/>
  <c r="K376" i="75"/>
  <c r="G376" i="75"/>
  <c r="AL375" i="75"/>
  <c r="AH375" i="75"/>
  <c r="AD375" i="75"/>
  <c r="Z375" i="75"/>
  <c r="V375" i="75"/>
  <c r="R375" i="75"/>
  <c r="N375" i="75"/>
  <c r="J375" i="75"/>
  <c r="F375" i="75"/>
  <c r="AJ374" i="75"/>
  <c r="AF374" i="75"/>
  <c r="AB374" i="75"/>
  <c r="X374" i="75"/>
  <c r="T374" i="75"/>
  <c r="P374" i="75"/>
  <c r="L374" i="75"/>
  <c r="H374" i="75"/>
  <c r="AK373" i="75"/>
  <c r="AG373" i="75"/>
  <c r="AC373" i="75"/>
  <c r="Y373" i="75"/>
  <c r="U373" i="75"/>
  <c r="Q373" i="75"/>
  <c r="M373" i="75"/>
  <c r="I373" i="75"/>
  <c r="E373" i="75"/>
  <c r="AG372" i="75"/>
  <c r="AC372" i="75"/>
  <c r="Y372" i="75"/>
  <c r="U372" i="75"/>
  <c r="Q372" i="75"/>
  <c r="M372" i="75"/>
  <c r="I372" i="75"/>
  <c r="E372" i="75"/>
  <c r="AF371" i="75"/>
  <c r="AB371" i="75"/>
  <c r="X371" i="75"/>
  <c r="T371" i="75"/>
  <c r="P371" i="75"/>
  <c r="L371" i="75"/>
  <c r="H371" i="75"/>
  <c r="AH370" i="75"/>
  <c r="AD370" i="75"/>
  <c r="Z370" i="75"/>
  <c r="V370" i="75"/>
  <c r="R370" i="75"/>
  <c r="N370" i="75"/>
  <c r="J370" i="75"/>
  <c r="F370" i="75"/>
  <c r="AE369" i="75"/>
  <c r="AA369" i="75"/>
  <c r="W369" i="75"/>
  <c r="S369" i="75"/>
  <c r="O369" i="75"/>
  <c r="K369" i="75"/>
  <c r="G369" i="75"/>
  <c r="AE368" i="75"/>
  <c r="AA368" i="75"/>
  <c r="W368" i="75"/>
  <c r="S368" i="75"/>
  <c r="O368" i="75"/>
  <c r="K368" i="75"/>
  <c r="G368" i="75"/>
  <c r="AD367" i="75"/>
  <c r="Z367" i="75"/>
  <c r="V367" i="75"/>
  <c r="R367" i="75"/>
  <c r="N367" i="75"/>
  <c r="J367" i="75"/>
  <c r="F367" i="75"/>
  <c r="AB366" i="75"/>
  <c r="X366" i="75"/>
  <c r="T366" i="75"/>
  <c r="P366" i="75"/>
  <c r="L366" i="75"/>
  <c r="H366" i="75"/>
  <c r="AC365" i="75"/>
  <c r="Y365" i="75"/>
  <c r="U365" i="75"/>
  <c r="Q365" i="75"/>
  <c r="M365" i="75"/>
  <c r="I365" i="75"/>
  <c r="E365" i="75"/>
  <c r="Y364" i="75"/>
  <c r="U364" i="75"/>
  <c r="Q364" i="75"/>
  <c r="M364" i="75"/>
  <c r="I364" i="75"/>
  <c r="E364" i="75"/>
  <c r="X363" i="75"/>
  <c r="T363" i="75"/>
  <c r="P363" i="75"/>
  <c r="L363" i="75"/>
  <c r="H363" i="75"/>
  <c r="Z362" i="75"/>
  <c r="V362" i="75"/>
  <c r="R362" i="75"/>
  <c r="N362" i="75"/>
  <c r="J362" i="75"/>
  <c r="F362" i="75"/>
  <c r="W361" i="75"/>
  <c r="S361" i="75"/>
  <c r="O361" i="75"/>
  <c r="K361" i="75"/>
  <c r="G361" i="75"/>
  <c r="W360" i="75"/>
  <c r="S360" i="75"/>
  <c r="O360" i="75"/>
  <c r="K360" i="75"/>
  <c r="G360" i="75"/>
  <c r="V359" i="75"/>
  <c r="R359" i="75"/>
  <c r="N359" i="75"/>
  <c r="J359" i="75"/>
  <c r="F359" i="75"/>
  <c r="T358" i="75"/>
  <c r="P358" i="75"/>
  <c r="L358" i="75"/>
  <c r="H358" i="75"/>
  <c r="U357" i="75"/>
  <c r="Q357" i="75"/>
  <c r="M357" i="75"/>
  <c r="I357" i="75"/>
  <c r="E357" i="75"/>
  <c r="Q356" i="75"/>
  <c r="M356" i="75"/>
  <c r="I356" i="75"/>
  <c r="E356" i="75"/>
  <c r="P355" i="75"/>
  <c r="L355" i="75"/>
  <c r="H355" i="75"/>
  <c r="R354" i="75"/>
  <c r="N354" i="75"/>
  <c r="J354" i="75"/>
  <c r="F354" i="75"/>
  <c r="O353" i="75"/>
  <c r="K353" i="75"/>
  <c r="G353" i="75"/>
  <c r="O352" i="75"/>
  <c r="K352" i="75"/>
  <c r="G352" i="75"/>
  <c r="N351" i="75"/>
  <c r="J351" i="75"/>
  <c r="F351" i="75"/>
  <c r="L350" i="75"/>
  <c r="H350" i="75"/>
  <c r="M349" i="75"/>
  <c r="I349" i="75"/>
  <c r="E349" i="75"/>
  <c r="I348" i="75"/>
  <c r="E348" i="75"/>
  <c r="G347" i="75"/>
  <c r="I346" i="75"/>
  <c r="E346" i="75"/>
  <c r="F345" i="75"/>
  <c r="F344" i="75"/>
  <c r="E343" i="75"/>
  <c r="V377" i="75"/>
  <c r="R377" i="75"/>
  <c r="N377" i="75"/>
  <c r="J377" i="75"/>
  <c r="F377" i="75"/>
  <c r="AL376" i="75"/>
  <c r="AH376" i="75"/>
  <c r="AD376" i="75"/>
  <c r="Z376" i="75"/>
  <c r="V376" i="75"/>
  <c r="R376" i="75"/>
  <c r="N376" i="75"/>
  <c r="J376" i="75"/>
  <c r="F376" i="75"/>
  <c r="AK375" i="75"/>
  <c r="AG375" i="75"/>
  <c r="AC375" i="75"/>
  <c r="Y375" i="75"/>
  <c r="U375" i="75"/>
  <c r="Q375" i="75"/>
  <c r="M375" i="75"/>
  <c r="I375" i="75"/>
  <c r="E375" i="75"/>
  <c r="AI374" i="75"/>
  <c r="AE374" i="75"/>
  <c r="AA374" i="75"/>
  <c r="W374" i="75"/>
  <c r="S374" i="75"/>
  <c r="O374" i="75"/>
  <c r="K374" i="75"/>
  <c r="G374" i="75"/>
  <c r="AJ373" i="75"/>
  <c r="AF373" i="75"/>
  <c r="AB373" i="75"/>
  <c r="X373" i="75"/>
  <c r="T373" i="75"/>
  <c r="P373" i="75"/>
  <c r="L373" i="75"/>
  <c r="H373" i="75"/>
  <c r="AJ372" i="75"/>
  <c r="AF372" i="75"/>
  <c r="AB372" i="75"/>
  <c r="X372" i="75"/>
  <c r="T372" i="75"/>
  <c r="P372" i="75"/>
  <c r="L372" i="75"/>
  <c r="H372" i="75"/>
  <c r="AI371" i="75"/>
  <c r="AE371" i="75"/>
  <c r="AA371" i="75"/>
  <c r="W371" i="75"/>
  <c r="S371" i="75"/>
  <c r="O371" i="75"/>
  <c r="K371" i="75"/>
  <c r="G371" i="75"/>
  <c r="AG370" i="75"/>
  <c r="AC370" i="75"/>
  <c r="Y370" i="75"/>
  <c r="U370" i="75"/>
  <c r="Q370" i="75"/>
  <c r="M370" i="75"/>
  <c r="I370" i="75"/>
  <c r="E370" i="75"/>
  <c r="AD369" i="75"/>
  <c r="Z369" i="75"/>
  <c r="V369" i="75"/>
  <c r="R369" i="75"/>
  <c r="N369" i="75"/>
  <c r="J369" i="75"/>
  <c r="F369" i="75"/>
  <c r="AD368" i="75"/>
  <c r="Z368" i="75"/>
  <c r="V368" i="75"/>
  <c r="R368" i="75"/>
  <c r="N368" i="75"/>
  <c r="J368" i="75"/>
  <c r="F368" i="75"/>
  <c r="AC367" i="75"/>
  <c r="Y367" i="75"/>
  <c r="U367" i="75"/>
  <c r="Q367" i="75"/>
  <c r="M367" i="75"/>
  <c r="I367" i="75"/>
  <c r="E367" i="75"/>
  <c r="AA366" i="75"/>
  <c r="W366" i="75"/>
  <c r="S366" i="75"/>
  <c r="O366" i="75"/>
  <c r="K366" i="75"/>
  <c r="G366" i="75"/>
  <c r="AB365" i="75"/>
  <c r="X365" i="75"/>
  <c r="T365" i="75"/>
  <c r="P365" i="75"/>
  <c r="L365" i="75"/>
  <c r="H365" i="75"/>
  <c r="AB364" i="75"/>
  <c r="X364" i="75"/>
  <c r="T364" i="75"/>
  <c r="P364" i="75"/>
  <c r="L364" i="75"/>
  <c r="H364" i="75"/>
  <c r="AA363" i="75"/>
  <c r="W363" i="75"/>
  <c r="S363" i="75"/>
  <c r="O363" i="75"/>
  <c r="K363" i="75"/>
  <c r="G363" i="75"/>
  <c r="Y362" i="75"/>
  <c r="U362" i="75"/>
  <c r="Q362" i="75"/>
  <c r="M362" i="75"/>
  <c r="I362" i="75"/>
  <c r="E362" i="75"/>
  <c r="V361" i="75"/>
  <c r="R361" i="75"/>
  <c r="N361" i="75"/>
  <c r="J361" i="75"/>
  <c r="F361" i="75"/>
  <c r="V360" i="75"/>
  <c r="R360" i="75"/>
  <c r="N360" i="75"/>
  <c r="J360" i="75"/>
  <c r="F360" i="75"/>
  <c r="U359" i="75"/>
  <c r="Q359" i="75"/>
  <c r="M359" i="75"/>
  <c r="I359" i="75"/>
  <c r="E359" i="75"/>
  <c r="S358" i="75"/>
  <c r="O358" i="75"/>
  <c r="K358" i="75"/>
  <c r="G358" i="75"/>
  <c r="T357" i="75"/>
  <c r="P357" i="75"/>
  <c r="L357" i="75"/>
  <c r="H357" i="75"/>
  <c r="T356" i="75"/>
  <c r="P356" i="75"/>
  <c r="L356" i="75"/>
  <c r="H356" i="75"/>
  <c r="S355" i="75"/>
  <c r="O355" i="75"/>
  <c r="K355" i="75"/>
  <c r="G355" i="75"/>
  <c r="Q354" i="75"/>
  <c r="M354" i="75"/>
  <c r="I354" i="75"/>
  <c r="E354" i="75"/>
  <c r="N353" i="75"/>
  <c r="J353" i="75"/>
  <c r="F353" i="75"/>
  <c r="N352" i="75"/>
  <c r="J352" i="75"/>
  <c r="F352" i="75"/>
  <c r="M351" i="75"/>
  <c r="I351" i="75"/>
  <c r="E351" i="75"/>
  <c r="K350" i="75"/>
  <c r="G350" i="75"/>
  <c r="L349" i="75"/>
  <c r="H349" i="75"/>
  <c r="L348" i="75"/>
  <c r="H348" i="75"/>
  <c r="K347" i="75"/>
  <c r="F347" i="75"/>
  <c r="H346" i="75"/>
  <c r="I345" i="75"/>
  <c r="E345" i="75"/>
  <c r="E344" i="75"/>
  <c r="F342" i="75"/>
  <c r="H414" i="75"/>
  <c r="I417" i="75"/>
  <c r="G412" i="75"/>
  <c r="T415" i="75"/>
  <c r="AG418" i="75"/>
  <c r="AK422" i="75"/>
  <c r="H427" i="75"/>
  <c r="U412" i="75"/>
  <c r="AF417" i="75"/>
  <c r="AV421" i="75"/>
  <c r="S426" i="75"/>
  <c r="AH410" i="75"/>
  <c r="AX414" i="75"/>
  <c r="Q419" i="75"/>
  <c r="AB424" i="75"/>
  <c r="AT407" i="75"/>
  <c r="AG405" i="75"/>
  <c r="V406" i="75"/>
  <c r="Y402" i="75"/>
  <c r="M402" i="75"/>
  <c r="K415" i="75"/>
  <c r="X410" i="75"/>
  <c r="AL408" i="75"/>
  <c r="I410" i="75"/>
  <c r="V413" i="75"/>
  <c r="R417" i="75"/>
  <c r="AE420" i="75"/>
  <c r="AA424" i="75"/>
  <c r="AI410" i="75"/>
  <c r="AY414" i="75"/>
  <c r="R419" i="75"/>
  <c r="AC424" i="75"/>
  <c r="AW428" i="75"/>
  <c r="T412" i="75"/>
  <c r="AE417" i="75"/>
  <c r="AU421" i="75"/>
  <c r="R426" i="75"/>
  <c r="P405" i="75"/>
  <c r="AW406" i="75"/>
  <c r="AG407" i="75"/>
  <c r="E404" i="75"/>
  <c r="S400" i="75"/>
  <c r="T398" i="75"/>
  <c r="U397" i="75"/>
  <c r="AW409" i="75"/>
  <c r="AA411" i="75"/>
  <c r="E413" i="75"/>
  <c r="T410" i="75"/>
  <c r="AQ408" i="75"/>
  <c r="X411" i="75"/>
  <c r="E414" i="75"/>
  <c r="AI416" i="75"/>
  <c r="P419" i="75"/>
  <c r="AT421" i="75"/>
  <c r="R425" i="75"/>
  <c r="AN409" i="75"/>
  <c r="P413" i="75"/>
  <c r="AK416" i="75"/>
  <c r="M420" i="75"/>
  <c r="AL423" i="75"/>
  <c r="J427" i="75"/>
  <c r="AM409" i="75"/>
  <c r="O413" i="75"/>
  <c r="AJ416" i="75"/>
  <c r="L420" i="75"/>
  <c r="AK423" i="75"/>
  <c r="G406" i="75"/>
  <c r="E406" i="75"/>
  <c r="AB406" i="75"/>
  <c r="K405" i="75"/>
  <c r="AE402" i="75"/>
  <c r="O403" i="75"/>
  <c r="Y403" i="75"/>
  <c r="AZ396" i="75"/>
  <c r="AH408" i="75"/>
  <c r="AS413" i="75"/>
  <c r="L410" i="75"/>
  <c r="W415" i="75"/>
  <c r="AM411" i="75"/>
  <c r="AX416" i="75"/>
  <c r="AE415" i="75"/>
  <c r="R412" i="75"/>
  <c r="J409" i="75"/>
  <c r="Y410" i="75"/>
  <c r="AN411" i="75"/>
  <c r="F413" i="75"/>
  <c r="U414" i="75"/>
  <c r="AJ415" i="75"/>
  <c r="AY416" i="75"/>
  <c r="Q418" i="75"/>
  <c r="AF419" i="75"/>
  <c r="AU420" i="75"/>
  <c r="Q422" i="75"/>
  <c r="AZ423" i="75"/>
  <c r="AP425" i="75"/>
  <c r="Y408" i="75"/>
  <c r="K410" i="75"/>
  <c r="AX411" i="75"/>
  <c r="AJ413" i="75"/>
  <c r="V415" i="75"/>
  <c r="L417" i="75"/>
  <c r="AU418" i="75"/>
  <c r="AG420" i="75"/>
  <c r="W422" i="75"/>
  <c r="I424" i="75"/>
  <c r="AR425" i="75"/>
  <c r="AH427" i="75"/>
  <c r="X408" i="75"/>
  <c r="J410" i="75"/>
  <c r="AW411" i="75"/>
  <c r="AI413" i="75"/>
  <c r="U415" i="75"/>
  <c r="K417" i="75"/>
  <c r="AT418" i="75"/>
  <c r="AF420" i="75"/>
  <c r="V422" i="75"/>
  <c r="H424" i="75"/>
  <c r="AQ425" i="75"/>
  <c r="AJ405" i="75"/>
  <c r="V407" i="75"/>
  <c r="AH405" i="75"/>
  <c r="T407" i="75"/>
  <c r="BA405" i="75"/>
  <c r="AP406" i="75"/>
  <c r="BA407" i="75"/>
  <c r="J403" i="75"/>
  <c r="H403" i="75"/>
  <c r="BA403" i="75"/>
  <c r="AG404" i="75"/>
  <c r="U398" i="75"/>
  <c r="AW399" i="75"/>
  <c r="AW401" i="75"/>
  <c r="U395" i="75"/>
  <c r="O411" i="75"/>
  <c r="Z416" i="75"/>
  <c r="AP412" i="75"/>
  <c r="I409" i="75"/>
  <c r="T414" i="75"/>
  <c r="AW413" i="75"/>
  <c r="AA408" i="75"/>
  <c r="AP409" i="75"/>
  <c r="H411" i="75"/>
  <c r="W412" i="75"/>
  <c r="AL413" i="75"/>
  <c r="BA414" i="75"/>
  <c r="S416" i="75"/>
  <c r="AH417" i="75"/>
  <c r="AW418" i="75"/>
  <c r="O420" i="75"/>
  <c r="AD421" i="75"/>
  <c r="L423" i="75"/>
  <c r="AU424" i="75"/>
  <c r="AG426" i="75"/>
  <c r="T409" i="75"/>
  <c r="F411" i="75"/>
  <c r="AO412" i="75"/>
  <c r="AE414" i="75"/>
  <c r="Q416" i="75"/>
  <c r="AZ417" i="75"/>
  <c r="AP419" i="75"/>
  <c r="AB421" i="75"/>
  <c r="N423" i="75"/>
  <c r="BA424" i="75"/>
  <c r="AM426" i="75"/>
  <c r="Y428" i="75"/>
  <c r="S409" i="75"/>
  <c r="E411" i="75"/>
  <c r="AN412" i="75"/>
  <c r="AD414" i="75"/>
  <c r="P416" i="75"/>
  <c r="AY417" i="75"/>
  <c r="AO419" i="75"/>
  <c r="AA421" i="75"/>
  <c r="M423" i="75"/>
  <c r="AZ424" i="75"/>
  <c r="AL426" i="75"/>
  <c r="I404" i="75"/>
  <c r="AE406" i="75"/>
  <c r="AE403" i="75"/>
  <c r="Y406" i="75"/>
  <c r="M405" i="75"/>
  <c r="AV406" i="75"/>
  <c r="AT406" i="75"/>
  <c r="AR407" i="75"/>
  <c r="T401" i="75"/>
  <c r="AS400" i="75"/>
  <c r="AF402" i="75"/>
  <c r="AX402" i="75"/>
  <c r="AG396" i="75"/>
  <c r="AD395" i="75"/>
  <c r="AM395" i="75"/>
  <c r="P395" i="75"/>
  <c r="H14" i="78"/>
  <c r="T11" i="74"/>
  <c r="U11" i="74" s="1"/>
  <c r="T12" i="74"/>
  <c r="U12" i="74" s="1"/>
  <c r="T34" i="74"/>
  <c r="U34" i="74" s="1"/>
  <c r="T27" i="74"/>
  <c r="U27" i="74" s="1"/>
  <c r="T10" i="74"/>
  <c r="U10" i="74" s="1"/>
  <c r="Q7" i="74"/>
  <c r="R7" i="74" s="1"/>
  <c r="W5" i="74"/>
  <c r="X5" i="74" s="1"/>
  <c r="T5" i="74"/>
  <c r="U5" i="74" s="1"/>
  <c r="Q20" i="74"/>
  <c r="R20" i="74" s="1"/>
  <c r="W20" i="74"/>
  <c r="X20" i="74" s="1"/>
  <c r="E99" i="74"/>
  <c r="E97" i="74"/>
  <c r="T36" i="74"/>
  <c r="U36" i="74" s="1"/>
  <c r="T35" i="74"/>
  <c r="U35" i="74" s="1"/>
  <c r="T32" i="74"/>
  <c r="U32" i="74" s="1"/>
  <c r="T31" i="74"/>
  <c r="U31" i="74" s="1"/>
  <c r="T28" i="74"/>
  <c r="U28" i="74" s="1"/>
  <c r="T25" i="74"/>
  <c r="U25" i="74" s="1"/>
  <c r="T24" i="74"/>
  <c r="U24" i="74" s="1"/>
  <c r="T21" i="74"/>
  <c r="U21" i="74" s="1"/>
  <c r="T18" i="74"/>
  <c r="U18" i="74" s="1"/>
  <c r="T14" i="74"/>
  <c r="U14" i="74" s="1"/>
  <c r="T9" i="74"/>
  <c r="U9" i="74" s="1"/>
  <c r="T6" i="74"/>
  <c r="U6" i="74" s="1"/>
  <c r="T23" i="74"/>
  <c r="U23" i="74" s="1"/>
  <c r="Z20" i="74"/>
  <c r="AA20" i="74" s="1"/>
  <c r="T13" i="74"/>
  <c r="U13" i="74" s="1"/>
  <c r="E98" i="74"/>
  <c r="T40" i="74"/>
  <c r="U40" i="74" s="1"/>
  <c r="T39" i="74"/>
  <c r="U39" i="74" s="1"/>
  <c r="T30" i="74"/>
  <c r="U30" i="74" s="1"/>
  <c r="T22" i="74"/>
  <c r="U22" i="74" s="1"/>
  <c r="T17" i="74"/>
  <c r="U17" i="74" s="1"/>
  <c r="T16" i="74"/>
  <c r="U16" i="74" s="1"/>
  <c r="K4" i="74"/>
  <c r="K23" i="72"/>
  <c r="K3" i="72"/>
  <c r="B89" i="73" s="1"/>
  <c r="I4" i="74"/>
  <c r="E92" i="74" s="1"/>
  <c r="I69" i="72"/>
  <c r="I71" i="72"/>
  <c r="F69" i="72"/>
  <c r="F71" i="72"/>
  <c r="L69" i="72"/>
  <c r="L71" i="72"/>
  <c r="AW69" i="72"/>
  <c r="AW71" i="72"/>
  <c r="AS69" i="72"/>
  <c r="AS71" i="72"/>
  <c r="AO69" i="72"/>
  <c r="AO71" i="72"/>
  <c r="AK69" i="72"/>
  <c r="AK71" i="72"/>
  <c r="AG69" i="72"/>
  <c r="AG71" i="72"/>
  <c r="AC69" i="72"/>
  <c r="AC71" i="72"/>
  <c r="Y69" i="72"/>
  <c r="Y71" i="72"/>
  <c r="U69" i="72"/>
  <c r="U71" i="72"/>
  <c r="Q69" i="72"/>
  <c r="Q71" i="72"/>
  <c r="M69" i="72"/>
  <c r="M71" i="72"/>
  <c r="D69" i="72"/>
  <c r="D71" i="72"/>
  <c r="AX69" i="72"/>
  <c r="AX71" i="72"/>
  <c r="AT69" i="72"/>
  <c r="AT71" i="72"/>
  <c r="AP69" i="72"/>
  <c r="AP71" i="72"/>
  <c r="AL69" i="72"/>
  <c r="AL71" i="72"/>
  <c r="AH69" i="72"/>
  <c r="AH71" i="72"/>
  <c r="AD69" i="72"/>
  <c r="AD71" i="72"/>
  <c r="Z69" i="72"/>
  <c r="Z71" i="72"/>
  <c r="V69" i="72"/>
  <c r="V71" i="72"/>
  <c r="R69" i="72"/>
  <c r="R71" i="72"/>
  <c r="N69" i="72"/>
  <c r="N71" i="72"/>
  <c r="B69" i="72"/>
  <c r="B71" i="72"/>
  <c r="H69" i="72"/>
  <c r="H71" i="72"/>
  <c r="AY69" i="72"/>
  <c r="AY71" i="72"/>
  <c r="AU69" i="72"/>
  <c r="AU71" i="72"/>
  <c r="AQ69" i="72"/>
  <c r="AQ71" i="72"/>
  <c r="AM69" i="72"/>
  <c r="AM71" i="72"/>
  <c r="AI69" i="72"/>
  <c r="AI71" i="72"/>
  <c r="AE69" i="72"/>
  <c r="AE71" i="72"/>
  <c r="AA69" i="72"/>
  <c r="AA71" i="72"/>
  <c r="W69" i="72"/>
  <c r="W71" i="72"/>
  <c r="S69" i="72"/>
  <c r="S71" i="72"/>
  <c r="O69" i="72"/>
  <c r="O71" i="72"/>
  <c r="J69" i="72"/>
  <c r="J71" i="72"/>
  <c r="C69" i="72"/>
  <c r="C71" i="72"/>
  <c r="G69" i="72"/>
  <c r="G71" i="72"/>
  <c r="AV69" i="72"/>
  <c r="AV71" i="72"/>
  <c r="AR69" i="72"/>
  <c r="AR71" i="72"/>
  <c r="AN69" i="72"/>
  <c r="AN71" i="72"/>
  <c r="AJ69" i="72"/>
  <c r="AJ71" i="72"/>
  <c r="AF69" i="72"/>
  <c r="AF71" i="72"/>
  <c r="AB69" i="72"/>
  <c r="AB71" i="72"/>
  <c r="X69" i="72"/>
  <c r="X71" i="72"/>
  <c r="T69" i="72"/>
  <c r="T71" i="72"/>
  <c r="P69" i="72"/>
  <c r="P71" i="72"/>
  <c r="K69" i="72"/>
  <c r="K71" i="72"/>
  <c r="E69" i="72"/>
  <c r="E71" i="72"/>
  <c r="AQ61" i="72"/>
  <c r="AQ62" i="72" s="1"/>
  <c r="AY61" i="72"/>
  <c r="AY62" i="72" s="1"/>
  <c r="H10" i="77"/>
  <c r="H57" i="77" s="1"/>
  <c r="H8" i="76"/>
  <c r="H7" i="77"/>
  <c r="H7" i="79" s="1"/>
  <c r="H13" i="79" s="1"/>
  <c r="H10" i="79"/>
  <c r="H16" i="79" s="1"/>
  <c r="B84" i="73"/>
  <c r="H15" i="78"/>
  <c r="H13" i="78"/>
  <c r="J391" i="75"/>
  <c r="J9" i="76" s="1"/>
  <c r="H4" i="74"/>
  <c r="E91" i="74" s="1"/>
  <c r="L4" i="74"/>
  <c r="J4" i="74"/>
  <c r="E93" i="74" s="1"/>
  <c r="G391" i="75"/>
  <c r="G10" i="77" s="1"/>
  <c r="G9" i="79" s="1"/>
  <c r="G15" i="79" s="1"/>
  <c r="H9" i="77"/>
  <c r="H8" i="79" s="1"/>
  <c r="E391" i="75"/>
  <c r="E10" i="77" s="1"/>
  <c r="AY391" i="75"/>
  <c r="AU391" i="75"/>
  <c r="AQ391" i="75"/>
  <c r="AM391" i="75"/>
  <c r="AI391" i="75"/>
  <c r="AE391" i="75"/>
  <c r="AA391" i="75"/>
  <c r="W391" i="75"/>
  <c r="S391" i="75"/>
  <c r="AH442" i="75"/>
  <c r="D62" i="75"/>
  <c r="N391" i="75"/>
  <c r="N10" i="77" s="1"/>
  <c r="N9" i="79" s="1"/>
  <c r="N15" i="79" s="1"/>
  <c r="AZ391" i="75"/>
  <c r="AZ9" i="77" s="1"/>
  <c r="AZ56" i="77" s="1"/>
  <c r="AV391" i="75"/>
  <c r="AV10" i="77" s="1"/>
  <c r="AV57" i="77" s="1"/>
  <c r="AR391" i="75"/>
  <c r="AR8" i="76" s="1"/>
  <c r="AN391" i="75"/>
  <c r="AN9" i="76" s="1"/>
  <c r="AJ391" i="75"/>
  <c r="AJ10" i="77" s="1"/>
  <c r="AF391" i="75"/>
  <c r="AF8" i="76" s="1"/>
  <c r="AB391" i="75"/>
  <c r="AB9" i="77" s="1"/>
  <c r="AB56" i="77" s="1"/>
  <c r="X391" i="75"/>
  <c r="X7" i="77" s="1"/>
  <c r="T391" i="75"/>
  <c r="T7" i="77" s="1"/>
  <c r="T7" i="79" s="1"/>
  <c r="T13" i="79" s="1"/>
  <c r="P391" i="75"/>
  <c r="P7" i="78" s="1"/>
  <c r="P10" i="79" s="1"/>
  <c r="P16" i="79" s="1"/>
  <c r="BA391" i="75"/>
  <c r="AW391" i="75"/>
  <c r="AS391" i="75"/>
  <c r="AO391" i="75"/>
  <c r="AK391" i="75"/>
  <c r="AG391" i="75"/>
  <c r="AC391" i="75"/>
  <c r="Y391" i="75"/>
  <c r="U391" i="75"/>
  <c r="Q391" i="75"/>
  <c r="AX391" i="75"/>
  <c r="AX8" i="76" s="1"/>
  <c r="AT391" i="75"/>
  <c r="AT7" i="78" s="1"/>
  <c r="AT15" i="78" s="1"/>
  <c r="AP391" i="75"/>
  <c r="AP9" i="77" s="1"/>
  <c r="AP56" i="77" s="1"/>
  <c r="AL391" i="75"/>
  <c r="AL7" i="78" s="1"/>
  <c r="AH391" i="75"/>
  <c r="AH9" i="77" s="1"/>
  <c r="AD391" i="75"/>
  <c r="AD7" i="78" s="1"/>
  <c r="AD10" i="79" s="1"/>
  <c r="AD16" i="79" s="1"/>
  <c r="Z391" i="75"/>
  <c r="Z8" i="76" s="1"/>
  <c r="V391" i="75"/>
  <c r="V8" i="76" s="1"/>
  <c r="R391" i="75"/>
  <c r="R8" i="76" s="1"/>
  <c r="Q443" i="75"/>
  <c r="AJ440" i="75"/>
  <c r="AW443" i="75"/>
  <c r="S441" i="75"/>
  <c r="I7" i="77"/>
  <c r="I7" i="79" s="1"/>
  <c r="E62" i="75"/>
  <c r="AJ410" i="75"/>
  <c r="AW433" i="75"/>
  <c r="T434" i="75"/>
  <c r="AJ434" i="75"/>
  <c r="AZ434" i="75"/>
  <c r="K435" i="75"/>
  <c r="O435" i="75"/>
  <c r="S435" i="75"/>
  <c r="W435" i="75"/>
  <c r="AA435" i="75"/>
  <c r="AE435" i="75"/>
  <c r="AI435" i="75"/>
  <c r="AM435" i="75"/>
  <c r="AQ435" i="75"/>
  <c r="AU435" i="75"/>
  <c r="AY435" i="75"/>
  <c r="F436" i="75"/>
  <c r="J436" i="75"/>
  <c r="N436" i="75"/>
  <c r="R436" i="75"/>
  <c r="V436" i="75"/>
  <c r="Z436" i="75"/>
  <c r="AD436" i="75"/>
  <c r="AH436" i="75"/>
  <c r="AL436" i="75"/>
  <c r="AP436" i="75"/>
  <c r="AT436" i="75"/>
  <c r="AX436" i="75"/>
  <c r="E437" i="75"/>
  <c r="I437" i="75"/>
  <c r="M437" i="75"/>
  <c r="Q437" i="75"/>
  <c r="U437" i="75"/>
  <c r="Y437" i="75"/>
  <c r="AC437" i="75"/>
  <c r="AG437" i="75"/>
  <c r="AK437" i="75"/>
  <c r="AO437" i="75"/>
  <c r="AS437" i="75"/>
  <c r="AW437" i="75"/>
  <c r="BA437" i="75"/>
  <c r="H438" i="75"/>
  <c r="L438" i="75"/>
  <c r="P438" i="75"/>
  <c r="T438" i="75"/>
  <c r="X438" i="75"/>
  <c r="AB438" i="75"/>
  <c r="AF438" i="75"/>
  <c r="AJ438" i="75"/>
  <c r="AN438" i="75"/>
  <c r="AR438" i="75"/>
  <c r="AV438" i="75"/>
  <c r="AZ438" i="75"/>
  <c r="G439" i="75"/>
  <c r="K439" i="75"/>
  <c r="O439" i="75"/>
  <c r="S439" i="75"/>
  <c r="W439" i="75"/>
  <c r="AA439" i="75"/>
  <c r="AE439" i="75"/>
  <c r="AI439" i="75"/>
  <c r="AM439" i="75"/>
  <c r="AQ439" i="75"/>
  <c r="AU439" i="75"/>
  <c r="AY439" i="75"/>
  <c r="F440" i="75"/>
  <c r="J440" i="75"/>
  <c r="N440" i="75"/>
  <c r="R440" i="75"/>
  <c r="V440" i="75"/>
  <c r="Z440" i="75"/>
  <c r="AD440" i="75"/>
  <c r="AH440" i="75"/>
  <c r="AL440" i="75"/>
  <c r="AP440" i="75"/>
  <c r="AT440" i="75"/>
  <c r="AX440" i="75"/>
  <c r="E441" i="75"/>
  <c r="I441" i="75"/>
  <c r="M441" i="75"/>
  <c r="Q441" i="75"/>
  <c r="U441" i="75"/>
  <c r="Y441" i="75"/>
  <c r="AC441" i="75"/>
  <c r="AG441" i="75"/>
  <c r="AK441" i="75"/>
  <c r="AO441" i="75"/>
  <c r="AS441" i="75"/>
  <c r="AW441" i="75"/>
  <c r="BA441" i="75"/>
  <c r="H442" i="75"/>
  <c r="L442" i="75"/>
  <c r="P442" i="75"/>
  <c r="T442" i="75"/>
  <c r="X442" i="75"/>
  <c r="AB442" i="75"/>
  <c r="AF442" i="75"/>
  <c r="AJ442" i="75"/>
  <c r="AN442" i="75"/>
  <c r="AR442" i="75"/>
  <c r="AV442" i="75"/>
  <c r="AZ442" i="75"/>
  <c r="G443" i="75"/>
  <c r="K443" i="75"/>
  <c r="O443" i="75"/>
  <c r="S443" i="75"/>
  <c r="W443" i="75"/>
  <c r="AA443" i="75"/>
  <c r="AE443" i="75"/>
  <c r="AI443" i="75"/>
  <c r="AM443" i="75"/>
  <c r="AQ443" i="75"/>
  <c r="AU443" i="75"/>
  <c r="AY443" i="75"/>
  <c r="V397" i="75"/>
  <c r="F397" i="75"/>
  <c r="AM396" i="75"/>
  <c r="W396" i="75"/>
  <c r="G396" i="75"/>
  <c r="AN395" i="75"/>
  <c r="X395" i="75"/>
  <c r="H395" i="75"/>
  <c r="AO394" i="75"/>
  <c r="Y394" i="75"/>
  <c r="I394" i="75"/>
  <c r="K397" i="75"/>
  <c r="AR396" i="75"/>
  <c r="AB396" i="75"/>
  <c r="L396" i="75"/>
  <c r="AS395" i="75"/>
  <c r="AC395" i="75"/>
  <c r="M395" i="75"/>
  <c r="AT394" i="75"/>
  <c r="AD394" i="75"/>
  <c r="N394" i="75"/>
  <c r="AS397" i="75"/>
  <c r="AC397" i="75"/>
  <c r="M397" i="75"/>
  <c r="AT396" i="75"/>
  <c r="AD396" i="75"/>
  <c r="N396" i="75"/>
  <c r="AU395" i="75"/>
  <c r="AE395" i="75"/>
  <c r="O395" i="75"/>
  <c r="AV394" i="75"/>
  <c r="AF394" i="75"/>
  <c r="P394" i="75"/>
  <c r="H402" i="75"/>
  <c r="AO401" i="75"/>
  <c r="Y401" i="75"/>
  <c r="I401" i="75"/>
  <c r="AP400" i="75"/>
  <c r="U399" i="75"/>
  <c r="E402" i="75"/>
  <c r="AL401" i="75"/>
  <c r="V401" i="75"/>
  <c r="F401" i="75"/>
  <c r="AJ400" i="75"/>
  <c r="N398" i="75"/>
  <c r="AY401" i="75"/>
  <c r="AI401" i="75"/>
  <c r="S401" i="75"/>
  <c r="AZ400" i="75"/>
  <c r="AD400" i="75"/>
  <c r="V400" i="75"/>
  <c r="AM399" i="75"/>
  <c r="E399" i="75"/>
  <c r="P400" i="75"/>
  <c r="AG399" i="75"/>
  <c r="AD398" i="75"/>
  <c r="J400" i="75"/>
  <c r="AA399" i="75"/>
  <c r="F398" i="75"/>
  <c r="AJ398" i="75"/>
  <c r="BA397" i="75"/>
  <c r="AK396" i="75"/>
  <c r="AN398" i="75"/>
  <c r="H398" i="75"/>
  <c r="BA396" i="75"/>
  <c r="I399" i="75"/>
  <c r="Z398" i="75"/>
  <c r="AN397" i="75"/>
  <c r="AT395" i="75"/>
  <c r="AO400" i="75"/>
  <c r="Y400" i="75"/>
  <c r="I400" i="75"/>
  <c r="AP399" i="75"/>
  <c r="Z399" i="75"/>
  <c r="J399" i="75"/>
  <c r="AQ398" i="75"/>
  <c r="AA398" i="75"/>
  <c r="K398" i="75"/>
  <c r="AP397" i="75"/>
  <c r="P397" i="75"/>
  <c r="AX395" i="75"/>
  <c r="AI394" i="75"/>
  <c r="V395" i="75"/>
  <c r="G394" i="75"/>
  <c r="AA400" i="75"/>
  <c r="K400" i="75"/>
  <c r="AR399" i="75"/>
  <c r="AB399" i="75"/>
  <c r="L399" i="75"/>
  <c r="AS398" i="75"/>
  <c r="AC398" i="75"/>
  <c r="M398" i="75"/>
  <c r="AR397" i="75"/>
  <c r="W397" i="75"/>
  <c r="I396" i="75"/>
  <c r="AQ394" i="75"/>
  <c r="AV404" i="75"/>
  <c r="AF404" i="75"/>
  <c r="P404" i="75"/>
  <c r="W403" i="75"/>
  <c r="AO404" i="75"/>
  <c r="Y404" i="75"/>
  <c r="H404" i="75"/>
  <c r="AU404" i="75"/>
  <c r="AE404" i="75"/>
  <c r="O404" i="75"/>
  <c r="S403" i="75"/>
  <c r="AG433" i="75"/>
  <c r="P434" i="75"/>
  <c r="AF434" i="75"/>
  <c r="AV434" i="75"/>
  <c r="I435" i="75"/>
  <c r="N435" i="75"/>
  <c r="R435" i="75"/>
  <c r="V435" i="75"/>
  <c r="Z435" i="75"/>
  <c r="AD435" i="75"/>
  <c r="AH435" i="75"/>
  <c r="AL435" i="75"/>
  <c r="AP435" i="75"/>
  <c r="AT435" i="75"/>
  <c r="AX435" i="75"/>
  <c r="E436" i="75"/>
  <c r="I436" i="75"/>
  <c r="M436" i="75"/>
  <c r="Q436" i="75"/>
  <c r="U436" i="75"/>
  <c r="Y436" i="75"/>
  <c r="AC436" i="75"/>
  <c r="AG436" i="75"/>
  <c r="AK436" i="75"/>
  <c r="AO436" i="75"/>
  <c r="AS436" i="75"/>
  <c r="AW436" i="75"/>
  <c r="BA436" i="75"/>
  <c r="H437" i="75"/>
  <c r="L437" i="75"/>
  <c r="P437" i="75"/>
  <c r="T437" i="75"/>
  <c r="X437" i="75"/>
  <c r="AB437" i="75"/>
  <c r="AF437" i="75"/>
  <c r="AJ437" i="75"/>
  <c r="AN437" i="75"/>
  <c r="AR437" i="75"/>
  <c r="AV437" i="75"/>
  <c r="AZ437" i="75"/>
  <c r="G438" i="75"/>
  <c r="K438" i="75"/>
  <c r="O438" i="75"/>
  <c r="S438" i="75"/>
  <c r="W438" i="75"/>
  <c r="AA438" i="75"/>
  <c r="AE438" i="75"/>
  <c r="AI438" i="75"/>
  <c r="AM438" i="75"/>
  <c r="AQ438" i="75"/>
  <c r="AU438" i="75"/>
  <c r="AY438" i="75"/>
  <c r="F439" i="75"/>
  <c r="J439" i="75"/>
  <c r="N439" i="75"/>
  <c r="R439" i="75"/>
  <c r="V439" i="75"/>
  <c r="Z439" i="75"/>
  <c r="AD439" i="75"/>
  <c r="AH439" i="75"/>
  <c r="AL439" i="75"/>
  <c r="AP439" i="75"/>
  <c r="AT439" i="75"/>
  <c r="AX439" i="75"/>
  <c r="E440" i="75"/>
  <c r="I440" i="75"/>
  <c r="M440" i="75"/>
  <c r="Q440" i="75"/>
  <c r="U440" i="75"/>
  <c r="Y440" i="75"/>
  <c r="AC440" i="75"/>
  <c r="AG440" i="75"/>
  <c r="AK440" i="75"/>
  <c r="AO440" i="75"/>
  <c r="AS440" i="75"/>
  <c r="AW440" i="75"/>
  <c r="BA440" i="75"/>
  <c r="H441" i="75"/>
  <c r="L441" i="75"/>
  <c r="P441" i="75"/>
  <c r="T441" i="75"/>
  <c r="X441" i="75"/>
  <c r="AB441" i="75"/>
  <c r="AF441" i="75"/>
  <c r="AJ441" i="75"/>
  <c r="AN441" i="75"/>
  <c r="AR441" i="75"/>
  <c r="AV441" i="75"/>
  <c r="AZ441" i="75"/>
  <c r="G442" i="75"/>
  <c r="K442" i="75"/>
  <c r="O442" i="75"/>
  <c r="S442" i="75"/>
  <c r="W442" i="75"/>
  <c r="AA442" i="75"/>
  <c r="AE442" i="75"/>
  <c r="AI442" i="75"/>
  <c r="AM442" i="75"/>
  <c r="AQ442" i="75"/>
  <c r="AU442" i="75"/>
  <c r="AY442" i="75"/>
  <c r="F443" i="75"/>
  <c r="J443" i="75"/>
  <c r="N443" i="75"/>
  <c r="R443" i="75"/>
  <c r="V443" i="75"/>
  <c r="Z443" i="75"/>
  <c r="AD443" i="75"/>
  <c r="AH443" i="75"/>
  <c r="AL443" i="75"/>
  <c r="AP443" i="75"/>
  <c r="AT443" i="75"/>
  <c r="AX443" i="75"/>
  <c r="J397" i="75"/>
  <c r="AQ396" i="75"/>
  <c r="AA396" i="75"/>
  <c r="K396" i="75"/>
  <c r="AR395" i="75"/>
  <c r="AB395" i="75"/>
  <c r="L395" i="75"/>
  <c r="AS394" i="75"/>
  <c r="AC394" i="75"/>
  <c r="M394" i="75"/>
  <c r="O397" i="75"/>
  <c r="AV396" i="75"/>
  <c r="AF396" i="75"/>
  <c r="P396" i="75"/>
  <c r="AW395" i="75"/>
  <c r="AG395" i="75"/>
  <c r="Q395" i="75"/>
  <c r="AX394" i="75"/>
  <c r="AH394" i="75"/>
  <c r="R394" i="75"/>
  <c r="AW397" i="75"/>
  <c r="AG397" i="75"/>
  <c r="Q397" i="75"/>
  <c r="AX396" i="75"/>
  <c r="AH396" i="75"/>
  <c r="R396" i="75"/>
  <c r="AY395" i="75"/>
  <c r="AI395" i="75"/>
  <c r="S395" i="75"/>
  <c r="AZ394" i="75"/>
  <c r="AJ394" i="75"/>
  <c r="T394" i="75"/>
  <c r="L402" i="75"/>
  <c r="AS401" i="75"/>
  <c r="AC401" i="75"/>
  <c r="M401" i="75"/>
  <c r="AT400" i="75"/>
  <c r="BA399" i="75"/>
  <c r="I402" i="75"/>
  <c r="AP401" i="75"/>
  <c r="Z401" i="75"/>
  <c r="J401" i="75"/>
  <c r="AQ400" i="75"/>
  <c r="AC399" i="75"/>
  <c r="F402" i="75"/>
  <c r="AM401" i="75"/>
  <c r="W401" i="75"/>
  <c r="G401" i="75"/>
  <c r="AL400" i="75"/>
  <c r="AT398" i="75"/>
  <c r="AU399" i="75"/>
  <c r="O399" i="75"/>
  <c r="N395" i="75"/>
  <c r="AO399" i="75"/>
  <c r="G399" i="75"/>
  <c r="R400" i="75"/>
  <c r="AI399" i="75"/>
  <c r="AL398" i="75"/>
  <c r="AR398" i="75"/>
  <c r="L398" i="75"/>
  <c r="T397" i="75"/>
  <c r="AV398" i="75"/>
  <c r="P398" i="75"/>
  <c r="AA397" i="75"/>
  <c r="O394" i="75"/>
  <c r="AH398" i="75"/>
  <c r="AY397" i="75"/>
  <c r="AC396" i="75"/>
  <c r="AC400" i="75"/>
  <c r="M400" i="75"/>
  <c r="AT399" i="75"/>
  <c r="AD399" i="75"/>
  <c r="N399" i="75"/>
  <c r="AU398" i="75"/>
  <c r="AE398" i="75"/>
  <c r="O398" i="75"/>
  <c r="AU397" i="75"/>
  <c r="Z397" i="75"/>
  <c r="Q396" i="75"/>
  <c r="AY394" i="75"/>
  <c r="AL395" i="75"/>
  <c r="W394" i="75"/>
  <c r="AE400" i="75"/>
  <c r="O400" i="75"/>
  <c r="AV399" i="75"/>
  <c r="AF399" i="75"/>
  <c r="P399" i="75"/>
  <c r="AW398" i="75"/>
  <c r="AG398" i="75"/>
  <c r="Q398" i="75"/>
  <c r="AX397" i="75"/>
  <c r="AB397" i="75"/>
  <c r="Y396" i="75"/>
  <c r="J395" i="75"/>
  <c r="AZ404" i="75"/>
  <c r="AJ404" i="75"/>
  <c r="T404" i="75"/>
  <c r="AM403" i="75"/>
  <c r="AS404" i="75"/>
  <c r="AC404" i="75"/>
  <c r="M404" i="75"/>
  <c r="AL402" i="75"/>
  <c r="AI404" i="75"/>
  <c r="S404" i="75"/>
  <c r="AI403" i="75"/>
  <c r="AX403" i="75"/>
  <c r="AH403" i="75"/>
  <c r="Q403" i="75"/>
  <c r="P401" i="75"/>
  <c r="AV403" i="75"/>
  <c r="AF403" i="75"/>
  <c r="I403" i="75"/>
  <c r="H434" i="75"/>
  <c r="X434" i="75"/>
  <c r="AN434" i="75"/>
  <c r="G435" i="75"/>
  <c r="L435" i="75"/>
  <c r="P435" i="75"/>
  <c r="T435" i="75"/>
  <c r="X435" i="75"/>
  <c r="AB435" i="75"/>
  <c r="AF435" i="75"/>
  <c r="AJ435" i="75"/>
  <c r="AN435" i="75"/>
  <c r="AR435" i="75"/>
  <c r="AV435" i="75"/>
  <c r="AZ435" i="75"/>
  <c r="G436" i="75"/>
  <c r="K436" i="75"/>
  <c r="O436" i="75"/>
  <c r="S436" i="75"/>
  <c r="W436" i="75"/>
  <c r="AA436" i="75"/>
  <c r="AE436" i="75"/>
  <c r="AI436" i="75"/>
  <c r="AM436" i="75"/>
  <c r="AQ436" i="75"/>
  <c r="AU436" i="75"/>
  <c r="AY436" i="75"/>
  <c r="F437" i="75"/>
  <c r="J437" i="75"/>
  <c r="N437" i="75"/>
  <c r="R437" i="75"/>
  <c r="V437" i="75"/>
  <c r="Z437" i="75"/>
  <c r="AD437" i="75"/>
  <c r="AH437" i="75"/>
  <c r="AL437" i="75"/>
  <c r="AP437" i="75"/>
  <c r="AT437" i="75"/>
  <c r="AX437" i="75"/>
  <c r="E438" i="75"/>
  <c r="I438" i="75"/>
  <c r="M438" i="75"/>
  <c r="Q438" i="75"/>
  <c r="U438" i="75"/>
  <c r="Y438" i="75"/>
  <c r="AC438" i="75"/>
  <c r="AG438" i="75"/>
  <c r="AK438" i="75"/>
  <c r="AO438" i="75"/>
  <c r="AS438" i="75"/>
  <c r="AW438" i="75"/>
  <c r="BA438" i="75"/>
  <c r="H439" i="75"/>
  <c r="L439" i="75"/>
  <c r="P439" i="75"/>
  <c r="T439" i="75"/>
  <c r="X439" i="75"/>
  <c r="AB439" i="75"/>
  <c r="AF439" i="75"/>
  <c r="AJ439" i="75"/>
  <c r="AN439" i="75"/>
  <c r="AR439" i="75"/>
  <c r="AV439" i="75"/>
  <c r="AZ439" i="75"/>
  <c r="G440" i="75"/>
  <c r="K440" i="75"/>
  <c r="O440" i="75"/>
  <c r="S440" i="75"/>
  <c r="W440" i="75"/>
  <c r="AA440" i="75"/>
  <c r="AE440" i="75"/>
  <c r="AI440" i="75"/>
  <c r="AM440" i="75"/>
  <c r="AQ440" i="75"/>
  <c r="AU440" i="75"/>
  <c r="AY440" i="75"/>
  <c r="F441" i="75"/>
  <c r="J441" i="75"/>
  <c r="N441" i="75"/>
  <c r="R441" i="75"/>
  <c r="V441" i="75"/>
  <c r="Z441" i="75"/>
  <c r="AD441" i="75"/>
  <c r="AH441" i="75"/>
  <c r="AL441" i="75"/>
  <c r="AP441" i="75"/>
  <c r="AT441" i="75"/>
  <c r="AX441" i="75"/>
  <c r="E442" i="75"/>
  <c r="I442" i="75"/>
  <c r="M442" i="75"/>
  <c r="Q442" i="75"/>
  <c r="U442" i="75"/>
  <c r="Y442" i="75"/>
  <c r="AC442" i="75"/>
  <c r="AG442" i="75"/>
  <c r="AK442" i="75"/>
  <c r="AO442" i="75"/>
  <c r="AS442" i="75"/>
  <c r="AW442" i="75"/>
  <c r="BA442" i="75"/>
  <c r="H443" i="75"/>
  <c r="L443" i="75"/>
  <c r="P443" i="75"/>
  <c r="T443" i="75"/>
  <c r="X443" i="75"/>
  <c r="AB443" i="75"/>
  <c r="AF443" i="75"/>
  <c r="AJ443" i="75"/>
  <c r="AN443" i="75"/>
  <c r="AR443" i="75"/>
  <c r="AV443" i="75"/>
  <c r="AZ443" i="75"/>
  <c r="R397" i="75"/>
  <c r="AY396" i="75"/>
  <c r="AI396" i="75"/>
  <c r="S396" i="75"/>
  <c r="AZ395" i="75"/>
  <c r="AJ395" i="75"/>
  <c r="T395" i="75"/>
  <c r="BA394" i="75"/>
  <c r="AK394" i="75"/>
  <c r="U394" i="75"/>
  <c r="E394" i="75"/>
  <c r="G397" i="75"/>
  <c r="AN396" i="75"/>
  <c r="X396" i="75"/>
  <c r="H396" i="75"/>
  <c r="AO395" i="75"/>
  <c r="Y395" i="75"/>
  <c r="I395" i="75"/>
  <c r="AP394" i="75"/>
  <c r="Z394" i="75"/>
  <c r="J394" i="75"/>
  <c r="AO397" i="75"/>
  <c r="Y397" i="75"/>
  <c r="I397" i="75"/>
  <c r="AP396" i="75"/>
  <c r="Z396" i="75"/>
  <c r="J396" i="75"/>
  <c r="AQ395" i="75"/>
  <c r="AA395" i="75"/>
  <c r="K395" i="75"/>
  <c r="AR394" i="75"/>
  <c r="AB394" i="75"/>
  <c r="L394" i="75"/>
  <c r="BA401" i="75"/>
  <c r="AK401" i="75"/>
  <c r="U401" i="75"/>
  <c r="E401" i="75"/>
  <c r="AH400" i="75"/>
  <c r="X397" i="75"/>
  <c r="AX401" i="75"/>
  <c r="AH401" i="75"/>
  <c r="R401" i="75"/>
  <c r="AY400" i="75"/>
  <c r="AB400" i="75"/>
  <c r="AU401" i="75"/>
  <c r="AE401" i="75"/>
  <c r="O401" i="75"/>
  <c r="AV400" i="75"/>
  <c r="T400" i="75"/>
  <c r="N400" i="75"/>
  <c r="AE399" i="75"/>
  <c r="V398" i="75"/>
  <c r="H400" i="75"/>
  <c r="Y399" i="75"/>
  <c r="AT397" i="75"/>
  <c r="AY399" i="75"/>
  <c r="S399" i="75"/>
  <c r="AS396" i="75"/>
  <c r="AB398" i="75"/>
  <c r="AQ397" i="75"/>
  <c r="E396" i="75"/>
  <c r="AF398" i="75"/>
  <c r="AV397" i="75"/>
  <c r="U396" i="75"/>
  <c r="AX398" i="75"/>
  <c r="R398" i="75"/>
  <c r="AD397" i="75"/>
  <c r="AE394" i="75"/>
  <c r="AK400" i="75"/>
  <c r="U400" i="75"/>
  <c r="E400" i="75"/>
  <c r="AL399" i="75"/>
  <c r="V399" i="75"/>
  <c r="F399" i="75"/>
  <c r="AM398" i="75"/>
  <c r="W398" i="75"/>
  <c r="G398" i="75"/>
  <c r="AJ397" i="75"/>
  <c r="AW396" i="75"/>
  <c r="AH395" i="75"/>
  <c r="S394" i="75"/>
  <c r="F395" i="75"/>
  <c r="AM400" i="75"/>
  <c r="W400" i="75"/>
  <c r="G400" i="75"/>
  <c r="AN399" i="75"/>
  <c r="X399" i="75"/>
  <c r="H399" i="75"/>
  <c r="AO398" i="75"/>
  <c r="Y398" i="75"/>
  <c r="I398" i="75"/>
  <c r="AM397" i="75"/>
  <c r="H397" i="75"/>
  <c r="AP395" i="75"/>
  <c r="AA394" i="75"/>
  <c r="AR404" i="75"/>
  <c r="AB404" i="75"/>
  <c r="L404" i="75"/>
  <c r="V402" i="75"/>
  <c r="AK404" i="75"/>
  <c r="U404" i="75"/>
  <c r="AQ403" i="75"/>
  <c r="AQ404" i="75"/>
  <c r="AA404" i="75"/>
  <c r="J404" i="75"/>
  <c r="AF401" i="75"/>
  <c r="AP403" i="75"/>
  <c r="Z403" i="75"/>
  <c r="AH402" i="75"/>
  <c r="G404" i="75"/>
  <c r="AN403" i="75"/>
  <c r="X403" i="75"/>
  <c r="Z402" i="75"/>
  <c r="AW403" i="75"/>
  <c r="AG403" i="75"/>
  <c r="M403" i="75"/>
  <c r="AW400" i="75"/>
  <c r="AZ402" i="75"/>
  <c r="AJ402" i="75"/>
  <c r="T402" i="75"/>
  <c r="X401" i="75"/>
  <c r="P403" i="75"/>
  <c r="AW402" i="75"/>
  <c r="AG402" i="75"/>
  <c r="Q402" i="75"/>
  <c r="L401" i="75"/>
  <c r="R403" i="75"/>
  <c r="AY402" i="75"/>
  <c r="AI402" i="75"/>
  <c r="S402" i="75"/>
  <c r="AB434" i="75"/>
  <c r="Q435" i="75"/>
  <c r="AG435" i="75"/>
  <c r="AW435" i="75"/>
  <c r="P436" i="75"/>
  <c r="AF436" i="75"/>
  <c r="AV436" i="75"/>
  <c r="O437" i="75"/>
  <c r="AE437" i="75"/>
  <c r="AU437" i="75"/>
  <c r="N438" i="75"/>
  <c r="AD438" i="75"/>
  <c r="AT438" i="75"/>
  <c r="M439" i="75"/>
  <c r="AC439" i="75"/>
  <c r="AS439" i="75"/>
  <c r="L440" i="75"/>
  <c r="AB440" i="75"/>
  <c r="AR440" i="75"/>
  <c r="K441" i="75"/>
  <c r="AA441" i="75"/>
  <c r="AQ441" i="75"/>
  <c r="J442" i="75"/>
  <c r="Z442" i="75"/>
  <c r="AP442" i="75"/>
  <c r="I443" i="75"/>
  <c r="Y443" i="75"/>
  <c r="AO443" i="75"/>
  <c r="AU396" i="75"/>
  <c r="AF395" i="75"/>
  <c r="Q394" i="75"/>
  <c r="T396" i="75"/>
  <c r="E395" i="75"/>
  <c r="AK397" i="75"/>
  <c r="V396" i="75"/>
  <c r="G395" i="75"/>
  <c r="Q401" i="75"/>
  <c r="AT401" i="75"/>
  <c r="L400" i="75"/>
  <c r="AA401" i="75"/>
  <c r="F400" i="75"/>
  <c r="Q399" i="75"/>
  <c r="AZ398" i="75"/>
  <c r="X398" i="75"/>
  <c r="J398" i="75"/>
  <c r="AG400" i="75"/>
  <c r="R399" i="75"/>
  <c r="AZ397" i="75"/>
  <c r="D394" i="75"/>
  <c r="AZ399" i="75"/>
  <c r="AK398" i="75"/>
  <c r="AO396" i="75"/>
  <c r="X404" i="75"/>
  <c r="Q404" i="75"/>
  <c r="AY403" i="75"/>
  <c r="AD403" i="75"/>
  <c r="K404" i="75"/>
  <c r="AB403" i="75"/>
  <c r="X400" i="75"/>
  <c r="AK403" i="75"/>
  <c r="AT402" i="75"/>
  <c r="K403" i="75"/>
  <c r="AN402" i="75"/>
  <c r="P402" i="75"/>
  <c r="AN400" i="75"/>
  <c r="BA402" i="75"/>
  <c r="AC402" i="75"/>
  <c r="AR401" i="75"/>
  <c r="AU402" i="75"/>
  <c r="AA402" i="75"/>
  <c r="AJ401" i="75"/>
  <c r="H408" i="75"/>
  <c r="AY404" i="75"/>
  <c r="AQ407" i="75"/>
  <c r="K408" i="75"/>
  <c r="AI405" i="75"/>
  <c r="U407" i="75"/>
  <c r="F406" i="75"/>
  <c r="AU403" i="75"/>
  <c r="Y407" i="75"/>
  <c r="J406" i="75"/>
  <c r="V404" i="75"/>
  <c r="M407" i="75"/>
  <c r="AU405" i="75"/>
  <c r="AM407" i="75"/>
  <c r="W407" i="75"/>
  <c r="G407" i="75"/>
  <c r="AN406" i="75"/>
  <c r="X406" i="75"/>
  <c r="H406" i="75"/>
  <c r="AO405" i="75"/>
  <c r="Y405" i="75"/>
  <c r="I405" i="75"/>
  <c r="N404" i="75"/>
  <c r="AB407" i="75"/>
  <c r="L407" i="75"/>
  <c r="AS406" i="75"/>
  <c r="AC406" i="75"/>
  <c r="M406" i="75"/>
  <c r="AT405" i="75"/>
  <c r="AD405" i="75"/>
  <c r="N405" i="75"/>
  <c r="AH404" i="75"/>
  <c r="I408" i="75"/>
  <c r="AP407" i="75"/>
  <c r="Z407" i="75"/>
  <c r="J407" i="75"/>
  <c r="AQ406" i="75"/>
  <c r="AA406" i="75"/>
  <c r="K406" i="75"/>
  <c r="AR405" i="75"/>
  <c r="AB405" i="75"/>
  <c r="L405" i="75"/>
  <c r="Z404" i="75"/>
  <c r="AT426" i="75"/>
  <c r="AD426" i="75"/>
  <c r="N426" i="75"/>
  <c r="AU425" i="75"/>
  <c r="AE425" i="75"/>
  <c r="O425" i="75"/>
  <c r="AV424" i="75"/>
  <c r="AF424" i="75"/>
  <c r="P424" i="75"/>
  <c r="AW423" i="75"/>
  <c r="AG423" i="75"/>
  <c r="Q423" i="75"/>
  <c r="AX422" i="75"/>
  <c r="AH422" i="75"/>
  <c r="R422" i="75"/>
  <c r="AY421" i="75"/>
  <c r="AI421" i="75"/>
  <c r="S421" i="75"/>
  <c r="AZ420" i="75"/>
  <c r="AJ420" i="75"/>
  <c r="T420" i="75"/>
  <c r="BA419" i="75"/>
  <c r="AK419" i="75"/>
  <c r="U419" i="75"/>
  <c r="E419" i="75"/>
  <c r="AL418" i="75"/>
  <c r="V418" i="75"/>
  <c r="F418" i="75"/>
  <c r="AM417" i="75"/>
  <c r="W417" i="75"/>
  <c r="G417" i="75"/>
  <c r="AN416" i="75"/>
  <c r="X416" i="75"/>
  <c r="H416" i="75"/>
  <c r="AO415" i="75"/>
  <c r="Y415" i="75"/>
  <c r="I415" i="75"/>
  <c r="AP414" i="75"/>
  <c r="Z414" i="75"/>
  <c r="J414" i="75"/>
  <c r="AQ413" i="75"/>
  <c r="AA413" i="75"/>
  <c r="K413" i="75"/>
  <c r="AR412" i="75"/>
  <c r="AB412" i="75"/>
  <c r="L412" i="75"/>
  <c r="AS411" i="75"/>
  <c r="AC411" i="75"/>
  <c r="M411" i="75"/>
  <c r="AT410" i="75"/>
  <c r="AD410" i="75"/>
  <c r="N410" i="75"/>
  <c r="AU409" i="75"/>
  <c r="AE409" i="75"/>
  <c r="O409" i="75"/>
  <c r="AV408" i="75"/>
  <c r="AF408" i="75"/>
  <c r="L408" i="75"/>
  <c r="AS428" i="75"/>
  <c r="AC428" i="75"/>
  <c r="M428" i="75"/>
  <c r="AT427" i="75"/>
  <c r="AD427" i="75"/>
  <c r="N427" i="75"/>
  <c r="AU426" i="75"/>
  <c r="AE426" i="75"/>
  <c r="O426" i="75"/>
  <c r="AV425" i="75"/>
  <c r="AF425" i="75"/>
  <c r="P425" i="75"/>
  <c r="AW424" i="75"/>
  <c r="AG424" i="75"/>
  <c r="Q424" i="75"/>
  <c r="AX423" i="75"/>
  <c r="AH423" i="75"/>
  <c r="R423" i="75"/>
  <c r="AY422" i="75"/>
  <c r="AI422" i="75"/>
  <c r="S422" i="75"/>
  <c r="AZ421" i="75"/>
  <c r="AJ421" i="75"/>
  <c r="T421" i="75"/>
  <c r="BA420" i="75"/>
  <c r="AK420" i="75"/>
  <c r="U420" i="75"/>
  <c r="E420" i="75"/>
  <c r="AL419" i="75"/>
  <c r="V419" i="75"/>
  <c r="F419" i="75"/>
  <c r="AM418" i="75"/>
  <c r="W418" i="75"/>
  <c r="G418" i="75"/>
  <c r="AN417" i="75"/>
  <c r="X417" i="75"/>
  <c r="H417" i="75"/>
  <c r="AO416" i="75"/>
  <c r="Y416" i="75"/>
  <c r="I416" i="75"/>
  <c r="AP415" i="75"/>
  <c r="Z415" i="75"/>
  <c r="J415" i="75"/>
  <c r="AQ414" i="75"/>
  <c r="AA414" i="75"/>
  <c r="K414" i="75"/>
  <c r="AR413" i="75"/>
  <c r="AB413" i="75"/>
  <c r="L413" i="75"/>
  <c r="AS412" i="75"/>
  <c r="AC412" i="75"/>
  <c r="M412" i="75"/>
  <c r="AT411" i="75"/>
  <c r="AD411" i="75"/>
  <c r="N411" i="75"/>
  <c r="AU410" i="75"/>
  <c r="AE410" i="75"/>
  <c r="O410" i="75"/>
  <c r="AV409" i="75"/>
  <c r="AF409" i="75"/>
  <c r="P409" i="75"/>
  <c r="AW408" i="75"/>
  <c r="AG408" i="75"/>
  <c r="Q408" i="75"/>
  <c r="BA426" i="75"/>
  <c r="AK426" i="75"/>
  <c r="U426" i="75"/>
  <c r="E426" i="75"/>
  <c r="AL425" i="75"/>
  <c r="V425" i="75"/>
  <c r="F425" i="75"/>
  <c r="AM424" i="75"/>
  <c r="W424" i="75"/>
  <c r="G424" i="75"/>
  <c r="AN423" i="75"/>
  <c r="X423" i="75"/>
  <c r="H423" i="75"/>
  <c r="AO422" i="75"/>
  <c r="Y422" i="75"/>
  <c r="I422" i="75"/>
  <c r="L434" i="75"/>
  <c r="M435" i="75"/>
  <c r="AC435" i="75"/>
  <c r="AS435" i="75"/>
  <c r="L436" i="75"/>
  <c r="AB436" i="75"/>
  <c r="AR436" i="75"/>
  <c r="K437" i="75"/>
  <c r="AA437" i="75"/>
  <c r="AQ437" i="75"/>
  <c r="J438" i="75"/>
  <c r="Z438" i="75"/>
  <c r="AP438" i="75"/>
  <c r="I439" i="75"/>
  <c r="Y439" i="75"/>
  <c r="AO439" i="75"/>
  <c r="H440" i="75"/>
  <c r="X440" i="75"/>
  <c r="AN440" i="75"/>
  <c r="G441" i="75"/>
  <c r="W441" i="75"/>
  <c r="AM441" i="75"/>
  <c r="F442" i="75"/>
  <c r="V442" i="75"/>
  <c r="AL442" i="75"/>
  <c r="E443" i="75"/>
  <c r="U443" i="75"/>
  <c r="AK443" i="75"/>
  <c r="BA443" i="75"/>
  <c r="AX408" i="75"/>
  <c r="P410" i="75"/>
  <c r="AE411" i="75"/>
  <c r="AT412" i="75"/>
  <c r="L414" i="75"/>
  <c r="AA415" i="75"/>
  <c r="AP416" i="75"/>
  <c r="M409" i="75"/>
  <c r="AB410" i="75"/>
  <c r="AQ411" i="75"/>
  <c r="I413" i="75"/>
  <c r="X414" i="75"/>
  <c r="AM415" i="75"/>
  <c r="K394" i="75"/>
  <c r="Y409" i="75"/>
  <c r="AN410" i="75"/>
  <c r="F412" i="75"/>
  <c r="U413" i="75"/>
  <c r="AJ414" i="75"/>
  <c r="AY415" i="75"/>
  <c r="AI411" i="75"/>
  <c r="AT416" i="75"/>
  <c r="BA409" i="75"/>
  <c r="O415" i="75"/>
  <c r="V408" i="75"/>
  <c r="AG413" i="75"/>
  <c r="Y417" i="75"/>
  <c r="G408" i="75"/>
  <c r="AE408" i="75"/>
  <c r="AU408" i="75"/>
  <c r="N409" i="75"/>
  <c r="AD409" i="75"/>
  <c r="AT409" i="75"/>
  <c r="M410" i="75"/>
  <c r="AC410" i="75"/>
  <c r="AS410" i="75"/>
  <c r="L411" i="75"/>
  <c r="AB411" i="75"/>
  <c r="AR411" i="75"/>
  <c r="K412" i="75"/>
  <c r="AA412" i="75"/>
  <c r="AQ412" i="75"/>
  <c r="J413" i="75"/>
  <c r="Z413" i="75"/>
  <c r="AP413" i="75"/>
  <c r="I414" i="75"/>
  <c r="Y414" i="75"/>
  <c r="AO414" i="75"/>
  <c r="H415" i="75"/>
  <c r="X415" i="75"/>
  <c r="AN415" i="75"/>
  <c r="G416" i="75"/>
  <c r="W416" i="75"/>
  <c r="AM416" i="75"/>
  <c r="F417" i="75"/>
  <c r="V417" i="75"/>
  <c r="AL417" i="75"/>
  <c r="E418" i="75"/>
  <c r="U418" i="75"/>
  <c r="AK418" i="75"/>
  <c r="BA418" i="75"/>
  <c r="T419" i="75"/>
  <c r="AJ419" i="75"/>
  <c r="AZ419" i="75"/>
  <c r="S420" i="75"/>
  <c r="AI420" i="75"/>
  <c r="AY420" i="75"/>
  <c r="R421" i="75"/>
  <c r="AH421" i="75"/>
  <c r="AX421" i="75"/>
  <c r="U422" i="75"/>
  <c r="AS422" i="75"/>
  <c r="P423" i="75"/>
  <c r="AJ423" i="75"/>
  <c r="K424" i="75"/>
  <c r="AE424" i="75"/>
  <c r="AY424" i="75"/>
  <c r="Z425" i="75"/>
  <c r="AT425" i="75"/>
  <c r="Q426" i="75"/>
  <c r="AO426" i="75"/>
  <c r="L427" i="75"/>
  <c r="AC408" i="75"/>
  <c r="BA408" i="75"/>
  <c r="X409" i="75"/>
  <c r="AR409" i="75"/>
  <c r="S410" i="75"/>
  <c r="AM410" i="75"/>
  <c r="J411" i="75"/>
  <c r="AH411" i="75"/>
  <c r="E412" i="75"/>
  <c r="Y412" i="75"/>
  <c r="AW412" i="75"/>
  <c r="T413" i="75"/>
  <c r="AN413" i="75"/>
  <c r="O414" i="75"/>
  <c r="AI414" i="75"/>
  <c r="F415" i="75"/>
  <c r="AD415" i="75"/>
  <c r="AX415" i="75"/>
  <c r="U416" i="75"/>
  <c r="AS416" i="75"/>
  <c r="P417" i="75"/>
  <c r="AJ417" i="75"/>
  <c r="K418" i="75"/>
  <c r="AE418" i="75"/>
  <c r="AY418" i="75"/>
  <c r="Z419" i="75"/>
  <c r="AT419" i="75"/>
  <c r="Q420" i="75"/>
  <c r="AO420" i="75"/>
  <c r="L421" i="75"/>
  <c r="AF421" i="75"/>
  <c r="G422" i="75"/>
  <c r="AA422" i="75"/>
  <c r="AU422" i="75"/>
  <c r="V423" i="75"/>
  <c r="AP423" i="75"/>
  <c r="M424" i="75"/>
  <c r="AK424" i="75"/>
  <c r="H425" i="75"/>
  <c r="AB425" i="75"/>
  <c r="AZ425" i="75"/>
  <c r="W426" i="75"/>
  <c r="AQ426" i="75"/>
  <c r="R427" i="75"/>
  <c r="AL427" i="75"/>
  <c r="I428" i="75"/>
  <c r="AG428" i="75"/>
  <c r="BA428" i="75"/>
  <c r="AB408" i="75"/>
  <c r="AZ408" i="75"/>
  <c r="W409" i="75"/>
  <c r="AQ409" i="75"/>
  <c r="R410" i="75"/>
  <c r="AL410" i="75"/>
  <c r="I411" i="75"/>
  <c r="AG411" i="75"/>
  <c r="BA411" i="75"/>
  <c r="X412" i="75"/>
  <c r="AV412" i="75"/>
  <c r="S413" i="75"/>
  <c r="AM413" i="75"/>
  <c r="N414" i="75"/>
  <c r="AH414" i="75"/>
  <c r="E415" i="75"/>
  <c r="AC415" i="75"/>
  <c r="AW415" i="75"/>
  <c r="T416" i="75"/>
  <c r="AR416" i="75"/>
  <c r="O417" i="75"/>
  <c r="AI417" i="75"/>
  <c r="J418" i="75"/>
  <c r="AD418" i="75"/>
  <c r="AX418" i="75"/>
  <c r="Y419" i="75"/>
  <c r="AS419" i="75"/>
  <c r="P420" i="75"/>
  <c r="AN420" i="75"/>
  <c r="K421" i="75"/>
  <c r="AE421" i="75"/>
  <c r="F422" i="75"/>
  <c r="Z422" i="75"/>
  <c r="AT422" i="75"/>
  <c r="U423" i="75"/>
  <c r="AO423" i="75"/>
  <c r="L424" i="75"/>
  <c r="AJ424" i="75"/>
  <c r="G425" i="75"/>
  <c r="AA425" i="75"/>
  <c r="AY425" i="75"/>
  <c r="V426" i="75"/>
  <c r="AP426" i="75"/>
  <c r="AP404" i="75"/>
  <c r="T405" i="75"/>
  <c r="AN405" i="75"/>
  <c r="O406" i="75"/>
  <c r="AI406" i="75"/>
  <c r="F407" i="75"/>
  <c r="AD407" i="75"/>
  <c r="AX407" i="75"/>
  <c r="R404" i="75"/>
  <c r="R405" i="75"/>
  <c r="AL405" i="75"/>
  <c r="I406" i="75"/>
  <c r="AG406" i="75"/>
  <c r="BA406" i="75"/>
  <c r="X407" i="75"/>
  <c r="AD404" i="75"/>
  <c r="Q405" i="75"/>
  <c r="AK405" i="75"/>
  <c r="L406" i="75"/>
  <c r="AF406" i="75"/>
  <c r="AZ406" i="75"/>
  <c r="AA407" i="75"/>
  <c r="AE405" i="75"/>
  <c r="AC407" i="75"/>
  <c r="AA405" i="75"/>
  <c r="I407" i="75"/>
  <c r="G405" i="75"/>
  <c r="AL406" i="75"/>
  <c r="AW407" i="75"/>
  <c r="P408" i="75"/>
  <c r="J408" i="75"/>
  <c r="AZ407" i="75"/>
  <c r="AZ401" i="75"/>
  <c r="AM402" i="75"/>
  <c r="N403" i="75"/>
  <c r="AB401" i="75"/>
  <c r="AK402" i="75"/>
  <c r="L403" i="75"/>
  <c r="G402" i="75"/>
  <c r="AR402" i="75"/>
  <c r="N402" i="75"/>
  <c r="AC403" i="75"/>
  <c r="AV401" i="75"/>
  <c r="AR403" i="75"/>
  <c r="V403" i="75"/>
  <c r="W404" i="75"/>
  <c r="AW404" i="75"/>
  <c r="Z395" i="75"/>
  <c r="BA398" i="75"/>
  <c r="AI400" i="75"/>
  <c r="AE397" i="75"/>
  <c r="AH399" i="75"/>
  <c r="AL397" i="75"/>
  <c r="K399" i="75"/>
  <c r="AI397" i="75"/>
  <c r="K401" i="75"/>
  <c r="AU400" i="75"/>
  <c r="Z400" i="75"/>
  <c r="X394" i="75"/>
  <c r="F396" i="75"/>
  <c r="F394" i="75"/>
  <c r="AK395" i="75"/>
  <c r="S397" i="75"/>
  <c r="AV395" i="75"/>
  <c r="AS443" i="75"/>
  <c r="M443" i="75"/>
  <c r="AD442" i="75"/>
  <c r="AU441" i="75"/>
  <c r="O441" i="75"/>
  <c r="AF440" i="75"/>
  <c r="AW439" i="75"/>
  <c r="Q439" i="75"/>
  <c r="AH438" i="75"/>
  <c r="AY437" i="75"/>
  <c r="S437" i="75"/>
  <c r="AJ436" i="75"/>
  <c r="BA435" i="75"/>
  <c r="U435" i="75"/>
  <c r="U439" i="75"/>
  <c r="F438" i="75"/>
  <c r="AN436" i="75"/>
  <c r="Y435" i="75"/>
  <c r="AG409" i="75"/>
  <c r="AV410" i="75"/>
  <c r="N412" i="75"/>
  <c r="AC413" i="75"/>
  <c r="AR414" i="75"/>
  <c r="J416" i="75"/>
  <c r="AD408" i="75"/>
  <c r="AS409" i="75"/>
  <c r="K411" i="75"/>
  <c r="Z412" i="75"/>
  <c r="AO413" i="75"/>
  <c r="G415" i="75"/>
  <c r="V416" i="75"/>
  <c r="AP408" i="75"/>
  <c r="H410" i="75"/>
  <c r="W411" i="75"/>
  <c r="AL412" i="75"/>
  <c r="BA413" i="75"/>
  <c r="S415" i="75"/>
  <c r="AH416" i="75"/>
  <c r="E409" i="75"/>
  <c r="P414" i="75"/>
  <c r="AG417" i="75"/>
  <c r="AH412" i="75"/>
  <c r="M417" i="75"/>
  <c r="AZ410" i="75"/>
  <c r="N416" i="75"/>
  <c r="W408" i="75"/>
  <c r="AM408" i="75"/>
  <c r="F409" i="75"/>
  <c r="V409" i="75"/>
  <c r="AL409" i="75"/>
  <c r="E410" i="75"/>
  <c r="U410" i="75"/>
  <c r="AK410" i="75"/>
  <c r="BA410" i="75"/>
  <c r="T411" i="75"/>
  <c r="AJ411" i="75"/>
  <c r="AZ411" i="75"/>
  <c r="S412" i="75"/>
  <c r="AI412" i="75"/>
  <c r="AY412" i="75"/>
  <c r="R413" i="75"/>
  <c r="AH413" i="75"/>
  <c r="AX413" i="75"/>
  <c r="Q414" i="75"/>
  <c r="AG414" i="75"/>
  <c r="AW414" i="75"/>
  <c r="P415" i="75"/>
  <c r="AF415" i="75"/>
  <c r="AV415" i="75"/>
  <c r="O416" i="75"/>
  <c r="AE416" i="75"/>
  <c r="AU416" i="75"/>
  <c r="N417" i="75"/>
  <c r="AD417" i="75"/>
  <c r="AT417" i="75"/>
  <c r="M418" i="75"/>
  <c r="AC418" i="75"/>
  <c r="AS418" i="75"/>
  <c r="L419" i="75"/>
  <c r="AB419" i="75"/>
  <c r="AR419" i="75"/>
  <c r="K420" i="75"/>
  <c r="AA420" i="75"/>
  <c r="AQ420" i="75"/>
  <c r="J421" i="75"/>
  <c r="Z421" i="75"/>
  <c r="AP421" i="75"/>
  <c r="M422" i="75"/>
  <c r="AG422" i="75"/>
  <c r="BA422" i="75"/>
  <c r="AB423" i="75"/>
  <c r="AV423" i="75"/>
  <c r="S424" i="75"/>
  <c r="AQ424" i="75"/>
  <c r="N425" i="75"/>
  <c r="AH425" i="75"/>
  <c r="I426" i="75"/>
  <c r="AC426" i="75"/>
  <c r="AW426" i="75"/>
  <c r="U408" i="75"/>
  <c r="AO408" i="75"/>
  <c r="L409" i="75"/>
  <c r="AJ409" i="75"/>
  <c r="G410" i="75"/>
  <c r="AA410" i="75"/>
  <c r="AY410" i="75"/>
  <c r="V411" i="75"/>
  <c r="AP411" i="75"/>
  <c r="Q412" i="75"/>
  <c r="AK412" i="75"/>
  <c r="H413" i="75"/>
  <c r="AF413" i="75"/>
  <c r="AZ413" i="75"/>
  <c r="W414" i="75"/>
  <c r="AU414" i="75"/>
  <c r="R415" i="75"/>
  <c r="AL415" i="75"/>
  <c r="M416" i="75"/>
  <c r="AG416" i="75"/>
  <c r="BA416" i="75"/>
  <c r="AB417" i="75"/>
  <c r="AV417" i="75"/>
  <c r="S418" i="75"/>
  <c r="AQ418" i="75"/>
  <c r="N419" i="75"/>
  <c r="AH419" i="75"/>
  <c r="I420" i="75"/>
  <c r="AC420" i="75"/>
  <c r="AW420" i="75"/>
  <c r="X421" i="75"/>
  <c r="AR421" i="75"/>
  <c r="O422" i="75"/>
  <c r="AM422" i="75"/>
  <c r="J423" i="75"/>
  <c r="AD423" i="75"/>
  <c r="E424" i="75"/>
  <c r="Y424" i="75"/>
  <c r="AS424" i="75"/>
  <c r="T425" i="75"/>
  <c r="AN425" i="75"/>
  <c r="K426" i="75"/>
  <c r="AI426" i="75"/>
  <c r="F427" i="75"/>
  <c r="Z427" i="75"/>
  <c r="AX427" i="75"/>
  <c r="U428" i="75"/>
  <c r="AO428" i="75"/>
  <c r="T408" i="75"/>
  <c r="AN408" i="75"/>
  <c r="K409" i="75"/>
  <c r="AI409" i="75"/>
  <c r="F410" i="75"/>
  <c r="Z410" i="75"/>
  <c r="AX410" i="75"/>
  <c r="U411" i="75"/>
  <c r="AO411" i="75"/>
  <c r="P412" i="75"/>
  <c r="AJ412" i="75"/>
  <c r="G413" i="75"/>
  <c r="AE413" i="75"/>
  <c r="AY413" i="75"/>
  <c r="V414" i="75"/>
  <c r="AT414" i="75"/>
  <c r="Q415" i="75"/>
  <c r="AK415" i="75"/>
  <c r="L416" i="75"/>
  <c r="AF416" i="75"/>
  <c r="AZ416" i="75"/>
  <c r="AA417" i="75"/>
  <c r="AU417" i="75"/>
  <c r="R418" i="75"/>
  <c r="AP418" i="75"/>
  <c r="M419" i="75"/>
  <c r="AG419" i="75"/>
  <c r="H420" i="75"/>
  <c r="AB420" i="75"/>
  <c r="AV420" i="75"/>
  <c r="W421" i="75"/>
  <c r="AQ421" i="75"/>
  <c r="N422" i="75"/>
  <c r="AL422" i="75"/>
  <c r="I423" i="75"/>
  <c r="AC423" i="75"/>
  <c r="BA423" i="75"/>
  <c r="X424" i="75"/>
  <c r="AR424" i="75"/>
  <c r="S425" i="75"/>
  <c r="AM425" i="75"/>
  <c r="J426" i="75"/>
  <c r="AH426" i="75"/>
  <c r="H405" i="75"/>
  <c r="AF405" i="75"/>
  <c r="AZ405" i="75"/>
  <c r="W406" i="75"/>
  <c r="AU406" i="75"/>
  <c r="R407" i="75"/>
  <c r="AL407" i="75"/>
  <c r="M408" i="75"/>
  <c r="F405" i="75"/>
  <c r="Z405" i="75"/>
  <c r="AX405" i="75"/>
  <c r="U406" i="75"/>
  <c r="AO406" i="75"/>
  <c r="P407" i="75"/>
  <c r="AJ407" i="75"/>
  <c r="E405" i="75"/>
  <c r="AC405" i="75"/>
  <c r="AW405" i="75"/>
  <c r="T406" i="75"/>
  <c r="AR406" i="75"/>
  <c r="O407" i="75"/>
  <c r="AI407" i="75"/>
  <c r="AL404" i="75"/>
  <c r="AD406" i="75"/>
  <c r="AU407" i="75"/>
  <c r="Z406" i="75"/>
  <c r="AS407" i="75"/>
  <c r="AM405" i="75"/>
  <c r="AK407" i="75"/>
  <c r="AV407" i="75"/>
  <c r="AH406" i="75"/>
  <c r="R406" i="75"/>
  <c r="BA400" i="75"/>
  <c r="W402" i="75"/>
  <c r="F403" i="75"/>
  <c r="AS399" i="75"/>
  <c r="U402" i="75"/>
  <c r="AS402" i="75"/>
  <c r="H401" i="75"/>
  <c r="AB402" i="75"/>
  <c r="G403" i="75"/>
  <c r="U403" i="75"/>
  <c r="AS403" i="75"/>
  <c r="T403" i="75"/>
  <c r="R402" i="75"/>
  <c r="AT403" i="75"/>
  <c r="AA403" i="75"/>
  <c r="AN404" i="75"/>
  <c r="E398" i="75"/>
  <c r="AJ399" i="75"/>
  <c r="R395" i="75"/>
  <c r="AI398" i="75"/>
  <c r="Q400" i="75"/>
  <c r="AP398" i="75"/>
  <c r="AF397" i="75"/>
  <c r="M396" i="75"/>
  <c r="AK399" i="75"/>
  <c r="J402" i="75"/>
  <c r="AD401" i="75"/>
  <c r="AG401" i="75"/>
  <c r="W395" i="75"/>
  <c r="E397" i="75"/>
  <c r="AL394" i="75"/>
  <c r="AJ396" i="75"/>
  <c r="AW394" i="75"/>
  <c r="AE396" i="75"/>
  <c r="AC443" i="75"/>
  <c r="AT442" i="75"/>
  <c r="N442" i="75"/>
  <c r="AE441" i="75"/>
  <c r="AV440" i="75"/>
  <c r="P440" i="75"/>
  <c r="AG439" i="75"/>
  <c r="AX438" i="75"/>
  <c r="R438" i="75"/>
  <c r="AI437" i="75"/>
  <c r="AZ436" i="75"/>
  <c r="T436" i="75"/>
  <c r="AK435" i="75"/>
  <c r="AR434" i="75"/>
  <c r="BA439" i="75"/>
  <c r="AL438" i="75"/>
  <c r="W437" i="75"/>
  <c r="H436" i="75"/>
  <c r="Q409" i="75"/>
  <c r="AF410" i="75"/>
  <c r="AU411" i="75"/>
  <c r="M413" i="75"/>
  <c r="AB414" i="75"/>
  <c r="AQ415" i="75"/>
  <c r="AY407" i="75"/>
  <c r="AC409" i="75"/>
  <c r="AR410" i="75"/>
  <c r="J412" i="75"/>
  <c r="Y413" i="75"/>
  <c r="AN414" i="75"/>
  <c r="F416" i="75"/>
  <c r="Z408" i="75"/>
  <c r="AO409" i="75"/>
  <c r="G411" i="75"/>
  <c r="V412" i="75"/>
  <c r="AK413" i="75"/>
  <c r="AZ414" i="75"/>
  <c r="R416" i="75"/>
  <c r="B78" i="73"/>
  <c r="B75" i="73" s="1"/>
  <c r="AX412" i="75"/>
  <c r="Q417" i="75"/>
  <c r="S411" i="75"/>
  <c r="AD416" i="75"/>
  <c r="AK409" i="75"/>
  <c r="AV414" i="75"/>
  <c r="S408" i="75"/>
  <c r="AI408" i="75"/>
  <c r="AY408" i="75"/>
  <c r="R409" i="75"/>
  <c r="AH409" i="75"/>
  <c r="AX409" i="75"/>
  <c r="Q410" i="75"/>
  <c r="AG410" i="75"/>
  <c r="AW410" i="75"/>
  <c r="P411" i="75"/>
  <c r="AF411" i="75"/>
  <c r="AV411" i="75"/>
  <c r="O412" i="75"/>
  <c r="AE412" i="75"/>
  <c r="AU412" i="75"/>
  <c r="N413" i="75"/>
  <c r="AD413" i="75"/>
  <c r="AT413" i="75"/>
  <c r="M414" i="75"/>
  <c r="AC414" i="75"/>
  <c r="AS414" i="75"/>
  <c r="L415" i="75"/>
  <c r="AB415" i="75"/>
  <c r="AR415" i="75"/>
  <c r="K416" i="75"/>
  <c r="AA416" i="75"/>
  <c r="AQ416" i="75"/>
  <c r="J417" i="75"/>
  <c r="Z417" i="75"/>
  <c r="AP417" i="75"/>
  <c r="I418" i="75"/>
  <c r="Y418" i="75"/>
  <c r="AO418" i="75"/>
  <c r="H419" i="75"/>
  <c r="X419" i="75"/>
  <c r="AN419" i="75"/>
  <c r="G420" i="75"/>
  <c r="W420" i="75"/>
  <c r="AM420" i="75"/>
  <c r="F421" i="75"/>
  <c r="V421" i="75"/>
  <c r="AL421" i="75"/>
  <c r="E422" i="75"/>
  <c r="AC422" i="75"/>
  <c r="AW422" i="75"/>
  <c r="T423" i="75"/>
  <c r="AR423" i="75"/>
  <c r="O424" i="75"/>
  <c r="AI424" i="75"/>
  <c r="J425" i="75"/>
  <c r="AD425" i="75"/>
  <c r="AX425" i="75"/>
  <c r="Y426" i="75"/>
  <c r="AS426" i="75"/>
  <c r="Q407" i="75"/>
  <c r="AK408" i="75"/>
  <c r="H409" i="75"/>
  <c r="AB409" i="75"/>
  <c r="AZ409" i="75"/>
  <c r="W410" i="75"/>
  <c r="AQ410" i="75"/>
  <c r="R411" i="75"/>
  <c r="AL411" i="75"/>
  <c r="I412" i="75"/>
  <c r="AG412" i="75"/>
  <c r="BA412" i="75"/>
  <c r="X413" i="75"/>
  <c r="AV413" i="75"/>
  <c r="S414" i="75"/>
  <c r="AM414" i="75"/>
  <c r="N415" i="75"/>
  <c r="AH415" i="75"/>
  <c r="E416" i="75"/>
  <c r="AC416" i="75"/>
  <c r="AW416" i="75"/>
  <c r="T417" i="75"/>
  <c r="AR417" i="75"/>
  <c r="O418" i="75"/>
  <c r="AI418" i="75"/>
  <c r="J419" i="75"/>
  <c r="AD419" i="75"/>
  <c r="AX419" i="75"/>
  <c r="Y420" i="75"/>
  <c r="AS420" i="75"/>
  <c r="P421" i="75"/>
  <c r="AN421" i="75"/>
  <c r="K422" i="75"/>
  <c r="AE422" i="75"/>
  <c r="F423" i="75"/>
  <c r="Z423" i="75"/>
  <c r="AT423" i="75"/>
  <c r="U424" i="75"/>
  <c r="AO424" i="75"/>
  <c r="L425" i="75"/>
  <c r="AJ425" i="75"/>
  <c r="G426" i="75"/>
  <c r="AA426" i="75"/>
  <c r="AY426" i="75"/>
  <c r="V427" i="75"/>
  <c r="AP427" i="75"/>
  <c r="Q428" i="75"/>
  <c r="AK428" i="75"/>
  <c r="AY405" i="75"/>
  <c r="AJ408" i="75"/>
  <c r="G409" i="75"/>
  <c r="AA409" i="75"/>
  <c r="AY409" i="75"/>
  <c r="V410" i="75"/>
  <c r="AP410" i="75"/>
  <c r="Q411" i="75"/>
  <c r="AK411" i="75"/>
  <c r="H412" i="75"/>
  <c r="AF412" i="75"/>
  <c r="AZ412" i="75"/>
  <c r="W413" i="75"/>
  <c r="AU413" i="75"/>
  <c r="R414" i="75"/>
  <c r="AL414" i="75"/>
  <c r="M415" i="75"/>
  <c r="AG415" i="75"/>
  <c r="BA415" i="75"/>
  <c r="AB416" i="75"/>
  <c r="AV416" i="75"/>
  <c r="S417" i="75"/>
  <c r="AQ417" i="75"/>
  <c r="N418" i="75"/>
  <c r="AH418" i="75"/>
  <c r="I419" i="75"/>
  <c r="AC419" i="75"/>
  <c r="AW419" i="75"/>
  <c r="X420" i="75"/>
  <c r="AR420" i="75"/>
  <c r="O421" i="75"/>
  <c r="AM421" i="75"/>
  <c r="J422" i="75"/>
  <c r="AD422" i="75"/>
  <c r="E423" i="75"/>
  <c r="Y423" i="75"/>
  <c r="AS423" i="75"/>
  <c r="T424" i="75"/>
  <c r="AN424" i="75"/>
  <c r="K425" i="75"/>
  <c r="AI425" i="75"/>
  <c r="F426" i="75"/>
  <c r="Z426" i="75"/>
  <c r="BA404" i="75"/>
  <c r="X405" i="75"/>
  <c r="AV405" i="75"/>
  <c r="S406" i="75"/>
  <c r="AM406" i="75"/>
  <c r="N407" i="75"/>
  <c r="AH407" i="75"/>
  <c r="E408" i="75"/>
  <c r="AX404" i="75"/>
  <c r="V405" i="75"/>
  <c r="AP405" i="75"/>
  <c r="Q406" i="75"/>
  <c r="AK406" i="75"/>
  <c r="H407" i="75"/>
  <c r="AF407" i="75"/>
  <c r="AT404" i="75"/>
  <c r="U405" i="75"/>
  <c r="AS405" i="75"/>
  <c r="P406" i="75"/>
  <c r="AJ406" i="75"/>
  <c r="K407" i="75"/>
  <c r="AE407" i="75"/>
  <c r="N406" i="75"/>
  <c r="AO407" i="75"/>
  <c r="AQ405" i="75"/>
  <c r="AN407" i="75"/>
  <c r="W405" i="75"/>
  <c r="E407" i="75"/>
  <c r="AX406" i="75"/>
  <c r="S405" i="75"/>
  <c r="O408" i="75"/>
  <c r="N408" i="75"/>
  <c r="AF400" i="75"/>
  <c r="O402" i="75"/>
  <c r="AQ402" i="75"/>
  <c r="K402" i="75"/>
  <c r="AO402" i="75"/>
  <c r="M399" i="75"/>
  <c r="X402" i="75"/>
  <c r="AV402" i="75"/>
  <c r="AD402" i="75"/>
  <c r="AO403" i="75"/>
  <c r="AP402" i="75"/>
  <c r="AZ403" i="75"/>
  <c r="AL403" i="75"/>
  <c r="AM404" i="75"/>
  <c r="F404" i="75"/>
  <c r="AH397" i="75"/>
  <c r="T399" i="75"/>
  <c r="AM394" i="75"/>
  <c r="S398" i="75"/>
  <c r="AX399" i="75"/>
  <c r="L397" i="75"/>
  <c r="AU394" i="75"/>
  <c r="AQ399" i="75"/>
  <c r="W399" i="75"/>
  <c r="AQ401" i="75"/>
  <c r="N401" i="75"/>
  <c r="AX400" i="75"/>
  <c r="AN394" i="75"/>
  <c r="AL396" i="75"/>
  <c r="V394" i="75"/>
  <c r="BA395" i="75"/>
  <c r="AG394" i="75"/>
  <c r="O396" i="75"/>
  <c r="AG443" i="75"/>
  <c r="AX442" i="75"/>
  <c r="R442" i="75"/>
  <c r="AI441" i="75"/>
  <c r="AZ440" i="75"/>
  <c r="T440" i="75"/>
  <c r="AK439" i="75"/>
  <c r="E439" i="75"/>
  <c r="V438" i="75"/>
  <c r="AM437" i="75"/>
  <c r="G437" i="75"/>
  <c r="X436" i="75"/>
  <c r="AO435" i="75"/>
  <c r="H435" i="75"/>
  <c r="I8" i="76"/>
  <c r="J435" i="75"/>
  <c r="F435" i="75"/>
  <c r="AY434" i="75"/>
  <c r="AU434" i="75"/>
  <c r="AQ434" i="75"/>
  <c r="AM434" i="75"/>
  <c r="AI434" i="75"/>
  <c r="AE434" i="75"/>
  <c r="AA434" i="75"/>
  <c r="W434" i="75"/>
  <c r="S434" i="75"/>
  <c r="O434" i="75"/>
  <c r="K434" i="75"/>
  <c r="F434" i="75"/>
  <c r="AS433" i="75"/>
  <c r="AB433" i="75"/>
  <c r="BA434" i="75"/>
  <c r="AW434" i="75"/>
  <c r="AS434" i="75"/>
  <c r="AO434" i="75"/>
  <c r="AK434" i="75"/>
  <c r="AG434" i="75"/>
  <c r="AC434" i="75"/>
  <c r="Y434" i="75"/>
  <c r="U434" i="75"/>
  <c r="Q434" i="75"/>
  <c r="M434" i="75"/>
  <c r="I434" i="75"/>
  <c r="BA433" i="75"/>
  <c r="AK433" i="75"/>
  <c r="AX432" i="75"/>
  <c r="E435" i="75"/>
  <c r="AX434" i="75"/>
  <c r="AT434" i="75"/>
  <c r="AP434" i="75"/>
  <c r="AL434" i="75"/>
  <c r="AH434" i="75"/>
  <c r="AD434" i="75"/>
  <c r="Z434" i="75"/>
  <c r="V434" i="75"/>
  <c r="R434" i="75"/>
  <c r="N434" i="75"/>
  <c r="J434" i="75"/>
  <c r="E434" i="75"/>
  <c r="AO433" i="75"/>
  <c r="Q433" i="75"/>
  <c r="AY433" i="75"/>
  <c r="AU433" i="75"/>
  <c r="AQ433" i="75"/>
  <c r="AM433" i="75"/>
  <c r="AI433" i="75"/>
  <c r="AE433" i="75"/>
  <c r="Y433" i="75"/>
  <c r="I433" i="75"/>
  <c r="AG432" i="75"/>
  <c r="G434" i="75"/>
  <c r="AZ433" i="75"/>
  <c r="AV433" i="75"/>
  <c r="AR433" i="75"/>
  <c r="AN433" i="75"/>
  <c r="AJ433" i="75"/>
  <c r="AF433" i="75"/>
  <c r="AA433" i="75"/>
  <c r="M433" i="75"/>
  <c r="AT432" i="75"/>
  <c r="BB5" i="78"/>
  <c r="AR61" i="72"/>
  <c r="AR62" i="72" s="1"/>
  <c r="AX433" i="75"/>
  <c r="AT433" i="75"/>
  <c r="AP433" i="75"/>
  <c r="AL433" i="75"/>
  <c r="AH433" i="75"/>
  <c r="AC433" i="75"/>
  <c r="U433" i="75"/>
  <c r="E433" i="75"/>
  <c r="Q432" i="75"/>
  <c r="W433" i="75"/>
  <c r="S433" i="75"/>
  <c r="O433" i="75"/>
  <c r="K433" i="75"/>
  <c r="G433" i="75"/>
  <c r="AZ432" i="75"/>
  <c r="AV432" i="75"/>
  <c r="AO432" i="75"/>
  <c r="Y432" i="75"/>
  <c r="AY431" i="75"/>
  <c r="X433" i="75"/>
  <c r="T433" i="75"/>
  <c r="P433" i="75"/>
  <c r="L433" i="75"/>
  <c r="H433" i="75"/>
  <c r="BA432" i="75"/>
  <c r="AW432" i="75"/>
  <c r="AS432" i="75"/>
  <c r="AC432" i="75"/>
  <c r="M432" i="75"/>
  <c r="AD433" i="75"/>
  <c r="Z433" i="75"/>
  <c r="V433" i="75"/>
  <c r="R433" i="75"/>
  <c r="N433" i="75"/>
  <c r="J433" i="75"/>
  <c r="F433" i="75"/>
  <c r="AY432" i="75"/>
  <c r="AU432" i="75"/>
  <c r="AK432" i="75"/>
  <c r="U432" i="75"/>
  <c r="W431" i="75"/>
  <c r="AP432" i="75"/>
  <c r="AL432" i="75"/>
  <c r="AH432" i="75"/>
  <c r="AD432" i="75"/>
  <c r="Z432" i="75"/>
  <c r="V432" i="75"/>
  <c r="R432" i="75"/>
  <c r="N432" i="75"/>
  <c r="F432" i="75"/>
  <c r="AE431" i="75"/>
  <c r="AO430" i="75"/>
  <c r="AQ432" i="75"/>
  <c r="AM432" i="75"/>
  <c r="AI432" i="75"/>
  <c r="AE432" i="75"/>
  <c r="AA432" i="75"/>
  <c r="W432" i="75"/>
  <c r="S432" i="75"/>
  <c r="O432" i="75"/>
  <c r="J432" i="75"/>
  <c r="AM431" i="75"/>
  <c r="G431" i="75"/>
  <c r="AR432" i="75"/>
  <c r="AN432" i="75"/>
  <c r="AJ432" i="75"/>
  <c r="AF432" i="75"/>
  <c r="AB432" i="75"/>
  <c r="X432" i="75"/>
  <c r="T432" i="75"/>
  <c r="P432" i="75"/>
  <c r="L432" i="75"/>
  <c r="AU431" i="75"/>
  <c r="O431" i="75"/>
  <c r="K432" i="75"/>
  <c r="G432" i="75"/>
  <c r="AZ431" i="75"/>
  <c r="AV431" i="75"/>
  <c r="AP431" i="75"/>
  <c r="AH431" i="75"/>
  <c r="Z431" i="75"/>
  <c r="R431" i="75"/>
  <c r="J431" i="75"/>
  <c r="AX430" i="75"/>
  <c r="U430" i="75"/>
  <c r="H432" i="75"/>
  <c r="BA431" i="75"/>
  <c r="AW431" i="75"/>
  <c r="AQ431" i="75"/>
  <c r="AI431" i="75"/>
  <c r="AA431" i="75"/>
  <c r="S431" i="75"/>
  <c r="K431" i="75"/>
  <c r="AY430" i="75"/>
  <c r="Y430" i="75"/>
  <c r="I432" i="75"/>
  <c r="E432" i="75"/>
  <c r="AX431" i="75"/>
  <c r="AT431" i="75"/>
  <c r="AL431" i="75"/>
  <c r="AD431" i="75"/>
  <c r="V431" i="75"/>
  <c r="N431" i="75"/>
  <c r="F431" i="75"/>
  <c r="AK430" i="75"/>
  <c r="AR431" i="75"/>
  <c r="AN431" i="75"/>
  <c r="AJ431" i="75"/>
  <c r="AF431" i="75"/>
  <c r="AB431" i="75"/>
  <c r="X431" i="75"/>
  <c r="T431" i="75"/>
  <c r="P431" i="75"/>
  <c r="L431" i="75"/>
  <c r="H431" i="75"/>
  <c r="BA430" i="75"/>
  <c r="AS430" i="75"/>
  <c r="AC430" i="75"/>
  <c r="AZ429" i="75"/>
  <c r="AE22" i="67"/>
  <c r="AS431" i="75"/>
  <c r="AO431" i="75"/>
  <c r="AK431" i="75"/>
  <c r="AG431" i="75"/>
  <c r="AC431" i="75"/>
  <c r="Y431" i="75"/>
  <c r="U431" i="75"/>
  <c r="Q431" i="75"/>
  <c r="M431" i="75"/>
  <c r="I431" i="75"/>
  <c r="E431" i="75"/>
  <c r="AW430" i="75"/>
  <c r="AG430" i="75"/>
  <c r="Q430" i="75"/>
  <c r="AZ24" i="76"/>
  <c r="AT430" i="75"/>
  <c r="AP430" i="75"/>
  <c r="AL430" i="75"/>
  <c r="AH430" i="75"/>
  <c r="AD430" i="75"/>
  <c r="Z430" i="75"/>
  <c r="V430" i="75"/>
  <c r="R430" i="75"/>
  <c r="G430" i="75"/>
  <c r="Q429" i="75"/>
  <c r="AU430" i="75"/>
  <c r="AQ430" i="75"/>
  <c r="AM430" i="75"/>
  <c r="AI430" i="75"/>
  <c r="AE430" i="75"/>
  <c r="AA430" i="75"/>
  <c r="W430" i="75"/>
  <c r="S430" i="75"/>
  <c r="K430" i="75"/>
  <c r="AG429" i="75"/>
  <c r="D29" i="72"/>
  <c r="D2" i="68"/>
  <c r="D7" i="67"/>
  <c r="AZ430" i="75"/>
  <c r="AV430" i="75"/>
  <c r="AR430" i="75"/>
  <c r="AN430" i="75"/>
  <c r="AJ430" i="75"/>
  <c r="AF430" i="75"/>
  <c r="AB430" i="75"/>
  <c r="X430" i="75"/>
  <c r="T430" i="75"/>
  <c r="O430" i="75"/>
  <c r="AU429" i="75"/>
  <c r="D56" i="78"/>
  <c r="D57" i="78" s="1"/>
  <c r="P430" i="75"/>
  <c r="L430" i="75"/>
  <c r="H430" i="75"/>
  <c r="BA429" i="75"/>
  <c r="AV429" i="75"/>
  <c r="AK429" i="75"/>
  <c r="U429" i="75"/>
  <c r="Z428" i="75"/>
  <c r="M430" i="75"/>
  <c r="I430" i="75"/>
  <c r="E430" i="75"/>
  <c r="AW429" i="75"/>
  <c r="AO429" i="75"/>
  <c r="Y429" i="75"/>
  <c r="AU428" i="75"/>
  <c r="N430" i="75"/>
  <c r="J430" i="75"/>
  <c r="F430" i="75"/>
  <c r="AY429" i="75"/>
  <c r="AS429" i="75"/>
  <c r="AC429" i="75"/>
  <c r="M429" i="75"/>
  <c r="L391" i="75"/>
  <c r="L9" i="77" s="1"/>
  <c r="L56" i="77" s="1"/>
  <c r="AX429" i="75"/>
  <c r="AT429" i="75"/>
  <c r="AP429" i="75"/>
  <c r="AL429" i="75"/>
  <c r="AH429" i="75"/>
  <c r="AD429" i="75"/>
  <c r="Z429" i="75"/>
  <c r="V429" i="75"/>
  <c r="R429" i="75"/>
  <c r="N429" i="75"/>
  <c r="AZ428" i="75"/>
  <c r="AE428" i="75"/>
  <c r="AM427" i="75"/>
  <c r="V11" i="67"/>
  <c r="R11" i="67"/>
  <c r="M391" i="75"/>
  <c r="M10" i="77" s="1"/>
  <c r="M89" i="77" s="1"/>
  <c r="AQ429" i="75"/>
  <c r="AM429" i="75"/>
  <c r="AI429" i="75"/>
  <c r="AE429" i="75"/>
  <c r="AA429" i="75"/>
  <c r="W429" i="75"/>
  <c r="S429" i="75"/>
  <c r="O429" i="75"/>
  <c r="H429" i="75"/>
  <c r="AJ428" i="75"/>
  <c r="K428" i="75"/>
  <c r="S18" i="67"/>
  <c r="S113" i="67" s="1"/>
  <c r="O391" i="75"/>
  <c r="AR429" i="75"/>
  <c r="AN429" i="75"/>
  <c r="AJ429" i="75"/>
  <c r="AF429" i="75"/>
  <c r="AB429" i="75"/>
  <c r="X429" i="75"/>
  <c r="T429" i="75"/>
  <c r="P429" i="75"/>
  <c r="L429" i="75"/>
  <c r="AP428" i="75"/>
  <c r="T428" i="75"/>
  <c r="X22" i="67"/>
  <c r="T11" i="67"/>
  <c r="P22" i="67"/>
  <c r="AC11" i="67"/>
  <c r="Y11" i="67"/>
  <c r="U11" i="67"/>
  <c r="Q22" i="67"/>
  <c r="H9" i="76"/>
  <c r="N11" i="67"/>
  <c r="H11" i="67"/>
  <c r="M11" i="67"/>
  <c r="L11" i="67"/>
  <c r="E11" i="67"/>
  <c r="F11" i="67"/>
  <c r="J11" i="67"/>
  <c r="I11" i="67"/>
  <c r="K11" i="67"/>
  <c r="D11" i="67"/>
  <c r="G11" i="67"/>
  <c r="B77" i="73"/>
  <c r="I429" i="75"/>
  <c r="E429" i="75"/>
  <c r="AV428" i="75"/>
  <c r="AQ428" i="75"/>
  <c r="AL428" i="75"/>
  <c r="AF428" i="75"/>
  <c r="AA428" i="75"/>
  <c r="V428" i="75"/>
  <c r="P428" i="75"/>
  <c r="AR427" i="75"/>
  <c r="AF426" i="75"/>
  <c r="T22" i="67"/>
  <c r="N22" i="67"/>
  <c r="I22" i="67"/>
  <c r="F22" i="67"/>
  <c r="J22" i="67"/>
  <c r="M22" i="67"/>
  <c r="D22" i="67"/>
  <c r="K22" i="67"/>
  <c r="L22" i="67"/>
  <c r="E22" i="67"/>
  <c r="G22" i="67"/>
  <c r="H22" i="67"/>
  <c r="N16" i="67"/>
  <c r="N181" i="67" s="1"/>
  <c r="R16" i="67"/>
  <c r="R181" i="67" s="1"/>
  <c r="I16" i="67"/>
  <c r="I181" i="67" s="1"/>
  <c r="M16" i="67"/>
  <c r="M181" i="67" s="1"/>
  <c r="K16" i="67"/>
  <c r="K181" i="67" s="1"/>
  <c r="L16" i="67"/>
  <c r="L181" i="67" s="1"/>
  <c r="J16" i="67"/>
  <c r="J181" i="67" s="1"/>
  <c r="D16" i="67"/>
  <c r="D181" i="67" s="1"/>
  <c r="G16" i="67"/>
  <c r="G181" i="67" s="1"/>
  <c r="H16" i="67"/>
  <c r="H181" i="67" s="1"/>
  <c r="F16" i="67"/>
  <c r="F181" i="67" s="1"/>
  <c r="E16" i="67"/>
  <c r="E181" i="67" s="1"/>
  <c r="N12" i="67"/>
  <c r="R12" i="67"/>
  <c r="AC12" i="67"/>
  <c r="T12" i="67"/>
  <c r="H12" i="67"/>
  <c r="M12" i="67"/>
  <c r="G12" i="67"/>
  <c r="J12" i="67"/>
  <c r="L12" i="67"/>
  <c r="I12" i="67"/>
  <c r="F12" i="67"/>
  <c r="K12" i="67"/>
  <c r="D12" i="67"/>
  <c r="E12" i="67"/>
  <c r="J429" i="75"/>
  <c r="F429" i="75"/>
  <c r="AX428" i="75"/>
  <c r="AR428" i="75"/>
  <c r="AM428" i="75"/>
  <c r="AH428" i="75"/>
  <c r="AB428" i="75"/>
  <c r="W428" i="75"/>
  <c r="R428" i="75"/>
  <c r="AW427" i="75"/>
  <c r="X427" i="75"/>
  <c r="N18" i="67"/>
  <c r="N113" i="67" s="1"/>
  <c r="U18" i="67"/>
  <c r="U113" i="67" s="1"/>
  <c r="AC18" i="67"/>
  <c r="AC113" i="67" s="1"/>
  <c r="J18" i="67"/>
  <c r="J113" i="67" s="1"/>
  <c r="D18" i="67"/>
  <c r="D113" i="67" s="1"/>
  <c r="E18" i="67"/>
  <c r="E113" i="67" s="1"/>
  <c r="I18" i="67"/>
  <c r="I113" i="67" s="1"/>
  <c r="H18" i="67"/>
  <c r="H113" i="67" s="1"/>
  <c r="L18" i="67"/>
  <c r="L113" i="67" s="1"/>
  <c r="K18" i="67"/>
  <c r="K113" i="67" s="1"/>
  <c r="M18" i="67"/>
  <c r="M113" i="67" s="1"/>
  <c r="F18" i="67"/>
  <c r="F113" i="67" s="1"/>
  <c r="G18" i="67"/>
  <c r="G113" i="67" s="1"/>
  <c r="AC14" i="67"/>
  <c r="T14" i="67"/>
  <c r="N14" i="67"/>
  <c r="R14" i="67"/>
  <c r="K14" i="67"/>
  <c r="M14" i="67"/>
  <c r="G14" i="67"/>
  <c r="D14" i="67"/>
  <c r="F14" i="67"/>
  <c r="L14" i="67"/>
  <c r="I14" i="67"/>
  <c r="H14" i="67"/>
  <c r="E14" i="67"/>
  <c r="J14" i="67"/>
  <c r="K429" i="75"/>
  <c r="G429" i="75"/>
  <c r="AY428" i="75"/>
  <c r="AT428" i="75"/>
  <c r="AN428" i="75"/>
  <c r="AI428" i="75"/>
  <c r="AD428" i="75"/>
  <c r="X428" i="75"/>
  <c r="S428" i="75"/>
  <c r="F428" i="75"/>
  <c r="AG427" i="75"/>
  <c r="N23" i="67"/>
  <c r="R23" i="67"/>
  <c r="U23" i="67"/>
  <c r="AC23" i="67"/>
  <c r="M23" i="67"/>
  <c r="F23" i="67"/>
  <c r="H23" i="67"/>
  <c r="J23" i="67"/>
  <c r="K23" i="67"/>
  <c r="I23" i="67"/>
  <c r="G23" i="67"/>
  <c r="D23" i="67"/>
  <c r="L23" i="67"/>
  <c r="E23" i="67"/>
  <c r="N21" i="67"/>
  <c r="S21" i="67"/>
  <c r="R21" i="67"/>
  <c r="V21" i="67"/>
  <c r="U21" i="67"/>
  <c r="Y21" i="67"/>
  <c r="AC21" i="67"/>
  <c r="T21" i="67"/>
  <c r="X21" i="67"/>
  <c r="K21" i="67"/>
  <c r="H21" i="67"/>
  <c r="F21" i="67"/>
  <c r="J21" i="67"/>
  <c r="L21" i="67"/>
  <c r="D21" i="67"/>
  <c r="I21" i="67"/>
  <c r="M21" i="67"/>
  <c r="G21" i="67"/>
  <c r="E21" i="67"/>
  <c r="U19" i="67"/>
  <c r="U149" i="67" s="1"/>
  <c r="AC19" i="67"/>
  <c r="AC149" i="67" s="1"/>
  <c r="T19" i="67"/>
  <c r="T149" i="67" s="1"/>
  <c r="N19" i="67"/>
  <c r="N149" i="67" s="1"/>
  <c r="R19" i="67"/>
  <c r="R149" i="67" s="1"/>
  <c r="V19" i="67"/>
  <c r="V149" i="67" s="1"/>
  <c r="F19" i="67"/>
  <c r="F149" i="67" s="1"/>
  <c r="G19" i="67"/>
  <c r="G149" i="67" s="1"/>
  <c r="K19" i="67"/>
  <c r="K149" i="67" s="1"/>
  <c r="H19" i="67"/>
  <c r="H149" i="67" s="1"/>
  <c r="E19" i="67"/>
  <c r="E149" i="67" s="1"/>
  <c r="L19" i="67"/>
  <c r="L149" i="67" s="1"/>
  <c r="I19" i="67"/>
  <c r="I149" i="67" s="1"/>
  <c r="J19" i="67"/>
  <c r="J149" i="67" s="1"/>
  <c r="D19" i="67"/>
  <c r="D149" i="67" s="1"/>
  <c r="M19" i="67"/>
  <c r="M149" i="67" s="1"/>
  <c r="N15" i="67"/>
  <c r="R15" i="67"/>
  <c r="U15" i="67"/>
  <c r="AC15" i="67"/>
  <c r="T15" i="67"/>
  <c r="X15" i="67"/>
  <c r="E15" i="67"/>
  <c r="I15" i="67"/>
  <c r="G15" i="67"/>
  <c r="M15" i="67"/>
  <c r="J15" i="67"/>
  <c r="K15" i="67"/>
  <c r="D15" i="67"/>
  <c r="L15" i="67"/>
  <c r="F15" i="67"/>
  <c r="H15" i="67"/>
  <c r="L428" i="75"/>
  <c r="G428" i="75"/>
  <c r="AY427" i="75"/>
  <c r="AS427" i="75"/>
  <c r="AN427" i="75"/>
  <c r="AI427" i="75"/>
  <c r="AC427" i="75"/>
  <c r="E427" i="75"/>
  <c r="AJ422" i="75"/>
  <c r="N428" i="75"/>
  <c r="H428" i="75"/>
  <c r="AZ427" i="75"/>
  <c r="AU427" i="75"/>
  <c r="AO427" i="75"/>
  <c r="AJ427" i="75"/>
  <c r="AE427" i="75"/>
  <c r="M427" i="75"/>
  <c r="Q425" i="75"/>
  <c r="O428" i="75"/>
  <c r="J428" i="75"/>
  <c r="BA427" i="75"/>
  <c r="AV427" i="75"/>
  <c r="AQ427" i="75"/>
  <c r="AK427" i="75"/>
  <c r="AF427" i="75"/>
  <c r="S427" i="75"/>
  <c r="AW425" i="75"/>
  <c r="Y427" i="75"/>
  <c r="T427" i="75"/>
  <c r="O427" i="75"/>
  <c r="G427" i="75"/>
  <c r="AR426" i="75"/>
  <c r="L426" i="75"/>
  <c r="AC425" i="75"/>
  <c r="AI423" i="75"/>
  <c r="AP420" i="75"/>
  <c r="AA427" i="75"/>
  <c r="U427" i="75"/>
  <c r="P427" i="75"/>
  <c r="I427" i="75"/>
  <c r="AV426" i="75"/>
  <c r="P426" i="75"/>
  <c r="AG425" i="75"/>
  <c r="AY423" i="75"/>
  <c r="U421" i="75"/>
  <c r="AB427" i="75"/>
  <c r="W427" i="75"/>
  <c r="Q427" i="75"/>
  <c r="K427" i="75"/>
  <c r="AZ426" i="75"/>
  <c r="AB426" i="75"/>
  <c r="AS425" i="75"/>
  <c r="AX424" i="75"/>
  <c r="T422" i="75"/>
  <c r="I9" i="79"/>
  <c r="I15" i="79" s="1"/>
  <c r="I89" i="77"/>
  <c r="I57" i="77"/>
  <c r="I9" i="76"/>
  <c r="I7" i="78"/>
  <c r="H44" i="78" s="1"/>
  <c r="I9" i="77"/>
  <c r="O12" i="67"/>
  <c r="O18" i="67"/>
  <c r="O113" i="67" s="1"/>
  <c r="O23" i="67"/>
  <c r="O14" i="67"/>
  <c r="O19" i="67"/>
  <c r="O149" i="67" s="1"/>
  <c r="O11" i="67"/>
  <c r="O16" i="67"/>
  <c r="O181" i="67" s="1"/>
  <c r="O22" i="67"/>
  <c r="O15" i="67"/>
  <c r="O21" i="67"/>
  <c r="F391" i="75"/>
  <c r="D391" i="75"/>
  <c r="D9" i="76" s="1"/>
  <c r="F62" i="75"/>
  <c r="K9" i="77"/>
  <c r="K8" i="76"/>
  <c r="K7" i="76" s="1"/>
  <c r="K6" i="79" s="1"/>
  <c r="K7" i="77"/>
  <c r="K7" i="79" s="1"/>
  <c r="K13" i="79" s="1"/>
  <c r="K7" i="78"/>
  <c r="J44" i="78" s="1"/>
  <c r="K10" i="77"/>
  <c r="F283" i="75"/>
  <c r="I61" i="75"/>
  <c r="G60" i="75"/>
  <c r="AN426" i="75"/>
  <c r="X426" i="75"/>
  <c r="H426" i="75"/>
  <c r="AO425" i="75"/>
  <c r="Y425" i="75"/>
  <c r="AH424" i="75"/>
  <c r="S423" i="75"/>
  <c r="BA421" i="75"/>
  <c r="AA419" i="75"/>
  <c r="E118" i="75"/>
  <c r="AX426" i="75"/>
  <c r="AJ426" i="75"/>
  <c r="T426" i="75"/>
  <c r="BA425" i="75"/>
  <c r="AK425" i="75"/>
  <c r="U425" i="75"/>
  <c r="R424" i="75"/>
  <c r="AZ422" i="75"/>
  <c r="AK421" i="75"/>
  <c r="L418" i="75"/>
  <c r="AI110" i="77"/>
  <c r="AI111" i="77" s="1"/>
  <c r="S59" i="78"/>
  <c r="S60" i="78" s="1"/>
  <c r="G96" i="74"/>
  <c r="G97" i="74" s="1"/>
  <c r="G98" i="74" s="1"/>
  <c r="G99" i="74" s="1"/>
  <c r="G100" i="74" s="1"/>
  <c r="G101" i="74" s="1"/>
  <c r="G102" i="74" s="1"/>
  <c r="G103" i="74" s="1"/>
  <c r="G104" i="74" s="1"/>
  <c r="G105" i="74" s="1"/>
  <c r="G106" i="74" s="1"/>
  <c r="G107" i="74" s="1"/>
  <c r="G108" i="74" s="1"/>
  <c r="G109" i="74" s="1"/>
  <c r="G110" i="74" s="1"/>
  <c r="G111" i="74" s="1"/>
  <c r="G112" i="74" s="1"/>
  <c r="G113" i="74" s="1"/>
  <c r="G114" i="74" s="1"/>
  <c r="G115" i="74" s="1"/>
  <c r="G116" i="74" s="1"/>
  <c r="G117" i="74" s="1"/>
  <c r="G118" i="74" s="1"/>
  <c r="G119" i="74" s="1"/>
  <c r="G120" i="74" s="1"/>
  <c r="G121" i="74" s="1"/>
  <c r="G122" i="74" s="1"/>
  <c r="G123" i="74" s="1"/>
  <c r="G124" i="74" s="1"/>
  <c r="G125" i="74" s="1"/>
  <c r="G126" i="74" s="1"/>
  <c r="G127" i="74" s="1"/>
  <c r="G128" i="74" s="1"/>
  <c r="G129" i="74" s="1"/>
  <c r="G130" i="74" s="1"/>
  <c r="G131" i="74" s="1"/>
  <c r="G132" i="74" s="1"/>
  <c r="G133" i="74" s="1"/>
  <c r="G134" i="74" s="1"/>
  <c r="G135" i="74" s="1"/>
  <c r="G136" i="74" s="1"/>
  <c r="G137" i="74" s="1"/>
  <c r="G138" i="74" s="1"/>
  <c r="G139" i="74" s="1"/>
  <c r="G140" i="74" s="1"/>
  <c r="G141" i="74" s="1"/>
  <c r="G142" i="74" s="1"/>
  <c r="G143" i="74" s="1"/>
  <c r="G144" i="74" s="1"/>
  <c r="G145" i="74" s="1"/>
  <c r="G146" i="74" s="1"/>
  <c r="G147" i="74" s="1"/>
  <c r="G148" i="74" s="1"/>
  <c r="G149" i="74" s="1"/>
  <c r="G150" i="74" s="1"/>
  <c r="G151" i="74" s="1"/>
  <c r="G152" i="74" s="1"/>
  <c r="G153" i="74" s="1"/>
  <c r="G154" i="74" s="1"/>
  <c r="G155" i="74" s="1"/>
  <c r="G156" i="74" s="1"/>
  <c r="W110" i="77"/>
  <c r="W111" i="77" s="1"/>
  <c r="AA110" i="77"/>
  <c r="AA111" i="77" s="1"/>
  <c r="AU110" i="77"/>
  <c r="AU111" i="77" s="1"/>
  <c r="AC59" i="78"/>
  <c r="AC60" i="78" s="1"/>
  <c r="AM110" i="77"/>
  <c r="AM111" i="77" s="1"/>
  <c r="AQ110" i="77"/>
  <c r="AQ111" i="77" s="1"/>
  <c r="J110" i="77"/>
  <c r="J111" i="77" s="1"/>
  <c r="AY110" i="77"/>
  <c r="AY111" i="77" s="1"/>
  <c r="Y59" i="78"/>
  <c r="Y60" i="78" s="1"/>
  <c r="AE110" i="77"/>
  <c r="AE111" i="77" s="1"/>
  <c r="S110" i="77"/>
  <c r="S111" i="77" s="1"/>
  <c r="AB21" i="65"/>
  <c r="AC21" i="65" s="1"/>
  <c r="AB84" i="74"/>
  <c r="E5" i="65"/>
  <c r="E7" i="65" s="1"/>
  <c r="D6" i="65"/>
  <c r="Z20" i="65"/>
  <c r="Z83" i="74"/>
  <c r="H110" i="77"/>
  <c r="H111" i="77" s="1"/>
  <c r="W59" i="78"/>
  <c r="W60" i="78" s="1"/>
  <c r="AO110" i="77"/>
  <c r="AO111" i="77" s="1"/>
  <c r="AG110" i="77"/>
  <c r="AG111" i="77" s="1"/>
  <c r="AE59" i="78"/>
  <c r="AE60" i="78" s="1"/>
  <c r="Q110" i="77"/>
  <c r="Q111" i="77" s="1"/>
  <c r="AX27" i="73"/>
  <c r="AT27" i="73"/>
  <c r="AP27" i="73"/>
  <c r="AL27" i="73"/>
  <c r="Z59" i="78"/>
  <c r="Z60" i="78" s="1"/>
  <c r="AD59" i="78"/>
  <c r="AD60" i="78" s="1"/>
  <c r="AZ110" i="77"/>
  <c r="AZ111" i="77" s="1"/>
  <c r="V59" i="78"/>
  <c r="V60" i="78" s="1"/>
  <c r="K110" i="77"/>
  <c r="K111" i="77" s="1"/>
  <c r="F96" i="74"/>
  <c r="F97" i="74" s="1"/>
  <c r="F98" i="74" s="1"/>
  <c r="F99" i="74" s="1"/>
  <c r="F100" i="74" s="1"/>
  <c r="AT420" i="75"/>
  <c r="AD420" i="75"/>
  <c r="N420" i="75"/>
  <c r="AU419" i="75"/>
  <c r="AE419" i="75"/>
  <c r="O419" i="75"/>
  <c r="AV418" i="75"/>
  <c r="AF418" i="75"/>
  <c r="P418" i="75"/>
  <c r="AW417" i="75"/>
  <c r="U417" i="75"/>
  <c r="Q413" i="75"/>
  <c r="R408" i="75"/>
  <c r="AX420" i="75"/>
  <c r="AH420" i="75"/>
  <c r="R420" i="75"/>
  <c r="AY419" i="75"/>
  <c r="AI419" i="75"/>
  <c r="S419" i="75"/>
  <c r="AZ418" i="75"/>
  <c r="AJ418" i="75"/>
  <c r="T418" i="75"/>
  <c r="BA417" i="75"/>
  <c r="AK417" i="75"/>
  <c r="AF414" i="75"/>
  <c r="U409" i="75"/>
  <c r="E421" i="75"/>
  <c r="AL420" i="75"/>
  <c r="V420" i="75"/>
  <c r="F420" i="75"/>
  <c r="AM419" i="75"/>
  <c r="W419" i="75"/>
  <c r="G419" i="75"/>
  <c r="AN418" i="75"/>
  <c r="X418" i="75"/>
  <c r="H418" i="75"/>
  <c r="AO417" i="75"/>
  <c r="AU415" i="75"/>
  <c r="D77" i="74"/>
  <c r="N59" i="78"/>
  <c r="N60" i="78" s="1"/>
  <c r="AX110" i="77"/>
  <c r="AX111" i="77" s="1"/>
  <c r="AD110" i="77"/>
  <c r="AD111" i="77" s="1"/>
  <c r="AP59" i="78"/>
  <c r="AP60" i="78" s="1"/>
  <c r="R110" i="77"/>
  <c r="R111" i="77" s="1"/>
  <c r="AH59" i="78"/>
  <c r="AH60" i="78" s="1"/>
  <c r="AT59" i="78"/>
  <c r="AT60" i="78" s="1"/>
  <c r="I110" i="77"/>
  <c r="I111" i="77" s="1"/>
  <c r="AT110" i="77"/>
  <c r="AT111" i="77" s="1"/>
  <c r="AS59" i="78"/>
  <c r="AS60" i="78" s="1"/>
  <c r="U59" i="78"/>
  <c r="U60" i="78" s="1"/>
  <c r="AO59" i="78"/>
  <c r="AO60" i="78" s="1"/>
  <c r="AK110" i="77"/>
  <c r="AK111" i="77" s="1"/>
  <c r="Y110" i="77"/>
  <c r="Y111" i="77" s="1"/>
  <c r="D110" i="77"/>
  <c r="D111" i="77" s="1"/>
  <c r="U110" i="77"/>
  <c r="U111" i="77" s="1"/>
  <c r="AC110" i="77"/>
  <c r="AC111" i="77" s="1"/>
  <c r="AK59" i="78"/>
  <c r="AK60" i="78" s="1"/>
  <c r="AW110" i="77"/>
  <c r="AW111" i="77" s="1"/>
  <c r="AJ59" i="78"/>
  <c r="AJ60" i="78" s="1"/>
  <c r="T59" i="78"/>
  <c r="T60" i="78" s="1"/>
  <c r="AZ59" i="78"/>
  <c r="AZ60" i="78" s="1"/>
  <c r="AJ110" i="77"/>
  <c r="AJ111" i="77" s="1"/>
  <c r="X110" i="77"/>
  <c r="X111" i="77" s="1"/>
  <c r="AN110" i="77"/>
  <c r="AN111" i="77" s="1"/>
  <c r="X59" i="78"/>
  <c r="X60" i="78" s="1"/>
  <c r="AN59" i="78"/>
  <c r="AN60" i="78" s="1"/>
  <c r="N110" i="77"/>
  <c r="N111" i="77" s="1"/>
  <c r="AR110" i="77"/>
  <c r="AR111" i="77" s="1"/>
  <c r="AV110" i="77"/>
  <c r="AV111" i="77" s="1"/>
  <c r="P110" i="77"/>
  <c r="P111" i="77" s="1"/>
  <c r="P59" i="78"/>
  <c r="P60" i="78" s="1"/>
  <c r="AF59" i="78"/>
  <c r="AF60" i="78" s="1"/>
  <c r="AV59" i="78"/>
  <c r="AV60" i="78" s="1"/>
  <c r="T110" i="77"/>
  <c r="T111" i="77" s="1"/>
  <c r="AF110" i="77"/>
  <c r="AF111" i="77" s="1"/>
  <c r="AB59" i="78"/>
  <c r="AB60" i="78" s="1"/>
  <c r="AR59" i="78"/>
  <c r="AR60" i="78" s="1"/>
  <c r="AB110" i="77"/>
  <c r="AB111" i="77" s="1"/>
  <c r="L110" i="77"/>
  <c r="L111" i="77" s="1"/>
  <c r="AI59" i="78"/>
  <c r="AI60" i="78" s="1"/>
  <c r="AS110" i="77"/>
  <c r="AS111" i="77" s="1"/>
  <c r="AQ59" i="78"/>
  <c r="AQ60" i="78" s="1"/>
  <c r="O59" i="78"/>
  <c r="O60" i="78" s="1"/>
  <c r="AP110" i="77"/>
  <c r="AP111" i="77" s="1"/>
  <c r="AU59" i="78"/>
  <c r="AU60" i="78" s="1"/>
  <c r="AM59" i="78"/>
  <c r="AM60" i="78" s="1"/>
  <c r="AH110" i="77"/>
  <c r="AH111" i="77" s="1"/>
  <c r="BA110" i="77"/>
  <c r="BA111" i="77" s="1"/>
  <c r="AA59" i="78"/>
  <c r="AA60" i="78" s="1"/>
  <c r="AL110" i="77"/>
  <c r="AL111" i="77" s="1"/>
  <c r="O175" i="75"/>
  <c r="L504" i="75"/>
  <c r="J175" i="75"/>
  <c r="L175" i="75"/>
  <c r="U175" i="75"/>
  <c r="E175" i="75"/>
  <c r="AL175" i="75"/>
  <c r="F230" i="75"/>
  <c r="AO175" i="75"/>
  <c r="AH175" i="75"/>
  <c r="AB504" i="75"/>
  <c r="AQ230" i="75"/>
  <c r="AE504" i="75"/>
  <c r="BA230" i="75"/>
  <c r="AQ504" i="75"/>
  <c r="AI175" i="75"/>
  <c r="AM504" i="75"/>
  <c r="AT504" i="75"/>
  <c r="T230" i="75"/>
  <c r="AG230" i="75"/>
  <c r="I230" i="75"/>
  <c r="AL504" i="75"/>
  <c r="Z175" i="75"/>
  <c r="M175" i="75"/>
  <c r="J504" i="75"/>
  <c r="AG175" i="75"/>
  <c r="AB230" i="75"/>
  <c r="W230" i="75"/>
  <c r="W504" i="75"/>
  <c r="AO230" i="75"/>
  <c r="AX230" i="75"/>
  <c r="N504" i="75"/>
  <c r="S504" i="75"/>
  <c r="BA504" i="75"/>
  <c r="X230" i="75"/>
  <c r="K230" i="75"/>
  <c r="N230" i="75"/>
  <c r="AJ230" i="75"/>
  <c r="AA504" i="75"/>
  <c r="AK175" i="75"/>
  <c r="H175" i="75"/>
  <c r="AT230" i="75"/>
  <c r="Q230" i="75"/>
  <c r="AU175" i="75"/>
  <c r="AN504" i="75"/>
  <c r="I175" i="75"/>
  <c r="R504" i="75"/>
  <c r="Q504" i="75"/>
  <c r="P175" i="75"/>
  <c r="Y504" i="75"/>
  <c r="AR230" i="75"/>
  <c r="G504" i="75"/>
  <c r="AO504" i="75"/>
  <c r="AK230" i="75"/>
  <c r="R175" i="75"/>
  <c r="AU230" i="75"/>
  <c r="V175" i="75"/>
  <c r="G230" i="75"/>
  <c r="F504" i="75"/>
  <c r="AP230" i="75"/>
  <c r="AZ175" i="75"/>
  <c r="AK504" i="75"/>
  <c r="AW504" i="75"/>
  <c r="U504" i="75"/>
  <c r="AG504" i="75"/>
  <c r="AA175" i="75"/>
  <c r="E230" i="75"/>
  <c r="AE230" i="75"/>
  <c r="AH230" i="75"/>
  <c r="AD504" i="75"/>
  <c r="AC175" i="75"/>
  <c r="AY230" i="75"/>
  <c r="P504" i="75"/>
  <c r="T504" i="75"/>
  <c r="AM175" i="75"/>
  <c r="Y175" i="75"/>
  <c r="AI230" i="75"/>
  <c r="M230" i="75"/>
  <c r="E504" i="75"/>
  <c r="V504" i="75"/>
  <c r="AP504" i="75"/>
  <c r="AZ504" i="75"/>
  <c r="T175" i="75"/>
  <c r="AD230" i="75"/>
  <c r="AV504" i="75"/>
  <c r="AY504" i="75"/>
  <c r="J230" i="75"/>
  <c r="AV175" i="75"/>
  <c r="AW175" i="75"/>
  <c r="AU504" i="75"/>
  <c r="O230" i="75"/>
  <c r="H230" i="75"/>
  <c r="E64" i="75"/>
  <c r="AY175" i="75"/>
  <c r="AN230" i="75"/>
  <c r="S175" i="75"/>
  <c r="P230" i="75"/>
  <c r="AF175" i="75"/>
  <c r="AZ230" i="75"/>
  <c r="AM230" i="75"/>
  <c r="X175" i="75"/>
  <c r="AR175" i="75"/>
  <c r="N175" i="75"/>
  <c r="AS504" i="75"/>
  <c r="AF504" i="75"/>
  <c r="AD175" i="75"/>
  <c r="AJ175" i="75"/>
  <c r="AT175" i="75"/>
  <c r="AW230" i="75"/>
  <c r="AI504" i="75"/>
  <c r="AV230" i="75"/>
  <c r="AX175" i="75"/>
  <c r="K504" i="75"/>
  <c r="F64" i="75"/>
  <c r="BA175" i="75"/>
  <c r="AX504" i="75"/>
  <c r="H504" i="75"/>
  <c r="Z504" i="75"/>
  <c r="AR504" i="75"/>
  <c r="W175" i="75"/>
  <c r="Z230" i="75"/>
  <c r="AE175" i="75"/>
  <c r="S230" i="75"/>
  <c r="Q175" i="75"/>
  <c r="AH504" i="75"/>
  <c r="I504" i="75"/>
  <c r="AC230" i="75"/>
  <c r="AJ504" i="75"/>
  <c r="K175" i="75"/>
  <c r="M504" i="75"/>
  <c r="AA230" i="75"/>
  <c r="AL230" i="75"/>
  <c r="G175" i="75"/>
  <c r="L230" i="75"/>
  <c r="AS230" i="75"/>
  <c r="V230" i="75"/>
  <c r="U230" i="75"/>
  <c r="R230" i="75"/>
  <c r="AB175" i="75"/>
  <c r="AC504" i="75"/>
  <c r="AF230" i="75"/>
  <c r="AP175" i="75"/>
  <c r="F175" i="75"/>
  <c r="AN175" i="75"/>
  <c r="O504" i="75"/>
  <c r="Y230" i="75"/>
  <c r="AQ175" i="75"/>
  <c r="AS175" i="75"/>
  <c r="E120" i="75"/>
  <c r="X504" i="75"/>
  <c r="AS176" i="75"/>
  <c r="I505" i="75"/>
  <c r="AW505" i="75"/>
  <c r="AV176" i="75"/>
  <c r="AX231" i="75"/>
  <c r="X231" i="75"/>
  <c r="W231" i="75"/>
  <c r="N231" i="75"/>
  <c r="U231" i="75"/>
  <c r="AD505" i="75"/>
  <c r="G505" i="75"/>
  <c r="AP231" i="75"/>
  <c r="Q176" i="75"/>
  <c r="AV505" i="75"/>
  <c r="R231" i="75"/>
  <c r="P231" i="75"/>
  <c r="AL231" i="75"/>
  <c r="Y231" i="75"/>
  <c r="AG505" i="75"/>
  <c r="AL505" i="75"/>
  <c r="AQ176" i="75"/>
  <c r="E176" i="75"/>
  <c r="L176" i="75"/>
  <c r="U176" i="75"/>
  <c r="S231" i="75"/>
  <c r="AC505" i="75"/>
  <c r="AB231" i="75"/>
  <c r="AR505" i="75"/>
  <c r="AA231" i="75"/>
  <c r="F505" i="75"/>
  <c r="AJ231" i="75"/>
  <c r="E121" i="75"/>
  <c r="AH505" i="75"/>
  <c r="V231" i="75"/>
  <c r="O176" i="75"/>
  <c r="T176" i="75"/>
  <c r="L505" i="75"/>
  <c r="Z231" i="75"/>
  <c r="P505" i="75"/>
  <c r="AE505" i="75"/>
  <c r="AS231" i="75"/>
  <c r="AK231" i="75"/>
  <c r="AZ176" i="75"/>
  <c r="Z505" i="75"/>
  <c r="AO176" i="75"/>
  <c r="BA231" i="75"/>
  <c r="E65" i="75"/>
  <c r="L231" i="75"/>
  <c r="AS505" i="75"/>
  <c r="AZ505" i="75"/>
  <c r="AG176" i="75"/>
  <c r="AI505" i="75"/>
  <c r="AU505" i="75"/>
  <c r="Q505" i="75"/>
  <c r="AF176" i="75"/>
  <c r="I176" i="75"/>
  <c r="AG231" i="75"/>
  <c r="J505" i="75"/>
  <c r="P176" i="75"/>
  <c r="AT505" i="75"/>
  <c r="AN176" i="75"/>
  <c r="W505" i="75"/>
  <c r="E285" i="75"/>
  <c r="AB505" i="75"/>
  <c r="AY505" i="75"/>
  <c r="AE231" i="75"/>
  <c r="AK176" i="75"/>
  <c r="X505" i="75"/>
  <c r="AA505" i="75"/>
  <c r="AZ231" i="75"/>
  <c r="E505" i="75"/>
  <c r="AV231" i="75"/>
  <c r="AA176" i="75"/>
  <c r="Z176" i="75"/>
  <c r="AR231" i="75"/>
  <c r="AU176" i="75"/>
  <c r="F176" i="75"/>
  <c r="J231" i="75"/>
  <c r="K505" i="75"/>
  <c r="F285" i="75"/>
  <c r="Y176" i="75"/>
  <c r="E231" i="75"/>
  <c r="J176" i="75"/>
  <c r="D55" i="77" l="1"/>
  <c r="D54" i="77"/>
  <c r="I19" i="79"/>
  <c r="I13" i="79"/>
  <c r="K18" i="79"/>
  <c r="K12" i="79"/>
  <c r="H20" i="79"/>
  <c r="H14" i="79"/>
  <c r="AB7" i="78"/>
  <c r="AA44" i="78" s="1"/>
  <c r="AL9" i="76"/>
  <c r="AR10" i="77"/>
  <c r="AR9" i="79" s="1"/>
  <c r="AR15" i="79" s="1"/>
  <c r="AL8" i="76"/>
  <c r="AR7" i="77"/>
  <c r="AR7" i="79" s="1"/>
  <c r="AR13" i="79" s="1"/>
  <c r="T10" i="77"/>
  <c r="T9" i="79" s="1"/>
  <c r="T15" i="79" s="1"/>
  <c r="AR9" i="76"/>
  <c r="AR7" i="76" s="1"/>
  <c r="AR6" i="79" s="1"/>
  <c r="AR12" i="79" s="1"/>
  <c r="AP8" i="76"/>
  <c r="Z9" i="77"/>
  <c r="Z56" i="77" s="1"/>
  <c r="B73" i="72"/>
  <c r="AB8" i="76"/>
  <c r="Z10" i="77"/>
  <c r="Z9" i="79" s="1"/>
  <c r="Z15" i="79" s="1"/>
  <c r="J10" i="77"/>
  <c r="J9" i="79" s="1"/>
  <c r="J15" i="79" s="1"/>
  <c r="X9" i="77"/>
  <c r="X56" i="77" s="1"/>
  <c r="AR9" i="77"/>
  <c r="AR8" i="77" s="1"/>
  <c r="AB7" i="77"/>
  <c r="AB7" i="79" s="1"/>
  <c r="AB13" i="79" s="1"/>
  <c r="AB10" i="77"/>
  <c r="AB8" i="77" s="1"/>
  <c r="AR7" i="78"/>
  <c r="AQ44" i="78" s="1"/>
  <c r="V7" i="77"/>
  <c r="V7" i="79" s="1"/>
  <c r="V13" i="79" s="1"/>
  <c r="V7" i="78"/>
  <c r="V10" i="79" s="1"/>
  <c r="AT61" i="72"/>
  <c r="N57" i="77"/>
  <c r="AB9" i="76"/>
  <c r="AN7" i="78"/>
  <c r="AM44" i="78" s="1"/>
  <c r="N7" i="78"/>
  <c r="M44" i="78" s="1"/>
  <c r="AP10" i="77"/>
  <c r="AP9" i="79" s="1"/>
  <c r="AP15" i="79" s="1"/>
  <c r="AU61" i="72"/>
  <c r="AU62" i="72" s="1"/>
  <c r="AU15" i="73" s="1"/>
  <c r="G7" i="77"/>
  <c r="G7" i="79" s="1"/>
  <c r="AD8" i="76"/>
  <c r="E100" i="74"/>
  <c r="E101" i="74" s="1"/>
  <c r="E102" i="74" s="1"/>
  <c r="E103" i="74" s="1"/>
  <c r="E104" i="74" s="1"/>
  <c r="E105" i="74" s="1"/>
  <c r="E106" i="74" s="1"/>
  <c r="E107" i="74" s="1"/>
  <c r="E108" i="74" s="1"/>
  <c r="E109" i="74" s="1"/>
  <c r="E110" i="74" s="1"/>
  <c r="E111" i="74" s="1"/>
  <c r="E112" i="74" s="1"/>
  <c r="E113" i="74" s="1"/>
  <c r="E114" i="74" s="1"/>
  <c r="E115" i="74" s="1"/>
  <c r="E116" i="74" s="1"/>
  <c r="E117" i="74" s="1"/>
  <c r="E118" i="74" s="1"/>
  <c r="E119" i="74" s="1"/>
  <c r="E120" i="74" s="1"/>
  <c r="E121" i="74" s="1"/>
  <c r="E122" i="74" s="1"/>
  <c r="E123" i="74" s="1"/>
  <c r="E124" i="74" s="1"/>
  <c r="E125" i="74" s="1"/>
  <c r="E126" i="74" s="1"/>
  <c r="E127" i="74" s="1"/>
  <c r="E128" i="74" s="1"/>
  <c r="E129" i="74" s="1"/>
  <c r="E130" i="74" s="1"/>
  <c r="E131" i="74" s="1"/>
  <c r="E132" i="74" s="1"/>
  <c r="E133" i="74" s="1"/>
  <c r="E134" i="74" s="1"/>
  <c r="E135" i="74" s="1"/>
  <c r="E136" i="74" s="1"/>
  <c r="E137" i="74" s="1"/>
  <c r="E138" i="74" s="1"/>
  <c r="E139" i="74" s="1"/>
  <c r="E140" i="74" s="1"/>
  <c r="E141" i="74" s="1"/>
  <c r="E142" i="74" s="1"/>
  <c r="E143" i="74" s="1"/>
  <c r="E144" i="74" s="1"/>
  <c r="E145" i="74" s="1"/>
  <c r="E146" i="74" s="1"/>
  <c r="E147" i="74" s="1"/>
  <c r="E148" i="74" s="1"/>
  <c r="E149" i="74" s="1"/>
  <c r="E150" i="74" s="1"/>
  <c r="E151" i="74" s="1"/>
  <c r="E152" i="74" s="1"/>
  <c r="E153" i="74" s="1"/>
  <c r="E154" i="74" s="1"/>
  <c r="E155" i="74" s="1"/>
  <c r="E156" i="74" s="1"/>
  <c r="AV7" i="77"/>
  <c r="AV7" i="79" s="1"/>
  <c r="AV13" i="79" s="1"/>
  <c r="AT8" i="76"/>
  <c r="AV8" i="76"/>
  <c r="P8" i="76"/>
  <c r="AF9" i="76"/>
  <c r="AF7" i="76" s="1"/>
  <c r="AF6" i="79" s="1"/>
  <c r="AF12" i="79" s="1"/>
  <c r="E339" i="75"/>
  <c r="P9" i="77"/>
  <c r="P8" i="79" s="1"/>
  <c r="P14" i="79" s="1"/>
  <c r="P7" i="77"/>
  <c r="P7" i="79" s="1"/>
  <c r="P13" i="79" s="1"/>
  <c r="AF7" i="78"/>
  <c r="AE44" i="78" s="1"/>
  <c r="AD7" i="77"/>
  <c r="AD7" i="79" s="1"/>
  <c r="AD13" i="79" s="1"/>
  <c r="J7" i="78"/>
  <c r="I44" i="78" s="1"/>
  <c r="J9" i="77"/>
  <c r="J56" i="77" s="1"/>
  <c r="P9" i="76"/>
  <c r="AF7" i="77"/>
  <c r="AF7" i="79" s="1"/>
  <c r="AF13" i="79" s="1"/>
  <c r="AV9" i="76"/>
  <c r="AT9" i="76"/>
  <c r="AD9" i="76"/>
  <c r="G8" i="76"/>
  <c r="G7" i="78"/>
  <c r="F44" i="78" s="1"/>
  <c r="G9" i="76"/>
  <c r="AF10" i="77"/>
  <c r="AF57" i="77" s="1"/>
  <c r="AV9" i="77"/>
  <c r="AV8" i="79" s="1"/>
  <c r="AV14" i="79" s="1"/>
  <c r="AT7" i="77"/>
  <c r="AT7" i="79" s="1"/>
  <c r="AT13" i="79" s="1"/>
  <c r="J7" i="77"/>
  <c r="J7" i="79" s="1"/>
  <c r="P10" i="77"/>
  <c r="P57" i="77" s="1"/>
  <c r="AF9" i="77"/>
  <c r="AV7" i="78"/>
  <c r="AU44" i="78" s="1"/>
  <c r="J8" i="76"/>
  <c r="J7" i="76" s="1"/>
  <c r="J6" i="79" s="1"/>
  <c r="M9" i="76"/>
  <c r="AZ7" i="78"/>
  <c r="AY44" i="78" s="1"/>
  <c r="M7" i="77"/>
  <c r="M7" i="79" s="1"/>
  <c r="M13" i="79" s="1"/>
  <c r="T8" i="76"/>
  <c r="AJ7" i="78"/>
  <c r="AI44" i="78" s="1"/>
  <c r="AH8" i="76"/>
  <c r="AT14" i="78"/>
  <c r="AB8" i="79"/>
  <c r="H56" i="77"/>
  <c r="H8" i="77"/>
  <c r="H14" i="77" s="1"/>
  <c r="H89" i="77"/>
  <c r="H9" i="79"/>
  <c r="H15" i="79" s="1"/>
  <c r="AN7" i="77"/>
  <c r="AN7" i="79" s="1"/>
  <c r="AN13" i="79" s="1"/>
  <c r="N8" i="76"/>
  <c r="N89" i="77"/>
  <c r="E7" i="77"/>
  <c r="E7" i="79" s="1"/>
  <c r="V9" i="76"/>
  <c r="V7" i="76" s="1"/>
  <c r="V6" i="79" s="1"/>
  <c r="V12" i="79" s="1"/>
  <c r="X9" i="76"/>
  <c r="X7" i="78"/>
  <c r="W44" i="78" s="1"/>
  <c r="AN9" i="77"/>
  <c r="AN56" i="77" s="1"/>
  <c r="N7" i="77"/>
  <c r="N7" i="79" s="1"/>
  <c r="N13" i="79" s="1"/>
  <c r="N9" i="76"/>
  <c r="X8" i="76"/>
  <c r="AT13" i="78"/>
  <c r="X10" i="77"/>
  <c r="X89" i="77" s="1"/>
  <c r="N9" i="77"/>
  <c r="N56" i="77" s="1"/>
  <c r="AL7" i="77"/>
  <c r="AL7" i="79" s="1"/>
  <c r="AL13" i="79" s="1"/>
  <c r="P13" i="78"/>
  <c r="AV89" i="77"/>
  <c r="P15" i="78"/>
  <c r="AV9" i="79"/>
  <c r="G57" i="77"/>
  <c r="G89" i="77"/>
  <c r="H22" i="79"/>
  <c r="H7" i="76"/>
  <c r="H6" i="79" s="1"/>
  <c r="P14" i="78"/>
  <c r="H19" i="79"/>
  <c r="AH8" i="79"/>
  <c r="AH14" i="79" s="1"/>
  <c r="AH56" i="77"/>
  <c r="AZ8" i="79"/>
  <c r="AZ14" i="79" s="1"/>
  <c r="AZ9" i="76"/>
  <c r="T9" i="76"/>
  <c r="AJ9" i="76"/>
  <c r="T19" i="79"/>
  <c r="AH10" i="77"/>
  <c r="AH9" i="79" s="1"/>
  <c r="AH15" i="79" s="1"/>
  <c r="AC84" i="74"/>
  <c r="AJ9" i="77"/>
  <c r="AJ8" i="77" s="1"/>
  <c r="AZ8" i="76"/>
  <c r="T9" i="77"/>
  <c r="T56" i="77" s="1"/>
  <c r="AJ8" i="76"/>
  <c r="I7" i="76"/>
  <c r="I6" i="79" s="1"/>
  <c r="I12" i="79" s="1"/>
  <c r="AX10" i="77"/>
  <c r="AX9" i="79" s="1"/>
  <c r="AX15" i="79" s="1"/>
  <c r="R10" i="77"/>
  <c r="R57" i="77" s="1"/>
  <c r="AX9" i="77"/>
  <c r="R9" i="77"/>
  <c r="R56" i="77" s="1"/>
  <c r="AV61" i="72"/>
  <c r="AV62" i="72" s="1"/>
  <c r="AV15" i="73" s="1"/>
  <c r="AZ7" i="77"/>
  <c r="AZ7" i="79" s="1"/>
  <c r="AZ13" i="79" s="1"/>
  <c r="AZ10" i="77"/>
  <c r="AZ57" i="77" s="1"/>
  <c r="T7" i="78"/>
  <c r="S44" i="78" s="1"/>
  <c r="AJ7" i="77"/>
  <c r="AJ7" i="79" s="1"/>
  <c r="AJ13" i="79" s="1"/>
  <c r="G21" i="79"/>
  <c r="AT73" i="72"/>
  <c r="AG73" i="72"/>
  <c r="AO73" i="72"/>
  <c r="AW73" i="72"/>
  <c r="R73" i="72"/>
  <c r="Z73" i="72"/>
  <c r="AH73" i="72"/>
  <c r="AP73" i="72"/>
  <c r="M73" i="72"/>
  <c r="U73" i="72"/>
  <c r="AD73" i="72"/>
  <c r="Y73" i="72"/>
  <c r="D73" i="72"/>
  <c r="Q73" i="72"/>
  <c r="F73" i="72"/>
  <c r="G9" i="77"/>
  <c r="E73" i="72"/>
  <c r="P73" i="72"/>
  <c r="X73" i="72"/>
  <c r="AF73" i="72"/>
  <c r="AN73" i="72"/>
  <c r="AV73" i="72"/>
  <c r="C73" i="72"/>
  <c r="O73" i="72"/>
  <c r="W73" i="72"/>
  <c r="AE73" i="72"/>
  <c r="AM73" i="72"/>
  <c r="AU73" i="72"/>
  <c r="H73" i="72"/>
  <c r="N73" i="72"/>
  <c r="V73" i="72"/>
  <c r="AL73" i="72"/>
  <c r="K73" i="72"/>
  <c r="T73" i="72"/>
  <c r="AB73" i="72"/>
  <c r="AJ73" i="72"/>
  <c r="AR73" i="72"/>
  <c r="G73" i="72"/>
  <c r="J73" i="72"/>
  <c r="S73" i="72"/>
  <c r="AA73" i="72"/>
  <c r="AI73" i="72"/>
  <c r="AQ73" i="72"/>
  <c r="AY73" i="72"/>
  <c r="AX73" i="72"/>
  <c r="AF22" i="67"/>
  <c r="Z18" i="67"/>
  <c r="Z113" i="67" s="1"/>
  <c r="Z22" i="67"/>
  <c r="AA23" i="67"/>
  <c r="AA12" i="67"/>
  <c r="AA18" i="67"/>
  <c r="AA113" i="67" s="1"/>
  <c r="AA14" i="67"/>
  <c r="AA19" i="67"/>
  <c r="AA149" i="67" s="1"/>
  <c r="AA11" i="67"/>
  <c r="AA21" i="67"/>
  <c r="AA15" i="67"/>
  <c r="AA16" i="67"/>
  <c r="AA181" i="67" s="1"/>
  <c r="AB12" i="67"/>
  <c r="AB18" i="67"/>
  <c r="AB113" i="67" s="1"/>
  <c r="AB21" i="67"/>
  <c r="AB11" i="67"/>
  <c r="AB14" i="67"/>
  <c r="AB23" i="67"/>
  <c r="AB19" i="67"/>
  <c r="AB149" i="67" s="1"/>
  <c r="AB15" i="67"/>
  <c r="S14" i="67"/>
  <c r="X12" i="67"/>
  <c r="V22" i="67"/>
  <c r="V16" i="67"/>
  <c r="V181" i="67" s="1"/>
  <c r="AC73" i="72"/>
  <c r="AK73" i="72"/>
  <c r="AS73" i="72"/>
  <c r="L73" i="72"/>
  <c r="I73" i="72"/>
  <c r="C14" i="67"/>
  <c r="R18" i="67"/>
  <c r="R113" i="67" s="1"/>
  <c r="U12" i="67"/>
  <c r="S22" i="67"/>
  <c r="U22" i="67"/>
  <c r="T23" i="67"/>
  <c r="U14" i="67"/>
  <c r="T18" i="67"/>
  <c r="T113" i="67" s="1"/>
  <c r="R22" i="67"/>
  <c r="Y22" i="67"/>
  <c r="AE15" i="67"/>
  <c r="AF21" i="67"/>
  <c r="P21" i="67"/>
  <c r="Q21" i="67"/>
  <c r="AE14" i="67"/>
  <c r="C21" i="67"/>
  <c r="C15" i="67"/>
  <c r="AE18" i="67"/>
  <c r="AE113" i="67" s="1"/>
  <c r="AE12" i="67"/>
  <c r="U16" i="67"/>
  <c r="U181" i="67" s="1"/>
  <c r="AC22" i="67"/>
  <c r="W22" i="67"/>
  <c r="W18" i="67"/>
  <c r="W113" i="67" s="1"/>
  <c r="W16" i="67"/>
  <c r="W181" i="67" s="1"/>
  <c r="W12" i="67"/>
  <c r="W14" i="67"/>
  <c r="W19" i="67"/>
  <c r="W149" i="67" s="1"/>
  <c r="W15" i="67"/>
  <c r="W23" i="67"/>
  <c r="W21" i="67"/>
  <c r="AD22" i="67"/>
  <c r="O44" i="78"/>
  <c r="P22" i="79"/>
  <c r="AA22" i="67"/>
  <c r="E7" i="78"/>
  <c r="E8" i="76"/>
  <c r="E9" i="76"/>
  <c r="E9" i="77"/>
  <c r="E56" i="77" s="1"/>
  <c r="R7" i="78"/>
  <c r="R9" i="76"/>
  <c r="R7" i="76" s="1"/>
  <c r="R6" i="79" s="1"/>
  <c r="R7" i="77"/>
  <c r="R7" i="79" s="1"/>
  <c r="R13" i="79" s="1"/>
  <c r="Z7" i="78"/>
  <c r="Z9" i="76"/>
  <c r="Z7" i="76" s="1"/>
  <c r="Z6" i="79" s="1"/>
  <c r="Z12" i="79" s="1"/>
  <c r="Z7" i="77"/>
  <c r="Z7" i="79" s="1"/>
  <c r="Z13" i="79" s="1"/>
  <c r="AH7" i="78"/>
  <c r="AH9" i="76"/>
  <c r="AH7" i="77"/>
  <c r="AH7" i="79" s="1"/>
  <c r="AH13" i="79" s="1"/>
  <c r="AP7" i="78"/>
  <c r="AP7" i="77"/>
  <c r="AP7" i="79" s="1"/>
  <c r="AP13" i="79" s="1"/>
  <c r="AP9" i="76"/>
  <c r="AX7" i="78"/>
  <c r="AX9" i="76"/>
  <c r="AX7" i="76" s="1"/>
  <c r="AX6" i="79" s="1"/>
  <c r="AX12" i="79" s="1"/>
  <c r="AX7" i="77"/>
  <c r="AX7" i="79" s="1"/>
  <c r="AX13" i="79" s="1"/>
  <c r="Q9" i="77"/>
  <c r="Q7" i="77"/>
  <c r="Q7" i="79" s="1"/>
  <c r="Q13" i="79" s="1"/>
  <c r="Q10" i="77"/>
  <c r="Q9" i="76"/>
  <c r="Q7" i="78"/>
  <c r="Q8" i="76"/>
  <c r="Y9" i="77"/>
  <c r="Y7" i="77"/>
  <c r="Y7" i="79" s="1"/>
  <c r="Y13" i="79" s="1"/>
  <c r="Y10" i="77"/>
  <c r="Y9" i="76"/>
  <c r="Y7" i="78"/>
  <c r="Y8" i="76"/>
  <c r="AG9" i="77"/>
  <c r="AG7" i="77"/>
  <c r="AG7" i="79" s="1"/>
  <c r="AG13" i="79" s="1"/>
  <c r="AG10" i="77"/>
  <c r="AG9" i="76"/>
  <c r="AG7" i="78"/>
  <c r="AG8" i="76"/>
  <c r="AO9" i="77"/>
  <c r="AO7" i="77"/>
  <c r="AO7" i="79" s="1"/>
  <c r="AO13" i="79" s="1"/>
  <c r="AO10" i="77"/>
  <c r="AO9" i="76"/>
  <c r="AO7" i="78"/>
  <c r="AO8" i="76"/>
  <c r="AW9" i="77"/>
  <c r="AW7" i="77"/>
  <c r="AW7" i="79" s="1"/>
  <c r="AW13" i="79" s="1"/>
  <c r="AW10" i="77"/>
  <c r="AW9" i="76"/>
  <c r="AW7" i="78"/>
  <c r="AW8" i="76"/>
  <c r="W10" i="77"/>
  <c r="W9" i="77"/>
  <c r="W7" i="77"/>
  <c r="W7" i="79" s="1"/>
  <c r="W13" i="79" s="1"/>
  <c r="W8" i="76"/>
  <c r="W7" i="78"/>
  <c r="W9" i="76"/>
  <c r="AE10" i="77"/>
  <c r="AE9" i="77"/>
  <c r="AE7" i="77"/>
  <c r="AE7" i="79" s="1"/>
  <c r="AE13" i="79" s="1"/>
  <c r="AE8" i="76"/>
  <c r="AE7" i="78"/>
  <c r="AE9" i="76"/>
  <c r="AM10" i="77"/>
  <c r="AM9" i="77"/>
  <c r="AM7" i="77"/>
  <c r="AM7" i="79" s="1"/>
  <c r="AM13" i="79" s="1"/>
  <c r="AM8" i="76"/>
  <c r="AM7" i="78"/>
  <c r="AM9" i="76"/>
  <c r="AU10" i="77"/>
  <c r="AU9" i="77"/>
  <c r="AU7" i="77"/>
  <c r="AU7" i="79" s="1"/>
  <c r="AU13" i="79" s="1"/>
  <c r="AU8" i="76"/>
  <c r="AU7" i="78"/>
  <c r="AU9" i="76"/>
  <c r="AP8" i="79"/>
  <c r="AP14" i="79" s="1"/>
  <c r="L7" i="77"/>
  <c r="L7" i="79" s="1"/>
  <c r="L13" i="79" s="1"/>
  <c r="L10" i="77"/>
  <c r="L8" i="77" s="1"/>
  <c r="L7" i="78"/>
  <c r="K44" i="78" s="1"/>
  <c r="V15" i="67"/>
  <c r="C19" i="67"/>
  <c r="C149" i="67" s="1"/>
  <c r="AE19" i="67"/>
  <c r="AE149" i="67" s="1"/>
  <c r="Y19" i="67"/>
  <c r="Y149" i="67" s="1"/>
  <c r="AE21" i="67"/>
  <c r="C23" i="67"/>
  <c r="Y23" i="67"/>
  <c r="V14" i="67"/>
  <c r="X14" i="67"/>
  <c r="C18" i="67"/>
  <c r="C113" i="67" s="1"/>
  <c r="Y18" i="67"/>
  <c r="Y113" i="67" s="1"/>
  <c r="V18" i="67"/>
  <c r="V113" i="67" s="1"/>
  <c r="V12" i="67"/>
  <c r="AE16" i="67"/>
  <c r="AE181" i="67" s="1"/>
  <c r="X16" i="67"/>
  <c r="X181" i="67" s="1"/>
  <c r="C22" i="67"/>
  <c r="V23" i="67"/>
  <c r="Y14" i="67"/>
  <c r="C12" i="67"/>
  <c r="C16" i="67"/>
  <c r="C181" i="67" s="1"/>
  <c r="C11" i="67"/>
  <c r="W11" i="67"/>
  <c r="V9" i="77"/>
  <c r="V10" i="77"/>
  <c r="AD9" i="77"/>
  <c r="AD10" i="77"/>
  <c r="AL9" i="77"/>
  <c r="AL10" i="77"/>
  <c r="AT9" i="77"/>
  <c r="AT10" i="77"/>
  <c r="U10" i="77"/>
  <c r="U9" i="76"/>
  <c r="U7" i="78"/>
  <c r="U8" i="76"/>
  <c r="U9" i="77"/>
  <c r="U7" i="77"/>
  <c r="U7" i="79" s="1"/>
  <c r="U13" i="79" s="1"/>
  <c r="AC10" i="77"/>
  <c r="AC9" i="76"/>
  <c r="AC7" i="78"/>
  <c r="AC8" i="76"/>
  <c r="AC9" i="77"/>
  <c r="AC7" i="77"/>
  <c r="AC7" i="79" s="1"/>
  <c r="AC13" i="79" s="1"/>
  <c r="AK10" i="77"/>
  <c r="AK9" i="76"/>
  <c r="AK7" i="78"/>
  <c r="AK8" i="76"/>
  <c r="AK9" i="77"/>
  <c r="AK7" i="77"/>
  <c r="AS10" i="77"/>
  <c r="AS9" i="76"/>
  <c r="AS7" i="78"/>
  <c r="AS8" i="76"/>
  <c r="AS9" i="77"/>
  <c r="AS7" i="77"/>
  <c r="BA10" i="77"/>
  <c r="BA9" i="76"/>
  <c r="BA7" i="78"/>
  <c r="BA8" i="76"/>
  <c r="BA9" i="77"/>
  <c r="BA7" i="77"/>
  <c r="BA7" i="79" s="1"/>
  <c r="BA13" i="79" s="1"/>
  <c r="AN8" i="76"/>
  <c r="AN7" i="76" s="1"/>
  <c r="AN6" i="79" s="1"/>
  <c r="AN12" i="79" s="1"/>
  <c r="AN10" i="77"/>
  <c r="S7" i="77"/>
  <c r="S8" i="76"/>
  <c r="S7" i="78"/>
  <c r="S9" i="76"/>
  <c r="S10" i="77"/>
  <c r="S9" i="77"/>
  <c r="AA7" i="77"/>
  <c r="AA8" i="76"/>
  <c r="AA7" i="78"/>
  <c r="AA9" i="76"/>
  <c r="AA10" i="77"/>
  <c r="AA9" i="77"/>
  <c r="AI7" i="77"/>
  <c r="AI7" i="79" s="1"/>
  <c r="AI13" i="79" s="1"/>
  <c r="AI8" i="76"/>
  <c r="AI7" i="78"/>
  <c r="AI9" i="76"/>
  <c r="AI10" i="77"/>
  <c r="AI9" i="77"/>
  <c r="AQ7" i="77"/>
  <c r="AQ8" i="76"/>
  <c r="AQ7" i="78"/>
  <c r="AQ9" i="76"/>
  <c r="AQ10" i="77"/>
  <c r="AQ9" i="77"/>
  <c r="AY7" i="77"/>
  <c r="AY7" i="79" s="1"/>
  <c r="AY13" i="79" s="1"/>
  <c r="AY8" i="76"/>
  <c r="AY7" i="78"/>
  <c r="AY9" i="76"/>
  <c r="AY10" i="77"/>
  <c r="AY9" i="77"/>
  <c r="I11" i="73"/>
  <c r="L8" i="79"/>
  <c r="L14" i="79" s="1"/>
  <c r="L8" i="76"/>
  <c r="L9" i="76"/>
  <c r="Y15" i="67"/>
  <c r="X19" i="67"/>
  <c r="X149" i="67" s="1"/>
  <c r="X23" i="67"/>
  <c r="AE23" i="67"/>
  <c r="X18" i="67"/>
  <c r="X113" i="67" s="1"/>
  <c r="Y12" i="67"/>
  <c r="AT10" i="79"/>
  <c r="AT16" i="79" s="1"/>
  <c r="AS44" i="78"/>
  <c r="AL10" i="79"/>
  <c r="AK44" i="78"/>
  <c r="AD14" i="78"/>
  <c r="AC44" i="78"/>
  <c r="AD13" i="78"/>
  <c r="AD15" i="78"/>
  <c r="X11" i="67"/>
  <c r="Y16" i="67"/>
  <c r="Y181" i="67" s="1"/>
  <c r="AP61" i="72"/>
  <c r="AP62" i="72" s="1"/>
  <c r="AP15" i="73" s="1"/>
  <c r="AT62" i="72"/>
  <c r="AT15" i="73" s="1"/>
  <c r="AW61" i="72"/>
  <c r="AW62" i="72" s="1"/>
  <c r="AW15" i="73" s="1"/>
  <c r="AX61" i="72"/>
  <c r="AX62" i="72" s="1"/>
  <c r="AX15" i="73" s="1"/>
  <c r="AS61" i="72"/>
  <c r="AS62" i="72" s="1"/>
  <c r="AS15" i="73" s="1"/>
  <c r="T16" i="67"/>
  <c r="T181" i="67" s="1"/>
  <c r="AB22" i="67"/>
  <c r="AE11" i="67"/>
  <c r="AL14" i="78"/>
  <c r="Z15" i="67"/>
  <c r="Z19" i="67"/>
  <c r="Z149" i="67" s="1"/>
  <c r="AF19" i="67"/>
  <c r="AF149" i="67" s="1"/>
  <c r="P19" i="67"/>
  <c r="P149" i="67" s="1"/>
  <c r="Q19" i="67"/>
  <c r="Q149" i="67" s="1"/>
  <c r="AF23" i="67"/>
  <c r="P23" i="67"/>
  <c r="Q23" i="67"/>
  <c r="S23" i="67"/>
  <c r="Z12" i="67"/>
  <c r="Z16" i="67"/>
  <c r="Z181" i="67" s="1"/>
  <c r="AF16" i="67"/>
  <c r="AF181" i="67" s="1"/>
  <c r="P16" i="67"/>
  <c r="P181" i="67" s="1"/>
  <c r="Q16" i="67"/>
  <c r="Q181" i="67" s="1"/>
  <c r="Z11" i="67"/>
  <c r="AF11" i="67"/>
  <c r="P11" i="67"/>
  <c r="Q11" i="67"/>
  <c r="AL15" i="78"/>
  <c r="AF15" i="67"/>
  <c r="P15" i="67"/>
  <c r="Q15" i="67"/>
  <c r="S15" i="67"/>
  <c r="S19" i="67"/>
  <c r="S149" i="67" s="1"/>
  <c r="Z23" i="67"/>
  <c r="AF12" i="67"/>
  <c r="P12" i="67"/>
  <c r="Q12" i="67"/>
  <c r="S12" i="67"/>
  <c r="S16" i="67"/>
  <c r="S181" i="67" s="1"/>
  <c r="S11" i="67"/>
  <c r="AL13" i="78"/>
  <c r="Z21" i="67"/>
  <c r="Z14" i="67"/>
  <c r="AF14" i="67"/>
  <c r="P14" i="67"/>
  <c r="Q14" i="67"/>
  <c r="AF18" i="67"/>
  <c r="AF113" i="67" s="1"/>
  <c r="P18" i="67"/>
  <c r="P113" i="67" s="1"/>
  <c r="Q18" i="67"/>
  <c r="Q113" i="67" s="1"/>
  <c r="AB16" i="67"/>
  <c r="AB181" i="67" s="1"/>
  <c r="AC16" i="67"/>
  <c r="AC181" i="67" s="1"/>
  <c r="D29" i="67"/>
  <c r="D256" i="67"/>
  <c r="D249" i="67"/>
  <c r="D236" i="67"/>
  <c r="D207" i="67"/>
  <c r="D194" i="67"/>
  <c r="D172" i="67"/>
  <c r="D159" i="67"/>
  <c r="D137" i="67"/>
  <c r="D124" i="67"/>
  <c r="D102" i="67"/>
  <c r="D85" i="67"/>
  <c r="D79" i="67"/>
  <c r="D62" i="67"/>
  <c r="D56" i="67"/>
  <c r="D46" i="67"/>
  <c r="E29" i="72"/>
  <c r="E2" i="68"/>
  <c r="E7" i="67"/>
  <c r="M9" i="77"/>
  <c r="M8" i="76"/>
  <c r="M7" i="78"/>
  <c r="L44" i="78" s="1"/>
  <c r="O7" i="78"/>
  <c r="N44" i="78" s="1"/>
  <c r="O9" i="76"/>
  <c r="O10" i="77"/>
  <c r="O9" i="77"/>
  <c r="O7" i="77"/>
  <c r="O7" i="79" s="1"/>
  <c r="O13" i="79" s="1"/>
  <c r="O8" i="76"/>
  <c r="E9" i="79"/>
  <c r="E15" i="79" s="1"/>
  <c r="E57" i="77"/>
  <c r="E89" i="77"/>
  <c r="M57" i="77"/>
  <c r="M9" i="79"/>
  <c r="J89" i="77"/>
  <c r="F7" i="78"/>
  <c r="E44" i="78" s="1"/>
  <c r="F10" i="77"/>
  <c r="I21" i="79"/>
  <c r="N14" i="78"/>
  <c r="B88" i="73"/>
  <c r="B87" i="73" s="1"/>
  <c r="C5" i="73" s="1"/>
  <c r="A11" i="73" s="1"/>
  <c r="E11" i="73"/>
  <c r="B11" i="73" s="1"/>
  <c r="F9" i="77"/>
  <c r="F7" i="77"/>
  <c r="I13" i="78"/>
  <c r="I10" i="79"/>
  <c r="I16" i="79" s="1"/>
  <c r="I15" i="78"/>
  <c r="I14" i="78"/>
  <c r="F9" i="76"/>
  <c r="D8" i="76"/>
  <c r="D7" i="76" s="1"/>
  <c r="D6" i="79" s="1"/>
  <c r="D12" i="79" s="1"/>
  <c r="D10" i="77"/>
  <c r="I8" i="79"/>
  <c r="I14" i="79" s="1"/>
  <c r="I56" i="77"/>
  <c r="I8" i="77"/>
  <c r="D7" i="77"/>
  <c r="D9" i="77"/>
  <c r="D8" i="79" s="1"/>
  <c r="D7" i="78"/>
  <c r="D15" i="78" s="1"/>
  <c r="F8" i="76"/>
  <c r="G62" i="75"/>
  <c r="AB15" i="78"/>
  <c r="AB10" i="79"/>
  <c r="AB16" i="79" s="1"/>
  <c r="J61" i="75"/>
  <c r="K61" i="75" s="1"/>
  <c r="H60" i="75"/>
  <c r="H62" i="75" s="1"/>
  <c r="P56" i="77"/>
  <c r="X7" i="79"/>
  <c r="X13" i="79" s="1"/>
  <c r="K57" i="77"/>
  <c r="K89" i="77"/>
  <c r="K9" i="79"/>
  <c r="K15" i="79" s="1"/>
  <c r="AJ57" i="77"/>
  <c r="AJ89" i="77"/>
  <c r="AJ9" i="79"/>
  <c r="AJ15" i="79" s="1"/>
  <c r="AD22" i="79"/>
  <c r="F118" i="75"/>
  <c r="K14" i="78"/>
  <c r="K15" i="78"/>
  <c r="K10" i="79"/>
  <c r="K16" i="79" s="1"/>
  <c r="K13" i="78"/>
  <c r="AB9" i="79"/>
  <c r="AB15" i="79" s="1"/>
  <c r="AV15" i="78"/>
  <c r="G283" i="75"/>
  <c r="D13" i="65"/>
  <c r="D8" i="68" s="1"/>
  <c r="D12" i="65"/>
  <c r="D11" i="65"/>
  <c r="F5" i="65"/>
  <c r="F7" i="65" s="1"/>
  <c r="F77" i="74"/>
  <c r="E6" i="65"/>
  <c r="E8" i="65" s="1"/>
  <c r="F1" i="75" s="1"/>
  <c r="F4" i="75" s="1"/>
  <c r="E76" i="74"/>
  <c r="AA20" i="65"/>
  <c r="AB20" i="65" s="1"/>
  <c r="AA83" i="74"/>
  <c r="K8" i="77"/>
  <c r="K56" i="77"/>
  <c r="K8" i="79"/>
  <c r="K14" i="79" s="1"/>
  <c r="K19" i="79"/>
  <c r="AD84" i="74"/>
  <c r="AD21" i="65"/>
  <c r="G5" i="65"/>
  <c r="AB83" i="74"/>
  <c r="M1" i="74"/>
  <c r="N21" i="79"/>
  <c r="I425" i="75"/>
  <c r="AP424" i="75"/>
  <c r="Z424" i="75"/>
  <c r="J424" i="75"/>
  <c r="AQ423" i="75"/>
  <c r="AA423" i="75"/>
  <c r="K423" i="75"/>
  <c r="AR422" i="75"/>
  <c r="AB422" i="75"/>
  <c r="L422" i="75"/>
  <c r="AS421" i="75"/>
  <c r="AC421" i="75"/>
  <c r="M421" i="75"/>
  <c r="J420" i="75"/>
  <c r="AR418" i="75"/>
  <c r="E417" i="75"/>
  <c r="D94" i="74"/>
  <c r="N5" i="74"/>
  <c r="O5" i="74" s="1"/>
  <c r="M425" i="75"/>
  <c r="AT424" i="75"/>
  <c r="AD424" i="75"/>
  <c r="N424" i="75"/>
  <c r="AU423" i="75"/>
  <c r="AE423" i="75"/>
  <c r="O423" i="75"/>
  <c r="AV422" i="75"/>
  <c r="AF422" i="75"/>
  <c r="P422" i="75"/>
  <c r="AW421" i="75"/>
  <c r="AG421" i="75"/>
  <c r="Q421" i="75"/>
  <c r="Z420" i="75"/>
  <c r="K419" i="75"/>
  <c r="AS417" i="75"/>
  <c r="AY15" i="73"/>
  <c r="AQ15" i="73"/>
  <c r="AR15" i="73"/>
  <c r="E425" i="75"/>
  <c r="AL424" i="75"/>
  <c r="V424" i="75"/>
  <c r="F424" i="75"/>
  <c r="AM423" i="75"/>
  <c r="W423" i="75"/>
  <c r="G423" i="75"/>
  <c r="AN422" i="75"/>
  <c r="X422" i="75"/>
  <c r="H422" i="75"/>
  <c r="AO421" i="75"/>
  <c r="Y421" i="75"/>
  <c r="I421" i="75"/>
  <c r="AQ419" i="75"/>
  <c r="AB418" i="75"/>
  <c r="AY411" i="75"/>
  <c r="G94" i="74"/>
  <c r="C8" i="65"/>
  <c r="D1" i="75" s="1"/>
  <c r="D76" i="74"/>
  <c r="D8" i="65"/>
  <c r="E77" i="74"/>
  <c r="F101" i="74"/>
  <c r="F102" i="74" s="1"/>
  <c r="F103" i="74" s="1"/>
  <c r="F104" i="74" s="1"/>
  <c r="F105" i="74" s="1"/>
  <c r="F106" i="74" s="1"/>
  <c r="F107" i="74" s="1"/>
  <c r="F108" i="74" s="1"/>
  <c r="X232" i="75"/>
  <c r="M231" i="75"/>
  <c r="AE506" i="75"/>
  <c r="Z177" i="75"/>
  <c r="AO505" i="75"/>
  <c r="P506" i="75"/>
  <c r="L506" i="75"/>
  <c r="AM505" i="75"/>
  <c r="T231" i="75"/>
  <c r="V176" i="75"/>
  <c r="Z232" i="75"/>
  <c r="U232" i="75"/>
  <c r="AH231" i="75"/>
  <c r="AH506" i="75"/>
  <c r="AI231" i="75"/>
  <c r="AI176" i="75"/>
  <c r="Q231" i="75"/>
  <c r="R505" i="75"/>
  <c r="T177" i="75"/>
  <c r="AH176" i="75"/>
  <c r="AX232" i="75"/>
  <c r="AP176" i="75"/>
  <c r="U177" i="75"/>
  <c r="AE232" i="75"/>
  <c r="L177" i="75"/>
  <c r="AI506" i="75"/>
  <c r="AA232" i="75"/>
  <c r="AL176" i="75"/>
  <c r="AV177" i="75"/>
  <c r="AC231" i="75"/>
  <c r="S176" i="75"/>
  <c r="AO177" i="75"/>
  <c r="AP505" i="75"/>
  <c r="AX176" i="75"/>
  <c r="O505" i="75"/>
  <c r="AT231" i="75"/>
  <c r="AA506" i="75"/>
  <c r="AV506" i="75"/>
  <c r="J177" i="75"/>
  <c r="AM176" i="75"/>
  <c r="AB176" i="75"/>
  <c r="I506" i="75"/>
  <c r="L232" i="75"/>
  <c r="R176" i="75"/>
  <c r="AX505" i="75"/>
  <c r="AK177" i="75"/>
  <c r="AR176" i="75"/>
  <c r="AP232" i="75"/>
  <c r="T505" i="75"/>
  <c r="I231" i="75"/>
  <c r="AD231" i="75"/>
  <c r="AG232" i="75"/>
  <c r="BA176" i="75"/>
  <c r="AW231" i="75"/>
  <c r="AY176" i="75"/>
  <c r="AR232" i="75"/>
  <c r="O231" i="75"/>
  <c r="AN177" i="75"/>
  <c r="AN505" i="75"/>
  <c r="AM231" i="75"/>
  <c r="S232" i="75"/>
  <c r="N176" i="75"/>
  <c r="AG506" i="75"/>
  <c r="P177" i="75"/>
  <c r="AT506" i="75"/>
  <c r="AB232" i="75"/>
  <c r="AR506" i="75"/>
  <c r="AZ506" i="75"/>
  <c r="R232" i="75"/>
  <c r="AJ176" i="75"/>
  <c r="W232" i="75"/>
  <c r="AS232" i="75"/>
  <c r="I177" i="75"/>
  <c r="G506" i="75"/>
  <c r="AW506" i="75"/>
  <c r="J232" i="75"/>
  <c r="K231" i="75"/>
  <c r="K176" i="75"/>
  <c r="AU177" i="75"/>
  <c r="W506" i="75"/>
  <c r="F65" i="75"/>
  <c r="AD506" i="75"/>
  <c r="P232" i="75"/>
  <c r="N232" i="75"/>
  <c r="AV232" i="75"/>
  <c r="G285" i="75"/>
  <c r="F177" i="75"/>
  <c r="AQ505" i="75"/>
  <c r="K506" i="75"/>
  <c r="F231" i="75"/>
  <c r="H176" i="75"/>
  <c r="AQ231" i="75"/>
  <c r="V232" i="75"/>
  <c r="G231" i="75"/>
  <c r="AN231" i="75"/>
  <c r="F506" i="75"/>
  <c r="V505" i="75"/>
  <c r="AJ232" i="75"/>
  <c r="AC506" i="75"/>
  <c r="Y177" i="75"/>
  <c r="AK232" i="75"/>
  <c r="AY506" i="75"/>
  <c r="BA232" i="75"/>
  <c r="AC176" i="75"/>
  <c r="AZ232" i="75"/>
  <c r="AB506" i="75"/>
  <c r="W176" i="75"/>
  <c r="H505" i="75"/>
  <c r="AK505" i="75"/>
  <c r="N505" i="75"/>
  <c r="AS177" i="75"/>
  <c r="BA505" i="75"/>
  <c r="AF231" i="75"/>
  <c r="Y505" i="75"/>
  <c r="S505" i="75"/>
  <c r="AS506" i="75"/>
  <c r="AU231" i="75"/>
  <c r="AT176" i="75"/>
  <c r="G176" i="75"/>
  <c r="J506" i="75"/>
  <c r="F286" i="75"/>
  <c r="AA177" i="75"/>
  <c r="Q506" i="75"/>
  <c r="AW176" i="75"/>
  <c r="AU506" i="75"/>
  <c r="E286" i="75"/>
  <c r="X176" i="75"/>
  <c r="Q177" i="75"/>
  <c r="O177" i="75"/>
  <c r="AG177" i="75"/>
  <c r="AD176" i="75"/>
  <c r="AE176" i="75"/>
  <c r="Z506" i="75"/>
  <c r="AL232" i="75"/>
  <c r="M505" i="75"/>
  <c r="AZ177" i="75"/>
  <c r="X506" i="75"/>
  <c r="AQ177" i="75"/>
  <c r="H231" i="75"/>
  <c r="AF177" i="75"/>
  <c r="AF505" i="75"/>
  <c r="M176" i="75"/>
  <c r="AO231" i="75"/>
  <c r="AJ505" i="75"/>
  <c r="AL506" i="75"/>
  <c r="U505" i="75"/>
  <c r="AY231" i="75"/>
  <c r="Y232" i="75"/>
  <c r="M21" i="79" l="1"/>
  <c r="M15" i="79"/>
  <c r="G19" i="79"/>
  <c r="G13" i="79"/>
  <c r="V22" i="79"/>
  <c r="V16" i="79"/>
  <c r="E19" i="79"/>
  <c r="E13" i="79"/>
  <c r="AB20" i="79"/>
  <c r="AB14" i="79"/>
  <c r="J18" i="79"/>
  <c r="J12" i="79"/>
  <c r="J19" i="79"/>
  <c r="J13" i="79"/>
  <c r="D14" i="79"/>
  <c r="D20" i="79"/>
  <c r="AL22" i="79"/>
  <c r="AL16" i="79"/>
  <c r="R18" i="79"/>
  <c r="R12" i="79"/>
  <c r="H18" i="79"/>
  <c r="H12" i="79"/>
  <c r="AV21" i="79"/>
  <c r="AV15" i="79"/>
  <c r="E55" i="77"/>
  <c r="E59" i="77" s="1"/>
  <c r="E54" i="77"/>
  <c r="E58" i="77" s="1"/>
  <c r="G7" i="65"/>
  <c r="O7" i="76"/>
  <c r="O6" i="79" s="1"/>
  <c r="O12" i="79" s="1"/>
  <c r="AB7" i="76"/>
  <c r="AB6" i="79" s="1"/>
  <c r="AB12" i="79" s="1"/>
  <c r="Z89" i="77"/>
  <c r="X9" i="79"/>
  <c r="X15" i="79" s="1"/>
  <c r="AR13" i="78"/>
  <c r="AF14" i="78"/>
  <c r="H11" i="77"/>
  <c r="AF89" i="77"/>
  <c r="AB13" i="78"/>
  <c r="AB14" i="78"/>
  <c r="G13" i="78"/>
  <c r="Z8" i="79"/>
  <c r="AN13" i="78"/>
  <c r="Z57" i="77"/>
  <c r="V13" i="78"/>
  <c r="AL7" i="76"/>
  <c r="AL6" i="79" s="1"/>
  <c r="AL12" i="79" s="1"/>
  <c r="U44" i="78"/>
  <c r="AP7" i="76"/>
  <c r="AP6" i="79" s="1"/>
  <c r="Z8" i="77"/>
  <c r="Z11" i="77" s="1"/>
  <c r="AB12" i="77"/>
  <c r="AR89" i="77"/>
  <c r="H13" i="77"/>
  <c r="AR56" i="77"/>
  <c r="T57" i="77"/>
  <c r="AR57" i="77"/>
  <c r="AV14" i="78"/>
  <c r="AB57" i="77"/>
  <c r="G15" i="78"/>
  <c r="AZ15" i="78"/>
  <c r="N10" i="79"/>
  <c r="G14" i="78"/>
  <c r="J10" i="79"/>
  <c r="J16" i="79" s="1"/>
  <c r="J13" i="78"/>
  <c r="AV10" i="79"/>
  <c r="AB89" i="77"/>
  <c r="N15" i="78"/>
  <c r="J57" i="77"/>
  <c r="J15" i="78"/>
  <c r="E94" i="74"/>
  <c r="E8" i="74" s="1"/>
  <c r="X8" i="79"/>
  <c r="T89" i="77"/>
  <c r="AV13" i="78"/>
  <c r="X8" i="77"/>
  <c r="X14" i="77" s="1"/>
  <c r="N13" i="78"/>
  <c r="J8" i="77"/>
  <c r="J14" i="77" s="1"/>
  <c r="AP89" i="77"/>
  <c r="J14" i="78"/>
  <c r="AH7" i="76"/>
  <c r="AH6" i="79" s="1"/>
  <c r="AH12" i="79" s="1"/>
  <c r="G10" i="79"/>
  <c r="G16" i="79" s="1"/>
  <c r="AR10" i="79"/>
  <c r="AR16" i="79" s="1"/>
  <c r="X57" i="77"/>
  <c r="AP8" i="77"/>
  <c r="AP14" i="77" s="1"/>
  <c r="T7" i="76"/>
  <c r="T6" i="79" s="1"/>
  <c r="AD7" i="76"/>
  <c r="AD6" i="79" s="1"/>
  <c r="AD12" i="79" s="1"/>
  <c r="P7" i="76"/>
  <c r="P6" i="79" s="1"/>
  <c r="P12" i="79" s="1"/>
  <c r="AR14" i="77"/>
  <c r="AR15" i="78"/>
  <c r="AR8" i="79"/>
  <c r="AF9" i="79"/>
  <c r="AF15" i="79" s="1"/>
  <c r="AP57" i="77"/>
  <c r="X7" i="76"/>
  <c r="X6" i="79" s="1"/>
  <c r="X12" i="79" s="1"/>
  <c r="AF8" i="77"/>
  <c r="AF13" i="77" s="1"/>
  <c r="G7" i="76"/>
  <c r="G6" i="79" s="1"/>
  <c r="AT7" i="76"/>
  <c r="AT6" i="79" s="1"/>
  <c r="AT12" i="79" s="1"/>
  <c r="H12" i="77"/>
  <c r="P8" i="77"/>
  <c r="P13" i="77" s="1"/>
  <c r="M7" i="76"/>
  <c r="M6" i="79" s="1"/>
  <c r="M12" i="79" s="1"/>
  <c r="H6" i="77"/>
  <c r="AR14" i="78"/>
  <c r="J8" i="79"/>
  <c r="V14" i="78"/>
  <c r="V15" i="78"/>
  <c r="AN14" i="78"/>
  <c r="P89" i="77"/>
  <c r="AN10" i="79"/>
  <c r="AN16" i="79" s="1"/>
  <c r="AZ9" i="79"/>
  <c r="AV7" i="76"/>
  <c r="AV6" i="79" s="1"/>
  <c r="AN15" i="78"/>
  <c r="AJ15" i="78"/>
  <c r="AF15" i="78"/>
  <c r="AV8" i="77"/>
  <c r="AV6" i="77" s="1"/>
  <c r="AJ10" i="79"/>
  <c r="AJ16" i="79" s="1"/>
  <c r="AZ10" i="79"/>
  <c r="AJ13" i="78"/>
  <c r="AZ14" i="78"/>
  <c r="AF8" i="79"/>
  <c r="AF14" i="79" s="1"/>
  <c r="AB6" i="77"/>
  <c r="AZ13" i="78"/>
  <c r="AJ14" i="78"/>
  <c r="E340" i="75"/>
  <c r="P9" i="79"/>
  <c r="P15" i="79" s="1"/>
  <c r="AF10" i="79"/>
  <c r="AF16" i="79" s="1"/>
  <c r="AF56" i="77"/>
  <c r="AV56" i="77"/>
  <c r="AF13" i="78"/>
  <c r="AN8" i="79"/>
  <c r="AH57" i="77"/>
  <c r="AN8" i="77"/>
  <c r="AN12" i="77" s="1"/>
  <c r="Z12" i="77"/>
  <c r="AJ7" i="76"/>
  <c r="AJ6" i="79" s="1"/>
  <c r="L61" i="75"/>
  <c r="M61" i="75" s="1"/>
  <c r="N61" i="75" s="1"/>
  <c r="AB13" i="77"/>
  <c r="X14" i="78"/>
  <c r="AL19" i="79"/>
  <c r="AB11" i="77"/>
  <c r="L10" i="79"/>
  <c r="L16" i="79" s="1"/>
  <c r="M19" i="79"/>
  <c r="X15" i="78"/>
  <c r="N7" i="76"/>
  <c r="N6" i="79" s="1"/>
  <c r="AB14" i="77"/>
  <c r="X13" i="78"/>
  <c r="X10" i="79"/>
  <c r="N8" i="79"/>
  <c r="N14" i="79" s="1"/>
  <c r="AJ8" i="79"/>
  <c r="AF18" i="79"/>
  <c r="L19" i="79"/>
  <c r="H21" i="79"/>
  <c r="N8" i="77"/>
  <c r="N11" i="77" s="1"/>
  <c r="AJ56" i="77"/>
  <c r="T13" i="78"/>
  <c r="T14" i="78"/>
  <c r="I18" i="79"/>
  <c r="AT22" i="79"/>
  <c r="T8" i="79"/>
  <c r="L15" i="78"/>
  <c r="R9" i="79"/>
  <c r="AZ7" i="76"/>
  <c r="AZ6" i="79" s="1"/>
  <c r="T8" i="77"/>
  <c r="T11" i="77" s="1"/>
  <c r="L14" i="78"/>
  <c r="R8" i="77"/>
  <c r="R13" i="77" s="1"/>
  <c r="AH8" i="77"/>
  <c r="AH11" i="77" s="1"/>
  <c r="AH89" i="77"/>
  <c r="R89" i="77"/>
  <c r="L13" i="78"/>
  <c r="AX89" i="77"/>
  <c r="T15" i="78"/>
  <c r="T10" i="79"/>
  <c r="AZ20" i="79"/>
  <c r="R8" i="79"/>
  <c r="E8" i="79"/>
  <c r="AP20" i="79"/>
  <c r="AZ8" i="77"/>
  <c r="AZ12" i="77" s="1"/>
  <c r="AH20" i="79"/>
  <c r="AZ89" i="77"/>
  <c r="AJ13" i="77"/>
  <c r="AX57" i="77"/>
  <c r="AX8" i="77"/>
  <c r="AX11" i="77" s="1"/>
  <c r="AX8" i="79"/>
  <c r="AX14" i="79" s="1"/>
  <c r="AX56" i="77"/>
  <c r="L57" i="77"/>
  <c r="G8" i="77"/>
  <c r="G56" i="77"/>
  <c r="G8" i="79"/>
  <c r="G14" i="79" s="1"/>
  <c r="D7" i="68"/>
  <c r="D180" i="68" s="1"/>
  <c r="E612" i="75"/>
  <c r="E615" i="75" s="1"/>
  <c r="E616" i="75" s="1"/>
  <c r="D6" i="68"/>
  <c r="D139" i="68" s="1"/>
  <c r="E556" i="75"/>
  <c r="E559" i="75" s="1"/>
  <c r="E560" i="75" s="1"/>
  <c r="AD15" i="67"/>
  <c r="AD16" i="67"/>
  <c r="AD181" i="67" s="1"/>
  <c r="AD23" i="67"/>
  <c r="AD19" i="67"/>
  <c r="AD149" i="67" s="1"/>
  <c r="AD11" i="67"/>
  <c r="AD12" i="67"/>
  <c r="AD18" i="67"/>
  <c r="AD113" i="67" s="1"/>
  <c r="AD14" i="67"/>
  <c r="AD21" i="67"/>
  <c r="AE7" i="76"/>
  <c r="AE6" i="79" s="1"/>
  <c r="L6" i="77"/>
  <c r="L12" i="77"/>
  <c r="W7" i="76"/>
  <c r="W6" i="79" s="1"/>
  <c r="W12" i="79" s="1"/>
  <c r="L13" i="77"/>
  <c r="L14" i="77"/>
  <c r="L11" i="77"/>
  <c r="AY7" i="76"/>
  <c r="AY6" i="79" s="1"/>
  <c r="S7" i="76"/>
  <c r="S6" i="79" s="1"/>
  <c r="S12" i="79" s="1"/>
  <c r="AS7" i="76"/>
  <c r="AS6" i="79" s="1"/>
  <c r="AC7" i="76"/>
  <c r="AC6" i="79" s="1"/>
  <c r="AC12" i="79" s="1"/>
  <c r="AI7" i="76"/>
  <c r="AI6" i="79" s="1"/>
  <c r="L20" i="79"/>
  <c r="AW7" i="76"/>
  <c r="AW6" i="79" s="1"/>
  <c r="AG7" i="76"/>
  <c r="AG6" i="79" s="1"/>
  <c r="AG12" i="79" s="1"/>
  <c r="Q7" i="76"/>
  <c r="Q6" i="79" s="1"/>
  <c r="Q12" i="79" s="1"/>
  <c r="AN18" i="79"/>
  <c r="AM7" i="76"/>
  <c r="AM6" i="79" s="1"/>
  <c r="D5" i="68"/>
  <c r="E8" i="77"/>
  <c r="E12" i="77" s="1"/>
  <c r="E13" i="78"/>
  <c r="E14" i="78"/>
  <c r="D44" i="78"/>
  <c r="E10" i="79"/>
  <c r="E16" i="79" s="1"/>
  <c r="E15" i="78"/>
  <c r="E7" i="76"/>
  <c r="E6" i="79" s="1"/>
  <c r="E12" i="79" s="1"/>
  <c r="Z18" i="79"/>
  <c r="AQ56" i="77"/>
  <c r="AQ8" i="77"/>
  <c r="AQ14" i="77" s="1"/>
  <c r="AQ8" i="79"/>
  <c r="AQ14" i="79" s="1"/>
  <c r="AA56" i="77"/>
  <c r="AA8" i="79"/>
  <c r="AA14" i="79" s="1"/>
  <c r="AA8" i="77"/>
  <c r="AA11" i="77" s="1"/>
  <c r="AN89" i="77"/>
  <c r="AN57" i="77"/>
  <c r="AN9" i="79"/>
  <c r="AN15" i="79" s="1"/>
  <c r="AS7" i="79"/>
  <c r="AS13" i="79" s="1"/>
  <c r="AC19" i="79"/>
  <c r="AT57" i="77"/>
  <c r="AT89" i="77"/>
  <c r="AT9" i="79"/>
  <c r="AT15" i="79" s="1"/>
  <c r="AD57" i="77"/>
  <c r="AD9" i="79"/>
  <c r="AD15" i="79" s="1"/>
  <c r="AD89" i="77"/>
  <c r="AT44" i="78"/>
  <c r="AU13" i="78"/>
  <c r="AU10" i="79"/>
  <c r="AU16" i="79" s="1"/>
  <c r="AU14" i="78"/>
  <c r="AU15" i="78"/>
  <c r="AU9" i="79"/>
  <c r="AU15" i="79" s="1"/>
  <c r="AU89" i="77"/>
  <c r="AU57" i="77"/>
  <c r="AM19" i="79"/>
  <c r="AD44" i="78"/>
  <c r="AE10" i="79"/>
  <c r="AE16" i="79" s="1"/>
  <c r="AE14" i="78"/>
  <c r="AE15" i="78"/>
  <c r="AE13" i="78"/>
  <c r="AE89" i="77"/>
  <c r="AE57" i="77"/>
  <c r="AE9" i="79"/>
  <c r="AE15" i="79" s="1"/>
  <c r="W19" i="79"/>
  <c r="AV44" i="78"/>
  <c r="AW10" i="79"/>
  <c r="AW16" i="79" s="1"/>
  <c r="AW14" i="78"/>
  <c r="AW15" i="78"/>
  <c r="AW13" i="78"/>
  <c r="AW8" i="77"/>
  <c r="AW8" i="79"/>
  <c r="AW14" i="79" s="1"/>
  <c r="AW56" i="77"/>
  <c r="AO57" i="77"/>
  <c r="AO89" i="77"/>
  <c r="AO9" i="79"/>
  <c r="AO15" i="79" s="1"/>
  <c r="AF44" i="78"/>
  <c r="AG10" i="79"/>
  <c r="AG16" i="79" s="1"/>
  <c r="AG14" i="78"/>
  <c r="AG15" i="78"/>
  <c r="AG13" i="78"/>
  <c r="AG8" i="79"/>
  <c r="AG14" i="79" s="1"/>
  <c r="AG56" i="77"/>
  <c r="AG8" i="77"/>
  <c r="Y57" i="77"/>
  <c r="Y9" i="79"/>
  <c r="Y15" i="79" s="1"/>
  <c r="Y89" i="77"/>
  <c r="P44" i="78"/>
  <c r="Q14" i="78"/>
  <c r="Q15" i="78"/>
  <c r="Q13" i="78"/>
  <c r="Q10" i="79"/>
  <c r="Q16" i="79" s="1"/>
  <c r="Q8" i="79"/>
  <c r="Q14" i="79" s="1"/>
  <c r="Q56" i="77"/>
  <c r="Q8" i="77"/>
  <c r="Y44" i="78"/>
  <c r="Z13" i="78"/>
  <c r="Z14" i="78"/>
  <c r="Z10" i="79"/>
  <c r="Z16" i="79" s="1"/>
  <c r="Z15" i="78"/>
  <c r="AI19" i="79"/>
  <c r="L7" i="76"/>
  <c r="L6" i="79" s="1"/>
  <c r="L12" i="79" s="1"/>
  <c r="AQ7" i="76"/>
  <c r="AQ6" i="79" s="1"/>
  <c r="AQ12" i="79" s="1"/>
  <c r="AA7" i="76"/>
  <c r="AA6" i="79" s="1"/>
  <c r="AA12" i="79" s="1"/>
  <c r="BA7" i="76"/>
  <c r="BA6" i="79" s="1"/>
  <c r="BA12" i="79" s="1"/>
  <c r="AK7" i="76"/>
  <c r="AK6" i="79" s="1"/>
  <c r="AK12" i="79" s="1"/>
  <c r="U7" i="76"/>
  <c r="U6" i="79" s="1"/>
  <c r="U12" i="79" s="1"/>
  <c r="AY19" i="79"/>
  <c r="AE19" i="79"/>
  <c r="AY57" i="77"/>
  <c r="AY89" i="77"/>
  <c r="AY9" i="79"/>
  <c r="AY15" i="79" s="1"/>
  <c r="AP44" i="78"/>
  <c r="AQ13" i="78"/>
  <c r="AQ15" i="78"/>
  <c r="AQ10" i="79"/>
  <c r="AQ16" i="79" s="1"/>
  <c r="AQ14" i="78"/>
  <c r="AI89" i="77"/>
  <c r="AI57" i="77"/>
  <c r="AI9" i="79"/>
  <c r="AI15" i="79" s="1"/>
  <c r="Z44" i="78"/>
  <c r="AA10" i="79"/>
  <c r="AA16" i="79" s="1"/>
  <c r="AA15" i="78"/>
  <c r="AA14" i="78"/>
  <c r="AA13" i="78"/>
  <c r="S57" i="77"/>
  <c r="S9" i="79"/>
  <c r="S15" i="79" s="1"/>
  <c r="S89" i="77"/>
  <c r="S7" i="79"/>
  <c r="S13" i="79" s="1"/>
  <c r="BA56" i="77"/>
  <c r="BA8" i="79"/>
  <c r="BA14" i="79" s="1"/>
  <c r="BA8" i="77"/>
  <c r="BA57" i="77"/>
  <c r="BA9" i="79"/>
  <c r="BA15" i="79" s="1"/>
  <c r="BA89" i="77"/>
  <c r="AR44" i="78"/>
  <c r="AS13" i="78"/>
  <c r="AS14" i="78"/>
  <c r="AS15" i="78"/>
  <c r="AS10" i="79"/>
  <c r="AS16" i="79" s="1"/>
  <c r="AK56" i="77"/>
  <c r="AK8" i="77"/>
  <c r="AK6" i="77" s="1"/>
  <c r="AK8" i="79"/>
  <c r="AK14" i="79" s="1"/>
  <c r="AK89" i="77"/>
  <c r="AK9" i="79"/>
  <c r="AK15" i="79" s="1"/>
  <c r="AK57" i="77"/>
  <c r="AB44" i="78"/>
  <c r="AC14" i="78"/>
  <c r="AC13" i="78"/>
  <c r="AC10" i="79"/>
  <c r="AC16" i="79" s="1"/>
  <c r="AC15" i="78"/>
  <c r="U56" i="77"/>
  <c r="U8" i="79"/>
  <c r="U14" i="79" s="1"/>
  <c r="U8" i="77"/>
  <c r="U9" i="79"/>
  <c r="U15" i="79" s="1"/>
  <c r="U57" i="77"/>
  <c r="U89" i="77"/>
  <c r="AL56" i="77"/>
  <c r="AL8" i="79"/>
  <c r="AL14" i="79" s="1"/>
  <c r="AL8" i="77"/>
  <c r="V8" i="77"/>
  <c r="V8" i="79"/>
  <c r="V14" i="79" s="1"/>
  <c r="V56" i="77"/>
  <c r="L89" i="77"/>
  <c r="L9" i="79"/>
  <c r="L15" i="79" s="1"/>
  <c r="AU8" i="77"/>
  <c r="AU56" i="77"/>
  <c r="AU8" i="79"/>
  <c r="AU14" i="79" s="1"/>
  <c r="AE8" i="79"/>
  <c r="AE14" i="79" s="1"/>
  <c r="AE8" i="77"/>
  <c r="AE56" i="77"/>
  <c r="AW19" i="79"/>
  <c r="AG19" i="79"/>
  <c r="Q19" i="79"/>
  <c r="AW44" i="78"/>
  <c r="AX13" i="78"/>
  <c r="AX15" i="78"/>
  <c r="AX10" i="79"/>
  <c r="AX16" i="79" s="1"/>
  <c r="AX14" i="78"/>
  <c r="AH19" i="79"/>
  <c r="Q44" i="78"/>
  <c r="R13" i="78"/>
  <c r="R10" i="79"/>
  <c r="R16" i="79" s="1"/>
  <c r="R15" i="78"/>
  <c r="R14" i="78"/>
  <c r="AY56" i="77"/>
  <c r="AY8" i="79"/>
  <c r="AY14" i="79" s="1"/>
  <c r="AY8" i="77"/>
  <c r="AY14" i="77" s="1"/>
  <c r="AI56" i="77"/>
  <c r="AI8" i="79"/>
  <c r="AI14" i="79" s="1"/>
  <c r="AI8" i="77"/>
  <c r="AI13" i="77" s="1"/>
  <c r="S8" i="79"/>
  <c r="S14" i="79" s="1"/>
  <c r="S56" i="77"/>
  <c r="S8" i="77"/>
  <c r="S6" i="77" s="1"/>
  <c r="BA19" i="79"/>
  <c r="AK7" i="79"/>
  <c r="AK13" i="79" s="1"/>
  <c r="U19" i="79"/>
  <c r="AL57" i="77"/>
  <c r="AL9" i="79"/>
  <c r="AL15" i="79" s="1"/>
  <c r="AL89" i="77"/>
  <c r="V57" i="77"/>
  <c r="V89" i="77"/>
  <c r="V9" i="79"/>
  <c r="V15" i="79" s="1"/>
  <c r="AX18" i="79"/>
  <c r="AU19" i="79"/>
  <c r="AL44" i="78"/>
  <c r="AM14" i="78"/>
  <c r="AM15" i="78"/>
  <c r="AM13" i="78"/>
  <c r="AM10" i="79"/>
  <c r="AM16" i="79" s="1"/>
  <c r="AM89" i="77"/>
  <c r="AM9" i="79"/>
  <c r="AM15" i="79" s="1"/>
  <c r="AM57" i="77"/>
  <c r="V44" i="78"/>
  <c r="W13" i="78"/>
  <c r="W10" i="79"/>
  <c r="W16" i="79" s="1"/>
  <c r="W14" i="78"/>
  <c r="W15" i="78"/>
  <c r="W9" i="79"/>
  <c r="W15" i="79" s="1"/>
  <c r="W89" i="77"/>
  <c r="W57" i="77"/>
  <c r="AW57" i="77"/>
  <c r="AW89" i="77"/>
  <c r="AW9" i="79"/>
  <c r="AW15" i="79" s="1"/>
  <c r="AN44" i="78"/>
  <c r="AO15" i="78"/>
  <c r="AO13" i="78"/>
  <c r="AO10" i="79"/>
  <c r="AO16" i="79" s="1"/>
  <c r="AO14" i="78"/>
  <c r="AO56" i="77"/>
  <c r="AO8" i="79"/>
  <c r="AO14" i="79" s="1"/>
  <c r="AO8" i="77"/>
  <c r="AG57" i="77"/>
  <c r="AG89" i="77"/>
  <c r="AG9" i="79"/>
  <c r="AG15" i="79" s="1"/>
  <c r="X44" i="78"/>
  <c r="Y13" i="78"/>
  <c r="Y10" i="79"/>
  <c r="Y16" i="79" s="1"/>
  <c r="Y14" i="78"/>
  <c r="Y15" i="78"/>
  <c r="Y56" i="77"/>
  <c r="Y8" i="79"/>
  <c r="Y14" i="79" s="1"/>
  <c r="Y8" i="77"/>
  <c r="Q57" i="77"/>
  <c r="Q89" i="77"/>
  <c r="Q9" i="79"/>
  <c r="Q15" i="79" s="1"/>
  <c r="AO44" i="78"/>
  <c r="AP15" i="78"/>
  <c r="AP14" i="78"/>
  <c r="AP10" i="79"/>
  <c r="AP16" i="79" s="1"/>
  <c r="AP13" i="78"/>
  <c r="Z19" i="79"/>
  <c r="AX44" i="78"/>
  <c r="AY14" i="78"/>
  <c r="AY15" i="78"/>
  <c r="AY10" i="79"/>
  <c r="AY16" i="79" s="1"/>
  <c r="AY13" i="78"/>
  <c r="AQ57" i="77"/>
  <c r="AQ89" i="77"/>
  <c r="AQ9" i="79"/>
  <c r="AQ15" i="79" s="1"/>
  <c r="AQ7" i="79"/>
  <c r="AQ13" i="79" s="1"/>
  <c r="AI13" i="78"/>
  <c r="AI14" i="78"/>
  <c r="AI10" i="79"/>
  <c r="AI16" i="79" s="1"/>
  <c r="AI15" i="78"/>
  <c r="AH44" i="78"/>
  <c r="AA57" i="77"/>
  <c r="AA9" i="79"/>
  <c r="AA15" i="79" s="1"/>
  <c r="AA89" i="77"/>
  <c r="AA7" i="79"/>
  <c r="AA13" i="79" s="1"/>
  <c r="R44" i="78"/>
  <c r="S13" i="78"/>
  <c r="S14" i="78"/>
  <c r="S10" i="79"/>
  <c r="S16" i="79" s="1"/>
  <c r="S15" i="78"/>
  <c r="BA10" i="79"/>
  <c r="BA16" i="79" s="1"/>
  <c r="AZ44" i="78"/>
  <c r="BA15" i="78"/>
  <c r="BA14" i="78"/>
  <c r="BA13" i="78"/>
  <c r="AS56" i="77"/>
  <c r="AS8" i="77"/>
  <c r="AS6" i="77" s="1"/>
  <c r="AS8" i="79"/>
  <c r="AS14" i="79" s="1"/>
  <c r="AS57" i="77"/>
  <c r="AS9" i="79"/>
  <c r="AS15" i="79" s="1"/>
  <c r="AS89" i="77"/>
  <c r="AJ44" i="78"/>
  <c r="AK13" i="78"/>
  <c r="AK10" i="79"/>
  <c r="AK16" i="79" s="1"/>
  <c r="AK14" i="78"/>
  <c r="AK15" i="78"/>
  <c r="AC56" i="77"/>
  <c r="AC8" i="79"/>
  <c r="AC14" i="79" s="1"/>
  <c r="AC8" i="77"/>
  <c r="AC9" i="79"/>
  <c r="AC15" i="79" s="1"/>
  <c r="AC57" i="77"/>
  <c r="AC89" i="77"/>
  <c r="T44" i="78"/>
  <c r="U10" i="79"/>
  <c r="U16" i="79" s="1"/>
  <c r="U14" i="78"/>
  <c r="U13" i="78"/>
  <c r="U15" i="78"/>
  <c r="AT8" i="79"/>
  <c r="AT14" i="79" s="1"/>
  <c r="AT8" i="77"/>
  <c r="AT56" i="77"/>
  <c r="AD8" i="79"/>
  <c r="AD14" i="79" s="1"/>
  <c r="AD56" i="77"/>
  <c r="AD8" i="77"/>
  <c r="AM8" i="79"/>
  <c r="AM14" i="79" s="1"/>
  <c r="AM56" i="77"/>
  <c r="AM8" i="77"/>
  <c r="W8" i="77"/>
  <c r="W56" i="77"/>
  <c r="W8" i="79"/>
  <c r="W14" i="79" s="1"/>
  <c r="AO19" i="79"/>
  <c r="Y19" i="79"/>
  <c r="AX19" i="79"/>
  <c r="AP19" i="79"/>
  <c r="AG44" i="78"/>
  <c r="AH15" i="78"/>
  <c r="AH13" i="78"/>
  <c r="AH14" i="78"/>
  <c r="AH10" i="79"/>
  <c r="AH16" i="79" s="1"/>
  <c r="R19" i="79"/>
  <c r="AU7" i="76"/>
  <c r="AU6" i="79" s="1"/>
  <c r="AU12" i="79" s="1"/>
  <c r="AO7" i="76"/>
  <c r="AO6" i="79" s="1"/>
  <c r="AO12" i="79" s="1"/>
  <c r="Y7" i="76"/>
  <c r="Y6" i="79" s="1"/>
  <c r="Y12" i="79" s="1"/>
  <c r="AR11" i="77"/>
  <c r="F76" i="74"/>
  <c r="I60" i="75"/>
  <c r="I62" i="75" s="1"/>
  <c r="C5" i="68"/>
  <c r="D4" i="75"/>
  <c r="D306" i="68"/>
  <c r="D263" i="68"/>
  <c r="D264" i="68"/>
  <c r="D307" i="68"/>
  <c r="D305" i="68"/>
  <c r="D309" i="68"/>
  <c r="D308" i="68"/>
  <c r="D310" i="68"/>
  <c r="D311" i="68"/>
  <c r="D312" i="68"/>
  <c r="D313" i="68"/>
  <c r="D314" i="68"/>
  <c r="D315" i="68"/>
  <c r="D316" i="68"/>
  <c r="D317" i="68"/>
  <c r="D318" i="68"/>
  <c r="D319" i="68"/>
  <c r="D320" i="68"/>
  <c r="D321" i="68"/>
  <c r="D322" i="68"/>
  <c r="D323" i="68"/>
  <c r="D324" i="68"/>
  <c r="D325" i="68"/>
  <c r="D326" i="68"/>
  <c r="D327" i="68"/>
  <c r="D329" i="68"/>
  <c r="D328" i="68"/>
  <c r="D331" i="68"/>
  <c r="D330" i="68"/>
  <c r="D332" i="68"/>
  <c r="D333" i="68"/>
  <c r="D334" i="68"/>
  <c r="D335" i="68"/>
  <c r="D336" i="68"/>
  <c r="D337" i="68"/>
  <c r="D338" i="68"/>
  <c r="D339" i="68"/>
  <c r="D340" i="68"/>
  <c r="D341" i="68"/>
  <c r="D342" i="68"/>
  <c r="D343" i="68"/>
  <c r="D344" i="68"/>
  <c r="F29" i="72"/>
  <c r="F2" i="68"/>
  <c r="F7" i="67"/>
  <c r="E1" i="75"/>
  <c r="E256" i="67"/>
  <c r="E249" i="67"/>
  <c r="E236" i="67"/>
  <c r="E207" i="67"/>
  <c r="E194" i="67"/>
  <c r="E172" i="67"/>
  <c r="E159" i="67"/>
  <c r="E137" i="67"/>
  <c r="E124" i="67"/>
  <c r="E102" i="67"/>
  <c r="E85" i="67"/>
  <c r="E79" i="67"/>
  <c r="E62" i="67"/>
  <c r="E56" i="67"/>
  <c r="E46" i="67"/>
  <c r="E29" i="67"/>
  <c r="E5" i="68"/>
  <c r="O56" i="77"/>
  <c r="O8" i="77"/>
  <c r="O8" i="79"/>
  <c r="O14" i="79" s="1"/>
  <c r="O19" i="79"/>
  <c r="O15" i="78"/>
  <c r="O14" i="78"/>
  <c r="O10" i="79"/>
  <c r="O16" i="79" s="1"/>
  <c r="O13" i="78"/>
  <c r="M8" i="77"/>
  <c r="M8" i="79"/>
  <c r="M14" i="79" s="1"/>
  <c r="M56" i="77"/>
  <c r="O18" i="79"/>
  <c r="O57" i="77"/>
  <c r="O89" i="77"/>
  <c r="O9" i="79"/>
  <c r="O15" i="79" s="1"/>
  <c r="M14" i="78"/>
  <c r="M13" i="78"/>
  <c r="M10" i="79"/>
  <c r="M16" i="79" s="1"/>
  <c r="M15" i="78"/>
  <c r="AR18" i="79"/>
  <c r="Z21" i="79"/>
  <c r="V19" i="79"/>
  <c r="AP21" i="79"/>
  <c r="AX21" i="79"/>
  <c r="J21" i="79"/>
  <c r="AD19" i="79"/>
  <c r="AH21" i="79"/>
  <c r="V18" i="79"/>
  <c r="AJ6" i="77"/>
  <c r="AT19" i="79"/>
  <c r="E21" i="79"/>
  <c r="D56" i="77"/>
  <c r="D8" i="77"/>
  <c r="D11" i="77" s="1"/>
  <c r="I13" i="77"/>
  <c r="I12" i="77"/>
  <c r="I6" i="77"/>
  <c r="I11" i="77"/>
  <c r="I14" i="77"/>
  <c r="D9" i="79"/>
  <c r="D15" i="79" s="1"/>
  <c r="D89" i="77"/>
  <c r="D57" i="77"/>
  <c r="D59" i="77" s="1"/>
  <c r="F8" i="77"/>
  <c r="F14" i="77" s="1"/>
  <c r="F8" i="79"/>
  <c r="F14" i="79" s="1"/>
  <c r="F56" i="77"/>
  <c r="F10" i="79"/>
  <c r="F16" i="79" s="1"/>
  <c r="F15" i="78"/>
  <c r="F14" i="78"/>
  <c r="F13" i="78"/>
  <c r="D13" i="78"/>
  <c r="D14" i="78"/>
  <c r="D10" i="79"/>
  <c r="D16" i="79" s="1"/>
  <c r="I22" i="79"/>
  <c r="F7" i="79"/>
  <c r="F13" i="79" s="1"/>
  <c r="F57" i="77"/>
  <c r="F9" i="79"/>
  <c r="F15" i="79" s="1"/>
  <c r="F89" i="77"/>
  <c r="I20" i="79"/>
  <c r="F7" i="76"/>
  <c r="F6" i="79" s="1"/>
  <c r="F12" i="79" s="1"/>
  <c r="D7" i="79"/>
  <c r="D13" i="79" s="1"/>
  <c r="D18" i="79"/>
  <c r="AJ19" i="79"/>
  <c r="AB22" i="79"/>
  <c r="AR19" i="79"/>
  <c r="P20" i="79"/>
  <c r="AR21" i="79"/>
  <c r="G118" i="75"/>
  <c r="H118" i="75" s="1"/>
  <c r="AJ12" i="77"/>
  <c r="AR6" i="77"/>
  <c r="AN19" i="79"/>
  <c r="AJ21" i="79"/>
  <c r="AB19" i="79"/>
  <c r="K21" i="79"/>
  <c r="AB18" i="79"/>
  <c r="T21" i="79"/>
  <c r="AJ11" i="77"/>
  <c r="AJ14" i="77"/>
  <c r="AR13" i="77"/>
  <c r="AV19" i="79"/>
  <c r="AZ19" i="79"/>
  <c r="AB21" i="79"/>
  <c r="AV20" i="79"/>
  <c r="K22" i="79"/>
  <c r="X19" i="79"/>
  <c r="AF19" i="79"/>
  <c r="P19" i="79"/>
  <c r="H283" i="75"/>
  <c r="AR12" i="77"/>
  <c r="F94" i="74"/>
  <c r="H77" i="74"/>
  <c r="E12" i="65"/>
  <c r="E13" i="65"/>
  <c r="E8" i="68" s="1"/>
  <c r="E11" i="65"/>
  <c r="F556" i="75" s="1"/>
  <c r="F559" i="75" s="1"/>
  <c r="G77" i="74"/>
  <c r="F6" i="65"/>
  <c r="G6" i="65" s="1"/>
  <c r="AC20" i="65"/>
  <c r="AC83" i="74"/>
  <c r="H5" i="65"/>
  <c r="H7" i="65" s="1"/>
  <c r="N1" i="74"/>
  <c r="O1" i="74" s="1"/>
  <c r="M4" i="74"/>
  <c r="K20" i="79"/>
  <c r="N19" i="79"/>
  <c r="AE21" i="65"/>
  <c r="AE84" i="74"/>
  <c r="K11" i="77"/>
  <c r="K6" i="77"/>
  <c r="K13" i="77"/>
  <c r="K12" i="77"/>
  <c r="K14" i="77"/>
  <c r="E81" i="74"/>
  <c r="D78" i="74"/>
  <c r="E80" i="74"/>
  <c r="D81" i="74"/>
  <c r="F78" i="74"/>
  <c r="D80" i="74"/>
  <c r="E78" i="74"/>
  <c r="F120" i="75"/>
  <c r="G64" i="75"/>
  <c r="I64" i="75"/>
  <c r="H64" i="75"/>
  <c r="E55" i="68" l="1"/>
  <c r="D61" i="72"/>
  <c r="C11" i="68"/>
  <c r="D11" i="68" s="1"/>
  <c r="B61" i="72"/>
  <c r="D12" i="68"/>
  <c r="E54" i="68" s="1"/>
  <c r="C61" i="72"/>
  <c r="AW18" i="79"/>
  <c r="AW12" i="79"/>
  <c r="E20" i="79"/>
  <c r="E14" i="79"/>
  <c r="T20" i="79"/>
  <c r="T14" i="79"/>
  <c r="X22" i="79"/>
  <c r="X16" i="79"/>
  <c r="AJ18" i="79"/>
  <c r="AJ12" i="79"/>
  <c r="X20" i="79"/>
  <c r="X14" i="79"/>
  <c r="T22" i="79"/>
  <c r="T16" i="79"/>
  <c r="N18" i="79"/>
  <c r="N12" i="79"/>
  <c r="AV18" i="79"/>
  <c r="AV12" i="79"/>
  <c r="T18" i="79"/>
  <c r="T12" i="79"/>
  <c r="AM18" i="79"/>
  <c r="AM12" i="79"/>
  <c r="AN20" i="79"/>
  <c r="AN14" i="79"/>
  <c r="AZ21" i="79"/>
  <c r="AZ15" i="79"/>
  <c r="Z20" i="79"/>
  <c r="Z14" i="79"/>
  <c r="D151" i="68"/>
  <c r="AE18" i="79"/>
  <c r="AE12" i="79"/>
  <c r="R20" i="79"/>
  <c r="R14" i="79"/>
  <c r="AZ18" i="79"/>
  <c r="AZ12" i="79"/>
  <c r="AZ22" i="79"/>
  <c r="AZ16" i="79"/>
  <c r="G18" i="79"/>
  <c r="G12" i="79"/>
  <c r="H17" i="79" s="1"/>
  <c r="AS18" i="79"/>
  <c r="AS12" i="79"/>
  <c r="AI18" i="79"/>
  <c r="AI12" i="79"/>
  <c r="AY18" i="79"/>
  <c r="AY12" i="79"/>
  <c r="R21" i="79"/>
  <c r="R15" i="79"/>
  <c r="AJ20" i="79"/>
  <c r="AJ14" i="79"/>
  <c r="J20" i="79"/>
  <c r="J14" i="79"/>
  <c r="AR20" i="79"/>
  <c r="AR14" i="79"/>
  <c r="AV22" i="79"/>
  <c r="AV16" i="79"/>
  <c r="N22" i="79"/>
  <c r="N16" i="79"/>
  <c r="AP18" i="79"/>
  <c r="AP12" i="79"/>
  <c r="X21" i="79"/>
  <c r="AP12" i="77"/>
  <c r="AH18" i="79"/>
  <c r="AR22" i="79"/>
  <c r="AF6" i="77"/>
  <c r="L22" i="79"/>
  <c r="G22" i="79"/>
  <c r="H23" i="79" s="1"/>
  <c r="X6" i="77"/>
  <c r="AD18" i="79"/>
  <c r="D159" i="68"/>
  <c r="Z14" i="77"/>
  <c r="Z13" i="77"/>
  <c r="AF21" i="79"/>
  <c r="AN22" i="79"/>
  <c r="J11" i="77"/>
  <c r="Z6" i="77"/>
  <c r="J12" i="77"/>
  <c r="N20" i="79"/>
  <c r="AF20" i="79"/>
  <c r="AL18" i="79"/>
  <c r="D255" i="68"/>
  <c r="AP6" i="77"/>
  <c r="AP11" i="77"/>
  <c r="J22" i="79"/>
  <c r="J23" i="79" s="1"/>
  <c r="D221" i="68"/>
  <c r="AP13" i="77"/>
  <c r="E9" i="74"/>
  <c r="C22" i="76" s="1"/>
  <c r="X12" i="77"/>
  <c r="AV14" i="77"/>
  <c r="P12" i="77"/>
  <c r="X13" i="77"/>
  <c r="X11" i="77"/>
  <c r="D167" i="68"/>
  <c r="D138" i="68"/>
  <c r="P6" i="77"/>
  <c r="AF14" i="77"/>
  <c r="D175" i="68"/>
  <c r="D143" i="68"/>
  <c r="J6" i="77"/>
  <c r="D251" i="68"/>
  <c r="D222" i="68"/>
  <c r="D239" i="68"/>
  <c r="J13" i="77"/>
  <c r="X18" i="79"/>
  <c r="D235" i="68"/>
  <c r="D148" i="68"/>
  <c r="AJ22" i="79"/>
  <c r="C75" i="68"/>
  <c r="D171" i="68"/>
  <c r="D163" i="68"/>
  <c r="D155" i="68"/>
  <c r="D147" i="68"/>
  <c r="D137" i="68"/>
  <c r="D172" i="68"/>
  <c r="D164" i="68"/>
  <c r="D156" i="68"/>
  <c r="D96" i="68"/>
  <c r="M18" i="79"/>
  <c r="D176" i="68"/>
  <c r="D168" i="68"/>
  <c r="D160" i="68"/>
  <c r="D152" i="68"/>
  <c r="D144" i="68"/>
  <c r="D95" i="68"/>
  <c r="P18" i="79"/>
  <c r="AT18" i="79"/>
  <c r="AV13" i="77"/>
  <c r="C59" i="68"/>
  <c r="AF22" i="79"/>
  <c r="AF12" i="77"/>
  <c r="AV12" i="77"/>
  <c r="P11" i="77"/>
  <c r="C91" i="68"/>
  <c r="D56" i="68"/>
  <c r="D173" i="68"/>
  <c r="D169" i="68"/>
  <c r="D165" i="68"/>
  <c r="D161" i="68"/>
  <c r="D157" i="68"/>
  <c r="D153" i="68"/>
  <c r="D149" i="68"/>
  <c r="D145" i="68"/>
  <c r="D141" i="68"/>
  <c r="D140" i="68"/>
  <c r="P14" i="77"/>
  <c r="AF11" i="77"/>
  <c r="AV11" i="77"/>
  <c r="D77" i="68"/>
  <c r="D174" i="68"/>
  <c r="D170" i="68"/>
  <c r="D166" i="68"/>
  <c r="D162" i="68"/>
  <c r="D158" i="68"/>
  <c r="D154" i="68"/>
  <c r="D150" i="68"/>
  <c r="D146" i="68"/>
  <c r="D142" i="68"/>
  <c r="P21" i="79"/>
  <c r="D259" i="68"/>
  <c r="D243" i="68"/>
  <c r="D227" i="68"/>
  <c r="R12" i="77"/>
  <c r="D247" i="68"/>
  <c r="D231" i="68"/>
  <c r="F339" i="75"/>
  <c r="AN14" i="77"/>
  <c r="D260" i="68"/>
  <c r="D256" i="68"/>
  <c r="D252" i="68"/>
  <c r="D248" i="68"/>
  <c r="D244" i="68"/>
  <c r="D240" i="68"/>
  <c r="D236" i="68"/>
  <c r="D232" i="68"/>
  <c r="D228" i="68"/>
  <c r="D224" i="68"/>
  <c r="D223" i="68"/>
  <c r="AN11" i="77"/>
  <c r="D258" i="68"/>
  <c r="D254" i="68"/>
  <c r="D250" i="68"/>
  <c r="D246" i="68"/>
  <c r="D242" i="68"/>
  <c r="D238" i="68"/>
  <c r="D234" i="68"/>
  <c r="D230" i="68"/>
  <c r="D226" i="68"/>
  <c r="D179" i="68"/>
  <c r="D257" i="68"/>
  <c r="D253" i="68"/>
  <c r="D249" i="68"/>
  <c r="D245" i="68"/>
  <c r="D241" i="68"/>
  <c r="D237" i="68"/>
  <c r="D233" i="68"/>
  <c r="D229" i="68"/>
  <c r="D225" i="68"/>
  <c r="N6" i="77"/>
  <c r="AN6" i="77"/>
  <c r="AN13" i="77"/>
  <c r="T12" i="77"/>
  <c r="AZ11" i="77"/>
  <c r="N13" i="77"/>
  <c r="AX12" i="77"/>
  <c r="AZ13" i="77"/>
  <c r="AZ6" i="77"/>
  <c r="N14" i="77"/>
  <c r="N12" i="77"/>
  <c r="R14" i="77"/>
  <c r="T13" i="77"/>
  <c r="AY6" i="77"/>
  <c r="AH6" i="77"/>
  <c r="AC18" i="79"/>
  <c r="T6" i="77"/>
  <c r="T14" i="77"/>
  <c r="AH13" i="77"/>
  <c r="AH14" i="77"/>
  <c r="AH12" i="77"/>
  <c r="AX6" i="77"/>
  <c r="R6" i="77"/>
  <c r="AZ14" i="77"/>
  <c r="S18" i="79"/>
  <c r="R11" i="77"/>
  <c r="AX13" i="77"/>
  <c r="W18" i="79"/>
  <c r="AX14" i="77"/>
  <c r="AX20" i="79"/>
  <c r="AQ11" i="77"/>
  <c r="E450" i="75"/>
  <c r="G13" i="77"/>
  <c r="G11" i="77"/>
  <c r="G6" i="77"/>
  <c r="G12" i="77"/>
  <c r="G14" i="77"/>
  <c r="G20" i="79"/>
  <c r="F561" i="75"/>
  <c r="F560" i="75"/>
  <c r="E7" i="68"/>
  <c r="E224" i="68" s="1"/>
  <c r="F612" i="75"/>
  <c r="F615" i="75" s="1"/>
  <c r="E4" i="75"/>
  <c r="F6" i="75" s="1"/>
  <c r="E75" i="68"/>
  <c r="D55" i="76"/>
  <c r="D56" i="76" s="1"/>
  <c r="D80" i="68"/>
  <c r="D60" i="68"/>
  <c r="D88" i="68"/>
  <c r="D64" i="68"/>
  <c r="D92" i="68"/>
  <c r="D72" i="68"/>
  <c r="E84" i="68"/>
  <c r="E59" i="68"/>
  <c r="E91" i="68"/>
  <c r="E12" i="68"/>
  <c r="E85" i="68"/>
  <c r="E77" i="68"/>
  <c r="E63" i="68"/>
  <c r="E87" i="68"/>
  <c r="E79" i="68"/>
  <c r="E66" i="68"/>
  <c r="D83" i="68"/>
  <c r="D68" i="68"/>
  <c r="E89" i="68"/>
  <c r="E81" i="68"/>
  <c r="E71" i="68"/>
  <c r="E13" i="68"/>
  <c r="Q18" i="79"/>
  <c r="AI12" i="77"/>
  <c r="AI11" i="77"/>
  <c r="AG18" i="79"/>
  <c r="AQ12" i="77"/>
  <c r="AQ6" i="77"/>
  <c r="AQ13" i="77"/>
  <c r="AI14" i="77"/>
  <c r="AY12" i="77"/>
  <c r="AY13" i="77"/>
  <c r="AK14" i="77"/>
  <c r="AY11" i="77"/>
  <c r="AS13" i="77"/>
  <c r="E13" i="77"/>
  <c r="E14" i="77"/>
  <c r="E11" i="77"/>
  <c r="E6" i="77"/>
  <c r="E18" i="79"/>
  <c r="E22" i="79"/>
  <c r="AU18" i="79"/>
  <c r="W14" i="77"/>
  <c r="W12" i="77"/>
  <c r="W6" i="77"/>
  <c r="W13" i="77"/>
  <c r="W11" i="77"/>
  <c r="AD20" i="79"/>
  <c r="AC11" i="77"/>
  <c r="AC14" i="77"/>
  <c r="AC12" i="77"/>
  <c r="AC13" i="77"/>
  <c r="AC6" i="77"/>
  <c r="S22" i="79"/>
  <c r="AO6" i="77"/>
  <c r="AO12" i="77"/>
  <c r="AO11" i="77"/>
  <c r="AO13" i="77"/>
  <c r="AO14" i="77"/>
  <c r="AO22" i="79"/>
  <c r="AW21" i="79"/>
  <c r="W22" i="79"/>
  <c r="AM21" i="79"/>
  <c r="AX22" i="79"/>
  <c r="L21" i="79"/>
  <c r="V13" i="77"/>
  <c r="V6" i="77"/>
  <c r="V11" i="77"/>
  <c r="V12" i="77"/>
  <c r="V14" i="77"/>
  <c r="U20" i="79"/>
  <c r="AK21" i="79"/>
  <c r="S21" i="79"/>
  <c r="U18" i="79"/>
  <c r="AQ18" i="79"/>
  <c r="Q20" i="79"/>
  <c r="AE22" i="79"/>
  <c r="AQ20" i="79"/>
  <c r="C87" i="68"/>
  <c r="C71" i="68"/>
  <c r="C55" i="68"/>
  <c r="AK11" i="77"/>
  <c r="AI6" i="77"/>
  <c r="AS11" i="77"/>
  <c r="AS12" i="77"/>
  <c r="AO18" i="79"/>
  <c r="AM20" i="79"/>
  <c r="AT20" i="79"/>
  <c r="U22" i="79"/>
  <c r="AC21" i="79"/>
  <c r="AS20" i="79"/>
  <c r="AA21" i="79"/>
  <c r="AI22" i="79"/>
  <c r="AQ21" i="79"/>
  <c r="AY22" i="79"/>
  <c r="AZ23" i="79" s="1"/>
  <c r="V21" i="79"/>
  <c r="AL21" i="79"/>
  <c r="S14" i="77"/>
  <c r="S12" i="77"/>
  <c r="S13" i="77"/>
  <c r="AI20" i="79"/>
  <c r="AU11" i="77"/>
  <c r="AU12" i="77"/>
  <c r="AU14" i="77"/>
  <c r="AU6" i="77"/>
  <c r="AU13" i="77"/>
  <c r="V20" i="79"/>
  <c r="U13" i="77"/>
  <c r="U6" i="77"/>
  <c r="U11" i="77"/>
  <c r="U12" i="77"/>
  <c r="U14" i="77"/>
  <c r="AC22" i="79"/>
  <c r="BA21" i="79"/>
  <c r="AI21" i="79"/>
  <c r="AQ22" i="79"/>
  <c r="AY21" i="79"/>
  <c r="AA18" i="79"/>
  <c r="Y21" i="79"/>
  <c r="AG20" i="79"/>
  <c r="AG22" i="79"/>
  <c r="AT21" i="79"/>
  <c r="Y18" i="79"/>
  <c r="W20" i="79"/>
  <c r="AD13" i="77"/>
  <c r="AD11" i="77"/>
  <c r="AD6" i="77"/>
  <c r="AD12" i="77"/>
  <c r="AD14" i="77"/>
  <c r="AT12" i="77"/>
  <c r="AT11" i="77"/>
  <c r="AT13" i="77"/>
  <c r="AT14" i="77"/>
  <c r="AT6" i="77"/>
  <c r="BA22" i="79"/>
  <c r="AQ19" i="79"/>
  <c r="AP22" i="79"/>
  <c r="Q21" i="79"/>
  <c r="Y20" i="79"/>
  <c r="Y22" i="79"/>
  <c r="AM22" i="79"/>
  <c r="AK19" i="79"/>
  <c r="AY20" i="79"/>
  <c r="R22" i="79"/>
  <c r="AE20" i="79"/>
  <c r="AL20" i="79"/>
  <c r="U21" i="79"/>
  <c r="AK20" i="79"/>
  <c r="BA20" i="79"/>
  <c r="S19" i="79"/>
  <c r="BA18" i="79"/>
  <c r="Z22" i="79"/>
  <c r="Q14" i="77"/>
  <c r="Q11" i="77"/>
  <c r="Q6" i="77"/>
  <c r="Q13" i="77"/>
  <c r="Q12" i="77"/>
  <c r="AW6" i="77"/>
  <c r="AW14" i="77"/>
  <c r="AW12" i="77"/>
  <c r="AW13" i="77"/>
  <c r="AW11" i="77"/>
  <c r="AW22" i="79"/>
  <c r="AE21" i="79"/>
  <c r="AU21" i="79"/>
  <c r="AN21" i="79"/>
  <c r="AA20" i="79"/>
  <c r="C79" i="68"/>
  <c r="C63" i="68"/>
  <c r="AK13" i="77"/>
  <c r="AS14" i="77"/>
  <c r="AH22" i="79"/>
  <c r="AM14" i="77"/>
  <c r="AM11" i="77"/>
  <c r="AM12" i="77"/>
  <c r="AM6" i="77"/>
  <c r="AM13" i="77"/>
  <c r="AC20" i="79"/>
  <c r="AK22" i="79"/>
  <c r="AS21" i="79"/>
  <c r="AA19" i="79"/>
  <c r="Y13" i="77"/>
  <c r="Y14" i="77"/>
  <c r="Y6" i="77"/>
  <c r="Y11" i="77"/>
  <c r="Y12" i="77"/>
  <c r="AG21" i="79"/>
  <c r="AO20" i="79"/>
  <c r="W21" i="79"/>
  <c r="S20" i="79"/>
  <c r="AE13" i="77"/>
  <c r="AE14" i="77"/>
  <c r="AE11" i="77"/>
  <c r="AE12" i="77"/>
  <c r="AE6" i="77"/>
  <c r="AU20" i="79"/>
  <c r="AL14" i="77"/>
  <c r="AL12" i="77"/>
  <c r="AL6" i="77"/>
  <c r="AL11" i="77"/>
  <c r="AL13" i="77"/>
  <c r="AS22" i="79"/>
  <c r="BA6" i="77"/>
  <c r="BA11" i="77"/>
  <c r="BA14" i="77"/>
  <c r="BA13" i="77"/>
  <c r="BA12" i="77"/>
  <c r="AA22" i="79"/>
  <c r="AK18" i="79"/>
  <c r="L18" i="79"/>
  <c r="L17" i="79"/>
  <c r="Q22" i="79"/>
  <c r="AG14" i="77"/>
  <c r="AG11" i="77"/>
  <c r="AG13" i="77"/>
  <c r="AG6" i="77"/>
  <c r="AG12" i="77"/>
  <c r="AO21" i="79"/>
  <c r="AW20" i="79"/>
  <c r="AU22" i="79"/>
  <c r="AD21" i="79"/>
  <c r="AS19" i="79"/>
  <c r="AA12" i="77"/>
  <c r="AA13" i="77"/>
  <c r="AA14" i="77"/>
  <c r="AA6" i="77"/>
  <c r="C83" i="68"/>
  <c r="C67" i="68"/>
  <c r="AK12" i="77"/>
  <c r="S11" i="77"/>
  <c r="F6" i="77"/>
  <c r="J60" i="75"/>
  <c r="J62" i="75" s="1"/>
  <c r="E60" i="77"/>
  <c r="E61" i="77" s="1"/>
  <c r="D32" i="80" s="1"/>
  <c r="C101" i="73" s="1"/>
  <c r="E112" i="77"/>
  <c r="C104" i="73" s="1"/>
  <c r="D112" i="77"/>
  <c r="B104" i="73" s="1"/>
  <c r="E92" i="68"/>
  <c r="E88" i="68"/>
  <c r="E83" i="68"/>
  <c r="E80" i="68"/>
  <c r="E76" i="68"/>
  <c r="E72" i="68"/>
  <c r="E68" i="68"/>
  <c r="E64" i="68"/>
  <c r="E60" i="68"/>
  <c r="E56" i="68"/>
  <c r="E73" i="68"/>
  <c r="E69" i="68"/>
  <c r="E65" i="68"/>
  <c r="E61" i="68"/>
  <c r="E57" i="68"/>
  <c r="E90" i="68"/>
  <c r="E86" i="68"/>
  <c r="E82" i="68"/>
  <c r="E78" i="68"/>
  <c r="E74" i="68"/>
  <c r="E70" i="68"/>
  <c r="E67" i="68"/>
  <c r="E62" i="68"/>
  <c r="E58" i="68"/>
  <c r="C54" i="68"/>
  <c r="D55" i="68"/>
  <c r="F81" i="74"/>
  <c r="E449" i="75"/>
  <c r="C90" i="68"/>
  <c r="C86" i="68"/>
  <c r="C82" i="68"/>
  <c r="C78" i="68"/>
  <c r="C74" i="68"/>
  <c r="C70" i="68"/>
  <c r="C66" i="68"/>
  <c r="C62" i="68"/>
  <c r="C58" i="68"/>
  <c r="C92" i="68"/>
  <c r="C88" i="68"/>
  <c r="C84" i="68"/>
  <c r="C80" i="68"/>
  <c r="C76" i="68"/>
  <c r="C72" i="68"/>
  <c r="C68" i="68"/>
  <c r="C64" i="68"/>
  <c r="C60" i="68"/>
  <c r="C56" i="68"/>
  <c r="C53" i="68"/>
  <c r="C89" i="68"/>
  <c r="C85" i="68"/>
  <c r="C81" i="68"/>
  <c r="C77" i="68"/>
  <c r="C73" i="68"/>
  <c r="C69" i="68"/>
  <c r="C65" i="68"/>
  <c r="C61" i="68"/>
  <c r="C57" i="68"/>
  <c r="E306" i="68"/>
  <c r="E308" i="68"/>
  <c r="E305" i="68"/>
  <c r="E265" i="68"/>
  <c r="E307" i="68"/>
  <c r="E309" i="68"/>
  <c r="E310" i="68"/>
  <c r="E311" i="68"/>
  <c r="E312" i="68"/>
  <c r="E313" i="68"/>
  <c r="E314" i="68"/>
  <c r="E315" i="68"/>
  <c r="E316" i="68"/>
  <c r="E317" i="68"/>
  <c r="E318" i="68"/>
  <c r="E319" i="68"/>
  <c r="E320" i="68"/>
  <c r="E321" i="68"/>
  <c r="E322" i="68"/>
  <c r="E323" i="68"/>
  <c r="E324" i="68"/>
  <c r="E325" i="68"/>
  <c r="E326" i="68"/>
  <c r="E327" i="68"/>
  <c r="E329" i="68"/>
  <c r="E328" i="68"/>
  <c r="E330" i="68"/>
  <c r="E332" i="68"/>
  <c r="E331" i="68"/>
  <c r="E333" i="68"/>
  <c r="E334" i="68"/>
  <c r="E335" i="68"/>
  <c r="E337" i="68"/>
  <c r="E336" i="68"/>
  <c r="E338" i="68"/>
  <c r="E339" i="68"/>
  <c r="E340" i="68"/>
  <c r="E341" i="68"/>
  <c r="E342" i="68"/>
  <c r="E343" i="68"/>
  <c r="E344" i="68"/>
  <c r="G29" i="72"/>
  <c r="G2" i="68"/>
  <c r="G7" i="67"/>
  <c r="D91" i="68"/>
  <c r="D87" i="68"/>
  <c r="D84" i="68"/>
  <c r="D79" i="68"/>
  <c r="D75" i="68"/>
  <c r="D71" i="68"/>
  <c r="D67" i="68"/>
  <c r="D63" i="68"/>
  <c r="D59" i="68"/>
  <c r="D54" i="68"/>
  <c r="E264" i="68"/>
  <c r="F29" i="67"/>
  <c r="F236" i="67"/>
  <c r="F194" i="67"/>
  <c r="F137" i="67"/>
  <c r="F102" i="67"/>
  <c r="F79" i="67"/>
  <c r="F62" i="67"/>
  <c r="F56" i="67"/>
  <c r="F46" i="67"/>
  <c r="F256" i="67"/>
  <c r="F249" i="67"/>
  <c r="F207" i="67"/>
  <c r="F159" i="67"/>
  <c r="F124" i="67"/>
  <c r="F172" i="67"/>
  <c r="F85" i="67"/>
  <c r="D89" i="68"/>
  <c r="D85" i="68"/>
  <c r="D82" i="68"/>
  <c r="D76" i="68"/>
  <c r="D73" i="68"/>
  <c r="D69" i="68"/>
  <c r="D65" i="68"/>
  <c r="D61" i="68"/>
  <c r="D57" i="68"/>
  <c r="D90" i="68"/>
  <c r="D86" i="68"/>
  <c r="D81" i="68"/>
  <c r="D78" i="68"/>
  <c r="D74" i="68"/>
  <c r="D70" i="68"/>
  <c r="D66" i="68"/>
  <c r="D62" i="68"/>
  <c r="D58" i="68"/>
  <c r="F5" i="75"/>
  <c r="E263" i="68"/>
  <c r="F80" i="74"/>
  <c r="E6" i="68"/>
  <c r="O20" i="79"/>
  <c r="M22" i="79"/>
  <c r="M6" i="77"/>
  <c r="M14" i="77"/>
  <c r="M12" i="77"/>
  <c r="M13" i="77"/>
  <c r="M11" i="77"/>
  <c r="F12" i="77"/>
  <c r="O21" i="79"/>
  <c r="M20" i="79"/>
  <c r="F13" i="77"/>
  <c r="J17" i="79"/>
  <c r="P17" i="79"/>
  <c r="O22" i="79"/>
  <c r="O13" i="77"/>
  <c r="O12" i="77"/>
  <c r="O6" i="77"/>
  <c r="O14" i="77"/>
  <c r="O11" i="77"/>
  <c r="F11" i="77"/>
  <c r="D60" i="77"/>
  <c r="D61" i="77" s="1"/>
  <c r="C32" i="80" s="1"/>
  <c r="B101" i="73" s="1"/>
  <c r="O61" i="75"/>
  <c r="P61" i="75" s="1"/>
  <c r="Q61" i="75" s="1"/>
  <c r="D58" i="77"/>
  <c r="I23" i="79"/>
  <c r="I17" i="79"/>
  <c r="D22" i="79"/>
  <c r="F22" i="79"/>
  <c r="F20" i="79"/>
  <c r="D21" i="79"/>
  <c r="F21" i="79"/>
  <c r="F18" i="79"/>
  <c r="D13" i="77"/>
  <c r="D6" i="77"/>
  <c r="D14" i="77"/>
  <c r="D12" i="77"/>
  <c r="K17" i="79"/>
  <c r="D19" i="79"/>
  <c r="F19" i="79"/>
  <c r="I283" i="75"/>
  <c r="I118" i="75"/>
  <c r="I77" i="74"/>
  <c r="H6" i="65"/>
  <c r="G13" i="65"/>
  <c r="G11" i="65"/>
  <c r="G12" i="65"/>
  <c r="F11" i="65"/>
  <c r="G556" i="75" s="1"/>
  <c r="G559" i="75" s="1"/>
  <c r="F12" i="65"/>
  <c r="G612" i="75" s="1"/>
  <c r="G615" i="75" s="1"/>
  <c r="F13" i="65"/>
  <c r="F8" i="68" s="1"/>
  <c r="F8" i="65"/>
  <c r="G1" i="75" s="1"/>
  <c r="G4" i="75" s="1"/>
  <c r="G76" i="74"/>
  <c r="O4" i="74"/>
  <c r="E21" i="74" s="1"/>
  <c r="C85" i="77" s="1"/>
  <c r="P1" i="74"/>
  <c r="I5" i="65"/>
  <c r="I7" i="65" s="1"/>
  <c r="G8" i="65"/>
  <c r="H1" i="75" s="1"/>
  <c r="H4" i="75" s="1"/>
  <c r="H76" i="74"/>
  <c r="AD83" i="74"/>
  <c r="AD20" i="65"/>
  <c r="AF84" i="74"/>
  <c r="AF21" i="65"/>
  <c r="AG84" i="74" s="1"/>
  <c r="C18" i="77"/>
  <c r="C21" i="76"/>
  <c r="H120" i="75"/>
  <c r="J64" i="75"/>
  <c r="G120" i="75"/>
  <c r="X507" i="75"/>
  <c r="AD507" i="75"/>
  <c r="O232" i="75"/>
  <c r="W233" i="75"/>
  <c r="AT177" i="75"/>
  <c r="AN178" i="75"/>
  <c r="R177" i="75"/>
  <c r="AI507" i="75"/>
  <c r="S177" i="75"/>
  <c r="AB507" i="75"/>
  <c r="X508" i="75"/>
  <c r="AS178" i="75"/>
  <c r="AU178" i="75"/>
  <c r="BA177" i="75"/>
  <c r="G65" i="75"/>
  <c r="Z507" i="75"/>
  <c r="AV507" i="75"/>
  <c r="O506" i="75"/>
  <c r="AU507" i="75"/>
  <c r="AK178" i="75"/>
  <c r="O178" i="75"/>
  <c r="AC177" i="75"/>
  <c r="K177" i="75"/>
  <c r="AH232" i="75"/>
  <c r="AZ178" i="75"/>
  <c r="Y233" i="75"/>
  <c r="F232" i="75"/>
  <c r="AR233" i="75"/>
  <c r="AQ232" i="75"/>
  <c r="AA507" i="75"/>
  <c r="AT232" i="75"/>
  <c r="F63" i="75"/>
  <c r="M232" i="75"/>
  <c r="AM232" i="75"/>
  <c r="AY232" i="75"/>
  <c r="AP506" i="75"/>
  <c r="AG507" i="75"/>
  <c r="AL177" i="75"/>
  <c r="AN506" i="75"/>
  <c r="G286" i="75"/>
  <c r="X233" i="75"/>
  <c r="M506" i="75"/>
  <c r="V506" i="75"/>
  <c r="G232" i="75"/>
  <c r="AJ233" i="75"/>
  <c r="AX506" i="75"/>
  <c r="P507" i="75"/>
  <c r="R233" i="75"/>
  <c r="J178" i="75"/>
  <c r="T178" i="75"/>
  <c r="Y178" i="75"/>
  <c r="AH177" i="75"/>
  <c r="AE233" i="75"/>
  <c r="J507" i="75"/>
  <c r="AX233" i="75"/>
  <c r="AI177" i="75"/>
  <c r="AK506" i="75"/>
  <c r="AI232" i="75"/>
  <c r="Z233" i="75"/>
  <c r="AB177" i="75"/>
  <c r="T232" i="75"/>
  <c r="L233" i="75"/>
  <c r="I232" i="75"/>
  <c r="AV178" i="75"/>
  <c r="H285" i="75"/>
  <c r="AS233" i="75"/>
  <c r="AF178" i="75"/>
  <c r="H65" i="75"/>
  <c r="U233" i="75"/>
  <c r="H232" i="75"/>
  <c r="Q232" i="75"/>
  <c r="AV233" i="75"/>
  <c r="W177" i="75"/>
  <c r="V177" i="75"/>
  <c r="S506" i="75"/>
  <c r="AL233" i="75"/>
  <c r="AC232" i="75"/>
  <c r="F66" i="75"/>
  <c r="AG233" i="75"/>
  <c r="AX177" i="75"/>
  <c r="AO232" i="75"/>
  <c r="AP177" i="75"/>
  <c r="F287" i="75"/>
  <c r="AJ177" i="75"/>
  <c r="AA178" i="75"/>
  <c r="AL507" i="75"/>
  <c r="X177" i="75"/>
  <c r="I65" i="75"/>
  <c r="AT507" i="75"/>
  <c r="AW232" i="75"/>
  <c r="AQ506" i="75"/>
  <c r="AR507" i="75"/>
  <c r="J233" i="75"/>
  <c r="U178" i="75"/>
  <c r="G507" i="75"/>
  <c r="F121" i="75"/>
  <c r="AW507" i="75"/>
  <c r="AO178" i="75"/>
  <c r="V233" i="75"/>
  <c r="I178" i="75"/>
  <c r="AJ506" i="75"/>
  <c r="N177" i="75"/>
  <c r="AE177" i="75"/>
  <c r="AZ233" i="75"/>
  <c r="Y506" i="75"/>
  <c r="AF506" i="75"/>
  <c r="I285" i="75"/>
  <c r="AY177" i="75"/>
  <c r="J65" i="75"/>
  <c r="N233" i="75"/>
  <c r="M177" i="75"/>
  <c r="P178" i="75"/>
  <c r="AQ178" i="75"/>
  <c r="L507" i="75"/>
  <c r="H177" i="75"/>
  <c r="AM177" i="75"/>
  <c r="T506" i="75"/>
  <c r="AR177" i="75"/>
  <c r="Q507" i="75"/>
  <c r="AG178" i="75"/>
  <c r="AE507" i="75"/>
  <c r="AD232" i="75"/>
  <c r="N506" i="75"/>
  <c r="BA506" i="75"/>
  <c r="AP233" i="75"/>
  <c r="BA233" i="75"/>
  <c r="L178" i="75"/>
  <c r="U506" i="75"/>
  <c r="AO506" i="75"/>
  <c r="P233" i="75"/>
  <c r="Z178" i="75"/>
  <c r="AF232" i="75"/>
  <c r="AK233" i="75"/>
  <c r="AS507" i="75"/>
  <c r="AN232" i="75"/>
  <c r="AN233" i="75" s="1"/>
  <c r="AD177" i="75"/>
  <c r="H506" i="75"/>
  <c r="S233" i="75"/>
  <c r="AA233" i="75"/>
  <c r="AB233" i="75"/>
  <c r="AH507" i="75"/>
  <c r="AM506" i="75"/>
  <c r="G121" i="75"/>
  <c r="K232" i="75"/>
  <c r="K507" i="75"/>
  <c r="AW177" i="75"/>
  <c r="I507" i="75"/>
  <c r="AY507" i="75"/>
  <c r="G177" i="75"/>
  <c r="AC507" i="75"/>
  <c r="AZ507" i="75"/>
  <c r="R506" i="75"/>
  <c r="Q178" i="75"/>
  <c r="W507" i="75"/>
  <c r="AU232" i="75"/>
  <c r="E234" i="68" l="1"/>
  <c r="D53" i="68"/>
  <c r="K23" i="79"/>
  <c r="T23" i="79"/>
  <c r="F54" i="77"/>
  <c r="F58" i="77" s="1"/>
  <c r="F55" i="77"/>
  <c r="F59" i="77" s="1"/>
  <c r="AN23" i="79"/>
  <c r="L23" i="79"/>
  <c r="F340" i="75"/>
  <c r="X17" i="79"/>
  <c r="C19" i="77"/>
  <c r="AZ19" i="77" s="1"/>
  <c r="AZ21" i="77" s="1"/>
  <c r="N23" i="79"/>
  <c r="F55" i="76"/>
  <c r="F56" i="76" s="1"/>
  <c r="E250" i="68"/>
  <c r="P23" i="79"/>
  <c r="E254" i="68"/>
  <c r="E238" i="68"/>
  <c r="E181" i="68"/>
  <c r="AV17" i="79"/>
  <c r="E246" i="68"/>
  <c r="E230" i="68"/>
  <c r="E258" i="68"/>
  <c r="E242" i="68"/>
  <c r="E226" i="68"/>
  <c r="AT23" i="79"/>
  <c r="E95" i="68"/>
  <c r="AJ23" i="79"/>
  <c r="H339" i="75"/>
  <c r="G339" i="75"/>
  <c r="T17" i="79"/>
  <c r="N17" i="79"/>
  <c r="AF17" i="79"/>
  <c r="G340" i="75"/>
  <c r="K60" i="75"/>
  <c r="L60" i="75" s="1"/>
  <c r="L62" i="75" s="1"/>
  <c r="AL23" i="79"/>
  <c r="AR17" i="79"/>
  <c r="AV23" i="79"/>
  <c r="X23" i="79"/>
  <c r="AN17" i="79"/>
  <c r="W23" i="79"/>
  <c r="S23" i="79"/>
  <c r="AS23" i="79"/>
  <c r="AE23" i="79"/>
  <c r="AD23" i="79"/>
  <c r="E23" i="79"/>
  <c r="AS17" i="79"/>
  <c r="AF23" i="79"/>
  <c r="E180" i="68"/>
  <c r="E259" i="68"/>
  <c r="E255" i="68"/>
  <c r="E251" i="68"/>
  <c r="E247" i="68"/>
  <c r="E243" i="68"/>
  <c r="E239" i="68"/>
  <c r="E235" i="68"/>
  <c r="E231" i="68"/>
  <c r="E227" i="68"/>
  <c r="E221" i="68"/>
  <c r="E179" i="68"/>
  <c r="E257" i="68"/>
  <c r="E253" i="68"/>
  <c r="E249" i="68"/>
  <c r="E245" i="68"/>
  <c r="E241" i="68"/>
  <c r="E237" i="68"/>
  <c r="E233" i="68"/>
  <c r="E229" i="68"/>
  <c r="E225" i="68"/>
  <c r="E223" i="68"/>
  <c r="E260" i="68"/>
  <c r="E256" i="68"/>
  <c r="E252" i="68"/>
  <c r="E248" i="68"/>
  <c r="E244" i="68"/>
  <c r="E240" i="68"/>
  <c r="E236" i="68"/>
  <c r="E232" i="68"/>
  <c r="E228" i="68"/>
  <c r="E222" i="68"/>
  <c r="H612" i="75"/>
  <c r="H615" i="75" s="1"/>
  <c r="H619" i="75" s="1"/>
  <c r="E5" i="75"/>
  <c r="E21" i="76" s="1"/>
  <c r="H80" i="74"/>
  <c r="H556" i="75"/>
  <c r="H559" i="75" s="1"/>
  <c r="G562" i="75"/>
  <c r="G561" i="75"/>
  <c r="G560" i="75"/>
  <c r="G617" i="75"/>
  <c r="G616" i="75"/>
  <c r="G618" i="75"/>
  <c r="F617" i="75"/>
  <c r="F616" i="75"/>
  <c r="AB23" i="79"/>
  <c r="AR23" i="79"/>
  <c r="AJ17" i="79"/>
  <c r="AZ17" i="79"/>
  <c r="AE17" i="79"/>
  <c r="AM23" i="79"/>
  <c r="E17" i="79"/>
  <c r="AW23" i="79"/>
  <c r="Z23" i="79"/>
  <c r="AK23" i="79"/>
  <c r="Q17" i="79"/>
  <c r="AO17" i="79"/>
  <c r="AX17" i="79"/>
  <c r="AB17" i="79"/>
  <c r="W17" i="79"/>
  <c r="V17" i="79"/>
  <c r="AC17" i="79"/>
  <c r="U17" i="79"/>
  <c r="AD17" i="79"/>
  <c r="Z17" i="79"/>
  <c r="AK17" i="79"/>
  <c r="R23" i="79"/>
  <c r="AH23" i="79"/>
  <c r="AP23" i="79"/>
  <c r="AX23" i="79"/>
  <c r="S17" i="79"/>
  <c r="AW17" i="79"/>
  <c r="R17" i="79"/>
  <c r="V23" i="79"/>
  <c r="Y17" i="79"/>
  <c r="BA17" i="79"/>
  <c r="U23" i="79"/>
  <c r="AY23" i="79"/>
  <c r="Y23" i="79"/>
  <c r="AP17" i="79"/>
  <c r="AG17" i="79"/>
  <c r="AY17" i="79"/>
  <c r="AM17" i="79"/>
  <c r="AT17" i="79"/>
  <c r="AG23" i="79"/>
  <c r="BA23" i="79"/>
  <c r="AO23" i="79"/>
  <c r="AC23" i="79"/>
  <c r="AQ23" i="79"/>
  <c r="AQ17" i="79"/>
  <c r="AA23" i="79"/>
  <c r="AI17" i="79"/>
  <c r="Q23" i="79"/>
  <c r="AU17" i="79"/>
  <c r="AH17" i="79"/>
  <c r="AL17" i="79"/>
  <c r="AA17" i="79"/>
  <c r="AI23" i="79"/>
  <c r="AU23" i="79"/>
  <c r="M17" i="79"/>
  <c r="E11" i="68"/>
  <c r="E53" i="68"/>
  <c r="D15" i="73"/>
  <c r="B15" i="73"/>
  <c r="C15" i="73"/>
  <c r="G8" i="68"/>
  <c r="G309" i="68" s="1"/>
  <c r="F264" i="68"/>
  <c r="H29" i="72"/>
  <c r="H2" i="68"/>
  <c r="H7" i="67"/>
  <c r="H6" i="75"/>
  <c r="H5" i="75"/>
  <c r="H8" i="75"/>
  <c r="H7" i="75"/>
  <c r="F308" i="68"/>
  <c r="F306" i="68"/>
  <c r="F310" i="68"/>
  <c r="F305" i="68"/>
  <c r="F309" i="68"/>
  <c r="F266" i="68"/>
  <c r="F311" i="68"/>
  <c r="F312" i="68"/>
  <c r="F313" i="68"/>
  <c r="F314" i="68"/>
  <c r="F315" i="68"/>
  <c r="F316" i="68"/>
  <c r="F317" i="68"/>
  <c r="F318" i="68"/>
  <c r="F319" i="68"/>
  <c r="F320" i="68"/>
  <c r="F321" i="68"/>
  <c r="F322" i="68"/>
  <c r="F323" i="68"/>
  <c r="F324" i="68"/>
  <c r="F325" i="68"/>
  <c r="F326" i="68"/>
  <c r="F327" i="68"/>
  <c r="F329" i="68"/>
  <c r="F328" i="68"/>
  <c r="F330" i="68"/>
  <c r="F331" i="68"/>
  <c r="F332" i="68"/>
  <c r="F333" i="68"/>
  <c r="F334" i="68"/>
  <c r="F335" i="68"/>
  <c r="F336" i="68"/>
  <c r="F337" i="68"/>
  <c r="F338" i="68"/>
  <c r="F339" i="68"/>
  <c r="F340" i="68"/>
  <c r="F341" i="68"/>
  <c r="F342" i="68"/>
  <c r="F343" i="68"/>
  <c r="F344" i="68"/>
  <c r="G7" i="75"/>
  <c r="G5" i="75"/>
  <c r="G6" i="75"/>
  <c r="G256" i="67"/>
  <c r="G249" i="67"/>
  <c r="G236" i="67"/>
  <c r="G207" i="67"/>
  <c r="G194" i="67"/>
  <c r="G172" i="67"/>
  <c r="G159" i="67"/>
  <c r="G137" i="67"/>
  <c r="G124" i="67"/>
  <c r="G102" i="67"/>
  <c r="G85" i="67"/>
  <c r="G79" i="67"/>
  <c r="G62" i="67"/>
  <c r="G56" i="67"/>
  <c r="G46" i="67"/>
  <c r="G29" i="67"/>
  <c r="F307" i="68"/>
  <c r="F265" i="68"/>
  <c r="M23" i="79"/>
  <c r="F263" i="68"/>
  <c r="G6" i="68"/>
  <c r="G142" i="68" s="1"/>
  <c r="G81" i="74"/>
  <c r="F7" i="68"/>
  <c r="G78" i="74"/>
  <c r="F5" i="68"/>
  <c r="E61" i="72" s="1"/>
  <c r="H81" i="74"/>
  <c r="G7" i="68"/>
  <c r="H78" i="74"/>
  <c r="G5" i="68"/>
  <c r="F61" i="72" s="1"/>
  <c r="G80" i="74"/>
  <c r="F6" i="68"/>
  <c r="E139" i="68"/>
  <c r="E137" i="68"/>
  <c r="E140" i="68"/>
  <c r="E97" i="68"/>
  <c r="F97" i="68" s="1"/>
  <c r="E138" i="68"/>
  <c r="E141" i="68"/>
  <c r="E142" i="68"/>
  <c r="E143" i="68"/>
  <c r="E144" i="68"/>
  <c r="E145" i="68"/>
  <c r="E146" i="68"/>
  <c r="E147" i="68"/>
  <c r="E148" i="68"/>
  <c r="E149" i="68"/>
  <c r="E150" i="68"/>
  <c r="E151" i="68"/>
  <c r="E152" i="68"/>
  <c r="E153" i="68"/>
  <c r="E154" i="68"/>
  <c r="E155" i="68"/>
  <c r="E156" i="68"/>
  <c r="E157" i="68"/>
  <c r="E158" i="68"/>
  <c r="E159" i="68"/>
  <c r="E160" i="68"/>
  <c r="E161" i="68"/>
  <c r="E162" i="68"/>
  <c r="E163" i="68"/>
  <c r="E164" i="68"/>
  <c r="E165" i="68"/>
  <c r="E166" i="68"/>
  <c r="E167" i="68"/>
  <c r="E168" i="68"/>
  <c r="E169" i="68"/>
  <c r="E170" i="68"/>
  <c r="E171" i="68"/>
  <c r="E172" i="68"/>
  <c r="E173" i="68"/>
  <c r="E174" i="68"/>
  <c r="E175" i="68"/>
  <c r="E176" i="68"/>
  <c r="E96" i="68"/>
  <c r="O17" i="79"/>
  <c r="O23" i="79"/>
  <c r="D17" i="79"/>
  <c r="D23" i="79"/>
  <c r="F23" i="79"/>
  <c r="G23" i="79"/>
  <c r="F17" i="79"/>
  <c r="G17" i="79"/>
  <c r="R61" i="75"/>
  <c r="M60" i="75"/>
  <c r="N60" i="75" s="1"/>
  <c r="J283" i="75"/>
  <c r="J118" i="75"/>
  <c r="I6" i="65"/>
  <c r="H13" i="65"/>
  <c r="H8" i="68" s="1"/>
  <c r="H11" i="65"/>
  <c r="H12" i="65"/>
  <c r="Q1" i="74"/>
  <c r="R1" i="74" s="1"/>
  <c r="P4" i="74"/>
  <c r="AE83" i="74"/>
  <c r="AE20" i="65"/>
  <c r="AF83" i="74" s="1"/>
  <c r="J77" i="74"/>
  <c r="J5" i="65"/>
  <c r="J7" i="65" s="1"/>
  <c r="H8" i="65"/>
  <c r="I1" i="75" s="1"/>
  <c r="I4" i="75" s="1"/>
  <c r="I76" i="74"/>
  <c r="AL85" i="77"/>
  <c r="AK85" i="77"/>
  <c r="S85" i="77"/>
  <c r="X85" i="77"/>
  <c r="AQ85" i="77"/>
  <c r="AX85" i="77"/>
  <c r="AJ85" i="77"/>
  <c r="Y85" i="77"/>
  <c r="AF85" i="77"/>
  <c r="M85" i="77"/>
  <c r="N85" i="77"/>
  <c r="H85" i="77"/>
  <c r="V85" i="77"/>
  <c r="U85" i="77"/>
  <c r="AM85" i="77"/>
  <c r="AV85" i="77"/>
  <c r="AC85" i="77"/>
  <c r="AU85" i="77"/>
  <c r="AO85" i="77"/>
  <c r="L85" i="77"/>
  <c r="AP85" i="77"/>
  <c r="T85" i="77"/>
  <c r="AE85" i="77"/>
  <c r="G85" i="77"/>
  <c r="AG85" i="77"/>
  <c r="P85" i="77"/>
  <c r="AN85" i="77"/>
  <c r="Z85" i="77"/>
  <c r="K85" i="77"/>
  <c r="AZ85" i="77"/>
  <c r="AY85" i="77"/>
  <c r="AS85" i="77"/>
  <c r="J85" i="77"/>
  <c r="E85" i="77"/>
  <c r="AR85" i="77"/>
  <c r="O85" i="77"/>
  <c r="AT85" i="77"/>
  <c r="AB85" i="77"/>
  <c r="AI85" i="77"/>
  <c r="AH85" i="77"/>
  <c r="W85" i="77"/>
  <c r="AD85" i="77"/>
  <c r="AW85" i="77"/>
  <c r="BA85" i="77"/>
  <c r="AA85" i="77"/>
  <c r="I85" i="77"/>
  <c r="R85" i="77"/>
  <c r="Q85" i="77"/>
  <c r="F85" i="77"/>
  <c r="D85" i="77"/>
  <c r="D18" i="77"/>
  <c r="D21" i="76"/>
  <c r="I120" i="75"/>
  <c r="S507" i="75"/>
  <c r="AN179" i="75"/>
  <c r="L508" i="75"/>
  <c r="I179" i="75"/>
  <c r="S178" i="75"/>
  <c r="AE234" i="75"/>
  <c r="Z179" i="75"/>
  <c r="J66" i="75"/>
  <c r="AK507" i="75"/>
  <c r="AC508" i="75"/>
  <c r="U507" i="75"/>
  <c r="K178" i="75"/>
  <c r="AB178" i="75"/>
  <c r="Q508" i="75"/>
  <c r="AK234" i="75"/>
  <c r="P179" i="75"/>
  <c r="AN180" i="75"/>
  <c r="R234" i="75"/>
  <c r="W178" i="75"/>
  <c r="V234" i="75"/>
  <c r="Q233" i="75"/>
  <c r="AR234" i="75"/>
  <c r="AU233" i="75"/>
  <c r="AP178" i="75"/>
  <c r="AE178" i="75"/>
  <c r="AH508" i="75"/>
  <c r="T507" i="75"/>
  <c r="AQ233" i="75"/>
  <c r="AD233" i="75"/>
  <c r="Z234" i="75"/>
  <c r="Z235" i="75" s="1"/>
  <c r="AO179" i="75"/>
  <c r="AO180" i="75" s="1"/>
  <c r="V178" i="75"/>
  <c r="AB508" i="75"/>
  <c r="AI233" i="75"/>
  <c r="X178" i="75"/>
  <c r="W234" i="75"/>
  <c r="AJ507" i="75"/>
  <c r="G178" i="75"/>
  <c r="AZ234" i="75"/>
  <c r="J285" i="75"/>
  <c r="AG508" i="75"/>
  <c r="H507" i="75"/>
  <c r="AO507" i="75"/>
  <c r="AA508" i="75"/>
  <c r="G66" i="75"/>
  <c r="AM507" i="75"/>
  <c r="I63" i="75"/>
  <c r="AS234" i="75"/>
  <c r="AQ179" i="75"/>
  <c r="S234" i="75"/>
  <c r="BA234" i="75"/>
  <c r="AF507" i="75"/>
  <c r="AX507" i="75"/>
  <c r="AW178" i="75"/>
  <c r="X509" i="75"/>
  <c r="AA234" i="75"/>
  <c r="AV179" i="75"/>
  <c r="T179" i="75"/>
  <c r="U234" i="75"/>
  <c r="Y179" i="75"/>
  <c r="AZ508" i="75"/>
  <c r="AG234" i="75"/>
  <c r="I508" i="75"/>
  <c r="M233" i="75"/>
  <c r="AC178" i="75"/>
  <c r="Y234" i="75"/>
  <c r="U179" i="75"/>
  <c r="K233" i="75"/>
  <c r="AX178" i="75"/>
  <c r="AN234" i="75"/>
  <c r="AB234" i="75"/>
  <c r="BA507" i="75"/>
  <c r="AU508" i="75"/>
  <c r="AL178" i="75"/>
  <c r="AF179" i="75"/>
  <c r="H286" i="75"/>
  <c r="AQ507" i="75"/>
  <c r="J234" i="75"/>
  <c r="AJ178" i="75"/>
  <c r="AV508" i="75"/>
  <c r="I121" i="75"/>
  <c r="AX234" i="75"/>
  <c r="G63" i="75"/>
  <c r="AM178" i="75"/>
  <c r="AD178" i="75"/>
  <c r="G233" i="75"/>
  <c r="O507" i="75"/>
  <c r="O508" i="75" s="1"/>
  <c r="AI508" i="75"/>
  <c r="V507" i="75"/>
  <c r="AD508" i="75"/>
  <c r="I66" i="75"/>
  <c r="L179" i="75"/>
  <c r="H63" i="75"/>
  <c r="T233" i="75"/>
  <c r="AS235" i="75"/>
  <c r="AU179" i="75"/>
  <c r="AI178" i="75"/>
  <c r="N178" i="75"/>
  <c r="G122" i="75"/>
  <c r="AF233" i="75"/>
  <c r="AZ509" i="75"/>
  <c r="K508" i="75"/>
  <c r="AV234" i="75"/>
  <c r="AR178" i="75"/>
  <c r="J179" i="75"/>
  <c r="AT508" i="75"/>
  <c r="M178" i="75"/>
  <c r="AN507" i="75"/>
  <c r="AY508" i="75"/>
  <c r="H508" i="75"/>
  <c r="BA178" i="75"/>
  <c r="G287" i="75"/>
  <c r="AV180" i="75"/>
  <c r="H233" i="75"/>
  <c r="N234" i="75"/>
  <c r="J508" i="75"/>
  <c r="AG179" i="75"/>
  <c r="R178" i="75"/>
  <c r="AW508" i="75"/>
  <c r="X234" i="75"/>
  <c r="X235" i="75" s="1"/>
  <c r="Q179" i="75"/>
  <c r="Z180" i="75"/>
  <c r="H121" i="75"/>
  <c r="AW233" i="75"/>
  <c r="AZ179" i="75"/>
  <c r="Y507" i="75"/>
  <c r="I233" i="75"/>
  <c r="I234" i="75" s="1"/>
  <c r="AH178" i="75"/>
  <c r="AJ234" i="75"/>
  <c r="AY178" i="75"/>
  <c r="AR508" i="75"/>
  <c r="AP507" i="75"/>
  <c r="AE508" i="75"/>
  <c r="AT233" i="75"/>
  <c r="H66" i="75"/>
  <c r="AF508" i="75"/>
  <c r="V179" i="75"/>
  <c r="AL234" i="75"/>
  <c r="AU234" i="75"/>
  <c r="AL508" i="75"/>
  <c r="M507" i="75"/>
  <c r="AS508" i="75"/>
  <c r="P234" i="75"/>
  <c r="AD234" i="75"/>
  <c r="AP234" i="75"/>
  <c r="AY233" i="75"/>
  <c r="AH233" i="75"/>
  <c r="AH234" i="75" s="1"/>
  <c r="AM233" i="75"/>
  <c r="O179" i="75"/>
  <c r="AA179" i="75"/>
  <c r="I286" i="75"/>
  <c r="AS179" i="75"/>
  <c r="N507" i="75"/>
  <c r="AC233" i="75"/>
  <c r="W508" i="75"/>
  <c r="AK179" i="75"/>
  <c r="P508" i="75"/>
  <c r="P509" i="75" s="1"/>
  <c r="L234" i="75"/>
  <c r="L235" i="75" s="1"/>
  <c r="F122" i="75"/>
  <c r="T180" i="75"/>
  <c r="Z508" i="75"/>
  <c r="J63" i="75"/>
  <c r="O233" i="75"/>
  <c r="R507" i="75"/>
  <c r="AO233" i="75"/>
  <c r="H178" i="75"/>
  <c r="S508" i="75"/>
  <c r="AT178" i="75"/>
  <c r="F21" i="76" l="1"/>
  <c r="F23" i="76" s="1"/>
  <c r="G55" i="77"/>
  <c r="G59" i="77" s="1"/>
  <c r="G54" i="77"/>
  <c r="G58" i="77" s="1"/>
  <c r="F341" i="75"/>
  <c r="F60" i="77"/>
  <c r="F61" i="77" s="1"/>
  <c r="E32" i="80" s="1"/>
  <c r="D101" i="73" s="1"/>
  <c r="F112" i="77"/>
  <c r="D104" i="73" s="1"/>
  <c r="F95" i="68"/>
  <c r="G95" i="68" s="1"/>
  <c r="I339" i="75"/>
  <c r="E55" i="76"/>
  <c r="E56" i="76" s="1"/>
  <c r="F180" i="68"/>
  <c r="G222" i="68" s="1"/>
  <c r="H340" i="75"/>
  <c r="G341" i="75"/>
  <c r="I340" i="75"/>
  <c r="K62" i="75"/>
  <c r="F450" i="75"/>
  <c r="H618" i="75"/>
  <c r="H617" i="75"/>
  <c r="H616" i="75"/>
  <c r="E18" i="77"/>
  <c r="E20" i="77" s="1"/>
  <c r="H6" i="68"/>
  <c r="H142" i="68" s="1"/>
  <c r="I556" i="75"/>
  <c r="I559" i="75" s="1"/>
  <c r="H7" i="68"/>
  <c r="H231" i="68" s="1"/>
  <c r="I612" i="75"/>
  <c r="I615" i="75" s="1"/>
  <c r="H561" i="75"/>
  <c r="H560" i="75"/>
  <c r="H563" i="75"/>
  <c r="H562" i="75"/>
  <c r="E451" i="75"/>
  <c r="H55" i="76"/>
  <c r="H56" i="76" s="1"/>
  <c r="G311" i="68"/>
  <c r="G265" i="68"/>
  <c r="H307" i="68" s="1"/>
  <c r="G266" i="68"/>
  <c r="H308" i="68" s="1"/>
  <c r="G267" i="68"/>
  <c r="H267" i="68" s="1"/>
  <c r="G317" i="68"/>
  <c r="G339" i="68"/>
  <c r="G333" i="68"/>
  <c r="G328" i="68"/>
  <c r="G344" i="68"/>
  <c r="G324" i="68"/>
  <c r="G335" i="68"/>
  <c r="G323" i="68"/>
  <c r="G340" i="68"/>
  <c r="G329" i="68"/>
  <c r="G319" i="68"/>
  <c r="G342" i="68"/>
  <c r="G336" i="68"/>
  <c r="G331" i="68"/>
  <c r="G325" i="68"/>
  <c r="G320" i="68"/>
  <c r="G314" i="68"/>
  <c r="G263" i="68"/>
  <c r="H263" i="68" s="1"/>
  <c r="G343" i="68"/>
  <c r="G337" i="68"/>
  <c r="G332" i="68"/>
  <c r="G327" i="68"/>
  <c r="G321" i="68"/>
  <c r="G316" i="68"/>
  <c r="G310" i="68"/>
  <c r="G341" i="68"/>
  <c r="G338" i="68"/>
  <c r="G334" i="68"/>
  <c r="G330" i="68"/>
  <c r="G326" i="68"/>
  <c r="G322" i="68"/>
  <c r="G318" i="68"/>
  <c r="G313" i="68"/>
  <c r="G264" i="68"/>
  <c r="H306" i="68" s="1"/>
  <c r="I80" i="74"/>
  <c r="I81" i="74"/>
  <c r="G315" i="68"/>
  <c r="G312" i="68"/>
  <c r="F181" i="68"/>
  <c r="G223" i="68" s="1"/>
  <c r="F54" i="68"/>
  <c r="G148" i="68"/>
  <c r="F179" i="68"/>
  <c r="G179" i="68" s="1"/>
  <c r="G156" i="68"/>
  <c r="G164" i="68"/>
  <c r="G172" i="68"/>
  <c r="G143" i="68"/>
  <c r="G169" i="68"/>
  <c r="G161" i="68"/>
  <c r="G153" i="68"/>
  <c r="G145" i="68"/>
  <c r="G173" i="68"/>
  <c r="G165" i="68"/>
  <c r="G157" i="68"/>
  <c r="G149" i="68"/>
  <c r="G99" i="68"/>
  <c r="H141" i="68" s="1"/>
  <c r="G176" i="68"/>
  <c r="G168" i="68"/>
  <c r="G160" i="68"/>
  <c r="G152" i="68"/>
  <c r="G144" i="68"/>
  <c r="I5" i="75"/>
  <c r="I9" i="75"/>
  <c r="I8" i="75"/>
  <c r="I7" i="75"/>
  <c r="I6" i="75"/>
  <c r="H310" i="68"/>
  <c r="H268" i="68"/>
  <c r="H311" i="68"/>
  <c r="H312" i="68"/>
  <c r="H313" i="68"/>
  <c r="H314" i="68"/>
  <c r="H315" i="68"/>
  <c r="H316" i="68"/>
  <c r="H317" i="68"/>
  <c r="H318" i="68"/>
  <c r="H319" i="68"/>
  <c r="H320" i="68"/>
  <c r="H321" i="68"/>
  <c r="H322" i="68"/>
  <c r="H323" i="68"/>
  <c r="H324" i="68"/>
  <c r="H325" i="68"/>
  <c r="H326" i="68"/>
  <c r="H327" i="68"/>
  <c r="H328" i="68"/>
  <c r="H329" i="68"/>
  <c r="H330" i="68"/>
  <c r="H331" i="68"/>
  <c r="H332" i="68"/>
  <c r="H333" i="68"/>
  <c r="H334" i="68"/>
  <c r="H335" i="68"/>
  <c r="H336" i="68"/>
  <c r="H337" i="68"/>
  <c r="H338" i="68"/>
  <c r="H339" i="68"/>
  <c r="H340" i="68"/>
  <c r="H341" i="68"/>
  <c r="H342" i="68"/>
  <c r="H343" i="68"/>
  <c r="H344" i="68"/>
  <c r="G55" i="76"/>
  <c r="G56" i="76" s="1"/>
  <c r="G97" i="68"/>
  <c r="G174" i="68"/>
  <c r="G170" i="68"/>
  <c r="G166" i="68"/>
  <c r="G162" i="68"/>
  <c r="G158" i="68"/>
  <c r="G154" i="68"/>
  <c r="G150" i="68"/>
  <c r="G146" i="68"/>
  <c r="G141" i="68"/>
  <c r="G306" i="68"/>
  <c r="I29" i="72"/>
  <c r="I2" i="68"/>
  <c r="I7" i="67"/>
  <c r="G175" i="68"/>
  <c r="G171" i="68"/>
  <c r="G167" i="68"/>
  <c r="G163" i="68"/>
  <c r="G159" i="68"/>
  <c r="G155" i="68"/>
  <c r="G151" i="68"/>
  <c r="G147" i="68"/>
  <c r="G307" i="68"/>
  <c r="G305" i="68"/>
  <c r="H29" i="67"/>
  <c r="H256" i="67"/>
  <c r="H249" i="67"/>
  <c r="H236" i="67"/>
  <c r="H207" i="67"/>
  <c r="H194" i="67"/>
  <c r="H172" i="67"/>
  <c r="H159" i="67"/>
  <c r="H137" i="67"/>
  <c r="H124" i="67"/>
  <c r="H102" i="67"/>
  <c r="H85" i="67"/>
  <c r="H79" i="67"/>
  <c r="H62" i="67"/>
  <c r="H56" i="67"/>
  <c r="H46" i="67"/>
  <c r="G308" i="68"/>
  <c r="G139" i="68"/>
  <c r="I78" i="74"/>
  <c r="H5" i="68"/>
  <c r="G61" i="72" s="1"/>
  <c r="G226" i="68"/>
  <c r="G183" i="68"/>
  <c r="G225" i="68"/>
  <c r="G227" i="68"/>
  <c r="G228" i="68"/>
  <c r="G229" i="68"/>
  <c r="G230" i="68"/>
  <c r="G231" i="68"/>
  <c r="G232" i="68"/>
  <c r="G233" i="68"/>
  <c r="G234" i="68"/>
  <c r="G235" i="68"/>
  <c r="G236" i="68"/>
  <c r="G237" i="68"/>
  <c r="G238" i="68"/>
  <c r="G239" i="68"/>
  <c r="G240" i="68"/>
  <c r="G241" i="68"/>
  <c r="G242" i="68"/>
  <c r="G243" i="68"/>
  <c r="G244" i="68"/>
  <c r="G245" i="68"/>
  <c r="G246" i="68"/>
  <c r="G247" i="68"/>
  <c r="G248" i="68"/>
  <c r="G249" i="68"/>
  <c r="G250" i="68"/>
  <c r="G251" i="68"/>
  <c r="G252" i="68"/>
  <c r="G253" i="68"/>
  <c r="G254" i="68"/>
  <c r="G255" i="68"/>
  <c r="G256" i="68"/>
  <c r="G257" i="68"/>
  <c r="G258" i="68"/>
  <c r="G259" i="68"/>
  <c r="G260" i="68"/>
  <c r="F224" i="68"/>
  <c r="F223" i="68"/>
  <c r="F222" i="68"/>
  <c r="F182" i="68"/>
  <c r="G182" i="68" s="1"/>
  <c r="F225" i="68"/>
  <c r="F221" i="68"/>
  <c r="F226" i="68"/>
  <c r="F227" i="68"/>
  <c r="F228" i="68"/>
  <c r="F229" i="68"/>
  <c r="F230" i="68"/>
  <c r="F231" i="68"/>
  <c r="F232" i="68"/>
  <c r="F233" i="68"/>
  <c r="F234" i="68"/>
  <c r="F235" i="68"/>
  <c r="F236" i="68"/>
  <c r="F237" i="68"/>
  <c r="F238" i="68"/>
  <c r="F239" i="68"/>
  <c r="F240" i="68"/>
  <c r="F241" i="68"/>
  <c r="F242" i="68"/>
  <c r="F243" i="68"/>
  <c r="F244" i="68"/>
  <c r="F245" i="68"/>
  <c r="F246" i="68"/>
  <c r="F247" i="68"/>
  <c r="F248" i="68"/>
  <c r="F249" i="68"/>
  <c r="F250" i="68"/>
  <c r="F251" i="68"/>
  <c r="F252" i="68"/>
  <c r="F253" i="68"/>
  <c r="F254" i="68"/>
  <c r="F255" i="68"/>
  <c r="F256" i="68"/>
  <c r="F257" i="68"/>
  <c r="F258" i="68"/>
  <c r="F259" i="68"/>
  <c r="F260" i="68"/>
  <c r="F142" i="68"/>
  <c r="F139" i="68"/>
  <c r="F98" i="68"/>
  <c r="F137" i="68"/>
  <c r="F141" i="68"/>
  <c r="F140" i="68"/>
  <c r="F143" i="68"/>
  <c r="F144" i="68"/>
  <c r="F145" i="68"/>
  <c r="F146" i="68"/>
  <c r="F147" i="68"/>
  <c r="F148" i="68"/>
  <c r="F149" i="68"/>
  <c r="F150" i="68"/>
  <c r="F151" i="68"/>
  <c r="F152" i="68"/>
  <c r="F153" i="68"/>
  <c r="F154" i="68"/>
  <c r="F155" i="68"/>
  <c r="F156" i="68"/>
  <c r="F157" i="68"/>
  <c r="F158" i="68"/>
  <c r="F159" i="68"/>
  <c r="F160" i="68"/>
  <c r="F161" i="68"/>
  <c r="F162" i="68"/>
  <c r="F163" i="68"/>
  <c r="F164" i="68"/>
  <c r="F165" i="68"/>
  <c r="F166" i="68"/>
  <c r="F167" i="68"/>
  <c r="F168" i="68"/>
  <c r="F169" i="68"/>
  <c r="F170" i="68"/>
  <c r="F171" i="68"/>
  <c r="F172" i="68"/>
  <c r="F173" i="68"/>
  <c r="F174" i="68"/>
  <c r="F175" i="68"/>
  <c r="F176" i="68"/>
  <c r="F14" i="68"/>
  <c r="G14" i="68" s="1"/>
  <c r="F55" i="68"/>
  <c r="F53" i="68"/>
  <c r="F57" i="68"/>
  <c r="F56" i="68"/>
  <c r="F58" i="68"/>
  <c r="F59" i="68"/>
  <c r="F60" i="68"/>
  <c r="F61" i="68"/>
  <c r="F62" i="68"/>
  <c r="F64" i="68"/>
  <c r="F63" i="68"/>
  <c r="F65" i="68"/>
  <c r="F66" i="68"/>
  <c r="F67" i="68"/>
  <c r="F68" i="68"/>
  <c r="F69" i="68"/>
  <c r="F70" i="68"/>
  <c r="F71" i="68"/>
  <c r="F72" i="68"/>
  <c r="F73" i="68"/>
  <c r="F74" i="68"/>
  <c r="F75" i="68"/>
  <c r="F76" i="68"/>
  <c r="F77" i="68"/>
  <c r="F78" i="68"/>
  <c r="F79" i="68"/>
  <c r="F80" i="68"/>
  <c r="F81" i="68"/>
  <c r="F82" i="68"/>
  <c r="F83" i="68"/>
  <c r="F84" i="68"/>
  <c r="F85" i="68"/>
  <c r="F86" i="68"/>
  <c r="F87" i="68"/>
  <c r="F88" i="68"/>
  <c r="F89" i="68"/>
  <c r="F90" i="68"/>
  <c r="F91" i="68"/>
  <c r="F92" i="68"/>
  <c r="F11" i="68"/>
  <c r="G11" i="68" s="1"/>
  <c r="F13" i="68"/>
  <c r="G13" i="68" s="1"/>
  <c r="F12" i="68"/>
  <c r="F138" i="68"/>
  <c r="F96" i="68"/>
  <c r="G15" i="68"/>
  <c r="G58" i="68"/>
  <c r="G57" i="68"/>
  <c r="G59" i="68"/>
  <c r="G60" i="68"/>
  <c r="G61" i="68"/>
  <c r="G62" i="68"/>
  <c r="G63" i="68"/>
  <c r="G64" i="68"/>
  <c r="G65" i="68"/>
  <c r="G66" i="68"/>
  <c r="G67" i="68"/>
  <c r="G68" i="68"/>
  <c r="G69" i="68"/>
  <c r="G70" i="68"/>
  <c r="G71" i="68"/>
  <c r="G72" i="68"/>
  <c r="G73" i="68"/>
  <c r="G74" i="68"/>
  <c r="G75" i="68"/>
  <c r="G76" i="68"/>
  <c r="G78" i="68"/>
  <c r="G77" i="68"/>
  <c r="G79" i="68"/>
  <c r="G80" i="68"/>
  <c r="G81" i="68"/>
  <c r="G82" i="68"/>
  <c r="G83" i="68"/>
  <c r="G84" i="68"/>
  <c r="G85" i="68"/>
  <c r="G86" i="68"/>
  <c r="G87" i="68"/>
  <c r="G88" i="68"/>
  <c r="G89" i="68"/>
  <c r="G90" i="68"/>
  <c r="G91" i="68"/>
  <c r="G92" i="68"/>
  <c r="F449" i="75"/>
  <c r="F18" i="77"/>
  <c r="F20" i="77" s="1"/>
  <c r="N62" i="75"/>
  <c r="K118" i="75"/>
  <c r="K283" i="75"/>
  <c r="S61" i="75"/>
  <c r="M62" i="75"/>
  <c r="O60" i="75"/>
  <c r="J6" i="65"/>
  <c r="I12" i="65"/>
  <c r="I13" i="65"/>
  <c r="I8" i="68" s="1"/>
  <c r="I11" i="65"/>
  <c r="S1" i="74"/>
  <c r="R4" i="74"/>
  <c r="E22" i="74" s="1"/>
  <c r="C86" i="77" s="1"/>
  <c r="K5" i="65"/>
  <c r="K7" i="65" s="1"/>
  <c r="K77" i="74"/>
  <c r="I8" i="65"/>
  <c r="J1" i="75" s="1"/>
  <c r="J4" i="75" s="1"/>
  <c r="J76" i="74"/>
  <c r="D23" i="76"/>
  <c r="E23" i="76"/>
  <c r="D20" i="77"/>
  <c r="L64" i="75"/>
  <c r="K64" i="75"/>
  <c r="J120" i="75"/>
  <c r="H179" i="75"/>
  <c r="AB509" i="75"/>
  <c r="AW234" i="75"/>
  <c r="AH235" i="75"/>
  <c r="AV509" i="75"/>
  <c r="L65" i="75"/>
  <c r="BA508" i="75"/>
  <c r="AE235" i="75"/>
  <c r="BA235" i="75"/>
  <c r="AB235" i="75"/>
  <c r="AM234" i="75"/>
  <c r="O509" i="75"/>
  <c r="AU509" i="75"/>
  <c r="AY509" i="75"/>
  <c r="AI509" i="75"/>
  <c r="V235" i="75"/>
  <c r="BA509" i="75"/>
  <c r="K234" i="75"/>
  <c r="AL509" i="75"/>
  <c r="L236" i="75"/>
  <c r="M508" i="75"/>
  <c r="AH509" i="75"/>
  <c r="I509" i="75"/>
  <c r="AJ508" i="75"/>
  <c r="AF180" i="75"/>
  <c r="W509" i="75"/>
  <c r="AJ235" i="75"/>
  <c r="S179" i="75"/>
  <c r="AJ236" i="75"/>
  <c r="AD179" i="75"/>
  <c r="AD180" i="75" s="1"/>
  <c r="J180" i="75"/>
  <c r="J181" i="75" s="1"/>
  <c r="AL235" i="75"/>
  <c r="Y180" i="75"/>
  <c r="I235" i="75"/>
  <c r="AC179" i="75"/>
  <c r="AY179" i="75"/>
  <c r="AO234" i="75"/>
  <c r="AQ234" i="75"/>
  <c r="L509" i="75"/>
  <c r="AX179" i="75"/>
  <c r="Z181" i="75"/>
  <c r="X236" i="75"/>
  <c r="AO508" i="75"/>
  <c r="K509" i="75"/>
  <c r="S235" i="75"/>
  <c r="O234" i="75"/>
  <c r="G123" i="75"/>
  <c r="P235" i="75"/>
  <c r="AW179" i="75"/>
  <c r="H67" i="75"/>
  <c r="AS236" i="75"/>
  <c r="I287" i="75"/>
  <c r="AI234" i="75"/>
  <c r="AI235" i="75" s="1"/>
  <c r="AR179" i="75"/>
  <c r="AI179" i="75"/>
  <c r="G288" i="75"/>
  <c r="AT509" i="75"/>
  <c r="I180" i="75"/>
  <c r="AZ180" i="75"/>
  <c r="AZ181" i="75" s="1"/>
  <c r="AX508" i="75"/>
  <c r="AU235" i="75"/>
  <c r="AP508" i="75"/>
  <c r="AB179" i="75"/>
  <c r="AS509" i="75"/>
  <c r="U235" i="75"/>
  <c r="AO235" i="75"/>
  <c r="AZ510" i="75"/>
  <c r="Q180" i="75"/>
  <c r="Q181" i="75" s="1"/>
  <c r="AQ508" i="75"/>
  <c r="AG509" i="75"/>
  <c r="AQ235" i="75"/>
  <c r="X510" i="75"/>
  <c r="AC234" i="75"/>
  <c r="AK508" i="75"/>
  <c r="AW509" i="75"/>
  <c r="N179" i="75"/>
  <c r="R508" i="75"/>
  <c r="R509" i="75" s="1"/>
  <c r="T508" i="75"/>
  <c r="AK235" i="75"/>
  <c r="AK236" i="75" s="1"/>
  <c r="AF234" i="75"/>
  <c r="AV235" i="75"/>
  <c r="H122" i="75"/>
  <c r="AN235" i="75"/>
  <c r="AE509" i="75"/>
  <c r="AN181" i="75"/>
  <c r="L510" i="75"/>
  <c r="AM508" i="75"/>
  <c r="AM509" i="75" s="1"/>
  <c r="AP235" i="75"/>
  <c r="AX509" i="75"/>
  <c r="T509" i="75"/>
  <c r="W235" i="75"/>
  <c r="V508" i="75"/>
  <c r="J509" i="75"/>
  <c r="J510" i="75" s="1"/>
  <c r="AH179" i="75"/>
  <c r="AF509" i="75"/>
  <c r="AB180" i="75"/>
  <c r="AH180" i="75"/>
  <c r="AP509" i="75"/>
  <c r="R235" i="75"/>
  <c r="U508" i="75"/>
  <c r="T181" i="75"/>
  <c r="AX180" i="75"/>
  <c r="J67" i="75"/>
  <c r="Z509" i="75"/>
  <c r="AP236" i="75"/>
  <c r="H234" i="75"/>
  <c r="J286" i="75"/>
  <c r="P510" i="75"/>
  <c r="AA235" i="75"/>
  <c r="BA179" i="75"/>
  <c r="AG235" i="75"/>
  <c r="X179" i="75"/>
  <c r="AU180" i="75"/>
  <c r="AX235" i="75"/>
  <c r="AX236" i="75" s="1"/>
  <c r="AU181" i="75"/>
  <c r="AC509" i="75"/>
  <c r="U180" i="75"/>
  <c r="U181" i="75" s="1"/>
  <c r="N235" i="75"/>
  <c r="AQ180" i="75"/>
  <c r="AQ181" i="75" s="1"/>
  <c r="AT234" i="75"/>
  <c r="AP179" i="75"/>
  <c r="AZ235" i="75"/>
  <c r="AL179" i="75"/>
  <c r="K179" i="75"/>
  <c r="AD509" i="75"/>
  <c r="AE179" i="75"/>
  <c r="H287" i="75"/>
  <c r="Z236" i="75"/>
  <c r="O180" i="75"/>
  <c r="T234" i="75"/>
  <c r="Q234" i="75"/>
  <c r="AE180" i="75"/>
  <c r="AD235" i="75"/>
  <c r="M234" i="75"/>
  <c r="Y235" i="75"/>
  <c r="BA236" i="75"/>
  <c r="J235" i="75"/>
  <c r="AA509" i="75"/>
  <c r="AO509" i="75"/>
  <c r="I67" i="75"/>
  <c r="M179" i="75"/>
  <c r="M180" i="75" s="1"/>
  <c r="S236" i="75"/>
  <c r="AM179" i="75"/>
  <c r="Q509" i="75"/>
  <c r="G67" i="75"/>
  <c r="AT179" i="75"/>
  <c r="AT180" i="75" s="1"/>
  <c r="Y508" i="75"/>
  <c r="AJ179" i="75"/>
  <c r="AK180" i="75"/>
  <c r="R179" i="75"/>
  <c r="R180" i="75" s="1"/>
  <c r="W179" i="75"/>
  <c r="V180" i="75"/>
  <c r="AS180" i="75"/>
  <c r="AB510" i="75"/>
  <c r="AW235" i="75"/>
  <c r="AR509" i="75"/>
  <c r="N508" i="75"/>
  <c r="N509" i="75" s="1"/>
  <c r="S509" i="75"/>
  <c r="L180" i="75"/>
  <c r="AG180" i="75"/>
  <c r="AV181" i="75"/>
  <c r="AN508" i="75"/>
  <c r="AN509" i="75" s="1"/>
  <c r="AR180" i="75"/>
  <c r="V509" i="75"/>
  <c r="U509" i="75"/>
  <c r="AG236" i="75"/>
  <c r="AL180" i="75"/>
  <c r="K510" i="75"/>
  <c r="AR235" i="75"/>
  <c r="N236" i="75"/>
  <c r="I122" i="75"/>
  <c r="AY234" i="75"/>
  <c r="P180" i="75"/>
  <c r="P181" i="75" s="1"/>
  <c r="AO181" i="75"/>
  <c r="AA180" i="75"/>
  <c r="K285" i="75"/>
  <c r="G137" i="68" l="1"/>
  <c r="H143" i="68"/>
  <c r="G60" i="77"/>
  <c r="G61" i="77" s="1"/>
  <c r="F32" i="80" s="1"/>
  <c r="E101" i="73" s="1"/>
  <c r="H54" i="77"/>
  <c r="H58" i="77" s="1"/>
  <c r="H55" i="77"/>
  <c r="H59" i="77" s="1"/>
  <c r="G112" i="77"/>
  <c r="E104" i="73" s="1"/>
  <c r="H157" i="68"/>
  <c r="H173" i="68"/>
  <c r="H266" i="68"/>
  <c r="I308" i="68" s="1"/>
  <c r="H233" i="68"/>
  <c r="H249" i="68"/>
  <c r="H305" i="68"/>
  <c r="H265" i="68"/>
  <c r="I307" i="68" s="1"/>
  <c r="G221" i="68"/>
  <c r="H253" i="68"/>
  <c r="H237" i="68"/>
  <c r="H309" i="68"/>
  <c r="H245" i="68"/>
  <c r="H229" i="68"/>
  <c r="H257" i="68"/>
  <c r="H241" i="68"/>
  <c r="H227" i="68"/>
  <c r="H259" i="68"/>
  <c r="H251" i="68"/>
  <c r="H247" i="68"/>
  <c r="H239" i="68"/>
  <c r="H226" i="68"/>
  <c r="H258" i="68"/>
  <c r="H254" i="68"/>
  <c r="H250" i="68"/>
  <c r="H246" i="68"/>
  <c r="H242" i="68"/>
  <c r="H238" i="68"/>
  <c r="H234" i="68"/>
  <c r="H230" i="68"/>
  <c r="H184" i="68"/>
  <c r="G180" i="68"/>
  <c r="H180" i="68" s="1"/>
  <c r="H183" i="68"/>
  <c r="H179" i="68"/>
  <c r="H260" i="68"/>
  <c r="H256" i="68"/>
  <c r="H252" i="68"/>
  <c r="H248" i="68"/>
  <c r="H244" i="68"/>
  <c r="H240" i="68"/>
  <c r="H236" i="68"/>
  <c r="H232" i="68"/>
  <c r="H228" i="68"/>
  <c r="H255" i="68"/>
  <c r="H243" i="68"/>
  <c r="H235" i="68"/>
  <c r="H182" i="68"/>
  <c r="J339" i="75"/>
  <c r="H161" i="68"/>
  <c r="H145" i="68"/>
  <c r="H264" i="68"/>
  <c r="I264" i="68" s="1"/>
  <c r="H169" i="68"/>
  <c r="H153" i="68"/>
  <c r="H165" i="68"/>
  <c r="H149" i="68"/>
  <c r="H341" i="75"/>
  <c r="I341" i="75"/>
  <c r="G342" i="75"/>
  <c r="H176" i="68"/>
  <c r="H172" i="68"/>
  <c r="H168" i="68"/>
  <c r="H164" i="68"/>
  <c r="H160" i="68"/>
  <c r="H156" i="68"/>
  <c r="H152" i="68"/>
  <c r="H148" i="68"/>
  <c r="H144" i="68"/>
  <c r="H175" i="68"/>
  <c r="H171" i="68"/>
  <c r="H167" i="68"/>
  <c r="H163" i="68"/>
  <c r="H159" i="68"/>
  <c r="H155" i="68"/>
  <c r="H151" i="68"/>
  <c r="H147" i="68"/>
  <c r="H100" i="68"/>
  <c r="H137" i="68"/>
  <c r="H174" i="68"/>
  <c r="H170" i="68"/>
  <c r="H166" i="68"/>
  <c r="H162" i="68"/>
  <c r="H158" i="68"/>
  <c r="H154" i="68"/>
  <c r="H150" i="68"/>
  <c r="H146" i="68"/>
  <c r="H97" i="68"/>
  <c r="I6" i="68"/>
  <c r="I101" i="68" s="1"/>
  <c r="J556" i="75"/>
  <c r="J559" i="75" s="1"/>
  <c r="I564" i="75"/>
  <c r="I563" i="75"/>
  <c r="I562" i="75"/>
  <c r="I561" i="75"/>
  <c r="I560" i="75"/>
  <c r="I7" i="68"/>
  <c r="I258" i="68" s="1"/>
  <c r="J612" i="75"/>
  <c r="J615" i="75" s="1"/>
  <c r="I620" i="75"/>
  <c r="I619" i="75"/>
  <c r="I618" i="75"/>
  <c r="I617" i="75"/>
  <c r="I616" i="75"/>
  <c r="E452" i="75"/>
  <c r="I55" i="76"/>
  <c r="I56" i="76" s="1"/>
  <c r="H99" i="68"/>
  <c r="I99" i="68" s="1"/>
  <c r="G181" i="68"/>
  <c r="H181" i="68" s="1"/>
  <c r="H11" i="68"/>
  <c r="H14" i="68"/>
  <c r="H139" i="68"/>
  <c r="H15" i="68"/>
  <c r="H13" i="68"/>
  <c r="I263" i="68"/>
  <c r="H221" i="68"/>
  <c r="H95" i="68"/>
  <c r="J80" i="74"/>
  <c r="H224" i="68"/>
  <c r="F15" i="73"/>
  <c r="E15" i="73"/>
  <c r="G21" i="76"/>
  <c r="G23" i="76" s="1"/>
  <c r="F451" i="75"/>
  <c r="G55" i="68"/>
  <c r="I256" i="67"/>
  <c r="I249" i="67"/>
  <c r="I236" i="67"/>
  <c r="I207" i="67"/>
  <c r="I194" i="67"/>
  <c r="I172" i="67"/>
  <c r="I159" i="67"/>
  <c r="I137" i="67"/>
  <c r="I124" i="67"/>
  <c r="I102" i="67"/>
  <c r="I85" i="67"/>
  <c r="I79" i="67"/>
  <c r="I62" i="67"/>
  <c r="I56" i="67"/>
  <c r="I46" i="67"/>
  <c r="I29" i="67"/>
  <c r="J7" i="75"/>
  <c r="J8" i="75"/>
  <c r="J10" i="75"/>
  <c r="J9" i="75"/>
  <c r="J6" i="75"/>
  <c r="J5" i="75"/>
  <c r="I311" i="68"/>
  <c r="I269" i="68"/>
  <c r="I312" i="68"/>
  <c r="I310" i="68"/>
  <c r="I309" i="68"/>
  <c r="I305" i="68"/>
  <c r="I313" i="68"/>
  <c r="I314" i="68"/>
  <c r="I315" i="68"/>
  <c r="I316" i="68"/>
  <c r="I317" i="68"/>
  <c r="I318" i="68"/>
  <c r="I319" i="68"/>
  <c r="I320" i="68"/>
  <c r="I321" i="68"/>
  <c r="I322" i="68"/>
  <c r="I323" i="68"/>
  <c r="I324" i="68"/>
  <c r="I325" i="68"/>
  <c r="I326" i="68"/>
  <c r="I327" i="68"/>
  <c r="I328" i="68"/>
  <c r="I329" i="68"/>
  <c r="I330" i="68"/>
  <c r="I332" i="68"/>
  <c r="I331" i="68"/>
  <c r="I333" i="68"/>
  <c r="I334" i="68"/>
  <c r="I335" i="68"/>
  <c r="I336" i="68"/>
  <c r="I337" i="68"/>
  <c r="I338" i="68"/>
  <c r="I339" i="68"/>
  <c r="I340" i="68"/>
  <c r="I341" i="68"/>
  <c r="I342" i="68"/>
  <c r="I343" i="68"/>
  <c r="I344" i="68"/>
  <c r="J29" i="72"/>
  <c r="J2" i="68"/>
  <c r="J7" i="67"/>
  <c r="I267" i="68"/>
  <c r="G56" i="68"/>
  <c r="J81" i="74"/>
  <c r="G53" i="68"/>
  <c r="H225" i="68"/>
  <c r="I268" i="68"/>
  <c r="J78" i="74"/>
  <c r="I5" i="68"/>
  <c r="H61" i="72" s="1"/>
  <c r="G96" i="68"/>
  <c r="G138" i="68"/>
  <c r="G54" i="68"/>
  <c r="G12" i="68"/>
  <c r="G224" i="68"/>
  <c r="I159" i="68"/>
  <c r="G98" i="68"/>
  <c r="G140" i="68"/>
  <c r="H59" i="68"/>
  <c r="H55" i="68"/>
  <c r="H57" i="68"/>
  <c r="H58" i="68"/>
  <c r="H53" i="68"/>
  <c r="H16" i="68"/>
  <c r="H56" i="68"/>
  <c r="H60" i="68"/>
  <c r="H61" i="68"/>
  <c r="H62" i="68"/>
  <c r="H63" i="68"/>
  <c r="H64" i="68"/>
  <c r="H65" i="68"/>
  <c r="H66" i="68"/>
  <c r="H67" i="68"/>
  <c r="H68" i="68"/>
  <c r="H69" i="68"/>
  <c r="H70" i="68"/>
  <c r="H71" i="68"/>
  <c r="H72" i="68"/>
  <c r="H73" i="68"/>
  <c r="H74" i="68"/>
  <c r="H75" i="68"/>
  <c r="H77" i="68"/>
  <c r="H76" i="68"/>
  <c r="H78" i="68"/>
  <c r="H79" i="68"/>
  <c r="H80" i="68"/>
  <c r="H81" i="68"/>
  <c r="H82" i="68"/>
  <c r="H83" i="68"/>
  <c r="H84" i="68"/>
  <c r="H85" i="68"/>
  <c r="H86" i="68"/>
  <c r="H87" i="68"/>
  <c r="H88" i="68"/>
  <c r="H89" i="68"/>
  <c r="H90" i="68"/>
  <c r="H91" i="68"/>
  <c r="H92" i="68"/>
  <c r="L118" i="75"/>
  <c r="M118" i="75" s="1"/>
  <c r="T61" i="75"/>
  <c r="U61" i="75" s="1"/>
  <c r="V61" i="75" s="1"/>
  <c r="W61" i="75" s="1"/>
  <c r="X61" i="75" s="1"/>
  <c r="Y61" i="75" s="1"/>
  <c r="Z61" i="75" s="1"/>
  <c r="AA61" i="75" s="1"/>
  <c r="AB61" i="75" s="1"/>
  <c r="AC61" i="75" s="1"/>
  <c r="AD61" i="75" s="1"/>
  <c r="AE61" i="75" s="1"/>
  <c r="AF61" i="75" s="1"/>
  <c r="AG61" i="75" s="1"/>
  <c r="AH61" i="75" s="1"/>
  <c r="AI61" i="75" s="1"/>
  <c r="AJ61" i="75" s="1"/>
  <c r="AK61" i="75" s="1"/>
  <c r="AL61" i="75" s="1"/>
  <c r="AM61" i="75" s="1"/>
  <c r="AN61" i="75" s="1"/>
  <c r="AO61" i="75" s="1"/>
  <c r="AP61" i="75" s="1"/>
  <c r="AQ61" i="75" s="1"/>
  <c r="AR61" i="75" s="1"/>
  <c r="AS61" i="75" s="1"/>
  <c r="AT61" i="75" s="1"/>
  <c r="AU61" i="75" s="1"/>
  <c r="AV61" i="75" s="1"/>
  <c r="AW61" i="75" s="1"/>
  <c r="AX61" i="75" s="1"/>
  <c r="AY61" i="75" s="1"/>
  <c r="AZ61" i="75" s="1"/>
  <c r="BA61" i="75" s="1"/>
  <c r="L283" i="75"/>
  <c r="M283" i="75" s="1"/>
  <c r="O62" i="75"/>
  <c r="P60" i="75"/>
  <c r="K6" i="65"/>
  <c r="J11" i="65"/>
  <c r="K556" i="75" s="1"/>
  <c r="K559" i="75" s="1"/>
  <c r="J12" i="65"/>
  <c r="K612" i="75" s="1"/>
  <c r="K615" i="75" s="1"/>
  <c r="J13" i="65"/>
  <c r="J8" i="68" s="1"/>
  <c r="L5" i="65"/>
  <c r="L77" i="74"/>
  <c r="J8" i="65"/>
  <c r="K1" i="75" s="1"/>
  <c r="K76" i="74"/>
  <c r="S4" i="74"/>
  <c r="T1" i="74"/>
  <c r="G91" i="74"/>
  <c r="AY86" i="77"/>
  <c r="AV86" i="77"/>
  <c r="Y86" i="77"/>
  <c r="H86" i="77"/>
  <c r="AT86" i="77"/>
  <c r="M86" i="77"/>
  <c r="O86" i="77"/>
  <c r="AD86" i="77"/>
  <c r="AN86" i="77"/>
  <c r="X86" i="77"/>
  <c r="T86" i="77"/>
  <c r="AW86" i="77"/>
  <c r="E86" i="77"/>
  <c r="AQ86" i="77"/>
  <c r="AG86" i="77"/>
  <c r="G86" i="77"/>
  <c r="AF86" i="77"/>
  <c r="J86" i="77"/>
  <c r="R86" i="77"/>
  <c r="U86" i="77"/>
  <c r="AL86" i="77"/>
  <c r="D86" i="77"/>
  <c r="AR86" i="77"/>
  <c r="P86" i="77"/>
  <c r="K86" i="77"/>
  <c r="AK86" i="77"/>
  <c r="Q86" i="77"/>
  <c r="AC86" i="77"/>
  <c r="L86" i="77"/>
  <c r="AB86" i="77"/>
  <c r="S86" i="77"/>
  <c r="I86" i="77"/>
  <c r="AM86" i="77"/>
  <c r="AS86" i="77"/>
  <c r="AI86" i="77"/>
  <c r="AZ86" i="77"/>
  <c r="AO86" i="77"/>
  <c r="N86" i="77"/>
  <c r="AX86" i="77"/>
  <c r="AH86" i="77"/>
  <c r="Z86" i="77"/>
  <c r="AA86" i="77"/>
  <c r="AE86" i="77"/>
  <c r="W86" i="77"/>
  <c r="AJ86" i="77"/>
  <c r="AP86" i="77"/>
  <c r="V86" i="77"/>
  <c r="BA86" i="77"/>
  <c r="AU86" i="77"/>
  <c r="F86" i="77"/>
  <c r="M120" i="75"/>
  <c r="M64" i="75"/>
  <c r="N64" i="75"/>
  <c r="K120" i="75"/>
  <c r="AG181" i="75"/>
  <c r="S180" i="75"/>
  <c r="Y181" i="75"/>
  <c r="AW510" i="75"/>
  <c r="AC180" i="75"/>
  <c r="AM235" i="75"/>
  <c r="AF235" i="75"/>
  <c r="AE510" i="75"/>
  <c r="H288" i="75"/>
  <c r="AC510" i="75"/>
  <c r="Q510" i="75"/>
  <c r="V236" i="75"/>
  <c r="AY510" i="75"/>
  <c r="AD510" i="75"/>
  <c r="AV510" i="75"/>
  <c r="AZ236" i="75"/>
  <c r="AB236" i="75"/>
  <c r="AA181" i="75"/>
  <c r="AL236" i="75"/>
  <c r="AC235" i="75"/>
  <c r="AK509" i="75"/>
  <c r="AE236" i="75"/>
  <c r="O181" i="75"/>
  <c r="AM180" i="75"/>
  <c r="AU510" i="75"/>
  <c r="AG510" i="75"/>
  <c r="Q235" i="75"/>
  <c r="X180" i="75"/>
  <c r="AR510" i="75"/>
  <c r="R236" i="75"/>
  <c r="AJ180" i="75"/>
  <c r="Y509" i="75"/>
  <c r="K180" i="75"/>
  <c r="AJ509" i="75"/>
  <c r="AW180" i="75"/>
  <c r="AI180" i="75"/>
  <c r="M509" i="75"/>
  <c r="AK181" i="75"/>
  <c r="T235" i="75"/>
  <c r="P236" i="75"/>
  <c r="AY180" i="75"/>
  <c r="BA180" i="75"/>
  <c r="AF181" i="75"/>
  <c r="U236" i="75"/>
  <c r="AQ509" i="75"/>
  <c r="I55" i="77" l="1"/>
  <c r="I59" i="77" s="1"/>
  <c r="I54" i="77"/>
  <c r="I58" i="77" s="1"/>
  <c r="I151" i="68"/>
  <c r="I250" i="68"/>
  <c r="I234" i="68"/>
  <c r="H60" i="77"/>
  <c r="H61" i="77" s="1"/>
  <c r="G32" i="80" s="1"/>
  <c r="F101" i="73" s="1"/>
  <c r="H112" i="77"/>
  <c r="F104" i="73" s="1"/>
  <c r="I306" i="68"/>
  <c r="I221" i="68"/>
  <c r="I242" i="68"/>
  <c r="I265" i="68"/>
  <c r="J265" i="68" s="1"/>
  <c r="I266" i="68"/>
  <c r="J266" i="68" s="1"/>
  <c r="I167" i="68"/>
  <c r="I175" i="68"/>
  <c r="I141" i="68"/>
  <c r="I170" i="68"/>
  <c r="I162" i="68"/>
  <c r="I154" i="68"/>
  <c r="I146" i="68"/>
  <c r="I174" i="68"/>
  <c r="I166" i="68"/>
  <c r="I158" i="68"/>
  <c r="I150" i="68"/>
  <c r="I226" i="68"/>
  <c r="I171" i="68"/>
  <c r="I163" i="68"/>
  <c r="I155" i="68"/>
  <c r="I147" i="68"/>
  <c r="I139" i="68"/>
  <c r="I179" i="68"/>
  <c r="I256" i="68"/>
  <c r="I232" i="68"/>
  <c r="I97" i="68"/>
  <c r="I254" i="68"/>
  <c r="I246" i="68"/>
  <c r="I238" i="68"/>
  <c r="I230" i="68"/>
  <c r="I95" i="68"/>
  <c r="I181" i="68"/>
  <c r="I142" i="68"/>
  <c r="I222" i="68"/>
  <c r="I248" i="68"/>
  <c r="I240" i="68"/>
  <c r="I225" i="68"/>
  <c r="I260" i="68"/>
  <c r="I252" i="68"/>
  <c r="I244" i="68"/>
  <c r="I236" i="68"/>
  <c r="I227" i="68"/>
  <c r="H222" i="68"/>
  <c r="K339" i="75"/>
  <c r="I176" i="68"/>
  <c r="I172" i="68"/>
  <c r="I168" i="68"/>
  <c r="I164" i="68"/>
  <c r="I160" i="68"/>
  <c r="I156" i="68"/>
  <c r="I152" i="68"/>
  <c r="I148" i="68"/>
  <c r="I145" i="68"/>
  <c r="I143" i="68"/>
  <c r="I173" i="68"/>
  <c r="I169" i="68"/>
  <c r="I165" i="68"/>
  <c r="I161" i="68"/>
  <c r="I157" i="68"/>
  <c r="I153" i="68"/>
  <c r="I149" i="68"/>
  <c r="I144" i="68"/>
  <c r="I100" i="68"/>
  <c r="I223" i="68"/>
  <c r="I182" i="68"/>
  <c r="I259" i="68"/>
  <c r="I255" i="68"/>
  <c r="I251" i="68"/>
  <c r="I247" i="68"/>
  <c r="I243" i="68"/>
  <c r="I239" i="68"/>
  <c r="I235" i="68"/>
  <c r="I231" i="68"/>
  <c r="I185" i="68"/>
  <c r="I224" i="68"/>
  <c r="I180" i="68"/>
  <c r="I183" i="68"/>
  <c r="I184" i="68"/>
  <c r="I257" i="68"/>
  <c r="I253" i="68"/>
  <c r="I249" i="68"/>
  <c r="I245" i="68"/>
  <c r="I241" i="68"/>
  <c r="I237" i="68"/>
  <c r="I233" i="68"/>
  <c r="I229" i="68"/>
  <c r="I228" i="68"/>
  <c r="L7" i="65"/>
  <c r="M77" i="74" s="1"/>
  <c r="J621" i="75"/>
  <c r="J617" i="75"/>
  <c r="J616" i="75"/>
  <c r="J620" i="75"/>
  <c r="J619" i="75"/>
  <c r="J618" i="75"/>
  <c r="K621" i="75"/>
  <c r="K620" i="75"/>
  <c r="K619" i="75"/>
  <c r="K618" i="75"/>
  <c r="K617" i="75"/>
  <c r="K622" i="75"/>
  <c r="K616" i="75"/>
  <c r="J561" i="75"/>
  <c r="J560" i="75"/>
  <c r="J564" i="75"/>
  <c r="J565" i="75"/>
  <c r="J562" i="75"/>
  <c r="J563" i="75"/>
  <c r="K564" i="75"/>
  <c r="K563" i="75"/>
  <c r="K562" i="75"/>
  <c r="K565" i="75"/>
  <c r="K561" i="75"/>
  <c r="K566" i="75"/>
  <c r="K560" i="75"/>
  <c r="K4" i="75"/>
  <c r="K7" i="75" s="1"/>
  <c r="E453" i="75"/>
  <c r="J55" i="76"/>
  <c r="J56" i="76" s="1"/>
  <c r="I137" i="68"/>
  <c r="H223" i="68"/>
  <c r="I15" i="68"/>
  <c r="I16" i="68"/>
  <c r="G15" i="73"/>
  <c r="I13" i="68"/>
  <c r="J268" i="68"/>
  <c r="J29" i="67"/>
  <c r="J207" i="67"/>
  <c r="J172" i="67"/>
  <c r="J159" i="67"/>
  <c r="J85" i="67"/>
  <c r="J256" i="67"/>
  <c r="J249" i="67"/>
  <c r="J194" i="67"/>
  <c r="J102" i="67"/>
  <c r="J79" i="67"/>
  <c r="J62" i="67"/>
  <c r="J56" i="67"/>
  <c r="J236" i="67"/>
  <c r="J137" i="67"/>
  <c r="J124" i="67"/>
  <c r="J46" i="67"/>
  <c r="J307" i="68"/>
  <c r="J305" i="68"/>
  <c r="J313" i="68"/>
  <c r="J309" i="68"/>
  <c r="J306" i="68"/>
  <c r="J270" i="68"/>
  <c r="J311" i="68"/>
  <c r="J312" i="68"/>
  <c r="J310" i="68"/>
  <c r="J314" i="68"/>
  <c r="J315" i="68"/>
  <c r="J316" i="68"/>
  <c r="J317" i="68"/>
  <c r="J318" i="68"/>
  <c r="J319" i="68"/>
  <c r="J320" i="68"/>
  <c r="J321" i="68"/>
  <c r="J322" i="68"/>
  <c r="J323" i="68"/>
  <c r="J324" i="68"/>
  <c r="J325" i="68"/>
  <c r="J326" i="68"/>
  <c r="J327" i="68"/>
  <c r="J329" i="68"/>
  <c r="J328" i="68"/>
  <c r="J331" i="68"/>
  <c r="J330" i="68"/>
  <c r="J332" i="68"/>
  <c r="J333" i="68"/>
  <c r="J335" i="68"/>
  <c r="J334" i="68"/>
  <c r="J336" i="68"/>
  <c r="J337" i="68"/>
  <c r="J338" i="68"/>
  <c r="J339" i="68"/>
  <c r="J340" i="68"/>
  <c r="J341" i="68"/>
  <c r="J342" i="68"/>
  <c r="J343" i="68"/>
  <c r="J344" i="68"/>
  <c r="K29" i="72"/>
  <c r="K2" i="68"/>
  <c r="K7" i="67"/>
  <c r="I11" i="68"/>
  <c r="I14" i="68"/>
  <c r="J267" i="68"/>
  <c r="J263" i="68"/>
  <c r="J264" i="68"/>
  <c r="J269" i="68"/>
  <c r="K80" i="74"/>
  <c r="J6" i="68"/>
  <c r="J101" i="68" s="1"/>
  <c r="H98" i="68"/>
  <c r="H140" i="68"/>
  <c r="H96" i="68"/>
  <c r="H138" i="68"/>
  <c r="I55" i="68"/>
  <c r="I56" i="68"/>
  <c r="I58" i="68"/>
  <c r="I17" i="68"/>
  <c r="I60" i="68"/>
  <c r="I53" i="68"/>
  <c r="I59" i="68"/>
  <c r="I57" i="68"/>
  <c r="I61" i="68"/>
  <c r="I62" i="68"/>
  <c r="I63" i="68"/>
  <c r="I64" i="68"/>
  <c r="I65" i="68"/>
  <c r="I66" i="68"/>
  <c r="I67" i="68"/>
  <c r="I68" i="68"/>
  <c r="I69" i="68"/>
  <c r="I70" i="68"/>
  <c r="I72" i="68"/>
  <c r="I71" i="68"/>
  <c r="I73" i="68"/>
  <c r="I74" i="68"/>
  <c r="I75" i="68"/>
  <c r="I76" i="68"/>
  <c r="I77" i="68"/>
  <c r="I78" i="68"/>
  <c r="I79" i="68"/>
  <c r="I80" i="68"/>
  <c r="I81" i="68"/>
  <c r="I82" i="68"/>
  <c r="I84" i="68"/>
  <c r="I83" i="68"/>
  <c r="I86" i="68"/>
  <c r="I85" i="68"/>
  <c r="I87" i="68"/>
  <c r="I88" i="68"/>
  <c r="I89" i="68"/>
  <c r="I90" i="68"/>
  <c r="I91" i="68"/>
  <c r="I92" i="68"/>
  <c r="K78" i="74"/>
  <c r="J5" i="68"/>
  <c r="I61" i="72" s="1"/>
  <c r="K81" i="74"/>
  <c r="J7" i="68"/>
  <c r="H54" i="68"/>
  <c r="H12" i="68"/>
  <c r="I12" i="68" s="1"/>
  <c r="G449" i="75"/>
  <c r="N118" i="75"/>
  <c r="O118" i="75" s="1"/>
  <c r="P118" i="75" s="1"/>
  <c r="N283" i="75"/>
  <c r="P62" i="75"/>
  <c r="Q60" i="75"/>
  <c r="L6" i="65"/>
  <c r="K13" i="65"/>
  <c r="K8" i="68" s="1"/>
  <c r="K12" i="65"/>
  <c r="K11" i="65"/>
  <c r="L556" i="75" s="1"/>
  <c r="L559" i="75" s="1"/>
  <c r="F91" i="74"/>
  <c r="U1" i="74"/>
  <c r="K8" i="65"/>
  <c r="L1" i="75" s="1"/>
  <c r="L4" i="75" s="1"/>
  <c r="L76" i="74"/>
  <c r="M5" i="65"/>
  <c r="O64" i="75"/>
  <c r="L120" i="75"/>
  <c r="AL510" i="75"/>
  <c r="AI236" i="75"/>
  <c r="J68" i="75"/>
  <c r="Q182" i="75"/>
  <c r="AG237" i="75"/>
  <c r="AA182" i="75"/>
  <c r="AG182" i="75"/>
  <c r="W510" i="75"/>
  <c r="AG238" i="75"/>
  <c r="AX510" i="75"/>
  <c r="N65" i="75"/>
  <c r="AF510" i="75"/>
  <c r="AM510" i="75"/>
  <c r="AV182" i="75"/>
  <c r="R181" i="75"/>
  <c r="AC181" i="75"/>
  <c r="O182" i="75"/>
  <c r="AJ237" i="75"/>
  <c r="AS237" i="75"/>
  <c r="I68" i="75"/>
  <c r="J69" i="75"/>
  <c r="V510" i="75"/>
  <c r="AP180" i="75"/>
  <c r="M65" i="75"/>
  <c r="AE181" i="75"/>
  <c r="O510" i="75"/>
  <c r="AC236" i="75"/>
  <c r="H289" i="75"/>
  <c r="AZ511" i="75"/>
  <c r="AI237" i="75"/>
  <c r="AQ510" i="75"/>
  <c r="AY235" i="75"/>
  <c r="M121" i="75"/>
  <c r="L181" i="75"/>
  <c r="AC511" i="75"/>
  <c r="AK237" i="75"/>
  <c r="AM181" i="75"/>
  <c r="N510" i="75"/>
  <c r="AJ181" i="75"/>
  <c r="AD511" i="75"/>
  <c r="AD512" i="75" s="1"/>
  <c r="U182" i="75"/>
  <c r="AL237" i="75"/>
  <c r="AO236" i="75"/>
  <c r="AW181" i="75"/>
  <c r="BA181" i="75"/>
  <c r="AV236" i="75"/>
  <c r="Z510" i="75"/>
  <c r="AH510" i="75"/>
  <c r="Y182" i="75"/>
  <c r="AZ182" i="75"/>
  <c r="AW236" i="75"/>
  <c r="K181" i="75"/>
  <c r="J121" i="75"/>
  <c r="AA510" i="75"/>
  <c r="O235" i="75"/>
  <c r="T182" i="75"/>
  <c r="M235" i="75"/>
  <c r="AP510" i="75"/>
  <c r="K121" i="75"/>
  <c r="K286" i="75"/>
  <c r="L121" i="75"/>
  <c r="AX181" i="75"/>
  <c r="O511" i="75"/>
  <c r="AP511" i="75"/>
  <c r="AI181" i="75"/>
  <c r="AI182" i="75" s="1"/>
  <c r="AB181" i="75"/>
  <c r="AZ237" i="75"/>
  <c r="P237" i="75"/>
  <c r="AR181" i="75"/>
  <c r="AU511" i="75"/>
  <c r="X237" i="75"/>
  <c r="AO182" i="75"/>
  <c r="T510" i="75"/>
  <c r="J287" i="75"/>
  <c r="AR511" i="75"/>
  <c r="AD236" i="75"/>
  <c r="AS181" i="75"/>
  <c r="V181" i="75"/>
  <c r="AR236" i="75"/>
  <c r="U510" i="75"/>
  <c r="N285" i="75"/>
  <c r="AP237" i="75"/>
  <c r="M181" i="75"/>
  <c r="AJ510" i="75"/>
  <c r="AH181" i="75"/>
  <c r="AP238" i="75"/>
  <c r="Z237" i="75"/>
  <c r="Z238" i="75" s="1"/>
  <c r="AM236" i="75"/>
  <c r="P511" i="75"/>
  <c r="P512" i="75" s="1"/>
  <c r="AN510" i="75"/>
  <c r="X181" i="75"/>
  <c r="S181" i="75"/>
  <c r="AB237" i="75"/>
  <c r="AB238" i="75" s="1"/>
  <c r="W180" i="75"/>
  <c r="AL511" i="75"/>
  <c r="AL512" i="75" s="1"/>
  <c r="AW511" i="75"/>
  <c r="J122" i="75"/>
  <c r="AN236" i="75"/>
  <c r="AK510" i="75"/>
  <c r="K65" i="75"/>
  <c r="AA236" i="75"/>
  <c r="S182" i="75"/>
  <c r="R237" i="75"/>
  <c r="AI510" i="75"/>
  <c r="AO510" i="75"/>
  <c r="AG511" i="75"/>
  <c r="BA182" i="75"/>
  <c r="AM237" i="75"/>
  <c r="S237" i="75"/>
  <c r="AN237" i="75"/>
  <c r="AY181" i="75"/>
  <c r="V237" i="75"/>
  <c r="AU236" i="75"/>
  <c r="U237" i="75"/>
  <c r="AL238" i="75"/>
  <c r="K182" i="75"/>
  <c r="AH236" i="75"/>
  <c r="AH237" i="75" s="1"/>
  <c r="S510" i="75"/>
  <c r="S511" i="75" s="1"/>
  <c r="L66" i="75"/>
  <c r="T183" i="75"/>
  <c r="Q236" i="75"/>
  <c r="R510" i="75"/>
  <c r="Y236" i="75"/>
  <c r="AB511" i="75"/>
  <c r="I288" i="75"/>
  <c r="AD237" i="75"/>
  <c r="AS510" i="75"/>
  <c r="J236" i="75"/>
  <c r="AQ182" i="75"/>
  <c r="AQ183" i="75" s="1"/>
  <c r="T236" i="75"/>
  <c r="AK182" i="75"/>
  <c r="N237" i="75"/>
  <c r="N238" i="75" s="1"/>
  <c r="M285" i="75"/>
  <c r="M286" i="75" s="1"/>
  <c r="H68" i="75"/>
  <c r="I123" i="75"/>
  <c r="AV511" i="75"/>
  <c r="P182" i="75"/>
  <c r="AT181" i="75"/>
  <c r="N180" i="75"/>
  <c r="AF236" i="75"/>
  <c r="AK511" i="75"/>
  <c r="AX511" i="75"/>
  <c r="Y510" i="75"/>
  <c r="O65" i="75"/>
  <c r="AU237" i="75"/>
  <c r="AL181" i="75"/>
  <c r="Z182" i="75"/>
  <c r="Z183" i="75" s="1"/>
  <c r="AE511" i="75"/>
  <c r="Q511" i="75"/>
  <c r="AF182" i="75"/>
  <c r="AT235" i="75"/>
  <c r="AT510" i="75"/>
  <c r="BA237" i="75"/>
  <c r="AU182" i="75"/>
  <c r="AK183" i="75"/>
  <c r="H123" i="75"/>
  <c r="H124" i="75" s="1"/>
  <c r="BA510" i="75"/>
  <c r="AN182" i="75"/>
  <c r="AN183" i="75" s="1"/>
  <c r="L511" i="75"/>
  <c r="AQ236" i="75"/>
  <c r="AQ237" i="75" s="1"/>
  <c r="BA238" i="75"/>
  <c r="AD181" i="75"/>
  <c r="W236" i="75"/>
  <c r="W237" i="75" s="1"/>
  <c r="AE237" i="75"/>
  <c r="L237" i="75"/>
  <c r="K235" i="75"/>
  <c r="L285" i="75"/>
  <c r="M66" i="75"/>
  <c r="AW182" i="75"/>
  <c r="AE238" i="75"/>
  <c r="AY511" i="75"/>
  <c r="AY512" i="75" s="1"/>
  <c r="X511" i="75"/>
  <c r="X512" i="75" s="1"/>
  <c r="K511" i="75"/>
  <c r="AG183" i="75"/>
  <c r="M510" i="75"/>
  <c r="AX237" i="75"/>
  <c r="I112" i="77" l="1"/>
  <c r="G104" i="73" s="1"/>
  <c r="I60" i="77"/>
  <c r="I61" i="77" s="1"/>
  <c r="H32" i="80" s="1"/>
  <c r="G101" i="73" s="1"/>
  <c r="K8" i="75"/>
  <c r="J54" i="77"/>
  <c r="J58" i="77" s="1"/>
  <c r="J55" i="77"/>
  <c r="J59" i="77" s="1"/>
  <c r="M339" i="75"/>
  <c r="J340" i="75"/>
  <c r="K340" i="75"/>
  <c r="I342" i="75"/>
  <c r="H342" i="75"/>
  <c r="G18" i="77"/>
  <c r="G20" i="77" s="1"/>
  <c r="H21" i="76"/>
  <c r="H23" i="76" s="1"/>
  <c r="J308" i="68"/>
  <c r="J183" i="68"/>
  <c r="L339" i="75"/>
  <c r="J341" i="75"/>
  <c r="H343" i="75"/>
  <c r="M340" i="75"/>
  <c r="K9" i="75"/>
  <c r="K6" i="75"/>
  <c r="K11" i="75"/>
  <c r="K55" i="76" s="1"/>
  <c r="K56" i="76" s="1"/>
  <c r="K10" i="75"/>
  <c r="K5" i="75"/>
  <c r="M7" i="65"/>
  <c r="F452" i="75"/>
  <c r="G451" i="75"/>
  <c r="J15" i="68"/>
  <c r="K7" i="68"/>
  <c r="K187" i="68" s="1"/>
  <c r="L612" i="75"/>
  <c r="L615" i="75" s="1"/>
  <c r="L566" i="75"/>
  <c r="L564" i="75"/>
  <c r="L565" i="75"/>
  <c r="L563" i="75"/>
  <c r="L562" i="75"/>
  <c r="L561" i="75"/>
  <c r="L567" i="75"/>
  <c r="L560" i="75"/>
  <c r="E455" i="75"/>
  <c r="E454" i="75"/>
  <c r="L81" i="74"/>
  <c r="K265" i="68"/>
  <c r="H15" i="73"/>
  <c r="J14" i="68"/>
  <c r="I21" i="76"/>
  <c r="I23" i="76" s="1"/>
  <c r="J99" i="68"/>
  <c r="J97" i="68"/>
  <c r="J95" i="68"/>
  <c r="J100" i="68"/>
  <c r="K269" i="68"/>
  <c r="K264" i="68"/>
  <c r="J12" i="68"/>
  <c r="K263" i="68"/>
  <c r="K268" i="68"/>
  <c r="L8" i="75"/>
  <c r="L12" i="75"/>
  <c r="L7" i="75"/>
  <c r="L11" i="75"/>
  <c r="L6" i="75"/>
  <c r="L10" i="75"/>
  <c r="L5" i="75"/>
  <c r="L9" i="75"/>
  <c r="L29" i="72"/>
  <c r="L2" i="68"/>
  <c r="L7" i="67"/>
  <c r="J180" i="68"/>
  <c r="K270" i="68"/>
  <c r="K271" i="68"/>
  <c r="K306" i="68"/>
  <c r="K311" i="68"/>
  <c r="K314" i="68"/>
  <c r="K307" i="68"/>
  <c r="K310" i="68"/>
  <c r="K312" i="68"/>
  <c r="K308" i="68"/>
  <c r="K313" i="68"/>
  <c r="K309" i="68"/>
  <c r="K305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1" i="68"/>
  <c r="K330" i="68"/>
  <c r="K332" i="68"/>
  <c r="K333" i="68"/>
  <c r="K334" i="68"/>
  <c r="K335" i="68"/>
  <c r="K336" i="68"/>
  <c r="K337" i="68"/>
  <c r="K338" i="68"/>
  <c r="K339" i="68"/>
  <c r="K340" i="68"/>
  <c r="K342" i="68"/>
  <c r="K341" i="68"/>
  <c r="K343" i="68"/>
  <c r="K344" i="68"/>
  <c r="K256" i="67"/>
  <c r="K249" i="67"/>
  <c r="K236" i="67"/>
  <c r="K207" i="67"/>
  <c r="K194" i="67"/>
  <c r="K172" i="67"/>
  <c r="K159" i="67"/>
  <c r="K137" i="67"/>
  <c r="K124" i="67"/>
  <c r="K102" i="67"/>
  <c r="K85" i="67"/>
  <c r="K79" i="67"/>
  <c r="K62" i="67"/>
  <c r="K56" i="67"/>
  <c r="K46" i="67"/>
  <c r="K29" i="67"/>
  <c r="J182" i="68"/>
  <c r="K266" i="68"/>
  <c r="K267" i="68"/>
  <c r="J184" i="68"/>
  <c r="J181" i="68"/>
  <c r="J179" i="68"/>
  <c r="I98" i="68"/>
  <c r="J98" i="68" s="1"/>
  <c r="I140" i="68"/>
  <c r="J13" i="68"/>
  <c r="J11" i="68"/>
  <c r="J17" i="68"/>
  <c r="K250" i="68"/>
  <c r="J59" i="68"/>
  <c r="J54" i="68"/>
  <c r="J56" i="68"/>
  <c r="J58" i="68"/>
  <c r="J18" i="68"/>
  <c r="J57" i="68"/>
  <c r="J55" i="68"/>
  <c r="J61" i="68"/>
  <c r="J60" i="68"/>
  <c r="J53" i="68"/>
  <c r="J62" i="68"/>
  <c r="J63" i="68"/>
  <c r="J64" i="68"/>
  <c r="J65" i="68"/>
  <c r="J66" i="68"/>
  <c r="J67" i="68"/>
  <c r="J68" i="68"/>
  <c r="J69" i="68"/>
  <c r="J71" i="68"/>
  <c r="J70" i="68"/>
  <c r="J72" i="68"/>
  <c r="J73" i="68"/>
  <c r="J74" i="68"/>
  <c r="J75" i="68"/>
  <c r="J76" i="68"/>
  <c r="J77" i="68"/>
  <c r="J78" i="68"/>
  <c r="J79" i="68"/>
  <c r="J80" i="68"/>
  <c r="J81" i="68"/>
  <c r="J82" i="68"/>
  <c r="J83" i="68"/>
  <c r="J84" i="68"/>
  <c r="J85" i="68"/>
  <c r="J86" i="68"/>
  <c r="J87" i="68"/>
  <c r="J88" i="68"/>
  <c r="J89" i="68"/>
  <c r="J91" i="68"/>
  <c r="J90" i="68"/>
  <c r="J92" i="68"/>
  <c r="L78" i="74"/>
  <c r="K5" i="68"/>
  <c r="J61" i="72" s="1"/>
  <c r="L80" i="74"/>
  <c r="K6" i="68"/>
  <c r="I138" i="68"/>
  <c r="I96" i="68"/>
  <c r="J96" i="68" s="1"/>
  <c r="J225" i="68"/>
  <c r="J224" i="68"/>
  <c r="J226" i="68"/>
  <c r="J229" i="68"/>
  <c r="J186" i="68"/>
  <c r="J221" i="68"/>
  <c r="J227" i="68"/>
  <c r="J223" i="68"/>
  <c r="J222" i="68"/>
  <c r="J228" i="68"/>
  <c r="J230" i="68"/>
  <c r="J231" i="68"/>
  <c r="J232" i="68"/>
  <c r="J233" i="68"/>
  <c r="J234" i="68"/>
  <c r="J235" i="68"/>
  <c r="J236" i="68"/>
  <c r="J237" i="68"/>
  <c r="J238" i="68"/>
  <c r="J239" i="68"/>
  <c r="J240" i="68"/>
  <c r="J241" i="68"/>
  <c r="J242" i="68"/>
  <c r="J243" i="68"/>
  <c r="J244" i="68"/>
  <c r="J245" i="68"/>
  <c r="J246" i="68"/>
  <c r="J247" i="68"/>
  <c r="J248" i="68"/>
  <c r="J249" i="68"/>
  <c r="J250" i="68"/>
  <c r="J251" i="68"/>
  <c r="J252" i="68"/>
  <c r="J253" i="68"/>
  <c r="J254" i="68"/>
  <c r="J255" i="68"/>
  <c r="J256" i="68"/>
  <c r="J257" i="68"/>
  <c r="J258" i="68"/>
  <c r="J259" i="68"/>
  <c r="J260" i="68"/>
  <c r="J145" i="68"/>
  <c r="J144" i="68"/>
  <c r="J141" i="68"/>
  <c r="J143" i="68"/>
  <c r="J102" i="68"/>
  <c r="J146" i="68"/>
  <c r="J137" i="68"/>
  <c r="J142" i="68"/>
  <c r="J139" i="68"/>
  <c r="J147" i="68"/>
  <c r="J148" i="68"/>
  <c r="J149" i="68"/>
  <c r="J150" i="68"/>
  <c r="J151" i="68"/>
  <c r="J152" i="68"/>
  <c r="J153" i="68"/>
  <c r="J154" i="68"/>
  <c r="J155" i="68"/>
  <c r="J156" i="68"/>
  <c r="J157" i="68"/>
  <c r="J158" i="68"/>
  <c r="J159" i="68"/>
  <c r="J160" i="68"/>
  <c r="J161" i="68"/>
  <c r="J162" i="68"/>
  <c r="J163" i="68"/>
  <c r="J164" i="68"/>
  <c r="J165" i="68"/>
  <c r="J166" i="68"/>
  <c r="J167" i="68"/>
  <c r="J168" i="68"/>
  <c r="J169" i="68"/>
  <c r="J170" i="68"/>
  <c r="J171" i="68"/>
  <c r="J172" i="68"/>
  <c r="J173" i="68"/>
  <c r="J174" i="68"/>
  <c r="J175" i="68"/>
  <c r="J176" i="68"/>
  <c r="J185" i="68"/>
  <c r="J16" i="68"/>
  <c r="I54" i="68"/>
  <c r="G450" i="75"/>
  <c r="Q118" i="75"/>
  <c r="Q62" i="75"/>
  <c r="R60" i="75"/>
  <c r="O283" i="75"/>
  <c r="M6" i="65"/>
  <c r="L13" i="65"/>
  <c r="L8" i="68" s="1"/>
  <c r="L11" i="65"/>
  <c r="L12" i="65"/>
  <c r="N5" i="65"/>
  <c r="L8" i="65"/>
  <c r="M1" i="75" s="1"/>
  <c r="M4" i="75" s="1"/>
  <c r="M76" i="74"/>
  <c r="U4" i="74"/>
  <c r="E23" i="74" s="1"/>
  <c r="C87" i="77" s="1"/>
  <c r="V1" i="74"/>
  <c r="O120" i="75"/>
  <c r="P120" i="75"/>
  <c r="N120" i="75"/>
  <c r="P64" i="75"/>
  <c r="M511" i="75"/>
  <c r="Q237" i="75"/>
  <c r="AH182" i="75"/>
  <c r="K122" i="75"/>
  <c r="AZ512" i="75"/>
  <c r="AA183" i="75"/>
  <c r="AZ183" i="75"/>
  <c r="AF183" i="75"/>
  <c r="AS511" i="75"/>
  <c r="AS238" i="75"/>
  <c r="AZ238" i="75"/>
  <c r="BA511" i="75"/>
  <c r="R511" i="75"/>
  <c r="U183" i="75"/>
  <c r="AA511" i="75"/>
  <c r="J288" i="75"/>
  <c r="X238" i="75"/>
  <c r="AP181" i="75"/>
  <c r="AY182" i="75"/>
  <c r="AJ238" i="75"/>
  <c r="AD182" i="75"/>
  <c r="I289" i="75"/>
  <c r="L238" i="75"/>
  <c r="AI511" i="75"/>
  <c r="S238" i="75"/>
  <c r="K236" i="75"/>
  <c r="L67" i="75"/>
  <c r="U511" i="75"/>
  <c r="AW237" i="75"/>
  <c r="AC237" i="75"/>
  <c r="AB182" i="75"/>
  <c r="AB512" i="75"/>
  <c r="AL182" i="75"/>
  <c r="Y511" i="75"/>
  <c r="AS182" i="75"/>
  <c r="AT236" i="75"/>
  <c r="T237" i="75"/>
  <c r="AU512" i="75"/>
  <c r="Q512" i="75"/>
  <c r="V511" i="75"/>
  <c r="M182" i="75"/>
  <c r="AM511" i="75"/>
  <c r="AJ182" i="75"/>
  <c r="AO183" i="75"/>
  <c r="AN511" i="75"/>
  <c r="AM182" i="75"/>
  <c r="AW512" i="75"/>
  <c r="AR512" i="75"/>
  <c r="AG512" i="75"/>
  <c r="W238" i="75"/>
  <c r="U238" i="75"/>
  <c r="V182" i="75"/>
  <c r="Y183" i="75"/>
  <c r="AE182" i="75"/>
  <c r="Z511" i="75"/>
  <c r="K66" i="75"/>
  <c r="T511" i="75"/>
  <c r="I69" i="75"/>
  <c r="V238" i="75"/>
  <c r="AO237" i="75"/>
  <c r="M236" i="75"/>
  <c r="L512" i="75"/>
  <c r="AF237" i="75"/>
  <c r="N511" i="75"/>
  <c r="AX238" i="75"/>
  <c r="AV512" i="75"/>
  <c r="AH511" i="75"/>
  <c r="N181" i="75"/>
  <c r="O183" i="75"/>
  <c r="K287" i="75"/>
  <c r="AT182" i="75"/>
  <c r="AO511" i="75"/>
  <c r="P238" i="75"/>
  <c r="AK238" i="75"/>
  <c r="AC182" i="75"/>
  <c r="R182" i="75"/>
  <c r="Q183" i="75"/>
  <c r="AC512" i="75"/>
  <c r="AR237" i="75"/>
  <c r="AV183" i="75"/>
  <c r="AE512" i="75"/>
  <c r="K237" i="75"/>
  <c r="P183" i="75"/>
  <c r="R238" i="75"/>
  <c r="AX182" i="75"/>
  <c r="AQ511" i="75"/>
  <c r="AF511" i="75"/>
  <c r="N182" i="75"/>
  <c r="O236" i="75"/>
  <c r="AU183" i="75"/>
  <c r="AT511" i="75"/>
  <c r="I124" i="75"/>
  <c r="AJ511" i="75"/>
  <c r="W181" i="75"/>
  <c r="AR182" i="75"/>
  <c r="AY236" i="75"/>
  <c r="X182" i="75"/>
  <c r="AV237" i="75"/>
  <c r="H18" i="77" l="1"/>
  <c r="H20" i="77" s="1"/>
  <c r="I343" i="75"/>
  <c r="K341" i="75"/>
  <c r="J112" i="77"/>
  <c r="H104" i="73" s="1"/>
  <c r="J60" i="77"/>
  <c r="J61" i="77" s="1"/>
  <c r="I32" i="80" s="1"/>
  <c r="H101" i="73" s="1"/>
  <c r="N7" i="65"/>
  <c r="O77" i="74" s="1"/>
  <c r="K183" i="68"/>
  <c r="K254" i="68"/>
  <c r="K238" i="68"/>
  <c r="K100" i="68"/>
  <c r="K234" i="68"/>
  <c r="N339" i="75"/>
  <c r="K258" i="68"/>
  <c r="K242" i="68"/>
  <c r="K246" i="68"/>
  <c r="K230" i="68"/>
  <c r="K226" i="68"/>
  <c r="N77" i="74"/>
  <c r="K259" i="68"/>
  <c r="K255" i="68"/>
  <c r="K251" i="68"/>
  <c r="K247" i="68"/>
  <c r="K243" i="68"/>
  <c r="K239" i="68"/>
  <c r="K235" i="68"/>
  <c r="K231" i="68"/>
  <c r="K229" i="68"/>
  <c r="K223" i="68"/>
  <c r="K224" i="68"/>
  <c r="K185" i="68"/>
  <c r="K186" i="68"/>
  <c r="K257" i="68"/>
  <c r="K253" i="68"/>
  <c r="K249" i="68"/>
  <c r="K245" i="68"/>
  <c r="K241" i="68"/>
  <c r="K237" i="68"/>
  <c r="K233" i="68"/>
  <c r="K225" i="68"/>
  <c r="K260" i="68"/>
  <c r="K256" i="68"/>
  <c r="K252" i="68"/>
  <c r="K248" i="68"/>
  <c r="K244" i="68"/>
  <c r="K240" i="68"/>
  <c r="K236" i="68"/>
  <c r="K232" i="68"/>
  <c r="K221" i="68"/>
  <c r="K222" i="68"/>
  <c r="L7" i="68"/>
  <c r="L242" i="68" s="1"/>
  <c r="M612" i="75"/>
  <c r="M615" i="75" s="1"/>
  <c r="L617" i="75"/>
  <c r="L616" i="75"/>
  <c r="L622" i="75"/>
  <c r="L620" i="75"/>
  <c r="L621" i="75"/>
  <c r="L619" i="75"/>
  <c r="L623" i="75"/>
  <c r="L618" i="75"/>
  <c r="L6" i="68"/>
  <c r="L165" i="68" s="1"/>
  <c r="M556" i="75"/>
  <c r="M559" i="75" s="1"/>
  <c r="L265" i="68"/>
  <c r="F453" i="75"/>
  <c r="E456" i="75"/>
  <c r="H449" i="75"/>
  <c r="L55" i="76"/>
  <c r="L56" i="76" s="1"/>
  <c r="M81" i="74"/>
  <c r="M80" i="74"/>
  <c r="K179" i="68"/>
  <c r="K184" i="68"/>
  <c r="K180" i="68"/>
  <c r="J140" i="68"/>
  <c r="I15" i="73"/>
  <c r="K101" i="68"/>
  <c r="K96" i="68"/>
  <c r="K97" i="68"/>
  <c r="L97" i="68" s="1"/>
  <c r="K102" i="68"/>
  <c r="K95" i="68"/>
  <c r="L264" i="68"/>
  <c r="L29" i="67"/>
  <c r="L256" i="67"/>
  <c r="L249" i="67"/>
  <c r="L236" i="67"/>
  <c r="L207" i="67"/>
  <c r="L194" i="67"/>
  <c r="L172" i="67"/>
  <c r="L159" i="67"/>
  <c r="L137" i="67"/>
  <c r="L124" i="67"/>
  <c r="L102" i="67"/>
  <c r="L85" i="67"/>
  <c r="L79" i="67"/>
  <c r="L62" i="67"/>
  <c r="L56" i="67"/>
  <c r="L46" i="67"/>
  <c r="K182" i="68"/>
  <c r="K181" i="68"/>
  <c r="L266" i="68"/>
  <c r="L271" i="68"/>
  <c r="L263" i="68"/>
  <c r="L268" i="68"/>
  <c r="M6" i="75"/>
  <c r="M10" i="75"/>
  <c r="M5" i="75"/>
  <c r="M9" i="75"/>
  <c r="M13" i="75"/>
  <c r="M8" i="75"/>
  <c r="M12" i="75"/>
  <c r="M7" i="75"/>
  <c r="M11" i="75"/>
  <c r="L313" i="68"/>
  <c r="L310" i="68"/>
  <c r="L312" i="68"/>
  <c r="L308" i="68"/>
  <c r="L306" i="68"/>
  <c r="L309" i="68"/>
  <c r="L305" i="68"/>
  <c r="L272" i="68"/>
  <c r="L311" i="68"/>
  <c r="L307" i="68"/>
  <c r="L315" i="68"/>
  <c r="L314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M29" i="72"/>
  <c r="M2" i="68"/>
  <c r="M7" i="67"/>
  <c r="L267" i="68"/>
  <c r="L270" i="68"/>
  <c r="L269" i="68"/>
  <c r="K16" i="68"/>
  <c r="K99" i="68"/>
  <c r="M78" i="74"/>
  <c r="L5" i="68"/>
  <c r="K61" i="72" s="1"/>
  <c r="K59" i="68"/>
  <c r="K58" i="68"/>
  <c r="K61" i="68"/>
  <c r="K54" i="68"/>
  <c r="K19" i="68"/>
  <c r="K53" i="68"/>
  <c r="K57" i="68"/>
  <c r="K60" i="68"/>
  <c r="K62" i="68"/>
  <c r="K56" i="68"/>
  <c r="K55" i="68"/>
  <c r="K63" i="68"/>
  <c r="K64" i="68"/>
  <c r="K65" i="68"/>
  <c r="K66" i="68"/>
  <c r="K67" i="68"/>
  <c r="K69" i="68"/>
  <c r="K68" i="68"/>
  <c r="K71" i="68"/>
  <c r="K70" i="68"/>
  <c r="K72" i="68"/>
  <c r="K73" i="68"/>
  <c r="K74" i="68"/>
  <c r="K75" i="68"/>
  <c r="K76" i="68"/>
  <c r="K77" i="68"/>
  <c r="K78" i="68"/>
  <c r="K79" i="68"/>
  <c r="K80" i="68"/>
  <c r="K81" i="68"/>
  <c r="K82" i="68"/>
  <c r="K84" i="68"/>
  <c r="K83" i="68"/>
  <c r="K85" i="68"/>
  <c r="K86" i="68"/>
  <c r="K87" i="68"/>
  <c r="K88" i="68"/>
  <c r="K89" i="68"/>
  <c r="K90" i="68"/>
  <c r="K91" i="68"/>
  <c r="K92" i="68"/>
  <c r="K17" i="68"/>
  <c r="L154" i="68"/>
  <c r="K12" i="68"/>
  <c r="J138" i="68"/>
  <c r="K15" i="68"/>
  <c r="K14" i="68"/>
  <c r="K144" i="68"/>
  <c r="K137" i="68"/>
  <c r="K103" i="68"/>
  <c r="K146" i="68"/>
  <c r="K139" i="68"/>
  <c r="K140" i="68"/>
  <c r="K142" i="68"/>
  <c r="K147" i="68"/>
  <c r="K141" i="68"/>
  <c r="K143" i="68"/>
  <c r="K145" i="68"/>
  <c r="K138" i="68"/>
  <c r="K148" i="68"/>
  <c r="K149" i="68"/>
  <c r="K150" i="68"/>
  <c r="K151" i="68"/>
  <c r="K152" i="68"/>
  <c r="K153" i="68"/>
  <c r="K154" i="68"/>
  <c r="K155" i="68"/>
  <c r="K156" i="68"/>
  <c r="K157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8" i="68"/>
  <c r="K13" i="68"/>
  <c r="K98" i="68"/>
  <c r="K228" i="68"/>
  <c r="K227" i="68"/>
  <c r="K11" i="68"/>
  <c r="R62" i="75"/>
  <c r="S60" i="75"/>
  <c r="P283" i="75"/>
  <c r="R118" i="75"/>
  <c r="N6" i="65"/>
  <c r="M12" i="65"/>
  <c r="M13" i="65"/>
  <c r="M8" i="68" s="1"/>
  <c r="M11" i="65"/>
  <c r="N80" i="74" s="1"/>
  <c r="AG87" i="77"/>
  <c r="H87" i="77"/>
  <c r="AH87" i="77"/>
  <c r="AM87" i="77"/>
  <c r="F87" i="77"/>
  <c r="AT87" i="77"/>
  <c r="AK87" i="77"/>
  <c r="AD87" i="77"/>
  <c r="P87" i="77"/>
  <c r="V87" i="77"/>
  <c r="AO87" i="77"/>
  <c r="S87" i="77"/>
  <c r="AR87" i="77"/>
  <c r="T87" i="77"/>
  <c r="Q87" i="77"/>
  <c r="J87" i="77"/>
  <c r="U87" i="77"/>
  <c r="AI87" i="77"/>
  <c r="AV87" i="77"/>
  <c r="Z87" i="77"/>
  <c r="X87" i="77"/>
  <c r="AE87" i="77"/>
  <c r="AF87" i="77"/>
  <c r="AP87" i="77"/>
  <c r="Y87" i="77"/>
  <c r="G87" i="77"/>
  <c r="I87" i="77"/>
  <c r="AB87" i="77"/>
  <c r="AX87" i="77"/>
  <c r="AA87" i="77"/>
  <c r="AY87" i="77"/>
  <c r="M87" i="77"/>
  <c r="AW87" i="77"/>
  <c r="BA87" i="77"/>
  <c r="R87" i="77"/>
  <c r="AC87" i="77"/>
  <c r="N87" i="77"/>
  <c r="W87" i="77"/>
  <c r="K87" i="77"/>
  <c r="O87" i="77"/>
  <c r="AZ87" i="77"/>
  <c r="D87" i="77"/>
  <c r="AS87" i="77"/>
  <c r="AL87" i="77"/>
  <c r="AJ87" i="77"/>
  <c r="E87" i="77"/>
  <c r="AU87" i="77"/>
  <c r="AQ87" i="77"/>
  <c r="AN87" i="77"/>
  <c r="L87" i="77"/>
  <c r="O5" i="65"/>
  <c r="W1" i="74"/>
  <c r="X1" i="74" s="1"/>
  <c r="V4" i="74"/>
  <c r="M8" i="65"/>
  <c r="N1" i="75" s="1"/>
  <c r="N4" i="75" s="1"/>
  <c r="N76" i="74"/>
  <c r="Q120" i="75"/>
  <c r="Q64" i="75"/>
  <c r="AY237" i="75"/>
  <c r="S512" i="75"/>
  <c r="T512" i="75"/>
  <c r="AM183" i="75"/>
  <c r="AI183" i="75"/>
  <c r="P184" i="75"/>
  <c r="V239" i="75"/>
  <c r="O512" i="75"/>
  <c r="AF238" i="75"/>
  <c r="T238" i="75"/>
  <c r="AC238" i="75"/>
  <c r="U239" i="75"/>
  <c r="P513" i="75"/>
  <c r="R239" i="75"/>
  <c r="AW183" i="75"/>
  <c r="Y237" i="75"/>
  <c r="AK512" i="75"/>
  <c r="AN512" i="75"/>
  <c r="BA239" i="75"/>
  <c r="AV513" i="75"/>
  <c r="N121" i="75"/>
  <c r="M122" i="75"/>
  <c r="AE513" i="75"/>
  <c r="AO184" i="75"/>
  <c r="AI512" i="75"/>
  <c r="AQ184" i="75"/>
  <c r="AZ513" i="75"/>
  <c r="AG513" i="75"/>
  <c r="AY238" i="75"/>
  <c r="AJ512" i="75"/>
  <c r="I125" i="75"/>
  <c r="AT237" i="75"/>
  <c r="AP239" i="75"/>
  <c r="N239" i="75"/>
  <c r="U184" i="75"/>
  <c r="AU513" i="75"/>
  <c r="Q121" i="75"/>
  <c r="AE183" i="75"/>
  <c r="Q65" i="75"/>
  <c r="AR238" i="75"/>
  <c r="AR239" i="75" s="1"/>
  <c r="AR240" i="75" s="1"/>
  <c r="Q184" i="75"/>
  <c r="U512" i="75"/>
  <c r="U513" i="75"/>
  <c r="M67" i="75"/>
  <c r="P65" i="75"/>
  <c r="AX512" i="75"/>
  <c r="X183" i="75"/>
  <c r="L286" i="75"/>
  <c r="N240" i="75"/>
  <c r="AB239" i="75"/>
  <c r="O237" i="75"/>
  <c r="AK184" i="75"/>
  <c r="AD238" i="75"/>
  <c r="J70" i="75"/>
  <c r="AH512" i="75"/>
  <c r="S183" i="75"/>
  <c r="AR183" i="75"/>
  <c r="AS183" i="75"/>
  <c r="AB513" i="75"/>
  <c r="AH513" i="75"/>
  <c r="AX183" i="75"/>
  <c r="AX184" i="75" s="1"/>
  <c r="N286" i="75"/>
  <c r="N287" i="75" s="1"/>
  <c r="L122" i="75"/>
  <c r="Z184" i="75"/>
  <c r="AM512" i="75"/>
  <c r="Q185" i="75"/>
  <c r="W511" i="75"/>
  <c r="N512" i="75"/>
  <c r="AK239" i="75"/>
  <c r="R512" i="75"/>
  <c r="R513" i="75" s="1"/>
  <c r="L182" i="75"/>
  <c r="AC183" i="75"/>
  <c r="AU184" i="75"/>
  <c r="AL239" i="75"/>
  <c r="AD183" i="75"/>
  <c r="AO512" i="75"/>
  <c r="AP182" i="75"/>
  <c r="K288" i="75"/>
  <c r="P239" i="75"/>
  <c r="BA240" i="75"/>
  <c r="M237" i="75"/>
  <c r="M238" i="75" s="1"/>
  <c r="AX239" i="75"/>
  <c r="AX240" i="75" s="1"/>
  <c r="I290" i="75"/>
  <c r="Q238" i="75"/>
  <c r="BA183" i="75"/>
  <c r="AF184" i="75"/>
  <c r="AP183" i="75"/>
  <c r="AF512" i="75"/>
  <c r="AT183" i="75"/>
  <c r="AA184" i="75"/>
  <c r="AA185" i="75" s="1"/>
  <c r="V240" i="75"/>
  <c r="AH183" i="75"/>
  <c r="AH184" i="75" s="1"/>
  <c r="V512" i="75"/>
  <c r="AD184" i="75"/>
  <c r="AF239" i="75"/>
  <c r="M183" i="75"/>
  <c r="AQ185" i="75"/>
  <c r="AT184" i="75"/>
  <c r="AA512" i="75"/>
  <c r="AA513" i="75" s="1"/>
  <c r="AN184" i="75"/>
  <c r="AN185" i="75" s="1"/>
  <c r="AA237" i="75"/>
  <c r="AI238" i="75"/>
  <c r="N183" i="75"/>
  <c r="S513" i="75"/>
  <c r="AU514" i="75"/>
  <c r="P121" i="75"/>
  <c r="AI184" i="75"/>
  <c r="O66" i="75"/>
  <c r="O285" i="75"/>
  <c r="O286" i="75" s="1"/>
  <c r="Z512" i="75"/>
  <c r="AZ184" i="75"/>
  <c r="AL183" i="75"/>
  <c r="L287" i="75"/>
  <c r="AS239" i="75"/>
  <c r="AR513" i="75"/>
  <c r="BA512" i="75"/>
  <c r="BA513" i="75" s="1"/>
  <c r="AD513" i="75"/>
  <c r="AD514" i="75" s="1"/>
  <c r="S239" i="75"/>
  <c r="AW238" i="75"/>
  <c r="O238" i="75"/>
  <c r="T184" i="75"/>
  <c r="T185" i="75" s="1"/>
  <c r="K67" i="75"/>
  <c r="AV184" i="75"/>
  <c r="M512" i="75"/>
  <c r="L68" i="75"/>
  <c r="AN238" i="75"/>
  <c r="AN239" i="75" s="1"/>
  <c r="Z513" i="75"/>
  <c r="Z514" i="75" s="1"/>
  <c r="AZ239" i="75"/>
  <c r="W182" i="75"/>
  <c r="W183" i="75" s="1"/>
  <c r="V183" i="75"/>
  <c r="W239" i="75"/>
  <c r="AI239" i="75"/>
  <c r="P185" i="75"/>
  <c r="AU238" i="75"/>
  <c r="AZ240" i="75"/>
  <c r="K68" i="75"/>
  <c r="N66" i="75"/>
  <c r="AP184" i="75"/>
  <c r="AE239" i="75"/>
  <c r="AE240" i="75" s="1"/>
  <c r="AJ239" i="75"/>
  <c r="N122" i="75"/>
  <c r="AV238" i="75"/>
  <c r="AW513" i="75"/>
  <c r="AP512" i="75"/>
  <c r="AY183" i="75"/>
  <c r="AO238" i="75"/>
  <c r="AM238" i="75"/>
  <c r="AM239" i="75" s="1"/>
  <c r="O121" i="75"/>
  <c r="O184" i="75"/>
  <c r="O185" i="75" s="1"/>
  <c r="AH238" i="75"/>
  <c r="AH239" i="75" s="1"/>
  <c r="J123" i="75"/>
  <c r="J124" i="75" s="1"/>
  <c r="M287" i="75"/>
  <c r="M288" i="75" s="1"/>
  <c r="AQ238" i="75"/>
  <c r="AQ239" i="75" s="1"/>
  <c r="Y184" i="75"/>
  <c r="AS512" i="75"/>
  <c r="AS513" i="75" s="1"/>
  <c r="X513" i="75"/>
  <c r="AG239" i="75"/>
  <c r="BA184" i="75"/>
  <c r="Z239" i="75"/>
  <c r="Z240" i="75" s="1"/>
  <c r="AK185" i="75"/>
  <c r="AI513" i="75"/>
  <c r="AJ183" i="75"/>
  <c r="AJ184" i="75" s="1"/>
  <c r="M123" i="75"/>
  <c r="K123" i="75"/>
  <c r="AQ512" i="75"/>
  <c r="AC513" i="75"/>
  <c r="AB183" i="75"/>
  <c r="J289" i="75"/>
  <c r="AE184" i="75"/>
  <c r="AG184" i="75"/>
  <c r="K289" i="75"/>
  <c r="AL513" i="75"/>
  <c r="AT512" i="75"/>
  <c r="AT513" i="75" s="1"/>
  <c r="AT514" i="75" s="1"/>
  <c r="Y512" i="75"/>
  <c r="Y513" i="75" s="1"/>
  <c r="AY513" i="75"/>
  <c r="AY514" i="75" s="1"/>
  <c r="O67" i="75"/>
  <c r="Q513" i="75"/>
  <c r="X239" i="75"/>
  <c r="X240" i="75" s="1"/>
  <c r="AG240" i="75"/>
  <c r="R183" i="75"/>
  <c r="R184" i="75" s="1"/>
  <c r="P285" i="75"/>
  <c r="L175" i="68" l="1"/>
  <c r="L103" i="68"/>
  <c r="K54" i="77"/>
  <c r="K55" i="77"/>
  <c r="K59" i="77" s="1"/>
  <c r="K342" i="75"/>
  <c r="J342" i="75"/>
  <c r="O339" i="75"/>
  <c r="N340" i="75"/>
  <c r="I344" i="75"/>
  <c r="M341" i="75"/>
  <c r="L340" i="75"/>
  <c r="L142" i="68"/>
  <c r="L100" i="68"/>
  <c r="L169" i="68"/>
  <c r="L148" i="68"/>
  <c r="L102" i="68"/>
  <c r="L258" i="68"/>
  <c r="L158" i="68"/>
  <c r="L170" i="68"/>
  <c r="L159" i="68"/>
  <c r="L149" i="68"/>
  <c r="L174" i="68"/>
  <c r="L163" i="68"/>
  <c r="L153" i="68"/>
  <c r="L144" i="68"/>
  <c r="L98" i="68"/>
  <c r="L171" i="68"/>
  <c r="L166" i="68"/>
  <c r="L161" i="68"/>
  <c r="L155" i="68"/>
  <c r="L150" i="68"/>
  <c r="L104" i="68"/>
  <c r="L95" i="68"/>
  <c r="L143" i="68"/>
  <c r="L173" i="68"/>
  <c r="L167" i="68"/>
  <c r="L162" i="68"/>
  <c r="L157" i="68"/>
  <c r="L151" i="68"/>
  <c r="L146" i="68"/>
  <c r="L99" i="68"/>
  <c r="L176" i="68"/>
  <c r="L172" i="68"/>
  <c r="L168" i="68"/>
  <c r="L164" i="68"/>
  <c r="L160" i="68"/>
  <c r="L156" i="68"/>
  <c r="L152" i="68"/>
  <c r="L137" i="68"/>
  <c r="L147" i="68"/>
  <c r="L96" i="68"/>
  <c r="L180" i="68"/>
  <c r="L179" i="68"/>
  <c r="L187" i="68"/>
  <c r="L341" i="75"/>
  <c r="J343" i="75"/>
  <c r="N341" i="75"/>
  <c r="M342" i="75"/>
  <c r="P339" i="75"/>
  <c r="O340" i="75"/>
  <c r="L228" i="68"/>
  <c r="O7" i="65"/>
  <c r="P77" i="74" s="1"/>
  <c r="L222" i="68"/>
  <c r="G454" i="75"/>
  <c r="L246" i="68"/>
  <c r="L221" i="68"/>
  <c r="L183" i="68"/>
  <c r="L186" i="68"/>
  <c r="L250" i="68"/>
  <c r="L234" i="68"/>
  <c r="L254" i="68"/>
  <c r="L238" i="68"/>
  <c r="L227" i="68"/>
  <c r="M7" i="68"/>
  <c r="M244" i="68" s="1"/>
  <c r="N612" i="75"/>
  <c r="N615" i="75" s="1"/>
  <c r="M621" i="75"/>
  <c r="M618" i="75"/>
  <c r="M624" i="75"/>
  <c r="M617" i="75"/>
  <c r="M623" i="75"/>
  <c r="M616" i="75"/>
  <c r="M622" i="75"/>
  <c r="M620" i="75"/>
  <c r="M619" i="75"/>
  <c r="L181" i="68"/>
  <c r="L259" i="68"/>
  <c r="L255" i="68"/>
  <c r="L251" i="68"/>
  <c r="L247" i="68"/>
  <c r="L243" i="68"/>
  <c r="L239" i="68"/>
  <c r="L235" i="68"/>
  <c r="L229" i="68"/>
  <c r="L223" i="68"/>
  <c r="L188" i="68"/>
  <c r="L260" i="68"/>
  <c r="L256" i="68"/>
  <c r="L252" i="68"/>
  <c r="L248" i="68"/>
  <c r="L244" i="68"/>
  <c r="L240" i="68"/>
  <c r="L236" i="68"/>
  <c r="L232" i="68"/>
  <c r="L231" i="68"/>
  <c r="L230" i="68"/>
  <c r="L138" i="68"/>
  <c r="L182" i="68"/>
  <c r="L224" i="68"/>
  <c r="M6" i="68"/>
  <c r="M164" i="68" s="1"/>
  <c r="N556" i="75"/>
  <c r="N559" i="75" s="1"/>
  <c r="M567" i="75"/>
  <c r="M566" i="75"/>
  <c r="M565" i="75"/>
  <c r="M562" i="75"/>
  <c r="M568" i="75"/>
  <c r="M561" i="75"/>
  <c r="M560" i="75"/>
  <c r="M564" i="75"/>
  <c r="M563" i="75"/>
  <c r="L185" i="68"/>
  <c r="L257" i="68"/>
  <c r="L253" i="68"/>
  <c r="L249" i="68"/>
  <c r="L245" i="68"/>
  <c r="L241" i="68"/>
  <c r="L237" i="68"/>
  <c r="L233" i="68"/>
  <c r="L225" i="68"/>
  <c r="L184" i="68"/>
  <c r="L139" i="68"/>
  <c r="F455" i="75"/>
  <c r="F454" i="75"/>
  <c r="E457" i="75"/>
  <c r="F456" i="75"/>
  <c r="G452" i="75"/>
  <c r="G453" i="75"/>
  <c r="H450" i="75"/>
  <c r="M55" i="76"/>
  <c r="M56" i="76" s="1"/>
  <c r="N81" i="74"/>
  <c r="L101" i="68"/>
  <c r="L226" i="68"/>
  <c r="M264" i="68"/>
  <c r="L141" i="68"/>
  <c r="J15" i="73"/>
  <c r="L17" i="68"/>
  <c r="L16" i="68"/>
  <c r="M256" i="67"/>
  <c r="M249" i="67"/>
  <c r="M236" i="67"/>
  <c r="M207" i="67"/>
  <c r="M194" i="67"/>
  <c r="M172" i="67"/>
  <c r="M159" i="67"/>
  <c r="M137" i="67"/>
  <c r="M124" i="67"/>
  <c r="M102" i="67"/>
  <c r="M85" i="67"/>
  <c r="M79" i="67"/>
  <c r="M62" i="67"/>
  <c r="M56" i="67"/>
  <c r="M46" i="67"/>
  <c r="M29" i="67"/>
  <c r="L11" i="68"/>
  <c r="L18" i="68"/>
  <c r="L12" i="68"/>
  <c r="M270" i="68"/>
  <c r="M272" i="68"/>
  <c r="M263" i="68"/>
  <c r="L14" i="68"/>
  <c r="M269" i="68"/>
  <c r="M266" i="68"/>
  <c r="N12" i="75"/>
  <c r="N11" i="75"/>
  <c r="N7" i="75"/>
  <c r="N8" i="75"/>
  <c r="N13" i="75"/>
  <c r="N9" i="75"/>
  <c r="N14" i="75"/>
  <c r="N6" i="75"/>
  <c r="N5" i="75"/>
  <c r="N10" i="75"/>
  <c r="M312" i="68"/>
  <c r="M305" i="68"/>
  <c r="M306" i="68"/>
  <c r="M307" i="68"/>
  <c r="M308" i="68"/>
  <c r="M273" i="68"/>
  <c r="M309" i="68"/>
  <c r="M311" i="68"/>
  <c r="M313" i="68"/>
  <c r="M310" i="68"/>
  <c r="M316" i="68"/>
  <c r="M314" i="68"/>
  <c r="M315" i="68"/>
  <c r="M317" i="68"/>
  <c r="M318" i="68"/>
  <c r="M319" i="68"/>
  <c r="M320" i="68"/>
  <c r="M322" i="68"/>
  <c r="M321" i="68"/>
  <c r="M323" i="68"/>
  <c r="M324" i="68"/>
  <c r="M325" i="68"/>
  <c r="M326" i="68"/>
  <c r="M327" i="68"/>
  <c r="M328" i="68"/>
  <c r="M329" i="68"/>
  <c r="M330" i="68"/>
  <c r="M331" i="68"/>
  <c r="M332" i="68"/>
  <c r="M333" i="68"/>
  <c r="M334" i="68"/>
  <c r="M335" i="68"/>
  <c r="M336" i="68"/>
  <c r="M337" i="68"/>
  <c r="M338" i="68"/>
  <c r="M339" i="68"/>
  <c r="M340" i="68"/>
  <c r="M341" i="68"/>
  <c r="M342" i="68"/>
  <c r="M343" i="68"/>
  <c r="M344" i="68"/>
  <c r="N29" i="72"/>
  <c r="N2" i="68"/>
  <c r="N7" i="67"/>
  <c r="L13" i="68"/>
  <c r="L15" i="68"/>
  <c r="M268" i="68"/>
  <c r="M271" i="68"/>
  <c r="M265" i="68"/>
  <c r="M267" i="68"/>
  <c r="L19" i="68"/>
  <c r="M103" i="68"/>
  <c r="L145" i="68"/>
  <c r="L140" i="68"/>
  <c r="N78" i="74"/>
  <c r="M5" i="68"/>
  <c r="L61" i="72" s="1"/>
  <c r="L60" i="68"/>
  <c r="L20" i="68"/>
  <c r="L58" i="68"/>
  <c r="L56" i="68"/>
  <c r="L54" i="68"/>
  <c r="L55" i="68"/>
  <c r="L62" i="68"/>
  <c r="L59" i="68"/>
  <c r="L61" i="68"/>
  <c r="L57" i="68"/>
  <c r="L63" i="68"/>
  <c r="L5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1" i="68"/>
  <c r="L90" i="68"/>
  <c r="L92" i="68"/>
  <c r="I449" i="75"/>
  <c r="S118" i="75"/>
  <c r="S62" i="75"/>
  <c r="T60" i="75"/>
  <c r="Q283" i="75"/>
  <c r="O6" i="65"/>
  <c r="N11" i="65"/>
  <c r="O556" i="75" s="1"/>
  <c r="O559" i="75" s="1"/>
  <c r="N13" i="65"/>
  <c r="N8" i="68" s="1"/>
  <c r="N12" i="65"/>
  <c r="O612" i="75" s="1"/>
  <c r="O615" i="75" s="1"/>
  <c r="X4" i="74"/>
  <c r="E24" i="74" s="1"/>
  <c r="C88" i="77" s="1"/>
  <c r="Y1" i="74"/>
  <c r="P5" i="65"/>
  <c r="N8" i="65"/>
  <c r="O1" i="75" s="1"/>
  <c r="O4" i="75" s="1"/>
  <c r="O76" i="74"/>
  <c r="R64" i="75"/>
  <c r="R120" i="75"/>
  <c r="AL514" i="75"/>
  <c r="M513" i="75"/>
  <c r="Z185" i="75"/>
  <c r="AJ513" i="75"/>
  <c r="AP513" i="75"/>
  <c r="K69" i="75"/>
  <c r="AN240" i="75"/>
  <c r="AY515" i="75"/>
  <c r="AQ513" i="75"/>
  <c r="J125" i="75"/>
  <c r="U240" i="75"/>
  <c r="AG185" i="75"/>
  <c r="AD185" i="75"/>
  <c r="BA241" i="75"/>
  <c r="AX185" i="75"/>
  <c r="P514" i="75"/>
  <c r="AR184" i="75"/>
  <c r="AH514" i="75"/>
  <c r="AA186" i="75"/>
  <c r="L123" i="75"/>
  <c r="AR241" i="75"/>
  <c r="T239" i="75"/>
  <c r="P286" i="75"/>
  <c r="M239" i="75"/>
  <c r="AK513" i="75"/>
  <c r="AK514" i="75" s="1"/>
  <c r="U185" i="75"/>
  <c r="U186" i="75" s="1"/>
  <c r="AY239" i="75"/>
  <c r="Z186" i="75"/>
  <c r="AS514" i="75"/>
  <c r="AV514" i="75"/>
  <c r="AV515" i="75" s="1"/>
  <c r="N184" i="75"/>
  <c r="T513" i="75"/>
  <c r="AM184" i="75"/>
  <c r="AU185" i="75"/>
  <c r="AT515" i="75"/>
  <c r="Q514" i="75"/>
  <c r="AI240" i="75"/>
  <c r="AV239" i="75"/>
  <c r="AC184" i="75"/>
  <c r="AG241" i="75"/>
  <c r="Q285" i="75"/>
  <c r="Q122" i="75"/>
  <c r="J290" i="75"/>
  <c r="AR514" i="75"/>
  <c r="AR515" i="75" s="1"/>
  <c r="AB514" i="75"/>
  <c r="AG514" i="75"/>
  <c r="AG515" i="75" s="1"/>
  <c r="R240" i="75"/>
  <c r="O287" i="75"/>
  <c r="Z515" i="75"/>
  <c r="AJ240" i="75"/>
  <c r="M289" i="75"/>
  <c r="P122" i="75"/>
  <c r="AI514" i="75"/>
  <c r="AK186" i="75"/>
  <c r="X241" i="75"/>
  <c r="N288" i="75"/>
  <c r="AK240" i="75"/>
  <c r="AL184" i="75"/>
  <c r="N185" i="75"/>
  <c r="AO239" i="75"/>
  <c r="V184" i="75"/>
  <c r="AW514" i="75"/>
  <c r="S240" i="75"/>
  <c r="T514" i="75"/>
  <c r="AC514" i="75"/>
  <c r="AE514" i="75"/>
  <c r="AF185" i="75"/>
  <c r="AF513" i="75"/>
  <c r="Q239" i="75"/>
  <c r="X514" i="75"/>
  <c r="AE241" i="75"/>
  <c r="AP185" i="75"/>
  <c r="N67" i="75"/>
  <c r="AD239" i="75"/>
  <c r="AD240" i="75" s="1"/>
  <c r="AJ514" i="75"/>
  <c r="BA514" i="75"/>
  <c r="R185" i="75"/>
  <c r="AL185" i="75"/>
  <c r="AH240" i="75"/>
  <c r="X184" i="75"/>
  <c r="L69" i="75"/>
  <c r="L70" i="75" s="1"/>
  <c r="P240" i="75"/>
  <c r="P241" i="75" s="1"/>
  <c r="AF240" i="75"/>
  <c r="AJ185" i="75"/>
  <c r="W240" i="75"/>
  <c r="AD515" i="75"/>
  <c r="AB184" i="75"/>
  <c r="AB185" i="75" s="1"/>
  <c r="M184" i="75"/>
  <c r="AS184" i="75"/>
  <c r="AS185" i="75" s="1"/>
  <c r="AO185" i="75"/>
  <c r="AO186" i="75" s="1"/>
  <c r="AC239" i="75"/>
  <c r="AC240" i="75" s="1"/>
  <c r="Z241" i="75"/>
  <c r="M124" i="75"/>
  <c r="AF186" i="75"/>
  <c r="AY184" i="75"/>
  <c r="AW239" i="75"/>
  <c r="AW240" i="75" s="1"/>
  <c r="O122" i="75"/>
  <c r="AU515" i="75"/>
  <c r="AB240" i="75"/>
  <c r="AE515" i="75"/>
  <c r="AS240" i="75"/>
  <c r="Y514" i="75"/>
  <c r="AH515" i="75"/>
  <c r="S184" i="75"/>
  <c r="S185" i="75" s="1"/>
  <c r="AB515" i="75"/>
  <c r="AE185" i="75"/>
  <c r="AM185" i="75"/>
  <c r="O239" i="75"/>
  <c r="AO513" i="75"/>
  <c r="AO514" i="75" s="1"/>
  <c r="AZ185" i="75"/>
  <c r="AZ186" i="75"/>
  <c r="R241" i="75"/>
  <c r="Q66" i="75"/>
  <c r="AU186" i="75"/>
  <c r="AG186" i="75"/>
  <c r="AL240" i="75"/>
  <c r="AL241" i="75" s="1"/>
  <c r="L183" i="75"/>
  <c r="AX241" i="75"/>
  <c r="N123" i="75"/>
  <c r="T186" i="75"/>
  <c r="AU239" i="75"/>
  <c r="AU240" i="75" s="1"/>
  <c r="W512" i="75"/>
  <c r="M68" i="75"/>
  <c r="O513" i="75"/>
  <c r="O514" i="75" s="1"/>
  <c r="AP514" i="75"/>
  <c r="U514" i="75"/>
  <c r="AZ514" i="75"/>
  <c r="AM240" i="75"/>
  <c r="AN186" i="75"/>
  <c r="AA238" i="75"/>
  <c r="P66" i="75"/>
  <c r="AN513" i="75"/>
  <c r="AQ514" i="75"/>
  <c r="AL515" i="75"/>
  <c r="AI185" i="75"/>
  <c r="K124" i="75"/>
  <c r="K125" i="75" s="1"/>
  <c r="M69" i="75"/>
  <c r="O186" i="75"/>
  <c r="AQ240" i="75"/>
  <c r="Y185" i="75"/>
  <c r="V241" i="75"/>
  <c r="R514" i="75"/>
  <c r="Q240" i="75"/>
  <c r="L288" i="75"/>
  <c r="W184" i="75"/>
  <c r="W185" i="75" s="1"/>
  <c r="AM513" i="75"/>
  <c r="AT238" i="75"/>
  <c r="N513" i="75"/>
  <c r="N514" i="75" s="1"/>
  <c r="K290" i="75"/>
  <c r="J291" i="75"/>
  <c r="AQ186" i="75"/>
  <c r="O68" i="75"/>
  <c r="BA185" i="75"/>
  <c r="AZ241" i="75"/>
  <c r="W513" i="75"/>
  <c r="AP240" i="75"/>
  <c r="AP241" i="75" s="1"/>
  <c r="Q186" i="75"/>
  <c r="AN514" i="75"/>
  <c r="AT185" i="75"/>
  <c r="AX513" i="75"/>
  <c r="AX514" i="75" s="1"/>
  <c r="AA514" i="75"/>
  <c r="X185" i="75"/>
  <c r="AS241" i="75"/>
  <c r="AV185" i="75"/>
  <c r="AC515" i="75"/>
  <c r="AM514" i="75"/>
  <c r="AC185" i="75"/>
  <c r="P186" i="75"/>
  <c r="Y238" i="75"/>
  <c r="AW184" i="75"/>
  <c r="AW185" i="75" s="1"/>
  <c r="V513" i="75"/>
  <c r="AZ515" i="75"/>
  <c r="AS515" i="75"/>
  <c r="AH185" i="75"/>
  <c r="S514" i="75"/>
  <c r="AR185" i="75"/>
  <c r="L54" i="77" l="1"/>
  <c r="L58" i="77" s="1"/>
  <c r="L55" i="77"/>
  <c r="L59" i="77" s="1"/>
  <c r="K343" i="75"/>
  <c r="M55" i="77"/>
  <c r="M59" i="77" s="1"/>
  <c r="M54" i="77"/>
  <c r="M112" i="77" s="1"/>
  <c r="K104" i="73" s="1"/>
  <c r="M160" i="68"/>
  <c r="M105" i="68"/>
  <c r="M176" i="68"/>
  <c r="L60" i="77"/>
  <c r="L61" i="77" s="1"/>
  <c r="K32" i="80" s="1"/>
  <c r="J101" i="73" s="1"/>
  <c r="K58" i="77"/>
  <c r="K60" i="77"/>
  <c r="K61" i="77" s="1"/>
  <c r="J32" i="80" s="1"/>
  <c r="I101" i="73" s="1"/>
  <c r="K112" i="77"/>
  <c r="I104" i="73" s="1"/>
  <c r="M137" i="68"/>
  <c r="M104" i="68"/>
  <c r="M98" i="68"/>
  <c r="M225" i="68"/>
  <c r="M96" i="68"/>
  <c r="M172" i="68"/>
  <c r="M168" i="68"/>
  <c r="M152" i="68"/>
  <c r="M146" i="68"/>
  <c r="M156" i="68"/>
  <c r="M139" i="68"/>
  <c r="M256" i="68"/>
  <c r="M228" i="68"/>
  <c r="M182" i="68"/>
  <c r="M180" i="68"/>
  <c r="M240" i="68"/>
  <c r="M260" i="68"/>
  <c r="M183" i="68"/>
  <c r="M248" i="68"/>
  <c r="M227" i="68"/>
  <c r="M101" i="68"/>
  <c r="M20" i="68"/>
  <c r="M252" i="68"/>
  <c r="M236" i="68"/>
  <c r="M181" i="68"/>
  <c r="Q339" i="75"/>
  <c r="M343" i="75"/>
  <c r="J344" i="75"/>
  <c r="O341" i="75"/>
  <c r="N342" i="75"/>
  <c r="P340" i="75"/>
  <c r="K344" i="75"/>
  <c r="L342" i="75"/>
  <c r="M259" i="68"/>
  <c r="M255" i="68"/>
  <c r="M251" i="68"/>
  <c r="M247" i="68"/>
  <c r="M243" i="68"/>
  <c r="M239" i="68"/>
  <c r="M235" i="68"/>
  <c r="M224" i="68"/>
  <c r="M221" i="68"/>
  <c r="M230" i="68"/>
  <c r="M185" i="68"/>
  <c r="M179" i="68"/>
  <c r="M184" i="68"/>
  <c r="M223" i="68"/>
  <c r="P7" i="65"/>
  <c r="Q7" i="65" s="1"/>
  <c r="M258" i="68"/>
  <c r="M254" i="68"/>
  <c r="M250" i="68"/>
  <c r="M246" i="68"/>
  <c r="M242" i="68"/>
  <c r="M238" i="68"/>
  <c r="M234" i="68"/>
  <c r="M229" i="68"/>
  <c r="M189" i="68"/>
  <c r="M232" i="68"/>
  <c r="M186" i="68"/>
  <c r="N264" i="68"/>
  <c r="M257" i="68"/>
  <c r="M253" i="68"/>
  <c r="M249" i="68"/>
  <c r="M245" i="68"/>
  <c r="M241" i="68"/>
  <c r="M237" i="68"/>
  <c r="M233" i="68"/>
  <c r="M231" i="68"/>
  <c r="M222" i="68"/>
  <c r="M188" i="68"/>
  <c r="M187" i="68"/>
  <c r="H452" i="75"/>
  <c r="M165" i="68"/>
  <c r="M141" i="68"/>
  <c r="M99" i="68"/>
  <c r="M173" i="68"/>
  <c r="M161" i="68"/>
  <c r="M153" i="68"/>
  <c r="M144" i="68"/>
  <c r="M138" i="68"/>
  <c r="M102" i="68"/>
  <c r="M226" i="68"/>
  <c r="M174" i="68"/>
  <c r="M170" i="68"/>
  <c r="M166" i="68"/>
  <c r="M162" i="68"/>
  <c r="M158" i="68"/>
  <c r="M154" i="68"/>
  <c r="M150" i="68"/>
  <c r="M149" i="68"/>
  <c r="M140" i="68"/>
  <c r="M142" i="68"/>
  <c r="M95" i="68"/>
  <c r="M97" i="68"/>
  <c r="M100" i="68"/>
  <c r="M169" i="68"/>
  <c r="M157" i="68"/>
  <c r="M147" i="68"/>
  <c r="M175" i="68"/>
  <c r="M171" i="68"/>
  <c r="M167" i="68"/>
  <c r="M163" i="68"/>
  <c r="M159" i="68"/>
  <c r="M155" i="68"/>
  <c r="M151" i="68"/>
  <c r="M145" i="68"/>
  <c r="M148" i="68"/>
  <c r="M143" i="68"/>
  <c r="N565" i="75"/>
  <c r="N561" i="75"/>
  <c r="N569" i="75"/>
  <c r="N563" i="75"/>
  <c r="N568" i="75"/>
  <c r="N564" i="75"/>
  <c r="N567" i="75"/>
  <c r="N566" i="75"/>
  <c r="N562" i="75"/>
  <c r="N560" i="75"/>
  <c r="O625" i="75"/>
  <c r="O623" i="75"/>
  <c r="O616" i="75"/>
  <c r="O624" i="75"/>
  <c r="O622" i="75"/>
  <c r="O620" i="75"/>
  <c r="O626" i="75"/>
  <c r="O619" i="75"/>
  <c r="O621" i="75"/>
  <c r="O618" i="75"/>
  <c r="O617" i="75"/>
  <c r="N622" i="75"/>
  <c r="N620" i="75"/>
  <c r="N621" i="75"/>
  <c r="N619" i="75"/>
  <c r="N618" i="75"/>
  <c r="N625" i="75"/>
  <c r="N624" i="75"/>
  <c r="N617" i="75"/>
  <c r="N623" i="75"/>
  <c r="N616" i="75"/>
  <c r="O564" i="75"/>
  <c r="O561" i="75"/>
  <c r="O567" i="75"/>
  <c r="O563" i="75"/>
  <c r="O566" i="75"/>
  <c r="O570" i="75"/>
  <c r="O569" i="75"/>
  <c r="O560" i="75"/>
  <c r="O568" i="75"/>
  <c r="O562" i="75"/>
  <c r="O565" i="75"/>
  <c r="N55" i="76"/>
  <c r="N56" i="76" s="1"/>
  <c r="I18" i="77"/>
  <c r="I20" i="77" s="1"/>
  <c r="M16" i="68"/>
  <c r="H451" i="75"/>
  <c r="K15" i="73"/>
  <c r="M12" i="68"/>
  <c r="O29" i="72"/>
  <c r="O2" i="68"/>
  <c r="O7" i="67"/>
  <c r="M11" i="68"/>
  <c r="N265" i="68"/>
  <c r="N273" i="68"/>
  <c r="N263" i="68"/>
  <c r="N312" i="68"/>
  <c r="N270" i="68"/>
  <c r="N266" i="68"/>
  <c r="N269" i="68"/>
  <c r="O11" i="75"/>
  <c r="O7" i="75"/>
  <c r="O8" i="75"/>
  <c r="O12" i="75"/>
  <c r="O15" i="75"/>
  <c r="O9" i="75"/>
  <c r="O6" i="75"/>
  <c r="O13" i="75"/>
  <c r="O5" i="75"/>
  <c r="O14" i="75"/>
  <c r="O10" i="75"/>
  <c r="N308" i="68"/>
  <c r="N305" i="68"/>
  <c r="N274" i="68"/>
  <c r="N307" i="68"/>
  <c r="N313" i="68"/>
  <c r="N315" i="68"/>
  <c r="N311" i="68"/>
  <c r="N317" i="68"/>
  <c r="N309" i="68"/>
  <c r="N316" i="68"/>
  <c r="N310" i="68"/>
  <c r="N306" i="68"/>
  <c r="N318" i="68"/>
  <c r="N319" i="68"/>
  <c r="N321" i="68"/>
  <c r="N320" i="68"/>
  <c r="N322" i="68"/>
  <c r="N323" i="68"/>
  <c r="N324" i="68"/>
  <c r="N325" i="68"/>
  <c r="N327" i="68"/>
  <c r="N326" i="68"/>
  <c r="N328" i="68"/>
  <c r="N329" i="68"/>
  <c r="N330" i="68"/>
  <c r="N331" i="68"/>
  <c r="N332" i="68"/>
  <c r="N333" i="68"/>
  <c r="N335" i="68"/>
  <c r="N334" i="68"/>
  <c r="N337" i="68"/>
  <c r="N336" i="68"/>
  <c r="N338" i="68"/>
  <c r="N339" i="68"/>
  <c r="N340" i="68"/>
  <c r="N341" i="68"/>
  <c r="N342" i="68"/>
  <c r="N343" i="68"/>
  <c r="N344" i="68"/>
  <c r="N29" i="67"/>
  <c r="N249" i="67"/>
  <c r="N124" i="67"/>
  <c r="N62" i="67"/>
  <c r="N56" i="67"/>
  <c r="N46" i="67"/>
  <c r="N256" i="67"/>
  <c r="N236" i="67"/>
  <c r="N172" i="67"/>
  <c r="N137" i="67"/>
  <c r="N85" i="67"/>
  <c r="N207" i="67"/>
  <c r="N194" i="67"/>
  <c r="N159" i="67"/>
  <c r="N102" i="67"/>
  <c r="N79" i="67"/>
  <c r="N314" i="68"/>
  <c r="N272" i="68"/>
  <c r="M18" i="68"/>
  <c r="N267" i="68"/>
  <c r="N268" i="68"/>
  <c r="N271" i="68"/>
  <c r="M13" i="68"/>
  <c r="M14" i="68"/>
  <c r="M19" i="68"/>
  <c r="M15" i="68"/>
  <c r="M17" i="68"/>
  <c r="O78" i="74"/>
  <c r="N5" i="68"/>
  <c r="M61" i="72" s="1"/>
  <c r="M62" i="72" s="1"/>
  <c r="O81" i="74"/>
  <c r="N7" i="68"/>
  <c r="O80" i="74"/>
  <c r="N6" i="68"/>
  <c r="M56" i="68"/>
  <c r="M58" i="68"/>
  <c r="M60" i="68"/>
  <c r="M63" i="68"/>
  <c r="M57" i="68"/>
  <c r="M61" i="68"/>
  <c r="M62" i="68"/>
  <c r="M53" i="68"/>
  <c r="M55" i="68"/>
  <c r="M59" i="68"/>
  <c r="M21" i="68"/>
  <c r="M54" i="68"/>
  <c r="M64" i="68"/>
  <c r="M65" i="68"/>
  <c r="M67" i="68"/>
  <c r="M66" i="68"/>
  <c r="M68" i="68"/>
  <c r="M69" i="68"/>
  <c r="M70" i="68"/>
  <c r="M71" i="68"/>
  <c r="M72" i="68"/>
  <c r="M73" i="68"/>
  <c r="M74" i="68"/>
  <c r="M75" i="68"/>
  <c r="M76" i="68"/>
  <c r="M77" i="68"/>
  <c r="M78" i="68"/>
  <c r="M79" i="68"/>
  <c r="M80" i="68"/>
  <c r="M81" i="68"/>
  <c r="M82" i="68"/>
  <c r="M83" i="68"/>
  <c r="M84" i="68"/>
  <c r="M85" i="68"/>
  <c r="M86" i="68"/>
  <c r="M87" i="68"/>
  <c r="M88" i="68"/>
  <c r="M90" i="68"/>
  <c r="M89" i="68"/>
  <c r="M91" i="68"/>
  <c r="M92" i="68"/>
  <c r="I450" i="75"/>
  <c r="R283" i="75"/>
  <c r="T118" i="75"/>
  <c r="T62" i="75"/>
  <c r="U60" i="75"/>
  <c r="P6" i="65"/>
  <c r="O13" i="65"/>
  <c r="O8" i="68" s="1"/>
  <c r="O11" i="65"/>
  <c r="P556" i="75" s="1"/>
  <c r="P559" i="75" s="1"/>
  <c r="O12" i="65"/>
  <c r="P612" i="75" s="1"/>
  <c r="P615" i="75" s="1"/>
  <c r="Z1" i="74"/>
  <c r="AA1" i="74" s="1"/>
  <c r="Y4" i="74"/>
  <c r="O8" i="65"/>
  <c r="P1" i="75" s="1"/>
  <c r="P4" i="75" s="1"/>
  <c r="P76" i="74"/>
  <c r="Q5" i="65"/>
  <c r="AA88" i="77"/>
  <c r="AA90" i="77" s="1"/>
  <c r="Y88" i="77"/>
  <c r="Y90" i="77" s="1"/>
  <c r="AM88" i="77"/>
  <c r="AM90" i="77" s="1"/>
  <c r="Q88" i="77"/>
  <c r="Q90" i="77" s="1"/>
  <c r="AZ88" i="77"/>
  <c r="AZ90" i="77" s="1"/>
  <c r="AU88" i="77"/>
  <c r="AU90" i="77" s="1"/>
  <c r="F88" i="77"/>
  <c r="AF88" i="77"/>
  <c r="AF90" i="77" s="1"/>
  <c r="G88" i="77"/>
  <c r="H88" i="77"/>
  <c r="Z88" i="77"/>
  <c r="Z90" i="77" s="1"/>
  <c r="P88" i="77"/>
  <c r="P90" i="77" s="1"/>
  <c r="E88" i="77"/>
  <c r="X88" i="77"/>
  <c r="X90" i="77" s="1"/>
  <c r="AB88" i="77"/>
  <c r="AB90" i="77" s="1"/>
  <c r="AV88" i="77"/>
  <c r="AV90" i="77" s="1"/>
  <c r="O88" i="77"/>
  <c r="O90" i="77" s="1"/>
  <c r="T88" i="77"/>
  <c r="T90" i="77" s="1"/>
  <c r="AD88" i="77"/>
  <c r="AD90" i="77" s="1"/>
  <c r="D88" i="77"/>
  <c r="U88" i="77"/>
  <c r="U90" i="77" s="1"/>
  <c r="AJ88" i="77"/>
  <c r="AJ90" i="77" s="1"/>
  <c r="I88" i="77"/>
  <c r="AL88" i="77"/>
  <c r="AL90" i="77" s="1"/>
  <c r="AT88" i="77"/>
  <c r="AT90" i="77" s="1"/>
  <c r="R88" i="77"/>
  <c r="R90" i="77" s="1"/>
  <c r="AX88" i="77"/>
  <c r="AX90" i="77" s="1"/>
  <c r="BA88" i="77"/>
  <c r="BA90" i="77" s="1"/>
  <c r="J88" i="77"/>
  <c r="AN88" i="77"/>
  <c r="AN90" i="77" s="1"/>
  <c r="AS88" i="77"/>
  <c r="AS90" i="77" s="1"/>
  <c r="W88" i="77"/>
  <c r="W90" i="77" s="1"/>
  <c r="V88" i="77"/>
  <c r="V90" i="77" s="1"/>
  <c r="AR88" i="77"/>
  <c r="AR90" i="77" s="1"/>
  <c r="K88" i="77"/>
  <c r="M88" i="77"/>
  <c r="AI88" i="77"/>
  <c r="AI90" i="77" s="1"/>
  <c r="AO88" i="77"/>
  <c r="AO90" i="77" s="1"/>
  <c r="AP88" i="77"/>
  <c r="AP90" i="77" s="1"/>
  <c r="L88" i="77"/>
  <c r="AQ88" i="77"/>
  <c r="AQ90" i="77" s="1"/>
  <c r="N88" i="77"/>
  <c r="N90" i="77" s="1"/>
  <c r="AC88" i="77"/>
  <c r="AC90" i="77" s="1"/>
  <c r="AW88" i="77"/>
  <c r="AW90" i="77" s="1"/>
  <c r="AK88" i="77"/>
  <c r="AK90" i="77" s="1"/>
  <c r="AY88" i="77"/>
  <c r="AY90" i="77" s="1"/>
  <c r="AG88" i="77"/>
  <c r="AG90" i="77" s="1"/>
  <c r="S88" i="77"/>
  <c r="S90" i="77" s="1"/>
  <c r="AE88" i="77"/>
  <c r="AE90" i="77" s="1"/>
  <c r="AH88" i="77"/>
  <c r="AH90" i="77" s="1"/>
  <c r="S64" i="75"/>
  <c r="S120" i="75"/>
  <c r="V514" i="75"/>
  <c r="AY185" i="75"/>
  <c r="V185" i="75"/>
  <c r="T240" i="75"/>
  <c r="L71" i="75"/>
  <c r="O515" i="75"/>
  <c r="L289" i="75"/>
  <c r="Q187" i="75"/>
  <c r="W514" i="75"/>
  <c r="Q123" i="75"/>
  <c r="AG187" i="75"/>
  <c r="BA515" i="75"/>
  <c r="X242" i="75"/>
  <c r="AX186" i="75"/>
  <c r="AP242" i="75"/>
  <c r="U187" i="75"/>
  <c r="M125" i="75"/>
  <c r="AR242" i="75"/>
  <c r="O123" i="75"/>
  <c r="AD241" i="75"/>
  <c r="N289" i="75"/>
  <c r="R121" i="75"/>
  <c r="N68" i="75"/>
  <c r="T515" i="75"/>
  <c r="AD186" i="75"/>
  <c r="AI186" i="75"/>
  <c r="AH516" i="75"/>
  <c r="AQ515" i="75"/>
  <c r="AJ241" i="75"/>
  <c r="AJ242" i="75" s="1"/>
  <c r="J126" i="75"/>
  <c r="AP515" i="75"/>
  <c r="S186" i="75"/>
  <c r="T241" i="75"/>
  <c r="O288" i="75"/>
  <c r="AF514" i="75"/>
  <c r="AC516" i="75"/>
  <c r="AQ187" i="75"/>
  <c r="AK515" i="75"/>
  <c r="AW241" i="75"/>
  <c r="AL516" i="75"/>
  <c r="AV186" i="75"/>
  <c r="AS186" i="75"/>
  <c r="AO240" i="75"/>
  <c r="L124" i="75"/>
  <c r="AF515" i="75"/>
  <c r="AG516" i="75"/>
  <c r="P187" i="75"/>
  <c r="AY516" i="75"/>
  <c r="AR516" i="75"/>
  <c r="P123" i="75"/>
  <c r="AN241" i="75"/>
  <c r="AZ516" i="75"/>
  <c r="AT516" i="75"/>
  <c r="AL242" i="75"/>
  <c r="AZ242" i="75"/>
  <c r="AV187" i="75"/>
  <c r="AB516" i="75"/>
  <c r="R242" i="75"/>
  <c r="M70" i="75"/>
  <c r="AT239" i="75"/>
  <c r="AT240" i="75" s="1"/>
  <c r="AD516" i="75"/>
  <c r="AN515" i="75"/>
  <c r="AM241" i="75"/>
  <c r="Z516" i="75"/>
  <c r="Y186" i="75"/>
  <c r="Y239" i="75"/>
  <c r="AA187" i="75"/>
  <c r="Z242" i="75"/>
  <c r="AM515" i="75"/>
  <c r="AZ187" i="75"/>
  <c r="AP186" i="75"/>
  <c r="R186" i="75"/>
  <c r="AV240" i="75"/>
  <c r="AV241" i="75" s="1"/>
  <c r="AE242" i="75"/>
  <c r="Q67" i="75"/>
  <c r="AS242" i="75"/>
  <c r="AS516" i="75"/>
  <c r="AA515" i="75"/>
  <c r="W241" i="75"/>
  <c r="W242" i="75" s="1"/>
  <c r="AK241" i="75"/>
  <c r="AK242" i="75" s="1"/>
  <c r="P515" i="75"/>
  <c r="K70" i="75"/>
  <c r="K291" i="75"/>
  <c r="AF241" i="75"/>
  <c r="AJ186" i="75"/>
  <c r="AX242" i="75"/>
  <c r="AN187" i="75"/>
  <c r="P242" i="75"/>
  <c r="AX515" i="75"/>
  <c r="AR186" i="75"/>
  <c r="R515" i="75"/>
  <c r="AW186" i="75"/>
  <c r="AT241" i="75"/>
  <c r="AH241" i="75"/>
  <c r="T187" i="75"/>
  <c r="N124" i="75"/>
  <c r="AI515" i="75"/>
  <c r="U241" i="75"/>
  <c r="V186" i="75"/>
  <c r="AJ515" i="75"/>
  <c r="AH186" i="75"/>
  <c r="P287" i="75"/>
  <c r="AO515" i="75"/>
  <c r="U515" i="75"/>
  <c r="X515" i="75"/>
  <c r="X516" i="75" s="1"/>
  <c r="V242" i="75"/>
  <c r="AO241" i="75"/>
  <c r="K126" i="75"/>
  <c r="AI516" i="75"/>
  <c r="AO187" i="75"/>
  <c r="P67" i="75"/>
  <c r="P68" i="75" s="1"/>
  <c r="AS187" i="75"/>
  <c r="Y515" i="75"/>
  <c r="O240" i="75"/>
  <c r="O241" i="75" s="1"/>
  <c r="S241" i="75"/>
  <c r="S242" i="75" s="1"/>
  <c r="Q515" i="75"/>
  <c r="Q516" i="75" s="1"/>
  <c r="V515" i="75"/>
  <c r="AT186" i="75"/>
  <c r="AA516" i="75"/>
  <c r="AM186" i="75"/>
  <c r="AE516" i="75"/>
  <c r="AC186" i="75"/>
  <c r="AC241" i="75"/>
  <c r="AQ241" i="75"/>
  <c r="N69" i="75"/>
  <c r="P516" i="75"/>
  <c r="Q241" i="75"/>
  <c r="AG242" i="75"/>
  <c r="AK187" i="75"/>
  <c r="AV242" i="75"/>
  <c r="S65" i="75"/>
  <c r="AY186" i="75"/>
  <c r="AU187" i="75"/>
  <c r="S515" i="75"/>
  <c r="AB241" i="75"/>
  <c r="AB242" i="75" s="1"/>
  <c r="AW515" i="75"/>
  <c r="AW516" i="75" s="1"/>
  <c r="AY240" i="75"/>
  <c r="AY241" i="75" s="1"/>
  <c r="S121" i="75"/>
  <c r="Z187" i="75"/>
  <c r="Y187" i="75"/>
  <c r="BA242" i="75"/>
  <c r="AU516" i="75"/>
  <c r="AU241" i="75"/>
  <c r="BA186" i="75"/>
  <c r="W515" i="75"/>
  <c r="Q286" i="75"/>
  <c r="O69" i="75"/>
  <c r="AA239" i="75"/>
  <c r="R65" i="75"/>
  <c r="AB186" i="75"/>
  <c r="AF187" i="75"/>
  <c r="AI241" i="75"/>
  <c r="AE186" i="75"/>
  <c r="W186" i="75"/>
  <c r="L125" i="75"/>
  <c r="AV516" i="75"/>
  <c r="M290" i="75"/>
  <c r="U242" i="75"/>
  <c r="X186" i="75"/>
  <c r="AL186" i="75"/>
  <c r="R285" i="75"/>
  <c r="L112" i="77" l="1"/>
  <c r="J104" i="73" s="1"/>
  <c r="M60" i="77"/>
  <c r="M61" i="77" s="1"/>
  <c r="L32" i="80" s="1"/>
  <c r="K101" i="73" s="1"/>
  <c r="M58" i="77"/>
  <c r="N55" i="77"/>
  <c r="N59" i="77" s="1"/>
  <c r="N54" i="77"/>
  <c r="N58" i="77" s="1"/>
  <c r="N100" i="68"/>
  <c r="N179" i="68"/>
  <c r="O55" i="77"/>
  <c r="O59" i="77" s="1"/>
  <c r="O54" i="77"/>
  <c r="O58" i="77" s="1"/>
  <c r="O264" i="68"/>
  <c r="Q77" i="74"/>
  <c r="R339" i="75"/>
  <c r="L343" i="75"/>
  <c r="M344" i="75"/>
  <c r="N343" i="75"/>
  <c r="Q340" i="75"/>
  <c r="J345" i="75"/>
  <c r="O342" i="75"/>
  <c r="K345" i="75"/>
  <c r="P341" i="75"/>
  <c r="F457" i="75"/>
  <c r="G455" i="75"/>
  <c r="P565" i="75"/>
  <c r="P567" i="75"/>
  <c r="P564" i="75"/>
  <c r="P569" i="75"/>
  <c r="P571" i="75"/>
  <c r="P563" i="75"/>
  <c r="P566" i="75"/>
  <c r="P562" i="75"/>
  <c r="P561" i="75"/>
  <c r="P570" i="75"/>
  <c r="P568" i="75"/>
  <c r="P560" i="75"/>
  <c r="P625" i="75"/>
  <c r="P617" i="75"/>
  <c r="P616" i="75"/>
  <c r="P624" i="75"/>
  <c r="P622" i="75"/>
  <c r="P620" i="75"/>
  <c r="P623" i="75"/>
  <c r="P626" i="75"/>
  <c r="P619" i="75"/>
  <c r="P627" i="75"/>
  <c r="P621" i="75"/>
  <c r="P618" i="75"/>
  <c r="E459" i="75"/>
  <c r="E458" i="75"/>
  <c r="F458" i="75"/>
  <c r="O55" i="76"/>
  <c r="O56" i="76" s="1"/>
  <c r="J21" i="76"/>
  <c r="J23" i="76" s="1"/>
  <c r="L15" i="73"/>
  <c r="N21" i="68"/>
  <c r="O308" i="68"/>
  <c r="O266" i="68"/>
  <c r="O274" i="68"/>
  <c r="O273" i="68"/>
  <c r="O306" i="68"/>
  <c r="P8" i="75"/>
  <c r="P12" i="75"/>
  <c r="P16" i="75"/>
  <c r="P7" i="75"/>
  <c r="P11" i="75"/>
  <c r="P15" i="75"/>
  <c r="P6" i="75"/>
  <c r="P10" i="75"/>
  <c r="P14" i="75"/>
  <c r="P5" i="75"/>
  <c r="P9" i="75"/>
  <c r="P13" i="75"/>
  <c r="P29" i="72"/>
  <c r="P2" i="68"/>
  <c r="P7" i="67"/>
  <c r="O269" i="68"/>
  <c r="O263" i="68"/>
  <c r="O315" i="68"/>
  <c r="O311" i="68"/>
  <c r="O309" i="68"/>
  <c r="O316" i="68"/>
  <c r="O307" i="68"/>
  <c r="O305" i="68"/>
  <c r="O317" i="68"/>
  <c r="O275" i="68"/>
  <c r="O318" i="68"/>
  <c r="O319" i="68"/>
  <c r="O320" i="68"/>
  <c r="O321" i="68"/>
  <c r="O322" i="68"/>
  <c r="O323" i="68"/>
  <c r="O324" i="68"/>
  <c r="O325" i="68"/>
  <c r="O326" i="68"/>
  <c r="O327" i="68"/>
  <c r="O328" i="68"/>
  <c r="O329" i="68"/>
  <c r="O330" i="68"/>
  <c r="O331" i="68"/>
  <c r="O332" i="68"/>
  <c r="O333" i="68"/>
  <c r="O334" i="68"/>
  <c r="O335" i="68"/>
  <c r="O336" i="68"/>
  <c r="O337" i="68"/>
  <c r="O338" i="68"/>
  <c r="O339" i="68"/>
  <c r="O340" i="68"/>
  <c r="O341" i="68"/>
  <c r="O342" i="68"/>
  <c r="O343" i="68"/>
  <c r="O344" i="68"/>
  <c r="O267" i="68"/>
  <c r="O313" i="68"/>
  <c r="O271" i="68"/>
  <c r="O310" i="68"/>
  <c r="O268" i="68"/>
  <c r="O314" i="68"/>
  <c r="O272" i="68"/>
  <c r="O312" i="68"/>
  <c r="O270" i="68"/>
  <c r="O256" i="67"/>
  <c r="O249" i="67"/>
  <c r="O236" i="67"/>
  <c r="O207" i="67"/>
  <c r="O194" i="67"/>
  <c r="O172" i="67"/>
  <c r="O159" i="67"/>
  <c r="O137" i="67"/>
  <c r="O124" i="67"/>
  <c r="O102" i="67"/>
  <c r="O85" i="67"/>
  <c r="O79" i="67"/>
  <c r="O62" i="67"/>
  <c r="O56" i="67"/>
  <c r="O46" i="67"/>
  <c r="O29" i="67"/>
  <c r="O265" i="68"/>
  <c r="N61" i="68"/>
  <c r="N55" i="68"/>
  <c r="N17" i="68"/>
  <c r="N96" i="68"/>
  <c r="N14" i="68"/>
  <c r="N103" i="68"/>
  <c r="N189" i="68"/>
  <c r="N11" i="68"/>
  <c r="N182" i="68"/>
  <c r="N185" i="68"/>
  <c r="N181" i="68"/>
  <c r="N19" i="68"/>
  <c r="N13" i="68"/>
  <c r="N102" i="68"/>
  <c r="N95" i="68"/>
  <c r="N18" i="68"/>
  <c r="N188" i="68"/>
  <c r="N98" i="68"/>
  <c r="N184" i="68"/>
  <c r="N180" i="68"/>
  <c r="N99" i="68"/>
  <c r="N97" i="68"/>
  <c r="N101" i="68"/>
  <c r="N183" i="68"/>
  <c r="N16" i="68"/>
  <c r="N12" i="68"/>
  <c r="N15" i="68"/>
  <c r="N105" i="68"/>
  <c r="N186" i="68"/>
  <c r="N20" i="68"/>
  <c r="N187" i="68"/>
  <c r="N104" i="68"/>
  <c r="P78" i="74"/>
  <c r="O5" i="68"/>
  <c r="N61" i="72" s="1"/>
  <c r="N62" i="72" s="1"/>
  <c r="P81" i="74"/>
  <c r="O7" i="68"/>
  <c r="O222" i="68" s="1"/>
  <c r="P80" i="74"/>
  <c r="O6" i="68"/>
  <c r="O100" i="68" s="1"/>
  <c r="N148" i="68"/>
  <c r="N146" i="68"/>
  <c r="N140" i="68"/>
  <c r="N147" i="68"/>
  <c r="N137" i="68"/>
  <c r="N149" i="68"/>
  <c r="N144" i="68"/>
  <c r="N142" i="68"/>
  <c r="N106" i="68"/>
  <c r="N138" i="68"/>
  <c r="N145" i="68"/>
  <c r="N141" i="68"/>
  <c r="N143" i="68"/>
  <c r="N139" i="68"/>
  <c r="N150" i="68"/>
  <c r="N151" i="68"/>
  <c r="N152" i="68"/>
  <c r="N153" i="68"/>
  <c r="N154" i="68"/>
  <c r="N155" i="68"/>
  <c r="N156" i="68"/>
  <c r="N157" i="68"/>
  <c r="N158" i="68"/>
  <c r="N159" i="68"/>
  <c r="N160" i="68"/>
  <c r="N161" i="68"/>
  <c r="N162" i="68"/>
  <c r="N163" i="68"/>
  <c r="N164" i="68"/>
  <c r="N165" i="68"/>
  <c r="N166" i="68"/>
  <c r="N167" i="68"/>
  <c r="N168" i="68"/>
  <c r="N169" i="68"/>
  <c r="N170" i="68"/>
  <c r="N171" i="68"/>
  <c r="N172" i="68"/>
  <c r="N173" i="68"/>
  <c r="N174" i="68"/>
  <c r="N175" i="68"/>
  <c r="N176" i="68"/>
  <c r="N231" i="68"/>
  <c r="N225" i="68"/>
  <c r="N227" i="68"/>
  <c r="N226" i="68"/>
  <c r="N222" i="68"/>
  <c r="N233" i="68"/>
  <c r="N230" i="68"/>
  <c r="N228" i="68"/>
  <c r="N224" i="68"/>
  <c r="N221" i="68"/>
  <c r="N223" i="68"/>
  <c r="N229" i="68"/>
  <c r="N190" i="68"/>
  <c r="O190" i="68" s="1"/>
  <c r="N232" i="68"/>
  <c r="N234" i="68"/>
  <c r="N235" i="68"/>
  <c r="N236" i="68"/>
  <c r="N237" i="68"/>
  <c r="N238" i="68"/>
  <c r="N239" i="68"/>
  <c r="N240" i="68"/>
  <c r="N241" i="68"/>
  <c r="N242" i="68"/>
  <c r="N243" i="68"/>
  <c r="N244" i="68"/>
  <c r="N245" i="68"/>
  <c r="N246" i="68"/>
  <c r="N247" i="68"/>
  <c r="N248" i="68"/>
  <c r="N249" i="68"/>
  <c r="N250" i="68"/>
  <c r="N251" i="68"/>
  <c r="N252" i="68"/>
  <c r="N253" i="68"/>
  <c r="N254" i="68"/>
  <c r="N255" i="68"/>
  <c r="N256" i="68"/>
  <c r="N257" i="68"/>
  <c r="N258" i="68"/>
  <c r="N259" i="68"/>
  <c r="N260" i="68"/>
  <c r="N54" i="68"/>
  <c r="N64" i="68"/>
  <c r="N60" i="68"/>
  <c r="N57" i="68"/>
  <c r="N65" i="68"/>
  <c r="N58" i="68"/>
  <c r="N63" i="68"/>
  <c r="N53" i="68"/>
  <c r="N22" i="68"/>
  <c r="N59" i="68"/>
  <c r="N56" i="68"/>
  <c r="N62" i="68"/>
  <c r="N66" i="68"/>
  <c r="N67" i="68"/>
  <c r="N68" i="68"/>
  <c r="N69" i="68"/>
  <c r="N70" i="68"/>
  <c r="N71" i="68"/>
  <c r="N72" i="68"/>
  <c r="N73" i="68"/>
  <c r="N74" i="68"/>
  <c r="N75" i="68"/>
  <c r="N77" i="68"/>
  <c r="N76" i="68"/>
  <c r="N78" i="68"/>
  <c r="N79" i="68"/>
  <c r="N80" i="68"/>
  <c r="N81" i="68"/>
  <c r="N82" i="68"/>
  <c r="N83" i="68"/>
  <c r="N84" i="68"/>
  <c r="N86" i="68"/>
  <c r="N85" i="68"/>
  <c r="N87" i="68"/>
  <c r="N88" i="68"/>
  <c r="N89" i="68"/>
  <c r="N90" i="68"/>
  <c r="N91" i="68"/>
  <c r="N92" i="68"/>
  <c r="J18" i="77"/>
  <c r="J20" i="77" s="1"/>
  <c r="K21" i="76"/>
  <c r="K23" i="76" s="1"/>
  <c r="I451" i="75"/>
  <c r="S283" i="75"/>
  <c r="U62" i="75"/>
  <c r="V60" i="75"/>
  <c r="U118" i="75"/>
  <c r="R77" i="74"/>
  <c r="Q6" i="65"/>
  <c r="P13" i="65"/>
  <c r="P8" i="68" s="1"/>
  <c r="P11" i="65"/>
  <c r="P12" i="65"/>
  <c r="Q612" i="75" s="1"/>
  <c r="Q615" i="75" s="1"/>
  <c r="K90" i="77"/>
  <c r="I90" i="77"/>
  <c r="F90" i="77"/>
  <c r="P8" i="65"/>
  <c r="Q1" i="75" s="1"/>
  <c r="Q4" i="75" s="1"/>
  <c r="Q76" i="74"/>
  <c r="AB1" i="74"/>
  <c r="AA4" i="74"/>
  <c r="L90" i="77"/>
  <c r="M90" i="77"/>
  <c r="D90" i="77"/>
  <c r="J90" i="77"/>
  <c r="E90" i="77"/>
  <c r="G90" i="77"/>
  <c r="H90" i="77"/>
  <c r="R5" i="65"/>
  <c r="R7" i="65" s="1"/>
  <c r="T120" i="75"/>
  <c r="T64" i="75"/>
  <c r="AP243" i="75"/>
  <c r="AH242" i="75"/>
  <c r="AP187" i="75"/>
  <c r="AB187" i="75"/>
  <c r="AD187" i="75"/>
  <c r="AY242" i="75"/>
  <c r="L126" i="75"/>
  <c r="AD242" i="75"/>
  <c r="BA243" i="75"/>
  <c r="AR243" i="75"/>
  <c r="AU188" i="75"/>
  <c r="AE187" i="75"/>
  <c r="AG188" i="75"/>
  <c r="AL517" i="75"/>
  <c r="AG243" i="75"/>
  <c r="W243" i="75"/>
  <c r="P288" i="75"/>
  <c r="K127" i="75"/>
  <c r="AI242" i="75"/>
  <c r="Q242" i="75"/>
  <c r="S66" i="75"/>
  <c r="R187" i="75"/>
  <c r="AA240" i="75"/>
  <c r="AM187" i="75"/>
  <c r="AK243" i="75"/>
  <c r="AL243" i="75"/>
  <c r="AV188" i="75"/>
  <c r="AX516" i="75"/>
  <c r="P124" i="75"/>
  <c r="L290" i="75"/>
  <c r="AH517" i="75"/>
  <c r="AW242" i="75"/>
  <c r="AV243" i="75"/>
  <c r="Z243" i="75"/>
  <c r="AT242" i="75"/>
  <c r="S516" i="75"/>
  <c r="AK188" i="75"/>
  <c r="AO516" i="75"/>
  <c r="AX187" i="75"/>
  <c r="Q68" i="75"/>
  <c r="AZ517" i="75"/>
  <c r="W187" i="75"/>
  <c r="AI187" i="75"/>
  <c r="N290" i="75"/>
  <c r="AW517" i="75"/>
  <c r="V243" i="75"/>
  <c r="AT517" i="75"/>
  <c r="AM516" i="75"/>
  <c r="AR517" i="75"/>
  <c r="AT187" i="75"/>
  <c r="AC517" i="75"/>
  <c r="Y188" i="75"/>
  <c r="AU242" i="75"/>
  <c r="R286" i="75"/>
  <c r="M71" i="75"/>
  <c r="AJ243" i="75"/>
  <c r="AY187" i="75"/>
  <c r="AG517" i="75"/>
  <c r="P69" i="75"/>
  <c r="AU517" i="75"/>
  <c r="AO188" i="75"/>
  <c r="AY517" i="75"/>
  <c r="U516" i="75"/>
  <c r="V516" i="75"/>
  <c r="L72" i="75"/>
  <c r="R516" i="75"/>
  <c r="AS517" i="75"/>
  <c r="T121" i="75"/>
  <c r="AN188" i="75"/>
  <c r="K71" i="75"/>
  <c r="AA188" i="75"/>
  <c r="AN242" i="75"/>
  <c r="AK516" i="75"/>
  <c r="AL187" i="75"/>
  <c r="Q188" i="75"/>
  <c r="Q517" i="75"/>
  <c r="R243" i="75"/>
  <c r="AC187" i="75"/>
  <c r="BA516" i="75"/>
  <c r="N70" i="75"/>
  <c r="AS243" i="75"/>
  <c r="AZ188" i="75"/>
  <c r="K292" i="75"/>
  <c r="AX243" i="75"/>
  <c r="T188" i="75"/>
  <c r="T65" i="75"/>
  <c r="N125" i="75"/>
  <c r="O70" i="75"/>
  <c r="AJ187" i="75"/>
  <c r="R66" i="75"/>
  <c r="AO242" i="75"/>
  <c r="AF516" i="75"/>
  <c r="AD517" i="75"/>
  <c r="T516" i="75"/>
  <c r="AQ242" i="75"/>
  <c r="AF188" i="75"/>
  <c r="Z188" i="75"/>
  <c r="AQ188" i="75"/>
  <c r="Z517" i="75"/>
  <c r="AV517" i="75"/>
  <c r="AH187" i="75"/>
  <c r="S187" i="75"/>
  <c r="AA517" i="75"/>
  <c r="S122" i="75"/>
  <c r="AF242" i="75"/>
  <c r="AC242" i="75"/>
  <c r="AN516" i="75"/>
  <c r="V187" i="75"/>
  <c r="T242" i="75"/>
  <c r="S243" i="75"/>
  <c r="X243" i="75"/>
  <c r="Y516" i="75"/>
  <c r="AR187" i="75"/>
  <c r="M126" i="75"/>
  <c r="AM242" i="75"/>
  <c r="O124" i="75"/>
  <c r="AZ243" i="75"/>
  <c r="AJ516" i="75"/>
  <c r="Q287" i="75"/>
  <c r="U243" i="75"/>
  <c r="AW187" i="75"/>
  <c r="Y240" i="75"/>
  <c r="AQ516" i="75"/>
  <c r="U188" i="75"/>
  <c r="AS188" i="75"/>
  <c r="AB243" i="75"/>
  <c r="AI517" i="75"/>
  <c r="X187" i="75"/>
  <c r="O289" i="75"/>
  <c r="X517" i="75"/>
  <c r="R122" i="75"/>
  <c r="AE243" i="75"/>
  <c r="M291" i="75"/>
  <c r="Q124" i="75"/>
  <c r="AP516" i="75"/>
  <c r="W516" i="75"/>
  <c r="AB517" i="75"/>
  <c r="S285" i="75"/>
  <c r="AE517" i="75"/>
  <c r="W517" i="75"/>
  <c r="BA187" i="75"/>
  <c r="N60" i="77" l="1"/>
  <c r="N61" i="77" s="1"/>
  <c r="M32" i="80" s="1"/>
  <c r="L101" i="73" s="1"/>
  <c r="N112" i="77"/>
  <c r="L104" i="73" s="1"/>
  <c r="P55" i="77"/>
  <c r="P59" i="77" s="1"/>
  <c r="P54" i="77"/>
  <c r="P58" i="77" s="1"/>
  <c r="S339" i="75"/>
  <c r="Q341" i="75"/>
  <c r="O343" i="75"/>
  <c r="N344" i="75"/>
  <c r="K346" i="75"/>
  <c r="L344" i="75"/>
  <c r="M345" i="75"/>
  <c r="R340" i="75"/>
  <c r="P342" i="75"/>
  <c r="G456" i="75"/>
  <c r="G457" i="75"/>
  <c r="Q627" i="75"/>
  <c r="Q625" i="75"/>
  <c r="Q617" i="75"/>
  <c r="Q622" i="75"/>
  <c r="Q624" i="75"/>
  <c r="Q616" i="75"/>
  <c r="Q626" i="75"/>
  <c r="Q628" i="75"/>
  <c r="Q620" i="75"/>
  <c r="Q619" i="75"/>
  <c r="Q623" i="75"/>
  <c r="Q621" i="75"/>
  <c r="Q618" i="75"/>
  <c r="P6" i="68"/>
  <c r="P151" i="68" s="1"/>
  <c r="Q556" i="75"/>
  <c r="Q559" i="75" s="1"/>
  <c r="Q80" i="74"/>
  <c r="F459" i="75"/>
  <c r="J449" i="75"/>
  <c r="H453" i="75"/>
  <c r="P55" i="76"/>
  <c r="P56" i="76" s="1"/>
  <c r="O112" i="77"/>
  <c r="M104" i="73" s="1"/>
  <c r="O60" i="77"/>
  <c r="O61" i="77" s="1"/>
  <c r="N32" i="80" s="1"/>
  <c r="M101" i="73" s="1"/>
  <c r="M15" i="73"/>
  <c r="O21" i="68"/>
  <c r="O187" i="68"/>
  <c r="O186" i="68"/>
  <c r="O188" i="68"/>
  <c r="O184" i="68"/>
  <c r="O181" i="68"/>
  <c r="Q5" i="75"/>
  <c r="Q9" i="75"/>
  <c r="Q13" i="75"/>
  <c r="Q17" i="75"/>
  <c r="Q8" i="75"/>
  <c r="Q12" i="75"/>
  <c r="Q16" i="75"/>
  <c r="Q7" i="75"/>
  <c r="Q11" i="75"/>
  <c r="Q15" i="75"/>
  <c r="Q6" i="75"/>
  <c r="Q10" i="75"/>
  <c r="Q14" i="75"/>
  <c r="P307" i="68"/>
  <c r="P311" i="68"/>
  <c r="P308" i="68"/>
  <c r="P313" i="68"/>
  <c r="P309" i="68"/>
  <c r="P318" i="68"/>
  <c r="P315" i="68"/>
  <c r="P317" i="68"/>
  <c r="P310" i="68"/>
  <c r="P316" i="68"/>
  <c r="P312" i="68"/>
  <c r="P306" i="68"/>
  <c r="P314" i="68"/>
  <c r="P276" i="68"/>
  <c r="P319" i="68"/>
  <c r="P305" i="68"/>
  <c r="P320" i="68"/>
  <c r="P321" i="68"/>
  <c r="P322" i="68"/>
  <c r="P323" i="68"/>
  <c r="P324" i="68"/>
  <c r="P325" i="68"/>
  <c r="P326" i="68"/>
  <c r="P327" i="68"/>
  <c r="P328" i="68"/>
  <c r="P329" i="68"/>
  <c r="P330" i="68"/>
  <c r="P331" i="68"/>
  <c r="P332" i="68"/>
  <c r="P333" i="68"/>
  <c r="P334" i="68"/>
  <c r="P335" i="68"/>
  <c r="P336" i="68"/>
  <c r="P337" i="68"/>
  <c r="P338" i="68"/>
  <c r="P339" i="68"/>
  <c r="P340" i="68"/>
  <c r="P341" i="68"/>
  <c r="P342" i="68"/>
  <c r="P343" i="68"/>
  <c r="P344" i="68"/>
  <c r="P29" i="67"/>
  <c r="P256" i="67"/>
  <c r="P249" i="67"/>
  <c r="P236" i="67"/>
  <c r="P207" i="67"/>
  <c r="P194" i="67"/>
  <c r="P172" i="67"/>
  <c r="P159" i="67"/>
  <c r="P137" i="67"/>
  <c r="P124" i="67"/>
  <c r="P102" i="67"/>
  <c r="P85" i="67"/>
  <c r="P79" i="67"/>
  <c r="P62" i="67"/>
  <c r="P56" i="67"/>
  <c r="P46" i="67"/>
  <c r="O16" i="68"/>
  <c r="O99" i="68"/>
  <c r="P141" i="68" s="1"/>
  <c r="O13" i="68"/>
  <c r="P267" i="68"/>
  <c r="P275" i="68"/>
  <c r="P269" i="68"/>
  <c r="P274" i="68"/>
  <c r="P264" i="68"/>
  <c r="P268" i="68"/>
  <c r="P263" i="68"/>
  <c r="Q29" i="72"/>
  <c r="Q2" i="68"/>
  <c r="Q7" i="67"/>
  <c r="O22" i="68"/>
  <c r="O63" i="68"/>
  <c r="O15" i="68"/>
  <c r="O101" i="68"/>
  <c r="O95" i="68"/>
  <c r="P95" i="68" s="1"/>
  <c r="P270" i="68"/>
  <c r="P266" i="68"/>
  <c r="P265" i="68"/>
  <c r="O11" i="68"/>
  <c r="O96" i="68"/>
  <c r="P272" i="68"/>
  <c r="P271" i="68"/>
  <c r="P273" i="68"/>
  <c r="O58" i="68"/>
  <c r="O62" i="68"/>
  <c r="O55" i="68"/>
  <c r="O61" i="68"/>
  <c r="O20" i="68"/>
  <c r="O12" i="68"/>
  <c r="O97" i="68"/>
  <c r="O98" i="68"/>
  <c r="P98" i="68" s="1"/>
  <c r="O102" i="68"/>
  <c r="O185" i="68"/>
  <c r="O189" i="68"/>
  <c r="O17" i="68"/>
  <c r="O179" i="68"/>
  <c r="O104" i="68"/>
  <c r="O105" i="68"/>
  <c r="O183" i="68"/>
  <c r="O180" i="68"/>
  <c r="O18" i="68"/>
  <c r="O19" i="68"/>
  <c r="O182" i="68"/>
  <c r="O14" i="68"/>
  <c r="O103" i="68"/>
  <c r="Q78" i="74"/>
  <c r="P5" i="68"/>
  <c r="O61" i="72" s="1"/>
  <c r="O62" i="72" s="1"/>
  <c r="Q81" i="74"/>
  <c r="P7" i="68"/>
  <c r="P150" i="68"/>
  <c r="P152" i="68"/>
  <c r="P157" i="68"/>
  <c r="P160" i="68"/>
  <c r="P165" i="68"/>
  <c r="P168" i="68"/>
  <c r="P173" i="68"/>
  <c r="P176" i="68"/>
  <c r="O148" i="68"/>
  <c r="O106" i="68"/>
  <c r="O146" i="68"/>
  <c r="O140" i="68"/>
  <c r="O141" i="68"/>
  <c r="O139" i="68"/>
  <c r="O150" i="68"/>
  <c r="O143" i="68"/>
  <c r="O142" i="68"/>
  <c r="O147" i="68"/>
  <c r="O137" i="68"/>
  <c r="O151" i="68"/>
  <c r="O107" i="68"/>
  <c r="O149" i="68"/>
  <c r="O144" i="68"/>
  <c r="O145" i="68"/>
  <c r="O138" i="68"/>
  <c r="O152" i="68"/>
  <c r="O153" i="68"/>
  <c r="O154" i="68"/>
  <c r="O155" i="68"/>
  <c r="O156" i="68"/>
  <c r="O157" i="68"/>
  <c r="O158" i="68"/>
  <c r="O159" i="68"/>
  <c r="O160" i="68"/>
  <c r="O161" i="68"/>
  <c r="O162" i="68"/>
  <c r="O163" i="68"/>
  <c r="O164" i="68"/>
  <c r="O165" i="68"/>
  <c r="O166" i="68"/>
  <c r="O167" i="68"/>
  <c r="O168" i="68"/>
  <c r="O169" i="68"/>
  <c r="O170" i="68"/>
  <c r="O171" i="68"/>
  <c r="O172" i="68"/>
  <c r="O173" i="68"/>
  <c r="O174" i="68"/>
  <c r="O175" i="68"/>
  <c r="O176" i="68"/>
  <c r="O232" i="68"/>
  <c r="O224" i="68"/>
  <c r="O226" i="68"/>
  <c r="O231" i="68"/>
  <c r="O233" i="68"/>
  <c r="O234" i="68"/>
  <c r="O223" i="68"/>
  <c r="O229" i="68"/>
  <c r="O225" i="68"/>
  <c r="O221" i="68"/>
  <c r="O227" i="68"/>
  <c r="O228" i="68"/>
  <c r="O230" i="68"/>
  <c r="O191" i="68"/>
  <c r="O235" i="68"/>
  <c r="O236" i="68"/>
  <c r="O237" i="68"/>
  <c r="O238" i="68"/>
  <c r="O239" i="68"/>
  <c r="O240" i="68"/>
  <c r="O241" i="68"/>
  <c r="O242" i="68"/>
  <c r="O243" i="68"/>
  <c r="O244" i="68"/>
  <c r="O245" i="68"/>
  <c r="O246" i="68"/>
  <c r="O247" i="68"/>
  <c r="O248" i="68"/>
  <c r="O249" i="68"/>
  <c r="O250" i="68"/>
  <c r="O251" i="68"/>
  <c r="O252" i="68"/>
  <c r="O253" i="68"/>
  <c r="O254" i="68"/>
  <c r="O255" i="68"/>
  <c r="O256" i="68"/>
  <c r="O257" i="68"/>
  <c r="O258" i="68"/>
  <c r="O259" i="68"/>
  <c r="O260" i="68"/>
  <c r="O65" i="68"/>
  <c r="O53" i="68"/>
  <c r="O54" i="68"/>
  <c r="O66" i="68"/>
  <c r="O57" i="68"/>
  <c r="O67" i="68"/>
  <c r="O59" i="68"/>
  <c r="O60" i="68"/>
  <c r="O64" i="68"/>
  <c r="O56" i="68"/>
  <c r="O23" i="68"/>
  <c r="O68" i="68"/>
  <c r="O69" i="68"/>
  <c r="O70" i="68"/>
  <c r="O71" i="68"/>
  <c r="O72" i="68"/>
  <c r="O73" i="68"/>
  <c r="O74" i="68"/>
  <c r="O75" i="68"/>
  <c r="O76" i="68"/>
  <c r="O77" i="68"/>
  <c r="O78" i="68"/>
  <c r="O79" i="68"/>
  <c r="O80" i="68"/>
  <c r="O81" i="68"/>
  <c r="O82" i="68"/>
  <c r="O84" i="68"/>
  <c r="O83" i="68"/>
  <c r="O85" i="68"/>
  <c r="O86" i="68"/>
  <c r="O87" i="68"/>
  <c r="O88" i="68"/>
  <c r="O90" i="68"/>
  <c r="O89" i="68"/>
  <c r="O91" i="68"/>
  <c r="O92" i="68"/>
  <c r="I452" i="75"/>
  <c r="V118" i="75"/>
  <c r="T283" i="75"/>
  <c r="V62" i="75"/>
  <c r="W60" i="75"/>
  <c r="S77" i="74"/>
  <c r="R6" i="65"/>
  <c r="Q12" i="65"/>
  <c r="R612" i="75" s="1"/>
  <c r="R615" i="75" s="1"/>
  <c r="Q11" i="65"/>
  <c r="R556" i="75" s="1"/>
  <c r="R559" i="75" s="1"/>
  <c r="Q13" i="65"/>
  <c r="Q8" i="68" s="1"/>
  <c r="Q8" i="65"/>
  <c r="R1" i="75" s="1"/>
  <c r="R4" i="75" s="1"/>
  <c r="R76" i="74"/>
  <c r="AB4" i="74"/>
  <c r="E26" i="74" s="1"/>
  <c r="C96" i="77" s="1"/>
  <c r="AC1" i="74"/>
  <c r="S5" i="65"/>
  <c r="S7" i="65" s="1"/>
  <c r="U120" i="75"/>
  <c r="U64" i="75"/>
  <c r="L127" i="75"/>
  <c r="AR518" i="75"/>
  <c r="X244" i="75"/>
  <c r="AU243" i="75"/>
  <c r="S517" i="75"/>
  <c r="U244" i="75"/>
  <c r="AV189" i="75"/>
  <c r="AX517" i="75"/>
  <c r="AC518" i="75"/>
  <c r="W518" i="75"/>
  <c r="AV518" i="75"/>
  <c r="AA189" i="75"/>
  <c r="T189" i="75"/>
  <c r="AT243" i="75"/>
  <c r="AC243" i="75"/>
  <c r="AH243" i="75"/>
  <c r="V244" i="75"/>
  <c r="AP244" i="75"/>
  <c r="Q69" i="75"/>
  <c r="AJ188" i="75"/>
  <c r="AM517" i="75"/>
  <c r="O290" i="75"/>
  <c r="N71" i="75"/>
  <c r="R287" i="75"/>
  <c r="O125" i="75"/>
  <c r="AW518" i="75"/>
  <c r="Q288" i="75"/>
  <c r="AA241" i="75"/>
  <c r="AQ189" i="75"/>
  <c r="AL188" i="75"/>
  <c r="BA188" i="75"/>
  <c r="P289" i="75"/>
  <c r="S286" i="75"/>
  <c r="S123" i="75"/>
  <c r="AF517" i="75"/>
  <c r="AD243" i="75"/>
  <c r="AT188" i="75"/>
  <c r="V188" i="75"/>
  <c r="AG189" i="75"/>
  <c r="U65" i="75"/>
  <c r="AA518" i="75"/>
  <c r="T517" i="75"/>
  <c r="AV244" i="75"/>
  <c r="AB188" i="75"/>
  <c r="AP517" i="75"/>
  <c r="AD518" i="75"/>
  <c r="AO243" i="75"/>
  <c r="Y189" i="75"/>
  <c r="AE188" i="75"/>
  <c r="AY518" i="75"/>
  <c r="AX188" i="75"/>
  <c r="AL518" i="75"/>
  <c r="AS189" i="75"/>
  <c r="AW243" i="75"/>
  <c r="AI518" i="75"/>
  <c r="S244" i="75"/>
  <c r="AO189" i="75"/>
  <c r="AQ517" i="75"/>
  <c r="V517" i="75"/>
  <c r="AC188" i="75"/>
  <c r="Y517" i="75"/>
  <c r="AR244" i="75"/>
  <c r="S67" i="75"/>
  <c r="Z518" i="75"/>
  <c r="AH188" i="75"/>
  <c r="AS244" i="75"/>
  <c r="AB244" i="75"/>
  <c r="Q125" i="75"/>
  <c r="AP188" i="75"/>
  <c r="AN189" i="75"/>
  <c r="AU189" i="75"/>
  <c r="AB518" i="75"/>
  <c r="AO517" i="75"/>
  <c r="T243" i="75"/>
  <c r="AI243" i="75"/>
  <c r="AX244" i="75"/>
  <c r="AN517" i="75"/>
  <c r="X188" i="75"/>
  <c r="T66" i="75"/>
  <c r="R123" i="75"/>
  <c r="R244" i="75"/>
  <c r="AL244" i="75"/>
  <c r="AQ243" i="75"/>
  <c r="N126" i="75"/>
  <c r="AT518" i="75"/>
  <c r="U517" i="75"/>
  <c r="T122" i="75"/>
  <c r="AY243" i="75"/>
  <c r="BA517" i="75"/>
  <c r="AS518" i="75"/>
  <c r="AK244" i="75"/>
  <c r="X518" i="75"/>
  <c r="U121" i="75"/>
  <c r="AG518" i="75"/>
  <c r="N291" i="75"/>
  <c r="R188" i="75"/>
  <c r="AF243" i="75"/>
  <c r="M72" i="75"/>
  <c r="U189" i="75"/>
  <c r="AI188" i="75"/>
  <c r="AM188" i="75"/>
  <c r="BA244" i="75"/>
  <c r="AJ517" i="75"/>
  <c r="S188" i="75"/>
  <c r="AN243" i="75"/>
  <c r="AE518" i="75"/>
  <c r="Q243" i="75"/>
  <c r="AZ189" i="75"/>
  <c r="L291" i="75"/>
  <c r="AW188" i="75"/>
  <c r="W244" i="75"/>
  <c r="AD188" i="75"/>
  <c r="AM243" i="75"/>
  <c r="AY188" i="75"/>
  <c r="AZ244" i="75"/>
  <c r="AJ244" i="75"/>
  <c r="AH518" i="75"/>
  <c r="AR188" i="75"/>
  <c r="AG244" i="75"/>
  <c r="R517" i="75"/>
  <c r="R67" i="75"/>
  <c r="AU518" i="75"/>
  <c r="Y241" i="75"/>
  <c r="AK517" i="75"/>
  <c r="M292" i="75"/>
  <c r="AE244" i="75"/>
  <c r="Z189" i="75"/>
  <c r="W188" i="75"/>
  <c r="P70" i="75"/>
  <c r="AZ518" i="75"/>
  <c r="Z244" i="75"/>
  <c r="AF189" i="75"/>
  <c r="P125" i="75"/>
  <c r="AK189" i="75"/>
  <c r="M127" i="75"/>
  <c r="O71" i="75"/>
  <c r="T285" i="75"/>
  <c r="P172" i="68" l="1"/>
  <c r="P164" i="68"/>
  <c r="P156" i="68"/>
  <c r="P108" i="68"/>
  <c r="P105" i="68"/>
  <c r="P97" i="68"/>
  <c r="P107" i="68"/>
  <c r="P169" i="68"/>
  <c r="P161" i="68"/>
  <c r="P153" i="68"/>
  <c r="P175" i="68"/>
  <c r="P171" i="68"/>
  <c r="P167" i="68"/>
  <c r="P163" i="68"/>
  <c r="P159" i="68"/>
  <c r="P155" i="68"/>
  <c r="P142" i="68"/>
  <c r="P103" i="68"/>
  <c r="P104" i="68"/>
  <c r="P100" i="68"/>
  <c r="P143" i="68"/>
  <c r="P106" i="68"/>
  <c r="P174" i="68"/>
  <c r="P170" i="68"/>
  <c r="P166" i="68"/>
  <c r="P162" i="68"/>
  <c r="P158" i="68"/>
  <c r="P154" i="68"/>
  <c r="P102" i="68"/>
  <c r="P138" i="68"/>
  <c r="Q55" i="77"/>
  <c r="Q59" i="77" s="1"/>
  <c r="Q54" i="77"/>
  <c r="P137" i="68"/>
  <c r="T339" i="75"/>
  <c r="L345" i="75"/>
  <c r="S340" i="75"/>
  <c r="N345" i="75"/>
  <c r="R341" i="75"/>
  <c r="M346" i="75"/>
  <c r="P343" i="75"/>
  <c r="O344" i="75"/>
  <c r="Q342" i="75"/>
  <c r="G458" i="75"/>
  <c r="R629" i="75"/>
  <c r="R622" i="75"/>
  <c r="R624" i="75"/>
  <c r="R617" i="75"/>
  <c r="R626" i="75"/>
  <c r="R628" i="75"/>
  <c r="R616" i="75"/>
  <c r="R621" i="75"/>
  <c r="R623" i="75"/>
  <c r="R620" i="75"/>
  <c r="R625" i="75"/>
  <c r="R627" i="75"/>
  <c r="R619" i="75"/>
  <c r="R618" i="75"/>
  <c r="Q565" i="75"/>
  <c r="Q567" i="75"/>
  <c r="Q564" i="75"/>
  <c r="Q569" i="75"/>
  <c r="Q571" i="75"/>
  <c r="Q563" i="75"/>
  <c r="Q568" i="75"/>
  <c r="Q566" i="75"/>
  <c r="Q562" i="75"/>
  <c r="Q572" i="75"/>
  <c r="Q570" i="75"/>
  <c r="Q561" i="75"/>
  <c r="Q560" i="75"/>
  <c r="R568" i="75"/>
  <c r="R570" i="75"/>
  <c r="R561" i="75"/>
  <c r="R572" i="75"/>
  <c r="R565" i="75"/>
  <c r="R560" i="75"/>
  <c r="R567" i="75"/>
  <c r="R569" i="75"/>
  <c r="R564" i="75"/>
  <c r="R563" i="75"/>
  <c r="R571" i="75"/>
  <c r="R573" i="75"/>
  <c r="R566" i="75"/>
  <c r="R562" i="75"/>
  <c r="F460" i="75"/>
  <c r="E461" i="75"/>
  <c r="E460" i="75"/>
  <c r="H454" i="75"/>
  <c r="P60" i="77"/>
  <c r="P61" i="77" s="1"/>
  <c r="O32" i="80" s="1"/>
  <c r="N101" i="73" s="1"/>
  <c r="P112" i="77"/>
  <c r="N104" i="73" s="1"/>
  <c r="J451" i="75"/>
  <c r="P144" i="68"/>
  <c r="P181" i="68"/>
  <c r="P101" i="68"/>
  <c r="J450" i="75"/>
  <c r="P96" i="68"/>
  <c r="N15" i="73"/>
  <c r="P146" i="68"/>
  <c r="L21" i="76"/>
  <c r="L23" i="76" s="1"/>
  <c r="P22" i="68"/>
  <c r="P139" i="68"/>
  <c r="K449" i="75"/>
  <c r="P23" i="68"/>
  <c r="P99" i="68"/>
  <c r="P190" i="68"/>
  <c r="P187" i="68"/>
  <c r="Q273" i="68"/>
  <c r="Q272" i="68"/>
  <c r="Q264" i="68"/>
  <c r="Q275" i="68"/>
  <c r="Q256" i="67"/>
  <c r="Q249" i="67"/>
  <c r="Q236" i="67"/>
  <c r="Q207" i="67"/>
  <c r="Q194" i="67"/>
  <c r="Q172" i="67"/>
  <c r="Q159" i="67"/>
  <c r="Q137" i="67"/>
  <c r="Q124" i="67"/>
  <c r="Q102" i="67"/>
  <c r="Q85" i="67"/>
  <c r="Q79" i="67"/>
  <c r="Q62" i="67"/>
  <c r="Q56" i="67"/>
  <c r="Q46" i="67"/>
  <c r="Q29" i="67"/>
  <c r="P140" i="68"/>
  <c r="P186" i="68"/>
  <c r="Q271" i="68"/>
  <c r="Q265" i="68"/>
  <c r="Q276" i="68"/>
  <c r="Q311" i="68"/>
  <c r="Q269" i="68"/>
  <c r="Q55" i="76"/>
  <c r="Q56" i="76" s="1"/>
  <c r="P182" i="68"/>
  <c r="P183" i="68"/>
  <c r="P185" i="68"/>
  <c r="Q263" i="68"/>
  <c r="R7" i="75"/>
  <c r="R8" i="75"/>
  <c r="R12" i="75"/>
  <c r="R15" i="75"/>
  <c r="R11" i="75"/>
  <c r="R16" i="75"/>
  <c r="R17" i="75"/>
  <c r="R5" i="75"/>
  <c r="R18" i="75"/>
  <c r="R10" i="75"/>
  <c r="R13" i="75"/>
  <c r="R9" i="75"/>
  <c r="R14" i="75"/>
  <c r="R6" i="75"/>
  <c r="Q315" i="68"/>
  <c r="Q277" i="68"/>
  <c r="Q318" i="68"/>
  <c r="Q314" i="68"/>
  <c r="Q308" i="68"/>
  <c r="Q307" i="68"/>
  <c r="Q312" i="68"/>
  <c r="Q319" i="68"/>
  <c r="Q320" i="68"/>
  <c r="Q313" i="68"/>
  <c r="Q306" i="68"/>
  <c r="Q309" i="68"/>
  <c r="Q305" i="68"/>
  <c r="Q317" i="68"/>
  <c r="Q310" i="68"/>
  <c r="Q322" i="68"/>
  <c r="Q321" i="68"/>
  <c r="Q323" i="68"/>
  <c r="Q324" i="68"/>
  <c r="Q325" i="68"/>
  <c r="Q326" i="68"/>
  <c r="Q327" i="68"/>
  <c r="Q329" i="68"/>
  <c r="Q328" i="68"/>
  <c r="Q330" i="68"/>
  <c r="Q331" i="68"/>
  <c r="Q332" i="68"/>
  <c r="Q333" i="68"/>
  <c r="Q334" i="68"/>
  <c r="Q335" i="68"/>
  <c r="Q336" i="68"/>
  <c r="Q337" i="68"/>
  <c r="Q338" i="68"/>
  <c r="Q339" i="68"/>
  <c r="Q340" i="68"/>
  <c r="Q341" i="68"/>
  <c r="Q342" i="68"/>
  <c r="Q343" i="68"/>
  <c r="Q344" i="68"/>
  <c r="R29" i="72"/>
  <c r="R2" i="68"/>
  <c r="R7" i="67"/>
  <c r="Q316" i="68"/>
  <c r="Q274" i="68"/>
  <c r="P145" i="68"/>
  <c r="P188" i="68"/>
  <c r="Q266" i="68"/>
  <c r="Q270" i="68"/>
  <c r="Q268" i="68"/>
  <c r="Q267" i="68"/>
  <c r="P149" i="68"/>
  <c r="P13" i="68"/>
  <c r="P15" i="68"/>
  <c r="P189" i="68"/>
  <c r="P229" i="68"/>
  <c r="P228" i="68"/>
  <c r="P225" i="68"/>
  <c r="P224" i="68"/>
  <c r="P227" i="68"/>
  <c r="P230" i="68"/>
  <c r="P147" i="68"/>
  <c r="P16" i="68"/>
  <c r="P14" i="68"/>
  <c r="P180" i="68"/>
  <c r="P21" i="68"/>
  <c r="P11" i="68"/>
  <c r="P17" i="68"/>
  <c r="P148" i="68"/>
  <c r="P18" i="68"/>
  <c r="P184" i="68"/>
  <c r="P179" i="68"/>
  <c r="P20" i="68"/>
  <c r="P19" i="68"/>
  <c r="P12" i="68"/>
  <c r="R78" i="74"/>
  <c r="Q5" i="68"/>
  <c r="P61" i="72" s="1"/>
  <c r="P62" i="72" s="1"/>
  <c r="R80" i="74"/>
  <c r="Q6" i="68"/>
  <c r="Q97" i="68" s="1"/>
  <c r="R81" i="74"/>
  <c r="Q7" i="68"/>
  <c r="P233" i="68"/>
  <c r="P191" i="68"/>
  <c r="P235" i="68"/>
  <c r="P232" i="68"/>
  <c r="P221" i="68"/>
  <c r="P231" i="68"/>
  <c r="P223" i="68"/>
  <c r="P222" i="68"/>
  <c r="P226" i="68"/>
  <c r="P234" i="68"/>
  <c r="P192" i="68"/>
  <c r="P236" i="68"/>
  <c r="P237" i="68"/>
  <c r="P238" i="68"/>
  <c r="P239" i="68"/>
  <c r="P240" i="68"/>
  <c r="P241" i="68"/>
  <c r="P242" i="68"/>
  <c r="P243" i="68"/>
  <c r="P244" i="68"/>
  <c r="P245" i="68"/>
  <c r="P246" i="68"/>
  <c r="P247" i="68"/>
  <c r="P248" i="68"/>
  <c r="P249" i="68"/>
  <c r="P250" i="68"/>
  <c r="P251" i="68"/>
  <c r="P252" i="68"/>
  <c r="P253" i="68"/>
  <c r="P254" i="68"/>
  <c r="P255" i="68"/>
  <c r="P256" i="68"/>
  <c r="P257" i="68"/>
  <c r="P258" i="68"/>
  <c r="P259" i="68"/>
  <c r="P260" i="68"/>
  <c r="P63" i="68"/>
  <c r="P62" i="68"/>
  <c r="P56" i="68"/>
  <c r="P64" i="68"/>
  <c r="P57" i="68"/>
  <c r="P54" i="68"/>
  <c r="P66" i="68"/>
  <c r="P67" i="68"/>
  <c r="P61" i="68"/>
  <c r="P60" i="68"/>
  <c r="P58" i="68"/>
  <c r="P65" i="68"/>
  <c r="P55" i="68"/>
  <c r="P24" i="68"/>
  <c r="P59" i="68"/>
  <c r="P53" i="68"/>
  <c r="P68" i="68"/>
  <c r="P69" i="68"/>
  <c r="P70" i="68"/>
  <c r="P72" i="68"/>
  <c r="P71" i="68"/>
  <c r="P73" i="68"/>
  <c r="P74" i="68"/>
  <c r="P75" i="68"/>
  <c r="P76" i="68"/>
  <c r="P77" i="68"/>
  <c r="P78" i="68"/>
  <c r="P79" i="68"/>
  <c r="P80" i="68"/>
  <c r="P82" i="68"/>
  <c r="P81" i="68"/>
  <c r="P83" i="68"/>
  <c r="P84" i="68"/>
  <c r="P85" i="68"/>
  <c r="P86" i="68"/>
  <c r="P87" i="68"/>
  <c r="P88" i="68"/>
  <c r="P89" i="68"/>
  <c r="P90" i="68"/>
  <c r="P91" i="68"/>
  <c r="P92" i="68"/>
  <c r="K18" i="77"/>
  <c r="K20" i="77" s="1"/>
  <c r="G461" i="75"/>
  <c r="G459" i="75"/>
  <c r="G460" i="75"/>
  <c r="I453" i="75"/>
  <c r="K450" i="75"/>
  <c r="W62" i="75"/>
  <c r="X60" i="75"/>
  <c r="W118" i="75"/>
  <c r="U283" i="75"/>
  <c r="S6" i="65"/>
  <c r="R11" i="65"/>
  <c r="S556" i="75" s="1"/>
  <c r="S559" i="75" s="1"/>
  <c r="R12" i="65"/>
  <c r="S612" i="75" s="1"/>
  <c r="S615" i="75" s="1"/>
  <c r="R13" i="65"/>
  <c r="R8" i="68" s="1"/>
  <c r="T5" i="65"/>
  <c r="T7" i="65" s="1"/>
  <c r="T77" i="74"/>
  <c r="AD96" i="77"/>
  <c r="J96" i="77"/>
  <c r="K96" i="77"/>
  <c r="V96" i="77"/>
  <c r="AG96" i="77"/>
  <c r="AK96" i="77"/>
  <c r="Z96" i="77"/>
  <c r="AU96" i="77"/>
  <c r="O96" i="77"/>
  <c r="AA96" i="77"/>
  <c r="AP96" i="77"/>
  <c r="G96" i="77"/>
  <c r="AR96" i="77"/>
  <c r="AM96" i="77"/>
  <c r="W96" i="77"/>
  <c r="AT96" i="77"/>
  <c r="Q96" i="77"/>
  <c r="X96" i="77"/>
  <c r="AY96" i="77"/>
  <c r="AW96" i="77"/>
  <c r="R96" i="77"/>
  <c r="AZ96" i="77"/>
  <c r="AX96" i="77"/>
  <c r="AC96" i="77"/>
  <c r="AF96" i="77"/>
  <c r="L96" i="77"/>
  <c r="AO96" i="77"/>
  <c r="AQ96" i="77"/>
  <c r="T96" i="77"/>
  <c r="AH96" i="77"/>
  <c r="AI96" i="77"/>
  <c r="P96" i="77"/>
  <c r="S96" i="77"/>
  <c r="U96" i="77"/>
  <c r="AV96" i="77"/>
  <c r="D96" i="77"/>
  <c r="H96" i="77"/>
  <c r="AB96" i="77"/>
  <c r="M96" i="77"/>
  <c r="AL96" i="77"/>
  <c r="AJ96" i="77"/>
  <c r="Y96" i="77"/>
  <c r="N96" i="77"/>
  <c r="BA96" i="77"/>
  <c r="AE96" i="77"/>
  <c r="I96" i="77"/>
  <c r="AN96" i="77"/>
  <c r="AS96" i="77"/>
  <c r="E96" i="77"/>
  <c r="F96" i="77"/>
  <c r="S76" i="74"/>
  <c r="R8" i="65"/>
  <c r="S1" i="75" s="1"/>
  <c r="S4" i="75" s="1"/>
  <c r="AD1" i="74"/>
  <c r="AC4" i="74"/>
  <c r="E27" i="74" s="1"/>
  <c r="C97" i="77" s="1"/>
  <c r="V120" i="75"/>
  <c r="V64" i="75"/>
  <c r="Y242" i="75"/>
  <c r="AN244" i="75"/>
  <c r="AL519" i="75"/>
  <c r="AB245" i="75"/>
  <c r="AP518" i="75"/>
  <c r="U190" i="75"/>
  <c r="AM189" i="75"/>
  <c r="BA518" i="75"/>
  <c r="AI189" i="75"/>
  <c r="M73" i="75"/>
  <c r="AN190" i="75"/>
  <c r="AO190" i="75"/>
  <c r="U66" i="75"/>
  <c r="W189" i="75"/>
  <c r="V245" i="75"/>
  <c r="T67" i="75"/>
  <c r="AX189" i="75"/>
  <c r="AF190" i="75"/>
  <c r="S189" i="75"/>
  <c r="AM244" i="75"/>
  <c r="AI519" i="75"/>
  <c r="AS519" i="75"/>
  <c r="AA519" i="75"/>
  <c r="AY519" i="75"/>
  <c r="AH519" i="75"/>
  <c r="AW244" i="75"/>
  <c r="AZ245" i="75"/>
  <c r="W245" i="75"/>
  <c r="R288" i="75"/>
  <c r="Z190" i="75"/>
  <c r="U285" i="75"/>
  <c r="AJ245" i="75"/>
  <c r="AP245" i="75"/>
  <c r="T244" i="75"/>
  <c r="AA242" i="75"/>
  <c r="AL189" i="75"/>
  <c r="AJ518" i="75"/>
  <c r="AG519" i="75"/>
  <c r="V518" i="75"/>
  <c r="AC244" i="75"/>
  <c r="AJ189" i="75"/>
  <c r="AB189" i="75"/>
  <c r="AU244" i="75"/>
  <c r="AZ519" i="75"/>
  <c r="AU519" i="75"/>
  <c r="AY244" i="75"/>
  <c r="AZ190" i="75"/>
  <c r="U518" i="75"/>
  <c r="AP189" i="75"/>
  <c r="X519" i="75"/>
  <c r="AR245" i="75"/>
  <c r="AQ190" i="75"/>
  <c r="AT519" i="75"/>
  <c r="AW519" i="75"/>
  <c r="AT244" i="75"/>
  <c r="N292" i="75"/>
  <c r="S518" i="75"/>
  <c r="P71" i="75"/>
  <c r="L128" i="75"/>
  <c r="AW189" i="75"/>
  <c r="AE519" i="75"/>
  <c r="AS245" i="75"/>
  <c r="AT189" i="75"/>
  <c r="AV519" i="75"/>
  <c r="AF518" i="75"/>
  <c r="AA190" i="75"/>
  <c r="V189" i="75"/>
  <c r="O126" i="75"/>
  <c r="R68" i="75"/>
  <c r="U245" i="75"/>
  <c r="AM518" i="75"/>
  <c r="AU190" i="75"/>
  <c r="X189" i="75"/>
  <c r="AV245" i="75"/>
  <c r="BA245" i="75"/>
  <c r="Z245" i="75"/>
  <c r="L292" i="75"/>
  <c r="AQ244" i="75"/>
  <c r="AK245" i="75"/>
  <c r="T190" i="75"/>
  <c r="AG245" i="75"/>
  <c r="AD244" i="75"/>
  <c r="R189" i="75"/>
  <c r="T518" i="75"/>
  <c r="W519" i="75"/>
  <c r="AE245" i="75"/>
  <c r="AS190" i="75"/>
  <c r="AC189" i="75"/>
  <c r="Y190" i="75"/>
  <c r="AC519" i="75"/>
  <c r="AO518" i="75"/>
  <c r="S245" i="75"/>
  <c r="T123" i="75"/>
  <c r="AI244" i="75"/>
  <c r="M293" i="75"/>
  <c r="Q70" i="75"/>
  <c r="N127" i="75"/>
  <c r="Y518" i="75"/>
  <c r="P126" i="75"/>
  <c r="AF244" i="75"/>
  <c r="AX245" i="75"/>
  <c r="AR519" i="75"/>
  <c r="AK518" i="75"/>
  <c r="AH244" i="75"/>
  <c r="AD189" i="75"/>
  <c r="AN518" i="75"/>
  <c r="AH189" i="75"/>
  <c r="R518" i="75"/>
  <c r="AX518" i="75"/>
  <c r="AR189" i="75"/>
  <c r="AO244" i="75"/>
  <c r="N72" i="75"/>
  <c r="AG190" i="75"/>
  <c r="AY189" i="75"/>
  <c r="O72" i="75"/>
  <c r="O291" i="75"/>
  <c r="X245" i="75"/>
  <c r="S287" i="75"/>
  <c r="S124" i="75"/>
  <c r="Q126" i="75"/>
  <c r="AK190" i="75"/>
  <c r="AL245" i="75"/>
  <c r="AE189" i="75"/>
  <c r="BA189" i="75"/>
  <c r="Z519" i="75"/>
  <c r="R124" i="75"/>
  <c r="T286" i="75"/>
  <c r="P290" i="75"/>
  <c r="Q289" i="75"/>
  <c r="AQ518" i="75"/>
  <c r="M128" i="75"/>
  <c r="AV190" i="75"/>
  <c r="AB519" i="75"/>
  <c r="S68" i="75"/>
  <c r="U122" i="75"/>
  <c r="AD519" i="75"/>
  <c r="R54" i="77" l="1"/>
  <c r="R58" i="77" s="1"/>
  <c r="R55" i="77"/>
  <c r="R59" i="77" s="1"/>
  <c r="Q24" i="68"/>
  <c r="U339" i="75"/>
  <c r="O345" i="75"/>
  <c r="R342" i="75"/>
  <c r="N346" i="75"/>
  <c r="L346" i="75"/>
  <c r="M347" i="75"/>
  <c r="P344" i="75"/>
  <c r="Q343" i="75"/>
  <c r="S341" i="75"/>
  <c r="T340" i="75"/>
  <c r="S571" i="75"/>
  <c r="S573" i="75"/>
  <c r="S564" i="75"/>
  <c r="S562" i="75"/>
  <c r="S566" i="75"/>
  <c r="S568" i="75"/>
  <c r="S570" i="75"/>
  <c r="S572" i="75"/>
  <c r="S565" i="75"/>
  <c r="S561" i="75"/>
  <c r="S574" i="75"/>
  <c r="S567" i="75"/>
  <c r="S569" i="75"/>
  <c r="S560" i="75"/>
  <c r="S563" i="75"/>
  <c r="S629" i="75"/>
  <c r="S626" i="75"/>
  <c r="S618" i="75"/>
  <c r="S617" i="75"/>
  <c r="S624" i="75"/>
  <c r="S630" i="75"/>
  <c r="S623" i="75"/>
  <c r="S616" i="75"/>
  <c r="S628" i="75"/>
  <c r="S621" i="75"/>
  <c r="S627" i="75"/>
  <c r="S620" i="75"/>
  <c r="S625" i="75"/>
  <c r="S622" i="75"/>
  <c r="S619" i="75"/>
  <c r="Q112" i="77"/>
  <c r="O104" i="73" s="1"/>
  <c r="F461" i="75"/>
  <c r="F462" i="75"/>
  <c r="H455" i="75"/>
  <c r="Q60" i="77"/>
  <c r="Q61" i="77" s="1"/>
  <c r="P32" i="80" s="1"/>
  <c r="O101" i="73" s="1"/>
  <c r="Q58" i="77"/>
  <c r="O15" i="73"/>
  <c r="Q23" i="68"/>
  <c r="Q185" i="68"/>
  <c r="Q106" i="68"/>
  <c r="Q108" i="68"/>
  <c r="Q107" i="68"/>
  <c r="Q148" i="68"/>
  <c r="Q95" i="68"/>
  <c r="Q99" i="68"/>
  <c r="Q101" i="68"/>
  <c r="Q102" i="68"/>
  <c r="Q150" i="68"/>
  <c r="Q149" i="68"/>
  <c r="Q104" i="68"/>
  <c r="Q98" i="68"/>
  <c r="Q103" i="68"/>
  <c r="R321" i="68"/>
  <c r="R306" i="68"/>
  <c r="R305" i="68"/>
  <c r="R307" i="68"/>
  <c r="R312" i="68"/>
  <c r="R319" i="68"/>
  <c r="R315" i="68"/>
  <c r="R314" i="68"/>
  <c r="R317" i="68"/>
  <c r="R308" i="68"/>
  <c r="R309" i="68"/>
  <c r="R278" i="68"/>
  <c r="R311" i="68"/>
  <c r="R310" i="68"/>
  <c r="R320" i="68"/>
  <c r="R313" i="68"/>
  <c r="R318" i="68"/>
  <c r="R316" i="68"/>
  <c r="R322" i="68"/>
  <c r="R323" i="68"/>
  <c r="R324" i="68"/>
  <c r="R325" i="68"/>
  <c r="R327" i="68"/>
  <c r="R326" i="68"/>
  <c r="R329" i="68"/>
  <c r="R328" i="68"/>
  <c r="R330" i="68"/>
  <c r="R331" i="68"/>
  <c r="R332" i="68"/>
  <c r="R333" i="68"/>
  <c r="R334" i="68"/>
  <c r="R335" i="68"/>
  <c r="R336" i="68"/>
  <c r="R337" i="68"/>
  <c r="R338" i="68"/>
  <c r="R339" i="68"/>
  <c r="R340" i="68"/>
  <c r="R341" i="68"/>
  <c r="R342" i="68"/>
  <c r="R343" i="68"/>
  <c r="R344" i="68"/>
  <c r="S29" i="72"/>
  <c r="S2" i="68"/>
  <c r="S7" i="67"/>
  <c r="Q192" i="68"/>
  <c r="Q21" i="68"/>
  <c r="R270" i="68"/>
  <c r="Q19" i="68"/>
  <c r="Q14" i="68"/>
  <c r="Q15" i="68"/>
  <c r="R268" i="68"/>
  <c r="R274" i="68"/>
  <c r="R267" i="68"/>
  <c r="R266" i="68"/>
  <c r="R263" i="68"/>
  <c r="R269" i="68"/>
  <c r="R276" i="68"/>
  <c r="R264" i="68"/>
  <c r="R273" i="68"/>
  <c r="S8" i="75"/>
  <c r="S19" i="75"/>
  <c r="S12" i="75"/>
  <c r="S15" i="75"/>
  <c r="S11" i="75"/>
  <c r="S16" i="75"/>
  <c r="S7" i="75"/>
  <c r="S18" i="75"/>
  <c r="S6" i="75"/>
  <c r="S13" i="75"/>
  <c r="S5" i="75"/>
  <c r="S14" i="75"/>
  <c r="S10" i="75"/>
  <c r="S17" i="75"/>
  <c r="S9" i="75"/>
  <c r="R29" i="67"/>
  <c r="R194" i="67"/>
  <c r="R137" i="67"/>
  <c r="R102" i="67"/>
  <c r="R79" i="67"/>
  <c r="R256" i="67"/>
  <c r="R236" i="67"/>
  <c r="R207" i="67"/>
  <c r="R159" i="67"/>
  <c r="R124" i="67"/>
  <c r="R249" i="67"/>
  <c r="R172" i="67"/>
  <c r="R85" i="67"/>
  <c r="R62" i="67"/>
  <c r="R56" i="67"/>
  <c r="R46" i="67"/>
  <c r="R277" i="68"/>
  <c r="R271" i="68"/>
  <c r="R275" i="68"/>
  <c r="R272" i="68"/>
  <c r="R55" i="76"/>
  <c r="R56" i="76" s="1"/>
  <c r="Q191" i="68"/>
  <c r="Q184" i="68"/>
  <c r="Q13" i="68"/>
  <c r="R265" i="68"/>
  <c r="Q225" i="68"/>
  <c r="Q232" i="68"/>
  <c r="Q57" i="68"/>
  <c r="Q187" i="68"/>
  <c r="Q188" i="68"/>
  <c r="Q179" i="68"/>
  <c r="Q18" i="68"/>
  <c r="Q17" i="68"/>
  <c r="Q180" i="68"/>
  <c r="Q189" i="68"/>
  <c r="Q186" i="68"/>
  <c r="Q22" i="68"/>
  <c r="Q182" i="68"/>
  <c r="Q181" i="68"/>
  <c r="Q139" i="68"/>
  <c r="Q146" i="68"/>
  <c r="Q138" i="68"/>
  <c r="Q100" i="68"/>
  <c r="Q12" i="68"/>
  <c r="Q105" i="68"/>
  <c r="Q20" i="68"/>
  <c r="Q96" i="68"/>
  <c r="Q11" i="68"/>
  <c r="Q16" i="68"/>
  <c r="Q183" i="68"/>
  <c r="Q190" i="68"/>
  <c r="S78" i="74"/>
  <c r="R5" i="68"/>
  <c r="Q61" i="72" s="1"/>
  <c r="Q62" i="72" s="1"/>
  <c r="S81" i="74"/>
  <c r="R7" i="68"/>
  <c r="R184" i="68" s="1"/>
  <c r="S80" i="74"/>
  <c r="R6" i="68"/>
  <c r="Q235" i="68"/>
  <c r="Q228" i="68"/>
  <c r="Q224" i="68"/>
  <c r="Q226" i="68"/>
  <c r="Q231" i="68"/>
  <c r="Q236" i="68"/>
  <c r="Q233" i="68"/>
  <c r="Q229" i="68"/>
  <c r="Q227" i="68"/>
  <c r="Q223" i="68"/>
  <c r="Q234" i="68"/>
  <c r="Q221" i="68"/>
  <c r="Q230" i="68"/>
  <c r="Q222" i="68"/>
  <c r="Q193" i="68"/>
  <c r="Q237" i="68"/>
  <c r="Q238" i="68"/>
  <c r="Q239" i="68"/>
  <c r="Q240" i="68"/>
  <c r="Q241" i="68"/>
  <c r="Q242" i="68"/>
  <c r="Q243" i="68"/>
  <c r="Q244" i="68"/>
  <c r="Q245" i="68"/>
  <c r="Q246" i="68"/>
  <c r="Q247" i="68"/>
  <c r="Q248" i="68"/>
  <c r="Q249" i="68"/>
  <c r="Q250" i="68"/>
  <c r="Q251" i="68"/>
  <c r="Q252" i="68"/>
  <c r="Q253" i="68"/>
  <c r="Q254" i="68"/>
  <c r="Q255" i="68"/>
  <c r="Q256" i="68"/>
  <c r="Q257" i="68"/>
  <c r="Q258" i="68"/>
  <c r="Q259" i="68"/>
  <c r="Q260" i="68"/>
  <c r="Q151" i="68"/>
  <c r="Q147" i="68"/>
  <c r="Q143" i="68"/>
  <c r="Q141" i="68"/>
  <c r="Q144" i="68"/>
  <c r="Q152" i="68"/>
  <c r="Q140" i="68"/>
  <c r="Q145" i="68"/>
  <c r="Q109" i="68"/>
  <c r="R109" i="68" s="1"/>
  <c r="Q153" i="68"/>
  <c r="Q142" i="68"/>
  <c r="Q137" i="68"/>
  <c r="Q154" i="68"/>
  <c r="Q155" i="68"/>
  <c r="Q156" i="68"/>
  <c r="Q157" i="68"/>
  <c r="Q158" i="68"/>
  <c r="Q159" i="68"/>
  <c r="Q160" i="68"/>
  <c r="Q161" i="68"/>
  <c r="Q162" i="68"/>
  <c r="Q163" i="68"/>
  <c r="Q164" i="68"/>
  <c r="Q165" i="68"/>
  <c r="Q166" i="68"/>
  <c r="Q167" i="68"/>
  <c r="Q168" i="68"/>
  <c r="Q169" i="68"/>
  <c r="Q170" i="68"/>
  <c r="Q171" i="68"/>
  <c r="Q172" i="68"/>
  <c r="Q173" i="68"/>
  <c r="Q174" i="68"/>
  <c r="Q175" i="68"/>
  <c r="Q176" i="68"/>
  <c r="Q64" i="68"/>
  <c r="Q54" i="68"/>
  <c r="Q59" i="68"/>
  <c r="Q25" i="68"/>
  <c r="Q56" i="68"/>
  <c r="Q61" i="68"/>
  <c r="Q53" i="68"/>
  <c r="Q55" i="68"/>
  <c r="Q67" i="68"/>
  <c r="Q62" i="68"/>
  <c r="Q65" i="68"/>
  <c r="Q68" i="68"/>
  <c r="Q63" i="68"/>
  <c r="Q60" i="68"/>
  <c r="Q66" i="68"/>
  <c r="Q58" i="68"/>
  <c r="Q69" i="68"/>
  <c r="Q70" i="68"/>
  <c r="Q71" i="68"/>
  <c r="Q72" i="68"/>
  <c r="Q73" i="68"/>
  <c r="Q74" i="68"/>
  <c r="Q75" i="68"/>
  <c r="Q76" i="68"/>
  <c r="Q77" i="68"/>
  <c r="Q78" i="68"/>
  <c r="Q79" i="68"/>
  <c r="Q80" i="68"/>
  <c r="Q81" i="68"/>
  <c r="Q82" i="68"/>
  <c r="Q83" i="68"/>
  <c r="Q84" i="68"/>
  <c r="Q85" i="68"/>
  <c r="Q86" i="68"/>
  <c r="Q87" i="68"/>
  <c r="Q88" i="68"/>
  <c r="Q89" i="68"/>
  <c r="Q90" i="68"/>
  <c r="Q91" i="68"/>
  <c r="Q92" i="68"/>
  <c r="G462" i="75"/>
  <c r="L18" i="77"/>
  <c r="L20" i="77" s="1"/>
  <c r="I454" i="75"/>
  <c r="X118" i="75"/>
  <c r="V283" i="75"/>
  <c r="X62" i="75"/>
  <c r="Y60" i="75"/>
  <c r="U77" i="74"/>
  <c r="T6" i="65"/>
  <c r="S13" i="65"/>
  <c r="S8" i="68" s="1"/>
  <c r="S11" i="65"/>
  <c r="T556" i="75" s="1"/>
  <c r="T559" i="75" s="1"/>
  <c r="S12" i="65"/>
  <c r="T612" i="75" s="1"/>
  <c r="T615" i="75" s="1"/>
  <c r="AD4" i="74"/>
  <c r="AE1" i="74"/>
  <c r="Y97" i="77"/>
  <c r="Y98" i="77" s="1"/>
  <c r="AD97" i="77"/>
  <c r="AD98" i="77" s="1"/>
  <c r="AX97" i="77"/>
  <c r="AX98" i="77" s="1"/>
  <c r="AC97" i="77"/>
  <c r="AC98" i="77" s="1"/>
  <c r="Q97" i="77"/>
  <c r="Q98" i="77" s="1"/>
  <c r="AU97" i="77"/>
  <c r="AU98" i="77" s="1"/>
  <c r="U97" i="77"/>
  <c r="U98" i="77" s="1"/>
  <c r="AS97" i="77"/>
  <c r="AS98" i="77" s="1"/>
  <c r="AJ97" i="77"/>
  <c r="AJ98" i="77" s="1"/>
  <c r="BA97" i="77"/>
  <c r="BA98" i="77" s="1"/>
  <c r="AI97" i="77"/>
  <c r="AI98" i="77" s="1"/>
  <c r="AK97" i="77"/>
  <c r="AK98" i="77" s="1"/>
  <c r="AF97" i="77"/>
  <c r="AF98" i="77" s="1"/>
  <c r="M97" i="77"/>
  <c r="M98" i="77" s="1"/>
  <c r="AL97" i="77"/>
  <c r="AL98" i="77" s="1"/>
  <c r="I97" i="77"/>
  <c r="I98" i="77" s="1"/>
  <c r="AP97" i="77"/>
  <c r="AP98" i="77" s="1"/>
  <c r="Z97" i="77"/>
  <c r="Z98" i="77" s="1"/>
  <c r="AV97" i="77"/>
  <c r="AV98" i="77" s="1"/>
  <c r="G97" i="77"/>
  <c r="G98" i="77" s="1"/>
  <c r="S97" i="77"/>
  <c r="S98" i="77" s="1"/>
  <c r="AT97" i="77"/>
  <c r="AT98" i="77" s="1"/>
  <c r="E97" i="77"/>
  <c r="E98" i="77" s="1"/>
  <c r="H97" i="77"/>
  <c r="H98" i="77" s="1"/>
  <c r="AM97" i="77"/>
  <c r="AM98" i="77" s="1"/>
  <c r="N97" i="77"/>
  <c r="N98" i="77" s="1"/>
  <c r="AA97" i="77"/>
  <c r="AA98" i="77" s="1"/>
  <c r="L97" i="77"/>
  <c r="L98" i="77" s="1"/>
  <c r="AZ97" i="77"/>
  <c r="AZ98" i="77" s="1"/>
  <c r="J97" i="77"/>
  <c r="J98" i="77" s="1"/>
  <c r="K97" i="77"/>
  <c r="K98" i="77" s="1"/>
  <c r="AG97" i="77"/>
  <c r="AG98" i="77" s="1"/>
  <c r="AW97" i="77"/>
  <c r="AW98" i="77" s="1"/>
  <c r="AH97" i="77"/>
  <c r="AH98" i="77" s="1"/>
  <c r="AR97" i="77"/>
  <c r="AR98" i="77" s="1"/>
  <c r="AE97" i="77"/>
  <c r="AE98" i="77" s="1"/>
  <c r="AQ97" i="77"/>
  <c r="AQ98" i="77" s="1"/>
  <c r="D97" i="77"/>
  <c r="D98" i="77" s="1"/>
  <c r="AB97" i="77"/>
  <c r="AB98" i="77" s="1"/>
  <c r="AN97" i="77"/>
  <c r="AN98" i="77" s="1"/>
  <c r="X97" i="77"/>
  <c r="X98" i="77" s="1"/>
  <c r="W97" i="77"/>
  <c r="W98" i="77" s="1"/>
  <c r="P97" i="77"/>
  <c r="P98" i="77" s="1"/>
  <c r="O97" i="77"/>
  <c r="O98" i="77" s="1"/>
  <c r="V97" i="77"/>
  <c r="V98" i="77" s="1"/>
  <c r="F97" i="77"/>
  <c r="F98" i="77" s="1"/>
  <c r="AY97" i="77"/>
  <c r="AY98" i="77" s="1"/>
  <c r="AO97" i="77"/>
  <c r="AO98" i="77" s="1"/>
  <c r="T97" i="77"/>
  <c r="T98" i="77" s="1"/>
  <c r="R97" i="77"/>
  <c r="R98" i="77" s="1"/>
  <c r="S8" i="65"/>
  <c r="T1" i="75" s="1"/>
  <c r="T4" i="75" s="1"/>
  <c r="T76" i="74"/>
  <c r="U5" i="65"/>
  <c r="U7" i="65" s="1"/>
  <c r="W64" i="75"/>
  <c r="W120" i="75"/>
  <c r="AA243" i="75"/>
  <c r="AA244" i="75" s="1"/>
  <c r="AA245" i="75" s="1"/>
  <c r="AT520" i="75"/>
  <c r="O127" i="75"/>
  <c r="AK246" i="75"/>
  <c r="W65" i="75"/>
  <c r="L293" i="75"/>
  <c r="N73" i="75"/>
  <c r="AX190" i="75"/>
  <c r="Z246" i="75"/>
  <c r="AY520" i="75"/>
  <c r="BA519" i="75"/>
  <c r="AH190" i="75"/>
  <c r="V519" i="75"/>
  <c r="AB190" i="75"/>
  <c r="T245" i="75"/>
  <c r="AZ191" i="75"/>
  <c r="V190" i="75"/>
  <c r="M129" i="75"/>
  <c r="S519" i="75"/>
  <c r="AR246" i="75"/>
  <c r="AX519" i="75"/>
  <c r="AG520" i="75"/>
  <c r="AU245" i="75"/>
  <c r="AV191" i="75"/>
  <c r="AH245" i="75"/>
  <c r="M294" i="75"/>
  <c r="S288" i="75"/>
  <c r="AG246" i="75"/>
  <c r="AD245" i="75"/>
  <c r="AV246" i="75"/>
  <c r="P72" i="75"/>
  <c r="AC245" i="75"/>
  <c r="AF519" i="75"/>
  <c r="AS520" i="75"/>
  <c r="AV520" i="75"/>
  <c r="AJ246" i="75"/>
  <c r="AP190" i="75"/>
  <c r="V285" i="75"/>
  <c r="AM190" i="75"/>
  <c r="AO245" i="75"/>
  <c r="AY190" i="75"/>
  <c r="Y243" i="75"/>
  <c r="Y244" i="75" s="1"/>
  <c r="Y245" i="75" s="1"/>
  <c r="W246" i="75"/>
  <c r="AA520" i="75"/>
  <c r="AU191" i="75"/>
  <c r="AM519" i="75"/>
  <c r="AO191" i="75"/>
  <c r="AK519" i="75"/>
  <c r="V65" i="75"/>
  <c r="S190" i="75"/>
  <c r="T287" i="75"/>
  <c r="AZ246" i="75"/>
  <c r="AL190" i="75"/>
  <c r="AT245" i="75"/>
  <c r="P127" i="75"/>
  <c r="AF245" i="75"/>
  <c r="R69" i="75"/>
  <c r="AN519" i="75"/>
  <c r="AR190" i="75"/>
  <c r="P291" i="75"/>
  <c r="AB520" i="75"/>
  <c r="AR520" i="75"/>
  <c r="AI190" i="75"/>
  <c r="R125" i="75"/>
  <c r="U519" i="75"/>
  <c r="AQ245" i="75"/>
  <c r="AE520" i="75"/>
  <c r="Y191" i="75"/>
  <c r="AU520" i="75"/>
  <c r="W520" i="75"/>
  <c r="AW245" i="75"/>
  <c r="R289" i="75"/>
  <c r="AD520" i="75"/>
  <c r="X190" i="75"/>
  <c r="Y246" i="75"/>
  <c r="AM245" i="75"/>
  <c r="AC520" i="75"/>
  <c r="V246" i="75"/>
  <c r="AP246" i="75"/>
  <c r="T519" i="75"/>
  <c r="Z191" i="75"/>
  <c r="N293" i="75"/>
  <c r="BA246" i="75"/>
  <c r="AE190" i="75"/>
  <c r="O73" i="75"/>
  <c r="AS191" i="75"/>
  <c r="S125" i="75"/>
  <c r="AN245" i="75"/>
  <c r="AA191" i="75"/>
  <c r="T191" i="75"/>
  <c r="AI245" i="75"/>
  <c r="BA190" i="75"/>
  <c r="AD190" i="75"/>
  <c r="AF191" i="75"/>
  <c r="AC190" i="75"/>
  <c r="T68" i="75"/>
  <c r="AW520" i="75"/>
  <c r="AO519" i="75"/>
  <c r="V121" i="75"/>
  <c r="U246" i="75"/>
  <c r="U191" i="75"/>
  <c r="AE246" i="75"/>
  <c r="AP519" i="75"/>
  <c r="U67" i="75"/>
  <c r="AN191" i="75"/>
  <c r="Q290" i="75"/>
  <c r="Z520" i="75"/>
  <c r="AB246" i="75"/>
  <c r="U123" i="75"/>
  <c r="AZ520" i="75"/>
  <c r="AT190" i="75"/>
  <c r="AH520" i="75"/>
  <c r="U286" i="75"/>
  <c r="AJ190" i="75"/>
  <c r="X520" i="75"/>
  <c r="AX246" i="75"/>
  <c r="X246" i="75"/>
  <c r="AQ191" i="75"/>
  <c r="AA246" i="75"/>
  <c r="T124" i="75"/>
  <c r="O292" i="75"/>
  <c r="AL520" i="75"/>
  <c r="Q71" i="75"/>
  <c r="AS246" i="75"/>
  <c r="AK191" i="75"/>
  <c r="Q127" i="75"/>
  <c r="AL246" i="75"/>
  <c r="AQ519" i="75"/>
  <c r="N128" i="75"/>
  <c r="AG191" i="75"/>
  <c r="AJ519" i="75"/>
  <c r="S69" i="75"/>
  <c r="AI520" i="75"/>
  <c r="AY245" i="75"/>
  <c r="W121" i="75"/>
  <c r="W190" i="75"/>
  <c r="Y519" i="75"/>
  <c r="AW190" i="75"/>
  <c r="S55" i="77" l="1"/>
  <c r="S59" i="77" s="1"/>
  <c r="S54" i="77"/>
  <c r="S58" i="77" s="1"/>
  <c r="L347" i="75"/>
  <c r="O346" i="75"/>
  <c r="P345" i="75"/>
  <c r="M348" i="75"/>
  <c r="Q344" i="75"/>
  <c r="U340" i="75"/>
  <c r="V339" i="75"/>
  <c r="T341" i="75"/>
  <c r="N347" i="75"/>
  <c r="R343" i="75"/>
  <c r="S342" i="75"/>
  <c r="K452" i="75"/>
  <c r="R25" i="68"/>
  <c r="T574" i="75"/>
  <c r="T571" i="75"/>
  <c r="T562" i="75"/>
  <c r="T561" i="75"/>
  <c r="T565" i="75"/>
  <c r="T575" i="75"/>
  <c r="T568" i="75"/>
  <c r="T560" i="75"/>
  <c r="T569" i="75"/>
  <c r="T566" i="75"/>
  <c r="T572" i="75"/>
  <c r="T564" i="75"/>
  <c r="T573" i="75"/>
  <c r="T570" i="75"/>
  <c r="T567" i="75"/>
  <c r="T563" i="75"/>
  <c r="T628" i="75"/>
  <c r="T621" i="75"/>
  <c r="T617" i="75"/>
  <c r="T616" i="75"/>
  <c r="T623" i="75"/>
  <c r="T625" i="75"/>
  <c r="T622" i="75"/>
  <c r="T620" i="75"/>
  <c r="T627" i="75"/>
  <c r="T629" i="75"/>
  <c r="T626" i="75"/>
  <c r="T619" i="75"/>
  <c r="T631" i="75"/>
  <c r="T624" i="75"/>
  <c r="T630" i="75"/>
  <c r="T618" i="75"/>
  <c r="K451" i="75"/>
  <c r="F463" i="75"/>
  <c r="E462" i="75"/>
  <c r="H456" i="75"/>
  <c r="H457" i="75"/>
  <c r="J452" i="75"/>
  <c r="R60" i="77"/>
  <c r="R61" i="77" s="1"/>
  <c r="Q32" i="80" s="1"/>
  <c r="P101" i="73" s="1"/>
  <c r="R112" i="77"/>
  <c r="P104" i="73" s="1"/>
  <c r="P15" i="73"/>
  <c r="R102" i="68"/>
  <c r="R15" i="68"/>
  <c r="S265" i="68"/>
  <c r="R101" i="68"/>
  <c r="R183" i="68"/>
  <c r="R182" i="68"/>
  <c r="T6" i="75"/>
  <c r="T10" i="75"/>
  <c r="T14" i="75"/>
  <c r="T18" i="75"/>
  <c r="T5" i="75"/>
  <c r="T9" i="75"/>
  <c r="T13" i="75"/>
  <c r="T17" i="75"/>
  <c r="T8" i="75"/>
  <c r="T12" i="75"/>
  <c r="T16" i="75"/>
  <c r="T20" i="75"/>
  <c r="T7" i="75"/>
  <c r="T11" i="75"/>
  <c r="T15" i="75"/>
  <c r="T19" i="75"/>
  <c r="S315" i="68"/>
  <c r="S273" i="68"/>
  <c r="S309" i="68"/>
  <c r="S267" i="68"/>
  <c r="S256" i="67"/>
  <c r="S249" i="67"/>
  <c r="S236" i="67"/>
  <c r="S207" i="67"/>
  <c r="S194" i="67"/>
  <c r="S172" i="67"/>
  <c r="S159" i="67"/>
  <c r="S137" i="67"/>
  <c r="S124" i="67"/>
  <c r="S102" i="67"/>
  <c r="S85" i="67"/>
  <c r="S79" i="67"/>
  <c r="S62" i="67"/>
  <c r="S56" i="67"/>
  <c r="S46" i="67"/>
  <c r="S29" i="67"/>
  <c r="S274" i="68"/>
  <c r="S278" i="68"/>
  <c r="S319" i="68"/>
  <c r="S277" i="68"/>
  <c r="S266" i="68"/>
  <c r="S311" i="68"/>
  <c r="S269" i="68"/>
  <c r="S310" i="68"/>
  <c r="S268" i="68"/>
  <c r="S312" i="68"/>
  <c r="S270" i="68"/>
  <c r="T29" i="72"/>
  <c r="T2" i="68"/>
  <c r="T7" i="67"/>
  <c r="R193" i="68"/>
  <c r="R11" i="68"/>
  <c r="R12" i="68"/>
  <c r="R185" i="68"/>
  <c r="S275" i="68"/>
  <c r="S271" i="68"/>
  <c r="S263" i="68"/>
  <c r="S321" i="68"/>
  <c r="S307" i="68"/>
  <c r="S320" i="68"/>
  <c r="S316" i="68"/>
  <c r="S306" i="68"/>
  <c r="S308" i="68"/>
  <c r="S305" i="68"/>
  <c r="S317" i="68"/>
  <c r="S322" i="68"/>
  <c r="S279" i="68"/>
  <c r="S314" i="68"/>
  <c r="S313" i="68"/>
  <c r="S323" i="68"/>
  <c r="S324" i="68"/>
  <c r="S325" i="68"/>
  <c r="S326" i="68"/>
  <c r="S327" i="68"/>
  <c r="S328" i="68"/>
  <c r="S329" i="68"/>
  <c r="S330" i="68"/>
  <c r="S331" i="68"/>
  <c r="S332" i="68"/>
  <c r="S333" i="68"/>
  <c r="S334" i="68"/>
  <c r="S335" i="68"/>
  <c r="S336" i="68"/>
  <c r="S337" i="68"/>
  <c r="S338" i="68"/>
  <c r="S339" i="68"/>
  <c r="S340" i="68"/>
  <c r="S341" i="68"/>
  <c r="S342" i="68"/>
  <c r="S343" i="68"/>
  <c r="S344" i="68"/>
  <c r="S55" i="76"/>
  <c r="S56" i="76" s="1"/>
  <c r="S318" i="68"/>
  <c r="S276" i="68"/>
  <c r="R98" i="68"/>
  <c r="R189" i="68"/>
  <c r="R179" i="68"/>
  <c r="R191" i="68"/>
  <c r="R95" i="68"/>
  <c r="S272" i="68"/>
  <c r="S264" i="68"/>
  <c r="R190" i="68"/>
  <c r="R96" i="68"/>
  <c r="R107" i="68"/>
  <c r="R97" i="68"/>
  <c r="R104" i="68"/>
  <c r="R192" i="68"/>
  <c r="R180" i="68"/>
  <c r="R188" i="68"/>
  <c r="R108" i="68"/>
  <c r="R13" i="68"/>
  <c r="R99" i="68"/>
  <c r="R16" i="68"/>
  <c r="R105" i="68"/>
  <c r="R100" i="68"/>
  <c r="R181" i="68"/>
  <c r="R21" i="68"/>
  <c r="R19" i="68"/>
  <c r="R186" i="68"/>
  <c r="R18" i="68"/>
  <c r="R14" i="68"/>
  <c r="R23" i="68"/>
  <c r="R20" i="68"/>
  <c r="R106" i="68"/>
  <c r="R103" i="68"/>
  <c r="R22" i="68"/>
  <c r="R17" i="68"/>
  <c r="R187" i="68"/>
  <c r="R24" i="68"/>
  <c r="T78" i="74"/>
  <c r="S5" i="68"/>
  <c r="R61" i="72" s="1"/>
  <c r="R62" i="72" s="1"/>
  <c r="T81" i="74"/>
  <c r="S7" i="68"/>
  <c r="T80" i="74"/>
  <c r="S6" i="68"/>
  <c r="R149" i="68"/>
  <c r="R150" i="68"/>
  <c r="R144" i="68"/>
  <c r="R142" i="68"/>
  <c r="R151" i="68"/>
  <c r="R141" i="68"/>
  <c r="R143" i="68"/>
  <c r="R148" i="68"/>
  <c r="R146" i="68"/>
  <c r="R110" i="68"/>
  <c r="R140" i="68"/>
  <c r="R153" i="68"/>
  <c r="R154" i="68"/>
  <c r="R152" i="68"/>
  <c r="R145" i="68"/>
  <c r="R147" i="68"/>
  <c r="R137" i="68"/>
  <c r="R138" i="68"/>
  <c r="R139" i="68"/>
  <c r="R155" i="68"/>
  <c r="R156" i="68"/>
  <c r="R157" i="68"/>
  <c r="R158" i="68"/>
  <c r="R159" i="68"/>
  <c r="R160" i="68"/>
  <c r="R161" i="68"/>
  <c r="R162" i="68"/>
  <c r="R163" i="68"/>
  <c r="R164" i="68"/>
  <c r="R165" i="68"/>
  <c r="R166" i="68"/>
  <c r="R167" i="68"/>
  <c r="R168" i="68"/>
  <c r="R169" i="68"/>
  <c r="R170" i="68"/>
  <c r="R171" i="68"/>
  <c r="R172" i="68"/>
  <c r="R173" i="68"/>
  <c r="R174" i="68"/>
  <c r="R175" i="68"/>
  <c r="R176" i="68"/>
  <c r="R237" i="68"/>
  <c r="R229" i="68"/>
  <c r="R222" i="68"/>
  <c r="R227" i="68"/>
  <c r="R226" i="68"/>
  <c r="R232" i="68"/>
  <c r="R231" i="68"/>
  <c r="R224" i="68"/>
  <c r="R236" i="68"/>
  <c r="R235" i="68"/>
  <c r="R230" i="68"/>
  <c r="R228" i="68"/>
  <c r="R225" i="68"/>
  <c r="R221" i="68"/>
  <c r="R223" i="68"/>
  <c r="R194" i="68"/>
  <c r="R234" i="68"/>
  <c r="R233" i="68"/>
  <c r="R238" i="68"/>
  <c r="R239" i="68"/>
  <c r="R240" i="68"/>
  <c r="R241" i="68"/>
  <c r="R242" i="68"/>
  <c r="R243" i="68"/>
  <c r="R244" i="68"/>
  <c r="R245" i="68"/>
  <c r="R246" i="68"/>
  <c r="R247" i="68"/>
  <c r="R248" i="68"/>
  <c r="R249" i="68"/>
  <c r="R250" i="68"/>
  <c r="R251" i="68"/>
  <c r="R252" i="68"/>
  <c r="R253" i="68"/>
  <c r="R254" i="68"/>
  <c r="R255" i="68"/>
  <c r="R256" i="68"/>
  <c r="R257" i="68"/>
  <c r="R258" i="68"/>
  <c r="R259" i="68"/>
  <c r="R260" i="68"/>
  <c r="R59" i="68"/>
  <c r="R62" i="68"/>
  <c r="R56" i="68"/>
  <c r="R58" i="68"/>
  <c r="R64" i="68"/>
  <c r="R53" i="68"/>
  <c r="R66" i="68"/>
  <c r="R67" i="68"/>
  <c r="R68" i="68"/>
  <c r="R54" i="68"/>
  <c r="R26" i="68"/>
  <c r="R65" i="68"/>
  <c r="R63" i="68"/>
  <c r="R61" i="68"/>
  <c r="R57" i="68"/>
  <c r="R55" i="68"/>
  <c r="R60" i="68"/>
  <c r="R69" i="68"/>
  <c r="R70" i="68"/>
  <c r="R71" i="68"/>
  <c r="R72" i="68"/>
  <c r="R73" i="68"/>
  <c r="R74" i="68"/>
  <c r="R75" i="68"/>
  <c r="R76" i="68"/>
  <c r="R77" i="68"/>
  <c r="R78" i="68"/>
  <c r="R79" i="68"/>
  <c r="R80" i="68"/>
  <c r="R81" i="68"/>
  <c r="R82" i="68"/>
  <c r="R83" i="68"/>
  <c r="R84" i="68"/>
  <c r="R86" i="68"/>
  <c r="R85" i="68"/>
  <c r="R87" i="68"/>
  <c r="R88" i="68"/>
  <c r="R89" i="68"/>
  <c r="R90" i="68"/>
  <c r="R91" i="68"/>
  <c r="R92" i="68"/>
  <c r="G465" i="75"/>
  <c r="M21" i="76"/>
  <c r="M23" i="76" s="1"/>
  <c r="I455" i="75"/>
  <c r="Y62" i="75"/>
  <c r="Z60" i="75"/>
  <c r="Y118" i="75"/>
  <c r="W283" i="75"/>
  <c r="U6" i="65"/>
  <c r="T13" i="65"/>
  <c r="T8" i="68" s="1"/>
  <c r="T12" i="65"/>
  <c r="U612" i="75" s="1"/>
  <c r="U615" i="75" s="1"/>
  <c r="T11" i="65"/>
  <c r="V77" i="74"/>
  <c r="V5" i="65"/>
  <c r="V7" i="65" s="1"/>
  <c r="U76" i="74"/>
  <c r="T8" i="65"/>
  <c r="U1" i="75" s="1"/>
  <c r="U4" i="75" s="1"/>
  <c r="AE4" i="74"/>
  <c r="E33" i="74" s="1"/>
  <c r="AF1" i="74"/>
  <c r="X120" i="75"/>
  <c r="X64" i="75"/>
  <c r="S193" i="68" l="1"/>
  <c r="M450" i="75"/>
  <c r="K453" i="75"/>
  <c r="L450" i="75"/>
  <c r="L449" i="75"/>
  <c r="U626" i="75"/>
  <c r="U623" i="75"/>
  <c r="U629" i="75"/>
  <c r="U616" i="75"/>
  <c r="U630" i="75"/>
  <c r="U627" i="75"/>
  <c r="U624" i="75"/>
  <c r="U620" i="75"/>
  <c r="U619" i="75"/>
  <c r="U631" i="75"/>
  <c r="U628" i="75"/>
  <c r="U621" i="75"/>
  <c r="U618" i="75"/>
  <c r="U622" i="75"/>
  <c r="U632" i="75"/>
  <c r="U625" i="75"/>
  <c r="U617" i="75"/>
  <c r="T6" i="68"/>
  <c r="T163" i="68" s="1"/>
  <c r="U556" i="75"/>
  <c r="U559" i="75" s="1"/>
  <c r="E463" i="75"/>
  <c r="H458" i="75"/>
  <c r="H459" i="75"/>
  <c r="H460" i="75"/>
  <c r="H461" i="75"/>
  <c r="J453" i="75"/>
  <c r="S112" i="77"/>
  <c r="Q104" i="73" s="1"/>
  <c r="S60" i="77"/>
  <c r="S61" i="77" s="1"/>
  <c r="R32" i="80" s="1"/>
  <c r="Q101" i="73" s="1"/>
  <c r="S102" i="68"/>
  <c r="Q15" i="73"/>
  <c r="S194" i="68"/>
  <c r="S191" i="68"/>
  <c r="S15" i="68"/>
  <c r="S98" i="68"/>
  <c r="S187" i="68"/>
  <c r="S181" i="68"/>
  <c r="S180" i="68"/>
  <c r="S179" i="68"/>
  <c r="G463" i="75"/>
  <c r="S26" i="68"/>
  <c r="S106" i="68"/>
  <c r="S188" i="68"/>
  <c r="S97" i="68"/>
  <c r="T97" i="68" s="1"/>
  <c r="U29" i="72"/>
  <c r="U2" i="68"/>
  <c r="U7" i="67"/>
  <c r="T55" i="76"/>
  <c r="T56" i="76" s="1"/>
  <c r="S110" i="68"/>
  <c r="S228" i="68"/>
  <c r="S14" i="68"/>
  <c r="S21" i="68"/>
  <c r="S16" i="68"/>
  <c r="S182" i="68"/>
  <c r="T272" i="68"/>
  <c r="T266" i="68"/>
  <c r="T277" i="68"/>
  <c r="T273" i="68"/>
  <c r="T306" i="68"/>
  <c r="T264" i="68"/>
  <c r="T321" i="68"/>
  <c r="T279" i="68"/>
  <c r="T317" i="68"/>
  <c r="T275" i="68"/>
  <c r="T263" i="68"/>
  <c r="T268" i="68"/>
  <c r="T274" i="68"/>
  <c r="U7" i="75"/>
  <c r="U11" i="75"/>
  <c r="U15" i="75"/>
  <c r="U19" i="75"/>
  <c r="U6" i="75"/>
  <c r="U10" i="75"/>
  <c r="U14" i="75"/>
  <c r="U18" i="75"/>
  <c r="U5" i="75"/>
  <c r="U9" i="75"/>
  <c r="U13" i="75"/>
  <c r="U17" i="75"/>
  <c r="U21" i="75"/>
  <c r="U8" i="75"/>
  <c r="U12" i="75"/>
  <c r="U16" i="75"/>
  <c r="U20" i="75"/>
  <c r="T320" i="68"/>
  <c r="T313" i="68"/>
  <c r="T323" i="68"/>
  <c r="T322" i="68"/>
  <c r="T280" i="68"/>
  <c r="T318" i="68"/>
  <c r="T310" i="68"/>
  <c r="T305" i="68"/>
  <c r="T314" i="68"/>
  <c r="T319" i="68"/>
  <c r="T308" i="68"/>
  <c r="T315" i="68"/>
  <c r="T309" i="68"/>
  <c r="T311" i="68"/>
  <c r="T307" i="68"/>
  <c r="T316" i="68"/>
  <c r="T312" i="68"/>
  <c r="T324" i="68"/>
  <c r="T325" i="68"/>
  <c r="T326" i="68"/>
  <c r="T327" i="68"/>
  <c r="T329" i="68"/>
  <c r="T328" i="68"/>
  <c r="T331" i="68"/>
  <c r="T330" i="68"/>
  <c r="T332" i="68"/>
  <c r="T333" i="68"/>
  <c r="T334" i="68"/>
  <c r="T335" i="68"/>
  <c r="T337" i="68"/>
  <c r="T336" i="68"/>
  <c r="T338" i="68"/>
  <c r="T339" i="68"/>
  <c r="T340" i="68"/>
  <c r="T341" i="68"/>
  <c r="T342" i="68"/>
  <c r="T343" i="68"/>
  <c r="T344" i="68"/>
  <c r="T29" i="67"/>
  <c r="T256" i="67"/>
  <c r="T249" i="67"/>
  <c r="T236" i="67"/>
  <c r="T207" i="67"/>
  <c r="T194" i="67"/>
  <c r="T172" i="67"/>
  <c r="T159" i="67"/>
  <c r="T137" i="67"/>
  <c r="T124" i="67"/>
  <c r="T102" i="67"/>
  <c r="T85" i="67"/>
  <c r="T79" i="67"/>
  <c r="T62" i="67"/>
  <c r="T56" i="67"/>
  <c r="T46" i="67"/>
  <c r="U80" i="74"/>
  <c r="S95" i="68"/>
  <c r="T95" i="68" s="1"/>
  <c r="T276" i="68"/>
  <c r="T271" i="68"/>
  <c r="T267" i="68"/>
  <c r="T265" i="68"/>
  <c r="T270" i="68"/>
  <c r="T269" i="68"/>
  <c r="T278" i="68"/>
  <c r="M449" i="75"/>
  <c r="S22" i="68"/>
  <c r="S183" i="68"/>
  <c r="S186" i="68"/>
  <c r="S100" i="68"/>
  <c r="T100" i="68" s="1"/>
  <c r="S189" i="68"/>
  <c r="S12" i="68"/>
  <c r="S13" i="68"/>
  <c r="S192" i="68"/>
  <c r="S96" i="68"/>
  <c r="S184" i="68"/>
  <c r="S146" i="68"/>
  <c r="S147" i="68"/>
  <c r="S150" i="68"/>
  <c r="S149" i="68"/>
  <c r="S17" i="68"/>
  <c r="S20" i="68"/>
  <c r="S18" i="68"/>
  <c r="S109" i="68"/>
  <c r="S99" i="68"/>
  <c r="S107" i="68"/>
  <c r="T107" i="68" s="1"/>
  <c r="S25" i="68"/>
  <c r="S24" i="68"/>
  <c r="S103" i="68"/>
  <c r="S23" i="68"/>
  <c r="S19" i="68"/>
  <c r="S105" i="68"/>
  <c r="S101" i="68"/>
  <c r="S185" i="68"/>
  <c r="S11" i="68"/>
  <c r="S108" i="68"/>
  <c r="S104" i="68"/>
  <c r="S190" i="68"/>
  <c r="U78" i="74"/>
  <c r="T5" i="68"/>
  <c r="S61" i="72" s="1"/>
  <c r="S62" i="72" s="1"/>
  <c r="U81" i="74"/>
  <c r="T7" i="68"/>
  <c r="S148" i="68"/>
  <c r="S145" i="68"/>
  <c r="S154" i="68"/>
  <c r="S140" i="68"/>
  <c r="S152" i="68"/>
  <c r="S138" i="68"/>
  <c r="S141" i="68"/>
  <c r="S153" i="68"/>
  <c r="S143" i="68"/>
  <c r="S155" i="68"/>
  <c r="S139" i="68"/>
  <c r="S144" i="68"/>
  <c r="S151" i="68"/>
  <c r="S137" i="68"/>
  <c r="S111" i="68"/>
  <c r="S142" i="68"/>
  <c r="S156" i="68"/>
  <c r="S157" i="68"/>
  <c r="S158" i="68"/>
  <c r="S159" i="68"/>
  <c r="S160" i="68"/>
  <c r="S161" i="68"/>
  <c r="S162" i="68"/>
  <c r="S163" i="68"/>
  <c r="S164" i="68"/>
  <c r="S165" i="68"/>
  <c r="S166" i="68"/>
  <c r="S167" i="68"/>
  <c r="S168" i="68"/>
  <c r="S169" i="68"/>
  <c r="S170" i="68"/>
  <c r="S171" i="68"/>
  <c r="S172" i="68"/>
  <c r="S173" i="68"/>
  <c r="S174" i="68"/>
  <c r="S175" i="68"/>
  <c r="S176" i="68"/>
  <c r="S238" i="68"/>
  <c r="S236" i="68"/>
  <c r="S223" i="68"/>
  <c r="S231" i="68"/>
  <c r="S234" i="68"/>
  <c r="S195" i="68"/>
  <c r="S224" i="68"/>
  <c r="S229" i="68"/>
  <c r="S235" i="68"/>
  <c r="S233" i="68"/>
  <c r="S222" i="68"/>
  <c r="S226" i="68"/>
  <c r="S237" i="68"/>
  <c r="S227" i="68"/>
  <c r="S225" i="68"/>
  <c r="S221" i="68"/>
  <c r="S232" i="68"/>
  <c r="S230" i="68"/>
  <c r="S239" i="68"/>
  <c r="S240" i="68"/>
  <c r="S241" i="68"/>
  <c r="S242" i="68"/>
  <c r="S243" i="68"/>
  <c r="S244" i="68"/>
  <c r="S245" i="68"/>
  <c r="S246" i="68"/>
  <c r="S247" i="68"/>
  <c r="S248" i="68"/>
  <c r="S249" i="68"/>
  <c r="S250" i="68"/>
  <c r="S251" i="68"/>
  <c r="S252" i="68"/>
  <c r="S253" i="68"/>
  <c r="S254" i="68"/>
  <c r="S255" i="68"/>
  <c r="S256" i="68"/>
  <c r="S257" i="68"/>
  <c r="S258" i="68"/>
  <c r="S259" i="68"/>
  <c r="S260" i="68"/>
  <c r="S59" i="68"/>
  <c r="S65" i="68"/>
  <c r="S66" i="68"/>
  <c r="S55" i="68"/>
  <c r="S57" i="68"/>
  <c r="S64" i="68"/>
  <c r="S70" i="68"/>
  <c r="S68" i="68"/>
  <c r="S58" i="68"/>
  <c r="S62" i="68"/>
  <c r="S56" i="68"/>
  <c r="S54" i="68"/>
  <c r="S27" i="68"/>
  <c r="S53" i="68"/>
  <c r="S67" i="68"/>
  <c r="S60" i="68"/>
  <c r="S61" i="68"/>
  <c r="S69" i="68"/>
  <c r="S63" i="68"/>
  <c r="S71" i="68"/>
  <c r="S72" i="68"/>
  <c r="S73" i="68"/>
  <c r="S74" i="68"/>
  <c r="S75" i="68"/>
  <c r="S76" i="68"/>
  <c r="S78" i="68"/>
  <c r="S77" i="68"/>
  <c r="S79" i="68"/>
  <c r="S80" i="68"/>
  <c r="S81" i="68"/>
  <c r="S82" i="68"/>
  <c r="S83" i="68"/>
  <c r="S84" i="68"/>
  <c r="S85" i="68"/>
  <c r="S86" i="68"/>
  <c r="S87" i="68"/>
  <c r="S88" i="68"/>
  <c r="S90" i="68"/>
  <c r="S89" i="68"/>
  <c r="S91" i="68"/>
  <c r="S92" i="68"/>
  <c r="G464" i="75"/>
  <c r="G466" i="75"/>
  <c r="I458" i="75"/>
  <c r="I456" i="75"/>
  <c r="Z62" i="75"/>
  <c r="AA60" i="75"/>
  <c r="Z118" i="75"/>
  <c r="X283" i="75"/>
  <c r="V6" i="65"/>
  <c r="U12" i="65"/>
  <c r="V612" i="75" s="1"/>
  <c r="V615" i="75" s="1"/>
  <c r="U13" i="65"/>
  <c r="U8" i="68" s="1"/>
  <c r="U11" i="65"/>
  <c r="V556" i="75" s="1"/>
  <c r="V559" i="75" s="1"/>
  <c r="W5" i="65"/>
  <c r="W7" i="65" s="1"/>
  <c r="AG1" i="74"/>
  <c r="AF4" i="74"/>
  <c r="V76" i="74"/>
  <c r="U8" i="65"/>
  <c r="V1" i="75" s="1"/>
  <c r="V4" i="75" s="1"/>
  <c r="Y120" i="75"/>
  <c r="Y64" i="75"/>
  <c r="T170" i="68" l="1"/>
  <c r="T162" i="68"/>
  <c r="T154" i="68"/>
  <c r="T144" i="68"/>
  <c r="T166" i="68"/>
  <c r="T158" i="68"/>
  <c r="T108" i="68"/>
  <c r="T105" i="68"/>
  <c r="T171" i="68"/>
  <c r="T96" i="68"/>
  <c r="T152" i="68"/>
  <c r="T139" i="68"/>
  <c r="T175" i="68"/>
  <c r="T167" i="68"/>
  <c r="T159" i="68"/>
  <c r="T155" i="68"/>
  <c r="T104" i="68"/>
  <c r="T101" i="68"/>
  <c r="T103" i="68"/>
  <c r="T174" i="68"/>
  <c r="T111" i="68"/>
  <c r="T173" i="68"/>
  <c r="T169" i="68"/>
  <c r="T165" i="68"/>
  <c r="T161" i="68"/>
  <c r="T157" i="68"/>
  <c r="T112" i="68"/>
  <c r="T102" i="68"/>
  <c r="T99" i="68"/>
  <c r="T176" i="68"/>
  <c r="T172" i="68"/>
  <c r="T168" i="68"/>
  <c r="T164" i="68"/>
  <c r="T160" i="68"/>
  <c r="T156" i="68"/>
  <c r="T109" i="68"/>
  <c r="K454" i="75"/>
  <c r="T106" i="68"/>
  <c r="T140" i="68"/>
  <c r="V576" i="75"/>
  <c r="V573" i="75"/>
  <c r="V570" i="75"/>
  <c r="V561" i="75"/>
  <c r="V567" i="75"/>
  <c r="V577" i="75"/>
  <c r="V574" i="75"/>
  <c r="V560" i="75"/>
  <c r="V571" i="75"/>
  <c r="V568" i="75"/>
  <c r="V565" i="75"/>
  <c r="V564" i="75"/>
  <c r="V563" i="75"/>
  <c r="V575" i="75"/>
  <c r="V572" i="75"/>
  <c r="V569" i="75"/>
  <c r="V566" i="75"/>
  <c r="V562" i="75"/>
  <c r="U573" i="75"/>
  <c r="U570" i="75"/>
  <c r="U567" i="75"/>
  <c r="U564" i="75"/>
  <c r="U568" i="75"/>
  <c r="U574" i="75"/>
  <c r="U571" i="75"/>
  <c r="U563" i="75"/>
  <c r="U572" i="75"/>
  <c r="U565" i="75"/>
  <c r="U575" i="75"/>
  <c r="U562" i="75"/>
  <c r="U576" i="75"/>
  <c r="U569" i="75"/>
  <c r="U566" i="75"/>
  <c r="U561" i="75"/>
  <c r="U560" i="75"/>
  <c r="V625" i="75"/>
  <c r="V622" i="75"/>
  <c r="V632" i="75"/>
  <c r="V620" i="75"/>
  <c r="V629" i="75"/>
  <c r="V626" i="75"/>
  <c r="V623" i="75"/>
  <c r="V619" i="75"/>
  <c r="V618" i="75"/>
  <c r="V633" i="75"/>
  <c r="V630" i="75"/>
  <c r="V627" i="75"/>
  <c r="V624" i="75"/>
  <c r="V617" i="75"/>
  <c r="V621" i="75"/>
  <c r="V631" i="75"/>
  <c r="V628" i="75"/>
  <c r="V616" i="75"/>
  <c r="F464" i="75"/>
  <c r="E464" i="75"/>
  <c r="J454" i="75"/>
  <c r="T98" i="68"/>
  <c r="T110" i="68"/>
  <c r="T137" i="68"/>
  <c r="T27" i="68"/>
  <c r="T146" i="68"/>
  <c r="T142" i="68"/>
  <c r="T148" i="68"/>
  <c r="T182" i="68"/>
  <c r="T143" i="68"/>
  <c r="T145" i="68"/>
  <c r="R15" i="73"/>
  <c r="T14" i="68"/>
  <c r="T17" i="68"/>
  <c r="T147" i="68"/>
  <c r="T23" i="68"/>
  <c r="U269" i="68"/>
  <c r="U324" i="68"/>
  <c r="U307" i="68"/>
  <c r="U281" i="68"/>
  <c r="U312" i="68"/>
  <c r="U313" i="68"/>
  <c r="U311" i="68"/>
  <c r="U320" i="68"/>
  <c r="U316" i="68"/>
  <c r="U317" i="68"/>
  <c r="U315" i="68"/>
  <c r="U323" i="68"/>
  <c r="U309" i="68"/>
  <c r="U305" i="68"/>
  <c r="U314" i="68"/>
  <c r="U321" i="68"/>
  <c r="U306" i="68"/>
  <c r="U318" i="68"/>
  <c r="U319" i="68"/>
  <c r="U308" i="68"/>
  <c r="U325" i="68"/>
  <c r="U326" i="68"/>
  <c r="U327" i="68"/>
  <c r="U329" i="68"/>
  <c r="U328" i="68"/>
  <c r="U330" i="68"/>
  <c r="U331" i="68"/>
  <c r="U332" i="68"/>
  <c r="U333" i="68"/>
  <c r="U335" i="68"/>
  <c r="U334" i="68"/>
  <c r="U337" i="68"/>
  <c r="U336" i="68"/>
  <c r="U338" i="68"/>
  <c r="U339" i="68"/>
  <c r="U340" i="68"/>
  <c r="U341" i="68"/>
  <c r="U342" i="68"/>
  <c r="U343" i="68"/>
  <c r="U344" i="68"/>
  <c r="U256" i="67"/>
  <c r="U249" i="67"/>
  <c r="U236" i="67"/>
  <c r="U207" i="67"/>
  <c r="U194" i="67"/>
  <c r="U172" i="67"/>
  <c r="U159" i="67"/>
  <c r="U137" i="67"/>
  <c r="U124" i="67"/>
  <c r="U102" i="67"/>
  <c r="U85" i="67"/>
  <c r="U79" i="67"/>
  <c r="U62" i="67"/>
  <c r="U56" i="67"/>
  <c r="U46" i="67"/>
  <c r="U29" i="67"/>
  <c r="T190" i="68"/>
  <c r="T185" i="68"/>
  <c r="T149" i="68"/>
  <c r="T141" i="68"/>
  <c r="T191" i="68"/>
  <c r="T180" i="68"/>
  <c r="U278" i="68"/>
  <c r="U271" i="68"/>
  <c r="U263" i="68"/>
  <c r="U272" i="68"/>
  <c r="V12" i="75"/>
  <c r="V15" i="75"/>
  <c r="V11" i="75"/>
  <c r="V16" i="75"/>
  <c r="V7" i="75"/>
  <c r="V20" i="75"/>
  <c r="V8" i="75"/>
  <c r="V19" i="75"/>
  <c r="V17" i="75"/>
  <c r="V5" i="75"/>
  <c r="V21" i="75"/>
  <c r="V18" i="75"/>
  <c r="V10" i="75"/>
  <c r="V13" i="75"/>
  <c r="V9" i="75"/>
  <c r="V14" i="75"/>
  <c r="V6" i="75"/>
  <c r="V22" i="75"/>
  <c r="U55" i="76"/>
  <c r="U56" i="76" s="1"/>
  <c r="U310" i="68"/>
  <c r="U268" i="68"/>
  <c r="U265" i="68"/>
  <c r="U267" i="68"/>
  <c r="U275" i="68"/>
  <c r="U264" i="68"/>
  <c r="U322" i="68"/>
  <c r="U280" i="68"/>
  <c r="V29" i="72"/>
  <c r="V2" i="68"/>
  <c r="V7" i="67"/>
  <c r="T13" i="68"/>
  <c r="T186" i="68"/>
  <c r="T193" i="68"/>
  <c r="T26" i="68"/>
  <c r="U270" i="68"/>
  <c r="U276" i="68"/>
  <c r="U274" i="68"/>
  <c r="U273" i="68"/>
  <c r="U266" i="68"/>
  <c r="U279" i="68"/>
  <c r="U277" i="68"/>
  <c r="T151" i="68"/>
  <c r="T150" i="68"/>
  <c r="T153" i="68"/>
  <c r="T11" i="68"/>
  <c r="T19" i="68"/>
  <c r="T179" i="68"/>
  <c r="T20" i="68"/>
  <c r="T138" i="68"/>
  <c r="T192" i="68"/>
  <c r="T194" i="68"/>
  <c r="T58" i="68"/>
  <c r="T57" i="68"/>
  <c r="T24" i="68"/>
  <c r="T21" i="68"/>
  <c r="T25" i="68"/>
  <c r="T18" i="68"/>
  <c r="T189" i="68"/>
  <c r="T22" i="68"/>
  <c r="T223" i="68"/>
  <c r="T227" i="68"/>
  <c r="T224" i="68"/>
  <c r="T229" i="68"/>
  <c r="T231" i="68"/>
  <c r="T233" i="68"/>
  <c r="T188" i="68"/>
  <c r="T16" i="68"/>
  <c r="T187" i="68"/>
  <c r="T181" i="68"/>
  <c r="T184" i="68"/>
  <c r="T12" i="68"/>
  <c r="T183" i="68"/>
  <c r="T15" i="68"/>
  <c r="V78" i="74"/>
  <c r="U5" i="68"/>
  <c r="T61" i="72" s="1"/>
  <c r="T62" i="72" s="1"/>
  <c r="V80" i="74"/>
  <c r="U6" i="68"/>
  <c r="U95" i="68" s="1"/>
  <c r="V81" i="74"/>
  <c r="U7" i="68"/>
  <c r="U182" i="68" s="1"/>
  <c r="T237" i="68"/>
  <c r="T195" i="68"/>
  <c r="T230" i="68"/>
  <c r="T222" i="68"/>
  <c r="T226" i="68"/>
  <c r="T232" i="68"/>
  <c r="T238" i="68"/>
  <c r="T235" i="68"/>
  <c r="T236" i="68"/>
  <c r="T239" i="68"/>
  <c r="T234" i="68"/>
  <c r="T225" i="68"/>
  <c r="T221" i="68"/>
  <c r="T228" i="68"/>
  <c r="T196" i="68"/>
  <c r="T240" i="68"/>
  <c r="T241" i="68"/>
  <c r="T242" i="68"/>
  <c r="T243" i="68"/>
  <c r="T244" i="68"/>
  <c r="T245" i="68"/>
  <c r="T246" i="68"/>
  <c r="T247" i="68"/>
  <c r="T248" i="68"/>
  <c r="T249" i="68"/>
  <c r="T250" i="68"/>
  <c r="T251" i="68"/>
  <c r="T252" i="68"/>
  <c r="T253" i="68"/>
  <c r="T254" i="68"/>
  <c r="T255" i="68"/>
  <c r="T256" i="68"/>
  <c r="T257" i="68"/>
  <c r="T258" i="68"/>
  <c r="T259" i="68"/>
  <c r="T260" i="68"/>
  <c r="T71" i="68"/>
  <c r="T63" i="68"/>
  <c r="T59" i="68"/>
  <c r="T61" i="68"/>
  <c r="T66" i="68"/>
  <c r="T67" i="68"/>
  <c r="T55" i="68"/>
  <c r="T54" i="68"/>
  <c r="T70" i="68"/>
  <c r="T56" i="68"/>
  <c r="T60" i="68"/>
  <c r="T64" i="68"/>
  <c r="T68" i="68"/>
  <c r="T65" i="68"/>
  <c r="T28" i="68"/>
  <c r="T69" i="68"/>
  <c r="T62" i="68"/>
  <c r="T53" i="68"/>
  <c r="T72" i="68"/>
  <c r="T73" i="68"/>
  <c r="T74" i="68"/>
  <c r="T75" i="68"/>
  <c r="T77" i="68"/>
  <c r="T76" i="68"/>
  <c r="T78" i="68"/>
  <c r="T79" i="68"/>
  <c r="T80" i="68"/>
  <c r="T82" i="68"/>
  <c r="T81" i="68"/>
  <c r="T83" i="68"/>
  <c r="T84" i="68"/>
  <c r="T85" i="68"/>
  <c r="T86" i="68"/>
  <c r="T87" i="68"/>
  <c r="T88" i="68"/>
  <c r="T89" i="68"/>
  <c r="T90" i="68"/>
  <c r="T91" i="68"/>
  <c r="T92" i="68"/>
  <c r="I459" i="75"/>
  <c r="I457" i="75"/>
  <c r="AA118" i="75"/>
  <c r="Y283" i="75"/>
  <c r="AA62" i="75"/>
  <c r="AB60" i="75"/>
  <c r="W6" i="65"/>
  <c r="V12" i="65"/>
  <c r="W612" i="75" s="1"/>
  <c r="W615" i="75" s="1"/>
  <c r="V13" i="65"/>
  <c r="V8" i="68" s="1"/>
  <c r="V11" i="65"/>
  <c r="W556" i="75" s="1"/>
  <c r="W559" i="75" s="1"/>
  <c r="X5" i="65"/>
  <c r="X7" i="65" s="1"/>
  <c r="W77" i="74"/>
  <c r="V8" i="65"/>
  <c r="W1" i="75" s="1"/>
  <c r="W4" i="75" s="1"/>
  <c r="W76" i="74"/>
  <c r="AH1" i="74"/>
  <c r="AG4" i="74"/>
  <c r="E34" i="74" s="1"/>
  <c r="Z120" i="75"/>
  <c r="Z64" i="75"/>
  <c r="AP191" i="75"/>
  <c r="AD191" i="75"/>
  <c r="AZ192" i="75"/>
  <c r="AR247" i="75"/>
  <c r="W191" i="75"/>
  <c r="R290" i="75"/>
  <c r="R126" i="75"/>
  <c r="AK520" i="75"/>
  <c r="AQ520" i="75"/>
  <c r="AE191" i="75"/>
  <c r="U68" i="75"/>
  <c r="V286" i="75"/>
  <c r="AJ247" i="75"/>
  <c r="AV521" i="75"/>
  <c r="AF192" i="75"/>
  <c r="AA192" i="75"/>
  <c r="Z121" i="75"/>
  <c r="AG247" i="75"/>
  <c r="AT521" i="75"/>
  <c r="AE521" i="75"/>
  <c r="AA247" i="75"/>
  <c r="BA191" i="75"/>
  <c r="W285" i="75"/>
  <c r="AW191" i="75"/>
  <c r="V247" i="75"/>
  <c r="V122" i="75"/>
  <c r="X65" i="75"/>
  <c r="AX247" i="75"/>
  <c r="AH246" i="75"/>
  <c r="U69" i="75"/>
  <c r="AA521" i="75"/>
  <c r="Y520" i="75"/>
  <c r="V520" i="75"/>
  <c r="AB521" i="75"/>
  <c r="AU192" i="75"/>
  <c r="U124" i="75"/>
  <c r="O128" i="75"/>
  <c r="W66" i="75"/>
  <c r="AW246" i="75"/>
  <c r="AD521" i="75"/>
  <c r="P128" i="75"/>
  <c r="S289" i="75"/>
  <c r="AK247" i="75"/>
  <c r="Y65" i="75"/>
  <c r="S126" i="75"/>
  <c r="AC191" i="75"/>
  <c r="AD246" i="75"/>
  <c r="AM520" i="75"/>
  <c r="AN192" i="75"/>
  <c r="AN193" i="75" s="1"/>
  <c r="AY521" i="75"/>
  <c r="U520" i="75"/>
  <c r="X121" i="75"/>
  <c r="Q72" i="75"/>
  <c r="N294" i="75"/>
  <c r="AP520" i="75"/>
  <c r="AM191" i="75"/>
  <c r="AB247" i="75"/>
  <c r="AO192" i="75"/>
  <c r="V66" i="75"/>
  <c r="X247" i="75"/>
  <c r="AN520" i="75"/>
  <c r="T520" i="75"/>
  <c r="AT246" i="75"/>
  <c r="AZ521" i="75"/>
  <c r="AE247" i="75"/>
  <c r="AH521" i="75"/>
  <c r="AS192" i="75"/>
  <c r="AG192" i="75"/>
  <c r="AH191" i="75"/>
  <c r="AJ520" i="75"/>
  <c r="S70" i="75"/>
  <c r="U192" i="75"/>
  <c r="P73" i="75"/>
  <c r="AI246" i="75"/>
  <c r="AQ246" i="75"/>
  <c r="AW521" i="75"/>
  <c r="AL247" i="75"/>
  <c r="Z521" i="75"/>
  <c r="AV247" i="75"/>
  <c r="BA247" i="75"/>
  <c r="AT191" i="75"/>
  <c r="T288" i="75"/>
  <c r="X285" i="75"/>
  <c r="AF246" i="75"/>
  <c r="AR191" i="75"/>
  <c r="AY246" i="75"/>
  <c r="AX520" i="75"/>
  <c r="AS521" i="75"/>
  <c r="X521" i="75"/>
  <c r="AK192" i="75"/>
  <c r="AP247" i="75"/>
  <c r="AZ247" i="75"/>
  <c r="AS247" i="75"/>
  <c r="AL191" i="75"/>
  <c r="AI521" i="75"/>
  <c r="AC246" i="75"/>
  <c r="AM246" i="75"/>
  <c r="R70" i="75"/>
  <c r="Y247" i="75"/>
  <c r="W247" i="75"/>
  <c r="T69" i="75"/>
  <c r="U287" i="75"/>
  <c r="AL521" i="75"/>
  <c r="W122" i="75"/>
  <c r="AI191" i="75"/>
  <c r="N74" i="75"/>
  <c r="O74" i="75"/>
  <c r="T125" i="75"/>
  <c r="AC521" i="75"/>
  <c r="Z192" i="75"/>
  <c r="AB191" i="75"/>
  <c r="AV192" i="75"/>
  <c r="BA520" i="75"/>
  <c r="W521" i="75"/>
  <c r="AQ192" i="75"/>
  <c r="AU246" i="75"/>
  <c r="N129" i="75"/>
  <c r="Z247" i="75"/>
  <c r="AR521" i="75"/>
  <c r="Y121" i="75"/>
  <c r="AO520" i="75"/>
  <c r="Y192" i="75"/>
  <c r="T246" i="75"/>
  <c r="AF520" i="75"/>
  <c r="P292" i="75"/>
  <c r="AG521" i="75"/>
  <c r="AY191" i="75"/>
  <c r="AJ191" i="75"/>
  <c r="Z65" i="75"/>
  <c r="AO246" i="75"/>
  <c r="Q291" i="75"/>
  <c r="AU521" i="75"/>
  <c r="X191" i="75"/>
  <c r="AN246" i="75"/>
  <c r="O293" i="75"/>
  <c r="V191" i="75"/>
  <c r="U247" i="75"/>
  <c r="Q128" i="75"/>
  <c r="AX191" i="75"/>
  <c r="Y285" i="75"/>
  <c r="T55" i="77" l="1"/>
  <c r="T59" i="77" s="1"/>
  <c r="T54" i="77"/>
  <c r="T58" i="77" s="1"/>
  <c r="N348" i="75"/>
  <c r="M18" i="77"/>
  <c r="M20" i="77" s="1"/>
  <c r="N21" i="76"/>
  <c r="N23" i="76" s="1"/>
  <c r="X339" i="75"/>
  <c r="O347" i="75"/>
  <c r="S343" i="75"/>
  <c r="V340" i="75"/>
  <c r="R344" i="75"/>
  <c r="U341" i="75"/>
  <c r="Q345" i="75"/>
  <c r="W339" i="75"/>
  <c r="P346" i="75"/>
  <c r="T342" i="75"/>
  <c r="Y339" i="75"/>
  <c r="M451" i="75"/>
  <c r="L451" i="75"/>
  <c r="L452" i="75"/>
  <c r="K455" i="75"/>
  <c r="W633" i="75"/>
  <c r="W634" i="75"/>
  <c r="W631" i="75"/>
  <c r="W619" i="75"/>
  <c r="W624" i="75"/>
  <c r="W621" i="75"/>
  <c r="W622" i="75"/>
  <c r="W618" i="75"/>
  <c r="W617" i="75"/>
  <c r="W628" i="75"/>
  <c r="W625" i="75"/>
  <c r="W626" i="75"/>
  <c r="W623" i="75"/>
  <c r="W616" i="75"/>
  <c r="W632" i="75"/>
  <c r="W629" i="75"/>
  <c r="W630" i="75"/>
  <c r="W627" i="75"/>
  <c r="W620" i="75"/>
  <c r="W566" i="75"/>
  <c r="W576" i="75"/>
  <c r="W573" i="75"/>
  <c r="W564" i="75"/>
  <c r="W570" i="75"/>
  <c r="W567" i="75"/>
  <c r="W577" i="75"/>
  <c r="W563" i="75"/>
  <c r="W562" i="75"/>
  <c r="W574" i="75"/>
  <c r="W571" i="75"/>
  <c r="W568" i="75"/>
  <c r="W565" i="75"/>
  <c r="W561" i="75"/>
  <c r="W578" i="75"/>
  <c r="W575" i="75"/>
  <c r="W572" i="75"/>
  <c r="W569" i="75"/>
  <c r="W560" i="75"/>
  <c r="F465" i="75"/>
  <c r="E466" i="75"/>
  <c r="E465" i="75"/>
  <c r="N449" i="75"/>
  <c r="H463" i="75"/>
  <c r="H462" i="75"/>
  <c r="J455" i="75"/>
  <c r="G468" i="75"/>
  <c r="S15" i="73"/>
  <c r="U14" i="68"/>
  <c r="G469" i="75"/>
  <c r="G467" i="75"/>
  <c r="U195" i="68"/>
  <c r="U111" i="68"/>
  <c r="U100" i="68"/>
  <c r="W11" i="75"/>
  <c r="W16" i="75"/>
  <c r="W7" i="75"/>
  <c r="W20" i="75"/>
  <c r="W23" i="75"/>
  <c r="W8" i="75"/>
  <c r="W19" i="75"/>
  <c r="W12" i="75"/>
  <c r="W15" i="75"/>
  <c r="W21" i="75"/>
  <c r="W13" i="75"/>
  <c r="W5" i="75"/>
  <c r="W14" i="75"/>
  <c r="W10" i="75"/>
  <c r="W17" i="75"/>
  <c r="W9" i="75"/>
  <c r="W22" i="75"/>
  <c r="W18" i="75"/>
  <c r="W6" i="75"/>
  <c r="V55" i="76"/>
  <c r="V56" i="76" s="1"/>
  <c r="V277" i="68"/>
  <c r="V280" i="68"/>
  <c r="V268" i="68"/>
  <c r="V271" i="68"/>
  <c r="V281" i="68"/>
  <c r="W29" i="72"/>
  <c r="W2" i="68"/>
  <c r="W7" i="67"/>
  <c r="V273" i="68"/>
  <c r="V270" i="68"/>
  <c r="V275" i="68"/>
  <c r="V263" i="68"/>
  <c r="U96" i="68"/>
  <c r="V279" i="68"/>
  <c r="V266" i="68"/>
  <c r="V276" i="68"/>
  <c r="V264" i="68"/>
  <c r="V265" i="68"/>
  <c r="V272" i="68"/>
  <c r="V313" i="68"/>
  <c r="V311" i="68"/>
  <c r="V312" i="68"/>
  <c r="V321" i="68"/>
  <c r="V316" i="68"/>
  <c r="V305" i="68"/>
  <c r="V317" i="68"/>
  <c r="V282" i="68"/>
  <c r="V323" i="68"/>
  <c r="V319" i="68"/>
  <c r="V318" i="68"/>
  <c r="V314" i="68"/>
  <c r="V322" i="68"/>
  <c r="V310" i="68"/>
  <c r="V325" i="68"/>
  <c r="V308" i="68"/>
  <c r="V315" i="68"/>
  <c r="V324" i="68"/>
  <c r="V307" i="68"/>
  <c r="V306" i="68"/>
  <c r="V326" i="68"/>
  <c r="V327" i="68"/>
  <c r="V329" i="68"/>
  <c r="V328" i="68"/>
  <c r="V330" i="68"/>
  <c r="V331" i="68"/>
  <c r="V332" i="68"/>
  <c r="V333" i="68"/>
  <c r="V334" i="68"/>
  <c r="V335" i="68"/>
  <c r="V337" i="68"/>
  <c r="V336" i="68"/>
  <c r="V338" i="68"/>
  <c r="V339" i="68"/>
  <c r="V340" i="68"/>
  <c r="V341" i="68"/>
  <c r="V342" i="68"/>
  <c r="V343" i="68"/>
  <c r="V344" i="68"/>
  <c r="V29" i="67"/>
  <c r="V256" i="67"/>
  <c r="V207" i="67"/>
  <c r="V172" i="67"/>
  <c r="V124" i="67"/>
  <c r="V85" i="67"/>
  <c r="V56" i="67"/>
  <c r="V46" i="67"/>
  <c r="V249" i="67"/>
  <c r="V102" i="67"/>
  <c r="V79" i="67"/>
  <c r="V62" i="67"/>
  <c r="V236" i="67"/>
  <c r="V194" i="67"/>
  <c r="V159" i="67"/>
  <c r="V137" i="67"/>
  <c r="V309" i="68"/>
  <c r="V267" i="68"/>
  <c r="V320" i="68"/>
  <c r="V278" i="68"/>
  <c r="U99" i="68"/>
  <c r="U103" i="68"/>
  <c r="U106" i="68"/>
  <c r="V269" i="68"/>
  <c r="V274" i="68"/>
  <c r="U184" i="68"/>
  <c r="U187" i="68"/>
  <c r="U101" i="68"/>
  <c r="U18" i="68"/>
  <c r="U24" i="68"/>
  <c r="U192" i="68"/>
  <c r="U107" i="68"/>
  <c r="U11" i="68"/>
  <c r="U27" i="68"/>
  <c r="U17" i="68"/>
  <c r="U191" i="68"/>
  <c r="U190" i="68"/>
  <c r="U12" i="68"/>
  <c r="U193" i="68"/>
  <c r="U179" i="68"/>
  <c r="U19" i="68"/>
  <c r="U13" i="68"/>
  <c r="U185" i="68"/>
  <c r="U28" i="68"/>
  <c r="U183" i="68"/>
  <c r="U181" i="68"/>
  <c r="U188" i="68"/>
  <c r="U112" i="68"/>
  <c r="U189" i="68"/>
  <c r="U21" i="68"/>
  <c r="U108" i="68"/>
  <c r="U194" i="68"/>
  <c r="U20" i="68"/>
  <c r="U102" i="68"/>
  <c r="U186" i="68"/>
  <c r="U180" i="68"/>
  <c r="U23" i="68"/>
  <c r="U15" i="68"/>
  <c r="U110" i="68"/>
  <c r="U16" i="68"/>
  <c r="U104" i="68"/>
  <c r="U22" i="68"/>
  <c r="U25" i="68"/>
  <c r="U105" i="68"/>
  <c r="U98" i="68"/>
  <c r="U26" i="68"/>
  <c r="U109" i="68"/>
  <c r="U97" i="68"/>
  <c r="W78" i="74"/>
  <c r="V5" i="68"/>
  <c r="U61" i="72" s="1"/>
  <c r="U62" i="72" s="1"/>
  <c r="W80" i="74"/>
  <c r="V6" i="68"/>
  <c r="W81" i="74"/>
  <c r="V7" i="68"/>
  <c r="V182" i="68" s="1"/>
  <c r="U238" i="68"/>
  <c r="U196" i="68"/>
  <c r="U232" i="68"/>
  <c r="U240" i="68"/>
  <c r="U223" i="68"/>
  <c r="U197" i="68"/>
  <c r="U222" i="68"/>
  <c r="U234" i="68"/>
  <c r="U228" i="68"/>
  <c r="U221" i="68"/>
  <c r="U230" i="68"/>
  <c r="U224" i="68"/>
  <c r="U225" i="68"/>
  <c r="U235" i="68"/>
  <c r="U226" i="68"/>
  <c r="U237" i="68"/>
  <c r="U231" i="68"/>
  <c r="U233" i="68"/>
  <c r="U227" i="68"/>
  <c r="U229" i="68"/>
  <c r="U239" i="68"/>
  <c r="U236" i="68"/>
  <c r="U241" i="68"/>
  <c r="U242" i="68"/>
  <c r="U243" i="68"/>
  <c r="U244" i="68"/>
  <c r="U245" i="68"/>
  <c r="U246" i="68"/>
  <c r="U247" i="68"/>
  <c r="U248" i="68"/>
  <c r="U249" i="68"/>
  <c r="U250" i="68"/>
  <c r="U251" i="68"/>
  <c r="U252" i="68"/>
  <c r="U253" i="68"/>
  <c r="U254" i="68"/>
  <c r="U255" i="68"/>
  <c r="U256" i="68"/>
  <c r="U257" i="68"/>
  <c r="U258" i="68"/>
  <c r="U259" i="68"/>
  <c r="U260" i="68"/>
  <c r="U144" i="68"/>
  <c r="U143" i="68"/>
  <c r="U154" i="68"/>
  <c r="U145" i="68"/>
  <c r="U152" i="68"/>
  <c r="U148" i="68"/>
  <c r="U147" i="68"/>
  <c r="U150" i="68"/>
  <c r="U142" i="68"/>
  <c r="U113" i="68"/>
  <c r="U157" i="68"/>
  <c r="U153" i="68"/>
  <c r="U149" i="68"/>
  <c r="U139" i="68"/>
  <c r="U156" i="68"/>
  <c r="U141" i="68"/>
  <c r="U137" i="68"/>
  <c r="U138" i="68"/>
  <c r="U140" i="68"/>
  <c r="U155" i="68"/>
  <c r="U151" i="68"/>
  <c r="U146" i="68"/>
  <c r="U158" i="68"/>
  <c r="U159" i="68"/>
  <c r="U160" i="68"/>
  <c r="U161" i="68"/>
  <c r="U162" i="68"/>
  <c r="U163" i="68"/>
  <c r="U164" i="68"/>
  <c r="U165" i="68"/>
  <c r="U166" i="68"/>
  <c r="U167" i="68"/>
  <c r="U168" i="68"/>
  <c r="U169" i="68"/>
  <c r="U170" i="68"/>
  <c r="U171" i="68"/>
  <c r="U172" i="68"/>
  <c r="U173" i="68"/>
  <c r="U174" i="68"/>
  <c r="U175" i="68"/>
  <c r="U176" i="68"/>
  <c r="U62" i="68"/>
  <c r="U56" i="68"/>
  <c r="U68" i="68"/>
  <c r="U29" i="68"/>
  <c r="U55" i="68"/>
  <c r="U66" i="68"/>
  <c r="U60" i="68"/>
  <c r="U57" i="68"/>
  <c r="U54" i="68"/>
  <c r="U70" i="68"/>
  <c r="U67" i="68"/>
  <c r="U71" i="68"/>
  <c r="U61" i="68"/>
  <c r="U53" i="68"/>
  <c r="U58" i="68"/>
  <c r="U59" i="68"/>
  <c r="U65" i="68"/>
  <c r="U72" i="68"/>
  <c r="U63" i="68"/>
  <c r="U64" i="68"/>
  <c r="U69" i="68"/>
  <c r="U73" i="68"/>
  <c r="U74" i="68"/>
  <c r="U75" i="68"/>
  <c r="U76" i="68"/>
  <c r="U77" i="68"/>
  <c r="U78" i="68"/>
  <c r="U79" i="68"/>
  <c r="U80" i="68"/>
  <c r="U81" i="68"/>
  <c r="U82" i="68"/>
  <c r="U83" i="68"/>
  <c r="U84" i="68"/>
  <c r="U85" i="68"/>
  <c r="U86" i="68"/>
  <c r="U87" i="68"/>
  <c r="U88" i="68"/>
  <c r="U89" i="68"/>
  <c r="U90" i="68"/>
  <c r="U91" i="68"/>
  <c r="U92" i="68"/>
  <c r="I460" i="75"/>
  <c r="AB62" i="75"/>
  <c r="AC60" i="75"/>
  <c r="AB118" i="75"/>
  <c r="Z283" i="75"/>
  <c r="X6" i="65"/>
  <c r="W13" i="65"/>
  <c r="W8" i="68" s="1"/>
  <c r="W11" i="65"/>
  <c r="X556" i="75" s="1"/>
  <c r="X559" i="75" s="1"/>
  <c r="W12" i="65"/>
  <c r="X612" i="75" s="1"/>
  <c r="X615" i="75" s="1"/>
  <c r="W8" i="65"/>
  <c r="X1" i="75" s="1"/>
  <c r="X4" i="75" s="1"/>
  <c r="X76" i="74"/>
  <c r="AH4" i="74"/>
  <c r="AI1" i="74"/>
  <c r="X77" i="74"/>
  <c r="Y5" i="65"/>
  <c r="Y7" i="65" s="1"/>
  <c r="AA120" i="75"/>
  <c r="AA64" i="75"/>
  <c r="U288" i="75"/>
  <c r="AW247" i="75"/>
  <c r="X522" i="75"/>
  <c r="AE248" i="75"/>
  <c r="O294" i="75"/>
  <c r="V67" i="75"/>
  <c r="AR192" i="75"/>
  <c r="AL522" i="75"/>
  <c r="Q129" i="75"/>
  <c r="U70" i="75"/>
  <c r="P74" i="75"/>
  <c r="W248" i="75"/>
  <c r="W286" i="75"/>
  <c r="AJ248" i="75"/>
  <c r="W123" i="75"/>
  <c r="AO193" i="75"/>
  <c r="Z248" i="75"/>
  <c r="Y193" i="75"/>
  <c r="Q292" i="75"/>
  <c r="AX192" i="75"/>
  <c r="AG248" i="75"/>
  <c r="W192" i="75"/>
  <c r="V287" i="75"/>
  <c r="AU522" i="75"/>
  <c r="AQ521" i="75"/>
  <c r="N130" i="75"/>
  <c r="AN194" i="75"/>
  <c r="U521" i="75"/>
  <c r="R291" i="75"/>
  <c r="AK193" i="75"/>
  <c r="AM192" i="75"/>
  <c r="AP248" i="75"/>
  <c r="AC247" i="75"/>
  <c r="AT192" i="75"/>
  <c r="V192" i="75"/>
  <c r="AE522" i="75"/>
  <c r="AM247" i="75"/>
  <c r="AJ192" i="75"/>
  <c r="AB522" i="75"/>
  <c r="AZ193" i="75"/>
  <c r="AR248" i="75"/>
  <c r="AV248" i="75"/>
  <c r="AN247" i="75"/>
  <c r="Y286" i="75"/>
  <c r="T126" i="75"/>
  <c r="AU193" i="75"/>
  <c r="Y122" i="75"/>
  <c r="AF521" i="75"/>
  <c r="AD192" i="75"/>
  <c r="AZ248" i="75"/>
  <c r="AV193" i="75"/>
  <c r="AB248" i="75"/>
  <c r="AH192" i="75"/>
  <c r="AB192" i="75"/>
  <c r="AQ247" i="75"/>
  <c r="AS522" i="75"/>
  <c r="V521" i="75"/>
  <c r="AI522" i="75"/>
  <c r="AY247" i="75"/>
  <c r="S290" i="75"/>
  <c r="AY192" i="75"/>
  <c r="AO521" i="75"/>
  <c r="S291" i="75"/>
  <c r="P293" i="75"/>
  <c r="AM248" i="75"/>
  <c r="AC192" i="75"/>
  <c r="P129" i="75"/>
  <c r="W67" i="75"/>
  <c r="AA193" i="75"/>
  <c r="AW192" i="75"/>
  <c r="X66" i="75"/>
  <c r="Y66" i="75"/>
  <c r="AX521" i="75"/>
  <c r="S71" i="75"/>
  <c r="N295" i="75"/>
  <c r="AN521" i="75"/>
  <c r="AT247" i="75"/>
  <c r="V123" i="75"/>
  <c r="AP192" i="75"/>
  <c r="AH247" i="75"/>
  <c r="AS193" i="75"/>
  <c r="U125" i="75"/>
  <c r="AR522" i="75"/>
  <c r="BA192" i="75"/>
  <c r="AQ193" i="75"/>
  <c r="AG193" i="75"/>
  <c r="AM521" i="75"/>
  <c r="AA248" i="75"/>
  <c r="Z66" i="75"/>
  <c r="AT522" i="75"/>
  <c r="AH522" i="75"/>
  <c r="AL248" i="75"/>
  <c r="AG522" i="75"/>
  <c r="Y521" i="75"/>
  <c r="AD522" i="75"/>
  <c r="U289" i="75"/>
  <c r="U290" i="75" s="1"/>
  <c r="AI192" i="75"/>
  <c r="AI193" i="75" s="1"/>
  <c r="AJ521" i="75"/>
  <c r="X122" i="75"/>
  <c r="Z522" i="75"/>
  <c r="AI247" i="75"/>
  <c r="Y248" i="75"/>
  <c r="AS248" i="75"/>
  <c r="AL192" i="75"/>
  <c r="S127" i="75"/>
  <c r="O75" i="75"/>
  <c r="X286" i="75"/>
  <c r="Z122" i="75"/>
  <c r="V248" i="75"/>
  <c r="AX248" i="75"/>
  <c r="AA522" i="75"/>
  <c r="R71" i="75"/>
  <c r="AF247" i="75"/>
  <c r="X248" i="75"/>
  <c r="T289" i="75"/>
  <c r="AE192" i="75"/>
  <c r="AW522" i="75"/>
  <c r="AO247" i="75"/>
  <c r="AZ522" i="75"/>
  <c r="AK248" i="75"/>
  <c r="AV522" i="75"/>
  <c r="AF193" i="75"/>
  <c r="AC522" i="75"/>
  <c r="AD247" i="75"/>
  <c r="R127" i="75"/>
  <c r="AA121" i="75"/>
  <c r="AY522" i="75"/>
  <c r="Z193" i="75"/>
  <c r="Q73" i="75"/>
  <c r="AJ193" i="75"/>
  <c r="W522" i="75"/>
  <c r="BA521" i="75"/>
  <c r="T70" i="75"/>
  <c r="O129" i="75"/>
  <c r="AP521" i="75"/>
  <c r="Z285" i="75"/>
  <c r="AK521" i="75"/>
  <c r="AU247" i="75"/>
  <c r="X192" i="75"/>
  <c r="BA248" i="75"/>
  <c r="U342" i="75" l="1"/>
  <c r="Q346" i="75"/>
  <c r="U343" i="75"/>
  <c r="V341" i="75"/>
  <c r="S344" i="75"/>
  <c r="T343" i="75"/>
  <c r="X340" i="75"/>
  <c r="S345" i="75"/>
  <c r="U55" i="77"/>
  <c r="U59" i="77" s="1"/>
  <c r="U54" i="77"/>
  <c r="U58" i="77" s="1"/>
  <c r="O348" i="75"/>
  <c r="P347" i="75"/>
  <c r="W340" i="75"/>
  <c r="R345" i="75"/>
  <c r="N349" i="75"/>
  <c r="T112" i="77"/>
  <c r="R104" i="73" s="1"/>
  <c r="T60" i="77"/>
  <c r="T61" i="77" s="1"/>
  <c r="S32" i="80" s="1"/>
  <c r="R101" i="73" s="1"/>
  <c r="Z339" i="75"/>
  <c r="U344" i="75"/>
  <c r="Y340" i="75"/>
  <c r="M452" i="75"/>
  <c r="N451" i="75"/>
  <c r="X623" i="75"/>
  <c r="X633" i="75"/>
  <c r="X634" i="75"/>
  <c r="X617" i="75"/>
  <c r="X616" i="75"/>
  <c r="X627" i="75"/>
  <c r="X624" i="75"/>
  <c r="X621" i="75"/>
  <c r="X622" i="75"/>
  <c r="X620" i="75"/>
  <c r="X631" i="75"/>
  <c r="X628" i="75"/>
  <c r="X625" i="75"/>
  <c r="X626" i="75"/>
  <c r="X619" i="75"/>
  <c r="X635" i="75"/>
  <c r="X632" i="75"/>
  <c r="X629" i="75"/>
  <c r="X630" i="75"/>
  <c r="X618" i="75"/>
  <c r="X565" i="75"/>
  <c r="X566" i="75"/>
  <c r="X567" i="75"/>
  <c r="X562" i="75"/>
  <c r="X561" i="75"/>
  <c r="X569" i="75"/>
  <c r="X570" i="75"/>
  <c r="X571" i="75"/>
  <c r="X568" i="75"/>
  <c r="X560" i="75"/>
  <c r="X573" i="75"/>
  <c r="X574" i="75"/>
  <c r="X575" i="75"/>
  <c r="X572" i="75"/>
  <c r="X564" i="75"/>
  <c r="X577" i="75"/>
  <c r="X578" i="75"/>
  <c r="X579" i="75"/>
  <c r="X576" i="75"/>
  <c r="X563" i="75"/>
  <c r="F466" i="75"/>
  <c r="J456" i="75"/>
  <c r="V96" i="68"/>
  <c r="T15" i="73"/>
  <c r="V14" i="68"/>
  <c r="N450" i="75"/>
  <c r="W256" i="67"/>
  <c r="W249" i="67"/>
  <c r="W236" i="67"/>
  <c r="W207" i="67"/>
  <c r="W194" i="67"/>
  <c r="W172" i="67"/>
  <c r="W159" i="67"/>
  <c r="W137" i="67"/>
  <c r="W124" i="67"/>
  <c r="W102" i="67"/>
  <c r="W85" i="67"/>
  <c r="W79" i="67"/>
  <c r="W62" i="67"/>
  <c r="W56" i="67"/>
  <c r="W46" i="67"/>
  <c r="W29" i="67"/>
  <c r="W310" i="68"/>
  <c r="W268" i="68"/>
  <c r="W55" i="76"/>
  <c r="W56" i="76" s="1"/>
  <c r="W276" i="68"/>
  <c r="W275" i="68"/>
  <c r="W281" i="68"/>
  <c r="X6" i="75"/>
  <c r="X10" i="75"/>
  <c r="X14" i="75"/>
  <c r="X18" i="75"/>
  <c r="X22" i="75"/>
  <c r="X5" i="75"/>
  <c r="X9" i="75"/>
  <c r="X13" i="75"/>
  <c r="X17" i="75"/>
  <c r="X21" i="75"/>
  <c r="X8" i="75"/>
  <c r="X12" i="75"/>
  <c r="X16" i="75"/>
  <c r="X20" i="75"/>
  <c r="X24" i="75"/>
  <c r="X7" i="75"/>
  <c r="X11" i="75"/>
  <c r="X15" i="75"/>
  <c r="X19" i="75"/>
  <c r="X23" i="75"/>
  <c r="W306" i="68"/>
  <c r="W264" i="68"/>
  <c r="V98" i="68"/>
  <c r="V104" i="68"/>
  <c r="V95" i="68"/>
  <c r="V102" i="68"/>
  <c r="V106" i="68"/>
  <c r="V100" i="68"/>
  <c r="W282" i="68"/>
  <c r="W272" i="68"/>
  <c r="W280" i="68"/>
  <c r="X29" i="72"/>
  <c r="X2" i="68"/>
  <c r="X7" i="67"/>
  <c r="V113" i="68"/>
  <c r="V108" i="68"/>
  <c r="V103" i="68"/>
  <c r="W269" i="68"/>
  <c r="W278" i="68"/>
  <c r="W265" i="68"/>
  <c r="W279" i="68"/>
  <c r="W273" i="68"/>
  <c r="W326" i="68"/>
  <c r="W324" i="68"/>
  <c r="W318" i="68"/>
  <c r="W283" i="68"/>
  <c r="W322" i="68"/>
  <c r="W313" i="68"/>
  <c r="W323" i="68"/>
  <c r="W307" i="68"/>
  <c r="W315" i="68"/>
  <c r="W314" i="68"/>
  <c r="W309" i="68"/>
  <c r="W305" i="68"/>
  <c r="W316" i="68"/>
  <c r="W325" i="68"/>
  <c r="W311" i="68"/>
  <c r="W321" i="68"/>
  <c r="W320" i="68"/>
  <c r="W317" i="68"/>
  <c r="W312" i="68"/>
  <c r="W327" i="68"/>
  <c r="W328" i="68"/>
  <c r="W329" i="68"/>
  <c r="W330" i="68"/>
  <c r="W331" i="68"/>
  <c r="W332" i="68"/>
  <c r="W333" i="68"/>
  <c r="W334" i="68"/>
  <c r="W335" i="68"/>
  <c r="W336" i="68"/>
  <c r="W337" i="68"/>
  <c r="W338" i="68"/>
  <c r="W339" i="68"/>
  <c r="W340" i="68"/>
  <c r="W342" i="68"/>
  <c r="W341" i="68"/>
  <c r="W343" i="68"/>
  <c r="W344" i="68"/>
  <c r="W308" i="68"/>
  <c r="W266" i="68"/>
  <c r="W319" i="68"/>
  <c r="W277" i="68"/>
  <c r="W274" i="68"/>
  <c r="W267" i="68"/>
  <c r="W263" i="68"/>
  <c r="W270" i="68"/>
  <c r="W271" i="68"/>
  <c r="V21" i="68"/>
  <c r="V181" i="68"/>
  <c r="V190" i="68"/>
  <c r="V11" i="68"/>
  <c r="V18" i="68"/>
  <c r="V54" i="68"/>
  <c r="V59" i="68"/>
  <c r="V55" i="68"/>
  <c r="V61" i="68"/>
  <c r="V64" i="68"/>
  <c r="V68" i="68"/>
  <c r="V26" i="68"/>
  <c r="V22" i="68"/>
  <c r="V15" i="68"/>
  <c r="V186" i="68"/>
  <c r="V188" i="68"/>
  <c r="V185" i="68"/>
  <c r="V179" i="68"/>
  <c r="V195" i="68"/>
  <c r="V27" i="68"/>
  <c r="V24" i="68"/>
  <c r="V184" i="68"/>
  <c r="V197" i="68"/>
  <c r="V70" i="68"/>
  <c r="V109" i="68"/>
  <c r="V25" i="68"/>
  <c r="V110" i="68"/>
  <c r="V180" i="68"/>
  <c r="V194" i="68"/>
  <c r="V112" i="68"/>
  <c r="V19" i="68"/>
  <c r="V193" i="68"/>
  <c r="V12" i="68"/>
  <c r="V17" i="68"/>
  <c r="V192" i="68"/>
  <c r="V187" i="68"/>
  <c r="V148" i="68"/>
  <c r="V150" i="68"/>
  <c r="V149" i="68"/>
  <c r="V152" i="68"/>
  <c r="V196" i="68"/>
  <c r="V28" i="68"/>
  <c r="V97" i="68"/>
  <c r="V105" i="68"/>
  <c r="V16" i="68"/>
  <c r="V23" i="68"/>
  <c r="V20" i="68"/>
  <c r="V189" i="68"/>
  <c r="V183" i="68"/>
  <c r="V13" i="68"/>
  <c r="V111" i="68"/>
  <c r="V99" i="68"/>
  <c r="V191" i="68"/>
  <c r="V107" i="68"/>
  <c r="V101" i="68"/>
  <c r="X78" i="74"/>
  <c r="W5" i="68"/>
  <c r="V61" i="72" s="1"/>
  <c r="V62" i="72" s="1"/>
  <c r="X81" i="74"/>
  <c r="W7" i="68"/>
  <c r="W182" i="68" s="1"/>
  <c r="X80" i="74"/>
  <c r="W6" i="68"/>
  <c r="V71" i="68"/>
  <c r="V29" i="68"/>
  <c r="V235" i="68"/>
  <c r="V225" i="68"/>
  <c r="V198" i="68"/>
  <c r="V228" i="68"/>
  <c r="V240" i="68"/>
  <c r="V237" i="68"/>
  <c r="V233" i="68"/>
  <c r="V231" i="68"/>
  <c r="V241" i="68"/>
  <c r="V229" i="68"/>
  <c r="V226" i="68"/>
  <c r="V239" i="68"/>
  <c r="V221" i="68"/>
  <c r="V236" i="68"/>
  <c r="V224" i="68"/>
  <c r="V230" i="68"/>
  <c r="V232" i="68"/>
  <c r="V227" i="68"/>
  <c r="V238" i="68"/>
  <c r="V223" i="68"/>
  <c r="V234" i="68"/>
  <c r="V222" i="68"/>
  <c r="V242" i="68"/>
  <c r="V243" i="68"/>
  <c r="V244" i="68"/>
  <c r="V245" i="68"/>
  <c r="V246" i="68"/>
  <c r="V247" i="68"/>
  <c r="V248" i="68"/>
  <c r="V249" i="68"/>
  <c r="V250" i="68"/>
  <c r="V251" i="68"/>
  <c r="V252" i="68"/>
  <c r="V253" i="68"/>
  <c r="V254" i="68"/>
  <c r="V255" i="68"/>
  <c r="V256" i="68"/>
  <c r="V257" i="68"/>
  <c r="V258" i="68"/>
  <c r="V259" i="68"/>
  <c r="V260" i="68"/>
  <c r="V145" i="68"/>
  <c r="V146" i="68"/>
  <c r="V156" i="68"/>
  <c r="V137" i="68"/>
  <c r="V147" i="68"/>
  <c r="V140" i="68"/>
  <c r="V158" i="68"/>
  <c r="V154" i="68"/>
  <c r="V114" i="68"/>
  <c r="V144" i="68"/>
  <c r="V157" i="68"/>
  <c r="V142" i="68"/>
  <c r="V138" i="68"/>
  <c r="V151" i="68"/>
  <c r="V141" i="68"/>
  <c r="V143" i="68"/>
  <c r="V153" i="68"/>
  <c r="V155" i="68"/>
  <c r="V139" i="68"/>
  <c r="V159" i="68"/>
  <c r="V160" i="68"/>
  <c r="V161" i="68"/>
  <c r="V162" i="68"/>
  <c r="V163" i="68"/>
  <c r="V164" i="68"/>
  <c r="V165" i="68"/>
  <c r="V166" i="68"/>
  <c r="V167" i="68"/>
  <c r="V168" i="68"/>
  <c r="V169" i="68"/>
  <c r="V170" i="68"/>
  <c r="V171" i="68"/>
  <c r="V172" i="68"/>
  <c r="V173" i="68"/>
  <c r="V174" i="68"/>
  <c r="V175" i="68"/>
  <c r="V176" i="68"/>
  <c r="V57" i="68"/>
  <c r="V63" i="68"/>
  <c r="V53" i="68"/>
  <c r="V65" i="68"/>
  <c r="V58" i="68"/>
  <c r="V66" i="68"/>
  <c r="V67" i="68"/>
  <c r="V72" i="68"/>
  <c r="V60" i="68"/>
  <c r="V73" i="68"/>
  <c r="V62" i="68"/>
  <c r="V56" i="68"/>
  <c r="V69" i="68"/>
  <c r="V30" i="68"/>
  <c r="V74" i="68"/>
  <c r="V75" i="68"/>
  <c r="V76" i="68"/>
  <c r="V77" i="68"/>
  <c r="V78" i="68"/>
  <c r="V79" i="68"/>
  <c r="V80" i="68"/>
  <c r="V81" i="68"/>
  <c r="V82" i="68"/>
  <c r="V83" i="68"/>
  <c r="V84" i="68"/>
  <c r="V85" i="68"/>
  <c r="V86" i="68"/>
  <c r="V87" i="68"/>
  <c r="V88" i="68"/>
  <c r="V89" i="68"/>
  <c r="V91" i="68"/>
  <c r="V90" i="68"/>
  <c r="V92" i="68"/>
  <c r="AA283" i="75"/>
  <c r="AC118" i="75"/>
  <c r="AC62" i="75"/>
  <c r="AD60" i="75"/>
  <c r="Y6" i="65"/>
  <c r="X11" i="65"/>
  <c r="Y556" i="75" s="1"/>
  <c r="Y559" i="75" s="1"/>
  <c r="X12" i="65"/>
  <c r="X13" i="65"/>
  <c r="X8" i="68" s="1"/>
  <c r="Z5" i="65"/>
  <c r="Z7" i="65" s="1"/>
  <c r="Y77" i="74"/>
  <c r="X8" i="65"/>
  <c r="Y1" i="75" s="1"/>
  <c r="Y4" i="75" s="1"/>
  <c r="Y76" i="74"/>
  <c r="AI4" i="74"/>
  <c r="E35" i="74" s="1"/>
  <c r="AJ1" i="74"/>
  <c r="AB120" i="75"/>
  <c r="AB64" i="75"/>
  <c r="T71" i="75"/>
  <c r="X249" i="75"/>
  <c r="AP522" i="75"/>
  <c r="P294" i="75"/>
  <c r="AC248" i="75"/>
  <c r="U291" i="75"/>
  <c r="AJ249" i="75"/>
  <c r="T72" i="75"/>
  <c r="U126" i="75"/>
  <c r="Q74" i="75"/>
  <c r="AB523" i="75"/>
  <c r="X123" i="75"/>
  <c r="AB249" i="75"/>
  <c r="AE249" i="75"/>
  <c r="AI523" i="75"/>
  <c r="AK249" i="75"/>
  <c r="AS194" i="75"/>
  <c r="AI194" i="75"/>
  <c r="Z249" i="75"/>
  <c r="AU194" i="75"/>
  <c r="AU523" i="75"/>
  <c r="AW523" i="75"/>
  <c r="X287" i="75"/>
  <c r="X288" i="75" s="1"/>
  <c r="AP249" i="75"/>
  <c r="AV194" i="75"/>
  <c r="W68" i="75"/>
  <c r="AJ194" i="75"/>
  <c r="AH193" i="75"/>
  <c r="AH523" i="75"/>
  <c r="Q130" i="75"/>
  <c r="AQ248" i="75"/>
  <c r="V193" i="75"/>
  <c r="V522" i="75"/>
  <c r="AK194" i="75"/>
  <c r="AZ249" i="75"/>
  <c r="AL249" i="75"/>
  <c r="AQ194" i="75"/>
  <c r="AB193" i="75"/>
  <c r="AO248" i="75"/>
  <c r="Y249" i="75"/>
  <c r="AN248" i="75"/>
  <c r="Z523" i="75"/>
  <c r="AL523" i="75"/>
  <c r="AL193" i="75"/>
  <c r="AU195" i="75"/>
  <c r="AE523" i="75"/>
  <c r="AF522" i="75"/>
  <c r="AJ522" i="75"/>
  <c r="P130" i="75"/>
  <c r="AC193" i="75"/>
  <c r="AD193" i="75"/>
  <c r="Y522" i="75"/>
  <c r="Z194" i="75"/>
  <c r="Z123" i="75"/>
  <c r="X250" i="75"/>
  <c r="AR193" i="75"/>
  <c r="X193" i="75"/>
  <c r="AV523" i="75"/>
  <c r="AQ522" i="75"/>
  <c r="AY193" i="75"/>
  <c r="AU248" i="75"/>
  <c r="AT193" i="75"/>
  <c r="AG194" i="75"/>
  <c r="Q293" i="75"/>
  <c r="AH248" i="75"/>
  <c r="BA193" i="75"/>
  <c r="BA522" i="75"/>
  <c r="AT523" i="75"/>
  <c r="AK522" i="75"/>
  <c r="AZ523" i="75"/>
  <c r="S128" i="75"/>
  <c r="AD523" i="75"/>
  <c r="W523" i="75"/>
  <c r="S292" i="75"/>
  <c r="S293" i="75" s="1"/>
  <c r="AC523" i="75"/>
  <c r="R72" i="75"/>
  <c r="AV249" i="75"/>
  <c r="R73" i="75"/>
  <c r="AD248" i="75"/>
  <c r="W287" i="75"/>
  <c r="T290" i="75"/>
  <c r="AO522" i="75"/>
  <c r="S72" i="75"/>
  <c r="V68" i="75"/>
  <c r="BA249" i="75"/>
  <c r="AO249" i="75"/>
  <c r="AS249" i="75"/>
  <c r="U71" i="75"/>
  <c r="AW193" i="75"/>
  <c r="AT248" i="75"/>
  <c r="W249" i="75"/>
  <c r="AA523" i="75"/>
  <c r="AR523" i="75"/>
  <c r="AP193" i="75"/>
  <c r="R128" i="75"/>
  <c r="AB121" i="75"/>
  <c r="AU524" i="75"/>
  <c r="T291" i="75"/>
  <c r="T127" i="75"/>
  <c r="AW248" i="75"/>
  <c r="AN195" i="75"/>
  <c r="P75" i="75"/>
  <c r="AM522" i="75"/>
  <c r="AG249" i="75"/>
  <c r="AA65" i="75"/>
  <c r="V288" i="75"/>
  <c r="AF194" i="75"/>
  <c r="X67" i="75"/>
  <c r="X68" i="75" s="1"/>
  <c r="W124" i="75"/>
  <c r="Z286" i="75"/>
  <c r="AF195" i="75"/>
  <c r="X523" i="75"/>
  <c r="AI248" i="75"/>
  <c r="Z67" i="75"/>
  <c r="V124" i="75"/>
  <c r="AG523" i="75"/>
  <c r="AF248" i="75"/>
  <c r="AZ194" i="75"/>
  <c r="AN522" i="75"/>
  <c r="AN523" i="75" s="1"/>
  <c r="AN524" i="75" s="1"/>
  <c r="W193" i="75"/>
  <c r="R292" i="75"/>
  <c r="AE193" i="75"/>
  <c r="AA249" i="75"/>
  <c r="AX193" i="75"/>
  <c r="AX194" i="75" s="1"/>
  <c r="AR249" i="75"/>
  <c r="AY248" i="75"/>
  <c r="Y194" i="75"/>
  <c r="AM193" i="75"/>
  <c r="AA122" i="75"/>
  <c r="AO194" i="75"/>
  <c r="Y287" i="75"/>
  <c r="O130" i="75"/>
  <c r="AM249" i="75"/>
  <c r="AM250" i="75" s="1"/>
  <c r="AS523" i="75"/>
  <c r="AX522" i="75"/>
  <c r="O295" i="75"/>
  <c r="O296" i="75" s="1"/>
  <c r="AY523" i="75"/>
  <c r="Y123" i="75"/>
  <c r="Y67" i="75"/>
  <c r="AX249" i="75"/>
  <c r="AA194" i="75"/>
  <c r="AA285" i="75"/>
  <c r="V289" i="75"/>
  <c r="V290" i="75" s="1"/>
  <c r="V342" i="75" l="1"/>
  <c r="Q347" i="75"/>
  <c r="X341" i="75"/>
  <c r="T344" i="75"/>
  <c r="T345" i="75"/>
  <c r="S346" i="75"/>
  <c r="V343" i="75"/>
  <c r="W341" i="75"/>
  <c r="V54" i="77"/>
  <c r="V58" i="77" s="1"/>
  <c r="V55" i="77"/>
  <c r="V59" i="77" s="1"/>
  <c r="O349" i="75"/>
  <c r="N18" i="77"/>
  <c r="N20" i="77" s="1"/>
  <c r="P348" i="75"/>
  <c r="O21" i="76"/>
  <c r="O23" i="76" s="1"/>
  <c r="R346" i="75"/>
  <c r="U112" i="77"/>
  <c r="S104" i="73" s="1"/>
  <c r="U60" i="77"/>
  <c r="U61" i="77" s="1"/>
  <c r="T32" i="80" s="1"/>
  <c r="S101" i="73" s="1"/>
  <c r="W98" i="68"/>
  <c r="S347" i="75"/>
  <c r="U345" i="75"/>
  <c r="Y341" i="75"/>
  <c r="Z340" i="75"/>
  <c r="X342" i="75"/>
  <c r="AA339" i="75"/>
  <c r="K456" i="75"/>
  <c r="K457" i="75"/>
  <c r="M454" i="75"/>
  <c r="M455" i="75"/>
  <c r="O450" i="75"/>
  <c r="L453" i="75"/>
  <c r="M453" i="75"/>
  <c r="Y568" i="75"/>
  <c r="Y565" i="75"/>
  <c r="Y566" i="75"/>
  <c r="Y567" i="75"/>
  <c r="Y564" i="75"/>
  <c r="Y572" i="75"/>
  <c r="Y569" i="75"/>
  <c r="Y570" i="75"/>
  <c r="Y571" i="75"/>
  <c r="Y563" i="75"/>
  <c r="Y576" i="75"/>
  <c r="Y573" i="75"/>
  <c r="Y574" i="75"/>
  <c r="Y575" i="75"/>
  <c r="Y562" i="75"/>
  <c r="Y580" i="75"/>
  <c r="Y577" i="75"/>
  <c r="Y578" i="75"/>
  <c r="Y579" i="75"/>
  <c r="Y561" i="75"/>
  <c r="Y560" i="75"/>
  <c r="X7" i="68"/>
  <c r="X242" i="68" s="1"/>
  <c r="Y612" i="75"/>
  <c r="Y615" i="75" s="1"/>
  <c r="E467" i="75"/>
  <c r="F467" i="75"/>
  <c r="J457" i="75"/>
  <c r="H464" i="75"/>
  <c r="H466" i="75"/>
  <c r="H465" i="75"/>
  <c r="J458" i="75"/>
  <c r="J459" i="75"/>
  <c r="O449" i="75"/>
  <c r="G471" i="75"/>
  <c r="G472" i="75"/>
  <c r="G470" i="75"/>
  <c r="U15" i="73"/>
  <c r="W14" i="68"/>
  <c r="W238" i="68"/>
  <c r="Y81" i="74"/>
  <c r="W30" i="68"/>
  <c r="W196" i="68"/>
  <c r="I461" i="75"/>
  <c r="W179" i="68"/>
  <c r="Y7" i="75"/>
  <c r="Y11" i="75"/>
  <c r="Y15" i="75"/>
  <c r="Y19" i="75"/>
  <c r="Y23" i="75"/>
  <c r="Y6" i="75"/>
  <c r="Y10" i="75"/>
  <c r="Y14" i="75"/>
  <c r="Y18" i="75"/>
  <c r="Y22" i="75"/>
  <c r="Y5" i="75"/>
  <c r="Y9" i="75"/>
  <c r="Y13" i="75"/>
  <c r="Y17" i="75"/>
  <c r="Y21" i="75"/>
  <c r="Y25" i="75"/>
  <c r="Y8" i="75"/>
  <c r="Y12" i="75"/>
  <c r="Y16" i="75"/>
  <c r="Y20" i="75"/>
  <c r="Y24" i="75"/>
  <c r="X29" i="67"/>
  <c r="X256" i="67"/>
  <c r="X249" i="67"/>
  <c r="X236" i="67"/>
  <c r="X207" i="67"/>
  <c r="X194" i="67"/>
  <c r="X172" i="67"/>
  <c r="X159" i="67"/>
  <c r="X137" i="67"/>
  <c r="X124" i="67"/>
  <c r="X102" i="67"/>
  <c r="X85" i="67"/>
  <c r="X79" i="67"/>
  <c r="X62" i="67"/>
  <c r="X56" i="67"/>
  <c r="X46" i="67"/>
  <c r="X323" i="68"/>
  <c r="X281" i="68"/>
  <c r="W198" i="68"/>
  <c r="W99" i="68"/>
  <c r="W189" i="68"/>
  <c r="W105" i="68"/>
  <c r="W187" i="68"/>
  <c r="W193" i="68"/>
  <c r="W180" i="68"/>
  <c r="W11" i="68"/>
  <c r="X271" i="68"/>
  <c r="X267" i="68"/>
  <c r="X283" i="68"/>
  <c r="X273" i="68"/>
  <c r="X269" i="68"/>
  <c r="X277" i="68"/>
  <c r="X278" i="68"/>
  <c r="X280" i="68"/>
  <c r="X313" i="68"/>
  <c r="X325" i="68"/>
  <c r="X309" i="68"/>
  <c r="X315" i="68"/>
  <c r="X311" i="68"/>
  <c r="X307" i="68"/>
  <c r="X310" i="68"/>
  <c r="X320" i="68"/>
  <c r="X306" i="68"/>
  <c r="X316" i="68"/>
  <c r="X322" i="68"/>
  <c r="X312" i="68"/>
  <c r="X319" i="68"/>
  <c r="X321" i="68"/>
  <c r="X305" i="68"/>
  <c r="X317" i="68"/>
  <c r="X327" i="68"/>
  <c r="X324" i="68"/>
  <c r="X284" i="68"/>
  <c r="X326" i="68"/>
  <c r="X318" i="68"/>
  <c r="X314" i="68"/>
  <c r="X328" i="68"/>
  <c r="X329" i="68"/>
  <c r="X330" i="68"/>
  <c r="X331" i="68"/>
  <c r="X332" i="68"/>
  <c r="X333" i="68"/>
  <c r="X334" i="68"/>
  <c r="X335" i="68"/>
  <c r="X336" i="68"/>
  <c r="X337" i="68"/>
  <c r="X338" i="68"/>
  <c r="X339" i="68"/>
  <c r="X340" i="68"/>
  <c r="X341" i="68"/>
  <c r="X342" i="68"/>
  <c r="X343" i="68"/>
  <c r="X344" i="68"/>
  <c r="Y29" i="72"/>
  <c r="Y2" i="68"/>
  <c r="Y7" i="67"/>
  <c r="W24" i="68"/>
  <c r="W107" i="68"/>
  <c r="W13" i="68"/>
  <c r="W23" i="68"/>
  <c r="W28" i="68"/>
  <c r="W17" i="68"/>
  <c r="W112" i="68"/>
  <c r="W25" i="68"/>
  <c r="W106" i="68"/>
  <c r="X263" i="68"/>
  <c r="X265" i="68"/>
  <c r="X282" i="68"/>
  <c r="X264" i="68"/>
  <c r="X276" i="68"/>
  <c r="X308" i="68"/>
  <c r="X266" i="68"/>
  <c r="X55" i="76"/>
  <c r="X56" i="76" s="1"/>
  <c r="W101" i="68"/>
  <c r="W111" i="68"/>
  <c r="W20" i="68"/>
  <c r="W97" i="68"/>
  <c r="W19" i="68"/>
  <c r="W186" i="68"/>
  <c r="W95" i="68"/>
  <c r="X270" i="68"/>
  <c r="X274" i="68"/>
  <c r="X279" i="68"/>
  <c r="X272" i="68"/>
  <c r="X275" i="68"/>
  <c r="X268" i="68"/>
  <c r="W192" i="68"/>
  <c r="W110" i="68"/>
  <c r="W197" i="68"/>
  <c r="W27" i="68"/>
  <c r="W185" i="68"/>
  <c r="W15" i="68"/>
  <c r="W190" i="68"/>
  <c r="W181" i="68"/>
  <c r="W104" i="68"/>
  <c r="W62" i="68"/>
  <c r="W61" i="68"/>
  <c r="W63" i="68"/>
  <c r="W55" i="68"/>
  <c r="W66" i="68"/>
  <c r="W67" i="68"/>
  <c r="W191" i="68"/>
  <c r="W183" i="68"/>
  <c r="W16" i="68"/>
  <c r="W12" i="68"/>
  <c r="W194" i="68"/>
  <c r="W109" i="68"/>
  <c r="W184" i="68"/>
  <c r="W96" i="68"/>
  <c r="W108" i="68"/>
  <c r="W26" i="68"/>
  <c r="W18" i="68"/>
  <c r="W100" i="68"/>
  <c r="W102" i="68"/>
  <c r="W113" i="68"/>
  <c r="W195" i="68"/>
  <c r="W188" i="68"/>
  <c r="W22" i="68"/>
  <c r="W103" i="68"/>
  <c r="W21" i="68"/>
  <c r="Y78" i="74"/>
  <c r="X5" i="68"/>
  <c r="W61" i="72" s="1"/>
  <c r="W62" i="72" s="1"/>
  <c r="Y80" i="74"/>
  <c r="X6" i="68"/>
  <c r="W156" i="68"/>
  <c r="W114" i="68"/>
  <c r="W71" i="68"/>
  <c r="W29" i="68"/>
  <c r="W158" i="68"/>
  <c r="W152" i="68"/>
  <c r="W150" i="68"/>
  <c r="W145" i="68"/>
  <c r="W154" i="68"/>
  <c r="W115" i="68"/>
  <c r="W146" i="68"/>
  <c r="W141" i="68"/>
  <c r="W143" i="68"/>
  <c r="W142" i="68"/>
  <c r="W138" i="68"/>
  <c r="W151" i="68"/>
  <c r="W147" i="68"/>
  <c r="W140" i="68"/>
  <c r="W155" i="68"/>
  <c r="W137" i="68"/>
  <c r="W144" i="68"/>
  <c r="W153" i="68"/>
  <c r="W149" i="68"/>
  <c r="W148" i="68"/>
  <c r="W139" i="68"/>
  <c r="W157" i="68"/>
  <c r="W159" i="68"/>
  <c r="W160" i="68"/>
  <c r="W161" i="68"/>
  <c r="W162" i="68"/>
  <c r="W163" i="68"/>
  <c r="W164" i="68"/>
  <c r="W165" i="68"/>
  <c r="W166" i="68"/>
  <c r="W167" i="68"/>
  <c r="W168" i="68"/>
  <c r="W169" i="68"/>
  <c r="W170" i="68"/>
  <c r="W171" i="68"/>
  <c r="W172" i="68"/>
  <c r="W173" i="68"/>
  <c r="W174" i="68"/>
  <c r="W175" i="68"/>
  <c r="W176" i="68"/>
  <c r="W237" i="68"/>
  <c r="W241" i="68"/>
  <c r="W242" i="68"/>
  <c r="W223" i="68"/>
  <c r="W229" i="68"/>
  <c r="W222" i="68"/>
  <c r="W233" i="68"/>
  <c r="W235" i="68"/>
  <c r="W231" i="68"/>
  <c r="W226" i="68"/>
  <c r="W239" i="68"/>
  <c r="W240" i="68"/>
  <c r="W225" i="68"/>
  <c r="W227" i="68"/>
  <c r="W224" i="68"/>
  <c r="W236" i="68"/>
  <c r="W234" i="68"/>
  <c r="W199" i="68"/>
  <c r="W232" i="68"/>
  <c r="W230" i="68"/>
  <c r="W228" i="68"/>
  <c r="W221" i="68"/>
  <c r="W243" i="68"/>
  <c r="W244" i="68"/>
  <c r="W245" i="68"/>
  <c r="W246" i="68"/>
  <c r="W247" i="68"/>
  <c r="W248" i="68"/>
  <c r="W249" i="68"/>
  <c r="W250" i="68"/>
  <c r="W251" i="68"/>
  <c r="W252" i="68"/>
  <c r="W253" i="68"/>
  <c r="W254" i="68"/>
  <c r="W255" i="68"/>
  <c r="W256" i="68"/>
  <c r="W257" i="68"/>
  <c r="W258" i="68"/>
  <c r="W259" i="68"/>
  <c r="W260" i="68"/>
  <c r="W53" i="68"/>
  <c r="W73" i="68"/>
  <c r="W60" i="68"/>
  <c r="W59" i="68"/>
  <c r="W65" i="68"/>
  <c r="W57" i="68"/>
  <c r="W70" i="68"/>
  <c r="W72" i="68"/>
  <c r="W69" i="68"/>
  <c r="W31" i="68"/>
  <c r="W58" i="68"/>
  <c r="W74" i="68"/>
  <c r="W68" i="68"/>
  <c r="W64" i="68"/>
  <c r="W54" i="68"/>
  <c r="W56" i="68"/>
  <c r="W75" i="68"/>
  <c r="W76" i="68"/>
  <c r="W77" i="68"/>
  <c r="W78" i="68"/>
  <c r="W79" i="68"/>
  <c r="W80" i="68"/>
  <c r="W81" i="68"/>
  <c r="W82" i="68"/>
  <c r="W83" i="68"/>
  <c r="W84" i="68"/>
  <c r="W85" i="68"/>
  <c r="W86" i="68"/>
  <c r="W87" i="68"/>
  <c r="W88" i="68"/>
  <c r="W89" i="68"/>
  <c r="W90" i="68"/>
  <c r="W91" i="68"/>
  <c r="W92" i="68"/>
  <c r="I462" i="75"/>
  <c r="AD62" i="75"/>
  <c r="AE60" i="75"/>
  <c r="AD118" i="75"/>
  <c r="AB283" i="75"/>
  <c r="Z6" i="65"/>
  <c r="Y13" i="65"/>
  <c r="Y8" i="68" s="1"/>
  <c r="Y12" i="65"/>
  <c r="Y11" i="65"/>
  <c r="Z556" i="75" s="1"/>
  <c r="Z559" i="75" s="1"/>
  <c r="AA5" i="65"/>
  <c r="AA7" i="65" s="1"/>
  <c r="AJ4" i="74"/>
  <c r="AK1" i="74"/>
  <c r="Z76" i="74"/>
  <c r="Y8" i="65"/>
  <c r="Z1" i="75" s="1"/>
  <c r="Z4" i="75" s="1"/>
  <c r="Z77" i="74"/>
  <c r="AC120" i="75"/>
  <c r="AC64" i="75"/>
  <c r="Y68" i="75"/>
  <c r="AH524" i="75"/>
  <c r="AD524" i="75"/>
  <c r="AM194" i="75"/>
  <c r="AQ195" i="75"/>
  <c r="AA123" i="75"/>
  <c r="AF249" i="75"/>
  <c r="AJ523" i="75"/>
  <c r="AF523" i="75"/>
  <c r="U292" i="75"/>
  <c r="AS250" i="75"/>
  <c r="Z250" i="75"/>
  <c r="S129" i="75"/>
  <c r="AK250" i="75"/>
  <c r="AW249" i="75"/>
  <c r="BA250" i="75"/>
  <c r="P76" i="75"/>
  <c r="S73" i="75"/>
  <c r="AK523" i="75"/>
  <c r="AI195" i="75"/>
  <c r="T292" i="75"/>
  <c r="AN196" i="75"/>
  <c r="AB285" i="75"/>
  <c r="AJ250" i="75"/>
  <c r="AC249" i="75"/>
  <c r="AT249" i="75"/>
  <c r="Q131" i="75"/>
  <c r="AI249" i="75"/>
  <c r="W125" i="75"/>
  <c r="AV524" i="75"/>
  <c r="AO250" i="75"/>
  <c r="AZ195" i="75"/>
  <c r="Y523" i="75"/>
  <c r="Y524" i="75" s="1"/>
  <c r="AB524" i="75"/>
  <c r="AW524" i="75"/>
  <c r="AL524" i="75"/>
  <c r="AG250" i="75"/>
  <c r="AV195" i="75"/>
  <c r="Q75" i="75"/>
  <c r="AX523" i="75"/>
  <c r="AA250" i="75"/>
  <c r="W288" i="75"/>
  <c r="AE250" i="75"/>
  <c r="AO195" i="75"/>
  <c r="AA66" i="75"/>
  <c r="AD194" i="75"/>
  <c r="AB65" i="75"/>
  <c r="V291" i="75"/>
  <c r="AU525" i="75"/>
  <c r="W69" i="75"/>
  <c r="AZ250" i="75"/>
  <c r="R293" i="75"/>
  <c r="U127" i="75"/>
  <c r="Z287" i="75"/>
  <c r="P131" i="75"/>
  <c r="Y250" i="75"/>
  <c r="AJ195" i="75"/>
  <c r="AA286" i="75"/>
  <c r="AF196" i="75"/>
  <c r="X524" i="75"/>
  <c r="AN197" i="75"/>
  <c r="V69" i="75"/>
  <c r="AT524" i="75"/>
  <c r="AB194" i="75"/>
  <c r="AS195" i="75"/>
  <c r="AS196" i="75" s="1"/>
  <c r="AS197" i="75" s="1"/>
  <c r="AN249" i="75"/>
  <c r="AY249" i="75"/>
  <c r="T73" i="75"/>
  <c r="BA523" i="75"/>
  <c r="Z68" i="75"/>
  <c r="X194" i="75"/>
  <c r="W194" i="75"/>
  <c r="AE194" i="75"/>
  <c r="AU196" i="75"/>
  <c r="AU197" i="75" s="1"/>
  <c r="AR524" i="75"/>
  <c r="R74" i="75"/>
  <c r="AB250" i="75"/>
  <c r="AD249" i="75"/>
  <c r="AJ196" i="75"/>
  <c r="Z524" i="75"/>
  <c r="AA195" i="75"/>
  <c r="X289" i="75"/>
  <c r="AS524" i="75"/>
  <c r="AY524" i="75"/>
  <c r="AK195" i="75"/>
  <c r="AC121" i="75"/>
  <c r="AA524" i="75"/>
  <c r="AU249" i="75"/>
  <c r="AC524" i="75"/>
  <c r="AP250" i="75"/>
  <c r="V70" i="75"/>
  <c r="X124" i="75"/>
  <c r="X69" i="75"/>
  <c r="AP194" i="75"/>
  <c r="AQ249" i="75"/>
  <c r="Z195" i="75"/>
  <c r="P295" i="75"/>
  <c r="Y195" i="75"/>
  <c r="Y288" i="75"/>
  <c r="AY194" i="75"/>
  <c r="BA194" i="75"/>
  <c r="AC194" i="75"/>
  <c r="AQ523" i="75"/>
  <c r="AG524" i="75"/>
  <c r="AP523" i="75"/>
  <c r="T128" i="75"/>
  <c r="Y69" i="75"/>
  <c r="AT194" i="75"/>
  <c r="AM523" i="75"/>
  <c r="AM524" i="75" s="1"/>
  <c r="Z124" i="75"/>
  <c r="AV250" i="75"/>
  <c r="U72" i="75"/>
  <c r="AW194" i="75"/>
  <c r="Y124" i="75"/>
  <c r="AE524" i="75"/>
  <c r="AL194" i="75"/>
  <c r="AG251" i="75"/>
  <c r="AA251" i="75"/>
  <c r="AA252" i="75" s="1"/>
  <c r="AL250" i="75"/>
  <c r="AL195" i="75"/>
  <c r="AB525" i="75"/>
  <c r="R129" i="75"/>
  <c r="S294" i="75"/>
  <c r="AO523" i="75"/>
  <c r="AX195" i="75"/>
  <c r="AM251" i="75"/>
  <c r="Q294" i="75"/>
  <c r="O131" i="75"/>
  <c r="AR194" i="75"/>
  <c r="AI524" i="75"/>
  <c r="AG195" i="75"/>
  <c r="AH249" i="75"/>
  <c r="AN525" i="75"/>
  <c r="AR250" i="75"/>
  <c r="AB122" i="75"/>
  <c r="AH194" i="75"/>
  <c r="AX250" i="75"/>
  <c r="AZ524" i="75"/>
  <c r="V125" i="75"/>
  <c r="Q295" i="75"/>
  <c r="Q296" i="75"/>
  <c r="Q349" i="75" l="1"/>
  <c r="Q348" i="75"/>
  <c r="T346" i="75"/>
  <c r="V344" i="75"/>
  <c r="X249" i="68"/>
  <c r="X199" i="68"/>
  <c r="X244" i="68"/>
  <c r="X195" i="68"/>
  <c r="X193" i="68"/>
  <c r="X257" i="68"/>
  <c r="X243" i="68"/>
  <c r="X260" i="68"/>
  <c r="X184" i="68"/>
  <c r="X252" i="68"/>
  <c r="O18" i="77"/>
  <c r="O20" i="77" s="1"/>
  <c r="O350" i="75"/>
  <c r="R347" i="75"/>
  <c r="P349" i="75"/>
  <c r="W342" i="75"/>
  <c r="W55" i="77"/>
  <c r="W59" i="77" s="1"/>
  <c r="W54" i="77"/>
  <c r="W58" i="77" s="1"/>
  <c r="V60" i="77"/>
  <c r="V61" i="77" s="1"/>
  <c r="U32" i="80" s="1"/>
  <c r="T101" i="73" s="1"/>
  <c r="V112" i="77"/>
  <c r="T104" i="73" s="1"/>
  <c r="X253" i="68"/>
  <c r="X245" i="68"/>
  <c r="X256" i="68"/>
  <c r="X248" i="68"/>
  <c r="X224" i="68"/>
  <c r="X183" i="68"/>
  <c r="X185" i="68"/>
  <c r="X192" i="68"/>
  <c r="X186" i="68"/>
  <c r="X258" i="68"/>
  <c r="X254" i="68"/>
  <c r="X250" i="68"/>
  <c r="X246" i="68"/>
  <c r="X200" i="68"/>
  <c r="X188" i="68"/>
  <c r="X190" i="68"/>
  <c r="X197" i="68"/>
  <c r="X182" i="68"/>
  <c r="X259" i="68"/>
  <c r="X255" i="68"/>
  <c r="X251" i="68"/>
  <c r="X247" i="68"/>
  <c r="X194" i="68"/>
  <c r="X191" i="68"/>
  <c r="X181" i="68"/>
  <c r="X229" i="68"/>
  <c r="X198" i="68"/>
  <c r="X179" i="68"/>
  <c r="X180" i="68"/>
  <c r="X189" i="68"/>
  <c r="X238" i="68"/>
  <c r="Y342" i="75"/>
  <c r="Q350" i="75"/>
  <c r="U346" i="75"/>
  <c r="X343" i="75"/>
  <c r="Z341" i="75"/>
  <c r="AA340" i="75"/>
  <c r="AB339" i="75"/>
  <c r="S348" i="75"/>
  <c r="K459" i="75"/>
  <c r="K460" i="75"/>
  <c r="K458" i="75"/>
  <c r="L455" i="75"/>
  <c r="L454" i="75"/>
  <c r="O451" i="75"/>
  <c r="X196" i="68"/>
  <c r="Y634" i="75"/>
  <c r="Y635" i="75"/>
  <c r="Y636" i="75"/>
  <c r="Y633" i="75"/>
  <c r="Y620" i="75"/>
  <c r="Y619" i="75"/>
  <c r="Y622" i="75"/>
  <c r="Y623" i="75"/>
  <c r="Y624" i="75"/>
  <c r="Y621" i="75"/>
  <c r="Y618" i="75"/>
  <c r="Y626" i="75"/>
  <c r="Y627" i="75"/>
  <c r="Y628" i="75"/>
  <c r="Y625" i="75"/>
  <c r="Y617" i="75"/>
  <c r="Y630" i="75"/>
  <c r="Y631" i="75"/>
  <c r="Y632" i="75"/>
  <c r="Y629" i="75"/>
  <c r="Y616" i="75"/>
  <c r="Y7" i="68"/>
  <c r="Y258" i="68" s="1"/>
  <c r="Z612" i="75"/>
  <c r="Z615" i="75" s="1"/>
  <c r="Z567" i="75"/>
  <c r="Z568" i="75"/>
  <c r="Z569" i="75"/>
  <c r="Z570" i="75"/>
  <c r="Z561" i="75"/>
  <c r="Z571" i="75"/>
  <c r="Z572" i="75"/>
  <c r="Z573" i="75"/>
  <c r="Z574" i="75"/>
  <c r="Z560" i="75"/>
  <c r="Z575" i="75"/>
  <c r="Z576" i="75"/>
  <c r="Z577" i="75"/>
  <c r="Z578" i="75"/>
  <c r="Z564" i="75"/>
  <c r="Z563" i="75"/>
  <c r="Z579" i="75"/>
  <c r="Z580" i="75"/>
  <c r="Z581" i="75"/>
  <c r="Z565" i="75"/>
  <c r="Z566" i="75"/>
  <c r="Z562" i="75"/>
  <c r="N452" i="75"/>
  <c r="F469" i="75"/>
  <c r="E468" i="75"/>
  <c r="F468" i="75"/>
  <c r="J461" i="75"/>
  <c r="J460" i="75"/>
  <c r="X223" i="68"/>
  <c r="X221" i="68"/>
  <c r="X235" i="68"/>
  <c r="X228" i="68"/>
  <c r="G473" i="75"/>
  <c r="X31" i="68"/>
  <c r="X236" i="68"/>
  <c r="V15" i="73"/>
  <c r="X225" i="68"/>
  <c r="X187" i="68"/>
  <c r="X240" i="68"/>
  <c r="X19" i="68"/>
  <c r="X231" i="68"/>
  <c r="X148" i="68"/>
  <c r="X222" i="68"/>
  <c r="X239" i="68"/>
  <c r="Z81" i="74"/>
  <c r="X114" i="68"/>
  <c r="X230" i="68"/>
  <c r="X232" i="68"/>
  <c r="Z7" i="75"/>
  <c r="Z20" i="75"/>
  <c r="Z23" i="75"/>
  <c r="Z8" i="75"/>
  <c r="Z19" i="75"/>
  <c r="Z24" i="75"/>
  <c r="Z12" i="75"/>
  <c r="Z15" i="75"/>
  <c r="Z11" i="75"/>
  <c r="Z16" i="75"/>
  <c r="Z21" i="75"/>
  <c r="Z18" i="75"/>
  <c r="Z10" i="75"/>
  <c r="Z13" i="75"/>
  <c r="Z9" i="75"/>
  <c r="Z14" i="75"/>
  <c r="Z6" i="75"/>
  <c r="Z25" i="75"/>
  <c r="Z26" i="75"/>
  <c r="Z22" i="75"/>
  <c r="Z17" i="75"/>
  <c r="Z5" i="75"/>
  <c r="Y328" i="68"/>
  <c r="Y307" i="68"/>
  <c r="Y285" i="68"/>
  <c r="Y305" i="68"/>
  <c r="Y312" i="68"/>
  <c r="Y309" i="68"/>
  <c r="Y318" i="68"/>
  <c r="Y317" i="68"/>
  <c r="Y311" i="68"/>
  <c r="Y314" i="68"/>
  <c r="Y324" i="68"/>
  <c r="Y327" i="68"/>
  <c r="Y329" i="68"/>
  <c r="Y306" i="68"/>
  <c r="Y330" i="68"/>
  <c r="Y332" i="68"/>
  <c r="Y331" i="68"/>
  <c r="Y333" i="68"/>
  <c r="Y334" i="68"/>
  <c r="Y335" i="68"/>
  <c r="Y336" i="68"/>
  <c r="Y337" i="68"/>
  <c r="Y338" i="68"/>
  <c r="Y339" i="68"/>
  <c r="Y340" i="68"/>
  <c r="Y341" i="68"/>
  <c r="Y342" i="68"/>
  <c r="Y343" i="68"/>
  <c r="Y344" i="68"/>
  <c r="Y326" i="68"/>
  <c r="Y284" i="68"/>
  <c r="Y322" i="68"/>
  <c r="Y280" i="68"/>
  <c r="X108" i="68"/>
  <c r="Y276" i="68"/>
  <c r="Y282" i="68"/>
  <c r="Y267" i="68"/>
  <c r="Y310" i="68"/>
  <c r="Y268" i="68"/>
  <c r="Y321" i="68"/>
  <c r="Y279" i="68"/>
  <c r="Y308" i="68"/>
  <c r="Y266" i="68"/>
  <c r="Z29" i="72"/>
  <c r="Z2" i="68"/>
  <c r="Z7" i="67"/>
  <c r="Y319" i="68"/>
  <c r="Y277" i="68"/>
  <c r="Y325" i="68"/>
  <c r="Y283" i="68"/>
  <c r="Y323" i="68"/>
  <c r="Y281" i="68"/>
  <c r="Y55" i="76"/>
  <c r="Y56" i="76" s="1"/>
  <c r="X102" i="68"/>
  <c r="X227" i="68"/>
  <c r="Y272" i="68"/>
  <c r="Y264" i="68"/>
  <c r="Y315" i="68"/>
  <c r="Y273" i="68"/>
  <c r="Y275" i="68"/>
  <c r="Y270" i="68"/>
  <c r="Y263" i="68"/>
  <c r="Y316" i="68"/>
  <c r="Y274" i="68"/>
  <c r="Y256" i="67"/>
  <c r="Y249" i="67"/>
  <c r="Y236" i="67"/>
  <c r="Y207" i="67"/>
  <c r="Y194" i="67"/>
  <c r="Y172" i="67"/>
  <c r="Y159" i="67"/>
  <c r="Y137" i="67"/>
  <c r="Y124" i="67"/>
  <c r="Y102" i="67"/>
  <c r="Y85" i="67"/>
  <c r="Y79" i="67"/>
  <c r="Y62" i="67"/>
  <c r="Y56" i="67"/>
  <c r="Y46" i="67"/>
  <c r="Y29" i="67"/>
  <c r="Y320" i="68"/>
  <c r="Y278" i="68"/>
  <c r="Y313" i="68"/>
  <c r="Y271" i="68"/>
  <c r="X226" i="68"/>
  <c r="X234" i="68"/>
  <c r="X112" i="68"/>
  <c r="X237" i="68"/>
  <c r="Y265" i="68"/>
  <c r="Y269" i="68"/>
  <c r="X233" i="68"/>
  <c r="X17" i="68"/>
  <c r="X107" i="68"/>
  <c r="X100" i="68"/>
  <c r="X96" i="68"/>
  <c r="X12" i="68"/>
  <c r="X11" i="68"/>
  <c r="X24" i="68"/>
  <c r="X105" i="68"/>
  <c r="X104" i="68"/>
  <c r="X111" i="68"/>
  <c r="X62" i="68"/>
  <c r="X63" i="68"/>
  <c r="X61" i="68"/>
  <c r="X67" i="68"/>
  <c r="X22" i="68"/>
  <c r="X13" i="68"/>
  <c r="X106" i="68"/>
  <c r="X15" i="68"/>
  <c r="X110" i="68"/>
  <c r="X20" i="68"/>
  <c r="X30" i="68"/>
  <c r="X241" i="68"/>
  <c r="X103" i="68"/>
  <c r="X25" i="68"/>
  <c r="X23" i="68"/>
  <c r="X113" i="68"/>
  <c r="X26" i="68"/>
  <c r="X109" i="68"/>
  <c r="X95" i="68"/>
  <c r="X99" i="68"/>
  <c r="X97" i="68"/>
  <c r="X98" i="68"/>
  <c r="X21" i="68"/>
  <c r="X28" i="68"/>
  <c r="X18" i="68"/>
  <c r="X16" i="68"/>
  <c r="X27" i="68"/>
  <c r="X101" i="68"/>
  <c r="X14" i="68"/>
  <c r="Z78" i="74"/>
  <c r="Y5" i="68"/>
  <c r="X61" i="72" s="1"/>
  <c r="X62" i="72" s="1"/>
  <c r="Z80" i="74"/>
  <c r="Y6" i="68"/>
  <c r="Y246" i="68"/>
  <c r="X157" i="68"/>
  <c r="X115" i="68"/>
  <c r="X71" i="68"/>
  <c r="X29" i="68"/>
  <c r="X154" i="68"/>
  <c r="X153" i="68"/>
  <c r="X149" i="68"/>
  <c r="X160" i="68"/>
  <c r="X155" i="68"/>
  <c r="X158" i="68"/>
  <c r="X138" i="68"/>
  <c r="X150" i="68"/>
  <c r="X142" i="68"/>
  <c r="X144" i="68"/>
  <c r="X139" i="68"/>
  <c r="X116" i="68"/>
  <c r="X146" i="68"/>
  <c r="X156" i="68"/>
  <c r="X141" i="68"/>
  <c r="X145" i="68"/>
  <c r="X159" i="68"/>
  <c r="X151" i="68"/>
  <c r="X140" i="68"/>
  <c r="X152" i="68"/>
  <c r="X147" i="68"/>
  <c r="X143" i="68"/>
  <c r="X137" i="68"/>
  <c r="X161" i="68"/>
  <c r="X162" i="68"/>
  <c r="X163" i="68"/>
  <c r="X164" i="68"/>
  <c r="X165" i="68"/>
  <c r="X166" i="68"/>
  <c r="X167" i="68"/>
  <c r="X168" i="68"/>
  <c r="X169" i="68"/>
  <c r="X170" i="68"/>
  <c r="X171" i="68"/>
  <c r="X172" i="68"/>
  <c r="X173" i="68"/>
  <c r="X174" i="68"/>
  <c r="X175" i="68"/>
  <c r="X176" i="68"/>
  <c r="X64" i="68"/>
  <c r="X55" i="68"/>
  <c r="X72" i="68"/>
  <c r="X56" i="68"/>
  <c r="X58" i="68"/>
  <c r="X53" i="68"/>
  <c r="X59" i="68"/>
  <c r="X68" i="68"/>
  <c r="X60" i="68"/>
  <c r="X54" i="68"/>
  <c r="X73" i="68"/>
  <c r="X66" i="68"/>
  <c r="X70" i="68"/>
  <c r="X75" i="68"/>
  <c r="X32" i="68"/>
  <c r="X57" i="68"/>
  <c r="X69" i="68"/>
  <c r="X74" i="68"/>
  <c r="X65" i="68"/>
  <c r="X77" i="68"/>
  <c r="X76" i="68"/>
  <c r="X78" i="68"/>
  <c r="X79" i="68"/>
  <c r="X80" i="68"/>
  <c r="X81" i="68"/>
  <c r="X82" i="68"/>
  <c r="X83" i="68"/>
  <c r="X84" i="68"/>
  <c r="X86" i="68"/>
  <c r="X85" i="68"/>
  <c r="X87" i="68"/>
  <c r="X88" i="68"/>
  <c r="X89" i="68"/>
  <c r="X90" i="68"/>
  <c r="X91" i="68"/>
  <c r="X92" i="68"/>
  <c r="K461" i="75"/>
  <c r="I463" i="75"/>
  <c r="AC283" i="75"/>
  <c r="AE118" i="75"/>
  <c r="AE62" i="75"/>
  <c r="AF60" i="75"/>
  <c r="AA6" i="65"/>
  <c r="Z12" i="65"/>
  <c r="AA612" i="75" s="1"/>
  <c r="AA615" i="75" s="1"/>
  <c r="Z13" i="65"/>
  <c r="Z8" i="68" s="1"/>
  <c r="Z11" i="65"/>
  <c r="AA556" i="75" s="1"/>
  <c r="AA559" i="75" s="1"/>
  <c r="AB5" i="65"/>
  <c r="AB7" i="65" s="1"/>
  <c r="AK4" i="74"/>
  <c r="E36" i="74" s="1"/>
  <c r="AL1" i="74"/>
  <c r="Z8" i="65"/>
  <c r="AA1" i="75" s="1"/>
  <c r="AA4" i="75" s="1"/>
  <c r="AA76" i="74"/>
  <c r="AA77" i="74"/>
  <c r="AD64" i="75"/>
  <c r="AD120" i="75"/>
  <c r="T293" i="75"/>
  <c r="AT525" i="75"/>
  <c r="AY250" i="75"/>
  <c r="AJ251" i="75"/>
  <c r="AC250" i="75"/>
  <c r="X70" i="75"/>
  <c r="AS525" i="75"/>
  <c r="Z525" i="75"/>
  <c r="AL251" i="75"/>
  <c r="W289" i="75"/>
  <c r="AD250" i="75"/>
  <c r="X195" i="75"/>
  <c r="AK524" i="75"/>
  <c r="AP195" i="75"/>
  <c r="AE251" i="75"/>
  <c r="AO251" i="75"/>
  <c r="AY525" i="75"/>
  <c r="AB526" i="75"/>
  <c r="Q76" i="75"/>
  <c r="Z196" i="75"/>
  <c r="AW250" i="75"/>
  <c r="AE195" i="75"/>
  <c r="V126" i="75"/>
  <c r="AF524" i="75"/>
  <c r="Y251" i="75"/>
  <c r="BA251" i="75"/>
  <c r="AT250" i="75"/>
  <c r="P296" i="75"/>
  <c r="AR251" i="75"/>
  <c r="AN250" i="75"/>
  <c r="AU250" i="75"/>
  <c r="AL196" i="75"/>
  <c r="X125" i="75"/>
  <c r="AD195" i="75"/>
  <c r="AX196" i="75"/>
  <c r="Y525" i="75"/>
  <c r="AB195" i="75"/>
  <c r="AC525" i="75"/>
  <c r="AO524" i="75"/>
  <c r="P132" i="75"/>
  <c r="T74" i="75"/>
  <c r="BA524" i="75"/>
  <c r="R130" i="75"/>
  <c r="R131" i="75" s="1"/>
  <c r="T129" i="75"/>
  <c r="Q132" i="75"/>
  <c r="AM525" i="75"/>
  <c r="AH525" i="75"/>
  <c r="AH526" i="75" s="1"/>
  <c r="R294" i="75"/>
  <c r="R295" i="75"/>
  <c r="AX524" i="75"/>
  <c r="AJ524" i="75"/>
  <c r="AQ196" i="75"/>
  <c r="AW195" i="75"/>
  <c r="AB251" i="75"/>
  <c r="AU526" i="75"/>
  <c r="AZ525" i="75"/>
  <c r="AZ196" i="75"/>
  <c r="S130" i="75"/>
  <c r="AO196" i="75"/>
  <c r="Z251" i="75"/>
  <c r="AD525" i="75"/>
  <c r="AV525" i="75"/>
  <c r="AG252" i="75"/>
  <c r="AQ250" i="75"/>
  <c r="AH250" i="75"/>
  <c r="W126" i="75"/>
  <c r="AK196" i="75"/>
  <c r="AK197" i="75" s="1"/>
  <c r="AX251" i="75"/>
  <c r="AF525" i="75"/>
  <c r="U73" i="75"/>
  <c r="AV196" i="75"/>
  <c r="AI250" i="75"/>
  <c r="AI525" i="75"/>
  <c r="AF197" i="75"/>
  <c r="AS251" i="75"/>
  <c r="AP251" i="75"/>
  <c r="AA525" i="75"/>
  <c r="R75" i="75"/>
  <c r="AG525" i="75"/>
  <c r="AI196" i="75"/>
  <c r="AY195" i="75"/>
  <c r="AZ251" i="75"/>
  <c r="V127" i="75"/>
  <c r="AQ524" i="75"/>
  <c r="V71" i="75"/>
  <c r="Q77" i="75"/>
  <c r="V345" i="75" l="1"/>
  <c r="P21" i="76"/>
  <c r="P23" i="76" s="1"/>
  <c r="T347" i="75"/>
  <c r="Y254" i="68"/>
  <c r="Y195" i="68"/>
  <c r="W343" i="75"/>
  <c r="Y199" i="68"/>
  <c r="Y201" i="68"/>
  <c r="Y197" i="68"/>
  <c r="Y239" i="68"/>
  <c r="R349" i="75"/>
  <c r="R348" i="75"/>
  <c r="P18" i="77"/>
  <c r="P20" i="77" s="1"/>
  <c r="P350" i="75"/>
  <c r="W60" i="77"/>
  <c r="W61" i="77" s="1"/>
  <c r="V32" i="80" s="1"/>
  <c r="U101" i="73" s="1"/>
  <c r="W112" i="77"/>
  <c r="U104" i="73" s="1"/>
  <c r="Y200" i="68"/>
  <c r="Y236" i="68"/>
  <c r="Y250" i="68"/>
  <c r="Y193" i="68"/>
  <c r="Y233" i="68"/>
  <c r="Y232" i="68"/>
  <c r="Y182" i="68"/>
  <c r="Y241" i="68"/>
  <c r="Y253" i="68"/>
  <c r="Y245" i="68"/>
  <c r="Y228" i="68"/>
  <c r="Y237" i="68"/>
  <c r="Y184" i="68"/>
  <c r="Y191" i="68"/>
  <c r="Y231" i="68"/>
  <c r="Y180" i="68"/>
  <c r="Y257" i="68"/>
  <c r="Y249" i="68"/>
  <c r="Y244" i="68"/>
  <c r="Y227" i="68"/>
  <c r="Y226" i="68"/>
  <c r="Y181" i="68"/>
  <c r="Y186" i="68"/>
  <c r="Y188" i="68"/>
  <c r="Y187" i="68"/>
  <c r="Y189" i="68"/>
  <c r="Y259" i="68"/>
  <c r="Y255" i="68"/>
  <c r="Y251" i="68"/>
  <c r="Y247" i="68"/>
  <c r="Y223" i="68"/>
  <c r="Y235" i="68"/>
  <c r="Y221" i="68"/>
  <c r="Y230" i="68"/>
  <c r="Y242" i="68"/>
  <c r="Y240" i="68"/>
  <c r="Y196" i="68"/>
  <c r="Y183" i="68"/>
  <c r="Y179" i="68"/>
  <c r="Y185" i="68"/>
  <c r="Y238" i="68"/>
  <c r="Y260" i="68"/>
  <c r="Y256" i="68"/>
  <c r="Y252" i="68"/>
  <c r="Y248" i="68"/>
  <c r="Y222" i="68"/>
  <c r="Y243" i="68"/>
  <c r="Y224" i="68"/>
  <c r="Y234" i="68"/>
  <c r="Y225" i="68"/>
  <c r="Y192" i="68"/>
  <c r="Y198" i="68"/>
  <c r="Y190" i="68"/>
  <c r="Y194" i="68"/>
  <c r="M456" i="75"/>
  <c r="AC7" i="65"/>
  <c r="M457" i="75"/>
  <c r="P450" i="75"/>
  <c r="L456" i="75"/>
  <c r="L457" i="75"/>
  <c r="N454" i="75"/>
  <c r="AA570" i="75"/>
  <c r="AA571" i="75"/>
  <c r="AA572" i="75"/>
  <c r="AA573" i="75"/>
  <c r="AA564" i="75"/>
  <c r="AA574" i="75"/>
  <c r="AA575" i="75"/>
  <c r="AA576" i="75"/>
  <c r="AA577" i="75"/>
  <c r="AA563" i="75"/>
  <c r="AA562" i="75"/>
  <c r="AA578" i="75"/>
  <c r="AA579" i="75"/>
  <c r="AA580" i="75"/>
  <c r="AA581" i="75"/>
  <c r="AA565" i="75"/>
  <c r="AA561" i="75"/>
  <c r="AA582" i="75"/>
  <c r="AA566" i="75"/>
  <c r="AA567" i="75"/>
  <c r="AA568" i="75"/>
  <c r="AA569" i="75"/>
  <c r="AA560" i="75"/>
  <c r="AA636" i="75"/>
  <c r="AA637" i="75"/>
  <c r="AA621" i="75"/>
  <c r="AA626" i="75"/>
  <c r="AA627" i="75"/>
  <c r="AA620" i="75"/>
  <c r="AA624" i="75"/>
  <c r="AA625" i="75"/>
  <c r="AA630" i="75"/>
  <c r="AA631" i="75"/>
  <c r="AA619" i="75"/>
  <c r="AA628" i="75"/>
  <c r="AA629" i="75"/>
  <c r="AA634" i="75"/>
  <c r="AA635" i="75"/>
  <c r="AA618" i="75"/>
  <c r="AA617" i="75"/>
  <c r="AA632" i="75"/>
  <c r="AA633" i="75"/>
  <c r="AA638" i="75"/>
  <c r="AA622" i="75"/>
  <c r="AA623" i="75"/>
  <c r="AA616" i="75"/>
  <c r="Z637" i="75"/>
  <c r="Z621" i="75"/>
  <c r="Z622" i="75"/>
  <c r="Z623" i="75"/>
  <c r="Z624" i="75"/>
  <c r="Z617" i="75"/>
  <c r="Z625" i="75"/>
  <c r="Z626" i="75"/>
  <c r="Z627" i="75"/>
  <c r="Z628" i="75"/>
  <c r="Z616" i="75"/>
  <c r="Z629" i="75"/>
  <c r="Z630" i="75"/>
  <c r="Z631" i="75"/>
  <c r="Z632" i="75"/>
  <c r="Z620" i="75"/>
  <c r="Z633" i="75"/>
  <c r="Z634" i="75"/>
  <c r="Z635" i="75"/>
  <c r="Z636" i="75"/>
  <c r="Z619" i="75"/>
  <c r="Z618" i="75"/>
  <c r="E469" i="75"/>
  <c r="N453" i="75"/>
  <c r="E470" i="75"/>
  <c r="H469" i="75"/>
  <c r="H467" i="75"/>
  <c r="Y229" i="68"/>
  <c r="P449" i="75"/>
  <c r="Y32" i="68"/>
  <c r="Y102" i="68"/>
  <c r="W15" i="73"/>
  <c r="Y19" i="68"/>
  <c r="Y114" i="68"/>
  <c r="Y156" i="68"/>
  <c r="Y98" i="68"/>
  <c r="Y95" i="68"/>
  <c r="Y113" i="68"/>
  <c r="Z309" i="68"/>
  <c r="Z267" i="68"/>
  <c r="Z322" i="68"/>
  <c r="Z280" i="68"/>
  <c r="Z55" i="76"/>
  <c r="Z56" i="76" s="1"/>
  <c r="Z274" i="68"/>
  <c r="Z263" i="68"/>
  <c r="Z279" i="68"/>
  <c r="Z276" i="68"/>
  <c r="Z325" i="68"/>
  <c r="Z283" i="68"/>
  <c r="Z29" i="67"/>
  <c r="Z236" i="67"/>
  <c r="Z159" i="67"/>
  <c r="Z102" i="67"/>
  <c r="Z249" i="67"/>
  <c r="Z194" i="67"/>
  <c r="Z172" i="67"/>
  <c r="Z137" i="67"/>
  <c r="Z85" i="67"/>
  <c r="Z56" i="67"/>
  <c r="Z256" i="67"/>
  <c r="Z207" i="67"/>
  <c r="Z124" i="67"/>
  <c r="Z79" i="67"/>
  <c r="Z62" i="67"/>
  <c r="Z46" i="67"/>
  <c r="Z265" i="68"/>
  <c r="Z271" i="68"/>
  <c r="Z273" i="68"/>
  <c r="Z282" i="68"/>
  <c r="Z307" i="68"/>
  <c r="Z306" i="68"/>
  <c r="Z314" i="68"/>
  <c r="Z286" i="68"/>
  <c r="Z321" i="68"/>
  <c r="Z328" i="68"/>
  <c r="Z324" i="68"/>
  <c r="Z323" i="68"/>
  <c r="Z315" i="68"/>
  <c r="Z316" i="68"/>
  <c r="Z329" i="68"/>
  <c r="Z313" i="68"/>
  <c r="Z318" i="68"/>
  <c r="Z305" i="68"/>
  <c r="Z330" i="68"/>
  <c r="Z331" i="68"/>
  <c r="Z332" i="68"/>
  <c r="Z333" i="68"/>
  <c r="Z335" i="68"/>
  <c r="Z334" i="68"/>
  <c r="Z336" i="68"/>
  <c r="Z337" i="68"/>
  <c r="Z338" i="68"/>
  <c r="Z339" i="68"/>
  <c r="Z340" i="68"/>
  <c r="Z341" i="68"/>
  <c r="Z342" i="68"/>
  <c r="Z343" i="68"/>
  <c r="Z344" i="68"/>
  <c r="Z317" i="68"/>
  <c r="Z275" i="68"/>
  <c r="Z308" i="68"/>
  <c r="Z266" i="68"/>
  <c r="Z310" i="68"/>
  <c r="Z268" i="68"/>
  <c r="Z326" i="68"/>
  <c r="Z284" i="68"/>
  <c r="Z327" i="68"/>
  <c r="Z285" i="68"/>
  <c r="Z272" i="68"/>
  <c r="AA8" i="75"/>
  <c r="AA19" i="75"/>
  <c r="AA24" i="75"/>
  <c r="AA12" i="75"/>
  <c r="AA15" i="75"/>
  <c r="AA11" i="75"/>
  <c r="AA16" i="75"/>
  <c r="AA27" i="75"/>
  <c r="AA7" i="75"/>
  <c r="AA20" i="75"/>
  <c r="AA23" i="75"/>
  <c r="AA13" i="75"/>
  <c r="AA5" i="75"/>
  <c r="AA14" i="75"/>
  <c r="AA10" i="75"/>
  <c r="AA25" i="75"/>
  <c r="AA17" i="75"/>
  <c r="AA9" i="75"/>
  <c r="AA22" i="75"/>
  <c r="AA18" i="75"/>
  <c r="AA6" i="75"/>
  <c r="AA21" i="75"/>
  <c r="AA26" i="75"/>
  <c r="Z311" i="68"/>
  <c r="Z269" i="68"/>
  <c r="Z320" i="68"/>
  <c r="Z278" i="68"/>
  <c r="Z312" i="68"/>
  <c r="Z270" i="68"/>
  <c r="Z319" i="68"/>
  <c r="Z277" i="68"/>
  <c r="AA29" i="72"/>
  <c r="AA2" i="68"/>
  <c r="AA7" i="67"/>
  <c r="Z264" i="68"/>
  <c r="Z281" i="68"/>
  <c r="Y15" i="68"/>
  <c r="Y13" i="68"/>
  <c r="Y31" i="68"/>
  <c r="Y104" i="68"/>
  <c r="Y12" i="68"/>
  <c r="Y17" i="68"/>
  <c r="Y101" i="68"/>
  <c r="Y18" i="68"/>
  <c r="Y21" i="68"/>
  <c r="Y26" i="68"/>
  <c r="Y103" i="68"/>
  <c r="Y110" i="68"/>
  <c r="Y106" i="68"/>
  <c r="Y11" i="68"/>
  <c r="Y107" i="68"/>
  <c r="Y142" i="68"/>
  <c r="Y140" i="68"/>
  <c r="Y138" i="68"/>
  <c r="Y150" i="68"/>
  <c r="Y148" i="68"/>
  <c r="Y153" i="68"/>
  <c r="Y152" i="68"/>
  <c r="Y154" i="68"/>
  <c r="Y155" i="68"/>
  <c r="Y29" i="68"/>
  <c r="Y14" i="68"/>
  <c r="Y97" i="68"/>
  <c r="Y109" i="68"/>
  <c r="Y25" i="68"/>
  <c r="Y20" i="68"/>
  <c r="Y108" i="68"/>
  <c r="Y22" i="68"/>
  <c r="Y111" i="68"/>
  <c r="Y24" i="68"/>
  <c r="Y100" i="68"/>
  <c r="Y27" i="68"/>
  <c r="Y16" i="68"/>
  <c r="Y28" i="68"/>
  <c r="Y99" i="68"/>
  <c r="Y23" i="68"/>
  <c r="Y30" i="68"/>
  <c r="Y112" i="68"/>
  <c r="Y105" i="68"/>
  <c r="Y96" i="68"/>
  <c r="AA78" i="74"/>
  <c r="Z5" i="68"/>
  <c r="Y61" i="72" s="1"/>
  <c r="Y62" i="72" s="1"/>
  <c r="AA80" i="74"/>
  <c r="Z6" i="68"/>
  <c r="AA81" i="74"/>
  <c r="Z7" i="68"/>
  <c r="Y158" i="68"/>
  <c r="Y116" i="68"/>
  <c r="Y157" i="68"/>
  <c r="Y115" i="68"/>
  <c r="Y161" i="68"/>
  <c r="Y141" i="68"/>
  <c r="Y117" i="68"/>
  <c r="Y151" i="68"/>
  <c r="Y160" i="68"/>
  <c r="Y143" i="68"/>
  <c r="Y139" i="68"/>
  <c r="Y149" i="68"/>
  <c r="Y144" i="68"/>
  <c r="Y145" i="68"/>
  <c r="Y137" i="68"/>
  <c r="Y146" i="68"/>
  <c r="Y147" i="68"/>
  <c r="Y159" i="68"/>
  <c r="Y162" i="68"/>
  <c r="Y163" i="68"/>
  <c r="Y164" i="68"/>
  <c r="Y165" i="68"/>
  <c r="Y166" i="68"/>
  <c r="Y167" i="68"/>
  <c r="Y168" i="68"/>
  <c r="Y169" i="68"/>
  <c r="Y170" i="68"/>
  <c r="Y171" i="68"/>
  <c r="Y172" i="68"/>
  <c r="Y173" i="68"/>
  <c r="Y174" i="68"/>
  <c r="Y175" i="68"/>
  <c r="Y176" i="68"/>
  <c r="Y71" i="68"/>
  <c r="Y62" i="68"/>
  <c r="Y67" i="68"/>
  <c r="Y65" i="68"/>
  <c r="Y59" i="68"/>
  <c r="Y63" i="68"/>
  <c r="Y57" i="68"/>
  <c r="Y53" i="68"/>
  <c r="Y66" i="68"/>
  <c r="Y75" i="68"/>
  <c r="Y76" i="68"/>
  <c r="Y70" i="68"/>
  <c r="Y54" i="68"/>
  <c r="Y64" i="68"/>
  <c r="Y68" i="68"/>
  <c r="Y69" i="68"/>
  <c r="Y61" i="68"/>
  <c r="Y58" i="68"/>
  <c r="Y72" i="68"/>
  <c r="Y60" i="68"/>
  <c r="Y73" i="68"/>
  <c r="Y33" i="68"/>
  <c r="Y55" i="68"/>
  <c r="Y56" i="68"/>
  <c r="Y74" i="68"/>
  <c r="Y77" i="68"/>
  <c r="Y78" i="68"/>
  <c r="Y79" i="68"/>
  <c r="Y80" i="68"/>
  <c r="Y81" i="68"/>
  <c r="Y82" i="68"/>
  <c r="Y84" i="68"/>
  <c r="Y83" i="68"/>
  <c r="Y85" i="68"/>
  <c r="Y86" i="68"/>
  <c r="Y87" i="68"/>
  <c r="Y88" i="68"/>
  <c r="Y89" i="68"/>
  <c r="Y90" i="68"/>
  <c r="Y91" i="68"/>
  <c r="Y92" i="68"/>
  <c r="I464" i="75"/>
  <c r="AF62" i="75"/>
  <c r="AG60" i="75"/>
  <c r="AF118" i="75"/>
  <c r="AD283" i="75"/>
  <c r="AB6" i="65"/>
  <c r="AA12" i="65"/>
  <c r="AB612" i="75" s="1"/>
  <c r="AB615" i="75" s="1"/>
  <c r="AA13" i="65"/>
  <c r="AA8" i="68" s="1"/>
  <c r="AA11" i="65"/>
  <c r="AB556" i="75" s="1"/>
  <c r="AB559" i="75" s="1"/>
  <c r="AM1" i="74"/>
  <c r="AL4" i="74"/>
  <c r="AB77" i="74"/>
  <c r="AC5" i="65"/>
  <c r="AA8" i="65"/>
  <c r="AB1" i="75" s="1"/>
  <c r="AB4" i="75" s="1"/>
  <c r="AB76" i="74"/>
  <c r="AE120" i="75"/>
  <c r="AE64" i="75"/>
  <c r="AN251" i="75"/>
  <c r="AN526" i="75"/>
  <c r="Z69" i="75"/>
  <c r="S295" i="75"/>
  <c r="S74" i="75"/>
  <c r="AE525" i="75"/>
  <c r="AW251" i="75"/>
  <c r="AP196" i="75"/>
  <c r="AL197" i="75"/>
  <c r="AS252" i="75"/>
  <c r="AI526" i="75"/>
  <c r="AC251" i="75"/>
  <c r="Y125" i="75"/>
  <c r="Q133" i="75"/>
  <c r="R296" i="75"/>
  <c r="R132" i="75"/>
  <c r="AD526" i="75"/>
  <c r="AT195" i="75"/>
  <c r="AB252" i="75"/>
  <c r="Z252" i="75"/>
  <c r="AW196" i="75"/>
  <c r="X71" i="75"/>
  <c r="BA252" i="75"/>
  <c r="AB123" i="75"/>
  <c r="AK525" i="75"/>
  <c r="U74" i="75"/>
  <c r="Y196" i="75"/>
  <c r="AM195" i="75"/>
  <c r="AB286" i="75"/>
  <c r="AC195" i="75"/>
  <c r="AS253" i="75"/>
  <c r="AC65" i="75"/>
  <c r="Z288" i="75"/>
  <c r="AT526" i="75"/>
  <c r="AE196" i="75"/>
  <c r="X126" i="75"/>
  <c r="AZ526" i="75"/>
  <c r="AA196" i="75"/>
  <c r="AO525" i="75"/>
  <c r="AM526" i="75"/>
  <c r="AS198" i="75"/>
  <c r="AD251" i="75"/>
  <c r="AH251" i="75"/>
  <c r="V128" i="75"/>
  <c r="AJ197" i="75"/>
  <c r="AY526" i="75"/>
  <c r="AG526" i="75"/>
  <c r="AH527" i="75"/>
  <c r="AQ525" i="75"/>
  <c r="AF198" i="75"/>
  <c r="BA525" i="75"/>
  <c r="U128" i="75"/>
  <c r="AI251" i="75"/>
  <c r="AU527" i="75"/>
  <c r="AN198" i="75"/>
  <c r="AA124" i="75"/>
  <c r="AU251" i="75"/>
  <c r="AC122" i="75"/>
  <c r="AN252" i="75"/>
  <c r="AG196" i="75"/>
  <c r="Y70" i="75"/>
  <c r="AB527" i="75"/>
  <c r="AM252" i="75"/>
  <c r="W127" i="75"/>
  <c r="AV197" i="75"/>
  <c r="AJ525" i="75"/>
  <c r="AP524" i="75"/>
  <c r="AL252" i="75"/>
  <c r="AV251" i="75"/>
  <c r="AA253" i="75"/>
  <c r="P297" i="75"/>
  <c r="BA195" i="75"/>
  <c r="AJ526" i="75"/>
  <c r="AD196" i="75"/>
  <c r="AD65" i="75"/>
  <c r="AF526" i="75"/>
  <c r="AY196" i="75"/>
  <c r="R76" i="75"/>
  <c r="Y289" i="75"/>
  <c r="AZ252" i="75"/>
  <c r="Z526" i="75"/>
  <c r="S131" i="75"/>
  <c r="S132" i="75" s="1"/>
  <c r="AC526" i="75"/>
  <c r="AA287" i="75"/>
  <c r="AC527" i="75"/>
  <c r="AC528" i="75"/>
  <c r="AH195" i="75"/>
  <c r="AO252" i="75"/>
  <c r="AA526" i="75"/>
  <c r="T75" i="75"/>
  <c r="V72" i="75"/>
  <c r="AX525" i="75"/>
  <c r="AL525" i="75"/>
  <c r="AZ197" i="75"/>
  <c r="AP252" i="75"/>
  <c r="AX252" i="75"/>
  <c r="AR252" i="75"/>
  <c r="AR253" i="75" s="1"/>
  <c r="AB66" i="75"/>
  <c r="T130" i="75"/>
  <c r="Q297" i="75"/>
  <c r="AT251" i="75"/>
  <c r="AT252" i="75" s="1"/>
  <c r="T294" i="75"/>
  <c r="AO197" i="75"/>
  <c r="AO198" i="75" s="1"/>
  <c r="AF250" i="75"/>
  <c r="Z197" i="75"/>
  <c r="AD121" i="75"/>
  <c r="AU198" i="75"/>
  <c r="X290" i="75"/>
  <c r="AI197" i="75"/>
  <c r="AR195" i="75"/>
  <c r="AY251" i="75"/>
  <c r="AA67" i="75"/>
  <c r="AC285" i="75"/>
  <c r="T131" i="75"/>
  <c r="V292" i="75"/>
  <c r="W290" i="75"/>
  <c r="Z125" i="75"/>
  <c r="AS526" i="75"/>
  <c r="AE252" i="75"/>
  <c r="AQ197" i="75"/>
  <c r="AV526" i="75"/>
  <c r="AR525" i="75"/>
  <c r="AB196" i="75"/>
  <c r="W70" i="75"/>
  <c r="AQ251" i="75"/>
  <c r="AE253" i="75"/>
  <c r="AW525" i="75"/>
  <c r="AK198" i="75"/>
  <c r="AX197" i="75"/>
  <c r="V129" i="75"/>
  <c r="AJ252" i="75"/>
  <c r="AJ253" i="75" s="1"/>
  <c r="U293" i="75"/>
  <c r="U294" i="75" s="1"/>
  <c r="AK251" i="75"/>
  <c r="T295" i="75"/>
  <c r="AG253" i="75"/>
  <c r="AD285" i="75"/>
  <c r="P351" i="75" l="1"/>
  <c r="Z116" i="68"/>
  <c r="W344" i="75"/>
  <c r="Z180" i="68"/>
  <c r="X55" i="77"/>
  <c r="X59" i="77" s="1"/>
  <c r="X54" i="77"/>
  <c r="R350" i="75"/>
  <c r="Y343" i="75"/>
  <c r="U347" i="75"/>
  <c r="AB340" i="75"/>
  <c r="Q351" i="75"/>
  <c r="V346" i="75"/>
  <c r="X344" i="75"/>
  <c r="AA341" i="75"/>
  <c r="AC339" i="75"/>
  <c r="Z342" i="75"/>
  <c r="T348" i="75"/>
  <c r="S349" i="75"/>
  <c r="AD339" i="75"/>
  <c r="T349" i="75"/>
  <c r="M458" i="75"/>
  <c r="O452" i="75"/>
  <c r="N455" i="75"/>
  <c r="AB569" i="75"/>
  <c r="AB574" i="75"/>
  <c r="AB579" i="75"/>
  <c r="AB580" i="75"/>
  <c r="AB562" i="75"/>
  <c r="AB561" i="75"/>
  <c r="AB573" i="75"/>
  <c r="AB578" i="75"/>
  <c r="AB583" i="75"/>
  <c r="AB567" i="75"/>
  <c r="AB568" i="75"/>
  <c r="AB560" i="75"/>
  <c r="AB577" i="75"/>
  <c r="AB582" i="75"/>
  <c r="AB566" i="75"/>
  <c r="AB571" i="75"/>
  <c r="AB572" i="75"/>
  <c r="AB564" i="75"/>
  <c r="AB581" i="75"/>
  <c r="AB565" i="75"/>
  <c r="AB570" i="75"/>
  <c r="AB575" i="75"/>
  <c r="AB576" i="75"/>
  <c r="AB563" i="75"/>
  <c r="AB627" i="75"/>
  <c r="AB628" i="75"/>
  <c r="AB629" i="75"/>
  <c r="AB634" i="75"/>
  <c r="AB617" i="75"/>
  <c r="AB616" i="75"/>
  <c r="AB631" i="75"/>
  <c r="AB632" i="75"/>
  <c r="AB633" i="75"/>
  <c r="AB638" i="75"/>
  <c r="AB622" i="75"/>
  <c r="AB620" i="75"/>
  <c r="AB635" i="75"/>
  <c r="AB636" i="75"/>
  <c r="AB637" i="75"/>
  <c r="AB621" i="75"/>
  <c r="AB626" i="75"/>
  <c r="AB619" i="75"/>
  <c r="AB639" i="75"/>
  <c r="AB623" i="75"/>
  <c r="AB624" i="75"/>
  <c r="AB625" i="75"/>
  <c r="AB630" i="75"/>
  <c r="AB618" i="75"/>
  <c r="F470" i="75"/>
  <c r="M459" i="75"/>
  <c r="H468" i="75"/>
  <c r="J462" i="75"/>
  <c r="Z33" i="68"/>
  <c r="G474" i="75"/>
  <c r="Z98" i="68"/>
  <c r="Z23" i="68"/>
  <c r="Z27" i="68"/>
  <c r="X15" i="73"/>
  <c r="Z19" i="68"/>
  <c r="Z241" i="68"/>
  <c r="Z99" i="68"/>
  <c r="Z97" i="68"/>
  <c r="Z112" i="68"/>
  <c r="AA320" i="68"/>
  <c r="AA278" i="68"/>
  <c r="AA325" i="68"/>
  <c r="AA283" i="68"/>
  <c r="AA277" i="68"/>
  <c r="AA286" i="68"/>
  <c r="AA273" i="68"/>
  <c r="AA265" i="68"/>
  <c r="AA263" i="68"/>
  <c r="AB29" i="72"/>
  <c r="AB2" i="68"/>
  <c r="AB7" i="67"/>
  <c r="AA55" i="76"/>
  <c r="AA56" i="76" s="1"/>
  <c r="Z199" i="68"/>
  <c r="Z96" i="68"/>
  <c r="Z111" i="68"/>
  <c r="Z106" i="68"/>
  <c r="Z186" i="68"/>
  <c r="Z114" i="68"/>
  <c r="AA264" i="68"/>
  <c r="AA284" i="68"/>
  <c r="AA266" i="68"/>
  <c r="AA282" i="68"/>
  <c r="AA271" i="68"/>
  <c r="AA279" i="68"/>
  <c r="AA280" i="68"/>
  <c r="AB8" i="75"/>
  <c r="AB12" i="75"/>
  <c r="AB16" i="75"/>
  <c r="AB20" i="75"/>
  <c r="AB24" i="75"/>
  <c r="AB28" i="75"/>
  <c r="AB7" i="75"/>
  <c r="AB11" i="75"/>
  <c r="AB15" i="75"/>
  <c r="AB19" i="75"/>
  <c r="AB23" i="75"/>
  <c r="AB27" i="75"/>
  <c r="AB6" i="75"/>
  <c r="AB10" i="75"/>
  <c r="AB14" i="75"/>
  <c r="AB18" i="75"/>
  <c r="AB22" i="75"/>
  <c r="AB26" i="75"/>
  <c r="AB5" i="75"/>
  <c r="AB9" i="75"/>
  <c r="AB13" i="75"/>
  <c r="AB17" i="75"/>
  <c r="AB21" i="75"/>
  <c r="AB25" i="75"/>
  <c r="Z187" i="68"/>
  <c r="Z20" i="68"/>
  <c r="Z14" i="68"/>
  <c r="Z189" i="68"/>
  <c r="Z104" i="68"/>
  <c r="AA281" i="68"/>
  <c r="AA270" i="68"/>
  <c r="AA269" i="68"/>
  <c r="AA272" i="68"/>
  <c r="AA276" i="68"/>
  <c r="AA328" i="68"/>
  <c r="AA311" i="68"/>
  <c r="AA313" i="68"/>
  <c r="AA321" i="68"/>
  <c r="AA326" i="68"/>
  <c r="AA307" i="68"/>
  <c r="AA316" i="68"/>
  <c r="AA329" i="68"/>
  <c r="AA308" i="68"/>
  <c r="AA330" i="68"/>
  <c r="AA306" i="68"/>
  <c r="AA317" i="68"/>
  <c r="AA322" i="68"/>
  <c r="AA314" i="68"/>
  <c r="AA309" i="68"/>
  <c r="AA323" i="68"/>
  <c r="AA324" i="68"/>
  <c r="AA318" i="68"/>
  <c r="AA312" i="68"/>
  <c r="AA310" i="68"/>
  <c r="AA305" i="68"/>
  <c r="AA319" i="68"/>
  <c r="AA287" i="68"/>
  <c r="AA315" i="68"/>
  <c r="AA331" i="68"/>
  <c r="AA332" i="68"/>
  <c r="AA333" i="68"/>
  <c r="AA334" i="68"/>
  <c r="AA335" i="68"/>
  <c r="AA336" i="68"/>
  <c r="AA337" i="68"/>
  <c r="AA338" i="68"/>
  <c r="AA339" i="68"/>
  <c r="AA340" i="68"/>
  <c r="AA341" i="68"/>
  <c r="AA342" i="68"/>
  <c r="AA343" i="68"/>
  <c r="AA344" i="68"/>
  <c r="AA256" i="67"/>
  <c r="AA249" i="67"/>
  <c r="AA236" i="67"/>
  <c r="AA207" i="67"/>
  <c r="AA194" i="67"/>
  <c r="AA172" i="67"/>
  <c r="AA159" i="67"/>
  <c r="AA137" i="67"/>
  <c r="AA124" i="67"/>
  <c r="AA102" i="67"/>
  <c r="AA85" i="67"/>
  <c r="AA79" i="67"/>
  <c r="AA62" i="67"/>
  <c r="AA56" i="67"/>
  <c r="AA46" i="67"/>
  <c r="AA29" i="67"/>
  <c r="AA327" i="68"/>
  <c r="AA285" i="68"/>
  <c r="Z107" i="68"/>
  <c r="Z15" i="68"/>
  <c r="AA268" i="68"/>
  <c r="AA275" i="68"/>
  <c r="AA274" i="68"/>
  <c r="AA267" i="68"/>
  <c r="Z138" i="68"/>
  <c r="Z188" i="68"/>
  <c r="Z194" i="68"/>
  <c r="Z183" i="68"/>
  <c r="Z16" i="68"/>
  <c r="Z24" i="68"/>
  <c r="Z179" i="68"/>
  <c r="Z193" i="68"/>
  <c r="Z181" i="68"/>
  <c r="Z200" i="68"/>
  <c r="Z26" i="68"/>
  <c r="Z18" i="68"/>
  <c r="Z12" i="68"/>
  <c r="Z191" i="68"/>
  <c r="Z190" i="68"/>
  <c r="Z192" i="68"/>
  <c r="Z28" i="68"/>
  <c r="Z100" i="68"/>
  <c r="Z108" i="68"/>
  <c r="Z109" i="68"/>
  <c r="Z184" i="68"/>
  <c r="Z32" i="68"/>
  <c r="Z185" i="68"/>
  <c r="Z103" i="68"/>
  <c r="Z21" i="68"/>
  <c r="Z17" i="68"/>
  <c r="Z13" i="68"/>
  <c r="Z95" i="68"/>
  <c r="Z222" i="68"/>
  <c r="Z223" i="68"/>
  <c r="Z224" i="68"/>
  <c r="Z235" i="68"/>
  <c r="Z239" i="68"/>
  <c r="Z240" i="68"/>
  <c r="Z182" i="68"/>
  <c r="Z55" i="68"/>
  <c r="Z67" i="68"/>
  <c r="Z105" i="68"/>
  <c r="Z30" i="68"/>
  <c r="Z196" i="68"/>
  <c r="Z201" i="68"/>
  <c r="Z22" i="68"/>
  <c r="Z25" i="68"/>
  <c r="Z195" i="68"/>
  <c r="Z29" i="68"/>
  <c r="Z11" i="68"/>
  <c r="Z110" i="68"/>
  <c r="Z197" i="68"/>
  <c r="Z101" i="68"/>
  <c r="Z31" i="68"/>
  <c r="Z113" i="68"/>
  <c r="Z198" i="68"/>
  <c r="Z102" i="68"/>
  <c r="AB78" i="74"/>
  <c r="AA5" i="68"/>
  <c r="Z61" i="72" s="1"/>
  <c r="Z62" i="72" s="1"/>
  <c r="AB80" i="74"/>
  <c r="AA6" i="68"/>
  <c r="AB81" i="74"/>
  <c r="AA7" i="68"/>
  <c r="Z159" i="68"/>
  <c r="Z117" i="68"/>
  <c r="Z157" i="68"/>
  <c r="Z115" i="68"/>
  <c r="Z237" i="68"/>
  <c r="Z231" i="68"/>
  <c r="Z232" i="68"/>
  <c r="Z221" i="68"/>
  <c r="Z243" i="68"/>
  <c r="Z226" i="68"/>
  <c r="Z238" i="68"/>
  <c r="Z234" i="68"/>
  <c r="Z236" i="68"/>
  <c r="Z233" i="68"/>
  <c r="Z227" i="68"/>
  <c r="Z229" i="68"/>
  <c r="Z202" i="68"/>
  <c r="Z230" i="68"/>
  <c r="Z225" i="68"/>
  <c r="Z242" i="68"/>
  <c r="Z244" i="68"/>
  <c r="Z228" i="68"/>
  <c r="Z245" i="68"/>
  <c r="Z246" i="68"/>
  <c r="Z247" i="68"/>
  <c r="Z248" i="68"/>
  <c r="Z249" i="68"/>
  <c r="Z250" i="68"/>
  <c r="Z251" i="68"/>
  <c r="Z252" i="68"/>
  <c r="Z253" i="68"/>
  <c r="Z254" i="68"/>
  <c r="Z255" i="68"/>
  <c r="Z256" i="68"/>
  <c r="Z257" i="68"/>
  <c r="Z258" i="68"/>
  <c r="Z259" i="68"/>
  <c r="Z260" i="68"/>
  <c r="Z149" i="68"/>
  <c r="Z156" i="68"/>
  <c r="Z155" i="68"/>
  <c r="Z150" i="68"/>
  <c r="Z142" i="68"/>
  <c r="Z153" i="68"/>
  <c r="Z118" i="68"/>
  <c r="Z151" i="68"/>
  <c r="Z146" i="68"/>
  <c r="Z152" i="68"/>
  <c r="Z144" i="68"/>
  <c r="Z158" i="68"/>
  <c r="Z143" i="68"/>
  <c r="Z148" i="68"/>
  <c r="Z161" i="68"/>
  <c r="Z147" i="68"/>
  <c r="Z137" i="68"/>
  <c r="Z140" i="68"/>
  <c r="Z154" i="68"/>
  <c r="Z139" i="68"/>
  <c r="Z141" i="68"/>
  <c r="Z145" i="68"/>
  <c r="Z160" i="68"/>
  <c r="Z162" i="68"/>
  <c r="Z163" i="68"/>
  <c r="Z164" i="68"/>
  <c r="Z165" i="68"/>
  <c r="Z166" i="68"/>
  <c r="Z167" i="68"/>
  <c r="Z168" i="68"/>
  <c r="Z169" i="68"/>
  <c r="Z170" i="68"/>
  <c r="Z171" i="68"/>
  <c r="Z172" i="68"/>
  <c r="Z173" i="68"/>
  <c r="Z174" i="68"/>
  <c r="Z175" i="68"/>
  <c r="Z176" i="68"/>
  <c r="Z70" i="68"/>
  <c r="Z34" i="68"/>
  <c r="Z59" i="68"/>
  <c r="Z69" i="68"/>
  <c r="Z68" i="68"/>
  <c r="Z56" i="68"/>
  <c r="Z76" i="68"/>
  <c r="Z64" i="68"/>
  <c r="Z73" i="68"/>
  <c r="Z75" i="68"/>
  <c r="Z62" i="68"/>
  <c r="Z58" i="68"/>
  <c r="Z54" i="68"/>
  <c r="Z53" i="68"/>
  <c r="Z57" i="68"/>
  <c r="Z72" i="68"/>
  <c r="Z71" i="68"/>
  <c r="Z77" i="68"/>
  <c r="Z65" i="68"/>
  <c r="Z63" i="68"/>
  <c r="Z61" i="68"/>
  <c r="Z74" i="68"/>
  <c r="Z66" i="68"/>
  <c r="Z60" i="68"/>
  <c r="Z78" i="68"/>
  <c r="Z79" i="68"/>
  <c r="Z80" i="68"/>
  <c r="Z81" i="68"/>
  <c r="Z82" i="68"/>
  <c r="Z83" i="68"/>
  <c r="Z84" i="68"/>
  <c r="Z85" i="68"/>
  <c r="Z86" i="68"/>
  <c r="Z87" i="68"/>
  <c r="Z88" i="68"/>
  <c r="Z89" i="68"/>
  <c r="Z90" i="68"/>
  <c r="Z91" i="68"/>
  <c r="Z92" i="68"/>
  <c r="I465" i="75"/>
  <c r="K462" i="75"/>
  <c r="I466" i="75"/>
  <c r="I467" i="75"/>
  <c r="I469" i="75"/>
  <c r="AE283" i="75"/>
  <c r="AG118" i="75"/>
  <c r="AG62" i="75"/>
  <c r="AH60" i="75"/>
  <c r="AC6" i="65"/>
  <c r="AB13" i="65"/>
  <c r="AB8" i="68" s="1"/>
  <c r="AB11" i="65"/>
  <c r="AB12" i="65"/>
  <c r="AC612" i="75" s="1"/>
  <c r="AC615" i="75" s="1"/>
  <c r="G475" i="75"/>
  <c r="AB8" i="65"/>
  <c r="AC1" i="75" s="1"/>
  <c r="AC4" i="75" s="1"/>
  <c r="AC76" i="74"/>
  <c r="AD5" i="65"/>
  <c r="AD7" i="65" s="1"/>
  <c r="AC77" i="74"/>
  <c r="AM4" i="74"/>
  <c r="E41" i="74" s="1"/>
  <c r="AN1" i="74"/>
  <c r="AF120" i="75"/>
  <c r="AF64" i="75"/>
  <c r="AQ198" i="75"/>
  <c r="AD527" i="75"/>
  <c r="AS527" i="75"/>
  <c r="AH196" i="75"/>
  <c r="AV252" i="75"/>
  <c r="AN527" i="75"/>
  <c r="AK252" i="75"/>
  <c r="S133" i="75"/>
  <c r="AB253" i="75"/>
  <c r="Y126" i="75"/>
  <c r="AQ526" i="75"/>
  <c r="W71" i="75"/>
  <c r="T296" i="75"/>
  <c r="Y290" i="75"/>
  <c r="AF199" i="75"/>
  <c r="AC529" i="75"/>
  <c r="AE121" i="75"/>
  <c r="AS254" i="75"/>
  <c r="AJ254" i="75"/>
  <c r="AF251" i="75"/>
  <c r="AZ198" i="75"/>
  <c r="AH252" i="75"/>
  <c r="AF65" i="75"/>
  <c r="BA196" i="75"/>
  <c r="AV198" i="75"/>
  <c r="AD197" i="75"/>
  <c r="AO526" i="75"/>
  <c r="AO527" i="75" s="1"/>
  <c r="AR526" i="75"/>
  <c r="AH528" i="75"/>
  <c r="AJ527" i="75"/>
  <c r="AJ528" i="75" s="1"/>
  <c r="R297" i="75"/>
  <c r="AN199" i="75"/>
  <c r="AP525" i="75"/>
  <c r="R298" i="75"/>
  <c r="W291" i="75"/>
  <c r="AI527" i="75"/>
  <c r="AI252" i="75"/>
  <c r="AJ198" i="75"/>
  <c r="BA526" i="75"/>
  <c r="AW252" i="75"/>
  <c r="AG197" i="75"/>
  <c r="AB67" i="75"/>
  <c r="R133" i="75"/>
  <c r="V73" i="75"/>
  <c r="AO253" i="75"/>
  <c r="AB124" i="75"/>
  <c r="AN253" i="75"/>
  <c r="AD66" i="75"/>
  <c r="Q298" i="75"/>
  <c r="AA288" i="75"/>
  <c r="AD122" i="75"/>
  <c r="AA68" i="75"/>
  <c r="AS199" i="75"/>
  <c r="AA197" i="75"/>
  <c r="U295" i="75"/>
  <c r="AU199" i="75"/>
  <c r="AV527" i="75"/>
  <c r="AU252" i="75"/>
  <c r="AM196" i="75"/>
  <c r="AB528" i="75"/>
  <c r="AW526" i="75"/>
  <c r="AI198" i="75"/>
  <c r="AI528" i="75"/>
  <c r="AZ253" i="75"/>
  <c r="AY252" i="75"/>
  <c r="AV199" i="75"/>
  <c r="AS255" i="75"/>
  <c r="AC286" i="75"/>
  <c r="AC287" i="75" s="1"/>
  <c r="Z126" i="75"/>
  <c r="AD286" i="75"/>
  <c r="AP253" i="75"/>
  <c r="AP197" i="75"/>
  <c r="X127" i="75"/>
  <c r="AP254" i="75"/>
  <c r="AL253" i="75"/>
  <c r="T76" i="75"/>
  <c r="T77" i="75" s="1"/>
  <c r="AE65" i="75"/>
  <c r="X72" i="75"/>
  <c r="AT253" i="75"/>
  <c r="V293" i="75"/>
  <c r="AY197" i="75"/>
  <c r="AE254" i="75"/>
  <c r="W292" i="75"/>
  <c r="AL526" i="75"/>
  <c r="AL198" i="75"/>
  <c r="AF527" i="75"/>
  <c r="U129" i="75"/>
  <c r="Y291" i="75"/>
  <c r="AB125" i="75"/>
  <c r="AM253" i="75"/>
  <c r="AA527" i="75"/>
  <c r="AS528" i="75"/>
  <c r="W128" i="75"/>
  <c r="T132" i="75"/>
  <c r="T133" i="75" s="1"/>
  <c r="AO199" i="75"/>
  <c r="S75" i="75"/>
  <c r="AB197" i="75"/>
  <c r="Z70" i="75"/>
  <c r="Z71" i="75" s="1"/>
  <c r="AC252" i="75"/>
  <c r="AE197" i="75"/>
  <c r="AT527" i="75"/>
  <c r="AG527" i="75"/>
  <c r="AX253" i="75"/>
  <c r="Y71" i="75"/>
  <c r="AY527" i="75"/>
  <c r="U75" i="75"/>
  <c r="U76" i="75" s="1"/>
  <c r="AT196" i="75"/>
  <c r="AD528" i="75"/>
  <c r="AB287" i="75"/>
  <c r="AM527" i="75"/>
  <c r="AD252" i="75"/>
  <c r="AA125" i="75"/>
  <c r="AA126" i="75" s="1"/>
  <c r="AC196" i="75"/>
  <c r="AS529" i="75"/>
  <c r="AM528" i="75"/>
  <c r="AK526" i="75"/>
  <c r="AK527" i="75" s="1"/>
  <c r="AX198" i="75"/>
  <c r="AQ252" i="75"/>
  <c r="AW197" i="75"/>
  <c r="AE526" i="75"/>
  <c r="AE527" i="75" s="1"/>
  <c r="R77" i="75"/>
  <c r="AZ527" i="75"/>
  <c r="AZ528" i="75" s="1"/>
  <c r="AA289" i="75"/>
  <c r="BA253" i="75"/>
  <c r="V130" i="75"/>
  <c r="S296" i="75"/>
  <c r="AI253" i="75"/>
  <c r="AN528" i="75"/>
  <c r="BA254" i="75"/>
  <c r="BA255" i="75" s="1"/>
  <c r="AC66" i="75"/>
  <c r="Z289" i="75"/>
  <c r="Z290" i="75" s="1"/>
  <c r="AC123" i="75"/>
  <c r="AD253" i="75"/>
  <c r="AG254" i="75"/>
  <c r="AM254" i="75"/>
  <c r="X291" i="75"/>
  <c r="AU528" i="75"/>
  <c r="V74" i="75"/>
  <c r="AQ527" i="75"/>
  <c r="AP198" i="75"/>
  <c r="AP199" i="75" s="1"/>
  <c r="AQ199" i="75"/>
  <c r="AH529" i="75"/>
  <c r="AR254" i="75"/>
  <c r="AR196" i="75"/>
  <c r="AX526" i="75"/>
  <c r="AK199" i="75"/>
  <c r="X128" i="75"/>
  <c r="AE285" i="75"/>
  <c r="W345" i="75" l="1"/>
  <c r="Z343" i="75"/>
  <c r="Y344" i="75"/>
  <c r="Q18" i="77"/>
  <c r="Q20" i="77" s="1"/>
  <c r="AC340" i="75"/>
  <c r="Q352" i="75"/>
  <c r="X345" i="75"/>
  <c r="R351" i="75"/>
  <c r="V347" i="75"/>
  <c r="AA342" i="75"/>
  <c r="AA117" i="68"/>
  <c r="Y55" i="77"/>
  <c r="Y59" i="77" s="1"/>
  <c r="Y54" i="77"/>
  <c r="Y112" i="77" s="1"/>
  <c r="W104" i="73" s="1"/>
  <c r="W346" i="75"/>
  <c r="Q21" i="76"/>
  <c r="Q23" i="76" s="1"/>
  <c r="AB341" i="75"/>
  <c r="X58" i="77"/>
  <c r="X112" i="77"/>
  <c r="V104" i="73" s="1"/>
  <c r="X60" i="77"/>
  <c r="X61" i="77" s="1"/>
  <c r="W32" i="80" s="1"/>
  <c r="V101" i="73" s="1"/>
  <c r="S350" i="75"/>
  <c r="U348" i="75"/>
  <c r="AA189" i="68"/>
  <c r="AA343" i="75"/>
  <c r="AD340" i="75"/>
  <c r="Z344" i="75"/>
  <c r="T350" i="75"/>
  <c r="AC341" i="75"/>
  <c r="AE339" i="75"/>
  <c r="Y345" i="75"/>
  <c r="R352" i="75"/>
  <c r="N456" i="75"/>
  <c r="L458" i="75"/>
  <c r="Q451" i="75"/>
  <c r="O453" i="75"/>
  <c r="AB6" i="68"/>
  <c r="AB120" i="68" s="1"/>
  <c r="AC556" i="75"/>
  <c r="AC559" i="75" s="1"/>
  <c r="AC626" i="75"/>
  <c r="AC631" i="75"/>
  <c r="AC636" i="75"/>
  <c r="AC637" i="75"/>
  <c r="AC621" i="75"/>
  <c r="AC618" i="75"/>
  <c r="AC630" i="75"/>
  <c r="AC635" i="75"/>
  <c r="AC640" i="75"/>
  <c r="AC624" i="75"/>
  <c r="AC625" i="75"/>
  <c r="AC617" i="75"/>
  <c r="AC634" i="75"/>
  <c r="AC639" i="75"/>
  <c r="AC623" i="75"/>
  <c r="AC628" i="75"/>
  <c r="AC629" i="75"/>
  <c r="AC616" i="75"/>
  <c r="AC638" i="75"/>
  <c r="AC622" i="75"/>
  <c r="AC627" i="75"/>
  <c r="AC632" i="75"/>
  <c r="AC633" i="75"/>
  <c r="AC620" i="75"/>
  <c r="AC619" i="75"/>
  <c r="M460" i="75"/>
  <c r="P451" i="75"/>
  <c r="E471" i="75"/>
  <c r="O454" i="75"/>
  <c r="F471" i="75"/>
  <c r="Q449" i="75"/>
  <c r="H470" i="75"/>
  <c r="J463" i="75"/>
  <c r="J465" i="75"/>
  <c r="AA99" i="68"/>
  <c r="Y15" i="73"/>
  <c r="AC80" i="74"/>
  <c r="AA20" i="68"/>
  <c r="AA118" i="68"/>
  <c r="AA95" i="68"/>
  <c r="AA103" i="68"/>
  <c r="AA109" i="68"/>
  <c r="AA112" i="68"/>
  <c r="AA115" i="68"/>
  <c r="AA113" i="68"/>
  <c r="AA110" i="68"/>
  <c r="AA108" i="68"/>
  <c r="AA114" i="68"/>
  <c r="AA107" i="68"/>
  <c r="AB275" i="68"/>
  <c r="AA111" i="68"/>
  <c r="AB310" i="68"/>
  <c r="AB268" i="68"/>
  <c r="AB55" i="76"/>
  <c r="AB56" i="76" s="1"/>
  <c r="AB29" i="67"/>
  <c r="AB256" i="67"/>
  <c r="AB249" i="67"/>
  <c r="AB236" i="67"/>
  <c r="AB207" i="67"/>
  <c r="AB194" i="67"/>
  <c r="AB172" i="67"/>
  <c r="AB159" i="67"/>
  <c r="AB137" i="67"/>
  <c r="AB124" i="67"/>
  <c r="AB102" i="67"/>
  <c r="AB85" i="67"/>
  <c r="AB79" i="67"/>
  <c r="AB62" i="67"/>
  <c r="AB56" i="67"/>
  <c r="AB46" i="67"/>
  <c r="AA34" i="68"/>
  <c r="AA106" i="68"/>
  <c r="AA105" i="68"/>
  <c r="AA100" i="68"/>
  <c r="AA104" i="68"/>
  <c r="AA96" i="68"/>
  <c r="AB274" i="68"/>
  <c r="AB276" i="68"/>
  <c r="AB270" i="68"/>
  <c r="AB284" i="68"/>
  <c r="AB263" i="68"/>
  <c r="AB286" i="68"/>
  <c r="AB269" i="68"/>
  <c r="AB279" i="68"/>
  <c r="AB266" i="68"/>
  <c r="AB283" i="68"/>
  <c r="AB278" i="68"/>
  <c r="AB309" i="68"/>
  <c r="AB267" i="68"/>
  <c r="AC29" i="72"/>
  <c r="AC2" i="68"/>
  <c r="AC7" i="67"/>
  <c r="AB319" i="68"/>
  <c r="AB277" i="68"/>
  <c r="AA202" i="68"/>
  <c r="AB285" i="68"/>
  <c r="AB280" i="68"/>
  <c r="AB282" i="68"/>
  <c r="AB273" i="68"/>
  <c r="AC7" i="75"/>
  <c r="AC11" i="75"/>
  <c r="AC15" i="75"/>
  <c r="AC19" i="75"/>
  <c r="AC23" i="75"/>
  <c r="AC27" i="75"/>
  <c r="AC6" i="75"/>
  <c r="AC10" i="75"/>
  <c r="AC14" i="75"/>
  <c r="AC18" i="75"/>
  <c r="AC22" i="75"/>
  <c r="AC26" i="75"/>
  <c r="AC5" i="75"/>
  <c r="AC9" i="75"/>
  <c r="AC13" i="75"/>
  <c r="AC17" i="75"/>
  <c r="AC21" i="75"/>
  <c r="AC25" i="75"/>
  <c r="AC29" i="75"/>
  <c r="AC8" i="75"/>
  <c r="AC12" i="75"/>
  <c r="AC16" i="75"/>
  <c r="AC20" i="75"/>
  <c r="AC24" i="75"/>
  <c r="AC28" i="75"/>
  <c r="AB328" i="68"/>
  <c r="AB306" i="68"/>
  <c r="AB329" i="68"/>
  <c r="AB288" i="68"/>
  <c r="AB318" i="68"/>
  <c r="AB315" i="68"/>
  <c r="AB322" i="68"/>
  <c r="AB311" i="68"/>
  <c r="AB327" i="68"/>
  <c r="AB314" i="68"/>
  <c r="AB323" i="68"/>
  <c r="AB316" i="68"/>
  <c r="AB305" i="68"/>
  <c r="AB331" i="68"/>
  <c r="AB312" i="68"/>
  <c r="AB325" i="68"/>
  <c r="AB307" i="68"/>
  <c r="AB321" i="68"/>
  <c r="AB320" i="68"/>
  <c r="AB324" i="68"/>
  <c r="AB317" i="68"/>
  <c r="AB308" i="68"/>
  <c r="AB330" i="68"/>
  <c r="AB326" i="68"/>
  <c r="AB313" i="68"/>
  <c r="AB332" i="68"/>
  <c r="AB334" i="68"/>
  <c r="AB333" i="68"/>
  <c r="AB335" i="68"/>
  <c r="AB336" i="68"/>
  <c r="AB337" i="68"/>
  <c r="AB338" i="68"/>
  <c r="AB339" i="68"/>
  <c r="AB340" i="68"/>
  <c r="AB341" i="68"/>
  <c r="AB342" i="68"/>
  <c r="AB343" i="68"/>
  <c r="AB344" i="68"/>
  <c r="AB287" i="68"/>
  <c r="AB272" i="68"/>
  <c r="AB281" i="68"/>
  <c r="AB271" i="68"/>
  <c r="AB264" i="68"/>
  <c r="AB265" i="68"/>
  <c r="AA102" i="68"/>
  <c r="AA101" i="68"/>
  <c r="AA29" i="68"/>
  <c r="AA201" i="68"/>
  <c r="AA21" i="68"/>
  <c r="AA184" i="68"/>
  <c r="AA28" i="68"/>
  <c r="AA192" i="68"/>
  <c r="AA18" i="68"/>
  <c r="AA193" i="68"/>
  <c r="AA183" i="68"/>
  <c r="AA116" i="68"/>
  <c r="AA98" i="68"/>
  <c r="AA186" i="68"/>
  <c r="AA97" i="68"/>
  <c r="AA19" i="68"/>
  <c r="AA31" i="68"/>
  <c r="AA11" i="68"/>
  <c r="AA22" i="68"/>
  <c r="AA17" i="68"/>
  <c r="AA32" i="68"/>
  <c r="AA199" i="68"/>
  <c r="AA12" i="68"/>
  <c r="AA181" i="68"/>
  <c r="AA16" i="68"/>
  <c r="AA14" i="68"/>
  <c r="AA27" i="68"/>
  <c r="AA227" i="68"/>
  <c r="AA232" i="68"/>
  <c r="AA25" i="68"/>
  <c r="AA30" i="68"/>
  <c r="AA182" i="68"/>
  <c r="AA13" i="68"/>
  <c r="AA185" i="68"/>
  <c r="AA191" i="68"/>
  <c r="AA200" i="68"/>
  <c r="AA24" i="68"/>
  <c r="AA188" i="68"/>
  <c r="AA33" i="68"/>
  <c r="AA198" i="68"/>
  <c r="AA197" i="68"/>
  <c r="AA195" i="68"/>
  <c r="AA196" i="68"/>
  <c r="AA23" i="68"/>
  <c r="AA190" i="68"/>
  <c r="AA26" i="68"/>
  <c r="AA179" i="68"/>
  <c r="AA194" i="68"/>
  <c r="AA15" i="68"/>
  <c r="AA187" i="68"/>
  <c r="AA180" i="68"/>
  <c r="AC78" i="74"/>
  <c r="AB5" i="68"/>
  <c r="AA61" i="72" s="1"/>
  <c r="AA62" i="72" s="1"/>
  <c r="AC81" i="74"/>
  <c r="AB7" i="68"/>
  <c r="AA234" i="68"/>
  <c r="AA203" i="68"/>
  <c r="AA228" i="68"/>
  <c r="AA230" i="68"/>
  <c r="AA241" i="68"/>
  <c r="AA242" i="68"/>
  <c r="AA222" i="68"/>
  <c r="AA246" i="68"/>
  <c r="AA223" i="68"/>
  <c r="AA224" i="68"/>
  <c r="AA226" i="68"/>
  <c r="AA237" i="68"/>
  <c r="AA239" i="68"/>
  <c r="AA233" i="68"/>
  <c r="AA245" i="68"/>
  <c r="AA231" i="68"/>
  <c r="AA243" i="68"/>
  <c r="AA235" i="68"/>
  <c r="AA229" i="68"/>
  <c r="AA244" i="68"/>
  <c r="AA225" i="68"/>
  <c r="AA221" i="68"/>
  <c r="AA240" i="68"/>
  <c r="AA236" i="68"/>
  <c r="AA238" i="68"/>
  <c r="AA247" i="68"/>
  <c r="AA248" i="68"/>
  <c r="AA249" i="68"/>
  <c r="AA250" i="68"/>
  <c r="AA251" i="68"/>
  <c r="AA252" i="68"/>
  <c r="AA253" i="68"/>
  <c r="AA254" i="68"/>
  <c r="AA255" i="68"/>
  <c r="AA256" i="68"/>
  <c r="AA257" i="68"/>
  <c r="AA258" i="68"/>
  <c r="AA259" i="68"/>
  <c r="AA260" i="68"/>
  <c r="AA160" i="68"/>
  <c r="AA119" i="68"/>
  <c r="AA141" i="68"/>
  <c r="AA162" i="68"/>
  <c r="AA159" i="68"/>
  <c r="AA146" i="68"/>
  <c r="AA150" i="68"/>
  <c r="AA156" i="68"/>
  <c r="AA163" i="68"/>
  <c r="AA152" i="68"/>
  <c r="AA143" i="68"/>
  <c r="AA148" i="68"/>
  <c r="AA138" i="68"/>
  <c r="AA144" i="68"/>
  <c r="AA149" i="68"/>
  <c r="AA140" i="68"/>
  <c r="AA147" i="68"/>
  <c r="AA153" i="68"/>
  <c r="AA158" i="68"/>
  <c r="AA155" i="68"/>
  <c r="AA161" i="68"/>
  <c r="AA151" i="68"/>
  <c r="AA157" i="68"/>
  <c r="AA137" i="68"/>
  <c r="AA142" i="68"/>
  <c r="AA139" i="68"/>
  <c r="AA145" i="68"/>
  <c r="AA154" i="68"/>
  <c r="AA164" i="68"/>
  <c r="AA165" i="68"/>
  <c r="AA166" i="68"/>
  <c r="AA167" i="68"/>
  <c r="AA168" i="68"/>
  <c r="AA169" i="68"/>
  <c r="AA170" i="68"/>
  <c r="AA171" i="68"/>
  <c r="AA172" i="68"/>
  <c r="AA173" i="68"/>
  <c r="AA174" i="68"/>
  <c r="AA175" i="68"/>
  <c r="AA176" i="68"/>
  <c r="AA61" i="68"/>
  <c r="AA55" i="68"/>
  <c r="AA59" i="68"/>
  <c r="AA53" i="68"/>
  <c r="AA69" i="68"/>
  <c r="AA60" i="68"/>
  <c r="AA78" i="68"/>
  <c r="AA76" i="68"/>
  <c r="AA74" i="68"/>
  <c r="AA57" i="68"/>
  <c r="AA63" i="68"/>
  <c r="AA79" i="68"/>
  <c r="AA54" i="68"/>
  <c r="AA73" i="68"/>
  <c r="AA71" i="68"/>
  <c r="AA58" i="68"/>
  <c r="AA56" i="68"/>
  <c r="AA64" i="68"/>
  <c r="AA62" i="68"/>
  <c r="AA68" i="68"/>
  <c r="AA65" i="68"/>
  <c r="AA35" i="68"/>
  <c r="AA75" i="68"/>
  <c r="AA66" i="68"/>
  <c r="AA67" i="68"/>
  <c r="AA70" i="68"/>
  <c r="AA77" i="68"/>
  <c r="AA72" i="68"/>
  <c r="AA80" i="68"/>
  <c r="AA81" i="68"/>
  <c r="AA82" i="68"/>
  <c r="AA83" i="68"/>
  <c r="AA84" i="68"/>
  <c r="AA85" i="68"/>
  <c r="AA86" i="68"/>
  <c r="AA87" i="68"/>
  <c r="AA88" i="68"/>
  <c r="AA89" i="68"/>
  <c r="AA90" i="68"/>
  <c r="AA91" i="68"/>
  <c r="AA92" i="68"/>
  <c r="I468" i="75"/>
  <c r="K463" i="75"/>
  <c r="AH62" i="75"/>
  <c r="AI60" i="75"/>
  <c r="AH118" i="75"/>
  <c r="AF283" i="75"/>
  <c r="AD6" i="65"/>
  <c r="AC13" i="65"/>
  <c r="AC8" i="68" s="1"/>
  <c r="AC12" i="65"/>
  <c r="AC11" i="65"/>
  <c r="G476" i="75"/>
  <c r="AN4" i="74"/>
  <c r="AO1" i="74"/>
  <c r="AD77" i="74"/>
  <c r="AE5" i="65"/>
  <c r="AE7" i="65" s="1"/>
  <c r="AD76" i="74"/>
  <c r="AC8" i="65"/>
  <c r="AD1" i="75" s="1"/>
  <c r="AD4" i="75" s="1"/>
  <c r="AG64" i="75"/>
  <c r="AG120" i="75"/>
  <c r="X129" i="75"/>
  <c r="Z127" i="75"/>
  <c r="W72" i="75"/>
  <c r="AI254" i="75"/>
  <c r="AF252" i="75"/>
  <c r="AJ529" i="75"/>
  <c r="AA198" i="75"/>
  <c r="AI199" i="75"/>
  <c r="AQ528" i="75"/>
  <c r="AT197" i="75"/>
  <c r="AG121" i="75"/>
  <c r="AC253" i="75"/>
  <c r="AS530" i="75"/>
  <c r="AA127" i="75"/>
  <c r="AW253" i="75"/>
  <c r="Z128" i="75"/>
  <c r="U130" i="75"/>
  <c r="AS256" i="75"/>
  <c r="AV253" i="75"/>
  <c r="AG65" i="75"/>
  <c r="AM197" i="75"/>
  <c r="AX199" i="75"/>
  <c r="S76" i="75"/>
  <c r="S77" i="75" s="1"/>
  <c r="U296" i="75"/>
  <c r="V75" i="75"/>
  <c r="AQ253" i="75"/>
  <c r="T297" i="75"/>
  <c r="AE198" i="75"/>
  <c r="AN529" i="75"/>
  <c r="BA197" i="75"/>
  <c r="AC197" i="75"/>
  <c r="AQ200" i="75"/>
  <c r="AS200" i="75"/>
  <c r="AB254" i="75"/>
  <c r="AT528" i="75"/>
  <c r="AE122" i="75"/>
  <c r="AS201" i="75"/>
  <c r="AB68" i="75"/>
  <c r="AP255" i="75"/>
  <c r="AM255" i="75"/>
  <c r="AX254" i="75"/>
  <c r="AP526" i="75"/>
  <c r="X73" i="75"/>
  <c r="AK200" i="75"/>
  <c r="AD287" i="75"/>
  <c r="AG528" i="75"/>
  <c r="AQ201" i="75"/>
  <c r="AN254" i="75"/>
  <c r="V294" i="75"/>
  <c r="AF66" i="75"/>
  <c r="R134" i="75"/>
  <c r="AL199" i="75"/>
  <c r="AL200" i="75" s="1"/>
  <c r="U77" i="75"/>
  <c r="T134" i="75"/>
  <c r="AL527" i="75"/>
  <c r="AK528" i="75"/>
  <c r="AJ255" i="75"/>
  <c r="BA256" i="75"/>
  <c r="AU253" i="75"/>
  <c r="T78" i="75"/>
  <c r="AI255" i="75"/>
  <c r="R78" i="75"/>
  <c r="AZ529" i="75"/>
  <c r="AR527" i="75"/>
  <c r="X292" i="75"/>
  <c r="AA69" i="75"/>
  <c r="AY253" i="75"/>
  <c r="AV528" i="75"/>
  <c r="Z72" i="75"/>
  <c r="W293" i="75"/>
  <c r="W294" i="75" s="1"/>
  <c r="Y127" i="75"/>
  <c r="AF121" i="75"/>
  <c r="X130" i="75"/>
  <c r="AI529" i="75"/>
  <c r="BA527" i="75"/>
  <c r="AU529" i="75"/>
  <c r="AC67" i="75"/>
  <c r="AY198" i="75"/>
  <c r="AY528" i="75"/>
  <c r="AY529" i="75" s="1"/>
  <c r="AY530" i="75" s="1"/>
  <c r="AU200" i="75"/>
  <c r="AU201" i="75" s="1"/>
  <c r="AE66" i="75"/>
  <c r="AR197" i="75"/>
  <c r="X293" i="75"/>
  <c r="Y72" i="75"/>
  <c r="Y73" i="75" s="1"/>
  <c r="W73" i="75"/>
  <c r="AK253" i="75"/>
  <c r="AM529" i="75"/>
  <c r="AC124" i="75"/>
  <c r="AA70" i="75"/>
  <c r="AC288" i="75"/>
  <c r="Y292" i="75"/>
  <c r="AQ529" i="75"/>
  <c r="AP200" i="75"/>
  <c r="AF528" i="75"/>
  <c r="AF529" i="75" s="1"/>
  <c r="AD198" i="75"/>
  <c r="AD199" i="75" s="1"/>
  <c r="AL254" i="75"/>
  <c r="V131" i="75"/>
  <c r="Z291" i="75"/>
  <c r="S134" i="75"/>
  <c r="AV200" i="75"/>
  <c r="AV201" i="75" s="1"/>
  <c r="AG198" i="75"/>
  <c r="R299" i="75"/>
  <c r="W129" i="75"/>
  <c r="AA290" i="75"/>
  <c r="AB288" i="75"/>
  <c r="AZ254" i="75"/>
  <c r="AW527" i="75"/>
  <c r="AB126" i="75"/>
  <c r="AO254" i="75"/>
  <c r="AJ199" i="75"/>
  <c r="V295" i="75"/>
  <c r="AE255" i="75"/>
  <c r="AE256" i="75" s="1"/>
  <c r="AH253" i="75"/>
  <c r="AH254" i="75" s="1"/>
  <c r="S297" i="75"/>
  <c r="S298" i="75" s="1"/>
  <c r="AZ199" i="75"/>
  <c r="AD529" i="75"/>
  <c r="AD530" i="75" s="1"/>
  <c r="AE286" i="75"/>
  <c r="AW198" i="75"/>
  <c r="AN200" i="75"/>
  <c r="AH197" i="75"/>
  <c r="AH530" i="75"/>
  <c r="AG255" i="75"/>
  <c r="AG256" i="75" s="1"/>
  <c r="AX527" i="75"/>
  <c r="AF200" i="75"/>
  <c r="AD123" i="75"/>
  <c r="AD124" i="75" s="1"/>
  <c r="AE528" i="75"/>
  <c r="AO200" i="75"/>
  <c r="AD254" i="75"/>
  <c r="AD67" i="75"/>
  <c r="AP527" i="75"/>
  <c r="AO528" i="75"/>
  <c r="AB198" i="75"/>
  <c r="AT254" i="75"/>
  <c r="AR255" i="75"/>
  <c r="AR256" i="75" s="1"/>
  <c r="AO529" i="75"/>
  <c r="AN201" i="75"/>
  <c r="AF285" i="75"/>
  <c r="X346" i="75" l="1"/>
  <c r="V348" i="75"/>
  <c r="Z54" i="77"/>
  <c r="Z58" i="77" s="1"/>
  <c r="Z55" i="77"/>
  <c r="Z59" i="77" s="1"/>
  <c r="AB342" i="75"/>
  <c r="W347" i="75"/>
  <c r="AB142" i="68"/>
  <c r="R18" i="77"/>
  <c r="R20" i="77" s="1"/>
  <c r="AB117" i="68"/>
  <c r="AB98" i="68"/>
  <c r="AB102" i="68"/>
  <c r="AB105" i="68"/>
  <c r="AB107" i="68"/>
  <c r="AB155" i="68"/>
  <c r="AB103" i="68"/>
  <c r="Y58" i="77"/>
  <c r="Y60" i="77"/>
  <c r="Y61" i="77" s="1"/>
  <c r="X32" i="80" s="1"/>
  <c r="W101" i="73" s="1"/>
  <c r="S351" i="75"/>
  <c r="U349" i="75"/>
  <c r="AA54" i="77"/>
  <c r="AA55" i="77"/>
  <c r="AA59" i="77" s="1"/>
  <c r="AB174" i="68"/>
  <c r="AB170" i="68"/>
  <c r="AB166" i="68"/>
  <c r="T351" i="75"/>
  <c r="Y346" i="75"/>
  <c r="AE340" i="75"/>
  <c r="X347" i="75"/>
  <c r="AA344" i="75"/>
  <c r="W348" i="75"/>
  <c r="AD341" i="75"/>
  <c r="V349" i="75"/>
  <c r="AF339" i="75"/>
  <c r="S352" i="75"/>
  <c r="AC342" i="75"/>
  <c r="R353" i="75"/>
  <c r="Z345" i="75"/>
  <c r="AF7" i="65"/>
  <c r="AB176" i="68"/>
  <c r="AB172" i="68"/>
  <c r="AB168" i="68"/>
  <c r="AB164" i="68"/>
  <c r="AB162" i="68"/>
  <c r="AB113" i="68"/>
  <c r="AB97" i="68"/>
  <c r="AB104" i="68"/>
  <c r="AB111" i="68"/>
  <c r="AB150" i="68"/>
  <c r="AB112" i="68"/>
  <c r="AB118" i="68"/>
  <c r="AB141" i="68"/>
  <c r="AB175" i="68"/>
  <c r="AB171" i="68"/>
  <c r="AB167" i="68"/>
  <c r="AB163" i="68"/>
  <c r="AB159" i="68"/>
  <c r="AB101" i="68"/>
  <c r="AB100" i="68"/>
  <c r="AB110" i="68"/>
  <c r="AB151" i="68"/>
  <c r="AB119" i="68"/>
  <c r="AB173" i="68"/>
  <c r="AB169" i="68"/>
  <c r="AB165" i="68"/>
  <c r="AB116" i="68"/>
  <c r="AB96" i="68"/>
  <c r="AB106" i="68"/>
  <c r="AB156" i="68"/>
  <c r="AB115" i="68"/>
  <c r="AB95" i="68"/>
  <c r="L460" i="75"/>
  <c r="L461" i="75"/>
  <c r="N457" i="75"/>
  <c r="L459" i="75"/>
  <c r="AB138" i="68"/>
  <c r="AB114" i="68"/>
  <c r="AC7" i="68"/>
  <c r="AC205" i="68" s="1"/>
  <c r="AD612" i="75"/>
  <c r="AD615" i="75" s="1"/>
  <c r="AC6" i="68"/>
  <c r="AC159" i="68" s="1"/>
  <c r="AD556" i="75"/>
  <c r="AD559" i="75" s="1"/>
  <c r="AC572" i="75"/>
  <c r="AC573" i="75"/>
  <c r="AC578" i="75"/>
  <c r="AC583" i="75"/>
  <c r="AC567" i="75"/>
  <c r="AC564" i="75"/>
  <c r="AC576" i="75"/>
  <c r="AC577" i="75"/>
  <c r="AC582" i="75"/>
  <c r="AC566" i="75"/>
  <c r="AC571" i="75"/>
  <c r="AC563" i="75"/>
  <c r="AC580" i="75"/>
  <c r="AC581" i="75"/>
  <c r="AC565" i="75"/>
  <c r="AC570" i="75"/>
  <c r="AC575" i="75"/>
  <c r="AC562" i="75"/>
  <c r="AC584" i="75"/>
  <c r="AC568" i="75"/>
  <c r="AC569" i="75"/>
  <c r="AC574" i="75"/>
  <c r="AC579" i="75"/>
  <c r="AC561" i="75"/>
  <c r="AC560" i="75"/>
  <c r="P452" i="75"/>
  <c r="F472" i="75"/>
  <c r="E472" i="75"/>
  <c r="M461" i="75"/>
  <c r="O455" i="75"/>
  <c r="H471" i="75"/>
  <c r="J464" i="75"/>
  <c r="AB137" i="68"/>
  <c r="AB157" i="68"/>
  <c r="AB203" i="68"/>
  <c r="Q450" i="75"/>
  <c r="AB35" i="68"/>
  <c r="AB109" i="68"/>
  <c r="AC275" i="68"/>
  <c r="AB99" i="68"/>
  <c r="AB153" i="68"/>
  <c r="AB160" i="68"/>
  <c r="AB108" i="68"/>
  <c r="AB152" i="68"/>
  <c r="AB148" i="68"/>
  <c r="AD81" i="74"/>
  <c r="AB145" i="68"/>
  <c r="Z15" i="73"/>
  <c r="AB146" i="68"/>
  <c r="AB139" i="68"/>
  <c r="AB147" i="68"/>
  <c r="AB154" i="68"/>
  <c r="AB179" i="68"/>
  <c r="AC221" i="68" s="1"/>
  <c r="AB149" i="68"/>
  <c r="AB143" i="68"/>
  <c r="AB187" i="68"/>
  <c r="AB20" i="68"/>
  <c r="AB158" i="68"/>
  <c r="AB202" i="68"/>
  <c r="AB16" i="68"/>
  <c r="AB22" i="68"/>
  <c r="AB18" i="68"/>
  <c r="AB21" i="68"/>
  <c r="AB195" i="68"/>
  <c r="AD80" i="74"/>
  <c r="AC326" i="68"/>
  <c r="AC284" i="68"/>
  <c r="AB161" i="68"/>
  <c r="AB15" i="68"/>
  <c r="AB190" i="68"/>
  <c r="AB198" i="68"/>
  <c r="AC265" i="68"/>
  <c r="AC281" i="68"/>
  <c r="AC288" i="68"/>
  <c r="AC273" i="68"/>
  <c r="AC267" i="68"/>
  <c r="AC269" i="68"/>
  <c r="AC276" i="68"/>
  <c r="AC322" i="68"/>
  <c r="AC280" i="68"/>
  <c r="AD29" i="72"/>
  <c r="AD2" i="68"/>
  <c r="AD7" i="67"/>
  <c r="AC312" i="68"/>
  <c r="AC270" i="68"/>
  <c r="AC271" i="68"/>
  <c r="AC287" i="68"/>
  <c r="AB24" i="68"/>
  <c r="AB30" i="68"/>
  <c r="AC277" i="68"/>
  <c r="AC283" i="68"/>
  <c r="AC266" i="68"/>
  <c r="AC286" i="68"/>
  <c r="AC268" i="68"/>
  <c r="AC331" i="68"/>
  <c r="AC323" i="68"/>
  <c r="AC313" i="68"/>
  <c r="AC321" i="68"/>
  <c r="AC289" i="68"/>
  <c r="AC328" i="68"/>
  <c r="AC329" i="68"/>
  <c r="AC318" i="68"/>
  <c r="AC327" i="68"/>
  <c r="AC314" i="68"/>
  <c r="AC309" i="68"/>
  <c r="AC305" i="68"/>
  <c r="AC317" i="68"/>
  <c r="AC319" i="68"/>
  <c r="AC325" i="68"/>
  <c r="AC310" i="68"/>
  <c r="AC330" i="68"/>
  <c r="AC306" i="68"/>
  <c r="AC307" i="68"/>
  <c r="AC308" i="68"/>
  <c r="AC315" i="68"/>
  <c r="AC332" i="68"/>
  <c r="AC311" i="68"/>
  <c r="AC324" i="68"/>
  <c r="AC333" i="68"/>
  <c r="AC334" i="68"/>
  <c r="AC335" i="68"/>
  <c r="AC336" i="68"/>
  <c r="AC337" i="68"/>
  <c r="AC338" i="68"/>
  <c r="AC339" i="68"/>
  <c r="AC340" i="68"/>
  <c r="AC341" i="68"/>
  <c r="AC342" i="68"/>
  <c r="AC343" i="68"/>
  <c r="AC344" i="68"/>
  <c r="AC55" i="76"/>
  <c r="AC56" i="76" s="1"/>
  <c r="AD12" i="75"/>
  <c r="AD15" i="75"/>
  <c r="AD28" i="75"/>
  <c r="AD11" i="75"/>
  <c r="AD16" i="75"/>
  <c r="AD27" i="75"/>
  <c r="AD7" i="75"/>
  <c r="AD20" i="75"/>
  <c r="AD23" i="75"/>
  <c r="AD8" i="75"/>
  <c r="AD19" i="75"/>
  <c r="AD24" i="75"/>
  <c r="AD13" i="75"/>
  <c r="AD9" i="75"/>
  <c r="AD14" i="75"/>
  <c r="AD6" i="75"/>
  <c r="AD29" i="75"/>
  <c r="AD25" i="75"/>
  <c r="AD30" i="75"/>
  <c r="AD26" i="75"/>
  <c r="AD22" i="75"/>
  <c r="AD17" i="75"/>
  <c r="AD5" i="75"/>
  <c r="AD21" i="75"/>
  <c r="AD18" i="75"/>
  <c r="AD10" i="75"/>
  <c r="AC256" i="67"/>
  <c r="AC249" i="67"/>
  <c r="AC236" i="67"/>
  <c r="AC207" i="67"/>
  <c r="AC194" i="67"/>
  <c r="AC172" i="67"/>
  <c r="AC159" i="67"/>
  <c r="AC137" i="67"/>
  <c r="AC124" i="67"/>
  <c r="AC102" i="67"/>
  <c r="AC85" i="67"/>
  <c r="AC79" i="67"/>
  <c r="AC62" i="67"/>
  <c r="AC56" i="67"/>
  <c r="AC46" i="67"/>
  <c r="AC29" i="67"/>
  <c r="AC320" i="68"/>
  <c r="AC278" i="68"/>
  <c r="AC316" i="68"/>
  <c r="AC274" i="68"/>
  <c r="AB33" i="68"/>
  <c r="AB191" i="68"/>
  <c r="AB13" i="68"/>
  <c r="AC264" i="68"/>
  <c r="AC272" i="68"/>
  <c r="AC282" i="68"/>
  <c r="AC285" i="68"/>
  <c r="AC279" i="68"/>
  <c r="AC263" i="68"/>
  <c r="AB224" i="68"/>
  <c r="AB235" i="68"/>
  <c r="AB240" i="68"/>
  <c r="AB144" i="68"/>
  <c r="AB180" i="68"/>
  <c r="AB194" i="68"/>
  <c r="AB23" i="68"/>
  <c r="AB196" i="68"/>
  <c r="AB34" i="68"/>
  <c r="AB200" i="68"/>
  <c r="AB185" i="68"/>
  <c r="AC185" i="68" s="1"/>
  <c r="AB25" i="68"/>
  <c r="AB27" i="68"/>
  <c r="AB181" i="68"/>
  <c r="AB32" i="68"/>
  <c r="AB11" i="68"/>
  <c r="AB19" i="68"/>
  <c r="AB192" i="68"/>
  <c r="AB201" i="68"/>
  <c r="AC201" i="68" s="1"/>
  <c r="AB140" i="68"/>
  <c r="AB26" i="68"/>
  <c r="AB197" i="68"/>
  <c r="AB188" i="68"/>
  <c r="AC188" i="68" s="1"/>
  <c r="AB182" i="68"/>
  <c r="AB199" i="68"/>
  <c r="AB186" i="68"/>
  <c r="AB193" i="68"/>
  <c r="AC193" i="68" s="1"/>
  <c r="AB184" i="68"/>
  <c r="AB189" i="68"/>
  <c r="AB14" i="68"/>
  <c r="AB12" i="68"/>
  <c r="AB17" i="68"/>
  <c r="AB31" i="68"/>
  <c r="AB183" i="68"/>
  <c r="AB28" i="68"/>
  <c r="AB29" i="68"/>
  <c r="AD78" i="74"/>
  <c r="AC5" i="68"/>
  <c r="AB61" i="72" s="1"/>
  <c r="AB62" i="72" s="1"/>
  <c r="AB245" i="68"/>
  <c r="AB225" i="68"/>
  <c r="AB243" i="68"/>
  <c r="AB237" i="68"/>
  <c r="AB247" i="68"/>
  <c r="AB238" i="68"/>
  <c r="AB222" i="68"/>
  <c r="AB231" i="68"/>
  <c r="AB246" i="68"/>
  <c r="AB232" i="68"/>
  <c r="AB242" i="68"/>
  <c r="AB223" i="68"/>
  <c r="AB221" i="68"/>
  <c r="AB204" i="68"/>
  <c r="AB234" i="68"/>
  <c r="AB236" i="68"/>
  <c r="AB230" i="68"/>
  <c r="AB241" i="68"/>
  <c r="AB226" i="68"/>
  <c r="AB239" i="68"/>
  <c r="AB233" i="68"/>
  <c r="AB227" i="68"/>
  <c r="AB244" i="68"/>
  <c r="AB229" i="68"/>
  <c r="AB228" i="68"/>
  <c r="AB248" i="68"/>
  <c r="AB249" i="68"/>
  <c r="AB250" i="68"/>
  <c r="AB251" i="68"/>
  <c r="AB252" i="68"/>
  <c r="AB253" i="68"/>
  <c r="AB254" i="68"/>
  <c r="AB255" i="68"/>
  <c r="AB256" i="68"/>
  <c r="AB257" i="68"/>
  <c r="AB258" i="68"/>
  <c r="AB259" i="68"/>
  <c r="AB260" i="68"/>
  <c r="AB59" i="68"/>
  <c r="AB67" i="68"/>
  <c r="AB63" i="68"/>
  <c r="AB77" i="68"/>
  <c r="AB61" i="68"/>
  <c r="AB62" i="68"/>
  <c r="AB66" i="68"/>
  <c r="AB72" i="68"/>
  <c r="AB36" i="68"/>
  <c r="AB56" i="68"/>
  <c r="AB69" i="68"/>
  <c r="AB60" i="68"/>
  <c r="AB58" i="68"/>
  <c r="AB54" i="68"/>
  <c r="AB79" i="68"/>
  <c r="AB53" i="68"/>
  <c r="AB78" i="68"/>
  <c r="AB68" i="68"/>
  <c r="AB71" i="68"/>
  <c r="AB73" i="68"/>
  <c r="AB55" i="68"/>
  <c r="AB64" i="68"/>
  <c r="AB70" i="68"/>
  <c r="AB57" i="68"/>
  <c r="AB76" i="68"/>
  <c r="AB74" i="68"/>
  <c r="AB65" i="68"/>
  <c r="AB75" i="68"/>
  <c r="AB80" i="68"/>
  <c r="AB81" i="68"/>
  <c r="AB82" i="68"/>
  <c r="AB83" i="68"/>
  <c r="AB84" i="68"/>
  <c r="AB85" i="68"/>
  <c r="AB86" i="68"/>
  <c r="AB87" i="68"/>
  <c r="AB88" i="68"/>
  <c r="AB89" i="68"/>
  <c r="AB91" i="68"/>
  <c r="AB90" i="68"/>
  <c r="AB92" i="68"/>
  <c r="I471" i="75"/>
  <c r="K464" i="75"/>
  <c r="I470" i="75"/>
  <c r="AG283" i="75"/>
  <c r="AI118" i="75"/>
  <c r="AI62" i="75"/>
  <c r="AJ60" i="75"/>
  <c r="AE6" i="65"/>
  <c r="AD13" i="65"/>
  <c r="AD8" i="68" s="1"/>
  <c r="AD11" i="65"/>
  <c r="AD12" i="65"/>
  <c r="AE612" i="75" s="1"/>
  <c r="AE615" i="75" s="1"/>
  <c r="G477" i="75"/>
  <c r="AE77" i="74"/>
  <c r="AF5" i="65"/>
  <c r="AE76" i="74"/>
  <c r="AD8" i="65"/>
  <c r="AE1" i="75" s="1"/>
  <c r="AE4" i="75" s="1"/>
  <c r="AP1" i="74"/>
  <c r="AO4" i="74"/>
  <c r="E42" i="74" s="1"/>
  <c r="AH64" i="75"/>
  <c r="AH120" i="75"/>
  <c r="AD255" i="75"/>
  <c r="AC125" i="75"/>
  <c r="AJ256" i="75"/>
  <c r="AC254" i="75"/>
  <c r="AO530" i="75"/>
  <c r="AC198" i="75"/>
  <c r="AH65" i="75"/>
  <c r="Y74" i="75"/>
  <c r="AH121" i="75"/>
  <c r="AG122" i="75"/>
  <c r="S135" i="75"/>
  <c r="V296" i="75"/>
  <c r="AI530" i="75"/>
  <c r="AG66" i="75"/>
  <c r="AA291" i="75"/>
  <c r="AC126" i="75"/>
  <c r="AD68" i="75"/>
  <c r="X131" i="75"/>
  <c r="AG529" i="75"/>
  <c r="AF253" i="75"/>
  <c r="AU530" i="75"/>
  <c r="AT198" i="75"/>
  <c r="AB127" i="75"/>
  <c r="BA528" i="75"/>
  <c r="AB289" i="75"/>
  <c r="AE287" i="75"/>
  <c r="AC289" i="75"/>
  <c r="AT529" i="75"/>
  <c r="AT530" i="75" s="1"/>
  <c r="BA257" i="75"/>
  <c r="AQ530" i="75"/>
  <c r="AS531" i="75"/>
  <c r="AW199" i="75"/>
  <c r="AY199" i="75"/>
  <c r="AK529" i="75"/>
  <c r="AI200" i="75"/>
  <c r="AI201" i="75" s="1"/>
  <c r="S299" i="75"/>
  <c r="AL528" i="75"/>
  <c r="V132" i="75"/>
  <c r="Z292" i="75"/>
  <c r="AH531" i="75"/>
  <c r="U297" i="75"/>
  <c r="AM256" i="75"/>
  <c r="AZ200" i="75"/>
  <c r="Y293" i="75"/>
  <c r="W295" i="75"/>
  <c r="AJ257" i="75"/>
  <c r="AT531" i="75"/>
  <c r="AS257" i="75"/>
  <c r="X294" i="75"/>
  <c r="AG257" i="75"/>
  <c r="AO255" i="75"/>
  <c r="AZ255" i="75"/>
  <c r="AS202" i="75"/>
  <c r="Y128" i="75"/>
  <c r="AG199" i="75"/>
  <c r="AE67" i="75"/>
  <c r="AX528" i="75"/>
  <c r="AY254" i="75"/>
  <c r="AY255" i="75" s="1"/>
  <c r="AY256" i="75" s="1"/>
  <c r="AW254" i="75"/>
  <c r="AN202" i="75"/>
  <c r="AV202" i="75"/>
  <c r="AR528" i="75"/>
  <c r="AZ530" i="75"/>
  <c r="AH255" i="75"/>
  <c r="AC68" i="75"/>
  <c r="AC69" i="75" s="1"/>
  <c r="AN255" i="75"/>
  <c r="S78" i="75"/>
  <c r="AF67" i="75"/>
  <c r="AR257" i="75"/>
  <c r="AK201" i="75"/>
  <c r="BA198" i="75"/>
  <c r="T79" i="75"/>
  <c r="AK254" i="75"/>
  <c r="AY531" i="75"/>
  <c r="AA71" i="75"/>
  <c r="Y129" i="75"/>
  <c r="AE123" i="75"/>
  <c r="X74" i="75"/>
  <c r="X75" i="75" s="1"/>
  <c r="AD125" i="75"/>
  <c r="AJ530" i="75"/>
  <c r="AW528" i="75"/>
  <c r="AH256" i="75"/>
  <c r="AA128" i="75"/>
  <c r="AV529" i="75"/>
  <c r="AP256" i="75"/>
  <c r="AX255" i="75"/>
  <c r="Z73" i="75"/>
  <c r="AV254" i="75"/>
  <c r="AK202" i="75"/>
  <c r="AF286" i="75"/>
  <c r="Z129" i="75"/>
  <c r="AF201" i="75"/>
  <c r="AM530" i="75"/>
  <c r="AD200" i="75"/>
  <c r="AD201" i="75" s="1"/>
  <c r="AE199" i="75"/>
  <c r="AE200" i="75" s="1"/>
  <c r="AE201" i="75" s="1"/>
  <c r="AX200" i="75"/>
  <c r="AU202" i="75"/>
  <c r="T135" i="75"/>
  <c r="AN256" i="75"/>
  <c r="AN257" i="75" s="1"/>
  <c r="AX201" i="75"/>
  <c r="AH198" i="75"/>
  <c r="AJ200" i="75"/>
  <c r="AJ201" i="75" s="1"/>
  <c r="AY257" i="75"/>
  <c r="AL529" i="75"/>
  <c r="AO256" i="75"/>
  <c r="AE529" i="75"/>
  <c r="AU531" i="75"/>
  <c r="AO201" i="75"/>
  <c r="AD288" i="75"/>
  <c r="AP201" i="75"/>
  <c r="AF530" i="75"/>
  <c r="AF531" i="75" s="1"/>
  <c r="AU254" i="75"/>
  <c r="AU255" i="75" s="1"/>
  <c r="AU256" i="75" s="1"/>
  <c r="U131" i="75"/>
  <c r="AI256" i="75"/>
  <c r="AI257" i="75" s="1"/>
  <c r="AP528" i="75"/>
  <c r="AM198" i="75"/>
  <c r="AQ202" i="75"/>
  <c r="AT255" i="75"/>
  <c r="AB290" i="75"/>
  <c r="AL201" i="75"/>
  <c r="AE257" i="75"/>
  <c r="AD256" i="75"/>
  <c r="AN530" i="75"/>
  <c r="AB69" i="75"/>
  <c r="U78" i="75"/>
  <c r="AK530" i="75"/>
  <c r="AL255" i="75"/>
  <c r="W74" i="75"/>
  <c r="AB199" i="75"/>
  <c r="T298" i="75"/>
  <c r="AP257" i="75"/>
  <c r="V76" i="75"/>
  <c r="W130" i="75"/>
  <c r="W131" i="75" s="1"/>
  <c r="AF122" i="75"/>
  <c r="AQ254" i="75"/>
  <c r="AR198" i="75"/>
  <c r="W132" i="75"/>
  <c r="AG285" i="75"/>
  <c r="U132" i="75"/>
  <c r="U350" i="75" l="1"/>
  <c r="AB343" i="75"/>
  <c r="Z112" i="77"/>
  <c r="X104" i="73" s="1"/>
  <c r="Z60" i="77"/>
  <c r="Z61" i="77" s="1"/>
  <c r="Y32" i="80" s="1"/>
  <c r="X101" i="73" s="1"/>
  <c r="AC145" i="68"/>
  <c r="AC148" i="68"/>
  <c r="AB54" i="77"/>
  <c r="AB55" i="77"/>
  <c r="AB59" i="77" s="1"/>
  <c r="AA58" i="77"/>
  <c r="AA112" i="77"/>
  <c r="Y104" i="73" s="1"/>
  <c r="AA60" i="77"/>
  <c r="AA61" i="77" s="1"/>
  <c r="Z32" i="80" s="1"/>
  <c r="Y101" i="73" s="1"/>
  <c r="R21" i="76"/>
  <c r="R23" i="76" s="1"/>
  <c r="AC255" i="68"/>
  <c r="AC259" i="68"/>
  <c r="AC251" i="68"/>
  <c r="AC245" i="68"/>
  <c r="AC204" i="68"/>
  <c r="AC258" i="68"/>
  <c r="AC248" i="68"/>
  <c r="AC183" i="68"/>
  <c r="AC197" i="68"/>
  <c r="AC181" i="68"/>
  <c r="AC194" i="68"/>
  <c r="AC260" i="68"/>
  <c r="AC256" i="68"/>
  <c r="AC252" i="68"/>
  <c r="AC247" i="68"/>
  <c r="AC184" i="68"/>
  <c r="AC182" i="68"/>
  <c r="AC196" i="68"/>
  <c r="AC232" i="68"/>
  <c r="AC254" i="68"/>
  <c r="AC250" i="68"/>
  <c r="AC186" i="68"/>
  <c r="AC192" i="68"/>
  <c r="AC200" i="68"/>
  <c r="AC237" i="68"/>
  <c r="AC187" i="68"/>
  <c r="AC257" i="68"/>
  <c r="AC253" i="68"/>
  <c r="AC249" i="68"/>
  <c r="AC189" i="68"/>
  <c r="AC199" i="68"/>
  <c r="AC180" i="68"/>
  <c r="AC233" i="68"/>
  <c r="AC240" i="68"/>
  <c r="AC244" i="68"/>
  <c r="AC203" i="68"/>
  <c r="AC137" i="68"/>
  <c r="AC96" i="68"/>
  <c r="AC166" i="68"/>
  <c r="AC115" i="68"/>
  <c r="AC170" i="68"/>
  <c r="AC153" i="68"/>
  <c r="AC108" i="68"/>
  <c r="AC174" i="68"/>
  <c r="AC161" i="68"/>
  <c r="AC164" i="68"/>
  <c r="AC105" i="68"/>
  <c r="AC95" i="68"/>
  <c r="AC109" i="68"/>
  <c r="AC100" i="68"/>
  <c r="AC118" i="68"/>
  <c r="AC104" i="68"/>
  <c r="AG339" i="75"/>
  <c r="AE341" i="75"/>
  <c r="AB344" i="75"/>
  <c r="AD342" i="75"/>
  <c r="U351" i="75"/>
  <c r="AF340" i="75"/>
  <c r="V350" i="75"/>
  <c r="W349" i="75"/>
  <c r="X348" i="75"/>
  <c r="Y347" i="75"/>
  <c r="AA345" i="75"/>
  <c r="S353" i="75"/>
  <c r="Z346" i="75"/>
  <c r="T352" i="75"/>
  <c r="AC343" i="75"/>
  <c r="AC175" i="68"/>
  <c r="AC171" i="68"/>
  <c r="AC167" i="68"/>
  <c r="AC165" i="68"/>
  <c r="AC140" i="68"/>
  <c r="AC144" i="68"/>
  <c r="AC158" i="68"/>
  <c r="AC160" i="68"/>
  <c r="AC149" i="68"/>
  <c r="AC155" i="68"/>
  <c r="AC110" i="68"/>
  <c r="AC101" i="68"/>
  <c r="AC117" i="68"/>
  <c r="AC113" i="68"/>
  <c r="AC111" i="68"/>
  <c r="AC106" i="68"/>
  <c r="AC98" i="68"/>
  <c r="AD140" i="68" s="1"/>
  <c r="AC107" i="68"/>
  <c r="AC116" i="68"/>
  <c r="T58" i="67"/>
  <c r="AC81" i="67"/>
  <c r="S81" i="67"/>
  <c r="M58" i="67"/>
  <c r="AF58" i="67"/>
  <c r="U58" i="67"/>
  <c r="H81" i="67"/>
  <c r="V81" i="67"/>
  <c r="Z58" i="67"/>
  <c r="G81" i="67"/>
  <c r="I81" i="67"/>
  <c r="E81" i="67"/>
  <c r="J58" i="67"/>
  <c r="H58" i="67"/>
  <c r="AB81" i="67"/>
  <c r="V58" i="67"/>
  <c r="R81" i="67"/>
  <c r="Q58" i="67"/>
  <c r="O58" i="67"/>
  <c r="X81" i="67"/>
  <c r="Q81" i="67"/>
  <c r="K58" i="67"/>
  <c r="E58" i="67"/>
  <c r="F58" i="67"/>
  <c r="Y58" i="67"/>
  <c r="O81" i="67"/>
  <c r="D81" i="67"/>
  <c r="AE81" i="67"/>
  <c r="U81" i="67"/>
  <c r="AB58" i="67"/>
  <c r="AC58" i="67"/>
  <c r="AA81" i="67"/>
  <c r="AF81" i="67"/>
  <c r="C81" i="67"/>
  <c r="Z81" i="67"/>
  <c r="S58" i="67"/>
  <c r="L81" i="67"/>
  <c r="X58" i="67"/>
  <c r="W81" i="67"/>
  <c r="AD81" i="67"/>
  <c r="K81" i="67"/>
  <c r="J81" i="67"/>
  <c r="AD58" i="67"/>
  <c r="D58" i="67"/>
  <c r="P81" i="67"/>
  <c r="L58" i="67"/>
  <c r="AE58" i="67"/>
  <c r="N81" i="67"/>
  <c r="C58" i="67"/>
  <c r="F81" i="67"/>
  <c r="N58" i="67"/>
  <c r="T81" i="67"/>
  <c r="G58" i="67"/>
  <c r="M81" i="67"/>
  <c r="AA58" i="67"/>
  <c r="Y81" i="67"/>
  <c r="I58" i="67"/>
  <c r="P58" i="67"/>
  <c r="W58" i="67"/>
  <c r="R58" i="67"/>
  <c r="AC173" i="68"/>
  <c r="AC169" i="68"/>
  <c r="AC121" i="68"/>
  <c r="AC152" i="68"/>
  <c r="AC143" i="68"/>
  <c r="AC150" i="68"/>
  <c r="AC142" i="68"/>
  <c r="AC138" i="68"/>
  <c r="AC157" i="68"/>
  <c r="AC120" i="68"/>
  <c r="AD162" i="68" s="1"/>
  <c r="AC112" i="68"/>
  <c r="AC103" i="68"/>
  <c r="AC119" i="68"/>
  <c r="AC99" i="68"/>
  <c r="AC176" i="68"/>
  <c r="AC172" i="68"/>
  <c r="AC168" i="68"/>
  <c r="AC163" i="68"/>
  <c r="AC156" i="68"/>
  <c r="AC146" i="68"/>
  <c r="AC139" i="68"/>
  <c r="AC162" i="68"/>
  <c r="AC147" i="68"/>
  <c r="AC154" i="68"/>
  <c r="AC97" i="68"/>
  <c r="AC114" i="68"/>
  <c r="AD156" i="68" s="1"/>
  <c r="AC102" i="68"/>
  <c r="N458" i="75"/>
  <c r="R450" i="75"/>
  <c r="AC190" i="68"/>
  <c r="AD6" i="68"/>
  <c r="AE556" i="75"/>
  <c r="AE559" i="75" s="1"/>
  <c r="AD633" i="75"/>
  <c r="AD638" i="75"/>
  <c r="AD622" i="75"/>
  <c r="AD627" i="75"/>
  <c r="AD632" i="75"/>
  <c r="AD620" i="75"/>
  <c r="AD637" i="75"/>
  <c r="AD621" i="75"/>
  <c r="AD626" i="75"/>
  <c r="AD631" i="75"/>
  <c r="AD636" i="75"/>
  <c r="AD619" i="75"/>
  <c r="AD618" i="75"/>
  <c r="AD641" i="75"/>
  <c r="AD625" i="75"/>
  <c r="AD630" i="75"/>
  <c r="AD635" i="75"/>
  <c r="AD640" i="75"/>
  <c r="AD624" i="75"/>
  <c r="AD617" i="75"/>
  <c r="AD629" i="75"/>
  <c r="AD634" i="75"/>
  <c r="AD639" i="75"/>
  <c r="AD623" i="75"/>
  <c r="AD628" i="75"/>
  <c r="AD616" i="75"/>
  <c r="AE636" i="75"/>
  <c r="AE641" i="75"/>
  <c r="AE625" i="75"/>
  <c r="AE634" i="75"/>
  <c r="AE639" i="75"/>
  <c r="AE623" i="75"/>
  <c r="AE616" i="75"/>
  <c r="AE640" i="75"/>
  <c r="AE624" i="75"/>
  <c r="AE629" i="75"/>
  <c r="AE638" i="75"/>
  <c r="AE622" i="75"/>
  <c r="AE627" i="75"/>
  <c r="AE620" i="75"/>
  <c r="AE628" i="75"/>
  <c r="AE633" i="75"/>
  <c r="AE642" i="75"/>
  <c r="AE626" i="75"/>
  <c r="AE631" i="75"/>
  <c r="AE619" i="75"/>
  <c r="AE632" i="75"/>
  <c r="AE637" i="75"/>
  <c r="AE621" i="75"/>
  <c r="AE630" i="75"/>
  <c r="AE635" i="75"/>
  <c r="AE618" i="75"/>
  <c r="AE617" i="75"/>
  <c r="AD571" i="75"/>
  <c r="AD576" i="75"/>
  <c r="AD581" i="75"/>
  <c r="AD565" i="75"/>
  <c r="AD570" i="75"/>
  <c r="AD561" i="75"/>
  <c r="AD575" i="75"/>
  <c r="AD580" i="75"/>
  <c r="AD585" i="75"/>
  <c r="AD569" i="75"/>
  <c r="AD574" i="75"/>
  <c r="AD560" i="75"/>
  <c r="AD579" i="75"/>
  <c r="AD584" i="75"/>
  <c r="AD568" i="75"/>
  <c r="AD573" i="75"/>
  <c r="AD578" i="75"/>
  <c r="AD564" i="75"/>
  <c r="AD563" i="75"/>
  <c r="AD583" i="75"/>
  <c r="AD567" i="75"/>
  <c r="AD572" i="75"/>
  <c r="AD577" i="75"/>
  <c r="AD582" i="75"/>
  <c r="AD566" i="75"/>
  <c r="AD562" i="75"/>
  <c r="AC141" i="68"/>
  <c r="O456" i="75"/>
  <c r="E473" i="75"/>
  <c r="F473" i="75"/>
  <c r="M462" i="75"/>
  <c r="P453" i="75"/>
  <c r="R449" i="75"/>
  <c r="H472" i="75"/>
  <c r="H474" i="75"/>
  <c r="H473" i="75"/>
  <c r="J468" i="75"/>
  <c r="J466" i="75"/>
  <c r="J467" i="75"/>
  <c r="L462" i="75"/>
  <c r="AC229" i="68"/>
  <c r="S18" i="77"/>
  <c r="S20" i="77" s="1"/>
  <c r="AC151" i="68"/>
  <c r="AC195" i="68"/>
  <c r="Q452" i="75"/>
  <c r="AC202" i="68"/>
  <c r="AC191" i="68"/>
  <c r="AC179" i="68"/>
  <c r="AC242" i="68"/>
  <c r="AA15" i="73"/>
  <c r="AC198" i="68"/>
  <c r="AC20" i="68"/>
  <c r="AC226" i="68"/>
  <c r="AC228" i="68"/>
  <c r="AC231" i="68"/>
  <c r="AC230" i="68"/>
  <c r="AC227" i="68"/>
  <c r="AC238" i="68"/>
  <c r="AC234" i="68"/>
  <c r="AC11" i="68"/>
  <c r="AC222" i="68"/>
  <c r="AC235" i="68"/>
  <c r="AD274" i="68"/>
  <c r="AE11" i="75"/>
  <c r="AE16" i="75"/>
  <c r="AE27" i="75"/>
  <c r="AE7" i="75"/>
  <c r="AE20" i="75"/>
  <c r="AE23" i="75"/>
  <c r="AE8" i="75"/>
  <c r="AE19" i="75"/>
  <c r="AE24" i="75"/>
  <c r="AE12" i="75"/>
  <c r="AE15" i="75"/>
  <c r="AE28" i="75"/>
  <c r="AE31" i="75"/>
  <c r="AE17" i="75"/>
  <c r="AE9" i="75"/>
  <c r="AE22" i="75"/>
  <c r="AE21" i="75"/>
  <c r="AE26" i="75"/>
  <c r="AE18" i="75"/>
  <c r="AE6" i="75"/>
  <c r="AE29" i="75"/>
  <c r="AE25" i="75"/>
  <c r="AE13" i="75"/>
  <c r="AE5" i="75"/>
  <c r="AE30" i="75"/>
  <c r="AE14" i="75"/>
  <c r="AE10" i="75"/>
  <c r="AD29" i="67"/>
  <c r="AD194" i="67"/>
  <c r="AD137" i="67"/>
  <c r="AD79" i="67"/>
  <c r="AD62" i="67"/>
  <c r="AD256" i="67"/>
  <c r="AD249" i="67"/>
  <c r="AD236" i="67"/>
  <c r="AD207" i="67"/>
  <c r="AD159" i="67"/>
  <c r="AD124" i="67"/>
  <c r="AD46" i="67"/>
  <c r="AD172" i="67"/>
  <c r="AD102" i="67"/>
  <c r="AD85" i="67"/>
  <c r="AD56" i="67"/>
  <c r="AD330" i="68"/>
  <c r="AD288" i="68"/>
  <c r="AD326" i="68"/>
  <c r="AD284" i="68"/>
  <c r="AD282" i="68"/>
  <c r="AD272" i="68"/>
  <c r="AD278" i="68"/>
  <c r="AD268" i="68"/>
  <c r="AD287" i="68"/>
  <c r="AD276" i="68"/>
  <c r="AD333" i="68"/>
  <c r="AD315" i="68"/>
  <c r="AD314" i="68"/>
  <c r="AD331" i="68"/>
  <c r="AD310" i="68"/>
  <c r="AD327" i="68"/>
  <c r="AD324" i="68"/>
  <c r="AD320" i="68"/>
  <c r="AD319" i="68"/>
  <c r="AD290" i="68"/>
  <c r="AD311" i="68"/>
  <c r="AD329" i="68"/>
  <c r="AD307" i="68"/>
  <c r="AD313" i="68"/>
  <c r="AD321" i="68"/>
  <c r="AD316" i="68"/>
  <c r="AD305" i="68"/>
  <c r="AD322" i="68"/>
  <c r="AD317" i="68"/>
  <c r="AD325" i="68"/>
  <c r="AD306" i="68"/>
  <c r="AD323" i="68"/>
  <c r="AD318" i="68"/>
  <c r="AD332" i="68"/>
  <c r="AD335" i="68"/>
  <c r="AD334" i="68"/>
  <c r="AD336" i="68"/>
  <c r="AD337" i="68"/>
  <c r="AD338" i="68"/>
  <c r="AD339" i="68"/>
  <c r="AD340" i="68"/>
  <c r="AD341" i="68"/>
  <c r="AD342" i="68"/>
  <c r="AD343" i="68"/>
  <c r="AD344" i="68"/>
  <c r="AD55" i="76"/>
  <c r="AD56" i="76" s="1"/>
  <c r="AE80" i="74"/>
  <c r="AC18" i="68"/>
  <c r="AC36" i="68"/>
  <c r="AC223" i="68"/>
  <c r="AC225" i="68"/>
  <c r="AC241" i="68"/>
  <c r="AC224" i="68"/>
  <c r="AC28" i="68"/>
  <c r="AC17" i="68"/>
  <c r="AC13" i="68"/>
  <c r="AD263" i="68"/>
  <c r="AD279" i="68"/>
  <c r="AD285" i="68"/>
  <c r="AD277" i="68"/>
  <c r="AD280" i="68"/>
  <c r="AD265" i="68"/>
  <c r="AD275" i="68"/>
  <c r="AD328" i="68"/>
  <c r="AD286" i="68"/>
  <c r="AD308" i="68"/>
  <c r="AD266" i="68"/>
  <c r="AD312" i="68"/>
  <c r="AD270" i="68"/>
  <c r="AE29" i="72"/>
  <c r="AE2" i="68"/>
  <c r="AE7" i="67"/>
  <c r="AD309" i="68"/>
  <c r="AD267" i="68"/>
  <c r="AD281" i="68"/>
  <c r="AC236" i="68"/>
  <c r="AC14" i="68"/>
  <c r="AC33" i="68"/>
  <c r="AC35" i="68"/>
  <c r="AD264" i="68"/>
  <c r="AD289" i="68"/>
  <c r="AD283" i="68"/>
  <c r="AD271" i="68"/>
  <c r="AD269" i="68"/>
  <c r="AD273" i="68"/>
  <c r="AC29" i="68"/>
  <c r="AC31" i="68"/>
  <c r="AD112" i="68"/>
  <c r="AC16" i="68"/>
  <c r="AC24" i="68"/>
  <c r="AC32" i="68"/>
  <c r="AC25" i="68"/>
  <c r="AC34" i="68"/>
  <c r="AC246" i="68"/>
  <c r="AC239" i="68"/>
  <c r="AC243" i="68"/>
  <c r="AC12" i="68"/>
  <c r="AD109" i="68"/>
  <c r="AC21" i="68"/>
  <c r="AC22" i="68"/>
  <c r="AC30" i="68"/>
  <c r="AC19" i="68"/>
  <c r="AC27" i="68"/>
  <c r="AC23" i="68"/>
  <c r="AC26" i="68"/>
  <c r="AD107" i="68"/>
  <c r="AC15" i="68"/>
  <c r="AE78" i="74"/>
  <c r="AD5" i="68"/>
  <c r="AC61" i="72" s="1"/>
  <c r="AC62" i="72" s="1"/>
  <c r="AE81" i="74"/>
  <c r="AD7" i="68"/>
  <c r="AD165" i="68"/>
  <c r="AD154" i="68"/>
  <c r="AD122" i="68"/>
  <c r="AD144" i="68"/>
  <c r="AD168" i="68"/>
  <c r="AD170" i="68"/>
  <c r="AD172" i="68"/>
  <c r="AD174" i="68"/>
  <c r="AD176" i="68"/>
  <c r="AC71" i="68"/>
  <c r="AC58" i="68"/>
  <c r="AC74" i="68"/>
  <c r="AC61" i="68"/>
  <c r="AC76" i="68"/>
  <c r="AC77" i="68"/>
  <c r="AC66" i="68"/>
  <c r="AC59" i="68"/>
  <c r="AC63" i="68"/>
  <c r="AC53" i="68"/>
  <c r="AC68" i="68"/>
  <c r="AC64" i="68"/>
  <c r="AC57" i="68"/>
  <c r="AC56" i="68"/>
  <c r="AC73" i="68"/>
  <c r="AC65" i="68"/>
  <c r="AC37" i="68"/>
  <c r="AC79" i="68"/>
  <c r="AC80" i="68"/>
  <c r="AC55" i="68"/>
  <c r="AC67" i="68"/>
  <c r="AC75" i="68"/>
  <c r="AC72" i="68"/>
  <c r="AC54" i="68"/>
  <c r="AC70" i="68"/>
  <c r="AC62" i="68"/>
  <c r="AC78" i="68"/>
  <c r="AC69" i="68"/>
  <c r="AC60" i="68"/>
  <c r="AC81" i="68"/>
  <c r="AC82" i="68"/>
  <c r="AC84" i="68"/>
  <c r="AC83" i="68"/>
  <c r="AC85" i="68"/>
  <c r="AC86" i="68"/>
  <c r="AC87" i="68"/>
  <c r="AC88" i="68"/>
  <c r="AC90" i="68"/>
  <c r="AC89" i="68"/>
  <c r="AC91" i="68"/>
  <c r="AC92" i="68"/>
  <c r="S21" i="76"/>
  <c r="S23" i="76" s="1"/>
  <c r="K465" i="75"/>
  <c r="I472" i="75"/>
  <c r="M464" i="75"/>
  <c r="AJ62" i="75"/>
  <c r="AK60" i="75"/>
  <c r="AJ118" i="75"/>
  <c r="AH283" i="75"/>
  <c r="AG77" i="74"/>
  <c r="AF6" i="65"/>
  <c r="AG76" i="74" s="1"/>
  <c r="AE11" i="65"/>
  <c r="AE12" i="65"/>
  <c r="AE13" i="65"/>
  <c r="AE8" i="68" s="1"/>
  <c r="G478" i="75"/>
  <c r="AP4" i="74"/>
  <c r="AQ1" i="74"/>
  <c r="AR1" i="74" s="1"/>
  <c r="AE8" i="65"/>
  <c r="AF1" i="75" s="1"/>
  <c r="AF4" i="75" s="1"/>
  <c r="AF76" i="74"/>
  <c r="AF77" i="74"/>
  <c r="AI120" i="75"/>
  <c r="AI64" i="75"/>
  <c r="AB70" i="75"/>
  <c r="AW200" i="75"/>
  <c r="AW201" i="75" s="1"/>
  <c r="AL256" i="75"/>
  <c r="T80" i="75"/>
  <c r="AE68" i="75"/>
  <c r="AV255" i="75"/>
  <c r="AE124" i="75"/>
  <c r="AP202" i="75"/>
  <c r="AF254" i="75"/>
  <c r="AC70" i="75"/>
  <c r="AH257" i="75"/>
  <c r="AO257" i="75"/>
  <c r="U298" i="75"/>
  <c r="AF202" i="75"/>
  <c r="AU257" i="75"/>
  <c r="Z130" i="75"/>
  <c r="AG286" i="75"/>
  <c r="Z293" i="75"/>
  <c r="AQ531" i="75"/>
  <c r="AF123" i="75"/>
  <c r="AM199" i="75"/>
  <c r="AW255" i="75"/>
  <c r="AZ531" i="75"/>
  <c r="AZ532" i="75" s="1"/>
  <c r="AY532" i="75"/>
  <c r="W75" i="75"/>
  <c r="AD289" i="75"/>
  <c r="AW202" i="75"/>
  <c r="X76" i="75"/>
  <c r="AG200" i="75"/>
  <c r="AU203" i="75"/>
  <c r="AM531" i="75"/>
  <c r="AT256" i="75"/>
  <c r="AC127" i="75"/>
  <c r="AE202" i="75"/>
  <c r="AS532" i="75"/>
  <c r="AS258" i="75"/>
  <c r="AO531" i="75"/>
  <c r="X132" i="75"/>
  <c r="S79" i="75"/>
  <c r="AA292" i="75"/>
  <c r="AL530" i="75"/>
  <c r="AT257" i="75"/>
  <c r="BA199" i="75"/>
  <c r="U133" i="75"/>
  <c r="AU532" i="75"/>
  <c r="X295" i="75"/>
  <c r="V77" i="75"/>
  <c r="AH199" i="75"/>
  <c r="AE530" i="75"/>
  <c r="AE531" i="75" s="1"/>
  <c r="AB291" i="75"/>
  <c r="AB128" i="75"/>
  <c r="Y130" i="75"/>
  <c r="BA258" i="75"/>
  <c r="AA129" i="75"/>
  <c r="AH285" i="75"/>
  <c r="AQ203" i="75"/>
  <c r="AH122" i="75"/>
  <c r="AK531" i="75"/>
  <c r="AO202" i="75"/>
  <c r="AO203" i="75" s="1"/>
  <c r="AB71" i="75"/>
  <c r="AC290" i="75"/>
  <c r="AY200" i="75"/>
  <c r="AY201" i="75" s="1"/>
  <c r="AY202" i="75" s="1"/>
  <c r="AX529" i="75"/>
  <c r="AT199" i="75"/>
  <c r="AV203" i="75"/>
  <c r="BA529" i="75"/>
  <c r="U79" i="75"/>
  <c r="AN531" i="75"/>
  <c r="W133" i="75"/>
  <c r="AQ255" i="75"/>
  <c r="AP529" i="75"/>
  <c r="AM257" i="75"/>
  <c r="AI258" i="75"/>
  <c r="AW529" i="75"/>
  <c r="AL531" i="75"/>
  <c r="AJ258" i="75"/>
  <c r="AG530" i="75"/>
  <c r="AG531" i="75" s="1"/>
  <c r="T136" i="75"/>
  <c r="AY258" i="75"/>
  <c r="AR258" i="75"/>
  <c r="AE288" i="75"/>
  <c r="AI121" i="75"/>
  <c r="AF68" i="75"/>
  <c r="AF287" i="75"/>
  <c r="AS203" i="75"/>
  <c r="W296" i="75"/>
  <c r="AD126" i="75"/>
  <c r="AZ256" i="75"/>
  <c r="AH66" i="75"/>
  <c r="AG532" i="75"/>
  <c r="S300" i="75"/>
  <c r="V297" i="75"/>
  <c r="AR199" i="75"/>
  <c r="AT532" i="75"/>
  <c r="AX256" i="75"/>
  <c r="AX257" i="75" s="1"/>
  <c r="AX258" i="75" s="1"/>
  <c r="AI531" i="75"/>
  <c r="AN258" i="75"/>
  <c r="AI532" i="75"/>
  <c r="AN203" i="75"/>
  <c r="AP258" i="75"/>
  <c r="V133" i="75"/>
  <c r="AG123" i="75"/>
  <c r="AF532" i="75"/>
  <c r="AA72" i="75"/>
  <c r="AG258" i="75"/>
  <c r="AZ201" i="75"/>
  <c r="AJ531" i="75"/>
  <c r="AR529" i="75"/>
  <c r="AI202" i="75"/>
  <c r="AD69" i="75"/>
  <c r="AK255" i="75"/>
  <c r="AV530" i="75"/>
  <c r="AV531" i="75" s="1"/>
  <c r="AV532" i="75" s="1"/>
  <c r="AC255" i="75"/>
  <c r="Y294" i="75"/>
  <c r="AJ202" i="75"/>
  <c r="AC199" i="75"/>
  <c r="AH532" i="75"/>
  <c r="Z74" i="75"/>
  <c r="T299" i="75"/>
  <c r="AG67" i="75"/>
  <c r="AX202" i="75"/>
  <c r="AK203" i="75"/>
  <c r="AL202" i="75"/>
  <c r="Y75" i="75"/>
  <c r="AX203" i="75"/>
  <c r="AD120" i="68" l="1"/>
  <c r="AD121" i="68"/>
  <c r="AD113" i="68"/>
  <c r="AC55" i="77"/>
  <c r="AC59" i="77" s="1"/>
  <c r="AC54" i="77"/>
  <c r="AB60" i="77"/>
  <c r="AB61" i="77" s="1"/>
  <c r="AA32" i="80" s="1"/>
  <c r="Z101" i="73" s="1"/>
  <c r="AB112" i="77"/>
  <c r="Z104" i="73" s="1"/>
  <c r="AB58" i="77"/>
  <c r="AD102" i="68"/>
  <c r="AD114" i="68"/>
  <c r="AD141" i="68"/>
  <c r="AD98" i="68"/>
  <c r="AD117" i="68"/>
  <c r="AD151" i="68"/>
  <c r="AD103" i="68"/>
  <c r="AD158" i="68"/>
  <c r="AD153" i="68"/>
  <c r="AD110" i="68"/>
  <c r="AD160" i="68"/>
  <c r="AD105" i="68"/>
  <c r="AD108" i="68"/>
  <c r="AD173" i="68"/>
  <c r="AD169" i="68"/>
  <c r="AD164" i="68"/>
  <c r="AD149" i="68"/>
  <c r="AD159" i="68"/>
  <c r="AD99" i="68"/>
  <c r="AD96" i="68"/>
  <c r="AD163" i="68"/>
  <c r="AD155" i="68"/>
  <c r="AD100" i="68"/>
  <c r="AD138" i="68"/>
  <c r="AD175" i="68"/>
  <c r="AD171" i="68"/>
  <c r="AD167" i="68"/>
  <c r="AD166" i="68"/>
  <c r="AD142" i="68"/>
  <c r="AD199" i="68"/>
  <c r="AD97" i="68"/>
  <c r="AD119" i="68"/>
  <c r="AD148" i="68"/>
  <c r="AD143" i="68"/>
  <c r="AD104" i="68"/>
  <c r="AD95" i="68"/>
  <c r="AD115" i="68"/>
  <c r="AD150" i="68"/>
  <c r="AD152" i="68"/>
  <c r="AD157" i="68"/>
  <c r="AD106" i="68"/>
  <c r="AD101" i="68"/>
  <c r="AD145" i="68"/>
  <c r="AD116" i="68"/>
  <c r="AD111" i="68"/>
  <c r="AD137" i="68"/>
  <c r="AD147" i="68"/>
  <c r="AD118" i="68"/>
  <c r="AD146" i="68"/>
  <c r="X349" i="75"/>
  <c r="V351" i="75"/>
  <c r="AA346" i="75"/>
  <c r="AG340" i="75"/>
  <c r="S354" i="75"/>
  <c r="AH339" i="75"/>
  <c r="Z347" i="75"/>
  <c r="AE342" i="75"/>
  <c r="AB345" i="75"/>
  <c r="Y348" i="75"/>
  <c r="AC344" i="75"/>
  <c r="AF341" i="75"/>
  <c r="U352" i="75"/>
  <c r="W350" i="75"/>
  <c r="T353" i="75"/>
  <c r="AD343" i="75"/>
  <c r="N459" i="75"/>
  <c r="AD139" i="68"/>
  <c r="AD161" i="68"/>
  <c r="N461" i="75"/>
  <c r="Q454" i="75"/>
  <c r="AE6" i="68"/>
  <c r="AE166" i="68" s="1"/>
  <c r="AF556" i="75"/>
  <c r="AF559" i="75" s="1"/>
  <c r="AE574" i="75"/>
  <c r="AE579" i="75"/>
  <c r="AE584" i="75"/>
  <c r="AE568" i="75"/>
  <c r="AE573" i="75"/>
  <c r="AE564" i="75"/>
  <c r="AE578" i="75"/>
  <c r="AE583" i="75"/>
  <c r="AE567" i="75"/>
  <c r="AE572" i="75"/>
  <c r="AE577" i="75"/>
  <c r="AE563" i="75"/>
  <c r="AE562" i="75"/>
  <c r="AE582" i="75"/>
  <c r="AE566" i="75"/>
  <c r="AE571" i="75"/>
  <c r="AE576" i="75"/>
  <c r="AE581" i="75"/>
  <c r="AE565" i="75"/>
  <c r="AE561" i="75"/>
  <c r="AE586" i="75"/>
  <c r="AE570" i="75"/>
  <c r="AE575" i="75"/>
  <c r="AE580" i="75"/>
  <c r="AE585" i="75"/>
  <c r="AE569" i="75"/>
  <c r="AE560" i="75"/>
  <c r="AE7" i="68"/>
  <c r="AE257" i="68" s="1"/>
  <c r="AF612" i="75"/>
  <c r="AF615" i="75" s="1"/>
  <c r="F474" i="75"/>
  <c r="O457" i="75"/>
  <c r="E474" i="75"/>
  <c r="P454" i="75"/>
  <c r="M463" i="75"/>
  <c r="N460" i="75"/>
  <c r="H475" i="75"/>
  <c r="L463" i="75"/>
  <c r="J469" i="75"/>
  <c r="J470" i="75"/>
  <c r="AF81" i="74"/>
  <c r="Q453" i="75"/>
  <c r="AB15" i="73"/>
  <c r="AD36" i="68"/>
  <c r="AF80" i="74"/>
  <c r="AD205" i="68"/>
  <c r="AD23" i="68"/>
  <c r="AD13" i="68"/>
  <c r="AD37" i="68"/>
  <c r="AE271" i="68"/>
  <c r="AE281" i="68"/>
  <c r="AE264" i="68"/>
  <c r="AD60" i="68"/>
  <c r="AE273" i="68"/>
  <c r="AE289" i="68"/>
  <c r="AD247" i="68"/>
  <c r="AD15" i="68"/>
  <c r="AE283" i="68"/>
  <c r="AF8" i="75"/>
  <c r="AF12" i="75"/>
  <c r="AF16" i="75"/>
  <c r="AF20" i="75"/>
  <c r="AF24" i="75"/>
  <c r="AF28" i="75"/>
  <c r="AF32" i="75"/>
  <c r="AF7" i="75"/>
  <c r="AF11" i="75"/>
  <c r="AF15" i="75"/>
  <c r="AF19" i="75"/>
  <c r="AF23" i="75"/>
  <c r="AF27" i="75"/>
  <c r="AF31" i="75"/>
  <c r="AF6" i="75"/>
  <c r="AF10" i="75"/>
  <c r="AF14" i="75"/>
  <c r="AF18" i="75"/>
  <c r="AF22" i="75"/>
  <c r="AF26" i="75"/>
  <c r="AF30" i="75"/>
  <c r="AF5" i="75"/>
  <c r="AF9" i="75"/>
  <c r="AF13" i="75"/>
  <c r="AF17" i="75"/>
  <c r="AF21" i="75"/>
  <c r="AF25" i="75"/>
  <c r="AF29" i="75"/>
  <c r="AE320" i="68"/>
  <c r="AE326" i="68"/>
  <c r="AE312" i="68"/>
  <c r="AE322" i="68"/>
  <c r="AE323" i="68"/>
  <c r="AE305" i="68"/>
  <c r="AE318" i="68"/>
  <c r="AE317" i="68"/>
  <c r="AE331" i="68"/>
  <c r="AE313" i="68"/>
  <c r="AE334" i="68"/>
  <c r="AE311" i="68"/>
  <c r="AE328" i="68"/>
  <c r="AE314" i="68"/>
  <c r="AE324" i="68"/>
  <c r="AE327" i="68"/>
  <c r="AE315" i="68"/>
  <c r="AE321" i="68"/>
  <c r="AE291" i="68"/>
  <c r="AE332" i="68"/>
  <c r="AE316" i="68"/>
  <c r="AE333" i="68"/>
  <c r="AE307" i="68"/>
  <c r="AE329" i="68"/>
  <c r="AE319" i="68"/>
  <c r="AE309" i="68"/>
  <c r="AE330" i="68"/>
  <c r="AE308" i="68"/>
  <c r="AE325" i="68"/>
  <c r="AE306" i="68"/>
  <c r="AE335" i="68"/>
  <c r="AE336" i="68"/>
  <c r="AE337" i="68"/>
  <c r="AE338" i="68"/>
  <c r="AE339" i="68"/>
  <c r="AE340" i="68"/>
  <c r="AE341" i="68"/>
  <c r="AE342" i="68"/>
  <c r="AE343" i="68"/>
  <c r="AE344" i="68"/>
  <c r="AE55" i="76"/>
  <c r="AE56" i="76" s="1"/>
  <c r="AD195" i="68"/>
  <c r="AD12" i="68"/>
  <c r="AE269" i="68"/>
  <c r="AE270" i="68"/>
  <c r="AE286" i="68"/>
  <c r="AE280" i="68"/>
  <c r="AE287" i="68"/>
  <c r="AE272" i="68"/>
  <c r="AE288" i="68"/>
  <c r="AF29" i="72"/>
  <c r="AF2" i="68"/>
  <c r="AF7" i="67"/>
  <c r="AE267" i="68"/>
  <c r="AE265" i="68"/>
  <c r="AE263" i="68"/>
  <c r="AE276" i="68"/>
  <c r="AE278" i="68"/>
  <c r="AE310" i="68"/>
  <c r="AE268" i="68"/>
  <c r="AE266" i="68"/>
  <c r="AE277" i="68"/>
  <c r="AE279" i="68"/>
  <c r="AE290" i="68"/>
  <c r="AE284" i="68"/>
  <c r="AE256" i="67"/>
  <c r="AE249" i="67"/>
  <c r="AE236" i="67"/>
  <c r="AE207" i="67"/>
  <c r="AE194" i="67"/>
  <c r="AE172" i="67"/>
  <c r="AE159" i="67"/>
  <c r="AE137" i="67"/>
  <c r="AE124" i="67"/>
  <c r="AE102" i="67"/>
  <c r="AE85" i="67"/>
  <c r="AE79" i="67"/>
  <c r="AE62" i="67"/>
  <c r="AE56" i="67"/>
  <c r="AE46" i="67"/>
  <c r="AE29" i="67"/>
  <c r="AD198" i="68"/>
  <c r="AE274" i="68"/>
  <c r="AE275" i="68"/>
  <c r="AE285" i="68"/>
  <c r="AE282" i="68"/>
  <c r="AD196" i="68"/>
  <c r="AE196" i="68" s="1"/>
  <c r="AD186" i="68"/>
  <c r="AD200" i="68"/>
  <c r="AD30" i="68"/>
  <c r="AD203" i="68"/>
  <c r="AD183" i="68"/>
  <c r="AD11" i="68"/>
  <c r="AD33" i="68"/>
  <c r="AD204" i="68"/>
  <c r="AD25" i="68"/>
  <c r="AD24" i="68"/>
  <c r="AE112" i="68"/>
  <c r="AD182" i="68"/>
  <c r="AD179" i="68"/>
  <c r="AD34" i="68"/>
  <c r="AD190" i="68"/>
  <c r="AD187" i="68"/>
  <c r="AD29" i="68"/>
  <c r="AD20" i="68"/>
  <c r="AD181" i="68"/>
  <c r="AD202" i="68"/>
  <c r="AD188" i="68"/>
  <c r="AD28" i="68"/>
  <c r="AD19" i="68"/>
  <c r="AD21" i="68"/>
  <c r="AD191" i="68"/>
  <c r="AD197" i="68"/>
  <c r="AD35" i="68"/>
  <c r="AD180" i="68"/>
  <c r="AD192" i="68"/>
  <c r="AD193" i="68"/>
  <c r="AD31" i="68"/>
  <c r="AD185" i="68"/>
  <c r="AD26" i="68"/>
  <c r="AD189" i="68"/>
  <c r="AD17" i="68"/>
  <c r="AD27" i="68"/>
  <c r="AD22" i="68"/>
  <c r="AD194" i="68"/>
  <c r="AD201" i="68"/>
  <c r="AD18" i="68"/>
  <c r="AD184" i="68"/>
  <c r="AD14" i="68"/>
  <c r="AD32" i="68"/>
  <c r="AD16" i="68"/>
  <c r="AF78" i="74"/>
  <c r="AE5" i="68"/>
  <c r="AD61" i="72" s="1"/>
  <c r="AD62" i="72" s="1"/>
  <c r="AD229" i="68"/>
  <c r="AD240" i="68"/>
  <c r="AD206" i="68"/>
  <c r="AD241" i="68"/>
  <c r="AD232" i="68"/>
  <c r="AD228" i="68"/>
  <c r="AD231" i="68"/>
  <c r="AD242" i="68"/>
  <c r="AD224" i="68"/>
  <c r="AD235" i="68"/>
  <c r="AD249" i="68"/>
  <c r="AD243" i="68"/>
  <c r="AD244" i="68"/>
  <c r="AD225" i="68"/>
  <c r="AD239" i="68"/>
  <c r="AD226" i="68"/>
  <c r="AD238" i="68"/>
  <c r="AD236" i="68"/>
  <c r="AD222" i="68"/>
  <c r="AD237" i="68"/>
  <c r="AD233" i="68"/>
  <c r="AD230" i="68"/>
  <c r="AD245" i="68"/>
  <c r="AD223" i="68"/>
  <c r="AD221" i="68"/>
  <c r="AD234" i="68"/>
  <c r="AD248" i="68"/>
  <c r="AD246" i="68"/>
  <c r="AD227" i="68"/>
  <c r="AD250" i="68"/>
  <c r="AD251" i="68"/>
  <c r="AD252" i="68"/>
  <c r="AD253" i="68"/>
  <c r="AD254" i="68"/>
  <c r="AD255" i="68"/>
  <c r="AD256" i="68"/>
  <c r="AD257" i="68"/>
  <c r="AD258" i="68"/>
  <c r="AD259" i="68"/>
  <c r="AD260" i="68"/>
  <c r="AD76" i="68"/>
  <c r="AD70" i="68"/>
  <c r="AD59" i="68"/>
  <c r="AD66" i="68"/>
  <c r="AD71" i="68"/>
  <c r="AD61" i="68"/>
  <c r="AD58" i="68"/>
  <c r="AD67" i="68"/>
  <c r="AD54" i="68"/>
  <c r="AD53" i="68"/>
  <c r="AD78" i="68"/>
  <c r="AD65" i="68"/>
  <c r="AD55" i="68"/>
  <c r="AD56" i="68"/>
  <c r="AD69" i="68"/>
  <c r="AD79" i="68"/>
  <c r="AD38" i="68"/>
  <c r="AD64" i="68"/>
  <c r="AD77" i="68"/>
  <c r="AD74" i="68"/>
  <c r="AD80" i="68"/>
  <c r="AD63" i="68"/>
  <c r="AD81" i="68"/>
  <c r="AD73" i="68"/>
  <c r="AD57" i="68"/>
  <c r="AD75" i="68"/>
  <c r="AD72" i="68"/>
  <c r="AD68" i="68"/>
  <c r="AD62" i="68"/>
  <c r="AD82" i="68"/>
  <c r="AD83" i="68"/>
  <c r="AD84" i="68"/>
  <c r="AD85" i="68"/>
  <c r="AD86" i="68"/>
  <c r="AD87" i="68"/>
  <c r="AD88" i="68"/>
  <c r="AD89" i="68"/>
  <c r="AD90" i="68"/>
  <c r="AD91" i="68"/>
  <c r="AD92" i="68"/>
  <c r="K466" i="75"/>
  <c r="I473" i="75"/>
  <c r="M465" i="75"/>
  <c r="N462" i="75"/>
  <c r="N463" i="75"/>
  <c r="N465" i="75"/>
  <c r="N466" i="75"/>
  <c r="N464" i="75"/>
  <c r="N467" i="75"/>
  <c r="AI283" i="75"/>
  <c r="AK118" i="75"/>
  <c r="AK62" i="75"/>
  <c r="AL60" i="75"/>
  <c r="AF13" i="65"/>
  <c r="AG8" i="68" s="1"/>
  <c r="AF11" i="65"/>
  <c r="AF12" i="65"/>
  <c r="AF8" i="65"/>
  <c r="AG1" i="75" s="1"/>
  <c r="G479" i="75"/>
  <c r="AQ4" i="74"/>
  <c r="E43" i="74" s="1"/>
  <c r="AR4" i="74"/>
  <c r="AS1" i="74"/>
  <c r="AJ120" i="75"/>
  <c r="AJ64" i="75"/>
  <c r="AI203" i="75"/>
  <c r="AC200" i="75"/>
  <c r="AY533" i="75"/>
  <c r="Y295" i="75"/>
  <c r="U134" i="75"/>
  <c r="AJ203" i="75"/>
  <c r="W134" i="75"/>
  <c r="AY259" i="75"/>
  <c r="AI533" i="75"/>
  <c r="AP530" i="75"/>
  <c r="AN204" i="75"/>
  <c r="AE289" i="75"/>
  <c r="AR259" i="75"/>
  <c r="Y76" i="75"/>
  <c r="AT258" i="75"/>
  <c r="Z75" i="75"/>
  <c r="AK256" i="75"/>
  <c r="AR200" i="75"/>
  <c r="AH200" i="75"/>
  <c r="AC128" i="75"/>
  <c r="AE69" i="75"/>
  <c r="AA130" i="75"/>
  <c r="AS204" i="75"/>
  <c r="AI259" i="75"/>
  <c r="AN532" i="75"/>
  <c r="AP259" i="75"/>
  <c r="AA73" i="75"/>
  <c r="AL257" i="75"/>
  <c r="AQ256" i="75"/>
  <c r="AG201" i="75"/>
  <c r="AG124" i="75"/>
  <c r="AV533" i="75"/>
  <c r="BA259" i="75"/>
  <c r="X77" i="75"/>
  <c r="AZ202" i="75"/>
  <c r="V78" i="75"/>
  <c r="AB129" i="75"/>
  <c r="AX204" i="75"/>
  <c r="AH258" i="75"/>
  <c r="AD70" i="75"/>
  <c r="AZ533" i="75"/>
  <c r="AY203" i="75"/>
  <c r="AH286" i="75"/>
  <c r="AG259" i="75"/>
  <c r="Z131" i="75"/>
  <c r="BA530" i="75"/>
  <c r="BA531" i="75" s="1"/>
  <c r="BA532" i="75" s="1"/>
  <c r="AS533" i="75"/>
  <c r="AH67" i="75"/>
  <c r="AJ204" i="75"/>
  <c r="AW530" i="75"/>
  <c r="AF124" i="75"/>
  <c r="AP203" i="75"/>
  <c r="AJ121" i="75"/>
  <c r="AW256" i="75"/>
  <c r="U299" i="75"/>
  <c r="AM200" i="75"/>
  <c r="AR530" i="75"/>
  <c r="AR531" i="75" s="1"/>
  <c r="AS259" i="75"/>
  <c r="AZ257" i="75"/>
  <c r="AZ258" i="75" s="1"/>
  <c r="AZ259" i="75" s="1"/>
  <c r="X296" i="75"/>
  <c r="AV256" i="75"/>
  <c r="AI204" i="75"/>
  <c r="AK204" i="75"/>
  <c r="AF203" i="75"/>
  <c r="AH123" i="75"/>
  <c r="AL203" i="75"/>
  <c r="U80" i="75"/>
  <c r="AU258" i="75"/>
  <c r="Y131" i="75"/>
  <c r="AG287" i="75"/>
  <c r="AO258" i="75"/>
  <c r="AT533" i="75"/>
  <c r="AK532" i="75"/>
  <c r="W297" i="75"/>
  <c r="AM258" i="75"/>
  <c r="AD127" i="75"/>
  <c r="V298" i="75"/>
  <c r="AQ204" i="75"/>
  <c r="AI122" i="75"/>
  <c r="AF288" i="75"/>
  <c r="AE125" i="75"/>
  <c r="AG68" i="75"/>
  <c r="AL532" i="75"/>
  <c r="X133" i="75"/>
  <c r="AU533" i="75"/>
  <c r="AX530" i="75"/>
  <c r="AX531" i="75" s="1"/>
  <c r="AX532" i="75" s="1"/>
  <c r="AA293" i="75"/>
  <c r="AC71" i="75"/>
  <c r="AN259" i="75"/>
  <c r="Z294" i="75"/>
  <c r="AG533" i="75"/>
  <c r="AF69" i="75"/>
  <c r="AQ532" i="75"/>
  <c r="AQ533" i="75" s="1"/>
  <c r="AJ259" i="75"/>
  <c r="AI65" i="75"/>
  <c r="W76" i="75"/>
  <c r="AC291" i="75"/>
  <c r="AT200" i="75"/>
  <c r="AJ532" i="75"/>
  <c r="AM532" i="75"/>
  <c r="AM533" i="75" s="1"/>
  <c r="BA200" i="75"/>
  <c r="AW203" i="75"/>
  <c r="AI285" i="75"/>
  <c r="AU204" i="75"/>
  <c r="AF255" i="75"/>
  <c r="AD290" i="75"/>
  <c r="AO532" i="75"/>
  <c r="AB72" i="75"/>
  <c r="T300" i="75"/>
  <c r="AX259" i="75"/>
  <c r="AO204" i="75"/>
  <c r="AO205" i="75" s="1"/>
  <c r="AH533" i="75"/>
  <c r="AV204" i="75"/>
  <c r="V134" i="75"/>
  <c r="AB292" i="75"/>
  <c r="AD54" i="77" l="1"/>
  <c r="AD58" i="77" s="1"/>
  <c r="AD55" i="77"/>
  <c r="AD59" i="77" s="1"/>
  <c r="AC58" i="77"/>
  <c r="AC112" i="77"/>
  <c r="AA104" i="73" s="1"/>
  <c r="AC60" i="77"/>
  <c r="AC61" i="77" s="1"/>
  <c r="AB32" i="80" s="1"/>
  <c r="AA101" i="73" s="1"/>
  <c r="AE253" i="68"/>
  <c r="AE104" i="68"/>
  <c r="AE185" i="68"/>
  <c r="AE111" i="68"/>
  <c r="AE140" i="68"/>
  <c r="AE99" i="68"/>
  <c r="AE97" i="68"/>
  <c r="AE155" i="68"/>
  <c r="AE175" i="68"/>
  <c r="AE153" i="68"/>
  <c r="AE115" i="68"/>
  <c r="AE118" i="68"/>
  <c r="AE179" i="68"/>
  <c r="AE142" i="68"/>
  <c r="AE162" i="68"/>
  <c r="AE184" i="68"/>
  <c r="AE181" i="68"/>
  <c r="AE183" i="68"/>
  <c r="AE247" i="68"/>
  <c r="AE191" i="68"/>
  <c r="AE171" i="68"/>
  <c r="AE149" i="68"/>
  <c r="AE163" i="68"/>
  <c r="AE187" i="68"/>
  <c r="AE200" i="68"/>
  <c r="AH340" i="75"/>
  <c r="AD344" i="75"/>
  <c r="AI339" i="75"/>
  <c r="W351" i="75"/>
  <c r="X350" i="75"/>
  <c r="V352" i="75"/>
  <c r="T354" i="75"/>
  <c r="AB346" i="75"/>
  <c r="AC345" i="75"/>
  <c r="AE343" i="75"/>
  <c r="U353" i="75"/>
  <c r="Z348" i="75"/>
  <c r="Y349" i="75"/>
  <c r="AA347" i="75"/>
  <c r="AF342" i="75"/>
  <c r="AG341" i="75"/>
  <c r="R451" i="75"/>
  <c r="S450" i="75"/>
  <c r="S449" i="75"/>
  <c r="T21" i="76"/>
  <c r="T23" i="76" s="1"/>
  <c r="AE223" i="68"/>
  <c r="AE174" i="68"/>
  <c r="AE170" i="68"/>
  <c r="AE164" i="68"/>
  <c r="AE147" i="68"/>
  <c r="AE123" i="68"/>
  <c r="AE139" i="68"/>
  <c r="AE145" i="68"/>
  <c r="AE160" i="68"/>
  <c r="AE137" i="68"/>
  <c r="AE151" i="68"/>
  <c r="AE110" i="68"/>
  <c r="AE107" i="68"/>
  <c r="AE98" i="68"/>
  <c r="AE101" i="68"/>
  <c r="AE116" i="68"/>
  <c r="AE105" i="68"/>
  <c r="AE119" i="68"/>
  <c r="AE176" i="68"/>
  <c r="AE172" i="68"/>
  <c r="AE168" i="68"/>
  <c r="AE146" i="68"/>
  <c r="AE141" i="68"/>
  <c r="AE143" i="68"/>
  <c r="AE157" i="68"/>
  <c r="AE165" i="68"/>
  <c r="AE152" i="68"/>
  <c r="AE138" i="68"/>
  <c r="AE113" i="68"/>
  <c r="AE95" i="68"/>
  <c r="AE108" i="68"/>
  <c r="AE114" i="68"/>
  <c r="AE96" i="68"/>
  <c r="AE102" i="68"/>
  <c r="AE156" i="68"/>
  <c r="AE173" i="68"/>
  <c r="AE169" i="68"/>
  <c r="AE154" i="68"/>
  <c r="AE150" i="68"/>
  <c r="AE158" i="68"/>
  <c r="AE161" i="68"/>
  <c r="AE159" i="68"/>
  <c r="AE144" i="68"/>
  <c r="AE148" i="68"/>
  <c r="AE167" i="68"/>
  <c r="AE109" i="68"/>
  <c r="AE117" i="68"/>
  <c r="AE120" i="68"/>
  <c r="AE122" i="68"/>
  <c r="AE103" i="68"/>
  <c r="AE106" i="68"/>
  <c r="AE121" i="68"/>
  <c r="AE100" i="68"/>
  <c r="AE195" i="68"/>
  <c r="AG7" i="68"/>
  <c r="AG612" i="75"/>
  <c r="AE260" i="68"/>
  <c r="AE256" i="68"/>
  <c r="AE252" i="68"/>
  <c r="AE250" i="68"/>
  <c r="AE189" i="68"/>
  <c r="AE205" i="68"/>
  <c r="AE192" i="68"/>
  <c r="AE197" i="68"/>
  <c r="AE182" i="68"/>
  <c r="AE203" i="68"/>
  <c r="AE198" i="68"/>
  <c r="AE199" i="68"/>
  <c r="AF573" i="75"/>
  <c r="AF582" i="75"/>
  <c r="AF566" i="75"/>
  <c r="AF575" i="75"/>
  <c r="AF580" i="75"/>
  <c r="AF562" i="75"/>
  <c r="AF561" i="75"/>
  <c r="AF577" i="75"/>
  <c r="AF586" i="75"/>
  <c r="AF570" i="75"/>
  <c r="AF579" i="75"/>
  <c r="AF584" i="75"/>
  <c r="AF568" i="75"/>
  <c r="AF560" i="75"/>
  <c r="AF581" i="75"/>
  <c r="AF565" i="75"/>
  <c r="AF574" i="75"/>
  <c r="AF583" i="75"/>
  <c r="AF567" i="75"/>
  <c r="AF572" i="75"/>
  <c r="AF564" i="75"/>
  <c r="AF585" i="75"/>
  <c r="AF569" i="75"/>
  <c r="AF578" i="75"/>
  <c r="AF587" i="75"/>
  <c r="AF571" i="75"/>
  <c r="AF576" i="75"/>
  <c r="AF563" i="75"/>
  <c r="AF631" i="75"/>
  <c r="AF636" i="75"/>
  <c r="AF641" i="75"/>
  <c r="AF625" i="75"/>
  <c r="AF634" i="75"/>
  <c r="AF617" i="75"/>
  <c r="AF616" i="75"/>
  <c r="AF635" i="75"/>
  <c r="AF640" i="75"/>
  <c r="AF624" i="75"/>
  <c r="AF629" i="75"/>
  <c r="AF638" i="75"/>
  <c r="AF622" i="75"/>
  <c r="AF620" i="75"/>
  <c r="AF639" i="75"/>
  <c r="AF623" i="75"/>
  <c r="AF628" i="75"/>
  <c r="AF633" i="75"/>
  <c r="AF642" i="75"/>
  <c r="AF626" i="75"/>
  <c r="AF619" i="75"/>
  <c r="AF643" i="75"/>
  <c r="AF627" i="75"/>
  <c r="AF632" i="75"/>
  <c r="AF637" i="75"/>
  <c r="AF621" i="75"/>
  <c r="AF630" i="75"/>
  <c r="AF618" i="75"/>
  <c r="AE258" i="68"/>
  <c r="AE254" i="68"/>
  <c r="AE207" i="68"/>
  <c r="AE249" i="68"/>
  <c r="AE194" i="68"/>
  <c r="AE193" i="68"/>
  <c r="AE202" i="68"/>
  <c r="AE204" i="68"/>
  <c r="AG6" i="68"/>
  <c r="AG556" i="75"/>
  <c r="AE206" i="68"/>
  <c r="AE259" i="68"/>
  <c r="AE255" i="68"/>
  <c r="AE251" i="68"/>
  <c r="AE241" i="68"/>
  <c r="AE201" i="68"/>
  <c r="AE180" i="68"/>
  <c r="AE188" i="68"/>
  <c r="AE190" i="68"/>
  <c r="AE186" i="68"/>
  <c r="AE237" i="68"/>
  <c r="AG4" i="75"/>
  <c r="E475" i="75"/>
  <c r="F475" i="75"/>
  <c r="P455" i="75"/>
  <c r="O458" i="75"/>
  <c r="H476" i="75"/>
  <c r="L464" i="75"/>
  <c r="J471" i="75"/>
  <c r="L465" i="75"/>
  <c r="AE229" i="68"/>
  <c r="AE225" i="68"/>
  <c r="AE238" i="68"/>
  <c r="AE245" i="68"/>
  <c r="AE38" i="68"/>
  <c r="AE221" i="68"/>
  <c r="AE246" i="68"/>
  <c r="AC15" i="73"/>
  <c r="AE15" i="68"/>
  <c r="AE240" i="68"/>
  <c r="AE236" i="68"/>
  <c r="AE222" i="68"/>
  <c r="AE232" i="68"/>
  <c r="AE243" i="68"/>
  <c r="AE230" i="68"/>
  <c r="AE227" i="68"/>
  <c r="AE226" i="68"/>
  <c r="AE235" i="68"/>
  <c r="AF8" i="68"/>
  <c r="AF282" i="68" s="1"/>
  <c r="AG282" i="68" s="1"/>
  <c r="AG29" i="72"/>
  <c r="AG2" i="68"/>
  <c r="AE224" i="68"/>
  <c r="AE233" i="68"/>
  <c r="AE244" i="68"/>
  <c r="AE239" i="68"/>
  <c r="AH1" i="75"/>
  <c r="AF29" i="67"/>
  <c r="AF256" i="67"/>
  <c r="AF249" i="67"/>
  <c r="AF236" i="67"/>
  <c r="AF207" i="67"/>
  <c r="AF194" i="67"/>
  <c r="AF172" i="67"/>
  <c r="AF159" i="67"/>
  <c r="AF137" i="67"/>
  <c r="AF124" i="67"/>
  <c r="AF102" i="67"/>
  <c r="AF85" i="67"/>
  <c r="AF79" i="67"/>
  <c r="AF62" i="67"/>
  <c r="AF56" i="67"/>
  <c r="AF46" i="67"/>
  <c r="AF55" i="76"/>
  <c r="AF56" i="76" s="1"/>
  <c r="AE228" i="68"/>
  <c r="AE234" i="68"/>
  <c r="AE242" i="68"/>
  <c r="AE248" i="68"/>
  <c r="AE22" i="68"/>
  <c r="AE26" i="68"/>
  <c r="AE36" i="68"/>
  <c r="AE33" i="68"/>
  <c r="AE32" i="68"/>
  <c r="AE18" i="68"/>
  <c r="AE35" i="68"/>
  <c r="AE28" i="68"/>
  <c r="AE29" i="68"/>
  <c r="AE34" i="68"/>
  <c r="AE11" i="68"/>
  <c r="AE30" i="68"/>
  <c r="AE16" i="68"/>
  <c r="AE17" i="68"/>
  <c r="AE19" i="68"/>
  <c r="AE20" i="68"/>
  <c r="AE25" i="68"/>
  <c r="AE13" i="68"/>
  <c r="AE231" i="68"/>
  <c r="AE14" i="68"/>
  <c r="AE27" i="68"/>
  <c r="AE31" i="68"/>
  <c r="AE21" i="68"/>
  <c r="AE37" i="68"/>
  <c r="AE12" i="68"/>
  <c r="AE23" i="68"/>
  <c r="AE24" i="68"/>
  <c r="AG78" i="74"/>
  <c r="AF5" i="68"/>
  <c r="AG81" i="74"/>
  <c r="AF7" i="68"/>
  <c r="AG80" i="74"/>
  <c r="AF6" i="68"/>
  <c r="AE56" i="68"/>
  <c r="AE57" i="68"/>
  <c r="AE54" i="68"/>
  <c r="AE66" i="68"/>
  <c r="AE78" i="68"/>
  <c r="AE39" i="68"/>
  <c r="AE75" i="68"/>
  <c r="AE67" i="68"/>
  <c r="AE69" i="68"/>
  <c r="AE64" i="68"/>
  <c r="AE73" i="68"/>
  <c r="AE71" i="68"/>
  <c r="AE62" i="68"/>
  <c r="AE79" i="68"/>
  <c r="AE63" i="68"/>
  <c r="AE76" i="68"/>
  <c r="AE60" i="68"/>
  <c r="AE68" i="68"/>
  <c r="AE80" i="68"/>
  <c r="AE65" i="68"/>
  <c r="AE74" i="68"/>
  <c r="AE77" i="68"/>
  <c r="AE53" i="68"/>
  <c r="AE55" i="68"/>
  <c r="AE59" i="68"/>
  <c r="AE70" i="68"/>
  <c r="AE72" i="68"/>
  <c r="AE82" i="68"/>
  <c r="AE81" i="68"/>
  <c r="AE61" i="68"/>
  <c r="AE58" i="68"/>
  <c r="AE84" i="68"/>
  <c r="AE83" i="68"/>
  <c r="AE85" i="68"/>
  <c r="AE86" i="68"/>
  <c r="AE87" i="68"/>
  <c r="AE88" i="68"/>
  <c r="AE90" i="68"/>
  <c r="AE89" i="68"/>
  <c r="AE91" i="68"/>
  <c r="AE92" i="68"/>
  <c r="K467" i="75"/>
  <c r="I475" i="75"/>
  <c r="I474" i="75"/>
  <c r="N468" i="75"/>
  <c r="M466" i="75"/>
  <c r="AL62" i="75"/>
  <c r="AM60" i="75"/>
  <c r="AL118" i="75"/>
  <c r="AJ283" i="75"/>
  <c r="G480" i="75"/>
  <c r="AT1" i="74"/>
  <c r="AS4" i="74"/>
  <c r="E44" i="74" s="1"/>
  <c r="AK120" i="75"/>
  <c r="AK64" i="75"/>
  <c r="AL204" i="75"/>
  <c r="AH201" i="75"/>
  <c r="AW531" i="75"/>
  <c r="AC72" i="75"/>
  <c r="AJ285" i="75"/>
  <c r="AF256" i="75"/>
  <c r="AJ65" i="75"/>
  <c r="BA201" i="75"/>
  <c r="V299" i="75"/>
  <c r="X78" i="75"/>
  <c r="AY204" i="75"/>
  <c r="AC292" i="75"/>
  <c r="AN533" i="75"/>
  <c r="W135" i="75"/>
  <c r="AH68" i="75"/>
  <c r="AL205" i="75"/>
  <c r="AL258" i="75"/>
  <c r="AQ534" i="75"/>
  <c r="AJ122" i="75"/>
  <c r="AG69" i="75"/>
  <c r="X297" i="75"/>
  <c r="AC129" i="75"/>
  <c r="AH287" i="75"/>
  <c r="AT534" i="75"/>
  <c r="AS534" i="75"/>
  <c r="AD71" i="75"/>
  <c r="AP260" i="75"/>
  <c r="X134" i="75"/>
  <c r="AJ533" i="75"/>
  <c r="V79" i="75"/>
  <c r="AI534" i="75"/>
  <c r="AP531" i="75"/>
  <c r="AM534" i="75"/>
  <c r="AW257" i="75"/>
  <c r="AW258" i="75" s="1"/>
  <c r="AE290" i="75"/>
  <c r="AU205" i="75"/>
  <c r="AO533" i="75"/>
  <c r="AS205" i="75"/>
  <c r="AK121" i="75"/>
  <c r="AJ205" i="75"/>
  <c r="AX533" i="75"/>
  <c r="AV257" i="75"/>
  <c r="AN260" i="75"/>
  <c r="BA533" i="75"/>
  <c r="AM259" i="75"/>
  <c r="AG202" i="75"/>
  <c r="AD128" i="75"/>
  <c r="AO259" i="75"/>
  <c r="AI205" i="75"/>
  <c r="AP204" i="75"/>
  <c r="U135" i="75"/>
  <c r="AG288" i="75"/>
  <c r="BA260" i="75"/>
  <c r="AB293" i="75"/>
  <c r="U300" i="75"/>
  <c r="Y77" i="75"/>
  <c r="Z295" i="75"/>
  <c r="AN205" i="75"/>
  <c r="AE126" i="75"/>
  <c r="Z132" i="75"/>
  <c r="AA294" i="75"/>
  <c r="AZ203" i="75"/>
  <c r="AZ204" i="75" s="1"/>
  <c r="AG125" i="75"/>
  <c r="AU259" i="75"/>
  <c r="AF125" i="75"/>
  <c r="AK205" i="75"/>
  <c r="AH534" i="75"/>
  <c r="AQ257" i="75"/>
  <c r="Y296" i="75"/>
  <c r="AF289" i="75"/>
  <c r="AQ205" i="75"/>
  <c r="AX260" i="75"/>
  <c r="AU534" i="75"/>
  <c r="AZ205" i="75"/>
  <c r="W77" i="75"/>
  <c r="Z76" i="75"/>
  <c r="AW204" i="75"/>
  <c r="AB130" i="75"/>
  <c r="AR532" i="75"/>
  <c r="AJ260" i="75"/>
  <c r="Y132" i="75"/>
  <c r="T301" i="75"/>
  <c r="W298" i="75"/>
  <c r="U81" i="75"/>
  <c r="AA131" i="75"/>
  <c r="AF70" i="75"/>
  <c r="AY260" i="75"/>
  <c r="AH259" i="75"/>
  <c r="AK257" i="75"/>
  <c r="AZ534" i="75"/>
  <c r="AD291" i="75"/>
  <c r="AI123" i="75"/>
  <c r="AK533" i="75"/>
  <c r="AR201" i="75"/>
  <c r="AR202" i="75" s="1"/>
  <c r="AR260" i="75"/>
  <c r="AB73" i="75"/>
  <c r="AI66" i="75"/>
  <c r="AY534" i="75"/>
  <c r="V135" i="75"/>
  <c r="AA74" i="75"/>
  <c r="AS260" i="75"/>
  <c r="AT201" i="75"/>
  <c r="AZ260" i="75"/>
  <c r="AO206" i="75"/>
  <c r="AM201" i="75"/>
  <c r="AI286" i="75"/>
  <c r="AI260" i="75"/>
  <c r="AL533" i="75"/>
  <c r="AT259" i="75"/>
  <c r="AV205" i="75"/>
  <c r="AJ534" i="75"/>
  <c r="AX205" i="75"/>
  <c r="AH124" i="75"/>
  <c r="AV534" i="75"/>
  <c r="AE70" i="75"/>
  <c r="AW259" i="75"/>
  <c r="AG5" i="68" l="1"/>
  <c r="AE61" i="72"/>
  <c r="AE62" i="72" s="1"/>
  <c r="AD112" i="77"/>
  <c r="AB104" i="73" s="1"/>
  <c r="AD60" i="77"/>
  <c r="AD61" i="77" s="1"/>
  <c r="AC32" i="80" s="1"/>
  <c r="AB101" i="73" s="1"/>
  <c r="AE55" i="77"/>
  <c r="AE59" i="77" s="1"/>
  <c r="AE54" i="77"/>
  <c r="AF200" i="68"/>
  <c r="AG200" i="68" s="1"/>
  <c r="AH242" i="68" s="1"/>
  <c r="AF117" i="68"/>
  <c r="AG117" i="68" s="1"/>
  <c r="AH117" i="68" s="1"/>
  <c r="AG342" i="75"/>
  <c r="AD345" i="75"/>
  <c r="U354" i="75"/>
  <c r="Y350" i="75"/>
  <c r="Z349" i="75"/>
  <c r="AI340" i="75"/>
  <c r="AB347" i="75"/>
  <c r="AH341" i="75"/>
  <c r="T355" i="75"/>
  <c r="W352" i="75"/>
  <c r="AC346" i="75"/>
  <c r="X351" i="75"/>
  <c r="AF343" i="75"/>
  <c r="AE344" i="75"/>
  <c r="V353" i="75"/>
  <c r="AA348" i="75"/>
  <c r="AJ339" i="75"/>
  <c r="Q455" i="75"/>
  <c r="S451" i="75"/>
  <c r="R454" i="75"/>
  <c r="AG615" i="75"/>
  <c r="AH612" i="75"/>
  <c r="AH556" i="75"/>
  <c r="AG559" i="75"/>
  <c r="AH4" i="75"/>
  <c r="E477" i="75"/>
  <c r="E476" i="75"/>
  <c r="O459" i="75"/>
  <c r="P456" i="75"/>
  <c r="F476" i="75"/>
  <c r="H478" i="75"/>
  <c r="H477" i="75"/>
  <c r="L466" i="75"/>
  <c r="L468" i="75"/>
  <c r="L467" i="75"/>
  <c r="R452" i="75"/>
  <c r="R453" i="75"/>
  <c r="AF288" i="68"/>
  <c r="AG330" i="68" s="1"/>
  <c r="AF268" i="68"/>
  <c r="AG310" i="68" s="1"/>
  <c r="AD15" i="73"/>
  <c r="AF287" i="68"/>
  <c r="AG287" i="68" s="1"/>
  <c r="AH329" i="68" s="1"/>
  <c r="AF286" i="68"/>
  <c r="AG328" i="68" s="1"/>
  <c r="AF279" i="68"/>
  <c r="AG321" i="68" s="1"/>
  <c r="AF272" i="68"/>
  <c r="AG314" i="68" s="1"/>
  <c r="AF285" i="68"/>
  <c r="AG327" i="68" s="1"/>
  <c r="AF266" i="68"/>
  <c r="AG266" i="68" s="1"/>
  <c r="AH308" i="68" s="1"/>
  <c r="AF267" i="68"/>
  <c r="AG267" i="68" s="1"/>
  <c r="AF276" i="68"/>
  <c r="AG276" i="68" s="1"/>
  <c r="AH276" i="68" s="1"/>
  <c r="AF330" i="68"/>
  <c r="AF270" i="68"/>
  <c r="AG270" i="68" s="1"/>
  <c r="AH270" i="68" s="1"/>
  <c r="AF277" i="68"/>
  <c r="AG277" i="68" s="1"/>
  <c r="AH319" i="68" s="1"/>
  <c r="AF265" i="68"/>
  <c r="AG265" i="68" s="1"/>
  <c r="AH265" i="68" s="1"/>
  <c r="AF291" i="68"/>
  <c r="AG333" i="68" s="1"/>
  <c r="AF274" i="68"/>
  <c r="AG316" i="68" s="1"/>
  <c r="AF263" i="68"/>
  <c r="AG305" i="68" s="1"/>
  <c r="AF269" i="68"/>
  <c r="AG269" i="68" s="1"/>
  <c r="AH311" i="68" s="1"/>
  <c r="AF284" i="68"/>
  <c r="AG284" i="68" s="1"/>
  <c r="AF278" i="68"/>
  <c r="AG278" i="68" s="1"/>
  <c r="AF290" i="68"/>
  <c r="AG290" i="68" s="1"/>
  <c r="AH332" i="68" s="1"/>
  <c r="AF23" i="68"/>
  <c r="AG23" i="68" s="1"/>
  <c r="AF106" i="68"/>
  <c r="AG106" i="68" s="1"/>
  <c r="AH148" i="68" s="1"/>
  <c r="AF165" i="68"/>
  <c r="AG272" i="68"/>
  <c r="AH272" i="68" s="1"/>
  <c r="AF280" i="68"/>
  <c r="AG280" i="68" s="1"/>
  <c r="AH280" i="68" s="1"/>
  <c r="AF275" i="68"/>
  <c r="AG275" i="68" s="1"/>
  <c r="AH275" i="68" s="1"/>
  <c r="AG335" i="68"/>
  <c r="AG293" i="68"/>
  <c r="AG324" i="68"/>
  <c r="AG336" i="68"/>
  <c r="AG337" i="68"/>
  <c r="AG338" i="68"/>
  <c r="AG339" i="68"/>
  <c r="AG340" i="68"/>
  <c r="AG341" i="68"/>
  <c r="AG342" i="68"/>
  <c r="AG343" i="68"/>
  <c r="AG344" i="68"/>
  <c r="AF202" i="68"/>
  <c r="AG202" i="68" s="1"/>
  <c r="AH202" i="68" s="1"/>
  <c r="AF184" i="68"/>
  <c r="AG184" i="68" s="1"/>
  <c r="AH184" i="68" s="1"/>
  <c r="AF198" i="68"/>
  <c r="AG198" i="68" s="1"/>
  <c r="AH198" i="68" s="1"/>
  <c r="AH29" i="72"/>
  <c r="AH2" i="68"/>
  <c r="AF335" i="68"/>
  <c r="AF326" i="68"/>
  <c r="AF315" i="68"/>
  <c r="AF321" i="68"/>
  <c r="AF311" i="68"/>
  <c r="AF329" i="68"/>
  <c r="AF305" i="68"/>
  <c r="AF333" i="68"/>
  <c r="AF314" i="68"/>
  <c r="AF322" i="68"/>
  <c r="AF332" i="68"/>
  <c r="AF310" i="68"/>
  <c r="AF309" i="68"/>
  <c r="AF312" i="68"/>
  <c r="AF308" i="68"/>
  <c r="AF319" i="68"/>
  <c r="AF325" i="68"/>
  <c r="AF317" i="68"/>
  <c r="AF328" i="68"/>
  <c r="AF306" i="68"/>
  <c r="AF334" i="68"/>
  <c r="AF307" i="68"/>
  <c r="AF313" i="68"/>
  <c r="AF316" i="68"/>
  <c r="AF331" i="68"/>
  <c r="AF327" i="68"/>
  <c r="AF318" i="68"/>
  <c r="AF324" i="68"/>
  <c r="AF292" i="68"/>
  <c r="AG292" i="68" s="1"/>
  <c r="AF320" i="68"/>
  <c r="AF336" i="68"/>
  <c r="AF337" i="68"/>
  <c r="AF338" i="68"/>
  <c r="AF339" i="68"/>
  <c r="AF340" i="68"/>
  <c r="AF341" i="68"/>
  <c r="AF342" i="68"/>
  <c r="AF343" i="68"/>
  <c r="AF344" i="68"/>
  <c r="AF283" i="68"/>
  <c r="AG283" i="68" s="1"/>
  <c r="AF264" i="68"/>
  <c r="AG264" i="68" s="1"/>
  <c r="AF289" i="68"/>
  <c r="AG289" i="68" s="1"/>
  <c r="AF271" i="68"/>
  <c r="AG271" i="68" s="1"/>
  <c r="AF281" i="68"/>
  <c r="AG281" i="68" s="1"/>
  <c r="AF273" i="68"/>
  <c r="AG273" i="68" s="1"/>
  <c r="AF323" i="68"/>
  <c r="AF39" i="68"/>
  <c r="AG39" i="68" s="1"/>
  <c r="AF206" i="68"/>
  <c r="AG206" i="68" s="1"/>
  <c r="AH248" i="68" s="1"/>
  <c r="AF194" i="68"/>
  <c r="AG194" i="68" s="1"/>
  <c r="AH236" i="68" s="1"/>
  <c r="AF100" i="68"/>
  <c r="AG100" i="68" s="1"/>
  <c r="AH100" i="68" s="1"/>
  <c r="AF20" i="68"/>
  <c r="AG20" i="68" s="1"/>
  <c r="AF11" i="68"/>
  <c r="AG53" i="68" s="1"/>
  <c r="AF181" i="68"/>
  <c r="AG181" i="68" s="1"/>
  <c r="AH223" i="68" s="1"/>
  <c r="AF18" i="68"/>
  <c r="AG18" i="68" s="1"/>
  <c r="AF120" i="68"/>
  <c r="AG120" i="68" s="1"/>
  <c r="AH120" i="68" s="1"/>
  <c r="AI1" i="75"/>
  <c r="AH282" i="68"/>
  <c r="AH324" i="68"/>
  <c r="AF248" i="68"/>
  <c r="AF180" i="68"/>
  <c r="AG180" i="68" s="1"/>
  <c r="AH222" i="68" s="1"/>
  <c r="AF192" i="68"/>
  <c r="AG192" i="68" s="1"/>
  <c r="AH192" i="68" s="1"/>
  <c r="AF203" i="68"/>
  <c r="AG203" i="68" s="1"/>
  <c r="AH245" i="68" s="1"/>
  <c r="AF37" i="68"/>
  <c r="AG37" i="68" s="1"/>
  <c r="AF27" i="68"/>
  <c r="AG27" i="68" s="1"/>
  <c r="AF101" i="68"/>
  <c r="AG101" i="68" s="1"/>
  <c r="AH101" i="68" s="1"/>
  <c r="AF193" i="68"/>
  <c r="AG193" i="68" s="1"/>
  <c r="AH235" i="68" s="1"/>
  <c r="AF30" i="68"/>
  <c r="AG30" i="68" s="1"/>
  <c r="AF29" i="68"/>
  <c r="AG29" i="68" s="1"/>
  <c r="AF98" i="68"/>
  <c r="AG98" i="68" s="1"/>
  <c r="AH140" i="68" s="1"/>
  <c r="AF183" i="68"/>
  <c r="AG183" i="68" s="1"/>
  <c r="AH183" i="68" s="1"/>
  <c r="AF187" i="68"/>
  <c r="AG187" i="68" s="1"/>
  <c r="AH187" i="68" s="1"/>
  <c r="AG6" i="75"/>
  <c r="AG10" i="75"/>
  <c r="AG14" i="75"/>
  <c r="AG18" i="75"/>
  <c r="AG22" i="75"/>
  <c r="AG26" i="75"/>
  <c r="AG30" i="75"/>
  <c r="AG5" i="75"/>
  <c r="AG9" i="75"/>
  <c r="AG13" i="75"/>
  <c r="AG17" i="75"/>
  <c r="AG21" i="75"/>
  <c r="AG25" i="75"/>
  <c r="AG29" i="75"/>
  <c r="AG33" i="75"/>
  <c r="AG8" i="75"/>
  <c r="AG12" i="75"/>
  <c r="AG16" i="75"/>
  <c r="AG20" i="75"/>
  <c r="AG24" i="75"/>
  <c r="AG28" i="75"/>
  <c r="AG32" i="75"/>
  <c r="AG7" i="75"/>
  <c r="AG11" i="75"/>
  <c r="AG15" i="75"/>
  <c r="AG19" i="75"/>
  <c r="AG23" i="75"/>
  <c r="AG27" i="75"/>
  <c r="AG31" i="75"/>
  <c r="AF32" i="68"/>
  <c r="AG32" i="68" s="1"/>
  <c r="AF123" i="68"/>
  <c r="AG123" i="68" s="1"/>
  <c r="AH165" i="68" s="1"/>
  <c r="AF195" i="68"/>
  <c r="AG195" i="68" s="1"/>
  <c r="AH195" i="68" s="1"/>
  <c r="AF35" i="68"/>
  <c r="AG35" i="68" s="1"/>
  <c r="AF26" i="68"/>
  <c r="AG26" i="68" s="1"/>
  <c r="AF226" i="68"/>
  <c r="AF223" i="68"/>
  <c r="AF231" i="68"/>
  <c r="AF229" i="68"/>
  <c r="AF227" i="68"/>
  <c r="AF232" i="68"/>
  <c r="AF235" i="68"/>
  <c r="AF239" i="68"/>
  <c r="AF242" i="68"/>
  <c r="AF243" i="68"/>
  <c r="AF245" i="68"/>
  <c r="AF205" i="68"/>
  <c r="AG205" i="68" s="1"/>
  <c r="AF247" i="68"/>
  <c r="AF199" i="68"/>
  <c r="AG199" i="68" s="1"/>
  <c r="AF73" i="68"/>
  <c r="AF77" i="68"/>
  <c r="AF105" i="68"/>
  <c r="AG105" i="68" s="1"/>
  <c r="AF12" i="68"/>
  <c r="AG12" i="68" s="1"/>
  <c r="AF188" i="68"/>
  <c r="AG188" i="68" s="1"/>
  <c r="AF31" i="68"/>
  <c r="AG31" i="68" s="1"/>
  <c r="AF14" i="68"/>
  <c r="AG14" i="68" s="1"/>
  <c r="AF196" i="68"/>
  <c r="AG196" i="68" s="1"/>
  <c r="AF25" i="68"/>
  <c r="AG25" i="68" s="1"/>
  <c r="AF108" i="68"/>
  <c r="AG108" i="68" s="1"/>
  <c r="AF19" i="68"/>
  <c r="AG19" i="68" s="1"/>
  <c r="AF185" i="68"/>
  <c r="AG185" i="68" s="1"/>
  <c r="AF16" i="68"/>
  <c r="AG16" i="68" s="1"/>
  <c r="AF204" i="68"/>
  <c r="AG204" i="68" s="1"/>
  <c r="AF118" i="68"/>
  <c r="AG118" i="68" s="1"/>
  <c r="AF28" i="68"/>
  <c r="AG28" i="68" s="1"/>
  <c r="AF189" i="68"/>
  <c r="AG189" i="68" s="1"/>
  <c r="AF38" i="68"/>
  <c r="AG38" i="68" s="1"/>
  <c r="AF33" i="68"/>
  <c r="AG33" i="68" s="1"/>
  <c r="AF36" i="68"/>
  <c r="AG36" i="68" s="1"/>
  <c r="AF22" i="68"/>
  <c r="AG22" i="68" s="1"/>
  <c r="AF207" i="68"/>
  <c r="AG207" i="68" s="1"/>
  <c r="AF15" i="68"/>
  <c r="AG15" i="68" s="1"/>
  <c r="AF147" i="68"/>
  <c r="AF138" i="68"/>
  <c r="AF151" i="68"/>
  <c r="AF149" i="68"/>
  <c r="AF148" i="68"/>
  <c r="AF150" i="68"/>
  <c r="AF153" i="68"/>
  <c r="AF154" i="68"/>
  <c r="AF152" i="68"/>
  <c r="AF164" i="68"/>
  <c r="AF122" i="68"/>
  <c r="AG122" i="68" s="1"/>
  <c r="AF119" i="68"/>
  <c r="AG119" i="68" s="1"/>
  <c r="AF116" i="68"/>
  <c r="AG116" i="68" s="1"/>
  <c r="AF103" i="68"/>
  <c r="AG103" i="68" s="1"/>
  <c r="AF95" i="68"/>
  <c r="AG95" i="68" s="1"/>
  <c r="AF111" i="68"/>
  <c r="AG111" i="68" s="1"/>
  <c r="AF97" i="68"/>
  <c r="AG97" i="68" s="1"/>
  <c r="AF109" i="68"/>
  <c r="AG109" i="68" s="1"/>
  <c r="AF114" i="68"/>
  <c r="AG114" i="68" s="1"/>
  <c r="AF115" i="68"/>
  <c r="AG115" i="68" s="1"/>
  <c r="AF99" i="68"/>
  <c r="AG99" i="68" s="1"/>
  <c r="AF24" i="68"/>
  <c r="AG24" i="68" s="1"/>
  <c r="AF182" i="68"/>
  <c r="AG182" i="68" s="1"/>
  <c r="AF21" i="68"/>
  <c r="AG21" i="68" s="1"/>
  <c r="AF107" i="68"/>
  <c r="AG107" i="68" s="1"/>
  <c r="AF110" i="68"/>
  <c r="AG110" i="68" s="1"/>
  <c r="AF13" i="68"/>
  <c r="AG13" i="68" s="1"/>
  <c r="AF121" i="68"/>
  <c r="AG121" i="68" s="1"/>
  <c r="AF190" i="68"/>
  <c r="AG190" i="68" s="1"/>
  <c r="AF104" i="68"/>
  <c r="AG104" i="68" s="1"/>
  <c r="AF17" i="68"/>
  <c r="AG17" i="68" s="1"/>
  <c r="AF186" i="68"/>
  <c r="AG186" i="68" s="1"/>
  <c r="AF96" i="68"/>
  <c r="AG96" i="68" s="1"/>
  <c r="AF34" i="68"/>
  <c r="AG34" i="68" s="1"/>
  <c r="AF191" i="68"/>
  <c r="AG191" i="68" s="1"/>
  <c r="AF113" i="68"/>
  <c r="AG113" i="68" s="1"/>
  <c r="AF102" i="68"/>
  <c r="AG102" i="68" s="1"/>
  <c r="AF112" i="68"/>
  <c r="AG112" i="68" s="1"/>
  <c r="AF179" i="68"/>
  <c r="AG179" i="68" s="1"/>
  <c r="AF197" i="68"/>
  <c r="AG197" i="68" s="1"/>
  <c r="AF201" i="68"/>
  <c r="AG201" i="68" s="1"/>
  <c r="AG125" i="68"/>
  <c r="AG169" i="68"/>
  <c r="AG167" i="68"/>
  <c r="AG168" i="68"/>
  <c r="AG170" i="68"/>
  <c r="AG171" i="68"/>
  <c r="AG172" i="68"/>
  <c r="AG173" i="68"/>
  <c r="AG174" i="68"/>
  <c r="AG175" i="68"/>
  <c r="AG176" i="68"/>
  <c r="AF159" i="68"/>
  <c r="AF141" i="68"/>
  <c r="AF156" i="68"/>
  <c r="AF158" i="68"/>
  <c r="AF167" i="68"/>
  <c r="AF162" i="68"/>
  <c r="AF140" i="68"/>
  <c r="AF142" i="68"/>
  <c r="AF168" i="68"/>
  <c r="AF161" i="68"/>
  <c r="AF143" i="68"/>
  <c r="AF146" i="68"/>
  <c r="AF155" i="68"/>
  <c r="AF137" i="68"/>
  <c r="AF163" i="68"/>
  <c r="AF145" i="68"/>
  <c r="AF124" i="68"/>
  <c r="AG124" i="68" s="1"/>
  <c r="AF144" i="68"/>
  <c r="AF157" i="68"/>
  <c r="AF139" i="68"/>
  <c r="AF166" i="68"/>
  <c r="AF160" i="68"/>
  <c r="AF169" i="68"/>
  <c r="AF170" i="68"/>
  <c r="AF171" i="68"/>
  <c r="AF172" i="68"/>
  <c r="AF173" i="68"/>
  <c r="AF174" i="68"/>
  <c r="AF175" i="68"/>
  <c r="AF176" i="68"/>
  <c r="AF221" i="68"/>
  <c r="AF238" i="68"/>
  <c r="AF234" i="68"/>
  <c r="AF208" i="68"/>
  <c r="AG208" i="68" s="1"/>
  <c r="AF230" i="68"/>
  <c r="AF249" i="68"/>
  <c r="AF237" i="68"/>
  <c r="AF251" i="68"/>
  <c r="AF233" i="68"/>
  <c r="AF240" i="68"/>
  <c r="AF241" i="68"/>
  <c r="AF244" i="68"/>
  <c r="AF222" i="68"/>
  <c r="AF236" i="68"/>
  <c r="AF225" i="68"/>
  <c r="AF250" i="68"/>
  <c r="AF228" i="68"/>
  <c r="AF246" i="68"/>
  <c r="AF224" i="68"/>
  <c r="AF252" i="68"/>
  <c r="AF253" i="68"/>
  <c r="AF254" i="68"/>
  <c r="AF255" i="68"/>
  <c r="AF256" i="68"/>
  <c r="AF257" i="68"/>
  <c r="AF258" i="68"/>
  <c r="AF259" i="68"/>
  <c r="AF260" i="68"/>
  <c r="AG252" i="68"/>
  <c r="AG251" i="68"/>
  <c r="AG209" i="68"/>
  <c r="AG253" i="68"/>
  <c r="AG254" i="68"/>
  <c r="AG255" i="68"/>
  <c r="AG256" i="68"/>
  <c r="AG257" i="68"/>
  <c r="AG258" i="68"/>
  <c r="AG259" i="68"/>
  <c r="AG260" i="68"/>
  <c r="AG84" i="68"/>
  <c r="AG83" i="68"/>
  <c r="AG41" i="68"/>
  <c r="AG85" i="68"/>
  <c r="AG86" i="68"/>
  <c r="AG87" i="68"/>
  <c r="AG88" i="68"/>
  <c r="AG89" i="68"/>
  <c r="AG90" i="68"/>
  <c r="AG91" i="68"/>
  <c r="AG92" i="68"/>
  <c r="AF61" i="68"/>
  <c r="AF76" i="68"/>
  <c r="AF65" i="68"/>
  <c r="AF70" i="68"/>
  <c r="AF62" i="68"/>
  <c r="AF83" i="68"/>
  <c r="AF79" i="68"/>
  <c r="AF66" i="68"/>
  <c r="AF57" i="68"/>
  <c r="AF60" i="68"/>
  <c r="AF68" i="68"/>
  <c r="AF74" i="68"/>
  <c r="AF82" i="68"/>
  <c r="AF63" i="68"/>
  <c r="AF56" i="68"/>
  <c r="AF55" i="68"/>
  <c r="AF64" i="68"/>
  <c r="AF59" i="68"/>
  <c r="AF72" i="68"/>
  <c r="AF69" i="68"/>
  <c r="AF78" i="68"/>
  <c r="AF67" i="68"/>
  <c r="AF75" i="68"/>
  <c r="AF71" i="68"/>
  <c r="AF40" i="68"/>
  <c r="AG40" i="68" s="1"/>
  <c r="AF54" i="68"/>
  <c r="AF53" i="68"/>
  <c r="AF81" i="68"/>
  <c r="AF58" i="68"/>
  <c r="AF80" i="68"/>
  <c r="AF84" i="68"/>
  <c r="AF85" i="68"/>
  <c r="AF86" i="68"/>
  <c r="AF87" i="68"/>
  <c r="AF88" i="68"/>
  <c r="AF89" i="68"/>
  <c r="AF90" i="68"/>
  <c r="AF91" i="68"/>
  <c r="AF92" i="68"/>
  <c r="K468" i="75"/>
  <c r="N469" i="75"/>
  <c r="M467" i="75"/>
  <c r="AK283" i="75"/>
  <c r="AM118" i="75"/>
  <c r="AM62" i="75"/>
  <c r="AN60" i="75"/>
  <c r="G481" i="75"/>
  <c r="AU1" i="74"/>
  <c r="AT4" i="74"/>
  <c r="AL120" i="75"/>
  <c r="AL64" i="75"/>
  <c r="AL534" i="75"/>
  <c r="AK258" i="75"/>
  <c r="AT202" i="75"/>
  <c r="AD129" i="75"/>
  <c r="AI124" i="75"/>
  <c r="X135" i="75"/>
  <c r="AE127" i="75"/>
  <c r="AM202" i="75"/>
  <c r="AU260" i="75"/>
  <c r="AO260" i="75"/>
  <c r="AY205" i="75"/>
  <c r="AB131" i="75"/>
  <c r="AA295" i="75"/>
  <c r="AM260" i="75"/>
  <c r="AS535" i="75"/>
  <c r="AH202" i="75"/>
  <c r="AE71" i="75"/>
  <c r="AJ123" i="75"/>
  <c r="AJ66" i="75"/>
  <c r="AL535" i="75"/>
  <c r="AL259" i="75"/>
  <c r="AL260" i="75" s="1"/>
  <c r="AL261" i="75" s="1"/>
  <c r="AR533" i="75"/>
  <c r="AR534" i="75" s="1"/>
  <c r="AK122" i="75"/>
  <c r="X79" i="75"/>
  <c r="AD72" i="75"/>
  <c r="AU535" i="75"/>
  <c r="AV535" i="75"/>
  <c r="AI287" i="75"/>
  <c r="AF257" i="75"/>
  <c r="X298" i="75"/>
  <c r="AH260" i="75"/>
  <c r="AG289" i="75"/>
  <c r="U136" i="75"/>
  <c r="AF126" i="75"/>
  <c r="AY261" i="75"/>
  <c r="U301" i="75"/>
  <c r="AK65" i="75"/>
  <c r="V136" i="75"/>
  <c r="AX261" i="75"/>
  <c r="AZ206" i="75"/>
  <c r="W78" i="75"/>
  <c r="AG70" i="75"/>
  <c r="AC130" i="75"/>
  <c r="AL65" i="75"/>
  <c r="AO207" i="75"/>
  <c r="AS261" i="75"/>
  <c r="AW532" i="75"/>
  <c r="AH69" i="75"/>
  <c r="BA534" i="75"/>
  <c r="AT535" i="75"/>
  <c r="AV206" i="75"/>
  <c r="Z133" i="75"/>
  <c r="AR535" i="75"/>
  <c r="AT260" i="75"/>
  <c r="AH125" i="75"/>
  <c r="AI261" i="75"/>
  <c r="Z296" i="75"/>
  <c r="W136" i="75"/>
  <c r="AY535" i="75"/>
  <c r="AP532" i="75"/>
  <c r="AI67" i="75"/>
  <c r="AP261" i="75"/>
  <c r="AB294" i="75"/>
  <c r="AA75" i="75"/>
  <c r="AQ258" i="75"/>
  <c r="Z77" i="75"/>
  <c r="V80" i="75"/>
  <c r="AB74" i="75"/>
  <c r="AJ206" i="75"/>
  <c r="AK206" i="75"/>
  <c r="AN261" i="75"/>
  <c r="AN534" i="75"/>
  <c r="AQ535" i="75"/>
  <c r="W299" i="75"/>
  <c r="AZ535" i="75"/>
  <c r="AX534" i="75"/>
  <c r="AQ206" i="75"/>
  <c r="AK534" i="75"/>
  <c r="BA202" i="75"/>
  <c r="AN206" i="75"/>
  <c r="AR261" i="75"/>
  <c r="AR203" i="75"/>
  <c r="Y297" i="75"/>
  <c r="AO534" i="75"/>
  <c r="AS206" i="75"/>
  <c r="Y78" i="75"/>
  <c r="AW260" i="75"/>
  <c r="AI535" i="75"/>
  <c r="AG203" i="75"/>
  <c r="AS536" i="75"/>
  <c r="AM535" i="75"/>
  <c r="AE291" i="75"/>
  <c r="AX206" i="75"/>
  <c r="AG126" i="75"/>
  <c r="AC293" i="75"/>
  <c r="AF290" i="75"/>
  <c r="AC73" i="75"/>
  <c r="AH288" i="75"/>
  <c r="AD292" i="75"/>
  <c r="Y133" i="75"/>
  <c r="AJ286" i="75"/>
  <c r="AI206" i="75"/>
  <c r="AA132" i="75"/>
  <c r="AJ261" i="75"/>
  <c r="AP205" i="75"/>
  <c r="AP206" i="75" s="1"/>
  <c r="AU206" i="75"/>
  <c r="AJ535" i="75"/>
  <c r="AZ261" i="75"/>
  <c r="BA261" i="75"/>
  <c r="AL206" i="75"/>
  <c r="AF71" i="75"/>
  <c r="AV258" i="75"/>
  <c r="AW205" i="75"/>
  <c r="V300" i="75"/>
  <c r="AK285" i="75"/>
  <c r="T18" i="77" l="1"/>
  <c r="T20" i="77" s="1"/>
  <c r="AG242" i="68"/>
  <c r="AH5" i="68"/>
  <c r="AH29" i="68" s="1"/>
  <c r="AF61" i="72"/>
  <c r="AF62" i="72" s="1"/>
  <c r="AF15" i="73" s="1"/>
  <c r="AF55" i="77"/>
  <c r="AF59" i="77" s="1"/>
  <c r="AF54" i="77"/>
  <c r="AE58" i="77"/>
  <c r="AE112" i="77"/>
  <c r="AC104" i="73" s="1"/>
  <c r="AE60" i="77"/>
  <c r="AE61" i="77" s="1"/>
  <c r="AD32" i="80" s="1"/>
  <c r="AC101" i="73" s="1"/>
  <c r="AH106" i="68"/>
  <c r="AG225" i="68"/>
  <c r="AG159" i="68"/>
  <c r="AG11" i="68"/>
  <c r="AG226" i="68"/>
  <c r="AH200" i="68"/>
  <c r="AI242" i="68" s="1"/>
  <c r="AG223" i="68"/>
  <c r="AG68" i="68"/>
  <c r="AG234" i="68"/>
  <c r="AG236" i="68"/>
  <c r="AG248" i="68"/>
  <c r="AG60" i="68"/>
  <c r="AG224" i="68"/>
  <c r="AG148" i="68"/>
  <c r="AE345" i="75"/>
  <c r="AK339" i="75"/>
  <c r="U355" i="75"/>
  <c r="AC347" i="75"/>
  <c r="AB348" i="75"/>
  <c r="AG343" i="75"/>
  <c r="AA349" i="75"/>
  <c r="X352" i="75"/>
  <c r="AI341" i="75"/>
  <c r="V354" i="75"/>
  <c r="AD346" i="75"/>
  <c r="AJ340" i="75"/>
  <c r="AH342" i="75"/>
  <c r="W353" i="75"/>
  <c r="Y351" i="75"/>
  <c r="AF344" i="75"/>
  <c r="Z350" i="75"/>
  <c r="AG244" i="68"/>
  <c r="AH206" i="68"/>
  <c r="AI248" i="68" s="1"/>
  <c r="Q456" i="75"/>
  <c r="T449" i="75"/>
  <c r="T450" i="75"/>
  <c r="S453" i="75"/>
  <c r="AH159" i="68"/>
  <c r="AH181" i="68"/>
  <c r="AI223" i="68" s="1"/>
  <c r="AG73" i="68"/>
  <c r="AG247" i="68"/>
  <c r="AH203" i="68"/>
  <c r="AI203" i="68" s="1"/>
  <c r="AH234" i="68"/>
  <c r="AG58" i="68"/>
  <c r="AH226" i="68"/>
  <c r="AH193" i="68"/>
  <c r="AI235" i="68" s="1"/>
  <c r="AG288" i="68"/>
  <c r="AH288" i="68" s="1"/>
  <c r="AI288" i="68" s="1"/>
  <c r="AG634" i="75"/>
  <c r="AG643" i="75"/>
  <c r="AG627" i="75"/>
  <c r="AG636" i="75"/>
  <c r="AG641" i="75"/>
  <c r="AG625" i="75"/>
  <c r="AG617" i="75"/>
  <c r="AG638" i="75"/>
  <c r="AG622" i="75"/>
  <c r="AG631" i="75"/>
  <c r="AG640" i="75"/>
  <c r="AG624" i="75"/>
  <c r="AG629" i="75"/>
  <c r="AG616" i="75"/>
  <c r="AG642" i="75"/>
  <c r="AG626" i="75"/>
  <c r="AG635" i="75"/>
  <c r="AG644" i="75"/>
  <c r="AG628" i="75"/>
  <c r="AG633" i="75"/>
  <c r="AG620" i="75"/>
  <c r="AG619" i="75"/>
  <c r="AG630" i="75"/>
  <c r="AG639" i="75"/>
  <c r="AG623" i="75"/>
  <c r="AG632" i="75"/>
  <c r="AG637" i="75"/>
  <c r="AG621" i="75"/>
  <c r="AG618" i="75"/>
  <c r="AI612" i="75"/>
  <c r="AH615" i="75"/>
  <c r="AI556" i="75"/>
  <c r="AH559" i="75"/>
  <c r="AG576" i="75"/>
  <c r="AG581" i="75"/>
  <c r="AG565" i="75"/>
  <c r="AG574" i="75"/>
  <c r="AG583" i="75"/>
  <c r="AG567" i="75"/>
  <c r="AG564" i="75"/>
  <c r="AG580" i="75"/>
  <c r="AG585" i="75"/>
  <c r="AG569" i="75"/>
  <c r="AG578" i="75"/>
  <c r="AG587" i="75"/>
  <c r="AG571" i="75"/>
  <c r="AG563" i="75"/>
  <c r="AG584" i="75"/>
  <c r="AG568" i="75"/>
  <c r="AG573" i="75"/>
  <c r="AG582" i="75"/>
  <c r="AG566" i="75"/>
  <c r="AG575" i="75"/>
  <c r="AG562" i="75"/>
  <c r="AG588" i="75"/>
  <c r="AG572" i="75"/>
  <c r="AG577" i="75"/>
  <c r="AG586" i="75"/>
  <c r="AG570" i="75"/>
  <c r="AG579" i="75"/>
  <c r="AG561" i="75"/>
  <c r="AG560" i="75"/>
  <c r="AI4" i="75"/>
  <c r="AH312" i="68"/>
  <c r="F478" i="75"/>
  <c r="F477" i="75"/>
  <c r="P458" i="75"/>
  <c r="Q457" i="75"/>
  <c r="E478" i="75"/>
  <c r="O460" i="75"/>
  <c r="P457" i="75"/>
  <c r="L470" i="75"/>
  <c r="J472" i="75"/>
  <c r="J473" i="75"/>
  <c r="J474" i="75"/>
  <c r="AH322" i="68"/>
  <c r="AG153" i="68"/>
  <c r="AG79" i="68"/>
  <c r="AG240" i="68"/>
  <c r="AH240" i="68"/>
  <c r="AH277" i="68"/>
  <c r="AI319" i="68" s="1"/>
  <c r="AG72" i="68"/>
  <c r="AG80" i="68"/>
  <c r="AG229" i="68"/>
  <c r="AG222" i="68"/>
  <c r="AG237" i="68"/>
  <c r="AG162" i="68"/>
  <c r="AG69" i="68"/>
  <c r="AG62" i="68"/>
  <c r="AG147" i="68"/>
  <c r="AG78" i="68"/>
  <c r="AG140" i="68"/>
  <c r="AG143" i="68"/>
  <c r="AG71" i="68"/>
  <c r="AG56" i="68"/>
  <c r="AG160" i="68"/>
  <c r="AH237" i="68"/>
  <c r="AG263" i="68"/>
  <c r="AH263" i="68" s="1"/>
  <c r="AI305" i="68" s="1"/>
  <c r="AG63" i="68"/>
  <c r="AH318" i="68"/>
  <c r="AG308" i="68"/>
  <c r="AG329" i="68"/>
  <c r="AG291" i="68"/>
  <c r="AH291" i="68" s="1"/>
  <c r="AI333" i="68" s="1"/>
  <c r="AG286" i="68"/>
  <c r="AH328" i="68" s="1"/>
  <c r="AG152" i="68"/>
  <c r="AH143" i="68"/>
  <c r="AH162" i="68"/>
  <c r="AH307" i="68"/>
  <c r="AH266" i="68"/>
  <c r="AI266" i="68" s="1"/>
  <c r="AG268" i="68"/>
  <c r="AH268" i="68" s="1"/>
  <c r="AI310" i="68" s="1"/>
  <c r="AG311" i="68"/>
  <c r="AG65" i="68"/>
  <c r="AG61" i="68"/>
  <c r="AG75" i="68"/>
  <c r="AG81" i="68"/>
  <c r="AG74" i="68"/>
  <c r="AG57" i="68"/>
  <c r="AH98" i="68"/>
  <c r="AI140" i="68" s="1"/>
  <c r="AH180" i="68"/>
  <c r="AI222" i="68" s="1"/>
  <c r="AH123" i="68"/>
  <c r="AI165" i="68" s="1"/>
  <c r="AH244" i="68"/>
  <c r="AG238" i="68"/>
  <c r="AG249" i="68"/>
  <c r="AG241" i="68"/>
  <c r="AG245" i="68"/>
  <c r="AG285" i="68"/>
  <c r="AH327" i="68" s="1"/>
  <c r="AG235" i="68"/>
  <c r="AG227" i="68"/>
  <c r="AG150" i="68"/>
  <c r="AG165" i="68"/>
  <c r="AH142" i="68"/>
  <c r="AG274" i="68"/>
  <c r="AH274" i="68" s="1"/>
  <c r="AI274" i="68" s="1"/>
  <c r="AG279" i="68"/>
  <c r="AG326" i="68"/>
  <c r="AG312" i="68"/>
  <c r="AH269" i="68"/>
  <c r="AI311" i="68" s="1"/>
  <c r="AG158" i="68"/>
  <c r="AG246" i="68"/>
  <c r="AG243" i="68"/>
  <c r="AG232" i="68"/>
  <c r="AG139" i="68"/>
  <c r="AH194" i="68"/>
  <c r="AI194" i="68" s="1"/>
  <c r="AG164" i="68"/>
  <c r="AE15" i="73"/>
  <c r="AH309" i="68"/>
  <c r="AH267" i="68"/>
  <c r="AI309" i="68" s="1"/>
  <c r="AH229" i="68"/>
  <c r="AH317" i="68"/>
  <c r="AG67" i="68"/>
  <c r="AG64" i="68"/>
  <c r="AG142" i="68"/>
  <c r="AG154" i="68"/>
  <c r="AG146" i="68"/>
  <c r="AG318" i="68"/>
  <c r="AG319" i="68"/>
  <c r="AG322" i="68"/>
  <c r="AH290" i="68"/>
  <c r="AI332" i="68" s="1"/>
  <c r="AG332" i="68"/>
  <c r="AG309" i="68"/>
  <c r="AG320" i="68"/>
  <c r="AG307" i="68"/>
  <c r="AH320" i="68"/>
  <c r="AH278" i="68"/>
  <c r="AI278" i="68" s="1"/>
  <c r="AH314" i="68"/>
  <c r="AG55" i="68"/>
  <c r="AG54" i="68"/>
  <c r="AG70" i="68"/>
  <c r="AG77" i="68"/>
  <c r="AG59" i="68"/>
  <c r="AG76" i="68"/>
  <c r="AG66" i="68"/>
  <c r="AH225" i="68"/>
  <c r="AG137" i="68"/>
  <c r="AG141" i="68"/>
  <c r="AG144" i="68"/>
  <c r="AH287" i="68"/>
  <c r="AI329" i="68" s="1"/>
  <c r="AG325" i="68"/>
  <c r="AH37" i="68"/>
  <c r="AG317" i="68"/>
  <c r="AG157" i="68"/>
  <c r="AG145" i="68"/>
  <c r="AG156" i="68"/>
  <c r="AG233" i="68"/>
  <c r="AI324" i="68"/>
  <c r="AI282" i="68"/>
  <c r="AH281" i="68"/>
  <c r="AH323" i="68"/>
  <c r="AH283" i="68"/>
  <c r="AH325" i="68"/>
  <c r="AH326" i="68"/>
  <c r="AH284" i="68"/>
  <c r="AG228" i="68"/>
  <c r="AG151" i="68"/>
  <c r="AG155" i="68"/>
  <c r="AG161" i="68"/>
  <c r="AG230" i="68"/>
  <c r="AI280" i="68"/>
  <c r="AI322" i="68"/>
  <c r="AI270" i="68"/>
  <c r="AI312" i="68"/>
  <c r="AH315" i="68"/>
  <c r="AH273" i="68"/>
  <c r="AH306" i="68"/>
  <c r="AH264" i="68"/>
  <c r="AH334" i="68"/>
  <c r="AH292" i="68"/>
  <c r="AI29" i="72"/>
  <c r="AI2" i="68"/>
  <c r="AI272" i="68"/>
  <c r="AI314" i="68"/>
  <c r="AH293" i="68"/>
  <c r="AH335" i="68"/>
  <c r="AG221" i="68"/>
  <c r="AG239" i="68"/>
  <c r="AG250" i="68"/>
  <c r="AG138" i="68"/>
  <c r="AG149" i="68"/>
  <c r="AG231" i="68"/>
  <c r="AI275" i="68"/>
  <c r="AI317" i="68"/>
  <c r="AI307" i="68"/>
  <c r="AI265" i="68"/>
  <c r="AJ1" i="75"/>
  <c r="AH289" i="68"/>
  <c r="AH331" i="68"/>
  <c r="AG163" i="68"/>
  <c r="AG306" i="68"/>
  <c r="AG323" i="68"/>
  <c r="AG331" i="68"/>
  <c r="AG334" i="68"/>
  <c r="AG55" i="76"/>
  <c r="AG56" i="76" s="1"/>
  <c r="AI318" i="68"/>
  <c r="AI276" i="68"/>
  <c r="AH7" i="75"/>
  <c r="AH20" i="75"/>
  <c r="AH23" i="75"/>
  <c r="AH8" i="75"/>
  <c r="AH19" i="75"/>
  <c r="AH24" i="75"/>
  <c r="AH12" i="75"/>
  <c r="AH15" i="75"/>
  <c r="AH28" i="75"/>
  <c r="AH31" i="75"/>
  <c r="AH11" i="75"/>
  <c r="AH16" i="75"/>
  <c r="AH27" i="75"/>
  <c r="AH32" i="75"/>
  <c r="AH33" i="75"/>
  <c r="AH29" i="75"/>
  <c r="AH25" i="75"/>
  <c r="AH34" i="75"/>
  <c r="AH30" i="75"/>
  <c r="AH26" i="75"/>
  <c r="AH22" i="75"/>
  <c r="AH17" i="75"/>
  <c r="AH5" i="75"/>
  <c r="AH21" i="75"/>
  <c r="AH18" i="75"/>
  <c r="AH10" i="75"/>
  <c r="AH13" i="75"/>
  <c r="AH9" i="75"/>
  <c r="AH14" i="75"/>
  <c r="AH6" i="75"/>
  <c r="AH313" i="68"/>
  <c r="AH271" i="68"/>
  <c r="AG315" i="68"/>
  <c r="AG313" i="68"/>
  <c r="AH112" i="68"/>
  <c r="AH154" i="68"/>
  <c r="AH34" i="68"/>
  <c r="AH104" i="68"/>
  <c r="AH146" i="68"/>
  <c r="AH110" i="68"/>
  <c r="AH152" i="68"/>
  <c r="AI143" i="68"/>
  <c r="AI101" i="68"/>
  <c r="AH141" i="68"/>
  <c r="AH99" i="68"/>
  <c r="AH71" i="68"/>
  <c r="AH139" i="68"/>
  <c r="AH97" i="68"/>
  <c r="AH95" i="68"/>
  <c r="AH137" i="68"/>
  <c r="AI192" i="68"/>
  <c r="AI234" i="68"/>
  <c r="AH122" i="68"/>
  <c r="AH164" i="68"/>
  <c r="AI120" i="68"/>
  <c r="AI162" i="68"/>
  <c r="AI184" i="68"/>
  <c r="AI226" i="68"/>
  <c r="AI142" i="68"/>
  <c r="AI100" i="68"/>
  <c r="AH36" i="68"/>
  <c r="AH227" i="68"/>
  <c r="AH185" i="68"/>
  <c r="AH196" i="68"/>
  <c r="AH238" i="68"/>
  <c r="AH12" i="68"/>
  <c r="AH199" i="68"/>
  <c r="AH241" i="68"/>
  <c r="AI117" i="68"/>
  <c r="AI159" i="68"/>
  <c r="AH221" i="68"/>
  <c r="AH179" i="68"/>
  <c r="AH233" i="68"/>
  <c r="AH191" i="68"/>
  <c r="AH13" i="68"/>
  <c r="AH224" i="68"/>
  <c r="AH182" i="68"/>
  <c r="AH35" i="68"/>
  <c r="AH109" i="68"/>
  <c r="AH151" i="68"/>
  <c r="AH69" i="68"/>
  <c r="AH119" i="68"/>
  <c r="AH161" i="68"/>
  <c r="AH65" i="68"/>
  <c r="AI229" i="68"/>
  <c r="AI187" i="68"/>
  <c r="AH22" i="68"/>
  <c r="AH189" i="68"/>
  <c r="AH231" i="68"/>
  <c r="AH16" i="68"/>
  <c r="AH188" i="68"/>
  <c r="AH230" i="68"/>
  <c r="AG82" i="68"/>
  <c r="AH239" i="68"/>
  <c r="AH197" i="68"/>
  <c r="AH113" i="68"/>
  <c r="AH155" i="68"/>
  <c r="AH228" i="68"/>
  <c r="AH186" i="68"/>
  <c r="AH163" i="68"/>
  <c r="AH121" i="68"/>
  <c r="AH32" i="68"/>
  <c r="AI198" i="68"/>
  <c r="AI240" i="68"/>
  <c r="AH72" i="68"/>
  <c r="AH153" i="68"/>
  <c r="AH111" i="68"/>
  <c r="AH158" i="68"/>
  <c r="AH116" i="68"/>
  <c r="AI195" i="68"/>
  <c r="AI237" i="68"/>
  <c r="AH207" i="68"/>
  <c r="AH249" i="68"/>
  <c r="AH246" i="68"/>
  <c r="AH204" i="68"/>
  <c r="AH108" i="68"/>
  <c r="AH150" i="68"/>
  <c r="AH73" i="68"/>
  <c r="AH205" i="68"/>
  <c r="AH247" i="68"/>
  <c r="AG166" i="68"/>
  <c r="AH201" i="68"/>
  <c r="AH243" i="68"/>
  <c r="AH144" i="68"/>
  <c r="AH102" i="68"/>
  <c r="AH96" i="68"/>
  <c r="AH138" i="68"/>
  <c r="AH232" i="68"/>
  <c r="AH190" i="68"/>
  <c r="AH107" i="68"/>
  <c r="AH149" i="68"/>
  <c r="AI106" i="68"/>
  <c r="AI148" i="68"/>
  <c r="AH157" i="68"/>
  <c r="AH115" i="68"/>
  <c r="AH114" i="68"/>
  <c r="AH156" i="68"/>
  <c r="AH20" i="68"/>
  <c r="AH145" i="68"/>
  <c r="AH103" i="68"/>
  <c r="AH26" i="68"/>
  <c r="AI183" i="68"/>
  <c r="AI225" i="68"/>
  <c r="AI202" i="68"/>
  <c r="AI244" i="68"/>
  <c r="AH75" i="68"/>
  <c r="AH118" i="68"/>
  <c r="AH160" i="68"/>
  <c r="AH61" i="68"/>
  <c r="AH105" i="68"/>
  <c r="AH147" i="68"/>
  <c r="AH83" i="68"/>
  <c r="AH209" i="68"/>
  <c r="AH251" i="68"/>
  <c r="AH208" i="68"/>
  <c r="AH250" i="68"/>
  <c r="AH124" i="68"/>
  <c r="AH166" i="68"/>
  <c r="AH167" i="68"/>
  <c r="AH125" i="68"/>
  <c r="I477" i="75"/>
  <c r="I476" i="75"/>
  <c r="I478" i="75"/>
  <c r="K469" i="75"/>
  <c r="N470" i="75"/>
  <c r="M468" i="75"/>
  <c r="AN62" i="75"/>
  <c r="AO60" i="75"/>
  <c r="AN118" i="75"/>
  <c r="AL283" i="75"/>
  <c r="G482" i="75"/>
  <c r="AV1" i="74"/>
  <c r="AU4" i="74"/>
  <c r="E45" i="74" s="1"/>
  <c r="AM64" i="75"/>
  <c r="AM120" i="75"/>
  <c r="AU207" i="75"/>
  <c r="AP207" i="75"/>
  <c r="AE128" i="75"/>
  <c r="AZ262" i="75"/>
  <c r="Z78" i="75"/>
  <c r="AE292" i="75"/>
  <c r="BA535" i="75"/>
  <c r="AK66" i="75"/>
  <c r="AK207" i="75"/>
  <c r="X299" i="75"/>
  <c r="AO535" i="75"/>
  <c r="AM203" i="75"/>
  <c r="AI125" i="75"/>
  <c r="AH70" i="75"/>
  <c r="AM261" i="75"/>
  <c r="AJ67" i="75"/>
  <c r="Z134" i="75"/>
  <c r="AU536" i="75"/>
  <c r="AL207" i="75"/>
  <c r="AN535" i="75"/>
  <c r="AD293" i="75"/>
  <c r="AQ207" i="75"/>
  <c r="AB295" i="75"/>
  <c r="AH203" i="75"/>
  <c r="AS207" i="75"/>
  <c r="AY206" i="75"/>
  <c r="AK286" i="75"/>
  <c r="AT261" i="75"/>
  <c r="AU261" i="75"/>
  <c r="X136" i="75"/>
  <c r="AJ536" i="75"/>
  <c r="AQ259" i="75"/>
  <c r="AQ260" i="75" s="1"/>
  <c r="AK535" i="75"/>
  <c r="AK536" i="75" s="1"/>
  <c r="AL262" i="75"/>
  <c r="AA296" i="75"/>
  <c r="V81" i="75"/>
  <c r="AL121" i="75"/>
  <c r="V137" i="75"/>
  <c r="Y134" i="75"/>
  <c r="AJ287" i="75"/>
  <c r="AX262" i="75"/>
  <c r="AT536" i="75"/>
  <c r="AV207" i="75"/>
  <c r="Z297" i="75"/>
  <c r="AD130" i="75"/>
  <c r="AZ207" i="75"/>
  <c r="AO208" i="75"/>
  <c r="AJ124" i="75"/>
  <c r="AM65" i="75"/>
  <c r="W79" i="75"/>
  <c r="W300" i="75"/>
  <c r="AN262" i="75"/>
  <c r="U302" i="75"/>
  <c r="AF291" i="75"/>
  <c r="AN207" i="75"/>
  <c r="AH126" i="75"/>
  <c r="AG204" i="75"/>
  <c r="AC74" i="75"/>
  <c r="AP533" i="75"/>
  <c r="BA203" i="75"/>
  <c r="AC131" i="75"/>
  <c r="AV536" i="75"/>
  <c r="AF258" i="75"/>
  <c r="AK123" i="75"/>
  <c r="AW261" i="75"/>
  <c r="AB75" i="75"/>
  <c r="AG127" i="75"/>
  <c r="AO261" i="75"/>
  <c r="AC294" i="75"/>
  <c r="AF72" i="75"/>
  <c r="AA76" i="75"/>
  <c r="AQ536" i="75"/>
  <c r="AW533" i="75"/>
  <c r="AW534" i="75" s="1"/>
  <c r="AW535" i="75" s="1"/>
  <c r="AV259" i="75"/>
  <c r="AA133" i="75"/>
  <c r="AY207" i="75"/>
  <c r="V301" i="75"/>
  <c r="AR204" i="75"/>
  <c r="AE72" i="75"/>
  <c r="AG290" i="75"/>
  <c r="AQ261" i="75"/>
  <c r="BA204" i="75"/>
  <c r="BA536" i="75"/>
  <c r="AB132" i="75"/>
  <c r="AW206" i="75"/>
  <c r="AP262" i="75"/>
  <c r="W137" i="75"/>
  <c r="AL536" i="75"/>
  <c r="U137" i="75"/>
  <c r="AH289" i="75"/>
  <c r="AD73" i="75"/>
  <c r="AJ207" i="75"/>
  <c r="AG71" i="75"/>
  <c r="AL66" i="75"/>
  <c r="AY262" i="75"/>
  <c r="Y298" i="75"/>
  <c r="AT203" i="75"/>
  <c r="AF127" i="75"/>
  <c r="AX535" i="75"/>
  <c r="AX536" i="75" s="1"/>
  <c r="Y79" i="75"/>
  <c r="AY536" i="75"/>
  <c r="AR262" i="75"/>
  <c r="BA262" i="75"/>
  <c r="AK259" i="75"/>
  <c r="AR536" i="75"/>
  <c r="AI68" i="75"/>
  <c r="X80" i="75"/>
  <c r="AZ536" i="75"/>
  <c r="AX207" i="75"/>
  <c r="AX208" i="75" s="1"/>
  <c r="AM536" i="75"/>
  <c r="AS262" i="75"/>
  <c r="AI288" i="75"/>
  <c r="AJ262" i="75"/>
  <c r="AU208" i="75"/>
  <c r="AS537" i="75"/>
  <c r="AL285" i="75"/>
  <c r="AP534" i="75"/>
  <c r="AP535" i="75"/>
  <c r="AP536" i="75" s="1"/>
  <c r="AH55" i="77" l="1"/>
  <c r="AH59" i="77" s="1"/>
  <c r="AH54" i="77"/>
  <c r="AH58" i="77" s="1"/>
  <c r="AG55" i="77"/>
  <c r="AG59" i="77" s="1"/>
  <c r="AG54" i="77"/>
  <c r="AG58" i="77" s="1"/>
  <c r="AH41" i="68"/>
  <c r="AH19" i="68"/>
  <c r="AH33" i="68"/>
  <c r="AH38" i="68"/>
  <c r="AH54" i="68"/>
  <c r="AH76" i="68"/>
  <c r="AH39" i="68"/>
  <c r="AH68" i="68"/>
  <c r="AH62" i="68"/>
  <c r="AH60" i="68"/>
  <c r="AH63" i="68"/>
  <c r="AH58" i="68"/>
  <c r="AH64" i="68"/>
  <c r="AH23" i="68"/>
  <c r="AH27" i="68"/>
  <c r="AH77" i="68"/>
  <c r="AH55" i="68"/>
  <c r="AH78" i="68"/>
  <c r="AH85" i="68"/>
  <c r="AH87" i="68"/>
  <c r="AH91" i="68"/>
  <c r="AH84" i="68"/>
  <c r="AH88" i="68"/>
  <c r="AH92" i="68"/>
  <c r="AH42" i="68"/>
  <c r="AH89" i="68"/>
  <c r="AG61" i="72"/>
  <c r="AG62" i="72" s="1"/>
  <c r="AG15" i="73" s="1"/>
  <c r="AI5" i="68"/>
  <c r="AI26" i="68" s="1"/>
  <c r="AH86" i="68"/>
  <c r="AH90" i="68"/>
  <c r="AH82" i="68"/>
  <c r="AH15" i="68"/>
  <c r="AI15" i="68" s="1"/>
  <c r="AH31" i="68"/>
  <c r="AH30" i="68"/>
  <c r="AH21" i="68"/>
  <c r="AH25" i="68"/>
  <c r="AI25" i="68" s="1"/>
  <c r="AH17" i="68"/>
  <c r="AH28" i="68"/>
  <c r="AH66" i="68"/>
  <c r="AH81" i="68"/>
  <c r="AH56" i="68"/>
  <c r="AI123" i="68"/>
  <c r="AJ165" i="68" s="1"/>
  <c r="AH40" i="68"/>
  <c r="AH14" i="68"/>
  <c r="AI14" i="68" s="1"/>
  <c r="AH57" i="68"/>
  <c r="AH80" i="68"/>
  <c r="AH18" i="68"/>
  <c r="AH74" i="68"/>
  <c r="AH67" i="68"/>
  <c r="AH59" i="68"/>
  <c r="AH70" i="68"/>
  <c r="AH24" i="68"/>
  <c r="AI24" i="68" s="1"/>
  <c r="AH11" i="68"/>
  <c r="AH79" i="68"/>
  <c r="AF58" i="77"/>
  <c r="AF60" i="77"/>
  <c r="AF61" i="77" s="1"/>
  <c r="AE32" i="80" s="1"/>
  <c r="AD101" i="73" s="1"/>
  <c r="AF112" i="77"/>
  <c r="AD104" i="73" s="1"/>
  <c r="AI55" i="77"/>
  <c r="AI59" i="77" s="1"/>
  <c r="AI54" i="77"/>
  <c r="AI58" i="77" s="1"/>
  <c r="AI200" i="68"/>
  <c r="AJ242" i="68" s="1"/>
  <c r="AH53" i="68"/>
  <c r="AI330" i="68"/>
  <c r="AH330" i="68"/>
  <c r="AI206" i="68"/>
  <c r="AJ248" i="68" s="1"/>
  <c r="AI180" i="68"/>
  <c r="AJ222" i="68" s="1"/>
  <c r="AI277" i="68"/>
  <c r="AJ319" i="68" s="1"/>
  <c r="AI181" i="68"/>
  <c r="AJ181" i="68" s="1"/>
  <c r="AI263" i="68"/>
  <c r="AJ263" i="68" s="1"/>
  <c r="AI193" i="68"/>
  <c r="AJ193" i="68" s="1"/>
  <c r="AI245" i="68"/>
  <c r="AI236" i="68"/>
  <c r="AL339" i="75"/>
  <c r="AH343" i="75"/>
  <c r="AG344" i="75"/>
  <c r="W354" i="75"/>
  <c r="V355" i="75"/>
  <c r="AD347" i="75"/>
  <c r="Z351" i="75"/>
  <c r="Y352" i="75"/>
  <c r="AJ341" i="75"/>
  <c r="AE346" i="75"/>
  <c r="AK340" i="75"/>
  <c r="U356" i="75"/>
  <c r="AB349" i="75"/>
  <c r="AF345" i="75"/>
  <c r="X353" i="75"/>
  <c r="AI342" i="75"/>
  <c r="AA350" i="75"/>
  <c r="AC348" i="75"/>
  <c r="AH112" i="77"/>
  <c r="AF104" i="73" s="1"/>
  <c r="AH60" i="77"/>
  <c r="AH61" i="77" s="1"/>
  <c r="AG32" i="80" s="1"/>
  <c r="AF101" i="73" s="1"/>
  <c r="R455" i="75"/>
  <c r="Q458" i="75"/>
  <c r="T451" i="75"/>
  <c r="S452" i="75"/>
  <c r="U21" i="76"/>
  <c r="U23" i="76" s="1"/>
  <c r="U18" i="77"/>
  <c r="U20" i="77" s="1"/>
  <c r="AH577" i="75"/>
  <c r="AH579" i="75"/>
  <c r="AH565" i="75"/>
  <c r="AH567" i="75"/>
  <c r="AH578" i="75"/>
  <c r="AH571" i="75"/>
  <c r="AH582" i="75"/>
  <c r="AH568" i="75"/>
  <c r="AH561" i="75"/>
  <c r="AH581" i="75"/>
  <c r="AH583" i="75"/>
  <c r="AH569" i="75"/>
  <c r="AH587" i="75"/>
  <c r="AH573" i="75"/>
  <c r="AH584" i="75"/>
  <c r="AH570" i="75"/>
  <c r="AH572" i="75"/>
  <c r="AH560" i="75"/>
  <c r="AH585" i="75"/>
  <c r="AH563" i="75"/>
  <c r="AH589" i="75"/>
  <c r="AH562" i="75"/>
  <c r="AH575" i="75"/>
  <c r="AH586" i="75"/>
  <c r="AH588" i="75"/>
  <c r="AH574" i="75"/>
  <c r="AH576" i="75"/>
  <c r="AH564" i="75"/>
  <c r="AH580" i="75"/>
  <c r="AH566" i="75"/>
  <c r="AJ612" i="75"/>
  <c r="AI615" i="75"/>
  <c r="AH625" i="75"/>
  <c r="AH636" i="75"/>
  <c r="AH629" i="75"/>
  <c r="AH640" i="75"/>
  <c r="AH642" i="75"/>
  <c r="AH628" i="75"/>
  <c r="AH630" i="75"/>
  <c r="AH620" i="75"/>
  <c r="AH641" i="75"/>
  <c r="AH627" i="75"/>
  <c r="AH645" i="75"/>
  <c r="AH631" i="75"/>
  <c r="AH633" i="75"/>
  <c r="AH644" i="75"/>
  <c r="AH621" i="75"/>
  <c r="AH632" i="75"/>
  <c r="AH643" i="75"/>
  <c r="AH618" i="75"/>
  <c r="AH622" i="75"/>
  <c r="AH617" i="75"/>
  <c r="AH635" i="75"/>
  <c r="AH637" i="75"/>
  <c r="AH623" i="75"/>
  <c r="AH634" i="75"/>
  <c r="AH619" i="75"/>
  <c r="AH638" i="75"/>
  <c r="AH624" i="75"/>
  <c r="AH626" i="75"/>
  <c r="AH616" i="75"/>
  <c r="AH639" i="75"/>
  <c r="AJ556" i="75"/>
  <c r="AI559" i="75"/>
  <c r="AJ4" i="75"/>
  <c r="AI98" i="68"/>
  <c r="AJ98" i="68" s="1"/>
  <c r="O461" i="75"/>
  <c r="Q459" i="75"/>
  <c r="F479" i="75"/>
  <c r="L469" i="75"/>
  <c r="H479" i="75"/>
  <c r="H480" i="75"/>
  <c r="L471" i="75"/>
  <c r="AI291" i="68"/>
  <c r="AJ333" i="68" s="1"/>
  <c r="AH305" i="68"/>
  <c r="AI268" i="68"/>
  <c r="AJ310" i="68" s="1"/>
  <c r="AI316" i="68"/>
  <c r="AH310" i="68"/>
  <c r="AI320" i="68"/>
  <c r="AH316" i="68"/>
  <c r="AH286" i="68"/>
  <c r="AH333" i="68"/>
  <c r="AH285" i="68"/>
  <c r="AI285" i="68" s="1"/>
  <c r="AJ285" i="68" s="1"/>
  <c r="AI308" i="68"/>
  <c r="AI267" i="68"/>
  <c r="AJ267" i="68" s="1"/>
  <c r="AI290" i="68"/>
  <c r="AJ290" i="68" s="1"/>
  <c r="AI269" i="68"/>
  <c r="AJ269" i="68" s="1"/>
  <c r="AH279" i="68"/>
  <c r="AH321" i="68"/>
  <c r="AI287" i="68"/>
  <c r="AJ329" i="68" s="1"/>
  <c r="AH55" i="76"/>
  <c r="AH56" i="76" s="1"/>
  <c r="AJ318" i="68"/>
  <c r="AJ276" i="68"/>
  <c r="AJ265" i="68"/>
  <c r="AJ307" i="68"/>
  <c r="AI334" i="68"/>
  <c r="AI292" i="68"/>
  <c r="AI273" i="68"/>
  <c r="AI315" i="68"/>
  <c r="AJ330" i="68"/>
  <c r="AJ288" i="68"/>
  <c r="AJ266" i="68"/>
  <c r="AJ308" i="68"/>
  <c r="AI281" i="68"/>
  <c r="AI323" i="68"/>
  <c r="AI331" i="68"/>
  <c r="AI289" i="68"/>
  <c r="AK1" i="75"/>
  <c r="AJ317" i="68"/>
  <c r="AJ275" i="68"/>
  <c r="AJ272" i="68"/>
  <c r="AJ314" i="68"/>
  <c r="AJ29" i="72"/>
  <c r="AJ2" i="68"/>
  <c r="AJ312" i="68"/>
  <c r="AJ270" i="68"/>
  <c r="AJ278" i="68"/>
  <c r="AJ320" i="68"/>
  <c r="AJ305" i="68"/>
  <c r="AI271" i="68"/>
  <c r="AI313" i="68"/>
  <c r="AJ277" i="68"/>
  <c r="AI8" i="75"/>
  <c r="AI19" i="75"/>
  <c r="AI24" i="75"/>
  <c r="AI12" i="75"/>
  <c r="AI15" i="75"/>
  <c r="AI28" i="75"/>
  <c r="AI31" i="75"/>
  <c r="AI11" i="75"/>
  <c r="AI16" i="75"/>
  <c r="AI27" i="75"/>
  <c r="AI32" i="75"/>
  <c r="AI7" i="75"/>
  <c r="AI20" i="75"/>
  <c r="AI23" i="75"/>
  <c r="AI21" i="75"/>
  <c r="AI34" i="75"/>
  <c r="AI26" i="75"/>
  <c r="AI18" i="75"/>
  <c r="AI6" i="75"/>
  <c r="AI33" i="75"/>
  <c r="AI30" i="75"/>
  <c r="AI13" i="75"/>
  <c r="AI5" i="75"/>
  <c r="AI35" i="75"/>
  <c r="AI14" i="75"/>
  <c r="AI10" i="75"/>
  <c r="AI29" i="75"/>
  <c r="AI25" i="75"/>
  <c r="AI17" i="75"/>
  <c r="AI9" i="75"/>
  <c r="AI22" i="75"/>
  <c r="AI264" i="68"/>
  <c r="AI306" i="68"/>
  <c r="AI325" i="68"/>
  <c r="AI283" i="68"/>
  <c r="AI293" i="68"/>
  <c r="AI335" i="68"/>
  <c r="AJ322" i="68"/>
  <c r="AJ280" i="68"/>
  <c r="AJ274" i="68"/>
  <c r="AJ316" i="68"/>
  <c r="AI326" i="68"/>
  <c r="AI284" i="68"/>
  <c r="AJ282" i="68"/>
  <c r="AJ324" i="68"/>
  <c r="AI105" i="68"/>
  <c r="AI147" i="68"/>
  <c r="AJ202" i="68"/>
  <c r="AJ244" i="68"/>
  <c r="AI20" i="68"/>
  <c r="AI107" i="68"/>
  <c r="AI149" i="68"/>
  <c r="AI96" i="68"/>
  <c r="AI138" i="68"/>
  <c r="AI243" i="68"/>
  <c r="AI201" i="68"/>
  <c r="AJ236" i="68"/>
  <c r="AJ194" i="68"/>
  <c r="AI158" i="68"/>
  <c r="AI116" i="68"/>
  <c r="AI228" i="68"/>
  <c r="AI186" i="68"/>
  <c r="AI239" i="68"/>
  <c r="AI197" i="68"/>
  <c r="AI188" i="68"/>
  <c r="AI230" i="68"/>
  <c r="AI22" i="68"/>
  <c r="AI119" i="68"/>
  <c r="AI161" i="68"/>
  <c r="AI109" i="68"/>
  <c r="AI151" i="68"/>
  <c r="AI241" i="68"/>
  <c r="AI199" i="68"/>
  <c r="AI238" i="68"/>
  <c r="AI196" i="68"/>
  <c r="AI122" i="68"/>
  <c r="AI164" i="68"/>
  <c r="AJ192" i="68"/>
  <c r="AJ234" i="68"/>
  <c r="AI104" i="68"/>
  <c r="AI146" i="68"/>
  <c r="AI112" i="68"/>
  <c r="AI154" i="68"/>
  <c r="AI61" i="68"/>
  <c r="AI157" i="68"/>
  <c r="AI115" i="68"/>
  <c r="AI73" i="68"/>
  <c r="AI207" i="68"/>
  <c r="AI249" i="68"/>
  <c r="AI113" i="68"/>
  <c r="AI155" i="68"/>
  <c r="AJ187" i="68"/>
  <c r="AJ229" i="68"/>
  <c r="AJ203" i="68"/>
  <c r="AJ245" i="68"/>
  <c r="AI224" i="68"/>
  <c r="AI182" i="68"/>
  <c r="AI17" i="68"/>
  <c r="AI221" i="68"/>
  <c r="AI179" i="68"/>
  <c r="AJ100" i="68"/>
  <c r="AJ142" i="68"/>
  <c r="AI97" i="68"/>
  <c r="AI139" i="68"/>
  <c r="AI141" i="68"/>
  <c r="AI99" i="68"/>
  <c r="AI56" i="68"/>
  <c r="AI118" i="68"/>
  <c r="AI160" i="68"/>
  <c r="AJ225" i="68"/>
  <c r="AJ183" i="68"/>
  <c r="AI156" i="68"/>
  <c r="AI114" i="68"/>
  <c r="AJ106" i="68"/>
  <c r="AJ148" i="68"/>
  <c r="AI204" i="68"/>
  <c r="AI246" i="68"/>
  <c r="AI153" i="68"/>
  <c r="AI111" i="68"/>
  <c r="AI60" i="68"/>
  <c r="AI121" i="68"/>
  <c r="AI163" i="68"/>
  <c r="AI231" i="68"/>
  <c r="AI189" i="68"/>
  <c r="AI13" i="68"/>
  <c r="AJ117" i="68"/>
  <c r="AJ159" i="68"/>
  <c r="AI78" i="68"/>
  <c r="AJ226" i="68"/>
  <c r="AJ184" i="68"/>
  <c r="AJ162" i="68"/>
  <c r="AJ120" i="68"/>
  <c r="AJ200" i="68"/>
  <c r="AI95" i="68"/>
  <c r="AJ137" i="68" s="1"/>
  <c r="AI137" i="68"/>
  <c r="AI152" i="68"/>
  <c r="AI110" i="68"/>
  <c r="AI76" i="68"/>
  <c r="AI103" i="68"/>
  <c r="AI145" i="68"/>
  <c r="AI190" i="68"/>
  <c r="AI232" i="68"/>
  <c r="AI144" i="68"/>
  <c r="AI102" i="68"/>
  <c r="AI205" i="68"/>
  <c r="AI247" i="68"/>
  <c r="AI108" i="68"/>
  <c r="AI150" i="68"/>
  <c r="AI38" i="68"/>
  <c r="AJ237" i="68"/>
  <c r="AJ195" i="68"/>
  <c r="AJ240" i="68"/>
  <c r="AJ198" i="68"/>
  <c r="AI21" i="68"/>
  <c r="AI65" i="68"/>
  <c r="AI191" i="68"/>
  <c r="AI233" i="68"/>
  <c r="AI185" i="68"/>
  <c r="AI227" i="68"/>
  <c r="AI71" i="68"/>
  <c r="AJ143" i="68"/>
  <c r="AJ101" i="68"/>
  <c r="AI167" i="68"/>
  <c r="AI125" i="68"/>
  <c r="AI166" i="68"/>
  <c r="AI124" i="68"/>
  <c r="AI250" i="68"/>
  <c r="AI208" i="68"/>
  <c r="AI251" i="68"/>
  <c r="AI209" i="68"/>
  <c r="AI41" i="68"/>
  <c r="AI40" i="68"/>
  <c r="N472" i="75"/>
  <c r="K470" i="75"/>
  <c r="M469" i="75"/>
  <c r="AM283" i="75"/>
  <c r="AO118" i="75"/>
  <c r="AO62" i="75"/>
  <c r="AP60" i="75"/>
  <c r="G483" i="75"/>
  <c r="AV4" i="74"/>
  <c r="AW1" i="74"/>
  <c r="AN64" i="75"/>
  <c r="AN120" i="75"/>
  <c r="AK124" i="75"/>
  <c r="AO262" i="75"/>
  <c r="AX209" i="75"/>
  <c r="AM121" i="75"/>
  <c r="AN536" i="75"/>
  <c r="AQ208" i="75"/>
  <c r="AT262" i="75"/>
  <c r="AM262" i="75"/>
  <c r="AK537" i="75"/>
  <c r="Z298" i="75"/>
  <c r="AV208" i="75"/>
  <c r="AJ125" i="75"/>
  <c r="AF73" i="75"/>
  <c r="AD131" i="75"/>
  <c r="AM263" i="75"/>
  <c r="W301" i="75"/>
  <c r="X137" i="75"/>
  <c r="AE73" i="75"/>
  <c r="AL537" i="75"/>
  <c r="V82" i="75"/>
  <c r="AK287" i="75"/>
  <c r="AR205" i="75"/>
  <c r="AE129" i="75"/>
  <c r="AN65" i="75"/>
  <c r="AV260" i="75"/>
  <c r="Y80" i="75"/>
  <c r="AR537" i="75"/>
  <c r="V138" i="75"/>
  <c r="AZ537" i="75"/>
  <c r="AT204" i="75"/>
  <c r="AX263" i="75"/>
  <c r="AA297" i="75"/>
  <c r="AZ208" i="75"/>
  <c r="AQ537" i="75"/>
  <c r="AK208" i="75"/>
  <c r="W80" i="75"/>
  <c r="AW536" i="75"/>
  <c r="AY537" i="75"/>
  <c r="AH71" i="75"/>
  <c r="BA537" i="75"/>
  <c r="AY263" i="75"/>
  <c r="AR263" i="75"/>
  <c r="AG72" i="75"/>
  <c r="AN263" i="75"/>
  <c r="AB296" i="75"/>
  <c r="V302" i="75"/>
  <c r="AG128" i="75"/>
  <c r="AH127" i="75"/>
  <c r="AC132" i="75"/>
  <c r="AL122" i="75"/>
  <c r="W138" i="75"/>
  <c r="AV537" i="75"/>
  <c r="AI69" i="75"/>
  <c r="AA77" i="75"/>
  <c r="BA263" i="75"/>
  <c r="AI289" i="75"/>
  <c r="AU209" i="75"/>
  <c r="Z135" i="75"/>
  <c r="AE293" i="75"/>
  <c r="Y299" i="75"/>
  <c r="AL263" i="75"/>
  <c r="AI126" i="75"/>
  <c r="AT537" i="75"/>
  <c r="AS263" i="75"/>
  <c r="AP537" i="75"/>
  <c r="BA205" i="75"/>
  <c r="AM204" i="75"/>
  <c r="AP263" i="75"/>
  <c r="AQ262" i="75"/>
  <c r="AH290" i="75"/>
  <c r="AG291" i="75"/>
  <c r="AC75" i="75"/>
  <c r="AM285" i="75"/>
  <c r="AK67" i="75"/>
  <c r="AM66" i="75"/>
  <c r="X81" i="75"/>
  <c r="AO536" i="75"/>
  <c r="AO537" i="75" s="1"/>
  <c r="AD74" i="75"/>
  <c r="AY208" i="75"/>
  <c r="AY209" i="75" s="1"/>
  <c r="AJ288" i="75"/>
  <c r="AC295" i="75"/>
  <c r="AU537" i="75"/>
  <c r="AU262" i="75"/>
  <c r="AD294" i="75"/>
  <c r="AO209" i="75"/>
  <c r="X300" i="75"/>
  <c r="AB133" i="75"/>
  <c r="AN208" i="75"/>
  <c r="AS208" i="75"/>
  <c r="AZ263" i="75"/>
  <c r="Y135" i="75"/>
  <c r="AN121" i="75"/>
  <c r="AH204" i="75"/>
  <c r="AL286" i="75"/>
  <c r="AB76" i="75"/>
  <c r="Z79" i="75"/>
  <c r="AK260" i="75"/>
  <c r="AX537" i="75"/>
  <c r="AF128" i="75"/>
  <c r="AF292" i="75"/>
  <c r="AJ68" i="75"/>
  <c r="AL208" i="75"/>
  <c r="AP208" i="75"/>
  <c r="AW207" i="75"/>
  <c r="AS538" i="75"/>
  <c r="AM537" i="75"/>
  <c r="AW262" i="75"/>
  <c r="AL67" i="75"/>
  <c r="AA134" i="75"/>
  <c r="AG112" i="77" l="1"/>
  <c r="AE104" i="73" s="1"/>
  <c r="AG60" i="77"/>
  <c r="AG61" i="77" s="1"/>
  <c r="AF32" i="80" s="1"/>
  <c r="AE101" i="73" s="1"/>
  <c r="AI79" i="68"/>
  <c r="AI37" i="68"/>
  <c r="AJ123" i="68"/>
  <c r="AK165" i="68" s="1"/>
  <c r="AI69" i="68"/>
  <c r="AI54" i="68"/>
  <c r="AI77" i="68"/>
  <c r="AI53" i="68"/>
  <c r="AI33" i="68"/>
  <c r="AJ33" i="68" s="1"/>
  <c r="AI16" i="68"/>
  <c r="AI83" i="68"/>
  <c r="AI30" i="68"/>
  <c r="AI28" i="68"/>
  <c r="AJ28" i="68" s="1"/>
  <c r="AI74" i="68"/>
  <c r="AI66" i="68"/>
  <c r="AI85" i="68"/>
  <c r="AI88" i="68"/>
  <c r="AI92" i="68"/>
  <c r="AI90" i="68"/>
  <c r="AJ5" i="68"/>
  <c r="AJ18" i="68" s="1"/>
  <c r="AI87" i="68"/>
  <c r="AI91" i="68"/>
  <c r="AI86" i="68"/>
  <c r="AI89" i="68"/>
  <c r="AH61" i="72"/>
  <c r="AH62" i="72" s="1"/>
  <c r="AH15" i="73" s="1"/>
  <c r="AI84" i="68"/>
  <c r="AI43" i="68"/>
  <c r="AI82" i="68"/>
  <c r="AI27" i="68"/>
  <c r="AJ69" i="68" s="1"/>
  <c r="AI67" i="68"/>
  <c r="AI34" i="68"/>
  <c r="AI12" i="68"/>
  <c r="AJ12" i="68" s="1"/>
  <c r="AI55" i="68"/>
  <c r="AI18" i="68"/>
  <c r="AI11" i="68"/>
  <c r="AI70" i="68"/>
  <c r="AI59" i="68"/>
  <c r="AI75" i="68"/>
  <c r="AI58" i="68"/>
  <c r="AI68" i="68"/>
  <c r="AI81" i="68"/>
  <c r="AI29" i="68"/>
  <c r="AI23" i="68"/>
  <c r="AI63" i="68"/>
  <c r="AI72" i="68"/>
  <c r="AI80" i="68"/>
  <c r="AI57" i="68"/>
  <c r="AI36" i="68"/>
  <c r="AJ78" i="68" s="1"/>
  <c r="AI35" i="68"/>
  <c r="AJ77" i="68" s="1"/>
  <c r="AI32" i="68"/>
  <c r="AI31" i="68"/>
  <c r="AI19" i="68"/>
  <c r="AJ61" i="68" s="1"/>
  <c r="AI64" i="68"/>
  <c r="AI62" i="68"/>
  <c r="AI42" i="68"/>
  <c r="AI39" i="68"/>
  <c r="AJ39" i="68" s="1"/>
  <c r="AJ55" i="77"/>
  <c r="AJ59" i="77" s="1"/>
  <c r="AJ54" i="77"/>
  <c r="AJ58" i="77" s="1"/>
  <c r="AI112" i="77"/>
  <c r="AG104" i="73" s="1"/>
  <c r="AI60" i="77"/>
  <c r="AI61" i="77" s="1"/>
  <c r="AH32" i="80" s="1"/>
  <c r="AG101" i="73" s="1"/>
  <c r="AJ180" i="68"/>
  <c r="AK222" i="68" s="1"/>
  <c r="AJ223" i="68"/>
  <c r="AJ206" i="68"/>
  <c r="AK206" i="68" s="1"/>
  <c r="AJ235" i="68"/>
  <c r="AJ291" i="68"/>
  <c r="AK333" i="68" s="1"/>
  <c r="AJ140" i="68"/>
  <c r="AJ311" i="68"/>
  <c r="AM339" i="75"/>
  <c r="AE347" i="75"/>
  <c r="AL340" i="75"/>
  <c r="AB350" i="75"/>
  <c r="Y353" i="75"/>
  <c r="AI343" i="75"/>
  <c r="Z352" i="75"/>
  <c r="AD348" i="75"/>
  <c r="AG345" i="75"/>
  <c r="AH344" i="75"/>
  <c r="AC349" i="75"/>
  <c r="AJ342" i="75"/>
  <c r="W355" i="75"/>
  <c r="X354" i="75"/>
  <c r="AK341" i="75"/>
  <c r="AF346" i="75"/>
  <c r="AA351" i="75"/>
  <c r="V356" i="75"/>
  <c r="S454" i="75"/>
  <c r="U450" i="75"/>
  <c r="U449" i="75"/>
  <c r="V18" i="77"/>
  <c r="V20" i="77" s="1"/>
  <c r="AK556" i="75"/>
  <c r="AJ559" i="75"/>
  <c r="AK612" i="75"/>
  <c r="AJ615" i="75"/>
  <c r="AI587" i="75"/>
  <c r="AI573" i="75"/>
  <c r="AI575" i="75"/>
  <c r="AI563" i="75"/>
  <c r="AI579" i="75"/>
  <c r="AI565" i="75"/>
  <c r="AI583" i="75"/>
  <c r="AI569" i="75"/>
  <c r="AI578" i="75"/>
  <c r="AI589" i="75"/>
  <c r="AI566" i="75"/>
  <c r="AI577" i="75"/>
  <c r="AI570" i="75"/>
  <c r="AI581" i="75"/>
  <c r="AI574" i="75"/>
  <c r="AI585" i="75"/>
  <c r="AI580" i="75"/>
  <c r="AI582" i="75"/>
  <c r="AI568" i="75"/>
  <c r="AI586" i="75"/>
  <c r="AI572" i="75"/>
  <c r="AI590" i="75"/>
  <c r="AI576" i="75"/>
  <c r="AI571" i="75"/>
  <c r="AI564" i="75"/>
  <c r="AI584" i="75"/>
  <c r="AI562" i="75"/>
  <c r="AI588" i="75"/>
  <c r="AI561" i="75"/>
  <c r="AI567" i="75"/>
  <c r="AI560" i="75"/>
  <c r="AI642" i="75"/>
  <c r="AI617" i="75"/>
  <c r="AI646" i="75"/>
  <c r="AI616" i="75"/>
  <c r="AI621" i="75"/>
  <c r="AI620" i="75"/>
  <c r="AI638" i="75"/>
  <c r="AI629" i="75"/>
  <c r="AI618" i="75"/>
  <c r="AI633" i="75"/>
  <c r="AI623" i="75"/>
  <c r="AI637" i="75"/>
  <c r="AI627" i="75"/>
  <c r="AI625" i="75"/>
  <c r="AI619" i="75"/>
  <c r="AI645" i="75"/>
  <c r="AI635" i="75"/>
  <c r="AI624" i="75"/>
  <c r="AI639" i="75"/>
  <c r="AI628" i="75"/>
  <c r="AI643" i="75"/>
  <c r="AI641" i="75"/>
  <c r="AI631" i="75"/>
  <c r="AI636" i="75"/>
  <c r="AI626" i="75"/>
  <c r="AI640" i="75"/>
  <c r="AI630" i="75"/>
  <c r="AI644" i="75"/>
  <c r="AI634" i="75"/>
  <c r="AI632" i="75"/>
  <c r="AI622" i="75"/>
  <c r="AK4" i="75"/>
  <c r="O462" i="75"/>
  <c r="E479" i="75"/>
  <c r="P459" i="75"/>
  <c r="Q460" i="75"/>
  <c r="H481" i="75"/>
  <c r="H482" i="75"/>
  <c r="H483" i="75"/>
  <c r="J475" i="75"/>
  <c r="J476" i="75"/>
  <c r="L472" i="75"/>
  <c r="AJ268" i="68"/>
  <c r="AK310" i="68" s="1"/>
  <c r="AJ332" i="68"/>
  <c r="R456" i="75"/>
  <c r="AJ327" i="68"/>
  <c r="AI327" i="68"/>
  <c r="AI328" i="68"/>
  <c r="AI286" i="68"/>
  <c r="AJ309" i="68"/>
  <c r="AJ11" i="68"/>
  <c r="AJ287" i="68"/>
  <c r="AK329" i="68" s="1"/>
  <c r="AI279" i="68"/>
  <c r="AI321" i="68"/>
  <c r="AK282" i="68"/>
  <c r="AK324" i="68"/>
  <c r="AK274" i="68"/>
  <c r="AK316" i="68"/>
  <c r="AK269" i="68"/>
  <c r="AK311" i="68"/>
  <c r="AK267" i="68"/>
  <c r="AK309" i="68"/>
  <c r="AK319" i="68"/>
  <c r="AK277" i="68"/>
  <c r="AK29" i="72"/>
  <c r="AK2" i="68"/>
  <c r="AL1" i="75"/>
  <c r="AJ323" i="68"/>
  <c r="AJ281" i="68"/>
  <c r="AK266" i="68"/>
  <c r="AK308" i="68"/>
  <c r="AJ315" i="68"/>
  <c r="AJ273" i="68"/>
  <c r="AK307" i="68"/>
  <c r="AK265" i="68"/>
  <c r="AI55" i="76"/>
  <c r="AI56" i="76" s="1"/>
  <c r="AK263" i="68"/>
  <c r="AK305" i="68"/>
  <c r="AJ8" i="75"/>
  <c r="AJ12" i="75"/>
  <c r="AJ16" i="75"/>
  <c r="AJ20" i="75"/>
  <c r="AJ24" i="75"/>
  <c r="AJ28" i="75"/>
  <c r="AJ32" i="75"/>
  <c r="AJ36" i="75"/>
  <c r="AJ7" i="75"/>
  <c r="AJ11" i="75"/>
  <c r="AJ15" i="75"/>
  <c r="AJ19" i="75"/>
  <c r="AJ23" i="75"/>
  <c r="AJ27" i="75"/>
  <c r="AJ31" i="75"/>
  <c r="AJ35" i="75"/>
  <c r="AJ6" i="75"/>
  <c r="AJ10" i="75"/>
  <c r="AJ14" i="75"/>
  <c r="AJ18" i="75"/>
  <c r="AJ22" i="75"/>
  <c r="AJ26" i="75"/>
  <c r="AJ30" i="75"/>
  <c r="AJ34" i="75"/>
  <c r="AJ5" i="75"/>
  <c r="AJ9" i="75"/>
  <c r="AJ13" i="75"/>
  <c r="AJ17" i="75"/>
  <c r="AJ21" i="75"/>
  <c r="AJ25" i="75"/>
  <c r="AJ29" i="75"/>
  <c r="AJ33" i="75"/>
  <c r="AK276" i="68"/>
  <c r="AK318" i="68"/>
  <c r="AJ335" i="68"/>
  <c r="AJ293" i="68"/>
  <c r="AK290" i="68"/>
  <c r="AK332" i="68"/>
  <c r="AJ283" i="68"/>
  <c r="AJ325" i="68"/>
  <c r="AJ313" i="68"/>
  <c r="AJ271" i="68"/>
  <c r="AK320" i="68"/>
  <c r="AK278" i="68"/>
  <c r="AK314" i="68"/>
  <c r="AK272" i="68"/>
  <c r="AK327" i="68"/>
  <c r="AK285" i="68"/>
  <c r="AJ326" i="68"/>
  <c r="AJ284" i="68"/>
  <c r="AK280" i="68"/>
  <c r="AK322" i="68"/>
  <c r="AJ264" i="68"/>
  <c r="AJ306" i="68"/>
  <c r="AK312" i="68"/>
  <c r="AK270" i="68"/>
  <c r="AK317" i="68"/>
  <c r="AK275" i="68"/>
  <c r="AJ331" i="68"/>
  <c r="AJ289" i="68"/>
  <c r="AK330" i="68"/>
  <c r="AK288" i="68"/>
  <c r="AJ292" i="68"/>
  <c r="AJ334" i="68"/>
  <c r="AJ72" i="68"/>
  <c r="AJ30" i="68"/>
  <c r="AK183" i="68"/>
  <c r="AK225" i="68"/>
  <c r="AJ19" i="68"/>
  <c r="AJ197" i="68"/>
  <c r="AJ239" i="68"/>
  <c r="AJ201" i="68"/>
  <c r="AJ243" i="68"/>
  <c r="AJ227" i="68"/>
  <c r="AJ185" i="68"/>
  <c r="AJ150" i="68"/>
  <c r="AJ108" i="68"/>
  <c r="AJ145" i="68"/>
  <c r="AJ103" i="68"/>
  <c r="AJ76" i="68"/>
  <c r="AJ95" i="68"/>
  <c r="AK159" i="68"/>
  <c r="AK117" i="68"/>
  <c r="AK235" i="68"/>
  <c r="AK193" i="68"/>
  <c r="AJ163" i="68"/>
  <c r="AJ121" i="68"/>
  <c r="AJ204" i="68"/>
  <c r="AJ246" i="68"/>
  <c r="AJ160" i="68"/>
  <c r="AJ118" i="68"/>
  <c r="AK100" i="68"/>
  <c r="AK142" i="68"/>
  <c r="AK187" i="68"/>
  <c r="AK229" i="68"/>
  <c r="AJ249" i="68"/>
  <c r="AJ207" i="68"/>
  <c r="AJ75" i="68"/>
  <c r="AJ112" i="68"/>
  <c r="AJ154" i="68"/>
  <c r="AJ164" i="68"/>
  <c r="AJ122" i="68"/>
  <c r="AJ151" i="68"/>
  <c r="AJ109" i="68"/>
  <c r="AJ22" i="68"/>
  <c r="AJ188" i="68"/>
  <c r="AJ230" i="68"/>
  <c r="AJ96" i="68"/>
  <c r="AJ138" i="68"/>
  <c r="AJ62" i="68"/>
  <c r="AK202" i="68"/>
  <c r="AK244" i="68"/>
  <c r="AJ63" i="68"/>
  <c r="AJ110" i="68"/>
  <c r="AJ152" i="68"/>
  <c r="AJ54" i="68"/>
  <c r="AJ231" i="68"/>
  <c r="AJ189" i="68"/>
  <c r="AJ14" i="68"/>
  <c r="AK223" i="68"/>
  <c r="AK181" i="68"/>
  <c r="AJ115" i="68"/>
  <c r="AJ157" i="68"/>
  <c r="AJ241" i="68"/>
  <c r="AJ199" i="68"/>
  <c r="AJ158" i="68"/>
  <c r="AJ116" i="68"/>
  <c r="AK143" i="68"/>
  <c r="AK101" i="68"/>
  <c r="AJ67" i="68"/>
  <c r="AK198" i="68"/>
  <c r="AK240" i="68"/>
  <c r="AK195" i="68"/>
  <c r="AK237" i="68"/>
  <c r="AJ144" i="68"/>
  <c r="AJ102" i="68"/>
  <c r="AK120" i="68"/>
  <c r="AK162" i="68"/>
  <c r="AJ36" i="68"/>
  <c r="AJ153" i="68"/>
  <c r="AJ111" i="68"/>
  <c r="AJ114" i="68"/>
  <c r="AJ156" i="68"/>
  <c r="AJ141" i="68"/>
  <c r="AJ99" i="68"/>
  <c r="AJ221" i="68"/>
  <c r="AJ179" i="68"/>
  <c r="AJ224" i="68"/>
  <c r="AJ182" i="68"/>
  <c r="AJ32" i="68"/>
  <c r="AJ238" i="68"/>
  <c r="AJ196" i="68"/>
  <c r="AJ186" i="68"/>
  <c r="AJ228" i="68"/>
  <c r="AK194" i="68"/>
  <c r="AL236" i="68" s="1"/>
  <c r="AK236" i="68"/>
  <c r="AJ15" i="68"/>
  <c r="AJ57" i="68"/>
  <c r="AK184" i="68"/>
  <c r="AK226" i="68"/>
  <c r="AJ35" i="68"/>
  <c r="AJ191" i="68"/>
  <c r="AJ233" i="68"/>
  <c r="AJ23" i="68"/>
  <c r="AJ247" i="68"/>
  <c r="AJ205" i="68"/>
  <c r="AJ190" i="68"/>
  <c r="AJ232" i="68"/>
  <c r="AK242" i="68"/>
  <c r="AK200" i="68"/>
  <c r="AJ55" i="68"/>
  <c r="AJ13" i="68"/>
  <c r="AK148" i="68"/>
  <c r="AK106" i="68"/>
  <c r="AJ97" i="68"/>
  <c r="AJ139" i="68"/>
  <c r="AJ17" i="68"/>
  <c r="AJ59" i="68"/>
  <c r="AK203" i="68"/>
  <c r="AK245" i="68"/>
  <c r="AJ155" i="68"/>
  <c r="AJ113" i="68"/>
  <c r="AJ104" i="68"/>
  <c r="AJ146" i="68"/>
  <c r="AK192" i="68"/>
  <c r="AK234" i="68"/>
  <c r="AK98" i="68"/>
  <c r="AK140" i="68"/>
  <c r="AJ161" i="68"/>
  <c r="AJ119" i="68"/>
  <c r="AJ107" i="68"/>
  <c r="AJ149" i="68"/>
  <c r="AJ147" i="68"/>
  <c r="AJ105" i="68"/>
  <c r="AJ83" i="68"/>
  <c r="AJ41" i="68"/>
  <c r="AJ251" i="68"/>
  <c r="AJ209" i="68"/>
  <c r="AJ250" i="68"/>
  <c r="AJ208" i="68"/>
  <c r="AJ124" i="68"/>
  <c r="AJ166" i="68"/>
  <c r="AJ125" i="68"/>
  <c r="AJ167" i="68"/>
  <c r="N473" i="75"/>
  <c r="N471" i="75"/>
  <c r="I479" i="75"/>
  <c r="K471" i="75"/>
  <c r="M470" i="75"/>
  <c r="M472" i="75"/>
  <c r="M471" i="75"/>
  <c r="AP62" i="75"/>
  <c r="AQ60" i="75"/>
  <c r="AP118" i="75"/>
  <c r="AN283" i="75"/>
  <c r="G484" i="75"/>
  <c r="AX1" i="74"/>
  <c r="AW4" i="74"/>
  <c r="E46" i="74" s="1"/>
  <c r="AO120" i="75"/>
  <c r="AO64" i="75"/>
  <c r="AH205" i="75"/>
  <c r="AL287" i="75"/>
  <c r="AN66" i="75"/>
  <c r="AB297" i="75"/>
  <c r="AS539" i="75"/>
  <c r="AH72" i="75"/>
  <c r="Z299" i="75"/>
  <c r="AN264" i="75"/>
  <c r="AA78" i="75"/>
  <c r="V303" i="75"/>
  <c r="AF293" i="75"/>
  <c r="AD295" i="75"/>
  <c r="AB134" i="75"/>
  <c r="AW263" i="75"/>
  <c r="AY264" i="75"/>
  <c r="W302" i="75"/>
  <c r="AG292" i="75"/>
  <c r="AI127" i="75"/>
  <c r="AA135" i="75"/>
  <c r="AJ126" i="75"/>
  <c r="AN537" i="75"/>
  <c r="AC76" i="75"/>
  <c r="Z80" i="75"/>
  <c r="AR538" i="75"/>
  <c r="AS209" i="75"/>
  <c r="AZ264" i="75"/>
  <c r="AO538" i="75"/>
  <c r="AO539" i="75" s="1"/>
  <c r="AF129" i="75"/>
  <c r="AP209" i="75"/>
  <c r="AV261" i="75"/>
  <c r="AL264" i="75"/>
  <c r="AZ209" i="75"/>
  <c r="AR206" i="75"/>
  <c r="AX538" i="75"/>
  <c r="AA298" i="75"/>
  <c r="AD75" i="75"/>
  <c r="BA206" i="75"/>
  <c r="AE130" i="75"/>
  <c r="AN209" i="75"/>
  <c r="Y81" i="75"/>
  <c r="Z136" i="75"/>
  <c r="AN122" i="75"/>
  <c r="AX210" i="75"/>
  <c r="AU263" i="75"/>
  <c r="AU264" i="75" s="1"/>
  <c r="AG129" i="75"/>
  <c r="AK125" i="75"/>
  <c r="AM122" i="75"/>
  <c r="AJ289" i="75"/>
  <c r="BA538" i="75"/>
  <c r="AP538" i="75"/>
  <c r="AL68" i="75"/>
  <c r="W81" i="75"/>
  <c r="W82" i="75" s="1"/>
  <c r="AF74" i="75"/>
  <c r="AP264" i="75"/>
  <c r="AS264" i="75"/>
  <c r="AQ209" i="75"/>
  <c r="AW537" i="75"/>
  <c r="AQ263" i="75"/>
  <c r="BA264" i="75"/>
  <c r="X301" i="75"/>
  <c r="AM264" i="75"/>
  <c r="AL123" i="75"/>
  <c r="AM67" i="75"/>
  <c r="AO263" i="75"/>
  <c r="AT205" i="75"/>
  <c r="AY210" i="75"/>
  <c r="AB77" i="75"/>
  <c r="AM205" i="75"/>
  <c r="Y136" i="75"/>
  <c r="AY265" i="75"/>
  <c r="AL538" i="75"/>
  <c r="W83" i="75"/>
  <c r="AO121" i="75"/>
  <c r="AL209" i="75"/>
  <c r="AV538" i="75"/>
  <c r="X138" i="75"/>
  <c r="AH291" i="75"/>
  <c r="AW208" i="75"/>
  <c r="AK68" i="75"/>
  <c r="AZ538" i="75"/>
  <c r="AD132" i="75"/>
  <c r="X82" i="75"/>
  <c r="Y300" i="75"/>
  <c r="AQ538" i="75"/>
  <c r="AE294" i="75"/>
  <c r="AI290" i="75"/>
  <c r="AC296" i="75"/>
  <c r="AO65" i="75"/>
  <c r="AG73" i="75"/>
  <c r="AO210" i="75"/>
  <c r="AH128" i="75"/>
  <c r="AK288" i="75"/>
  <c r="AC133" i="75"/>
  <c r="AY538" i="75"/>
  <c r="AM286" i="75"/>
  <c r="AK261" i="75"/>
  <c r="AT263" i="75"/>
  <c r="AR264" i="75"/>
  <c r="AX264" i="75"/>
  <c r="AV209" i="75"/>
  <c r="AM538" i="75"/>
  <c r="AT538" i="75"/>
  <c r="AI70" i="75"/>
  <c r="AU210" i="75"/>
  <c r="AU538" i="75"/>
  <c r="AJ69" i="75"/>
  <c r="AE74" i="75"/>
  <c r="W139" i="75"/>
  <c r="AN285" i="75"/>
  <c r="V21" i="76" l="1"/>
  <c r="V23" i="76" s="1"/>
  <c r="AJ27" i="68"/>
  <c r="AK123" i="68"/>
  <c r="AL165" i="68" s="1"/>
  <c r="AJ82" i="68"/>
  <c r="AJ68" i="68"/>
  <c r="AJ16" i="68"/>
  <c r="AJ70" i="68"/>
  <c r="AJ38" i="68"/>
  <c r="AJ24" i="68"/>
  <c r="AJ25" i="68"/>
  <c r="AJ56" i="68"/>
  <c r="AJ21" i="68"/>
  <c r="AJ20" i="68"/>
  <c r="AK180" i="68"/>
  <c r="AJ60" i="68"/>
  <c r="AJ42" i="68"/>
  <c r="AJ73" i="68"/>
  <c r="AJ65" i="68"/>
  <c r="AJ53" i="68"/>
  <c r="AJ34" i="68"/>
  <c r="AJ43" i="68"/>
  <c r="AJ40" i="68"/>
  <c r="AJ26" i="68"/>
  <c r="AK26" i="68" s="1"/>
  <c r="AJ58" i="68"/>
  <c r="AJ29" i="68"/>
  <c r="AJ80" i="68"/>
  <c r="AJ66" i="68"/>
  <c r="AJ64" i="68"/>
  <c r="AJ31" i="68"/>
  <c r="AK31" i="68" s="1"/>
  <c r="AJ74" i="68"/>
  <c r="AJ71" i="68"/>
  <c r="AJ87" i="68"/>
  <c r="AJ88" i="68"/>
  <c r="AJ92" i="68"/>
  <c r="AJ85" i="68"/>
  <c r="AJ89" i="68"/>
  <c r="AI61" i="72"/>
  <c r="AI62" i="72" s="1"/>
  <c r="AI15" i="73" s="1"/>
  <c r="AJ37" i="68"/>
  <c r="AK5" i="68"/>
  <c r="AK58" i="68" s="1"/>
  <c r="AJ44" i="68"/>
  <c r="AJ90" i="68"/>
  <c r="AJ79" i="68"/>
  <c r="AJ86" i="68"/>
  <c r="AJ84" i="68"/>
  <c r="AJ91" i="68"/>
  <c r="AJ81" i="68"/>
  <c r="AK54" i="77"/>
  <c r="AK58" i="77" s="1"/>
  <c r="AK55" i="77"/>
  <c r="AK59" i="77" s="1"/>
  <c r="AJ60" i="77"/>
  <c r="AJ61" i="77" s="1"/>
  <c r="AI32" i="80" s="1"/>
  <c r="AH101" i="73" s="1"/>
  <c r="AJ112" i="77"/>
  <c r="AH104" i="73" s="1"/>
  <c r="AK248" i="68"/>
  <c r="AK291" i="68"/>
  <c r="AL333" i="68" s="1"/>
  <c r="AK268" i="68"/>
  <c r="AL310" i="68" s="1"/>
  <c r="AN339" i="75"/>
  <c r="Z353" i="75"/>
  <c r="AI344" i="75"/>
  <c r="AC350" i="75"/>
  <c r="X355" i="75"/>
  <c r="V357" i="75"/>
  <c r="AD349" i="75"/>
  <c r="AF347" i="75"/>
  <c r="AA352" i="75"/>
  <c r="AE348" i="75"/>
  <c r="AK342" i="75"/>
  <c r="AJ343" i="75"/>
  <c r="AL341" i="75"/>
  <c r="AM340" i="75"/>
  <c r="AG346" i="75"/>
  <c r="Y354" i="75"/>
  <c r="W356" i="75"/>
  <c r="AH345" i="75"/>
  <c r="AB351" i="75"/>
  <c r="S455" i="75"/>
  <c r="T454" i="75"/>
  <c r="T452" i="75"/>
  <c r="AL556" i="75"/>
  <c r="AK559" i="75"/>
  <c r="AJ577" i="75"/>
  <c r="AJ571" i="75"/>
  <c r="AJ581" i="75"/>
  <c r="AJ575" i="75"/>
  <c r="AJ585" i="75"/>
  <c r="AJ579" i="75"/>
  <c r="AJ589" i="75"/>
  <c r="AJ583" i="75"/>
  <c r="AJ587" i="75"/>
  <c r="AJ561" i="75"/>
  <c r="AJ591" i="75"/>
  <c r="AJ560" i="75"/>
  <c r="AJ566" i="75"/>
  <c r="AJ564" i="75"/>
  <c r="AJ570" i="75"/>
  <c r="AJ563" i="75"/>
  <c r="AJ574" i="75"/>
  <c r="AJ562" i="75"/>
  <c r="AJ578" i="75"/>
  <c r="AJ568" i="75"/>
  <c r="AJ582" i="75"/>
  <c r="AJ572" i="75"/>
  <c r="AJ586" i="75"/>
  <c r="AJ576" i="75"/>
  <c r="AJ590" i="75"/>
  <c r="AJ580" i="75"/>
  <c r="AJ565" i="75"/>
  <c r="AJ584" i="75"/>
  <c r="AJ569" i="75"/>
  <c r="AJ588" i="75"/>
  <c r="AJ573" i="75"/>
  <c r="AJ567" i="75"/>
  <c r="AL612" i="75"/>
  <c r="AK615" i="75"/>
  <c r="AJ637" i="75"/>
  <c r="AJ616" i="75"/>
  <c r="AJ641" i="75"/>
  <c r="AJ620" i="75"/>
  <c r="AJ645" i="75"/>
  <c r="AJ619" i="75"/>
  <c r="AJ624" i="75"/>
  <c r="AJ618" i="75"/>
  <c r="AJ628" i="75"/>
  <c r="AJ617" i="75"/>
  <c r="AJ632" i="75"/>
  <c r="AJ622" i="75"/>
  <c r="AJ636" i="75"/>
  <c r="AJ626" i="75"/>
  <c r="AJ640" i="75"/>
  <c r="AJ630" i="75"/>
  <c r="AJ644" i="75"/>
  <c r="AJ634" i="75"/>
  <c r="AJ623" i="75"/>
  <c r="AJ638" i="75"/>
  <c r="AJ627" i="75"/>
  <c r="AJ642" i="75"/>
  <c r="AJ631" i="75"/>
  <c r="AJ646" i="75"/>
  <c r="AJ635" i="75"/>
  <c r="AJ621" i="75"/>
  <c r="AJ639" i="75"/>
  <c r="AJ625" i="75"/>
  <c r="AJ643" i="75"/>
  <c r="AJ629" i="75"/>
  <c r="AJ647" i="75"/>
  <c r="AJ633" i="75"/>
  <c r="AL4" i="75"/>
  <c r="E480" i="75"/>
  <c r="O463" i="75"/>
  <c r="P461" i="75"/>
  <c r="F480" i="75"/>
  <c r="Q461" i="75"/>
  <c r="O464" i="75"/>
  <c r="P460" i="75"/>
  <c r="H484" i="75"/>
  <c r="R458" i="75"/>
  <c r="O467" i="75"/>
  <c r="L473" i="75"/>
  <c r="J477" i="75"/>
  <c r="R457" i="75"/>
  <c r="AJ328" i="68"/>
  <c r="AJ286" i="68"/>
  <c r="AK287" i="68"/>
  <c r="AL329" i="68" s="1"/>
  <c r="R460" i="75"/>
  <c r="R459" i="75"/>
  <c r="AJ279" i="68"/>
  <c r="AJ321" i="68"/>
  <c r="AL330" i="68"/>
  <c r="AL288" i="68"/>
  <c r="AL275" i="68"/>
  <c r="AL317" i="68"/>
  <c r="AK284" i="68"/>
  <c r="AK326" i="68"/>
  <c r="AL327" i="68"/>
  <c r="AL285" i="68"/>
  <c r="AL320" i="68"/>
  <c r="AL278" i="68"/>
  <c r="AK283" i="68"/>
  <c r="AK325" i="68"/>
  <c r="AL309" i="68"/>
  <c r="AL267" i="68"/>
  <c r="AL274" i="68"/>
  <c r="AL316" i="68"/>
  <c r="AK334" i="68"/>
  <c r="AK292" i="68"/>
  <c r="AL280" i="68"/>
  <c r="AL322" i="68"/>
  <c r="AK293" i="68"/>
  <c r="AK335" i="68"/>
  <c r="AK273" i="68"/>
  <c r="AK315" i="68"/>
  <c r="AK281" i="68"/>
  <c r="AK323" i="68"/>
  <c r="AL277" i="68"/>
  <c r="AL319" i="68"/>
  <c r="AK289" i="68"/>
  <c r="AK331" i="68"/>
  <c r="AL312" i="68"/>
  <c r="AL270" i="68"/>
  <c r="AL314" i="68"/>
  <c r="AL272" i="68"/>
  <c r="AK313" i="68"/>
  <c r="AK271" i="68"/>
  <c r="AL290" i="68"/>
  <c r="AL332" i="68"/>
  <c r="AJ55" i="76"/>
  <c r="AJ56" i="76" s="1"/>
  <c r="AL266" i="68"/>
  <c r="AL308" i="68"/>
  <c r="AM1" i="75"/>
  <c r="AL29" i="72"/>
  <c r="AL2" i="68"/>
  <c r="AL269" i="68"/>
  <c r="AL311" i="68"/>
  <c r="AL282" i="68"/>
  <c r="AL324" i="68"/>
  <c r="AK306" i="68"/>
  <c r="AK264" i="68"/>
  <c r="AL276" i="68"/>
  <c r="AL318" i="68"/>
  <c r="AL263" i="68"/>
  <c r="AL305" i="68"/>
  <c r="AL307" i="68"/>
  <c r="AL265" i="68"/>
  <c r="AK8" i="75"/>
  <c r="AK12" i="75"/>
  <c r="AK16" i="75"/>
  <c r="AK20" i="75"/>
  <c r="AK24" i="75"/>
  <c r="AK28" i="75"/>
  <c r="AK32" i="75"/>
  <c r="AK36" i="75"/>
  <c r="AK7" i="75"/>
  <c r="AK11" i="75"/>
  <c r="AK15" i="75"/>
  <c r="AK19" i="75"/>
  <c r="AK23" i="75"/>
  <c r="AK27" i="75"/>
  <c r="AK31" i="75"/>
  <c r="AK35" i="75"/>
  <c r="AK6" i="75"/>
  <c r="AK10" i="75"/>
  <c r="AK14" i="75"/>
  <c r="AK18" i="75"/>
  <c r="AK22" i="75"/>
  <c r="AK26" i="75"/>
  <c r="AK30" i="75"/>
  <c r="AK34" i="75"/>
  <c r="AK5" i="75"/>
  <c r="AK9" i="75"/>
  <c r="AK13" i="75"/>
  <c r="AK17" i="75"/>
  <c r="AK21" i="75"/>
  <c r="AK25" i="75"/>
  <c r="AK29" i="75"/>
  <c r="AK33" i="75"/>
  <c r="AK37" i="75"/>
  <c r="AK16" i="68"/>
  <c r="AL106" i="68"/>
  <c r="AL148" i="68"/>
  <c r="AL200" i="68"/>
  <c r="AL242" i="68"/>
  <c r="AK205" i="68"/>
  <c r="AK247" i="68"/>
  <c r="AK77" i="68"/>
  <c r="AK238" i="68"/>
  <c r="AK196" i="68"/>
  <c r="AK32" i="68"/>
  <c r="AK221" i="68"/>
  <c r="AK179" i="68"/>
  <c r="AK102" i="68"/>
  <c r="AK144" i="68"/>
  <c r="AL143" i="68"/>
  <c r="AL101" i="68"/>
  <c r="AK199" i="68"/>
  <c r="AK241" i="68"/>
  <c r="AL181" i="68"/>
  <c r="AL223" i="68"/>
  <c r="AK11" i="68"/>
  <c r="AK109" i="68"/>
  <c r="AK151" i="68"/>
  <c r="AK118" i="68"/>
  <c r="AK160" i="68"/>
  <c r="AK163" i="68"/>
  <c r="AK121" i="68"/>
  <c r="AL193" i="68"/>
  <c r="AL235" i="68"/>
  <c r="AK95" i="68"/>
  <c r="AK137" i="68"/>
  <c r="AK145" i="68"/>
  <c r="AK103" i="68"/>
  <c r="AK69" i="68"/>
  <c r="AK61" i="68"/>
  <c r="AK30" i="68"/>
  <c r="AK107" i="68"/>
  <c r="AK149" i="68"/>
  <c r="AL192" i="68"/>
  <c r="AL234" i="68"/>
  <c r="AK17" i="68"/>
  <c r="AK97" i="68"/>
  <c r="AK139" i="68"/>
  <c r="AK232" i="68"/>
  <c r="AK190" i="68"/>
  <c r="AK23" i="68"/>
  <c r="AK29" i="68"/>
  <c r="AL226" i="68"/>
  <c r="AL184" i="68"/>
  <c r="AK228" i="68"/>
  <c r="AK186" i="68"/>
  <c r="AL120" i="68"/>
  <c r="AL162" i="68"/>
  <c r="AL195" i="68"/>
  <c r="AL237" i="68"/>
  <c r="AK25" i="68"/>
  <c r="AK157" i="68"/>
  <c r="AK115" i="68"/>
  <c r="AK152" i="68"/>
  <c r="AK110" i="68"/>
  <c r="AL244" i="68"/>
  <c r="AL202" i="68"/>
  <c r="AK96" i="68"/>
  <c r="AK138" i="68"/>
  <c r="AK64" i="68"/>
  <c r="AL100" i="68"/>
  <c r="AL142" i="68"/>
  <c r="AK246" i="68"/>
  <c r="AK204" i="68"/>
  <c r="AL222" i="68"/>
  <c r="AL180" i="68"/>
  <c r="AK34" i="68"/>
  <c r="AK197" i="68"/>
  <c r="AK239" i="68"/>
  <c r="AK60" i="68"/>
  <c r="AK147" i="68"/>
  <c r="AK105" i="68"/>
  <c r="AK119" i="68"/>
  <c r="AK161" i="68"/>
  <c r="AK155" i="68"/>
  <c r="AK113" i="68"/>
  <c r="AK13" i="68"/>
  <c r="AK80" i="68"/>
  <c r="AK66" i="68"/>
  <c r="AK182" i="68"/>
  <c r="AK224" i="68"/>
  <c r="AK141" i="68"/>
  <c r="AK99" i="68"/>
  <c r="AK111" i="68"/>
  <c r="AK153" i="68"/>
  <c r="AK158" i="68"/>
  <c r="AK116" i="68"/>
  <c r="AK14" i="68"/>
  <c r="AK189" i="68"/>
  <c r="AK231" i="68"/>
  <c r="AK122" i="68"/>
  <c r="AK164" i="68"/>
  <c r="AK75" i="68"/>
  <c r="AK249" i="68"/>
  <c r="AK207" i="68"/>
  <c r="AL159" i="68"/>
  <c r="AL117" i="68"/>
  <c r="AK150" i="68"/>
  <c r="AK108" i="68"/>
  <c r="AK185" i="68"/>
  <c r="AK227" i="68"/>
  <c r="AK73" i="68"/>
  <c r="AK68" i="68"/>
  <c r="AL140" i="68"/>
  <c r="AL98" i="68"/>
  <c r="AK146" i="68"/>
  <c r="AK104" i="68"/>
  <c r="AL245" i="68"/>
  <c r="AL203" i="68"/>
  <c r="AK70" i="68"/>
  <c r="AK233" i="68"/>
  <c r="AK191" i="68"/>
  <c r="AK15" i="68"/>
  <c r="AL194" i="68"/>
  <c r="AK114" i="68"/>
  <c r="AK156" i="68"/>
  <c r="AK36" i="68"/>
  <c r="AL198" i="68"/>
  <c r="AL240" i="68"/>
  <c r="AK12" i="68"/>
  <c r="AK63" i="68"/>
  <c r="AK20" i="68"/>
  <c r="AK188" i="68"/>
  <c r="AK230" i="68"/>
  <c r="AK112" i="68"/>
  <c r="AK154" i="68"/>
  <c r="AL187" i="68"/>
  <c r="AL229" i="68"/>
  <c r="AK201" i="68"/>
  <c r="AK243" i="68"/>
  <c r="AL225" i="68"/>
  <c r="AL183" i="68"/>
  <c r="AL123" i="68"/>
  <c r="AL248" i="68"/>
  <c r="AL206" i="68"/>
  <c r="AK167" i="68"/>
  <c r="AK125" i="68"/>
  <c r="AK124" i="68"/>
  <c r="AK166" i="68"/>
  <c r="AK208" i="68"/>
  <c r="AK250" i="68"/>
  <c r="AK209" i="68"/>
  <c r="AK251" i="68"/>
  <c r="AK41" i="68"/>
  <c r="AK40" i="68"/>
  <c r="N475" i="75"/>
  <c r="I480" i="75"/>
  <c r="K472" i="75"/>
  <c r="M473" i="75"/>
  <c r="AO283" i="75"/>
  <c r="AQ118" i="75"/>
  <c r="AQ62" i="75"/>
  <c r="AR60" i="75"/>
  <c r="G485" i="75"/>
  <c r="AX4" i="74"/>
  <c r="E47" i="74" s="1"/>
  <c r="C42" i="78" s="1"/>
  <c r="AY1" i="74"/>
  <c r="AP120" i="75"/>
  <c r="AP64" i="75"/>
  <c r="AT206" i="75"/>
  <c r="AM287" i="75"/>
  <c r="AN67" i="75"/>
  <c r="AQ210" i="75"/>
  <c r="AU265" i="75"/>
  <c r="AJ70" i="75"/>
  <c r="AH73" i="75"/>
  <c r="AB135" i="75"/>
  <c r="AY266" i="75"/>
  <c r="AS540" i="75"/>
  <c r="AA136" i="75"/>
  <c r="AJ127" i="75"/>
  <c r="AF130" i="75"/>
  <c r="AQ264" i="75"/>
  <c r="Z300" i="75"/>
  <c r="AD296" i="75"/>
  <c r="AA79" i="75"/>
  <c r="Z137" i="75"/>
  <c r="BA539" i="75"/>
  <c r="AG74" i="75"/>
  <c r="AX539" i="75"/>
  <c r="AZ265" i="75"/>
  <c r="AX211" i="75"/>
  <c r="AR265" i="75"/>
  <c r="AF294" i="75"/>
  <c r="AW538" i="75"/>
  <c r="AV262" i="75"/>
  <c r="Y82" i="75"/>
  <c r="AK126" i="75"/>
  <c r="Z81" i="75"/>
  <c r="AN210" i="75"/>
  <c r="AH292" i="75"/>
  <c r="AQ539" i="75"/>
  <c r="AO285" i="75"/>
  <c r="AN123" i="75"/>
  <c r="AO264" i="75"/>
  <c r="AR539" i="75"/>
  <c r="X139" i="75"/>
  <c r="AX265" i="75"/>
  <c r="AP210" i="75"/>
  <c r="AK289" i="75"/>
  <c r="AM265" i="75"/>
  <c r="AS265" i="75"/>
  <c r="AA299" i="75"/>
  <c r="AW209" i="75"/>
  <c r="AY539" i="75"/>
  <c r="AC77" i="75"/>
  <c r="AL69" i="75"/>
  <c r="AJ290" i="75"/>
  <c r="AM206" i="75"/>
  <c r="W303" i="75"/>
  <c r="BA207" i="75"/>
  <c r="AF75" i="75"/>
  <c r="AP265" i="75"/>
  <c r="X302" i="75"/>
  <c r="AO122" i="75"/>
  <c r="AG130" i="75"/>
  <c r="AU211" i="75"/>
  <c r="AK69" i="75"/>
  <c r="AI291" i="75"/>
  <c r="AG293" i="75"/>
  <c r="AV210" i="75"/>
  <c r="AL288" i="75"/>
  <c r="AM68" i="75"/>
  <c r="AR207" i="75"/>
  <c r="AL124" i="75"/>
  <c r="AI71" i="75"/>
  <c r="AM539" i="75"/>
  <c r="AH129" i="75"/>
  <c r="AN286" i="75"/>
  <c r="AD76" i="75"/>
  <c r="AY211" i="75"/>
  <c r="AO540" i="75"/>
  <c r="AZ210" i="75"/>
  <c r="AV539" i="75"/>
  <c r="Y137" i="75"/>
  <c r="AD133" i="75"/>
  <c r="AI128" i="75"/>
  <c r="AC134" i="75"/>
  <c r="AO66" i="75"/>
  <c r="AK262" i="75"/>
  <c r="AE131" i="75"/>
  <c r="AS210" i="75"/>
  <c r="AE295" i="75"/>
  <c r="AE75" i="75"/>
  <c r="AC297" i="75"/>
  <c r="AO211" i="75"/>
  <c r="AU539" i="75"/>
  <c r="AT264" i="75"/>
  <c r="AN265" i="75"/>
  <c r="BA265" i="75"/>
  <c r="AZ539" i="75"/>
  <c r="AB298" i="75"/>
  <c r="AP539" i="75"/>
  <c r="AW264" i="75"/>
  <c r="AW265" i="75" s="1"/>
  <c r="X83" i="75"/>
  <c r="AN538" i="75"/>
  <c r="AT539" i="75"/>
  <c r="AM123" i="75"/>
  <c r="AB78" i="75"/>
  <c r="Y301" i="75"/>
  <c r="AK60" i="77" l="1"/>
  <c r="AK61" i="77" s="1"/>
  <c r="AJ32" i="80" s="1"/>
  <c r="AI101" i="73" s="1"/>
  <c r="AL54" i="77"/>
  <c r="AL58" i="77" s="1"/>
  <c r="AL55" i="77"/>
  <c r="AL59" i="77" s="1"/>
  <c r="AK82" i="68"/>
  <c r="AK21" i="68"/>
  <c r="AL63" i="68" s="1"/>
  <c r="AK56" i="68"/>
  <c r="AK38" i="68"/>
  <c r="AL38" i="68" s="1"/>
  <c r="AK67" i="68"/>
  <c r="AK65" i="68"/>
  <c r="AK72" i="68"/>
  <c r="AK27" i="68"/>
  <c r="AL69" i="68" s="1"/>
  <c r="AK44" i="68"/>
  <c r="AK83" i="68"/>
  <c r="AK62" i="68"/>
  <c r="AK54" i="68"/>
  <c r="AK78" i="68"/>
  <c r="AK57" i="68"/>
  <c r="AK28" i="68"/>
  <c r="AK33" i="68"/>
  <c r="AL75" i="68" s="1"/>
  <c r="AK24" i="68"/>
  <c r="AK55" i="68"/>
  <c r="AK18" i="68"/>
  <c r="AK76" i="68"/>
  <c r="AK22" i="68"/>
  <c r="AK71" i="68"/>
  <c r="AK59" i="68"/>
  <c r="AK19" i="68"/>
  <c r="AL19" i="68" s="1"/>
  <c r="AK53" i="68"/>
  <c r="AK74" i="68"/>
  <c r="AK35" i="68"/>
  <c r="AK37" i="68"/>
  <c r="AL44" i="68"/>
  <c r="AK84" i="68"/>
  <c r="AK86" i="68"/>
  <c r="AK92" i="68"/>
  <c r="AK79" i="68"/>
  <c r="AK39" i="68"/>
  <c r="AL39" i="68" s="1"/>
  <c r="AL5" i="68"/>
  <c r="AK45" i="68"/>
  <c r="AL45" i="68" s="1"/>
  <c r="AK90" i="68"/>
  <c r="AK87" i="68"/>
  <c r="AK85" i="68"/>
  <c r="AK91" i="68"/>
  <c r="AK81" i="68"/>
  <c r="AK88" i="68"/>
  <c r="AK89" i="68"/>
  <c r="AJ61" i="72"/>
  <c r="AJ62" i="72" s="1"/>
  <c r="AJ15" i="73" s="1"/>
  <c r="AK42" i="68"/>
  <c r="AL42" i="68" s="1"/>
  <c r="AK43" i="68"/>
  <c r="AL43" i="68" s="1"/>
  <c r="AK112" i="77"/>
  <c r="AI104" i="73" s="1"/>
  <c r="AL268" i="68"/>
  <c r="AM268" i="68" s="1"/>
  <c r="AL291" i="68"/>
  <c r="AC351" i="75"/>
  <c r="AH346" i="75"/>
  <c r="AB352" i="75"/>
  <c r="AO339" i="75"/>
  <c r="AK343" i="75"/>
  <c r="AN340" i="75"/>
  <c r="AI345" i="75"/>
  <c r="AA353" i="75"/>
  <c r="Y355" i="75"/>
  <c r="AE349" i="75"/>
  <c r="W357" i="75"/>
  <c r="X356" i="75"/>
  <c r="AL342" i="75"/>
  <c r="AJ344" i="75"/>
  <c r="AG347" i="75"/>
  <c r="Z354" i="75"/>
  <c r="AD350" i="75"/>
  <c r="AM341" i="75"/>
  <c r="AF348" i="75"/>
  <c r="T453" i="75"/>
  <c r="S457" i="75"/>
  <c r="U451" i="75"/>
  <c r="S456" i="75"/>
  <c r="AM556" i="75"/>
  <c r="AL559" i="75"/>
  <c r="AK589" i="75"/>
  <c r="AK583" i="75"/>
  <c r="AK568" i="75"/>
  <c r="AK587" i="75"/>
  <c r="AK572" i="75"/>
  <c r="AK591" i="75"/>
  <c r="AK576" i="75"/>
  <c r="AK566" i="75"/>
  <c r="AK580" i="75"/>
  <c r="AK570" i="75"/>
  <c r="AK584" i="75"/>
  <c r="AK574" i="75"/>
  <c r="AK588" i="75"/>
  <c r="AK578" i="75"/>
  <c r="AK592" i="75"/>
  <c r="AK582" i="75"/>
  <c r="AK560" i="75"/>
  <c r="AK586" i="75"/>
  <c r="AK564" i="75"/>
  <c r="AK590" i="75"/>
  <c r="AK563" i="75"/>
  <c r="AK565" i="75"/>
  <c r="AK562" i="75"/>
  <c r="AK569" i="75"/>
  <c r="AK561" i="75"/>
  <c r="AK573" i="75"/>
  <c r="AK567" i="75"/>
  <c r="AK577" i="75"/>
  <c r="AK571" i="75"/>
  <c r="AK581" i="75"/>
  <c r="AK575" i="75"/>
  <c r="AK585" i="75"/>
  <c r="AK579" i="75"/>
  <c r="AM612" i="75"/>
  <c r="AL615" i="75"/>
  <c r="AK630" i="75"/>
  <c r="AK624" i="75"/>
  <c r="AK634" i="75"/>
  <c r="AK628" i="75"/>
  <c r="AK638" i="75"/>
  <c r="AK632" i="75"/>
  <c r="AK642" i="75"/>
  <c r="AK636" i="75"/>
  <c r="AK646" i="75"/>
  <c r="AK640" i="75"/>
  <c r="AK619" i="75"/>
  <c r="AK644" i="75"/>
  <c r="AK618" i="75"/>
  <c r="AK648" i="75"/>
  <c r="AK617" i="75"/>
  <c r="AK623" i="75"/>
  <c r="AK616" i="75"/>
  <c r="AK627" i="75"/>
  <c r="AK620" i="75"/>
  <c r="AK631" i="75"/>
  <c r="AK621" i="75"/>
  <c r="AK635" i="75"/>
  <c r="AK625" i="75"/>
  <c r="AK639" i="75"/>
  <c r="AK629" i="75"/>
  <c r="AK643" i="75"/>
  <c r="AK633" i="75"/>
  <c r="AK647" i="75"/>
  <c r="AK637" i="75"/>
  <c r="AK622" i="75"/>
  <c r="AK641" i="75"/>
  <c r="AK626" i="75"/>
  <c r="AK645" i="75"/>
  <c r="AM4" i="75"/>
  <c r="O468" i="75"/>
  <c r="O466" i="75"/>
  <c r="O465" i="75"/>
  <c r="F482" i="75"/>
  <c r="F481" i="75"/>
  <c r="E481" i="75"/>
  <c r="Q462" i="75"/>
  <c r="V449" i="75"/>
  <c r="H485" i="75"/>
  <c r="R461" i="75"/>
  <c r="J478" i="75"/>
  <c r="L474" i="75"/>
  <c r="W21" i="76"/>
  <c r="W23" i="76" s="1"/>
  <c r="AK328" i="68"/>
  <c r="AK286" i="68"/>
  <c r="W18" i="77"/>
  <c r="W20" i="77" s="1"/>
  <c r="AL287" i="68"/>
  <c r="AM287" i="68" s="1"/>
  <c r="AK279" i="68"/>
  <c r="AK321" i="68"/>
  <c r="N474" i="75"/>
  <c r="N476" i="75"/>
  <c r="AM276" i="68"/>
  <c r="AM318" i="68"/>
  <c r="AM332" i="68"/>
  <c r="AM290" i="68"/>
  <c r="AL289" i="68"/>
  <c r="AL331" i="68"/>
  <c r="AL326" i="68"/>
  <c r="AL284" i="68"/>
  <c r="AL306" i="68"/>
  <c r="AL264" i="68"/>
  <c r="AM282" i="68"/>
  <c r="AM324" i="68"/>
  <c r="AN1" i="75"/>
  <c r="AM314" i="68"/>
  <c r="AM272" i="68"/>
  <c r="AM319" i="68"/>
  <c r="AM277" i="68"/>
  <c r="AL273" i="68"/>
  <c r="AL315" i="68"/>
  <c r="AM278" i="68"/>
  <c r="AM320" i="68"/>
  <c r="AM330" i="68"/>
  <c r="AM288" i="68"/>
  <c r="AM307" i="68"/>
  <c r="AM265" i="68"/>
  <c r="AL12" i="75"/>
  <c r="AL15" i="75"/>
  <c r="AL28" i="75"/>
  <c r="AL31" i="75"/>
  <c r="AL11" i="75"/>
  <c r="AL16" i="75"/>
  <c r="AL27" i="75"/>
  <c r="AL32" i="75"/>
  <c r="AL7" i="75"/>
  <c r="AL20" i="75"/>
  <c r="AL23" i="75"/>
  <c r="AL8" i="75"/>
  <c r="AL19" i="75"/>
  <c r="AL24" i="75"/>
  <c r="AL17" i="75"/>
  <c r="AL5" i="75"/>
  <c r="AL38" i="75"/>
  <c r="AL21" i="75"/>
  <c r="AL37" i="75"/>
  <c r="AL18" i="75"/>
  <c r="AL10" i="75"/>
  <c r="AL33" i="75"/>
  <c r="AL13" i="75"/>
  <c r="AL9" i="75"/>
  <c r="AL35" i="75"/>
  <c r="AL36" i="75"/>
  <c r="AL14" i="75"/>
  <c r="AL6" i="75"/>
  <c r="AL29" i="75"/>
  <c r="AL25" i="75"/>
  <c r="AL34" i="75"/>
  <c r="AL30" i="75"/>
  <c r="AL26" i="75"/>
  <c r="AL22" i="75"/>
  <c r="AL334" i="68"/>
  <c r="AL292" i="68"/>
  <c r="AM309" i="68"/>
  <c r="AM267" i="68"/>
  <c r="AL283" i="68"/>
  <c r="AL325" i="68"/>
  <c r="AM275" i="68"/>
  <c r="AM317" i="68"/>
  <c r="AK55" i="76"/>
  <c r="AK56" i="76" s="1"/>
  <c r="AM263" i="68"/>
  <c r="AM305" i="68"/>
  <c r="AM291" i="68"/>
  <c r="AM333" i="68"/>
  <c r="AM269" i="68"/>
  <c r="AM311" i="68"/>
  <c r="AM29" i="72"/>
  <c r="AM2" i="68"/>
  <c r="AM308" i="68"/>
  <c r="AM266" i="68"/>
  <c r="AL271" i="68"/>
  <c r="AL313" i="68"/>
  <c r="AM312" i="68"/>
  <c r="AM270" i="68"/>
  <c r="AL323" i="68"/>
  <c r="AL281" i="68"/>
  <c r="AL335" i="68"/>
  <c r="AL293" i="68"/>
  <c r="AM322" i="68"/>
  <c r="AM280" i="68"/>
  <c r="AM274" i="68"/>
  <c r="AM316" i="68"/>
  <c r="AM327" i="68"/>
  <c r="AM285" i="68"/>
  <c r="AL54" i="68"/>
  <c r="AL12" i="68"/>
  <c r="AL233" i="68"/>
  <c r="AL191" i="68"/>
  <c r="AM98" i="68"/>
  <c r="AM140" i="68"/>
  <c r="AL150" i="68"/>
  <c r="AL108" i="68"/>
  <c r="AL80" i="68"/>
  <c r="AL155" i="68"/>
  <c r="AL113" i="68"/>
  <c r="AM222" i="68"/>
  <c r="AM180" i="68"/>
  <c r="AL110" i="68"/>
  <c r="AL152" i="68"/>
  <c r="AM184" i="68"/>
  <c r="AM226" i="68"/>
  <c r="AL27" i="68"/>
  <c r="AL121" i="68"/>
  <c r="AL163" i="68"/>
  <c r="AM101" i="68"/>
  <c r="AM143" i="68"/>
  <c r="AL179" i="68"/>
  <c r="AL221" i="68"/>
  <c r="AL196" i="68"/>
  <c r="AL238" i="68"/>
  <c r="AL201" i="68"/>
  <c r="AL243" i="68"/>
  <c r="AL188" i="68"/>
  <c r="AL230" i="68"/>
  <c r="AL21" i="68"/>
  <c r="AM240" i="68"/>
  <c r="AM198" i="68"/>
  <c r="AL156" i="68"/>
  <c r="AL114" i="68"/>
  <c r="AL57" i="68"/>
  <c r="AL15" i="68"/>
  <c r="AL185" i="68"/>
  <c r="AL227" i="68"/>
  <c r="AL231" i="68"/>
  <c r="AL189" i="68"/>
  <c r="AL55" i="68"/>
  <c r="AL13" i="68"/>
  <c r="AL119" i="68"/>
  <c r="AL161" i="68"/>
  <c r="AL76" i="68"/>
  <c r="AL34" i="68"/>
  <c r="AM237" i="68"/>
  <c r="AM195" i="68"/>
  <c r="AL29" i="68"/>
  <c r="AL71" i="68"/>
  <c r="AL17" i="68"/>
  <c r="AL59" i="68"/>
  <c r="AL149" i="68"/>
  <c r="AL107" i="68"/>
  <c r="AM235" i="68"/>
  <c r="AM193" i="68"/>
  <c r="AL118" i="68"/>
  <c r="AL160" i="68"/>
  <c r="AL11" i="68"/>
  <c r="AL53" i="68"/>
  <c r="AL199" i="68"/>
  <c r="AL241" i="68"/>
  <c r="AL144" i="68"/>
  <c r="AL102" i="68"/>
  <c r="AL32" i="68"/>
  <c r="AL74" i="68"/>
  <c r="AM242" i="68"/>
  <c r="AM200" i="68"/>
  <c r="AL58" i="68"/>
  <c r="AL16" i="68"/>
  <c r="AM183" i="68"/>
  <c r="AM225" i="68"/>
  <c r="AL20" i="68"/>
  <c r="AL62" i="68"/>
  <c r="AM245" i="68"/>
  <c r="AM203" i="68"/>
  <c r="AL31" i="68"/>
  <c r="AL73" i="68"/>
  <c r="AL249" i="68"/>
  <c r="AL207" i="68"/>
  <c r="AL28" i="68"/>
  <c r="AL70" i="68"/>
  <c r="AL146" i="68"/>
  <c r="AL104" i="68"/>
  <c r="AL26" i="68"/>
  <c r="AL68" i="68"/>
  <c r="AM159" i="68"/>
  <c r="AM117" i="68"/>
  <c r="AL33" i="68"/>
  <c r="AL116" i="68"/>
  <c r="AL158" i="68"/>
  <c r="AL141" i="68"/>
  <c r="AL99" i="68"/>
  <c r="AL66" i="68"/>
  <c r="AL24" i="68"/>
  <c r="AL18" i="68"/>
  <c r="AL60" i="68"/>
  <c r="AL204" i="68"/>
  <c r="AL246" i="68"/>
  <c r="AL64" i="68"/>
  <c r="AL22" i="68"/>
  <c r="AM202" i="68"/>
  <c r="AM244" i="68"/>
  <c r="AL157" i="68"/>
  <c r="AL115" i="68"/>
  <c r="AL228" i="68"/>
  <c r="AL186" i="68"/>
  <c r="AL232" i="68"/>
  <c r="AL190" i="68"/>
  <c r="AL61" i="68"/>
  <c r="AL103" i="68"/>
  <c r="AL145" i="68"/>
  <c r="AL77" i="68"/>
  <c r="AL35" i="68"/>
  <c r="AL78" i="68"/>
  <c r="AL36" i="68"/>
  <c r="AL105" i="68"/>
  <c r="AL147" i="68"/>
  <c r="AM187" i="68"/>
  <c r="AM229" i="68"/>
  <c r="AL154" i="68"/>
  <c r="AL112" i="68"/>
  <c r="AM236" i="68"/>
  <c r="AM194" i="68"/>
  <c r="AL122" i="68"/>
  <c r="AL164" i="68"/>
  <c r="AL14" i="68"/>
  <c r="AL56" i="68"/>
  <c r="AL111" i="68"/>
  <c r="AL153" i="68"/>
  <c r="AL182" i="68"/>
  <c r="AL224" i="68"/>
  <c r="AL197" i="68"/>
  <c r="AL239" i="68"/>
  <c r="AM142" i="68"/>
  <c r="AM100" i="68"/>
  <c r="AL138" i="68"/>
  <c r="AL96" i="68"/>
  <c r="AL67" i="68"/>
  <c r="AL25" i="68"/>
  <c r="AM120" i="68"/>
  <c r="AM162" i="68"/>
  <c r="AL23" i="68"/>
  <c r="AL65" i="68"/>
  <c r="AL139" i="68"/>
  <c r="AL97" i="68"/>
  <c r="AM234" i="68"/>
  <c r="AM192" i="68"/>
  <c r="AL72" i="68"/>
  <c r="AL30" i="68"/>
  <c r="AL137" i="68"/>
  <c r="AL95" i="68"/>
  <c r="AL109" i="68"/>
  <c r="AL151" i="68"/>
  <c r="AM223" i="68"/>
  <c r="AM181" i="68"/>
  <c r="AL205" i="68"/>
  <c r="AL247" i="68"/>
  <c r="AM148" i="68"/>
  <c r="AM106" i="68"/>
  <c r="AL82" i="68"/>
  <c r="AL40" i="68"/>
  <c r="AL41" i="68"/>
  <c r="AL83" i="68"/>
  <c r="AL209" i="68"/>
  <c r="AL251" i="68"/>
  <c r="AL208" i="68"/>
  <c r="AL250" i="68"/>
  <c r="AL166" i="68"/>
  <c r="AL124" i="68"/>
  <c r="AL125" i="68"/>
  <c r="AL167" i="68"/>
  <c r="AM248" i="68"/>
  <c r="AM206" i="68"/>
  <c r="AM165" i="68"/>
  <c r="AM123" i="68"/>
  <c r="I481" i="75"/>
  <c r="K473" i="75"/>
  <c r="M474" i="75"/>
  <c r="AR62" i="75"/>
  <c r="AS60" i="75"/>
  <c r="AR118" i="75"/>
  <c r="AP283" i="75"/>
  <c r="G486" i="75"/>
  <c r="AY4" i="74"/>
  <c r="E48" i="74" s="1"/>
  <c r="C43" i="78" s="1"/>
  <c r="D43" i="78" s="1"/>
  <c r="AZ1" i="74"/>
  <c r="V42" i="78"/>
  <c r="J42" i="78"/>
  <c r="S42" i="78"/>
  <c r="AV42" i="78"/>
  <c r="AG42" i="78"/>
  <c r="AO42" i="78"/>
  <c r="F42" i="78"/>
  <c r="AF42" i="78"/>
  <c r="Q42" i="78"/>
  <c r="AP42" i="78"/>
  <c r="O42" i="78"/>
  <c r="T42" i="78"/>
  <c r="E42" i="78"/>
  <c r="AK42" i="78"/>
  <c r="M42" i="78"/>
  <c r="K42" i="78"/>
  <c r="AY42" i="78"/>
  <c r="AN42" i="78"/>
  <c r="D42" i="78"/>
  <c r="AT42" i="78"/>
  <c r="AI42" i="78"/>
  <c r="AQ42" i="78"/>
  <c r="Z42" i="78"/>
  <c r="R42" i="78"/>
  <c r="W42" i="78"/>
  <c r="AZ42" i="78"/>
  <c r="AR42" i="78"/>
  <c r="AS42" i="78"/>
  <c r="AC42" i="78"/>
  <c r="U42" i="78"/>
  <c r="G42" i="78"/>
  <c r="AE42" i="78"/>
  <c r="L42" i="78"/>
  <c r="AB42" i="78"/>
  <c r="AA42" i="78"/>
  <c r="P42" i="78"/>
  <c r="X42" i="78"/>
  <c r="AW42" i="78"/>
  <c r="I42" i="78"/>
  <c r="N42" i="78"/>
  <c r="AX42" i="78"/>
  <c r="AJ42" i="78"/>
  <c r="AU42" i="78"/>
  <c r="Y42" i="78"/>
  <c r="AH42" i="78"/>
  <c r="AM42" i="78"/>
  <c r="BA42" i="78"/>
  <c r="AD42" i="78"/>
  <c r="AL42" i="78"/>
  <c r="H42" i="78"/>
  <c r="AQ120" i="75"/>
  <c r="AQ64" i="75"/>
  <c r="AN539" i="75"/>
  <c r="AV263" i="75"/>
  <c r="AE76" i="75"/>
  <c r="W304" i="75"/>
  <c r="AS211" i="75"/>
  <c r="AF295" i="75"/>
  <c r="BA208" i="75"/>
  <c r="AX540" i="75"/>
  <c r="AG294" i="75"/>
  <c r="AT540" i="75"/>
  <c r="AP285" i="75"/>
  <c r="AH293" i="75"/>
  <c r="AM69" i="75"/>
  <c r="AZ211" i="75"/>
  <c r="AE132" i="75"/>
  <c r="AK70" i="75"/>
  <c r="AM207" i="75"/>
  <c r="AS541" i="75"/>
  <c r="AA80" i="75"/>
  <c r="AO286" i="75"/>
  <c r="AM124" i="75"/>
  <c r="Y138" i="75"/>
  <c r="BA266" i="75"/>
  <c r="AY212" i="75"/>
  <c r="AH130" i="75"/>
  <c r="AY267" i="75"/>
  <c r="Z301" i="75"/>
  <c r="AB136" i="75"/>
  <c r="AN124" i="75"/>
  <c r="AW539" i="75"/>
  <c r="AU540" i="75"/>
  <c r="AU541" i="75" s="1"/>
  <c r="AW266" i="75"/>
  <c r="AQ265" i="75"/>
  <c r="X140" i="75"/>
  <c r="AZ540" i="75"/>
  <c r="AR266" i="75"/>
  <c r="AI72" i="75"/>
  <c r="AV540" i="75"/>
  <c r="AL125" i="75"/>
  <c r="AI129" i="75"/>
  <c r="AJ128" i="75"/>
  <c r="AC298" i="75"/>
  <c r="AR540" i="75"/>
  <c r="AT207" i="75"/>
  <c r="AT208" i="75" s="1"/>
  <c r="AT209" i="75" s="1"/>
  <c r="AT210" i="75" s="1"/>
  <c r="AT211" i="75" s="1"/>
  <c r="X303" i="75"/>
  <c r="AD134" i="75"/>
  <c r="AR208" i="75"/>
  <c r="AP211" i="75"/>
  <c r="Y302" i="75"/>
  <c r="AP121" i="75"/>
  <c r="AL289" i="75"/>
  <c r="AJ71" i="75"/>
  <c r="AO123" i="75"/>
  <c r="AV211" i="75"/>
  <c r="AQ121" i="75"/>
  <c r="AU212" i="75"/>
  <c r="AP65" i="75"/>
  <c r="AU266" i="75"/>
  <c r="AN540" i="75"/>
  <c r="AQ211" i="75"/>
  <c r="AX266" i="75"/>
  <c r="AM288" i="75"/>
  <c r="AN287" i="75"/>
  <c r="AK263" i="75"/>
  <c r="AP266" i="75"/>
  <c r="AO265" i="75"/>
  <c r="Y83" i="75"/>
  <c r="AG75" i="75"/>
  <c r="AN211" i="75"/>
  <c r="AX212" i="75"/>
  <c r="Z82" i="75"/>
  <c r="AC78" i="75"/>
  <c r="AP540" i="75"/>
  <c r="AK127" i="75"/>
  <c r="BA540" i="75"/>
  <c r="AJ291" i="75"/>
  <c r="AC135" i="75"/>
  <c r="AI292" i="75"/>
  <c r="AY540" i="75"/>
  <c r="AG131" i="75"/>
  <c r="AO212" i="75"/>
  <c r="AH74" i="75"/>
  <c r="Z138" i="75"/>
  <c r="AL70" i="75"/>
  <c r="AZ266" i="75"/>
  <c r="AF131" i="75"/>
  <c r="AE296" i="75"/>
  <c r="AN266" i="75"/>
  <c r="AS266" i="75"/>
  <c r="AO541" i="75"/>
  <c r="AB299" i="75"/>
  <c r="AA300" i="75"/>
  <c r="AF76" i="75"/>
  <c r="BA541" i="75"/>
  <c r="AQ212" i="75"/>
  <c r="AN68" i="75"/>
  <c r="AK290" i="75"/>
  <c r="AA137" i="75"/>
  <c r="AB79" i="75"/>
  <c r="AD297" i="75"/>
  <c r="AT265" i="75"/>
  <c r="AW210" i="75"/>
  <c r="X84" i="75"/>
  <c r="AO67" i="75"/>
  <c r="AD77" i="75"/>
  <c r="AQ540" i="75"/>
  <c r="AW540" i="75"/>
  <c r="AW541" i="75" s="1"/>
  <c r="AM55" i="77" l="1"/>
  <c r="AM59" i="77" s="1"/>
  <c r="AM54" i="77"/>
  <c r="AM58" i="77" s="1"/>
  <c r="AL112" i="77"/>
  <c r="AJ104" i="73" s="1"/>
  <c r="AL60" i="77"/>
  <c r="AL61" i="77" s="1"/>
  <c r="AK32" i="80" s="1"/>
  <c r="AJ101" i="73" s="1"/>
  <c r="AL84" i="68"/>
  <c r="AL87" i="68"/>
  <c r="AK61" i="72"/>
  <c r="AK62" i="72" s="1"/>
  <c r="AK15" i="73" s="1"/>
  <c r="AM5" i="68"/>
  <c r="AM30" i="68" s="1"/>
  <c r="AL88" i="68"/>
  <c r="AL90" i="68"/>
  <c r="AL86" i="68"/>
  <c r="AL85" i="68"/>
  <c r="AL91" i="68"/>
  <c r="AL79" i="68"/>
  <c r="AL81" i="68"/>
  <c r="AL46" i="68"/>
  <c r="AM46" i="68" s="1"/>
  <c r="AL89" i="68"/>
  <c r="AL92" i="68"/>
  <c r="AL37" i="68"/>
  <c r="AM22" i="68"/>
  <c r="AM310" i="68"/>
  <c r="AN55" i="77"/>
  <c r="AN59" i="77" s="1"/>
  <c r="AN54" i="77"/>
  <c r="AC352" i="75"/>
  <c r="AF349" i="75"/>
  <c r="AL343" i="75"/>
  <c r="AN341" i="75"/>
  <c r="AD351" i="75"/>
  <c r="Z355" i="75"/>
  <c r="X357" i="75"/>
  <c r="AE350" i="75"/>
  <c r="Y356" i="75"/>
  <c r="AB353" i="75"/>
  <c r="AH347" i="75"/>
  <c r="AO340" i="75"/>
  <c r="AA354" i="75"/>
  <c r="W358" i="75"/>
  <c r="AK344" i="75"/>
  <c r="AP339" i="75"/>
  <c r="AG348" i="75"/>
  <c r="AI346" i="75"/>
  <c r="AJ345" i="75"/>
  <c r="AM342" i="75"/>
  <c r="AM60" i="77"/>
  <c r="AM61" i="77" s="1"/>
  <c r="AL32" i="80" s="1"/>
  <c r="AK101" i="73" s="1"/>
  <c r="AM112" i="77"/>
  <c r="AK104" i="73" s="1"/>
  <c r="U453" i="75"/>
  <c r="U452" i="75"/>
  <c r="S458" i="75"/>
  <c r="T455" i="75"/>
  <c r="V451" i="75"/>
  <c r="W449" i="75"/>
  <c r="AL634" i="75"/>
  <c r="AL628" i="75"/>
  <c r="AL638" i="75"/>
  <c r="AL632" i="75"/>
  <c r="AL642" i="75"/>
  <c r="AL636" i="75"/>
  <c r="AL633" i="75"/>
  <c r="AL627" i="75"/>
  <c r="AL621" i="75"/>
  <c r="AL644" i="75"/>
  <c r="AL625" i="75"/>
  <c r="AL648" i="75"/>
  <c r="AL629" i="75"/>
  <c r="AL623" i="75"/>
  <c r="AL649" i="75"/>
  <c r="AL643" i="75"/>
  <c r="AL617" i="75"/>
  <c r="AL637" i="75"/>
  <c r="AL631" i="75"/>
  <c r="AL641" i="75"/>
  <c r="AL635" i="75"/>
  <c r="AL645" i="75"/>
  <c r="AL639" i="75"/>
  <c r="AL618" i="75"/>
  <c r="AL630" i="75"/>
  <c r="AL624" i="75"/>
  <c r="AL647" i="75"/>
  <c r="AL616" i="75"/>
  <c r="AL622" i="75"/>
  <c r="AL620" i="75"/>
  <c r="AL626" i="75"/>
  <c r="AL619" i="75"/>
  <c r="AL646" i="75"/>
  <c r="AL640" i="75"/>
  <c r="AN556" i="75"/>
  <c r="AM559" i="75"/>
  <c r="AL579" i="75"/>
  <c r="AL573" i="75"/>
  <c r="AL583" i="75"/>
  <c r="AL577" i="75"/>
  <c r="AL587" i="75"/>
  <c r="AL581" i="75"/>
  <c r="AL563" i="75"/>
  <c r="AL572" i="75"/>
  <c r="AL566" i="75"/>
  <c r="AL589" i="75"/>
  <c r="AL561" i="75"/>
  <c r="AL593" i="75"/>
  <c r="AL560" i="75"/>
  <c r="AL568" i="75"/>
  <c r="AL564" i="75"/>
  <c r="AL588" i="75"/>
  <c r="AL582" i="75"/>
  <c r="AL576" i="75"/>
  <c r="AL570" i="75"/>
  <c r="AL580" i="75"/>
  <c r="AL574" i="75"/>
  <c r="AL584" i="75"/>
  <c r="AL578" i="75"/>
  <c r="AL575" i="75"/>
  <c r="AL569" i="75"/>
  <c r="AL592" i="75"/>
  <c r="AL586" i="75"/>
  <c r="AL567" i="75"/>
  <c r="AL590" i="75"/>
  <c r="AL571" i="75"/>
  <c r="AL565" i="75"/>
  <c r="AL591" i="75"/>
  <c r="AL585" i="75"/>
  <c r="AL562" i="75"/>
  <c r="AN612" i="75"/>
  <c r="AM615" i="75"/>
  <c r="AN4" i="75"/>
  <c r="P462" i="75"/>
  <c r="E482" i="75"/>
  <c r="O469" i="75"/>
  <c r="O470" i="75"/>
  <c r="O471" i="75"/>
  <c r="H486" i="75"/>
  <c r="J479" i="75"/>
  <c r="L475" i="75"/>
  <c r="L476" i="75"/>
  <c r="AM329" i="68"/>
  <c r="D45" i="78"/>
  <c r="AL286" i="68"/>
  <c r="AL328" i="68"/>
  <c r="V450" i="75"/>
  <c r="R462" i="75"/>
  <c r="N477" i="75"/>
  <c r="AL279" i="68"/>
  <c r="AL321" i="68"/>
  <c r="AN285" i="68"/>
  <c r="AN327" i="68"/>
  <c r="AN322" i="68"/>
  <c r="AN280" i="68"/>
  <c r="AM323" i="68"/>
  <c r="AM281" i="68"/>
  <c r="AN267" i="68"/>
  <c r="AN309" i="68"/>
  <c r="AN265" i="68"/>
  <c r="AN307" i="68"/>
  <c r="AM315" i="68"/>
  <c r="AM273" i="68"/>
  <c r="AN310" i="68"/>
  <c r="AN268" i="68"/>
  <c r="AN316" i="68"/>
  <c r="AN274" i="68"/>
  <c r="AN269" i="68"/>
  <c r="AN311" i="68"/>
  <c r="AN263" i="68"/>
  <c r="AN305" i="68"/>
  <c r="AM325" i="68"/>
  <c r="AM283" i="68"/>
  <c r="AL55" i="76"/>
  <c r="AL56" i="76" s="1"/>
  <c r="AN330" i="68"/>
  <c r="AN288" i="68"/>
  <c r="AN272" i="68"/>
  <c r="AN314" i="68"/>
  <c r="AM264" i="68"/>
  <c r="AM306" i="68"/>
  <c r="AM335" i="68"/>
  <c r="AM293" i="68"/>
  <c r="AN270" i="68"/>
  <c r="AN312" i="68"/>
  <c r="AN308" i="68"/>
  <c r="AN266" i="68"/>
  <c r="AM334" i="68"/>
  <c r="AM292" i="68"/>
  <c r="AN320" i="68"/>
  <c r="AN278" i="68"/>
  <c r="AO1" i="75"/>
  <c r="AN324" i="68"/>
  <c r="AN282" i="68"/>
  <c r="AM284" i="68"/>
  <c r="AM326" i="68"/>
  <c r="AN332" i="68"/>
  <c r="AN290" i="68"/>
  <c r="AM313" i="68"/>
  <c r="AM271" i="68"/>
  <c r="AN29" i="72"/>
  <c r="AN2" i="68"/>
  <c r="AN333" i="68"/>
  <c r="AN291" i="68"/>
  <c r="AN317" i="68"/>
  <c r="AN275" i="68"/>
  <c r="AN319" i="68"/>
  <c r="AN277" i="68"/>
  <c r="AM11" i="75"/>
  <c r="AM16" i="75"/>
  <c r="AM27" i="75"/>
  <c r="AM32" i="75"/>
  <c r="AM7" i="75"/>
  <c r="AM20" i="75"/>
  <c r="AM23" i="75"/>
  <c r="AM8" i="75"/>
  <c r="AM19" i="75"/>
  <c r="AM24" i="75"/>
  <c r="AM12" i="75"/>
  <c r="AM15" i="75"/>
  <c r="AM28" i="75"/>
  <c r="AM31" i="75"/>
  <c r="AM25" i="75"/>
  <c r="AM39" i="75"/>
  <c r="AM26" i="75"/>
  <c r="AM13" i="75"/>
  <c r="AM5" i="75"/>
  <c r="AM36" i="75"/>
  <c r="AM38" i="75"/>
  <c r="AM22" i="75"/>
  <c r="AM14" i="75"/>
  <c r="AM10" i="75"/>
  <c r="AM29" i="75"/>
  <c r="AM21" i="75"/>
  <c r="AM17" i="75"/>
  <c r="AM9" i="75"/>
  <c r="AM35" i="75"/>
  <c r="AM30" i="75"/>
  <c r="AM33" i="75"/>
  <c r="AM34" i="75"/>
  <c r="AM37" i="75"/>
  <c r="AM18" i="75"/>
  <c r="AM6" i="75"/>
  <c r="AN287" i="68"/>
  <c r="AN329" i="68"/>
  <c r="AM289" i="68"/>
  <c r="AM331" i="68"/>
  <c r="AN276" i="68"/>
  <c r="AN318" i="68"/>
  <c r="AM72" i="68"/>
  <c r="AM139" i="68"/>
  <c r="AM97" i="68"/>
  <c r="AM138" i="68"/>
  <c r="AM96" i="68"/>
  <c r="AM112" i="68"/>
  <c r="AM154" i="68"/>
  <c r="AM103" i="68"/>
  <c r="AM145" i="68"/>
  <c r="AM60" i="68"/>
  <c r="AM68" i="68"/>
  <c r="AM28" i="68"/>
  <c r="AN183" i="68"/>
  <c r="AN225" i="68"/>
  <c r="AM32" i="68"/>
  <c r="AM199" i="68"/>
  <c r="AM241" i="68"/>
  <c r="AM160" i="68"/>
  <c r="AM118" i="68"/>
  <c r="AM71" i="68"/>
  <c r="AM227" i="68"/>
  <c r="AM185" i="68"/>
  <c r="AM201" i="68"/>
  <c r="AM243" i="68"/>
  <c r="AM221" i="68"/>
  <c r="AM179" i="68"/>
  <c r="AM121" i="68"/>
  <c r="AM163" i="68"/>
  <c r="AN184" i="68"/>
  <c r="AN226" i="68"/>
  <c r="AM80" i="68"/>
  <c r="AN98" i="68"/>
  <c r="AN140" i="68"/>
  <c r="AM23" i="68"/>
  <c r="AM182" i="68"/>
  <c r="AM224" i="68"/>
  <c r="AM14" i="68"/>
  <c r="AN229" i="68"/>
  <c r="AN187" i="68"/>
  <c r="AM232" i="68"/>
  <c r="AM190" i="68"/>
  <c r="AM157" i="68"/>
  <c r="AM115" i="68"/>
  <c r="AM64" i="68"/>
  <c r="AM99" i="68"/>
  <c r="AM141" i="68"/>
  <c r="AM75" i="68"/>
  <c r="AM207" i="68"/>
  <c r="AM249" i="68"/>
  <c r="AN203" i="68"/>
  <c r="AN245" i="68"/>
  <c r="AM58" i="68"/>
  <c r="AM107" i="68"/>
  <c r="AM149" i="68"/>
  <c r="AM34" i="68"/>
  <c r="AM55" i="68"/>
  <c r="AM114" i="68"/>
  <c r="AM156" i="68"/>
  <c r="AM21" i="68"/>
  <c r="AN222" i="68"/>
  <c r="AN180" i="68"/>
  <c r="AM54" i="68"/>
  <c r="AN106" i="68"/>
  <c r="AN148" i="68"/>
  <c r="AN181" i="68"/>
  <c r="AN223" i="68"/>
  <c r="AM95" i="68"/>
  <c r="AM137" i="68"/>
  <c r="AN192" i="68"/>
  <c r="AN234" i="68"/>
  <c r="AM25" i="68"/>
  <c r="AN142" i="68"/>
  <c r="AN100" i="68"/>
  <c r="AN194" i="68"/>
  <c r="AN236" i="68"/>
  <c r="AM78" i="68"/>
  <c r="AM61" i="68"/>
  <c r="AN244" i="68"/>
  <c r="AN202" i="68"/>
  <c r="AM204" i="68"/>
  <c r="AM246" i="68"/>
  <c r="AM116" i="68"/>
  <c r="AM158" i="68"/>
  <c r="AM31" i="68"/>
  <c r="AM62" i="68"/>
  <c r="AM11" i="68"/>
  <c r="AM59" i="68"/>
  <c r="AM161" i="68"/>
  <c r="AM119" i="68"/>
  <c r="AM188" i="68"/>
  <c r="AM230" i="68"/>
  <c r="AM196" i="68"/>
  <c r="AM238" i="68"/>
  <c r="AN143" i="68"/>
  <c r="AN101" i="68"/>
  <c r="AM110" i="68"/>
  <c r="AM152" i="68"/>
  <c r="AM247" i="68"/>
  <c r="AM205" i="68"/>
  <c r="AM151" i="68"/>
  <c r="AM109" i="68"/>
  <c r="AN162" i="68"/>
  <c r="AN120" i="68"/>
  <c r="AM197" i="68"/>
  <c r="AM239" i="68"/>
  <c r="AM111" i="68"/>
  <c r="AM153" i="68"/>
  <c r="AM122" i="68"/>
  <c r="AM164" i="68"/>
  <c r="AM147" i="68"/>
  <c r="AM105" i="68"/>
  <c r="AM35" i="68"/>
  <c r="AM228" i="68"/>
  <c r="AM186" i="68"/>
  <c r="AM66" i="68"/>
  <c r="AN159" i="68"/>
  <c r="AN117" i="68"/>
  <c r="AM104" i="68"/>
  <c r="AM146" i="68"/>
  <c r="AN242" i="68"/>
  <c r="AN200" i="68"/>
  <c r="AM102" i="68"/>
  <c r="AM144" i="68"/>
  <c r="AN235" i="68"/>
  <c r="AN193" i="68"/>
  <c r="AN195" i="68"/>
  <c r="AN237" i="68"/>
  <c r="AM189" i="68"/>
  <c r="AM231" i="68"/>
  <c r="AM57" i="68"/>
  <c r="AN198" i="68"/>
  <c r="AN240" i="68"/>
  <c r="AM27" i="68"/>
  <c r="AM155" i="68"/>
  <c r="AM113" i="68"/>
  <c r="AM150" i="68"/>
  <c r="AM108" i="68"/>
  <c r="AM191" i="68"/>
  <c r="AM233" i="68"/>
  <c r="AN165" i="68"/>
  <c r="AN123" i="68"/>
  <c r="AN248" i="68"/>
  <c r="AN206" i="68"/>
  <c r="AM167" i="68"/>
  <c r="AM125" i="68"/>
  <c r="AM166" i="68"/>
  <c r="AM124" i="68"/>
  <c r="AM208" i="68"/>
  <c r="AM250" i="68"/>
  <c r="AM209" i="68"/>
  <c r="AM251" i="68"/>
  <c r="AM83" i="68"/>
  <c r="AM82" i="68"/>
  <c r="I482" i="75"/>
  <c r="K477" i="75"/>
  <c r="K475" i="75"/>
  <c r="K474" i="75"/>
  <c r="K476" i="75"/>
  <c r="M475" i="75"/>
  <c r="AQ283" i="75"/>
  <c r="AS118" i="75"/>
  <c r="AS62" i="75"/>
  <c r="AT60" i="75"/>
  <c r="G487" i="75"/>
  <c r="AL43" i="78"/>
  <c r="AL45" i="78" s="1"/>
  <c r="R43" i="78"/>
  <c r="R45" i="78" s="1"/>
  <c r="J43" i="78"/>
  <c r="J45" i="78" s="1"/>
  <c r="AS43" i="78"/>
  <c r="AS45" i="78" s="1"/>
  <c r="AG43" i="78"/>
  <c r="AG45" i="78" s="1"/>
  <c r="X43" i="78"/>
  <c r="X45" i="78" s="1"/>
  <c r="AZ43" i="78"/>
  <c r="AZ45" i="78" s="1"/>
  <c r="P43" i="78"/>
  <c r="P45" i="78" s="1"/>
  <c r="AC43" i="78"/>
  <c r="AC45" i="78" s="1"/>
  <c r="V43" i="78"/>
  <c r="V45" i="78" s="1"/>
  <c r="E43" i="78"/>
  <c r="E45" i="78" s="1"/>
  <c r="AY43" i="78"/>
  <c r="AY45" i="78" s="1"/>
  <c r="AU43" i="78"/>
  <c r="AU45" i="78" s="1"/>
  <c r="AN43" i="78"/>
  <c r="AN45" i="78" s="1"/>
  <c r="AW43" i="78"/>
  <c r="AW45" i="78" s="1"/>
  <c r="AT43" i="78"/>
  <c r="AT45" i="78" s="1"/>
  <c r="L43" i="78"/>
  <c r="L45" i="78" s="1"/>
  <c r="U43" i="78"/>
  <c r="U45" i="78" s="1"/>
  <c r="H43" i="78"/>
  <c r="H45" i="78" s="1"/>
  <c r="AR43" i="78"/>
  <c r="AR45" i="78" s="1"/>
  <c r="AO43" i="78"/>
  <c r="AO45" i="78" s="1"/>
  <c r="AE43" i="78"/>
  <c r="AE45" i="78" s="1"/>
  <c r="G43" i="78"/>
  <c r="G45" i="78" s="1"/>
  <c r="O43" i="78"/>
  <c r="O45" i="78" s="1"/>
  <c r="AQ43" i="78"/>
  <c r="AQ45" i="78" s="1"/>
  <c r="AK43" i="78"/>
  <c r="AK45" i="78" s="1"/>
  <c r="AP43" i="78"/>
  <c r="AP45" i="78" s="1"/>
  <c r="N43" i="78"/>
  <c r="N45" i="78" s="1"/>
  <c r="I43" i="78"/>
  <c r="I45" i="78" s="1"/>
  <c r="BA43" i="78"/>
  <c r="BA45" i="78" s="1"/>
  <c r="K43" i="78"/>
  <c r="K45" i="78" s="1"/>
  <c r="Y43" i="78"/>
  <c r="Y45" i="78" s="1"/>
  <c r="AD43" i="78"/>
  <c r="AD45" i="78" s="1"/>
  <c r="AA43" i="78"/>
  <c r="AA45" i="78" s="1"/>
  <c r="AJ43" i="78"/>
  <c r="AJ45" i="78" s="1"/>
  <c r="S43" i="78"/>
  <c r="S45" i="78" s="1"/>
  <c r="AX43" i="78"/>
  <c r="AX45" i="78" s="1"/>
  <c r="Z43" i="78"/>
  <c r="Z45" i="78" s="1"/>
  <c r="AI43" i="78"/>
  <c r="AI45" i="78" s="1"/>
  <c r="AH43" i="78"/>
  <c r="AH45" i="78" s="1"/>
  <c r="AV43" i="78"/>
  <c r="AV45" i="78" s="1"/>
  <c r="AF43" i="78"/>
  <c r="AF45" i="78" s="1"/>
  <c r="AB43" i="78"/>
  <c r="AB45" i="78" s="1"/>
  <c r="M43" i="78"/>
  <c r="M45" i="78" s="1"/>
  <c r="W43" i="78"/>
  <c r="W45" i="78" s="1"/>
  <c r="T43" i="78"/>
  <c r="T45" i="78" s="1"/>
  <c r="Q43" i="78"/>
  <c r="Q45" i="78" s="1"/>
  <c r="F43" i="78"/>
  <c r="F45" i="78" s="1"/>
  <c r="AM43" i="78"/>
  <c r="AM45" i="78" s="1"/>
  <c r="BA1" i="74"/>
  <c r="AZ4" i="74"/>
  <c r="AR64" i="75"/>
  <c r="AR120" i="75"/>
  <c r="AZ541" i="75"/>
  <c r="AU267" i="75"/>
  <c r="Z139" i="75"/>
  <c r="AO68" i="75"/>
  <c r="AX213" i="75"/>
  <c r="AS212" i="75"/>
  <c r="AH131" i="75"/>
  <c r="AQ65" i="75"/>
  <c r="AP267" i="75"/>
  <c r="AG295" i="75"/>
  <c r="AV212" i="75"/>
  <c r="AI293" i="75"/>
  <c r="AG76" i="75"/>
  <c r="AL290" i="75"/>
  <c r="AD298" i="75"/>
  <c r="AS267" i="75"/>
  <c r="AG132" i="75"/>
  <c r="AZ267" i="75"/>
  <c r="AL126" i="75"/>
  <c r="AE77" i="75"/>
  <c r="AI73" i="75"/>
  <c r="AT212" i="75"/>
  <c r="AR267" i="75"/>
  <c r="BA209" i="75"/>
  <c r="AP286" i="75"/>
  <c r="AA138" i="75"/>
  <c r="Y139" i="75"/>
  <c r="AP122" i="75"/>
  <c r="AV264" i="75"/>
  <c r="AC136" i="75"/>
  <c r="AY541" i="75"/>
  <c r="AB300" i="75"/>
  <c r="AX541" i="75"/>
  <c r="AQ266" i="75"/>
  <c r="AM289" i="75"/>
  <c r="AN125" i="75"/>
  <c r="AX267" i="75"/>
  <c r="AQ213" i="75"/>
  <c r="AM208" i="75"/>
  <c r="AH75" i="75"/>
  <c r="AS542" i="75"/>
  <c r="AR65" i="75"/>
  <c r="X304" i="75"/>
  <c r="Y84" i="75"/>
  <c r="AJ129" i="75"/>
  <c r="AM70" i="75"/>
  <c r="AZ212" i="75"/>
  <c r="AD135" i="75"/>
  <c r="AY213" i="75"/>
  <c r="AZ542" i="75"/>
  <c r="AM125" i="75"/>
  <c r="AU268" i="75"/>
  <c r="AO287" i="75"/>
  <c r="AH294" i="75"/>
  <c r="AI130" i="75"/>
  <c r="AK71" i="75"/>
  <c r="AO124" i="75"/>
  <c r="AR209" i="75"/>
  <c r="AC299" i="75"/>
  <c r="AK291" i="75"/>
  <c r="AV541" i="75"/>
  <c r="AV542" i="75" s="1"/>
  <c r="AU542" i="75"/>
  <c r="AY268" i="75"/>
  <c r="AE133" i="75"/>
  <c r="AL71" i="75"/>
  <c r="BA542" i="75"/>
  <c r="Z302" i="75"/>
  <c r="AW267" i="75"/>
  <c r="AA81" i="75"/>
  <c r="AB80" i="75"/>
  <c r="AP212" i="75"/>
  <c r="AK128" i="75"/>
  <c r="AQ122" i="75"/>
  <c r="AC79" i="75"/>
  <c r="AJ72" i="75"/>
  <c r="AT266" i="75"/>
  <c r="AD78" i="75"/>
  <c r="Z83" i="75"/>
  <c r="AW211" i="75"/>
  <c r="AE297" i="75"/>
  <c r="AR541" i="75"/>
  <c r="AP66" i="75"/>
  <c r="AP541" i="75"/>
  <c r="AB137" i="75"/>
  <c r="AN288" i="75"/>
  <c r="AU213" i="75"/>
  <c r="AT541" i="75"/>
  <c r="AF132" i="75"/>
  <c r="AA301" i="75"/>
  <c r="BA267" i="75"/>
  <c r="AF77" i="75"/>
  <c r="AW542" i="75"/>
  <c r="AJ292" i="75"/>
  <c r="AO266" i="75"/>
  <c r="Y303" i="75"/>
  <c r="AN69" i="75"/>
  <c r="AQ541" i="75"/>
  <c r="AF296" i="75"/>
  <c r="AQ285" i="75"/>
  <c r="AM40" i="68" l="1"/>
  <c r="AM17" i="68"/>
  <c r="AN17" i="68" s="1"/>
  <c r="AM20" i="68"/>
  <c r="AM36" i="68"/>
  <c r="AN78" i="68" s="1"/>
  <c r="AM12" i="68"/>
  <c r="AM63" i="68"/>
  <c r="AM13" i="68"/>
  <c r="AM33" i="68"/>
  <c r="AN33" i="68" s="1"/>
  <c r="AM74" i="68"/>
  <c r="AM70" i="68"/>
  <c r="AM18" i="68"/>
  <c r="AM37" i="68"/>
  <c r="AN37" i="68" s="1"/>
  <c r="AM41" i="68"/>
  <c r="AM69" i="68"/>
  <c r="AM15" i="68"/>
  <c r="AM24" i="68"/>
  <c r="AN24" i="68" s="1"/>
  <c r="AM77" i="68"/>
  <c r="AM53" i="68"/>
  <c r="AM73" i="68"/>
  <c r="AM19" i="68"/>
  <c r="AN61" i="68" s="1"/>
  <c r="AM67" i="68"/>
  <c r="AM76" i="68"/>
  <c r="AM16" i="68"/>
  <c r="AM56" i="68"/>
  <c r="AM65" i="68"/>
  <c r="AM38" i="68"/>
  <c r="AN38" i="68" s="1"/>
  <c r="AM29" i="68"/>
  <c r="AM26" i="68"/>
  <c r="AN68" i="68" s="1"/>
  <c r="AM42" i="68"/>
  <c r="AN42" i="68" s="1"/>
  <c r="AN5" i="68"/>
  <c r="AM85" i="68"/>
  <c r="AM87" i="68"/>
  <c r="AM88" i="68"/>
  <c r="AM90" i="68"/>
  <c r="AM91" i="68"/>
  <c r="AM43" i="68"/>
  <c r="AN43" i="68" s="1"/>
  <c r="AM44" i="68"/>
  <c r="AN44" i="68" s="1"/>
  <c r="AM84" i="68"/>
  <c r="AM86" i="68"/>
  <c r="AM92" i="68"/>
  <c r="AM79" i="68"/>
  <c r="AM81" i="68"/>
  <c r="AM89" i="68"/>
  <c r="AM47" i="68"/>
  <c r="AN47" i="68" s="1"/>
  <c r="AL61" i="72"/>
  <c r="AL62" i="72" s="1"/>
  <c r="AL15" i="73" s="1"/>
  <c r="AM39" i="68"/>
  <c r="AN39" i="68" s="1"/>
  <c r="AM45" i="68"/>
  <c r="AN45" i="68" s="1"/>
  <c r="AO55" i="77"/>
  <c r="AO59" i="77" s="1"/>
  <c r="AO54" i="77"/>
  <c r="AO58" i="77" s="1"/>
  <c r="X358" i="75"/>
  <c r="Z356" i="75"/>
  <c r="AA355" i="75"/>
  <c r="AO341" i="75"/>
  <c r="AH348" i="75"/>
  <c r="AN342" i="75"/>
  <c r="AD352" i="75"/>
  <c r="AK345" i="75"/>
  <c r="AM343" i="75"/>
  <c r="AG349" i="75"/>
  <c r="AB354" i="75"/>
  <c r="Y357" i="75"/>
  <c r="AE351" i="75"/>
  <c r="AI347" i="75"/>
  <c r="AL344" i="75"/>
  <c r="AP340" i="75"/>
  <c r="AF350" i="75"/>
  <c r="AJ346" i="75"/>
  <c r="AC353" i="75"/>
  <c r="AQ339" i="75"/>
  <c r="AN60" i="77"/>
  <c r="AN61" i="77" s="1"/>
  <c r="AM32" i="80" s="1"/>
  <c r="AL101" i="73" s="1"/>
  <c r="U454" i="75"/>
  <c r="AN112" i="77"/>
  <c r="AL104" i="73" s="1"/>
  <c r="AN58" i="77"/>
  <c r="T458" i="75"/>
  <c r="T457" i="75"/>
  <c r="T456" i="75"/>
  <c r="W450" i="75"/>
  <c r="AO612" i="75"/>
  <c r="AN615" i="75"/>
  <c r="AO556" i="75"/>
  <c r="AN559" i="75"/>
  <c r="AM650" i="75"/>
  <c r="AM619" i="75"/>
  <c r="AM621" i="75"/>
  <c r="AM618" i="75"/>
  <c r="AM641" i="75"/>
  <c r="AM639" i="75"/>
  <c r="AM632" i="75"/>
  <c r="AM630" i="75"/>
  <c r="AM633" i="75"/>
  <c r="AM631" i="75"/>
  <c r="AM637" i="75"/>
  <c r="AM635" i="75"/>
  <c r="AM628" i="75"/>
  <c r="AM626" i="75"/>
  <c r="AM648" i="75"/>
  <c r="AM646" i="75"/>
  <c r="AM620" i="75"/>
  <c r="AM649" i="75"/>
  <c r="AM647" i="75"/>
  <c r="AM624" i="75"/>
  <c r="AM622" i="75"/>
  <c r="AM644" i="75"/>
  <c r="AM642" i="75"/>
  <c r="AM616" i="75"/>
  <c r="AM629" i="75"/>
  <c r="AM627" i="75"/>
  <c r="AM636" i="75"/>
  <c r="AM634" i="75"/>
  <c r="AM640" i="75"/>
  <c r="AM638" i="75"/>
  <c r="AM617" i="75"/>
  <c r="AM625" i="75"/>
  <c r="AM623" i="75"/>
  <c r="AM645" i="75"/>
  <c r="AM643" i="75"/>
  <c r="AM566" i="75"/>
  <c r="AM573" i="75"/>
  <c r="AM567" i="75"/>
  <c r="AM563" i="75"/>
  <c r="AM587" i="75"/>
  <c r="AM581" i="75"/>
  <c r="AM578" i="75"/>
  <c r="AM572" i="75"/>
  <c r="AM589" i="75"/>
  <c r="AM582" i="75"/>
  <c r="AM576" i="75"/>
  <c r="AM583" i="75"/>
  <c r="AM577" i="75"/>
  <c r="AM574" i="75"/>
  <c r="AM568" i="75"/>
  <c r="AM594" i="75"/>
  <c r="AM588" i="75"/>
  <c r="AM560" i="75"/>
  <c r="AM592" i="75"/>
  <c r="AM570" i="75"/>
  <c r="AM593" i="75"/>
  <c r="AM590" i="75"/>
  <c r="AM584" i="75"/>
  <c r="AM561" i="75"/>
  <c r="AM575" i="75"/>
  <c r="AM569" i="75"/>
  <c r="AM579" i="75"/>
  <c r="AM586" i="75"/>
  <c r="AM580" i="75"/>
  <c r="AM562" i="75"/>
  <c r="AM571" i="75"/>
  <c r="AM565" i="75"/>
  <c r="AM591" i="75"/>
  <c r="AM585" i="75"/>
  <c r="AM564" i="75"/>
  <c r="AO4" i="75"/>
  <c r="E483" i="75"/>
  <c r="Q463" i="75"/>
  <c r="E484" i="75"/>
  <c r="P464" i="75"/>
  <c r="P463" i="75"/>
  <c r="F483" i="75"/>
  <c r="S460" i="75"/>
  <c r="H487" i="75"/>
  <c r="R463" i="75"/>
  <c r="L477" i="75"/>
  <c r="L479" i="75"/>
  <c r="O472" i="75"/>
  <c r="J481" i="75"/>
  <c r="J480" i="75"/>
  <c r="X21" i="76"/>
  <c r="X23" i="76" s="1"/>
  <c r="AM328" i="68"/>
  <c r="AM286" i="68"/>
  <c r="U455" i="75"/>
  <c r="N478" i="75"/>
  <c r="AM321" i="68"/>
  <c r="AM279" i="68"/>
  <c r="R464" i="75"/>
  <c r="AO29" i="72"/>
  <c r="AO2" i="68"/>
  <c r="AO312" i="68"/>
  <c r="AO270" i="68"/>
  <c r="AO269" i="68"/>
  <c r="AO311" i="68"/>
  <c r="AO267" i="68"/>
  <c r="AO309" i="68"/>
  <c r="AN331" i="68"/>
  <c r="AN289" i="68"/>
  <c r="AM55" i="76"/>
  <c r="AM56" i="76" s="1"/>
  <c r="AO277" i="68"/>
  <c r="AO319" i="68"/>
  <c r="AO317" i="68"/>
  <c r="AO275" i="68"/>
  <c r="AO324" i="68"/>
  <c r="AO282" i="68"/>
  <c r="AO278" i="68"/>
  <c r="AO320" i="68"/>
  <c r="AN292" i="68"/>
  <c r="AN334" i="68"/>
  <c r="AN306" i="68"/>
  <c r="AN264" i="68"/>
  <c r="AN283" i="68"/>
  <c r="AN325" i="68"/>
  <c r="AN273" i="68"/>
  <c r="AN315" i="68"/>
  <c r="AO280" i="68"/>
  <c r="AO322" i="68"/>
  <c r="AN284" i="68"/>
  <c r="AN326" i="68"/>
  <c r="AP1" i="75"/>
  <c r="AO330" i="68"/>
  <c r="AO288" i="68"/>
  <c r="AO305" i="68"/>
  <c r="AO263" i="68"/>
  <c r="AO265" i="68"/>
  <c r="AO307" i="68"/>
  <c r="AO327" i="68"/>
  <c r="AO285" i="68"/>
  <c r="AO276" i="68"/>
  <c r="AO318" i="68"/>
  <c r="AO329" i="68"/>
  <c r="AO287" i="68"/>
  <c r="AO291" i="68"/>
  <c r="AO333" i="68"/>
  <c r="AN313" i="68"/>
  <c r="AN271" i="68"/>
  <c r="AO290" i="68"/>
  <c r="AO332" i="68"/>
  <c r="AN8" i="75"/>
  <c r="AN12" i="75"/>
  <c r="AN16" i="75"/>
  <c r="AN20" i="75"/>
  <c r="AN24" i="75"/>
  <c r="AN28" i="75"/>
  <c r="AN32" i="75"/>
  <c r="AN36" i="75"/>
  <c r="AN40" i="75"/>
  <c r="AN7" i="75"/>
  <c r="AN11" i="75"/>
  <c r="AN15" i="75"/>
  <c r="AN19" i="75"/>
  <c r="AN23" i="75"/>
  <c r="AN27" i="75"/>
  <c r="AN31" i="75"/>
  <c r="AN35" i="75"/>
  <c r="AN39" i="75"/>
  <c r="AN6" i="75"/>
  <c r="AN10" i="75"/>
  <c r="AN14" i="75"/>
  <c r="AN18" i="75"/>
  <c r="AN22" i="75"/>
  <c r="AN26" i="75"/>
  <c r="AN30" i="75"/>
  <c r="AN34" i="75"/>
  <c r="AN38" i="75"/>
  <c r="AN5" i="75"/>
  <c r="AN9" i="75"/>
  <c r="AN13" i="75"/>
  <c r="AN17" i="75"/>
  <c r="AN21" i="75"/>
  <c r="AN25" i="75"/>
  <c r="AN29" i="75"/>
  <c r="AN33" i="75"/>
  <c r="AN37" i="75"/>
  <c r="AO266" i="68"/>
  <c r="AO308" i="68"/>
  <c r="AN335" i="68"/>
  <c r="AN293" i="68"/>
  <c r="AO314" i="68"/>
  <c r="AO272" i="68"/>
  <c r="AO316" i="68"/>
  <c r="AO274" i="68"/>
  <c r="AO268" i="68"/>
  <c r="AO310" i="68"/>
  <c r="AN281" i="68"/>
  <c r="AN323" i="68"/>
  <c r="AN150" i="68"/>
  <c r="AN108" i="68"/>
  <c r="AN27" i="68"/>
  <c r="AN69" i="68"/>
  <c r="AO117" i="68"/>
  <c r="AO159" i="68"/>
  <c r="AN228" i="68"/>
  <c r="AN186" i="68"/>
  <c r="AN105" i="68"/>
  <c r="AN147" i="68"/>
  <c r="AO120" i="68"/>
  <c r="AO162" i="68"/>
  <c r="AN205" i="68"/>
  <c r="AN247" i="68"/>
  <c r="AO101" i="68"/>
  <c r="AO143" i="68"/>
  <c r="AO244" i="68"/>
  <c r="AO202" i="68"/>
  <c r="AO142" i="68"/>
  <c r="AO100" i="68"/>
  <c r="AN21" i="68"/>
  <c r="AN63" i="68"/>
  <c r="AN232" i="68"/>
  <c r="AN190" i="68"/>
  <c r="AN80" i="68"/>
  <c r="AN29" i="68"/>
  <c r="AN71" i="68"/>
  <c r="AN26" i="68"/>
  <c r="AN138" i="68"/>
  <c r="AN96" i="68"/>
  <c r="AN30" i="68"/>
  <c r="AN72" i="68"/>
  <c r="AN233" i="68"/>
  <c r="AN191" i="68"/>
  <c r="AO240" i="68"/>
  <c r="AO198" i="68"/>
  <c r="AN189" i="68"/>
  <c r="AN231" i="68"/>
  <c r="AN146" i="68"/>
  <c r="AN104" i="68"/>
  <c r="AN66" i="68"/>
  <c r="AN122" i="68"/>
  <c r="AN164" i="68"/>
  <c r="AN197" i="68"/>
  <c r="AN239" i="68"/>
  <c r="AN110" i="68"/>
  <c r="AN152" i="68"/>
  <c r="AN196" i="68"/>
  <c r="AN238" i="68"/>
  <c r="AN204" i="68"/>
  <c r="AN246" i="68"/>
  <c r="AN19" i="68"/>
  <c r="AO236" i="68"/>
  <c r="AO194" i="68"/>
  <c r="AN137" i="68"/>
  <c r="AN95" i="68"/>
  <c r="AO148" i="68"/>
  <c r="AO106" i="68"/>
  <c r="AN114" i="68"/>
  <c r="AN156" i="68"/>
  <c r="AN58" i="68"/>
  <c r="AN16" i="68"/>
  <c r="AN249" i="68"/>
  <c r="AN207" i="68"/>
  <c r="AN99" i="68"/>
  <c r="AN141" i="68"/>
  <c r="AN182" i="68"/>
  <c r="AN224" i="68"/>
  <c r="AO140" i="68"/>
  <c r="AO98" i="68"/>
  <c r="AO226" i="68"/>
  <c r="AO184" i="68"/>
  <c r="AN74" i="68"/>
  <c r="AN32" i="68"/>
  <c r="AN28" i="68"/>
  <c r="AN70" i="68"/>
  <c r="AN154" i="68"/>
  <c r="AN112" i="68"/>
  <c r="AN113" i="68"/>
  <c r="AN155" i="68"/>
  <c r="AO235" i="68"/>
  <c r="AO193" i="68"/>
  <c r="AO242" i="68"/>
  <c r="AO200" i="68"/>
  <c r="AN77" i="68"/>
  <c r="AN35" i="68"/>
  <c r="AN151" i="68"/>
  <c r="AN109" i="68"/>
  <c r="AN161" i="68"/>
  <c r="AN119" i="68"/>
  <c r="AN53" i="68"/>
  <c r="AN11" i="68"/>
  <c r="AN31" i="68"/>
  <c r="AN73" i="68"/>
  <c r="AN67" i="68"/>
  <c r="AN25" i="68"/>
  <c r="AO222" i="68"/>
  <c r="AO180" i="68"/>
  <c r="AN34" i="68"/>
  <c r="AN76" i="68"/>
  <c r="AN115" i="68"/>
  <c r="AN157" i="68"/>
  <c r="AO187" i="68"/>
  <c r="AO229" i="68"/>
  <c r="AN221" i="68"/>
  <c r="AN179" i="68"/>
  <c r="AN227" i="68"/>
  <c r="AN185" i="68"/>
  <c r="AN118" i="68"/>
  <c r="AN160" i="68"/>
  <c r="AN18" i="68"/>
  <c r="AN60" i="68"/>
  <c r="AN139" i="68"/>
  <c r="AN97" i="68"/>
  <c r="AN15" i="68"/>
  <c r="AN57" i="68"/>
  <c r="AO195" i="68"/>
  <c r="AO237" i="68"/>
  <c r="AN102" i="68"/>
  <c r="AN144" i="68"/>
  <c r="AN153" i="68"/>
  <c r="AN111" i="68"/>
  <c r="AN188" i="68"/>
  <c r="AN230" i="68"/>
  <c r="AN59" i="68"/>
  <c r="AN20" i="68"/>
  <c r="AN62" i="68"/>
  <c r="AN158" i="68"/>
  <c r="AN116" i="68"/>
  <c r="AN36" i="68"/>
  <c r="AO234" i="68"/>
  <c r="AO192" i="68"/>
  <c r="AO223" i="68"/>
  <c r="AO181" i="68"/>
  <c r="AN12" i="68"/>
  <c r="AN54" i="68"/>
  <c r="AN13" i="68"/>
  <c r="AN55" i="68"/>
  <c r="AN149" i="68"/>
  <c r="AN107" i="68"/>
  <c r="AO203" i="68"/>
  <c r="AO245" i="68"/>
  <c r="AN75" i="68"/>
  <c r="AN22" i="68"/>
  <c r="AN64" i="68"/>
  <c r="AN14" i="68"/>
  <c r="AN56" i="68"/>
  <c r="AN23" i="68"/>
  <c r="AN65" i="68"/>
  <c r="AN121" i="68"/>
  <c r="AN163" i="68"/>
  <c r="AN201" i="68"/>
  <c r="AN243" i="68"/>
  <c r="AN199" i="68"/>
  <c r="AN241" i="68"/>
  <c r="AO183" i="68"/>
  <c r="AO225" i="68"/>
  <c r="AN103" i="68"/>
  <c r="AN145" i="68"/>
  <c r="AN40" i="68"/>
  <c r="AN82" i="68"/>
  <c r="AN83" i="68"/>
  <c r="AN41" i="68"/>
  <c r="AN209" i="68"/>
  <c r="AN251" i="68"/>
  <c r="AN250" i="68"/>
  <c r="AN208" i="68"/>
  <c r="AN166" i="68"/>
  <c r="AN124" i="68"/>
  <c r="AN167" i="68"/>
  <c r="AN125" i="68"/>
  <c r="AO248" i="68"/>
  <c r="AO206" i="68"/>
  <c r="AO165" i="68"/>
  <c r="AO123" i="68"/>
  <c r="I483" i="75"/>
  <c r="M476" i="75"/>
  <c r="AT62" i="75"/>
  <c r="AU60" i="75"/>
  <c r="AT118" i="75"/>
  <c r="AR283" i="75"/>
  <c r="G488" i="75"/>
  <c r="BA4" i="74"/>
  <c r="BB1" i="74"/>
  <c r="AS64" i="75"/>
  <c r="AS120" i="75"/>
  <c r="AT267" i="75"/>
  <c r="AO267" i="75"/>
  <c r="BA543" i="75"/>
  <c r="AD136" i="75"/>
  <c r="AB81" i="75"/>
  <c r="AZ268" i="75"/>
  <c r="AD79" i="75"/>
  <c r="AY269" i="75"/>
  <c r="X305" i="75"/>
  <c r="AW543" i="75"/>
  <c r="AB301" i="75"/>
  <c r="AR121" i="75"/>
  <c r="AQ123" i="75"/>
  <c r="AS268" i="75"/>
  <c r="AU269" i="75"/>
  <c r="AJ130" i="75"/>
  <c r="BA268" i="75"/>
  <c r="AF78" i="75"/>
  <c r="AL291" i="75"/>
  <c r="Z140" i="75"/>
  <c r="AA82" i="75"/>
  <c r="Y140" i="75"/>
  <c r="AH132" i="75"/>
  <c r="AW212" i="75"/>
  <c r="AC137" i="75"/>
  <c r="AM290" i="75"/>
  <c r="AE78" i="75"/>
  <c r="AE134" i="75"/>
  <c r="AP67" i="75"/>
  <c r="AP542" i="75"/>
  <c r="AR210" i="75"/>
  <c r="AA302" i="75"/>
  <c r="AU214" i="75"/>
  <c r="AV265" i="75"/>
  <c r="AV266" i="75" s="1"/>
  <c r="AV267" i="75" s="1"/>
  <c r="AQ66" i="75"/>
  <c r="AL127" i="75"/>
  <c r="AX268" i="75"/>
  <c r="AV543" i="75"/>
  <c r="AZ213" i="75"/>
  <c r="AN289" i="75"/>
  <c r="Y85" i="75"/>
  <c r="AO125" i="75"/>
  <c r="AY214" i="75"/>
  <c r="BA210" i="75"/>
  <c r="AW268" i="75"/>
  <c r="AT213" i="75"/>
  <c r="AX214" i="75"/>
  <c r="AQ542" i="75"/>
  <c r="AO69" i="75"/>
  <c r="AK292" i="75"/>
  <c r="AI74" i="75"/>
  <c r="AC300" i="75"/>
  <c r="AH295" i="75"/>
  <c r="AT542" i="75"/>
  <c r="AK129" i="75"/>
  <c r="AM126" i="75"/>
  <c r="AA139" i="75"/>
  <c r="AR268" i="75"/>
  <c r="AG133" i="75"/>
  <c r="AS213" i="75"/>
  <c r="AS214" i="75" s="1"/>
  <c r="AR66" i="75"/>
  <c r="AU543" i="75"/>
  <c r="AN70" i="75"/>
  <c r="AJ73" i="75"/>
  <c r="Y304" i="75"/>
  <c r="AJ293" i="75"/>
  <c r="AQ214" i="75"/>
  <c r="AM71" i="75"/>
  <c r="AI131" i="75"/>
  <c r="AP123" i="75"/>
  <c r="AC80" i="75"/>
  <c r="Z303" i="75"/>
  <c r="AF297" i="75"/>
  <c r="AX542" i="75"/>
  <c r="AB138" i="75"/>
  <c r="AY542" i="75"/>
  <c r="AL72" i="75"/>
  <c r="AS65" i="75"/>
  <c r="AZ543" i="75"/>
  <c r="AS543" i="75"/>
  <c r="AE298" i="75"/>
  <c r="AV213" i="75"/>
  <c r="AF133" i="75"/>
  <c r="AN126" i="75"/>
  <c r="AP287" i="75"/>
  <c r="AV268" i="75"/>
  <c r="Z84" i="75"/>
  <c r="AQ267" i="75"/>
  <c r="AQ286" i="75"/>
  <c r="AI294" i="75"/>
  <c r="AX543" i="75"/>
  <c r="AR542" i="75"/>
  <c r="AP213" i="75"/>
  <c r="AM209" i="75"/>
  <c r="AD299" i="75"/>
  <c r="AH76" i="75"/>
  <c r="AP268" i="75"/>
  <c r="AK72" i="75"/>
  <c r="AS544" i="75"/>
  <c r="AT268" i="75"/>
  <c r="AO288" i="75"/>
  <c r="AG77" i="75"/>
  <c r="AG296" i="75"/>
  <c r="AR285" i="75"/>
  <c r="AO42" i="68" l="1"/>
  <c r="AO45" i="68"/>
  <c r="AO5" i="68"/>
  <c r="AN85" i="68"/>
  <c r="AN84" i="68"/>
  <c r="AN48" i="68"/>
  <c r="AO48" i="68" s="1"/>
  <c r="AN87" i="68"/>
  <c r="AN88" i="68"/>
  <c r="AN46" i="68"/>
  <c r="AO46" i="68" s="1"/>
  <c r="AN90" i="68"/>
  <c r="AN89" i="68"/>
  <c r="AN92" i="68"/>
  <c r="AN81" i="68"/>
  <c r="AN86" i="68"/>
  <c r="AN91" i="68"/>
  <c r="AM61" i="72"/>
  <c r="AM62" i="72" s="1"/>
  <c r="AM15" i="73" s="1"/>
  <c r="AN79" i="68"/>
  <c r="AP54" i="77"/>
  <c r="AP58" i="77" s="1"/>
  <c r="AP55" i="77"/>
  <c r="AP59" i="77" s="1"/>
  <c r="AE352" i="75"/>
  <c r="Y358" i="75"/>
  <c r="AN343" i="75"/>
  <c r="X359" i="75"/>
  <c r="AK346" i="75"/>
  <c r="AP341" i="75"/>
  <c r="Z357" i="75"/>
  <c r="AG350" i="75"/>
  <c r="AI348" i="75"/>
  <c r="AO342" i="75"/>
  <c r="AR339" i="75"/>
  <c r="AF351" i="75"/>
  <c r="AH349" i="75"/>
  <c r="AD353" i="75"/>
  <c r="AJ347" i="75"/>
  <c r="AM344" i="75"/>
  <c r="AA356" i="75"/>
  <c r="AQ340" i="75"/>
  <c r="AC354" i="75"/>
  <c r="AL345" i="75"/>
  <c r="AB355" i="75"/>
  <c r="V452" i="75"/>
  <c r="AO112" i="77"/>
  <c r="AM104" i="73" s="1"/>
  <c r="AO60" i="77"/>
  <c r="AO61" i="77" s="1"/>
  <c r="AN32" i="80" s="1"/>
  <c r="AM101" i="73" s="1"/>
  <c r="T459" i="75"/>
  <c r="W451" i="75"/>
  <c r="V454" i="75"/>
  <c r="S459" i="75"/>
  <c r="X18" i="77"/>
  <c r="X20" i="77" s="1"/>
  <c r="AP612" i="75"/>
  <c r="AO615" i="75"/>
  <c r="AN639" i="75"/>
  <c r="AN633" i="75"/>
  <c r="AN616" i="75"/>
  <c r="AN624" i="75"/>
  <c r="AN622" i="75"/>
  <c r="AN644" i="75"/>
  <c r="AN642" i="75"/>
  <c r="AN635" i="75"/>
  <c r="AN629" i="75"/>
  <c r="AN628" i="75"/>
  <c r="AN649" i="75"/>
  <c r="AN617" i="75"/>
  <c r="AN640" i="75"/>
  <c r="AN638" i="75"/>
  <c r="AN631" i="75"/>
  <c r="AN625" i="75"/>
  <c r="AN651" i="75"/>
  <c r="AN645" i="75"/>
  <c r="AN618" i="75"/>
  <c r="AN623" i="75"/>
  <c r="AN643" i="75"/>
  <c r="AN637" i="75"/>
  <c r="AN626" i="75"/>
  <c r="AN636" i="75"/>
  <c r="AN634" i="75"/>
  <c r="AN627" i="75"/>
  <c r="AN621" i="75"/>
  <c r="AN647" i="75"/>
  <c r="AN641" i="75"/>
  <c r="AN619" i="75"/>
  <c r="AN632" i="75"/>
  <c r="AN630" i="75"/>
  <c r="AN650" i="75"/>
  <c r="AN620" i="75"/>
  <c r="AN648" i="75"/>
  <c r="AN646" i="75"/>
  <c r="AP556" i="75"/>
  <c r="AO559" i="75"/>
  <c r="AN581" i="75"/>
  <c r="AN583" i="75"/>
  <c r="AN561" i="75"/>
  <c r="AN585" i="75"/>
  <c r="AN587" i="75"/>
  <c r="AN560" i="75"/>
  <c r="AN589" i="75"/>
  <c r="AN591" i="75"/>
  <c r="AN563" i="75"/>
  <c r="AN567" i="75"/>
  <c r="AN571" i="75"/>
  <c r="AN575" i="75"/>
  <c r="AN566" i="75"/>
  <c r="AN564" i="75"/>
  <c r="AN576" i="75"/>
  <c r="AN570" i="75"/>
  <c r="AN568" i="75"/>
  <c r="AN562" i="75"/>
  <c r="AN574" i="75"/>
  <c r="AN572" i="75"/>
  <c r="AN592" i="75"/>
  <c r="AN565" i="75"/>
  <c r="AN569" i="75"/>
  <c r="AN594" i="75"/>
  <c r="AN582" i="75"/>
  <c r="AN580" i="75"/>
  <c r="AN579" i="75"/>
  <c r="AN586" i="75"/>
  <c r="AN584" i="75"/>
  <c r="AN595" i="75"/>
  <c r="AN590" i="75"/>
  <c r="AN588" i="75"/>
  <c r="AN578" i="75"/>
  <c r="AN593" i="75"/>
  <c r="AN573" i="75"/>
  <c r="AN577" i="75"/>
  <c r="AP4" i="75"/>
  <c r="U456" i="75"/>
  <c r="Q464" i="75"/>
  <c r="V453" i="75"/>
  <c r="S461" i="75"/>
  <c r="F485" i="75"/>
  <c r="F484" i="75"/>
  <c r="F486" i="75"/>
  <c r="Q465" i="75"/>
  <c r="E485" i="75"/>
  <c r="H488" i="75"/>
  <c r="L478" i="75"/>
  <c r="O473" i="75"/>
  <c r="L480" i="75"/>
  <c r="J483" i="75"/>
  <c r="AN328" i="68"/>
  <c r="AN286" i="68"/>
  <c r="N483" i="75"/>
  <c r="AN321" i="68"/>
  <c r="AN279" i="68"/>
  <c r="R465" i="75"/>
  <c r="AO281" i="68"/>
  <c r="AO323" i="68"/>
  <c r="AP290" i="68"/>
  <c r="AP332" i="68"/>
  <c r="AP333" i="68"/>
  <c r="AP291" i="68"/>
  <c r="AP287" i="68"/>
  <c r="AP329" i="68"/>
  <c r="AP307" i="68"/>
  <c r="AP265" i="68"/>
  <c r="AO284" i="68"/>
  <c r="AO326" i="68"/>
  <c r="AO264" i="68"/>
  <c r="AO306" i="68"/>
  <c r="AP317" i="68"/>
  <c r="AP275" i="68"/>
  <c r="AO331" i="68"/>
  <c r="AO289" i="68"/>
  <c r="AP309" i="68"/>
  <c r="AP267" i="68"/>
  <c r="AP29" i="72"/>
  <c r="AP2" i="68"/>
  <c r="AP316" i="68"/>
  <c r="AP274" i="68"/>
  <c r="AO335" i="68"/>
  <c r="AO293" i="68"/>
  <c r="AP276" i="68"/>
  <c r="AP318" i="68"/>
  <c r="AP330" i="68"/>
  <c r="AP288" i="68"/>
  <c r="AP322" i="68"/>
  <c r="AP280" i="68"/>
  <c r="AO325" i="68"/>
  <c r="AO283" i="68"/>
  <c r="AO292" i="68"/>
  <c r="AO334" i="68"/>
  <c r="AP277" i="68"/>
  <c r="AP319" i="68"/>
  <c r="AP270" i="68"/>
  <c r="AP312" i="68"/>
  <c r="AP268" i="68"/>
  <c r="AP310" i="68"/>
  <c r="AP266" i="68"/>
  <c r="AP308" i="68"/>
  <c r="AN55" i="76"/>
  <c r="AN56" i="76" s="1"/>
  <c r="AQ1" i="75"/>
  <c r="AP282" i="68"/>
  <c r="AP324" i="68"/>
  <c r="AP311" i="68"/>
  <c r="AP269" i="68"/>
  <c r="AP314" i="68"/>
  <c r="AP272" i="68"/>
  <c r="AO313" i="68"/>
  <c r="AO271" i="68"/>
  <c r="AP285" i="68"/>
  <c r="AP327" i="68"/>
  <c r="AP263" i="68"/>
  <c r="AP305" i="68"/>
  <c r="AO7" i="75"/>
  <c r="AO23" i="75"/>
  <c r="AO39" i="75"/>
  <c r="AO18" i="75"/>
  <c r="AO34" i="75"/>
  <c r="AO13" i="75"/>
  <c r="AO29" i="75"/>
  <c r="AO8" i="75"/>
  <c r="AO24" i="75"/>
  <c r="AO40" i="75"/>
  <c r="AO19" i="75"/>
  <c r="AO35" i="75"/>
  <c r="AO14" i="75"/>
  <c r="AO30" i="75"/>
  <c r="AO9" i="75"/>
  <c r="AO25" i="75"/>
  <c r="AO41" i="75"/>
  <c r="AO20" i="75"/>
  <c r="AO36" i="75"/>
  <c r="AO15" i="75"/>
  <c r="AO31" i="75"/>
  <c r="AO10" i="75"/>
  <c r="AO26" i="75"/>
  <c r="AO5" i="75"/>
  <c r="AO21" i="75"/>
  <c r="AO37" i="75"/>
  <c r="AO16" i="75"/>
  <c r="AO32" i="75"/>
  <c r="AO11" i="75"/>
  <c r="AO27" i="75"/>
  <c r="AO6" i="75"/>
  <c r="AO22" i="75"/>
  <c r="AO38" i="75"/>
  <c r="AO17" i="75"/>
  <c r="AO33" i="75"/>
  <c r="AO12" i="75"/>
  <c r="AO28" i="75"/>
  <c r="AO315" i="68"/>
  <c r="AO273" i="68"/>
  <c r="AP278" i="68"/>
  <c r="AP320" i="68"/>
  <c r="AO103" i="68"/>
  <c r="AO145" i="68"/>
  <c r="AO241" i="68"/>
  <c r="AO199" i="68"/>
  <c r="AO163" i="68"/>
  <c r="AO121" i="68"/>
  <c r="AO14" i="68"/>
  <c r="AO56" i="68"/>
  <c r="AO33" i="68"/>
  <c r="AO75" i="68"/>
  <c r="AO12" i="68"/>
  <c r="AO54" i="68"/>
  <c r="AO59" i="68"/>
  <c r="AO17" i="68"/>
  <c r="AO144" i="68"/>
  <c r="AO102" i="68"/>
  <c r="AO15" i="68"/>
  <c r="AO57" i="68"/>
  <c r="AO60" i="68"/>
  <c r="AO18" i="68"/>
  <c r="AP187" i="68"/>
  <c r="AP229" i="68"/>
  <c r="AO34" i="68"/>
  <c r="AO76" i="68"/>
  <c r="AO113" i="68"/>
  <c r="AO155" i="68"/>
  <c r="AO70" i="68"/>
  <c r="AO28" i="68"/>
  <c r="AO224" i="68"/>
  <c r="AO182" i="68"/>
  <c r="AO114" i="68"/>
  <c r="AO156" i="68"/>
  <c r="AO238" i="68"/>
  <c r="AO196" i="68"/>
  <c r="AO239" i="68"/>
  <c r="AO197" i="68"/>
  <c r="AO66" i="68"/>
  <c r="AO24" i="68"/>
  <c r="AO231" i="68"/>
  <c r="AO189" i="68"/>
  <c r="AO29" i="68"/>
  <c r="AO71" i="68"/>
  <c r="AP143" i="68"/>
  <c r="AP101" i="68"/>
  <c r="AP120" i="68"/>
  <c r="AP162" i="68"/>
  <c r="AO27" i="68"/>
  <c r="AO69" i="68"/>
  <c r="AO149" i="68"/>
  <c r="AO107" i="68"/>
  <c r="AP234" i="68"/>
  <c r="AP192" i="68"/>
  <c r="AO116" i="68"/>
  <c r="AO158" i="68"/>
  <c r="AO111" i="68"/>
  <c r="AO153" i="68"/>
  <c r="AO185" i="68"/>
  <c r="AO227" i="68"/>
  <c r="AO67" i="68"/>
  <c r="AO25" i="68"/>
  <c r="AO53" i="68"/>
  <c r="AO11" i="68"/>
  <c r="AO151" i="68"/>
  <c r="AO109" i="68"/>
  <c r="AP200" i="68"/>
  <c r="AP242" i="68"/>
  <c r="AP184" i="68"/>
  <c r="AP226" i="68"/>
  <c r="AO249" i="68"/>
  <c r="AO207" i="68"/>
  <c r="AO95" i="68"/>
  <c r="AO137" i="68"/>
  <c r="AO61" i="68"/>
  <c r="AO19" i="68"/>
  <c r="AO233" i="68"/>
  <c r="AO191" i="68"/>
  <c r="AO96" i="68"/>
  <c r="AO138" i="68"/>
  <c r="AO232" i="68"/>
  <c r="AO190" i="68"/>
  <c r="AP142" i="68"/>
  <c r="AP100" i="68"/>
  <c r="AO228" i="68"/>
  <c r="AO186" i="68"/>
  <c r="AP183" i="68"/>
  <c r="AP225" i="68"/>
  <c r="AO243" i="68"/>
  <c r="AO201" i="68"/>
  <c r="AO23" i="68"/>
  <c r="AO65" i="68"/>
  <c r="AO64" i="68"/>
  <c r="AO22" i="68"/>
  <c r="AP203" i="68"/>
  <c r="AP245" i="68"/>
  <c r="AO55" i="68"/>
  <c r="AO13" i="68"/>
  <c r="AO20" i="68"/>
  <c r="AO62" i="68"/>
  <c r="AO188" i="68"/>
  <c r="AO230" i="68"/>
  <c r="AP195" i="68"/>
  <c r="AP237" i="68"/>
  <c r="AO160" i="68"/>
  <c r="AO118" i="68"/>
  <c r="AO115" i="68"/>
  <c r="AO157" i="68"/>
  <c r="AO31" i="68"/>
  <c r="AO73" i="68"/>
  <c r="AO99" i="68"/>
  <c r="AO141" i="68"/>
  <c r="AO204" i="68"/>
  <c r="AO246" i="68"/>
  <c r="AO152" i="68"/>
  <c r="AO110" i="68"/>
  <c r="AO122" i="68"/>
  <c r="AO164" i="68"/>
  <c r="AO72" i="68"/>
  <c r="AO30" i="68"/>
  <c r="AO80" i="68"/>
  <c r="AO38" i="68"/>
  <c r="AO21" i="68"/>
  <c r="AO63" i="68"/>
  <c r="AO205" i="68"/>
  <c r="AO247" i="68"/>
  <c r="AO105" i="68"/>
  <c r="AO147" i="68"/>
  <c r="AP159" i="68"/>
  <c r="AP117" i="68"/>
  <c r="AP181" i="68"/>
  <c r="AP223" i="68"/>
  <c r="AO78" i="68"/>
  <c r="AO36" i="68"/>
  <c r="AO139" i="68"/>
  <c r="AO97" i="68"/>
  <c r="AO221" i="68"/>
  <c r="AO179" i="68"/>
  <c r="AP180" i="68"/>
  <c r="AP222" i="68"/>
  <c r="AO119" i="68"/>
  <c r="AO161" i="68"/>
  <c r="AO77" i="68"/>
  <c r="AO35" i="68"/>
  <c r="AP193" i="68"/>
  <c r="AP235" i="68"/>
  <c r="AO154" i="68"/>
  <c r="AO112" i="68"/>
  <c r="AO32" i="68"/>
  <c r="AO74" i="68"/>
  <c r="AP140" i="68"/>
  <c r="AP98" i="68"/>
  <c r="AO58" i="68"/>
  <c r="AO16" i="68"/>
  <c r="AP148" i="68"/>
  <c r="AP106" i="68"/>
  <c r="AP236" i="68"/>
  <c r="AP194" i="68"/>
  <c r="AO146" i="68"/>
  <c r="AO104" i="68"/>
  <c r="AP198" i="68"/>
  <c r="AP240" i="68"/>
  <c r="AO26" i="68"/>
  <c r="AO68" i="68"/>
  <c r="AP244" i="68"/>
  <c r="AP202" i="68"/>
  <c r="AO108" i="68"/>
  <c r="AO150" i="68"/>
  <c r="AP123" i="68"/>
  <c r="AP165" i="68"/>
  <c r="AP248" i="68"/>
  <c r="AP206" i="68"/>
  <c r="AO167" i="68"/>
  <c r="AO125" i="68"/>
  <c r="AO124" i="68"/>
  <c r="AO166" i="68"/>
  <c r="AO250" i="68"/>
  <c r="AO208" i="68"/>
  <c r="AO209" i="68"/>
  <c r="AO251" i="68"/>
  <c r="AO41" i="68"/>
  <c r="AO83" i="68"/>
  <c r="AO40" i="68"/>
  <c r="AO82" i="68"/>
  <c r="I485" i="75"/>
  <c r="I484" i="75"/>
  <c r="K480" i="75"/>
  <c r="K481" i="75"/>
  <c r="K478" i="75"/>
  <c r="K479" i="75"/>
  <c r="T460" i="75"/>
  <c r="M477" i="75"/>
  <c r="AS283" i="75"/>
  <c r="AU118" i="75"/>
  <c r="AU62" i="75"/>
  <c r="AV60" i="75"/>
  <c r="G489" i="75"/>
  <c r="F489" i="75"/>
  <c r="BB4" i="74"/>
  <c r="BC1" i="74"/>
  <c r="AT64" i="75"/>
  <c r="AT120" i="75"/>
  <c r="BA211" i="75"/>
  <c r="BA544" i="75"/>
  <c r="AF134" i="75"/>
  <c r="AO126" i="75"/>
  <c r="AJ294" i="75"/>
  <c r="AU544" i="75"/>
  <c r="AE299" i="75"/>
  <c r="AC138" i="75"/>
  <c r="AH296" i="75"/>
  <c r="AT214" i="75"/>
  <c r="AA303" i="75"/>
  <c r="AI295" i="75"/>
  <c r="AR269" i="75"/>
  <c r="AO289" i="75"/>
  <c r="AD137" i="75"/>
  <c r="AL73" i="75"/>
  <c r="AG134" i="75"/>
  <c r="Y305" i="75"/>
  <c r="AN71" i="75"/>
  <c r="AR543" i="75"/>
  <c r="AW213" i="75"/>
  <c r="AR286" i="75"/>
  <c r="AS66" i="75"/>
  <c r="AP68" i="75"/>
  <c r="AR211" i="75"/>
  <c r="AK293" i="75"/>
  <c r="AQ124" i="75"/>
  <c r="AA140" i="75"/>
  <c r="AX269" i="75"/>
  <c r="AX270" i="75" s="1"/>
  <c r="AY543" i="75"/>
  <c r="AQ67" i="75"/>
  <c r="AV544" i="75"/>
  <c r="AT65" i="75"/>
  <c r="AJ131" i="75"/>
  <c r="AY270" i="75"/>
  <c r="AZ269" i="75"/>
  <c r="AM72" i="75"/>
  <c r="AV214" i="75"/>
  <c r="AS269" i="75"/>
  <c r="AR122" i="75"/>
  <c r="AY215" i="75"/>
  <c r="AQ543" i="75"/>
  <c r="AI132" i="75"/>
  <c r="AX544" i="75"/>
  <c r="AS215" i="75"/>
  <c r="AW269" i="75"/>
  <c r="AL128" i="75"/>
  <c r="AS545" i="75"/>
  <c r="AC301" i="75"/>
  <c r="AF298" i="75"/>
  <c r="AH133" i="75"/>
  <c r="AD300" i="75"/>
  <c r="AU270" i="75"/>
  <c r="AO70" i="75"/>
  <c r="AB82" i="75"/>
  <c r="AN290" i="75"/>
  <c r="AZ544" i="75"/>
  <c r="AK130" i="75"/>
  <c r="AC81" i="75"/>
  <c r="AQ268" i="75"/>
  <c r="AM127" i="75"/>
  <c r="AI75" i="75"/>
  <c r="AB139" i="75"/>
  <c r="AQ287" i="75"/>
  <c r="Y141" i="75"/>
  <c r="AH77" i="75"/>
  <c r="AE135" i="75"/>
  <c r="AK73" i="75"/>
  <c r="AR67" i="75"/>
  <c r="AU545" i="75"/>
  <c r="AM210" i="75"/>
  <c r="AP288" i="75"/>
  <c r="Z85" i="75"/>
  <c r="AT543" i="75"/>
  <c r="AU215" i="75"/>
  <c r="Z304" i="75"/>
  <c r="AJ74" i="75"/>
  <c r="AZ214" i="75"/>
  <c r="AG297" i="75"/>
  <c r="AS121" i="75"/>
  <c r="AW544" i="75"/>
  <c r="AA83" i="75"/>
  <c r="AT269" i="75"/>
  <c r="AM291" i="75"/>
  <c r="BA269" i="75"/>
  <c r="AG78" i="75"/>
  <c r="AN127" i="75"/>
  <c r="AB302" i="75"/>
  <c r="AL292" i="75"/>
  <c r="AV269" i="75"/>
  <c r="AX215" i="75"/>
  <c r="AR212" i="75"/>
  <c r="Z141" i="75"/>
  <c r="AF79" i="75"/>
  <c r="AE79" i="75"/>
  <c r="AS285" i="75"/>
  <c r="AP124" i="75"/>
  <c r="AD80" i="75"/>
  <c r="AO49" i="68" l="1"/>
  <c r="AO90" i="68"/>
  <c r="AO84" i="68"/>
  <c r="AO47" i="68"/>
  <c r="AO43" i="68"/>
  <c r="AO86" i="68"/>
  <c r="AO89" i="68"/>
  <c r="AN61" i="72"/>
  <c r="AN62" i="72" s="1"/>
  <c r="AN15" i="73" s="1"/>
  <c r="AP5" i="68"/>
  <c r="AO92" i="68"/>
  <c r="AO87" i="68"/>
  <c r="AO79" i="68"/>
  <c r="AO39" i="68"/>
  <c r="AP39" i="68" s="1"/>
  <c r="AO85" i="68"/>
  <c r="AO88" i="68"/>
  <c r="AO91" i="68"/>
  <c r="AO44" i="68"/>
  <c r="AP44" i="68" s="1"/>
  <c r="AO37" i="68"/>
  <c r="AP37" i="68" s="1"/>
  <c r="AO81" i="68"/>
  <c r="AP45" i="68"/>
  <c r="AP42" i="68"/>
  <c r="AQ55" i="77"/>
  <c r="AQ59" i="77" s="1"/>
  <c r="AQ54" i="77"/>
  <c r="AI189" i="73"/>
  <c r="AQ189" i="73"/>
  <c r="W189" i="73"/>
  <c r="N189" i="73"/>
  <c r="Z189" i="73"/>
  <c r="I189" i="73"/>
  <c r="V189" i="73"/>
  <c r="E189" i="73"/>
  <c r="AX189" i="73"/>
  <c r="AG189" i="73"/>
  <c r="L189" i="73"/>
  <c r="O189" i="73"/>
  <c r="AS189" i="73"/>
  <c r="X189" i="73"/>
  <c r="J189" i="73"/>
  <c r="AJ189" i="73"/>
  <c r="F189" i="73"/>
  <c r="AV189" i="73"/>
  <c r="AH189" i="73"/>
  <c r="Q189" i="73"/>
  <c r="K189" i="73"/>
  <c r="S189" i="73"/>
  <c r="AA189" i="73"/>
  <c r="AU189" i="73"/>
  <c r="AD189" i="73"/>
  <c r="M189" i="73"/>
  <c r="AP189" i="73"/>
  <c r="Y189" i="73"/>
  <c r="AL189" i="73"/>
  <c r="U189" i="73"/>
  <c r="P189" i="73"/>
  <c r="AW189" i="73"/>
  <c r="AB189" i="73"/>
  <c r="G189" i="73"/>
  <c r="D189" i="73"/>
  <c r="AE189" i="73"/>
  <c r="AT189" i="73"/>
  <c r="AC189" i="73"/>
  <c r="H189" i="73"/>
  <c r="AO189" i="73"/>
  <c r="T189" i="73"/>
  <c r="AK189" i="73"/>
  <c r="AF189" i="73"/>
  <c r="R189" i="73"/>
  <c r="AR189" i="73"/>
  <c r="C180" i="73" a="1"/>
  <c r="B171" i="73" a="1"/>
  <c r="AS339" i="75"/>
  <c r="AO343" i="75"/>
  <c r="AR340" i="75"/>
  <c r="AN344" i="75"/>
  <c r="Z358" i="75"/>
  <c r="AD354" i="75"/>
  <c r="AL346" i="75"/>
  <c r="Y359" i="75"/>
  <c r="AH350" i="75"/>
  <c r="AM345" i="75"/>
  <c r="AP342" i="75"/>
  <c r="AB356" i="75"/>
  <c r="AJ348" i="75"/>
  <c r="AC355" i="75"/>
  <c r="AF352" i="75"/>
  <c r="AG351" i="75"/>
  <c r="AQ341" i="75"/>
  <c r="AI349" i="75"/>
  <c r="AA357" i="75"/>
  <c r="AE353" i="75"/>
  <c r="AK347" i="75"/>
  <c r="AP112" i="77"/>
  <c r="AN104" i="73" s="1"/>
  <c r="AP60" i="77"/>
  <c r="AP61" i="77" s="1"/>
  <c r="AO32" i="80" s="1"/>
  <c r="AN101" i="73" s="1"/>
  <c r="U458" i="75"/>
  <c r="X451" i="75"/>
  <c r="W453" i="75"/>
  <c r="X449" i="75"/>
  <c r="Y18" i="77"/>
  <c r="Y20" i="77" s="1"/>
  <c r="AQ612" i="75"/>
  <c r="AP615" i="75"/>
  <c r="AO622" i="75"/>
  <c r="AO624" i="75"/>
  <c r="AO642" i="75"/>
  <c r="AO644" i="75"/>
  <c r="AO617" i="75"/>
  <c r="AO631" i="75"/>
  <c r="AO629" i="75"/>
  <c r="AO651" i="75"/>
  <c r="AO649" i="75"/>
  <c r="AO638" i="75"/>
  <c r="AO640" i="75"/>
  <c r="AO618" i="75"/>
  <c r="AO627" i="75"/>
  <c r="AO625" i="75"/>
  <c r="AO647" i="75"/>
  <c r="AO645" i="75"/>
  <c r="AO634" i="75"/>
  <c r="AO636" i="75"/>
  <c r="AO619" i="75"/>
  <c r="AO623" i="75"/>
  <c r="AO621" i="75"/>
  <c r="AO643" i="75"/>
  <c r="AO641" i="75"/>
  <c r="AO630" i="75"/>
  <c r="AO632" i="75"/>
  <c r="AO650" i="75"/>
  <c r="AO652" i="75"/>
  <c r="AO620" i="75"/>
  <c r="AO639" i="75"/>
  <c r="AO637" i="75"/>
  <c r="AO626" i="75"/>
  <c r="AO628" i="75"/>
  <c r="AO646" i="75"/>
  <c r="AO648" i="75"/>
  <c r="AO616" i="75"/>
  <c r="AO635" i="75"/>
  <c r="AO633" i="75"/>
  <c r="AQ556" i="75"/>
  <c r="AP559" i="75"/>
  <c r="AO584" i="75"/>
  <c r="AO572" i="75"/>
  <c r="AO570" i="75"/>
  <c r="AO592" i="75"/>
  <c r="AO590" i="75"/>
  <c r="AO596" i="75"/>
  <c r="AO594" i="75"/>
  <c r="AO561" i="75"/>
  <c r="AO565" i="75"/>
  <c r="AO575" i="75"/>
  <c r="AO588" i="75"/>
  <c r="AO586" i="75"/>
  <c r="AO564" i="75"/>
  <c r="AO573" i="75"/>
  <c r="AO562" i="75"/>
  <c r="AO577" i="75"/>
  <c r="AO579" i="75"/>
  <c r="AO581" i="75"/>
  <c r="AO567" i="75"/>
  <c r="AO563" i="75"/>
  <c r="AO569" i="75"/>
  <c r="AO571" i="75"/>
  <c r="AO589" i="75"/>
  <c r="AO591" i="75"/>
  <c r="AO593" i="75"/>
  <c r="AO595" i="75"/>
  <c r="AO568" i="75"/>
  <c r="AO583" i="75"/>
  <c r="AO582" i="75"/>
  <c r="AO585" i="75"/>
  <c r="AO587" i="75"/>
  <c r="AO576" i="75"/>
  <c r="AO574" i="75"/>
  <c r="AO580" i="75"/>
  <c r="AO578" i="75"/>
  <c r="AO560" i="75"/>
  <c r="AO566" i="75"/>
  <c r="AQ4" i="75"/>
  <c r="U457" i="75"/>
  <c r="P466" i="75"/>
  <c r="P465" i="75"/>
  <c r="F488" i="75"/>
  <c r="F487" i="75"/>
  <c r="P468" i="75"/>
  <c r="S463" i="75"/>
  <c r="P469" i="75"/>
  <c r="P470" i="75"/>
  <c r="S462" i="75"/>
  <c r="P467" i="75"/>
  <c r="Q466" i="75"/>
  <c r="H489" i="75"/>
  <c r="J482" i="75"/>
  <c r="O474" i="75"/>
  <c r="L481" i="75"/>
  <c r="AO286" i="68"/>
  <c r="AO328" i="68"/>
  <c r="N479" i="75"/>
  <c r="P472" i="75"/>
  <c r="P471" i="75"/>
  <c r="AO279" i="68"/>
  <c r="AO321" i="68"/>
  <c r="R466" i="75"/>
  <c r="AQ29" i="72"/>
  <c r="AP315" i="68"/>
  <c r="AP273" i="68"/>
  <c r="AO55" i="76"/>
  <c r="AO56" i="76" s="1"/>
  <c r="AP292" i="68"/>
  <c r="AP334" i="68"/>
  <c r="AP284" i="68"/>
  <c r="AP326" i="68"/>
  <c r="AP335" i="68"/>
  <c r="AP293" i="68"/>
  <c r="AR1" i="75"/>
  <c r="AP306" i="68"/>
  <c r="AP264" i="68"/>
  <c r="AP323" i="68"/>
  <c r="AP281" i="68"/>
  <c r="AP313" i="68"/>
  <c r="AP271" i="68"/>
  <c r="AP10" i="75"/>
  <c r="AP26" i="75"/>
  <c r="AP42" i="75"/>
  <c r="AP17" i="75"/>
  <c r="AP33" i="75"/>
  <c r="AP12" i="75"/>
  <c r="AP28" i="75"/>
  <c r="AP7" i="75"/>
  <c r="AP23" i="75"/>
  <c r="AP39" i="75"/>
  <c r="AP6" i="75"/>
  <c r="AP22" i="75"/>
  <c r="AP38" i="75"/>
  <c r="AP13" i="75"/>
  <c r="AP29" i="75"/>
  <c r="AP8" i="75"/>
  <c r="AP24" i="75"/>
  <c r="AP40" i="75"/>
  <c r="AP19" i="75"/>
  <c r="AP35" i="75"/>
  <c r="AP18" i="75"/>
  <c r="AP34" i="75"/>
  <c r="AP9" i="75"/>
  <c r="AP25" i="75"/>
  <c r="AP41" i="75"/>
  <c r="AP20" i="75"/>
  <c r="AP36" i="75"/>
  <c r="AP15" i="75"/>
  <c r="AP31" i="75"/>
  <c r="AP14" i="75"/>
  <c r="AP30" i="75"/>
  <c r="AP5" i="75"/>
  <c r="AP21" i="75"/>
  <c r="AP37" i="75"/>
  <c r="AP16" i="75"/>
  <c r="AP32" i="75"/>
  <c r="AP11" i="75"/>
  <c r="AP27" i="75"/>
  <c r="AP283" i="68"/>
  <c r="AP325" i="68"/>
  <c r="AP331" i="68"/>
  <c r="AP289" i="68"/>
  <c r="AP104" i="68"/>
  <c r="AP146" i="68"/>
  <c r="AP112" i="68"/>
  <c r="AP154" i="68"/>
  <c r="AP77" i="68"/>
  <c r="AP35" i="68"/>
  <c r="AP97" i="68"/>
  <c r="AP139" i="68"/>
  <c r="AP36" i="68"/>
  <c r="AP78" i="68"/>
  <c r="AP80" i="68"/>
  <c r="AP38" i="68"/>
  <c r="AP118" i="68"/>
  <c r="AP160" i="68"/>
  <c r="AP13" i="68"/>
  <c r="AP55" i="68"/>
  <c r="AP64" i="68"/>
  <c r="AP22" i="68"/>
  <c r="AP201" i="68"/>
  <c r="AP243" i="68"/>
  <c r="AP228" i="68"/>
  <c r="AP186" i="68"/>
  <c r="AP190" i="68"/>
  <c r="AP232" i="68"/>
  <c r="AP191" i="68"/>
  <c r="AP233" i="68"/>
  <c r="AP109" i="68"/>
  <c r="AP151" i="68"/>
  <c r="AP25" i="68"/>
  <c r="AP67" i="68"/>
  <c r="AP231" i="68"/>
  <c r="AP189" i="68"/>
  <c r="AP197" i="68"/>
  <c r="AP239" i="68"/>
  <c r="AP28" i="68"/>
  <c r="AP70" i="68"/>
  <c r="AP60" i="68"/>
  <c r="AP18" i="68"/>
  <c r="AP102" i="68"/>
  <c r="AP144" i="68"/>
  <c r="AP199" i="68"/>
  <c r="AP241" i="68"/>
  <c r="AP74" i="68"/>
  <c r="AP32" i="68"/>
  <c r="AP161" i="68"/>
  <c r="AP119" i="68"/>
  <c r="AP105" i="68"/>
  <c r="AP147" i="68"/>
  <c r="AP21" i="68"/>
  <c r="AP63" i="68"/>
  <c r="AP99" i="68"/>
  <c r="AP141" i="68"/>
  <c r="AP115" i="68"/>
  <c r="AP157" i="68"/>
  <c r="AP20" i="68"/>
  <c r="AP62" i="68"/>
  <c r="AP65" i="68"/>
  <c r="AP23" i="68"/>
  <c r="AP138" i="68"/>
  <c r="AP96" i="68"/>
  <c r="AP185" i="68"/>
  <c r="AP227" i="68"/>
  <c r="AP116" i="68"/>
  <c r="AP158" i="68"/>
  <c r="AP71" i="68"/>
  <c r="AP29" i="68"/>
  <c r="AP155" i="68"/>
  <c r="AP113" i="68"/>
  <c r="AP57" i="68"/>
  <c r="AP15" i="68"/>
  <c r="AP33" i="68"/>
  <c r="AP75" i="68"/>
  <c r="AP103" i="68"/>
  <c r="AP145" i="68"/>
  <c r="AP58" i="68"/>
  <c r="AP16" i="68"/>
  <c r="AP221" i="68"/>
  <c r="AP179" i="68"/>
  <c r="AP30" i="68"/>
  <c r="AP72" i="68"/>
  <c r="AP152" i="68"/>
  <c r="AP110" i="68"/>
  <c r="AP61" i="68"/>
  <c r="AP19" i="68"/>
  <c r="AP249" i="68"/>
  <c r="AP207" i="68"/>
  <c r="AP53" i="68"/>
  <c r="AP11" i="68"/>
  <c r="AP149" i="68"/>
  <c r="AP107" i="68"/>
  <c r="AP66" i="68"/>
  <c r="AP24" i="68"/>
  <c r="AP238" i="68"/>
  <c r="AP196" i="68"/>
  <c r="AP224" i="68"/>
  <c r="AP182" i="68"/>
  <c r="AP17" i="68"/>
  <c r="AP59" i="68"/>
  <c r="AP121" i="68"/>
  <c r="AP163" i="68"/>
  <c r="AP150" i="68"/>
  <c r="AP108" i="68"/>
  <c r="AP26" i="68"/>
  <c r="AP68" i="68"/>
  <c r="AP205" i="68"/>
  <c r="AP247" i="68"/>
  <c r="AP122" i="68"/>
  <c r="AP164" i="68"/>
  <c r="AP246" i="68"/>
  <c r="AP204" i="68"/>
  <c r="AP31" i="68"/>
  <c r="AP73" i="68"/>
  <c r="AP188" i="68"/>
  <c r="AP230" i="68"/>
  <c r="AP137" i="68"/>
  <c r="AP95" i="68"/>
  <c r="AP111" i="68"/>
  <c r="AP153" i="68"/>
  <c r="AP27" i="68"/>
  <c r="AP69" i="68"/>
  <c r="AP156" i="68"/>
  <c r="AP114" i="68"/>
  <c r="AP76" i="68"/>
  <c r="AP34" i="68"/>
  <c r="AP12" i="68"/>
  <c r="AP54" i="68"/>
  <c r="AP56" i="68"/>
  <c r="AP14" i="68"/>
  <c r="AP82" i="68"/>
  <c r="AP40" i="68"/>
  <c r="AP83" i="68"/>
  <c r="AP41" i="68"/>
  <c r="AP251" i="68"/>
  <c r="AP209" i="68"/>
  <c r="AP208" i="68"/>
  <c r="AP250" i="68"/>
  <c r="AP124" i="68"/>
  <c r="AP166" i="68"/>
  <c r="AP125" i="68"/>
  <c r="AP167" i="68"/>
  <c r="K482" i="75"/>
  <c r="Y21" i="76"/>
  <c r="Y23" i="76" s="1"/>
  <c r="T461" i="75"/>
  <c r="N481" i="75"/>
  <c r="N482" i="75"/>
  <c r="N480" i="75"/>
  <c r="M478" i="75"/>
  <c r="AV62" i="75"/>
  <c r="AW60" i="75"/>
  <c r="AV118" i="75"/>
  <c r="AT283" i="75"/>
  <c r="G490" i="75"/>
  <c r="F490" i="75"/>
  <c r="BC4" i="74"/>
  <c r="BD1" i="74"/>
  <c r="AU120" i="75"/>
  <c r="AU64" i="75"/>
  <c r="AR213" i="75"/>
  <c r="AW214" i="75"/>
  <c r="AU216" i="75"/>
  <c r="AV215" i="75"/>
  <c r="AY271" i="75"/>
  <c r="AR123" i="75"/>
  <c r="AK131" i="75"/>
  <c r="AK294" i="75"/>
  <c r="AP289" i="75"/>
  <c r="AO71" i="75"/>
  <c r="AL74" i="75"/>
  <c r="AN72" i="75"/>
  <c r="AF299" i="75"/>
  <c r="AB140" i="75"/>
  <c r="AD301" i="75"/>
  <c r="AR270" i="75"/>
  <c r="AR287" i="75"/>
  <c r="AJ295" i="75"/>
  <c r="AJ75" i="75"/>
  <c r="AT121" i="75"/>
  <c r="AE300" i="75"/>
  <c r="AI133" i="75"/>
  <c r="AE80" i="75"/>
  <c r="AC139" i="75"/>
  <c r="AA304" i="75"/>
  <c r="AH134" i="75"/>
  <c r="BA212" i="75"/>
  <c r="AP69" i="75"/>
  <c r="AI296" i="75"/>
  <c r="AX271" i="75"/>
  <c r="AO127" i="75"/>
  <c r="AU217" i="75"/>
  <c r="Z305" i="75"/>
  <c r="AR544" i="75"/>
  <c r="AG298" i="75"/>
  <c r="AY216" i="75"/>
  <c r="AM73" i="75"/>
  <c r="AQ68" i="75"/>
  <c r="AN291" i="75"/>
  <c r="AQ288" i="75"/>
  <c r="AO290" i="75"/>
  <c r="AS216" i="75"/>
  <c r="AJ132" i="75"/>
  <c r="AK74" i="75"/>
  <c r="AS270" i="75"/>
  <c r="Y306" i="75"/>
  <c r="AQ269" i="75"/>
  <c r="AT544" i="75"/>
  <c r="AG79" i="75"/>
  <c r="Z86" i="75"/>
  <c r="AD81" i="75"/>
  <c r="BA270" i="75"/>
  <c r="AY272" i="75"/>
  <c r="AL293" i="75"/>
  <c r="AL129" i="75"/>
  <c r="AI76" i="75"/>
  <c r="AU271" i="75"/>
  <c r="AS67" i="75"/>
  <c r="AT66" i="75"/>
  <c r="BA545" i="75"/>
  <c r="AN128" i="75"/>
  <c r="AC82" i="75"/>
  <c r="AF135" i="75"/>
  <c r="AX545" i="75"/>
  <c r="AM292" i="75"/>
  <c r="AM128" i="75"/>
  <c r="AU546" i="75"/>
  <c r="AW270" i="75"/>
  <c r="AZ215" i="75"/>
  <c r="AC302" i="75"/>
  <c r="AQ125" i="75"/>
  <c r="AB83" i="75"/>
  <c r="AV270" i="75"/>
  <c r="AT270" i="75"/>
  <c r="AS122" i="75"/>
  <c r="AB303" i="75"/>
  <c r="AX216" i="75"/>
  <c r="AY544" i="75"/>
  <c r="AH78" i="75"/>
  <c r="AW545" i="75"/>
  <c r="AV545" i="75"/>
  <c r="AH297" i="75"/>
  <c r="AP125" i="75"/>
  <c r="AS286" i="75"/>
  <c r="AA141" i="75"/>
  <c r="AG135" i="75"/>
  <c r="AA84" i="75"/>
  <c r="Z142" i="75"/>
  <c r="AZ545" i="75"/>
  <c r="AD138" i="75"/>
  <c r="AF80" i="75"/>
  <c r="AZ270" i="75"/>
  <c r="AE136" i="75"/>
  <c r="AR68" i="75"/>
  <c r="AT215" i="75"/>
  <c r="AT285" i="75"/>
  <c r="AM189" i="73" l="1"/>
  <c r="AP89" i="68"/>
  <c r="AP84" i="68"/>
  <c r="AP92" i="68"/>
  <c r="AP88" i="68"/>
  <c r="AP90" i="68"/>
  <c r="AO61" i="72"/>
  <c r="AO62" i="72" s="1"/>
  <c r="AP46" i="68"/>
  <c r="AP87" i="68"/>
  <c r="AP81" i="68"/>
  <c r="AP85" i="68"/>
  <c r="AP86" i="68"/>
  <c r="AP50" i="68"/>
  <c r="AP91" i="68"/>
  <c r="AP79" i="68"/>
  <c r="AP43" i="68"/>
  <c r="AP49" i="68"/>
  <c r="AP47" i="68"/>
  <c r="AP48" i="68"/>
  <c r="AR55" i="77"/>
  <c r="AR59" i="77" s="1"/>
  <c r="AR54" i="77"/>
  <c r="AR58" i="77" s="1"/>
  <c r="C171" i="73"/>
  <c r="L171" i="73"/>
  <c r="U171" i="73"/>
  <c r="AC171" i="73"/>
  <c r="AN171" i="73"/>
  <c r="AW171" i="73"/>
  <c r="E171" i="73"/>
  <c r="M171" i="73"/>
  <c r="V171" i="73"/>
  <c r="AG171" i="73"/>
  <c r="AP171" i="73"/>
  <c r="AX171" i="73"/>
  <c r="H171" i="73"/>
  <c r="R171" i="73"/>
  <c r="AB171" i="73"/>
  <c r="AK171" i="73"/>
  <c r="AV171" i="73"/>
  <c r="F171" i="73"/>
  <c r="P171" i="73"/>
  <c r="Z171" i="73"/>
  <c r="AH171" i="73"/>
  <c r="AR171" i="73"/>
  <c r="AL171" i="73"/>
  <c r="J171" i="73"/>
  <c r="AJ171" i="73"/>
  <c r="N171" i="73"/>
  <c r="AQ171" i="73"/>
  <c r="AA171" i="73"/>
  <c r="K171" i="73"/>
  <c r="AF171" i="73"/>
  <c r="B171" i="73"/>
  <c r="AD171" i="73"/>
  <c r="I171" i="73"/>
  <c r="AM171" i="73"/>
  <c r="W171" i="73"/>
  <c r="G171" i="73"/>
  <c r="X171" i="73"/>
  <c r="AT171" i="73"/>
  <c r="Y171" i="73"/>
  <c r="D171" i="73"/>
  <c r="AI171" i="73"/>
  <c r="S171" i="73"/>
  <c r="AS171" i="73"/>
  <c r="Q171" i="73"/>
  <c r="AO171" i="73"/>
  <c r="T171" i="73"/>
  <c r="AU171" i="73"/>
  <c r="AE171" i="73"/>
  <c r="O171" i="73"/>
  <c r="E180" i="73"/>
  <c r="D180" i="73"/>
  <c r="J180" i="73"/>
  <c r="O180" i="73"/>
  <c r="T180" i="73"/>
  <c r="Z180" i="73"/>
  <c r="AE180" i="73"/>
  <c r="AJ180" i="73"/>
  <c r="AP180" i="73"/>
  <c r="AU180" i="73"/>
  <c r="F180" i="73"/>
  <c r="K180" i="73"/>
  <c r="P180" i="73"/>
  <c r="V180" i="73"/>
  <c r="AA180" i="73"/>
  <c r="AF180" i="73"/>
  <c r="AL180" i="73"/>
  <c r="AQ180" i="73"/>
  <c r="AV180" i="73"/>
  <c r="G180" i="73"/>
  <c r="L180" i="73"/>
  <c r="R180" i="73"/>
  <c r="W180" i="73"/>
  <c r="AB180" i="73"/>
  <c r="AH180" i="73"/>
  <c r="AM180" i="73"/>
  <c r="AR180" i="73"/>
  <c r="AX180" i="73"/>
  <c r="C180" i="73"/>
  <c r="H180" i="73"/>
  <c r="N180" i="73"/>
  <c r="S180" i="73"/>
  <c r="X180" i="73"/>
  <c r="AD180" i="73"/>
  <c r="AI180" i="73"/>
  <c r="AN180" i="73"/>
  <c r="AT180" i="73"/>
  <c r="AW180" i="73"/>
  <c r="AG180" i="73"/>
  <c r="Q180" i="73"/>
  <c r="AS180" i="73"/>
  <c r="AC180" i="73"/>
  <c r="M180" i="73"/>
  <c r="AO180" i="73"/>
  <c r="Y180" i="73"/>
  <c r="I180" i="73"/>
  <c r="AK180" i="73"/>
  <c r="U180" i="73"/>
  <c r="AT339" i="75"/>
  <c r="AG352" i="75"/>
  <c r="AO344" i="75"/>
  <c r="AR341" i="75"/>
  <c r="AK348" i="75"/>
  <c r="AN345" i="75"/>
  <c r="AJ349" i="75"/>
  <c r="Z359" i="75"/>
  <c r="Y360" i="75"/>
  <c r="AQ342" i="75"/>
  <c r="AP343" i="75"/>
  <c r="AF353" i="75"/>
  <c r="AA358" i="75"/>
  <c r="AD355" i="75"/>
  <c r="AS340" i="75"/>
  <c r="AC356" i="75"/>
  <c r="AE354" i="75"/>
  <c r="AL347" i="75"/>
  <c r="AM346" i="75"/>
  <c r="AB357" i="75"/>
  <c r="AH351" i="75"/>
  <c r="AI350" i="75"/>
  <c r="AQ60" i="77"/>
  <c r="AQ61" i="77" s="1"/>
  <c r="AP32" i="80" s="1"/>
  <c r="AO101" i="73" s="1"/>
  <c r="AQ58" i="77"/>
  <c r="AQ112" i="77"/>
  <c r="AO104" i="73" s="1"/>
  <c r="Y449" i="75"/>
  <c r="V455" i="75"/>
  <c r="X450" i="75"/>
  <c r="W454" i="75"/>
  <c r="W452" i="75"/>
  <c r="X452" i="75"/>
  <c r="AP584" i="75"/>
  <c r="AP590" i="75"/>
  <c r="AP577" i="75"/>
  <c r="AP592" i="75"/>
  <c r="AP565" i="75"/>
  <c r="AP587" i="75"/>
  <c r="AP579" i="75"/>
  <c r="AP585" i="75"/>
  <c r="AP562" i="75"/>
  <c r="AP567" i="75"/>
  <c r="AP573" i="75"/>
  <c r="AP588" i="75"/>
  <c r="AP575" i="75"/>
  <c r="AP581" i="75"/>
  <c r="AP563" i="75"/>
  <c r="AP595" i="75"/>
  <c r="AP564" i="75"/>
  <c r="AP570" i="75"/>
  <c r="AP594" i="75"/>
  <c r="AP583" i="75"/>
  <c r="AP589" i="75"/>
  <c r="AP561" i="75"/>
  <c r="AP591" i="75"/>
  <c r="AP597" i="75"/>
  <c r="AP566" i="75"/>
  <c r="AP578" i="75"/>
  <c r="AP580" i="75"/>
  <c r="AP586" i="75"/>
  <c r="AP572" i="75"/>
  <c r="AP568" i="75"/>
  <c r="AP574" i="75"/>
  <c r="AP560" i="75"/>
  <c r="AP576" i="75"/>
  <c r="AP582" i="75"/>
  <c r="AP593" i="75"/>
  <c r="AP596" i="75"/>
  <c r="AP569" i="75"/>
  <c r="AP571" i="75"/>
  <c r="AR612" i="75"/>
  <c r="AQ615" i="75"/>
  <c r="AP634" i="75"/>
  <c r="AP636" i="75"/>
  <c r="AP637" i="75"/>
  <c r="AP639" i="75"/>
  <c r="AP617" i="75"/>
  <c r="AP626" i="75"/>
  <c r="AP628" i="75"/>
  <c r="AP646" i="75"/>
  <c r="AP648" i="75"/>
  <c r="AP650" i="75"/>
  <c r="AP652" i="75"/>
  <c r="AP653" i="75"/>
  <c r="AP622" i="75"/>
  <c r="AP624" i="75"/>
  <c r="AP642" i="75"/>
  <c r="AP644" i="75"/>
  <c r="AP629" i="75"/>
  <c r="AP631" i="75"/>
  <c r="AP633" i="75"/>
  <c r="AP635" i="75"/>
  <c r="AP618" i="75"/>
  <c r="AP638" i="75"/>
  <c r="AP640" i="75"/>
  <c r="AP625" i="75"/>
  <c r="AP627" i="75"/>
  <c r="AP645" i="75"/>
  <c r="AP647" i="75"/>
  <c r="AP619" i="75"/>
  <c r="AP649" i="75"/>
  <c r="AP651" i="75"/>
  <c r="AP620" i="75"/>
  <c r="AP621" i="75"/>
  <c r="AP623" i="75"/>
  <c r="AP641" i="75"/>
  <c r="AP643" i="75"/>
  <c r="AP616" i="75"/>
  <c r="AP630" i="75"/>
  <c r="AP632" i="75"/>
  <c r="AR556" i="75"/>
  <c r="AQ559" i="75"/>
  <c r="AR4" i="75"/>
  <c r="E486" i="75"/>
  <c r="H490" i="75"/>
  <c r="J485" i="75"/>
  <c r="J484" i="75"/>
  <c r="O475" i="75"/>
  <c r="AP286" i="68"/>
  <c r="AP328" i="68"/>
  <c r="AP279" i="68"/>
  <c r="AP321" i="68"/>
  <c r="R467" i="75"/>
  <c r="AR29" i="72"/>
  <c r="AS29" i="72" s="1"/>
  <c r="AT29" i="72" s="1"/>
  <c r="AU29" i="72" s="1"/>
  <c r="AP55" i="76"/>
  <c r="AP56" i="76" s="1"/>
  <c r="AS1" i="75"/>
  <c r="AQ17" i="75"/>
  <c r="AQ33" i="75"/>
  <c r="AQ12" i="75"/>
  <c r="AQ28" i="75"/>
  <c r="AQ7" i="75"/>
  <c r="AQ23" i="75"/>
  <c r="AQ39" i="75"/>
  <c r="AQ14" i="75"/>
  <c r="AQ30" i="75"/>
  <c r="AQ13" i="75"/>
  <c r="AQ29" i="75"/>
  <c r="AQ8" i="75"/>
  <c r="AQ24" i="75"/>
  <c r="AQ40" i="75"/>
  <c r="AQ19" i="75"/>
  <c r="AQ35" i="75"/>
  <c r="AQ10" i="75"/>
  <c r="AQ26" i="75"/>
  <c r="AQ42" i="75"/>
  <c r="AQ9" i="75"/>
  <c r="AQ25" i="75"/>
  <c r="AQ41" i="75"/>
  <c r="AQ20" i="75"/>
  <c r="AQ36" i="75"/>
  <c r="AQ15" i="75"/>
  <c r="AQ31" i="75"/>
  <c r="AQ6" i="75"/>
  <c r="AQ22" i="75"/>
  <c r="AQ38" i="75"/>
  <c r="AQ5" i="75"/>
  <c r="AQ21" i="75"/>
  <c r="AQ37" i="75"/>
  <c r="AQ16" i="75"/>
  <c r="AQ32" i="75"/>
  <c r="AQ11" i="75"/>
  <c r="AQ27" i="75"/>
  <c r="AQ43" i="75"/>
  <c r="AQ18" i="75"/>
  <c r="AQ34" i="75"/>
  <c r="K483" i="75"/>
  <c r="N484" i="75"/>
  <c r="I486" i="75"/>
  <c r="T462" i="75"/>
  <c r="N485" i="75"/>
  <c r="M479" i="75"/>
  <c r="AU283" i="75"/>
  <c r="AW118" i="75"/>
  <c r="AW62" i="75"/>
  <c r="AX60" i="75"/>
  <c r="G491" i="75"/>
  <c r="F491" i="75"/>
  <c r="BE1" i="74"/>
  <c r="BD4" i="74"/>
  <c r="AV120" i="75"/>
  <c r="AV64" i="75"/>
  <c r="AZ271" i="75"/>
  <c r="AM74" i="75"/>
  <c r="AO128" i="75"/>
  <c r="Z306" i="75"/>
  <c r="AP70" i="75"/>
  <c r="AQ289" i="75"/>
  <c r="AN129" i="75"/>
  <c r="AR288" i="75"/>
  <c r="AU547" i="75"/>
  <c r="AW546" i="75"/>
  <c r="AE301" i="75"/>
  <c r="AR124" i="75"/>
  <c r="AV216" i="75"/>
  <c r="AA142" i="75"/>
  <c r="AR69" i="75"/>
  <c r="AS123" i="75"/>
  <c r="AV271" i="75"/>
  <c r="AG80" i="75"/>
  <c r="AA85" i="75"/>
  <c r="AU272" i="75"/>
  <c r="AU273" i="75"/>
  <c r="BA546" i="75"/>
  <c r="AD302" i="75"/>
  <c r="AI297" i="75"/>
  <c r="AC83" i="75"/>
  <c r="AY545" i="75"/>
  <c r="AY546" i="75" s="1"/>
  <c r="AF136" i="75"/>
  <c r="AO72" i="75"/>
  <c r="BA213" i="75"/>
  <c r="BA214" i="75" s="1"/>
  <c r="BA215" i="75" s="1"/>
  <c r="BA216" i="75" s="1"/>
  <c r="AK132" i="75"/>
  <c r="AT67" i="75"/>
  <c r="AQ69" i="75"/>
  <c r="AU65" i="75"/>
  <c r="AP126" i="75"/>
  <c r="AB141" i="75"/>
  <c r="AF81" i="75"/>
  <c r="AY273" i="75"/>
  <c r="AM293" i="75"/>
  <c r="AL75" i="75"/>
  <c r="AI77" i="75"/>
  <c r="AA305" i="75"/>
  <c r="AC140" i="75"/>
  <c r="AK295" i="75"/>
  <c r="AN73" i="75"/>
  <c r="AV546" i="75"/>
  <c r="AF300" i="75"/>
  <c r="AT271" i="75"/>
  <c r="BA271" i="75"/>
  <c r="AH298" i="75"/>
  <c r="AG136" i="75"/>
  <c r="AK75" i="75"/>
  <c r="AS68" i="75"/>
  <c r="AM129" i="75"/>
  <c r="AR214" i="75"/>
  <c r="BA217" i="75"/>
  <c r="AX272" i="75"/>
  <c r="AT545" i="75"/>
  <c r="AI134" i="75"/>
  <c r="AY217" i="75"/>
  <c r="AT216" i="75"/>
  <c r="AB84" i="75"/>
  <c r="AO291" i="75"/>
  <c r="AW271" i="75"/>
  <c r="AC303" i="75"/>
  <c r="AL130" i="75"/>
  <c r="AZ546" i="75"/>
  <c r="AT286" i="75"/>
  <c r="AT122" i="75"/>
  <c r="AE137" i="75"/>
  <c r="AD139" i="75"/>
  <c r="AB304" i="75"/>
  <c r="AJ76" i="75"/>
  <c r="AQ126" i="75"/>
  <c r="AZ216" i="75"/>
  <c r="AZ272" i="75"/>
  <c r="AW215" i="75"/>
  <c r="AJ296" i="75"/>
  <c r="AJ133" i="75"/>
  <c r="AT546" i="75"/>
  <c r="AP290" i="75"/>
  <c r="AN292" i="75"/>
  <c r="AU121" i="75"/>
  <c r="AE81" i="75"/>
  <c r="AH135" i="75"/>
  <c r="AH79" i="75"/>
  <c r="AL294" i="75"/>
  <c r="AX546" i="75"/>
  <c r="AX217" i="75"/>
  <c r="AS287" i="75"/>
  <c r="AU218" i="75"/>
  <c r="AD82" i="75"/>
  <c r="AS271" i="75"/>
  <c r="AG299" i="75"/>
  <c r="AU285" i="75"/>
  <c r="D189" i="73" l="1" a="1"/>
  <c r="AN189" i="73"/>
  <c r="AO15" i="73"/>
  <c r="AS55" i="77"/>
  <c r="AS59" i="77" s="1"/>
  <c r="AS54" i="77"/>
  <c r="AS58" i="77" s="1"/>
  <c r="AT54" i="77"/>
  <c r="AT58" i="77" s="1"/>
  <c r="AT55" i="77"/>
  <c r="AT59" i="77" s="1"/>
  <c r="AM347" i="75"/>
  <c r="AF354" i="75"/>
  <c r="AL348" i="75"/>
  <c r="AG353" i="75"/>
  <c r="AE355" i="75"/>
  <c r="Z360" i="75"/>
  <c r="AO345" i="75"/>
  <c r="AP344" i="75"/>
  <c r="AH352" i="75"/>
  <c r="AQ343" i="75"/>
  <c r="AJ350" i="75"/>
  <c r="AN346" i="75"/>
  <c r="AD356" i="75"/>
  <c r="AB358" i="75"/>
  <c r="AS341" i="75"/>
  <c r="AC357" i="75"/>
  <c r="AU339" i="75"/>
  <c r="AR342" i="75"/>
  <c r="AK349" i="75"/>
  <c r="AI351" i="75"/>
  <c r="AT340" i="75"/>
  <c r="AA359" i="75"/>
  <c r="AR60" i="77"/>
  <c r="AR61" i="77" s="1"/>
  <c r="AQ32" i="80" s="1"/>
  <c r="AP101" i="73" s="1"/>
  <c r="AR112" i="77"/>
  <c r="AP104" i="73" s="1"/>
  <c r="Y450" i="75"/>
  <c r="U460" i="75"/>
  <c r="U459" i="75"/>
  <c r="U461" i="75"/>
  <c r="Z18" i="77"/>
  <c r="Z20" i="77" s="1"/>
  <c r="V456" i="75"/>
  <c r="W455" i="75"/>
  <c r="AS556" i="75"/>
  <c r="AR559" i="75"/>
  <c r="AS612" i="75"/>
  <c r="AR615" i="75"/>
  <c r="AQ587" i="75"/>
  <c r="AQ593" i="75"/>
  <c r="AQ575" i="75"/>
  <c r="AQ578" i="75"/>
  <c r="AQ580" i="75"/>
  <c r="AQ561" i="75"/>
  <c r="AQ598" i="75"/>
  <c r="AQ567" i="75"/>
  <c r="AQ573" i="75"/>
  <c r="AQ565" i="75"/>
  <c r="AQ570" i="75"/>
  <c r="AQ572" i="75"/>
  <c r="AQ590" i="75"/>
  <c r="AQ594" i="75"/>
  <c r="AQ596" i="75"/>
  <c r="AQ569" i="75"/>
  <c r="AQ581" i="75"/>
  <c r="AQ583" i="75"/>
  <c r="AQ589" i="75"/>
  <c r="AQ576" i="75"/>
  <c r="AQ586" i="75"/>
  <c r="AQ588" i="75"/>
  <c r="AQ563" i="75"/>
  <c r="AQ562" i="75"/>
  <c r="AQ579" i="75"/>
  <c r="AQ585" i="75"/>
  <c r="AQ592" i="75"/>
  <c r="AQ566" i="75"/>
  <c r="AQ568" i="75"/>
  <c r="AQ574" i="75"/>
  <c r="AQ571" i="75"/>
  <c r="AQ577" i="75"/>
  <c r="AQ597" i="75"/>
  <c r="AQ595" i="75"/>
  <c r="AQ564" i="75"/>
  <c r="AQ591" i="75"/>
  <c r="AQ582" i="75"/>
  <c r="AQ584" i="75"/>
  <c r="AQ560" i="75"/>
  <c r="AQ641" i="75"/>
  <c r="AQ647" i="75"/>
  <c r="AQ624" i="75"/>
  <c r="AQ634" i="75"/>
  <c r="AQ644" i="75"/>
  <c r="AQ654" i="75"/>
  <c r="AQ623" i="75"/>
  <c r="AQ653" i="75"/>
  <c r="AQ626" i="75"/>
  <c r="AQ620" i="75"/>
  <c r="AQ630" i="75"/>
  <c r="AQ640" i="75"/>
  <c r="AQ650" i="75"/>
  <c r="AQ618" i="75"/>
  <c r="AQ633" i="75"/>
  <c r="AQ639" i="75"/>
  <c r="AQ632" i="75"/>
  <c r="AQ642" i="75"/>
  <c r="AQ616" i="75"/>
  <c r="AQ636" i="75"/>
  <c r="AQ646" i="75"/>
  <c r="AQ619" i="75"/>
  <c r="AQ629" i="75"/>
  <c r="AQ635" i="75"/>
  <c r="AQ649" i="75"/>
  <c r="AQ622" i="75"/>
  <c r="AQ648" i="75"/>
  <c r="AQ621" i="75"/>
  <c r="AQ627" i="75"/>
  <c r="AQ652" i="75"/>
  <c r="AQ625" i="75"/>
  <c r="AQ631" i="75"/>
  <c r="AQ645" i="75"/>
  <c r="AQ651" i="75"/>
  <c r="AQ628" i="75"/>
  <c r="AQ638" i="75"/>
  <c r="AQ617" i="75"/>
  <c r="AQ637" i="75"/>
  <c r="AQ643" i="75"/>
  <c r="AS4" i="75"/>
  <c r="E488" i="75"/>
  <c r="E487" i="75"/>
  <c r="S464" i="75"/>
  <c r="Q467" i="75"/>
  <c r="S465" i="75"/>
  <c r="H491" i="75"/>
  <c r="O477" i="75"/>
  <c r="O476" i="75"/>
  <c r="L482" i="75"/>
  <c r="L483" i="75"/>
  <c r="J486" i="75"/>
  <c r="P473" i="75"/>
  <c r="R468" i="75"/>
  <c r="AV29" i="72"/>
  <c r="AQ55" i="76"/>
  <c r="AQ56" i="76" s="1"/>
  <c r="AT1" i="75"/>
  <c r="AR16" i="75"/>
  <c r="AR32" i="75"/>
  <c r="AR7" i="75"/>
  <c r="AR23" i="75"/>
  <c r="AR39" i="75"/>
  <c r="AR14" i="75"/>
  <c r="AR30" i="75"/>
  <c r="AR5" i="75"/>
  <c r="AR21" i="75"/>
  <c r="AR37" i="75"/>
  <c r="AR12" i="75"/>
  <c r="AR28" i="75"/>
  <c r="AR44" i="75"/>
  <c r="AR19" i="75"/>
  <c r="AR35" i="75"/>
  <c r="AR10" i="75"/>
  <c r="AR26" i="75"/>
  <c r="AR42" i="75"/>
  <c r="AR17" i="75"/>
  <c r="AR33" i="75"/>
  <c r="AR8" i="75"/>
  <c r="AR24" i="75"/>
  <c r="AR40" i="75"/>
  <c r="AR15" i="75"/>
  <c r="AR31" i="75"/>
  <c r="AR6" i="75"/>
  <c r="AR22" i="75"/>
  <c r="AR38" i="75"/>
  <c r="AR13" i="75"/>
  <c r="AR29" i="75"/>
  <c r="AR20" i="75"/>
  <c r="AR36" i="75"/>
  <c r="AR11" i="75"/>
  <c r="AR27" i="75"/>
  <c r="AR43" i="75"/>
  <c r="AR18" i="75"/>
  <c r="AR34" i="75"/>
  <c r="AR9" i="75"/>
  <c r="AR25" i="75"/>
  <c r="AR41" i="75"/>
  <c r="I487" i="75"/>
  <c r="T463" i="75"/>
  <c r="N486" i="75"/>
  <c r="M480" i="75"/>
  <c r="AX62" i="75"/>
  <c r="AY60" i="75"/>
  <c r="AX118" i="75"/>
  <c r="AV283" i="75"/>
  <c r="G492" i="75"/>
  <c r="F492" i="75"/>
  <c r="BE4" i="74"/>
  <c r="BF1" i="74"/>
  <c r="AW120" i="75"/>
  <c r="AW64" i="75"/>
  <c r="AT217" i="75"/>
  <c r="AN130" i="75"/>
  <c r="AE82" i="75"/>
  <c r="AY274" i="75"/>
  <c r="AM75" i="75"/>
  <c r="AU66" i="75"/>
  <c r="AP291" i="75"/>
  <c r="AF82" i="75"/>
  <c r="AB142" i="75"/>
  <c r="AT272" i="75"/>
  <c r="AC304" i="75"/>
  <c r="AA86" i="75"/>
  <c r="AX218" i="75"/>
  <c r="AT68" i="75"/>
  <c r="AC84" i="75"/>
  <c r="AW272" i="75"/>
  <c r="AS69" i="75"/>
  <c r="AG137" i="75"/>
  <c r="AO73" i="75"/>
  <c r="AE138" i="75"/>
  <c r="BA218" i="75"/>
  <c r="AI298" i="75"/>
  <c r="AZ273" i="75"/>
  <c r="AJ297" i="75"/>
  <c r="AG300" i="75"/>
  <c r="AR215" i="75"/>
  <c r="AO292" i="75"/>
  <c r="AU122" i="75"/>
  <c r="AZ547" i="75"/>
  <c r="AA143" i="75"/>
  <c r="AO129" i="75"/>
  <c r="AX273" i="75"/>
  <c r="AR289" i="75"/>
  <c r="BA272" i="75"/>
  <c r="AE302" i="75"/>
  <c r="BA547" i="75"/>
  <c r="AF301" i="75"/>
  <c r="AT287" i="75"/>
  <c r="AA306" i="75"/>
  <c r="AM130" i="75"/>
  <c r="Z307" i="75"/>
  <c r="AW216" i="75"/>
  <c r="AQ290" i="75"/>
  <c r="AK76" i="75"/>
  <c r="AX547" i="75"/>
  <c r="AQ127" i="75"/>
  <c r="AV65" i="75"/>
  <c r="AV547" i="75"/>
  <c r="AP127" i="75"/>
  <c r="AL76" i="75"/>
  <c r="AT123" i="75"/>
  <c r="AH136" i="75"/>
  <c r="AH299" i="75"/>
  <c r="AJ134" i="75"/>
  <c r="AB305" i="75"/>
  <c r="AY218" i="75"/>
  <c r="AB85" i="75"/>
  <c r="AV272" i="75"/>
  <c r="AR125" i="75"/>
  <c r="AS124" i="75"/>
  <c r="AP71" i="75"/>
  <c r="AI78" i="75"/>
  <c r="AQ70" i="75"/>
  <c r="AD83" i="75"/>
  <c r="AV121" i="75"/>
  <c r="AW547" i="75"/>
  <c r="AZ217" i="75"/>
  <c r="AF137" i="75"/>
  <c r="AR70" i="75"/>
  <c r="AU286" i="75"/>
  <c r="AN74" i="75"/>
  <c r="AC141" i="75"/>
  <c r="AN293" i="75"/>
  <c r="AY547" i="75"/>
  <c r="AL131" i="75"/>
  <c r="AD303" i="75"/>
  <c r="AH80" i="75"/>
  <c r="AL295" i="75"/>
  <c r="AM294" i="75"/>
  <c r="AV217" i="75"/>
  <c r="AI135" i="75"/>
  <c r="AW121" i="75"/>
  <c r="AS288" i="75"/>
  <c r="AJ77" i="75"/>
  <c r="AW65" i="75"/>
  <c r="AG81" i="75"/>
  <c r="AK296" i="75"/>
  <c r="AD140" i="75"/>
  <c r="AK133" i="75"/>
  <c r="AV285" i="75"/>
  <c r="C4" i="73" l="1"/>
  <c r="M11" i="73" s="1"/>
  <c r="E4" i="73"/>
  <c r="AU55" i="77"/>
  <c r="AU59" i="77" s="1"/>
  <c r="AU54" i="77"/>
  <c r="AU58" i="77" s="1"/>
  <c r="AS112" i="77"/>
  <c r="AQ104" i="73" s="1"/>
  <c r="AS60" i="77"/>
  <c r="AS61" i="77" s="1"/>
  <c r="AR32" i="80" s="1"/>
  <c r="AQ101" i="73" s="1"/>
  <c r="AL349" i="75"/>
  <c r="AE356" i="75"/>
  <c r="AU340" i="75"/>
  <c r="AT341" i="75"/>
  <c r="AP345" i="75"/>
  <c r="AH353" i="75"/>
  <c r="AG354" i="75"/>
  <c r="AS342" i="75"/>
  <c r="AK350" i="75"/>
  <c r="AF355" i="75"/>
  <c r="AB359" i="75"/>
  <c r="AA360" i="75"/>
  <c r="AM348" i="75"/>
  <c r="AQ344" i="75"/>
  <c r="AR343" i="75"/>
  <c r="AD357" i="75"/>
  <c r="AN347" i="75"/>
  <c r="AJ351" i="75"/>
  <c r="AV339" i="75"/>
  <c r="AO346" i="75"/>
  <c r="AI352" i="75"/>
  <c r="AC358" i="75"/>
  <c r="Z361" i="75"/>
  <c r="AT60" i="77"/>
  <c r="AT61" i="77" s="1"/>
  <c r="AS32" i="80" s="1"/>
  <c r="AR101" i="73" s="1"/>
  <c r="AT112" i="77"/>
  <c r="AR104" i="73" s="1"/>
  <c r="X453" i="75"/>
  <c r="V458" i="75"/>
  <c r="V457" i="75"/>
  <c r="Z21" i="76"/>
  <c r="Z23" i="76" s="1"/>
  <c r="AT556" i="75"/>
  <c r="AS559" i="75"/>
  <c r="AR574" i="75"/>
  <c r="AR580" i="75"/>
  <c r="AR582" i="75"/>
  <c r="AR594" i="75"/>
  <c r="AR567" i="75"/>
  <c r="AR593" i="75"/>
  <c r="AR581" i="75"/>
  <c r="AR591" i="75"/>
  <c r="AR562" i="75"/>
  <c r="AR563" i="75"/>
  <c r="AR590" i="75"/>
  <c r="AR596" i="75"/>
  <c r="AR577" i="75"/>
  <c r="AR573" i="75"/>
  <c r="AR583" i="75"/>
  <c r="AR560" i="75"/>
  <c r="AR597" i="75"/>
  <c r="AR570" i="75"/>
  <c r="AR576" i="75"/>
  <c r="AR572" i="75"/>
  <c r="AR569" i="75"/>
  <c r="AR579" i="75"/>
  <c r="AR561" i="75"/>
  <c r="AR589" i="75"/>
  <c r="AR599" i="75"/>
  <c r="AR568" i="75"/>
  <c r="AR571" i="75"/>
  <c r="AR586" i="75"/>
  <c r="AR592" i="75"/>
  <c r="AR587" i="75"/>
  <c r="AR585" i="75"/>
  <c r="AR595" i="75"/>
  <c r="AR564" i="75"/>
  <c r="AR588" i="75"/>
  <c r="AR578" i="75"/>
  <c r="AR584" i="75"/>
  <c r="AR566" i="75"/>
  <c r="AR565" i="75"/>
  <c r="AR575" i="75"/>
  <c r="AR598" i="75"/>
  <c r="AT612" i="75"/>
  <c r="AS615" i="75"/>
  <c r="AR628" i="75"/>
  <c r="AR638" i="75"/>
  <c r="AR631" i="75"/>
  <c r="AR637" i="75"/>
  <c r="AR619" i="75"/>
  <c r="AR636" i="75"/>
  <c r="AR646" i="75"/>
  <c r="AR639" i="75"/>
  <c r="AR645" i="75"/>
  <c r="AR617" i="75"/>
  <c r="AR644" i="75"/>
  <c r="AR654" i="75"/>
  <c r="AR647" i="75"/>
  <c r="AR653" i="75"/>
  <c r="AR626" i="75"/>
  <c r="AR652" i="75"/>
  <c r="AR625" i="75"/>
  <c r="AR655" i="75"/>
  <c r="AR624" i="75"/>
  <c r="AR634" i="75"/>
  <c r="AR627" i="75"/>
  <c r="AR633" i="75"/>
  <c r="AR616" i="75"/>
  <c r="AR632" i="75"/>
  <c r="AR642" i="75"/>
  <c r="AR635" i="75"/>
  <c r="AR641" i="75"/>
  <c r="AR618" i="75"/>
  <c r="AR640" i="75"/>
  <c r="AR650" i="75"/>
  <c r="AR643" i="75"/>
  <c r="AR649" i="75"/>
  <c r="AR622" i="75"/>
  <c r="AR648" i="75"/>
  <c r="AR621" i="75"/>
  <c r="AR651" i="75"/>
  <c r="AR620" i="75"/>
  <c r="AR630" i="75"/>
  <c r="AR623" i="75"/>
  <c r="AR629" i="75"/>
  <c r="AT4" i="75"/>
  <c r="Q468" i="75"/>
  <c r="S466" i="75"/>
  <c r="Q469" i="75"/>
  <c r="H492" i="75"/>
  <c r="J487" i="75"/>
  <c r="U462" i="75"/>
  <c r="O478" i="75"/>
  <c r="L484" i="75"/>
  <c r="P475" i="75"/>
  <c r="P477" i="75"/>
  <c r="P474" i="75"/>
  <c r="R469" i="75"/>
  <c r="AW29" i="72"/>
  <c r="AU1" i="75"/>
  <c r="AR55" i="76"/>
  <c r="AR56" i="76" s="1"/>
  <c r="AS11" i="75"/>
  <c r="AS27" i="75"/>
  <c r="AS43" i="75"/>
  <c r="AS18" i="75"/>
  <c r="AS34" i="75"/>
  <c r="AS9" i="75"/>
  <c r="AS25" i="75"/>
  <c r="AS41" i="75"/>
  <c r="AS16" i="75"/>
  <c r="AS32" i="75"/>
  <c r="AS7" i="75"/>
  <c r="AS23" i="75"/>
  <c r="AS39" i="75"/>
  <c r="AS14" i="75"/>
  <c r="AS30" i="75"/>
  <c r="AS5" i="75"/>
  <c r="AS21" i="75"/>
  <c r="AS37" i="75"/>
  <c r="AS12" i="75"/>
  <c r="AS28" i="75"/>
  <c r="AS44" i="75"/>
  <c r="AS19" i="75"/>
  <c r="AS35" i="75"/>
  <c r="AS10" i="75"/>
  <c r="AS26" i="75"/>
  <c r="AS42" i="75"/>
  <c r="AS17" i="75"/>
  <c r="AS33" i="75"/>
  <c r="AS8" i="75"/>
  <c r="AS24" i="75"/>
  <c r="AS40" i="75"/>
  <c r="AS15" i="75"/>
  <c r="AS31" i="75"/>
  <c r="AS6" i="75"/>
  <c r="AS22" i="75"/>
  <c r="AS38" i="75"/>
  <c r="AS13" i="75"/>
  <c r="AS29" i="75"/>
  <c r="AS45" i="75"/>
  <c r="AS20" i="75"/>
  <c r="AS36" i="75"/>
  <c r="K484" i="75"/>
  <c r="K486" i="75"/>
  <c r="K485" i="75"/>
  <c r="I488" i="75"/>
  <c r="Y451" i="75"/>
  <c r="T464" i="75"/>
  <c r="N487" i="75"/>
  <c r="M481" i="75"/>
  <c r="AW283" i="75"/>
  <c r="AY118" i="75"/>
  <c r="AY62" i="75"/>
  <c r="AZ60" i="75"/>
  <c r="G493" i="75"/>
  <c r="F493" i="75"/>
  <c r="BF4" i="74"/>
  <c r="BG1" i="74"/>
  <c r="AX120" i="75"/>
  <c r="AX64" i="75"/>
  <c r="AI79" i="75"/>
  <c r="AK134" i="75"/>
  <c r="AP292" i="75"/>
  <c r="AV273" i="75"/>
  <c r="AN294" i="75"/>
  <c r="AX548" i="75"/>
  <c r="AY219" i="75"/>
  <c r="AB143" i="75"/>
  <c r="AT288" i="75"/>
  <c r="AI299" i="75"/>
  <c r="AY275" i="75"/>
  <c r="AS125" i="75"/>
  <c r="AL296" i="75"/>
  <c r="AI136" i="75"/>
  <c r="AN75" i="75"/>
  <c r="AV286" i="75"/>
  <c r="AV548" i="75"/>
  <c r="AJ135" i="75"/>
  <c r="AV66" i="75"/>
  <c r="AW66" i="75"/>
  <c r="AT124" i="75"/>
  <c r="AK77" i="75"/>
  <c r="AP72" i="75"/>
  <c r="AR290" i="75"/>
  <c r="AD304" i="75"/>
  <c r="AN131" i="75"/>
  <c r="AJ298" i="75"/>
  <c r="AO293" i="75"/>
  <c r="AQ71" i="75"/>
  <c r="AW217" i="75"/>
  <c r="AA307" i="75"/>
  <c r="AO130" i="75"/>
  <c r="AE83" i="75"/>
  <c r="AE139" i="75"/>
  <c r="AB86" i="75"/>
  <c r="AM131" i="75"/>
  <c r="AX274" i="75"/>
  <c r="AM295" i="75"/>
  <c r="AZ548" i="75"/>
  <c r="AZ218" i="75"/>
  <c r="AG82" i="75"/>
  <c r="AC85" i="75"/>
  <c r="BA273" i="75"/>
  <c r="AG138" i="75"/>
  <c r="AB306" i="75"/>
  <c r="AQ291" i="75"/>
  <c r="AR71" i="75"/>
  <c r="AC305" i="75"/>
  <c r="AQ128" i="75"/>
  <c r="AP128" i="75"/>
  <c r="AV218" i="75"/>
  <c r="AW122" i="75"/>
  <c r="AX65" i="75"/>
  <c r="AT69" i="75"/>
  <c r="AM76" i="75"/>
  <c r="AL132" i="75"/>
  <c r="AO74" i="75"/>
  <c r="AE303" i="75"/>
  <c r="AV122" i="75"/>
  <c r="AS289" i="75"/>
  <c r="AX121" i="75"/>
  <c r="AH81" i="75"/>
  <c r="AF138" i="75"/>
  <c r="AD141" i="75"/>
  <c r="AZ274" i="75"/>
  <c r="AF302" i="75"/>
  <c r="AW548" i="75"/>
  <c r="AW285" i="75"/>
  <c r="AD84" i="75"/>
  <c r="AU287" i="75"/>
  <c r="AR126" i="75"/>
  <c r="AH137" i="75"/>
  <c r="AH300" i="75"/>
  <c r="BA219" i="75"/>
  <c r="AJ78" i="75"/>
  <c r="AK297" i="75"/>
  <c r="AG301" i="75"/>
  <c r="AU123" i="75"/>
  <c r="AX219" i="75"/>
  <c r="AA87" i="75"/>
  <c r="AS70" i="75"/>
  <c r="AY548" i="75"/>
  <c r="AW273" i="75"/>
  <c r="AC142" i="75"/>
  <c r="AF83" i="75"/>
  <c r="AL77" i="75"/>
  <c r="BA548" i="75"/>
  <c r="AU67" i="75"/>
  <c r="AV55" i="77" l="1"/>
  <c r="AV59" i="77" s="1"/>
  <c r="AV54" i="77"/>
  <c r="AV58" i="77" s="1"/>
  <c r="AQ345" i="75"/>
  <c r="AH354" i="75"/>
  <c r="AK351" i="75"/>
  <c r="AL350" i="75"/>
  <c r="AB360" i="75"/>
  <c r="AI353" i="75"/>
  <c r="AJ352" i="75"/>
  <c r="AO347" i="75"/>
  <c r="AS343" i="75"/>
  <c r="AR344" i="75"/>
  <c r="AD358" i="75"/>
  <c r="AW339" i="75"/>
  <c r="AE357" i="75"/>
  <c r="AV340" i="75"/>
  <c r="AG355" i="75"/>
  <c r="AA361" i="75"/>
  <c r="AF356" i="75"/>
  <c r="AU341" i="75"/>
  <c r="AN348" i="75"/>
  <c r="AC359" i="75"/>
  <c r="AM349" i="75"/>
  <c r="AT342" i="75"/>
  <c r="AP346" i="75"/>
  <c r="Y452" i="75"/>
  <c r="Y454" i="75"/>
  <c r="Z450" i="75"/>
  <c r="W456" i="75"/>
  <c r="X454" i="75"/>
  <c r="AU60" i="77"/>
  <c r="AU61" i="77" s="1"/>
  <c r="AT32" i="80" s="1"/>
  <c r="AS101" i="73" s="1"/>
  <c r="AU112" i="77"/>
  <c r="AS104" i="73" s="1"/>
  <c r="AU556" i="75"/>
  <c r="AT559" i="75"/>
  <c r="AS572" i="75"/>
  <c r="AS582" i="75"/>
  <c r="AS563" i="75"/>
  <c r="AS581" i="75"/>
  <c r="AS591" i="75"/>
  <c r="AS589" i="75"/>
  <c r="AS596" i="75"/>
  <c r="AS569" i="75"/>
  <c r="AS579" i="75"/>
  <c r="AS578" i="75"/>
  <c r="AS588" i="75"/>
  <c r="AS598" i="75"/>
  <c r="AS571" i="75"/>
  <c r="AS597" i="75"/>
  <c r="AS570" i="75"/>
  <c r="AS584" i="75"/>
  <c r="AS567" i="75"/>
  <c r="AS585" i="75"/>
  <c r="AS595" i="75"/>
  <c r="AS573" i="75"/>
  <c r="AS560" i="75"/>
  <c r="AS577" i="75"/>
  <c r="AS587" i="75"/>
  <c r="AS576" i="75"/>
  <c r="AS586" i="75"/>
  <c r="AS562" i="75"/>
  <c r="AS599" i="75"/>
  <c r="AS564" i="75"/>
  <c r="AS574" i="75"/>
  <c r="AS600" i="75"/>
  <c r="AS568" i="75"/>
  <c r="AS593" i="75"/>
  <c r="AS566" i="75"/>
  <c r="AS592" i="75"/>
  <c r="AS565" i="75"/>
  <c r="AS575" i="75"/>
  <c r="AS594" i="75"/>
  <c r="AS580" i="75"/>
  <c r="AS590" i="75"/>
  <c r="AS561" i="75"/>
  <c r="AS583" i="75"/>
  <c r="AU612" i="75"/>
  <c r="AT615" i="75"/>
  <c r="AS630" i="75"/>
  <c r="AS640" i="75"/>
  <c r="AS617" i="75"/>
  <c r="AS639" i="75"/>
  <c r="AS649" i="75"/>
  <c r="AS638" i="75"/>
  <c r="AS648" i="75"/>
  <c r="AS621" i="75"/>
  <c r="AS647" i="75"/>
  <c r="AS620" i="75"/>
  <c r="AS646" i="75"/>
  <c r="AS656" i="75"/>
  <c r="AS629" i="75"/>
  <c r="AS655" i="75"/>
  <c r="AS628" i="75"/>
  <c r="AS654" i="75"/>
  <c r="AS627" i="75"/>
  <c r="AS637" i="75"/>
  <c r="AS626" i="75"/>
  <c r="AS636" i="75"/>
  <c r="AS618" i="75"/>
  <c r="AS635" i="75"/>
  <c r="AS645" i="75"/>
  <c r="AS634" i="75"/>
  <c r="AS644" i="75"/>
  <c r="AS616" i="75"/>
  <c r="AS643" i="75"/>
  <c r="AS653" i="75"/>
  <c r="AS642" i="75"/>
  <c r="AS652" i="75"/>
  <c r="AS625" i="75"/>
  <c r="AS651" i="75"/>
  <c r="AS624" i="75"/>
  <c r="AS650" i="75"/>
  <c r="AS623" i="75"/>
  <c r="AS633" i="75"/>
  <c r="AS622" i="75"/>
  <c r="AS632" i="75"/>
  <c r="AS619" i="75"/>
  <c r="AS631" i="75"/>
  <c r="AS641" i="75"/>
  <c r="AU4" i="75"/>
  <c r="Z449" i="75"/>
  <c r="E489" i="75"/>
  <c r="H493" i="75"/>
  <c r="U464" i="75"/>
  <c r="U463" i="75"/>
  <c r="L485" i="75"/>
  <c r="O479" i="75"/>
  <c r="AA18" i="77"/>
  <c r="AA20" i="77" s="1"/>
  <c r="W458" i="75"/>
  <c r="W457" i="75"/>
  <c r="P478" i="75"/>
  <c r="P476" i="75"/>
  <c r="K487" i="75"/>
  <c r="R470" i="75"/>
  <c r="AX29" i="72"/>
  <c r="AS55" i="76"/>
  <c r="AS56" i="76" s="1"/>
  <c r="AV1" i="75"/>
  <c r="AT18" i="75"/>
  <c r="AT34" i="75"/>
  <c r="AT5" i="75"/>
  <c r="AT21" i="75"/>
  <c r="AT37" i="75"/>
  <c r="AT12" i="75"/>
  <c r="AT28" i="75"/>
  <c r="AT44" i="75"/>
  <c r="AT19" i="75"/>
  <c r="AT35" i="75"/>
  <c r="AT14" i="75"/>
  <c r="AT30" i="75"/>
  <c r="AT46" i="75"/>
  <c r="AT17" i="75"/>
  <c r="AT33" i="75"/>
  <c r="AT8" i="75"/>
  <c r="AT24" i="75"/>
  <c r="AT40" i="75"/>
  <c r="AT15" i="75"/>
  <c r="AT31" i="75"/>
  <c r="AT10" i="75"/>
  <c r="AT26" i="75"/>
  <c r="AT42" i="75"/>
  <c r="AT13" i="75"/>
  <c r="AT29" i="75"/>
  <c r="AT45" i="75"/>
  <c r="AT20" i="75"/>
  <c r="AT36" i="75"/>
  <c r="AT11" i="75"/>
  <c r="AT27" i="75"/>
  <c r="AT43" i="75"/>
  <c r="AT6" i="75"/>
  <c r="AT22" i="75"/>
  <c r="AT38" i="75"/>
  <c r="AT9" i="75"/>
  <c r="AT25" i="75"/>
  <c r="AT41" i="75"/>
  <c r="AT16" i="75"/>
  <c r="AT32" i="75"/>
  <c r="AT7" i="75"/>
  <c r="AT23" i="75"/>
  <c r="AT39" i="75"/>
  <c r="I489" i="75"/>
  <c r="T465" i="75"/>
  <c r="N488" i="75"/>
  <c r="N489" i="75"/>
  <c r="Y453" i="75"/>
  <c r="M482" i="75"/>
  <c r="AZ62" i="75"/>
  <c r="BA60" i="75"/>
  <c r="BA62" i="75" s="1"/>
  <c r="AZ118" i="75"/>
  <c r="AX283" i="75"/>
  <c r="G494" i="75"/>
  <c r="F494" i="75"/>
  <c r="BG4" i="74"/>
  <c r="BH1" i="74"/>
  <c r="AY120" i="75"/>
  <c r="AY64" i="75"/>
  <c r="BA64" i="75"/>
  <c r="BA220" i="75"/>
  <c r="AW549" i="75"/>
  <c r="AQ292" i="75"/>
  <c r="AL133" i="75"/>
  <c r="AG83" i="75"/>
  <c r="AS71" i="75"/>
  <c r="AE304" i="75"/>
  <c r="BA65" i="75"/>
  <c r="AV274" i="75"/>
  <c r="AP293" i="75"/>
  <c r="AB87" i="75"/>
  <c r="AD85" i="75"/>
  <c r="AX122" i="75"/>
  <c r="BA549" i="75"/>
  <c r="AC306" i="75"/>
  <c r="AZ549" i="75"/>
  <c r="AE84" i="75"/>
  <c r="AU288" i="75"/>
  <c r="AY549" i="75"/>
  <c r="AJ136" i="75"/>
  <c r="AO294" i="75"/>
  <c r="AS126" i="75"/>
  <c r="AS290" i="75"/>
  <c r="AG139" i="75"/>
  <c r="AX549" i="75"/>
  <c r="AX275" i="75"/>
  <c r="AD142" i="75"/>
  <c r="AU124" i="75"/>
  <c r="AT289" i="75"/>
  <c r="AI300" i="75"/>
  <c r="AO131" i="75"/>
  <c r="AH301" i="75"/>
  <c r="AT125" i="75"/>
  <c r="AW123" i="75"/>
  <c r="AT70" i="75"/>
  <c r="AY276" i="75"/>
  <c r="AK135" i="75"/>
  <c r="AK78" i="75"/>
  <c r="AX66" i="75"/>
  <c r="AV287" i="75"/>
  <c r="AN295" i="75"/>
  <c r="AW218" i="75"/>
  <c r="AY220" i="75"/>
  <c r="AM77" i="75"/>
  <c r="AL78" i="75"/>
  <c r="AE140" i="75"/>
  <c r="AZ219" i="75"/>
  <c r="AU68" i="75"/>
  <c r="AC143" i="75"/>
  <c r="AM132" i="75"/>
  <c r="AK298" i="75"/>
  <c r="AQ72" i="75"/>
  <c r="BA274" i="75"/>
  <c r="AQ129" i="75"/>
  <c r="AF139" i="75"/>
  <c r="AW67" i="75"/>
  <c r="AF303" i="75"/>
  <c r="AX220" i="75"/>
  <c r="AA308" i="75"/>
  <c r="AI80" i="75"/>
  <c r="AB307" i="75"/>
  <c r="AJ299" i="75"/>
  <c r="AF84" i="75"/>
  <c r="AV67" i="75"/>
  <c r="AM296" i="75"/>
  <c r="AH82" i="75"/>
  <c r="AR72" i="75"/>
  <c r="AJ79" i="75"/>
  <c r="AP129" i="75"/>
  <c r="AY121" i="75"/>
  <c r="AP73" i="75"/>
  <c r="AN76" i="75"/>
  <c r="AI137" i="75"/>
  <c r="AW274" i="75"/>
  <c r="AR127" i="75"/>
  <c r="AV123" i="75"/>
  <c r="AW286" i="75"/>
  <c r="AL297" i="75"/>
  <c r="AV219" i="75"/>
  <c r="AN132" i="75"/>
  <c r="AH138" i="75"/>
  <c r="AB144" i="75"/>
  <c r="AZ275" i="75"/>
  <c r="AR291" i="75"/>
  <c r="AG302" i="75"/>
  <c r="AO75" i="75"/>
  <c r="AC86" i="75"/>
  <c r="AD305" i="75"/>
  <c r="AX285" i="75"/>
  <c r="AW55" i="77" l="1"/>
  <c r="AW54" i="77"/>
  <c r="AX339" i="75"/>
  <c r="AN349" i="75"/>
  <c r="AO348" i="75"/>
  <c r="AE358" i="75"/>
  <c r="AA362" i="75"/>
  <c r="AM350" i="75"/>
  <c r="AG356" i="75"/>
  <c r="AR345" i="75"/>
  <c r="AC360" i="75"/>
  <c r="AL351" i="75"/>
  <c r="AP347" i="75"/>
  <c r="AH355" i="75"/>
  <c r="AI354" i="75"/>
  <c r="AB361" i="75"/>
  <c r="AV341" i="75"/>
  <c r="AK352" i="75"/>
  <c r="AD359" i="75"/>
  <c r="AQ346" i="75"/>
  <c r="AT343" i="75"/>
  <c r="AF357" i="75"/>
  <c r="AJ353" i="75"/>
  <c r="AS344" i="75"/>
  <c r="AW340" i="75"/>
  <c r="AU342" i="75"/>
  <c r="AA449" i="75"/>
  <c r="V460" i="75"/>
  <c r="V459" i="75"/>
  <c r="X456" i="75"/>
  <c r="X455" i="75"/>
  <c r="AV112" i="77"/>
  <c r="AT104" i="73" s="1"/>
  <c r="AW59" i="77"/>
  <c r="AV60" i="77"/>
  <c r="AV61" i="77" s="1"/>
  <c r="AU32" i="80" s="1"/>
  <c r="AT101" i="73" s="1"/>
  <c r="AA21" i="76"/>
  <c r="AA23" i="76" s="1"/>
  <c r="AT650" i="75"/>
  <c r="AT623" i="75"/>
  <c r="AT649" i="75"/>
  <c r="AT622" i="75"/>
  <c r="AT632" i="75"/>
  <c r="AT621" i="75"/>
  <c r="AT631" i="75"/>
  <c r="AT618" i="75"/>
  <c r="AT646" i="75"/>
  <c r="AT656" i="75"/>
  <c r="AT629" i="75"/>
  <c r="AT639" i="75"/>
  <c r="AT616" i="75"/>
  <c r="AT638" i="75"/>
  <c r="AT648" i="75"/>
  <c r="AT637" i="75"/>
  <c r="AT647" i="75"/>
  <c r="AT620" i="75"/>
  <c r="AT625" i="75"/>
  <c r="AT635" i="75"/>
  <c r="AT617" i="75"/>
  <c r="AT645" i="75"/>
  <c r="AT655" i="75"/>
  <c r="AT628" i="75"/>
  <c r="AT654" i="75"/>
  <c r="AT627" i="75"/>
  <c r="AT653" i="75"/>
  <c r="AT626" i="75"/>
  <c r="AT636" i="75"/>
  <c r="AT641" i="75"/>
  <c r="AT651" i="75"/>
  <c r="AT624" i="75"/>
  <c r="AT634" i="75"/>
  <c r="AT644" i="75"/>
  <c r="AT633" i="75"/>
  <c r="AT643" i="75"/>
  <c r="AT619" i="75"/>
  <c r="AT642" i="75"/>
  <c r="AT652" i="75"/>
  <c r="AT657" i="75"/>
  <c r="AT630" i="75"/>
  <c r="AT640" i="75"/>
  <c r="AV556" i="75"/>
  <c r="AU559" i="75"/>
  <c r="AT576" i="75"/>
  <c r="AT590" i="75"/>
  <c r="AT589" i="75"/>
  <c r="AT600" i="75"/>
  <c r="AT577" i="75"/>
  <c r="AT563" i="75"/>
  <c r="AT560" i="75"/>
  <c r="AT588" i="75"/>
  <c r="AT565" i="75"/>
  <c r="AT596" i="75"/>
  <c r="AT592" i="75"/>
  <c r="AT569" i="75"/>
  <c r="AT591" i="75"/>
  <c r="AT579" i="75"/>
  <c r="AT593" i="75"/>
  <c r="AT566" i="75"/>
  <c r="AT573" i="75"/>
  <c r="AT567" i="75"/>
  <c r="AT581" i="75"/>
  <c r="AT562" i="75"/>
  <c r="AT571" i="75"/>
  <c r="AT585" i="75"/>
  <c r="AT561" i="75"/>
  <c r="AT595" i="75"/>
  <c r="AT568" i="75"/>
  <c r="AT582" i="75"/>
  <c r="AT564" i="75"/>
  <c r="AT583" i="75"/>
  <c r="AT597" i="75"/>
  <c r="AT570" i="75"/>
  <c r="AT594" i="75"/>
  <c r="AT587" i="75"/>
  <c r="AT601" i="75"/>
  <c r="AT574" i="75"/>
  <c r="AT578" i="75"/>
  <c r="AT584" i="75"/>
  <c r="AT598" i="75"/>
  <c r="AT575" i="75"/>
  <c r="AT599" i="75"/>
  <c r="AT572" i="75"/>
  <c r="AT586" i="75"/>
  <c r="AT580" i="75"/>
  <c r="AV612" i="75"/>
  <c r="AU615" i="75"/>
  <c r="AV4" i="75"/>
  <c r="E490" i="75"/>
  <c r="Q470" i="75"/>
  <c r="Q471" i="75"/>
  <c r="S467" i="75"/>
  <c r="H494" i="75"/>
  <c r="J488" i="75"/>
  <c r="P480" i="75"/>
  <c r="K489" i="75"/>
  <c r="R471" i="75"/>
  <c r="AY29" i="72"/>
  <c r="AT55" i="76"/>
  <c r="AT56" i="76" s="1"/>
  <c r="AW1" i="75"/>
  <c r="AU13" i="75"/>
  <c r="AU29" i="75"/>
  <c r="AU45" i="75"/>
  <c r="AU20" i="75"/>
  <c r="AU36" i="75"/>
  <c r="AU11" i="75"/>
  <c r="AU27" i="75"/>
  <c r="AU43" i="75"/>
  <c r="AU14" i="75"/>
  <c r="AU30" i="75"/>
  <c r="AU46" i="75"/>
  <c r="AU9" i="75"/>
  <c r="AU25" i="75"/>
  <c r="AU41" i="75"/>
  <c r="AU16" i="75"/>
  <c r="AU32" i="75"/>
  <c r="AU7" i="75"/>
  <c r="AU23" i="75"/>
  <c r="AU39" i="75"/>
  <c r="AU10" i="75"/>
  <c r="AU26" i="75"/>
  <c r="AU42" i="75"/>
  <c r="AU5" i="75"/>
  <c r="AU21" i="75"/>
  <c r="AU37" i="75"/>
  <c r="AU12" i="75"/>
  <c r="AU28" i="75"/>
  <c r="AU44" i="75"/>
  <c r="AU19" i="75"/>
  <c r="AU35" i="75"/>
  <c r="AU6" i="75"/>
  <c r="AU22" i="75"/>
  <c r="AU38" i="75"/>
  <c r="AU17" i="75"/>
  <c r="AU33" i="75"/>
  <c r="AU8" i="75"/>
  <c r="AU24" i="75"/>
  <c r="AU40" i="75"/>
  <c r="AU15" i="75"/>
  <c r="AU31" i="75"/>
  <c r="AU47" i="75"/>
  <c r="AU18" i="75"/>
  <c r="AU34" i="75"/>
  <c r="I491" i="75"/>
  <c r="I490" i="75"/>
  <c r="T466" i="75"/>
  <c r="N491" i="75"/>
  <c r="N490" i="75"/>
  <c r="M483" i="75"/>
  <c r="Y455" i="75"/>
  <c r="AY283" i="75"/>
  <c r="BA118" i="75"/>
  <c r="G495" i="75"/>
  <c r="F495" i="75"/>
  <c r="BI1" i="74"/>
  <c r="BH4" i="74"/>
  <c r="AZ64" i="75"/>
  <c r="AZ120" i="75"/>
  <c r="AF85" i="75"/>
  <c r="AD306" i="75"/>
  <c r="AU69" i="75"/>
  <c r="AE85" i="75"/>
  <c r="AX276" i="75"/>
  <c r="AU125" i="75"/>
  <c r="AF304" i="75"/>
  <c r="AN133" i="75"/>
  <c r="AQ293" i="75"/>
  <c r="AD143" i="75"/>
  <c r="AV68" i="75"/>
  <c r="AH83" i="75"/>
  <c r="AV288" i="75"/>
  <c r="AZ276" i="75"/>
  <c r="AK136" i="75"/>
  <c r="AX123" i="75"/>
  <c r="AB88" i="75"/>
  <c r="AC144" i="75"/>
  <c r="AI138" i="75"/>
  <c r="AN296" i="75"/>
  <c r="BA550" i="75"/>
  <c r="AX286" i="75"/>
  <c r="AG140" i="75"/>
  <c r="AB308" i="75"/>
  <c r="AS291" i="75"/>
  <c r="AM78" i="75"/>
  <c r="AT126" i="75"/>
  <c r="AX550" i="75"/>
  <c r="AM297" i="75"/>
  <c r="AR73" i="75"/>
  <c r="AY277" i="75"/>
  <c r="AY221" i="75"/>
  <c r="AW287" i="75"/>
  <c r="AI301" i="75"/>
  <c r="AZ65" i="75"/>
  <c r="AG84" i="75"/>
  <c r="AU289" i="75"/>
  <c r="BA66" i="75"/>
  <c r="AP130" i="75"/>
  <c r="AY122" i="75"/>
  <c r="AV124" i="75"/>
  <c r="AX221" i="75"/>
  <c r="AX67" i="75"/>
  <c r="BA221" i="75"/>
  <c r="AW219" i="75"/>
  <c r="AH139" i="75"/>
  <c r="AL298" i="75"/>
  <c r="AK79" i="75"/>
  <c r="AS72" i="75"/>
  <c r="AC87" i="75"/>
  <c r="AJ137" i="75"/>
  <c r="AO76" i="75"/>
  <c r="AQ130" i="75"/>
  <c r="AZ121" i="75"/>
  <c r="AL79" i="75"/>
  <c r="AH302" i="75"/>
  <c r="AK299" i="75"/>
  <c r="AR292" i="75"/>
  <c r="AE305" i="75"/>
  <c r="AM133" i="75"/>
  <c r="AY285" i="75"/>
  <c r="AC307" i="75"/>
  <c r="AZ550" i="75"/>
  <c r="AR128" i="75"/>
  <c r="AJ80" i="75"/>
  <c r="AS127" i="75"/>
  <c r="AW124" i="75"/>
  <c r="AP294" i="75"/>
  <c r="AE141" i="75"/>
  <c r="AF140" i="75"/>
  <c r="AQ73" i="75"/>
  <c r="AL134" i="75"/>
  <c r="AP74" i="75"/>
  <c r="AO132" i="75"/>
  <c r="AW68" i="75"/>
  <c r="AY65" i="75"/>
  <c r="AY550" i="75"/>
  <c r="BA275" i="75"/>
  <c r="AI81" i="75"/>
  <c r="AT290" i="75"/>
  <c r="AT71" i="75"/>
  <c r="AJ300" i="75"/>
  <c r="AW275" i="75"/>
  <c r="AN77" i="75"/>
  <c r="AO295" i="75"/>
  <c r="AG303" i="75"/>
  <c r="AZ220" i="75"/>
  <c r="AD86" i="75"/>
  <c r="AX54" i="77" l="1"/>
  <c r="AX55" i="77"/>
  <c r="AY339" i="75"/>
  <c r="AK353" i="75"/>
  <c r="AH356" i="75"/>
  <c r="AL352" i="75"/>
  <c r="AE359" i="75"/>
  <c r="AG357" i="75"/>
  <c r="AX340" i="75"/>
  <c r="AN350" i="75"/>
  <c r="AS345" i="75"/>
  <c r="AI355" i="75"/>
  <c r="AC361" i="75"/>
  <c r="AQ347" i="75"/>
  <c r="AO349" i="75"/>
  <c r="AR346" i="75"/>
  <c r="AF358" i="75"/>
  <c r="AW341" i="75"/>
  <c r="AU343" i="75"/>
  <c r="AT344" i="75"/>
  <c r="AB362" i="75"/>
  <c r="AD360" i="75"/>
  <c r="AV342" i="75"/>
  <c r="AJ354" i="75"/>
  <c r="AP348" i="75"/>
  <c r="AM351" i="75"/>
  <c r="AW60" i="77"/>
  <c r="AW61" i="77" s="1"/>
  <c r="AV32" i="80" s="1"/>
  <c r="AU101" i="73" s="1"/>
  <c r="X457" i="75"/>
  <c r="AB18" i="77"/>
  <c r="AB20" i="77" s="1"/>
  <c r="AA450" i="75"/>
  <c r="Y456" i="75"/>
  <c r="Y457" i="75"/>
  <c r="Z452" i="75"/>
  <c r="AX59" i="77"/>
  <c r="AW58" i="77"/>
  <c r="AW112" i="77"/>
  <c r="AU104" i="73" s="1"/>
  <c r="AW612" i="75"/>
  <c r="AV615" i="75"/>
  <c r="AW556" i="75"/>
  <c r="AV559" i="75"/>
  <c r="AU645" i="75"/>
  <c r="AU622" i="75"/>
  <c r="AU656" i="75"/>
  <c r="AU633" i="75"/>
  <c r="AU647" i="75"/>
  <c r="AU628" i="75"/>
  <c r="AU646" i="75"/>
  <c r="AU618" i="75"/>
  <c r="AU641" i="75"/>
  <c r="AU655" i="75"/>
  <c r="AU620" i="75"/>
  <c r="AU638" i="75"/>
  <c r="AU616" i="75"/>
  <c r="AU649" i="75"/>
  <c r="AU626" i="75"/>
  <c r="AU644" i="75"/>
  <c r="AU621" i="75"/>
  <c r="AU635" i="75"/>
  <c r="AU657" i="75"/>
  <c r="AU634" i="75"/>
  <c r="AU617" i="75"/>
  <c r="AU636" i="75"/>
  <c r="AU654" i="75"/>
  <c r="AU627" i="75"/>
  <c r="AU624" i="75"/>
  <c r="AU642" i="75"/>
  <c r="AU619" i="75"/>
  <c r="AU637" i="75"/>
  <c r="AU651" i="75"/>
  <c r="AU632" i="75"/>
  <c r="AU650" i="75"/>
  <c r="AU623" i="75"/>
  <c r="AU652" i="75"/>
  <c r="AU629" i="75"/>
  <c r="AU643" i="75"/>
  <c r="AU640" i="75"/>
  <c r="AU658" i="75"/>
  <c r="AU631" i="75"/>
  <c r="AU653" i="75"/>
  <c r="AU630" i="75"/>
  <c r="AU648" i="75"/>
  <c r="AU625" i="75"/>
  <c r="AU639" i="75"/>
  <c r="AU574" i="75"/>
  <c r="AU584" i="75"/>
  <c r="AU563" i="75"/>
  <c r="AU583" i="75"/>
  <c r="AU597" i="75"/>
  <c r="AU598" i="75"/>
  <c r="AU571" i="75"/>
  <c r="AU585" i="75"/>
  <c r="AU586" i="75"/>
  <c r="AU596" i="75"/>
  <c r="AU573" i="75"/>
  <c r="AU590" i="75"/>
  <c r="AU600" i="75"/>
  <c r="AU577" i="75"/>
  <c r="AU599" i="75"/>
  <c r="AU572" i="75"/>
  <c r="AU562" i="75"/>
  <c r="AU587" i="75"/>
  <c r="AU601" i="75"/>
  <c r="AU602" i="75"/>
  <c r="AU575" i="75"/>
  <c r="AU589" i="75"/>
  <c r="AU579" i="75"/>
  <c r="AU593" i="75"/>
  <c r="AU578" i="75"/>
  <c r="AU588" i="75"/>
  <c r="AU565" i="75"/>
  <c r="AU566" i="75"/>
  <c r="AU576" i="75"/>
  <c r="AU561" i="75"/>
  <c r="AU591" i="75"/>
  <c r="AU564" i="75"/>
  <c r="AU595" i="75"/>
  <c r="AU568" i="75"/>
  <c r="AU594" i="75"/>
  <c r="AU567" i="75"/>
  <c r="AU581" i="75"/>
  <c r="AU582" i="75"/>
  <c r="AU592" i="75"/>
  <c r="AU569" i="75"/>
  <c r="AU570" i="75"/>
  <c r="AU580" i="75"/>
  <c r="AU560" i="75"/>
  <c r="AW4" i="75"/>
  <c r="E491" i="75"/>
  <c r="Q472" i="75"/>
  <c r="S468" i="75"/>
  <c r="H495" i="75"/>
  <c r="U465" i="75"/>
  <c r="L486" i="75"/>
  <c r="J489" i="75"/>
  <c r="U466" i="75"/>
  <c r="O480" i="75"/>
  <c r="W459" i="75"/>
  <c r="W460" i="75"/>
  <c r="P481" i="75"/>
  <c r="P479" i="75"/>
  <c r="K488" i="75"/>
  <c r="R472" i="75"/>
  <c r="AV16" i="75"/>
  <c r="AV32" i="75"/>
  <c r="AV48" i="75"/>
  <c r="AV19" i="75"/>
  <c r="AV35" i="75"/>
  <c r="AV6" i="75"/>
  <c r="AV22" i="75"/>
  <c r="AV38" i="75"/>
  <c r="AV9" i="75"/>
  <c r="AV25" i="75"/>
  <c r="AV41" i="75"/>
  <c r="AV12" i="75"/>
  <c r="AV28" i="75"/>
  <c r="AV44" i="75"/>
  <c r="AV15" i="75"/>
  <c r="AV31" i="75"/>
  <c r="AV47" i="75"/>
  <c r="AV18" i="75"/>
  <c r="AV34" i="75"/>
  <c r="AV5" i="75"/>
  <c r="AV21" i="75"/>
  <c r="AV37" i="75"/>
  <c r="AV8" i="75"/>
  <c r="AV24" i="75"/>
  <c r="AV40" i="75"/>
  <c r="AV11" i="75"/>
  <c r="AV27" i="75"/>
  <c r="AV43" i="75"/>
  <c r="AV14" i="75"/>
  <c r="AV30" i="75"/>
  <c r="AV46" i="75"/>
  <c r="AV17" i="75"/>
  <c r="AV33" i="75"/>
  <c r="AV20" i="75"/>
  <c r="AV36" i="75"/>
  <c r="AV7" i="75"/>
  <c r="AV23" i="75"/>
  <c r="AV39" i="75"/>
  <c r="AV10" i="75"/>
  <c r="AV26" i="75"/>
  <c r="AV42" i="75"/>
  <c r="AV13" i="75"/>
  <c r="AV29" i="75"/>
  <c r="AV45" i="75"/>
  <c r="AU55" i="76"/>
  <c r="AU56" i="76" s="1"/>
  <c r="AX1" i="75"/>
  <c r="Z451" i="75"/>
  <c r="X458" i="75"/>
  <c r="X459" i="75"/>
  <c r="T467" i="75"/>
  <c r="M484" i="75"/>
  <c r="AZ283" i="75"/>
  <c r="G496" i="75"/>
  <c r="F496" i="75"/>
  <c r="BI4" i="74"/>
  <c r="BJ1" i="74"/>
  <c r="BA120" i="75"/>
  <c r="AH84" i="75"/>
  <c r="AV125" i="75"/>
  <c r="AH303" i="75"/>
  <c r="AZ285" i="75"/>
  <c r="AB309" i="75"/>
  <c r="AX287" i="75"/>
  <c r="AL135" i="75"/>
  <c r="AW125" i="75"/>
  <c r="BA121" i="75"/>
  <c r="AW69" i="75"/>
  <c r="AW220" i="75"/>
  <c r="AI139" i="75"/>
  <c r="AD144" i="75"/>
  <c r="AJ301" i="75"/>
  <c r="BA551" i="75"/>
  <c r="AC88" i="75"/>
  <c r="AK137" i="75"/>
  <c r="AP75" i="75"/>
  <c r="AZ221" i="75"/>
  <c r="AT72" i="75"/>
  <c r="AP131" i="75"/>
  <c r="AZ551" i="75"/>
  <c r="AD87" i="75"/>
  <c r="AE306" i="75"/>
  <c r="AO133" i="75"/>
  <c r="AM134" i="75"/>
  <c r="AN134" i="75"/>
  <c r="AM298" i="75"/>
  <c r="AV289" i="75"/>
  <c r="AJ138" i="75"/>
  <c r="AK80" i="75"/>
  <c r="AD307" i="75"/>
  <c r="AR129" i="75"/>
  <c r="AU290" i="75"/>
  <c r="AL80" i="75"/>
  <c r="AQ294" i="75"/>
  <c r="AI82" i="75"/>
  <c r="AK300" i="75"/>
  <c r="AE142" i="75"/>
  <c r="AC308" i="75"/>
  <c r="AR293" i="75"/>
  <c r="AQ74" i="75"/>
  <c r="AR74" i="75"/>
  <c r="AF141" i="75"/>
  <c r="AG304" i="75"/>
  <c r="AJ81" i="75"/>
  <c r="BA222" i="75"/>
  <c r="AN78" i="75"/>
  <c r="AS292" i="75"/>
  <c r="AU70" i="75"/>
  <c r="AZ66" i="75"/>
  <c r="AY286" i="75"/>
  <c r="AN297" i="75"/>
  <c r="AE86" i="75"/>
  <c r="AC145" i="75"/>
  <c r="AH140" i="75"/>
  <c r="AQ131" i="75"/>
  <c r="AY123" i="75"/>
  <c r="AS73" i="75"/>
  <c r="AY222" i="75"/>
  <c r="AO296" i="75"/>
  <c r="AO77" i="75"/>
  <c r="AZ122" i="75"/>
  <c r="AL299" i="75"/>
  <c r="AZ277" i="75"/>
  <c r="AX68" i="75"/>
  <c r="AT127" i="75"/>
  <c r="AY66" i="75"/>
  <c r="AV69" i="75"/>
  <c r="AF305" i="75"/>
  <c r="AF86" i="75"/>
  <c r="AG85" i="75"/>
  <c r="AP295" i="75"/>
  <c r="AM79" i="75"/>
  <c r="BA276" i="75"/>
  <c r="AI302" i="75"/>
  <c r="AU126" i="75"/>
  <c r="BA67" i="75"/>
  <c r="AW288" i="75"/>
  <c r="AG141" i="75"/>
  <c r="AT291" i="75"/>
  <c r="AS128" i="75"/>
  <c r="AY551" i="75"/>
  <c r="AX124" i="75"/>
  <c r="AY55" i="77" l="1"/>
  <c r="AY54" i="77"/>
  <c r="AT345" i="75"/>
  <c r="AK354" i="75"/>
  <c r="AZ339" i="75"/>
  <c r="AN351" i="75"/>
  <c r="AS346" i="75"/>
  <c r="AF359" i="75"/>
  <c r="AO350" i="75"/>
  <c r="AC362" i="75"/>
  <c r="AE360" i="75"/>
  <c r="AX341" i="75"/>
  <c r="AL353" i="75"/>
  <c r="AY340" i="75"/>
  <c r="AP349" i="75"/>
  <c r="AU344" i="75"/>
  <c r="AW342" i="75"/>
  <c r="AV343" i="75"/>
  <c r="AG358" i="75"/>
  <c r="AH357" i="75"/>
  <c r="AM352" i="75"/>
  <c r="AJ355" i="75"/>
  <c r="AQ348" i="75"/>
  <c r="AR347" i="75"/>
  <c r="AI356" i="75"/>
  <c r="AB363" i="75"/>
  <c r="AD361" i="75"/>
  <c r="AA451" i="75"/>
  <c r="AY59" i="77"/>
  <c r="V462" i="75"/>
  <c r="V461" i="75"/>
  <c r="Z454" i="75"/>
  <c r="AX58" i="77"/>
  <c r="AX112" i="77"/>
  <c r="AV104" i="73" s="1"/>
  <c r="AX60" i="77"/>
  <c r="AX61" i="77" s="1"/>
  <c r="AW32" i="80" s="1"/>
  <c r="AV101" i="73" s="1"/>
  <c r="AX612" i="75"/>
  <c r="AW615" i="75"/>
  <c r="AV636" i="75"/>
  <c r="AV654" i="75"/>
  <c r="AV651" i="75"/>
  <c r="AV624" i="75"/>
  <c r="AV642" i="75"/>
  <c r="AV639" i="75"/>
  <c r="AV653" i="75"/>
  <c r="AV630" i="75"/>
  <c r="AV627" i="75"/>
  <c r="AV641" i="75"/>
  <c r="AV617" i="75"/>
  <c r="AV652" i="75"/>
  <c r="AV629" i="75"/>
  <c r="AV616" i="75"/>
  <c r="AV640" i="75"/>
  <c r="AV658" i="75"/>
  <c r="AV655" i="75"/>
  <c r="AV628" i="75"/>
  <c r="AV646" i="75"/>
  <c r="AV643" i="75"/>
  <c r="AV657" i="75"/>
  <c r="AV634" i="75"/>
  <c r="AV631" i="75"/>
  <c r="AV645" i="75"/>
  <c r="AV622" i="75"/>
  <c r="AV656" i="75"/>
  <c r="AV633" i="75"/>
  <c r="AV619" i="75"/>
  <c r="AV644" i="75"/>
  <c r="AV621" i="75"/>
  <c r="AV659" i="75"/>
  <c r="AV632" i="75"/>
  <c r="AV650" i="75"/>
  <c r="AV647" i="75"/>
  <c r="AV620" i="75"/>
  <c r="AV638" i="75"/>
  <c r="AV635" i="75"/>
  <c r="AV649" i="75"/>
  <c r="AV626" i="75"/>
  <c r="AV623" i="75"/>
  <c r="AV637" i="75"/>
  <c r="AV618" i="75"/>
  <c r="AV648" i="75"/>
  <c r="AV625" i="75"/>
  <c r="AX556" i="75"/>
  <c r="AW559" i="75"/>
  <c r="AV589" i="75"/>
  <c r="AV566" i="75"/>
  <c r="AV580" i="75"/>
  <c r="AV577" i="75"/>
  <c r="AV595" i="75"/>
  <c r="AV568" i="75"/>
  <c r="AV565" i="75"/>
  <c r="AV583" i="75"/>
  <c r="AV563" i="75"/>
  <c r="AV594" i="75"/>
  <c r="AV571" i="75"/>
  <c r="AV582" i="75"/>
  <c r="AV596" i="75"/>
  <c r="AV593" i="75"/>
  <c r="AV570" i="75"/>
  <c r="AV584" i="75"/>
  <c r="AV581" i="75"/>
  <c r="AV599" i="75"/>
  <c r="AV572" i="75"/>
  <c r="AV569" i="75"/>
  <c r="AV587" i="75"/>
  <c r="AV562" i="75"/>
  <c r="AV598" i="75"/>
  <c r="AV575" i="75"/>
  <c r="AV561" i="75"/>
  <c r="AV586" i="75"/>
  <c r="AV600" i="75"/>
  <c r="AV597" i="75"/>
  <c r="AV574" i="75"/>
  <c r="AV588" i="75"/>
  <c r="AV585" i="75"/>
  <c r="AV603" i="75"/>
  <c r="AV576" i="75"/>
  <c r="AV573" i="75"/>
  <c r="AV591" i="75"/>
  <c r="AV564" i="75"/>
  <c r="AV602" i="75"/>
  <c r="AV579" i="75"/>
  <c r="AV560" i="75"/>
  <c r="AV590" i="75"/>
  <c r="AV567" i="75"/>
  <c r="AV601" i="75"/>
  <c r="AV578" i="75"/>
  <c r="AV592" i="75"/>
  <c r="AX4" i="75"/>
  <c r="E492" i="75"/>
  <c r="S469" i="75"/>
  <c r="S470" i="75"/>
  <c r="H498" i="75"/>
  <c r="H496" i="75"/>
  <c r="U467" i="75"/>
  <c r="J490" i="75"/>
  <c r="O481" i="75"/>
  <c r="L487" i="75"/>
  <c r="AB21" i="76"/>
  <c r="AB23" i="76" s="1"/>
  <c r="P482" i="75"/>
  <c r="K492" i="75"/>
  <c r="K493" i="75"/>
  <c r="K491" i="75"/>
  <c r="K490" i="75"/>
  <c r="R473" i="75"/>
  <c r="AY1" i="75"/>
  <c r="AV55" i="76"/>
  <c r="AV56" i="76" s="1"/>
  <c r="AW15" i="75"/>
  <c r="AW31" i="75"/>
  <c r="AW47" i="75"/>
  <c r="AW18" i="75"/>
  <c r="AW34" i="75"/>
  <c r="AW5" i="75"/>
  <c r="AW21" i="75"/>
  <c r="AW37" i="75"/>
  <c r="AW8" i="75"/>
  <c r="AW24" i="75"/>
  <c r="AW40" i="75"/>
  <c r="AW11" i="75"/>
  <c r="AW27" i="75"/>
  <c r="AW43" i="75"/>
  <c r="AW14" i="75"/>
  <c r="AW30" i="75"/>
  <c r="AW46" i="75"/>
  <c r="AW17" i="75"/>
  <c r="AW33" i="75"/>
  <c r="AW49" i="75"/>
  <c r="AW20" i="75"/>
  <c r="AW36" i="75"/>
  <c r="AW7" i="75"/>
  <c r="AW23" i="75"/>
  <c r="AW39" i="75"/>
  <c r="AW10" i="75"/>
  <c r="AW26" i="75"/>
  <c r="AW42" i="75"/>
  <c r="AW13" i="75"/>
  <c r="AW29" i="75"/>
  <c r="AW45" i="75"/>
  <c r="AW16" i="75"/>
  <c r="AW32" i="75"/>
  <c r="AW48" i="75"/>
  <c r="AW19" i="75"/>
  <c r="AW35" i="75"/>
  <c r="AW6" i="75"/>
  <c r="AW22" i="75"/>
  <c r="AW38" i="75"/>
  <c r="AW9" i="75"/>
  <c r="AW25" i="75"/>
  <c r="AW41" i="75"/>
  <c r="AW12" i="75"/>
  <c r="AW28" i="75"/>
  <c r="AW44" i="75"/>
  <c r="AA452" i="75"/>
  <c r="I492" i="75"/>
  <c r="T468" i="75"/>
  <c r="N492" i="75"/>
  <c r="N493" i="75"/>
  <c r="N494" i="75"/>
  <c r="M485" i="75"/>
  <c r="BA283" i="75"/>
  <c r="G498" i="75"/>
  <c r="G497" i="75"/>
  <c r="F498" i="75"/>
  <c r="F497" i="75"/>
  <c r="BJ4" i="74"/>
  <c r="BK1" i="74"/>
  <c r="AM299" i="75"/>
  <c r="AY124" i="75"/>
  <c r="BA277" i="75"/>
  <c r="AP76" i="75"/>
  <c r="AZ286" i="75"/>
  <c r="AF142" i="75"/>
  <c r="AQ75" i="75"/>
  <c r="AD145" i="75"/>
  <c r="AJ302" i="75"/>
  <c r="AD88" i="75"/>
  <c r="AJ139" i="75"/>
  <c r="AR294" i="75"/>
  <c r="AW289" i="75"/>
  <c r="AK138" i="75"/>
  <c r="AI303" i="75"/>
  <c r="AW126" i="75"/>
  <c r="AQ295" i="75"/>
  <c r="AD308" i="75"/>
  <c r="AZ222" i="75"/>
  <c r="AH304" i="75"/>
  <c r="AG86" i="75"/>
  <c r="AO78" i="75"/>
  <c r="AZ552" i="75"/>
  <c r="AO134" i="75"/>
  <c r="AO297" i="75"/>
  <c r="AE87" i="75"/>
  <c r="AL81" i="75"/>
  <c r="AY67" i="75"/>
  <c r="AQ132" i="75"/>
  <c r="AV126" i="75"/>
  <c r="AN298" i="75"/>
  <c r="AT128" i="75"/>
  <c r="AK81" i="75"/>
  <c r="AR75" i="75"/>
  <c r="AE143" i="75"/>
  <c r="AH85" i="75"/>
  <c r="AC309" i="75"/>
  <c r="AV290" i="75"/>
  <c r="AZ123" i="75"/>
  <c r="AP296" i="75"/>
  <c r="AU127" i="75"/>
  <c r="AP132" i="75"/>
  <c r="BA122" i="75"/>
  <c r="AU291" i="75"/>
  <c r="AF87" i="75"/>
  <c r="AG305" i="75"/>
  <c r="AW70" i="75"/>
  <c r="AK301" i="75"/>
  <c r="BA552" i="75"/>
  <c r="AL136" i="75"/>
  <c r="BA68" i="75"/>
  <c r="AE307" i="75"/>
  <c r="AM80" i="75"/>
  <c r="BA285" i="75"/>
  <c r="AS74" i="75"/>
  <c r="AG142" i="75"/>
  <c r="AX69" i="75"/>
  <c r="AI83" i="75"/>
  <c r="AM135" i="75"/>
  <c r="AY287" i="75"/>
  <c r="AZ67" i="75"/>
  <c r="AJ82" i="75"/>
  <c r="AN79" i="75"/>
  <c r="AX125" i="75"/>
  <c r="AT292" i="75"/>
  <c r="AS293" i="75"/>
  <c r="AT73" i="75"/>
  <c r="AL300" i="75"/>
  <c r="AR130" i="75"/>
  <c r="AH141" i="75"/>
  <c r="AC89" i="75"/>
  <c r="AN135" i="75"/>
  <c r="AF306" i="75"/>
  <c r="AI140" i="75"/>
  <c r="AS129" i="75"/>
  <c r="BA223" i="75"/>
  <c r="AU71" i="75"/>
  <c r="AZ278" i="75"/>
  <c r="AV70" i="75"/>
  <c r="AX288" i="75"/>
  <c r="AZ55" i="77" l="1"/>
  <c r="AZ59" i="77" s="1"/>
  <c r="AZ54" i="77"/>
  <c r="D12" i="78"/>
  <c r="D18" i="78" s="1"/>
  <c r="D11" i="78"/>
  <c r="D17" i="78" s="1"/>
  <c r="D10" i="78"/>
  <c r="AO351" i="75"/>
  <c r="AW343" i="75"/>
  <c r="AK355" i="75"/>
  <c r="AX342" i="75"/>
  <c r="AD362" i="75"/>
  <c r="AZ340" i="75"/>
  <c r="AT346" i="75"/>
  <c r="AQ349" i="75"/>
  <c r="AM353" i="75"/>
  <c r="AN352" i="75"/>
  <c r="AC363" i="75"/>
  <c r="AJ356" i="75"/>
  <c r="AV344" i="75"/>
  <c r="AR348" i="75"/>
  <c r="AF360" i="75"/>
  <c r="AY341" i="75"/>
  <c r="AP350" i="75"/>
  <c r="AL354" i="75"/>
  <c r="AU345" i="75"/>
  <c r="BA339" i="75"/>
  <c r="AG359" i="75"/>
  <c r="AS347" i="75"/>
  <c r="AH358" i="75"/>
  <c r="AI357" i="75"/>
  <c r="AE361" i="75"/>
  <c r="Y458" i="75"/>
  <c r="Z453" i="75"/>
  <c r="AY58" i="77"/>
  <c r="AY112" i="77"/>
  <c r="AW104" i="73" s="1"/>
  <c r="AY60" i="77"/>
  <c r="AY61" i="77" s="1"/>
  <c r="AX32" i="80" s="1"/>
  <c r="AW101" i="73" s="1"/>
  <c r="AC18" i="77"/>
  <c r="AC20" i="77" s="1"/>
  <c r="Z455" i="75"/>
  <c r="AB449" i="75"/>
  <c r="AB450" i="75"/>
  <c r="AA453" i="75"/>
  <c r="AY612" i="75"/>
  <c r="AX615" i="75"/>
  <c r="AW638" i="75"/>
  <c r="AW656" i="75"/>
  <c r="AW633" i="75"/>
  <c r="AW626" i="75"/>
  <c r="AW644" i="75"/>
  <c r="AW621" i="75"/>
  <c r="AW655" i="75"/>
  <c r="AW632" i="75"/>
  <c r="AW618" i="75"/>
  <c r="AW643" i="75"/>
  <c r="AW620" i="75"/>
  <c r="AW654" i="75"/>
  <c r="AW631" i="75"/>
  <c r="AW649" i="75"/>
  <c r="AW642" i="75"/>
  <c r="AW660" i="75"/>
  <c r="AW637" i="75"/>
  <c r="AW630" i="75"/>
  <c r="AW648" i="75"/>
  <c r="AW625" i="75"/>
  <c r="AW659" i="75"/>
  <c r="AW636" i="75"/>
  <c r="AW617" i="75"/>
  <c r="AW647" i="75"/>
  <c r="AW624" i="75"/>
  <c r="AW658" i="75"/>
  <c r="AW635" i="75"/>
  <c r="AW653" i="75"/>
  <c r="AW646" i="75"/>
  <c r="AW623" i="75"/>
  <c r="AW641" i="75"/>
  <c r="AW634" i="75"/>
  <c r="AW652" i="75"/>
  <c r="AW629" i="75"/>
  <c r="AW622" i="75"/>
  <c r="AW640" i="75"/>
  <c r="AW616" i="75"/>
  <c r="AW651" i="75"/>
  <c r="AW628" i="75"/>
  <c r="AW619" i="75"/>
  <c r="AW639" i="75"/>
  <c r="AW657" i="75"/>
  <c r="AW650" i="75"/>
  <c r="AW627" i="75"/>
  <c r="AW645" i="75"/>
  <c r="AY556" i="75"/>
  <c r="AX559" i="75"/>
  <c r="AW576" i="75"/>
  <c r="AW594" i="75"/>
  <c r="AW571" i="75"/>
  <c r="AW564" i="75"/>
  <c r="AW582" i="75"/>
  <c r="AW562" i="75"/>
  <c r="AW593" i="75"/>
  <c r="AW570" i="75"/>
  <c r="AW604" i="75"/>
  <c r="AW581" i="75"/>
  <c r="AW599" i="75"/>
  <c r="AW592" i="75"/>
  <c r="AW569" i="75"/>
  <c r="AW587" i="75"/>
  <c r="AW580" i="75"/>
  <c r="AW598" i="75"/>
  <c r="AW575" i="75"/>
  <c r="AW568" i="75"/>
  <c r="AW586" i="75"/>
  <c r="AW561" i="75"/>
  <c r="AW597" i="75"/>
  <c r="AW574" i="75"/>
  <c r="AW560" i="75"/>
  <c r="AW585" i="75"/>
  <c r="AW603" i="75"/>
  <c r="AW596" i="75"/>
  <c r="AW573" i="75"/>
  <c r="AW591" i="75"/>
  <c r="AW584" i="75"/>
  <c r="AW602" i="75"/>
  <c r="AW579" i="75"/>
  <c r="AW572" i="75"/>
  <c r="AW590" i="75"/>
  <c r="AW567" i="75"/>
  <c r="AW601" i="75"/>
  <c r="AW578" i="75"/>
  <c r="AW563" i="75"/>
  <c r="AW589" i="75"/>
  <c r="AW566" i="75"/>
  <c r="AW600" i="75"/>
  <c r="AW577" i="75"/>
  <c r="AW595" i="75"/>
  <c r="AW588" i="75"/>
  <c r="AW565" i="75"/>
  <c r="AW583" i="75"/>
  <c r="AY4" i="75"/>
  <c r="E493" i="75"/>
  <c r="Q473" i="75"/>
  <c r="H497" i="75"/>
  <c r="O482" i="75"/>
  <c r="J491" i="75"/>
  <c r="U469" i="75"/>
  <c r="U468" i="75"/>
  <c r="L488" i="75"/>
  <c r="W461" i="75"/>
  <c r="P484" i="75"/>
  <c r="K495" i="75"/>
  <c r="R474" i="75"/>
  <c r="AZ1" i="75"/>
  <c r="AW55" i="76"/>
  <c r="AW56" i="76" s="1"/>
  <c r="AX10" i="75"/>
  <c r="AX26" i="75"/>
  <c r="AX42" i="75"/>
  <c r="AX9" i="75"/>
  <c r="AX25" i="75"/>
  <c r="AX41" i="75"/>
  <c r="AX12" i="75"/>
  <c r="AX28" i="75"/>
  <c r="AX44" i="75"/>
  <c r="AX15" i="75"/>
  <c r="AX31" i="75"/>
  <c r="AX47" i="75"/>
  <c r="AX6" i="75"/>
  <c r="AX22" i="75"/>
  <c r="AX38" i="75"/>
  <c r="AX5" i="75"/>
  <c r="AX21" i="75"/>
  <c r="AX37" i="75"/>
  <c r="AX8" i="75"/>
  <c r="AX24" i="75"/>
  <c r="AX40" i="75"/>
  <c r="AX11" i="75"/>
  <c r="AX27" i="75"/>
  <c r="AX43" i="75"/>
  <c r="AX18" i="75"/>
  <c r="AX34" i="75"/>
  <c r="AX50" i="75"/>
  <c r="AX17" i="75"/>
  <c r="AX33" i="75"/>
  <c r="AX49" i="75"/>
  <c r="AX20" i="75"/>
  <c r="AX36" i="75"/>
  <c r="AX7" i="75"/>
  <c r="AX23" i="75"/>
  <c r="AX39" i="75"/>
  <c r="AX14" i="75"/>
  <c r="AX30" i="75"/>
  <c r="AX46" i="75"/>
  <c r="AX13" i="75"/>
  <c r="AX29" i="75"/>
  <c r="AX45" i="75"/>
  <c r="AX16" i="75"/>
  <c r="AX32" i="75"/>
  <c r="AX48" i="75"/>
  <c r="AX19" i="75"/>
  <c r="AX35" i="75"/>
  <c r="AA454" i="75"/>
  <c r="X460" i="75"/>
  <c r="I493" i="75"/>
  <c r="T469" i="75"/>
  <c r="Y459" i="75"/>
  <c r="M486" i="75"/>
  <c r="BK4" i="74"/>
  <c r="BL1" i="74"/>
  <c r="AX70" i="75"/>
  <c r="BA69" i="75"/>
  <c r="AM136" i="75"/>
  <c r="AK139" i="75"/>
  <c r="AJ83" i="75"/>
  <c r="AL82" i="75"/>
  <c r="AF143" i="75"/>
  <c r="AN80" i="75"/>
  <c r="AE308" i="75"/>
  <c r="AK302" i="75"/>
  <c r="AP133" i="75"/>
  <c r="AZ124" i="75"/>
  <c r="AV127" i="75"/>
  <c r="AS75" i="75"/>
  <c r="BA123" i="75"/>
  <c r="AY68" i="75"/>
  <c r="AH142" i="75"/>
  <c r="AQ296" i="75"/>
  <c r="AV71" i="75"/>
  <c r="AI141" i="75"/>
  <c r="AI84" i="75"/>
  <c r="BA286" i="75"/>
  <c r="BA224" i="75"/>
  <c r="AJ140" i="75"/>
  <c r="AQ133" i="75"/>
  <c r="AS130" i="75"/>
  <c r="AY125" i="75"/>
  <c r="AX126" i="75"/>
  <c r="AC310" i="75"/>
  <c r="AO298" i="75"/>
  <c r="AD309" i="75"/>
  <c r="AZ287" i="75"/>
  <c r="AV291" i="75"/>
  <c r="AM300" i="75"/>
  <c r="AU72" i="75"/>
  <c r="AG143" i="75"/>
  <c r="AT74" i="75"/>
  <c r="AM81" i="75"/>
  <c r="AO135" i="75"/>
  <c r="AJ303" i="75"/>
  <c r="AE144" i="75"/>
  <c r="AZ68" i="75"/>
  <c r="AG87" i="75"/>
  <c r="AU292" i="75"/>
  <c r="AX289" i="75"/>
  <c r="AF307" i="75"/>
  <c r="AP77" i="75"/>
  <c r="AE88" i="75"/>
  <c r="AW71" i="75"/>
  <c r="AR295" i="75"/>
  <c r="AN136" i="75"/>
  <c r="AN299" i="75"/>
  <c r="AI304" i="75"/>
  <c r="AD89" i="75"/>
  <c r="AT129" i="75"/>
  <c r="AQ76" i="75"/>
  <c r="AW290" i="75"/>
  <c r="AH305" i="75"/>
  <c r="AY288" i="75"/>
  <c r="AU128" i="75"/>
  <c r="AL137" i="75"/>
  <c r="AW127" i="75"/>
  <c r="AR76" i="75"/>
  <c r="AH86" i="75"/>
  <c r="AD146" i="75"/>
  <c r="BA553" i="75"/>
  <c r="AF88" i="75"/>
  <c r="AR131" i="75"/>
  <c r="AP297" i="75"/>
  <c r="BA278" i="75"/>
  <c r="AK82" i="75"/>
  <c r="AS294" i="75"/>
  <c r="AT293" i="75"/>
  <c r="AG306" i="75"/>
  <c r="AL301" i="75"/>
  <c r="AO79" i="75"/>
  <c r="AZ223" i="75"/>
  <c r="AC21" i="76" l="1"/>
  <c r="AC23" i="76" s="1"/>
  <c r="BA55" i="77"/>
  <c r="BA59" i="77" s="1"/>
  <c r="BA54" i="77"/>
  <c r="BA58" i="77" s="1"/>
  <c r="E12" i="78"/>
  <c r="E18" i="78" s="1"/>
  <c r="E10" i="78"/>
  <c r="E16" i="78" s="1"/>
  <c r="E11" i="78"/>
  <c r="E17" i="78" s="1"/>
  <c r="AF361" i="75"/>
  <c r="AU346" i="75"/>
  <c r="AO352" i="75"/>
  <c r="AK356" i="75"/>
  <c r="AZ341" i="75"/>
  <c r="AL355" i="75"/>
  <c r="AQ350" i="75"/>
  <c r="AJ357" i="75"/>
  <c r="AN353" i="75"/>
  <c r="AW344" i="75"/>
  <c r="AG360" i="75"/>
  <c r="AR349" i="75"/>
  <c r="AX343" i="75"/>
  <c r="AT347" i="75"/>
  <c r="AD363" i="75"/>
  <c r="AE362" i="75"/>
  <c r="AS348" i="75"/>
  <c r="AV345" i="75"/>
  <c r="AM354" i="75"/>
  <c r="AC364" i="75"/>
  <c r="AP351" i="75"/>
  <c r="AH359" i="75"/>
  <c r="AY342" i="75"/>
  <c r="AI358" i="75"/>
  <c r="BA340" i="75"/>
  <c r="AZ60" i="77"/>
  <c r="AZ61" i="77" s="1"/>
  <c r="AY32" i="80" s="1"/>
  <c r="AX101" i="73" s="1"/>
  <c r="B172" i="73" a="1"/>
  <c r="AZ112" i="77"/>
  <c r="AX104" i="73" s="1"/>
  <c r="AZ58" i="77"/>
  <c r="AA456" i="75"/>
  <c r="AA455" i="75"/>
  <c r="V464" i="75"/>
  <c r="V463" i="75"/>
  <c r="AX591" i="75"/>
  <c r="AX568" i="75"/>
  <c r="AX590" i="75"/>
  <c r="AX579" i="75"/>
  <c r="AX601" i="75"/>
  <c r="AX578" i="75"/>
  <c r="AX567" i="75"/>
  <c r="AX589" i="75"/>
  <c r="AX566" i="75"/>
  <c r="AX571" i="75"/>
  <c r="AX593" i="75"/>
  <c r="AX570" i="75"/>
  <c r="AX584" i="75"/>
  <c r="AX565" i="75"/>
  <c r="AX595" i="75"/>
  <c r="AX572" i="75"/>
  <c r="AX594" i="75"/>
  <c r="AX583" i="75"/>
  <c r="AX605" i="75"/>
  <c r="AX582" i="75"/>
  <c r="AX587" i="75"/>
  <c r="AX564" i="75"/>
  <c r="AX586" i="75"/>
  <c r="AX600" i="75"/>
  <c r="AX581" i="75"/>
  <c r="AX561" i="75"/>
  <c r="AX588" i="75"/>
  <c r="AX569" i="75"/>
  <c r="AX599" i="75"/>
  <c r="AX576" i="75"/>
  <c r="AX598" i="75"/>
  <c r="AX603" i="75"/>
  <c r="AX580" i="75"/>
  <c r="AX602" i="75"/>
  <c r="AX575" i="75"/>
  <c r="AX597" i="75"/>
  <c r="AX574" i="75"/>
  <c r="AX604" i="75"/>
  <c r="AX585" i="75"/>
  <c r="AX560" i="75"/>
  <c r="AX592" i="75"/>
  <c r="AX573" i="75"/>
  <c r="AX563" i="75"/>
  <c r="AX596" i="75"/>
  <c r="AX577" i="75"/>
  <c r="AX562" i="75"/>
  <c r="AZ612" i="75"/>
  <c r="AY615" i="75"/>
  <c r="AX625" i="75"/>
  <c r="AX643" i="75"/>
  <c r="AX620" i="75"/>
  <c r="AX629" i="75"/>
  <c r="AX647" i="75"/>
  <c r="AX624" i="75"/>
  <c r="AX658" i="75"/>
  <c r="AX635" i="75"/>
  <c r="AX616" i="75"/>
  <c r="AX646" i="75"/>
  <c r="AX623" i="75"/>
  <c r="AX641" i="75"/>
  <c r="AX659" i="75"/>
  <c r="AX636" i="75"/>
  <c r="AX645" i="75"/>
  <c r="AX622" i="75"/>
  <c r="AX640" i="75"/>
  <c r="AX633" i="75"/>
  <c r="AX651" i="75"/>
  <c r="AX628" i="75"/>
  <c r="AX621" i="75"/>
  <c r="AX639" i="75"/>
  <c r="AX619" i="75"/>
  <c r="AX657" i="75"/>
  <c r="AX634" i="75"/>
  <c r="AX652" i="75"/>
  <c r="AX661" i="75"/>
  <c r="AX638" i="75"/>
  <c r="AX656" i="75"/>
  <c r="AX649" i="75"/>
  <c r="AX626" i="75"/>
  <c r="AX644" i="75"/>
  <c r="AX637" i="75"/>
  <c r="AX655" i="75"/>
  <c r="AX632" i="75"/>
  <c r="AX650" i="75"/>
  <c r="AX627" i="75"/>
  <c r="AX618" i="75"/>
  <c r="AX654" i="75"/>
  <c r="AX631" i="75"/>
  <c r="AX617" i="75"/>
  <c r="AX642" i="75"/>
  <c r="AX660" i="75"/>
  <c r="AX653" i="75"/>
  <c r="AX630" i="75"/>
  <c r="AX648" i="75"/>
  <c r="AZ556" i="75"/>
  <c r="AY559" i="75"/>
  <c r="AZ4" i="75"/>
  <c r="B45" i="73" s="1"/>
  <c r="S471" i="75"/>
  <c r="E495" i="75"/>
  <c r="E494" i="75"/>
  <c r="Q474" i="75"/>
  <c r="Q475" i="75"/>
  <c r="E496" i="75"/>
  <c r="E497" i="75"/>
  <c r="E498" i="75"/>
  <c r="L491" i="75"/>
  <c r="L490" i="75"/>
  <c r="O483" i="75"/>
  <c r="L489" i="75"/>
  <c r="J492" i="75"/>
  <c r="J494" i="75"/>
  <c r="W462" i="75"/>
  <c r="P483" i="75"/>
  <c r="P486" i="75"/>
  <c r="K496" i="75"/>
  <c r="K494" i="75"/>
  <c r="R475" i="75"/>
  <c r="BA1" i="75"/>
  <c r="BA4" i="75" s="1"/>
  <c r="AY9" i="75"/>
  <c r="AY25" i="75"/>
  <c r="AY41" i="75"/>
  <c r="AY12" i="75"/>
  <c r="AY28" i="75"/>
  <c r="AY44" i="75"/>
  <c r="AY11" i="75"/>
  <c r="AY27" i="75"/>
  <c r="AY43" i="75"/>
  <c r="AY14" i="75"/>
  <c r="AY30" i="75"/>
  <c r="AY46" i="75"/>
  <c r="AY5" i="75"/>
  <c r="AY21" i="75"/>
  <c r="AY37" i="75"/>
  <c r="AY8" i="75"/>
  <c r="AY24" i="75"/>
  <c r="AY40" i="75"/>
  <c r="AY7" i="75"/>
  <c r="AY23" i="75"/>
  <c r="AY39" i="75"/>
  <c r="AY10" i="75"/>
  <c r="AY26" i="75"/>
  <c r="AY42" i="75"/>
  <c r="AY17" i="75"/>
  <c r="AY33" i="75"/>
  <c r="AY49" i="75"/>
  <c r="AY20" i="75"/>
  <c r="AY36" i="75"/>
  <c r="AY51" i="75"/>
  <c r="AY19" i="75"/>
  <c r="AY35" i="75"/>
  <c r="AY6" i="75"/>
  <c r="AY22" i="75"/>
  <c r="AY38" i="75"/>
  <c r="AY13" i="75"/>
  <c r="AY29" i="75"/>
  <c r="AY45" i="75"/>
  <c r="AY16" i="75"/>
  <c r="AY32" i="75"/>
  <c r="AY48" i="75"/>
  <c r="AY15" i="75"/>
  <c r="AY31" i="75"/>
  <c r="AY47" i="75"/>
  <c r="AY18" i="75"/>
  <c r="AY34" i="75"/>
  <c r="AY50" i="75"/>
  <c r="AX55" i="76"/>
  <c r="AX56" i="76" s="1"/>
  <c r="X461" i="75"/>
  <c r="X462" i="75"/>
  <c r="I494" i="75"/>
  <c r="T470" i="75"/>
  <c r="N495" i="75"/>
  <c r="Y460" i="75"/>
  <c r="M487" i="75"/>
  <c r="D16" i="78"/>
  <c r="D19" i="78" s="1"/>
  <c r="D20" i="78" s="1"/>
  <c r="C41" i="80" s="1"/>
  <c r="D61" i="78"/>
  <c r="B105" i="73" s="1"/>
  <c r="BL4" i="74"/>
  <c r="BM1" i="74"/>
  <c r="AD90" i="75"/>
  <c r="AG144" i="75"/>
  <c r="AR296" i="75"/>
  <c r="AX127" i="75"/>
  <c r="AQ77" i="75"/>
  <c r="AG307" i="75"/>
  <c r="AJ84" i="75"/>
  <c r="AU73" i="75"/>
  <c r="AU293" i="75"/>
  <c r="AS131" i="75"/>
  <c r="AW72" i="75"/>
  <c r="AF89" i="75"/>
  <c r="AV128" i="75"/>
  <c r="AR132" i="75"/>
  <c r="AF308" i="75"/>
  <c r="AT294" i="75"/>
  <c r="AT75" i="75"/>
  <c r="AE89" i="75"/>
  <c r="AP78" i="75"/>
  <c r="BA287" i="75"/>
  <c r="AN300" i="75"/>
  <c r="AJ304" i="75"/>
  <c r="AZ69" i="75"/>
  <c r="BA124" i="75"/>
  <c r="AE309" i="75"/>
  <c r="AY69" i="75"/>
  <c r="AQ297" i="75"/>
  <c r="AP134" i="75"/>
  <c r="AL138" i="75"/>
  <c r="AS76" i="75"/>
  <c r="AN81" i="75"/>
  <c r="AY289" i="75"/>
  <c r="AE145" i="75"/>
  <c r="AO80" i="75"/>
  <c r="AL302" i="75"/>
  <c r="AH87" i="75"/>
  <c r="AW291" i="75"/>
  <c r="AO299" i="75"/>
  <c r="AI305" i="75"/>
  <c r="BA70" i="75"/>
  <c r="AT130" i="75"/>
  <c r="AM82" i="75"/>
  <c r="AV72" i="75"/>
  <c r="AX290" i="75"/>
  <c r="AM137" i="75"/>
  <c r="AM301" i="75"/>
  <c r="AZ125" i="75"/>
  <c r="BA279" i="75"/>
  <c r="AK140" i="75"/>
  <c r="AU129" i="75"/>
  <c r="AI142" i="75"/>
  <c r="AO136" i="75"/>
  <c r="AF144" i="75"/>
  <c r="AX71" i="75"/>
  <c r="AK303" i="75"/>
  <c r="AW128" i="75"/>
  <c r="AH143" i="75"/>
  <c r="AP298" i="75"/>
  <c r="AY126" i="75"/>
  <c r="AJ141" i="75"/>
  <c r="AI85" i="75"/>
  <c r="AZ288" i="75"/>
  <c r="AS295" i="75"/>
  <c r="AV292" i="75"/>
  <c r="AD310" i="75"/>
  <c r="AN137" i="75"/>
  <c r="AR77" i="75"/>
  <c r="AG88" i="75"/>
  <c r="AK83" i="75"/>
  <c r="AQ134" i="75"/>
  <c r="AH306" i="75"/>
  <c r="AL83" i="75"/>
  <c r="BA60" i="77" l="1"/>
  <c r="BA61" i="77" s="1"/>
  <c r="AZ32" i="80" s="1"/>
  <c r="AY101" i="73" s="1"/>
  <c r="BA112" i="77"/>
  <c r="AY104" i="73" s="1"/>
  <c r="F11" i="78"/>
  <c r="F17" i="78" s="1"/>
  <c r="F10" i="78"/>
  <c r="F12" i="78"/>
  <c r="F18" i="78" s="1"/>
  <c r="B44" i="73"/>
  <c r="B46" i="73" s="1"/>
  <c r="C181" i="73" a="1"/>
  <c r="J181" i="73" s="1"/>
  <c r="BA341" i="75"/>
  <c r="D190" i="73" s="1" a="1"/>
  <c r="AN354" i="75"/>
  <c r="AD364" i="75"/>
  <c r="AE363" i="75"/>
  <c r="AM355" i="75"/>
  <c r="AQ351" i="75"/>
  <c r="AY343" i="75"/>
  <c r="AR350" i="75"/>
  <c r="AW345" i="75"/>
  <c r="AH360" i="75"/>
  <c r="AG361" i="75"/>
  <c r="AL356" i="75"/>
  <c r="AT348" i="75"/>
  <c r="AS349" i="75"/>
  <c r="AX344" i="75"/>
  <c r="AP352" i="75"/>
  <c r="AZ342" i="75"/>
  <c r="AJ358" i="75"/>
  <c r="AF362" i="75"/>
  <c r="AV346" i="75"/>
  <c r="AK357" i="75"/>
  <c r="AU347" i="75"/>
  <c r="AO353" i="75"/>
  <c r="AI359" i="75"/>
  <c r="D40" i="77"/>
  <c r="B170" i="73" a="1"/>
  <c r="B172" i="73"/>
  <c r="F172" i="73"/>
  <c r="J172" i="73"/>
  <c r="N172" i="73"/>
  <c r="R172" i="73"/>
  <c r="V172" i="73"/>
  <c r="Z172" i="73"/>
  <c r="AD172" i="73"/>
  <c r="AH172" i="73"/>
  <c r="AL172" i="73"/>
  <c r="AP172" i="73"/>
  <c r="AT172" i="73"/>
  <c r="AX172" i="73"/>
  <c r="C172" i="73"/>
  <c r="G172" i="73"/>
  <c r="K172" i="73"/>
  <c r="O172" i="73"/>
  <c r="S172" i="73"/>
  <c r="W172" i="73"/>
  <c r="AA172" i="73"/>
  <c r="AE172" i="73"/>
  <c r="AI172" i="73"/>
  <c r="AM172" i="73"/>
  <c r="AQ172" i="73"/>
  <c r="AU172" i="73"/>
  <c r="D172" i="73"/>
  <c r="H172" i="73"/>
  <c r="L172" i="73"/>
  <c r="P172" i="73"/>
  <c r="T172" i="73"/>
  <c r="X172" i="73"/>
  <c r="AB172" i="73"/>
  <c r="AF172" i="73"/>
  <c r="AJ172" i="73"/>
  <c r="AN172" i="73"/>
  <c r="AR172" i="73"/>
  <c r="AV172" i="73"/>
  <c r="E172" i="73"/>
  <c r="I172" i="73"/>
  <c r="M172" i="73"/>
  <c r="Q172" i="73"/>
  <c r="U172" i="73"/>
  <c r="Y172" i="73"/>
  <c r="AC172" i="73"/>
  <c r="AG172" i="73"/>
  <c r="AK172" i="73"/>
  <c r="AO172" i="73"/>
  <c r="AS172" i="73"/>
  <c r="AW172" i="73"/>
  <c r="D75" i="77"/>
  <c r="V465" i="75"/>
  <c r="AB451" i="75"/>
  <c r="Z456" i="75"/>
  <c r="AB452" i="75"/>
  <c r="BA556" i="75"/>
  <c r="BA559" i="75" s="1"/>
  <c r="BA593" i="75" s="1"/>
  <c r="AZ559" i="75"/>
  <c r="BA612" i="75"/>
  <c r="BA615" i="75" s="1"/>
  <c r="BA646" i="75" s="1"/>
  <c r="AZ615" i="75"/>
  <c r="AY603" i="75"/>
  <c r="AY580" i="75"/>
  <c r="AY563" i="75"/>
  <c r="AY591" i="75"/>
  <c r="AY568" i="75"/>
  <c r="AY562" i="75"/>
  <c r="AY595" i="75"/>
  <c r="AY572" i="75"/>
  <c r="AY561" i="75"/>
  <c r="AY599" i="75"/>
  <c r="AY576" i="75"/>
  <c r="AY560" i="75"/>
  <c r="AY578" i="75"/>
  <c r="AY596" i="75"/>
  <c r="AY577" i="75"/>
  <c r="AY566" i="75"/>
  <c r="AY584" i="75"/>
  <c r="AY565" i="75"/>
  <c r="AY570" i="75"/>
  <c r="AY588" i="75"/>
  <c r="AY569" i="75"/>
  <c r="AY574" i="75"/>
  <c r="AY592" i="75"/>
  <c r="AY573" i="75"/>
  <c r="AY594" i="75"/>
  <c r="AY571" i="75"/>
  <c r="AY593" i="75"/>
  <c r="AY582" i="75"/>
  <c r="AY600" i="75"/>
  <c r="AY581" i="75"/>
  <c r="AY586" i="75"/>
  <c r="AY604" i="75"/>
  <c r="AY585" i="75"/>
  <c r="AY590" i="75"/>
  <c r="AY567" i="75"/>
  <c r="AY589" i="75"/>
  <c r="AY587" i="75"/>
  <c r="AY564" i="75"/>
  <c r="AY598" i="75"/>
  <c r="AY575" i="75"/>
  <c r="AY597" i="75"/>
  <c r="AY602" i="75"/>
  <c r="AY579" i="75"/>
  <c r="AY601" i="75"/>
  <c r="AY606" i="75"/>
  <c r="AY583" i="75"/>
  <c r="AY605" i="75"/>
  <c r="AY649" i="75"/>
  <c r="AY630" i="75"/>
  <c r="AY617" i="75"/>
  <c r="AY653" i="75"/>
  <c r="AY634" i="75"/>
  <c r="AY616" i="75"/>
  <c r="AY657" i="75"/>
  <c r="AY638" i="75"/>
  <c r="AY619" i="75"/>
  <c r="AY645" i="75"/>
  <c r="AY626" i="75"/>
  <c r="AY620" i="75"/>
  <c r="AY646" i="75"/>
  <c r="AY623" i="75"/>
  <c r="AY624" i="75"/>
  <c r="AY650" i="75"/>
  <c r="AY627" i="75"/>
  <c r="AY628" i="75"/>
  <c r="AY654" i="75"/>
  <c r="AY631" i="75"/>
  <c r="AY661" i="75"/>
  <c r="AY642" i="75"/>
  <c r="AY618" i="75"/>
  <c r="AY636" i="75"/>
  <c r="AY662" i="75"/>
  <c r="AY639" i="75"/>
  <c r="AY640" i="75"/>
  <c r="AY621" i="75"/>
  <c r="AY643" i="75"/>
  <c r="AY644" i="75"/>
  <c r="AY625" i="75"/>
  <c r="AY647" i="75"/>
  <c r="AY632" i="75"/>
  <c r="AY658" i="75"/>
  <c r="AY635" i="75"/>
  <c r="AY652" i="75"/>
  <c r="AY633" i="75"/>
  <c r="AY655" i="75"/>
  <c r="AY656" i="75"/>
  <c r="AY637" i="75"/>
  <c r="AY659" i="75"/>
  <c r="AY660" i="75"/>
  <c r="AY641" i="75"/>
  <c r="AY622" i="75"/>
  <c r="AY648" i="75"/>
  <c r="AY629" i="75"/>
  <c r="AY651" i="75"/>
  <c r="BA662" i="75"/>
  <c r="D51" i="76"/>
  <c r="D52" i="76" s="1"/>
  <c r="C20" i="80" s="1"/>
  <c r="S473" i="75"/>
  <c r="S472" i="75"/>
  <c r="AC449" i="75"/>
  <c r="U470" i="75"/>
  <c r="J493" i="75"/>
  <c r="U471" i="75"/>
  <c r="O484" i="75"/>
  <c r="L493" i="75"/>
  <c r="D39" i="77"/>
  <c r="D74" i="77"/>
  <c r="D33" i="77"/>
  <c r="D67" i="77"/>
  <c r="D19" i="77"/>
  <c r="D21" i="77" s="1"/>
  <c r="D66" i="77"/>
  <c r="D65" i="77"/>
  <c r="D31" i="77"/>
  <c r="D32" i="77"/>
  <c r="D41" i="77"/>
  <c r="W463" i="75"/>
  <c r="P485" i="75"/>
  <c r="R476" i="75"/>
  <c r="AA457" i="75"/>
  <c r="D73" i="77"/>
  <c r="D50" i="77"/>
  <c r="D51" i="77" s="1"/>
  <c r="C29" i="80" s="1"/>
  <c r="BA19" i="75"/>
  <c r="BA35" i="75"/>
  <c r="BA6" i="75"/>
  <c r="BA22" i="75"/>
  <c r="BA38" i="75"/>
  <c r="BA5" i="75"/>
  <c r="BA21" i="75"/>
  <c r="BA37" i="75"/>
  <c r="BA53" i="75"/>
  <c r="BA20" i="75"/>
  <c r="BA36" i="75"/>
  <c r="BA52" i="75"/>
  <c r="BA15" i="75"/>
  <c r="BA31" i="75"/>
  <c r="BA47" i="75"/>
  <c r="BA18" i="75"/>
  <c r="BA34" i="75"/>
  <c r="BA50" i="75"/>
  <c r="BA17" i="75"/>
  <c r="BA33" i="75"/>
  <c r="BA49" i="75"/>
  <c r="BA16" i="75"/>
  <c r="BA32" i="75"/>
  <c r="BA48" i="75"/>
  <c r="BA11" i="75"/>
  <c r="BA27" i="75"/>
  <c r="BA43" i="75"/>
  <c r="BA14" i="75"/>
  <c r="BA30" i="75"/>
  <c r="BA46" i="75"/>
  <c r="BA13" i="75"/>
  <c r="BA29" i="75"/>
  <c r="BA45" i="75"/>
  <c r="BA12" i="75"/>
  <c r="BA28" i="75"/>
  <c r="BA44" i="75"/>
  <c r="BA7" i="75"/>
  <c r="BA23" i="75"/>
  <c r="BA39" i="75"/>
  <c r="BA10" i="75"/>
  <c r="BA26" i="75"/>
  <c r="BA42" i="75"/>
  <c r="BA9" i="75"/>
  <c r="BA25" i="75"/>
  <c r="BA41" i="75"/>
  <c r="BA8" i="75"/>
  <c r="BA24" i="75"/>
  <c r="BA40" i="75"/>
  <c r="BA51" i="75"/>
  <c r="AY55" i="76"/>
  <c r="AY56" i="76" s="1"/>
  <c r="AZ16" i="75"/>
  <c r="AZ32" i="75"/>
  <c r="AZ48" i="75"/>
  <c r="AV75" i="77" s="1"/>
  <c r="AZ19" i="75"/>
  <c r="AZ35" i="75"/>
  <c r="AI73" i="77" s="1"/>
  <c r="AZ51" i="75"/>
  <c r="AY75" i="77" s="1"/>
  <c r="AZ18" i="75"/>
  <c r="R66" i="77" s="1"/>
  <c r="AZ34" i="75"/>
  <c r="AH73" i="77" s="1"/>
  <c r="AZ50" i="75"/>
  <c r="AZ17" i="75"/>
  <c r="Q73" i="77" s="1"/>
  <c r="AZ33" i="75"/>
  <c r="AG74" i="77" s="1"/>
  <c r="AZ49" i="75"/>
  <c r="AZ12" i="75"/>
  <c r="AZ28" i="75"/>
  <c r="AB74" i="77" s="1"/>
  <c r="AZ44" i="75"/>
  <c r="AR67" i="77" s="1"/>
  <c r="AZ15" i="75"/>
  <c r="O74" i="77" s="1"/>
  <c r="AZ31" i="75"/>
  <c r="AZ47" i="75"/>
  <c r="AU75" i="77" s="1"/>
  <c r="AZ14" i="75"/>
  <c r="N75" i="77" s="1"/>
  <c r="AZ30" i="75"/>
  <c r="AD65" i="77" s="1"/>
  <c r="AZ46" i="75"/>
  <c r="AT67" i="77" s="1"/>
  <c r="AZ13" i="75"/>
  <c r="M75" i="77" s="1"/>
  <c r="AZ29" i="75"/>
  <c r="AC73" i="77" s="1"/>
  <c r="AZ45" i="75"/>
  <c r="AZ8" i="75"/>
  <c r="H12" i="76" s="1"/>
  <c r="H13" i="76" s="1"/>
  <c r="AZ24" i="75"/>
  <c r="X74" i="77" s="1"/>
  <c r="AZ40" i="75"/>
  <c r="AN67" i="77" s="1"/>
  <c r="AZ11" i="75"/>
  <c r="AZ27" i="75"/>
  <c r="AA65" i="77" s="1"/>
  <c r="AZ43" i="75"/>
  <c r="AQ75" i="77" s="1"/>
  <c r="AZ10" i="75"/>
  <c r="J75" i="77" s="1"/>
  <c r="AZ26" i="75"/>
  <c r="AZ42" i="75"/>
  <c r="AZ9" i="75"/>
  <c r="AZ25" i="75"/>
  <c r="Y67" i="77" s="1"/>
  <c r="AZ41" i="75"/>
  <c r="AZ20" i="75"/>
  <c r="AZ36" i="75"/>
  <c r="AJ66" i="77" s="1"/>
  <c r="AZ7" i="75"/>
  <c r="G22" i="76" s="1"/>
  <c r="G24" i="76" s="1"/>
  <c r="AZ23" i="75"/>
  <c r="AZ39" i="75"/>
  <c r="AM75" i="77" s="1"/>
  <c r="AZ6" i="75"/>
  <c r="AZ22" i="75"/>
  <c r="V65" i="77" s="1"/>
  <c r="AZ38" i="75"/>
  <c r="AZ5" i="75"/>
  <c r="C45" i="73" s="1"/>
  <c r="AZ21" i="75"/>
  <c r="U74" i="77" s="1"/>
  <c r="AZ37" i="75"/>
  <c r="AK75" i="77" s="1"/>
  <c r="AZ52" i="75"/>
  <c r="D43" i="76"/>
  <c r="D34" i="76"/>
  <c r="D35" i="76"/>
  <c r="D24" i="78"/>
  <c r="D41" i="76"/>
  <c r="D22" i="76"/>
  <c r="D24" i="76" s="1"/>
  <c r="D34" i="78"/>
  <c r="D33" i="78"/>
  <c r="D12" i="76"/>
  <c r="D13" i="76" s="1"/>
  <c r="D33" i="76"/>
  <c r="D26" i="78"/>
  <c r="D42" i="76"/>
  <c r="D32" i="78"/>
  <c r="D25" i="78"/>
  <c r="R67" i="77"/>
  <c r="E19" i="78"/>
  <c r="E20" i="78" s="1"/>
  <c r="D41" i="80" s="1"/>
  <c r="C102" i="73" s="1"/>
  <c r="E61" i="78"/>
  <c r="C105" i="73" s="1"/>
  <c r="X463" i="75"/>
  <c r="I495" i="75"/>
  <c r="I496" i="75"/>
  <c r="I497" i="75"/>
  <c r="F26" i="78"/>
  <c r="T471" i="75"/>
  <c r="N497" i="75"/>
  <c r="N496" i="75"/>
  <c r="Y461" i="75"/>
  <c r="M488" i="75"/>
  <c r="B102" i="73"/>
  <c r="BM4" i="74"/>
  <c r="BN1" i="74"/>
  <c r="AH144" i="75"/>
  <c r="AT295" i="75"/>
  <c r="AX128" i="75"/>
  <c r="AY127" i="75"/>
  <c r="AW129" i="75"/>
  <c r="AN82" i="75"/>
  <c r="AM83" i="75"/>
  <c r="AX291" i="75"/>
  <c r="AE146" i="75"/>
  <c r="AO81" i="75"/>
  <c r="AQ78" i="75"/>
  <c r="AS77" i="75"/>
  <c r="AI306" i="75"/>
  <c r="AJ85" i="75"/>
  <c r="AI143" i="75"/>
  <c r="AS296" i="75"/>
  <c r="AU74" i="75"/>
  <c r="BA125" i="75"/>
  <c r="AU294" i="75"/>
  <c r="AN301" i="75"/>
  <c r="AG308" i="75"/>
  <c r="AN138" i="75"/>
  <c r="AQ135" i="75"/>
  <c r="AU130" i="75"/>
  <c r="AF145" i="75"/>
  <c r="AK141" i="75"/>
  <c r="AX72" i="75"/>
  <c r="AD311" i="75"/>
  <c r="AV293" i="75"/>
  <c r="AR78" i="75"/>
  <c r="AK304" i="75"/>
  <c r="AM138" i="75"/>
  <c r="AY70" i="75"/>
  <c r="AV73" i="75"/>
  <c r="AP79" i="75"/>
  <c r="AL303" i="75"/>
  <c r="AZ126" i="75"/>
  <c r="AL139" i="75"/>
  <c r="AP299" i="75"/>
  <c r="AM302" i="75"/>
  <c r="AI86" i="75"/>
  <c r="AL84" i="75"/>
  <c r="AJ305" i="75"/>
  <c r="AZ289" i="75"/>
  <c r="AV129" i="75"/>
  <c r="AE90" i="75"/>
  <c r="BA71" i="75"/>
  <c r="AO137" i="75"/>
  <c r="AF309" i="75"/>
  <c r="AR133" i="75"/>
  <c r="AZ70" i="75"/>
  <c r="AF90" i="75"/>
  <c r="AH307" i="75"/>
  <c r="BA288" i="75"/>
  <c r="AT131" i="75"/>
  <c r="AO300" i="75"/>
  <c r="AG89" i="75"/>
  <c r="AH88" i="75"/>
  <c r="AW73" i="75"/>
  <c r="AG145" i="75"/>
  <c r="AS132" i="75"/>
  <c r="AK84" i="75"/>
  <c r="AY290" i="75"/>
  <c r="AJ142" i="75"/>
  <c r="AP135" i="75"/>
  <c r="AQ298" i="75"/>
  <c r="AE310" i="75"/>
  <c r="AR297" i="75"/>
  <c r="AW292" i="75"/>
  <c r="AT76" i="75"/>
  <c r="BA564" i="75" l="1"/>
  <c r="G12" i="78"/>
  <c r="G18" i="78" s="1"/>
  <c r="G10" i="78"/>
  <c r="G11" i="78"/>
  <c r="G17" i="78" s="1"/>
  <c r="BA632" i="75"/>
  <c r="AD18" i="77"/>
  <c r="AD20" i="77" s="1"/>
  <c r="F24" i="78"/>
  <c r="D188" i="73" a="1"/>
  <c r="G190" i="73"/>
  <c r="K190" i="73"/>
  <c r="O190" i="73"/>
  <c r="S190" i="73"/>
  <c r="W190" i="73"/>
  <c r="AA190" i="73"/>
  <c r="AE190" i="73"/>
  <c r="AI190" i="73"/>
  <c r="AM190" i="73"/>
  <c r="AQ190" i="73"/>
  <c r="AU190" i="73"/>
  <c r="D190" i="73"/>
  <c r="H190" i="73"/>
  <c r="L190" i="73"/>
  <c r="P190" i="73"/>
  <c r="T190" i="73"/>
  <c r="X190" i="73"/>
  <c r="AB190" i="73"/>
  <c r="AF190" i="73"/>
  <c r="AJ190" i="73"/>
  <c r="AN190" i="73"/>
  <c r="AR190" i="73"/>
  <c r="AV190" i="73"/>
  <c r="E190" i="73"/>
  <c r="I190" i="73"/>
  <c r="M190" i="73"/>
  <c r="Q190" i="73"/>
  <c r="U190" i="73"/>
  <c r="Y190" i="73"/>
  <c r="AC190" i="73"/>
  <c r="AG190" i="73"/>
  <c r="AK190" i="73"/>
  <c r="AO190" i="73"/>
  <c r="AS190" i="73"/>
  <c r="AW190" i="73"/>
  <c r="F190" i="73"/>
  <c r="J190" i="73"/>
  <c r="N190" i="73"/>
  <c r="R190" i="73"/>
  <c r="V190" i="73"/>
  <c r="Z190" i="73"/>
  <c r="AD190" i="73"/>
  <c r="AH190" i="73"/>
  <c r="AL190" i="73"/>
  <c r="AP190" i="73"/>
  <c r="AT190" i="73"/>
  <c r="AX190" i="73"/>
  <c r="F25" i="78"/>
  <c r="BA576" i="75"/>
  <c r="BA579" i="75"/>
  <c r="BA590" i="75"/>
  <c r="AU181" i="73"/>
  <c r="BA594" i="75"/>
  <c r="D45" i="73"/>
  <c r="BA575" i="75"/>
  <c r="E51" i="76"/>
  <c r="E52" i="76" s="1"/>
  <c r="D20" i="80" s="1"/>
  <c r="C179" i="73" a="1"/>
  <c r="O181" i="73"/>
  <c r="AG181" i="73"/>
  <c r="AV181" i="73"/>
  <c r="AD181" i="73"/>
  <c r="D181" i="73"/>
  <c r="AX181" i="73"/>
  <c r="P181" i="73"/>
  <c r="AW181" i="73"/>
  <c r="R181" i="73"/>
  <c r="AJ181" i="73"/>
  <c r="S181" i="73"/>
  <c r="M181" i="73"/>
  <c r="N181" i="73"/>
  <c r="AF181" i="73"/>
  <c r="AE181" i="73"/>
  <c r="AK181" i="73"/>
  <c r="AT181" i="73"/>
  <c r="Q181" i="73"/>
  <c r="T181" i="73"/>
  <c r="AI181" i="73"/>
  <c r="C181" i="73"/>
  <c r="U181" i="73"/>
  <c r="AH181" i="73"/>
  <c r="AN181" i="73"/>
  <c r="X181" i="73"/>
  <c r="H181" i="73"/>
  <c r="AM181" i="73"/>
  <c r="W181" i="73"/>
  <c r="G181" i="73"/>
  <c r="AO181" i="73"/>
  <c r="Y181" i="73"/>
  <c r="E181" i="73"/>
  <c r="AL181" i="73"/>
  <c r="V181" i="73"/>
  <c r="F181" i="73"/>
  <c r="AR181" i="73"/>
  <c r="AB181" i="73"/>
  <c r="L181" i="73"/>
  <c r="AQ181" i="73"/>
  <c r="AA181" i="73"/>
  <c r="K181" i="73"/>
  <c r="AS181" i="73"/>
  <c r="AC181" i="73"/>
  <c r="I181" i="73"/>
  <c r="AP181" i="73"/>
  <c r="Z181" i="73"/>
  <c r="AM356" i="75"/>
  <c r="AU348" i="75"/>
  <c r="AT349" i="75"/>
  <c r="AO354" i="75"/>
  <c r="AG362" i="75"/>
  <c r="AI360" i="75"/>
  <c r="AQ352" i="75"/>
  <c r="AS350" i="75"/>
  <c r="AV347" i="75"/>
  <c r="AY344" i="75"/>
  <c r="AZ343" i="75"/>
  <c r="AK358" i="75"/>
  <c r="AP353" i="75"/>
  <c r="AE364" i="75"/>
  <c r="BA342" i="75"/>
  <c r="AX345" i="75"/>
  <c r="AR351" i="75"/>
  <c r="AN355" i="75"/>
  <c r="AD365" i="75"/>
  <c r="AL357" i="75"/>
  <c r="AW346" i="75"/>
  <c r="AH361" i="75"/>
  <c r="AJ359" i="75"/>
  <c r="AF363" i="75"/>
  <c r="BA583" i="75"/>
  <c r="BA598" i="75"/>
  <c r="BA568" i="75"/>
  <c r="M73" i="77"/>
  <c r="BA602" i="75"/>
  <c r="BA572" i="75"/>
  <c r="BA571" i="75"/>
  <c r="BA599" i="75"/>
  <c r="BA573" i="75"/>
  <c r="BA592" i="75"/>
  <c r="BA595" i="75"/>
  <c r="BA569" i="75"/>
  <c r="BA588" i="75"/>
  <c r="BA591" i="75"/>
  <c r="BA565" i="75"/>
  <c r="BA584" i="75"/>
  <c r="BA587" i="75"/>
  <c r="BA606" i="75"/>
  <c r="BA580" i="75"/>
  <c r="BA647" i="75"/>
  <c r="C170" i="73"/>
  <c r="C173" i="73" s="1"/>
  <c r="AX170" i="73"/>
  <c r="AX173" i="73" s="1"/>
  <c r="AH170" i="73"/>
  <c r="AH173" i="73" s="1"/>
  <c r="R170" i="73"/>
  <c r="R173" i="73" s="1"/>
  <c r="B170" i="73"/>
  <c r="B173" i="73" s="1"/>
  <c r="AK170" i="73"/>
  <c r="AK173" i="73" s="1"/>
  <c r="U170" i="73"/>
  <c r="U173" i="73" s="1"/>
  <c r="E170" i="73"/>
  <c r="E173" i="73" s="1"/>
  <c r="AJ170" i="73"/>
  <c r="AJ173" i="73" s="1"/>
  <c r="T170" i="73"/>
  <c r="T173" i="73" s="1"/>
  <c r="D170" i="73"/>
  <c r="D173" i="73" s="1"/>
  <c r="AI170" i="73"/>
  <c r="AI173" i="73" s="1"/>
  <c r="S170" i="73"/>
  <c r="S173" i="73" s="1"/>
  <c r="AT170" i="73"/>
  <c r="AT173" i="73" s="1"/>
  <c r="AD170" i="73"/>
  <c r="AD173" i="73" s="1"/>
  <c r="N170" i="73"/>
  <c r="N173" i="73" s="1"/>
  <c r="AW170" i="73"/>
  <c r="AW173" i="73" s="1"/>
  <c r="AG170" i="73"/>
  <c r="AG173" i="73" s="1"/>
  <c r="Q170" i="73"/>
  <c r="Q173" i="73" s="1"/>
  <c r="AV170" i="73"/>
  <c r="AV173" i="73" s="1"/>
  <c r="AF170" i="73"/>
  <c r="AF173" i="73" s="1"/>
  <c r="P170" i="73"/>
  <c r="P173" i="73" s="1"/>
  <c r="AU170" i="73"/>
  <c r="AU173" i="73" s="1"/>
  <c r="AE170" i="73"/>
  <c r="AE173" i="73" s="1"/>
  <c r="O170" i="73"/>
  <c r="O173" i="73" s="1"/>
  <c r="AP170" i="73"/>
  <c r="AP173" i="73" s="1"/>
  <c r="Z170" i="73"/>
  <c r="Z173" i="73" s="1"/>
  <c r="J170" i="73"/>
  <c r="J173" i="73" s="1"/>
  <c r="AS170" i="73"/>
  <c r="AS173" i="73" s="1"/>
  <c r="AC170" i="73"/>
  <c r="AC173" i="73" s="1"/>
  <c r="M170" i="73"/>
  <c r="M173" i="73" s="1"/>
  <c r="AR170" i="73"/>
  <c r="AR173" i="73" s="1"/>
  <c r="AB170" i="73"/>
  <c r="AB173" i="73" s="1"/>
  <c r="L170" i="73"/>
  <c r="L173" i="73" s="1"/>
  <c r="AQ170" i="73"/>
  <c r="AQ173" i="73" s="1"/>
  <c r="AA170" i="73"/>
  <c r="AA173" i="73" s="1"/>
  <c r="K170" i="73"/>
  <c r="K173" i="73" s="1"/>
  <c r="V170" i="73"/>
  <c r="V173" i="73" s="1"/>
  <c r="F170" i="73"/>
  <c r="F173" i="73" s="1"/>
  <c r="AO170" i="73"/>
  <c r="AO173" i="73" s="1"/>
  <c r="Y170" i="73"/>
  <c r="Y173" i="73" s="1"/>
  <c r="I170" i="73"/>
  <c r="I173" i="73" s="1"/>
  <c r="AN170" i="73"/>
  <c r="AN173" i="73" s="1"/>
  <c r="X170" i="73"/>
  <c r="X173" i="73" s="1"/>
  <c r="H170" i="73"/>
  <c r="H173" i="73" s="1"/>
  <c r="AM170" i="73"/>
  <c r="AM173" i="73" s="1"/>
  <c r="W170" i="73"/>
  <c r="W173" i="73" s="1"/>
  <c r="G170" i="73"/>
  <c r="G173" i="73" s="1"/>
  <c r="AL170" i="73"/>
  <c r="AL173" i="73" s="1"/>
  <c r="BA560" i="75"/>
  <c r="BA570" i="75"/>
  <c r="BA589" i="75"/>
  <c r="BA608" i="75"/>
  <c r="BA566" i="75"/>
  <c r="BA585" i="75"/>
  <c r="BA604" i="75"/>
  <c r="BA607" i="75"/>
  <c r="BA581" i="75"/>
  <c r="BA600" i="75"/>
  <c r="BA603" i="75"/>
  <c r="BA577" i="75"/>
  <c r="BA596" i="75"/>
  <c r="BA567" i="75"/>
  <c r="BA586" i="75"/>
  <c r="BA605" i="75"/>
  <c r="BA561" i="75"/>
  <c r="BA582" i="75"/>
  <c r="BA601" i="75"/>
  <c r="BA562" i="75"/>
  <c r="BA578" i="75"/>
  <c r="BA597" i="75"/>
  <c r="BA563" i="75"/>
  <c r="BA574" i="75"/>
  <c r="BA616" i="75"/>
  <c r="D44" i="73"/>
  <c r="C44" i="73"/>
  <c r="C46" i="73" s="1"/>
  <c r="BA655" i="75"/>
  <c r="BA618" i="75"/>
  <c r="BA624" i="75"/>
  <c r="BA636" i="75"/>
  <c r="BA651" i="75"/>
  <c r="BA619" i="75"/>
  <c r="BA617" i="75"/>
  <c r="BA628" i="75"/>
  <c r="BA643" i="75"/>
  <c r="BA633" i="75"/>
  <c r="BA626" i="75"/>
  <c r="BA648" i="75"/>
  <c r="BA625" i="75"/>
  <c r="BA663" i="75"/>
  <c r="BA640" i="75"/>
  <c r="AR75" i="77"/>
  <c r="BA649" i="75"/>
  <c r="BA623" i="75"/>
  <c r="BA642" i="75"/>
  <c r="BA645" i="75"/>
  <c r="BA664" i="75"/>
  <c r="BA638" i="75"/>
  <c r="BA641" i="75"/>
  <c r="BA660" i="75"/>
  <c r="BA634" i="75"/>
  <c r="BA637" i="75"/>
  <c r="BA656" i="75"/>
  <c r="BA630" i="75"/>
  <c r="BA652" i="75"/>
  <c r="BA629" i="75"/>
  <c r="BA622" i="75"/>
  <c r="BA644" i="75"/>
  <c r="BA621" i="75"/>
  <c r="BA659" i="75"/>
  <c r="AD73" i="77"/>
  <c r="BA620" i="75"/>
  <c r="BA639" i="75"/>
  <c r="BA658" i="75"/>
  <c r="BA661" i="75"/>
  <c r="BA635" i="75"/>
  <c r="BA654" i="75"/>
  <c r="BA657" i="75"/>
  <c r="BA631" i="75"/>
  <c r="BA650" i="75"/>
  <c r="BA653" i="75"/>
  <c r="BA627" i="75"/>
  <c r="AA458" i="75"/>
  <c r="AC74" i="77"/>
  <c r="Y75" i="77"/>
  <c r="AR66" i="77"/>
  <c r="N74" i="77"/>
  <c r="AD21" i="76"/>
  <c r="AD23" i="76" s="1"/>
  <c r="V466" i="75"/>
  <c r="Z457" i="75"/>
  <c r="AB453" i="75"/>
  <c r="AC451" i="75"/>
  <c r="AZ590" i="75"/>
  <c r="AZ571" i="75"/>
  <c r="AZ561" i="75"/>
  <c r="AZ594" i="75"/>
  <c r="AZ575" i="75"/>
  <c r="AZ560" i="75"/>
  <c r="AZ598" i="75"/>
  <c r="AZ579" i="75"/>
  <c r="AZ563" i="75"/>
  <c r="AZ602" i="75"/>
  <c r="AZ583" i="75"/>
  <c r="AZ562" i="75"/>
  <c r="AZ606" i="75"/>
  <c r="AZ587" i="75"/>
  <c r="AZ564" i="75"/>
  <c r="AZ565" i="75"/>
  <c r="AZ591" i="75"/>
  <c r="AZ568" i="75"/>
  <c r="AZ569" i="75"/>
  <c r="AZ595" i="75"/>
  <c r="AZ572" i="75"/>
  <c r="AZ573" i="75"/>
  <c r="AZ599" i="75"/>
  <c r="AZ576" i="75"/>
  <c r="AZ577" i="75"/>
  <c r="AZ603" i="75"/>
  <c r="AZ580" i="75"/>
  <c r="AZ581" i="75"/>
  <c r="AZ607" i="75"/>
  <c r="AZ584" i="75"/>
  <c r="AZ585" i="75"/>
  <c r="AZ566" i="75"/>
  <c r="AZ588" i="75"/>
  <c r="AZ589" i="75"/>
  <c r="AZ570" i="75"/>
  <c r="AZ592" i="75"/>
  <c r="AZ593" i="75"/>
  <c r="AZ574" i="75"/>
  <c r="AZ596" i="75"/>
  <c r="AZ597" i="75"/>
  <c r="AZ578" i="75"/>
  <c r="AZ600" i="75"/>
  <c r="AZ601" i="75"/>
  <c r="AZ582" i="75"/>
  <c r="AZ604" i="75"/>
  <c r="AZ605" i="75"/>
  <c r="AZ586" i="75"/>
  <c r="AZ567" i="75"/>
  <c r="AZ644" i="75"/>
  <c r="AZ625" i="75"/>
  <c r="AZ616" i="75"/>
  <c r="AZ648" i="75"/>
  <c r="AZ629" i="75"/>
  <c r="AZ619" i="75"/>
  <c r="AZ652" i="75"/>
  <c r="AZ633" i="75"/>
  <c r="AZ618" i="75"/>
  <c r="AZ656" i="75"/>
  <c r="AZ637" i="75"/>
  <c r="AZ617" i="75"/>
  <c r="AZ660" i="75"/>
  <c r="AZ641" i="75"/>
  <c r="AZ622" i="75"/>
  <c r="AZ623" i="75"/>
  <c r="AZ645" i="75"/>
  <c r="AZ626" i="75"/>
  <c r="AZ627" i="75"/>
  <c r="AZ649" i="75"/>
  <c r="AZ630" i="75"/>
  <c r="AZ631" i="75"/>
  <c r="AZ653" i="75"/>
  <c r="AZ634" i="75"/>
  <c r="AZ635" i="75"/>
  <c r="AZ657" i="75"/>
  <c r="AZ638" i="75"/>
  <c r="AZ639" i="75"/>
  <c r="AZ661" i="75"/>
  <c r="AZ642" i="75"/>
  <c r="AZ643" i="75"/>
  <c r="AZ620" i="75"/>
  <c r="AZ646" i="75"/>
  <c r="AZ647" i="75"/>
  <c r="AZ624" i="75"/>
  <c r="AZ650" i="75"/>
  <c r="AZ651" i="75"/>
  <c r="AZ628" i="75"/>
  <c r="AZ654" i="75"/>
  <c r="AZ655" i="75"/>
  <c r="AZ632" i="75"/>
  <c r="AZ658" i="75"/>
  <c r="AZ659" i="75"/>
  <c r="AZ636" i="75"/>
  <c r="AZ662" i="75"/>
  <c r="AZ663" i="75"/>
  <c r="AZ640" i="75"/>
  <c r="AZ621" i="75"/>
  <c r="G51" i="76"/>
  <c r="Q476" i="75"/>
  <c r="Q477" i="75"/>
  <c r="L492" i="75"/>
  <c r="L495" i="75"/>
  <c r="L494" i="75"/>
  <c r="J495" i="75"/>
  <c r="O485" i="75"/>
  <c r="U473" i="75"/>
  <c r="U472" i="75"/>
  <c r="F66" i="77"/>
  <c r="I67" i="77"/>
  <c r="AC450" i="75"/>
  <c r="G12" i="76"/>
  <c r="G13" i="76" s="1"/>
  <c r="F34" i="78"/>
  <c r="E12" i="76"/>
  <c r="E13" i="76" s="1"/>
  <c r="E41" i="77"/>
  <c r="E39" i="77"/>
  <c r="AD449" i="75"/>
  <c r="W464" i="75"/>
  <c r="P487" i="75"/>
  <c r="I41" i="77"/>
  <c r="I33" i="77"/>
  <c r="K497" i="75"/>
  <c r="K498" i="75"/>
  <c r="J35" i="76"/>
  <c r="J42" i="76"/>
  <c r="J12" i="76"/>
  <c r="J13" i="76" s="1"/>
  <c r="J22" i="76"/>
  <c r="J24" i="76" s="1"/>
  <c r="J51" i="76"/>
  <c r="J52" i="76" s="1"/>
  <c r="I20" i="80" s="1"/>
  <c r="J33" i="76"/>
  <c r="J34" i="76"/>
  <c r="J43" i="76"/>
  <c r="J41" i="76"/>
  <c r="R477" i="75"/>
  <c r="J73" i="77"/>
  <c r="AH65" i="77"/>
  <c r="AN73" i="77"/>
  <c r="G34" i="76"/>
  <c r="V66" i="77"/>
  <c r="V74" i="77"/>
  <c r="G35" i="76"/>
  <c r="AH75" i="77"/>
  <c r="AK65" i="77"/>
  <c r="J74" i="77"/>
  <c r="AH74" i="77"/>
  <c r="N65" i="77"/>
  <c r="AG67" i="77"/>
  <c r="AZ55" i="76"/>
  <c r="AZ56" i="76" s="1"/>
  <c r="AZ73" i="77"/>
  <c r="AZ67" i="77"/>
  <c r="AZ65" i="77"/>
  <c r="AZ75" i="77"/>
  <c r="AZ66" i="77"/>
  <c r="AZ74" i="77"/>
  <c r="AL66" i="77"/>
  <c r="AL65" i="77"/>
  <c r="AL73" i="77"/>
  <c r="AL67" i="77"/>
  <c r="W67" i="77"/>
  <c r="W75" i="77"/>
  <c r="W73" i="77"/>
  <c r="W65" i="77"/>
  <c r="W74" i="77"/>
  <c r="AO65" i="77"/>
  <c r="AO73" i="77"/>
  <c r="AO74" i="77"/>
  <c r="AO67" i="77"/>
  <c r="Z65" i="77"/>
  <c r="Z67" i="77"/>
  <c r="Z73" i="77"/>
  <c r="Z75" i="77"/>
  <c r="K65" i="77"/>
  <c r="K66" i="77"/>
  <c r="K67" i="77"/>
  <c r="AS75" i="77"/>
  <c r="AS67" i="77"/>
  <c r="AS73" i="77"/>
  <c r="O75" i="77"/>
  <c r="O67" i="77"/>
  <c r="O65" i="77"/>
  <c r="AW74" i="77"/>
  <c r="AW75" i="77"/>
  <c r="AW65" i="77"/>
  <c r="AW67" i="77"/>
  <c r="S67" i="77"/>
  <c r="S66" i="77"/>
  <c r="S73" i="77"/>
  <c r="F32" i="78"/>
  <c r="I19" i="77"/>
  <c r="I21" i="77" s="1"/>
  <c r="I40" i="77"/>
  <c r="Q75" i="77"/>
  <c r="AY73" i="77"/>
  <c r="AY67" i="77"/>
  <c r="O73" i="77"/>
  <c r="AH67" i="77"/>
  <c r="Q67" i="77"/>
  <c r="E75" i="77"/>
  <c r="H66" i="77"/>
  <c r="AS74" i="77"/>
  <c r="G41" i="76"/>
  <c r="U67" i="77"/>
  <c r="AC66" i="77"/>
  <c r="I74" i="77"/>
  <c r="AM65" i="77"/>
  <c r="AJ75" i="77"/>
  <c r="F12" i="76"/>
  <c r="F13" i="76" s="1"/>
  <c r="F19" i="77"/>
  <c r="F21" i="77" s="1"/>
  <c r="F31" i="77"/>
  <c r="F22" i="76"/>
  <c r="F24" i="76" s="1"/>
  <c r="AV74" i="77"/>
  <c r="N67" i="77"/>
  <c r="E40" i="77"/>
  <c r="G42" i="76"/>
  <c r="AT73" i="77"/>
  <c r="AT75" i="77"/>
  <c r="H42" i="76"/>
  <c r="H51" i="76"/>
  <c r="Z74" i="77"/>
  <c r="AQ73" i="77"/>
  <c r="AB66" i="77"/>
  <c r="AU65" i="77"/>
  <c r="AS65" i="77"/>
  <c r="G67" i="77"/>
  <c r="N66" i="77"/>
  <c r="AS66" i="77"/>
  <c r="AB75" i="77"/>
  <c r="F75" i="77"/>
  <c r="Z66" i="77"/>
  <c r="AO75" i="77"/>
  <c r="S74" i="77"/>
  <c r="E41" i="76"/>
  <c r="E65" i="77"/>
  <c r="E25" i="78"/>
  <c r="E33" i="78"/>
  <c r="E34" i="78"/>
  <c r="E34" i="76"/>
  <c r="E73" i="77"/>
  <c r="E26" i="78"/>
  <c r="E33" i="76"/>
  <c r="E43" i="76"/>
  <c r="E35" i="76"/>
  <c r="E24" i="78"/>
  <c r="E42" i="76"/>
  <c r="E74" i="77"/>
  <c r="E32" i="78"/>
  <c r="T66" i="77"/>
  <c r="T65" i="77"/>
  <c r="T74" i="77"/>
  <c r="T73" i="77"/>
  <c r="T75" i="77"/>
  <c r="T67" i="77"/>
  <c r="AP75" i="77"/>
  <c r="AP65" i="77"/>
  <c r="AP66" i="77"/>
  <c r="AP73" i="77"/>
  <c r="AP67" i="77"/>
  <c r="AP74" i="77"/>
  <c r="AA67" i="77"/>
  <c r="AA75" i="77"/>
  <c r="H39" i="77"/>
  <c r="H31" i="77"/>
  <c r="H50" i="77"/>
  <c r="H51" i="77" s="1"/>
  <c r="G29" i="80" s="1"/>
  <c r="H32" i="77"/>
  <c r="H73" i="77"/>
  <c r="H40" i="77"/>
  <c r="H41" i="77"/>
  <c r="H67" i="77"/>
  <c r="H19" i="77"/>
  <c r="H21" i="77" s="1"/>
  <c r="H33" i="77"/>
  <c r="AE67" i="77"/>
  <c r="AE65" i="77"/>
  <c r="AE66" i="77"/>
  <c r="AE73" i="77"/>
  <c r="AE74" i="77"/>
  <c r="L74" i="77"/>
  <c r="L67" i="77"/>
  <c r="L75" i="77"/>
  <c r="L65" i="77"/>
  <c r="L66" i="77"/>
  <c r="AX67" i="77"/>
  <c r="AX66" i="77"/>
  <c r="AX75" i="77"/>
  <c r="AX74" i="77"/>
  <c r="AX73" i="77"/>
  <c r="AX65" i="77"/>
  <c r="AI65" i="77"/>
  <c r="AI66" i="77"/>
  <c r="AI67" i="77"/>
  <c r="P65" i="77"/>
  <c r="P66" i="77"/>
  <c r="P73" i="77"/>
  <c r="P75" i="77"/>
  <c r="I39" i="77"/>
  <c r="I50" i="77"/>
  <c r="I51" i="77" s="1"/>
  <c r="H29" i="80" s="1"/>
  <c r="I73" i="77"/>
  <c r="F67" i="77"/>
  <c r="AJ74" i="77"/>
  <c r="AY66" i="77"/>
  <c r="AH66" i="77"/>
  <c r="E50" i="77"/>
  <c r="E51" i="77" s="1"/>
  <c r="D29" i="80" s="1"/>
  <c r="S75" i="77"/>
  <c r="AN66" i="77"/>
  <c r="I75" i="77"/>
  <c r="AM74" i="77"/>
  <c r="AJ65" i="77"/>
  <c r="F41" i="77"/>
  <c r="F40" i="77"/>
  <c r="F34" i="76"/>
  <c r="F42" i="76"/>
  <c r="F51" i="76"/>
  <c r="N73" i="77"/>
  <c r="E67" i="77"/>
  <c r="P67" i="77"/>
  <c r="G73" i="77"/>
  <c r="W66" i="77"/>
  <c r="AA73" i="77"/>
  <c r="AT66" i="77"/>
  <c r="H34" i="76"/>
  <c r="H65" i="77"/>
  <c r="H74" i="77"/>
  <c r="K75" i="77"/>
  <c r="E31" i="77"/>
  <c r="AW73" i="77"/>
  <c r="AO66" i="77"/>
  <c r="G66" i="77"/>
  <c r="R75" i="77"/>
  <c r="AK74" i="77"/>
  <c r="AW66" i="77"/>
  <c r="AG66" i="77"/>
  <c r="U75" i="77"/>
  <c r="U65" i="77"/>
  <c r="U66" i="77"/>
  <c r="I22" i="76"/>
  <c r="I24" i="76" s="1"/>
  <c r="I35" i="76"/>
  <c r="I33" i="76"/>
  <c r="I51" i="76"/>
  <c r="I52" i="76" s="1"/>
  <c r="H20" i="80" s="1"/>
  <c r="I41" i="76"/>
  <c r="I12" i="76"/>
  <c r="I13" i="76" s="1"/>
  <c r="I42" i="76"/>
  <c r="I43" i="76"/>
  <c r="I34" i="76"/>
  <c r="X65" i="77"/>
  <c r="X75" i="77"/>
  <c r="X73" i="77"/>
  <c r="M67" i="77"/>
  <c r="M65" i="77"/>
  <c r="M66" i="77"/>
  <c r="M74" i="77"/>
  <c r="AU74" i="77"/>
  <c r="AU73" i="77"/>
  <c r="AU67" i="77"/>
  <c r="AU66" i="77"/>
  <c r="Q65" i="77"/>
  <c r="Q66" i="77"/>
  <c r="AF67" i="77"/>
  <c r="AF66" i="77"/>
  <c r="AF75" i="77"/>
  <c r="AF73" i="77"/>
  <c r="AF74" i="77"/>
  <c r="AF65" i="77"/>
  <c r="BA55" i="76"/>
  <c r="BA56" i="76" s="1"/>
  <c r="BA21" i="76"/>
  <c r="BA23" i="76" s="1"/>
  <c r="BA74" i="77"/>
  <c r="BA75" i="77"/>
  <c r="BA67" i="77"/>
  <c r="BA66" i="77"/>
  <c r="BA65" i="77"/>
  <c r="BA73" i="77"/>
  <c r="AY74" i="77"/>
  <c r="E32" i="77"/>
  <c r="I66" i="77"/>
  <c r="X66" i="77"/>
  <c r="AM66" i="77"/>
  <c r="AM73" i="77"/>
  <c r="F39" i="77"/>
  <c r="F32" i="77"/>
  <c r="F33" i="76"/>
  <c r="F33" i="77"/>
  <c r="F35" i="76"/>
  <c r="E66" i="77"/>
  <c r="AB65" i="77"/>
  <c r="AD74" i="77"/>
  <c r="G43" i="76"/>
  <c r="AA66" i="77"/>
  <c r="AT74" i="77"/>
  <c r="H33" i="76"/>
  <c r="H35" i="76"/>
  <c r="H41" i="76"/>
  <c r="AI75" i="77"/>
  <c r="S65" i="77"/>
  <c r="E33" i="77"/>
  <c r="I65" i="77"/>
  <c r="X67" i="77"/>
  <c r="AD67" i="77"/>
  <c r="AD66" i="77"/>
  <c r="E19" i="77"/>
  <c r="E21" i="77" s="1"/>
  <c r="H75" i="77"/>
  <c r="AE75" i="77"/>
  <c r="AK73" i="77"/>
  <c r="AK66" i="77"/>
  <c r="AK67" i="77"/>
  <c r="V73" i="77"/>
  <c r="V75" i="77"/>
  <c r="V67" i="77"/>
  <c r="G50" i="77"/>
  <c r="G51" i="77" s="1"/>
  <c r="F29" i="80" s="1"/>
  <c r="G40" i="77"/>
  <c r="G39" i="77"/>
  <c r="G31" i="77"/>
  <c r="G74" i="77"/>
  <c r="G19" i="77"/>
  <c r="G21" i="77" s="1"/>
  <c r="G41" i="77"/>
  <c r="G33" i="77"/>
  <c r="G32" i="77"/>
  <c r="Y74" i="77"/>
  <c r="Y65" i="77"/>
  <c r="Y66" i="77"/>
  <c r="J67" i="77"/>
  <c r="J65" i="77"/>
  <c r="J66" i="77"/>
  <c r="AN65" i="77"/>
  <c r="AN75" i="77"/>
  <c r="AN74" i="77"/>
  <c r="AC65" i="77"/>
  <c r="AC75" i="77"/>
  <c r="AC67" i="77"/>
  <c r="AR65" i="77"/>
  <c r="AR74" i="77"/>
  <c r="AR73" i="77"/>
  <c r="AG65" i="77"/>
  <c r="AG73" i="77"/>
  <c r="AG75" i="77"/>
  <c r="R74" i="77"/>
  <c r="R73" i="77"/>
  <c r="AV67" i="77"/>
  <c r="AV73" i="77"/>
  <c r="F33" i="78"/>
  <c r="I31" i="77"/>
  <c r="I32" i="77"/>
  <c r="Y73" i="77"/>
  <c r="AY65" i="77"/>
  <c r="O66" i="77"/>
  <c r="AJ67" i="77"/>
  <c r="AQ67" i="77"/>
  <c r="AB67" i="77"/>
  <c r="E22" i="76"/>
  <c r="E24" i="76" s="1"/>
  <c r="AD75" i="77"/>
  <c r="G33" i="76"/>
  <c r="F65" i="77"/>
  <c r="R65" i="77"/>
  <c r="AM67" i="77"/>
  <c r="AJ73" i="77"/>
  <c r="F43" i="76"/>
  <c r="F41" i="76"/>
  <c r="F50" i="77"/>
  <c r="F51" i="77" s="1"/>
  <c r="E29" i="80" s="1"/>
  <c r="F74" i="77"/>
  <c r="AV65" i="77"/>
  <c r="AQ65" i="77"/>
  <c r="AB73" i="77"/>
  <c r="K73" i="77"/>
  <c r="G75" i="77"/>
  <c r="AA74" i="77"/>
  <c r="AT65" i="77"/>
  <c r="H22" i="76"/>
  <c r="H24" i="76" s="1"/>
  <c r="H43" i="76"/>
  <c r="AI74" i="77"/>
  <c r="AL75" i="77"/>
  <c r="AQ74" i="77"/>
  <c r="AV66" i="77"/>
  <c r="G65" i="77"/>
  <c r="F73" i="77"/>
  <c r="U73" i="77"/>
  <c r="Q74" i="77"/>
  <c r="AQ66" i="77"/>
  <c r="L73" i="77"/>
  <c r="P74" i="77"/>
  <c r="K74" i="77"/>
  <c r="AL74" i="77"/>
  <c r="AA459" i="75"/>
  <c r="X464" i="75"/>
  <c r="I498" i="75"/>
  <c r="AA460" i="75"/>
  <c r="G34" i="78"/>
  <c r="G26" i="78"/>
  <c r="G25" i="78"/>
  <c r="G33" i="78"/>
  <c r="G24" i="78"/>
  <c r="G32" i="78"/>
  <c r="T472" i="75"/>
  <c r="F16" i="78"/>
  <c r="F19" i="78" s="1"/>
  <c r="F20" i="78" s="1"/>
  <c r="E41" i="80" s="1"/>
  <c r="D102" i="73" s="1"/>
  <c r="F61" i="78"/>
  <c r="D105" i="73" s="1"/>
  <c r="N498" i="75"/>
  <c r="M489" i="75"/>
  <c r="Y462" i="75"/>
  <c r="BO1" i="74"/>
  <c r="BN4" i="74"/>
  <c r="BA289" i="75"/>
  <c r="AJ86" i="75"/>
  <c r="AE91" i="75"/>
  <c r="AZ127" i="75"/>
  <c r="AH308" i="75"/>
  <c r="AK305" i="75"/>
  <c r="AP136" i="75"/>
  <c r="BA72" i="75"/>
  <c r="AT132" i="75"/>
  <c r="AO301" i="75"/>
  <c r="AR298" i="75"/>
  <c r="AI144" i="75"/>
  <c r="BA126" i="75"/>
  <c r="AO82" i="75"/>
  <c r="AW293" i="75"/>
  <c r="AV294" i="75"/>
  <c r="AE147" i="75"/>
  <c r="AQ136" i="75"/>
  <c r="AZ71" i="75"/>
  <c r="AS133" i="75"/>
  <c r="AL85" i="75"/>
  <c r="AJ306" i="75"/>
  <c r="AM139" i="75"/>
  <c r="AL304" i="75"/>
  <c r="AS78" i="75"/>
  <c r="AV74" i="75"/>
  <c r="AL140" i="75"/>
  <c r="AJ143" i="75"/>
  <c r="AW74" i="75"/>
  <c r="AK142" i="75"/>
  <c r="AY71" i="75"/>
  <c r="AU131" i="75"/>
  <c r="AW130" i="75"/>
  <c r="AN139" i="75"/>
  <c r="AM84" i="75"/>
  <c r="AG90" i="75"/>
  <c r="AG309" i="75"/>
  <c r="AF91" i="75"/>
  <c r="AQ79" i="75"/>
  <c r="AP80" i="75"/>
  <c r="AU75" i="75"/>
  <c r="AR79" i="75"/>
  <c r="AX129" i="75"/>
  <c r="AT77" i="75"/>
  <c r="AX292" i="75"/>
  <c r="AI307" i="75"/>
  <c r="AT296" i="75"/>
  <c r="AE311" i="75"/>
  <c r="AK85" i="75"/>
  <c r="AF310" i="75"/>
  <c r="AZ290" i="75"/>
  <c r="AI87" i="75"/>
  <c r="AX73" i="75"/>
  <c r="AH145" i="75"/>
  <c r="AF311" i="75"/>
  <c r="AU295" i="75"/>
  <c r="AS297" i="75"/>
  <c r="AN83" i="75"/>
  <c r="AP300" i="75"/>
  <c r="AY128" i="75"/>
  <c r="AR134" i="75"/>
  <c r="AY291" i="75"/>
  <c r="AV130" i="75"/>
  <c r="AO138" i="75"/>
  <c r="AF146" i="75"/>
  <c r="AH89" i="75"/>
  <c r="AG146" i="75"/>
  <c r="AM303" i="75"/>
  <c r="AQ299" i="75"/>
  <c r="AN302" i="75"/>
  <c r="AF364" i="75" l="1"/>
  <c r="H12" i="78"/>
  <c r="H18" i="78" s="1"/>
  <c r="H11" i="78"/>
  <c r="H17" i="78" s="1"/>
  <c r="H10" i="78"/>
  <c r="H16" i="78" s="1"/>
  <c r="D188" i="73"/>
  <c r="D191" i="73" s="1"/>
  <c r="AI188" i="73"/>
  <c r="AI191" i="73" s="1"/>
  <c r="O188" i="73"/>
  <c r="O191" i="73" s="1"/>
  <c r="AM188" i="73"/>
  <c r="AM191" i="73" s="1"/>
  <c r="AT188" i="73"/>
  <c r="AT191" i="73" s="1"/>
  <c r="AD188" i="73"/>
  <c r="AD191" i="73" s="1"/>
  <c r="N188" i="73"/>
  <c r="N191" i="73" s="1"/>
  <c r="AS188" i="73"/>
  <c r="AS191" i="73" s="1"/>
  <c r="AC188" i="73"/>
  <c r="AC191" i="73" s="1"/>
  <c r="M188" i="73"/>
  <c r="M191" i="73" s="1"/>
  <c r="AR188" i="73"/>
  <c r="AR191" i="73" s="1"/>
  <c r="AB188" i="73"/>
  <c r="AB191" i="73" s="1"/>
  <c r="L188" i="73"/>
  <c r="L191" i="73" s="1"/>
  <c r="S188" i="73"/>
  <c r="S191" i="73" s="1"/>
  <c r="AQ188" i="73"/>
  <c r="AQ191" i="73" s="1"/>
  <c r="W188" i="73"/>
  <c r="W191" i="73" s="1"/>
  <c r="AP188" i="73"/>
  <c r="AP191" i="73" s="1"/>
  <c r="Z188" i="73"/>
  <c r="Z191" i="73" s="1"/>
  <c r="J188" i="73"/>
  <c r="J191" i="73" s="1"/>
  <c r="AO188" i="73"/>
  <c r="AO191" i="73" s="1"/>
  <c r="Y188" i="73"/>
  <c r="Y191" i="73" s="1"/>
  <c r="I188" i="73"/>
  <c r="I191" i="73" s="1"/>
  <c r="AN188" i="73"/>
  <c r="AN191" i="73" s="1"/>
  <c r="X188" i="73"/>
  <c r="X191" i="73" s="1"/>
  <c r="H188" i="73"/>
  <c r="H191" i="73" s="1"/>
  <c r="AU188" i="73"/>
  <c r="AU191" i="73" s="1"/>
  <c r="AA188" i="73"/>
  <c r="AA191" i="73" s="1"/>
  <c r="G188" i="73"/>
  <c r="G191" i="73" s="1"/>
  <c r="AL188" i="73"/>
  <c r="AL191" i="73" s="1"/>
  <c r="V188" i="73"/>
  <c r="V191" i="73" s="1"/>
  <c r="F188" i="73"/>
  <c r="F191" i="73" s="1"/>
  <c r="AK188" i="73"/>
  <c r="AK191" i="73" s="1"/>
  <c r="U188" i="73"/>
  <c r="U191" i="73" s="1"/>
  <c r="E188" i="73"/>
  <c r="E191" i="73" s="1"/>
  <c r="AJ188" i="73"/>
  <c r="AJ191" i="73" s="1"/>
  <c r="T188" i="73"/>
  <c r="T191" i="73" s="1"/>
  <c r="AE188" i="73"/>
  <c r="AE191" i="73" s="1"/>
  <c r="K188" i="73"/>
  <c r="K191" i="73" s="1"/>
  <c r="AX188" i="73"/>
  <c r="AX191" i="73" s="1"/>
  <c r="AH188" i="73"/>
  <c r="AH191" i="73" s="1"/>
  <c r="R188" i="73"/>
  <c r="R191" i="73" s="1"/>
  <c r="AW188" i="73"/>
  <c r="AW191" i="73" s="1"/>
  <c r="AG188" i="73"/>
  <c r="AG191" i="73" s="1"/>
  <c r="Q188" i="73"/>
  <c r="Q191" i="73" s="1"/>
  <c r="AV188" i="73"/>
  <c r="AV191" i="73" s="1"/>
  <c r="AF188" i="73"/>
  <c r="AF191" i="73" s="1"/>
  <c r="P188" i="73"/>
  <c r="P191" i="73" s="1"/>
  <c r="D46" i="73"/>
  <c r="C179" i="73"/>
  <c r="C182" i="73" s="1"/>
  <c r="Y179" i="73"/>
  <c r="Y182" i="73" s="1"/>
  <c r="T179" i="73"/>
  <c r="T182" i="73" s="1"/>
  <c r="AP179" i="73"/>
  <c r="AP182" i="73" s="1"/>
  <c r="U179" i="73"/>
  <c r="U182" i="73" s="1"/>
  <c r="AS179" i="73"/>
  <c r="AS182" i="73" s="1"/>
  <c r="X179" i="73"/>
  <c r="X182" i="73" s="1"/>
  <c r="AW179" i="73"/>
  <c r="AW182" i="73" s="1"/>
  <c r="AB179" i="73"/>
  <c r="AB182" i="73" s="1"/>
  <c r="F179" i="73"/>
  <c r="F182" i="73" s="1"/>
  <c r="AI179" i="73"/>
  <c r="AI182" i="73" s="1"/>
  <c r="S179" i="73"/>
  <c r="S182" i="73" s="1"/>
  <c r="AO179" i="73"/>
  <c r="AO182" i="73" s="1"/>
  <c r="AJ179" i="73"/>
  <c r="AJ182" i="73" s="1"/>
  <c r="AK179" i="73"/>
  <c r="AK182" i="73" s="1"/>
  <c r="P179" i="73"/>
  <c r="P182" i="73" s="1"/>
  <c r="AN179" i="73"/>
  <c r="AN182" i="73" s="1"/>
  <c r="R179" i="73"/>
  <c r="R182" i="73" s="1"/>
  <c r="AR179" i="73"/>
  <c r="AR182" i="73" s="1"/>
  <c r="V179" i="73"/>
  <c r="V182" i="73" s="1"/>
  <c r="AU179" i="73"/>
  <c r="AU182" i="73" s="1"/>
  <c r="AE179" i="73"/>
  <c r="AE182" i="73" s="1"/>
  <c r="O179" i="73"/>
  <c r="O182" i="73" s="1"/>
  <c r="AD179" i="73"/>
  <c r="AD182" i="73" s="1"/>
  <c r="I179" i="73"/>
  <c r="I182" i="73" s="1"/>
  <c r="N179" i="73"/>
  <c r="N182" i="73" s="1"/>
  <c r="AF179" i="73"/>
  <c r="AF182" i="73" s="1"/>
  <c r="J179" i="73"/>
  <c r="J182" i="73" s="1"/>
  <c r="AH179" i="73"/>
  <c r="AH182" i="73" s="1"/>
  <c r="M179" i="73"/>
  <c r="M182" i="73" s="1"/>
  <c r="AL179" i="73"/>
  <c r="AL182" i="73" s="1"/>
  <c r="Q179" i="73"/>
  <c r="Q182" i="73" s="1"/>
  <c r="AQ179" i="73"/>
  <c r="AQ182" i="73" s="1"/>
  <c r="AA179" i="73"/>
  <c r="AA182" i="73" s="1"/>
  <c r="K179" i="73"/>
  <c r="K182" i="73" s="1"/>
  <c r="D179" i="73"/>
  <c r="D182" i="73" s="1"/>
  <c r="AT179" i="73"/>
  <c r="AT182" i="73" s="1"/>
  <c r="AV179" i="73"/>
  <c r="AV182" i="73" s="1"/>
  <c r="Z179" i="73"/>
  <c r="Z182" i="73" s="1"/>
  <c r="E179" i="73"/>
  <c r="E182" i="73" s="1"/>
  <c r="AX179" i="73"/>
  <c r="AX182" i="73" s="1"/>
  <c r="AC179" i="73"/>
  <c r="AC182" i="73" s="1"/>
  <c r="H179" i="73"/>
  <c r="H182" i="73" s="1"/>
  <c r="AG179" i="73"/>
  <c r="AG182" i="73" s="1"/>
  <c r="L179" i="73"/>
  <c r="L182" i="73" s="1"/>
  <c r="AM179" i="73"/>
  <c r="AM182" i="73" s="1"/>
  <c r="W179" i="73"/>
  <c r="W182" i="73" s="1"/>
  <c r="G179" i="73"/>
  <c r="G182" i="73" s="1"/>
  <c r="E44" i="73"/>
  <c r="E45" i="73"/>
  <c r="BA343" i="75"/>
  <c r="F45" i="73" s="1"/>
  <c r="AG363" i="75"/>
  <c r="AM357" i="75"/>
  <c r="AY345" i="75"/>
  <c r="AE365" i="75"/>
  <c r="AR352" i="75"/>
  <c r="AT350" i="75"/>
  <c r="AP354" i="75"/>
  <c r="AH362" i="75"/>
  <c r="AZ344" i="75"/>
  <c r="AU349" i="75"/>
  <c r="AS351" i="75"/>
  <c r="AI361" i="75"/>
  <c r="AF365" i="75"/>
  <c r="AK359" i="75"/>
  <c r="AJ360" i="75"/>
  <c r="AN356" i="75"/>
  <c r="AV348" i="75"/>
  <c r="AW347" i="75"/>
  <c r="AQ353" i="75"/>
  <c r="AO355" i="75"/>
  <c r="AL358" i="75"/>
  <c r="AX346" i="75"/>
  <c r="B174" i="73"/>
  <c r="V467" i="75"/>
  <c r="AB454" i="75"/>
  <c r="Z458" i="75"/>
  <c r="AD450" i="75"/>
  <c r="S475" i="75"/>
  <c r="S474" i="75"/>
  <c r="Q478" i="75"/>
  <c r="U475" i="75"/>
  <c r="J496" i="75"/>
  <c r="U474" i="75"/>
  <c r="O486" i="75"/>
  <c r="W465" i="75"/>
  <c r="J498" i="75"/>
  <c r="H52" i="76"/>
  <c r="G20" i="80" s="1"/>
  <c r="G52" i="76"/>
  <c r="F20" i="80" s="1"/>
  <c r="F52" i="76"/>
  <c r="E20" i="80" s="1"/>
  <c r="AE21" i="76"/>
  <c r="AE23" i="76" s="1"/>
  <c r="K42" i="76"/>
  <c r="K22" i="76"/>
  <c r="K24" i="76" s="1"/>
  <c r="K33" i="76"/>
  <c r="K41" i="76"/>
  <c r="K43" i="76"/>
  <c r="K51" i="76"/>
  <c r="K52" i="76" s="1"/>
  <c r="J20" i="80" s="1"/>
  <c r="K35" i="76"/>
  <c r="K12" i="76"/>
  <c r="K13" i="76" s="1"/>
  <c r="K34" i="76"/>
  <c r="J39" i="77"/>
  <c r="J31" i="77"/>
  <c r="J41" i="77"/>
  <c r="J32" i="77"/>
  <c r="J40" i="77"/>
  <c r="J50" i="77"/>
  <c r="J51" i="77" s="1"/>
  <c r="I29" i="80" s="1"/>
  <c r="J33" i="77"/>
  <c r="J19" i="77"/>
  <c r="J21" i="77" s="1"/>
  <c r="P488" i="75"/>
  <c r="R478" i="75"/>
  <c r="H33" i="78"/>
  <c r="H24" i="78"/>
  <c r="H34" i="78"/>
  <c r="H32" i="78"/>
  <c r="H25" i="78"/>
  <c r="H26" i="78"/>
  <c r="X466" i="75"/>
  <c r="AA461" i="75"/>
  <c r="U476" i="75"/>
  <c r="T473" i="75"/>
  <c r="G61" i="78"/>
  <c r="E105" i="73" s="1"/>
  <c r="G16" i="78"/>
  <c r="G19" i="78" s="1"/>
  <c r="G20" i="78" s="1"/>
  <c r="F41" i="80" s="1"/>
  <c r="E102" i="73" s="1"/>
  <c r="Y463" i="75"/>
  <c r="M490" i="75"/>
  <c r="BO4" i="74"/>
  <c r="BP1" i="74"/>
  <c r="AY72" i="75"/>
  <c r="AW131" i="75"/>
  <c r="AO83" i="75"/>
  <c r="AX130" i="75"/>
  <c r="AM140" i="75"/>
  <c r="AG147" i="75"/>
  <c r="AS298" i="75"/>
  <c r="AF147" i="75"/>
  <c r="AE312" i="75"/>
  <c r="AQ300" i="75"/>
  <c r="AG91" i="75"/>
  <c r="AW75" i="75"/>
  <c r="AM85" i="75"/>
  <c r="AW294" i="75"/>
  <c r="AT78" i="75"/>
  <c r="AL305" i="75"/>
  <c r="AV75" i="75"/>
  <c r="AH309" i="75"/>
  <c r="AK86" i="75"/>
  <c r="AV295" i="75"/>
  <c r="AQ137" i="75"/>
  <c r="AI88" i="75"/>
  <c r="AM304" i="75"/>
  <c r="AU296" i="75"/>
  <c r="AO139" i="75"/>
  <c r="AL86" i="75"/>
  <c r="AZ72" i="75"/>
  <c r="AL141" i="75"/>
  <c r="AK143" i="75"/>
  <c r="BA73" i="75"/>
  <c r="BA290" i="75"/>
  <c r="AP301" i="75"/>
  <c r="AR135" i="75"/>
  <c r="AH90" i="75"/>
  <c r="AQ80" i="75"/>
  <c r="AJ144" i="75"/>
  <c r="AN84" i="75"/>
  <c r="AU76" i="75"/>
  <c r="AI308" i="75"/>
  <c r="AT297" i="75"/>
  <c r="AP81" i="75"/>
  <c r="AZ291" i="75"/>
  <c r="AH146" i="75"/>
  <c r="AI145" i="75"/>
  <c r="AR299" i="75"/>
  <c r="AG310" i="75"/>
  <c r="AJ307" i="75"/>
  <c r="AS79" i="75"/>
  <c r="AF312" i="75"/>
  <c r="AS134" i="75"/>
  <c r="AU132" i="75"/>
  <c r="AX74" i="75"/>
  <c r="BA127" i="75"/>
  <c r="AR80" i="75"/>
  <c r="AK306" i="75"/>
  <c r="AZ128" i="75"/>
  <c r="AP137" i="75"/>
  <c r="AJ87" i="75"/>
  <c r="AF92" i="75"/>
  <c r="AY129" i="75"/>
  <c r="AN303" i="75"/>
  <c r="AN140" i="75"/>
  <c r="AY292" i="75"/>
  <c r="AO302" i="75"/>
  <c r="AX293" i="75"/>
  <c r="AV131" i="75"/>
  <c r="AT133" i="75"/>
  <c r="I12" i="78" l="1"/>
  <c r="I10" i="78"/>
  <c r="I16" i="78" s="1"/>
  <c r="I11" i="78"/>
  <c r="I17" i="78" s="1"/>
  <c r="D192" i="73"/>
  <c r="C183" i="73"/>
  <c r="F44" i="73"/>
  <c r="F46" i="73" s="1"/>
  <c r="E46" i="73"/>
  <c r="AJ361" i="75"/>
  <c r="AK360" i="75"/>
  <c r="AN357" i="75"/>
  <c r="AZ345" i="75"/>
  <c r="AV349" i="75"/>
  <c r="AH363" i="75"/>
  <c r="AL359" i="75"/>
  <c r="AG364" i="75"/>
  <c r="AE366" i="75"/>
  <c r="AQ354" i="75"/>
  <c r="AP355" i="75"/>
  <c r="AR353" i="75"/>
  <c r="AW348" i="75"/>
  <c r="AI362" i="75"/>
  <c r="AS352" i="75"/>
  <c r="AX347" i="75"/>
  <c r="AF366" i="75"/>
  <c r="AT351" i="75"/>
  <c r="AU350" i="75"/>
  <c r="AY346" i="75"/>
  <c r="AM358" i="75"/>
  <c r="BA344" i="75"/>
  <c r="AO356" i="75"/>
  <c r="AC452" i="75"/>
  <c r="AE18" i="77"/>
  <c r="AE20" i="77" s="1"/>
  <c r="V468" i="75"/>
  <c r="AB455" i="75"/>
  <c r="Z459" i="75"/>
  <c r="Q479" i="75"/>
  <c r="AC453" i="75"/>
  <c r="L498" i="75"/>
  <c r="L496" i="75"/>
  <c r="W466" i="75"/>
  <c r="O487" i="75"/>
  <c r="J497" i="75"/>
  <c r="K41" i="77"/>
  <c r="K39" i="77"/>
  <c r="K40" i="77"/>
  <c r="K31" i="77"/>
  <c r="K19" i="77"/>
  <c r="K21" i="77" s="1"/>
  <c r="K32" i="77"/>
  <c r="K50" i="77"/>
  <c r="K51" i="77" s="1"/>
  <c r="J29" i="80" s="1"/>
  <c r="K33" i="77"/>
  <c r="L35" i="76"/>
  <c r="L51" i="76"/>
  <c r="L52" i="76" s="1"/>
  <c r="K20" i="80" s="1"/>
  <c r="L41" i="76"/>
  <c r="L22" i="76"/>
  <c r="L24" i="76" s="1"/>
  <c r="L34" i="76"/>
  <c r="L42" i="76"/>
  <c r="L12" i="76"/>
  <c r="L13" i="76" s="1"/>
  <c r="L33" i="76"/>
  <c r="L43" i="76"/>
  <c r="P489" i="75"/>
  <c r="P490" i="75"/>
  <c r="H61" i="78"/>
  <c r="F105" i="73" s="1"/>
  <c r="H19" i="78"/>
  <c r="H20" i="78" s="1"/>
  <c r="G41" i="80" s="1"/>
  <c r="F102" i="73" s="1"/>
  <c r="R479" i="75"/>
  <c r="I26" i="78"/>
  <c r="I32" i="78"/>
  <c r="I34" i="78"/>
  <c r="I33" i="78"/>
  <c r="I18" i="78"/>
  <c r="I25" i="78"/>
  <c r="I24" i="78"/>
  <c r="X465" i="75"/>
  <c r="AA462" i="75"/>
  <c r="AA464" i="75"/>
  <c r="AA463" i="75"/>
  <c r="U477" i="75"/>
  <c r="U478" i="75"/>
  <c r="T474" i="75"/>
  <c r="M491" i="75"/>
  <c r="Y464" i="75"/>
  <c r="BP4" i="74"/>
  <c r="BQ1" i="74"/>
  <c r="BQ4" i="74" s="1"/>
  <c r="AX294" i="75"/>
  <c r="AK307" i="75"/>
  <c r="AR300" i="75"/>
  <c r="AR136" i="75"/>
  <c r="AN141" i="75"/>
  <c r="AZ292" i="75"/>
  <c r="AV76" i="75"/>
  <c r="BA291" i="75"/>
  <c r="AI146" i="75"/>
  <c r="AO84" i="75"/>
  <c r="AG311" i="75"/>
  <c r="AS135" i="75"/>
  <c r="AH147" i="75"/>
  <c r="AQ301" i="75"/>
  <c r="AP82" i="75"/>
  <c r="AF148" i="75"/>
  <c r="AY130" i="75"/>
  <c r="AK87" i="75"/>
  <c r="AS80" i="75"/>
  <c r="AL87" i="75"/>
  <c r="AW295" i="75"/>
  <c r="AU297" i="75"/>
  <c r="AK144" i="75"/>
  <c r="AV296" i="75"/>
  <c r="AI309" i="75"/>
  <c r="BA74" i="75"/>
  <c r="AT134" i="75"/>
  <c r="AT298" i="75"/>
  <c r="AZ73" i="75"/>
  <c r="AO140" i="75"/>
  <c r="AP302" i="75"/>
  <c r="AM305" i="75"/>
  <c r="AH91" i="75"/>
  <c r="AM86" i="75"/>
  <c r="AP138" i="75"/>
  <c r="AM141" i="75"/>
  <c r="AG148" i="75"/>
  <c r="AN85" i="75"/>
  <c r="AU133" i="75"/>
  <c r="AT79" i="75"/>
  <c r="BA128" i="75"/>
  <c r="AX131" i="75"/>
  <c r="AL306" i="75"/>
  <c r="AJ145" i="75"/>
  <c r="AH310" i="75"/>
  <c r="AI89" i="75"/>
  <c r="AU77" i="75"/>
  <c r="AZ129" i="75"/>
  <c r="AW132" i="75"/>
  <c r="AQ138" i="75"/>
  <c r="AF313" i="75"/>
  <c r="AX75" i="75"/>
  <c r="AQ81" i="75"/>
  <c r="AJ308" i="75"/>
  <c r="AL142" i="75"/>
  <c r="AG92" i="75"/>
  <c r="AY73" i="75"/>
  <c r="AW76" i="75"/>
  <c r="AV132" i="75"/>
  <c r="AN304" i="75"/>
  <c r="AJ88" i="75"/>
  <c r="AY293" i="75"/>
  <c r="AS299" i="75"/>
  <c r="AO303" i="75"/>
  <c r="AR81" i="75"/>
  <c r="J12" i="78" l="1"/>
  <c r="J18" i="78" s="1"/>
  <c r="J11" i="78"/>
  <c r="J10" i="78"/>
  <c r="J16" i="78" s="1"/>
  <c r="G44" i="73"/>
  <c r="G45" i="73"/>
  <c r="AS353" i="75"/>
  <c r="AY347" i="75"/>
  <c r="AW349" i="75"/>
  <c r="AJ362" i="75"/>
  <c r="AG365" i="75"/>
  <c r="AL360" i="75"/>
  <c r="AX348" i="75"/>
  <c r="AM359" i="75"/>
  <c r="AQ355" i="75"/>
  <c r="AF367" i="75"/>
  <c r="AP356" i="75"/>
  <c r="AO357" i="75"/>
  <c r="AI363" i="75"/>
  <c r="AV350" i="75"/>
  <c r="BA345" i="75"/>
  <c r="H45" i="73" s="1"/>
  <c r="AK361" i="75"/>
  <c r="AH364" i="75"/>
  <c r="AT352" i="75"/>
  <c r="AR354" i="75"/>
  <c r="AZ346" i="75"/>
  <c r="AU351" i="75"/>
  <c r="AN358" i="75"/>
  <c r="AF18" i="77"/>
  <c r="AF20" i="77" s="1"/>
  <c r="AB456" i="75"/>
  <c r="AF449" i="75"/>
  <c r="Z460" i="75"/>
  <c r="AE449" i="75"/>
  <c r="AD451" i="75"/>
  <c r="AF21" i="76"/>
  <c r="AF23" i="76" s="1"/>
  <c r="S477" i="75"/>
  <c r="S476" i="75"/>
  <c r="L497" i="75"/>
  <c r="O488" i="75"/>
  <c r="AC454" i="75"/>
  <c r="L33" i="77"/>
  <c r="L41" i="77"/>
  <c r="L31" i="77"/>
  <c r="L32" i="77"/>
  <c r="L39" i="77"/>
  <c r="L50" i="77"/>
  <c r="L51" i="77" s="1"/>
  <c r="K29" i="80" s="1"/>
  <c r="L40" i="77"/>
  <c r="L19" i="77"/>
  <c r="L21" i="77" s="1"/>
  <c r="M35" i="76"/>
  <c r="M12" i="76"/>
  <c r="M13" i="76" s="1"/>
  <c r="M33" i="76"/>
  <c r="M43" i="76"/>
  <c r="M51" i="76"/>
  <c r="M52" i="76" s="1"/>
  <c r="L20" i="80" s="1"/>
  <c r="M41" i="76"/>
  <c r="M22" i="76"/>
  <c r="M24" i="76" s="1"/>
  <c r="M42" i="76"/>
  <c r="M34" i="76"/>
  <c r="W467" i="75"/>
  <c r="P492" i="75"/>
  <c r="P493" i="75"/>
  <c r="P491" i="75"/>
  <c r="J24" i="78"/>
  <c r="J17" i="78"/>
  <c r="J32" i="78"/>
  <c r="J25" i="78"/>
  <c r="J26" i="78"/>
  <c r="J33" i="78"/>
  <c r="J34" i="78"/>
  <c r="I61" i="78"/>
  <c r="G105" i="73" s="1"/>
  <c r="I19" i="78"/>
  <c r="I20" i="78" s="1"/>
  <c r="H41" i="80" s="1"/>
  <c r="G102" i="73" s="1"/>
  <c r="R480" i="75"/>
  <c r="X468" i="75"/>
  <c r="X467" i="75"/>
  <c r="X469" i="75"/>
  <c r="AA465" i="75"/>
  <c r="T475" i="75"/>
  <c r="Y465" i="75"/>
  <c r="M492" i="75"/>
  <c r="AK145" i="75"/>
  <c r="AL307" i="75"/>
  <c r="AK88" i="75"/>
  <c r="AL88" i="75"/>
  <c r="AP83" i="75"/>
  <c r="AO141" i="75"/>
  <c r="AH148" i="75"/>
  <c r="AL143" i="75"/>
  <c r="AT80" i="75"/>
  <c r="AH311" i="75"/>
  <c r="AR137" i="75"/>
  <c r="AJ146" i="75"/>
  <c r="AO304" i="75"/>
  <c r="AY74" i="75"/>
  <c r="AP139" i="75"/>
  <c r="AN86" i="75"/>
  <c r="AS136" i="75"/>
  <c r="AI147" i="75"/>
  <c r="AP303" i="75"/>
  <c r="AS300" i="75"/>
  <c r="AI310" i="75"/>
  <c r="AT135" i="75"/>
  <c r="AK308" i="75"/>
  <c r="AU134" i="75"/>
  <c r="AN142" i="75"/>
  <c r="AZ130" i="75"/>
  <c r="AT299" i="75"/>
  <c r="AM87" i="75"/>
  <c r="AO85" i="75"/>
  <c r="AV297" i="75"/>
  <c r="AM306" i="75"/>
  <c r="AV133" i="75"/>
  <c r="AX76" i="75"/>
  <c r="AR301" i="75"/>
  <c r="AQ302" i="75"/>
  <c r="AG312" i="75"/>
  <c r="AZ74" i="75"/>
  <c r="AU78" i="75"/>
  <c r="AQ82" i="75"/>
  <c r="AG149" i="75"/>
  <c r="AW77" i="75"/>
  <c r="AW296" i="75"/>
  <c r="AY294" i="75"/>
  <c r="AX295" i="75"/>
  <c r="AJ309" i="75"/>
  <c r="AY131" i="75"/>
  <c r="AR82" i="75"/>
  <c r="AW133" i="75"/>
  <c r="BA75" i="75"/>
  <c r="BA292" i="75"/>
  <c r="AS81" i="75"/>
  <c r="AV77" i="75"/>
  <c r="BA129" i="75"/>
  <c r="AU298" i="75"/>
  <c r="AN305" i="75"/>
  <c r="AG93" i="75"/>
  <c r="AH92" i="75"/>
  <c r="AI90" i="75"/>
  <c r="AM142" i="75"/>
  <c r="AX132" i="75"/>
  <c r="AQ139" i="75"/>
  <c r="AJ89" i="75"/>
  <c r="AZ293" i="75"/>
  <c r="K12" i="78" l="1"/>
  <c r="K11" i="78"/>
  <c r="K17" i="78" s="1"/>
  <c r="K10" i="78"/>
  <c r="K16" i="78" s="1"/>
  <c r="AJ363" i="75"/>
  <c r="H44" i="73"/>
  <c r="H46" i="73" s="1"/>
  <c r="G46" i="73"/>
  <c r="AL361" i="75"/>
  <c r="AN359" i="75"/>
  <c r="AU352" i="75"/>
  <c r="AY348" i="75"/>
  <c r="AK362" i="75"/>
  <c r="AI364" i="75"/>
  <c r="AR355" i="75"/>
  <c r="AV351" i="75"/>
  <c r="AT353" i="75"/>
  <c r="AO358" i="75"/>
  <c r="AZ347" i="75"/>
  <c r="AP357" i="75"/>
  <c r="AG366" i="75"/>
  <c r="AS354" i="75"/>
  <c r="BA346" i="75"/>
  <c r="AX349" i="75"/>
  <c r="AM360" i="75"/>
  <c r="AH365" i="75"/>
  <c r="AQ356" i="75"/>
  <c r="AW350" i="75"/>
  <c r="V470" i="75"/>
  <c r="AD452" i="75"/>
  <c r="AE450" i="75"/>
  <c r="V469" i="75"/>
  <c r="Z461" i="75"/>
  <c r="AF450" i="75"/>
  <c r="Q480" i="75"/>
  <c r="AD453" i="75"/>
  <c r="O489" i="75"/>
  <c r="AE451" i="75"/>
  <c r="AC455" i="75"/>
  <c r="M19" i="77"/>
  <c r="M21" i="77" s="1"/>
  <c r="M39" i="77"/>
  <c r="M50" i="77"/>
  <c r="M51" i="77" s="1"/>
  <c r="L29" i="80" s="1"/>
  <c r="M41" i="77"/>
  <c r="M40" i="77"/>
  <c r="M31" i="77"/>
  <c r="M32" i="77"/>
  <c r="M33" i="77"/>
  <c r="AC456" i="75"/>
  <c r="J19" i="78"/>
  <c r="J20" i="78" s="1"/>
  <c r="I41" i="80" s="1"/>
  <c r="H102" i="73" s="1"/>
  <c r="N41" i="76"/>
  <c r="N22" i="76"/>
  <c r="N24" i="76" s="1"/>
  <c r="N33" i="76"/>
  <c r="N43" i="76"/>
  <c r="N12" i="76"/>
  <c r="N13" i="76" s="1"/>
  <c r="N35" i="76"/>
  <c r="N34" i="76"/>
  <c r="N42" i="76"/>
  <c r="N51" i="76"/>
  <c r="N52" i="76" s="1"/>
  <c r="M20" i="80" s="1"/>
  <c r="J61" i="78"/>
  <c r="H105" i="73" s="1"/>
  <c r="W469" i="75"/>
  <c r="W468" i="75"/>
  <c r="K18" i="78"/>
  <c r="K24" i="78"/>
  <c r="K26" i="78"/>
  <c r="K33" i="78"/>
  <c r="K32" i="78"/>
  <c r="K25" i="78"/>
  <c r="K34" i="78"/>
  <c r="X470" i="75"/>
  <c r="R481" i="75"/>
  <c r="P494" i="75"/>
  <c r="X471" i="75"/>
  <c r="U479" i="75"/>
  <c r="T476" i="75"/>
  <c r="Y466" i="75"/>
  <c r="M493" i="75"/>
  <c r="AP304" i="75"/>
  <c r="AL144" i="75"/>
  <c r="AQ303" i="75"/>
  <c r="AH93" i="75"/>
  <c r="AZ75" i="75"/>
  <c r="AZ294" i="75"/>
  <c r="AS301" i="75"/>
  <c r="AN87" i="75"/>
  <c r="AP140" i="75"/>
  <c r="AL308" i="75"/>
  <c r="AO305" i="75"/>
  <c r="AL89" i="75"/>
  <c r="AH149" i="75"/>
  <c r="AN306" i="75"/>
  <c r="AG313" i="75"/>
  <c r="AO86" i="75"/>
  <c r="AJ310" i="75"/>
  <c r="AJ311" i="75" s="1"/>
  <c r="AM307" i="75"/>
  <c r="AV134" i="75"/>
  <c r="AW297" i="75"/>
  <c r="AI311" i="75"/>
  <c r="AK309" i="75"/>
  <c r="AT81" i="75"/>
  <c r="AQ140" i="75"/>
  <c r="AV78" i="75"/>
  <c r="AT300" i="75"/>
  <c r="AK146" i="75"/>
  <c r="AR83" i="75"/>
  <c r="AU299" i="75"/>
  <c r="AX133" i="75"/>
  <c r="AT136" i="75"/>
  <c r="AM88" i="75"/>
  <c r="AJ147" i="75"/>
  <c r="AV298" i="75"/>
  <c r="AI91" i="75"/>
  <c r="AJ90" i="75"/>
  <c r="AM143" i="75"/>
  <c r="AS82" i="75"/>
  <c r="AX296" i="75"/>
  <c r="AZ131" i="75"/>
  <c r="BA130" i="75"/>
  <c r="AU135" i="75"/>
  <c r="BA76" i="75"/>
  <c r="AU79" i="75"/>
  <c r="AR302" i="75"/>
  <c r="AI148" i="75"/>
  <c r="AW78" i="75"/>
  <c r="AW134" i="75"/>
  <c r="AY132" i="75"/>
  <c r="BA293" i="75"/>
  <c r="AP84" i="75"/>
  <c r="AO142" i="75"/>
  <c r="AK89" i="75"/>
  <c r="AY75" i="75"/>
  <c r="AR138" i="75"/>
  <c r="AN143" i="75"/>
  <c r="AQ83" i="75"/>
  <c r="AY295" i="75"/>
  <c r="AS137" i="75"/>
  <c r="AH312" i="75"/>
  <c r="AX77" i="75"/>
  <c r="AJ364" i="75" l="1"/>
  <c r="L10" i="78"/>
  <c r="L11" i="78"/>
  <c r="L17" i="78" s="1"/>
  <c r="L12" i="78"/>
  <c r="L18" i="78" s="1"/>
  <c r="I44" i="73"/>
  <c r="I45" i="73"/>
  <c r="AT354" i="75"/>
  <c r="AH366" i="75"/>
  <c r="AQ357" i="75"/>
  <c r="AO359" i="75"/>
  <c r="AL362" i="75"/>
  <c r="AW351" i="75"/>
  <c r="AG367" i="75"/>
  <c r="AJ365" i="75"/>
  <c r="AY349" i="75"/>
  <c r="AS355" i="75"/>
  <c r="AR356" i="75"/>
  <c r="AU353" i="75"/>
  <c r="AV352" i="75"/>
  <c r="BA347" i="75"/>
  <c r="AI365" i="75"/>
  <c r="AP358" i="75"/>
  <c r="AK363" i="75"/>
  <c r="AX350" i="75"/>
  <c r="AZ348" i="75"/>
  <c r="AM361" i="75"/>
  <c r="AN360" i="75"/>
  <c r="AB458" i="75"/>
  <c r="AB457" i="75"/>
  <c r="Z462" i="75"/>
  <c r="AB459" i="75"/>
  <c r="AD454" i="75"/>
  <c r="Q482" i="75"/>
  <c r="Q481" i="75"/>
  <c r="S479" i="75"/>
  <c r="S478" i="75"/>
  <c r="O490" i="75"/>
  <c r="O491" i="75"/>
  <c r="N40" i="77"/>
  <c r="N41" i="77"/>
  <c r="N50" i="77"/>
  <c r="N51" i="77" s="1"/>
  <c r="M29" i="80" s="1"/>
  <c r="N31" i="77"/>
  <c r="N33" i="77"/>
  <c r="N39" i="77"/>
  <c r="N19" i="77"/>
  <c r="N21" i="77" s="1"/>
  <c r="N32" i="77"/>
  <c r="AE452" i="75"/>
  <c r="AC457" i="75"/>
  <c r="O35" i="76"/>
  <c r="O43" i="76"/>
  <c r="O41" i="76"/>
  <c r="O33" i="76"/>
  <c r="O12" i="76"/>
  <c r="O13" i="76" s="1"/>
  <c r="O42" i="76"/>
  <c r="O34" i="76"/>
  <c r="O51" i="76"/>
  <c r="O52" i="76" s="1"/>
  <c r="N20" i="80" s="1"/>
  <c r="O22" i="76"/>
  <c r="O24" i="76" s="1"/>
  <c r="L34" i="78"/>
  <c r="L25" i="78"/>
  <c r="L32" i="78"/>
  <c r="L24" i="78"/>
  <c r="L33" i="78"/>
  <c r="L26" i="78"/>
  <c r="W470" i="75"/>
  <c r="AG18" i="77"/>
  <c r="AG20" i="77" s="1"/>
  <c r="AG21" i="76"/>
  <c r="AG23" i="76" s="1"/>
  <c r="K61" i="78"/>
  <c r="I105" i="73" s="1"/>
  <c r="K19" i="78"/>
  <c r="K20" i="78" s="1"/>
  <c r="J41" i="80" s="1"/>
  <c r="I102" i="73" s="1"/>
  <c r="R482" i="75"/>
  <c r="P498" i="75"/>
  <c r="P495" i="75"/>
  <c r="P496" i="75"/>
  <c r="AA466" i="75"/>
  <c r="AA467" i="75"/>
  <c r="U480" i="75"/>
  <c r="T477" i="75"/>
  <c r="X472" i="75"/>
  <c r="M494" i="75"/>
  <c r="Y467" i="75"/>
  <c r="AK310" i="75"/>
  <c r="AU136" i="75"/>
  <c r="AQ84" i="75"/>
  <c r="AJ148" i="75"/>
  <c r="AJ91" i="75"/>
  <c r="AL309" i="75"/>
  <c r="AP305" i="75"/>
  <c r="AV79" i="75"/>
  <c r="AI92" i="75"/>
  <c r="AO87" i="75"/>
  <c r="AM308" i="75"/>
  <c r="AJ312" i="75"/>
  <c r="AU80" i="75"/>
  <c r="AN307" i="75"/>
  <c r="AG314" i="75"/>
  <c r="AO143" i="75"/>
  <c r="AK147" i="75"/>
  <c r="AR84" i="75"/>
  <c r="AS138" i="75"/>
  <c r="AY133" i="75"/>
  <c r="AQ141" i="75"/>
  <c r="AM144" i="75"/>
  <c r="AZ76" i="75"/>
  <c r="AZ132" i="75"/>
  <c r="AX78" i="75"/>
  <c r="AV299" i="75"/>
  <c r="AY296" i="75"/>
  <c r="AI312" i="75"/>
  <c r="AN144" i="75"/>
  <c r="AL145" i="75"/>
  <c r="AW298" i="75"/>
  <c r="AL90" i="75"/>
  <c r="AM89" i="75"/>
  <c r="AS83" i="75"/>
  <c r="AO306" i="75"/>
  <c r="AU300" i="75"/>
  <c r="AT82" i="75"/>
  <c r="AN88" i="75"/>
  <c r="AX297" i="75"/>
  <c r="AS302" i="75"/>
  <c r="AT137" i="75"/>
  <c r="BA77" i="75"/>
  <c r="AR303" i="75"/>
  <c r="AH150" i="75"/>
  <c r="AY76" i="75"/>
  <c r="AW79" i="75"/>
  <c r="AI149" i="75"/>
  <c r="AP141" i="75"/>
  <c r="AH313" i="75"/>
  <c r="AP85" i="75"/>
  <c r="AW135" i="75"/>
  <c r="AR139" i="75"/>
  <c r="AX134" i="75"/>
  <c r="BA294" i="75"/>
  <c r="AQ304" i="75"/>
  <c r="AV135" i="75"/>
  <c r="AK90" i="75"/>
  <c r="BA131" i="75"/>
  <c r="AZ295" i="75"/>
  <c r="AT301" i="75"/>
  <c r="AH94" i="75"/>
  <c r="M12" i="78" l="1"/>
  <c r="M11" i="78"/>
  <c r="M17" i="78" s="1"/>
  <c r="M10" i="78"/>
  <c r="M16" i="78" s="1"/>
  <c r="I46" i="73"/>
  <c r="J44" i="73"/>
  <c r="J45" i="73"/>
  <c r="AX351" i="75"/>
  <c r="AL363" i="75"/>
  <c r="AY350" i="75"/>
  <c r="AM362" i="75"/>
  <c r="AR357" i="75"/>
  <c r="BA348" i="75"/>
  <c r="AV353" i="75"/>
  <c r="AO360" i="75"/>
  <c r="AS356" i="75"/>
  <c r="AJ366" i="75"/>
  <c r="AU354" i="75"/>
  <c r="AP359" i="75"/>
  <c r="AH367" i="75"/>
  <c r="AQ358" i="75"/>
  <c r="AZ349" i="75"/>
  <c r="AK364" i="75"/>
  <c r="AT355" i="75"/>
  <c r="AN361" i="75"/>
  <c r="AI366" i="75"/>
  <c r="AW352" i="75"/>
  <c r="AG368" i="75"/>
  <c r="V471" i="75"/>
  <c r="AF451" i="75"/>
  <c r="AF452" i="75"/>
  <c r="Z463" i="75"/>
  <c r="O39" i="77"/>
  <c r="O50" i="77"/>
  <c r="O51" i="77" s="1"/>
  <c r="N29" i="80" s="1"/>
  <c r="O32" i="77"/>
  <c r="O33" i="77"/>
  <c r="O40" i="77"/>
  <c r="O41" i="77"/>
  <c r="O19" i="77"/>
  <c r="O21" i="77" s="1"/>
  <c r="O31" i="77"/>
  <c r="AB460" i="75"/>
  <c r="AD455" i="75"/>
  <c r="AG449" i="75"/>
  <c r="AE453" i="75"/>
  <c r="P35" i="76"/>
  <c r="P43" i="76"/>
  <c r="P41" i="76"/>
  <c r="P42" i="76"/>
  <c r="P12" i="76"/>
  <c r="P13" i="76" s="1"/>
  <c r="P51" i="76"/>
  <c r="P52" i="76" s="1"/>
  <c r="O20" i="80" s="1"/>
  <c r="P34" i="76"/>
  <c r="P22" i="76"/>
  <c r="P24" i="76" s="1"/>
  <c r="P33" i="76"/>
  <c r="AC458" i="75"/>
  <c r="AG450" i="75"/>
  <c r="M26" i="78"/>
  <c r="M18" i="78"/>
  <c r="M32" i="78"/>
  <c r="M34" i="78"/>
  <c r="M24" i="78"/>
  <c r="M25" i="78"/>
  <c r="M33" i="78"/>
  <c r="L16" i="78"/>
  <c r="L19" i="78" s="1"/>
  <c r="L20" i="78" s="1"/>
  <c r="K41" i="80" s="1"/>
  <c r="J102" i="73" s="1"/>
  <c r="L61" i="78"/>
  <c r="J105" i="73" s="1"/>
  <c r="W471" i="75"/>
  <c r="W472" i="75"/>
  <c r="R483" i="75"/>
  <c r="P497" i="75"/>
  <c r="AA468" i="75"/>
  <c r="X473" i="75"/>
  <c r="U481" i="75"/>
  <c r="T478" i="75"/>
  <c r="M495" i="75"/>
  <c r="Y468" i="75"/>
  <c r="AR140" i="75"/>
  <c r="AJ92" i="75"/>
  <c r="AR85" i="75"/>
  <c r="AX79" i="75"/>
  <c r="AW80" i="75"/>
  <c r="AQ85" i="75"/>
  <c r="AZ296" i="75"/>
  <c r="AK91" i="75"/>
  <c r="AO88" i="75"/>
  <c r="AV300" i="75"/>
  <c r="AN308" i="75"/>
  <c r="AN145" i="75"/>
  <c r="AX135" i="75"/>
  <c r="AO144" i="75"/>
  <c r="AU137" i="75"/>
  <c r="AR304" i="75"/>
  <c r="AZ133" i="75"/>
  <c r="AO307" i="75"/>
  <c r="AT83" i="75"/>
  <c r="AM145" i="75"/>
  <c r="AZ77" i="75"/>
  <c r="AW136" i="75"/>
  <c r="AI313" i="75"/>
  <c r="AM309" i="75"/>
  <c r="AT302" i="75"/>
  <c r="AP142" i="75"/>
  <c r="AW299" i="75"/>
  <c r="AQ142" i="75"/>
  <c r="AS139" i="75"/>
  <c r="AS84" i="75"/>
  <c r="AY297" i="75"/>
  <c r="AY77" i="75"/>
  <c r="BA78" i="75"/>
  <c r="AL310" i="75"/>
  <c r="AK311" i="75"/>
  <c r="AI150" i="75"/>
  <c r="AP86" i="75"/>
  <c r="AS303" i="75"/>
  <c r="AL91" i="75"/>
  <c r="AJ313" i="75"/>
  <c r="AT138" i="75"/>
  <c r="AY134" i="75"/>
  <c r="AX298" i="75"/>
  <c r="AJ149" i="75"/>
  <c r="AH314" i="75"/>
  <c r="AL146" i="75"/>
  <c r="BA295" i="75"/>
  <c r="AV80" i="75"/>
  <c r="AV136" i="75"/>
  <c r="BA132" i="75"/>
  <c r="AK148" i="75"/>
  <c r="AM90" i="75"/>
  <c r="AP306" i="75"/>
  <c r="AU81" i="75"/>
  <c r="AQ305" i="75"/>
  <c r="AN89" i="75"/>
  <c r="AI93" i="75"/>
  <c r="AU301" i="75"/>
  <c r="N11" i="78" l="1"/>
  <c r="N10" i="78"/>
  <c r="N12" i="78"/>
  <c r="N18" i="78" s="1"/>
  <c r="J46" i="73"/>
  <c r="K44" i="73"/>
  <c r="K45" i="73"/>
  <c r="BA349" i="75"/>
  <c r="L45" i="73" s="1"/>
  <c r="AM363" i="75"/>
  <c r="AX352" i="75"/>
  <c r="AV354" i="75"/>
  <c r="AL364" i="75"/>
  <c r="AZ350" i="75"/>
  <c r="AI367" i="75"/>
  <c r="AJ367" i="75"/>
  <c r="AW353" i="75"/>
  <c r="AH368" i="75"/>
  <c r="AS357" i="75"/>
  <c r="AY351" i="75"/>
  <c r="AP360" i="75"/>
  <c r="AR358" i="75"/>
  <c r="AU355" i="75"/>
  <c r="AN362" i="75"/>
  <c r="AO361" i="75"/>
  <c r="AQ359" i="75"/>
  <c r="AK365" i="75"/>
  <c r="AT356" i="75"/>
  <c r="V472" i="75"/>
  <c r="Z464" i="75"/>
  <c r="P50" i="77"/>
  <c r="P51" i="77" s="1"/>
  <c r="O29" i="80" s="1"/>
  <c r="P40" i="77"/>
  <c r="P39" i="77"/>
  <c r="P19" i="77"/>
  <c r="P21" i="77" s="1"/>
  <c r="P41" i="77"/>
  <c r="P32" i="77"/>
  <c r="P33" i="77"/>
  <c r="P31" i="77"/>
  <c r="AB461" i="75"/>
  <c r="AD456" i="75"/>
  <c r="S480" i="75"/>
  <c r="Q483" i="75"/>
  <c r="O492" i="75"/>
  <c r="Q35" i="76"/>
  <c r="Q43" i="76"/>
  <c r="Q34" i="76"/>
  <c r="Q12" i="76"/>
  <c r="Q13" i="76" s="1"/>
  <c r="Q42" i="76"/>
  <c r="Q41" i="76"/>
  <c r="Q22" i="76"/>
  <c r="Q24" i="76" s="1"/>
  <c r="Q33" i="76"/>
  <c r="Q51" i="76"/>
  <c r="Q52" i="76" s="1"/>
  <c r="P20" i="80" s="1"/>
  <c r="AE454" i="75"/>
  <c r="AC459" i="75"/>
  <c r="N24" i="78"/>
  <c r="N33" i="78"/>
  <c r="N25" i="78"/>
  <c r="N32" i="78"/>
  <c r="N34" i="78"/>
  <c r="N26" i="78"/>
  <c r="N17" i="78"/>
  <c r="AG451" i="75"/>
  <c r="AH18" i="77"/>
  <c r="AH20" i="77" s="1"/>
  <c r="M61" i="78"/>
  <c r="K105" i="73" s="1"/>
  <c r="M19" i="78"/>
  <c r="M20" i="78" s="1"/>
  <c r="L41" i="80" s="1"/>
  <c r="K102" i="73" s="1"/>
  <c r="R484" i="75"/>
  <c r="AA469" i="75"/>
  <c r="T479" i="75"/>
  <c r="X474" i="75"/>
  <c r="U482" i="75"/>
  <c r="Y469" i="75"/>
  <c r="M496" i="75"/>
  <c r="AU82" i="75"/>
  <c r="AQ143" i="75"/>
  <c r="AP143" i="75"/>
  <c r="AX299" i="75"/>
  <c r="AI314" i="75"/>
  <c r="AO308" i="75"/>
  <c r="AL311" i="75"/>
  <c r="AR141" i="75"/>
  <c r="AM146" i="75"/>
  <c r="AK312" i="75"/>
  <c r="AH315" i="75"/>
  <c r="AT84" i="75"/>
  <c r="AN309" i="75"/>
  <c r="AL147" i="75"/>
  <c r="AM310" i="75"/>
  <c r="AO89" i="75"/>
  <c r="AS304" i="75"/>
  <c r="AX136" i="75"/>
  <c r="AY78" i="75"/>
  <c r="AJ314" i="75"/>
  <c r="AI151" i="75"/>
  <c r="AR305" i="75"/>
  <c r="AV81" i="75"/>
  <c r="AW81" i="75"/>
  <c r="BA296" i="75"/>
  <c r="AT139" i="75"/>
  <c r="BA133" i="75"/>
  <c r="AS140" i="75"/>
  <c r="AR86" i="75"/>
  <c r="AN146" i="75"/>
  <c r="AP87" i="75"/>
  <c r="AZ134" i="75"/>
  <c r="AJ150" i="75"/>
  <c r="AK149" i="75"/>
  <c r="AO145" i="75"/>
  <c r="AY135" i="75"/>
  <c r="AY298" i="75"/>
  <c r="AI94" i="75"/>
  <c r="AW137" i="75"/>
  <c r="AZ297" i="75"/>
  <c r="BA79" i="75"/>
  <c r="AL92" i="75"/>
  <c r="AK92" i="75"/>
  <c r="AK93" i="75" s="1"/>
  <c r="AN90" i="75"/>
  <c r="AZ78" i="75"/>
  <c r="AJ93" i="75"/>
  <c r="AV301" i="75"/>
  <c r="AV137" i="75"/>
  <c r="AQ306" i="75"/>
  <c r="AS85" i="75"/>
  <c r="AU138" i="75"/>
  <c r="AU302" i="75"/>
  <c r="AQ86" i="75"/>
  <c r="AT303" i="75"/>
  <c r="AW300" i="75"/>
  <c r="AP307" i="75"/>
  <c r="AM91" i="75"/>
  <c r="AX80" i="75"/>
  <c r="L44" i="73" l="1"/>
  <c r="L46" i="73" s="1"/>
  <c r="O11" i="78"/>
  <c r="O10" i="78"/>
  <c r="O12" i="78"/>
  <c r="AH21" i="76"/>
  <c r="AH23" i="76" s="1"/>
  <c r="K46" i="73"/>
  <c r="AW354" i="75"/>
  <c r="AX353" i="75"/>
  <c r="AR359" i="75"/>
  <c r="AO362" i="75"/>
  <c r="AY352" i="75"/>
  <c r="AN363" i="75"/>
  <c r="AV355" i="75"/>
  <c r="AJ368" i="75"/>
  <c r="AU356" i="75"/>
  <c r="AP361" i="75"/>
  <c r="AZ351" i="75"/>
  <c r="AK366" i="75"/>
  <c r="AI368" i="75"/>
  <c r="AS358" i="75"/>
  <c r="AM364" i="75"/>
  <c r="BA350" i="75"/>
  <c r="AL365" i="75"/>
  <c r="AH369" i="75"/>
  <c r="AT357" i="75"/>
  <c r="AQ360" i="75"/>
  <c r="AH450" i="75"/>
  <c r="V474" i="75"/>
  <c r="V473" i="75"/>
  <c r="Z465" i="75"/>
  <c r="AF453" i="75"/>
  <c r="Q50" i="77"/>
  <c r="Q51" i="77" s="1"/>
  <c r="P29" i="80" s="1"/>
  <c r="Q32" i="77"/>
  <c r="Q41" i="77"/>
  <c r="Q31" i="77"/>
  <c r="Q19" i="77"/>
  <c r="Q21" i="77" s="1"/>
  <c r="Q39" i="77"/>
  <c r="Q33" i="77"/>
  <c r="Q40" i="77"/>
  <c r="AB462" i="75"/>
  <c r="Q484" i="75"/>
  <c r="S481" i="75"/>
  <c r="AD457" i="75"/>
  <c r="S482" i="75"/>
  <c r="O493" i="75"/>
  <c r="O494" i="75"/>
  <c r="R51" i="76"/>
  <c r="R52" i="76" s="1"/>
  <c r="Q20" i="80" s="1"/>
  <c r="R34" i="76"/>
  <c r="R41" i="76"/>
  <c r="R42" i="76"/>
  <c r="R43" i="76"/>
  <c r="R12" i="76"/>
  <c r="R13" i="76" s="1"/>
  <c r="R35" i="76"/>
  <c r="R33" i="76"/>
  <c r="R22" i="76"/>
  <c r="R24" i="76" s="1"/>
  <c r="O17" i="78"/>
  <c r="O32" i="78"/>
  <c r="O34" i="78"/>
  <c r="O25" i="78"/>
  <c r="O18" i="78"/>
  <c r="O26" i="78"/>
  <c r="O33" i="78"/>
  <c r="O24" i="78"/>
  <c r="AE455" i="75"/>
  <c r="AC460" i="75"/>
  <c r="AG452" i="75"/>
  <c r="N16" i="78"/>
  <c r="N19" i="78" s="1"/>
  <c r="N20" i="78" s="1"/>
  <c r="M41" i="80" s="1"/>
  <c r="L102" i="73" s="1"/>
  <c r="N61" i="78"/>
  <c r="L105" i="73" s="1"/>
  <c r="W474" i="75"/>
  <c r="W473" i="75"/>
  <c r="W475" i="75"/>
  <c r="R485" i="75"/>
  <c r="AA470" i="75"/>
  <c r="U483" i="75"/>
  <c r="X475" i="75"/>
  <c r="T480" i="75"/>
  <c r="M497" i="75"/>
  <c r="M498" i="75"/>
  <c r="Y470" i="75"/>
  <c r="AO90" i="75"/>
  <c r="AT140" i="75"/>
  <c r="AJ315" i="75"/>
  <c r="AW82" i="75"/>
  <c r="AR142" i="75"/>
  <c r="AZ79" i="75"/>
  <c r="AL312" i="75"/>
  <c r="AS141" i="75"/>
  <c r="AM92" i="75"/>
  <c r="AY79" i="75"/>
  <c r="AZ135" i="75"/>
  <c r="AP144" i="75"/>
  <c r="AN310" i="75"/>
  <c r="AU303" i="75"/>
  <c r="AX81" i="75"/>
  <c r="AT85" i="75"/>
  <c r="AV82" i="75"/>
  <c r="AO146" i="75"/>
  <c r="AY299" i="75"/>
  <c r="AL148" i="75"/>
  <c r="AV302" i="75"/>
  <c r="AX137" i="75"/>
  <c r="AU139" i="75"/>
  <c r="AN91" i="75"/>
  <c r="BA80" i="75"/>
  <c r="AL93" i="75"/>
  <c r="AP308" i="75"/>
  <c r="AZ298" i="75"/>
  <c r="AI95" i="75"/>
  <c r="AI315" i="75"/>
  <c r="AR87" i="75"/>
  <c r="AK94" i="75"/>
  <c r="AQ307" i="75"/>
  <c r="AW138" i="75"/>
  <c r="AT304" i="75"/>
  <c r="AQ144" i="75"/>
  <c r="BA134" i="75"/>
  <c r="AP88" i="75"/>
  <c r="AR306" i="75"/>
  <c r="AJ151" i="75"/>
  <c r="AK150" i="75"/>
  <c r="AQ87" i="75"/>
  <c r="AU83" i="75"/>
  <c r="AM311" i="75"/>
  <c r="AN147" i="75"/>
  <c r="AM147" i="75"/>
  <c r="AJ94" i="75"/>
  <c r="AK313" i="75"/>
  <c r="AS305" i="75"/>
  <c r="AS86" i="75"/>
  <c r="AO309" i="75"/>
  <c r="AY136" i="75"/>
  <c r="AV138" i="75"/>
  <c r="AM148" i="75"/>
  <c r="BA297" i="75"/>
  <c r="AX300" i="75"/>
  <c r="AW301" i="75"/>
  <c r="P11" i="78" l="1"/>
  <c r="P17" i="78" s="1"/>
  <c r="P12" i="78"/>
  <c r="P18" i="78" s="1"/>
  <c r="P10" i="78"/>
  <c r="AI369" i="75"/>
  <c r="M44" i="73"/>
  <c r="M45" i="73"/>
  <c r="AW355" i="75"/>
  <c r="AT358" i="75"/>
  <c r="AJ369" i="75"/>
  <c r="AU357" i="75"/>
  <c r="AL366" i="75"/>
  <c r="AM365" i="75"/>
  <c r="AQ361" i="75"/>
  <c r="AZ352" i="75"/>
  <c r="AX354" i="75"/>
  <c r="AV356" i="75"/>
  <c r="AY353" i="75"/>
  <c r="AS359" i="75"/>
  <c r="AN364" i="75"/>
  <c r="AP362" i="75"/>
  <c r="AK367" i="75"/>
  <c r="AR360" i="75"/>
  <c r="AO363" i="75"/>
  <c r="BA351" i="75"/>
  <c r="AH449" i="75"/>
  <c r="AF454" i="75"/>
  <c r="AI449" i="75"/>
  <c r="Z466" i="75"/>
  <c r="R50" i="77"/>
  <c r="R51" i="77" s="1"/>
  <c r="Q29" i="80" s="1"/>
  <c r="R39" i="77"/>
  <c r="R19" i="77"/>
  <c r="R21" i="77" s="1"/>
  <c r="R40" i="77"/>
  <c r="R33" i="77"/>
  <c r="R41" i="77"/>
  <c r="R31" i="77"/>
  <c r="R32" i="77"/>
  <c r="S33" i="76"/>
  <c r="S51" i="76"/>
  <c r="S52" i="76" s="1"/>
  <c r="R20" i="80" s="1"/>
  <c r="S34" i="76"/>
  <c r="S43" i="76"/>
  <c r="S42" i="76"/>
  <c r="S12" i="76"/>
  <c r="S13" i="76" s="1"/>
  <c r="S41" i="76"/>
  <c r="S22" i="76"/>
  <c r="S24" i="76" s="1"/>
  <c r="S35" i="76"/>
  <c r="AB463" i="75"/>
  <c r="Q485" i="75"/>
  <c r="AF456" i="75"/>
  <c r="S483" i="75"/>
  <c r="AF455" i="75"/>
  <c r="AD458" i="75"/>
  <c r="AD459" i="75"/>
  <c r="O495" i="75"/>
  <c r="P32" i="78"/>
  <c r="P34" i="78"/>
  <c r="P24" i="78"/>
  <c r="P33" i="78"/>
  <c r="P25" i="78"/>
  <c r="P26" i="78"/>
  <c r="AE456" i="75"/>
  <c r="O61" i="78"/>
  <c r="M105" i="73" s="1"/>
  <c r="O16" i="78"/>
  <c r="O19" i="78" s="1"/>
  <c r="O20" i="78" s="1"/>
  <c r="N41" i="80" s="1"/>
  <c r="M102" i="73" s="1"/>
  <c r="AI18" i="77"/>
  <c r="AI20" i="77" s="1"/>
  <c r="AC461" i="75"/>
  <c r="AH451" i="75"/>
  <c r="R486" i="75"/>
  <c r="AA471" i="75"/>
  <c r="X476" i="75"/>
  <c r="U484" i="75"/>
  <c r="T481" i="75"/>
  <c r="Y471" i="75"/>
  <c r="AS142" i="75"/>
  <c r="AZ299" i="75"/>
  <c r="AL94" i="75"/>
  <c r="AP89" i="75"/>
  <c r="AY137" i="75"/>
  <c r="AW139" i="75"/>
  <c r="AQ145" i="75"/>
  <c r="BA81" i="75"/>
  <c r="AW83" i="75"/>
  <c r="AL149" i="75"/>
  <c r="AR143" i="75"/>
  <c r="AU304" i="75"/>
  <c r="AL313" i="75"/>
  <c r="AK151" i="75"/>
  <c r="AN92" i="75"/>
  <c r="BA298" i="75"/>
  <c r="AJ95" i="75"/>
  <c r="BA135" i="75"/>
  <c r="AU140" i="75"/>
  <c r="AW302" i="75"/>
  <c r="AT305" i="75"/>
  <c r="AN148" i="75"/>
  <c r="AR307" i="75"/>
  <c r="AV139" i="75"/>
  <c r="AI316" i="75"/>
  <c r="AZ80" i="75"/>
  <c r="AX301" i="75"/>
  <c r="AP145" i="75"/>
  <c r="AO310" i="75"/>
  <c r="AN311" i="75"/>
  <c r="AY300" i="75"/>
  <c r="AP309" i="75"/>
  <c r="AY80" i="75"/>
  <c r="AR88" i="75"/>
  <c r="AX138" i="75"/>
  <c r="AX82" i="75"/>
  <c r="AK95" i="75"/>
  <c r="AQ308" i="75"/>
  <c r="AM93" i="75"/>
  <c r="AM149" i="75"/>
  <c r="AQ88" i="75"/>
  <c r="AJ152" i="75"/>
  <c r="AZ136" i="75"/>
  <c r="AO147" i="75"/>
  <c r="AV303" i="75"/>
  <c r="AS306" i="75"/>
  <c r="AT141" i="75"/>
  <c r="AT86" i="75"/>
  <c r="AO91" i="75"/>
  <c r="AJ316" i="75"/>
  <c r="AK314" i="75"/>
  <c r="AS87" i="75"/>
  <c r="AU84" i="75"/>
  <c r="AM312" i="75"/>
  <c r="AV83" i="75"/>
  <c r="AI370" i="75" l="1"/>
  <c r="Q10" i="78"/>
  <c r="Q16" i="78" s="1"/>
  <c r="Q12" i="78"/>
  <c r="Q18" i="78" s="1"/>
  <c r="Q11" i="78"/>
  <c r="Q17" i="78" s="1"/>
  <c r="AQ362" i="75"/>
  <c r="M46" i="73"/>
  <c r="N44" i="73"/>
  <c r="N45" i="73"/>
  <c r="AP363" i="75"/>
  <c r="AZ353" i="75"/>
  <c r="AK368" i="75"/>
  <c r="AW356" i="75"/>
  <c r="AN365" i="75"/>
  <c r="AL367" i="75"/>
  <c r="BA352" i="75"/>
  <c r="AY354" i="75"/>
  <c r="AX355" i="75"/>
  <c r="AO364" i="75"/>
  <c r="AJ370" i="75"/>
  <c r="AV357" i="75"/>
  <c r="AR361" i="75"/>
  <c r="AS360" i="75"/>
  <c r="AM366" i="75"/>
  <c r="AU358" i="75"/>
  <c r="AT359" i="75"/>
  <c r="AI21" i="76"/>
  <c r="AI23" i="76" s="1"/>
  <c r="V475" i="75"/>
  <c r="Z467" i="75"/>
  <c r="AI450" i="75"/>
  <c r="S33" i="77"/>
  <c r="S50" i="77"/>
  <c r="S51" i="77" s="1"/>
  <c r="R29" i="80" s="1"/>
  <c r="S40" i="77"/>
  <c r="S39" i="77"/>
  <c r="S31" i="77"/>
  <c r="S32" i="77"/>
  <c r="S19" i="77"/>
  <c r="S21" i="77" s="1"/>
  <c r="S41" i="77"/>
  <c r="T33" i="76"/>
  <c r="T22" i="76"/>
  <c r="T24" i="76" s="1"/>
  <c r="T41" i="76"/>
  <c r="T42" i="76"/>
  <c r="T34" i="76"/>
  <c r="T35" i="76"/>
  <c r="T51" i="76"/>
  <c r="T52" i="76" s="1"/>
  <c r="S20" i="80" s="1"/>
  <c r="T12" i="76"/>
  <c r="T13" i="76" s="1"/>
  <c r="T43" i="76"/>
  <c r="Q25" i="78"/>
  <c r="Q26" i="78"/>
  <c r="Q32" i="78"/>
  <c r="Q33" i="78"/>
  <c r="Q24" i="78"/>
  <c r="Q34" i="78"/>
  <c r="AB464" i="75"/>
  <c r="AG453" i="75"/>
  <c r="AD460" i="75"/>
  <c r="Q486" i="75"/>
  <c r="O496" i="75"/>
  <c r="P61" i="78"/>
  <c r="N105" i="73" s="1"/>
  <c r="P16" i="78"/>
  <c r="P19" i="78" s="1"/>
  <c r="P20" i="78" s="1"/>
  <c r="O41" i="80" s="1"/>
  <c r="N102" i="73" s="1"/>
  <c r="AE457" i="75"/>
  <c r="AC462" i="75"/>
  <c r="AH452" i="75"/>
  <c r="W476" i="75"/>
  <c r="R487" i="75"/>
  <c r="AA472" i="75"/>
  <c r="U485" i="75"/>
  <c r="T482" i="75"/>
  <c r="X477" i="75"/>
  <c r="Y472" i="75"/>
  <c r="AQ146" i="75"/>
  <c r="AZ300" i="75"/>
  <c r="AM150" i="75"/>
  <c r="AS143" i="75"/>
  <c r="AZ81" i="75"/>
  <c r="AS307" i="75"/>
  <c r="AU141" i="75"/>
  <c r="AS88" i="75"/>
  <c r="AQ309" i="75"/>
  <c r="BA299" i="75"/>
  <c r="AX139" i="75"/>
  <c r="AO311" i="75"/>
  <c r="AX302" i="75"/>
  <c r="BA82" i="75"/>
  <c r="AN149" i="75"/>
  <c r="AV304" i="75"/>
  <c r="AJ96" i="75"/>
  <c r="AR308" i="75"/>
  <c r="AL150" i="75"/>
  <c r="AO148" i="75"/>
  <c r="AR89" i="75"/>
  <c r="AP310" i="75"/>
  <c r="AO92" i="75"/>
  <c r="AN312" i="75"/>
  <c r="AL95" i="75"/>
  <c r="AX83" i="75"/>
  <c r="AU305" i="75"/>
  <c r="AV84" i="75"/>
  <c r="AW84" i="75"/>
  <c r="AL314" i="75"/>
  <c r="AR144" i="75"/>
  <c r="AV140" i="75"/>
  <c r="AT306" i="75"/>
  <c r="AM94" i="75"/>
  <c r="AK96" i="75"/>
  <c r="AM313" i="75"/>
  <c r="AY81" i="75"/>
  <c r="AT142" i="75"/>
  <c r="AY138" i="75"/>
  <c r="AY301" i="75"/>
  <c r="AW303" i="75"/>
  <c r="AZ137" i="75"/>
  <c r="AU85" i="75"/>
  <c r="AN93" i="75"/>
  <c r="AP90" i="75"/>
  <c r="BA136" i="75"/>
  <c r="AT87" i="75"/>
  <c r="AQ89" i="75"/>
  <c r="AK315" i="75"/>
  <c r="AP146" i="75"/>
  <c r="AW140" i="75"/>
  <c r="AJ317" i="75"/>
  <c r="AK152" i="75"/>
  <c r="AQ363" i="75" l="1"/>
  <c r="R10" i="78"/>
  <c r="R16" i="78" s="1"/>
  <c r="R11" i="78"/>
  <c r="R17" i="78" s="1"/>
  <c r="R12" i="78"/>
  <c r="R18" i="78" s="1"/>
  <c r="O44" i="73"/>
  <c r="O45" i="73"/>
  <c r="N46" i="73"/>
  <c r="AY355" i="75"/>
  <c r="AK369" i="75"/>
  <c r="AX356" i="75"/>
  <c r="AR362" i="75"/>
  <c r="AT360" i="75"/>
  <c r="AU359" i="75"/>
  <c r="AW357" i="75"/>
  <c r="AS361" i="75"/>
  <c r="AM367" i="75"/>
  <c r="AV358" i="75"/>
  <c r="AJ371" i="75"/>
  <c r="BA353" i="75"/>
  <c r="AZ354" i="75"/>
  <c r="AL368" i="75"/>
  <c r="AN366" i="75"/>
  <c r="AP364" i="75"/>
  <c r="AO365" i="75"/>
  <c r="AJ21" i="76"/>
  <c r="AJ23" i="76" s="1"/>
  <c r="V476" i="75"/>
  <c r="Z468" i="75"/>
  <c r="AF457" i="75"/>
  <c r="AI451" i="75"/>
  <c r="T32" i="77"/>
  <c r="T41" i="77"/>
  <c r="T33" i="77"/>
  <c r="T39" i="77"/>
  <c r="T40" i="77"/>
  <c r="T31" i="77"/>
  <c r="T50" i="77"/>
  <c r="T51" i="77" s="1"/>
  <c r="S29" i="80" s="1"/>
  <c r="T19" i="77"/>
  <c r="T21" i="77" s="1"/>
  <c r="AJ18" i="77"/>
  <c r="AJ20" i="77" s="1"/>
  <c r="U42" i="76"/>
  <c r="U41" i="76"/>
  <c r="U12" i="76"/>
  <c r="U13" i="76" s="1"/>
  <c r="U22" i="76"/>
  <c r="U24" i="76" s="1"/>
  <c r="U35" i="76"/>
  <c r="U34" i="76"/>
  <c r="U43" i="76"/>
  <c r="U33" i="76"/>
  <c r="U51" i="76"/>
  <c r="U52" i="76" s="1"/>
  <c r="T20" i="80" s="1"/>
  <c r="Q61" i="78"/>
  <c r="O105" i="73" s="1"/>
  <c r="Q19" i="78"/>
  <c r="Q20" i="78" s="1"/>
  <c r="P41" i="80" s="1"/>
  <c r="O102" i="73" s="1"/>
  <c r="R26" i="78"/>
  <c r="R25" i="78"/>
  <c r="R33" i="78"/>
  <c r="R24" i="78"/>
  <c r="R34" i="78"/>
  <c r="R32" i="78"/>
  <c r="AB465" i="75"/>
  <c r="Q487" i="75"/>
  <c r="S484" i="75"/>
  <c r="S485" i="75"/>
  <c r="AG454" i="75"/>
  <c r="O497" i="75"/>
  <c r="O498" i="75"/>
  <c r="AE459" i="75"/>
  <c r="AE458" i="75"/>
  <c r="AC465" i="75"/>
  <c r="AC463" i="75"/>
  <c r="AC464" i="75"/>
  <c r="AH453" i="75"/>
  <c r="W478" i="75"/>
  <c r="W477" i="75"/>
  <c r="R488" i="75"/>
  <c r="AA473" i="75"/>
  <c r="X478" i="75"/>
  <c r="T483" i="75"/>
  <c r="U486" i="75"/>
  <c r="Y473" i="75"/>
  <c r="AS89" i="75"/>
  <c r="AU86" i="75"/>
  <c r="AP311" i="75"/>
  <c r="AV305" i="75"/>
  <c r="AY139" i="75"/>
  <c r="AZ138" i="75"/>
  <c r="AS144" i="75"/>
  <c r="AN150" i="75"/>
  <c r="AU142" i="75"/>
  <c r="AR309" i="75"/>
  <c r="AN94" i="75"/>
  <c r="AK153" i="75"/>
  <c r="AL96" i="75"/>
  <c r="AL151" i="75"/>
  <c r="BA137" i="75"/>
  <c r="AM151" i="75"/>
  <c r="AO93" i="75"/>
  <c r="AX84" i="75"/>
  <c r="AQ90" i="75"/>
  <c r="AT143" i="75"/>
  <c r="BA300" i="75"/>
  <c r="AT88" i="75"/>
  <c r="AM314" i="75"/>
  <c r="AV141" i="75"/>
  <c r="AP147" i="75"/>
  <c r="AT307" i="75"/>
  <c r="AM95" i="75"/>
  <c r="AY302" i="75"/>
  <c r="AX303" i="75"/>
  <c r="AY82" i="75"/>
  <c r="AP91" i="75"/>
  <c r="AR90" i="75"/>
  <c r="AO149" i="75"/>
  <c r="AX140" i="75"/>
  <c r="AZ82" i="75"/>
  <c r="AW85" i="75"/>
  <c r="AO312" i="75"/>
  <c r="AN313" i="75"/>
  <c r="AL315" i="75"/>
  <c r="AU87" i="75"/>
  <c r="AR145" i="75"/>
  <c r="AV85" i="75"/>
  <c r="AQ310" i="75"/>
  <c r="AQ311" i="75" s="1"/>
  <c r="AU306" i="75"/>
  <c r="AQ147" i="75"/>
  <c r="AS308" i="75"/>
  <c r="AZ301" i="75"/>
  <c r="BA83" i="75"/>
  <c r="AW304" i="75"/>
  <c r="AW141" i="75"/>
  <c r="AK316" i="75"/>
  <c r="AK97" i="75"/>
  <c r="AQ364" i="75" l="1"/>
  <c r="S12" i="78"/>
  <c r="S11" i="78"/>
  <c r="S17" i="78" s="1"/>
  <c r="S10" i="78"/>
  <c r="S16" i="78" s="1"/>
  <c r="O46" i="73"/>
  <c r="P44" i="73"/>
  <c r="P45" i="73"/>
  <c r="AR363" i="75"/>
  <c r="AP365" i="75"/>
  <c r="AV359" i="75"/>
  <c r="AZ355" i="75"/>
  <c r="AY356" i="75"/>
  <c r="AS362" i="75"/>
  <c r="AQ365" i="75"/>
  <c r="AN367" i="75"/>
  <c r="BA354" i="75"/>
  <c r="AW358" i="75"/>
  <c r="AT361" i="75"/>
  <c r="AM368" i="75"/>
  <c r="AO366" i="75"/>
  <c r="AU360" i="75"/>
  <c r="AK370" i="75"/>
  <c r="AX357" i="75"/>
  <c r="AL369" i="75"/>
  <c r="V477" i="75"/>
  <c r="U33" i="77"/>
  <c r="U31" i="77"/>
  <c r="U39" i="77"/>
  <c r="U41" i="77"/>
  <c r="U40" i="77"/>
  <c r="U50" i="77"/>
  <c r="U51" i="77" s="1"/>
  <c r="T29" i="80" s="1"/>
  <c r="U19" i="77"/>
  <c r="U21" i="77" s="1"/>
  <c r="U32" i="77"/>
  <c r="AF458" i="75"/>
  <c r="AF459" i="75"/>
  <c r="Z469" i="75"/>
  <c r="V34" i="76"/>
  <c r="V51" i="76"/>
  <c r="V52" i="76" s="1"/>
  <c r="U20" i="80" s="1"/>
  <c r="V35" i="76"/>
  <c r="V22" i="76"/>
  <c r="V24" i="76" s="1"/>
  <c r="V41" i="76"/>
  <c r="V43" i="76"/>
  <c r="V12" i="76"/>
  <c r="V13" i="76" s="1"/>
  <c r="V42" i="76"/>
  <c r="V33" i="76"/>
  <c r="S18" i="78"/>
  <c r="S24" i="78"/>
  <c r="S32" i="78"/>
  <c r="S25" i="78"/>
  <c r="S33" i="78"/>
  <c r="S26" i="78"/>
  <c r="S34" i="78"/>
  <c r="R61" i="78"/>
  <c r="P105" i="73" s="1"/>
  <c r="R19" i="78"/>
  <c r="R20" i="78" s="1"/>
  <c r="Q41" i="80" s="1"/>
  <c r="P102" i="73" s="1"/>
  <c r="AB466" i="75"/>
  <c r="AG456" i="75"/>
  <c r="AG455" i="75"/>
  <c r="Q488" i="75"/>
  <c r="AD462" i="75"/>
  <c r="AD461" i="75"/>
  <c r="AE460" i="75"/>
  <c r="W479" i="75"/>
  <c r="AJ449" i="75"/>
  <c r="AH454" i="75"/>
  <c r="W480" i="75"/>
  <c r="R489" i="75"/>
  <c r="AA474" i="75"/>
  <c r="X479" i="75"/>
  <c r="T484" i="75"/>
  <c r="U487" i="75"/>
  <c r="Y474" i="75"/>
  <c r="AL152" i="75"/>
  <c r="AR146" i="75"/>
  <c r="BA84" i="75"/>
  <c r="AQ91" i="75"/>
  <c r="AP92" i="75"/>
  <c r="AT144" i="75"/>
  <c r="AX141" i="75"/>
  <c r="AK317" i="75"/>
  <c r="AS309" i="75"/>
  <c r="AO313" i="75"/>
  <c r="AV306" i="75"/>
  <c r="AL97" i="75"/>
  <c r="AM315" i="75"/>
  <c r="AO150" i="75"/>
  <c r="AN151" i="75"/>
  <c r="AL316" i="75"/>
  <c r="AY83" i="75"/>
  <c r="AV142" i="75"/>
  <c r="AN95" i="75"/>
  <c r="AW142" i="75"/>
  <c r="BA301" i="75"/>
  <c r="AP312" i="75"/>
  <c r="AX304" i="75"/>
  <c r="AZ83" i="75"/>
  <c r="AR310" i="75"/>
  <c r="AT89" i="75"/>
  <c r="AS145" i="75"/>
  <c r="AM96" i="75"/>
  <c r="AM152" i="75"/>
  <c r="AT308" i="75"/>
  <c r="AN314" i="75"/>
  <c r="AV86" i="75"/>
  <c r="AR91" i="75"/>
  <c r="AQ148" i="75"/>
  <c r="AU307" i="75"/>
  <c r="AQ312" i="75"/>
  <c r="AU88" i="75"/>
  <c r="AZ139" i="75"/>
  <c r="AZ302" i="75"/>
  <c r="BA138" i="75"/>
  <c r="AW86" i="75"/>
  <c r="AS90" i="75"/>
  <c r="AX85" i="75"/>
  <c r="AW305" i="75"/>
  <c r="AP148" i="75"/>
  <c r="AY303" i="75"/>
  <c r="AU143" i="75"/>
  <c r="AO94" i="75"/>
  <c r="AY140" i="75"/>
  <c r="T11" i="78" l="1"/>
  <c r="T17" i="78" s="1"/>
  <c r="T10" i="78"/>
  <c r="T16" i="78" s="1"/>
  <c r="T12" i="78"/>
  <c r="T18" i="78" s="1"/>
  <c r="Q44" i="73"/>
  <c r="Q45" i="73"/>
  <c r="P46" i="73"/>
  <c r="AQ366" i="75"/>
  <c r="AU361" i="75"/>
  <c r="AN368" i="75"/>
  <c r="BA355" i="75"/>
  <c r="AK371" i="75"/>
  <c r="AL370" i="75"/>
  <c r="AP366" i="75"/>
  <c r="AS363" i="75"/>
  <c r="AW359" i="75"/>
  <c r="AR364" i="75"/>
  <c r="AX358" i="75"/>
  <c r="AY357" i="75"/>
  <c r="AZ356" i="75"/>
  <c r="AT362" i="75"/>
  <c r="AV360" i="75"/>
  <c r="AM369" i="75"/>
  <c r="AO367" i="75"/>
  <c r="AK21" i="76"/>
  <c r="AK23" i="76" s="1"/>
  <c r="V50" i="77"/>
  <c r="V51" i="77" s="1"/>
  <c r="U29" i="80" s="1"/>
  <c r="V33" i="77"/>
  <c r="V32" i="77"/>
  <c r="V19" i="77"/>
  <c r="V21" i="77" s="1"/>
  <c r="V39" i="77"/>
  <c r="V41" i="77"/>
  <c r="V40" i="77"/>
  <c r="V31" i="77"/>
  <c r="V478" i="75"/>
  <c r="Z470" i="75"/>
  <c r="AF460" i="75"/>
  <c r="AI454" i="75"/>
  <c r="AI452" i="75"/>
  <c r="S19" i="78"/>
  <c r="S20" i="78" s="1"/>
  <c r="R41" i="80" s="1"/>
  <c r="Q102" i="73" s="1"/>
  <c r="S61" i="78"/>
  <c r="Q105" i="73" s="1"/>
  <c r="W42" i="76"/>
  <c r="W43" i="76"/>
  <c r="W22" i="76"/>
  <c r="W24" i="76" s="1"/>
  <c r="W51" i="76"/>
  <c r="W52" i="76" s="1"/>
  <c r="V20" i="80" s="1"/>
  <c r="W35" i="76"/>
  <c r="W34" i="76"/>
  <c r="W41" i="76"/>
  <c r="W12" i="76"/>
  <c r="W13" i="76" s="1"/>
  <c r="W33" i="76"/>
  <c r="T33" i="78"/>
  <c r="T32" i="78"/>
  <c r="T26" i="78"/>
  <c r="T25" i="78"/>
  <c r="T24" i="78"/>
  <c r="T34" i="78"/>
  <c r="AB467" i="75"/>
  <c r="AI453" i="75"/>
  <c r="S487" i="75"/>
  <c r="S486" i="75"/>
  <c r="AG457" i="75"/>
  <c r="Q489" i="75"/>
  <c r="AD464" i="75"/>
  <c r="AE461" i="75"/>
  <c r="AC466" i="75"/>
  <c r="AJ450" i="75"/>
  <c r="AH455" i="75"/>
  <c r="W481" i="75"/>
  <c r="AD470" i="75"/>
  <c r="R490" i="75"/>
  <c r="AA475" i="75"/>
  <c r="U488" i="75"/>
  <c r="X480" i="75"/>
  <c r="T485" i="75"/>
  <c r="Y475" i="75"/>
  <c r="AP149" i="75"/>
  <c r="AO95" i="75"/>
  <c r="AU89" i="75"/>
  <c r="AR92" i="75"/>
  <c r="AY304" i="75"/>
  <c r="BA139" i="75"/>
  <c r="AS146" i="75"/>
  <c r="AQ149" i="75"/>
  <c r="AZ140" i="75"/>
  <c r="AU144" i="75"/>
  <c r="AM97" i="75"/>
  <c r="AY141" i="75"/>
  <c r="AL317" i="75"/>
  <c r="AL98" i="75"/>
  <c r="AW87" i="75"/>
  <c r="AW306" i="75"/>
  <c r="AN152" i="75"/>
  <c r="BA85" i="75"/>
  <c r="AX142" i="75"/>
  <c r="AN315" i="75"/>
  <c r="AP313" i="75"/>
  <c r="AU308" i="75"/>
  <c r="AR147" i="75"/>
  <c r="AM316" i="75"/>
  <c r="AR311" i="75"/>
  <c r="AT309" i="75"/>
  <c r="AP93" i="75"/>
  <c r="AN96" i="75"/>
  <c r="AY84" i="75"/>
  <c r="AO314" i="75"/>
  <c r="AV307" i="75"/>
  <c r="AS91" i="75"/>
  <c r="AO151" i="75"/>
  <c r="AS310" i="75"/>
  <c r="AQ313" i="75"/>
  <c r="AQ92" i="75"/>
  <c r="AL153" i="75"/>
  <c r="AT145" i="75"/>
  <c r="AM153" i="75"/>
  <c r="AW143" i="75"/>
  <c r="AV143" i="75"/>
  <c r="AV87" i="75"/>
  <c r="AX86" i="75"/>
  <c r="BA302" i="75"/>
  <c r="AT90" i="75"/>
  <c r="AZ84" i="75"/>
  <c r="AX305" i="75"/>
  <c r="AS147" i="75"/>
  <c r="AK318" i="75"/>
  <c r="AZ303" i="75"/>
  <c r="AP367" i="75" l="1"/>
  <c r="U11" i="78"/>
  <c r="U17" i="78" s="1"/>
  <c r="U10" i="78"/>
  <c r="U16" i="78" s="1"/>
  <c r="U12" i="78"/>
  <c r="U18" i="78" s="1"/>
  <c r="Q46" i="73"/>
  <c r="R44" i="73"/>
  <c r="R45" i="73"/>
  <c r="AO368" i="75"/>
  <c r="AX359" i="75"/>
  <c r="AQ367" i="75"/>
  <c r="AZ357" i="75"/>
  <c r="AU362" i="75"/>
  <c r="BA356" i="75"/>
  <c r="S45" i="73" s="1"/>
  <c r="AM370" i="75"/>
  <c r="AN369" i="75"/>
  <c r="AW360" i="75"/>
  <c r="AR365" i="75"/>
  <c r="AY358" i="75"/>
  <c r="AV361" i="75"/>
  <c r="AT363" i="75"/>
  <c r="AK372" i="75"/>
  <c r="AS364" i="75"/>
  <c r="AL371" i="75"/>
  <c r="W33" i="77"/>
  <c r="W50" i="77"/>
  <c r="W51" i="77" s="1"/>
  <c r="V29" i="80" s="1"/>
  <c r="W19" i="77"/>
  <c r="W21" i="77" s="1"/>
  <c r="W31" i="77"/>
  <c r="W32" i="77"/>
  <c r="W40" i="77"/>
  <c r="W41" i="77"/>
  <c r="W39" i="77"/>
  <c r="V479" i="75"/>
  <c r="Z471" i="75"/>
  <c r="AK18" i="77"/>
  <c r="AK20" i="77" s="1"/>
  <c r="U26" i="78"/>
  <c r="U25" i="78"/>
  <c r="U34" i="78"/>
  <c r="U32" i="78"/>
  <c r="U24" i="78"/>
  <c r="U33" i="78"/>
  <c r="X43" i="76"/>
  <c r="X42" i="76"/>
  <c r="X51" i="76"/>
  <c r="X52" i="76" s="1"/>
  <c r="W20" i="80" s="1"/>
  <c r="X22" i="76"/>
  <c r="X24" i="76" s="1"/>
  <c r="X41" i="76"/>
  <c r="X34" i="76"/>
  <c r="X33" i="76"/>
  <c r="X12" i="76"/>
  <c r="X13" i="76" s="1"/>
  <c r="X35" i="76"/>
  <c r="T61" i="78"/>
  <c r="R105" i="73" s="1"/>
  <c r="T19" i="78"/>
  <c r="T20" i="78" s="1"/>
  <c r="S41" i="80" s="1"/>
  <c r="R102" i="73" s="1"/>
  <c r="AD468" i="75"/>
  <c r="AB468" i="75"/>
  <c r="AD463" i="75"/>
  <c r="AG458" i="75"/>
  <c r="AD465" i="75"/>
  <c r="AD467" i="75"/>
  <c r="Q490" i="75"/>
  <c r="AD469" i="75"/>
  <c r="AD466" i="75"/>
  <c r="AC467" i="75"/>
  <c r="AE462" i="75"/>
  <c r="AJ451" i="75"/>
  <c r="AH456" i="75"/>
  <c r="W482" i="75"/>
  <c r="AD471" i="75"/>
  <c r="R491" i="75"/>
  <c r="AA476" i="75"/>
  <c r="T486" i="75"/>
  <c r="X481" i="75"/>
  <c r="U489" i="75"/>
  <c r="Y476" i="75"/>
  <c r="AR148" i="75"/>
  <c r="AR312" i="75"/>
  <c r="AZ141" i="75"/>
  <c r="AY305" i="75"/>
  <c r="AQ93" i="75"/>
  <c r="AV88" i="75"/>
  <c r="AU90" i="75"/>
  <c r="AY85" i="75"/>
  <c r="AU309" i="75"/>
  <c r="AM317" i="75"/>
  <c r="AV308" i="75"/>
  <c r="AT310" i="75"/>
  <c r="AX87" i="75"/>
  <c r="AQ150" i="75"/>
  <c r="AZ85" i="75"/>
  <c r="AO96" i="75"/>
  <c r="AL154" i="75"/>
  <c r="AW307" i="75"/>
  <c r="AX306" i="75"/>
  <c r="BA140" i="75"/>
  <c r="BA141" i="75" s="1"/>
  <c r="AX143" i="75"/>
  <c r="AN316" i="75"/>
  <c r="AL318" i="75"/>
  <c r="AO152" i="75"/>
  <c r="AO315" i="75"/>
  <c r="AT146" i="75"/>
  <c r="AN153" i="75"/>
  <c r="AM98" i="75"/>
  <c r="AN97" i="75"/>
  <c r="AS311" i="75"/>
  <c r="AW144" i="75"/>
  <c r="AP94" i="75"/>
  <c r="AU145" i="75"/>
  <c r="AY142" i="75"/>
  <c r="AS148" i="75"/>
  <c r="AM154" i="75"/>
  <c r="AQ314" i="75"/>
  <c r="BA86" i="75"/>
  <c r="AR149" i="75"/>
  <c r="AS92" i="75"/>
  <c r="AT91" i="75"/>
  <c r="AV144" i="75"/>
  <c r="AP150" i="75"/>
  <c r="AZ304" i="75"/>
  <c r="BA303" i="75"/>
  <c r="AR93" i="75"/>
  <c r="AP314" i="75"/>
  <c r="AP315" i="75" s="1"/>
  <c r="AW88" i="75"/>
  <c r="AP368" i="75" l="1"/>
  <c r="S44" i="73"/>
  <c r="S46" i="73" s="1"/>
  <c r="X40" i="77"/>
  <c r="X33" i="77"/>
  <c r="X41" i="77"/>
  <c r="X32" i="77"/>
  <c r="X39" i="77"/>
  <c r="X50" i="77"/>
  <c r="X51" i="77" s="1"/>
  <c r="W29" i="80" s="1"/>
  <c r="X19" i="77"/>
  <c r="X21" i="77" s="1"/>
  <c r="X31" i="77"/>
  <c r="V12" i="78"/>
  <c r="V10" i="78"/>
  <c r="V16" i="78" s="1"/>
  <c r="V11" i="78"/>
  <c r="V17" i="78" s="1"/>
  <c r="R46" i="73"/>
  <c r="AM371" i="75"/>
  <c r="AX360" i="75"/>
  <c r="BA357" i="75"/>
  <c r="AN370" i="75"/>
  <c r="AQ368" i="75"/>
  <c r="AR366" i="75"/>
  <c r="AW361" i="75"/>
  <c r="AP369" i="75"/>
  <c r="AY359" i="75"/>
  <c r="AL372" i="75"/>
  <c r="AZ358" i="75"/>
  <c r="AV362" i="75"/>
  <c r="AU363" i="75"/>
  <c r="AT364" i="75"/>
  <c r="AS365" i="75"/>
  <c r="AO369" i="75"/>
  <c r="U19" i="78"/>
  <c r="U20" i="78" s="1"/>
  <c r="T41" i="80" s="1"/>
  <c r="S102" i="73" s="1"/>
  <c r="AL18" i="77"/>
  <c r="AL20" i="77" s="1"/>
  <c r="Y32" i="77"/>
  <c r="Y33" i="77"/>
  <c r="Y39" i="77"/>
  <c r="Y40" i="77"/>
  <c r="Y41" i="77"/>
  <c r="Y19" i="77"/>
  <c r="Y21" i="77" s="1"/>
  <c r="Y31" i="77"/>
  <c r="Y50" i="77"/>
  <c r="Y51" i="77" s="1"/>
  <c r="X29" i="80" s="1"/>
  <c r="U61" i="78"/>
  <c r="S105" i="73" s="1"/>
  <c r="V481" i="75"/>
  <c r="V480" i="75"/>
  <c r="Z472" i="75"/>
  <c r="AF461" i="75"/>
  <c r="V33" i="78"/>
  <c r="V32" i="78"/>
  <c r="V34" i="78"/>
  <c r="V25" i="78"/>
  <c r="V24" i="78"/>
  <c r="V18" i="78"/>
  <c r="V26" i="78"/>
  <c r="Y35" i="76"/>
  <c r="Y43" i="76"/>
  <c r="Y12" i="76"/>
  <c r="Y13" i="76" s="1"/>
  <c r="Y33" i="76"/>
  <c r="Y34" i="76"/>
  <c r="Y22" i="76"/>
  <c r="Y24" i="76" s="1"/>
  <c r="Y51" i="76"/>
  <c r="Y52" i="76" s="1"/>
  <c r="X20" i="80" s="1"/>
  <c r="Y41" i="76"/>
  <c r="Y42" i="76"/>
  <c r="AB469" i="75"/>
  <c r="AK449" i="75"/>
  <c r="S488" i="75"/>
  <c r="AG459" i="75"/>
  <c r="Q491" i="75"/>
  <c r="AI455" i="75"/>
  <c r="AE463" i="75"/>
  <c r="AC468" i="75"/>
  <c r="AL21" i="76"/>
  <c r="AL23" i="76" s="1"/>
  <c r="AJ452" i="75"/>
  <c r="AH457" i="75"/>
  <c r="W483" i="75"/>
  <c r="AD472" i="75"/>
  <c r="R492" i="75"/>
  <c r="AA477" i="75"/>
  <c r="U490" i="75"/>
  <c r="X482" i="75"/>
  <c r="T487" i="75"/>
  <c r="Y477" i="75"/>
  <c r="AM99" i="75"/>
  <c r="BA142" i="75"/>
  <c r="AZ305" i="75"/>
  <c r="AR150" i="75"/>
  <c r="AX307" i="75"/>
  <c r="AN154" i="75"/>
  <c r="AO316" i="75"/>
  <c r="AR313" i="75"/>
  <c r="AP95" i="75"/>
  <c r="AO153" i="75"/>
  <c r="AV309" i="75"/>
  <c r="AV89" i="75"/>
  <c r="AY143" i="75"/>
  <c r="AO97" i="75"/>
  <c r="AP151" i="75"/>
  <c r="AY86" i="75"/>
  <c r="AT92" i="75"/>
  <c r="AU310" i="75"/>
  <c r="AN317" i="75"/>
  <c r="AT311" i="75"/>
  <c r="BA304" i="75"/>
  <c r="AX144" i="75"/>
  <c r="AU91" i="75"/>
  <c r="AX88" i="75"/>
  <c r="AN98" i="75"/>
  <c r="BA87" i="75"/>
  <c r="AS149" i="75"/>
  <c r="AQ315" i="75"/>
  <c r="AV145" i="75"/>
  <c r="AR94" i="75"/>
  <c r="AS312" i="75"/>
  <c r="AQ94" i="75"/>
  <c r="AU146" i="75"/>
  <c r="AW145" i="75"/>
  <c r="AM155" i="75"/>
  <c r="AS93" i="75"/>
  <c r="AT147" i="75"/>
  <c r="AQ151" i="75"/>
  <c r="AL319" i="75"/>
  <c r="AM318" i="75"/>
  <c r="AZ86" i="75"/>
  <c r="AW89" i="75"/>
  <c r="AZ142" i="75"/>
  <c r="AY306" i="75"/>
  <c r="AP316" i="75"/>
  <c r="AP317" i="75" s="1"/>
  <c r="AW308" i="75"/>
  <c r="W11" i="78" l="1"/>
  <c r="W17" i="78" s="1"/>
  <c r="W12" i="78"/>
  <c r="W18" i="78" s="1"/>
  <c r="W10" i="78"/>
  <c r="T44" i="73"/>
  <c r="T45" i="73"/>
  <c r="AU364" i="75"/>
  <c r="AV363" i="75"/>
  <c r="AQ369" i="75"/>
  <c r="BA358" i="75"/>
  <c r="AN371" i="75"/>
  <c r="AO370" i="75"/>
  <c r="AP370" i="75"/>
  <c r="AT365" i="75"/>
  <c r="AZ359" i="75"/>
  <c r="AW362" i="75"/>
  <c r="AX361" i="75"/>
  <c r="AS366" i="75"/>
  <c r="AY360" i="75"/>
  <c r="AR367" i="75"/>
  <c r="AL373" i="75"/>
  <c r="AM372" i="75"/>
  <c r="V61" i="78"/>
  <c r="T105" i="73" s="1"/>
  <c r="V19" i="78"/>
  <c r="V20" i="78" s="1"/>
  <c r="U41" i="80" s="1"/>
  <c r="T102" i="73" s="1"/>
  <c r="Z31" i="77"/>
  <c r="Z39" i="77"/>
  <c r="Z50" i="77"/>
  <c r="Z51" i="77" s="1"/>
  <c r="Y29" i="80" s="1"/>
  <c r="Z32" i="77"/>
  <c r="Z40" i="77"/>
  <c r="Z33" i="77"/>
  <c r="Z41" i="77"/>
  <c r="Z19" i="77"/>
  <c r="Z21" i="77" s="1"/>
  <c r="AI456" i="75"/>
  <c r="Z22" i="76"/>
  <c r="Z24" i="76" s="1"/>
  <c r="Z42" i="76"/>
  <c r="Z35" i="76"/>
  <c r="Z33" i="76"/>
  <c r="Z34" i="76"/>
  <c r="Z12" i="76"/>
  <c r="Z13" i="76" s="1"/>
  <c r="Z43" i="76"/>
  <c r="Z51" i="76"/>
  <c r="Z52" i="76" s="1"/>
  <c r="Y20" i="80" s="1"/>
  <c r="Z41" i="76"/>
  <c r="W26" i="78"/>
  <c r="W34" i="78"/>
  <c r="W33" i="78"/>
  <c r="W25" i="78"/>
  <c r="W32" i="78"/>
  <c r="W24" i="78"/>
  <c r="AF463" i="75"/>
  <c r="AF462" i="75"/>
  <c r="Z473" i="75"/>
  <c r="AB470" i="75"/>
  <c r="Q492" i="75"/>
  <c r="S489" i="75"/>
  <c r="AG461" i="75"/>
  <c r="AG460" i="75"/>
  <c r="AE464" i="75"/>
  <c r="AC469" i="75"/>
  <c r="AK450" i="75"/>
  <c r="AJ453" i="75"/>
  <c r="AH458" i="75"/>
  <c r="W484" i="75"/>
  <c r="AD473" i="75"/>
  <c r="R493" i="75"/>
  <c r="AA478" i="75"/>
  <c r="U491" i="75"/>
  <c r="T488" i="75"/>
  <c r="X483" i="75"/>
  <c r="Y478" i="75"/>
  <c r="AU311" i="75"/>
  <c r="AS313" i="75"/>
  <c r="AO98" i="75"/>
  <c r="AT312" i="75"/>
  <c r="AT93" i="75"/>
  <c r="AY144" i="75"/>
  <c r="AT148" i="75"/>
  <c r="AR151" i="75"/>
  <c r="AW309" i="75"/>
  <c r="AV90" i="75"/>
  <c r="AY87" i="75"/>
  <c r="AQ95" i="75"/>
  <c r="AX308" i="75"/>
  <c r="AM319" i="75"/>
  <c r="AW146" i="75"/>
  <c r="AQ152" i="75"/>
  <c r="AZ306" i="75"/>
  <c r="AV146" i="75"/>
  <c r="AW90" i="75"/>
  <c r="BA305" i="75"/>
  <c r="AQ316" i="75"/>
  <c r="AX89" i="75"/>
  <c r="AN99" i="75"/>
  <c r="AU147" i="75"/>
  <c r="AO154" i="75"/>
  <c r="BA143" i="75"/>
  <c r="AV310" i="75"/>
  <c r="AO317" i="75"/>
  <c r="BA88" i="75"/>
  <c r="AN155" i="75"/>
  <c r="AZ87" i="75"/>
  <c r="AX145" i="75"/>
  <c r="AP318" i="75"/>
  <c r="AR314" i="75"/>
  <c r="AP152" i="75"/>
  <c r="AP153" i="75" s="1"/>
  <c r="AP96" i="75"/>
  <c r="AN318" i="75"/>
  <c r="AR95" i="75"/>
  <c r="AS94" i="75"/>
  <c r="AU92" i="75"/>
  <c r="AZ143" i="75"/>
  <c r="AS150" i="75"/>
  <c r="AY307" i="75"/>
  <c r="X10" i="78" l="1"/>
  <c r="X16" i="78" s="1"/>
  <c r="X12" i="78"/>
  <c r="X18" i="78" s="1"/>
  <c r="X11" i="78"/>
  <c r="X17" i="78" s="1"/>
  <c r="AM18" i="77"/>
  <c r="AM20" i="77" s="1"/>
  <c r="AO371" i="75"/>
  <c r="T46" i="73"/>
  <c r="U44" i="73"/>
  <c r="U45" i="73"/>
  <c r="AY361" i="75"/>
  <c r="AX362" i="75"/>
  <c r="BA359" i="75"/>
  <c r="V45" i="73" s="1"/>
  <c r="AR368" i="75"/>
  <c r="AW363" i="75"/>
  <c r="AU365" i="75"/>
  <c r="AS367" i="75"/>
  <c r="AZ360" i="75"/>
  <c r="AN372" i="75"/>
  <c r="AV364" i="75"/>
  <c r="AQ370" i="75"/>
  <c r="AP371" i="75"/>
  <c r="AM373" i="75"/>
  <c r="AT366" i="75"/>
  <c r="W61" i="78"/>
  <c r="U105" i="73" s="1"/>
  <c r="AK451" i="75"/>
  <c r="W16" i="78"/>
  <c r="W19" i="78" s="1"/>
  <c r="W20" i="78" s="1"/>
  <c r="V41" i="80" s="1"/>
  <c r="U102" i="73" s="1"/>
  <c r="AA39" i="77"/>
  <c r="AA31" i="77"/>
  <c r="AA50" i="77"/>
  <c r="AA51" i="77" s="1"/>
  <c r="Z29" i="80" s="1"/>
  <c r="AA33" i="77"/>
  <c r="AA41" i="77"/>
  <c r="AA19" i="77"/>
  <c r="AA21" i="77" s="1"/>
  <c r="AA40" i="77"/>
  <c r="AA32" i="77"/>
  <c r="X26" i="78"/>
  <c r="X32" i="78"/>
  <c r="X34" i="78"/>
  <c r="X25" i="78"/>
  <c r="X33" i="78"/>
  <c r="X24" i="78"/>
  <c r="AA12" i="76"/>
  <c r="AA13" i="76" s="1"/>
  <c r="AA43" i="76"/>
  <c r="AA41" i="76"/>
  <c r="AA22" i="76"/>
  <c r="AA24" i="76" s="1"/>
  <c r="AA34" i="76"/>
  <c r="AA51" i="76"/>
  <c r="AA52" i="76" s="1"/>
  <c r="Z20" i="80" s="1"/>
  <c r="AA33" i="76"/>
  <c r="AA42" i="76"/>
  <c r="AA35" i="76"/>
  <c r="V482" i="75"/>
  <c r="Z474" i="75"/>
  <c r="AM21" i="76"/>
  <c r="AM23" i="76" s="1"/>
  <c r="AB471" i="75"/>
  <c r="S490" i="75"/>
  <c r="Q493" i="75"/>
  <c r="AG462" i="75"/>
  <c r="AL449" i="75"/>
  <c r="AI457" i="75"/>
  <c r="AE465" i="75"/>
  <c r="AC470" i="75"/>
  <c r="AJ454" i="75"/>
  <c r="AH459" i="75"/>
  <c r="W485" i="75"/>
  <c r="AD474" i="75"/>
  <c r="R494" i="75"/>
  <c r="AA479" i="75"/>
  <c r="X484" i="75"/>
  <c r="U492" i="75"/>
  <c r="T489" i="75"/>
  <c r="Y479" i="75"/>
  <c r="AZ307" i="75"/>
  <c r="AX90" i="75"/>
  <c r="BA89" i="75"/>
  <c r="BA306" i="75"/>
  <c r="AP154" i="75"/>
  <c r="AR152" i="75"/>
  <c r="AV91" i="75"/>
  <c r="AY308" i="75"/>
  <c r="AP97" i="75"/>
  <c r="AN319" i="75"/>
  <c r="BA144" i="75"/>
  <c r="AS95" i="75"/>
  <c r="AN156" i="75"/>
  <c r="AX309" i="75"/>
  <c r="AR96" i="75"/>
  <c r="AW91" i="75"/>
  <c r="AT149" i="75"/>
  <c r="AQ96" i="75"/>
  <c r="AW310" i="75"/>
  <c r="AO155" i="75"/>
  <c r="AY145" i="75"/>
  <c r="AR315" i="75"/>
  <c r="AQ317" i="75"/>
  <c r="AM320" i="75"/>
  <c r="AU148" i="75"/>
  <c r="AS151" i="75"/>
  <c r="AS314" i="75"/>
  <c r="AU312" i="75"/>
  <c r="AP319" i="75"/>
  <c r="AQ153" i="75"/>
  <c r="AZ144" i="75"/>
  <c r="AO99" i="75"/>
  <c r="AW147" i="75"/>
  <c r="AV147" i="75"/>
  <c r="AV148" i="75" s="1"/>
  <c r="AZ88" i="75"/>
  <c r="AV311" i="75"/>
  <c r="AT313" i="75"/>
  <c r="AO318" i="75"/>
  <c r="AO319" i="75" s="1"/>
  <c r="AT94" i="75"/>
  <c r="AX146" i="75"/>
  <c r="AY88" i="75"/>
  <c r="AN100" i="75"/>
  <c r="AU93" i="75"/>
  <c r="AO372" i="75" l="1"/>
  <c r="Y12" i="78"/>
  <c r="Y11" i="78"/>
  <c r="Y17" i="78" s="1"/>
  <c r="Y10" i="78"/>
  <c r="V44" i="73"/>
  <c r="V46" i="73" s="1"/>
  <c r="U46" i="73"/>
  <c r="AV365" i="75"/>
  <c r="BA360" i="75"/>
  <c r="W45" i="73" s="1"/>
  <c r="AP372" i="75"/>
  <c r="AZ361" i="75"/>
  <c r="AT367" i="75"/>
  <c r="AX363" i="75"/>
  <c r="AM374" i="75"/>
  <c r="AQ371" i="75"/>
  <c r="AS368" i="75"/>
  <c r="AR369" i="75"/>
  <c r="AY362" i="75"/>
  <c r="AU366" i="75"/>
  <c r="AO373" i="75"/>
  <c r="AN373" i="75"/>
  <c r="AW364" i="75"/>
  <c r="X19" i="78"/>
  <c r="X20" i="78" s="1"/>
  <c r="W41" i="80" s="1"/>
  <c r="V102" i="73" s="1"/>
  <c r="X61" i="78"/>
  <c r="V105" i="73" s="1"/>
  <c r="W44" i="73"/>
  <c r="AL450" i="75"/>
  <c r="Y18" i="78"/>
  <c r="Y33" i="78"/>
  <c r="Y34" i="78"/>
  <c r="Y25" i="78"/>
  <c r="Y32" i="78"/>
  <c r="Y26" i="78"/>
  <c r="Y24" i="78"/>
  <c r="AB33" i="77"/>
  <c r="AB39" i="77"/>
  <c r="AB19" i="77"/>
  <c r="AB21" i="77" s="1"/>
  <c r="AB41" i="77"/>
  <c r="AB31" i="77"/>
  <c r="AB40" i="77"/>
  <c r="AB50" i="77"/>
  <c r="AB51" i="77" s="1"/>
  <c r="AA29" i="80" s="1"/>
  <c r="AB32" i="77"/>
  <c r="AB41" i="76"/>
  <c r="AB51" i="76"/>
  <c r="AB52" i="76" s="1"/>
  <c r="AA20" i="80" s="1"/>
  <c r="AB12" i="76"/>
  <c r="AB13" i="76" s="1"/>
  <c r="AB43" i="76"/>
  <c r="AB22" i="76"/>
  <c r="AB24" i="76" s="1"/>
  <c r="AB33" i="76"/>
  <c r="AB34" i="76"/>
  <c r="AB35" i="76"/>
  <c r="AB42" i="76"/>
  <c r="V483" i="75"/>
  <c r="Z475" i="75"/>
  <c r="AF464" i="75"/>
  <c r="AB472" i="75"/>
  <c r="Q494" i="75"/>
  <c r="AL451" i="75"/>
  <c r="AK453" i="75"/>
  <c r="AK452" i="75"/>
  <c r="AI458" i="75"/>
  <c r="AI459" i="75"/>
  <c r="S491" i="75"/>
  <c r="AC471" i="75"/>
  <c r="AC472" i="75"/>
  <c r="AE466" i="75"/>
  <c r="AL452" i="75"/>
  <c r="AJ455" i="75"/>
  <c r="AH460" i="75"/>
  <c r="W486" i="75"/>
  <c r="AD475" i="75"/>
  <c r="R495" i="75"/>
  <c r="AA480" i="75"/>
  <c r="U493" i="75"/>
  <c r="T490" i="75"/>
  <c r="X485" i="75"/>
  <c r="Y480" i="75"/>
  <c r="AW148" i="75"/>
  <c r="AY146" i="75"/>
  <c r="BA145" i="75"/>
  <c r="AP320" i="75"/>
  <c r="AS96" i="75"/>
  <c r="AS97" i="75" s="1"/>
  <c r="AU94" i="75"/>
  <c r="AT95" i="75"/>
  <c r="AY147" i="75"/>
  <c r="AV92" i="75"/>
  <c r="AX310" i="75"/>
  <c r="AQ318" i="75"/>
  <c r="AV312" i="75"/>
  <c r="AX91" i="75"/>
  <c r="AV149" i="75"/>
  <c r="AZ89" i="75"/>
  <c r="AW92" i="75"/>
  <c r="AS315" i="75"/>
  <c r="BA307" i="75"/>
  <c r="AU149" i="75"/>
  <c r="AS152" i="75"/>
  <c r="AR316" i="75"/>
  <c r="BA90" i="75"/>
  <c r="AO156" i="75"/>
  <c r="AW311" i="75"/>
  <c r="AP98" i="75"/>
  <c r="AQ154" i="75"/>
  <c r="AY309" i="75"/>
  <c r="AZ145" i="75"/>
  <c r="AO100" i="75"/>
  <c r="AY89" i="75"/>
  <c r="AP155" i="75"/>
  <c r="AT314" i="75"/>
  <c r="AR153" i="75"/>
  <c r="AU313" i="75"/>
  <c r="AZ308" i="75"/>
  <c r="AR97" i="75"/>
  <c r="AQ97" i="75"/>
  <c r="AN320" i="75"/>
  <c r="AT150" i="75"/>
  <c r="AO320" i="75"/>
  <c r="AX147" i="75"/>
  <c r="W46" i="73" l="1"/>
  <c r="AN18" i="77"/>
  <c r="AN20" i="77" s="1"/>
  <c r="Z10" i="78"/>
  <c r="Z11" i="78"/>
  <c r="Z17" i="78" s="1"/>
  <c r="Z12" i="78"/>
  <c r="Z18" i="78" s="1"/>
  <c r="AP373" i="75"/>
  <c r="AY363" i="75"/>
  <c r="AU367" i="75"/>
  <c r="BA361" i="75"/>
  <c r="X45" i="73" s="1"/>
  <c r="AN374" i="75"/>
  <c r="AS369" i="75"/>
  <c r="AV366" i="75"/>
  <c r="AQ372" i="75"/>
  <c r="AZ362" i="75"/>
  <c r="AO374" i="75"/>
  <c r="AX364" i="75"/>
  <c r="AR370" i="75"/>
  <c r="AW365" i="75"/>
  <c r="AT368" i="75"/>
  <c r="AC22" i="76"/>
  <c r="AC24" i="76" s="1"/>
  <c r="AC34" i="76"/>
  <c r="AC35" i="76"/>
  <c r="AC12" i="76"/>
  <c r="AC13" i="76" s="1"/>
  <c r="AC33" i="76"/>
  <c r="AC41" i="76"/>
  <c r="AC43" i="76"/>
  <c r="AC51" i="76"/>
  <c r="AC52" i="76" s="1"/>
  <c r="AB20" i="80" s="1"/>
  <c r="AC42" i="76"/>
  <c r="Z32" i="78"/>
  <c r="Z24" i="78"/>
  <c r="Z26" i="78"/>
  <c r="Z33" i="78"/>
  <c r="Z25" i="78"/>
  <c r="Z34" i="78"/>
  <c r="AC19" i="77"/>
  <c r="AC21" i="77" s="1"/>
  <c r="AC31" i="77"/>
  <c r="AC50" i="77"/>
  <c r="AC51" i="77" s="1"/>
  <c r="AB29" i="80" s="1"/>
  <c r="AC32" i="77"/>
  <c r="AC40" i="77"/>
  <c r="AC39" i="77"/>
  <c r="AC33" i="77"/>
  <c r="AC41" i="77"/>
  <c r="Y61" i="78"/>
  <c r="W105" i="73" s="1"/>
  <c r="Y16" i="78"/>
  <c r="Y19" i="78" s="1"/>
  <c r="Y20" i="78" s="1"/>
  <c r="X41" i="80" s="1"/>
  <c r="W102" i="73" s="1"/>
  <c r="V484" i="75"/>
  <c r="AF465" i="75"/>
  <c r="Z476" i="75"/>
  <c r="AL453" i="75"/>
  <c r="AM450" i="75"/>
  <c r="AN21" i="76"/>
  <c r="AN23" i="76" s="1"/>
  <c r="AB473" i="75"/>
  <c r="AG463" i="75"/>
  <c r="AG464" i="75"/>
  <c r="AM449" i="75"/>
  <c r="S492" i="75"/>
  <c r="Q495" i="75"/>
  <c r="AK454" i="75"/>
  <c r="AC473" i="75"/>
  <c r="AE467" i="75"/>
  <c r="AC476" i="75"/>
  <c r="AC477" i="75"/>
  <c r="AC474" i="75"/>
  <c r="AJ456" i="75"/>
  <c r="AH461" i="75"/>
  <c r="W487" i="75"/>
  <c r="AD476" i="75"/>
  <c r="R496" i="75"/>
  <c r="AA481" i="75"/>
  <c r="U494" i="75"/>
  <c r="X486" i="75"/>
  <c r="T491" i="75"/>
  <c r="Y481" i="75"/>
  <c r="AO157" i="75"/>
  <c r="AS98" i="75"/>
  <c r="AU95" i="75"/>
  <c r="AY90" i="75"/>
  <c r="AT96" i="75"/>
  <c r="AS316" i="75"/>
  <c r="AV313" i="75"/>
  <c r="AP156" i="75"/>
  <c r="AP99" i="75"/>
  <c r="AZ309" i="75"/>
  <c r="AY148" i="75"/>
  <c r="AT315" i="75"/>
  <c r="AO321" i="75"/>
  <c r="AX148" i="75"/>
  <c r="AU314" i="75"/>
  <c r="BA146" i="75"/>
  <c r="BA91" i="75"/>
  <c r="AW93" i="75"/>
  <c r="AV93" i="75"/>
  <c r="AT151" i="75"/>
  <c r="AQ155" i="75"/>
  <c r="AZ90" i="75"/>
  <c r="AU150" i="75"/>
  <c r="AR317" i="75"/>
  <c r="AR98" i="75"/>
  <c r="AO101" i="75"/>
  <c r="AN321" i="75"/>
  <c r="AW312" i="75"/>
  <c r="AW149" i="75"/>
  <c r="AQ319" i="75"/>
  <c r="AY310" i="75"/>
  <c r="AR154" i="75"/>
  <c r="AV150" i="75"/>
  <c r="AS153" i="75"/>
  <c r="AX92" i="75"/>
  <c r="AP100" i="75"/>
  <c r="AX311" i="75"/>
  <c r="AQ98" i="75"/>
  <c r="AZ146" i="75"/>
  <c r="BA308" i="75"/>
  <c r="AP321" i="75"/>
  <c r="X44" i="73" l="1"/>
  <c r="X46" i="73" s="1"/>
  <c r="AP374" i="75"/>
  <c r="AA10" i="78"/>
  <c r="AA16" i="78" s="1"/>
  <c r="AA12" i="78"/>
  <c r="AA18" i="78" s="1"/>
  <c r="AA11" i="78"/>
  <c r="AA17" i="78" s="1"/>
  <c r="AD22" i="76"/>
  <c r="AD24" i="76" s="1"/>
  <c r="AD41" i="76"/>
  <c r="AD43" i="76"/>
  <c r="AD33" i="76"/>
  <c r="AD42" i="76"/>
  <c r="AD34" i="76"/>
  <c r="AD35" i="76"/>
  <c r="AD12" i="76"/>
  <c r="AD13" i="76" s="1"/>
  <c r="AD51" i="76"/>
  <c r="AD52" i="76" s="1"/>
  <c r="AC20" i="80" s="1"/>
  <c r="AZ363" i="75"/>
  <c r="BA362" i="75"/>
  <c r="AY364" i="75"/>
  <c r="AO375" i="75"/>
  <c r="AP375" i="75"/>
  <c r="AQ373" i="75"/>
  <c r="AT369" i="75"/>
  <c r="AS370" i="75"/>
  <c r="AR371" i="75"/>
  <c r="AV367" i="75"/>
  <c r="AX365" i="75"/>
  <c r="AN375" i="75"/>
  <c r="AU368" i="75"/>
  <c r="AW366" i="75"/>
  <c r="AA25" i="78"/>
  <c r="AA24" i="78"/>
  <c r="AA32" i="78"/>
  <c r="AA33" i="78"/>
  <c r="AA34" i="78"/>
  <c r="AA26" i="78"/>
  <c r="AD32" i="77"/>
  <c r="AD40" i="77"/>
  <c r="AD19" i="77"/>
  <c r="AD21" i="77" s="1"/>
  <c r="AD41" i="77"/>
  <c r="AD39" i="77"/>
  <c r="AD50" i="77"/>
  <c r="AD51" i="77" s="1"/>
  <c r="AC29" i="80" s="1"/>
  <c r="AD33" i="77"/>
  <c r="AD31" i="77"/>
  <c r="Z16" i="78"/>
  <c r="Z19" i="78" s="1"/>
  <c r="Z20" i="78" s="1"/>
  <c r="Y41" i="80" s="1"/>
  <c r="X102" i="73" s="1"/>
  <c r="Z61" i="78"/>
  <c r="X105" i="73" s="1"/>
  <c r="V486" i="75"/>
  <c r="V485" i="75"/>
  <c r="AF467" i="75"/>
  <c r="AF466" i="75"/>
  <c r="Z477" i="75"/>
  <c r="AB474" i="75"/>
  <c r="AK455" i="75"/>
  <c r="Q496" i="75"/>
  <c r="S493" i="75"/>
  <c r="AI460" i="75"/>
  <c r="AC475" i="75"/>
  <c r="AM451" i="75"/>
  <c r="AE468" i="75"/>
  <c r="AJ457" i="75"/>
  <c r="AH463" i="75"/>
  <c r="AH462" i="75"/>
  <c r="W488" i="75"/>
  <c r="AD477" i="75"/>
  <c r="AK456" i="75"/>
  <c r="AK457" i="75"/>
  <c r="R498" i="75"/>
  <c r="R497" i="75"/>
  <c r="AA482" i="75"/>
  <c r="X487" i="75"/>
  <c r="U495" i="75"/>
  <c r="T492" i="75"/>
  <c r="Y482" i="75"/>
  <c r="AY311" i="75"/>
  <c r="AW150" i="75"/>
  <c r="AX312" i="75"/>
  <c r="AP157" i="75"/>
  <c r="AS99" i="75"/>
  <c r="AU315" i="75"/>
  <c r="AT316" i="75"/>
  <c r="AT97" i="75"/>
  <c r="AS154" i="75"/>
  <c r="AW313" i="75"/>
  <c r="AV94" i="75"/>
  <c r="AZ91" i="75"/>
  <c r="AZ92" i="75" s="1"/>
  <c r="AP322" i="75"/>
  <c r="AQ320" i="75"/>
  <c r="AZ310" i="75"/>
  <c r="AT98" i="75"/>
  <c r="AV151" i="75"/>
  <c r="AS317" i="75"/>
  <c r="AR318" i="75"/>
  <c r="AQ156" i="75"/>
  <c r="AY91" i="75"/>
  <c r="BA309" i="75"/>
  <c r="AX149" i="75"/>
  <c r="AO322" i="75"/>
  <c r="AQ99" i="75"/>
  <c r="AR99" i="75"/>
  <c r="AU151" i="75"/>
  <c r="AY149" i="75"/>
  <c r="AT152" i="75"/>
  <c r="AX93" i="75"/>
  <c r="AZ147" i="75"/>
  <c r="BA92" i="75"/>
  <c r="AW94" i="75"/>
  <c r="BA147" i="75"/>
  <c r="AU96" i="75"/>
  <c r="AP101" i="75"/>
  <c r="AR155" i="75"/>
  <c r="AV314" i="75"/>
  <c r="AB11" i="78" l="1"/>
  <c r="AB17" i="78" s="1"/>
  <c r="AB24" i="78"/>
  <c r="AB26" i="78"/>
  <c r="AB33" i="78"/>
  <c r="AB25" i="78"/>
  <c r="AB12" i="78"/>
  <c r="AB18" i="78" s="1"/>
  <c r="AB32" i="78"/>
  <c r="AB10" i="78"/>
  <c r="AB16" i="78" s="1"/>
  <c r="AB34" i="78"/>
  <c r="AU369" i="75"/>
  <c r="BA363" i="75"/>
  <c r="Z45" i="73" s="1"/>
  <c r="AE34" i="76"/>
  <c r="AE41" i="76"/>
  <c r="AE33" i="76"/>
  <c r="AE43" i="76"/>
  <c r="AE42" i="76"/>
  <c r="AE35" i="76"/>
  <c r="AE22" i="76"/>
  <c r="AE24" i="76" s="1"/>
  <c r="AE51" i="76"/>
  <c r="AE52" i="76" s="1"/>
  <c r="AD20" i="80" s="1"/>
  <c r="AE12" i="76"/>
  <c r="AE13" i="76" s="1"/>
  <c r="AE19" i="77"/>
  <c r="AE21" i="77" s="1"/>
  <c r="AE50" i="77"/>
  <c r="AE51" i="77" s="1"/>
  <c r="AD29" i="80" s="1"/>
  <c r="AE32" i="77"/>
  <c r="AE33" i="77"/>
  <c r="AE40" i="77"/>
  <c r="AE31" i="77"/>
  <c r="AE41" i="77"/>
  <c r="AE39" i="77"/>
  <c r="Y44" i="73"/>
  <c r="Y45" i="73"/>
  <c r="AS371" i="75"/>
  <c r="AY365" i="75"/>
  <c r="AT370" i="75"/>
  <c r="AZ364" i="75"/>
  <c r="AX366" i="75"/>
  <c r="AW367" i="75"/>
  <c r="AP376" i="75"/>
  <c r="AV368" i="75"/>
  <c r="AR372" i="75"/>
  <c r="AQ374" i="75"/>
  <c r="AO376" i="75"/>
  <c r="AA19" i="78"/>
  <c r="AA20" i="78" s="1"/>
  <c r="Z41" i="80" s="1"/>
  <c r="Y102" i="73" s="1"/>
  <c r="AA61" i="78"/>
  <c r="Y105" i="73" s="1"/>
  <c r="AL454" i="75"/>
  <c r="AO21" i="76"/>
  <c r="AO23" i="76" s="1"/>
  <c r="Z478" i="75"/>
  <c r="AN450" i="75"/>
  <c r="AO449" i="75"/>
  <c r="AB475" i="75"/>
  <c r="S494" i="75"/>
  <c r="Q498" i="75"/>
  <c r="Q497" i="75"/>
  <c r="AI461" i="75"/>
  <c r="AN449" i="75"/>
  <c r="AI462" i="75"/>
  <c r="AG465" i="75"/>
  <c r="AE469" i="75"/>
  <c r="AO18" i="77"/>
  <c r="AO20" i="77" s="1"/>
  <c r="AC478" i="75"/>
  <c r="AL455" i="75"/>
  <c r="AM452" i="75"/>
  <c r="AJ458" i="75"/>
  <c r="AH464" i="75"/>
  <c r="W489" i="75"/>
  <c r="AD478" i="75"/>
  <c r="AK458" i="75"/>
  <c r="AK459" i="75"/>
  <c r="AA483" i="75"/>
  <c r="T493" i="75"/>
  <c r="U496" i="75"/>
  <c r="X488" i="75"/>
  <c r="Y483" i="75"/>
  <c r="AY92" i="75"/>
  <c r="AV152" i="75"/>
  <c r="AQ157" i="75"/>
  <c r="AP158" i="75"/>
  <c r="BA148" i="75"/>
  <c r="AT317" i="75"/>
  <c r="AT99" i="75"/>
  <c r="AQ100" i="75"/>
  <c r="AP102" i="75"/>
  <c r="AZ93" i="75"/>
  <c r="AU97" i="75"/>
  <c r="AY93" i="75"/>
  <c r="AX94" i="75"/>
  <c r="AR156" i="75"/>
  <c r="AP323" i="75"/>
  <c r="AS100" i="75"/>
  <c r="AY150" i="75"/>
  <c r="AW95" i="75"/>
  <c r="AZ311" i="75"/>
  <c r="AU316" i="75"/>
  <c r="AU317" i="75" s="1"/>
  <c r="AV95" i="75"/>
  <c r="AV315" i="75"/>
  <c r="AT153" i="75"/>
  <c r="AS318" i="75"/>
  <c r="AR100" i="75"/>
  <c r="AX313" i="75"/>
  <c r="BA310" i="75"/>
  <c r="BA311" i="75" s="1"/>
  <c r="AQ321" i="75"/>
  <c r="BA93" i="75"/>
  <c r="AR319" i="75"/>
  <c r="AS155" i="75"/>
  <c r="AX150" i="75"/>
  <c r="AZ148" i="75"/>
  <c r="AW151" i="75"/>
  <c r="AW314" i="75"/>
  <c r="AU152" i="75"/>
  <c r="AY312" i="75"/>
  <c r="AF51" i="76" l="1"/>
  <c r="AF52" i="76" s="1"/>
  <c r="AE20" i="80" s="1"/>
  <c r="AF35" i="76"/>
  <c r="AF33" i="76"/>
  <c r="AF43" i="76"/>
  <c r="AF12" i="76"/>
  <c r="AF13" i="76" s="1"/>
  <c r="AF42" i="76"/>
  <c r="AF22" i="76"/>
  <c r="AF24" i="76" s="1"/>
  <c r="AF41" i="76"/>
  <c r="AF34" i="76"/>
  <c r="AC11" i="78"/>
  <c r="AC17" i="78" s="1"/>
  <c r="AC34" i="78"/>
  <c r="AC25" i="78"/>
  <c r="AC12" i="78"/>
  <c r="AC18" i="78" s="1"/>
  <c r="AC24" i="78"/>
  <c r="AC32" i="78"/>
  <c r="AC26" i="78"/>
  <c r="AC10" i="78"/>
  <c r="AC16" i="78" s="1"/>
  <c r="AC33" i="78"/>
  <c r="AU370" i="75"/>
  <c r="BA364" i="75"/>
  <c r="AA44" i="73" s="1"/>
  <c r="AB61" i="78"/>
  <c r="Z105" i="73" s="1"/>
  <c r="AB19" i="78"/>
  <c r="AB20" i="78" s="1"/>
  <c r="AA41" i="80" s="1"/>
  <c r="Z102" i="73" s="1"/>
  <c r="Z44" i="73"/>
  <c r="Z46" i="73" s="1"/>
  <c r="AD12" i="78"/>
  <c r="AD18" i="78" s="1"/>
  <c r="AD10" i="78"/>
  <c r="AD16" i="78" s="1"/>
  <c r="AD11" i="78"/>
  <c r="AD17" i="78" s="1"/>
  <c r="AF19" i="77"/>
  <c r="AF21" i="77" s="1"/>
  <c r="AF33" i="77"/>
  <c r="AF40" i="77"/>
  <c r="AF39" i="77"/>
  <c r="AF50" i="77"/>
  <c r="AF51" i="77" s="1"/>
  <c r="AE29" i="80" s="1"/>
  <c r="AF41" i="77"/>
  <c r="AF31" i="77"/>
  <c r="AF32" i="77"/>
  <c r="Y46" i="73"/>
  <c r="AA45" i="73"/>
  <c r="AP377" i="75"/>
  <c r="AY366" i="75"/>
  <c r="AS372" i="75"/>
  <c r="AT371" i="75"/>
  <c r="AQ375" i="75"/>
  <c r="BA365" i="75"/>
  <c r="AX367" i="75"/>
  <c r="AZ365" i="75"/>
  <c r="AW368" i="75"/>
  <c r="AU371" i="75"/>
  <c r="AR373" i="75"/>
  <c r="AV369" i="75"/>
  <c r="AD24" i="78"/>
  <c r="AD34" i="78"/>
  <c r="AD26" i="78"/>
  <c r="AD32" i="78"/>
  <c r="AD33" i="78"/>
  <c r="AD25" i="78"/>
  <c r="V488" i="75"/>
  <c r="V487" i="75"/>
  <c r="AN451" i="75"/>
  <c r="AO450" i="75"/>
  <c r="AM453" i="75"/>
  <c r="Z479" i="75"/>
  <c r="AF468" i="75"/>
  <c r="AB476" i="75"/>
  <c r="AG466" i="75"/>
  <c r="S495" i="75"/>
  <c r="AG467" i="75"/>
  <c r="AI463" i="75"/>
  <c r="AE470" i="75"/>
  <c r="AC479" i="75"/>
  <c r="AL456" i="75"/>
  <c r="AJ459" i="75"/>
  <c r="AH465" i="75"/>
  <c r="W490" i="75"/>
  <c r="AD479" i="75"/>
  <c r="AK460" i="75"/>
  <c r="AA484" i="75"/>
  <c r="AG22" i="76"/>
  <c r="AG24" i="76" s="1"/>
  <c r="AG12" i="76"/>
  <c r="AG13" i="76" s="1"/>
  <c r="AG41" i="76"/>
  <c r="AG33" i="76"/>
  <c r="AG42" i="76"/>
  <c r="AG43" i="76"/>
  <c r="AG34" i="76"/>
  <c r="AG51" i="76"/>
  <c r="AG52" i="76" s="1"/>
  <c r="AF20" i="80" s="1"/>
  <c r="AG35" i="76"/>
  <c r="U497" i="75"/>
  <c r="U498" i="75"/>
  <c r="X489" i="75"/>
  <c r="T494" i="75"/>
  <c r="Y484" i="75"/>
  <c r="AW96" i="75"/>
  <c r="AY313" i="75"/>
  <c r="AU318" i="75"/>
  <c r="AW97" i="75"/>
  <c r="BA149" i="75"/>
  <c r="AQ322" i="75"/>
  <c r="AU98" i="75"/>
  <c r="AT318" i="75"/>
  <c r="AS101" i="75"/>
  <c r="AR157" i="75"/>
  <c r="AZ149" i="75"/>
  <c r="AS156" i="75"/>
  <c r="AZ312" i="75"/>
  <c r="AX151" i="75"/>
  <c r="BA312" i="75"/>
  <c r="AV316" i="75"/>
  <c r="AV153" i="75"/>
  <c r="BA94" i="75"/>
  <c r="AQ101" i="75"/>
  <c r="AY94" i="75"/>
  <c r="AY151" i="75"/>
  <c r="AT100" i="75"/>
  <c r="AT101" i="75" s="1"/>
  <c r="AX314" i="75"/>
  <c r="AS319" i="75"/>
  <c r="AT154" i="75"/>
  <c r="AZ94" i="75"/>
  <c r="AQ158" i="75"/>
  <c r="AX95" i="75"/>
  <c r="AW315" i="75"/>
  <c r="AW152" i="75"/>
  <c r="AR101" i="75"/>
  <c r="AV96" i="75"/>
  <c r="AR320" i="75"/>
  <c r="AU153" i="75"/>
  <c r="AQ323" i="75"/>
  <c r="AC19" i="78" l="1"/>
  <c r="AC20" i="78" s="1"/>
  <c r="AB41" i="80" s="1"/>
  <c r="AA102" i="73" s="1"/>
  <c r="AC61" i="78"/>
  <c r="AA105" i="73" s="1"/>
  <c r="AG40" i="77"/>
  <c r="AG39" i="77"/>
  <c r="AG50" i="77"/>
  <c r="AG51" i="77" s="1"/>
  <c r="AF29" i="80" s="1"/>
  <c r="AG19" i="77"/>
  <c r="AG21" i="77" s="1"/>
  <c r="AG31" i="77"/>
  <c r="AG32" i="77"/>
  <c r="AG33" i="77"/>
  <c r="AG41" i="77"/>
  <c r="AE12" i="78"/>
  <c r="AE18" i="78" s="1"/>
  <c r="AE11" i="78"/>
  <c r="AE17" i="78" s="1"/>
  <c r="AE10" i="78"/>
  <c r="AE16" i="78" s="1"/>
  <c r="AV370" i="75"/>
  <c r="AT372" i="75"/>
  <c r="AA46" i="73"/>
  <c r="AB45" i="73"/>
  <c r="AZ366" i="75"/>
  <c r="AQ376" i="75"/>
  <c r="AY367" i="75"/>
  <c r="AR374" i="75"/>
  <c r="AX368" i="75"/>
  <c r="AW369" i="75"/>
  <c r="BA366" i="75"/>
  <c r="AS373" i="75"/>
  <c r="AU372" i="75"/>
  <c r="AB44" i="73"/>
  <c r="AD61" i="78"/>
  <c r="AB105" i="73" s="1"/>
  <c r="AD19" i="78"/>
  <c r="AD20" i="78" s="1"/>
  <c r="AC41" i="80" s="1"/>
  <c r="AB102" i="73" s="1"/>
  <c r="AE24" i="78"/>
  <c r="AE25" i="78"/>
  <c r="AE32" i="78"/>
  <c r="AE34" i="78"/>
  <c r="AE26" i="78"/>
  <c r="AE33" i="78"/>
  <c r="AP450" i="75"/>
  <c r="Z480" i="75"/>
  <c r="AF469" i="75"/>
  <c r="AO451" i="75"/>
  <c r="AB477" i="75"/>
  <c r="S496" i="75"/>
  <c r="AP449" i="75"/>
  <c r="AE471" i="75"/>
  <c r="AL457" i="75"/>
  <c r="AC480" i="75"/>
  <c r="AJ460" i="75"/>
  <c r="AP18" i="77"/>
  <c r="AP20" i="77" s="1"/>
  <c r="AH466" i="75"/>
  <c r="W491" i="75"/>
  <c r="AD480" i="75"/>
  <c r="AK461" i="75"/>
  <c r="AA485" i="75"/>
  <c r="AH22" i="76"/>
  <c r="AH24" i="76" s="1"/>
  <c r="AH12" i="76"/>
  <c r="AH13" i="76" s="1"/>
  <c r="AH34" i="76"/>
  <c r="AH42" i="76"/>
  <c r="AH43" i="76"/>
  <c r="AH41" i="76"/>
  <c r="AH33" i="76"/>
  <c r="AH35" i="76"/>
  <c r="AH51" i="76"/>
  <c r="AH52" i="76" s="1"/>
  <c r="AG20" i="80" s="1"/>
  <c r="X490" i="75"/>
  <c r="T495" i="75"/>
  <c r="Y485" i="75"/>
  <c r="AV317" i="75"/>
  <c r="AR321" i="75"/>
  <c r="AR102" i="75"/>
  <c r="AW316" i="75"/>
  <c r="BA313" i="75"/>
  <c r="AX152" i="75"/>
  <c r="AU99" i="75"/>
  <c r="BA150" i="75"/>
  <c r="AW153" i="75"/>
  <c r="BA95" i="75"/>
  <c r="AS320" i="75"/>
  <c r="AQ102" i="75"/>
  <c r="AW98" i="75"/>
  <c r="AX96" i="75"/>
  <c r="AS157" i="75"/>
  <c r="AZ150" i="75"/>
  <c r="AV154" i="75"/>
  <c r="AT319" i="75"/>
  <c r="AU154" i="75"/>
  <c r="AV318" i="75"/>
  <c r="AX315" i="75"/>
  <c r="AQ324" i="75"/>
  <c r="AT102" i="75"/>
  <c r="AZ313" i="75"/>
  <c r="AZ151" i="75"/>
  <c r="AV97" i="75"/>
  <c r="AY314" i="75"/>
  <c r="BA151" i="75"/>
  <c r="AZ95" i="75"/>
  <c r="AS102" i="75"/>
  <c r="AQ159" i="75"/>
  <c r="AR158" i="75"/>
  <c r="AY95" i="75"/>
  <c r="AT155" i="75"/>
  <c r="AY152" i="75"/>
  <c r="AU319" i="75"/>
  <c r="AV371" i="75" l="1"/>
  <c r="AH39" i="77"/>
  <c r="AH31" i="77"/>
  <c r="AH32" i="77"/>
  <c r="AH33" i="77"/>
  <c r="AH40" i="77"/>
  <c r="AH41" i="77"/>
  <c r="AH19" i="77"/>
  <c r="AH21" i="77" s="1"/>
  <c r="AH50" i="77"/>
  <c r="AH51" i="77" s="1"/>
  <c r="AG29" i="80" s="1"/>
  <c r="AF11" i="78"/>
  <c r="AF17" i="78" s="1"/>
  <c r="AF12" i="78"/>
  <c r="AF18" i="78" s="1"/>
  <c r="AF10" i="78"/>
  <c r="AB46" i="73"/>
  <c r="AT373" i="75"/>
  <c r="AC45" i="73"/>
  <c r="AX369" i="75"/>
  <c r="BA367" i="75"/>
  <c r="AZ367" i="75"/>
  <c r="AY368" i="75"/>
  <c r="AV372" i="75"/>
  <c r="AR375" i="75"/>
  <c r="AS374" i="75"/>
  <c r="AU373" i="75"/>
  <c r="AQ377" i="75"/>
  <c r="AW370" i="75"/>
  <c r="AE61" i="78"/>
  <c r="AC105" i="73" s="1"/>
  <c r="AC44" i="73"/>
  <c r="AF33" i="78"/>
  <c r="AF32" i="78"/>
  <c r="AF34" i="78"/>
  <c r="AF26" i="78"/>
  <c r="AF24" i="78"/>
  <c r="AF25" i="78"/>
  <c r="AM454" i="75"/>
  <c r="AE19" i="78"/>
  <c r="AE20" i="78" s="1"/>
  <c r="AD41" i="80" s="1"/>
  <c r="AC102" i="73" s="1"/>
  <c r="V489" i="75"/>
  <c r="AF470" i="75"/>
  <c r="Z481" i="75"/>
  <c r="AP451" i="75"/>
  <c r="AP21" i="76"/>
  <c r="AP23" i="76" s="1"/>
  <c r="AI33" i="77"/>
  <c r="AI40" i="77"/>
  <c r="AI39" i="77"/>
  <c r="AI41" i="77"/>
  <c r="AI19" i="77"/>
  <c r="AI21" i="77" s="1"/>
  <c r="AI32" i="77"/>
  <c r="AI50" i="77"/>
  <c r="AI51" i="77" s="1"/>
  <c r="AH29" i="80" s="1"/>
  <c r="AI31" i="77"/>
  <c r="AB478" i="75"/>
  <c r="S498" i="75"/>
  <c r="S497" i="75"/>
  <c r="AG468" i="75"/>
  <c r="AI464" i="75"/>
  <c r="AN452" i="75"/>
  <c r="AE472" i="75"/>
  <c r="AL458" i="75"/>
  <c r="AC481" i="75"/>
  <c r="AJ461" i="75"/>
  <c r="AH467" i="75"/>
  <c r="W492" i="75"/>
  <c r="AD481" i="75"/>
  <c r="AK462" i="75"/>
  <c r="AA486" i="75"/>
  <c r="AI12" i="76"/>
  <c r="AI13" i="76" s="1"/>
  <c r="AI34" i="76"/>
  <c r="AI22" i="76"/>
  <c r="AI24" i="76" s="1"/>
  <c r="AI51" i="76"/>
  <c r="AI52" i="76" s="1"/>
  <c r="AH20" i="80" s="1"/>
  <c r="AI41" i="76"/>
  <c r="AI33" i="76"/>
  <c r="AI43" i="76"/>
  <c r="AI42" i="76"/>
  <c r="AI35" i="76"/>
  <c r="X491" i="75"/>
  <c r="T496" i="75"/>
  <c r="Y486" i="75"/>
  <c r="AS158" i="75"/>
  <c r="AS159" i="75"/>
  <c r="AT156" i="75"/>
  <c r="AW154" i="75"/>
  <c r="AZ152" i="75"/>
  <c r="AZ314" i="75"/>
  <c r="AY315" i="75"/>
  <c r="AW317" i="75"/>
  <c r="AR322" i="75"/>
  <c r="BA96" i="75"/>
  <c r="AW99" i="75"/>
  <c r="AY153" i="75"/>
  <c r="AY96" i="75"/>
  <c r="BA152" i="75"/>
  <c r="AV155" i="75"/>
  <c r="AX316" i="75"/>
  <c r="AS103" i="75"/>
  <c r="AT103" i="75"/>
  <c r="AX97" i="75"/>
  <c r="AU155" i="75"/>
  <c r="BA314" i="75"/>
  <c r="AU320" i="75"/>
  <c r="AR103" i="75"/>
  <c r="AT320" i="75"/>
  <c r="AT321" i="75" s="1"/>
  <c r="AX153" i="75"/>
  <c r="AQ103" i="75"/>
  <c r="AS321" i="75"/>
  <c r="AW100" i="75"/>
  <c r="AR159" i="75"/>
  <c r="AU100" i="75"/>
  <c r="AV98" i="75"/>
  <c r="AZ96" i="75"/>
  <c r="AV319" i="75"/>
  <c r="AR104" i="75"/>
  <c r="AQ21" i="76" l="1"/>
  <c r="AQ23" i="76" s="1"/>
  <c r="AT374" i="75"/>
  <c r="AG11" i="78"/>
  <c r="AG17" i="78" s="1"/>
  <c r="AG12" i="78"/>
  <c r="AG18" i="78" s="1"/>
  <c r="AG10" i="78"/>
  <c r="AG16" i="78" s="1"/>
  <c r="AC46" i="73"/>
  <c r="AX370" i="75"/>
  <c r="BA368" i="75"/>
  <c r="AW371" i="75"/>
  <c r="AD45" i="73"/>
  <c r="AQ378" i="75"/>
  <c r="AS375" i="75"/>
  <c r="AU374" i="75"/>
  <c r="AR376" i="75"/>
  <c r="AV373" i="75"/>
  <c r="AY369" i="75"/>
  <c r="AZ368" i="75"/>
  <c r="AT375" i="75"/>
  <c r="AG32" i="78"/>
  <c r="AG33" i="78"/>
  <c r="AG25" i="78"/>
  <c r="AG34" i="78"/>
  <c r="AG24" i="78"/>
  <c r="AG26" i="78"/>
  <c r="AD44" i="73"/>
  <c r="AF16" i="78"/>
  <c r="AF61" i="78"/>
  <c r="AD105" i="73" s="1"/>
  <c r="AF19" i="78"/>
  <c r="AF20" i="78" s="1"/>
  <c r="AE41" i="80" s="1"/>
  <c r="AD102" i="73" s="1"/>
  <c r="V491" i="75"/>
  <c r="V490" i="75"/>
  <c r="AQ449" i="75"/>
  <c r="AO452" i="75"/>
  <c r="Z482" i="75"/>
  <c r="AF471" i="75"/>
  <c r="AP452" i="75"/>
  <c r="AJ32" i="77"/>
  <c r="AJ50" i="77"/>
  <c r="AJ51" i="77" s="1"/>
  <c r="AI29" i="80" s="1"/>
  <c r="AJ31" i="77"/>
  <c r="AJ41" i="77"/>
  <c r="AJ40" i="77"/>
  <c r="AJ39" i="77"/>
  <c r="AJ19" i="77"/>
  <c r="AJ21" i="77" s="1"/>
  <c r="AJ33" i="77"/>
  <c r="AQ18" i="77"/>
  <c r="AQ20" i="77" s="1"/>
  <c r="AB479" i="75"/>
  <c r="AM455" i="75"/>
  <c r="AI465" i="75"/>
  <c r="AG470" i="75"/>
  <c r="AG469" i="75"/>
  <c r="AN453" i="75"/>
  <c r="AE473" i="75"/>
  <c r="AL459" i="75"/>
  <c r="AC482" i="75"/>
  <c r="AL460" i="75"/>
  <c r="AJ462" i="75"/>
  <c r="AH469" i="75"/>
  <c r="AH470" i="75"/>
  <c r="AH468" i="75"/>
  <c r="W493" i="75"/>
  <c r="AD482" i="75"/>
  <c r="AK463" i="75"/>
  <c r="AO453" i="75"/>
  <c r="AA487" i="75"/>
  <c r="AJ22" i="76"/>
  <c r="AJ24" i="76" s="1"/>
  <c r="AJ12" i="76"/>
  <c r="AJ13" i="76" s="1"/>
  <c r="AJ35" i="76"/>
  <c r="AJ42" i="76"/>
  <c r="AJ51" i="76"/>
  <c r="AJ52" i="76" s="1"/>
  <c r="AI20" i="80" s="1"/>
  <c r="AJ43" i="76"/>
  <c r="AJ34" i="76"/>
  <c r="AJ33" i="76"/>
  <c r="AJ41" i="76"/>
  <c r="T498" i="75"/>
  <c r="T497" i="75"/>
  <c r="X492" i="75"/>
  <c r="Y487" i="75"/>
  <c r="AY97" i="75"/>
  <c r="AY154" i="75"/>
  <c r="AZ315" i="75"/>
  <c r="AS104" i="75"/>
  <c r="AX154" i="75"/>
  <c r="AT104" i="75"/>
  <c r="AV99" i="75"/>
  <c r="AX98" i="75"/>
  <c r="BA97" i="75"/>
  <c r="AV156" i="75"/>
  <c r="AV157" i="75" s="1"/>
  <c r="AX317" i="75"/>
  <c r="AR323" i="75"/>
  <c r="AR160" i="75"/>
  <c r="AT157" i="75"/>
  <c r="AY316" i="75"/>
  <c r="AX318" i="75"/>
  <c r="BA315" i="75"/>
  <c r="AU101" i="75"/>
  <c r="AW101" i="75"/>
  <c r="AW155" i="75"/>
  <c r="AU156" i="75"/>
  <c r="AU321" i="75"/>
  <c r="AS322" i="75"/>
  <c r="AV320" i="75"/>
  <c r="AW318" i="75"/>
  <c r="AS160" i="75"/>
  <c r="AZ153" i="75"/>
  <c r="AZ97" i="75"/>
  <c r="BA153" i="75"/>
  <c r="AT322" i="75"/>
  <c r="AX371" i="75" l="1"/>
  <c r="BA369" i="75"/>
  <c r="AW372" i="75"/>
  <c r="AE45" i="73"/>
  <c r="AX372" i="75"/>
  <c r="AE44" i="73"/>
  <c r="AH11" i="78"/>
  <c r="AH17" i="78" s="1"/>
  <c r="AH12" i="78"/>
  <c r="AH18" i="78" s="1"/>
  <c r="AH10" i="78"/>
  <c r="AH16" i="78" s="1"/>
  <c r="AD46" i="73"/>
  <c r="AH26" i="78"/>
  <c r="AH33" i="78"/>
  <c r="AH32" i="78"/>
  <c r="AH34" i="78"/>
  <c r="AH24" i="78"/>
  <c r="AH25" i="78"/>
  <c r="AZ369" i="75"/>
  <c r="AU375" i="75"/>
  <c r="AR377" i="75"/>
  <c r="AS376" i="75"/>
  <c r="AV374" i="75"/>
  <c r="AY370" i="75"/>
  <c r="AT376" i="75"/>
  <c r="AG19" i="78"/>
  <c r="AG20" i="78" s="1"/>
  <c r="AF41" i="80" s="1"/>
  <c r="AE102" i="73" s="1"/>
  <c r="AG61" i="78"/>
  <c r="AE105" i="73" s="1"/>
  <c r="AR18" i="77"/>
  <c r="AR20" i="77" s="1"/>
  <c r="V492" i="75"/>
  <c r="Z483" i="75"/>
  <c r="AQ450" i="75"/>
  <c r="AF473" i="75"/>
  <c r="AF472" i="75"/>
  <c r="AR21" i="76"/>
  <c r="AR23" i="76" s="1"/>
  <c r="AK31" i="77"/>
  <c r="AK41" i="77"/>
  <c r="AK19" i="77"/>
  <c r="AK21" i="77" s="1"/>
  <c r="AK50" i="77"/>
  <c r="AK51" i="77" s="1"/>
  <c r="AJ29" i="80" s="1"/>
  <c r="AK39" i="77"/>
  <c r="AK40" i="77"/>
  <c r="AK33" i="77"/>
  <c r="AK32" i="77"/>
  <c r="AB480" i="75"/>
  <c r="AM456" i="75"/>
  <c r="AN454" i="75"/>
  <c r="AI466" i="75"/>
  <c r="AE474" i="75"/>
  <c r="AC483" i="75"/>
  <c r="AL461" i="75"/>
  <c r="AM457" i="75"/>
  <c r="AJ463" i="75"/>
  <c r="AH471" i="75"/>
  <c r="AH472" i="75"/>
  <c r="W494" i="75"/>
  <c r="AD483" i="75"/>
  <c r="AK464" i="75"/>
  <c r="AO454" i="75"/>
  <c r="AA488" i="75"/>
  <c r="AK22" i="76"/>
  <c r="AK24" i="76" s="1"/>
  <c r="AK12" i="76"/>
  <c r="AK13" i="76" s="1"/>
  <c r="AK33" i="76"/>
  <c r="AK51" i="76"/>
  <c r="AK52" i="76" s="1"/>
  <c r="AJ20" i="80" s="1"/>
  <c r="AK43" i="76"/>
  <c r="AK35" i="76"/>
  <c r="AK34" i="76"/>
  <c r="AK42" i="76"/>
  <c r="AK41" i="76"/>
  <c r="X493" i="75"/>
  <c r="Y488" i="75"/>
  <c r="AW319" i="75"/>
  <c r="AV158" i="75"/>
  <c r="AW102" i="75"/>
  <c r="BA98" i="75"/>
  <c r="AT323" i="75"/>
  <c r="BA154" i="75"/>
  <c r="AT105" i="75"/>
  <c r="AW320" i="75"/>
  <c r="AZ154" i="75"/>
  <c r="AZ98" i="75"/>
  <c r="AU102" i="75"/>
  <c r="AY155" i="75"/>
  <c r="AR324" i="75"/>
  <c r="AV321" i="75"/>
  <c r="AX155" i="75"/>
  <c r="AX156" i="75" s="1"/>
  <c r="AY317" i="75"/>
  <c r="BA316" i="75"/>
  <c r="AX319" i="75"/>
  <c r="AU322" i="75"/>
  <c r="AU323" i="75" s="1"/>
  <c r="AV100" i="75"/>
  <c r="AS161" i="75"/>
  <c r="AY98" i="75"/>
  <c r="AS105" i="75"/>
  <c r="AW156" i="75"/>
  <c r="AU157" i="75"/>
  <c r="AX99" i="75"/>
  <c r="AS323" i="75"/>
  <c r="AZ316" i="75"/>
  <c r="AT158" i="75"/>
  <c r="AW373" i="75" l="1"/>
  <c r="AF45" i="73"/>
  <c r="BA370" i="75"/>
  <c r="AX373" i="75"/>
  <c r="AE46" i="73"/>
  <c r="AI11" i="78"/>
  <c r="AI17" i="78" s="1"/>
  <c r="AI10" i="78"/>
  <c r="AI16" i="78" s="1"/>
  <c r="AI12" i="78"/>
  <c r="AI18" i="78" s="1"/>
  <c r="AI24" i="78"/>
  <c r="AI25" i="78"/>
  <c r="AI33" i="78"/>
  <c r="AZ370" i="75"/>
  <c r="AI26" i="78"/>
  <c r="AI34" i="78"/>
  <c r="AI32" i="78"/>
  <c r="AF44" i="73"/>
  <c r="AH19" i="78"/>
  <c r="AH20" i="78" s="1"/>
  <c r="AG41" i="80" s="1"/>
  <c r="AF102" i="73" s="1"/>
  <c r="AH61" i="78"/>
  <c r="AF105" i="73" s="1"/>
  <c r="AT377" i="75"/>
  <c r="AV375" i="75"/>
  <c r="AS377" i="75"/>
  <c r="AU376" i="75"/>
  <c r="AR378" i="75"/>
  <c r="AY371" i="75"/>
  <c r="AW374" i="75"/>
  <c r="AS21" i="76"/>
  <c r="AS23" i="76" s="1"/>
  <c r="AP454" i="75"/>
  <c r="AQ451" i="75"/>
  <c r="Z484" i="75"/>
  <c r="AL32" i="77"/>
  <c r="AL50" i="77"/>
  <c r="AL51" i="77" s="1"/>
  <c r="AK29" i="80" s="1"/>
  <c r="AL19" i="77"/>
  <c r="AL21" i="77" s="1"/>
  <c r="AL39" i="77"/>
  <c r="AL33" i="77"/>
  <c r="AL41" i="77"/>
  <c r="AL31" i="77"/>
  <c r="AL40" i="77"/>
  <c r="AG473" i="75"/>
  <c r="AB481" i="75"/>
  <c r="AP453" i="75"/>
  <c r="AG471" i="75"/>
  <c r="AN455" i="75"/>
  <c r="AG475" i="75"/>
  <c r="AI467" i="75"/>
  <c r="AG474" i="75"/>
  <c r="AG472" i="75"/>
  <c r="AE475" i="75"/>
  <c r="AC484" i="75"/>
  <c r="AL462" i="75"/>
  <c r="AG476" i="75"/>
  <c r="AJ464" i="75"/>
  <c r="AH473" i="75"/>
  <c r="W495" i="75"/>
  <c r="AD485" i="75"/>
  <c r="AD484" i="75"/>
  <c r="AK465" i="75"/>
  <c r="AO455" i="75"/>
  <c r="AA489" i="75"/>
  <c r="AL22" i="76"/>
  <c r="AL24" i="76" s="1"/>
  <c r="AL12" i="76"/>
  <c r="AL13" i="76" s="1"/>
  <c r="AL33" i="76"/>
  <c r="AL51" i="76"/>
  <c r="AL52" i="76" s="1"/>
  <c r="AK20" i="80" s="1"/>
  <c r="AL41" i="76"/>
  <c r="AL43" i="76"/>
  <c r="AL42" i="76"/>
  <c r="AL34" i="76"/>
  <c r="AL35" i="76"/>
  <c r="X494" i="75"/>
  <c r="Y489" i="75"/>
  <c r="BA317" i="75"/>
  <c r="AX157" i="75"/>
  <c r="AZ155" i="75"/>
  <c r="AS324" i="75"/>
  <c r="BA155" i="75"/>
  <c r="AU158" i="75"/>
  <c r="BA318" i="75"/>
  <c r="AT106" i="75"/>
  <c r="AZ317" i="75"/>
  <c r="AV101" i="75"/>
  <c r="BA99" i="75"/>
  <c r="AT159" i="75"/>
  <c r="AU103" i="75"/>
  <c r="AR325" i="75"/>
  <c r="AU324" i="75"/>
  <c r="AY318" i="75"/>
  <c r="AW157" i="75"/>
  <c r="AY156" i="75"/>
  <c r="AY99" i="75"/>
  <c r="AZ99" i="75"/>
  <c r="AW321" i="75"/>
  <c r="AV159" i="75"/>
  <c r="AX320" i="75"/>
  <c r="AX321" i="75" s="1"/>
  <c r="AW103" i="75"/>
  <c r="AW104" i="75" s="1"/>
  <c r="AT324" i="75"/>
  <c r="AX100" i="75"/>
  <c r="AV322" i="75"/>
  <c r="BA371" i="75" l="1"/>
  <c r="AF46" i="73"/>
  <c r="AX374" i="75"/>
  <c r="AG45" i="73"/>
  <c r="AJ12" i="78"/>
  <c r="AJ18" i="78" s="1"/>
  <c r="AJ11" i="78"/>
  <c r="AJ17" i="78" s="1"/>
  <c r="AJ33" i="78"/>
  <c r="AJ24" i="78"/>
  <c r="AJ26" i="78"/>
  <c r="AJ10" i="78"/>
  <c r="AJ16" i="78" s="1"/>
  <c r="AJ32" i="78"/>
  <c r="AJ34" i="78"/>
  <c r="AJ25" i="78"/>
  <c r="AZ371" i="75"/>
  <c r="AG44" i="73"/>
  <c r="AU377" i="75"/>
  <c r="AY372" i="75"/>
  <c r="AI61" i="78"/>
  <c r="AG105" i="73" s="1"/>
  <c r="AI19" i="78"/>
  <c r="AI20" i="78" s="1"/>
  <c r="AH41" i="80" s="1"/>
  <c r="AG102" i="73" s="1"/>
  <c r="AS378" i="75"/>
  <c r="BA372" i="75"/>
  <c r="AR379" i="75"/>
  <c r="AT378" i="75"/>
  <c r="AW375" i="75"/>
  <c r="AX375" i="75"/>
  <c r="AV376" i="75"/>
  <c r="AP455" i="75"/>
  <c r="V494" i="75"/>
  <c r="V493" i="75"/>
  <c r="AM31" i="77"/>
  <c r="AM19" i="77"/>
  <c r="AM21" i="77" s="1"/>
  <c r="AM40" i="77"/>
  <c r="AM41" i="77"/>
  <c r="AM50" i="77"/>
  <c r="AM51" i="77" s="1"/>
  <c r="AL29" i="80" s="1"/>
  <c r="AM39" i="77"/>
  <c r="AM33" i="77"/>
  <c r="AM32" i="77"/>
  <c r="Z485" i="75"/>
  <c r="AF474" i="75"/>
  <c r="AO457" i="75"/>
  <c r="AB482" i="75"/>
  <c r="AM458" i="75"/>
  <c r="AN456" i="75"/>
  <c r="AM459" i="75"/>
  <c r="AI468" i="75"/>
  <c r="AE476" i="75"/>
  <c r="AE478" i="75"/>
  <c r="AE477" i="75"/>
  <c r="AL464" i="75"/>
  <c r="AC485" i="75"/>
  <c r="AL463" i="75"/>
  <c r="AG477" i="75"/>
  <c r="AG478" i="75"/>
  <c r="AJ465" i="75"/>
  <c r="AH474" i="75"/>
  <c r="W496" i="75"/>
  <c r="AK466" i="75"/>
  <c r="AO456" i="75"/>
  <c r="AA490" i="75"/>
  <c r="AM22" i="76"/>
  <c r="AM24" i="76" s="1"/>
  <c r="AM12" i="76"/>
  <c r="AM13" i="76" s="1"/>
  <c r="AM35" i="76"/>
  <c r="AM42" i="76"/>
  <c r="AM43" i="76"/>
  <c r="AM33" i="76"/>
  <c r="AM41" i="76"/>
  <c r="AM34" i="76"/>
  <c r="AM51" i="76"/>
  <c r="AM52" i="76" s="1"/>
  <c r="AL20" i="80" s="1"/>
  <c r="X495" i="75"/>
  <c r="Y490" i="75"/>
  <c r="AZ318" i="75"/>
  <c r="AS325" i="75"/>
  <c r="AU325" i="75"/>
  <c r="AZ100" i="75"/>
  <c r="AY100" i="75"/>
  <c r="BA100" i="75"/>
  <c r="AW105" i="75"/>
  <c r="AY319" i="75"/>
  <c r="AV102" i="75"/>
  <c r="AX101" i="75"/>
  <c r="BA319" i="75"/>
  <c r="AV160" i="75"/>
  <c r="AX322" i="75"/>
  <c r="AY157" i="75"/>
  <c r="AW158" i="75"/>
  <c r="AV323" i="75"/>
  <c r="AU104" i="75"/>
  <c r="BA156" i="75"/>
  <c r="AX158" i="75"/>
  <c r="AZ319" i="75"/>
  <c r="AT325" i="75"/>
  <c r="AV161" i="75"/>
  <c r="AT160" i="75"/>
  <c r="AT161" i="75" s="1"/>
  <c r="AZ156" i="75"/>
  <c r="AU159" i="75"/>
  <c r="AU160" i="75"/>
  <c r="AW322" i="75"/>
  <c r="AK10" i="78" l="1"/>
  <c r="AK16" i="78" s="1"/>
  <c r="AK26" i="78"/>
  <c r="AK11" i="78"/>
  <c r="AK17" i="78" s="1"/>
  <c r="AK24" i="78"/>
  <c r="AK33" i="78"/>
  <c r="AK25" i="78"/>
  <c r="AK12" i="78"/>
  <c r="AK18" i="78" s="1"/>
  <c r="AK32" i="78"/>
  <c r="AK34" i="78"/>
  <c r="AH44" i="73"/>
  <c r="AZ372" i="75"/>
  <c r="AH45" i="73"/>
  <c r="AH46" i="73" s="1"/>
  <c r="AJ19" i="78"/>
  <c r="AJ20" i="78" s="1"/>
  <c r="AI41" i="80" s="1"/>
  <c r="AH102" i="73" s="1"/>
  <c r="AU378" i="75"/>
  <c r="AJ61" i="78"/>
  <c r="AH105" i="73" s="1"/>
  <c r="AG46" i="73"/>
  <c r="AY373" i="75"/>
  <c r="AL10" i="78"/>
  <c r="AL16" i="78" s="1"/>
  <c r="AL11" i="78"/>
  <c r="AL17" i="78" s="1"/>
  <c r="AL12" i="78"/>
  <c r="AL18" i="78" s="1"/>
  <c r="AZ373" i="75"/>
  <c r="AS379" i="75"/>
  <c r="AT379" i="75"/>
  <c r="AI45" i="73"/>
  <c r="AX376" i="75"/>
  <c r="AW376" i="75"/>
  <c r="BA373" i="75"/>
  <c r="AV377" i="75"/>
  <c r="AU379" i="75"/>
  <c r="AI44" i="73"/>
  <c r="AR449" i="75"/>
  <c r="AR450" i="75"/>
  <c r="AQ452" i="75"/>
  <c r="AK61" i="78"/>
  <c r="AI105" i="73" s="1"/>
  <c r="AS449" i="75"/>
  <c r="AK19" i="78"/>
  <c r="AK20" i="78" s="1"/>
  <c r="AJ41" i="80" s="1"/>
  <c r="AI102" i="73" s="1"/>
  <c r="AN33" i="77"/>
  <c r="AN40" i="77"/>
  <c r="AN31" i="77"/>
  <c r="AN50" i="77"/>
  <c r="AN51" i="77" s="1"/>
  <c r="AM29" i="80" s="1"/>
  <c r="AN32" i="77"/>
  <c r="AN41" i="77"/>
  <c r="AN19" i="77"/>
  <c r="AN21" i="77" s="1"/>
  <c r="AN39" i="77"/>
  <c r="AL26" i="78"/>
  <c r="AL34" i="78"/>
  <c r="AL24" i="78"/>
  <c r="AL32" i="78"/>
  <c r="AL33" i="78"/>
  <c r="AL25" i="78"/>
  <c r="Z486" i="75"/>
  <c r="AF475" i="75"/>
  <c r="AQ454" i="75"/>
  <c r="AB483" i="75"/>
  <c r="AI469" i="75"/>
  <c r="AP456" i="75"/>
  <c r="AN457" i="75"/>
  <c r="AQ453" i="75"/>
  <c r="AG479" i="75"/>
  <c r="AD486" i="75"/>
  <c r="AS18" i="77"/>
  <c r="AS20" i="77" s="1"/>
  <c r="AL465" i="75"/>
  <c r="AL466" i="75"/>
  <c r="AD487" i="75"/>
  <c r="AC486" i="75"/>
  <c r="AE479" i="75"/>
  <c r="AJ466" i="75"/>
  <c r="AH475" i="75"/>
  <c r="W498" i="75"/>
  <c r="W497" i="75"/>
  <c r="AG480" i="75"/>
  <c r="AK467" i="75"/>
  <c r="AA491" i="75"/>
  <c r="AN12" i="76"/>
  <c r="AN13" i="76" s="1"/>
  <c r="AN43" i="76"/>
  <c r="AN35" i="76"/>
  <c r="AN41" i="76"/>
  <c r="AN51" i="76"/>
  <c r="AN52" i="76" s="1"/>
  <c r="AM20" i="80" s="1"/>
  <c r="AN42" i="76"/>
  <c r="AN22" i="76"/>
  <c r="AN24" i="76" s="1"/>
  <c r="AN33" i="76"/>
  <c r="AN34" i="76"/>
  <c r="X496" i="75"/>
  <c r="AD488" i="75"/>
  <c r="AB486" i="75"/>
  <c r="Y491" i="75"/>
  <c r="AW159" i="75"/>
  <c r="AW106" i="75"/>
  <c r="AY158" i="75"/>
  <c r="AX323" i="75"/>
  <c r="AY101" i="75"/>
  <c r="AU105" i="75"/>
  <c r="BA320" i="75"/>
  <c r="BA101" i="75"/>
  <c r="AT326" i="75"/>
  <c r="AV103" i="75"/>
  <c r="AW160" i="75"/>
  <c r="AZ157" i="75"/>
  <c r="AW323" i="75"/>
  <c r="AU326" i="75"/>
  <c r="AU327" i="75" s="1"/>
  <c r="AY320" i="75"/>
  <c r="AY321" i="75" s="1"/>
  <c r="AV162" i="75"/>
  <c r="AU161" i="75"/>
  <c r="AZ101" i="75"/>
  <c r="AV324" i="75"/>
  <c r="BA157" i="75"/>
  <c r="AX102" i="75"/>
  <c r="AT162" i="75"/>
  <c r="AS326" i="75"/>
  <c r="AZ320" i="75"/>
  <c r="AZ321" i="75" s="1"/>
  <c r="AX159" i="75"/>
  <c r="AY374" i="75" l="1"/>
  <c r="AS380" i="75"/>
  <c r="AZ374" i="75"/>
  <c r="AM12" i="78"/>
  <c r="AM18" i="78" s="1"/>
  <c r="AM11" i="78"/>
  <c r="AM17" i="78" s="1"/>
  <c r="AM10" i="78"/>
  <c r="AM16" i="78" s="1"/>
  <c r="AT380" i="75"/>
  <c r="AI46" i="73"/>
  <c r="AJ44" i="73"/>
  <c r="AJ45" i="73"/>
  <c r="AY375" i="75"/>
  <c r="AZ375" i="75"/>
  <c r="AU380" i="75"/>
  <c r="BA374" i="75"/>
  <c r="AV378" i="75"/>
  <c r="AX377" i="75"/>
  <c r="AW377" i="75"/>
  <c r="AR451" i="75"/>
  <c r="AN461" i="75"/>
  <c r="AS450" i="75"/>
  <c r="AO31" i="77"/>
  <c r="AO32" i="77"/>
  <c r="AO50" i="77"/>
  <c r="AO51" i="77" s="1"/>
  <c r="AN29" i="80" s="1"/>
  <c r="AO39" i="77"/>
  <c r="AO33" i="77"/>
  <c r="AO41" i="77"/>
  <c r="AO19" i="77"/>
  <c r="AO21" i="77" s="1"/>
  <c r="AO40" i="77"/>
  <c r="AL19" i="78"/>
  <c r="AL20" i="78" s="1"/>
  <c r="AK41" i="80" s="1"/>
  <c r="AJ102" i="73" s="1"/>
  <c r="AL61" i="78"/>
  <c r="AJ105" i="73" s="1"/>
  <c r="AO458" i="75"/>
  <c r="AM34" i="78"/>
  <c r="AM33" i="78"/>
  <c r="AM26" i="78"/>
  <c r="AM24" i="78"/>
  <c r="AM32" i="78"/>
  <c r="AM25" i="78"/>
  <c r="V495" i="75"/>
  <c r="AQ455" i="75"/>
  <c r="AR452" i="75"/>
  <c r="AF476" i="75"/>
  <c r="Z487" i="75"/>
  <c r="AB484" i="75"/>
  <c r="AN459" i="75"/>
  <c r="AB485" i="75"/>
  <c r="AN458" i="75"/>
  <c r="AM460" i="75"/>
  <c r="AP457" i="75"/>
  <c r="AN460" i="75"/>
  <c r="AI470" i="75"/>
  <c r="AL468" i="75"/>
  <c r="AL469" i="75"/>
  <c r="AC487" i="75"/>
  <c r="AL467" i="75"/>
  <c r="AE480" i="75"/>
  <c r="AJ467" i="75"/>
  <c r="AH476" i="75"/>
  <c r="AN462" i="75"/>
  <c r="AG481" i="75"/>
  <c r="AK468" i="75"/>
  <c r="AA492" i="75"/>
  <c r="AO35" i="76"/>
  <c r="AO41" i="76"/>
  <c r="AO43" i="76"/>
  <c r="AO34" i="76"/>
  <c r="AO42" i="76"/>
  <c r="AO22" i="76"/>
  <c r="AO24" i="76" s="1"/>
  <c r="AO51" i="76"/>
  <c r="AO52" i="76" s="1"/>
  <c r="AN20" i="80" s="1"/>
  <c r="AO33" i="76"/>
  <c r="AO12" i="76"/>
  <c r="AO13" i="76" s="1"/>
  <c r="X497" i="75"/>
  <c r="X498" i="75"/>
  <c r="AB487" i="75"/>
  <c r="AD489" i="75"/>
  <c r="Y492" i="75"/>
  <c r="AU106" i="75"/>
  <c r="AZ322" i="75"/>
  <c r="AV163" i="75"/>
  <c r="AU162" i="75"/>
  <c r="AY322" i="75"/>
  <c r="AX103" i="75"/>
  <c r="AZ158" i="75"/>
  <c r="AX160" i="75"/>
  <c r="BA321" i="75"/>
  <c r="AU107" i="75"/>
  <c r="AV104" i="75"/>
  <c r="AY102" i="75"/>
  <c r="AW161" i="75"/>
  <c r="AY159" i="75"/>
  <c r="BA102" i="75"/>
  <c r="BA158" i="75"/>
  <c r="AW107" i="75"/>
  <c r="AT327" i="75"/>
  <c r="AX324" i="75"/>
  <c r="AV325" i="75"/>
  <c r="AW324" i="75"/>
  <c r="AZ102" i="75"/>
  <c r="AU328" i="75"/>
  <c r="AT21" i="76" l="1"/>
  <c r="AT23" i="76" s="1"/>
  <c r="AK45" i="73"/>
  <c r="AT381" i="75"/>
  <c r="AK44" i="73"/>
  <c r="AN11" i="78"/>
  <c r="AN17" i="78" s="1"/>
  <c r="AN12" i="78"/>
  <c r="AN18" i="78" s="1"/>
  <c r="AN10" i="78"/>
  <c r="AN16" i="78" s="1"/>
  <c r="AJ46" i="73"/>
  <c r="AV379" i="75"/>
  <c r="AU381" i="75"/>
  <c r="AY376" i="75"/>
  <c r="AW378" i="75"/>
  <c r="BA375" i="75"/>
  <c r="AL45" i="73" s="1"/>
  <c r="AX378" i="75"/>
  <c r="AZ376" i="75"/>
  <c r="AM19" i="78"/>
  <c r="AM20" i="78" s="1"/>
  <c r="AL41" i="80" s="1"/>
  <c r="AK102" i="73" s="1"/>
  <c r="AM61" i="78"/>
  <c r="AK105" i="73" s="1"/>
  <c r="AS451" i="75"/>
  <c r="AN32" i="78"/>
  <c r="AN34" i="78"/>
  <c r="AN33" i="78"/>
  <c r="AN25" i="78"/>
  <c r="AN26" i="78"/>
  <c r="AN24" i="78"/>
  <c r="AP40" i="77"/>
  <c r="AP33" i="77"/>
  <c r="AP50" i="77"/>
  <c r="AP51" i="77" s="1"/>
  <c r="AO29" i="80" s="1"/>
  <c r="AP19" i="77"/>
  <c r="AP21" i="77" s="1"/>
  <c r="AP31" i="77"/>
  <c r="AP32" i="77"/>
  <c r="AP39" i="77"/>
  <c r="AP41" i="77"/>
  <c r="V497" i="75"/>
  <c r="V498" i="75"/>
  <c r="V496" i="75"/>
  <c r="AQ457" i="75"/>
  <c r="Z488" i="75"/>
  <c r="AF477" i="75"/>
  <c r="AT18" i="77"/>
  <c r="AT20" i="77" s="1"/>
  <c r="AU18" i="77"/>
  <c r="AU20" i="77" s="1"/>
  <c r="AM462" i="75"/>
  <c r="AI472" i="75"/>
  <c r="AI471" i="75"/>
  <c r="AP458" i="75"/>
  <c r="AM461" i="75"/>
  <c r="AM463" i="75"/>
  <c r="AT449" i="75"/>
  <c r="AM467" i="75"/>
  <c r="AC488" i="75"/>
  <c r="AL470" i="75"/>
  <c r="AM464" i="75"/>
  <c r="AM465" i="75"/>
  <c r="AE481" i="75"/>
  <c r="AJ468" i="75"/>
  <c r="AH477" i="75"/>
  <c r="AN463" i="75"/>
  <c r="AG482" i="75"/>
  <c r="AK469" i="75"/>
  <c r="AP51" i="76"/>
  <c r="AP52" i="76" s="1"/>
  <c r="AO20" i="80" s="1"/>
  <c r="AP43" i="76"/>
  <c r="AP22" i="76"/>
  <c r="AP24" i="76" s="1"/>
  <c r="AP41" i="76"/>
  <c r="AP12" i="76"/>
  <c r="AP13" i="76" s="1"/>
  <c r="AP34" i="76"/>
  <c r="AP33" i="76"/>
  <c r="AP42" i="76"/>
  <c r="AP35" i="76"/>
  <c r="AO460" i="75"/>
  <c r="AO459" i="75"/>
  <c r="AA493" i="75"/>
  <c r="AP462" i="75"/>
  <c r="AD490" i="75"/>
  <c r="AB488" i="75"/>
  <c r="Y493" i="75"/>
  <c r="AU163" i="75"/>
  <c r="AX325" i="75"/>
  <c r="AY160" i="75"/>
  <c r="AZ159" i="75"/>
  <c r="AY323" i="75"/>
  <c r="AX161" i="75"/>
  <c r="AZ103" i="75"/>
  <c r="AW325" i="75"/>
  <c r="AW162" i="75"/>
  <c r="AZ323" i="75"/>
  <c r="AV164" i="75"/>
  <c r="AV326" i="75"/>
  <c r="AY103" i="75"/>
  <c r="BA103" i="75"/>
  <c r="BA322" i="75"/>
  <c r="AW108" i="75"/>
  <c r="AX104" i="75"/>
  <c r="AV105" i="75"/>
  <c r="BA159" i="75"/>
  <c r="AK46" i="73" l="1"/>
  <c r="AO11" i="78"/>
  <c r="AO17" i="78" s="1"/>
  <c r="AO12" i="78"/>
  <c r="AO18" i="78" s="1"/>
  <c r="AO10" i="78"/>
  <c r="AL44" i="73"/>
  <c r="AL46" i="73" s="1"/>
  <c r="AY377" i="75"/>
  <c r="AZ377" i="75"/>
  <c r="AV380" i="75"/>
  <c r="AX379" i="75"/>
  <c r="AU382" i="75"/>
  <c r="AW379" i="75"/>
  <c r="BA376" i="75"/>
  <c r="AS452" i="75"/>
  <c r="AQ31" i="77"/>
  <c r="AQ50" i="77"/>
  <c r="AQ51" i="77" s="1"/>
  <c r="AP29" i="80" s="1"/>
  <c r="AQ40" i="77"/>
  <c r="AQ32" i="77"/>
  <c r="AQ19" i="77"/>
  <c r="AQ21" i="77" s="1"/>
  <c r="AQ39" i="77"/>
  <c r="AQ41" i="77"/>
  <c r="AQ33" i="77"/>
  <c r="AO26" i="78"/>
  <c r="AO33" i="78"/>
  <c r="AO24" i="78"/>
  <c r="AO25" i="78"/>
  <c r="AO34" i="78"/>
  <c r="AO32" i="78"/>
  <c r="AN19" i="78"/>
  <c r="AN20" i="78" s="1"/>
  <c r="AM41" i="80" s="1"/>
  <c r="AL102" i="73" s="1"/>
  <c r="AN61" i="78"/>
  <c r="AL105" i="73" s="1"/>
  <c r="AQ456" i="75"/>
  <c r="AU449" i="75"/>
  <c r="AT451" i="75"/>
  <c r="AR453" i="75"/>
  <c r="AR454" i="75"/>
  <c r="AF478" i="75"/>
  <c r="Z489" i="75"/>
  <c r="AP461" i="75"/>
  <c r="AT450" i="75"/>
  <c r="AP459" i="75"/>
  <c r="AP460" i="75"/>
  <c r="AM466" i="75"/>
  <c r="AC489" i="75"/>
  <c r="AL472" i="75"/>
  <c r="AL471" i="75"/>
  <c r="AV21" i="76"/>
  <c r="AV23" i="76" s="1"/>
  <c r="AM468" i="75"/>
  <c r="AE482" i="75"/>
  <c r="AJ469" i="75"/>
  <c r="AH478" i="75"/>
  <c r="AN464" i="75"/>
  <c r="AN466" i="75"/>
  <c r="AG483" i="75"/>
  <c r="AK470" i="75"/>
  <c r="AQ41" i="76"/>
  <c r="AQ33" i="76"/>
  <c r="AQ12" i="76"/>
  <c r="AQ13" i="76" s="1"/>
  <c r="AQ43" i="76"/>
  <c r="AQ42" i="76"/>
  <c r="AQ22" i="76"/>
  <c r="AQ24" i="76" s="1"/>
  <c r="AQ51" i="76"/>
  <c r="AQ52" i="76" s="1"/>
  <c r="AP20" i="80" s="1"/>
  <c r="AQ35" i="76"/>
  <c r="AQ34" i="76"/>
  <c r="AO461" i="75"/>
  <c r="AO462" i="75"/>
  <c r="AA494" i="75"/>
  <c r="AP463" i="75"/>
  <c r="AD491" i="75"/>
  <c r="AB489" i="75"/>
  <c r="Y494" i="75"/>
  <c r="AW109" i="75"/>
  <c r="AZ104" i="75"/>
  <c r="AY324" i="75"/>
  <c r="BA323" i="75"/>
  <c r="AV327" i="75"/>
  <c r="AV106" i="75"/>
  <c r="AZ324" i="75"/>
  <c r="AY161" i="75"/>
  <c r="BA104" i="75"/>
  <c r="AY104" i="75"/>
  <c r="AX326" i="75"/>
  <c r="AX162" i="75"/>
  <c r="AX105" i="75"/>
  <c r="BA160" i="75"/>
  <c r="AZ160" i="75"/>
  <c r="AW326" i="75"/>
  <c r="AW163" i="75"/>
  <c r="AP10" i="78" l="1"/>
  <c r="AP16" i="78" s="1"/>
  <c r="AP11" i="78"/>
  <c r="AP17" i="78" s="1"/>
  <c r="AP12" i="78"/>
  <c r="AP18" i="78" s="1"/>
  <c r="AM44" i="73"/>
  <c r="AM45" i="73"/>
  <c r="BA377" i="75"/>
  <c r="AY378" i="75"/>
  <c r="AW380" i="75"/>
  <c r="AX380" i="75"/>
  <c r="AZ378" i="75"/>
  <c r="AV381" i="75"/>
  <c r="AO19" i="78"/>
  <c r="AO20" i="78" s="1"/>
  <c r="AN41" i="80" s="1"/>
  <c r="AM102" i="73" s="1"/>
  <c r="AP24" i="78"/>
  <c r="AP33" i="78"/>
  <c r="AP32" i="78"/>
  <c r="AP34" i="78"/>
  <c r="AP25" i="78"/>
  <c r="AP26" i="78"/>
  <c r="AO16" i="78"/>
  <c r="AR31" i="77"/>
  <c r="AR33" i="77"/>
  <c r="AR41" i="77"/>
  <c r="AR50" i="77"/>
  <c r="AR51" i="77" s="1"/>
  <c r="AQ29" i="80" s="1"/>
  <c r="AR40" i="77"/>
  <c r="AR19" i="77"/>
  <c r="AR21" i="77" s="1"/>
  <c r="AR39" i="77"/>
  <c r="AR32" i="77"/>
  <c r="AO61" i="78"/>
  <c r="AM105" i="73" s="1"/>
  <c r="AS453" i="75"/>
  <c r="AU450" i="75"/>
  <c r="Z490" i="75"/>
  <c r="AR456" i="75"/>
  <c r="AR455" i="75"/>
  <c r="AF479" i="75"/>
  <c r="AQ458" i="75"/>
  <c r="AI474" i="75"/>
  <c r="AI473" i="75"/>
  <c r="AC490" i="75"/>
  <c r="AM469" i="75"/>
  <c r="AE483" i="75"/>
  <c r="AQ462" i="75"/>
  <c r="AJ470" i="75"/>
  <c r="AH479" i="75"/>
  <c r="AN465" i="75"/>
  <c r="AG484" i="75"/>
  <c r="AR35" i="76"/>
  <c r="AR41" i="76"/>
  <c r="AR43" i="76"/>
  <c r="AR22" i="76"/>
  <c r="AR24" i="76" s="1"/>
  <c r="AR33" i="76"/>
  <c r="AR51" i="76"/>
  <c r="AR52" i="76" s="1"/>
  <c r="AQ20" i="80" s="1"/>
  <c r="AR12" i="76"/>
  <c r="AR13" i="76" s="1"/>
  <c r="AR42" i="76"/>
  <c r="AR34" i="76"/>
  <c r="AK471" i="75"/>
  <c r="AA495" i="75"/>
  <c r="AP464" i="75"/>
  <c r="AB490" i="75"/>
  <c r="AD492" i="75"/>
  <c r="Y495" i="75"/>
  <c r="BA324" i="75"/>
  <c r="BA325" i="75"/>
  <c r="AX163" i="75"/>
  <c r="AX106" i="75"/>
  <c r="AY325" i="75"/>
  <c r="AX327" i="75"/>
  <c r="AV328" i="75"/>
  <c r="AZ105" i="75"/>
  <c r="AW164" i="75"/>
  <c r="BA161" i="75"/>
  <c r="BA105" i="75"/>
  <c r="AV107" i="75"/>
  <c r="AZ325" i="75"/>
  <c r="AY105" i="75"/>
  <c r="AY162" i="75"/>
  <c r="AW327" i="75"/>
  <c r="AZ161" i="75"/>
  <c r="AQ11" i="78" l="1"/>
  <c r="AQ17" i="78" s="1"/>
  <c r="AQ34" i="78"/>
  <c r="AQ32" i="78"/>
  <c r="AQ26" i="78"/>
  <c r="AQ10" i="78"/>
  <c r="AQ16" i="78" s="1"/>
  <c r="AQ24" i="78"/>
  <c r="AQ12" i="78"/>
  <c r="AQ18" i="78" s="1"/>
  <c r="AQ25" i="78"/>
  <c r="AQ33" i="78"/>
  <c r="BA378" i="75"/>
  <c r="AR12" i="78"/>
  <c r="AR18" i="78" s="1"/>
  <c r="AR10" i="78"/>
  <c r="AR16" i="78" s="1"/>
  <c r="AR11" i="78"/>
  <c r="AR17" i="78" s="1"/>
  <c r="AS39" i="77"/>
  <c r="AS40" i="77"/>
  <c r="AS19" i="77"/>
  <c r="AS21" i="77" s="1"/>
  <c r="AS50" i="77"/>
  <c r="AS51" i="77" s="1"/>
  <c r="AR29" i="80" s="1"/>
  <c r="AS41" i="77"/>
  <c r="AS32" i="77"/>
  <c r="AS31" i="77"/>
  <c r="AS33" i="77"/>
  <c r="AN44" i="73"/>
  <c r="AN45" i="73"/>
  <c r="AM46" i="73"/>
  <c r="AO45" i="73"/>
  <c r="AW381" i="75"/>
  <c r="AY379" i="75"/>
  <c r="AX381" i="75"/>
  <c r="AV382" i="75"/>
  <c r="AZ379" i="75"/>
  <c r="BA379" i="75"/>
  <c r="AO44" i="73"/>
  <c r="AS454" i="75"/>
  <c r="AP19" i="78"/>
  <c r="AP20" i="78" s="1"/>
  <c r="AO41" i="80" s="1"/>
  <c r="AN102" i="73" s="1"/>
  <c r="AQ461" i="75"/>
  <c r="AP61" i="78"/>
  <c r="AN105" i="73" s="1"/>
  <c r="AT452" i="75"/>
  <c r="AV18" i="77"/>
  <c r="AV20" i="77" s="1"/>
  <c r="AU451" i="75"/>
  <c r="Z491" i="75"/>
  <c r="AQ460" i="75"/>
  <c r="AF480" i="75"/>
  <c r="AQ459" i="75"/>
  <c r="AR457" i="75"/>
  <c r="AU21" i="76"/>
  <c r="AU23" i="76" s="1"/>
  <c r="AQ61" i="78"/>
  <c r="AO105" i="73" s="1"/>
  <c r="AR25" i="78"/>
  <c r="AR26" i="78"/>
  <c r="AR34" i="78"/>
  <c r="AR24" i="78"/>
  <c r="AR33" i="78"/>
  <c r="AR32" i="78"/>
  <c r="AS456" i="75"/>
  <c r="AS455" i="75"/>
  <c r="AT453" i="75"/>
  <c r="AM470" i="75"/>
  <c r="AL475" i="75"/>
  <c r="AC491" i="75"/>
  <c r="AL474" i="75"/>
  <c r="AL473" i="75"/>
  <c r="AE484" i="75"/>
  <c r="AQ463" i="75"/>
  <c r="AJ471" i="75"/>
  <c r="AH480" i="75"/>
  <c r="AN467" i="75"/>
  <c r="AN468" i="75"/>
  <c r="AS33" i="76"/>
  <c r="AS41" i="76"/>
  <c r="AS12" i="76"/>
  <c r="AS13" i="76" s="1"/>
  <c r="AS51" i="76"/>
  <c r="AS52" i="76" s="1"/>
  <c r="AR20" i="80" s="1"/>
  <c r="AS35" i="76"/>
  <c r="AS42" i="76"/>
  <c r="AS34" i="76"/>
  <c r="AS43" i="76"/>
  <c r="AS22" i="76"/>
  <c r="AS24" i="76" s="1"/>
  <c r="AG485" i="75"/>
  <c r="AK472" i="75"/>
  <c r="AO463" i="75"/>
  <c r="AA496" i="75"/>
  <c r="AP465" i="75"/>
  <c r="AD493" i="75"/>
  <c r="AB491" i="75"/>
  <c r="Y496" i="75"/>
  <c r="AV329" i="75"/>
  <c r="AX164" i="75"/>
  <c r="AX107" i="75"/>
  <c r="AY326" i="75"/>
  <c r="AY106" i="75"/>
  <c r="AY163" i="75"/>
  <c r="BA326" i="75"/>
  <c r="AW328" i="75"/>
  <c r="BA106" i="75"/>
  <c r="AX328" i="75"/>
  <c r="AZ162" i="75"/>
  <c r="AV108" i="75"/>
  <c r="AW165" i="75"/>
  <c r="BA162" i="75"/>
  <c r="AZ326" i="75"/>
  <c r="AZ106" i="75"/>
  <c r="AQ19" i="78" l="1"/>
  <c r="AQ20" i="78" s="1"/>
  <c r="AP41" i="80" s="1"/>
  <c r="AO102" i="73" s="1"/>
  <c r="AT31" i="77"/>
  <c r="AT39" i="77"/>
  <c r="AT32" i="77"/>
  <c r="AT19" i="77"/>
  <c r="AT21" i="77" s="1"/>
  <c r="AT41" i="77"/>
  <c r="AT33" i="77"/>
  <c r="AT40" i="77"/>
  <c r="AT50" i="77"/>
  <c r="AT51" i="77" s="1"/>
  <c r="AS29" i="80" s="1"/>
  <c r="AS10" i="78"/>
  <c r="AS16" i="78" s="1"/>
  <c r="AS12" i="78"/>
  <c r="AS18" i="78" s="1"/>
  <c r="AS11" i="78"/>
  <c r="AS17" i="78" s="1"/>
  <c r="AO46" i="73"/>
  <c r="AP45" i="73"/>
  <c r="AN46" i="73"/>
  <c r="BA380" i="75"/>
  <c r="AV383" i="75"/>
  <c r="AX382" i="75"/>
  <c r="AY380" i="75"/>
  <c r="AZ380" i="75"/>
  <c r="AW382" i="75"/>
  <c r="AP44" i="73"/>
  <c r="Z492" i="75"/>
  <c r="AR458" i="75"/>
  <c r="AF481" i="75"/>
  <c r="AS24" i="78"/>
  <c r="AS33" i="78"/>
  <c r="AS32" i="78"/>
  <c r="AS26" i="78"/>
  <c r="AS25" i="78"/>
  <c r="AS34" i="78"/>
  <c r="AR19" i="78"/>
  <c r="AR20" i="78" s="1"/>
  <c r="AQ41" i="80" s="1"/>
  <c r="AP102" i="73" s="1"/>
  <c r="AR61" i="78"/>
  <c r="AP105" i="73" s="1"/>
  <c r="AI475" i="75"/>
  <c r="AU454" i="75"/>
  <c r="AT454" i="75"/>
  <c r="AI476" i="75"/>
  <c r="AC492" i="75"/>
  <c r="AE485" i="75"/>
  <c r="AQ464" i="75"/>
  <c r="AJ472" i="75"/>
  <c r="AT33" i="76"/>
  <c r="AT43" i="76"/>
  <c r="AT42" i="76"/>
  <c r="AT35" i="76"/>
  <c r="AT22" i="76"/>
  <c r="AT24" i="76" s="1"/>
  <c r="AT34" i="76"/>
  <c r="AT41" i="76"/>
  <c r="AT51" i="76"/>
  <c r="AT52" i="76" s="1"/>
  <c r="AS20" i="80" s="1"/>
  <c r="AT12" i="76"/>
  <c r="AT13" i="76" s="1"/>
  <c r="AH481" i="75"/>
  <c r="AN470" i="75"/>
  <c r="AN469" i="75"/>
  <c r="AN471" i="75"/>
  <c r="AN472" i="75"/>
  <c r="AG486" i="75"/>
  <c r="AK473" i="75"/>
  <c r="AO465" i="75"/>
  <c r="AO464" i="75"/>
  <c r="AA497" i="75"/>
  <c r="AA498" i="75"/>
  <c r="AB492" i="75"/>
  <c r="AD494" i="75"/>
  <c r="AP466" i="75"/>
  <c r="Y498" i="75"/>
  <c r="Y497" i="75"/>
  <c r="BA163" i="75"/>
  <c r="AY327" i="75"/>
  <c r="AZ107" i="75"/>
  <c r="AZ327" i="75"/>
  <c r="AY164" i="75"/>
  <c r="AZ163" i="75"/>
  <c r="BA107" i="75"/>
  <c r="AX165" i="75"/>
  <c r="AX108" i="75"/>
  <c r="AY107" i="75"/>
  <c r="BA327" i="75"/>
  <c r="BA164" i="75"/>
  <c r="AX329" i="75"/>
  <c r="AW329" i="75"/>
  <c r="AP46" i="73" l="1"/>
  <c r="AU40" i="77"/>
  <c r="AU41" i="77"/>
  <c r="AU39" i="77"/>
  <c r="AU19" i="77"/>
  <c r="AU21" i="77" s="1"/>
  <c r="AU50" i="77"/>
  <c r="AU51" i="77" s="1"/>
  <c r="AT29" i="80" s="1"/>
  <c r="AU31" i="77"/>
  <c r="AU33" i="77"/>
  <c r="AU32" i="77"/>
  <c r="AT11" i="78"/>
  <c r="AT17" i="78" s="1"/>
  <c r="AT10" i="78"/>
  <c r="AT16" i="78" s="1"/>
  <c r="AT12" i="78"/>
  <c r="AT18" i="78" s="1"/>
  <c r="AW18" i="77"/>
  <c r="AW20" i="77" s="1"/>
  <c r="AQ45" i="73"/>
  <c r="AZ381" i="75"/>
  <c r="AY381" i="75"/>
  <c r="AW383" i="75"/>
  <c r="BA381" i="75"/>
  <c r="AX383" i="75"/>
  <c r="AQ44" i="73"/>
  <c r="AU453" i="75"/>
  <c r="AU452" i="75"/>
  <c r="AT455" i="75"/>
  <c r="AT456" i="75"/>
  <c r="AW449" i="75"/>
  <c r="AR459" i="75"/>
  <c r="Z493" i="75"/>
  <c r="AF482" i="75"/>
  <c r="AV449" i="75"/>
  <c r="AS19" i="78"/>
  <c r="AS20" i="78" s="1"/>
  <c r="AR41" i="80" s="1"/>
  <c r="AQ102" i="73" s="1"/>
  <c r="AS61" i="78"/>
  <c r="AQ105" i="73" s="1"/>
  <c r="AT33" i="78"/>
  <c r="AT26" i="78"/>
  <c r="AT25" i="78"/>
  <c r="AT34" i="78"/>
  <c r="AT32" i="78"/>
  <c r="AT24" i="78"/>
  <c r="AS457" i="75"/>
  <c r="AM471" i="75"/>
  <c r="AL476" i="75"/>
  <c r="AM472" i="75"/>
  <c r="AM473" i="75"/>
  <c r="AL477" i="75"/>
  <c r="AC493" i="75"/>
  <c r="AM474" i="75"/>
  <c r="AE486" i="75"/>
  <c r="AQ465" i="75"/>
  <c r="AU33" i="76"/>
  <c r="AU41" i="76"/>
  <c r="AU35" i="76"/>
  <c r="AU51" i="76"/>
  <c r="AU52" i="76" s="1"/>
  <c r="AT20" i="80" s="1"/>
  <c r="AU22" i="76"/>
  <c r="AU24" i="76" s="1"/>
  <c r="AU34" i="76"/>
  <c r="AU12" i="76"/>
  <c r="AU13" i="76" s="1"/>
  <c r="AU43" i="76"/>
  <c r="AU42" i="76"/>
  <c r="AJ473" i="75"/>
  <c r="AH482" i="75"/>
  <c r="AN473" i="75"/>
  <c r="AG487" i="75"/>
  <c r="AK474" i="75"/>
  <c r="AP467" i="75"/>
  <c r="AB493" i="75"/>
  <c r="AD495" i="75"/>
  <c r="AY165" i="75"/>
  <c r="AY328" i="75"/>
  <c r="BA328" i="75"/>
  <c r="BA165" i="75"/>
  <c r="AZ108" i="75"/>
  <c r="BA166" i="75"/>
  <c r="AZ328" i="75"/>
  <c r="AY166" i="75"/>
  <c r="AZ164" i="75"/>
  <c r="AX109" i="75"/>
  <c r="AX110" i="75"/>
  <c r="AX166" i="75"/>
  <c r="AX330" i="75"/>
  <c r="BA108" i="75"/>
  <c r="BA109" i="75" s="1"/>
  <c r="AW330" i="75"/>
  <c r="AY108" i="75"/>
  <c r="AV50" i="77" l="1"/>
  <c r="AV51" i="77" s="1"/>
  <c r="AU29" i="80" s="1"/>
  <c r="AV39" i="77"/>
  <c r="AV40" i="77"/>
  <c r="AV31" i="77"/>
  <c r="AV32" i="77"/>
  <c r="AV33" i="77"/>
  <c r="AV19" i="77"/>
  <c r="AV21" i="77" s="1"/>
  <c r="AV41" i="77"/>
  <c r="AW21" i="76"/>
  <c r="AW23" i="76" s="1"/>
  <c r="AX18" i="77"/>
  <c r="AX20" i="77" s="1"/>
  <c r="AU12" i="78"/>
  <c r="AU18" i="78" s="1"/>
  <c r="AU11" i="78"/>
  <c r="AU17" i="78" s="1"/>
  <c r="AU10" i="78"/>
  <c r="AU16" i="78" s="1"/>
  <c r="AR45" i="73"/>
  <c r="AQ46" i="73"/>
  <c r="AX384" i="75"/>
  <c r="AZ382" i="75"/>
  <c r="BA382" i="75"/>
  <c r="AY382" i="75"/>
  <c r="AW384" i="75"/>
  <c r="AR44" i="73"/>
  <c r="AT61" i="78"/>
  <c r="AR105" i="73" s="1"/>
  <c r="AF483" i="75"/>
  <c r="AV451" i="75"/>
  <c r="Z494" i="75"/>
  <c r="AV450" i="75"/>
  <c r="AU455" i="75"/>
  <c r="AR460" i="75"/>
  <c r="AW450" i="75"/>
  <c r="AT19" i="78"/>
  <c r="AT20" i="78" s="1"/>
  <c r="AS41" i="80" s="1"/>
  <c r="AR102" i="73" s="1"/>
  <c r="AU24" i="78"/>
  <c r="AU32" i="78"/>
  <c r="AU34" i="78"/>
  <c r="AU25" i="78"/>
  <c r="AU33" i="78"/>
  <c r="AU26" i="78"/>
  <c r="AI478" i="75"/>
  <c r="AI477" i="75"/>
  <c r="AT457" i="75"/>
  <c r="AS458" i="75"/>
  <c r="AC494" i="75"/>
  <c r="AL478" i="75"/>
  <c r="AM475" i="75"/>
  <c r="AV51" i="76"/>
  <c r="AV52" i="76" s="1"/>
  <c r="AU20" i="80" s="1"/>
  <c r="AV33" i="76"/>
  <c r="AV12" i="76"/>
  <c r="AV13" i="76" s="1"/>
  <c r="AV35" i="76"/>
  <c r="AV41" i="76"/>
  <c r="AV22" i="76"/>
  <c r="AV24" i="76" s="1"/>
  <c r="AV43" i="76"/>
  <c r="AV34" i="76"/>
  <c r="AV42" i="76"/>
  <c r="AE487" i="75"/>
  <c r="AQ466" i="75"/>
  <c r="AJ474" i="75"/>
  <c r="AH483" i="75"/>
  <c r="AN474" i="75"/>
  <c r="AG488" i="75"/>
  <c r="AK475" i="75"/>
  <c r="AO466" i="75"/>
  <c r="AB494" i="75"/>
  <c r="AP468" i="75"/>
  <c r="AD496" i="75"/>
  <c r="AX331" i="75"/>
  <c r="AZ329" i="75"/>
  <c r="BA329" i="75"/>
  <c r="AZ109" i="75"/>
  <c r="BA167" i="75"/>
  <c r="AY329" i="75"/>
  <c r="AZ165" i="75"/>
  <c r="AY167" i="75"/>
  <c r="BA110" i="75"/>
  <c r="AY109" i="75"/>
  <c r="AW31" i="77" l="1"/>
  <c r="AW39" i="77"/>
  <c r="AW33" i="77"/>
  <c r="AW50" i="77"/>
  <c r="AW51" i="77" s="1"/>
  <c r="AV29" i="80" s="1"/>
  <c r="AW41" i="77"/>
  <c r="AW32" i="77"/>
  <c r="AW19" i="77"/>
  <c r="AW21" i="77" s="1"/>
  <c r="AW40" i="77"/>
  <c r="AV11" i="78"/>
  <c r="AV17" i="78" s="1"/>
  <c r="AV10" i="78"/>
  <c r="AV12" i="78"/>
  <c r="AV18" i="78" s="1"/>
  <c r="AY19" i="77"/>
  <c r="AY21" i="77" s="1"/>
  <c r="AR46" i="73"/>
  <c r="AS45" i="73"/>
  <c r="AZ383" i="75"/>
  <c r="BA383" i="75"/>
  <c r="AX385" i="75"/>
  <c r="AY383" i="75"/>
  <c r="AS44" i="73"/>
  <c r="AU19" i="78"/>
  <c r="AU20" i="78" s="1"/>
  <c r="AT41" i="80" s="1"/>
  <c r="AS102" i="73" s="1"/>
  <c r="AU61" i="78"/>
  <c r="AS105" i="73" s="1"/>
  <c r="AU456" i="75"/>
  <c r="AR462" i="75"/>
  <c r="AR461" i="75"/>
  <c r="AF484" i="75"/>
  <c r="Z495" i="75"/>
  <c r="AV452" i="75"/>
  <c r="AV32" i="78"/>
  <c r="AV26" i="78"/>
  <c r="AV24" i="78"/>
  <c r="AV34" i="78"/>
  <c r="AV25" i="78"/>
  <c r="AV33" i="78"/>
  <c r="AT459" i="75"/>
  <c r="AT458" i="75"/>
  <c r="AS459" i="75"/>
  <c r="AL479" i="75"/>
  <c r="AC495" i="75"/>
  <c r="AM476" i="75"/>
  <c r="AW12" i="76"/>
  <c r="AW13" i="76" s="1"/>
  <c r="AW51" i="76"/>
  <c r="AW52" i="76" s="1"/>
  <c r="AV20" i="80" s="1"/>
  <c r="AW35" i="76"/>
  <c r="AW33" i="76"/>
  <c r="AW43" i="76"/>
  <c r="AW42" i="76"/>
  <c r="AW41" i="76"/>
  <c r="AW34" i="76"/>
  <c r="AW22" i="76"/>
  <c r="AW24" i="76" s="1"/>
  <c r="AE488" i="75"/>
  <c r="AQ467" i="75"/>
  <c r="AJ475" i="75"/>
  <c r="AH484" i="75"/>
  <c r="AN475" i="75"/>
  <c r="AG489" i="75"/>
  <c r="AK476" i="75"/>
  <c r="AO467" i="75"/>
  <c r="AB495" i="75"/>
  <c r="AD498" i="75"/>
  <c r="AD497" i="75"/>
  <c r="AP469" i="75"/>
  <c r="AZ166" i="75"/>
  <c r="BA111" i="75"/>
  <c r="AY330" i="75"/>
  <c r="BA168" i="75"/>
  <c r="BA330" i="75"/>
  <c r="AZ110" i="75"/>
  <c r="AY110" i="75"/>
  <c r="AZ330" i="75"/>
  <c r="AX39" i="77" l="1"/>
  <c r="AX40" i="77"/>
  <c r="AX33" i="77"/>
  <c r="AX31" i="77"/>
  <c r="AX50" i="77"/>
  <c r="AX51" i="77" s="1"/>
  <c r="AW29" i="80" s="1"/>
  <c r="AX41" i="77"/>
  <c r="AX32" i="77"/>
  <c r="AX19" i="77"/>
  <c r="AX21" i="77" s="1"/>
  <c r="AZ40" i="77"/>
  <c r="AZ39" i="77"/>
  <c r="AZ50" i="77"/>
  <c r="AZ51" i="77" s="1"/>
  <c r="AY29" i="80" s="1"/>
  <c r="AZ33" i="77"/>
  <c r="AZ41" i="77"/>
  <c r="AZ32" i="77"/>
  <c r="AZ31" i="77"/>
  <c r="AZ18" i="77"/>
  <c r="AZ20" i="77" s="1"/>
  <c r="AW12" i="78"/>
  <c r="AW18" i="78" s="1"/>
  <c r="AW11" i="78"/>
  <c r="AW17" i="78" s="1"/>
  <c r="AW10" i="78"/>
  <c r="AS46" i="73"/>
  <c r="AT45" i="73"/>
  <c r="AZ384" i="75"/>
  <c r="BA384" i="75"/>
  <c r="AY384" i="75"/>
  <c r="AV61" i="78"/>
  <c r="AT105" i="73" s="1"/>
  <c r="AT44" i="73"/>
  <c r="AV16" i="78"/>
  <c r="AV19" i="78"/>
  <c r="AV20" i="78" s="1"/>
  <c r="AU41" i="80" s="1"/>
  <c r="AT102" i="73" s="1"/>
  <c r="AX22" i="76"/>
  <c r="AX24" i="76" s="1"/>
  <c r="AX449" i="75"/>
  <c r="AW451" i="75"/>
  <c r="AF485" i="75"/>
  <c r="AU457" i="75"/>
  <c r="Z496" i="75"/>
  <c r="AV453" i="75"/>
  <c r="AW34" i="78"/>
  <c r="AW26" i="78"/>
  <c r="AW25" i="78"/>
  <c r="AW33" i="78"/>
  <c r="AW24" i="78"/>
  <c r="AW32" i="78"/>
  <c r="AY22" i="76"/>
  <c r="AY24" i="76" s="1"/>
  <c r="AI479" i="75"/>
  <c r="AS460" i="75"/>
  <c r="AC496" i="75"/>
  <c r="AL480" i="75"/>
  <c r="AX43" i="76"/>
  <c r="AX21" i="76"/>
  <c r="AX23" i="76" s="1"/>
  <c r="AX34" i="76"/>
  <c r="AX41" i="76"/>
  <c r="AX35" i="76"/>
  <c r="AX33" i="76"/>
  <c r="AX12" i="76"/>
  <c r="AX13" i="76" s="1"/>
  <c r="AX42" i="76"/>
  <c r="AX51" i="76"/>
  <c r="AX52" i="76" s="1"/>
  <c r="AW20" i="80" s="1"/>
  <c r="AM477" i="75"/>
  <c r="AE489" i="75"/>
  <c r="AQ468" i="75"/>
  <c r="AJ476" i="75"/>
  <c r="AH485" i="75"/>
  <c r="AN476" i="75"/>
  <c r="AG490" i="75"/>
  <c r="AK477" i="75"/>
  <c r="AO468" i="75"/>
  <c r="AP470" i="75"/>
  <c r="AB496" i="75"/>
  <c r="BA169" i="75"/>
  <c r="AZ331" i="75"/>
  <c r="AY331" i="75"/>
  <c r="AZ167" i="75"/>
  <c r="BA331" i="75"/>
  <c r="AZ111" i="75"/>
  <c r="BA112" i="75"/>
  <c r="AY111" i="75"/>
  <c r="AZ168" i="75"/>
  <c r="AY40" i="77" l="1"/>
  <c r="AY31" i="77"/>
  <c r="AY18" i="77"/>
  <c r="AY20" i="77" s="1"/>
  <c r="AY41" i="77"/>
  <c r="AY33" i="77"/>
  <c r="AY39" i="77"/>
  <c r="AY32" i="77"/>
  <c r="AY50" i="77"/>
  <c r="AY51" i="77" s="1"/>
  <c r="AX29" i="80" s="1"/>
  <c r="BA33" i="77"/>
  <c r="BA40" i="77"/>
  <c r="BA31" i="77"/>
  <c r="BA39" i="77"/>
  <c r="BA50" i="77"/>
  <c r="BA51" i="77" s="1"/>
  <c r="AZ29" i="80" s="1"/>
  <c r="BA32" i="77"/>
  <c r="BA41" i="77"/>
  <c r="AX11" i="78"/>
  <c r="AX17" i="78" s="1"/>
  <c r="AX10" i="78"/>
  <c r="AX12" i="78"/>
  <c r="AU45" i="73"/>
  <c r="AT46" i="73"/>
  <c r="AZ385" i="75"/>
  <c r="BA385" i="75"/>
  <c r="AY385" i="75"/>
  <c r="AW19" i="78"/>
  <c r="AW20" i="78" s="1"/>
  <c r="AV41" i="80" s="1"/>
  <c r="AU102" i="73" s="1"/>
  <c r="AY42" i="76"/>
  <c r="AY33" i="76"/>
  <c r="AY34" i="76"/>
  <c r="AY43" i="76"/>
  <c r="AY41" i="76"/>
  <c r="AY35" i="76"/>
  <c r="AY21" i="76"/>
  <c r="AY23" i="76" s="1"/>
  <c r="AY12" i="76"/>
  <c r="AY13" i="76" s="1"/>
  <c r="AY51" i="76"/>
  <c r="AY52" i="76" s="1"/>
  <c r="AX20" i="80" s="1"/>
  <c r="AU44" i="73"/>
  <c r="AX450" i="75"/>
  <c r="AW16" i="78"/>
  <c r="AW61" i="78"/>
  <c r="AU105" i="73" s="1"/>
  <c r="AU461" i="75"/>
  <c r="AU460" i="75"/>
  <c r="AU458" i="75"/>
  <c r="AW452" i="75"/>
  <c r="Z498" i="75"/>
  <c r="Z497" i="75"/>
  <c r="AF486" i="75"/>
  <c r="AR464" i="75"/>
  <c r="AV454" i="75"/>
  <c r="AR463" i="75"/>
  <c r="AU459" i="75"/>
  <c r="AX34" i="78"/>
  <c r="AX32" i="78"/>
  <c r="AX24" i="78"/>
  <c r="AX26" i="78"/>
  <c r="AX25" i="78"/>
  <c r="AX18" i="78"/>
  <c r="AX33" i="78"/>
  <c r="AZ12" i="76"/>
  <c r="AZ13" i="76" s="1"/>
  <c r="AZ42" i="76"/>
  <c r="AZ51" i="76"/>
  <c r="AZ52" i="76" s="1"/>
  <c r="AY20" i="80" s="1"/>
  <c r="AZ21" i="76"/>
  <c r="AZ23" i="76" s="1"/>
  <c r="AZ41" i="76"/>
  <c r="AZ34" i="76"/>
  <c r="AZ35" i="76"/>
  <c r="AZ33" i="76"/>
  <c r="AZ43" i="76"/>
  <c r="AT460" i="75"/>
  <c r="AS461" i="75"/>
  <c r="AI481" i="75"/>
  <c r="AI480" i="75"/>
  <c r="AL481" i="75"/>
  <c r="AC498" i="75"/>
  <c r="AC497" i="75"/>
  <c r="AM479" i="75"/>
  <c r="AM478" i="75"/>
  <c r="AE490" i="75"/>
  <c r="AQ469" i="75"/>
  <c r="AJ477" i="75"/>
  <c r="AH486" i="75"/>
  <c r="AN477" i="75"/>
  <c r="AG491" i="75"/>
  <c r="AK479" i="75"/>
  <c r="AK478" i="75"/>
  <c r="AO469" i="75"/>
  <c r="AP471" i="75"/>
  <c r="AB498" i="75"/>
  <c r="AB497" i="75"/>
  <c r="BA332" i="75"/>
  <c r="AZ112" i="75"/>
  <c r="AY332" i="75"/>
  <c r="BA113" i="75"/>
  <c r="AZ332" i="75"/>
  <c r="AY10" i="78" l="1"/>
  <c r="AY16" i="78" s="1"/>
  <c r="AY12" i="78"/>
  <c r="AY18" i="78" s="1"/>
  <c r="AY11" i="78"/>
  <c r="AY17" i="78" s="1"/>
  <c r="AV45" i="73"/>
  <c r="AU46" i="73"/>
  <c r="BA386" i="75"/>
  <c r="AY386" i="75"/>
  <c r="AZ386" i="75"/>
  <c r="AX61" i="78"/>
  <c r="AV105" i="73" s="1"/>
  <c r="AV44" i="73"/>
  <c r="AX16" i="78"/>
  <c r="AX19" i="78"/>
  <c r="AX20" i="78" s="1"/>
  <c r="AW41" i="80" s="1"/>
  <c r="AV102" i="73" s="1"/>
  <c r="AX452" i="75"/>
  <c r="AX453" i="75"/>
  <c r="AX451" i="75"/>
  <c r="AF487" i="75"/>
  <c r="AW455" i="75"/>
  <c r="AW453" i="75"/>
  <c r="AV455" i="75"/>
  <c r="AY32" i="78"/>
  <c r="AY26" i="78"/>
  <c r="AY34" i="78"/>
  <c r="AY25" i="78"/>
  <c r="AY33" i="78"/>
  <c r="AY24" i="78"/>
  <c r="BA12" i="76"/>
  <c r="BA13" i="76" s="1"/>
  <c r="BA22" i="76"/>
  <c r="BA24" i="76" s="1"/>
  <c r="BA35" i="76"/>
  <c r="BA41" i="76"/>
  <c r="BA51" i="76"/>
  <c r="BA52" i="76" s="1"/>
  <c r="AZ20" i="80" s="1"/>
  <c r="BA34" i="76"/>
  <c r="BA33" i="76"/>
  <c r="BA42" i="76"/>
  <c r="BA43" i="76"/>
  <c r="AS462" i="75"/>
  <c r="AT463" i="75"/>
  <c r="AT461" i="75"/>
  <c r="AL482" i="75"/>
  <c r="AE491" i="75"/>
  <c r="AQ470" i="75"/>
  <c r="AJ478" i="75"/>
  <c r="AH487" i="75"/>
  <c r="AN478" i="75"/>
  <c r="AG492" i="75"/>
  <c r="AO470" i="75"/>
  <c r="AO471" i="75"/>
  <c r="AP472" i="75"/>
  <c r="BA333" i="75"/>
  <c r="AZ333" i="75"/>
  <c r="AZ12" i="78" l="1"/>
  <c r="AZ18" i="78" s="1"/>
  <c r="AZ11" i="78"/>
  <c r="AZ17" i="78" s="1"/>
  <c r="AZ10" i="78"/>
  <c r="AZ387" i="75"/>
  <c r="AV46" i="73"/>
  <c r="AW45" i="73"/>
  <c r="BA387" i="75"/>
  <c r="AW44" i="73"/>
  <c r="AY61" i="78"/>
  <c r="AW105" i="73" s="1"/>
  <c r="AY19" i="78"/>
  <c r="AY20" i="78" s="1"/>
  <c r="AX41" i="80" s="1"/>
  <c r="AW102" i="73" s="1"/>
  <c r="AY449" i="75"/>
  <c r="AU463" i="75"/>
  <c r="AU462" i="75"/>
  <c r="AZ25" i="78"/>
  <c r="AZ24" i="78"/>
  <c r="AZ26" i="78"/>
  <c r="AZ33" i="78"/>
  <c r="AZ34" i="78"/>
  <c r="AZ32" i="78"/>
  <c r="AF489" i="75"/>
  <c r="AF488" i="75"/>
  <c r="AV456" i="75"/>
  <c r="AX456" i="75"/>
  <c r="AZ450" i="75"/>
  <c r="AW454" i="75"/>
  <c r="AR465" i="75"/>
  <c r="AT462" i="75"/>
  <c r="AX454" i="75"/>
  <c r="AX455" i="75"/>
  <c r="AT465" i="75"/>
  <c r="AI482" i="75"/>
  <c r="AS463" i="75"/>
  <c r="AT468" i="75"/>
  <c r="AT466" i="75"/>
  <c r="AT467" i="75"/>
  <c r="AY450" i="75"/>
  <c r="AT464" i="75"/>
  <c r="AZ449" i="75"/>
  <c r="AL483" i="75"/>
  <c r="AM481" i="75"/>
  <c r="AM480" i="75"/>
  <c r="AM482" i="75"/>
  <c r="AE492" i="75"/>
  <c r="AQ471" i="75"/>
  <c r="AJ479" i="75"/>
  <c r="AH488" i="75"/>
  <c r="AG493" i="75"/>
  <c r="AT469" i="75"/>
  <c r="AK480" i="75"/>
  <c r="AK481" i="75"/>
  <c r="AO472" i="75"/>
  <c r="AO473" i="75"/>
  <c r="AP473" i="75"/>
  <c r="BA334" i="75"/>
  <c r="BA12" i="78" l="1"/>
  <c r="BA18" i="78" s="1"/>
  <c r="BA11" i="78"/>
  <c r="BA17" i="78" s="1"/>
  <c r="BA10" i="78"/>
  <c r="BA16" i="78" s="1"/>
  <c r="AW46" i="73"/>
  <c r="AX44" i="73"/>
  <c r="AX45" i="73"/>
  <c r="BA388" i="75"/>
  <c r="AZ61" i="78"/>
  <c r="AX105" i="73" s="1"/>
  <c r="AZ19" i="78"/>
  <c r="AZ20" i="78" s="1"/>
  <c r="AY41" i="80" s="1"/>
  <c r="AX102" i="73" s="1"/>
  <c r="AZ16" i="78"/>
  <c r="BA24" i="78"/>
  <c r="BA32" i="78"/>
  <c r="BA26" i="78"/>
  <c r="BA34" i="78"/>
  <c r="BA25" i="78"/>
  <c r="BA449" i="75"/>
  <c r="C93" i="67" s="1"/>
  <c r="BA33" i="78"/>
  <c r="AU464" i="75"/>
  <c r="AW457" i="75"/>
  <c r="AW456" i="75"/>
  <c r="AV457" i="75"/>
  <c r="AY452" i="75"/>
  <c r="AR466" i="75"/>
  <c r="AS464" i="75"/>
  <c r="AI483" i="75"/>
  <c r="AY451" i="75"/>
  <c r="AL484" i="75"/>
  <c r="AM483" i="75"/>
  <c r="AM484" i="75"/>
  <c r="AE493" i="75"/>
  <c r="AQ472" i="75"/>
  <c r="AJ480" i="75"/>
  <c r="AH489" i="75"/>
  <c r="AN479" i="75"/>
  <c r="AG494" i="75"/>
  <c r="AK482" i="75"/>
  <c r="AN480" i="75"/>
  <c r="AO474" i="75"/>
  <c r="AM485" i="75"/>
  <c r="AK483" i="75"/>
  <c r="AP474" i="75"/>
  <c r="AX46" i="73" l="1"/>
  <c r="AY44" i="73"/>
  <c r="AY45" i="73"/>
  <c r="BA19" i="78"/>
  <c r="BA20" i="78" s="1"/>
  <c r="AZ41" i="80" s="1"/>
  <c r="AY102" i="73" s="1"/>
  <c r="C91" i="67"/>
  <c r="C92" i="67"/>
  <c r="C69" i="67"/>
  <c r="C70" i="67"/>
  <c r="C37" i="67"/>
  <c r="C68" i="67"/>
  <c r="C35" i="67"/>
  <c r="C36" i="67"/>
  <c r="BA61" i="78"/>
  <c r="AY105" i="73" s="1"/>
  <c r="AZ451" i="75"/>
  <c r="BA450" i="75"/>
  <c r="E5" i="78" s="1"/>
  <c r="AV458" i="75"/>
  <c r="AR468" i="75"/>
  <c r="AR467" i="75"/>
  <c r="AF490" i="75"/>
  <c r="AW458" i="75"/>
  <c r="D5" i="78"/>
  <c r="D5" i="77"/>
  <c r="D5" i="76"/>
  <c r="AX458" i="75"/>
  <c r="AX457" i="75"/>
  <c r="AI484" i="75"/>
  <c r="AZ452" i="75"/>
  <c r="AS466" i="75"/>
  <c r="AS465" i="75"/>
  <c r="AO475" i="75"/>
  <c r="AL485" i="75"/>
  <c r="AE495" i="75"/>
  <c r="AX459" i="75"/>
  <c r="AE494" i="75"/>
  <c r="AQ473" i="75"/>
  <c r="AJ481" i="75"/>
  <c r="AH490" i="75"/>
  <c r="AG495" i="75"/>
  <c r="AT470" i="75"/>
  <c r="AN481" i="75"/>
  <c r="AM486" i="75"/>
  <c r="AE496" i="75"/>
  <c r="AK484" i="75"/>
  <c r="AP475" i="75"/>
  <c r="E37" i="78"/>
  <c r="E49" i="78"/>
  <c r="D44" i="77"/>
  <c r="D59" i="76"/>
  <c r="E28" i="78"/>
  <c r="D77" i="77"/>
  <c r="D101" i="77"/>
  <c r="D92" i="77"/>
  <c r="E46" i="78"/>
  <c r="E36" i="78"/>
  <c r="E38" i="78"/>
  <c r="E48" i="78"/>
  <c r="D37" i="76"/>
  <c r="D94" i="77"/>
  <c r="D22" i="77"/>
  <c r="D43" i="77"/>
  <c r="D100" i="77"/>
  <c r="E30" i="78"/>
  <c r="D44" i="76"/>
  <c r="D14" i="76"/>
  <c r="D42" i="77"/>
  <c r="D49" i="78"/>
  <c r="D99" i="77"/>
  <c r="D38" i="76"/>
  <c r="D38" i="78"/>
  <c r="D35" i="78"/>
  <c r="D47" i="76"/>
  <c r="D68" i="77"/>
  <c r="D39" i="76"/>
  <c r="D36" i="76"/>
  <c r="D102" i="77"/>
  <c r="D78" i="77"/>
  <c r="D24" i="77"/>
  <c r="D25" i="76"/>
  <c r="D79" i="77"/>
  <c r="D36" i="77"/>
  <c r="E35" i="78"/>
  <c r="D36" i="78"/>
  <c r="D27" i="76"/>
  <c r="D27" i="78"/>
  <c r="D28" i="78"/>
  <c r="E27" i="78"/>
  <c r="D15" i="76"/>
  <c r="D48" i="78"/>
  <c r="D25" i="77"/>
  <c r="D70" i="77"/>
  <c r="D76" i="77"/>
  <c r="D57" i="76"/>
  <c r="D45" i="77"/>
  <c r="D30" i="78"/>
  <c r="D46" i="78"/>
  <c r="D60" i="76"/>
  <c r="D37" i="78"/>
  <c r="D29" i="78"/>
  <c r="D34" i="77"/>
  <c r="D37" i="77"/>
  <c r="D23" i="77"/>
  <c r="D17" i="76"/>
  <c r="E47" i="78"/>
  <c r="D91" i="77"/>
  <c r="D93" i="77"/>
  <c r="D46" i="76"/>
  <c r="D71" i="77"/>
  <c r="D26" i="76"/>
  <c r="D69" i="77"/>
  <c r="E29" i="78"/>
  <c r="D28" i="76"/>
  <c r="D47" i="78"/>
  <c r="D58" i="76"/>
  <c r="D16" i="76"/>
  <c r="D45" i="76"/>
  <c r="D35" i="77"/>
  <c r="AY46" i="73" l="1"/>
  <c r="E5" i="76"/>
  <c r="E5" i="77"/>
  <c r="D37" i="67"/>
  <c r="D36" i="67"/>
  <c r="D35" i="67"/>
  <c r="D68" i="67"/>
  <c r="D69" i="67"/>
  <c r="D70" i="67"/>
  <c r="D93" i="67"/>
  <c r="D91" i="67"/>
  <c r="D92" i="67"/>
  <c r="AY453" i="75"/>
  <c r="C94" i="67"/>
  <c r="BA451" i="75"/>
  <c r="F5" i="77" s="1"/>
  <c r="AU465" i="75"/>
  <c r="AW459" i="75"/>
  <c r="AV459" i="75"/>
  <c r="AF491" i="75"/>
  <c r="C38" i="67"/>
  <c r="C199" i="67" s="1"/>
  <c r="C71" i="67"/>
  <c r="D39" i="78"/>
  <c r="C42" i="80" s="1"/>
  <c r="D50" i="78"/>
  <c r="C43" i="80" s="1"/>
  <c r="D46" i="77"/>
  <c r="C28" i="80" s="1"/>
  <c r="D26" i="77"/>
  <c r="C27" i="80" s="1"/>
  <c r="D103" i="77"/>
  <c r="C35" i="80" s="1"/>
  <c r="D80" i="77"/>
  <c r="C33" i="80" s="1"/>
  <c r="C34" i="80" s="1"/>
  <c r="C37" i="80" s="1"/>
  <c r="D18" i="76"/>
  <c r="C16" i="80" s="1"/>
  <c r="D48" i="76"/>
  <c r="C19" i="80" s="1"/>
  <c r="D61" i="76"/>
  <c r="C22" i="80" s="1"/>
  <c r="D29" i="76"/>
  <c r="C18" i="80" s="1"/>
  <c r="AI485" i="75"/>
  <c r="AZ453" i="75"/>
  <c r="AY454" i="75"/>
  <c r="AZ454" i="75"/>
  <c r="AL487" i="75"/>
  <c r="AL486" i="75"/>
  <c r="AX460" i="75"/>
  <c r="AQ474" i="75"/>
  <c r="AJ482" i="75"/>
  <c r="AH491" i="75"/>
  <c r="AG496" i="75"/>
  <c r="AT471" i="75"/>
  <c r="AO476" i="75"/>
  <c r="AN482" i="75"/>
  <c r="AM487" i="75"/>
  <c r="E39" i="78"/>
  <c r="D42" i="80" s="1"/>
  <c r="E50" i="78"/>
  <c r="D43" i="80" s="1"/>
  <c r="AK485" i="75"/>
  <c r="AE498" i="75"/>
  <c r="AE497" i="75"/>
  <c r="AP476" i="75"/>
  <c r="C116" i="67"/>
  <c r="C151" i="67"/>
  <c r="C186" i="67"/>
  <c r="C177" i="67"/>
  <c r="C142" i="67"/>
  <c r="C107" i="67"/>
  <c r="C148" i="67"/>
  <c r="C183" i="67"/>
  <c r="C184" i="67"/>
  <c r="C114" i="67"/>
  <c r="C146" i="67"/>
  <c r="C111" i="67"/>
  <c r="C117" i="67"/>
  <c r="C152" i="67"/>
  <c r="C187" i="67"/>
  <c r="C106" i="67"/>
  <c r="C141" i="67"/>
  <c r="C176" i="67"/>
  <c r="C153" i="67"/>
  <c r="C188" i="67"/>
  <c r="C118" i="67"/>
  <c r="C144" i="67"/>
  <c r="C179" i="67"/>
  <c r="C109" i="67"/>
  <c r="C180" i="67"/>
  <c r="C110" i="67"/>
  <c r="C145" i="67"/>
  <c r="F68" i="77"/>
  <c r="E79" i="77"/>
  <c r="E26" i="76"/>
  <c r="E15" i="76"/>
  <c r="E36" i="76"/>
  <c r="F34" i="77"/>
  <c r="F92" i="77"/>
  <c r="E39" i="76"/>
  <c r="E25" i="76"/>
  <c r="E92" i="77"/>
  <c r="E16" i="76"/>
  <c r="E76" i="77"/>
  <c r="E77" i="77"/>
  <c r="E23" i="77"/>
  <c r="E37" i="76"/>
  <c r="E71" i="77"/>
  <c r="F99" i="77"/>
  <c r="F76" i="77"/>
  <c r="E44" i="76"/>
  <c r="F91" i="77"/>
  <c r="F78" i="77"/>
  <c r="E24" i="77"/>
  <c r="E43" i="77"/>
  <c r="E14" i="76"/>
  <c r="F35" i="77"/>
  <c r="F43" i="77"/>
  <c r="E78" i="77"/>
  <c r="E47" i="76"/>
  <c r="F22" i="77"/>
  <c r="F24" i="77"/>
  <c r="E93" i="77"/>
  <c r="F94" i="77"/>
  <c r="F25" i="77"/>
  <c r="E57" i="76"/>
  <c r="E45" i="76"/>
  <c r="F101" i="77"/>
  <c r="E100" i="77"/>
  <c r="E37" i="77"/>
  <c r="F37" i="77"/>
  <c r="E58" i="76"/>
  <c r="F23" i="77"/>
  <c r="E70" i="77"/>
  <c r="E101" i="77"/>
  <c r="F70" i="77"/>
  <c r="E38" i="76"/>
  <c r="F71" i="77"/>
  <c r="E69" i="77"/>
  <c r="E68" i="77"/>
  <c r="E45" i="77"/>
  <c r="F79" i="77"/>
  <c r="E25" i="77"/>
  <c r="E34" i="77"/>
  <c r="E35" i="77"/>
  <c r="F42" i="77"/>
  <c r="F93" i="77"/>
  <c r="E27" i="76"/>
  <c r="F44" i="77"/>
  <c r="E46" i="76"/>
  <c r="F45" i="77"/>
  <c r="E44" i="77"/>
  <c r="F69" i="77"/>
  <c r="F77" i="77"/>
  <c r="E36" i="77"/>
  <c r="E99" i="77"/>
  <c r="E17" i="76"/>
  <c r="E102" i="77"/>
  <c r="E42" i="77"/>
  <c r="E22" i="77"/>
  <c r="E28" i="76"/>
  <c r="F36" i="77"/>
  <c r="E60" i="76"/>
  <c r="E59" i="76"/>
  <c r="E94" i="77"/>
  <c r="F100" i="77"/>
  <c r="E91" i="77"/>
  <c r="F102" i="77"/>
  <c r="C44" i="80" l="1" a="1"/>
  <c r="C44" i="80" s="1"/>
  <c r="B31" i="73" s="1"/>
  <c r="C38" i="80"/>
  <c r="E18" i="76"/>
  <c r="D16" i="80" s="1"/>
  <c r="E48" i="76"/>
  <c r="D19" i="80" s="1"/>
  <c r="E29" i="76"/>
  <c r="D18" i="80" s="1"/>
  <c r="E61" i="76"/>
  <c r="D22" i="80" s="1"/>
  <c r="E26" i="77"/>
  <c r="D27" i="80" s="1"/>
  <c r="E103" i="77"/>
  <c r="D35" i="80" s="1"/>
  <c r="E46" i="77"/>
  <c r="D28" i="80" s="1"/>
  <c r="E80" i="77"/>
  <c r="D33" i="80" s="1"/>
  <c r="D34" i="80" s="1"/>
  <c r="D37" i="80" s="1"/>
  <c r="D94" i="67"/>
  <c r="D71" i="67"/>
  <c r="D38" i="67"/>
  <c r="D241" i="67" s="1"/>
  <c r="E37" i="67"/>
  <c r="E36" i="67"/>
  <c r="E35" i="67"/>
  <c r="E70" i="67"/>
  <c r="C31" i="67"/>
  <c r="C196" i="67" s="1"/>
  <c r="E69" i="67"/>
  <c r="E68" i="67"/>
  <c r="E93" i="67"/>
  <c r="E91" i="67"/>
  <c r="E92" i="67"/>
  <c r="C164" i="67"/>
  <c r="F5" i="78"/>
  <c r="F5" i="76"/>
  <c r="BA452" i="75"/>
  <c r="G5" i="76" s="1"/>
  <c r="AU466" i="75"/>
  <c r="AV461" i="75"/>
  <c r="AV460" i="75"/>
  <c r="AR470" i="75"/>
  <c r="AR469" i="75"/>
  <c r="AF492" i="75"/>
  <c r="AW460" i="75"/>
  <c r="C241" i="67"/>
  <c r="C129" i="67"/>
  <c r="C23" i="80" a="1"/>
  <c r="C23" i="80" s="1"/>
  <c r="C48" i="80" s="1"/>
  <c r="C31" i="80" a="1"/>
  <c r="C31" i="80" s="1"/>
  <c r="C36" i="80" s="1"/>
  <c r="C39" i="80" s="1" a="1"/>
  <c r="C39" i="80" s="1"/>
  <c r="B30" i="73" s="1"/>
  <c r="AY455" i="75"/>
  <c r="AS467" i="75"/>
  <c r="AI486" i="75"/>
  <c r="AZ455" i="75"/>
  <c r="AL488" i="75"/>
  <c r="AX461" i="75"/>
  <c r="AQ475" i="75"/>
  <c r="AJ483" i="75"/>
  <c r="AH492" i="75"/>
  <c r="AG498" i="75"/>
  <c r="AG497" i="75"/>
  <c r="AT472" i="75"/>
  <c r="AO477" i="75"/>
  <c r="AN483" i="75"/>
  <c r="C50" i="80"/>
  <c r="AM488" i="75"/>
  <c r="F103" i="77"/>
  <c r="E35" i="80" s="1"/>
  <c r="F26" i="77"/>
  <c r="E27" i="80" s="1"/>
  <c r="F46" i="77"/>
  <c r="E28" i="80" s="1"/>
  <c r="F80" i="77"/>
  <c r="E33" i="80" s="1"/>
  <c r="E34" i="80" s="1"/>
  <c r="E37" i="80" s="1"/>
  <c r="D44" i="80" a="1"/>
  <c r="D44" i="80" s="1"/>
  <c r="AP477" i="75"/>
  <c r="AK486" i="75"/>
  <c r="D148" i="67"/>
  <c r="D183" i="67"/>
  <c r="D179" i="67"/>
  <c r="D144" i="67"/>
  <c r="D109" i="67"/>
  <c r="D153" i="67"/>
  <c r="D188" i="67"/>
  <c r="D118" i="67"/>
  <c r="C155" i="67"/>
  <c r="D117" i="67"/>
  <c r="D152" i="67"/>
  <c r="D187" i="67"/>
  <c r="D114" i="67"/>
  <c r="D184" i="67"/>
  <c r="D116" i="67"/>
  <c r="D186" i="67"/>
  <c r="D151" i="67"/>
  <c r="D180" i="67"/>
  <c r="D110" i="67"/>
  <c r="D145" i="67"/>
  <c r="D106" i="67"/>
  <c r="D141" i="67"/>
  <c r="D176" i="67"/>
  <c r="C190" i="67"/>
  <c r="D146" i="67"/>
  <c r="D111" i="67"/>
  <c r="D177" i="67"/>
  <c r="D107" i="67"/>
  <c r="D142" i="67"/>
  <c r="C120" i="67"/>
  <c r="G28" i="76"/>
  <c r="F29" i="78"/>
  <c r="F49" i="78"/>
  <c r="G47" i="76"/>
  <c r="F14" i="76"/>
  <c r="F28" i="78"/>
  <c r="F39" i="76"/>
  <c r="F38" i="78"/>
  <c r="F47" i="76"/>
  <c r="G38" i="76"/>
  <c r="G17" i="76"/>
  <c r="F45" i="76"/>
  <c r="G46" i="76"/>
  <c r="F28" i="76"/>
  <c r="G57" i="76"/>
  <c r="F48" i="78"/>
  <c r="F47" i="78"/>
  <c r="F37" i="78"/>
  <c r="G25" i="76"/>
  <c r="F27" i="78"/>
  <c r="F17" i="76"/>
  <c r="F46" i="76"/>
  <c r="G14" i="76"/>
  <c r="F27" i="76"/>
  <c r="F15" i="76"/>
  <c r="F58" i="76"/>
  <c r="G16" i="76"/>
  <c r="G59" i="76"/>
  <c r="F44" i="76"/>
  <c r="G60" i="76"/>
  <c r="F26" i="76"/>
  <c r="F60" i="76"/>
  <c r="G36" i="76"/>
  <c r="F16" i="76"/>
  <c r="G45" i="76"/>
  <c r="F35" i="78"/>
  <c r="F30" i="78"/>
  <c r="F36" i="78"/>
  <c r="G27" i="76"/>
  <c r="G26" i="76"/>
  <c r="F37" i="76"/>
  <c r="F25" i="76"/>
  <c r="F38" i="76"/>
  <c r="G37" i="76"/>
  <c r="G44" i="76"/>
  <c r="G39" i="76"/>
  <c r="F36" i="76"/>
  <c r="F57" i="76"/>
  <c r="G15" i="76"/>
  <c r="F59" i="76"/>
  <c r="F46" i="78"/>
  <c r="G58" i="76"/>
  <c r="D31" i="80" l="1" a="1"/>
  <c r="D31" i="80" s="1"/>
  <c r="D36" i="80" s="1"/>
  <c r="D38" i="80"/>
  <c r="E38" i="80"/>
  <c r="D23" i="80" a="1"/>
  <c r="D23" i="80" s="1"/>
  <c r="D48" i="80" s="1"/>
  <c r="D31" i="67"/>
  <c r="D87" i="67" s="1"/>
  <c r="E94" i="67"/>
  <c r="C30" i="67"/>
  <c r="C40" i="67" s="1"/>
  <c r="C161" i="67"/>
  <c r="C162" i="67" s="1"/>
  <c r="C160" i="67" s="1"/>
  <c r="C166" i="67" s="1"/>
  <c r="D129" i="67"/>
  <c r="C64" i="67"/>
  <c r="C87" i="67"/>
  <c r="C126" i="67"/>
  <c r="C127" i="67" s="1"/>
  <c r="C250" i="67" s="1"/>
  <c r="G5" i="78"/>
  <c r="D199" i="67"/>
  <c r="C238" i="67"/>
  <c r="C239" i="67" s="1"/>
  <c r="C263" i="67" s="1"/>
  <c r="C11" i="80" s="1"/>
  <c r="D164" i="67"/>
  <c r="F70" i="67"/>
  <c r="F37" i="67"/>
  <c r="F36" i="67"/>
  <c r="F35" i="67"/>
  <c r="F68" i="67"/>
  <c r="F69" i="67"/>
  <c r="G5" i="77"/>
  <c r="F93" i="67"/>
  <c r="F91" i="67"/>
  <c r="F92" i="67"/>
  <c r="F39" i="78"/>
  <c r="E42" i="80" s="1"/>
  <c r="F50" i="78"/>
  <c r="E43" i="80" s="1"/>
  <c r="F29" i="76"/>
  <c r="E18" i="80" s="1"/>
  <c r="F61" i="76"/>
  <c r="E22" i="80" s="1"/>
  <c r="F48" i="76"/>
  <c r="E19" i="80" s="1"/>
  <c r="F18" i="76"/>
  <c r="E16" i="80" s="1"/>
  <c r="E71" i="67"/>
  <c r="E38" i="67"/>
  <c r="E129" i="67" s="1"/>
  <c r="AU468" i="75"/>
  <c r="AU467" i="75"/>
  <c r="AF493" i="75"/>
  <c r="AV462" i="75"/>
  <c r="B29" i="73"/>
  <c r="C49" i="80"/>
  <c r="G18" i="76"/>
  <c r="F16" i="80" s="1"/>
  <c r="G29" i="76"/>
  <c r="F18" i="80" s="1"/>
  <c r="G48" i="76"/>
  <c r="F19" i="80" s="1"/>
  <c r="G61" i="76"/>
  <c r="F22" i="80" s="1"/>
  <c r="AZ458" i="75"/>
  <c r="AZ457" i="75"/>
  <c r="AS468" i="75"/>
  <c r="AI487" i="75"/>
  <c r="AY456" i="75"/>
  <c r="AZ456" i="75"/>
  <c r="AX462" i="75"/>
  <c r="AQ477" i="75"/>
  <c r="AQ476" i="75"/>
  <c r="AJ484" i="75"/>
  <c r="AH493" i="75"/>
  <c r="AT473" i="75"/>
  <c r="AN486" i="75"/>
  <c r="AN485" i="75"/>
  <c r="AN484" i="75"/>
  <c r="AO479" i="75"/>
  <c r="AO478" i="75"/>
  <c r="AM489" i="75"/>
  <c r="E31" i="80" a="1"/>
  <c r="E31" i="80" s="1"/>
  <c r="E36" i="80" s="1"/>
  <c r="C31" i="73"/>
  <c r="D50" i="80"/>
  <c r="AK487" i="75"/>
  <c r="AP478" i="75"/>
  <c r="E145" i="67"/>
  <c r="E180" i="67"/>
  <c r="E110" i="67"/>
  <c r="E118" i="67"/>
  <c r="E188" i="67"/>
  <c r="E153" i="67"/>
  <c r="E151" i="67"/>
  <c r="E186" i="67"/>
  <c r="E116" i="67"/>
  <c r="E152" i="67"/>
  <c r="E117" i="67"/>
  <c r="E187" i="67"/>
  <c r="D190" i="67"/>
  <c r="D120" i="67"/>
  <c r="E106" i="67"/>
  <c r="E141" i="67"/>
  <c r="E176" i="67"/>
  <c r="E142" i="67"/>
  <c r="E107" i="67"/>
  <c r="E177" i="67"/>
  <c r="D155" i="67"/>
  <c r="E183" i="67"/>
  <c r="E148" i="67"/>
  <c r="E109" i="67"/>
  <c r="E144" i="67"/>
  <c r="E179" i="67"/>
  <c r="E184" i="67"/>
  <c r="E114" i="67"/>
  <c r="E146" i="67"/>
  <c r="E111" i="67"/>
  <c r="G28" i="78"/>
  <c r="G91" i="77"/>
  <c r="G43" i="77"/>
  <c r="G23" i="77"/>
  <c r="G22" i="77"/>
  <c r="G37" i="77"/>
  <c r="G69" i="77"/>
  <c r="G77" i="77"/>
  <c r="G71" i="77"/>
  <c r="G42" i="77"/>
  <c r="G76" i="77"/>
  <c r="G25" i="77"/>
  <c r="G34" i="77"/>
  <c r="G99" i="77"/>
  <c r="G92" i="77"/>
  <c r="G37" i="78"/>
  <c r="G36" i="78"/>
  <c r="G79" i="77"/>
  <c r="G48" i="78"/>
  <c r="G44" i="77"/>
  <c r="G49" i="78"/>
  <c r="G35" i="78"/>
  <c r="G46" i="78"/>
  <c r="G93" i="77"/>
  <c r="G38" i="78"/>
  <c r="G101" i="77"/>
  <c r="G47" i="78"/>
  <c r="G70" i="77"/>
  <c r="G78" i="77"/>
  <c r="G94" i="77"/>
  <c r="G45" i="77"/>
  <c r="G24" i="77"/>
  <c r="G100" i="77"/>
  <c r="G35" i="77"/>
  <c r="G68" i="77"/>
  <c r="G102" i="77"/>
  <c r="G30" i="78"/>
  <c r="G27" i="78"/>
  <c r="G29" i="78"/>
  <c r="G36" i="77"/>
  <c r="D30" i="67" l="1"/>
  <c r="D40" i="67" s="1"/>
  <c r="E39" i="80" a="1"/>
  <c r="E39" i="80" s="1"/>
  <c r="E49" i="80" s="1"/>
  <c r="E44" i="80" a="1"/>
  <c r="E44" i="80" s="1"/>
  <c r="D31" i="73" s="1"/>
  <c r="D39" i="80" a="1"/>
  <c r="D39" i="80" s="1"/>
  <c r="C30" i="73" s="1"/>
  <c r="C29" i="73"/>
  <c r="D64" i="67"/>
  <c r="D238" i="67"/>
  <c r="D239" i="67" s="1"/>
  <c r="D237" i="67" s="1"/>
  <c r="D243" i="67" s="1"/>
  <c r="D161" i="67"/>
  <c r="D162" i="67" s="1"/>
  <c r="D160" i="67" s="1"/>
  <c r="D166" i="67" s="1"/>
  <c r="D126" i="67"/>
  <c r="D127" i="67" s="1"/>
  <c r="D250" i="67" s="1"/>
  <c r="D196" i="67"/>
  <c r="D197" i="67" s="1"/>
  <c r="D195" i="67" s="1"/>
  <c r="D201" i="67" s="1"/>
  <c r="C237" i="67"/>
  <c r="C243" i="67" s="1"/>
  <c r="F94" i="67"/>
  <c r="F71" i="67"/>
  <c r="G50" i="78"/>
  <c r="F43" i="80" s="1"/>
  <c r="G39" i="78"/>
  <c r="F42" i="80" s="1"/>
  <c r="G80" i="77"/>
  <c r="F33" i="80" s="1"/>
  <c r="F34" i="80" s="1"/>
  <c r="F37" i="80" s="1"/>
  <c r="G26" i="77"/>
  <c r="F27" i="80" s="1"/>
  <c r="G103" i="77"/>
  <c r="F35" i="80" s="1"/>
  <c r="G46" i="77"/>
  <c r="F28" i="80" s="1"/>
  <c r="F38" i="67"/>
  <c r="F199" i="67" s="1"/>
  <c r="BA453" i="75"/>
  <c r="E23" i="80" a="1"/>
  <c r="E23" i="80" s="1"/>
  <c r="E48" i="80" s="1"/>
  <c r="C125" i="67"/>
  <c r="C131" i="67" s="1"/>
  <c r="C251" i="67"/>
  <c r="E31" i="67"/>
  <c r="E164" i="67"/>
  <c r="E241" i="67"/>
  <c r="E199" i="67"/>
  <c r="AR472" i="75"/>
  <c r="AR471" i="75"/>
  <c r="AW461" i="75"/>
  <c r="AV463" i="75"/>
  <c r="AF494" i="75"/>
  <c r="F23" i="80" a="1"/>
  <c r="F23" i="80" s="1"/>
  <c r="E29" i="73" s="1"/>
  <c r="AI488" i="75"/>
  <c r="AS469" i="75"/>
  <c r="AY457" i="75"/>
  <c r="AL489" i="75"/>
  <c r="AX463" i="75"/>
  <c r="AJ485" i="75"/>
  <c r="AH494" i="75"/>
  <c r="AT474" i="75"/>
  <c r="AO481" i="75"/>
  <c r="AO480" i="75"/>
  <c r="AO482" i="75"/>
  <c r="AM490" i="75"/>
  <c r="AP479" i="75"/>
  <c r="AH496" i="75"/>
  <c r="AK488" i="75"/>
  <c r="C197" i="67"/>
  <c r="C259" i="67" s="1"/>
  <c r="F141" i="67"/>
  <c r="F176" i="67"/>
  <c r="F106" i="67"/>
  <c r="F144" i="67"/>
  <c r="F179" i="67"/>
  <c r="F109" i="67"/>
  <c r="F114" i="67"/>
  <c r="F184" i="67"/>
  <c r="E190" i="67"/>
  <c r="F111" i="67"/>
  <c r="F146" i="67"/>
  <c r="F183" i="67"/>
  <c r="F148" i="67"/>
  <c r="F110" i="67"/>
  <c r="F180" i="67"/>
  <c r="F145" i="67"/>
  <c r="F151" i="67"/>
  <c r="F186" i="67"/>
  <c r="F116" i="67"/>
  <c r="E120" i="67"/>
  <c r="F177" i="67"/>
  <c r="F107" i="67"/>
  <c r="F142" i="67"/>
  <c r="F117" i="67"/>
  <c r="F187" i="67"/>
  <c r="F152" i="67"/>
  <c r="F153" i="67"/>
  <c r="F188" i="67"/>
  <c r="F118" i="67"/>
  <c r="E155" i="67"/>
  <c r="C252" i="67"/>
  <c r="D30" i="73" l="1"/>
  <c r="E50" i="80"/>
  <c r="F44" i="80" a="1"/>
  <c r="F44" i="80" s="1"/>
  <c r="F50" i="80" s="1"/>
  <c r="D49" i="80"/>
  <c r="F38" i="80"/>
  <c r="D263" i="67"/>
  <c r="D11" i="80" s="1"/>
  <c r="AW464" i="75"/>
  <c r="F129" i="67"/>
  <c r="F31" i="80" a="1"/>
  <c r="F31" i="80" s="1"/>
  <c r="F36" i="80" s="1"/>
  <c r="F39" i="80" s="1" a="1"/>
  <c r="F39" i="80" s="1"/>
  <c r="F49" i="80" s="1"/>
  <c r="F164" i="67"/>
  <c r="F31" i="67"/>
  <c r="F64" i="67" s="1"/>
  <c r="F241" i="67"/>
  <c r="G37" i="67"/>
  <c r="G35" i="67"/>
  <c r="G36" i="67"/>
  <c r="G70" i="67"/>
  <c r="G69" i="67"/>
  <c r="G68" i="67"/>
  <c r="G93" i="67"/>
  <c r="G92" i="67"/>
  <c r="G91" i="67"/>
  <c r="AW465" i="75"/>
  <c r="H5" i="77"/>
  <c r="H5" i="76"/>
  <c r="H5" i="78"/>
  <c r="BA455" i="75"/>
  <c r="BA454" i="75"/>
  <c r="D29" i="73"/>
  <c r="C258" i="67"/>
  <c r="C6" i="80" s="1"/>
  <c r="E126" i="67"/>
  <c r="E127" i="67" s="1"/>
  <c r="E196" i="67"/>
  <c r="E197" i="67" s="1"/>
  <c r="E161" i="67"/>
  <c r="E162" i="67" s="1"/>
  <c r="E30" i="67"/>
  <c r="E40" i="67" s="1"/>
  <c r="E64" i="67"/>
  <c r="E87" i="67"/>
  <c r="E238" i="67"/>
  <c r="E239" i="67" s="1"/>
  <c r="E263" i="67" s="1"/>
  <c r="E11" i="80" s="1"/>
  <c r="C253" i="67"/>
  <c r="AU469" i="75"/>
  <c r="AW462" i="75"/>
  <c r="AF498" i="75"/>
  <c r="AF495" i="75"/>
  <c r="AW463" i="75"/>
  <c r="F48" i="80"/>
  <c r="D125" i="67"/>
  <c r="D131" i="67" s="1"/>
  <c r="D251" i="67"/>
  <c r="D259" i="67"/>
  <c r="D7" i="80" s="1"/>
  <c r="AZ459" i="75"/>
  <c r="AS470" i="75"/>
  <c r="AY459" i="75"/>
  <c r="AY458" i="75"/>
  <c r="AI489" i="75"/>
  <c r="AL490" i="75"/>
  <c r="AX465" i="75"/>
  <c r="AX464" i="75"/>
  <c r="AT477" i="75"/>
  <c r="AW466" i="75"/>
  <c r="AQ478" i="75"/>
  <c r="AJ486" i="75"/>
  <c r="AJ487" i="75"/>
  <c r="AJ488" i="75"/>
  <c r="AH495" i="75"/>
  <c r="AT476" i="75"/>
  <c r="AT475" i="75"/>
  <c r="AN487" i="75"/>
  <c r="C7" i="80"/>
  <c r="AM491" i="75"/>
  <c r="AH498" i="75"/>
  <c r="AH497" i="75"/>
  <c r="AP480" i="75"/>
  <c r="AN488" i="75"/>
  <c r="AK489" i="75"/>
  <c r="C195" i="67"/>
  <c r="C201" i="67" s="1"/>
  <c r="G186" i="67"/>
  <c r="G116" i="67"/>
  <c r="G151" i="67"/>
  <c r="G110" i="67"/>
  <c r="G145" i="67"/>
  <c r="G180" i="67"/>
  <c r="G106" i="67"/>
  <c r="G141" i="67"/>
  <c r="G176" i="67"/>
  <c r="F155" i="67"/>
  <c r="G109" i="67"/>
  <c r="G179" i="67"/>
  <c r="G144" i="67"/>
  <c r="G148" i="67"/>
  <c r="G183" i="67"/>
  <c r="G177" i="67"/>
  <c r="G142" i="67"/>
  <c r="G107" i="67"/>
  <c r="G118" i="67"/>
  <c r="G153" i="67"/>
  <c r="G188" i="67"/>
  <c r="F190" i="67"/>
  <c r="G184" i="67"/>
  <c r="G114" i="67"/>
  <c r="G117" i="67"/>
  <c r="G152" i="67"/>
  <c r="G187" i="67"/>
  <c r="G146" i="67"/>
  <c r="G111" i="67"/>
  <c r="F120" i="67"/>
  <c r="H48" i="78"/>
  <c r="H39" i="76"/>
  <c r="H25" i="77"/>
  <c r="H47" i="76"/>
  <c r="H100" i="77"/>
  <c r="H14" i="76"/>
  <c r="H34" i="77"/>
  <c r="H36" i="76"/>
  <c r="H38" i="76"/>
  <c r="H58" i="76"/>
  <c r="H28" i="78"/>
  <c r="H35" i="77"/>
  <c r="H42" i="77"/>
  <c r="H47" i="78"/>
  <c r="H29" i="78"/>
  <c r="H68" i="77"/>
  <c r="H36" i="78"/>
  <c r="H77" i="77"/>
  <c r="H71" i="77"/>
  <c r="H27" i="78"/>
  <c r="H76" i="77"/>
  <c r="H44" i="77"/>
  <c r="H91" i="77"/>
  <c r="H23" i="77"/>
  <c r="H59" i="76"/>
  <c r="H99" i="77"/>
  <c r="H26" i="76"/>
  <c r="H79" i="77"/>
  <c r="H102" i="77"/>
  <c r="H46" i="76"/>
  <c r="H57" i="76"/>
  <c r="H69" i="77"/>
  <c r="H37" i="77"/>
  <c r="H101" i="77"/>
  <c r="H22" i="77"/>
  <c r="H37" i="78"/>
  <c r="H35" i="78"/>
  <c r="H24" i="77"/>
  <c r="H49" i="78"/>
  <c r="H25" i="76"/>
  <c r="H16" i="76"/>
  <c r="H70" i="77"/>
  <c r="D252" i="67"/>
  <c r="H28" i="76"/>
  <c r="H43" i="77"/>
  <c r="H37" i="76"/>
  <c r="H78" i="77"/>
  <c r="H27" i="76"/>
  <c r="H60" i="76"/>
  <c r="H36" i="77"/>
  <c r="H30" i="78"/>
  <c r="H46" i="78"/>
  <c r="H38" i="78"/>
  <c r="H17" i="76"/>
  <c r="H93" i="77"/>
  <c r="H45" i="76"/>
  <c r="H45" i="77"/>
  <c r="H15" i="76"/>
  <c r="H44" i="76"/>
  <c r="H94" i="77"/>
  <c r="H92" i="77"/>
  <c r="E31" i="73" l="1"/>
  <c r="E30" i="73"/>
  <c r="F126" i="67"/>
  <c r="F127" i="67" s="1"/>
  <c r="F250" i="67" s="1"/>
  <c r="G38" i="67"/>
  <c r="G129" i="67" s="1"/>
  <c r="F196" i="67"/>
  <c r="F197" i="67" s="1"/>
  <c r="F87" i="67"/>
  <c r="F161" i="67"/>
  <c r="F162" i="67" s="1"/>
  <c r="F238" i="67"/>
  <c r="F239" i="67" s="1"/>
  <c r="F30" i="67"/>
  <c r="F40" i="67" s="1"/>
  <c r="I37" i="67"/>
  <c r="I36" i="67"/>
  <c r="I35" i="67"/>
  <c r="I70" i="67"/>
  <c r="I69" i="67"/>
  <c r="I68" i="67"/>
  <c r="H37" i="67"/>
  <c r="H35" i="67"/>
  <c r="H36" i="67"/>
  <c r="H70" i="67"/>
  <c r="H68" i="67"/>
  <c r="H69" i="67"/>
  <c r="H93" i="67"/>
  <c r="H91" i="67"/>
  <c r="H92" i="67"/>
  <c r="I93" i="67"/>
  <c r="I92" i="67"/>
  <c r="I91" i="67"/>
  <c r="G71" i="67"/>
  <c r="H39" i="78"/>
  <c r="G42" i="80" s="1"/>
  <c r="H50" i="78"/>
  <c r="G43" i="80" s="1"/>
  <c r="H61" i="76"/>
  <c r="G22" i="80" s="1"/>
  <c r="H48" i="76"/>
  <c r="G19" i="80" s="1"/>
  <c r="H29" i="76"/>
  <c r="G18" i="80" s="1"/>
  <c r="H18" i="76"/>
  <c r="G16" i="80" s="1"/>
  <c r="H46" i="77"/>
  <c r="G28" i="80" s="1"/>
  <c r="H26" i="77"/>
  <c r="G27" i="80" s="1"/>
  <c r="H80" i="77"/>
  <c r="G33" i="80" s="1"/>
  <c r="G34" i="80" s="1"/>
  <c r="G37" i="80" s="1"/>
  <c r="H103" i="77"/>
  <c r="G35" i="80" s="1"/>
  <c r="BA456" i="75"/>
  <c r="I5" i="76"/>
  <c r="I5" i="77"/>
  <c r="I5" i="78"/>
  <c r="G94" i="67"/>
  <c r="J5" i="77"/>
  <c r="J5" i="76"/>
  <c r="J5" i="78"/>
  <c r="E160" i="67"/>
  <c r="E166" i="67" s="1"/>
  <c r="E251" i="67"/>
  <c r="E125" i="67"/>
  <c r="E131" i="67" s="1"/>
  <c r="E250" i="67"/>
  <c r="E195" i="67"/>
  <c r="E201" i="67" s="1"/>
  <c r="E259" i="67"/>
  <c r="E7" i="80" s="1"/>
  <c r="E237" i="67"/>
  <c r="E243" i="67" s="1"/>
  <c r="AU471" i="75"/>
  <c r="AU470" i="75"/>
  <c r="AR474" i="75"/>
  <c r="AR473" i="75"/>
  <c r="AF497" i="75"/>
  <c r="AV464" i="75"/>
  <c r="AF496" i="75"/>
  <c r="D253" i="67"/>
  <c r="D258" i="67"/>
  <c r="D6" i="80" s="1"/>
  <c r="AZ460" i="75"/>
  <c r="AS471" i="75"/>
  <c r="AI490" i="75"/>
  <c r="AL491" i="75"/>
  <c r="AJ489" i="75"/>
  <c r="AT478" i="75"/>
  <c r="AQ479" i="75"/>
  <c r="AZ464" i="75"/>
  <c r="AZ466" i="75"/>
  <c r="AO485" i="75"/>
  <c r="AO483" i="75"/>
  <c r="AO484" i="75"/>
  <c r="AM492" i="75"/>
  <c r="AN489" i="75"/>
  <c r="AP481" i="75"/>
  <c r="AK490" i="75"/>
  <c r="H141" i="67"/>
  <c r="H176" i="67"/>
  <c r="H106" i="67"/>
  <c r="H184" i="67"/>
  <c r="H114" i="67"/>
  <c r="H142" i="67"/>
  <c r="H177" i="67"/>
  <c r="H107" i="67"/>
  <c r="H116" i="67"/>
  <c r="H186" i="67"/>
  <c r="H151" i="67"/>
  <c r="G155" i="67"/>
  <c r="H187" i="67"/>
  <c r="H152" i="67"/>
  <c r="H117" i="67"/>
  <c r="H180" i="67"/>
  <c r="H145" i="67"/>
  <c r="H110" i="67"/>
  <c r="G190" i="67"/>
  <c r="H109" i="67"/>
  <c r="H144" i="67"/>
  <c r="H179" i="67"/>
  <c r="H111" i="67"/>
  <c r="H146" i="67"/>
  <c r="H183" i="67"/>
  <c r="H148" i="67"/>
  <c r="H153" i="67"/>
  <c r="H188" i="67"/>
  <c r="H118" i="67"/>
  <c r="G120" i="67"/>
  <c r="J78" i="77"/>
  <c r="I57" i="76"/>
  <c r="J69" i="77"/>
  <c r="J59" i="76"/>
  <c r="I27" i="78"/>
  <c r="J48" i="78"/>
  <c r="J70" i="77"/>
  <c r="I47" i="76"/>
  <c r="I49" i="78"/>
  <c r="J42" i="77"/>
  <c r="J39" i="76"/>
  <c r="I24" i="77"/>
  <c r="I46" i="76"/>
  <c r="I37" i="76"/>
  <c r="I29" i="78"/>
  <c r="I36" i="76"/>
  <c r="J25" i="77"/>
  <c r="J45" i="77"/>
  <c r="I69" i="77"/>
  <c r="J17" i="76"/>
  <c r="J71" i="77"/>
  <c r="J44" i="77"/>
  <c r="I59" i="76"/>
  <c r="J36" i="76"/>
  <c r="J92" i="77"/>
  <c r="J91" i="77"/>
  <c r="J43" i="77"/>
  <c r="J68" i="77"/>
  <c r="I78" i="77"/>
  <c r="J94" i="77"/>
  <c r="I25" i="77"/>
  <c r="I16" i="76"/>
  <c r="I45" i="77"/>
  <c r="J36" i="77"/>
  <c r="J46" i="76"/>
  <c r="I70" i="77"/>
  <c r="I44" i="77"/>
  <c r="I79" i="77"/>
  <c r="I35" i="77"/>
  <c r="I46" i="78"/>
  <c r="J101" i="77"/>
  <c r="J30" i="78"/>
  <c r="J23" i="77"/>
  <c r="J35" i="78"/>
  <c r="I44" i="76"/>
  <c r="J38" i="78"/>
  <c r="J24" i="77"/>
  <c r="J77" i="77"/>
  <c r="I47" i="78"/>
  <c r="I92" i="77"/>
  <c r="J27" i="76"/>
  <c r="J28" i="76"/>
  <c r="J46" i="78"/>
  <c r="I27" i="76"/>
  <c r="J45" i="76"/>
  <c r="J36" i="78"/>
  <c r="J79" i="77"/>
  <c r="J26" i="76"/>
  <c r="J38" i="76"/>
  <c r="E252" i="67"/>
  <c r="I22" i="77"/>
  <c r="I38" i="76"/>
  <c r="I25" i="76"/>
  <c r="J35" i="77"/>
  <c r="I15" i="76"/>
  <c r="I23" i="77"/>
  <c r="J58" i="76"/>
  <c r="I35" i="78"/>
  <c r="I14" i="76"/>
  <c r="J28" i="78"/>
  <c r="J44" i="76"/>
  <c r="J29" i="78"/>
  <c r="I17" i="76"/>
  <c r="J49" i="78"/>
  <c r="I30" i="78"/>
  <c r="J37" i="76"/>
  <c r="I100" i="77"/>
  <c r="J16" i="76"/>
  <c r="I58" i="76"/>
  <c r="I48" i="78"/>
  <c r="I76" i="77"/>
  <c r="I68" i="77"/>
  <c r="I37" i="77"/>
  <c r="I45" i="76"/>
  <c r="I28" i="76"/>
  <c r="J47" i="78"/>
  <c r="J37" i="77"/>
  <c r="I26" i="76"/>
  <c r="I93" i="77"/>
  <c r="I34" i="77"/>
  <c r="J47" i="76"/>
  <c r="J57" i="76"/>
  <c r="J60" i="76"/>
  <c r="I36" i="77"/>
  <c r="I102" i="77"/>
  <c r="I43" i="77"/>
  <c r="I28" i="78"/>
  <c r="J14" i="76"/>
  <c r="J100" i="77"/>
  <c r="J37" i="78"/>
  <c r="J93" i="77"/>
  <c r="I99" i="77"/>
  <c r="J25" i="76"/>
  <c r="I37" i="78"/>
  <c r="I60" i="76"/>
  <c r="J15" i="76"/>
  <c r="J102" i="77"/>
  <c r="I71" i="77"/>
  <c r="I77" i="77"/>
  <c r="J76" i="77"/>
  <c r="J22" i="77"/>
  <c r="I36" i="78"/>
  <c r="I91" i="77"/>
  <c r="J99" i="77"/>
  <c r="I42" i="77"/>
  <c r="I39" i="76"/>
  <c r="I101" i="77"/>
  <c r="J27" i="78"/>
  <c r="I94" i="77"/>
  <c r="J34" i="77"/>
  <c r="I38" i="78"/>
  <c r="G44" i="80" l="1" a="1"/>
  <c r="G44" i="80" s="1"/>
  <c r="G50" i="80" s="1"/>
  <c r="G38" i="80"/>
  <c r="G199" i="67"/>
  <c r="G164" i="67"/>
  <c r="G31" i="67"/>
  <c r="G64" i="67" s="1"/>
  <c r="G241" i="67"/>
  <c r="F125" i="67"/>
  <c r="F131" i="67" s="1"/>
  <c r="H71" i="67"/>
  <c r="F160" i="67"/>
  <c r="F166" i="67" s="1"/>
  <c r="F251" i="67"/>
  <c r="F253" i="67" s="1"/>
  <c r="F195" i="67"/>
  <c r="F201" i="67" s="1"/>
  <c r="F259" i="67"/>
  <c r="F7" i="80" s="1"/>
  <c r="I94" i="67"/>
  <c r="F237" i="67"/>
  <c r="F243" i="67" s="1"/>
  <c r="F263" i="67"/>
  <c r="F11" i="80" s="1"/>
  <c r="J37" i="67"/>
  <c r="J36" i="67"/>
  <c r="J35" i="67"/>
  <c r="J68" i="67"/>
  <c r="J70" i="67"/>
  <c r="J69" i="67"/>
  <c r="G31" i="80" a="1"/>
  <c r="G31" i="80" s="1"/>
  <c r="G36" i="80" s="1"/>
  <c r="G39" i="80" s="1" a="1"/>
  <c r="G39" i="80" s="1"/>
  <c r="J93" i="67"/>
  <c r="J92" i="67"/>
  <c r="J91" i="67"/>
  <c r="G23" i="80" a="1"/>
  <c r="G23" i="80" s="1"/>
  <c r="I71" i="67"/>
  <c r="I39" i="78"/>
  <c r="H42" i="80" s="1"/>
  <c r="I50" i="78"/>
  <c r="H43" i="80" s="1"/>
  <c r="I80" i="77"/>
  <c r="H33" i="80" s="1"/>
  <c r="H34" i="80" s="1"/>
  <c r="H37" i="80" s="1"/>
  <c r="I103" i="77"/>
  <c r="H35" i="80" s="1"/>
  <c r="I46" i="77"/>
  <c r="H28" i="80" s="1"/>
  <c r="I26" i="77"/>
  <c r="H27" i="80" s="1"/>
  <c r="I18" i="76"/>
  <c r="H16" i="80" s="1"/>
  <c r="I29" i="76"/>
  <c r="H18" i="80" s="1"/>
  <c r="I48" i="76"/>
  <c r="H19" i="80" s="1"/>
  <c r="I61" i="76"/>
  <c r="H22" i="80" s="1"/>
  <c r="J46" i="77"/>
  <c r="I28" i="80" s="1"/>
  <c r="J80" i="77"/>
  <c r="I33" i="80" s="1"/>
  <c r="I34" i="80" s="1"/>
  <c r="I37" i="80" s="1"/>
  <c r="J103" i="77"/>
  <c r="I35" i="80" s="1"/>
  <c r="J26" i="77"/>
  <c r="I27" i="80" s="1"/>
  <c r="J39" i="78"/>
  <c r="I42" i="80" s="1"/>
  <c r="J50" i="78"/>
  <c r="I43" i="80" s="1"/>
  <c r="J29" i="76"/>
  <c r="I18" i="80" s="1"/>
  <c r="J61" i="76"/>
  <c r="I22" i="80" s="1"/>
  <c r="J18" i="76"/>
  <c r="I16" i="80" s="1"/>
  <c r="J48" i="76"/>
  <c r="I19" i="80" s="1"/>
  <c r="K5" i="76"/>
  <c r="K5" i="78"/>
  <c r="K5" i="77"/>
  <c r="H94" i="67"/>
  <c r="I38" i="67"/>
  <c r="H38" i="67"/>
  <c r="E253" i="67"/>
  <c r="E258" i="67"/>
  <c r="E6" i="80" s="1"/>
  <c r="AV466" i="75"/>
  <c r="AV465" i="75"/>
  <c r="AZ462" i="75"/>
  <c r="AZ465" i="75"/>
  <c r="AZ463" i="75"/>
  <c r="AZ461" i="75"/>
  <c r="AS472" i="75"/>
  <c r="AI491" i="75"/>
  <c r="AY460" i="75"/>
  <c r="AL492" i="75"/>
  <c r="AT479" i="75"/>
  <c r="AX468" i="75"/>
  <c r="AX466" i="75"/>
  <c r="AW467" i="75"/>
  <c r="AQ480" i="75"/>
  <c r="AO486" i="75"/>
  <c r="AM493" i="75"/>
  <c r="AN490" i="75"/>
  <c r="AP482" i="75"/>
  <c r="AK491" i="75"/>
  <c r="AO487" i="75"/>
  <c r="I146" i="67"/>
  <c r="I111" i="67"/>
  <c r="I188" i="67"/>
  <c r="I118" i="67"/>
  <c r="I153" i="67"/>
  <c r="H120" i="67"/>
  <c r="H155" i="67"/>
  <c r="I114" i="67"/>
  <c r="I184" i="67"/>
  <c r="I177" i="67"/>
  <c r="I142" i="67"/>
  <c r="I107" i="67"/>
  <c r="I117" i="67"/>
  <c r="I187" i="67"/>
  <c r="I152" i="67"/>
  <c r="I144" i="67"/>
  <c r="I179" i="67"/>
  <c r="I109" i="67"/>
  <c r="I183" i="67"/>
  <c r="I148" i="67"/>
  <c r="I145" i="67"/>
  <c r="I110" i="67"/>
  <c r="I180" i="67"/>
  <c r="I151" i="67"/>
  <c r="I116" i="67"/>
  <c r="I186" i="67"/>
  <c r="I176" i="67"/>
  <c r="I141" i="67"/>
  <c r="I106" i="67"/>
  <c r="H190" i="67"/>
  <c r="K71" i="77"/>
  <c r="K24" i="77"/>
  <c r="K28" i="76"/>
  <c r="K58" i="76"/>
  <c r="K47" i="78"/>
  <c r="K37" i="77"/>
  <c r="K26" i="76"/>
  <c r="K38" i="76"/>
  <c r="K30" i="78"/>
  <c r="K45" i="77"/>
  <c r="K39" i="76"/>
  <c r="K69" i="77"/>
  <c r="K47" i="76"/>
  <c r="K28" i="78"/>
  <c r="K91" i="77"/>
  <c r="K23" i="77"/>
  <c r="K34" i="77"/>
  <c r="K35" i="77"/>
  <c r="K44" i="77"/>
  <c r="K22" i="77"/>
  <c r="K17" i="76"/>
  <c r="K59" i="76"/>
  <c r="K45" i="76"/>
  <c r="K14" i="76"/>
  <c r="K49" i="78"/>
  <c r="K57" i="76"/>
  <c r="F252" i="67"/>
  <c r="K93" i="77"/>
  <c r="K27" i="78"/>
  <c r="K36" i="77"/>
  <c r="K27" i="76"/>
  <c r="K92" i="77"/>
  <c r="K16" i="76"/>
  <c r="K46" i="76"/>
  <c r="K43" i="77"/>
  <c r="K37" i="78"/>
  <c r="K36" i="76"/>
  <c r="K101" i="77"/>
  <c r="K25" i="76"/>
  <c r="K78" i="77"/>
  <c r="K15" i="76"/>
  <c r="K35" i="78"/>
  <c r="K44" i="76"/>
  <c r="K102" i="77"/>
  <c r="K100" i="77"/>
  <c r="K70" i="77"/>
  <c r="K46" i="78"/>
  <c r="K48" i="78"/>
  <c r="K36" i="78"/>
  <c r="K29" i="78"/>
  <c r="K94" i="77"/>
  <c r="K60" i="76"/>
  <c r="K79" i="77"/>
  <c r="K38" i="78"/>
  <c r="K99" i="77"/>
  <c r="K77" i="77"/>
  <c r="K25" i="77"/>
  <c r="K42" i="77"/>
  <c r="K68" i="77"/>
  <c r="K37" i="76"/>
  <c r="K76" i="77"/>
  <c r="F31" i="73" l="1"/>
  <c r="I44" i="80" a="1"/>
  <c r="I44" i="80" s="1"/>
  <c r="H44" i="80" a="1"/>
  <c r="H44" i="80" s="1"/>
  <c r="H38" i="80"/>
  <c r="I38" i="80"/>
  <c r="G126" i="67"/>
  <c r="G127" i="67" s="1"/>
  <c r="G250" i="67" s="1"/>
  <c r="G87" i="67"/>
  <c r="G161" i="67"/>
  <c r="G162" i="67" s="1"/>
  <c r="G251" i="67" s="1"/>
  <c r="G30" i="67"/>
  <c r="G40" i="67" s="1"/>
  <c r="G238" i="67"/>
  <c r="G239" i="67" s="1"/>
  <c r="G237" i="67" s="1"/>
  <c r="G243" i="67" s="1"/>
  <c r="G196" i="67"/>
  <c r="G197" i="67" s="1"/>
  <c r="G259" i="67" s="1"/>
  <c r="G7" i="80" s="1"/>
  <c r="F258" i="67"/>
  <c r="F6" i="80" s="1"/>
  <c r="BA457" i="75"/>
  <c r="F30" i="73"/>
  <c r="G49" i="80"/>
  <c r="I31" i="80" a="1"/>
  <c r="I31" i="80" s="1"/>
  <c r="I36" i="80" s="1"/>
  <c r="H31" i="80" a="1"/>
  <c r="H31" i="80" s="1"/>
  <c r="H36" i="80" s="1"/>
  <c r="F29" i="73"/>
  <c r="G48" i="80"/>
  <c r="J71" i="67"/>
  <c r="K46" i="77"/>
  <c r="J28" i="80" s="1"/>
  <c r="K103" i="77"/>
  <c r="J35" i="80" s="1"/>
  <c r="K80" i="77"/>
  <c r="J33" i="80" s="1"/>
  <c r="J34" i="80" s="1"/>
  <c r="J37" i="80" s="1"/>
  <c r="K26" i="77"/>
  <c r="J27" i="80" s="1"/>
  <c r="K50" i="78"/>
  <c r="J43" i="80" s="1"/>
  <c r="K39" i="78"/>
  <c r="J42" i="80" s="1"/>
  <c r="K29" i="76"/>
  <c r="J18" i="80" s="1"/>
  <c r="K48" i="76"/>
  <c r="J19" i="80" s="1"/>
  <c r="K18" i="76"/>
  <c r="J16" i="80" s="1"/>
  <c r="K61" i="76"/>
  <c r="J22" i="80" s="1"/>
  <c r="J38" i="67"/>
  <c r="I241" i="67"/>
  <c r="I31" i="67"/>
  <c r="I129" i="67"/>
  <c r="I199" i="67"/>
  <c r="I164" i="67"/>
  <c r="J94" i="67"/>
  <c r="I23" i="80" a="1"/>
  <c r="I23" i="80" s="1"/>
  <c r="H23" i="80" a="1"/>
  <c r="H23" i="80" s="1"/>
  <c r="H241" i="67"/>
  <c r="H199" i="67"/>
  <c r="H129" i="67"/>
  <c r="H164" i="67"/>
  <c r="H31" i="67"/>
  <c r="AU472" i="75"/>
  <c r="AR476" i="75"/>
  <c r="AR475" i="75"/>
  <c r="AI493" i="75"/>
  <c r="AI492" i="75"/>
  <c r="AS473" i="75"/>
  <c r="AS474" i="75"/>
  <c r="AY461" i="75"/>
  <c r="AJ490" i="75"/>
  <c r="AL493" i="75"/>
  <c r="AL494" i="75"/>
  <c r="AL495" i="75"/>
  <c r="AZ467" i="75"/>
  <c r="AX467" i="75"/>
  <c r="AW468" i="75"/>
  <c r="AQ481" i="75"/>
  <c r="AM494" i="75"/>
  <c r="AO488" i="75"/>
  <c r="AJ491" i="75"/>
  <c r="AZ468" i="75"/>
  <c r="AK492" i="75"/>
  <c r="AP483" i="75"/>
  <c r="AN491" i="75"/>
  <c r="I190" i="67"/>
  <c r="J142" i="67"/>
  <c r="J107" i="67"/>
  <c r="J177" i="67"/>
  <c r="J187" i="67"/>
  <c r="J152" i="67"/>
  <c r="J117" i="67"/>
  <c r="J184" i="67"/>
  <c r="J114" i="67"/>
  <c r="J148" i="67"/>
  <c r="J183" i="67"/>
  <c r="J176" i="67"/>
  <c r="J141" i="67"/>
  <c r="J106" i="67"/>
  <c r="I120" i="67"/>
  <c r="J109" i="67"/>
  <c r="J179" i="67"/>
  <c r="J144" i="67"/>
  <c r="J111" i="67"/>
  <c r="J146" i="67"/>
  <c r="I155" i="67"/>
  <c r="J186" i="67"/>
  <c r="J116" i="67"/>
  <c r="J151" i="67"/>
  <c r="J180" i="67"/>
  <c r="J110" i="67"/>
  <c r="J145" i="67"/>
  <c r="J118" i="67"/>
  <c r="J188" i="67"/>
  <c r="J153" i="67"/>
  <c r="G252" i="67"/>
  <c r="J44" i="80" l="1" a="1"/>
  <c r="J44" i="80" s="1"/>
  <c r="I31" i="73" s="1"/>
  <c r="H31" i="73"/>
  <c r="I50" i="80"/>
  <c r="H39" i="80" a="1"/>
  <c r="H39" i="80" s="1"/>
  <c r="H49" i="80" s="1"/>
  <c r="I39" i="80" a="1"/>
  <c r="I39" i="80" s="1"/>
  <c r="I49" i="80" s="1"/>
  <c r="H50" i="80"/>
  <c r="G31" i="73"/>
  <c r="J38" i="80"/>
  <c r="G125" i="67"/>
  <c r="G131" i="67" s="1"/>
  <c r="G195" i="67"/>
  <c r="G201" i="67" s="1"/>
  <c r="G160" i="67"/>
  <c r="G166" i="67" s="1"/>
  <c r="G263" i="67"/>
  <c r="G11" i="80" s="1"/>
  <c r="G253" i="67"/>
  <c r="J31" i="80" a="1"/>
  <c r="J31" i="80" s="1"/>
  <c r="J36" i="80" s="1"/>
  <c r="BA458" i="75"/>
  <c r="K37" i="67"/>
  <c r="K36" i="67"/>
  <c r="K35" i="67"/>
  <c r="K68" i="67"/>
  <c r="K69" i="67"/>
  <c r="K70" i="67"/>
  <c r="L5" i="78"/>
  <c r="K91" i="67"/>
  <c r="K92" i="67"/>
  <c r="L5" i="76"/>
  <c r="K93" i="67"/>
  <c r="L5" i="77"/>
  <c r="G258" i="67"/>
  <c r="G6" i="80" s="1"/>
  <c r="I87" i="67"/>
  <c r="I126" i="67"/>
  <c r="I127" i="67" s="1"/>
  <c r="I161" i="67"/>
  <c r="I162" i="67" s="1"/>
  <c r="I30" i="67"/>
  <c r="I40" i="67" s="1"/>
  <c r="I238" i="67"/>
  <c r="I239" i="67" s="1"/>
  <c r="I64" i="67"/>
  <c r="I196" i="67"/>
  <c r="I197" i="67" s="1"/>
  <c r="J23" i="80" a="1"/>
  <c r="J23" i="80" s="1"/>
  <c r="I48" i="80"/>
  <c r="H29" i="73"/>
  <c r="G29" i="73"/>
  <c r="H48" i="80"/>
  <c r="J241" i="67"/>
  <c r="J31" i="67"/>
  <c r="J164" i="67"/>
  <c r="J199" i="67"/>
  <c r="J129" i="67"/>
  <c r="H238" i="67"/>
  <c r="H239" i="67" s="1"/>
  <c r="H87" i="67"/>
  <c r="H196" i="67"/>
  <c r="H197" i="67" s="1"/>
  <c r="H30" i="67"/>
  <c r="H40" i="67" s="1"/>
  <c r="H161" i="67"/>
  <c r="H162" i="67" s="1"/>
  <c r="H126" i="67"/>
  <c r="H64" i="67"/>
  <c r="AU473" i="75"/>
  <c r="AV467" i="75"/>
  <c r="AY462" i="75"/>
  <c r="AY463" i="75"/>
  <c r="AI494" i="75"/>
  <c r="AT480" i="75"/>
  <c r="AX469" i="75"/>
  <c r="AW470" i="75"/>
  <c r="AW469" i="75"/>
  <c r="AQ483" i="75"/>
  <c r="AQ482" i="75"/>
  <c r="AM495" i="75"/>
  <c r="AT481" i="75"/>
  <c r="AJ492" i="75"/>
  <c r="AZ469" i="75"/>
  <c r="AO489" i="75"/>
  <c r="AP484" i="75"/>
  <c r="AN492" i="75"/>
  <c r="AK493" i="75"/>
  <c r="K187" i="67"/>
  <c r="K117" i="67"/>
  <c r="K152" i="67"/>
  <c r="K111" i="67"/>
  <c r="K146" i="67"/>
  <c r="K176" i="67"/>
  <c r="K141" i="67"/>
  <c r="K106" i="67"/>
  <c r="Z111" i="67"/>
  <c r="Z146" i="67"/>
  <c r="Z145" i="67"/>
  <c r="Z110" i="67"/>
  <c r="Z180" i="67"/>
  <c r="Z116" i="67"/>
  <c r="Z186" i="67"/>
  <c r="Z151" i="67"/>
  <c r="J190" i="67"/>
  <c r="K188" i="67"/>
  <c r="K153" i="67"/>
  <c r="K118" i="67"/>
  <c r="K116" i="67"/>
  <c r="K151" i="67"/>
  <c r="K186" i="67"/>
  <c r="Z183" i="67"/>
  <c r="Z148" i="67"/>
  <c r="Z117" i="67"/>
  <c r="Z187" i="67"/>
  <c r="Z152" i="67"/>
  <c r="J120" i="67"/>
  <c r="K183" i="67"/>
  <c r="K148" i="67"/>
  <c r="K184" i="67"/>
  <c r="K114" i="67"/>
  <c r="K109" i="67"/>
  <c r="K179" i="67"/>
  <c r="K144" i="67"/>
  <c r="Z177" i="67"/>
  <c r="Z142" i="67"/>
  <c r="Z107" i="67"/>
  <c r="Z179" i="67"/>
  <c r="Z144" i="67"/>
  <c r="Z109" i="67"/>
  <c r="K110" i="67"/>
  <c r="K180" i="67"/>
  <c r="K145" i="67"/>
  <c r="K177" i="67"/>
  <c r="K107" i="67"/>
  <c r="K142" i="67"/>
  <c r="Z184" i="67"/>
  <c r="Z114" i="67"/>
  <c r="Z176" i="67"/>
  <c r="Z106" i="67"/>
  <c r="Z141" i="67"/>
  <c r="Z188" i="67"/>
  <c r="Z153" i="67"/>
  <c r="Z118" i="67"/>
  <c r="J155" i="67"/>
  <c r="L34" i="77"/>
  <c r="L101" i="77"/>
  <c r="L42" i="77"/>
  <c r="L36" i="78"/>
  <c r="L47" i="78"/>
  <c r="L57" i="76"/>
  <c r="L35" i="77"/>
  <c r="L92" i="77"/>
  <c r="L71" i="77"/>
  <c r="L38" i="76"/>
  <c r="L68" i="77"/>
  <c r="L38" i="78"/>
  <c r="L69" i="77"/>
  <c r="L14" i="76"/>
  <c r="L27" i="76"/>
  <c r="L28" i="78"/>
  <c r="L102" i="77"/>
  <c r="L28" i="76"/>
  <c r="L44" i="76"/>
  <c r="L77" i="77"/>
  <c r="L99" i="77"/>
  <c r="L60" i="76"/>
  <c r="L36" i="76"/>
  <c r="L15" i="76"/>
  <c r="L100" i="77"/>
  <c r="L25" i="77"/>
  <c r="L70" i="77"/>
  <c r="L27" i="78"/>
  <c r="L58" i="76"/>
  <c r="L17" i="76"/>
  <c r="L35" i="78"/>
  <c r="L37" i="77"/>
  <c r="L46" i="76"/>
  <c r="L16" i="76"/>
  <c r="L26" i="76"/>
  <c r="L45" i="77"/>
  <c r="L37" i="76"/>
  <c r="L44" i="77"/>
  <c r="L39" i="76"/>
  <c r="L46" i="78"/>
  <c r="L91" i="77"/>
  <c r="L37" i="78"/>
  <c r="L25" i="76"/>
  <c r="L36" i="77"/>
  <c r="L78" i="77"/>
  <c r="L47" i="76"/>
  <c r="L48" i="78"/>
  <c r="L43" i="77"/>
  <c r="L94" i="77"/>
  <c r="L30" i="78"/>
  <c r="L79" i="77"/>
  <c r="L23" i="77"/>
  <c r="L29" i="78"/>
  <c r="L22" i="77"/>
  <c r="L76" i="77"/>
  <c r="L93" i="77"/>
  <c r="L24" i="77"/>
  <c r="L45" i="76"/>
  <c r="L49" i="78"/>
  <c r="L59" i="76"/>
  <c r="J50" i="80" l="1"/>
  <c r="G30" i="73"/>
  <c r="H30" i="73"/>
  <c r="J39" i="80" a="1"/>
  <c r="J39" i="80" s="1"/>
  <c r="J49" i="80" s="1"/>
  <c r="K38" i="67"/>
  <c r="K241" i="67" s="1"/>
  <c r="I195" i="67"/>
  <c r="I201" i="67" s="1"/>
  <c r="I259" i="67"/>
  <c r="I7" i="80" s="1"/>
  <c r="L61" i="76"/>
  <c r="K22" i="80" s="1"/>
  <c r="L29" i="76"/>
  <c r="K18" i="80" s="1"/>
  <c r="L18" i="76"/>
  <c r="K16" i="80" s="1"/>
  <c r="L48" i="76"/>
  <c r="K19" i="80" s="1"/>
  <c r="L50" i="78"/>
  <c r="K43" i="80" s="1"/>
  <c r="L39" i="78"/>
  <c r="K42" i="80" s="1"/>
  <c r="L26" i="77"/>
  <c r="K27" i="80" s="1"/>
  <c r="L46" i="77"/>
  <c r="K28" i="80" s="1"/>
  <c r="L103" i="77"/>
  <c r="K35" i="80" s="1"/>
  <c r="L80" i="77"/>
  <c r="K33" i="80" s="1"/>
  <c r="K34" i="80" s="1"/>
  <c r="K37" i="80" s="1"/>
  <c r="BA459" i="75"/>
  <c r="L37" i="67"/>
  <c r="L35" i="67"/>
  <c r="L36" i="67"/>
  <c r="L68" i="67"/>
  <c r="L70" i="67"/>
  <c r="L69" i="67"/>
  <c r="L91" i="67"/>
  <c r="M5" i="76"/>
  <c r="L92" i="67"/>
  <c r="M5" i="78"/>
  <c r="L93" i="67"/>
  <c r="M5" i="77"/>
  <c r="K94" i="67"/>
  <c r="K71" i="67"/>
  <c r="I160" i="67"/>
  <c r="I166" i="67" s="1"/>
  <c r="I251" i="67"/>
  <c r="I125" i="67"/>
  <c r="I131" i="67" s="1"/>
  <c r="I250" i="67"/>
  <c r="I29" i="73"/>
  <c r="J48" i="80"/>
  <c r="H160" i="67"/>
  <c r="H166" i="67" s="1"/>
  <c r="H251" i="67"/>
  <c r="H237" i="67"/>
  <c r="H243" i="67" s="1"/>
  <c r="H263" i="67"/>
  <c r="H11" i="80" s="1"/>
  <c r="J238" i="67"/>
  <c r="J239" i="67" s="1"/>
  <c r="J30" i="67"/>
  <c r="J40" i="67" s="1"/>
  <c r="J64" i="67"/>
  <c r="J161" i="67"/>
  <c r="J162" i="67" s="1"/>
  <c r="J126" i="67"/>
  <c r="J127" i="67" s="1"/>
  <c r="J196" i="67"/>
  <c r="J197" i="67" s="1"/>
  <c r="J87" i="67"/>
  <c r="I237" i="67"/>
  <c r="I243" i="67" s="1"/>
  <c r="I263" i="67"/>
  <c r="I11" i="80" s="1"/>
  <c r="H127" i="67"/>
  <c r="H250" i="67" s="1"/>
  <c r="H195" i="67"/>
  <c r="H201" i="67" s="1"/>
  <c r="H259" i="67"/>
  <c r="H7" i="80" s="1"/>
  <c r="AU474" i="75"/>
  <c r="AV468" i="75"/>
  <c r="AR478" i="75"/>
  <c r="AR477" i="75"/>
  <c r="AS475" i="75"/>
  <c r="AL496" i="75"/>
  <c r="AL497" i="75"/>
  <c r="AL498" i="75"/>
  <c r="AX472" i="75"/>
  <c r="AX471" i="75"/>
  <c r="AX470" i="75"/>
  <c r="AQ484" i="75"/>
  <c r="AW474" i="75"/>
  <c r="AW471" i="75"/>
  <c r="AM496" i="75"/>
  <c r="AN493" i="75"/>
  <c r="AP485" i="75"/>
  <c r="AZ470" i="75"/>
  <c r="AT482" i="75"/>
  <c r="AK494" i="75"/>
  <c r="AO490" i="75"/>
  <c r="AJ493" i="75"/>
  <c r="Z120" i="67"/>
  <c r="M144" i="67"/>
  <c r="M179" i="67"/>
  <c r="M109" i="67"/>
  <c r="AE187" i="67"/>
  <c r="AE152" i="67"/>
  <c r="AE117" i="67"/>
  <c r="AE110" i="67"/>
  <c r="AE180" i="67"/>
  <c r="AE145" i="67"/>
  <c r="AB114" i="67"/>
  <c r="AB184" i="67"/>
  <c r="O144" i="67"/>
  <c r="O109" i="67"/>
  <c r="O179" i="67"/>
  <c r="AF183" i="67"/>
  <c r="AF148" i="67"/>
  <c r="W184" i="67"/>
  <c r="W114" i="67"/>
  <c r="T145" i="67"/>
  <c r="T110" i="67"/>
  <c r="T180" i="67"/>
  <c r="N153" i="67"/>
  <c r="N188" i="67"/>
  <c r="N118" i="67"/>
  <c r="Y187" i="67"/>
  <c r="Y152" i="67"/>
  <c r="Y117" i="67"/>
  <c r="Q141" i="67"/>
  <c r="Q176" i="67"/>
  <c r="Q106" i="67"/>
  <c r="L146" i="67"/>
  <c r="L111" i="67"/>
  <c r="M177" i="67"/>
  <c r="M142" i="67"/>
  <c r="M107" i="67"/>
  <c r="M153" i="67"/>
  <c r="M118" i="67"/>
  <c r="M188" i="67"/>
  <c r="AE114" i="67"/>
  <c r="AE184" i="67"/>
  <c r="AE183" i="67"/>
  <c r="AE148" i="67"/>
  <c r="R184" i="67"/>
  <c r="R114" i="67"/>
  <c r="R141" i="67"/>
  <c r="R106" i="67"/>
  <c r="R176" i="67"/>
  <c r="R110" i="67"/>
  <c r="R180" i="67"/>
  <c r="R145" i="67"/>
  <c r="X176" i="67"/>
  <c r="X141" i="67"/>
  <c r="X106" i="67"/>
  <c r="X148" i="67"/>
  <c r="X183" i="67"/>
  <c r="X118" i="67"/>
  <c r="X153" i="67"/>
  <c r="X188" i="67"/>
  <c r="AB180" i="67"/>
  <c r="AB145" i="67"/>
  <c r="AB110" i="67"/>
  <c r="AB179" i="67"/>
  <c r="AB109" i="67"/>
  <c r="AB144" i="67"/>
  <c r="O148" i="67"/>
  <c r="O183" i="67"/>
  <c r="O116" i="67"/>
  <c r="O186" i="67"/>
  <c r="O151" i="67"/>
  <c r="O107" i="67"/>
  <c r="O142" i="67"/>
  <c r="O177" i="67"/>
  <c r="AF153" i="67"/>
  <c r="AF118" i="67"/>
  <c r="AF188" i="67"/>
  <c r="AF110" i="67"/>
  <c r="AF145" i="67"/>
  <c r="AF180" i="67"/>
  <c r="AF107" i="67"/>
  <c r="AF177" i="67"/>
  <c r="AF142" i="67"/>
  <c r="V141" i="67"/>
  <c r="V176" i="67"/>
  <c r="V106" i="67"/>
  <c r="V146" i="67"/>
  <c r="V111" i="67"/>
  <c r="W146" i="67"/>
  <c r="W111" i="67"/>
  <c r="W179" i="67"/>
  <c r="W144" i="67"/>
  <c r="W109" i="67"/>
  <c r="W117" i="67"/>
  <c r="W152" i="67"/>
  <c r="W187" i="67"/>
  <c r="S183" i="67"/>
  <c r="S148" i="67"/>
  <c r="S142" i="67"/>
  <c r="S107" i="67"/>
  <c r="S177" i="67"/>
  <c r="S188" i="67"/>
  <c r="S118" i="67"/>
  <c r="S153" i="67"/>
  <c r="AC187" i="67"/>
  <c r="AC152" i="67"/>
  <c r="AC117" i="67"/>
  <c r="AC148" i="67"/>
  <c r="AC183" i="67"/>
  <c r="P186" i="67"/>
  <c r="P151" i="67"/>
  <c r="P116" i="67"/>
  <c r="P107" i="67"/>
  <c r="P177" i="67"/>
  <c r="P142" i="67"/>
  <c r="AA186" i="67"/>
  <c r="AA151" i="67"/>
  <c r="AA116" i="67"/>
  <c r="AA110" i="67"/>
  <c r="AA180" i="67"/>
  <c r="AA145" i="67"/>
  <c r="AA146" i="67"/>
  <c r="AA111" i="67"/>
  <c r="T107" i="67"/>
  <c r="T177" i="67"/>
  <c r="T142" i="67"/>
  <c r="T186" i="67"/>
  <c r="T116" i="67"/>
  <c r="T151" i="67"/>
  <c r="N180" i="67"/>
  <c r="N145" i="67"/>
  <c r="N110" i="67"/>
  <c r="N179" i="67"/>
  <c r="N109" i="67"/>
  <c r="N144" i="67"/>
  <c r="N152" i="67"/>
  <c r="N117" i="67"/>
  <c r="N187" i="67"/>
  <c r="U180" i="67"/>
  <c r="U110" i="67"/>
  <c r="U145" i="67"/>
  <c r="U151" i="67"/>
  <c r="U186" i="67"/>
  <c r="U116" i="67"/>
  <c r="U106" i="67"/>
  <c r="U176" i="67"/>
  <c r="U141" i="67"/>
  <c r="Y183" i="67"/>
  <c r="Y148" i="67"/>
  <c r="Y141" i="67"/>
  <c r="Y176" i="67"/>
  <c r="Y106" i="67"/>
  <c r="Q183" i="67"/>
  <c r="Q148" i="67"/>
  <c r="Q109" i="67"/>
  <c r="Q144" i="67"/>
  <c r="Q179" i="67"/>
  <c r="L148" i="67"/>
  <c r="L183" i="67"/>
  <c r="L114" i="67"/>
  <c r="L184" i="67"/>
  <c r="L106" i="67"/>
  <c r="L176" i="67"/>
  <c r="L141" i="67"/>
  <c r="AD188" i="67"/>
  <c r="AD153" i="67"/>
  <c r="AD118" i="67"/>
  <c r="AD111" i="67"/>
  <c r="AD146" i="67"/>
  <c r="AD116" i="67"/>
  <c r="AD186" i="67"/>
  <c r="AD151" i="67"/>
  <c r="Z190" i="67"/>
  <c r="K120" i="67"/>
  <c r="M184" i="67"/>
  <c r="M114" i="67"/>
  <c r="AE109" i="67"/>
  <c r="AE179" i="67"/>
  <c r="AE144" i="67"/>
  <c r="R146" i="67"/>
  <c r="R111" i="67"/>
  <c r="X152" i="67"/>
  <c r="X187" i="67"/>
  <c r="X117" i="67"/>
  <c r="AB111" i="67"/>
  <c r="AB146" i="67"/>
  <c r="O184" i="67"/>
  <c r="O114" i="67"/>
  <c r="AF114" i="67"/>
  <c r="AF184" i="67"/>
  <c r="V183" i="67"/>
  <c r="V148" i="67"/>
  <c r="S146" i="67"/>
  <c r="S111" i="67"/>
  <c r="AC142" i="67"/>
  <c r="AC107" i="67"/>
  <c r="AC177" i="67"/>
  <c r="AC106" i="67"/>
  <c r="AC176" i="67"/>
  <c r="AC141" i="67"/>
  <c r="P187" i="67"/>
  <c r="P117" i="67"/>
  <c r="P152" i="67"/>
  <c r="P141" i="67"/>
  <c r="P106" i="67"/>
  <c r="P176" i="67"/>
  <c r="AA114" i="67"/>
  <c r="AA184" i="67"/>
  <c r="AA188" i="67"/>
  <c r="AA118" i="67"/>
  <c r="AA153" i="67"/>
  <c r="T148" i="67"/>
  <c r="T183" i="67"/>
  <c r="AD177" i="67"/>
  <c r="AD142" i="67"/>
  <c r="AD107" i="67"/>
  <c r="M183" i="67"/>
  <c r="M148" i="67"/>
  <c r="M146" i="67"/>
  <c r="M111" i="67"/>
  <c r="AE111" i="67"/>
  <c r="AE146" i="67"/>
  <c r="AE142" i="67"/>
  <c r="AE177" i="67"/>
  <c r="AE107" i="67"/>
  <c r="AE153" i="67"/>
  <c r="AE188" i="67"/>
  <c r="AE118" i="67"/>
  <c r="R142" i="67"/>
  <c r="R177" i="67"/>
  <c r="R107" i="67"/>
  <c r="R148" i="67"/>
  <c r="R183" i="67"/>
  <c r="R117" i="67"/>
  <c r="R187" i="67"/>
  <c r="R152" i="67"/>
  <c r="X186" i="67"/>
  <c r="X116" i="67"/>
  <c r="X151" i="67"/>
  <c r="X107" i="67"/>
  <c r="X177" i="67"/>
  <c r="X142" i="67"/>
  <c r="AB152" i="67"/>
  <c r="AB187" i="67"/>
  <c r="AB117" i="67"/>
  <c r="AB118" i="67"/>
  <c r="AB188" i="67"/>
  <c r="AB153" i="67"/>
  <c r="O152" i="67"/>
  <c r="O117" i="67"/>
  <c r="O187" i="67"/>
  <c r="O145" i="67"/>
  <c r="O180" i="67"/>
  <c r="O110" i="67"/>
  <c r="O118" i="67"/>
  <c r="O188" i="67"/>
  <c r="O153" i="67"/>
  <c r="AF144" i="67"/>
  <c r="AF109" i="67"/>
  <c r="AF179" i="67"/>
  <c r="AF141" i="67"/>
  <c r="AF176" i="67"/>
  <c r="AF106" i="67"/>
  <c r="V109" i="67"/>
  <c r="V179" i="67"/>
  <c r="V144" i="67"/>
  <c r="V177" i="67"/>
  <c r="V142" i="67"/>
  <c r="V107" i="67"/>
  <c r="W106" i="67"/>
  <c r="W176" i="67"/>
  <c r="W141" i="67"/>
  <c r="W145" i="67"/>
  <c r="W180" i="67"/>
  <c r="W110" i="67"/>
  <c r="W148" i="67"/>
  <c r="W183" i="67"/>
  <c r="S184" i="67"/>
  <c r="S114" i="67"/>
  <c r="S109" i="67"/>
  <c r="S179" i="67"/>
  <c r="S144" i="67"/>
  <c r="AC186" i="67"/>
  <c r="AC116" i="67"/>
  <c r="AC151" i="67"/>
  <c r="AC179" i="67"/>
  <c r="AC144" i="67"/>
  <c r="AC109" i="67"/>
  <c r="P179" i="67"/>
  <c r="P109" i="67"/>
  <c r="P144" i="67"/>
  <c r="P111" i="67"/>
  <c r="P146" i="67"/>
  <c r="P188" i="67"/>
  <c r="P153" i="67"/>
  <c r="P118" i="67"/>
  <c r="AA141" i="67"/>
  <c r="AA176" i="67"/>
  <c r="AA106" i="67"/>
  <c r="AA117" i="67"/>
  <c r="AA187" i="67"/>
  <c r="AA152" i="67"/>
  <c r="AA142" i="67"/>
  <c r="AA107" i="67"/>
  <c r="AA177" i="67"/>
  <c r="T106" i="67"/>
  <c r="T176" i="67"/>
  <c r="T141" i="67"/>
  <c r="T152" i="67"/>
  <c r="T187" i="67"/>
  <c r="T117" i="67"/>
  <c r="T114" i="67"/>
  <c r="T184" i="67"/>
  <c r="N114" i="67"/>
  <c r="N184" i="67"/>
  <c r="N183" i="67"/>
  <c r="N148" i="67"/>
  <c r="N107" i="67"/>
  <c r="N177" i="67"/>
  <c r="N142" i="67"/>
  <c r="U183" i="67"/>
  <c r="U148" i="67"/>
  <c r="U114" i="67"/>
  <c r="U184" i="67"/>
  <c r="Y146" i="67"/>
  <c r="Y111" i="67"/>
  <c r="Y145" i="67"/>
  <c r="Y110" i="67"/>
  <c r="Y180" i="67"/>
  <c r="Q114" i="67"/>
  <c r="Q184" i="67"/>
  <c r="Q146" i="67"/>
  <c r="Q111" i="67"/>
  <c r="Q118" i="67"/>
  <c r="Q188" i="67"/>
  <c r="Q153" i="67"/>
  <c r="L109" i="67"/>
  <c r="L179" i="67"/>
  <c r="L144" i="67"/>
  <c r="L142" i="67"/>
  <c r="L107" i="67"/>
  <c r="L177" i="67"/>
  <c r="L152" i="67"/>
  <c r="L117" i="67"/>
  <c r="L187" i="67"/>
  <c r="AD180" i="67"/>
  <c r="AD110" i="67"/>
  <c r="AD145" i="67"/>
  <c r="AD184" i="67"/>
  <c r="AD114" i="67"/>
  <c r="K190" i="67"/>
  <c r="M141" i="67"/>
  <c r="M176" i="67"/>
  <c r="M106" i="67"/>
  <c r="R151" i="67"/>
  <c r="R186" i="67"/>
  <c r="R116" i="67"/>
  <c r="X146" i="67"/>
  <c r="X111" i="67"/>
  <c r="AB151" i="67"/>
  <c r="AB186" i="67"/>
  <c r="AB116" i="67"/>
  <c r="V114" i="67"/>
  <c r="V184" i="67"/>
  <c r="V188" i="67"/>
  <c r="V118" i="67"/>
  <c r="V153" i="67"/>
  <c r="W188" i="67"/>
  <c r="W153" i="67"/>
  <c r="W118" i="67"/>
  <c r="S151" i="67"/>
  <c r="S186" i="67"/>
  <c r="S116" i="67"/>
  <c r="AC188" i="67"/>
  <c r="AC118" i="67"/>
  <c r="AC153" i="67"/>
  <c r="P184" i="67"/>
  <c r="P114" i="67"/>
  <c r="T109" i="67"/>
  <c r="T144" i="67"/>
  <c r="T179" i="67"/>
  <c r="N111" i="67"/>
  <c r="N146" i="67"/>
  <c r="U179" i="67"/>
  <c r="U109" i="67"/>
  <c r="U144" i="67"/>
  <c r="U118" i="67"/>
  <c r="U188" i="67"/>
  <c r="U153" i="67"/>
  <c r="Y114" i="67"/>
  <c r="Y184" i="67"/>
  <c r="Y118" i="67"/>
  <c r="Y153" i="67"/>
  <c r="Y188" i="67"/>
  <c r="Q186" i="67"/>
  <c r="Q151" i="67"/>
  <c r="Q116" i="67"/>
  <c r="Q177" i="67"/>
  <c r="Q142" i="67"/>
  <c r="Q107" i="67"/>
  <c r="L186" i="67"/>
  <c r="L151" i="67"/>
  <c r="L116" i="67"/>
  <c r="AD144" i="67"/>
  <c r="AD109" i="67"/>
  <c r="AD179" i="67"/>
  <c r="M180" i="67"/>
  <c r="M145" i="67"/>
  <c r="M110" i="67"/>
  <c r="M152" i="67"/>
  <c r="M117" i="67"/>
  <c r="M187" i="67"/>
  <c r="M116" i="67"/>
  <c r="M186" i="67"/>
  <c r="M151" i="67"/>
  <c r="AE116" i="67"/>
  <c r="AE151" i="67"/>
  <c r="AE186" i="67"/>
  <c r="AE141" i="67"/>
  <c r="AE106" i="67"/>
  <c r="AE176" i="67"/>
  <c r="R144" i="67"/>
  <c r="R109" i="67"/>
  <c r="R179" i="67"/>
  <c r="R188" i="67"/>
  <c r="R118" i="67"/>
  <c r="R153" i="67"/>
  <c r="X109" i="67"/>
  <c r="X179" i="67"/>
  <c r="X144" i="67"/>
  <c r="X184" i="67"/>
  <c r="X114" i="67"/>
  <c r="X180" i="67"/>
  <c r="X145" i="67"/>
  <c r="X110" i="67"/>
  <c r="AB148" i="67"/>
  <c r="AB183" i="67"/>
  <c r="AB106" i="67"/>
  <c r="AB141" i="67"/>
  <c r="AB176" i="67"/>
  <c r="AB107" i="67"/>
  <c r="AB142" i="67"/>
  <c r="AB177" i="67"/>
  <c r="O146" i="67"/>
  <c r="O111" i="67"/>
  <c r="O141" i="67"/>
  <c r="O176" i="67"/>
  <c r="O106" i="67"/>
  <c r="AF117" i="67"/>
  <c r="AF152" i="67"/>
  <c r="AF187" i="67"/>
  <c r="AF116" i="67"/>
  <c r="AF186" i="67"/>
  <c r="AF151" i="67"/>
  <c r="AF146" i="67"/>
  <c r="AF111" i="67"/>
  <c r="V145" i="67"/>
  <c r="V110" i="67"/>
  <c r="V180" i="67"/>
  <c r="V116" i="67"/>
  <c r="V186" i="67"/>
  <c r="V151" i="67"/>
  <c r="V187" i="67"/>
  <c r="V152" i="67"/>
  <c r="V117" i="67"/>
  <c r="W142" i="67"/>
  <c r="W177" i="67"/>
  <c r="W107" i="67"/>
  <c r="W151" i="67"/>
  <c r="W116" i="67"/>
  <c r="W186" i="67"/>
  <c r="S145" i="67"/>
  <c r="S180" i="67"/>
  <c r="S110" i="67"/>
  <c r="S152" i="67"/>
  <c r="S187" i="67"/>
  <c r="S117" i="67"/>
  <c r="S176" i="67"/>
  <c r="S141" i="67"/>
  <c r="S106" i="67"/>
  <c r="AC184" i="67"/>
  <c r="AC114" i="67"/>
  <c r="AC145" i="67"/>
  <c r="AC110" i="67"/>
  <c r="AC180" i="67"/>
  <c r="AC146" i="67"/>
  <c r="AC111" i="67"/>
  <c r="P183" i="67"/>
  <c r="P148" i="67"/>
  <c r="P110" i="67"/>
  <c r="P145" i="67"/>
  <c r="P180" i="67"/>
  <c r="AA179" i="67"/>
  <c r="AA109" i="67"/>
  <c r="AA144" i="67"/>
  <c r="AA183" i="67"/>
  <c r="AA148" i="67"/>
  <c r="T118" i="67"/>
  <c r="T188" i="67"/>
  <c r="T153" i="67"/>
  <c r="T146" i="67"/>
  <c r="T111" i="67"/>
  <c r="N141" i="67"/>
  <c r="N176" i="67"/>
  <c r="N106" i="67"/>
  <c r="N186" i="67"/>
  <c r="N151" i="67"/>
  <c r="N116" i="67"/>
  <c r="U111" i="67"/>
  <c r="U146" i="67"/>
  <c r="U107" i="67"/>
  <c r="U177" i="67"/>
  <c r="U142" i="67"/>
  <c r="U152" i="67"/>
  <c r="U187" i="67"/>
  <c r="U117" i="67"/>
  <c r="Y177" i="67"/>
  <c r="Y107" i="67"/>
  <c r="Y142" i="67"/>
  <c r="Y151" i="67"/>
  <c r="Y186" i="67"/>
  <c r="Y116" i="67"/>
  <c r="Y179" i="67"/>
  <c r="Y109" i="67"/>
  <c r="Y144" i="67"/>
  <c r="Q152" i="67"/>
  <c r="Q117" i="67"/>
  <c r="Q187" i="67"/>
  <c r="Q145" i="67"/>
  <c r="Q110" i="67"/>
  <c r="Q180" i="67"/>
  <c r="L180" i="67"/>
  <c r="L145" i="67"/>
  <c r="L110" i="67"/>
  <c r="L153" i="67"/>
  <c r="L118" i="67"/>
  <c r="L188" i="67"/>
  <c r="AD176" i="67"/>
  <c r="AD106" i="67"/>
  <c r="AD141" i="67"/>
  <c r="AD183" i="67"/>
  <c r="AD148" i="67"/>
  <c r="AD117" i="67"/>
  <c r="AD152" i="67"/>
  <c r="AD187" i="67"/>
  <c r="Z155" i="67"/>
  <c r="K155" i="67"/>
  <c r="M35" i="77"/>
  <c r="M78" i="77"/>
  <c r="M36" i="78"/>
  <c r="M92" i="77"/>
  <c r="M79" i="77"/>
  <c r="M70" i="77"/>
  <c r="M37" i="76"/>
  <c r="M14" i="76"/>
  <c r="M38" i="76"/>
  <c r="M28" i="78"/>
  <c r="M60" i="76"/>
  <c r="M101" i="77"/>
  <c r="M42" i="77"/>
  <c r="M36" i="77"/>
  <c r="M25" i="76"/>
  <c r="M46" i="76"/>
  <c r="M28" i="76"/>
  <c r="M93" i="77"/>
  <c r="M57" i="76"/>
  <c r="M76" i="77"/>
  <c r="M59" i="76"/>
  <c r="I252" i="67"/>
  <c r="M29" i="78"/>
  <c r="M102" i="77"/>
  <c r="M45" i="76"/>
  <c r="M25" i="77"/>
  <c r="M26" i="76"/>
  <c r="M44" i="77"/>
  <c r="M22" i="77"/>
  <c r="M69" i="77"/>
  <c r="M58" i="76"/>
  <c r="M48" i="78"/>
  <c r="M47" i="76"/>
  <c r="M17" i="76"/>
  <c r="M45" i="77"/>
  <c r="M39" i="76"/>
  <c r="M36" i="76"/>
  <c r="M44" i="76"/>
  <c r="M77" i="77"/>
  <c r="M43" i="77"/>
  <c r="M23" i="77"/>
  <c r="M71" i="77"/>
  <c r="M35" i="78"/>
  <c r="M100" i="77"/>
  <c r="M27" i="78"/>
  <c r="M46" i="78"/>
  <c r="M38" i="78"/>
  <c r="M37" i="77"/>
  <c r="M68" i="77"/>
  <c r="M37" i="78"/>
  <c r="M94" i="77"/>
  <c r="M15" i="76"/>
  <c r="M47" i="78"/>
  <c r="M16" i="76"/>
  <c r="M99" i="77"/>
  <c r="M27" i="76"/>
  <c r="M24" i="77"/>
  <c r="M30" i="78"/>
  <c r="M91" i="77"/>
  <c r="M34" i="77"/>
  <c r="H252" i="67"/>
  <c r="M49" i="78"/>
  <c r="H253" i="67" l="1"/>
  <c r="K44" i="80" a="1"/>
  <c r="K44" i="80" s="1"/>
  <c r="J31" i="73" s="1"/>
  <c r="I30" i="73"/>
  <c r="K38" i="80"/>
  <c r="K31" i="67"/>
  <c r="K196" i="67" s="1"/>
  <c r="K199" i="67"/>
  <c r="I253" i="67"/>
  <c r="K164" i="67"/>
  <c r="BA461" i="75"/>
  <c r="O68" i="67" s="1"/>
  <c r="K129" i="67"/>
  <c r="K31" i="80" a="1"/>
  <c r="K31" i="80" s="1"/>
  <c r="K36" i="80" s="1"/>
  <c r="K23" i="80" a="1"/>
  <c r="K23" i="80" s="1"/>
  <c r="L38" i="67"/>
  <c r="L164" i="67" s="1"/>
  <c r="M26" i="77"/>
  <c r="L27" i="80" s="1"/>
  <c r="M46" i="77"/>
  <c r="L28" i="80" s="1"/>
  <c r="M103" i="77"/>
  <c r="L35" i="80" s="1"/>
  <c r="M80" i="77"/>
  <c r="L33" i="80" s="1"/>
  <c r="L34" i="80" s="1"/>
  <c r="L37" i="80" s="1"/>
  <c r="M48" i="76"/>
  <c r="L19" i="80" s="1"/>
  <c r="M18" i="76"/>
  <c r="L16" i="80" s="1"/>
  <c r="M29" i="76"/>
  <c r="L18" i="80" s="1"/>
  <c r="M61" i="76"/>
  <c r="L22" i="80" s="1"/>
  <c r="M50" i="78"/>
  <c r="L43" i="80" s="1"/>
  <c r="M39" i="78"/>
  <c r="L42" i="80" s="1"/>
  <c r="J125" i="67"/>
  <c r="J131" i="67" s="1"/>
  <c r="J250" i="67"/>
  <c r="J195" i="67"/>
  <c r="J201" i="67" s="1"/>
  <c r="J259" i="67"/>
  <c r="J7" i="80" s="1"/>
  <c r="L71" i="67"/>
  <c r="L241" i="67"/>
  <c r="BA460" i="75"/>
  <c r="M70" i="67"/>
  <c r="M37" i="67"/>
  <c r="M36" i="67"/>
  <c r="M69" i="67"/>
  <c r="M35" i="67"/>
  <c r="M68" i="67"/>
  <c r="M93" i="67"/>
  <c r="M91" i="67"/>
  <c r="N5" i="77"/>
  <c r="N5" i="76"/>
  <c r="M92" i="67"/>
  <c r="N5" i="78"/>
  <c r="L94" i="67"/>
  <c r="H125" i="67"/>
  <c r="H131" i="67" s="1"/>
  <c r="J160" i="67"/>
  <c r="J166" i="67" s="1"/>
  <c r="J251" i="67"/>
  <c r="H258" i="67"/>
  <c r="H6" i="80" s="1"/>
  <c r="I258" i="67"/>
  <c r="I6" i="80" s="1"/>
  <c r="J237" i="67"/>
  <c r="J243" i="67" s="1"/>
  <c r="J263" i="67"/>
  <c r="J11" i="80" s="1"/>
  <c r="AU475" i="75"/>
  <c r="AV470" i="75"/>
  <c r="AV469" i="75"/>
  <c r="AY465" i="75"/>
  <c r="AY464" i="75"/>
  <c r="BA462" i="75"/>
  <c r="AI495" i="75"/>
  <c r="AI497" i="75"/>
  <c r="AS476" i="75"/>
  <c r="AW473" i="75"/>
  <c r="AW472" i="75"/>
  <c r="AQ485" i="75"/>
  <c r="AW475" i="75"/>
  <c r="AM497" i="75"/>
  <c r="AM498" i="75"/>
  <c r="AK495" i="75"/>
  <c r="AP486" i="75"/>
  <c r="AJ494" i="75"/>
  <c r="AO491" i="75"/>
  <c r="AT483" i="75"/>
  <c r="AZ471" i="75"/>
  <c r="AN494" i="75"/>
  <c r="AD190" i="67"/>
  <c r="O120" i="67"/>
  <c r="S155" i="67"/>
  <c r="AC155" i="67"/>
  <c r="U155" i="67"/>
  <c r="R190" i="67"/>
  <c r="AD155" i="67"/>
  <c r="O190" i="67"/>
  <c r="AB190" i="67"/>
  <c r="AB155" i="67"/>
  <c r="AE120" i="67"/>
  <c r="AE155" i="67"/>
  <c r="M155" i="67"/>
  <c r="T190" i="67"/>
  <c r="AA155" i="67"/>
  <c r="W155" i="67"/>
  <c r="W120" i="67"/>
  <c r="AF120" i="67"/>
  <c r="P190" i="67"/>
  <c r="AC190" i="67"/>
  <c r="L155" i="67"/>
  <c r="Y190" i="67"/>
  <c r="X120" i="67"/>
  <c r="X190" i="67"/>
  <c r="Q190" i="67"/>
  <c r="M190" i="67"/>
  <c r="N155" i="67"/>
  <c r="S120" i="67"/>
  <c r="O155" i="67"/>
  <c r="M120" i="67"/>
  <c r="AA190" i="67"/>
  <c r="AF155" i="67"/>
  <c r="P155" i="67"/>
  <c r="AC120" i="67"/>
  <c r="L120" i="67"/>
  <c r="Y155" i="67"/>
  <c r="U120" i="67"/>
  <c r="V120" i="67"/>
  <c r="V155" i="67"/>
  <c r="R155" i="67"/>
  <c r="Q120" i="67"/>
  <c r="Q155" i="67"/>
  <c r="N120" i="67"/>
  <c r="V190" i="67"/>
  <c r="AD120" i="67"/>
  <c r="N190" i="67"/>
  <c r="S190" i="67"/>
  <c r="AB120" i="67"/>
  <c r="AE190" i="67"/>
  <c r="T155" i="67"/>
  <c r="T120" i="67"/>
  <c r="AA120" i="67"/>
  <c r="W190" i="67"/>
  <c r="AF190" i="67"/>
  <c r="P120" i="67"/>
  <c r="L190" i="67"/>
  <c r="Y120" i="67"/>
  <c r="U190" i="67"/>
  <c r="X155" i="67"/>
  <c r="R120" i="67"/>
  <c r="N58" i="76"/>
  <c r="N68" i="77"/>
  <c r="N76" i="77"/>
  <c r="N101" i="77"/>
  <c r="N23" i="77"/>
  <c r="N94" i="77"/>
  <c r="N77" i="77"/>
  <c r="N24" i="77"/>
  <c r="N49" i="78"/>
  <c r="N93" i="77"/>
  <c r="N36" i="77"/>
  <c r="N16" i="76"/>
  <c r="N71" i="77"/>
  <c r="N14" i="76"/>
  <c r="N42" i="77"/>
  <c r="N35" i="78"/>
  <c r="N15" i="76"/>
  <c r="N100" i="77"/>
  <c r="N102" i="77"/>
  <c r="N69" i="77"/>
  <c r="N78" i="77"/>
  <c r="N45" i="76"/>
  <c r="N57" i="76"/>
  <c r="N28" i="78"/>
  <c r="J252" i="67"/>
  <c r="N28" i="76"/>
  <c r="N48" i="78"/>
  <c r="N92" i="77"/>
  <c r="N37" i="76"/>
  <c r="N91" i="77"/>
  <c r="N26" i="76"/>
  <c r="N44" i="76"/>
  <c r="N36" i="76"/>
  <c r="N46" i="78"/>
  <c r="N29" i="78"/>
  <c r="N17" i="76"/>
  <c r="N30" i="78"/>
  <c r="N36" i="78"/>
  <c r="N46" i="76"/>
  <c r="N35" i="77"/>
  <c r="N38" i="78"/>
  <c r="N37" i="78"/>
  <c r="N25" i="76"/>
  <c r="N47" i="76"/>
  <c r="N27" i="76"/>
  <c r="N43" i="77"/>
  <c r="N99" i="77"/>
  <c r="N39" i="76"/>
  <c r="N27" i="78"/>
  <c r="N22" i="77"/>
  <c r="N45" i="77"/>
  <c r="N59" i="76"/>
  <c r="N60" i="76"/>
  <c r="N70" i="77"/>
  <c r="N25" i="77"/>
  <c r="N37" i="77"/>
  <c r="N44" i="77"/>
  <c r="N38" i="76"/>
  <c r="N34" i="77"/>
  <c r="N79" i="77"/>
  <c r="N47" i="78"/>
  <c r="L44" i="80" l="1" a="1"/>
  <c r="L44" i="80" s="1"/>
  <c r="L50" i="80" s="1"/>
  <c r="K39" i="80" a="1"/>
  <c r="K39" i="80" s="1"/>
  <c r="K49" i="80" s="1"/>
  <c r="K50" i="80"/>
  <c r="L38" i="80"/>
  <c r="K161" i="67"/>
  <c r="K162" i="67" s="1"/>
  <c r="K160" i="67" s="1"/>
  <c r="K166" i="67" s="1"/>
  <c r="O91" i="67"/>
  <c r="K64" i="67"/>
  <c r="K238" i="67"/>
  <c r="K239" i="67" s="1"/>
  <c r="K263" i="67" s="1"/>
  <c r="K11" i="80" s="1"/>
  <c r="K30" i="67"/>
  <c r="K40" i="67" s="1"/>
  <c r="K87" i="67"/>
  <c r="K126" i="67"/>
  <c r="K127" i="67" s="1"/>
  <c r="K250" i="67" s="1"/>
  <c r="K197" i="67"/>
  <c r="K195" i="67" s="1"/>
  <c r="K201" i="67" s="1"/>
  <c r="P5" i="77"/>
  <c r="O37" i="67"/>
  <c r="O92" i="67"/>
  <c r="O35" i="67"/>
  <c r="P5" i="76"/>
  <c r="P5" i="78"/>
  <c r="O36" i="67"/>
  <c r="L129" i="67"/>
  <c r="L31" i="80" a="1"/>
  <c r="L31" i="80" s="1"/>
  <c r="L36" i="80" s="1"/>
  <c r="O69" i="67"/>
  <c r="O93" i="67"/>
  <c r="O70" i="67"/>
  <c r="M71" i="67"/>
  <c r="L199" i="67"/>
  <c r="J253" i="67"/>
  <c r="M38" i="67"/>
  <c r="M31" i="67" s="1"/>
  <c r="L31" i="67"/>
  <c r="L238" i="67" s="1"/>
  <c r="L239" i="67" s="1"/>
  <c r="J29" i="73"/>
  <c r="K48" i="80"/>
  <c r="N80" i="77"/>
  <c r="M33" i="80" s="1"/>
  <c r="M34" i="80" s="1"/>
  <c r="M37" i="80" s="1"/>
  <c r="N46" i="77"/>
  <c r="M28" i="80" s="1"/>
  <c r="N26" i="77"/>
  <c r="M27" i="80" s="1"/>
  <c r="N103" i="77"/>
  <c r="M35" i="80" s="1"/>
  <c r="N61" i="76"/>
  <c r="M22" i="80" s="1"/>
  <c r="N48" i="76"/>
  <c r="M19" i="80" s="1"/>
  <c r="N18" i="76"/>
  <c r="M16" i="80" s="1"/>
  <c r="N29" i="76"/>
  <c r="M18" i="80" s="1"/>
  <c r="N50" i="78"/>
  <c r="M43" i="80" s="1"/>
  <c r="N39" i="78"/>
  <c r="M42" i="80" s="1"/>
  <c r="N37" i="67"/>
  <c r="N36" i="67"/>
  <c r="N35" i="67"/>
  <c r="N69" i="67"/>
  <c r="N70" i="67"/>
  <c r="N68" i="67"/>
  <c r="O5" i="77"/>
  <c r="N91" i="67"/>
  <c r="O5" i="76"/>
  <c r="N92" i="67"/>
  <c r="N93" i="67"/>
  <c r="O5" i="78"/>
  <c r="L23" i="80" a="1"/>
  <c r="L23" i="80" s="1"/>
  <c r="P69" i="67"/>
  <c r="P68" i="67"/>
  <c r="P36" i="67"/>
  <c r="P35" i="67"/>
  <c r="P37" i="67"/>
  <c r="P70" i="67"/>
  <c r="M94" i="67"/>
  <c r="P93" i="67"/>
  <c r="P91" i="67"/>
  <c r="P92" i="67"/>
  <c r="J258" i="67"/>
  <c r="J6" i="80" s="1"/>
  <c r="AU476" i="75"/>
  <c r="AR480" i="75"/>
  <c r="AR479" i="75"/>
  <c r="Q5" i="78"/>
  <c r="Q5" i="77"/>
  <c r="Q5" i="76"/>
  <c r="AI496" i="75"/>
  <c r="AI498" i="75"/>
  <c r="BA463" i="75"/>
  <c r="AS477" i="75"/>
  <c r="AX473" i="75"/>
  <c r="AQ486" i="75"/>
  <c r="AT484" i="75"/>
  <c r="AO492" i="75"/>
  <c r="AK496" i="75"/>
  <c r="AZ472" i="75"/>
  <c r="AP487" i="75"/>
  <c r="AN495" i="75"/>
  <c r="AJ495" i="75"/>
  <c r="Q44" i="76"/>
  <c r="P91" i="77"/>
  <c r="Q30" i="78"/>
  <c r="Q35" i="77"/>
  <c r="Q27" i="78"/>
  <c r="P37" i="76"/>
  <c r="Q76" i="77"/>
  <c r="Q44" i="77"/>
  <c r="O25" i="77"/>
  <c r="Q99" i="77"/>
  <c r="O34" i="77"/>
  <c r="O24" i="77"/>
  <c r="P76" i="77"/>
  <c r="O36" i="78"/>
  <c r="P25" i="76"/>
  <c r="O49" i="78"/>
  <c r="P101" i="77"/>
  <c r="P36" i="77"/>
  <c r="Q42" i="77"/>
  <c r="P68" i="77"/>
  <c r="O91" i="77"/>
  <c r="O45" i="77"/>
  <c r="Q60" i="76"/>
  <c r="P37" i="77"/>
  <c r="Q17" i="76"/>
  <c r="P93" i="77"/>
  <c r="O39" i="76"/>
  <c r="O38" i="78"/>
  <c r="P36" i="76"/>
  <c r="Q47" i="76"/>
  <c r="O48" i="78"/>
  <c r="P47" i="76"/>
  <c r="Q94" i="77"/>
  <c r="P102" i="77"/>
  <c r="Q38" i="78"/>
  <c r="P46" i="76"/>
  <c r="Q59" i="76"/>
  <c r="P25" i="77"/>
  <c r="Q46" i="78"/>
  <c r="P29" i="78"/>
  <c r="O68" i="77"/>
  <c r="Q102" i="77"/>
  <c r="O35" i="77"/>
  <c r="Q92" i="77"/>
  <c r="O46" i="76"/>
  <c r="P37" i="78"/>
  <c r="Q47" i="78"/>
  <c r="O25" i="76"/>
  <c r="Q79" i="77"/>
  <c r="Q43" i="77"/>
  <c r="Q78" i="77"/>
  <c r="P100" i="77"/>
  <c r="Q27" i="76"/>
  <c r="O28" i="78"/>
  <c r="O26" i="76"/>
  <c r="O36" i="76"/>
  <c r="P30" i="78"/>
  <c r="Q77" i="77"/>
  <c r="Q29" i="78"/>
  <c r="O17" i="76"/>
  <c r="O47" i="78"/>
  <c r="P38" i="76"/>
  <c r="Q58" i="76"/>
  <c r="Q37" i="77"/>
  <c r="Q68" i="77"/>
  <c r="O70" i="77"/>
  <c r="Q22" i="77"/>
  <c r="P28" i="78"/>
  <c r="O58" i="76"/>
  <c r="P47" i="78"/>
  <c r="O15" i="76"/>
  <c r="P79" i="77"/>
  <c r="O93" i="77"/>
  <c r="Q28" i="78"/>
  <c r="P24" i="77"/>
  <c r="P34" i="77"/>
  <c r="O47" i="76"/>
  <c r="Q91" i="77"/>
  <c r="O37" i="78"/>
  <c r="Q36" i="78"/>
  <c r="Q71" i="77"/>
  <c r="Q48" i="78"/>
  <c r="P28" i="76"/>
  <c r="P70" i="77"/>
  <c r="O101" i="77"/>
  <c r="P49" i="78"/>
  <c r="Q101" i="77"/>
  <c r="P15" i="76"/>
  <c r="O77" i="77"/>
  <c r="P43" i="77"/>
  <c r="O27" i="78"/>
  <c r="P77" i="77"/>
  <c r="Q28" i="76"/>
  <c r="P99" i="77"/>
  <c r="Q49" i="78"/>
  <c r="O37" i="76"/>
  <c r="Q100" i="77"/>
  <c r="O38" i="76"/>
  <c r="P27" i="78"/>
  <c r="O35" i="78"/>
  <c r="O102" i="77"/>
  <c r="O92" i="77"/>
  <c r="Q36" i="77"/>
  <c r="Q36" i="76"/>
  <c r="O69" i="77"/>
  <c r="P71" i="77"/>
  <c r="P26" i="76"/>
  <c r="Q23" i="77"/>
  <c r="P94" i="77"/>
  <c r="P59" i="76"/>
  <c r="O76" i="77"/>
  <c r="P57" i="76"/>
  <c r="P39" i="76"/>
  <c r="Q24" i="77"/>
  <c r="P45" i="76"/>
  <c r="O44" i="77"/>
  <c r="Q25" i="77"/>
  <c r="Q35" i="78"/>
  <c r="O94" i="77"/>
  <c r="Q93" i="77"/>
  <c r="P78" i="77"/>
  <c r="P14" i="76"/>
  <c r="O45" i="76"/>
  <c r="Q14" i="76"/>
  <c r="O27" i="76"/>
  <c r="O42" i="77"/>
  <c r="O59" i="76"/>
  <c r="O99" i="77"/>
  <c r="P35" i="77"/>
  <c r="Q26" i="76"/>
  <c r="P23" i="77"/>
  <c r="P44" i="77"/>
  <c r="P48" i="78"/>
  <c r="O36" i="77"/>
  <c r="P60" i="76"/>
  <c r="O22" i="77"/>
  <c r="Q45" i="76"/>
  <c r="Q46" i="76"/>
  <c r="O30" i="78"/>
  <c r="P69" i="77"/>
  <c r="P17" i="76"/>
  <c r="Q69" i="77"/>
  <c r="O14" i="76"/>
  <c r="Q45" i="77"/>
  <c r="O16" i="76"/>
  <c r="O43" i="77"/>
  <c r="O28" i="76"/>
  <c r="Q39" i="76"/>
  <c r="O46" i="78"/>
  <c r="Q57" i="76"/>
  <c r="O57" i="76"/>
  <c r="P42" i="77"/>
  <c r="Q70" i="77"/>
  <c r="P92" i="77"/>
  <c r="P16" i="76"/>
  <c r="O60" i="76"/>
  <c r="Q34" i="77"/>
  <c r="P36" i="78"/>
  <c r="Q16" i="76"/>
  <c r="P27" i="76"/>
  <c r="Q37" i="76"/>
  <c r="P45" i="77"/>
  <c r="O100" i="77"/>
  <c r="O71" i="77"/>
  <c r="Q37" i="78"/>
  <c r="O78" i="77"/>
  <c r="P35" i="78"/>
  <c r="Q15" i="76"/>
  <c r="O29" i="78"/>
  <c r="P58" i="76"/>
  <c r="O79" i="77"/>
  <c r="P38" i="78"/>
  <c r="O23" i="77"/>
  <c r="Q38" i="76"/>
  <c r="P22" i="77"/>
  <c r="O37" i="77"/>
  <c r="O44" i="76"/>
  <c r="P46" i="78"/>
  <c r="Q25" i="76"/>
  <c r="P44" i="76"/>
  <c r="K31" i="73" l="1"/>
  <c r="M241" i="67"/>
  <c r="J30" i="73"/>
  <c r="L39" i="80" a="1"/>
  <c r="L39" i="80" s="1"/>
  <c r="L49" i="80" s="1"/>
  <c r="M44" i="80" a="1"/>
  <c r="M44" i="80" s="1"/>
  <c r="M38" i="80"/>
  <c r="K237" i="67"/>
  <c r="K243" i="67" s="1"/>
  <c r="K259" i="67"/>
  <c r="K7" i="80" s="1"/>
  <c r="K125" i="67"/>
  <c r="K131" i="67" s="1"/>
  <c r="K251" i="67"/>
  <c r="O38" i="67"/>
  <c r="O241" i="67" s="1"/>
  <c r="O94" i="67"/>
  <c r="O71" i="67"/>
  <c r="P103" i="77"/>
  <c r="O35" i="80" s="1"/>
  <c r="P46" i="77"/>
  <c r="O28" i="80" s="1"/>
  <c r="P26" i="77"/>
  <c r="O27" i="80" s="1"/>
  <c r="P80" i="77"/>
  <c r="O33" i="80" s="1"/>
  <c r="O34" i="80" s="1"/>
  <c r="O37" i="80" s="1"/>
  <c r="P39" i="78"/>
  <c r="O42" i="80" s="1"/>
  <c r="P50" i="78"/>
  <c r="O43" i="80" s="1"/>
  <c r="P18" i="76"/>
  <c r="O16" i="80" s="1"/>
  <c r="P61" i="76"/>
  <c r="O22" i="80" s="1"/>
  <c r="P29" i="76"/>
  <c r="O18" i="80" s="1"/>
  <c r="P48" i="76"/>
  <c r="O19" i="80" s="1"/>
  <c r="M129" i="67"/>
  <c r="L126" i="67"/>
  <c r="L127" i="67" s="1"/>
  <c r="L250" i="67" s="1"/>
  <c r="M164" i="67"/>
  <c r="L64" i="67"/>
  <c r="L30" i="67"/>
  <c r="L40" i="67" s="1"/>
  <c r="L87" i="67"/>
  <c r="M199" i="67"/>
  <c r="L161" i="67"/>
  <c r="L162" i="67" s="1"/>
  <c r="N38" i="67"/>
  <c r="N241" i="67" s="1"/>
  <c r="L196" i="67"/>
  <c r="L197" i="67" s="1"/>
  <c r="L259" i="67" s="1"/>
  <c r="L7" i="80" s="1"/>
  <c r="O50" i="78"/>
  <c r="N43" i="80" s="1"/>
  <c r="O39" i="78"/>
  <c r="N42" i="80" s="1"/>
  <c r="O18" i="76"/>
  <c r="N16" i="80" s="1"/>
  <c r="O61" i="76"/>
  <c r="N22" i="80" s="1"/>
  <c r="O48" i="76"/>
  <c r="N19" i="80" s="1"/>
  <c r="O29" i="76"/>
  <c r="N18" i="80" s="1"/>
  <c r="O80" i="77"/>
  <c r="N33" i="80" s="1"/>
  <c r="N34" i="80" s="1"/>
  <c r="N37" i="80" s="1"/>
  <c r="O26" i="77"/>
  <c r="N27" i="80" s="1"/>
  <c r="O103" i="77"/>
  <c r="N35" i="80" s="1"/>
  <c r="O46" i="77"/>
  <c r="N28" i="80" s="1"/>
  <c r="N94" i="67"/>
  <c r="L237" i="67"/>
  <c r="L243" i="67" s="1"/>
  <c r="L263" i="67"/>
  <c r="L11" i="80" s="1"/>
  <c r="M23" i="80" a="1"/>
  <c r="M23" i="80" s="1"/>
  <c r="M31" i="80" a="1"/>
  <c r="M31" i="80" s="1"/>
  <c r="M36" i="80" s="1"/>
  <c r="M161" i="67"/>
  <c r="M196" i="67"/>
  <c r="M87" i="67"/>
  <c r="M238" i="67"/>
  <c r="M126" i="67"/>
  <c r="M30" i="67"/>
  <c r="M40" i="67" s="1"/>
  <c r="M64" i="67"/>
  <c r="Q70" i="67"/>
  <c r="Q35" i="67"/>
  <c r="Q68" i="67"/>
  <c r="Q36" i="67"/>
  <c r="Q69" i="67"/>
  <c r="Q37" i="67"/>
  <c r="L48" i="80"/>
  <c r="K29" i="73"/>
  <c r="N71" i="67"/>
  <c r="Q91" i="67"/>
  <c r="Q93" i="67"/>
  <c r="Q92" i="67"/>
  <c r="P38" i="67"/>
  <c r="P31" i="67" s="1"/>
  <c r="P30" i="67" s="1"/>
  <c r="P40" i="67" s="1"/>
  <c r="P94" i="67"/>
  <c r="AU478" i="75"/>
  <c r="AU477" i="75"/>
  <c r="AR481" i="75"/>
  <c r="AV472" i="75"/>
  <c r="AV471" i="75"/>
  <c r="P71" i="67"/>
  <c r="Q39" i="78"/>
  <c r="P42" i="80" s="1"/>
  <c r="Q50" i="78"/>
  <c r="P43" i="80" s="1"/>
  <c r="Q103" i="77"/>
  <c r="P35" i="80" s="1"/>
  <c r="Q26" i="77"/>
  <c r="P27" i="80" s="1"/>
  <c r="Q46" i="77"/>
  <c r="P28" i="80" s="1"/>
  <c r="Q80" i="77"/>
  <c r="P33" i="80" s="1"/>
  <c r="P34" i="80" s="1"/>
  <c r="P37" i="80" s="1"/>
  <c r="Q18" i="76"/>
  <c r="P16" i="80" s="1"/>
  <c r="Q29" i="76"/>
  <c r="P18" i="80" s="1"/>
  <c r="Q48" i="76"/>
  <c r="P19" i="80" s="1"/>
  <c r="Q61" i="76"/>
  <c r="P22" i="80" s="1"/>
  <c r="AS478" i="75"/>
  <c r="BA464" i="75"/>
  <c r="AY466" i="75"/>
  <c r="AY467" i="75"/>
  <c r="BA465" i="75"/>
  <c r="R5" i="76"/>
  <c r="R5" i="78"/>
  <c r="R5" i="77"/>
  <c r="AX474" i="75"/>
  <c r="AW476" i="75"/>
  <c r="AQ488" i="75"/>
  <c r="AP488" i="75"/>
  <c r="AZ473" i="75"/>
  <c r="AK498" i="75"/>
  <c r="AK497" i="75"/>
  <c r="AT485" i="75"/>
  <c r="AO493" i="75"/>
  <c r="AJ496" i="75"/>
  <c r="AN496" i="75"/>
  <c r="K252" i="67"/>
  <c r="R36" i="78"/>
  <c r="R102" i="77"/>
  <c r="R22" i="77"/>
  <c r="R28" i="76"/>
  <c r="R14" i="76"/>
  <c r="R48" i="78"/>
  <c r="R24" i="77"/>
  <c r="R57" i="76"/>
  <c r="R25" i="76"/>
  <c r="R42" i="77"/>
  <c r="R69" i="77"/>
  <c r="R15" i="76"/>
  <c r="R44" i="76"/>
  <c r="R76" i="77"/>
  <c r="R28" i="78"/>
  <c r="R100" i="77"/>
  <c r="R60" i="76"/>
  <c r="R94" i="77"/>
  <c r="R59" i="76"/>
  <c r="R47" i="78"/>
  <c r="R23" i="77"/>
  <c r="R92" i="77"/>
  <c r="R36" i="76"/>
  <c r="R38" i="76"/>
  <c r="R34" i="77"/>
  <c r="R46" i="76"/>
  <c r="R99" i="77"/>
  <c r="R79" i="77"/>
  <c r="R35" i="78"/>
  <c r="R27" i="76"/>
  <c r="R77" i="77"/>
  <c r="R43" i="77"/>
  <c r="R36" i="77"/>
  <c r="R17" i="76"/>
  <c r="R39" i="76"/>
  <c r="R35" i="77"/>
  <c r="R71" i="77"/>
  <c r="R37" i="77"/>
  <c r="R91" i="77"/>
  <c r="R26" i="76"/>
  <c r="R45" i="76"/>
  <c r="R37" i="76"/>
  <c r="R70" i="77"/>
  <c r="R37" i="78"/>
  <c r="R29" i="78"/>
  <c r="R78" i="77"/>
  <c r="R68" i="77"/>
  <c r="R46" i="78"/>
  <c r="R16" i="76"/>
  <c r="R93" i="77"/>
  <c r="R25" i="77"/>
  <c r="R44" i="77"/>
  <c r="R27" i="78"/>
  <c r="R38" i="78"/>
  <c r="R45" i="77"/>
  <c r="R101" i="77"/>
  <c r="R47" i="76"/>
  <c r="R30" i="78"/>
  <c r="R58" i="76"/>
  <c r="R49" i="78"/>
  <c r="M239" i="67" l="1"/>
  <c r="M237" i="67" s="1"/>
  <c r="M243" i="67" s="1"/>
  <c r="O44" i="80" a="1"/>
  <c r="O44" i="80" s="1"/>
  <c r="O50" i="80" s="1"/>
  <c r="K30" i="73"/>
  <c r="M39" i="80" a="1"/>
  <c r="M39" i="80" s="1"/>
  <c r="M49" i="80" s="1"/>
  <c r="M50" i="80"/>
  <c r="L31" i="73"/>
  <c r="N44" i="80" a="1"/>
  <c r="N44" i="80" s="1"/>
  <c r="P38" i="80"/>
  <c r="N38" i="80"/>
  <c r="O38" i="80"/>
  <c r="O31" i="80" a="1"/>
  <c r="O31" i="80" s="1"/>
  <c r="O36" i="80" s="1"/>
  <c r="K258" i="67"/>
  <c r="K6" i="80" s="1"/>
  <c r="O129" i="67"/>
  <c r="L125" i="67"/>
  <c r="L131" i="67" s="1"/>
  <c r="O199" i="67"/>
  <c r="K253" i="67"/>
  <c r="O164" i="67"/>
  <c r="O31" i="67"/>
  <c r="O126" i="67" s="1"/>
  <c r="O23" i="80" a="1"/>
  <c r="O23" i="80" s="1"/>
  <c r="N29" i="73" s="1"/>
  <c r="N199" i="67"/>
  <c r="P238" i="67"/>
  <c r="M127" i="67"/>
  <c r="N129" i="67"/>
  <c r="P87" i="67"/>
  <c r="M162" i="67"/>
  <c r="N164" i="67"/>
  <c r="P164" i="67"/>
  <c r="P64" i="67"/>
  <c r="M197" i="67"/>
  <c r="N31" i="67"/>
  <c r="N161" i="67" s="1"/>
  <c r="L160" i="67"/>
  <c r="L166" i="67" s="1"/>
  <c r="L251" i="67"/>
  <c r="L195" i="67"/>
  <c r="L201" i="67" s="1"/>
  <c r="P196" i="67"/>
  <c r="P241" i="67"/>
  <c r="N31" i="80" a="1"/>
  <c r="N31" i="80" s="1"/>
  <c r="N36" i="80" s="1"/>
  <c r="S68" i="67"/>
  <c r="S69" i="67"/>
  <c r="S36" i="67"/>
  <c r="S35" i="67"/>
  <c r="S37" i="67"/>
  <c r="S70" i="67"/>
  <c r="S92" i="67"/>
  <c r="S91" i="67"/>
  <c r="S93" i="67"/>
  <c r="R93" i="67"/>
  <c r="R36" i="67"/>
  <c r="R35" i="67"/>
  <c r="R37" i="67"/>
  <c r="R69" i="67"/>
  <c r="R68" i="67"/>
  <c r="R70" i="67"/>
  <c r="R92" i="67"/>
  <c r="R91" i="67"/>
  <c r="M48" i="80"/>
  <c r="L29" i="73"/>
  <c r="P161" i="67"/>
  <c r="P126" i="67"/>
  <c r="P129" i="67"/>
  <c r="N23" i="80" a="1"/>
  <c r="N23" i="80" s="1"/>
  <c r="P199" i="67"/>
  <c r="Q38" i="67"/>
  <c r="Q241" i="67" s="1"/>
  <c r="AU479" i="75"/>
  <c r="AV473" i="75"/>
  <c r="AR482" i="75"/>
  <c r="Q71" i="67"/>
  <c r="Q94" i="67"/>
  <c r="P44" i="80" a="1"/>
  <c r="P44" i="80" s="1"/>
  <c r="P50" i="80" s="1"/>
  <c r="R61" i="76"/>
  <c r="Q22" i="80" s="1"/>
  <c r="R29" i="76"/>
  <c r="Q18" i="80" s="1"/>
  <c r="R48" i="76"/>
  <c r="Q19" i="80" s="1"/>
  <c r="R18" i="76"/>
  <c r="Q16" i="80" s="1"/>
  <c r="R39" i="78"/>
  <c r="Q42" i="80" s="1"/>
  <c r="R50" i="78"/>
  <c r="Q43" i="80" s="1"/>
  <c r="R26" i="77"/>
  <c r="Q27" i="80" s="1"/>
  <c r="R80" i="77"/>
  <c r="Q33" i="80" s="1"/>
  <c r="Q34" i="80" s="1"/>
  <c r="Q37" i="80" s="1"/>
  <c r="R103" i="77"/>
  <c r="Q35" i="80" s="1"/>
  <c r="R46" i="77"/>
  <c r="Q28" i="80" s="1"/>
  <c r="S5" i="78"/>
  <c r="S5" i="77"/>
  <c r="S5" i="76"/>
  <c r="T5" i="77"/>
  <c r="T5" i="78"/>
  <c r="T5" i="76"/>
  <c r="AS479" i="75"/>
  <c r="P23" i="80" a="1"/>
  <c r="P23" i="80" s="1"/>
  <c r="P31" i="80" a="1"/>
  <c r="P31" i="80" s="1"/>
  <c r="P36" i="80" s="1"/>
  <c r="AX475" i="75"/>
  <c r="AQ487" i="75"/>
  <c r="AW477" i="75"/>
  <c r="AJ497" i="75"/>
  <c r="AJ498" i="75"/>
  <c r="AO494" i="75"/>
  <c r="AZ474" i="75"/>
  <c r="AP489" i="75"/>
  <c r="AT486" i="75"/>
  <c r="AN498" i="75"/>
  <c r="AN497" i="75"/>
  <c r="T102" i="77"/>
  <c r="T39" i="76"/>
  <c r="S99" i="77"/>
  <c r="S25" i="77"/>
  <c r="T47" i="76"/>
  <c r="S45" i="76"/>
  <c r="T14" i="76"/>
  <c r="S35" i="78"/>
  <c r="S100" i="77"/>
  <c r="T79" i="77"/>
  <c r="S36" i="78"/>
  <c r="T36" i="77"/>
  <c r="T100" i="77"/>
  <c r="T71" i="77"/>
  <c r="S76" i="77"/>
  <c r="T44" i="76"/>
  <c r="S70" i="77"/>
  <c r="S44" i="76"/>
  <c r="S16" i="76"/>
  <c r="S23" i="77"/>
  <c r="T58" i="76"/>
  <c r="T26" i="76"/>
  <c r="S91" i="77"/>
  <c r="T94" i="77"/>
  <c r="S59" i="76"/>
  <c r="S102" i="77"/>
  <c r="S28" i="78"/>
  <c r="S47" i="76"/>
  <c r="T37" i="76"/>
  <c r="S28" i="76"/>
  <c r="S92" i="77"/>
  <c r="S38" i="76"/>
  <c r="S43" i="77"/>
  <c r="S46" i="78"/>
  <c r="S57" i="76"/>
  <c r="S30" i="78"/>
  <c r="T34" i="77"/>
  <c r="T30" i="78"/>
  <c r="T28" i="78"/>
  <c r="T60" i="76"/>
  <c r="S37" i="78"/>
  <c r="T25" i="76"/>
  <c r="S17" i="76"/>
  <c r="T25" i="77"/>
  <c r="S48" i="78"/>
  <c r="S42" i="77"/>
  <c r="T35" i="77"/>
  <c r="T91" i="77"/>
  <c r="T70" i="77"/>
  <c r="T99" i="77"/>
  <c r="T45" i="76"/>
  <c r="T69" i="77"/>
  <c r="S49" i="78"/>
  <c r="S37" i="76"/>
  <c r="T44" i="77"/>
  <c r="S36" i="76"/>
  <c r="S22" i="77"/>
  <c r="T16" i="76"/>
  <c r="S101" i="77"/>
  <c r="S27" i="78"/>
  <c r="S47" i="78"/>
  <c r="S44" i="77"/>
  <c r="T37" i="78"/>
  <c r="S34" i="77"/>
  <c r="T29" i="78"/>
  <c r="T27" i="78"/>
  <c r="T46" i="76"/>
  <c r="S25" i="76"/>
  <c r="T22" i="77"/>
  <c r="T38" i="76"/>
  <c r="S58" i="76"/>
  <c r="T78" i="77"/>
  <c r="T68" i="77"/>
  <c r="S71" i="77"/>
  <c r="S77" i="77"/>
  <c r="S38" i="78"/>
  <c r="S69" i="77"/>
  <c r="T23" i="77"/>
  <c r="S37" i="77"/>
  <c r="T47" i="78"/>
  <c r="T28" i="76"/>
  <c r="S46" i="76"/>
  <c r="T59" i="76"/>
  <c r="S60" i="76"/>
  <c r="S68" i="77"/>
  <c r="T76" i="77"/>
  <c r="T57" i="76"/>
  <c r="S39" i="76"/>
  <c r="T45" i="77"/>
  <c r="S94" i="77"/>
  <c r="S15" i="76"/>
  <c r="T48" i="78"/>
  <c r="S24" i="77"/>
  <c r="S29" i="78"/>
  <c r="T101" i="77"/>
  <c r="T37" i="77"/>
  <c r="S93" i="77"/>
  <c r="T46" i="78"/>
  <c r="T77" i="77"/>
  <c r="T24" i="77"/>
  <c r="S27" i="76"/>
  <c r="T43" i="77"/>
  <c r="T93" i="77"/>
  <c r="S79" i="77"/>
  <c r="T17" i="76"/>
  <c r="T15" i="76"/>
  <c r="T27" i="76"/>
  <c r="T35" i="78"/>
  <c r="S36" i="77"/>
  <c r="T42" i="77"/>
  <c r="S45" i="77"/>
  <c r="S26" i="76"/>
  <c r="T49" i="78"/>
  <c r="S78" i="77"/>
  <c r="T38" i="78"/>
  <c r="T36" i="76"/>
  <c r="T36" i="78"/>
  <c r="S35" i="77"/>
  <c r="L252" i="67"/>
  <c r="T92" i="77"/>
  <c r="S14" i="76"/>
  <c r="M263" i="67" l="1"/>
  <c r="M11" i="80" s="1"/>
  <c r="N31" i="73"/>
  <c r="P39" i="80" a="1"/>
  <c r="P39" i="80" s="1"/>
  <c r="P49" i="80" s="1"/>
  <c r="L30" i="73"/>
  <c r="O39" i="80" a="1"/>
  <c r="O39" i="80" s="1"/>
  <c r="N30" i="73" s="1"/>
  <c r="N50" i="80"/>
  <c r="M31" i="73"/>
  <c r="N39" i="80" a="1"/>
  <c r="N39" i="80" s="1"/>
  <c r="N49" i="80" s="1"/>
  <c r="Q38" i="80"/>
  <c r="O48" i="80"/>
  <c r="N126" i="67"/>
  <c r="N127" i="67" s="1"/>
  <c r="N250" i="67" s="1"/>
  <c r="N87" i="67"/>
  <c r="O127" i="67"/>
  <c r="O250" i="67" s="1"/>
  <c r="P239" i="67"/>
  <c r="P237" i="67" s="1"/>
  <c r="P243" i="67" s="1"/>
  <c r="P162" i="67"/>
  <c r="P251" i="67" s="1"/>
  <c r="O238" i="67"/>
  <c r="O196" i="67"/>
  <c r="O87" i="67"/>
  <c r="O64" i="67"/>
  <c r="O161" i="67"/>
  <c r="O30" i="67"/>
  <c r="O40" i="67" s="1"/>
  <c r="N238" i="67"/>
  <c r="N239" i="67" s="1"/>
  <c r="N263" i="67" s="1"/>
  <c r="N11" i="80" s="1"/>
  <c r="S71" i="67"/>
  <c r="N30" i="67"/>
  <c r="N40" i="67" s="1"/>
  <c r="N196" i="67"/>
  <c r="N197" i="67" s="1"/>
  <c r="N259" i="67" s="1"/>
  <c r="N7" i="80" s="1"/>
  <c r="Q129" i="67"/>
  <c r="P127" i="67"/>
  <c r="P250" i="67" s="1"/>
  <c r="M125" i="67"/>
  <c r="M131" i="67" s="1"/>
  <c r="M250" i="67"/>
  <c r="M160" i="67"/>
  <c r="M166" i="67" s="1"/>
  <c r="M251" i="67"/>
  <c r="M195" i="67"/>
  <c r="M201" i="67" s="1"/>
  <c r="M259" i="67"/>
  <c r="M7" i="80" s="1"/>
  <c r="N64" i="67"/>
  <c r="L258" i="67"/>
  <c r="L6" i="80" s="1"/>
  <c r="Q199" i="67"/>
  <c r="Q31" i="67"/>
  <c r="Q126" i="67" s="1"/>
  <c r="P197" i="67"/>
  <c r="P195" i="67" s="1"/>
  <c r="P201" i="67" s="1"/>
  <c r="L253" i="67"/>
  <c r="Q164" i="67"/>
  <c r="M29" i="73"/>
  <c r="N48" i="80"/>
  <c r="N162" i="67"/>
  <c r="N251" i="67" s="1"/>
  <c r="R38" i="67"/>
  <c r="R241" i="67" s="1"/>
  <c r="S94" i="67"/>
  <c r="R94" i="67"/>
  <c r="AU480" i="75"/>
  <c r="AV474" i="75"/>
  <c r="R71" i="67"/>
  <c r="O31" i="73"/>
  <c r="S38" i="67"/>
  <c r="S241" i="67" s="1"/>
  <c r="Q23" i="80" a="1"/>
  <c r="Q23" i="80" s="1"/>
  <c r="P29" i="73" s="1"/>
  <c r="S103" i="77"/>
  <c r="R35" i="80" s="1"/>
  <c r="S26" i="77"/>
  <c r="R27" i="80" s="1"/>
  <c r="S46" i="77"/>
  <c r="R28" i="80" s="1"/>
  <c r="S80" i="77"/>
  <c r="R33" i="80" s="1"/>
  <c r="R34" i="80" s="1"/>
  <c r="R37" i="80" s="1"/>
  <c r="T46" i="77"/>
  <c r="S28" i="80" s="1"/>
  <c r="T80" i="77"/>
  <c r="S33" i="80" s="1"/>
  <c r="S34" i="80" s="1"/>
  <c r="S37" i="80" s="1"/>
  <c r="T26" i="77"/>
  <c r="S27" i="80" s="1"/>
  <c r="T103" i="77"/>
  <c r="S35" i="80" s="1"/>
  <c r="S48" i="76"/>
  <c r="R19" i="80" s="1"/>
  <c r="S29" i="76"/>
  <c r="R18" i="80" s="1"/>
  <c r="S18" i="76"/>
  <c r="R16" i="80" s="1"/>
  <c r="S61" i="76"/>
  <c r="R22" i="80" s="1"/>
  <c r="T50" i="78"/>
  <c r="S43" i="80" s="1"/>
  <c r="T39" i="78"/>
  <c r="S42" i="80" s="1"/>
  <c r="T48" i="76"/>
  <c r="S19" i="80" s="1"/>
  <c r="T29" i="76"/>
  <c r="S18" i="80" s="1"/>
  <c r="T18" i="76"/>
  <c r="S16" i="80" s="1"/>
  <c r="T61" i="76"/>
  <c r="S22" i="80" s="1"/>
  <c r="S39" i="78"/>
  <c r="R42" i="80" s="1"/>
  <c r="S50" i="78"/>
  <c r="R43" i="80" s="1"/>
  <c r="P48" i="80"/>
  <c r="O29" i="73"/>
  <c r="AS480" i="75"/>
  <c r="Q44" i="80" a="1"/>
  <c r="Q44" i="80" s="1"/>
  <c r="Q31" i="80" a="1"/>
  <c r="Q31" i="80" s="1"/>
  <c r="Q36" i="80" s="1"/>
  <c r="BA467" i="75"/>
  <c r="BA466" i="75"/>
  <c r="AY468" i="75"/>
  <c r="AQ489" i="75"/>
  <c r="AX478" i="75"/>
  <c r="AX476" i="75"/>
  <c r="AW478" i="75"/>
  <c r="AT487" i="75"/>
  <c r="AZ475" i="75"/>
  <c r="AQ490" i="75"/>
  <c r="AP490" i="75"/>
  <c r="AO495" i="75"/>
  <c r="M252" i="67"/>
  <c r="P252" i="67"/>
  <c r="N252" i="67"/>
  <c r="O30" i="73" l="1"/>
  <c r="O49" i="80"/>
  <c r="M30" i="73"/>
  <c r="Q39" i="80" a="1"/>
  <c r="Q39" i="80" s="1"/>
  <c r="P30" i="73" s="1"/>
  <c r="S38" i="80"/>
  <c r="R38" i="80"/>
  <c r="Q161" i="67"/>
  <c r="Q162" i="67" s="1"/>
  <c r="Q160" i="67" s="1"/>
  <c r="Q166" i="67" s="1"/>
  <c r="P253" i="67"/>
  <c r="P160" i="67"/>
  <c r="P166" i="67" s="1"/>
  <c r="Q238" i="67"/>
  <c r="Q239" i="67" s="1"/>
  <c r="Q263" i="67" s="1"/>
  <c r="O125" i="67"/>
  <c r="O131" i="67" s="1"/>
  <c r="P263" i="67"/>
  <c r="P11" i="80" s="1"/>
  <c r="P259" i="67"/>
  <c r="P7" i="80" s="1"/>
  <c r="P125" i="67"/>
  <c r="P131" i="67" s="1"/>
  <c r="O197" i="67"/>
  <c r="O259" i="67" s="1"/>
  <c r="O7" i="80" s="1"/>
  <c r="O162" i="67"/>
  <c r="O251" i="67" s="1"/>
  <c r="O239" i="67"/>
  <c r="O263" i="67" s="1"/>
  <c r="O11" i="80" s="1"/>
  <c r="P258" i="67"/>
  <c r="P6" i="80" s="1"/>
  <c r="Q30" i="67"/>
  <c r="Q40" i="67" s="1"/>
  <c r="M258" i="67"/>
  <c r="M6" i="80" s="1"/>
  <c r="M253" i="67"/>
  <c r="Q87" i="67"/>
  <c r="Q64" i="67"/>
  <c r="R31" i="67"/>
  <c r="R87" i="67" s="1"/>
  <c r="Q196" i="67"/>
  <c r="Q197" i="67" s="1"/>
  <c r="Q259" i="67" s="1"/>
  <c r="Q7" i="80" s="1"/>
  <c r="N258" i="67"/>
  <c r="N6" i="80" s="1"/>
  <c r="U70" i="67"/>
  <c r="U91" i="67"/>
  <c r="U93" i="67"/>
  <c r="U36" i="67"/>
  <c r="U68" i="67"/>
  <c r="U37" i="67"/>
  <c r="U35" i="67"/>
  <c r="U69" i="67"/>
  <c r="U92" i="67"/>
  <c r="T35" i="67"/>
  <c r="T69" i="67"/>
  <c r="T68" i="67"/>
  <c r="T36" i="67"/>
  <c r="T70" i="67"/>
  <c r="T37" i="67"/>
  <c r="T92" i="67"/>
  <c r="T91" i="67"/>
  <c r="T93" i="67"/>
  <c r="N195" i="67"/>
  <c r="N201" i="67" s="1"/>
  <c r="N253" i="67"/>
  <c r="N160" i="67"/>
  <c r="N166" i="67" s="1"/>
  <c r="N237" i="67"/>
  <c r="N243" i="67" s="1"/>
  <c r="N125" i="67"/>
  <c r="N131" i="67" s="1"/>
  <c r="Q48" i="80"/>
  <c r="R199" i="67"/>
  <c r="R129" i="67"/>
  <c r="R164" i="67"/>
  <c r="AU481" i="75"/>
  <c r="AR483" i="75"/>
  <c r="S44" i="80" a="1"/>
  <c r="S44" i="80" s="1"/>
  <c r="R31" i="73" s="1"/>
  <c r="R31" i="80" a="1"/>
  <c r="R31" i="80" s="1"/>
  <c r="R36" i="80" s="1"/>
  <c r="S31" i="67"/>
  <c r="S199" i="67"/>
  <c r="S129" i="67"/>
  <c r="S164" i="67"/>
  <c r="Q127" i="67"/>
  <c r="Q250" i="67" s="1"/>
  <c r="R44" i="80" a="1"/>
  <c r="R44" i="80" s="1"/>
  <c r="R50" i="80" s="1"/>
  <c r="S31" i="80" a="1"/>
  <c r="S31" i="80" s="1"/>
  <c r="S36" i="80" s="1"/>
  <c r="V5" i="78"/>
  <c r="V5" i="76"/>
  <c r="V5" i="77"/>
  <c r="AS481" i="75"/>
  <c r="S23" i="80" a="1"/>
  <c r="S23" i="80" s="1"/>
  <c r="AY469" i="75"/>
  <c r="P31" i="73"/>
  <c r="Q50" i="80"/>
  <c r="R23" i="80" a="1"/>
  <c r="R23" i="80" s="1"/>
  <c r="U5" i="78"/>
  <c r="U5" i="77"/>
  <c r="U5" i="76"/>
  <c r="AY470" i="75"/>
  <c r="AX477" i="75"/>
  <c r="AW480" i="75"/>
  <c r="AW479" i="75"/>
  <c r="AZ476" i="75"/>
  <c r="AO496" i="75"/>
  <c r="AT488" i="75"/>
  <c r="AP491" i="75"/>
  <c r="AQ491" i="75"/>
  <c r="U68" i="77"/>
  <c r="U49" i="78"/>
  <c r="U78" i="77"/>
  <c r="V36" i="78"/>
  <c r="U93" i="77"/>
  <c r="V17" i="76"/>
  <c r="U22" i="77"/>
  <c r="V102" i="77"/>
  <c r="V27" i="76"/>
  <c r="V45" i="77"/>
  <c r="V37" i="78"/>
  <c r="U45" i="76"/>
  <c r="U102" i="77"/>
  <c r="V45" i="76"/>
  <c r="V44" i="76"/>
  <c r="U69" i="77"/>
  <c r="V100" i="77"/>
  <c r="U59" i="76"/>
  <c r="V60" i="76"/>
  <c r="V68" i="77"/>
  <c r="V37" i="76"/>
  <c r="U15" i="76"/>
  <c r="V47" i="78"/>
  <c r="V46" i="78"/>
  <c r="U35" i="77"/>
  <c r="U25" i="76"/>
  <c r="U36" i="76"/>
  <c r="U60" i="76"/>
  <c r="V78" i="77"/>
  <c r="U92" i="77"/>
  <c r="V47" i="76"/>
  <c r="V35" i="78"/>
  <c r="V24" i="77"/>
  <c r="V91" i="77"/>
  <c r="U70" i="77"/>
  <c r="U47" i="76"/>
  <c r="V27" i="78"/>
  <c r="V59" i="76"/>
  <c r="U29" i="78"/>
  <c r="V99" i="77"/>
  <c r="V79" i="77"/>
  <c r="O252" i="67"/>
  <c r="V36" i="76"/>
  <c r="V35" i="77"/>
  <c r="V25" i="77"/>
  <c r="U71" i="77"/>
  <c r="U36" i="78"/>
  <c r="V14" i="76"/>
  <c r="U57" i="76"/>
  <c r="V34" i="77"/>
  <c r="U44" i="77"/>
  <c r="V38" i="76"/>
  <c r="U34" i="77"/>
  <c r="U24" i="77"/>
  <c r="U36" i="77"/>
  <c r="U94" i="77"/>
  <c r="V94" i="77"/>
  <c r="U48" i="78"/>
  <c r="V38" i="78"/>
  <c r="U38" i="78"/>
  <c r="V48" i="78"/>
  <c r="V57" i="76"/>
  <c r="V16" i="76"/>
  <c r="U28" i="76"/>
  <c r="U25" i="77"/>
  <c r="V49" i="78"/>
  <c r="U43" i="77"/>
  <c r="U35" i="78"/>
  <c r="U30" i="78"/>
  <c r="U76" i="77"/>
  <c r="V70" i="77"/>
  <c r="V26" i="76"/>
  <c r="V46" i="76"/>
  <c r="U58" i="76"/>
  <c r="U27" i="76"/>
  <c r="U17" i="76"/>
  <c r="V28" i="78"/>
  <c r="V23" i="77"/>
  <c r="U77" i="77"/>
  <c r="U14" i="76"/>
  <c r="U45" i="77"/>
  <c r="U47" i="78"/>
  <c r="V43" i="77"/>
  <c r="V37" i="77"/>
  <c r="U26" i="76"/>
  <c r="U91" i="77"/>
  <c r="U46" i="78"/>
  <c r="U37" i="76"/>
  <c r="U28" i="78"/>
  <c r="V39" i="76"/>
  <c r="V69" i="77"/>
  <c r="V93" i="77"/>
  <c r="V30" i="78"/>
  <c r="U42" i="77"/>
  <c r="V92" i="77"/>
  <c r="U99" i="77"/>
  <c r="U27" i="78"/>
  <c r="U46" i="76"/>
  <c r="V29" i="78"/>
  <c r="U100" i="77"/>
  <c r="V25" i="76"/>
  <c r="U37" i="78"/>
  <c r="V36" i="77"/>
  <c r="U16" i="76"/>
  <c r="V71" i="77"/>
  <c r="V42" i="77"/>
  <c r="V77" i="77"/>
  <c r="V58" i="76"/>
  <c r="V101" i="77"/>
  <c r="U23" i="77"/>
  <c r="V28" i="76"/>
  <c r="U39" i="76"/>
  <c r="V44" i="77"/>
  <c r="U38" i="76"/>
  <c r="U37" i="77"/>
  <c r="U101" i="77"/>
  <c r="V22" i="77"/>
  <c r="U44" i="76"/>
  <c r="V76" i="77"/>
  <c r="U79" i="77"/>
  <c r="V15" i="76"/>
  <c r="Q49" i="80" l="1"/>
  <c r="S39" i="80" a="1"/>
  <c r="S39" i="80" s="1"/>
  <c r="R30" i="73" s="1"/>
  <c r="R39" i="80" a="1"/>
  <c r="R39" i="80" s="1"/>
  <c r="R49" i="80" s="1"/>
  <c r="Q237" i="67"/>
  <c r="Q243" i="67" s="1"/>
  <c r="O237" i="67"/>
  <c r="O243" i="67" s="1"/>
  <c r="R64" i="67"/>
  <c r="O195" i="67"/>
  <c r="O201" i="67" s="1"/>
  <c r="O160" i="67"/>
  <c r="O166" i="67" s="1"/>
  <c r="O258" i="67"/>
  <c r="O6" i="80" s="1"/>
  <c r="Q251" i="67"/>
  <c r="Q253" i="67" s="1"/>
  <c r="O253" i="67"/>
  <c r="R30" i="67"/>
  <c r="R40" i="67" s="1"/>
  <c r="R161" i="67"/>
  <c r="R162" i="67" s="1"/>
  <c r="R238" i="67"/>
  <c r="R239" i="67" s="1"/>
  <c r="R263" i="67" s="1"/>
  <c r="R11" i="80" s="1"/>
  <c r="T38" i="67"/>
  <c r="T241" i="67" s="1"/>
  <c r="R196" i="67"/>
  <c r="R197" i="67" s="1"/>
  <c r="R259" i="67" s="1"/>
  <c r="R7" i="80" s="1"/>
  <c r="R126" i="67"/>
  <c r="R127" i="67" s="1"/>
  <c r="R250" i="67" s="1"/>
  <c r="U71" i="67"/>
  <c r="Q195" i="67"/>
  <c r="Q201" i="67" s="1"/>
  <c r="AV475" i="75"/>
  <c r="AR485" i="75"/>
  <c r="AR484" i="75"/>
  <c r="T71" i="67"/>
  <c r="U94" i="67"/>
  <c r="T94" i="67"/>
  <c r="S50" i="80"/>
  <c r="Q125" i="67"/>
  <c r="Q131" i="67" s="1"/>
  <c r="Q31" i="73"/>
  <c r="U38" i="67"/>
  <c r="U241" i="67" s="1"/>
  <c r="Q11" i="80"/>
  <c r="S30" i="67"/>
  <c r="S40" i="67" s="1"/>
  <c r="S238" i="67"/>
  <c r="S239" i="67" s="1"/>
  <c r="S196" i="67"/>
  <c r="S197" i="67" s="1"/>
  <c r="S161" i="67"/>
  <c r="S162" i="67" s="1"/>
  <c r="S126" i="67"/>
  <c r="S64" i="67"/>
  <c r="S87" i="67"/>
  <c r="U46" i="77"/>
  <c r="T28" i="80" s="1"/>
  <c r="U103" i="77"/>
  <c r="T35" i="80" s="1"/>
  <c r="U26" i="77"/>
  <c r="T27" i="80" s="1"/>
  <c r="U80" i="77"/>
  <c r="T33" i="80" s="1"/>
  <c r="T34" i="80" s="1"/>
  <c r="T37" i="80" s="1"/>
  <c r="V50" i="78"/>
  <c r="U43" i="80" s="1"/>
  <c r="V39" i="78"/>
  <c r="U42" i="80" s="1"/>
  <c r="U48" i="76"/>
  <c r="T19" i="80" s="1"/>
  <c r="U18" i="76"/>
  <c r="T16" i="80" s="1"/>
  <c r="U29" i="76"/>
  <c r="T18" i="80" s="1"/>
  <c r="U61" i="76"/>
  <c r="T22" i="80" s="1"/>
  <c r="V18" i="76"/>
  <c r="U16" i="80" s="1"/>
  <c r="V29" i="76"/>
  <c r="U18" i="80" s="1"/>
  <c r="V48" i="76"/>
  <c r="U19" i="80" s="1"/>
  <c r="V61" i="76"/>
  <c r="U22" i="80" s="1"/>
  <c r="V46" i="77"/>
  <c r="U28" i="80" s="1"/>
  <c r="V80" i="77"/>
  <c r="U33" i="80" s="1"/>
  <c r="U34" i="80" s="1"/>
  <c r="U37" i="80" s="1"/>
  <c r="V26" i="77"/>
  <c r="U27" i="80" s="1"/>
  <c r="V103" i="77"/>
  <c r="U35" i="80" s="1"/>
  <c r="U39" i="78"/>
  <c r="T42" i="80" s="1"/>
  <c r="U50" i="78"/>
  <c r="T43" i="80" s="1"/>
  <c r="Q29" i="73"/>
  <c r="R48" i="80"/>
  <c r="BA469" i="75"/>
  <c r="BA468" i="75"/>
  <c r="S48" i="80"/>
  <c r="R29" i="73"/>
  <c r="AS482" i="75"/>
  <c r="AX479" i="75"/>
  <c r="AX481" i="75"/>
  <c r="AX480" i="75"/>
  <c r="AZ477" i="75"/>
  <c r="AP492" i="75"/>
  <c r="AQ492" i="75"/>
  <c r="AT489" i="75"/>
  <c r="AO497" i="75"/>
  <c r="AO498" i="75"/>
  <c r="Q252" i="67"/>
  <c r="Q30" i="73" l="1"/>
  <c r="S49" i="80"/>
  <c r="U38" i="80"/>
  <c r="T38" i="80"/>
  <c r="R251" i="67"/>
  <c r="R253" i="67" s="1"/>
  <c r="R160" i="67"/>
  <c r="R166" i="67" s="1"/>
  <c r="T164" i="67"/>
  <c r="Q258" i="67"/>
  <c r="Q6" i="80" s="1"/>
  <c r="R237" i="67"/>
  <c r="R243" i="67" s="1"/>
  <c r="U199" i="67"/>
  <c r="T129" i="67"/>
  <c r="R195" i="67"/>
  <c r="R201" i="67" s="1"/>
  <c r="T199" i="67"/>
  <c r="T31" i="67"/>
  <c r="T126" i="67" s="1"/>
  <c r="V91" i="67"/>
  <c r="V68" i="67"/>
  <c r="V69" i="67"/>
  <c r="V36" i="67"/>
  <c r="V93" i="67"/>
  <c r="V35" i="67"/>
  <c r="V70" i="67"/>
  <c r="V37" i="67"/>
  <c r="V92" i="67"/>
  <c r="W37" i="67"/>
  <c r="W70" i="67"/>
  <c r="W35" i="67"/>
  <c r="W69" i="67"/>
  <c r="W68" i="67"/>
  <c r="W93" i="67"/>
  <c r="W36" i="67"/>
  <c r="W91" i="67"/>
  <c r="W92" i="67"/>
  <c r="AU482" i="75"/>
  <c r="AV476" i="75"/>
  <c r="U129" i="67"/>
  <c r="U164" i="67"/>
  <c r="U44" i="80" a="1"/>
  <c r="U44" i="80" s="1"/>
  <c r="T31" i="73" s="1"/>
  <c r="U31" i="67"/>
  <c r="T44" i="80" a="1"/>
  <c r="T44" i="80" s="1"/>
  <c r="T50" i="80" s="1"/>
  <c r="R125" i="67"/>
  <c r="R131" i="67" s="1"/>
  <c r="S237" i="67"/>
  <c r="S243" i="67" s="1"/>
  <c r="S263" i="67"/>
  <c r="S11" i="80" s="1"/>
  <c r="S195" i="67"/>
  <c r="S201" i="67" s="1"/>
  <c r="S259" i="67"/>
  <c r="S7" i="80" s="1"/>
  <c r="S160" i="67"/>
  <c r="S166" i="67" s="1"/>
  <c r="S251" i="67"/>
  <c r="S127" i="67"/>
  <c r="S250" i="67" s="1"/>
  <c r="T31" i="80" a="1"/>
  <c r="T31" i="80" s="1"/>
  <c r="T36" i="80" s="1"/>
  <c r="T39" i="80" s="1" a="1"/>
  <c r="T39" i="80" s="1"/>
  <c r="U23" i="80" a="1"/>
  <c r="U23" i="80" s="1"/>
  <c r="U48" i="80" s="1"/>
  <c r="X5" i="76"/>
  <c r="X5" i="77"/>
  <c r="X5" i="78"/>
  <c r="AY471" i="75"/>
  <c r="U31" i="80" a="1"/>
  <c r="U31" i="80" s="1"/>
  <c r="U36" i="80" s="1"/>
  <c r="AS483" i="75"/>
  <c r="W5" i="76"/>
  <c r="W5" i="77"/>
  <c r="W5" i="78"/>
  <c r="T23" i="80" a="1"/>
  <c r="T23" i="80" s="1"/>
  <c r="AW482" i="75"/>
  <c r="AW481" i="75"/>
  <c r="AP493" i="75"/>
  <c r="AZ478" i="75"/>
  <c r="AT490" i="75"/>
  <c r="AQ493" i="75"/>
  <c r="W36" i="78"/>
  <c r="X15" i="76"/>
  <c r="X94" i="77"/>
  <c r="W17" i="76"/>
  <c r="X59" i="76"/>
  <c r="X26" i="76"/>
  <c r="W27" i="76"/>
  <c r="X34" i="77"/>
  <c r="W38" i="76"/>
  <c r="X92" i="77"/>
  <c r="W45" i="77"/>
  <c r="W15" i="76"/>
  <c r="X25" i="77"/>
  <c r="W25" i="77"/>
  <c r="X70" i="77"/>
  <c r="W37" i="78"/>
  <c r="X30" i="78"/>
  <c r="W91" i="77"/>
  <c r="X101" i="77"/>
  <c r="W48" i="78"/>
  <c r="W46" i="78"/>
  <c r="X35" i="78"/>
  <c r="W22" i="77"/>
  <c r="W23" i="77"/>
  <c r="W93" i="77"/>
  <c r="X37" i="77"/>
  <c r="W39" i="76"/>
  <c r="X42" i="77"/>
  <c r="X24" i="77"/>
  <c r="X45" i="76"/>
  <c r="X44" i="76"/>
  <c r="W28" i="78"/>
  <c r="W16" i="76"/>
  <c r="W30" i="78"/>
  <c r="X46" i="78"/>
  <c r="W99" i="77"/>
  <c r="W78" i="77"/>
  <c r="X93" i="77"/>
  <c r="X28" i="76"/>
  <c r="X49" i="78"/>
  <c r="X58" i="76"/>
  <c r="W57" i="76"/>
  <c r="W37" i="77"/>
  <c r="X48" i="78"/>
  <c r="X60" i="76"/>
  <c r="X79" i="77"/>
  <c r="W102" i="77"/>
  <c r="X27" i="78"/>
  <c r="X91" i="77"/>
  <c r="X36" i="78"/>
  <c r="W43" i="77"/>
  <c r="W101" i="77"/>
  <c r="W34" i="77"/>
  <c r="W46" i="76"/>
  <c r="W14" i="76"/>
  <c r="W71" i="77"/>
  <c r="W47" i="76"/>
  <c r="W58" i="76"/>
  <c r="W68" i="77"/>
  <c r="W69" i="77"/>
  <c r="X37" i="76"/>
  <c r="X57" i="76"/>
  <c r="X47" i="78"/>
  <c r="X46" i="76"/>
  <c r="W45" i="76"/>
  <c r="X35" i="77"/>
  <c r="X78" i="77"/>
  <c r="X39" i="76"/>
  <c r="X47" i="76"/>
  <c r="X29" i="78"/>
  <c r="W70" i="77"/>
  <c r="R252" i="67"/>
  <c r="S252" i="67"/>
  <c r="X69" i="77"/>
  <c r="X14" i="76"/>
  <c r="X27" i="76"/>
  <c r="X100" i="77"/>
  <c r="W36" i="76"/>
  <c r="X71" i="77"/>
  <c r="W49" i="78"/>
  <c r="X28" i="78"/>
  <c r="W36" i="77"/>
  <c r="W35" i="78"/>
  <c r="X36" i="76"/>
  <c r="X37" i="78"/>
  <c r="X45" i="77"/>
  <c r="W92" i="77"/>
  <c r="X25" i="76"/>
  <c r="W37" i="76"/>
  <c r="W59" i="76"/>
  <c r="W94" i="77"/>
  <c r="X76" i="77"/>
  <c r="X16" i="76"/>
  <c r="W26" i="76"/>
  <c r="X102" i="77"/>
  <c r="X36" i="77"/>
  <c r="X17" i="76"/>
  <c r="X38" i="78"/>
  <c r="X44" i="77"/>
  <c r="W24" i="77"/>
  <c r="X99" i="77"/>
  <c r="W44" i="77"/>
  <c r="W60" i="76"/>
  <c r="X43" i="77"/>
  <c r="W28" i="76"/>
  <c r="W35" i="77"/>
  <c r="X68" i="77"/>
  <c r="W44" i="76"/>
  <c r="X23" i="77"/>
  <c r="W25" i="76"/>
  <c r="W79" i="77"/>
  <c r="W42" i="77"/>
  <c r="W29" i="78"/>
  <c r="X38" i="76"/>
  <c r="W76" i="77"/>
  <c r="W100" i="77"/>
  <c r="W47" i="78"/>
  <c r="W38" i="78"/>
  <c r="X22" i="77"/>
  <c r="W27" i="78"/>
  <c r="X77" i="77"/>
  <c r="W77" i="77"/>
  <c r="U39" i="80" l="1" a="1"/>
  <c r="U39" i="80" s="1"/>
  <c r="T30" i="73" s="1"/>
  <c r="T238" i="67"/>
  <c r="T239" i="67" s="1"/>
  <c r="T263" i="67" s="1"/>
  <c r="T11" i="80" s="1"/>
  <c r="T196" i="67"/>
  <c r="T197" i="67" s="1"/>
  <c r="T259" i="67" s="1"/>
  <c r="T7" i="80" s="1"/>
  <c r="R258" i="67"/>
  <c r="R6" i="80" s="1"/>
  <c r="T64" i="67"/>
  <c r="T30" i="67"/>
  <c r="T40" i="67" s="1"/>
  <c r="T161" i="67"/>
  <c r="T162" i="67" s="1"/>
  <c r="T251" i="67" s="1"/>
  <c r="T87" i="67"/>
  <c r="V38" i="67"/>
  <c r="V241" i="67" s="1"/>
  <c r="AU483" i="75"/>
  <c r="AV477" i="75"/>
  <c r="AR487" i="75"/>
  <c r="AR486" i="75"/>
  <c r="V94" i="67"/>
  <c r="W71" i="67"/>
  <c r="V71" i="67"/>
  <c r="W94" i="67"/>
  <c r="S31" i="73"/>
  <c r="T29" i="73"/>
  <c r="U50" i="80"/>
  <c r="U196" i="67"/>
  <c r="U197" i="67" s="1"/>
  <c r="U259" i="67" s="1"/>
  <c r="U7" i="80" s="1"/>
  <c r="U126" i="67"/>
  <c r="U127" i="67" s="1"/>
  <c r="U250" i="67" s="1"/>
  <c r="U161" i="67"/>
  <c r="U162" i="67" s="1"/>
  <c r="U251" i="67" s="1"/>
  <c r="U30" i="67"/>
  <c r="U40" i="67" s="1"/>
  <c r="U64" i="67"/>
  <c r="U87" i="67"/>
  <c r="U238" i="67"/>
  <c r="U239" i="67" s="1"/>
  <c r="U263" i="67" s="1"/>
  <c r="U11" i="80" s="1"/>
  <c r="W38" i="67"/>
  <c r="S125" i="67"/>
  <c r="S131" i="67" s="1"/>
  <c r="S258" i="67"/>
  <c r="S30" i="73"/>
  <c r="T49" i="80"/>
  <c r="S253" i="67"/>
  <c r="T127" i="67"/>
  <c r="T250" i="67" s="1"/>
  <c r="W39" i="78"/>
  <c r="V42" i="80" s="1"/>
  <c r="W50" i="78"/>
  <c r="V43" i="80" s="1"/>
  <c r="X29" i="76"/>
  <c r="W18" i="80" s="1"/>
  <c r="X18" i="76"/>
  <c r="W16" i="80" s="1"/>
  <c r="X61" i="76"/>
  <c r="W22" i="80" s="1"/>
  <c r="X48" i="76"/>
  <c r="W19" i="80" s="1"/>
  <c r="X46" i="77"/>
  <c r="W28" i="80" s="1"/>
  <c r="X26" i="77"/>
  <c r="W27" i="80" s="1"/>
  <c r="X80" i="77"/>
  <c r="W33" i="80" s="1"/>
  <c r="W34" i="80" s="1"/>
  <c r="W37" i="80" s="1"/>
  <c r="X103" i="77"/>
  <c r="W35" i="80" s="1"/>
  <c r="X39" i="78"/>
  <c r="W42" i="80" s="1"/>
  <c r="X50" i="78"/>
  <c r="W43" i="80" s="1"/>
  <c r="W18" i="76"/>
  <c r="V16" i="80" s="1"/>
  <c r="W48" i="76"/>
  <c r="V19" i="80" s="1"/>
  <c r="W29" i="76"/>
  <c r="V18" i="80" s="1"/>
  <c r="W61" i="76"/>
  <c r="V22" i="80" s="1"/>
  <c r="W103" i="77"/>
  <c r="V35" i="80" s="1"/>
  <c r="W46" i="77"/>
  <c r="V28" i="80" s="1"/>
  <c r="W80" i="77"/>
  <c r="V33" i="80" s="1"/>
  <c r="V34" i="80" s="1"/>
  <c r="V37" i="80" s="1"/>
  <c r="W26" i="77"/>
  <c r="V27" i="80" s="1"/>
  <c r="T48" i="80"/>
  <c r="S29" i="73"/>
  <c r="AS484" i="75"/>
  <c r="AY472" i="75"/>
  <c r="BA470" i="75"/>
  <c r="AY473" i="75"/>
  <c r="AX482" i="75"/>
  <c r="AX483" i="75"/>
  <c r="AT491" i="75"/>
  <c r="AZ479" i="75"/>
  <c r="AP494" i="75"/>
  <c r="AQ494" i="75"/>
  <c r="T252" i="67"/>
  <c r="U252" i="67"/>
  <c r="U49" i="80" l="1"/>
  <c r="W38" i="80"/>
  <c r="V38" i="80"/>
  <c r="T237" i="67"/>
  <c r="T243" i="67" s="1"/>
  <c r="T195" i="67"/>
  <c r="T201" i="67" s="1"/>
  <c r="T160" i="67"/>
  <c r="T166" i="67" s="1"/>
  <c r="X91" i="67"/>
  <c r="X37" i="67"/>
  <c r="X35" i="67"/>
  <c r="X93" i="67"/>
  <c r="X69" i="67"/>
  <c r="X36" i="67"/>
  <c r="X92" i="67"/>
  <c r="X68" i="67"/>
  <c r="X70" i="67"/>
  <c r="V199" i="67"/>
  <c r="V129" i="67"/>
  <c r="V164" i="67"/>
  <c r="V31" i="67"/>
  <c r="V126" i="67" s="1"/>
  <c r="AU484" i="75"/>
  <c r="AV478" i="75"/>
  <c r="AR488" i="75"/>
  <c r="U160" i="67"/>
  <c r="U166" i="67" s="1"/>
  <c r="U195" i="67"/>
  <c r="U201" i="67" s="1"/>
  <c r="W129" i="67"/>
  <c r="W241" i="67"/>
  <c r="W199" i="67"/>
  <c r="W31" i="67"/>
  <c r="U237" i="67"/>
  <c r="U243" i="67" s="1"/>
  <c r="W31" i="80" a="1"/>
  <c r="W31" i="80" s="1"/>
  <c r="W36" i="80" s="1"/>
  <c r="W39" i="80" s="1" a="1"/>
  <c r="W39" i="80" s="1"/>
  <c r="V31" i="80" a="1"/>
  <c r="V31" i="80" s="1"/>
  <c r="V36" i="80" s="1"/>
  <c r="V39" i="80" s="1" a="1"/>
  <c r="V39" i="80" s="1"/>
  <c r="V49" i="80" s="1"/>
  <c r="W164" i="67"/>
  <c r="T258" i="67"/>
  <c r="U258" i="67"/>
  <c r="U253" i="67"/>
  <c r="S6" i="80"/>
  <c r="T253" i="67"/>
  <c r="U125" i="67"/>
  <c r="U131" i="67" s="1"/>
  <c r="T125" i="67"/>
  <c r="T131" i="67" s="1"/>
  <c r="V44" i="80" a="1"/>
  <c r="V44" i="80" s="1"/>
  <c r="U31" i="73" s="1"/>
  <c r="AY474" i="75"/>
  <c r="V23" i="80" a="1"/>
  <c r="V23" i="80" s="1"/>
  <c r="AS485" i="75"/>
  <c r="BA471" i="75"/>
  <c r="BA472" i="75"/>
  <c r="W44" i="80" a="1"/>
  <c r="W44" i="80" s="1"/>
  <c r="Y5" i="76"/>
  <c r="Y5" i="77"/>
  <c r="Y5" i="78"/>
  <c r="W23" i="80" a="1"/>
  <c r="W23" i="80" s="1"/>
  <c r="AX484" i="75"/>
  <c r="AW483" i="75"/>
  <c r="AT492" i="75"/>
  <c r="AQ495" i="75"/>
  <c r="AZ480" i="75"/>
  <c r="AP495" i="75"/>
  <c r="Y101" i="77"/>
  <c r="Y70" i="77"/>
  <c r="Y28" i="78"/>
  <c r="Y38" i="76"/>
  <c r="Y37" i="78"/>
  <c r="Y23" i="77"/>
  <c r="Y46" i="78"/>
  <c r="Y42" i="77"/>
  <c r="Y25" i="76"/>
  <c r="Y99" i="77"/>
  <c r="Y78" i="77"/>
  <c r="Y14" i="76"/>
  <c r="Y100" i="77"/>
  <c r="Y57" i="76"/>
  <c r="Y17" i="76"/>
  <c r="Y34" i="77"/>
  <c r="Y93" i="77"/>
  <c r="Y45" i="76"/>
  <c r="Y38" i="78"/>
  <c r="Y46" i="76"/>
  <c r="Y79" i="77"/>
  <c r="Y25" i="77"/>
  <c r="Y37" i="77"/>
  <c r="Y37" i="76"/>
  <c r="Y49" i="78"/>
  <c r="Y92" i="77"/>
  <c r="Y71" i="77"/>
  <c r="Y60" i="76"/>
  <c r="Y58" i="76"/>
  <c r="Y68" i="77"/>
  <c r="Y76" i="77"/>
  <c r="Y77" i="77"/>
  <c r="Y44" i="77"/>
  <c r="Y27" i="76"/>
  <c r="Y26" i="76"/>
  <c r="Y45" i="77"/>
  <c r="Y36" i="78"/>
  <c r="Y59" i="76"/>
  <c r="Y48" i="78"/>
  <c r="Y91" i="77"/>
  <c r="Y94" i="77"/>
  <c r="Y44" i="76"/>
  <c r="Y27" i="78"/>
  <c r="Y16" i="76"/>
  <c r="Y30" i="78"/>
  <c r="Y39" i="76"/>
  <c r="Y35" i="77"/>
  <c r="Y15" i="76"/>
  <c r="Y24" i="77"/>
  <c r="Y29" i="78"/>
  <c r="Y69" i="77"/>
  <c r="Y36" i="77"/>
  <c r="Y22" i="77"/>
  <c r="Y36" i="76"/>
  <c r="Y35" i="78"/>
  <c r="Y47" i="78"/>
  <c r="Y28" i="76"/>
  <c r="Y43" i="77"/>
  <c r="Y47" i="76"/>
  <c r="Y102" i="77"/>
  <c r="V87" i="67" l="1"/>
  <c r="Y35" i="67"/>
  <c r="Y37" i="67"/>
  <c r="Y70" i="67"/>
  <c r="Y93" i="67"/>
  <c r="Y69" i="67"/>
  <c r="Y92" i="67"/>
  <c r="Y91" i="67"/>
  <c r="Y36" i="67"/>
  <c r="Y68" i="67"/>
  <c r="Z70" i="67"/>
  <c r="Z37" i="67"/>
  <c r="Z36" i="67"/>
  <c r="Z69" i="67"/>
  <c r="Z92" i="67"/>
  <c r="Z68" i="67"/>
  <c r="Z35" i="67"/>
  <c r="Z93" i="67"/>
  <c r="Z91" i="67"/>
  <c r="V196" i="67"/>
  <c r="V197" i="67" s="1"/>
  <c r="V259" i="67" s="1"/>
  <c r="V7" i="80" s="1"/>
  <c r="V238" i="67"/>
  <c r="V239" i="67" s="1"/>
  <c r="V263" i="67" s="1"/>
  <c r="V11" i="80" s="1"/>
  <c r="V64" i="67"/>
  <c r="V30" i="67"/>
  <c r="V40" i="67" s="1"/>
  <c r="V161" i="67"/>
  <c r="V162" i="67" s="1"/>
  <c r="V251" i="67" s="1"/>
  <c r="X38" i="67"/>
  <c r="X241" i="67" s="1"/>
  <c r="AU485" i="75"/>
  <c r="AV479" i="75"/>
  <c r="AR489" i="75"/>
  <c r="X94" i="67"/>
  <c r="X71" i="67"/>
  <c r="AA5" i="77"/>
  <c r="W161" i="67"/>
  <c r="W162" i="67" s="1"/>
  <c r="W251" i="67" s="1"/>
  <c r="W238" i="67"/>
  <c r="W239" i="67" s="1"/>
  <c r="W263" i="67" s="1"/>
  <c r="W11" i="80" s="1"/>
  <c r="W30" i="67"/>
  <c r="W40" i="67" s="1"/>
  <c r="W196" i="67"/>
  <c r="W197" i="67" s="1"/>
  <c r="W259" i="67" s="1"/>
  <c r="W7" i="80" s="1"/>
  <c r="U30" i="73"/>
  <c r="W126" i="67"/>
  <c r="W127" i="67" s="1"/>
  <c r="W250" i="67" s="1"/>
  <c r="W64" i="67"/>
  <c r="W87" i="67"/>
  <c r="V50" i="80"/>
  <c r="V30" i="73"/>
  <c r="W49" i="80"/>
  <c r="V127" i="67"/>
  <c r="V250" i="67" s="1"/>
  <c r="T6" i="80"/>
  <c r="U6" i="80"/>
  <c r="AA5" i="78"/>
  <c r="Y103" i="77"/>
  <c r="X35" i="80" s="1"/>
  <c r="Y46" i="77"/>
  <c r="X28" i="80" s="1"/>
  <c r="Y26" i="77"/>
  <c r="X27" i="80" s="1"/>
  <c r="Y80" i="77"/>
  <c r="X33" i="80" s="1"/>
  <c r="X34" i="80" s="1"/>
  <c r="X37" i="80" s="1"/>
  <c r="Y39" i="78"/>
  <c r="X42" i="80" s="1"/>
  <c r="Y50" i="78"/>
  <c r="X43" i="80" s="1"/>
  <c r="Y18" i="76"/>
  <c r="X16" i="80" s="1"/>
  <c r="Y48" i="76"/>
  <c r="X19" i="80" s="1"/>
  <c r="Y61" i="76"/>
  <c r="X22" i="80" s="1"/>
  <c r="Y29" i="76"/>
  <c r="X18" i="80" s="1"/>
  <c r="AA5" i="76"/>
  <c r="W48" i="80"/>
  <c r="V29" i="73"/>
  <c r="W50" i="80"/>
  <c r="V31" i="73"/>
  <c r="Z5" i="76"/>
  <c r="Z5" i="78"/>
  <c r="Z5" i="77"/>
  <c r="AS486" i="75"/>
  <c r="U29" i="73"/>
  <c r="V48" i="80"/>
  <c r="AW485" i="75"/>
  <c r="AW484" i="75"/>
  <c r="AZ481" i="75"/>
  <c r="AQ496" i="75"/>
  <c r="AP496" i="75"/>
  <c r="AT493" i="75"/>
  <c r="AA91" i="77"/>
  <c r="AA16" i="76"/>
  <c r="AA36" i="78"/>
  <c r="AA44" i="77"/>
  <c r="AA46" i="78"/>
  <c r="Z23" i="77"/>
  <c r="Z76" i="77"/>
  <c r="AA99" i="77"/>
  <c r="Z77" i="77"/>
  <c r="Z44" i="77"/>
  <c r="Z16" i="76"/>
  <c r="Z22" i="77"/>
  <c r="AA58" i="76"/>
  <c r="Z79" i="77"/>
  <c r="AA47" i="76"/>
  <c r="W252" i="67"/>
  <c r="AA35" i="78"/>
  <c r="Z57" i="76"/>
  <c r="AA94" i="77"/>
  <c r="AA48" i="78"/>
  <c r="AA45" i="77"/>
  <c r="AA28" i="76"/>
  <c r="Z45" i="76"/>
  <c r="Z71" i="77"/>
  <c r="Z48" i="78"/>
  <c r="Z43" i="77"/>
  <c r="AA101" i="77"/>
  <c r="AA79" i="77"/>
  <c r="AA39" i="76"/>
  <c r="AA28" i="78"/>
  <c r="Z28" i="76"/>
  <c r="AA17" i="76"/>
  <c r="AA42" i="77"/>
  <c r="Z15" i="76"/>
  <c r="AA23" i="77"/>
  <c r="Z36" i="77"/>
  <c r="AA15" i="76"/>
  <c r="Z24" i="77"/>
  <c r="AA46" i="76"/>
  <c r="AA78" i="77"/>
  <c r="AA102" i="77"/>
  <c r="Z102" i="77"/>
  <c r="V252" i="67"/>
  <c r="AA27" i="78"/>
  <c r="Z27" i="76"/>
  <c r="Z93" i="77"/>
  <c r="AA45" i="76"/>
  <c r="Z92" i="77"/>
  <c r="AA36" i="77"/>
  <c r="Z38" i="78"/>
  <c r="AA26" i="76"/>
  <c r="AA71" i="77"/>
  <c r="AA35" i="77"/>
  <c r="Z35" i="78"/>
  <c r="AA37" i="77"/>
  <c r="AA49" i="78"/>
  <c r="AA14" i="76"/>
  <c r="AA60" i="76"/>
  <c r="AA70" i="77"/>
  <c r="Z70" i="77"/>
  <c r="AA100" i="77"/>
  <c r="Z60" i="76"/>
  <c r="AA34" i="77"/>
  <c r="Z44" i="76"/>
  <c r="Z91" i="77"/>
  <c r="Z69" i="77"/>
  <c r="Z14" i="76"/>
  <c r="Z42" i="77"/>
  <c r="Z94" i="77"/>
  <c r="Z58" i="76"/>
  <c r="Z68" i="77"/>
  <c r="Z39" i="76"/>
  <c r="Z36" i="78"/>
  <c r="AA27" i="76"/>
  <c r="Z78" i="77"/>
  <c r="AA43" i="77"/>
  <c r="Z25" i="76"/>
  <c r="Z37" i="77"/>
  <c r="AA76" i="77"/>
  <c r="Z29" i="78"/>
  <c r="AA25" i="76"/>
  <c r="Z47" i="78"/>
  <c r="Z37" i="76"/>
  <c r="Z17" i="76"/>
  <c r="AA77" i="77"/>
  <c r="Z28" i="78"/>
  <c r="AA37" i="78"/>
  <c r="Z45" i="77"/>
  <c r="AA38" i="76"/>
  <c r="Z34" i="77"/>
  <c r="AA29" i="78"/>
  <c r="Z46" i="78"/>
  <c r="AA92" i="77"/>
  <c r="AA25" i="77"/>
  <c r="AA68" i="77"/>
  <c r="AA37" i="76"/>
  <c r="Z26" i="76"/>
  <c r="AA57" i="76"/>
  <c r="AA30" i="78"/>
  <c r="Z35" i="77"/>
  <c r="Z101" i="77"/>
  <c r="Z47" i="76"/>
  <c r="Z49" i="78"/>
  <c r="AA38" i="78"/>
  <c r="Z100" i="77"/>
  <c r="AA24" i="77"/>
  <c r="Z25" i="77"/>
  <c r="AA36" i="76"/>
  <c r="AA93" i="77"/>
  <c r="Z99" i="77"/>
  <c r="Z46" i="76"/>
  <c r="AA69" i="77"/>
  <c r="AA47" i="78"/>
  <c r="Z30" i="78"/>
  <c r="AA44" i="76"/>
  <c r="Z36" i="76"/>
  <c r="Z59" i="76"/>
  <c r="AA59" i="76"/>
  <c r="AA22" i="77"/>
  <c r="Z38" i="76"/>
  <c r="Z27" i="78"/>
  <c r="Z37" i="78"/>
  <c r="X38" i="80" l="1"/>
  <c r="X129" i="67"/>
  <c r="V237" i="67"/>
  <c r="V243" i="67" s="1"/>
  <c r="V160" i="67"/>
  <c r="V166" i="67" s="1"/>
  <c r="V195" i="67"/>
  <c r="V201" i="67" s="1"/>
  <c r="X164" i="67"/>
  <c r="X31" i="67"/>
  <c r="X161" i="67" s="1"/>
  <c r="X199" i="67"/>
  <c r="Y38" i="67"/>
  <c r="Y241" i="67" s="1"/>
  <c r="AU486" i="75"/>
  <c r="AV480" i="75"/>
  <c r="Z71" i="67"/>
  <c r="Z94" i="67"/>
  <c r="AA80" i="77"/>
  <c r="Z33" i="80" s="1"/>
  <c r="Z34" i="80" s="1"/>
  <c r="Z37" i="80" s="1"/>
  <c r="AA26" i="77"/>
  <c r="Z27" i="80" s="1"/>
  <c r="AA46" i="77"/>
  <c r="Z28" i="80" s="1"/>
  <c r="AA103" i="77"/>
  <c r="Z35" i="80" s="1"/>
  <c r="Y94" i="67"/>
  <c r="Y71" i="67"/>
  <c r="W160" i="67"/>
  <c r="W166" i="67" s="1"/>
  <c r="W195" i="67"/>
  <c r="W201" i="67" s="1"/>
  <c r="W237" i="67"/>
  <c r="W243" i="67" s="1"/>
  <c r="W125" i="67"/>
  <c r="W131" i="67" s="1"/>
  <c r="W258" i="67"/>
  <c r="V258" i="67"/>
  <c r="Z38" i="67"/>
  <c r="Z241" i="67" s="1"/>
  <c r="V253" i="67"/>
  <c r="W253" i="67"/>
  <c r="V125" i="67"/>
  <c r="V131" i="67" s="1"/>
  <c r="AA39" i="78"/>
  <c r="Z42" i="80" s="1"/>
  <c r="AA50" i="78"/>
  <c r="Z43" i="80" s="1"/>
  <c r="Z48" i="76"/>
  <c r="Y19" i="80" s="1"/>
  <c r="Z61" i="76"/>
  <c r="Y22" i="80" s="1"/>
  <c r="Z29" i="76"/>
  <c r="Y18" i="80" s="1"/>
  <c r="Z18" i="76"/>
  <c r="Y16" i="80" s="1"/>
  <c r="Z39" i="78"/>
  <c r="Y42" i="80" s="1"/>
  <c r="Z50" i="78"/>
  <c r="Y43" i="80" s="1"/>
  <c r="AA18" i="76"/>
  <c r="Z16" i="80" s="1"/>
  <c r="AA61" i="76"/>
  <c r="Z22" i="80" s="1"/>
  <c r="AA29" i="76"/>
  <c r="Z18" i="80" s="1"/>
  <c r="AA48" i="76"/>
  <c r="Z19" i="80" s="1"/>
  <c r="Z80" i="77"/>
  <c r="Y33" i="80" s="1"/>
  <c r="Y34" i="80" s="1"/>
  <c r="Y37" i="80" s="1"/>
  <c r="Z103" i="77"/>
  <c r="Y35" i="80" s="1"/>
  <c r="Z26" i="77"/>
  <c r="Y27" i="80" s="1"/>
  <c r="Z46" i="77"/>
  <c r="Y28" i="80" s="1"/>
  <c r="X23" i="80" a="1"/>
  <c r="X23" i="80" s="1"/>
  <c r="X44" i="80" a="1"/>
  <c r="X44" i="80" s="1"/>
  <c r="AY475" i="75"/>
  <c r="BA473" i="75"/>
  <c r="X31" i="80" a="1"/>
  <c r="X31" i="80" s="1"/>
  <c r="X36" i="80" s="1"/>
  <c r="AS487" i="75"/>
  <c r="AX485" i="75"/>
  <c r="AW487" i="75"/>
  <c r="AW486" i="75"/>
  <c r="AW488" i="75"/>
  <c r="AQ497" i="75"/>
  <c r="AQ498" i="75"/>
  <c r="AZ482" i="75"/>
  <c r="AT494" i="75"/>
  <c r="AP498" i="75"/>
  <c r="AP497" i="75"/>
  <c r="X39" i="80" l="1" a="1"/>
  <c r="X39" i="80" s="1"/>
  <c r="W30" i="73" s="1"/>
  <c r="Y38" i="80"/>
  <c r="Z38" i="80"/>
  <c r="Y31" i="67"/>
  <c r="Y126" i="67" s="1"/>
  <c r="X30" i="67"/>
  <c r="X40" i="67" s="1"/>
  <c r="X196" i="67"/>
  <c r="X197" i="67" s="1"/>
  <c r="X259" i="67" s="1"/>
  <c r="X7" i="80" s="1"/>
  <c r="X126" i="67"/>
  <c r="X127" i="67" s="1"/>
  <c r="X250" i="67" s="1"/>
  <c r="X238" i="67"/>
  <c r="X239" i="67" s="1"/>
  <c r="X263" i="67" s="1"/>
  <c r="X11" i="80" s="1"/>
  <c r="AA68" i="67"/>
  <c r="AA37" i="67"/>
  <c r="AA91" i="67"/>
  <c r="AA69" i="67"/>
  <c r="AA93" i="67"/>
  <c r="AA70" i="67"/>
  <c r="AA36" i="67"/>
  <c r="AA35" i="67"/>
  <c r="AA92" i="67"/>
  <c r="X64" i="67"/>
  <c r="X87" i="67"/>
  <c r="Z31" i="80" a="1"/>
  <c r="Z31" i="80" s="1"/>
  <c r="Z36" i="80" s="1"/>
  <c r="X162" i="67"/>
  <c r="X160" i="67" s="1"/>
  <c r="X166" i="67" s="1"/>
  <c r="Y164" i="67"/>
  <c r="Y199" i="67"/>
  <c r="Y129" i="67"/>
  <c r="AU487" i="75"/>
  <c r="AR491" i="75"/>
  <c r="AR490" i="75"/>
  <c r="AV481" i="75"/>
  <c r="Y31" i="80" a="1"/>
  <c r="Y31" i="80" s="1"/>
  <c r="Y36" i="80" s="1"/>
  <c r="Y39" i="80" s="1" a="1"/>
  <c r="Y39" i="80" s="1"/>
  <c r="Y49" i="80" s="1"/>
  <c r="Y44" i="80" a="1"/>
  <c r="Y44" i="80" s="1"/>
  <c r="X31" i="73" s="1"/>
  <c r="W6" i="80"/>
  <c r="Z31" i="67"/>
  <c r="Z164" i="67"/>
  <c r="Z199" i="67"/>
  <c r="Z129" i="67"/>
  <c r="V6" i="80"/>
  <c r="Z44" i="80" a="1"/>
  <c r="Z44" i="80" s="1"/>
  <c r="Y31" i="73" s="1"/>
  <c r="Y23" i="80" a="1"/>
  <c r="Y23" i="80" s="1"/>
  <c r="X29" i="73" s="1"/>
  <c r="AS488" i="75"/>
  <c r="AY476" i="75"/>
  <c r="X48" i="80"/>
  <c r="W29" i="73"/>
  <c r="AB5" i="78"/>
  <c r="AB5" i="77"/>
  <c r="AB5" i="76"/>
  <c r="X50" i="80"/>
  <c r="W31" i="73"/>
  <c r="Z23" i="80" a="1"/>
  <c r="Z23" i="80" s="1"/>
  <c r="BA474" i="75"/>
  <c r="AX486" i="75"/>
  <c r="AZ483" i="75"/>
  <c r="AT495" i="75"/>
  <c r="AB35" i="77"/>
  <c r="AB42" i="77"/>
  <c r="AB71" i="77"/>
  <c r="AB60" i="76"/>
  <c r="AB27" i="76"/>
  <c r="AB36" i="76"/>
  <c r="AB48" i="78"/>
  <c r="AB34" i="77"/>
  <c r="AB77" i="77"/>
  <c r="AB38" i="78"/>
  <c r="AB27" i="78"/>
  <c r="AB26" i="76"/>
  <c r="AB47" i="76"/>
  <c r="AB22" i="77"/>
  <c r="AB91" i="77"/>
  <c r="AB101" i="77"/>
  <c r="AB47" i="78"/>
  <c r="AB37" i="78"/>
  <c r="AB79" i="77"/>
  <c r="AB46" i="76"/>
  <c r="AB28" i="76"/>
  <c r="AB70" i="77"/>
  <c r="AB69" i="77"/>
  <c r="AB92" i="77"/>
  <c r="AB35" i="78"/>
  <c r="AB28" i="78"/>
  <c r="AB76" i="77"/>
  <c r="AB78" i="77"/>
  <c r="AB46" i="78"/>
  <c r="AB44" i="77"/>
  <c r="AB23" i="77"/>
  <c r="AB59" i="76"/>
  <c r="AB68" i="77"/>
  <c r="AB36" i="78"/>
  <c r="AB16" i="76"/>
  <c r="AB25" i="77"/>
  <c r="AB43" i="77"/>
  <c r="AB45" i="77"/>
  <c r="AB102" i="77"/>
  <c r="AB17" i="76"/>
  <c r="AB100" i="77"/>
  <c r="AB25" i="76"/>
  <c r="AB49" i="78"/>
  <c r="AB94" i="77"/>
  <c r="AB24" i="77"/>
  <c r="AB57" i="76"/>
  <c r="AB37" i="76"/>
  <c r="AB39" i="76"/>
  <c r="AB58" i="76"/>
  <c r="AB93" i="77"/>
  <c r="AB38" i="76"/>
  <c r="AB45" i="76"/>
  <c r="AB37" i="77"/>
  <c r="AB29" i="78"/>
  <c r="AB15" i="76"/>
  <c r="AB30" i="78"/>
  <c r="AB99" i="77"/>
  <c r="AB14" i="76"/>
  <c r="AB36" i="77"/>
  <c r="AB44" i="76"/>
  <c r="X49" i="80" l="1"/>
  <c r="Z39" i="80" a="1"/>
  <c r="Z39" i="80" s="1"/>
  <c r="Y30" i="73" s="1"/>
  <c r="Y30" i="67"/>
  <c r="Y40" i="67" s="1"/>
  <c r="Y87" i="67"/>
  <c r="Y64" i="67"/>
  <c r="Y196" i="67"/>
  <c r="Y197" i="67" s="1"/>
  <c r="Y195" i="67" s="1"/>
  <c r="Y201" i="67" s="1"/>
  <c r="Y161" i="67"/>
  <c r="Y162" i="67" s="1"/>
  <c r="Y160" i="67" s="1"/>
  <c r="Y166" i="67" s="1"/>
  <c r="Y238" i="67"/>
  <c r="Y239" i="67" s="1"/>
  <c r="Y263" i="67" s="1"/>
  <c r="Y11" i="80" s="1"/>
  <c r="X195" i="67"/>
  <c r="X201" i="67" s="1"/>
  <c r="X251" i="67"/>
  <c r="X253" i="67" s="1"/>
  <c r="X237" i="67"/>
  <c r="X243" i="67" s="1"/>
  <c r="AB37" i="67"/>
  <c r="AB35" i="67"/>
  <c r="AB93" i="67"/>
  <c r="AB69" i="67"/>
  <c r="AB92" i="67"/>
  <c r="AB36" i="67"/>
  <c r="AB68" i="67"/>
  <c r="AB70" i="67"/>
  <c r="AB91" i="67"/>
  <c r="AA38" i="67"/>
  <c r="AA241" i="67" s="1"/>
  <c r="AU488" i="75"/>
  <c r="AV482" i="75"/>
  <c r="AA94" i="67"/>
  <c r="AA71" i="67"/>
  <c r="Y50" i="80"/>
  <c r="Y48" i="80"/>
  <c r="X125" i="67"/>
  <c r="X131" i="67" s="1"/>
  <c r="Z50" i="80"/>
  <c r="X30" i="73"/>
  <c r="Y127" i="67"/>
  <c r="Y250" i="67" s="1"/>
  <c r="Z30" i="67"/>
  <c r="Z40" i="67" s="1"/>
  <c r="Z87" i="67"/>
  <c r="Z196" i="67"/>
  <c r="Z197" i="67" s="1"/>
  <c r="Z161" i="67"/>
  <c r="Z162" i="67" s="1"/>
  <c r="Z126" i="67"/>
  <c r="Z238" i="67"/>
  <c r="Z239" i="67" s="1"/>
  <c r="Z64" i="67"/>
  <c r="AB29" i="76"/>
  <c r="AA18" i="80" s="1"/>
  <c r="AB61" i="76"/>
  <c r="AA22" i="80" s="1"/>
  <c r="AB18" i="76"/>
  <c r="AA16" i="80" s="1"/>
  <c r="AB48" i="76"/>
  <c r="AA19" i="80" s="1"/>
  <c r="AB39" i="78"/>
  <c r="AA42" i="80" s="1"/>
  <c r="AB50" i="78"/>
  <c r="AA43" i="80" s="1"/>
  <c r="AB46" i="77"/>
  <c r="AA28" i="80" s="1"/>
  <c r="AB26" i="77"/>
  <c r="AA27" i="80" s="1"/>
  <c r="AB80" i="77"/>
  <c r="AA33" i="80" s="1"/>
  <c r="AA34" i="80" s="1"/>
  <c r="AA37" i="80" s="1"/>
  <c r="AB103" i="77"/>
  <c r="AA35" i="80" s="1"/>
  <c r="AC5" i="78"/>
  <c r="AC5" i="76"/>
  <c r="AC5" i="77"/>
  <c r="AS489" i="75"/>
  <c r="AY477" i="75"/>
  <c r="BA476" i="75"/>
  <c r="BA475" i="75"/>
  <c r="Y29" i="73"/>
  <c r="Z48" i="80"/>
  <c r="AX487" i="75"/>
  <c r="AX488" i="75"/>
  <c r="AW489" i="75"/>
  <c r="AZ484" i="75"/>
  <c r="AT496" i="75"/>
  <c r="AC27" i="76"/>
  <c r="AC25" i="77"/>
  <c r="AC48" i="78"/>
  <c r="AC91" i="77"/>
  <c r="AC36" i="78"/>
  <c r="AC37" i="76"/>
  <c r="AC37" i="77"/>
  <c r="AC35" i="77"/>
  <c r="AC92" i="77"/>
  <c r="AC79" i="77"/>
  <c r="AC47" i="76"/>
  <c r="AC25" i="76"/>
  <c r="AC102" i="77"/>
  <c r="AC39" i="76"/>
  <c r="AC34" i="77"/>
  <c r="AC94" i="77"/>
  <c r="AC68" i="77"/>
  <c r="AC93" i="77"/>
  <c r="AC28" i="76"/>
  <c r="AC36" i="76"/>
  <c r="AC49" i="78"/>
  <c r="AC16" i="76"/>
  <c r="AC44" i="76"/>
  <c r="AC27" i="78"/>
  <c r="AC28" i="78"/>
  <c r="AC22" i="77"/>
  <c r="AC44" i="77"/>
  <c r="AC60" i="76"/>
  <c r="AC59" i="76"/>
  <c r="AC43" i="77"/>
  <c r="AC46" i="78"/>
  <c r="AC30" i="78"/>
  <c r="AC14" i="76"/>
  <c r="AC100" i="77"/>
  <c r="AC29" i="78"/>
  <c r="AC57" i="76"/>
  <c r="AC45" i="76"/>
  <c r="AC15" i="76"/>
  <c r="AC24" i="77"/>
  <c r="AC17" i="76"/>
  <c r="AC46" i="76"/>
  <c r="AC58" i="76"/>
  <c r="X252" i="67"/>
  <c r="AC76" i="77"/>
  <c r="AC70" i="77"/>
  <c r="AC23" i="77"/>
  <c r="AC45" i="77"/>
  <c r="AC47" i="78"/>
  <c r="AC69" i="77"/>
  <c r="AC36" i="77"/>
  <c r="AC71" i="77"/>
  <c r="AC101" i="77"/>
  <c r="AC78" i="77"/>
  <c r="AC38" i="76"/>
  <c r="AC37" i="78"/>
  <c r="AC38" i="78"/>
  <c r="AC42" i="77"/>
  <c r="AC26" i="76"/>
  <c r="AC35" i="78"/>
  <c r="AC99" i="77"/>
  <c r="AC77" i="77"/>
  <c r="Z49" i="80" l="1"/>
  <c r="Y237" i="67"/>
  <c r="Y243" i="67" s="1"/>
  <c r="AA129" i="67"/>
  <c r="AA38" i="80"/>
  <c r="X258" i="67"/>
  <c r="X6" i="80" s="1"/>
  <c r="AD37" i="67"/>
  <c r="AD68" i="67"/>
  <c r="AD35" i="67"/>
  <c r="AD92" i="67"/>
  <c r="AD93" i="67"/>
  <c r="AD70" i="67"/>
  <c r="AD69" i="67"/>
  <c r="AD36" i="67"/>
  <c r="AD91" i="67"/>
  <c r="AC37" i="67"/>
  <c r="AC35" i="67"/>
  <c r="AC69" i="67"/>
  <c r="AC68" i="67"/>
  <c r="AC70" i="67"/>
  <c r="AC91" i="67"/>
  <c r="AC92" i="67"/>
  <c r="AC36" i="67"/>
  <c r="AC93" i="67"/>
  <c r="Y251" i="67"/>
  <c r="Y253" i="67" s="1"/>
  <c r="AA164" i="67"/>
  <c r="Y259" i="67"/>
  <c r="Y7" i="80" s="1"/>
  <c r="AA31" i="67"/>
  <c r="AA30" i="67" s="1"/>
  <c r="AA40" i="67" s="1"/>
  <c r="AA199" i="67"/>
  <c r="AB71" i="67"/>
  <c r="AU489" i="75"/>
  <c r="AV483" i="75"/>
  <c r="AR493" i="75"/>
  <c r="AR492" i="75"/>
  <c r="AB38" i="67"/>
  <c r="AB241" i="67" s="1"/>
  <c r="AB94" i="67"/>
  <c r="Y125" i="67"/>
  <c r="Y131" i="67" s="1"/>
  <c r="Z160" i="67"/>
  <c r="Z166" i="67" s="1"/>
  <c r="Z251" i="67"/>
  <c r="Z127" i="67"/>
  <c r="Z250" i="67" s="1"/>
  <c r="Z237" i="67"/>
  <c r="Z243" i="67" s="1"/>
  <c r="Z263" i="67"/>
  <c r="Z11" i="80" s="1"/>
  <c r="Z88" i="67"/>
  <c r="Z86" i="67" s="1"/>
  <c r="Z96" i="67" s="1"/>
  <c r="Z65" i="67"/>
  <c r="Z63" i="67" s="1"/>
  <c r="Z73" i="67" s="1"/>
  <c r="Z195" i="67"/>
  <c r="Z201" i="67" s="1"/>
  <c r="Z259" i="67"/>
  <c r="Z7" i="80" s="1"/>
  <c r="AA44" i="80" a="1"/>
  <c r="AA44" i="80" s="1"/>
  <c r="Z31" i="73" s="1"/>
  <c r="AA23" i="80" a="1"/>
  <c r="AA23" i="80" s="1"/>
  <c r="AA48" i="80" s="1"/>
  <c r="AC18" i="76"/>
  <c r="AB16" i="80" s="1"/>
  <c r="AC29" i="76"/>
  <c r="AB18" i="80" s="1"/>
  <c r="AC48" i="76"/>
  <c r="AB19" i="80" s="1"/>
  <c r="AC61" i="76"/>
  <c r="AB22" i="80" s="1"/>
  <c r="AC80" i="77"/>
  <c r="AB33" i="80" s="1"/>
  <c r="AB34" i="80" s="1"/>
  <c r="AB37" i="80" s="1"/>
  <c r="AC103" i="77"/>
  <c r="AB35" i="80" s="1"/>
  <c r="AC26" i="77"/>
  <c r="AB27" i="80" s="1"/>
  <c r="AC46" i="77"/>
  <c r="AB28" i="80" s="1"/>
  <c r="AC50" i="78"/>
  <c r="AB43" i="80" s="1"/>
  <c r="AC39" i="78"/>
  <c r="AB42" i="80" s="1"/>
  <c r="AE5" i="77"/>
  <c r="AE5" i="76"/>
  <c r="AE5" i="78"/>
  <c r="AD5" i="76"/>
  <c r="AD5" i="77"/>
  <c r="AD5" i="78"/>
  <c r="AS490" i="75"/>
  <c r="AY478" i="75"/>
  <c r="AA31" i="80" a="1"/>
  <c r="AA31" i="80" s="1"/>
  <c r="AA36" i="80" s="1"/>
  <c r="AX491" i="75"/>
  <c r="AX490" i="75"/>
  <c r="AX489" i="75"/>
  <c r="AW490" i="75"/>
  <c r="AW491" i="75"/>
  <c r="AW492" i="75"/>
  <c r="AT497" i="75"/>
  <c r="AT498" i="75"/>
  <c r="AZ485" i="75"/>
  <c r="AD92" i="77"/>
  <c r="AE43" i="77"/>
  <c r="AD35" i="77"/>
  <c r="AE17" i="76"/>
  <c r="AE36" i="76"/>
  <c r="AD78" i="77"/>
  <c r="AE25" i="77"/>
  <c r="AD57" i="76"/>
  <c r="AD69" i="77"/>
  <c r="AE48" i="78"/>
  <c r="AE27" i="76"/>
  <c r="AE38" i="76"/>
  <c r="AE47" i="76"/>
  <c r="AE76" i="77"/>
  <c r="AE57" i="76"/>
  <c r="AD100" i="77"/>
  <c r="AD70" i="77"/>
  <c r="AD44" i="77"/>
  <c r="AE28" i="78"/>
  <c r="AE14" i="76"/>
  <c r="AD77" i="77"/>
  <c r="AE39" i="76"/>
  <c r="AD48" i="78"/>
  <c r="AE45" i="76"/>
  <c r="AE44" i="76"/>
  <c r="AD49" i="78"/>
  <c r="AE93" i="77"/>
  <c r="AD47" i="78"/>
  <c r="AE45" i="77"/>
  <c r="AE38" i="78"/>
  <c r="AE92" i="77"/>
  <c r="AE42" i="77"/>
  <c r="AE27" i="78"/>
  <c r="AE59" i="76"/>
  <c r="AE30" i="78"/>
  <c r="AD71" i="77"/>
  <c r="AD17" i="76"/>
  <c r="AE58" i="76"/>
  <c r="AE23" i="77"/>
  <c r="AD46" i="78"/>
  <c r="AE49" i="78"/>
  <c r="AD16" i="76"/>
  <c r="AE37" i="78"/>
  <c r="AD37" i="77"/>
  <c r="AD76" i="77"/>
  <c r="AD94" i="77"/>
  <c r="AD60" i="76"/>
  <c r="AD45" i="77"/>
  <c r="AE35" i="77"/>
  <c r="AD91" i="77"/>
  <c r="AD44" i="76"/>
  <c r="AD102" i="77"/>
  <c r="AE91" i="77"/>
  <c r="AD45" i="76"/>
  <c r="AE94" i="77"/>
  <c r="AD36" i="78"/>
  <c r="AE77" i="77"/>
  <c r="AD38" i="76"/>
  <c r="AE68" i="77"/>
  <c r="AE78" i="77"/>
  <c r="AD36" i="76"/>
  <c r="AE70" i="77"/>
  <c r="AD15" i="76"/>
  <c r="AE36" i="78"/>
  <c r="Z252" i="67"/>
  <c r="AD14" i="76"/>
  <c r="AD28" i="76"/>
  <c r="AE99" i="77"/>
  <c r="AD59" i="76"/>
  <c r="AD101" i="77"/>
  <c r="AE36" i="77"/>
  <c r="AD46" i="76"/>
  <c r="AE71" i="77"/>
  <c r="AD26" i="76"/>
  <c r="AE100" i="77"/>
  <c r="AD22" i="77"/>
  <c r="AE60" i="76"/>
  <c r="AE69" i="77"/>
  <c r="AE102" i="77"/>
  <c r="AE34" i="77"/>
  <c r="AD38" i="78"/>
  <c r="AE37" i="77"/>
  <c r="AD29" i="78"/>
  <c r="AD27" i="76"/>
  <c r="AD23" i="77"/>
  <c r="AD79" i="77"/>
  <c r="AD68" i="77"/>
  <c r="AD25" i="77"/>
  <c r="AE44" i="77"/>
  <c r="AD34" i="77"/>
  <c r="AD37" i="78"/>
  <c r="AE26" i="76"/>
  <c r="AD47" i="76"/>
  <c r="AE101" i="77"/>
  <c r="AD42" i="77"/>
  <c r="AE47" i="78"/>
  <c r="AE16" i="76"/>
  <c r="AD24" i="77"/>
  <c r="AD43" i="77"/>
  <c r="AD30" i="78"/>
  <c r="AE46" i="78"/>
  <c r="AE29" i="78"/>
  <c r="AE46" i="76"/>
  <c r="AE28" i="76"/>
  <c r="AE79" i="77"/>
  <c r="AD39" i="76"/>
  <c r="Y252" i="67"/>
  <c r="AE35" i="78"/>
  <c r="AE24" i="77"/>
  <c r="AE37" i="76"/>
  <c r="AD93" i="77"/>
  <c r="AE25" i="76"/>
  <c r="AD35" i="78"/>
  <c r="AD25" i="76"/>
  <c r="AE22" i="77"/>
  <c r="AD27" i="78"/>
  <c r="AE15" i="76"/>
  <c r="AD37" i="76"/>
  <c r="AD36" i="77"/>
  <c r="AD58" i="76"/>
  <c r="AD28" i="78"/>
  <c r="AD99" i="77"/>
  <c r="AA39" i="80" l="1" a="1"/>
  <c r="AA39" i="80" s="1"/>
  <c r="AA49" i="80" s="1"/>
  <c r="AB38" i="80"/>
  <c r="AA238" i="67"/>
  <c r="AA239" i="67" s="1"/>
  <c r="AA263" i="67" s="1"/>
  <c r="AA11" i="80" s="1"/>
  <c r="AB31" i="67"/>
  <c r="AB64" i="67" s="1"/>
  <c r="AA161" i="67"/>
  <c r="AA162" i="67" s="1"/>
  <c r="AA251" i="67" s="1"/>
  <c r="Y258" i="67"/>
  <c r="Y6" i="80" s="1"/>
  <c r="AB164" i="67"/>
  <c r="AB199" i="67"/>
  <c r="AB129" i="67"/>
  <c r="AA196" i="67"/>
  <c r="AA197" i="67" s="1"/>
  <c r="AA259" i="67" s="1"/>
  <c r="AA7" i="80" s="1"/>
  <c r="AA126" i="67"/>
  <c r="AA127" i="67" s="1"/>
  <c r="AA250" i="67" s="1"/>
  <c r="AA87" i="67"/>
  <c r="AA88" i="67" s="1"/>
  <c r="AA86" i="67" s="1"/>
  <c r="AA96" i="67" s="1"/>
  <c r="AA64" i="67"/>
  <c r="AA65" i="67" s="1"/>
  <c r="AA63" i="67" s="1"/>
  <c r="AA73" i="67" s="1"/>
  <c r="AC38" i="67"/>
  <c r="AC241" i="67" s="1"/>
  <c r="Z29" i="73"/>
  <c r="AU490" i="75"/>
  <c r="AV484" i="75"/>
  <c r="AR494" i="75"/>
  <c r="AD71" i="67"/>
  <c r="AC94" i="67"/>
  <c r="AC71" i="67"/>
  <c r="AD94" i="67"/>
  <c r="AA50" i="80"/>
  <c r="Z125" i="67"/>
  <c r="Z131" i="67" s="1"/>
  <c r="Z258" i="67"/>
  <c r="Z253" i="67"/>
  <c r="Z257" i="67"/>
  <c r="AD38" i="67"/>
  <c r="AD241" i="67" s="1"/>
  <c r="AB31" i="80" a="1"/>
  <c r="AB31" i="80" s="1"/>
  <c r="AB36" i="80" s="1"/>
  <c r="AD46" i="77"/>
  <c r="AC28" i="80" s="1"/>
  <c r="AD80" i="77"/>
  <c r="AC33" i="80" s="1"/>
  <c r="AC34" i="80" s="1"/>
  <c r="AC37" i="80" s="1"/>
  <c r="AD103" i="77"/>
  <c r="AC35" i="80" s="1"/>
  <c r="AD26" i="77"/>
  <c r="AC27" i="80" s="1"/>
  <c r="AE39" i="78"/>
  <c r="AD42" i="80" s="1"/>
  <c r="AE50" i="78"/>
  <c r="AD43" i="80" s="1"/>
  <c r="AD39" i="78"/>
  <c r="AC42" i="80" s="1"/>
  <c r="AD50" i="78"/>
  <c r="AC43" i="80" s="1"/>
  <c r="AE103" i="77"/>
  <c r="AD35" i="80" s="1"/>
  <c r="AE80" i="77"/>
  <c r="AD33" i="80" s="1"/>
  <c r="AD34" i="80" s="1"/>
  <c r="AD37" i="80" s="1"/>
  <c r="AE26" i="77"/>
  <c r="AD27" i="80" s="1"/>
  <c r="AE46" i="77"/>
  <c r="AD28" i="80" s="1"/>
  <c r="AD48" i="76"/>
  <c r="AC19" i="80" s="1"/>
  <c r="AD18" i="76"/>
  <c r="AC16" i="80" s="1"/>
  <c r="AD29" i="76"/>
  <c r="AC18" i="80" s="1"/>
  <c r="AD61" i="76"/>
  <c r="AC22" i="80" s="1"/>
  <c r="AE29" i="76"/>
  <c r="AD18" i="80" s="1"/>
  <c r="AE61" i="76"/>
  <c r="AD22" i="80" s="1"/>
  <c r="AE48" i="76"/>
  <c r="AD19" i="80" s="1"/>
  <c r="AE18" i="76"/>
  <c r="AD16" i="80" s="1"/>
  <c r="AY479" i="75"/>
  <c r="AB23" i="80" a="1"/>
  <c r="AB23" i="80" s="1"/>
  <c r="AB44" i="80" a="1"/>
  <c r="AB44" i="80" s="1"/>
  <c r="BA477" i="75"/>
  <c r="AS491" i="75"/>
  <c r="AW493" i="75"/>
  <c r="AZ486" i="75"/>
  <c r="AA252" i="67"/>
  <c r="Z30" i="73" l="1"/>
  <c r="AB39" i="80" a="1"/>
  <c r="AB39" i="80" s="1"/>
  <c r="AA30" i="73" s="1"/>
  <c r="AC38" i="80"/>
  <c r="AD38" i="80"/>
  <c r="AA237" i="67"/>
  <c r="AA243" i="67" s="1"/>
  <c r="AB126" i="67"/>
  <c r="AB127" i="67" s="1"/>
  <c r="AB250" i="67" s="1"/>
  <c r="AB87" i="67"/>
  <c r="AB88" i="67" s="1"/>
  <c r="AB86" i="67" s="1"/>
  <c r="AB96" i="67" s="1"/>
  <c r="AB238" i="67"/>
  <c r="AB239" i="67" s="1"/>
  <c r="AB263" i="67" s="1"/>
  <c r="AB11" i="80" s="1"/>
  <c r="AB196" i="67"/>
  <c r="AB197" i="67" s="1"/>
  <c r="AB259" i="67" s="1"/>
  <c r="AB7" i="80" s="1"/>
  <c r="AB30" i="67"/>
  <c r="AB40" i="67" s="1"/>
  <c r="AB161" i="67"/>
  <c r="AB162" i="67" s="1"/>
  <c r="AB251" i="67" s="1"/>
  <c r="AC31" i="67"/>
  <c r="AC30" i="67" s="1"/>
  <c r="AC40" i="67" s="1"/>
  <c r="AA160" i="67"/>
  <c r="AA166" i="67" s="1"/>
  <c r="AE37" i="67"/>
  <c r="AE69" i="67"/>
  <c r="AE35" i="67"/>
  <c r="AE91" i="67"/>
  <c r="AE92" i="67"/>
  <c r="AE36" i="67"/>
  <c r="AE70" i="67"/>
  <c r="AE93" i="67"/>
  <c r="AE68" i="67"/>
  <c r="AA195" i="67"/>
  <c r="AA201" i="67" s="1"/>
  <c r="AC199" i="67"/>
  <c r="AC129" i="67"/>
  <c r="AC164" i="67"/>
  <c r="AU491" i="75"/>
  <c r="AV485" i="75"/>
  <c r="AR495" i="75"/>
  <c r="AA253" i="67"/>
  <c r="AD23" i="80" a="1"/>
  <c r="AD23" i="80" s="1"/>
  <c r="AC29" i="73" s="1"/>
  <c r="AC31" i="80" a="1"/>
  <c r="AC31" i="80" s="1"/>
  <c r="AC36" i="80" s="1"/>
  <c r="AA125" i="67"/>
  <c r="AA131" i="67" s="1"/>
  <c r="AA258" i="67"/>
  <c r="Z6" i="80"/>
  <c r="AA257" i="67"/>
  <c r="Z5" i="80"/>
  <c r="AD31" i="67"/>
  <c r="AD199" i="67"/>
  <c r="AD129" i="67"/>
  <c r="AD164" i="67"/>
  <c r="AB65" i="67"/>
  <c r="AD44" i="80" a="1"/>
  <c r="AD44" i="80" s="1"/>
  <c r="AF5" i="77"/>
  <c r="AF5" i="76"/>
  <c r="AF5" i="78"/>
  <c r="AY481" i="75"/>
  <c r="AY480" i="75"/>
  <c r="AC23" i="80" a="1"/>
  <c r="AC23" i="80" s="1"/>
  <c r="AS492" i="75"/>
  <c r="BA478" i="75"/>
  <c r="AB48" i="80"/>
  <c r="AA29" i="73"/>
  <c r="AD31" i="80" a="1"/>
  <c r="AD31" i="80" s="1"/>
  <c r="AD36" i="80" s="1"/>
  <c r="AC44" i="80" a="1"/>
  <c r="AC44" i="80" s="1"/>
  <c r="AB50" i="80"/>
  <c r="AA31" i="73"/>
  <c r="AX494" i="75"/>
  <c r="AX492" i="75"/>
  <c r="AX493" i="75"/>
  <c r="AW494" i="75"/>
  <c r="AZ487" i="75"/>
  <c r="AF25" i="76"/>
  <c r="AF45" i="77"/>
  <c r="AF57" i="76"/>
  <c r="AF25" i="77"/>
  <c r="AF99" i="77"/>
  <c r="AF28" i="76"/>
  <c r="AF34" i="77"/>
  <c r="AF22" i="77"/>
  <c r="AF44" i="76"/>
  <c r="AF26" i="76"/>
  <c r="AF46" i="78"/>
  <c r="AF71" i="77"/>
  <c r="AF77" i="77"/>
  <c r="AF45" i="76"/>
  <c r="AF27" i="76"/>
  <c r="AF60" i="76"/>
  <c r="AF59" i="76"/>
  <c r="AF36" i="78"/>
  <c r="AF30" i="78"/>
  <c r="AF38" i="76"/>
  <c r="AF78" i="77"/>
  <c r="AF46" i="76"/>
  <c r="AF91" i="77"/>
  <c r="AF47" i="78"/>
  <c r="AF29" i="78"/>
  <c r="AF37" i="77"/>
  <c r="AF69" i="77"/>
  <c r="AF28" i="78"/>
  <c r="AF68" i="77"/>
  <c r="AF94" i="77"/>
  <c r="AF35" i="77"/>
  <c r="AF44" i="77"/>
  <c r="AF36" i="76"/>
  <c r="AF23" i="77"/>
  <c r="AF35" i="78"/>
  <c r="AF43" i="77"/>
  <c r="AF38" i="78"/>
  <c r="AF24" i="77"/>
  <c r="AF14" i="76"/>
  <c r="AF70" i="77"/>
  <c r="AF17" i="76"/>
  <c r="AF49" i="78"/>
  <c r="AB252" i="67"/>
  <c r="AF42" i="77"/>
  <c r="AF36" i="77"/>
  <c r="AF93" i="77"/>
  <c r="AF101" i="77"/>
  <c r="AF47" i="76"/>
  <c r="AF79" i="77"/>
  <c r="AF37" i="76"/>
  <c r="AF39" i="76"/>
  <c r="AF102" i="77"/>
  <c r="AF27" i="78"/>
  <c r="AF58" i="76"/>
  <c r="AF76" i="77"/>
  <c r="AF48" i="78"/>
  <c r="AF15" i="76"/>
  <c r="AF16" i="76"/>
  <c r="AF100" i="77"/>
  <c r="AF92" i="77"/>
  <c r="AF37" i="78"/>
  <c r="AB49" i="80" l="1"/>
  <c r="AD39" i="80" a="1"/>
  <c r="AD39" i="80" s="1"/>
  <c r="AD49" i="80" s="1"/>
  <c r="AC39" i="80" a="1"/>
  <c r="AC39" i="80" s="1"/>
  <c r="AB30" i="73" s="1"/>
  <c r="AC196" i="67"/>
  <c r="AC197" i="67" s="1"/>
  <c r="AC259" i="67" s="1"/>
  <c r="AC7" i="80" s="1"/>
  <c r="AB195" i="67"/>
  <c r="AB201" i="67" s="1"/>
  <c r="AC126" i="67"/>
  <c r="AC127" i="67" s="1"/>
  <c r="AC250" i="67" s="1"/>
  <c r="AB237" i="67"/>
  <c r="AB243" i="67" s="1"/>
  <c r="AC161" i="67"/>
  <c r="AC162" i="67" s="1"/>
  <c r="AC160" i="67" s="1"/>
  <c r="AC166" i="67" s="1"/>
  <c r="AC238" i="67"/>
  <c r="AC239" i="67" s="1"/>
  <c r="AC263" i="67" s="1"/>
  <c r="AC11" i="80" s="1"/>
  <c r="AC87" i="67"/>
  <c r="AC88" i="67" s="1"/>
  <c r="AC86" i="67" s="1"/>
  <c r="AC96" i="67" s="1"/>
  <c r="AB160" i="67"/>
  <c r="AB166" i="67" s="1"/>
  <c r="AC64" i="67"/>
  <c r="AC65" i="67" s="1"/>
  <c r="AF37" i="67"/>
  <c r="AF70" i="67"/>
  <c r="AF68" i="67"/>
  <c r="AF36" i="67"/>
  <c r="AF92" i="67"/>
  <c r="AF93" i="67"/>
  <c r="AF35" i="67"/>
  <c r="AF69" i="67"/>
  <c r="AF91" i="67"/>
  <c r="AE71" i="67"/>
  <c r="AE94" i="67"/>
  <c r="AU492" i="75"/>
  <c r="AV486" i="75"/>
  <c r="AE38" i="67"/>
  <c r="AE241" i="67" s="1"/>
  <c r="AD48" i="80"/>
  <c r="AB258" i="67"/>
  <c r="AB257" i="67"/>
  <c r="AD238" i="67"/>
  <c r="AD239" i="67" s="1"/>
  <c r="AD30" i="67"/>
  <c r="AD40" i="67" s="1"/>
  <c r="AD126" i="67"/>
  <c r="AD87" i="67"/>
  <c r="AD64" i="67"/>
  <c r="AD196" i="67"/>
  <c r="AD197" i="67" s="1"/>
  <c r="AD161" i="67"/>
  <c r="AD162" i="67" s="1"/>
  <c r="AA5" i="80"/>
  <c r="AB125" i="67"/>
  <c r="AB131" i="67" s="1"/>
  <c r="AA6" i="80"/>
  <c r="AB63" i="67"/>
  <c r="AB73" i="67" s="1"/>
  <c r="AB253" i="67"/>
  <c r="AF29" i="76"/>
  <c r="AE18" i="80" s="1"/>
  <c r="AF18" i="76"/>
  <c r="AE16" i="80" s="1"/>
  <c r="AF48" i="76"/>
  <c r="AE19" i="80" s="1"/>
  <c r="AF61" i="76"/>
  <c r="AE22" i="80" s="1"/>
  <c r="AF50" i="78"/>
  <c r="AE43" i="80" s="1"/>
  <c r="AF39" i="78"/>
  <c r="AE42" i="80" s="1"/>
  <c r="AF103" i="77"/>
  <c r="AE35" i="80" s="1"/>
  <c r="AF46" i="77"/>
  <c r="AE28" i="80" s="1"/>
  <c r="AF26" i="77"/>
  <c r="AE27" i="80" s="1"/>
  <c r="AF80" i="77"/>
  <c r="AE33" i="80" s="1"/>
  <c r="AE34" i="80" s="1"/>
  <c r="AE37" i="80" s="1"/>
  <c r="AB31" i="73"/>
  <c r="AC50" i="80"/>
  <c r="AG5" i="78"/>
  <c r="AG5" i="76"/>
  <c r="AG5" i="77"/>
  <c r="AC48" i="80"/>
  <c r="AB29" i="73"/>
  <c r="AC31" i="73"/>
  <c r="AD50" i="80"/>
  <c r="BA479" i="75"/>
  <c r="AS493" i="75"/>
  <c r="AX495" i="75"/>
  <c r="AZ488" i="75"/>
  <c r="AG101" i="77"/>
  <c r="AG79" i="77"/>
  <c r="AG36" i="77"/>
  <c r="AG27" i="76"/>
  <c r="AG27" i="78"/>
  <c r="AG28" i="76"/>
  <c r="AG71" i="77"/>
  <c r="AG44" i="76"/>
  <c r="AG37" i="78"/>
  <c r="AG46" i="76"/>
  <c r="AG58" i="76"/>
  <c r="AG35" i="78"/>
  <c r="AG48" i="78"/>
  <c r="AG14" i="76"/>
  <c r="AG43" i="77"/>
  <c r="AG92" i="77"/>
  <c r="AG94" i="77"/>
  <c r="AG91" i="77"/>
  <c r="AG17" i="76"/>
  <c r="AG42" i="77"/>
  <c r="AG39" i="76"/>
  <c r="AG35" i="77"/>
  <c r="AG26" i="76"/>
  <c r="AG28" i="78"/>
  <c r="AG93" i="77"/>
  <c r="AG45" i="76"/>
  <c r="AG46" i="78"/>
  <c r="AG77" i="77"/>
  <c r="AG16" i="76"/>
  <c r="AG102" i="77"/>
  <c r="AG60" i="76"/>
  <c r="AG47" i="76"/>
  <c r="AG36" i="76"/>
  <c r="AG70" i="77"/>
  <c r="AG25" i="76"/>
  <c r="AG69" i="77"/>
  <c r="AG36" i="78"/>
  <c r="AG37" i="77"/>
  <c r="AG38" i="78"/>
  <c r="AG78" i="77"/>
  <c r="AG37" i="76"/>
  <c r="AG38" i="76"/>
  <c r="AG68" i="77"/>
  <c r="AG15" i="76"/>
  <c r="AG24" i="77"/>
  <c r="AG49" i="78"/>
  <c r="AG59" i="76"/>
  <c r="AG25" i="77"/>
  <c r="AG45" i="77"/>
  <c r="AG23" i="77"/>
  <c r="AG76" i="77"/>
  <c r="AG22" i="77"/>
  <c r="AG29" i="78"/>
  <c r="AG99" i="77"/>
  <c r="AG30" i="78"/>
  <c r="AG57" i="76"/>
  <c r="AG47" i="78"/>
  <c r="AG34" i="77"/>
  <c r="AG100" i="77"/>
  <c r="AG44" i="77"/>
  <c r="AC30" i="73" l="1"/>
  <c r="AC49" i="80"/>
  <c r="AC237" i="67"/>
  <c r="AC243" i="67" s="1"/>
  <c r="AE38" i="80"/>
  <c r="AC195" i="67"/>
  <c r="AC201" i="67" s="1"/>
  <c r="AC251" i="67"/>
  <c r="AC253" i="67" s="1"/>
  <c r="AE31" i="67"/>
  <c r="AE238" i="67" s="1"/>
  <c r="AE239" i="67" s="1"/>
  <c r="AE164" i="67"/>
  <c r="AF38" i="67"/>
  <c r="AF241" i="67" s="1"/>
  <c r="AE129" i="67"/>
  <c r="AF71" i="67"/>
  <c r="AE199" i="67"/>
  <c r="AU493" i="75"/>
  <c r="AV487" i="75"/>
  <c r="AR496" i="75"/>
  <c r="AF94" i="67"/>
  <c r="AE44" i="80" a="1"/>
  <c r="AE44" i="80" s="1"/>
  <c r="AD31" i="73" s="1"/>
  <c r="AE23" i="80" a="1"/>
  <c r="AE23" i="80" s="1"/>
  <c r="AD29" i="73" s="1"/>
  <c r="AE222" i="67"/>
  <c r="AE223" i="67"/>
  <c r="AE218" i="67"/>
  <c r="AE215" i="67"/>
  <c r="AE228" i="67"/>
  <c r="AE214" i="67"/>
  <c r="AE219" i="67"/>
  <c r="AE213" i="67"/>
  <c r="AE227" i="67"/>
  <c r="AE224" i="67"/>
  <c r="AE212" i="67"/>
  <c r="AE226" i="67"/>
  <c r="AE225" i="67"/>
  <c r="AE216" i="67"/>
  <c r="AE217" i="67"/>
  <c r="AC125" i="67"/>
  <c r="AC131" i="67" s="1"/>
  <c r="AD195" i="67"/>
  <c r="AD201" i="67" s="1"/>
  <c r="AD259" i="67"/>
  <c r="AD7" i="80" s="1"/>
  <c r="AC257" i="67"/>
  <c r="AD160" i="67"/>
  <c r="AD166" i="67" s="1"/>
  <c r="AD251" i="67"/>
  <c r="AD127" i="67"/>
  <c r="AD250" i="67" s="1"/>
  <c r="AB6" i="80"/>
  <c r="AD88" i="67"/>
  <c r="AD86" i="67" s="1"/>
  <c r="AD96" i="67" s="1"/>
  <c r="AB5" i="80"/>
  <c r="AC63" i="67"/>
  <c r="AC73" i="67" s="1"/>
  <c r="AD65" i="67"/>
  <c r="AD63" i="67" s="1"/>
  <c r="AD73" i="67" s="1"/>
  <c r="AD237" i="67"/>
  <c r="AD243" i="67" s="1"/>
  <c r="AD263" i="67"/>
  <c r="AD11" i="80" s="1"/>
  <c r="AG18" i="76"/>
  <c r="AF16" i="80" s="1"/>
  <c r="AG29" i="76"/>
  <c r="AF18" i="80" s="1"/>
  <c r="AG61" i="76"/>
  <c r="AF22" i="80" s="1"/>
  <c r="AG48" i="76"/>
  <c r="AF19" i="80" s="1"/>
  <c r="AG103" i="77"/>
  <c r="AF35" i="80" s="1"/>
  <c r="AG46" i="77"/>
  <c r="AF28" i="80" s="1"/>
  <c r="AG26" i="77"/>
  <c r="AF27" i="80" s="1"/>
  <c r="AG80" i="77"/>
  <c r="AF33" i="80" s="1"/>
  <c r="AF34" i="80" s="1"/>
  <c r="AF37" i="80" s="1"/>
  <c r="AG39" i="78"/>
  <c r="AF42" i="80" s="1"/>
  <c r="AG50" i="78"/>
  <c r="AF43" i="80" s="1"/>
  <c r="AH5" i="76"/>
  <c r="AH5" i="77"/>
  <c r="AH5" i="78"/>
  <c r="AE31" i="80" a="1"/>
  <c r="AE31" i="80" s="1"/>
  <c r="AE36" i="80" s="1"/>
  <c r="AY482" i="75"/>
  <c r="AS494" i="75"/>
  <c r="BA480" i="75"/>
  <c r="AY483" i="75"/>
  <c r="AX496" i="75"/>
  <c r="AW496" i="75"/>
  <c r="AW495" i="75"/>
  <c r="AZ489" i="75"/>
  <c r="AH102" i="77"/>
  <c r="AH25" i="77"/>
  <c r="AH57" i="76"/>
  <c r="AH39" i="76"/>
  <c r="AH43" i="77"/>
  <c r="AH44" i="76"/>
  <c r="AH79" i="77"/>
  <c r="AH100" i="77"/>
  <c r="AH45" i="77"/>
  <c r="AH29" i="78"/>
  <c r="AH78" i="77"/>
  <c r="AH17" i="76"/>
  <c r="AH16" i="76"/>
  <c r="AH77" i="77"/>
  <c r="AH42" i="77"/>
  <c r="AH28" i="76"/>
  <c r="AH27" i="78"/>
  <c r="AH99" i="77"/>
  <c r="AH92" i="77"/>
  <c r="AH38" i="76"/>
  <c r="AH91" i="77"/>
  <c r="AH49" i="78"/>
  <c r="AH44" i="77"/>
  <c r="AH37" i="78"/>
  <c r="AH45" i="76"/>
  <c r="AH68" i="77"/>
  <c r="AH60" i="76"/>
  <c r="AD252" i="67"/>
  <c r="AH47" i="76"/>
  <c r="AH47" i="78"/>
  <c r="AH26" i="76"/>
  <c r="AH46" i="78"/>
  <c r="AH71" i="77"/>
  <c r="AH23" i="77"/>
  <c r="AH58" i="76"/>
  <c r="AH36" i="77"/>
  <c r="AH48" i="78"/>
  <c r="AH69" i="77"/>
  <c r="AH28" i="78"/>
  <c r="AH94" i="77"/>
  <c r="AH36" i="76"/>
  <c r="AH76" i="77"/>
  <c r="AH14" i="76"/>
  <c r="AH38" i="78"/>
  <c r="AH46" i="76"/>
  <c r="AH37" i="77"/>
  <c r="AH22" i="77"/>
  <c r="AH37" i="76"/>
  <c r="AH27" i="76"/>
  <c r="AH101" i="77"/>
  <c r="AH34" i="77"/>
  <c r="AH25" i="76"/>
  <c r="AH35" i="77"/>
  <c r="AH36" i="78"/>
  <c r="AH93" i="77"/>
  <c r="AH70" i="77"/>
  <c r="AH59" i="76"/>
  <c r="AC252" i="67"/>
  <c r="AH24" i="77"/>
  <c r="AH30" i="78"/>
  <c r="AH35" i="78"/>
  <c r="AH15" i="76"/>
  <c r="AE39" i="80" l="1" a="1"/>
  <c r="AE39" i="80" s="1"/>
  <c r="AE49" i="80" s="1"/>
  <c r="AF38" i="80"/>
  <c r="AE64" i="67"/>
  <c r="AE65" i="67" s="1"/>
  <c r="AE63" i="67" s="1"/>
  <c r="AE73" i="67" s="1"/>
  <c r="AE126" i="67"/>
  <c r="AE127" i="67" s="1"/>
  <c r="AE250" i="67" s="1"/>
  <c r="AC258" i="67"/>
  <c r="AC6" i="80" s="1"/>
  <c r="AF164" i="67"/>
  <c r="AE87" i="67"/>
  <c r="AE88" i="67" s="1"/>
  <c r="AE86" i="67" s="1"/>
  <c r="AE96" i="67" s="1"/>
  <c r="AE30" i="67"/>
  <c r="AE40" i="67" s="1"/>
  <c r="AE161" i="67"/>
  <c r="AE162" i="67" s="1"/>
  <c r="AE251" i="67" s="1"/>
  <c r="AE196" i="67"/>
  <c r="AE197" i="67" s="1"/>
  <c r="AE259" i="67" s="1"/>
  <c r="AE7" i="80" s="1"/>
  <c r="AF31" i="67"/>
  <c r="AF64" i="67" s="1"/>
  <c r="AF199" i="67"/>
  <c r="AF129" i="67"/>
  <c r="AE50" i="80"/>
  <c r="AU494" i="75"/>
  <c r="AR498" i="75"/>
  <c r="AV488" i="75"/>
  <c r="AR497" i="75"/>
  <c r="AE48" i="80"/>
  <c r="AE230" i="67"/>
  <c r="AE260" i="67" s="1"/>
  <c r="AE8" i="80" s="1"/>
  <c r="Z224" i="67"/>
  <c r="Z214" i="67"/>
  <c r="Z212" i="67"/>
  <c r="Z225" i="67"/>
  <c r="Z219" i="67"/>
  <c r="Z216" i="67"/>
  <c r="Z226" i="67"/>
  <c r="Z222" i="67"/>
  <c r="Z213" i="67"/>
  <c r="Z217" i="67"/>
  <c r="Z227" i="67"/>
  <c r="Z223" i="67"/>
  <c r="Z228" i="67"/>
  <c r="Z218" i="67"/>
  <c r="Z215" i="67"/>
  <c r="V88" i="67"/>
  <c r="V86" i="67" s="1"/>
  <c r="V96" i="67" s="1"/>
  <c r="O88" i="67"/>
  <c r="O86" i="67" s="1"/>
  <c r="O96" i="67" s="1"/>
  <c r="G65" i="67"/>
  <c r="D88" i="67"/>
  <c r="D86" i="67" s="1"/>
  <c r="D96" i="67" s="1"/>
  <c r="AD227" i="67"/>
  <c r="AD224" i="67"/>
  <c r="AD219" i="67"/>
  <c r="AD218" i="67"/>
  <c r="AD225" i="67"/>
  <c r="AD213" i="67"/>
  <c r="AD217" i="67"/>
  <c r="AD214" i="67"/>
  <c r="AD222" i="67"/>
  <c r="AD216" i="67"/>
  <c r="AD215" i="67"/>
  <c r="AD226" i="67"/>
  <c r="AD223" i="67"/>
  <c r="AD228" i="67"/>
  <c r="AD212" i="67"/>
  <c r="X88" i="67"/>
  <c r="X86" i="67" s="1"/>
  <c r="X96" i="67" s="1"/>
  <c r="M65" i="67"/>
  <c r="AA225" i="67"/>
  <c r="AA217" i="67"/>
  <c r="AA215" i="67"/>
  <c r="AA213" i="67"/>
  <c r="AA227" i="67"/>
  <c r="AA222" i="67"/>
  <c r="AA223" i="67"/>
  <c r="AA219" i="67"/>
  <c r="AA218" i="67"/>
  <c r="AA226" i="67"/>
  <c r="AA228" i="67"/>
  <c r="AA216" i="67"/>
  <c r="AA224" i="67"/>
  <c r="AA212" i="67"/>
  <c r="AA214" i="67"/>
  <c r="U65" i="67"/>
  <c r="R65" i="67"/>
  <c r="E65" i="67"/>
  <c r="AF226" i="67"/>
  <c r="AF223" i="67"/>
  <c r="AF212" i="67"/>
  <c r="AF217" i="67"/>
  <c r="AF219" i="67"/>
  <c r="AF218" i="67"/>
  <c r="AF227" i="67"/>
  <c r="AF228" i="67"/>
  <c r="AF213" i="67"/>
  <c r="AF215" i="67"/>
  <c r="AF224" i="67"/>
  <c r="AF216" i="67"/>
  <c r="AF225" i="67"/>
  <c r="AF222" i="67"/>
  <c r="AF214" i="67"/>
  <c r="AC222" i="67"/>
  <c r="AC217" i="67"/>
  <c r="AC215" i="67"/>
  <c r="AC219" i="67"/>
  <c r="AC226" i="67"/>
  <c r="AC223" i="67"/>
  <c r="AC216" i="67"/>
  <c r="AC227" i="67"/>
  <c r="AC228" i="67"/>
  <c r="AC218" i="67"/>
  <c r="AC224" i="67"/>
  <c r="AC225" i="67"/>
  <c r="AC212" i="67"/>
  <c r="AC214" i="67"/>
  <c r="AC213" i="67"/>
  <c r="F88" i="67"/>
  <c r="F86" i="67" s="1"/>
  <c r="F96" i="67" s="1"/>
  <c r="AB223" i="67"/>
  <c r="AB217" i="67"/>
  <c r="AB216" i="67"/>
  <c r="AB226" i="67"/>
  <c r="AB228" i="67"/>
  <c r="AB214" i="67"/>
  <c r="AB227" i="67"/>
  <c r="AB224" i="67"/>
  <c r="AB219" i="67"/>
  <c r="AB218" i="67"/>
  <c r="AB225" i="67"/>
  <c r="AB222" i="67"/>
  <c r="AB212" i="67"/>
  <c r="AB213" i="67"/>
  <c r="AB215" i="67"/>
  <c r="AF44" i="80" a="1"/>
  <c r="AF44" i="80" s="1"/>
  <c r="AF50" i="80" s="1"/>
  <c r="AD258" i="67"/>
  <c r="AD257" i="67"/>
  <c r="AE237" i="67"/>
  <c r="AE243" i="67" s="1"/>
  <c r="AE263" i="67"/>
  <c r="AE11" i="80" s="1"/>
  <c r="AD253" i="67"/>
  <c r="AC5" i="80"/>
  <c r="AD125" i="67"/>
  <c r="AD131" i="67" s="1"/>
  <c r="AH103" i="77"/>
  <c r="AG35" i="80" s="1"/>
  <c r="AH80" i="77"/>
  <c r="AG33" i="80" s="1"/>
  <c r="AG34" i="80" s="1"/>
  <c r="AG37" i="80" s="1"/>
  <c r="AH46" i="77"/>
  <c r="AG28" i="80" s="1"/>
  <c r="AH26" i="77"/>
  <c r="AG27" i="80" s="1"/>
  <c r="AH39" i="78"/>
  <c r="AG42" i="80" s="1"/>
  <c r="AH50" i="78"/>
  <c r="AG43" i="80" s="1"/>
  <c r="AH29" i="76"/>
  <c r="AG18" i="80" s="1"/>
  <c r="AH48" i="76"/>
  <c r="AG19" i="80" s="1"/>
  <c r="AH18" i="76"/>
  <c r="AG16" i="80" s="1"/>
  <c r="AH61" i="76"/>
  <c r="AG22" i="80" s="1"/>
  <c r="AF23" i="80" a="1"/>
  <c r="AF23" i="80" s="1"/>
  <c r="AS495" i="75"/>
  <c r="AI5" i="76"/>
  <c r="AI5" i="77"/>
  <c r="AI5" i="78"/>
  <c r="BA481" i="75"/>
  <c r="AF31" i="80" a="1"/>
  <c r="AF31" i="80" s="1"/>
  <c r="AF36" i="80" s="1"/>
  <c r="AX498" i="75"/>
  <c r="AW497" i="75"/>
  <c r="AW498" i="75"/>
  <c r="AZ490" i="75"/>
  <c r="AI70" i="77"/>
  <c r="AI28" i="78"/>
  <c r="AI46" i="76"/>
  <c r="AI36" i="78"/>
  <c r="AI23" i="77"/>
  <c r="AI37" i="77"/>
  <c r="AI91" i="77"/>
  <c r="AI44" i="76"/>
  <c r="AI30" i="78"/>
  <c r="AI37" i="76"/>
  <c r="AI60" i="76"/>
  <c r="AI58" i="76"/>
  <c r="AI44" i="77"/>
  <c r="AI99" i="77"/>
  <c r="AI69" i="77"/>
  <c r="AI15" i="76"/>
  <c r="AI34" i="77"/>
  <c r="AI35" i="78"/>
  <c r="AI37" i="78"/>
  <c r="AI39" i="76"/>
  <c r="AI46" i="78"/>
  <c r="AI27" i="78"/>
  <c r="AI16" i="76"/>
  <c r="AI35" i="77"/>
  <c r="AI42" i="77"/>
  <c r="AI28" i="76"/>
  <c r="AI36" i="76"/>
  <c r="AI38" i="78"/>
  <c r="AI22" i="77"/>
  <c r="AI14" i="76"/>
  <c r="AI71" i="77"/>
  <c r="AI79" i="77"/>
  <c r="AI100" i="77"/>
  <c r="AI68" i="77"/>
  <c r="AI43" i="77"/>
  <c r="AI47" i="78"/>
  <c r="AI38" i="76"/>
  <c r="AI45" i="77"/>
  <c r="AI77" i="77"/>
  <c r="AI27" i="76"/>
  <c r="AI57" i="76"/>
  <c r="AI45" i="76"/>
  <c r="AI78" i="77"/>
  <c r="AI47" i="76"/>
  <c r="AI25" i="77"/>
  <c r="AI26" i="76"/>
  <c r="AI24" i="77"/>
  <c r="AI36" i="77"/>
  <c r="AI76" i="77"/>
  <c r="AI49" i="78"/>
  <c r="AI93" i="77"/>
  <c r="AI102" i="77"/>
  <c r="AI94" i="77"/>
  <c r="AI48" i="78"/>
  <c r="AI92" i="77"/>
  <c r="AI17" i="76"/>
  <c r="AI25" i="76"/>
  <c r="AI101" i="77"/>
  <c r="AE252" i="67"/>
  <c r="AI59" i="76"/>
  <c r="AI29" i="78"/>
  <c r="AD30" i="73" l="1"/>
  <c r="AF39" i="80" a="1"/>
  <c r="AF39" i="80" s="1"/>
  <c r="AF49" i="80" s="1"/>
  <c r="AG38" i="80"/>
  <c r="AE160" i="67"/>
  <c r="AE166" i="67" s="1"/>
  <c r="AE195" i="67"/>
  <c r="AE201" i="67" s="1"/>
  <c r="AF126" i="67"/>
  <c r="AF127" i="67" s="1"/>
  <c r="AF250" i="67" s="1"/>
  <c r="AF238" i="67"/>
  <c r="AF239" i="67" s="1"/>
  <c r="AF263" i="67" s="1"/>
  <c r="AF11" i="80" s="1"/>
  <c r="AF161" i="67"/>
  <c r="AF162" i="67" s="1"/>
  <c r="AF251" i="67" s="1"/>
  <c r="AF196" i="67"/>
  <c r="AF197" i="67" s="1"/>
  <c r="AF259" i="67" s="1"/>
  <c r="AF7" i="80" s="1"/>
  <c r="AF87" i="67"/>
  <c r="AF88" i="67" s="1"/>
  <c r="AF86" i="67" s="1"/>
  <c r="AF96" i="67" s="1"/>
  <c r="AF30" i="67"/>
  <c r="AF40" i="67" s="1"/>
  <c r="AU495" i="75"/>
  <c r="AV489" i="75"/>
  <c r="P65" i="67"/>
  <c r="P88" i="67"/>
  <c r="P86" i="67" s="1"/>
  <c r="P96" i="67" s="1"/>
  <c r="V65" i="67"/>
  <c r="V257" i="67" s="1"/>
  <c r="T88" i="67"/>
  <c r="T86" i="67" s="1"/>
  <c r="T96" i="67" s="1"/>
  <c r="W65" i="67"/>
  <c r="W63" i="67" s="1"/>
  <c r="W73" i="67" s="1"/>
  <c r="Y65" i="67"/>
  <c r="Y63" i="67" s="1"/>
  <c r="Y73" i="67" s="1"/>
  <c r="N88" i="67"/>
  <c r="N86" i="67" s="1"/>
  <c r="N96" i="67" s="1"/>
  <c r="E88" i="67"/>
  <c r="E86" i="67" s="1"/>
  <c r="E96" i="67" s="1"/>
  <c r="L88" i="67"/>
  <c r="L86" i="67" s="1"/>
  <c r="L96" i="67" s="1"/>
  <c r="M88" i="67"/>
  <c r="M86" i="67" s="1"/>
  <c r="M96" i="67" s="1"/>
  <c r="K65" i="67"/>
  <c r="K63" i="67" s="1"/>
  <c r="K73" i="67" s="1"/>
  <c r="T65" i="67"/>
  <c r="T63" i="67" s="1"/>
  <c r="T73" i="67" s="1"/>
  <c r="Q65" i="67"/>
  <c r="Q63" i="67" s="1"/>
  <c r="Q73" i="67" s="1"/>
  <c r="H88" i="67"/>
  <c r="H86" i="67" s="1"/>
  <c r="H96" i="67" s="1"/>
  <c r="G88" i="67"/>
  <c r="G86" i="67" s="1"/>
  <c r="G96" i="67" s="1"/>
  <c r="AA230" i="67"/>
  <c r="AA260" i="67" s="1"/>
  <c r="AA265" i="67" s="1"/>
  <c r="AD230" i="67"/>
  <c r="AD260" i="67" s="1"/>
  <c r="AD265" i="67" s="1"/>
  <c r="F65" i="67"/>
  <c r="F63" i="67" s="1"/>
  <c r="F73" i="67" s="1"/>
  <c r="N65" i="67"/>
  <c r="N63" i="67" s="1"/>
  <c r="N73" i="67" s="1"/>
  <c r="AF230" i="67"/>
  <c r="AF260" i="67" s="1"/>
  <c r="AF8" i="80" s="1"/>
  <c r="AB230" i="67"/>
  <c r="AB260" i="67" s="1"/>
  <c r="AB265" i="67" s="1"/>
  <c r="AC230" i="67"/>
  <c r="AC260" i="67" s="1"/>
  <c r="AC8" i="80" s="1"/>
  <c r="Z230" i="67"/>
  <c r="Z260" i="67" s="1"/>
  <c r="Z8" i="80" s="1"/>
  <c r="J227" i="67"/>
  <c r="J222" i="67"/>
  <c r="J214" i="67"/>
  <c r="J215" i="67"/>
  <c r="J228" i="67"/>
  <c r="J212" i="67"/>
  <c r="J225" i="67"/>
  <c r="J213" i="67"/>
  <c r="J223" i="67"/>
  <c r="J217" i="67"/>
  <c r="J226" i="67"/>
  <c r="J216" i="67"/>
  <c r="J224" i="67"/>
  <c r="J218" i="67"/>
  <c r="J219" i="67"/>
  <c r="N226" i="67"/>
  <c r="N225" i="67"/>
  <c r="N219" i="67"/>
  <c r="N214" i="67"/>
  <c r="N227" i="67"/>
  <c r="N222" i="67"/>
  <c r="N213" i="67"/>
  <c r="N217" i="67"/>
  <c r="N223" i="67"/>
  <c r="N228" i="67"/>
  <c r="N218" i="67"/>
  <c r="N212" i="67"/>
  <c r="N215" i="67"/>
  <c r="N224" i="67"/>
  <c r="N216" i="67"/>
  <c r="W226" i="67"/>
  <c r="W222" i="67"/>
  <c r="W223" i="67"/>
  <c r="W216" i="67"/>
  <c r="W214" i="67"/>
  <c r="W215" i="67"/>
  <c r="W228" i="67"/>
  <c r="W218" i="67"/>
  <c r="W219" i="67"/>
  <c r="W213" i="67"/>
  <c r="W224" i="67"/>
  <c r="W212" i="67"/>
  <c r="W227" i="67"/>
  <c r="W225" i="67"/>
  <c r="W217" i="67"/>
  <c r="L226" i="67"/>
  <c r="L228" i="67"/>
  <c r="L212" i="67"/>
  <c r="L218" i="67"/>
  <c r="L227" i="67"/>
  <c r="L224" i="67"/>
  <c r="L214" i="67"/>
  <c r="L213" i="67"/>
  <c r="L217" i="67"/>
  <c r="L225" i="67"/>
  <c r="L222" i="67"/>
  <c r="L215" i="67"/>
  <c r="L223" i="67"/>
  <c r="L219" i="67"/>
  <c r="L216" i="67"/>
  <c r="C226" i="67"/>
  <c r="C224" i="67"/>
  <c r="C213" i="67"/>
  <c r="C216" i="67"/>
  <c r="C228" i="67"/>
  <c r="C223" i="67"/>
  <c r="C219" i="67"/>
  <c r="C227" i="67"/>
  <c r="C212" i="67"/>
  <c r="C225" i="67"/>
  <c r="C222" i="67"/>
  <c r="C218" i="67"/>
  <c r="C215" i="67"/>
  <c r="C217" i="67"/>
  <c r="C214" i="67"/>
  <c r="H226" i="67"/>
  <c r="H224" i="67"/>
  <c r="H212" i="67"/>
  <c r="H213" i="67"/>
  <c r="H219" i="67"/>
  <c r="H227" i="67"/>
  <c r="H225" i="67"/>
  <c r="H222" i="67"/>
  <c r="H214" i="67"/>
  <c r="H215" i="67"/>
  <c r="H217" i="67"/>
  <c r="H228" i="67"/>
  <c r="H218" i="67"/>
  <c r="H223" i="67"/>
  <c r="H216" i="67"/>
  <c r="D227" i="67"/>
  <c r="D224" i="67"/>
  <c r="D212" i="67"/>
  <c r="D215" i="67"/>
  <c r="D219" i="67"/>
  <c r="D213" i="67"/>
  <c r="D225" i="67"/>
  <c r="D222" i="67"/>
  <c r="D214" i="67"/>
  <c r="D216" i="67"/>
  <c r="D223" i="67"/>
  <c r="D226" i="67"/>
  <c r="D228" i="67"/>
  <c r="D218" i="67"/>
  <c r="D217" i="67"/>
  <c r="T227" i="67"/>
  <c r="T228" i="67"/>
  <c r="T217" i="67"/>
  <c r="T224" i="67"/>
  <c r="T213" i="67"/>
  <c r="T218" i="67"/>
  <c r="T225" i="67"/>
  <c r="T222" i="67"/>
  <c r="T219" i="67"/>
  <c r="T215" i="67"/>
  <c r="T214" i="67"/>
  <c r="T226" i="67"/>
  <c r="T223" i="67"/>
  <c r="T212" i="67"/>
  <c r="T216" i="67"/>
  <c r="J65" i="67"/>
  <c r="L65" i="67"/>
  <c r="U88" i="67"/>
  <c r="U257" i="67" s="1"/>
  <c r="Y88" i="67"/>
  <c r="K88" i="67"/>
  <c r="O65" i="67"/>
  <c r="F225" i="67"/>
  <c r="F219" i="67"/>
  <c r="F218" i="67"/>
  <c r="F217" i="67"/>
  <c r="F215" i="67"/>
  <c r="F226" i="67"/>
  <c r="F222" i="67"/>
  <c r="F216" i="67"/>
  <c r="F227" i="67"/>
  <c r="F223" i="67"/>
  <c r="F228" i="67"/>
  <c r="F224" i="67"/>
  <c r="F212" i="67"/>
  <c r="F213" i="67"/>
  <c r="F214" i="67"/>
  <c r="Q228" i="67"/>
  <c r="Q216" i="67"/>
  <c r="Q213" i="67"/>
  <c r="Q226" i="67"/>
  <c r="Q224" i="67"/>
  <c r="Q225" i="67"/>
  <c r="Q212" i="67"/>
  <c r="Q218" i="67"/>
  <c r="Q215" i="67"/>
  <c r="Q227" i="67"/>
  <c r="Q222" i="67"/>
  <c r="Q214" i="67"/>
  <c r="Q223" i="67"/>
  <c r="Q217" i="67"/>
  <c r="Q219" i="67"/>
  <c r="E63" i="67"/>
  <c r="E73" i="67" s="1"/>
  <c r="I212" i="67"/>
  <c r="I224" i="67"/>
  <c r="I225" i="67"/>
  <c r="I217" i="67"/>
  <c r="I218" i="67"/>
  <c r="I214" i="67"/>
  <c r="I215" i="67"/>
  <c r="I222" i="67"/>
  <c r="I226" i="67"/>
  <c r="I223" i="67"/>
  <c r="I213" i="67"/>
  <c r="I227" i="67"/>
  <c r="I228" i="67"/>
  <c r="I219" i="67"/>
  <c r="I216" i="67"/>
  <c r="R224" i="67"/>
  <c r="R213" i="67"/>
  <c r="R225" i="67"/>
  <c r="R214" i="67"/>
  <c r="R217" i="67"/>
  <c r="R218" i="67"/>
  <c r="R226" i="67"/>
  <c r="R222" i="67"/>
  <c r="R215" i="67"/>
  <c r="R212" i="67"/>
  <c r="R227" i="67"/>
  <c r="R223" i="67"/>
  <c r="R228" i="67"/>
  <c r="R219" i="67"/>
  <c r="R216" i="67"/>
  <c r="U227" i="67"/>
  <c r="U223" i="67"/>
  <c r="U216" i="67"/>
  <c r="U228" i="67"/>
  <c r="U213" i="67"/>
  <c r="U214" i="67"/>
  <c r="U224" i="67"/>
  <c r="U225" i="67"/>
  <c r="U215" i="67"/>
  <c r="U218" i="67"/>
  <c r="U217" i="67"/>
  <c r="U219" i="67"/>
  <c r="U226" i="67"/>
  <c r="U222" i="67"/>
  <c r="U212" i="67"/>
  <c r="M63" i="67"/>
  <c r="M73" i="67" s="1"/>
  <c r="G63" i="67"/>
  <c r="G73" i="67" s="1"/>
  <c r="C65" i="67"/>
  <c r="S65" i="67"/>
  <c r="E222" i="67"/>
  <c r="E219" i="67"/>
  <c r="E216" i="67"/>
  <c r="E215" i="67"/>
  <c r="E214" i="67"/>
  <c r="E226" i="67"/>
  <c r="E223" i="67"/>
  <c r="E217" i="67"/>
  <c r="E218" i="67"/>
  <c r="E212" i="67"/>
  <c r="E227" i="67"/>
  <c r="E228" i="67"/>
  <c r="E224" i="67"/>
  <c r="E225" i="67"/>
  <c r="E213" i="67"/>
  <c r="U63" i="67"/>
  <c r="U73" i="67" s="1"/>
  <c r="M227" i="67"/>
  <c r="M223" i="67"/>
  <c r="M216" i="67"/>
  <c r="M213" i="67"/>
  <c r="M228" i="67"/>
  <c r="M215" i="67"/>
  <c r="M224" i="67"/>
  <c r="M225" i="67"/>
  <c r="M212" i="67"/>
  <c r="M217" i="67"/>
  <c r="M214" i="67"/>
  <c r="M226" i="67"/>
  <c r="M222" i="67"/>
  <c r="M218" i="67"/>
  <c r="M219" i="67"/>
  <c r="P224" i="67"/>
  <c r="P212" i="67"/>
  <c r="P226" i="67"/>
  <c r="P225" i="67"/>
  <c r="P222" i="67"/>
  <c r="P214" i="67"/>
  <c r="P215" i="67"/>
  <c r="P227" i="67"/>
  <c r="P223" i="67"/>
  <c r="P217" i="67"/>
  <c r="P219" i="67"/>
  <c r="P218" i="67"/>
  <c r="P216" i="67"/>
  <c r="P228" i="67"/>
  <c r="P213" i="67"/>
  <c r="S222" i="67"/>
  <c r="S223" i="67"/>
  <c r="S218" i="67"/>
  <c r="S228" i="67"/>
  <c r="S213" i="67"/>
  <c r="S227" i="67"/>
  <c r="S224" i="67"/>
  <c r="S215" i="67"/>
  <c r="S212" i="67"/>
  <c r="S226" i="67"/>
  <c r="S225" i="67"/>
  <c r="S219" i="67"/>
  <c r="S214" i="67"/>
  <c r="S217" i="67"/>
  <c r="S216" i="67"/>
  <c r="X226" i="67"/>
  <c r="X225" i="67"/>
  <c r="X222" i="67"/>
  <c r="X219" i="67"/>
  <c r="X218" i="67"/>
  <c r="X212" i="67"/>
  <c r="X216" i="67"/>
  <c r="X227" i="67"/>
  <c r="X223" i="67"/>
  <c r="X217" i="67"/>
  <c r="X228" i="67"/>
  <c r="X213" i="67"/>
  <c r="X224" i="67"/>
  <c r="X215" i="67"/>
  <c r="X214" i="67"/>
  <c r="K227" i="67"/>
  <c r="K224" i="67"/>
  <c r="K214" i="67"/>
  <c r="K213" i="67"/>
  <c r="K226" i="67"/>
  <c r="K225" i="67"/>
  <c r="K212" i="67"/>
  <c r="K215" i="67"/>
  <c r="K222" i="67"/>
  <c r="K223" i="67"/>
  <c r="K217" i="67"/>
  <c r="K218" i="67"/>
  <c r="K228" i="67"/>
  <c r="K219" i="67"/>
  <c r="K216" i="67"/>
  <c r="O227" i="67"/>
  <c r="O225" i="67"/>
  <c r="O216" i="67"/>
  <c r="O215" i="67"/>
  <c r="O226" i="67"/>
  <c r="O222" i="67"/>
  <c r="O223" i="67"/>
  <c r="O212" i="67"/>
  <c r="O228" i="67"/>
  <c r="O213" i="67"/>
  <c r="O219" i="67"/>
  <c r="O217" i="67"/>
  <c r="O224" i="67"/>
  <c r="O218" i="67"/>
  <c r="O214" i="67"/>
  <c r="J88" i="67"/>
  <c r="J86" i="67" s="1"/>
  <c r="J96" i="67" s="1"/>
  <c r="Q88" i="67"/>
  <c r="I65" i="67"/>
  <c r="R88" i="67"/>
  <c r="R257" i="67" s="1"/>
  <c r="C88" i="67"/>
  <c r="C86" i="67" s="1"/>
  <c r="C96" i="67" s="1"/>
  <c r="D65" i="67"/>
  <c r="R63" i="67"/>
  <c r="R73" i="67" s="1"/>
  <c r="Y228" i="67"/>
  <c r="Y212" i="67"/>
  <c r="Y213" i="67"/>
  <c r="Y224" i="67"/>
  <c r="Y225" i="67"/>
  <c r="Y216" i="67"/>
  <c r="Y217" i="67"/>
  <c r="Y226" i="67"/>
  <c r="Y222" i="67"/>
  <c r="Y214" i="67"/>
  <c r="Y227" i="67"/>
  <c r="Y223" i="67"/>
  <c r="Y215" i="67"/>
  <c r="Y218" i="67"/>
  <c r="Y219" i="67"/>
  <c r="G227" i="67"/>
  <c r="G225" i="67"/>
  <c r="G216" i="67"/>
  <c r="G226" i="67"/>
  <c r="G222" i="67"/>
  <c r="G223" i="67"/>
  <c r="G214" i="67"/>
  <c r="G213" i="67"/>
  <c r="G228" i="67"/>
  <c r="G215" i="67"/>
  <c r="G218" i="67"/>
  <c r="G219" i="67"/>
  <c r="G212" i="67"/>
  <c r="G224" i="67"/>
  <c r="G217" i="67"/>
  <c r="V227" i="67"/>
  <c r="V223" i="67"/>
  <c r="V228" i="67"/>
  <c r="V219" i="67"/>
  <c r="V212" i="67"/>
  <c r="V224" i="67"/>
  <c r="V214" i="67"/>
  <c r="V217" i="67"/>
  <c r="V225" i="67"/>
  <c r="V213" i="67"/>
  <c r="V226" i="67"/>
  <c r="V222" i="67"/>
  <c r="V215" i="67"/>
  <c r="V216" i="67"/>
  <c r="V218" i="67"/>
  <c r="W88" i="67"/>
  <c r="I88" i="67"/>
  <c r="I86" i="67" s="1"/>
  <c r="I96" i="67" s="1"/>
  <c r="H65" i="67"/>
  <c r="S88" i="67"/>
  <c r="S86" i="67" s="1"/>
  <c r="S96" i="67" s="1"/>
  <c r="X65" i="67"/>
  <c r="AE31" i="73"/>
  <c r="AG31" i="80" a="1"/>
  <c r="AG31" i="80" s="1"/>
  <c r="AG36" i="80" s="1"/>
  <c r="AE253" i="67"/>
  <c r="AE258" i="67"/>
  <c r="AE257" i="67"/>
  <c r="AD6" i="80"/>
  <c r="AF65" i="67"/>
  <c r="AD5" i="80"/>
  <c r="AE125" i="67"/>
  <c r="AE131" i="67" s="1"/>
  <c r="AI26" i="77"/>
  <c r="AH27" i="80" s="1"/>
  <c r="AI80" i="77"/>
  <c r="AH33" i="80" s="1"/>
  <c r="AH34" i="80" s="1"/>
  <c r="AH37" i="80" s="1"/>
  <c r="AI103" i="77"/>
  <c r="AH35" i="80" s="1"/>
  <c r="AI46" i="77"/>
  <c r="AH28" i="80" s="1"/>
  <c r="AI50" i="78"/>
  <c r="AH43" i="80" s="1"/>
  <c r="AI39" i="78"/>
  <c r="AH42" i="80" s="1"/>
  <c r="AI61" i="76"/>
  <c r="AH22" i="80" s="1"/>
  <c r="AI18" i="76"/>
  <c r="AH16" i="80" s="1"/>
  <c r="AI48" i="76"/>
  <c r="AH19" i="80" s="1"/>
  <c r="AI29" i="76"/>
  <c r="AH18" i="80" s="1"/>
  <c r="BA482" i="75"/>
  <c r="AG23" i="80" a="1"/>
  <c r="AG23" i="80" s="1"/>
  <c r="AG44" i="80" a="1"/>
  <c r="AG44" i="80" s="1"/>
  <c r="AJ5" i="76"/>
  <c r="AJ5" i="78"/>
  <c r="AJ5" i="77"/>
  <c r="AY484" i="75"/>
  <c r="AS496" i="75"/>
  <c r="AF48" i="80"/>
  <c r="AE29" i="73"/>
  <c r="BA483" i="75"/>
  <c r="AX497" i="75"/>
  <c r="AZ491" i="75"/>
  <c r="AJ92" i="77"/>
  <c r="AJ23" i="77"/>
  <c r="AJ42" i="77"/>
  <c r="AJ29" i="78"/>
  <c r="AJ59" i="76"/>
  <c r="AJ17" i="76"/>
  <c r="AJ44" i="76"/>
  <c r="AJ58" i="76"/>
  <c r="AJ45" i="77"/>
  <c r="AJ70" i="77"/>
  <c r="AJ36" i="77"/>
  <c r="AJ16" i="76"/>
  <c r="AJ25" i="77"/>
  <c r="AJ101" i="77"/>
  <c r="AJ47" i="78"/>
  <c r="AC264" i="67"/>
  <c r="AJ77" i="77"/>
  <c r="AJ94" i="77"/>
  <c r="AJ45" i="76"/>
  <c r="AJ15" i="76"/>
  <c r="AJ79" i="77"/>
  <c r="AJ47" i="76"/>
  <c r="AJ78" i="77"/>
  <c r="AJ36" i="78"/>
  <c r="AJ38" i="76"/>
  <c r="AJ35" i="78"/>
  <c r="AJ37" i="76"/>
  <c r="AJ57" i="76"/>
  <c r="AJ37" i="77"/>
  <c r="AJ100" i="77"/>
  <c r="AJ71" i="77"/>
  <c r="AJ28" i="76"/>
  <c r="AB264" i="67"/>
  <c r="AJ39" i="76"/>
  <c r="AJ44" i="77"/>
  <c r="AJ46" i="78"/>
  <c r="AF252" i="67"/>
  <c r="AJ93" i="77"/>
  <c r="AJ76" i="77"/>
  <c r="AJ27" i="78"/>
  <c r="AA264" i="67"/>
  <c r="AJ26" i="76"/>
  <c r="AJ22" i="77"/>
  <c r="AJ99" i="77"/>
  <c r="AJ24" i="77"/>
  <c r="AJ91" i="77"/>
  <c r="AD264" i="67"/>
  <c r="AJ69" i="77"/>
  <c r="AJ49" i="78"/>
  <c r="AJ36" i="76"/>
  <c r="AJ14" i="76"/>
  <c r="AJ27" i="76"/>
  <c r="AJ46" i="76"/>
  <c r="AJ28" i="78"/>
  <c r="AJ48" i="78"/>
  <c r="AE264" i="67"/>
  <c r="AJ35" i="77"/>
  <c r="AJ34" i="77"/>
  <c r="AJ38" i="78"/>
  <c r="AJ68" i="77"/>
  <c r="AJ60" i="76"/>
  <c r="AJ25" i="76"/>
  <c r="AJ30" i="78"/>
  <c r="AJ37" i="78"/>
  <c r="AJ43" i="77"/>
  <c r="Z264" i="67"/>
  <c r="AJ102" i="77"/>
  <c r="AE30" i="73" l="1"/>
  <c r="AF160" i="67"/>
  <c r="AF166" i="67" s="1"/>
  <c r="AG39" i="80" a="1"/>
  <c r="AG39" i="80" s="1"/>
  <c r="AG49" i="80" s="1"/>
  <c r="AH38" i="80"/>
  <c r="AA8" i="80"/>
  <c r="AF195" i="67"/>
  <c r="AF201" i="67" s="1"/>
  <c r="N257" i="67"/>
  <c r="N5" i="80" s="1"/>
  <c r="AF237" i="67"/>
  <c r="AF243" i="67" s="1"/>
  <c r="AU496" i="75"/>
  <c r="AV490" i="75"/>
  <c r="F257" i="67"/>
  <c r="F5" i="80" s="1"/>
  <c r="M257" i="67"/>
  <c r="M5" i="80" s="1"/>
  <c r="Y257" i="67"/>
  <c r="Y5" i="80" s="1"/>
  <c r="AB8" i="80"/>
  <c r="G257" i="67"/>
  <c r="G5" i="80" s="1"/>
  <c r="P257" i="67"/>
  <c r="P5" i="80" s="1"/>
  <c r="W257" i="67"/>
  <c r="W5" i="80" s="1"/>
  <c r="P63" i="67"/>
  <c r="P73" i="67" s="1"/>
  <c r="T257" i="67"/>
  <c r="T5" i="80" s="1"/>
  <c r="E257" i="67"/>
  <c r="E5" i="80" s="1"/>
  <c r="K257" i="67"/>
  <c r="K5" i="80" s="1"/>
  <c r="V63" i="67"/>
  <c r="V73" i="67" s="1"/>
  <c r="AA12" i="80"/>
  <c r="Z27" i="73" s="1"/>
  <c r="AB12" i="80"/>
  <c r="AB46" i="80" s="1"/>
  <c r="AB51" i="80" s="1" a="1"/>
  <c r="AB51" i="80" s="1"/>
  <c r="AA38" i="73" s="1"/>
  <c r="AD12" i="80"/>
  <c r="AD46" i="80" s="1"/>
  <c r="AD51" i="80" s="1" a="1"/>
  <c r="AD51" i="80" s="1"/>
  <c r="AC38" i="73" s="1"/>
  <c r="AC12" i="80"/>
  <c r="Z12" i="80"/>
  <c r="Y27" i="73" s="1"/>
  <c r="Z265" i="67"/>
  <c r="AD8" i="80"/>
  <c r="AC265" i="67"/>
  <c r="S230" i="67"/>
  <c r="S260" i="67" s="1"/>
  <c r="S8" i="80" s="1"/>
  <c r="H63" i="67"/>
  <c r="H73" i="67" s="1"/>
  <c r="H257" i="67"/>
  <c r="D257" i="67"/>
  <c r="D63" i="67"/>
  <c r="D73" i="67" s="1"/>
  <c r="Q86" i="67"/>
  <c r="Q96" i="67" s="1"/>
  <c r="V5" i="80"/>
  <c r="K86" i="67"/>
  <c r="K96" i="67" s="1"/>
  <c r="J63" i="67"/>
  <c r="J73" i="67" s="1"/>
  <c r="J257" i="67"/>
  <c r="G230" i="67"/>
  <c r="G260" i="67" s="1"/>
  <c r="Y230" i="67"/>
  <c r="Y260" i="67" s="1"/>
  <c r="U230" i="67"/>
  <c r="U260" i="67" s="1"/>
  <c r="R230" i="67"/>
  <c r="R260" i="67" s="1"/>
  <c r="I230" i="67"/>
  <c r="I260" i="67" s="1"/>
  <c r="D230" i="67"/>
  <c r="D260" i="67" s="1"/>
  <c r="I63" i="67"/>
  <c r="I73" i="67" s="1"/>
  <c r="I257" i="67"/>
  <c r="C63" i="67"/>
  <c r="C73" i="67" s="1"/>
  <c r="C257" i="67"/>
  <c r="O63" i="67"/>
  <c r="O73" i="67" s="1"/>
  <c r="O257" i="67"/>
  <c r="L257" i="67"/>
  <c r="L63" i="67"/>
  <c r="L73" i="67" s="1"/>
  <c r="O230" i="67"/>
  <c r="O260" i="67" s="1"/>
  <c r="K230" i="67"/>
  <c r="K260" i="67" s="1"/>
  <c r="X230" i="67"/>
  <c r="X260" i="67" s="1"/>
  <c r="L230" i="67"/>
  <c r="L260" i="67" s="1"/>
  <c r="J230" i="67"/>
  <c r="J260" i="67" s="1"/>
  <c r="X63" i="67"/>
  <c r="X73" i="67" s="1"/>
  <c r="X257" i="67"/>
  <c r="W86" i="67"/>
  <c r="W96" i="67" s="1"/>
  <c r="R5" i="80"/>
  <c r="R86" i="67"/>
  <c r="R96" i="67" s="1"/>
  <c r="U5" i="80"/>
  <c r="S63" i="67"/>
  <c r="S73" i="67" s="1"/>
  <c r="S257" i="67"/>
  <c r="U86" i="67"/>
  <c r="U96" i="67" s="1"/>
  <c r="F230" i="67"/>
  <c r="F260" i="67" s="1"/>
  <c r="T230" i="67"/>
  <c r="T260" i="67" s="1"/>
  <c r="C230" i="67"/>
  <c r="C260" i="67" s="1"/>
  <c r="Q257" i="67"/>
  <c r="N230" i="67"/>
  <c r="N260" i="67" s="1"/>
  <c r="Y86" i="67"/>
  <c r="Y96" i="67" s="1"/>
  <c r="V230" i="67"/>
  <c r="V260" i="67" s="1"/>
  <c r="P230" i="67"/>
  <c r="P260" i="67" s="1"/>
  <c r="M230" i="67"/>
  <c r="M260" i="67" s="1"/>
  <c r="E230" i="67"/>
  <c r="E260" i="67" s="1"/>
  <c r="Q230" i="67"/>
  <c r="Q260" i="67" s="1"/>
  <c r="H230" i="67"/>
  <c r="H260" i="67" s="1"/>
  <c r="W230" i="67"/>
  <c r="W260" i="67" s="1"/>
  <c r="AF253" i="67"/>
  <c r="AE12" i="80"/>
  <c r="AF258" i="67"/>
  <c r="AF257" i="67"/>
  <c r="AE5" i="80"/>
  <c r="AE265" i="67"/>
  <c r="AE6" i="80"/>
  <c r="AF125" i="67"/>
  <c r="AF131" i="67" s="1"/>
  <c r="AF63" i="67"/>
  <c r="AF73" i="67" s="1"/>
  <c r="AJ103" i="77"/>
  <c r="AI35" i="80" s="1"/>
  <c r="AJ26" i="77"/>
  <c r="AI27" i="80" s="1"/>
  <c r="AJ80" i="77"/>
  <c r="AI33" i="80" s="1"/>
  <c r="AI34" i="80" s="1"/>
  <c r="AI37" i="80" s="1"/>
  <c r="AJ46" i="77"/>
  <c r="AI28" i="80" s="1"/>
  <c r="AJ48" i="76"/>
  <c r="AI19" i="80" s="1"/>
  <c r="AJ29" i="76"/>
  <c r="AI18" i="80" s="1"/>
  <c r="AJ18" i="76"/>
  <c r="AI16" i="80" s="1"/>
  <c r="AJ61" i="76"/>
  <c r="AI22" i="80" s="1"/>
  <c r="AJ39" i="78"/>
  <c r="AI42" i="80" s="1"/>
  <c r="AJ50" i="78"/>
  <c r="AI43" i="80" s="1"/>
  <c r="AL5" i="78"/>
  <c r="AL5" i="76"/>
  <c r="AL5" i="77"/>
  <c r="AF29" i="73"/>
  <c r="AG48" i="80"/>
  <c r="AH31" i="80" a="1"/>
  <c r="AH31" i="80" s="1"/>
  <c r="AH36" i="80" s="1"/>
  <c r="AS498" i="75"/>
  <c r="AS497" i="75"/>
  <c r="AG50" i="80"/>
  <c r="AF31" i="73"/>
  <c r="AY492" i="75"/>
  <c r="AY489" i="75"/>
  <c r="AY488" i="75"/>
  <c r="AY490" i="75"/>
  <c r="AY487" i="75"/>
  <c r="AH44" i="80" a="1"/>
  <c r="AH44" i="80" s="1"/>
  <c r="BA484" i="75"/>
  <c r="AM5" i="76" s="1"/>
  <c r="AY486" i="75"/>
  <c r="AY485" i="75"/>
  <c r="AY491" i="75"/>
  <c r="AK5" i="76"/>
  <c r="AK5" i="77"/>
  <c r="AK5" i="78"/>
  <c r="AH23" i="80" a="1"/>
  <c r="AH23" i="80" s="1"/>
  <c r="AY493" i="75"/>
  <c r="AZ492" i="75"/>
  <c r="AK58" i="76"/>
  <c r="AF264" i="67"/>
  <c r="AM25" i="76"/>
  <c r="AM47" i="76"/>
  <c r="AK23" i="77"/>
  <c r="AK70" i="77"/>
  <c r="AK35" i="77"/>
  <c r="AM39" i="76"/>
  <c r="AL28" i="78"/>
  <c r="J264" i="67"/>
  <c r="AK60" i="76"/>
  <c r="H264" i="67"/>
  <c r="AK24" i="77"/>
  <c r="AM15" i="76"/>
  <c r="AL27" i="76"/>
  <c r="AL43" i="77"/>
  <c r="Q264" i="67"/>
  <c r="AL93" i="77"/>
  <c r="AK48" i="78"/>
  <c r="U264" i="67"/>
  <c r="AL59" i="76"/>
  <c r="AL100" i="77"/>
  <c r="AL45" i="77"/>
  <c r="AL42" i="77"/>
  <c r="AL44" i="76"/>
  <c r="AK17" i="76"/>
  <c r="AK76" i="77"/>
  <c r="AK30" i="78"/>
  <c r="K264" i="67"/>
  <c r="AK79" i="77"/>
  <c r="AK43" i="77"/>
  <c r="AK47" i="76"/>
  <c r="AK27" i="78"/>
  <c r="AK29" i="78"/>
  <c r="AM59" i="76"/>
  <c r="AM26" i="76"/>
  <c r="F264" i="67"/>
  <c r="AK36" i="78"/>
  <c r="AK71" i="77"/>
  <c r="AK34" i="77"/>
  <c r="I264" i="67"/>
  <c r="AL36" i="76"/>
  <c r="AK100" i="77"/>
  <c r="S264" i="67"/>
  <c r="AL69" i="77"/>
  <c r="X264" i="67"/>
  <c r="AK37" i="78"/>
  <c r="AL36" i="77"/>
  <c r="AK91" i="77"/>
  <c r="AM58" i="76"/>
  <c r="AK44" i="76"/>
  <c r="AK94" i="77"/>
  <c r="AM27" i="76"/>
  <c r="AK92" i="77"/>
  <c r="AK47" i="78"/>
  <c r="AL102" i="77"/>
  <c r="AL23" i="77"/>
  <c r="AK15" i="76"/>
  <c r="AK77" i="77"/>
  <c r="AM57" i="76"/>
  <c r="Y264" i="67"/>
  <c r="AK69" i="77"/>
  <c r="AK22" i="77"/>
  <c r="AL35" i="78"/>
  <c r="AL71" i="77"/>
  <c r="AK25" i="76"/>
  <c r="AK49" i="78"/>
  <c r="AK36" i="76"/>
  <c r="L264" i="67"/>
  <c r="AL91" i="77"/>
  <c r="AK36" i="77"/>
  <c r="AM16" i="76"/>
  <c r="AL39" i="76"/>
  <c r="AL35" i="77"/>
  <c r="AM38" i="76"/>
  <c r="AL22" i="77"/>
  <c r="AL45" i="76"/>
  <c r="AL16" i="76"/>
  <c r="AL92" i="77"/>
  <c r="AL68" i="77"/>
  <c r="N264" i="67"/>
  <c r="AM60" i="76"/>
  <c r="AL47" i="78"/>
  <c r="AM36" i="76"/>
  <c r="AL30" i="78"/>
  <c r="AL49" i="78"/>
  <c r="V264" i="67"/>
  <c r="AK16" i="76"/>
  <c r="AM45" i="76"/>
  <c r="AK37" i="77"/>
  <c r="AL79" i="77"/>
  <c r="AM46" i="76"/>
  <c r="AL44" i="77"/>
  <c r="C264" i="67"/>
  <c r="AL37" i="77"/>
  <c r="AL25" i="76"/>
  <c r="AM17" i="76"/>
  <c r="AL48" i="78"/>
  <c r="AL26" i="76"/>
  <c r="AL47" i="76"/>
  <c r="AK44" i="77"/>
  <c r="AK42" i="77"/>
  <c r="AL28" i="76"/>
  <c r="AK37" i="76"/>
  <c r="AK26" i="76"/>
  <c r="AL57" i="76"/>
  <c r="E264" i="67"/>
  <c r="AL37" i="78"/>
  <c r="AL99" i="77"/>
  <c r="AL60" i="76"/>
  <c r="AL101" i="77"/>
  <c r="AL15" i="76"/>
  <c r="AK28" i="76"/>
  <c r="AK93" i="77"/>
  <c r="AL27" i="78"/>
  <c r="AL29" i="78"/>
  <c r="AK46" i="76"/>
  <c r="AK45" i="76"/>
  <c r="AL34" i="77"/>
  <c r="AL38" i="78"/>
  <c r="AL46" i="78"/>
  <c r="AK14" i="76"/>
  <c r="AL94" i="77"/>
  <c r="P264" i="67"/>
  <c r="AL78" i="77"/>
  <c r="AL36" i="78"/>
  <c r="AK45" i="77"/>
  <c r="AK38" i="78"/>
  <c r="AK25" i="77"/>
  <c r="AK59" i="76"/>
  <c r="AL77" i="77"/>
  <c r="AL14" i="76"/>
  <c r="AL24" i="77"/>
  <c r="AK78" i="77"/>
  <c r="AM37" i="76"/>
  <c r="AL25" i="77"/>
  <c r="AK39" i="76"/>
  <c r="AL70" i="77"/>
  <c r="AK27" i="76"/>
  <c r="R264" i="67"/>
  <c r="AK102" i="77"/>
  <c r="M264" i="67"/>
  <c r="AK35" i="78"/>
  <c r="AM28" i="76"/>
  <c r="T264" i="67"/>
  <c r="AK68" i="77"/>
  <c r="O264" i="67"/>
  <c r="AM44" i="76"/>
  <c r="AK99" i="77"/>
  <c r="AK57" i="76"/>
  <c r="W264" i="67"/>
  <c r="AL76" i="77"/>
  <c r="AK38" i="76"/>
  <c r="AK28" i="78"/>
  <c r="AM14" i="76"/>
  <c r="AK101" i="77"/>
  <c r="AL46" i="76"/>
  <c r="AK46" i="78"/>
  <c r="AL37" i="76"/>
  <c r="G264" i="67"/>
  <c r="AL58" i="76"/>
  <c r="AL17" i="76"/>
  <c r="AL38" i="76"/>
  <c r="D264" i="67"/>
  <c r="AF30" i="73" l="1"/>
  <c r="AH39" i="80" a="1"/>
  <c r="AH39" i="80" s="1"/>
  <c r="AG30" i="73" s="1"/>
  <c r="AI38" i="80"/>
  <c r="AU498" i="75"/>
  <c r="AU497" i="75"/>
  <c r="AV491" i="75"/>
  <c r="Z46" i="80"/>
  <c r="Z51" i="80" s="1" a="1"/>
  <c r="Z51" i="80" s="1"/>
  <c r="Y38" i="73" s="1"/>
  <c r="AC27" i="73"/>
  <c r="AA27" i="73"/>
  <c r="AA46" i="80"/>
  <c r="AA51" i="80" s="1" a="1"/>
  <c r="AA51" i="80" s="1"/>
  <c r="Z38" i="73" s="1"/>
  <c r="AC46" i="80"/>
  <c r="AC51" i="80" s="1" a="1"/>
  <c r="AC51" i="80" s="1"/>
  <c r="AB38" i="73" s="1"/>
  <c r="AB27" i="73"/>
  <c r="E12" i="80"/>
  <c r="E265" i="67"/>
  <c r="X12" i="80"/>
  <c r="I12" i="80"/>
  <c r="G12" i="80"/>
  <c r="G265" i="67"/>
  <c r="Q12" i="80"/>
  <c r="V12" i="80"/>
  <c r="N12" i="80"/>
  <c r="F12" i="80"/>
  <c r="L12" i="80"/>
  <c r="D12" i="80"/>
  <c r="Y12" i="80"/>
  <c r="Y265" i="67"/>
  <c r="H12" i="80"/>
  <c r="P12" i="80"/>
  <c r="T12" i="80"/>
  <c r="S12" i="80"/>
  <c r="J12" i="80"/>
  <c r="O12" i="80"/>
  <c r="U12" i="80"/>
  <c r="W12" i="80"/>
  <c r="M12" i="80"/>
  <c r="C12" i="80"/>
  <c r="K12" i="80"/>
  <c r="K265" i="67"/>
  <c r="R12" i="80"/>
  <c r="R265" i="67"/>
  <c r="W265" i="67"/>
  <c r="P265" i="67"/>
  <c r="F265" i="67"/>
  <c r="M265" i="67"/>
  <c r="V265" i="67"/>
  <c r="U265" i="67"/>
  <c r="E8" i="80"/>
  <c r="Q5" i="80"/>
  <c r="Q265" i="67"/>
  <c r="X265" i="67"/>
  <c r="X5" i="80"/>
  <c r="X8" i="80"/>
  <c r="I8" i="80"/>
  <c r="G8" i="80"/>
  <c r="D5" i="80"/>
  <c r="D265" i="67"/>
  <c r="Q8" i="80"/>
  <c r="V8" i="80"/>
  <c r="N8" i="80"/>
  <c r="F8" i="80"/>
  <c r="L8" i="80"/>
  <c r="O5" i="80"/>
  <c r="O265" i="67"/>
  <c r="C5" i="80"/>
  <c r="C265" i="67"/>
  <c r="D8" i="80"/>
  <c r="Y8" i="80"/>
  <c r="J5" i="80"/>
  <c r="J265" i="67"/>
  <c r="H8" i="80"/>
  <c r="P8" i="80"/>
  <c r="T8" i="80"/>
  <c r="S265" i="67"/>
  <c r="S5" i="80"/>
  <c r="J8" i="80"/>
  <c r="O8" i="80"/>
  <c r="L5" i="80"/>
  <c r="L265" i="67"/>
  <c r="U8" i="80"/>
  <c r="AC24" i="79"/>
  <c r="AB55" i="80" s="1"/>
  <c r="T265" i="67"/>
  <c r="N265" i="67"/>
  <c r="W8" i="80"/>
  <c r="M8" i="80"/>
  <c r="C8" i="80"/>
  <c r="K8" i="80"/>
  <c r="I5" i="80"/>
  <c r="I265" i="67"/>
  <c r="R8" i="80"/>
  <c r="H5" i="80"/>
  <c r="H265" i="67"/>
  <c r="AI31" i="80" a="1"/>
  <c r="AI31" i="80" s="1"/>
  <c r="AI36" i="80" s="1"/>
  <c r="AF12" i="80"/>
  <c r="AD27" i="73"/>
  <c r="AE46" i="80"/>
  <c r="AE51" i="80" s="1" a="1"/>
  <c r="AE51" i="80" s="1"/>
  <c r="AD38" i="73" s="1"/>
  <c r="AF6" i="80"/>
  <c r="AE24" i="79"/>
  <c r="AD55" i="80" s="1"/>
  <c r="AC39" i="73" s="1"/>
  <c r="AF5" i="80"/>
  <c r="AF265" i="67"/>
  <c r="AM29" i="76"/>
  <c r="AL18" i="80" s="1"/>
  <c r="AM48" i="76"/>
  <c r="AL19" i="80" s="1"/>
  <c r="AM61" i="76"/>
  <c r="AL22" i="80" s="1"/>
  <c r="AM18" i="76"/>
  <c r="AL16" i="80" s="1"/>
  <c r="AL46" i="77"/>
  <c r="AK28" i="80" s="1"/>
  <c r="AL103" i="77"/>
  <c r="AK35" i="80" s="1"/>
  <c r="AL26" i="77"/>
  <c r="AK27" i="80" s="1"/>
  <c r="AL80" i="77"/>
  <c r="AK33" i="80" s="1"/>
  <c r="AK34" i="80" s="1"/>
  <c r="AK37" i="80" s="1"/>
  <c r="AK29" i="76"/>
  <c r="AJ18" i="80" s="1"/>
  <c r="AK61" i="76"/>
  <c r="AJ22" i="80" s="1"/>
  <c r="AK48" i="76"/>
  <c r="AJ19" i="80" s="1"/>
  <c r="AK18" i="76"/>
  <c r="AJ16" i="80" s="1"/>
  <c r="AK80" i="77"/>
  <c r="AJ33" i="80" s="1"/>
  <c r="AJ34" i="80" s="1"/>
  <c r="AJ37" i="80" s="1"/>
  <c r="AK26" i="77"/>
  <c r="AJ27" i="80" s="1"/>
  <c r="AK46" i="77"/>
  <c r="AJ28" i="80" s="1"/>
  <c r="AK103" i="77"/>
  <c r="AJ35" i="80" s="1"/>
  <c r="AL39" i="78"/>
  <c r="AK42" i="80" s="1"/>
  <c r="AL50" i="78"/>
  <c r="AK43" i="80" s="1"/>
  <c r="AK50" i="78"/>
  <c r="AJ43" i="80" s="1"/>
  <c r="AK39" i="78"/>
  <c r="AJ42" i="80" s="1"/>
  <c r="AL18" i="76"/>
  <c r="AK16" i="80" s="1"/>
  <c r="AL29" i="76"/>
  <c r="AK18" i="80" s="1"/>
  <c r="AL48" i="76"/>
  <c r="AK19" i="80" s="1"/>
  <c r="AL61" i="76"/>
  <c r="AK22" i="80" s="1"/>
  <c r="AG29" i="73"/>
  <c r="AH48" i="80"/>
  <c r="AG51" i="80" a="1"/>
  <c r="AG51" i="80" s="1"/>
  <c r="AF38" i="73" s="1"/>
  <c r="AM5" i="78"/>
  <c r="AI44" i="80" a="1"/>
  <c r="AI44" i="80" s="1"/>
  <c r="AG31" i="73"/>
  <c r="AH50" i="80"/>
  <c r="AM5" i="77"/>
  <c r="AI23" i="80" a="1"/>
  <c r="AI23" i="80" s="1"/>
  <c r="BA485" i="75"/>
  <c r="AN5" i="76" s="1"/>
  <c r="AZ493" i="75"/>
  <c r="AY494" i="75"/>
  <c r="AM77" i="77"/>
  <c r="AM94" i="77"/>
  <c r="AM48" i="78"/>
  <c r="AM92" i="77"/>
  <c r="AN58" i="76"/>
  <c r="AM24" i="77"/>
  <c r="AN36" i="76"/>
  <c r="AM100" i="77"/>
  <c r="AM76" i="77"/>
  <c r="AM68" i="77"/>
  <c r="AM93" i="77"/>
  <c r="AM35" i="78"/>
  <c r="AM22" i="77"/>
  <c r="AM27" i="78"/>
  <c r="AM46" i="78"/>
  <c r="AM102" i="77"/>
  <c r="AM36" i="77"/>
  <c r="AM37" i="78"/>
  <c r="AM69" i="77"/>
  <c r="AM38" i="78"/>
  <c r="AN15" i="76"/>
  <c r="AM35" i="77"/>
  <c r="AM99" i="77"/>
  <c r="AM28" i="78"/>
  <c r="AN47" i="76"/>
  <c r="AM47" i="78"/>
  <c r="AM29" i="78"/>
  <c r="AN26" i="76"/>
  <c r="AN37" i="76"/>
  <c r="AM91" i="77"/>
  <c r="AM36" i="78"/>
  <c r="AN57" i="76"/>
  <c r="AN45" i="76"/>
  <c r="AN59" i="76"/>
  <c r="AN17" i="76"/>
  <c r="AM78" i="77"/>
  <c r="AN27" i="76"/>
  <c r="AM43" i="77"/>
  <c r="AM30" i="78"/>
  <c r="AM25" i="77"/>
  <c r="AM70" i="77"/>
  <c r="AN38" i="76"/>
  <c r="AM101" i="77"/>
  <c r="AN44" i="76"/>
  <c r="AM71" i="77"/>
  <c r="AN25" i="76"/>
  <c r="AM34" i="77"/>
  <c r="AN28" i="76"/>
  <c r="AM79" i="77"/>
  <c r="AN46" i="76"/>
  <c r="AM44" i="77"/>
  <c r="AN14" i="76"/>
  <c r="AM45" i="77"/>
  <c r="AN39" i="76"/>
  <c r="AM37" i="77"/>
  <c r="AN60" i="76"/>
  <c r="AN16" i="76"/>
  <c r="AM49" i="78"/>
  <c r="AM42" i="77"/>
  <c r="AM23" i="77"/>
  <c r="AH49" i="80" l="1"/>
  <c r="AH51" i="80" s="1" a="1"/>
  <c r="AH51" i="80" s="1"/>
  <c r="AG38" i="73" s="1"/>
  <c r="AI39" i="80" a="1"/>
  <c r="AI39" i="80" s="1"/>
  <c r="AI49" i="80" s="1"/>
  <c r="AB53" i="80"/>
  <c r="AB57" i="80" s="1"/>
  <c r="AA39" i="73"/>
  <c r="AC40" i="73"/>
  <c r="AC41" i="73" s="1"/>
  <c r="AJ38" i="80"/>
  <c r="AD24" i="79"/>
  <c r="AC55" i="80" s="1"/>
  <c r="AA24" i="79"/>
  <c r="Z55" i="80" s="1"/>
  <c r="AB24" i="79"/>
  <c r="AA55" i="80" s="1"/>
  <c r="AK38" i="80"/>
  <c r="AV492" i="75"/>
  <c r="J27" i="73"/>
  <c r="K46" i="80"/>
  <c r="K51" i="80" s="1" a="1"/>
  <c r="K51" i="80" s="1"/>
  <c r="J38" i="73" s="1"/>
  <c r="T27" i="73"/>
  <c r="U46" i="80"/>
  <c r="U51" i="80" s="1" a="1"/>
  <c r="U51" i="80" s="1"/>
  <c r="T38" i="73" s="1"/>
  <c r="S27" i="73"/>
  <c r="T46" i="80"/>
  <c r="T51" i="80" s="1" a="1"/>
  <c r="T51" i="80" s="1"/>
  <c r="S38" i="73" s="1"/>
  <c r="X27" i="73"/>
  <c r="Y46" i="80"/>
  <c r="Y51" i="80" s="1" a="1"/>
  <c r="Y51" i="80" s="1"/>
  <c r="X38" i="73" s="1"/>
  <c r="M27" i="73"/>
  <c r="N46" i="80"/>
  <c r="N51" i="80" s="1" a="1"/>
  <c r="N51" i="80" s="1"/>
  <c r="M38" i="73" s="1"/>
  <c r="G46" i="80"/>
  <c r="G51" i="80" s="1" a="1"/>
  <c r="G51" i="80" s="1"/>
  <c r="F38" i="73" s="1"/>
  <c r="F27" i="73"/>
  <c r="D27" i="73"/>
  <c r="E46" i="80"/>
  <c r="E51" i="80" s="1" a="1"/>
  <c r="E51" i="80" s="1"/>
  <c r="D38" i="73" s="1"/>
  <c r="V27" i="73"/>
  <c r="W46" i="80"/>
  <c r="W51" i="80" s="1" a="1"/>
  <c r="W51" i="80" s="1"/>
  <c r="V38" i="73" s="1"/>
  <c r="R27" i="73"/>
  <c r="S46" i="80"/>
  <c r="S51" i="80" s="1" a="1"/>
  <c r="S51" i="80" s="1"/>
  <c r="R38" i="73" s="1"/>
  <c r="E27" i="73"/>
  <c r="F46" i="80"/>
  <c r="F51" i="80" s="1" a="1"/>
  <c r="F51" i="80" s="1"/>
  <c r="E38" i="73" s="1"/>
  <c r="R46" i="80"/>
  <c r="R51" i="80" s="1" a="1"/>
  <c r="R51" i="80" s="1"/>
  <c r="Q38" i="73" s="1"/>
  <c r="Q27" i="73"/>
  <c r="M46" i="80"/>
  <c r="M51" i="80" s="1" a="1"/>
  <c r="M51" i="80" s="1"/>
  <c r="L38" i="73" s="1"/>
  <c r="L27" i="73"/>
  <c r="I27" i="73"/>
  <c r="J46" i="80"/>
  <c r="J51" i="80" s="1" a="1"/>
  <c r="J51" i="80" s="1"/>
  <c r="I38" i="73" s="1"/>
  <c r="H46" i="80"/>
  <c r="H51" i="80" s="1" a="1"/>
  <c r="H51" i="80" s="1"/>
  <c r="G38" i="73" s="1"/>
  <c r="G27" i="73"/>
  <c r="L46" i="80"/>
  <c r="L51" i="80" s="1" a="1"/>
  <c r="L51" i="80" s="1"/>
  <c r="K38" i="73" s="1"/>
  <c r="K27" i="73"/>
  <c r="P27" i="73"/>
  <c r="Q46" i="80"/>
  <c r="Q51" i="80" s="1" a="1"/>
  <c r="Q51" i="80" s="1"/>
  <c r="P38" i="73" s="1"/>
  <c r="X46" i="80"/>
  <c r="X51" i="80" s="1" a="1"/>
  <c r="X51" i="80" s="1"/>
  <c r="W38" i="73" s="1"/>
  <c r="W27" i="73"/>
  <c r="AA100" i="73"/>
  <c r="AA32" i="73"/>
  <c r="AA34" i="73" s="1"/>
  <c r="C46" i="80"/>
  <c r="C51" i="80" s="1" a="1"/>
  <c r="C51" i="80" s="1"/>
  <c r="B38" i="73" s="1"/>
  <c r="B27" i="73"/>
  <c r="N27" i="73"/>
  <c r="O46" i="80"/>
  <c r="O51" i="80" s="1" a="1"/>
  <c r="O51" i="80" s="1"/>
  <c r="N38" i="73" s="1"/>
  <c r="P46" i="80"/>
  <c r="P51" i="80" s="1" a="1"/>
  <c r="P51" i="80" s="1"/>
  <c r="O38" i="73" s="1"/>
  <c r="O27" i="73"/>
  <c r="C27" i="73"/>
  <c r="D46" i="80"/>
  <c r="D51" i="80" s="1" a="1"/>
  <c r="D51" i="80" s="1"/>
  <c r="C38" i="73" s="1"/>
  <c r="V46" i="80"/>
  <c r="V51" i="80" s="1" a="1"/>
  <c r="V51" i="80" s="1"/>
  <c r="U38" i="73" s="1"/>
  <c r="U27" i="73"/>
  <c r="H27" i="73"/>
  <c r="I46" i="80"/>
  <c r="I51" i="80" s="1" a="1"/>
  <c r="I51" i="80" s="1"/>
  <c r="H38" i="73" s="1"/>
  <c r="AF24" i="79"/>
  <c r="AE55" i="80" s="1"/>
  <c r="AD39" i="73" s="1"/>
  <c r="AD40" i="73" s="1"/>
  <c r="AF46" i="80"/>
  <c r="AF51" i="80" s="1" a="1"/>
  <c r="AF51" i="80" s="1"/>
  <c r="AE38" i="73" s="1"/>
  <c r="AE27" i="73"/>
  <c r="AC100" i="73"/>
  <c r="AC32" i="73"/>
  <c r="AC34" i="73" s="1"/>
  <c r="AK31" i="80" a="1"/>
  <c r="AK31" i="80" s="1"/>
  <c r="AK36" i="80" s="1"/>
  <c r="AD53" i="80"/>
  <c r="AD57" i="80" s="1"/>
  <c r="AN5" i="78"/>
  <c r="AJ44" i="80" a="1"/>
  <c r="AJ44" i="80" s="1"/>
  <c r="AJ50" i="80" s="1"/>
  <c r="AN18" i="76"/>
  <c r="AM16" i="80" s="1"/>
  <c r="AN61" i="76"/>
  <c r="AM22" i="80" s="1"/>
  <c r="AN29" i="76"/>
  <c r="AM18" i="80" s="1"/>
  <c r="AN48" i="76"/>
  <c r="AM19" i="80" s="1"/>
  <c r="AM103" i="77"/>
  <c r="AL35" i="80" s="1"/>
  <c r="AM80" i="77"/>
  <c r="AL33" i="80" s="1"/>
  <c r="AL34" i="80" s="1"/>
  <c r="AL37" i="80" s="1"/>
  <c r="AM46" i="77"/>
  <c r="AL28" i="80" s="1"/>
  <c r="AM26" i="77"/>
  <c r="AL27" i="80" s="1"/>
  <c r="AM39" i="78"/>
  <c r="AL42" i="80" s="1"/>
  <c r="AM50" i="78"/>
  <c r="AL43" i="80" s="1"/>
  <c r="AH31" i="73"/>
  <c r="AI50" i="80"/>
  <c r="AN5" i="77"/>
  <c r="AK23" i="80" a="1"/>
  <c r="AK23" i="80" s="1"/>
  <c r="AK44" i="80" a="1"/>
  <c r="AK44" i="80" s="1"/>
  <c r="AJ31" i="80" a="1"/>
  <c r="AJ31" i="80" s="1"/>
  <c r="AJ36" i="80" s="1"/>
  <c r="AI48" i="80"/>
  <c r="AH29" i="73"/>
  <c r="AH24" i="79"/>
  <c r="AG55" i="80" s="1"/>
  <c r="AF39" i="73" s="1"/>
  <c r="AJ23" i="80" a="1"/>
  <c r="AJ23" i="80" s="1"/>
  <c r="AL23" i="80" a="1"/>
  <c r="AL23" i="80" s="1"/>
  <c r="AZ494" i="75"/>
  <c r="AY495" i="75"/>
  <c r="AN68" i="77"/>
  <c r="AN35" i="77"/>
  <c r="AN69" i="77"/>
  <c r="AN38" i="78"/>
  <c r="AN76" i="77"/>
  <c r="AN47" i="78"/>
  <c r="AN48" i="78"/>
  <c r="AN37" i="77"/>
  <c r="AN27" i="78"/>
  <c r="AN28" i="78"/>
  <c r="AN71" i="77"/>
  <c r="AN46" i="78"/>
  <c r="AN22" i="77"/>
  <c r="AN44" i="77"/>
  <c r="AN99" i="77"/>
  <c r="AN70" i="77"/>
  <c r="AN29" i="78"/>
  <c r="AN42" i="77"/>
  <c r="AN37" i="78"/>
  <c r="AN101" i="77"/>
  <c r="AN34" i="77"/>
  <c r="AN36" i="78"/>
  <c r="AN78" i="77"/>
  <c r="AN79" i="77"/>
  <c r="AN30" i="78"/>
  <c r="AN36" i="77"/>
  <c r="AN77" i="77"/>
  <c r="AN94" i="77"/>
  <c r="AN92" i="77"/>
  <c r="AN35" i="78"/>
  <c r="AN100" i="77"/>
  <c r="AN93" i="77"/>
  <c r="AN49" i="78"/>
  <c r="AN23" i="77"/>
  <c r="AN43" i="77"/>
  <c r="AN91" i="77"/>
  <c r="AN24" i="77"/>
  <c r="AN102" i="77"/>
  <c r="AN25" i="77"/>
  <c r="AN45" i="77"/>
  <c r="AJ39" i="80" l="1" a="1"/>
  <c r="AJ39" i="80" s="1"/>
  <c r="AI30" i="73" s="1"/>
  <c r="AK39" i="80" a="1"/>
  <c r="AK39" i="80" s="1"/>
  <c r="AJ30" i="73" s="1"/>
  <c r="AH30" i="73"/>
  <c r="AC42" i="73"/>
  <c r="AC43" i="73" s="1"/>
  <c r="AC47" i="73" s="1"/>
  <c r="AC19" i="73" s="1"/>
  <c r="AD18" i="73" s="1"/>
  <c r="AC53" i="80"/>
  <c r="AC57" i="80" s="1"/>
  <c r="AB39" i="73"/>
  <c r="AF40" i="73"/>
  <c r="AF41" i="73" s="1"/>
  <c r="AA40" i="73"/>
  <c r="AA41" i="73" s="1"/>
  <c r="AA53" i="80"/>
  <c r="AA57" i="80" s="1"/>
  <c r="Z39" i="73"/>
  <c r="AD41" i="73"/>
  <c r="Z53" i="80"/>
  <c r="Z57" i="80" s="1"/>
  <c r="Y39" i="73"/>
  <c r="Y100" i="73"/>
  <c r="Y106" i="73" s="1"/>
  <c r="AB100" i="73"/>
  <c r="AB106" i="73" s="1"/>
  <c r="Z32" i="73"/>
  <c r="Z34" i="73" s="1"/>
  <c r="AB32" i="73"/>
  <c r="AB34" i="73" s="1"/>
  <c r="Z100" i="73"/>
  <c r="Z106" i="73" s="1"/>
  <c r="AL38" i="80"/>
  <c r="Y32" i="73"/>
  <c r="Y34" i="73" s="1"/>
  <c r="AV493" i="75"/>
  <c r="AI31" i="73"/>
  <c r="E24" i="79"/>
  <c r="D55" i="80" s="1"/>
  <c r="C39" i="73" s="1"/>
  <c r="C40" i="73" s="1"/>
  <c r="C41" i="73" s="1"/>
  <c r="Q24" i="79"/>
  <c r="P55" i="80" s="1"/>
  <c r="O39" i="73" s="1"/>
  <c r="O40" i="73" s="1"/>
  <c r="AA106" i="73"/>
  <c r="AA110" i="73"/>
  <c r="I24" i="79"/>
  <c r="H55" i="80" s="1"/>
  <c r="G39" i="73" s="1"/>
  <c r="T24" i="79"/>
  <c r="S55" i="80" s="1"/>
  <c r="R39" i="73" s="1"/>
  <c r="O24" i="79"/>
  <c r="N55" i="80" s="1"/>
  <c r="M39" i="73" s="1"/>
  <c r="Y24" i="79"/>
  <c r="X55" i="80" s="1"/>
  <c r="X24" i="79"/>
  <c r="W55" i="80" s="1"/>
  <c r="Z24" i="79"/>
  <c r="Y55" i="80" s="1"/>
  <c r="X39" i="73" s="1"/>
  <c r="X40" i="73" s="1"/>
  <c r="L24" i="79"/>
  <c r="K55" i="80" s="1"/>
  <c r="J39" i="73" s="1"/>
  <c r="J40" i="73" s="1"/>
  <c r="J41" i="73" s="1"/>
  <c r="J24" i="79"/>
  <c r="I55" i="80" s="1"/>
  <c r="W24" i="79"/>
  <c r="V55" i="80" s="1"/>
  <c r="P24" i="79"/>
  <c r="O55" i="80" s="1"/>
  <c r="D24" i="79"/>
  <c r="C55" i="80" s="1"/>
  <c r="B39" i="73" s="1"/>
  <c r="B40" i="73" s="1"/>
  <c r="K24" i="79"/>
  <c r="J55" i="80" s="1"/>
  <c r="N24" i="79"/>
  <c r="M55" i="80" s="1"/>
  <c r="L39" i="73" s="1"/>
  <c r="L40" i="73" s="1"/>
  <c r="F24" i="79"/>
  <c r="E55" i="80" s="1"/>
  <c r="H24" i="79"/>
  <c r="G55" i="80" s="1"/>
  <c r="F39" i="73" s="1"/>
  <c r="F40" i="73" s="1"/>
  <c r="U24" i="79"/>
  <c r="T55" i="80" s="1"/>
  <c r="R24" i="79"/>
  <c r="Q55" i="80" s="1"/>
  <c r="M24" i="79"/>
  <c r="L55" i="80" s="1"/>
  <c r="K39" i="73" s="1"/>
  <c r="K40" i="73" s="1"/>
  <c r="K41" i="73" s="1"/>
  <c r="S24" i="79"/>
  <c r="R55" i="80" s="1"/>
  <c r="G24" i="79"/>
  <c r="F55" i="80" s="1"/>
  <c r="E39" i="73" s="1"/>
  <c r="V24" i="79"/>
  <c r="U55" i="80" s="1"/>
  <c r="AI51" i="80" a="1"/>
  <c r="AI51" i="80" s="1"/>
  <c r="AH38" i="73" s="1"/>
  <c r="AD32" i="73"/>
  <c r="AD34" i="73" s="1"/>
  <c r="AD100" i="73"/>
  <c r="AE53" i="80"/>
  <c r="AE57" i="80" s="1"/>
  <c r="AC106" i="73"/>
  <c r="AC110" i="73"/>
  <c r="AG24" i="79"/>
  <c r="AF55" i="80" s="1"/>
  <c r="AE39" i="73" s="1"/>
  <c r="AN39" i="78"/>
  <c r="AM42" i="80" s="1"/>
  <c r="AN50" i="78"/>
  <c r="AM43" i="80" s="1"/>
  <c r="AL31" i="80" a="1"/>
  <c r="AL31" i="80" s="1"/>
  <c r="AL36" i="80" s="1"/>
  <c r="AN80" i="77"/>
  <c r="AM33" i="80" s="1"/>
  <c r="AM34" i="80" s="1"/>
  <c r="AM37" i="80" s="1"/>
  <c r="AN26" i="77"/>
  <c r="AM27" i="80" s="1"/>
  <c r="AN103" i="77"/>
  <c r="AM35" i="80" s="1"/>
  <c r="AN46" i="77"/>
  <c r="AM28" i="80" s="1"/>
  <c r="BA487" i="75"/>
  <c r="AM23" i="80" a="1"/>
  <c r="AM23" i="80" s="1"/>
  <c r="AJ29" i="73"/>
  <c r="AK48" i="80"/>
  <c r="BA486" i="75"/>
  <c r="AG53" i="80"/>
  <c r="AG57" i="80" s="1"/>
  <c r="AF100" i="73"/>
  <c r="AF32" i="73"/>
  <c r="AF34" i="73" s="1"/>
  <c r="AJ48" i="80"/>
  <c r="AI29" i="73"/>
  <c r="AI24" i="79"/>
  <c r="AH55" i="80" s="1"/>
  <c r="AG39" i="73" s="1"/>
  <c r="AG40" i="73" s="1"/>
  <c r="AJ31" i="73"/>
  <c r="AK50" i="80"/>
  <c r="AL44" i="80" a="1"/>
  <c r="AL44" i="80" s="1"/>
  <c r="AK29" i="73"/>
  <c r="AL48" i="80"/>
  <c r="AY496" i="75"/>
  <c r="AZ495" i="75"/>
  <c r="AJ49" i="80" l="1"/>
  <c r="AJ51" i="80" s="1" a="1"/>
  <c r="AJ51" i="80" s="1"/>
  <c r="AI38" i="73" s="1"/>
  <c r="AC26" i="73"/>
  <c r="AK49" i="80"/>
  <c r="AK51" i="80" s="1" a="1"/>
  <c r="AK51" i="80" s="1"/>
  <c r="AJ38" i="73" s="1"/>
  <c r="AL39" i="80" a="1"/>
  <c r="AL39" i="80" s="1"/>
  <c r="AK30" i="73" s="1"/>
  <c r="Z110" i="73"/>
  <c r="M40" i="73"/>
  <c r="M41" i="73" s="1"/>
  <c r="AE40" i="73"/>
  <c r="AE41" i="73" s="1"/>
  <c r="AE42" i="73" s="1"/>
  <c r="AE43" i="73" s="1"/>
  <c r="AE47" i="73" s="1"/>
  <c r="AE19" i="73" s="1"/>
  <c r="K42" i="73"/>
  <c r="K43" i="73" s="1"/>
  <c r="K47" i="73" s="1"/>
  <c r="K19" i="73" s="1"/>
  <c r="J42" i="73"/>
  <c r="J43" i="73" s="1"/>
  <c r="J47" i="73" s="1"/>
  <c r="J19" i="73" s="1"/>
  <c r="AA42" i="73"/>
  <c r="AA43" i="73" s="1"/>
  <c r="AA47" i="73" s="1"/>
  <c r="AA19" i="73" s="1"/>
  <c r="C42" i="73"/>
  <c r="C43" i="73" s="1"/>
  <c r="C47" i="73" s="1"/>
  <c r="C19" i="73" s="1"/>
  <c r="T53" i="80"/>
  <c r="T57" i="80" s="1"/>
  <c r="S39" i="73"/>
  <c r="U53" i="80"/>
  <c r="U57" i="80" s="1"/>
  <c r="T39" i="73"/>
  <c r="Q53" i="80"/>
  <c r="Q57" i="80" s="1"/>
  <c r="P39" i="73"/>
  <c r="O53" i="80"/>
  <c r="O57" i="80" s="1"/>
  <c r="N39" i="73"/>
  <c r="Z40" i="73"/>
  <c r="Z41" i="73" s="1"/>
  <c r="L41" i="73"/>
  <c r="O41" i="73"/>
  <c r="AG41" i="73"/>
  <c r="R53" i="80"/>
  <c r="R57" i="80" s="1"/>
  <c r="Q39" i="73"/>
  <c r="J53" i="80"/>
  <c r="J57" i="80" s="1"/>
  <c r="I39" i="73"/>
  <c r="I53" i="80"/>
  <c r="I57" i="80" s="1"/>
  <c r="H39" i="73"/>
  <c r="X53" i="80"/>
  <c r="X57" i="80" s="1"/>
  <c r="W39" i="73"/>
  <c r="R40" i="73"/>
  <c r="R41" i="73" s="1"/>
  <c r="F41" i="73"/>
  <c r="G40" i="73"/>
  <c r="G41" i="73" s="1"/>
  <c r="X41" i="73"/>
  <c r="E40" i="73"/>
  <c r="E41" i="73" s="1"/>
  <c r="V53" i="80"/>
  <c r="V57" i="80" s="1"/>
  <c r="U39" i="73"/>
  <c r="W53" i="80"/>
  <c r="W57" i="80" s="1"/>
  <c r="V39" i="73"/>
  <c r="AB40" i="73"/>
  <c r="AB41" i="73" s="1"/>
  <c r="AF42" i="73"/>
  <c r="AF43" i="73" s="1"/>
  <c r="AF47" i="73" s="1"/>
  <c r="AF19" i="73" s="1"/>
  <c r="AG18" i="73" s="1"/>
  <c r="E53" i="80"/>
  <c r="E57" i="80" s="1"/>
  <c r="D39" i="73"/>
  <c r="Y40" i="73"/>
  <c r="Y41" i="73" s="1"/>
  <c r="AD42" i="73"/>
  <c r="AD43" i="73" s="1"/>
  <c r="AD47" i="73" s="1"/>
  <c r="AD19" i="73" s="1"/>
  <c r="AE18" i="73" s="1"/>
  <c r="B41" i="73"/>
  <c r="Y110" i="73"/>
  <c r="AB110" i="73"/>
  <c r="AJ24" i="79"/>
  <c r="AI55" i="80" s="1"/>
  <c r="AM38" i="80"/>
  <c r="AV494" i="75"/>
  <c r="AM44" i="80" a="1"/>
  <c r="AM44" i="80" s="1"/>
  <c r="AL31" i="73" s="1"/>
  <c r="F32" i="73"/>
  <c r="F100" i="73"/>
  <c r="J100" i="73"/>
  <c r="J32" i="73"/>
  <c r="R32" i="73"/>
  <c r="R100" i="73"/>
  <c r="D53" i="80"/>
  <c r="D57" i="80" s="1"/>
  <c r="C32" i="73"/>
  <c r="C100" i="73"/>
  <c r="E32" i="73"/>
  <c r="E100" i="73"/>
  <c r="K32" i="73"/>
  <c r="K100" i="73"/>
  <c r="D32" i="73"/>
  <c r="D100" i="73"/>
  <c r="M53" i="80"/>
  <c r="M57" i="80" s="1"/>
  <c r="L32" i="73"/>
  <c r="L100" i="73"/>
  <c r="C53" i="80"/>
  <c r="C57" i="80" s="1"/>
  <c r="B32" i="73"/>
  <c r="B100" i="73"/>
  <c r="U32" i="73"/>
  <c r="U34" i="73" s="1"/>
  <c r="U100" i="73"/>
  <c r="W32" i="73"/>
  <c r="W34" i="73" s="1"/>
  <c r="W100" i="73"/>
  <c r="G53" i="80"/>
  <c r="G57" i="80" s="1"/>
  <c r="K53" i="80"/>
  <c r="K57" i="80" s="1"/>
  <c r="S53" i="80"/>
  <c r="S57" i="80" s="1"/>
  <c r="X32" i="73"/>
  <c r="X100" i="73"/>
  <c r="M32" i="73"/>
  <c r="M100" i="73"/>
  <c r="G32" i="73"/>
  <c r="G100" i="73"/>
  <c r="O32" i="73"/>
  <c r="O100" i="73"/>
  <c r="F53" i="80"/>
  <c r="F57" i="80" s="1"/>
  <c r="L53" i="80"/>
  <c r="L57" i="80" s="1"/>
  <c r="T32" i="73"/>
  <c r="T34" i="73" s="1"/>
  <c r="T100" i="73"/>
  <c r="Q32" i="73"/>
  <c r="Q34" i="73" s="1"/>
  <c r="Q100" i="73"/>
  <c r="P32" i="73"/>
  <c r="P34" i="73" s="1"/>
  <c r="P100" i="73"/>
  <c r="S32" i="73"/>
  <c r="S34" i="73" s="1"/>
  <c r="S100" i="73"/>
  <c r="I32" i="73"/>
  <c r="I34" i="73" s="1"/>
  <c r="I100" i="73"/>
  <c r="N32" i="73"/>
  <c r="N34" i="73" s="1"/>
  <c r="N100" i="73"/>
  <c r="H100" i="73"/>
  <c r="H32" i="73"/>
  <c r="H34" i="73" s="1"/>
  <c r="V32" i="73"/>
  <c r="V34" i="73" s="1"/>
  <c r="V100" i="73"/>
  <c r="Y53" i="80"/>
  <c r="Y57" i="80" s="1"/>
  <c r="N53" i="80"/>
  <c r="N57" i="80" s="1"/>
  <c r="H53" i="80"/>
  <c r="H57" i="80" s="1"/>
  <c r="P53" i="80"/>
  <c r="P57" i="80" s="1"/>
  <c r="AD110" i="73"/>
  <c r="AD106" i="73"/>
  <c r="AF53" i="80"/>
  <c r="AF57" i="80" s="1"/>
  <c r="AE100" i="73"/>
  <c r="AE32" i="73"/>
  <c r="AE34" i="73" s="1"/>
  <c r="AM31" i="80" a="1"/>
  <c r="AM31" i="80" s="1"/>
  <c r="AM36" i="80" s="1"/>
  <c r="AL50" i="80"/>
  <c r="AK31" i="73"/>
  <c r="AH53" i="80"/>
  <c r="AH57" i="80" s="1"/>
  <c r="AG32" i="73"/>
  <c r="AG34" i="73" s="1"/>
  <c r="AG100" i="73"/>
  <c r="AF110" i="73"/>
  <c r="AF106" i="73"/>
  <c r="AO5" i="76"/>
  <c r="AO5" i="78"/>
  <c r="AO5" i="77"/>
  <c r="AP5" i="76"/>
  <c r="AP5" i="78"/>
  <c r="AP5" i="77"/>
  <c r="AM48" i="80"/>
  <c r="AL29" i="73"/>
  <c r="AZ496" i="75"/>
  <c r="AY497" i="75"/>
  <c r="AY498" i="75"/>
  <c r="AP38" i="78"/>
  <c r="AP77" i="77"/>
  <c r="AP16" i="76"/>
  <c r="AO43" i="77"/>
  <c r="AP94" i="77"/>
  <c r="AP92" i="77"/>
  <c r="AO57" i="76"/>
  <c r="AO28" i="78"/>
  <c r="AO58" i="76"/>
  <c r="AO46" i="76"/>
  <c r="AO27" i="78"/>
  <c r="AO44" i="76"/>
  <c r="AO78" i="77"/>
  <c r="AO27" i="76"/>
  <c r="AO69" i="77"/>
  <c r="AO37" i="77"/>
  <c r="AP26" i="76"/>
  <c r="AO30" i="78"/>
  <c r="AP22" i="77"/>
  <c r="AP14" i="76"/>
  <c r="AP71" i="77"/>
  <c r="AO36" i="76"/>
  <c r="AP49" i="78"/>
  <c r="AO92" i="77"/>
  <c r="AP46" i="76"/>
  <c r="AP28" i="76"/>
  <c r="AP47" i="78"/>
  <c r="AP57" i="76"/>
  <c r="AO94" i="77"/>
  <c r="AO14" i="76"/>
  <c r="AO17" i="76"/>
  <c r="AO16" i="76"/>
  <c r="AO45" i="76"/>
  <c r="AO91" i="77"/>
  <c r="AO34" i="77"/>
  <c r="AO71" i="77"/>
  <c r="AP44" i="77"/>
  <c r="AP93" i="77"/>
  <c r="AO38" i="78"/>
  <c r="AO22" i="77"/>
  <c r="AP78" i="77"/>
  <c r="AO44" i="77"/>
  <c r="AP43" i="77"/>
  <c r="AO36" i="78"/>
  <c r="AO35" i="77"/>
  <c r="AP69" i="77"/>
  <c r="AP35" i="78"/>
  <c r="AO49" i="78"/>
  <c r="AP99" i="77"/>
  <c r="AP17" i="76"/>
  <c r="AO70" i="77"/>
  <c r="AP36" i="76"/>
  <c r="AP27" i="76"/>
  <c r="AO37" i="78"/>
  <c r="AP45" i="77"/>
  <c r="AP37" i="76"/>
  <c r="AO46" i="78"/>
  <c r="AP68" i="77"/>
  <c r="AO59" i="76"/>
  <c r="AP24" i="77"/>
  <c r="AO47" i="78"/>
  <c r="AP42" i="77"/>
  <c r="AP47" i="76"/>
  <c r="AO38" i="76"/>
  <c r="AO45" i="77"/>
  <c r="AO77" i="77"/>
  <c r="AP15" i="76"/>
  <c r="AO60" i="76"/>
  <c r="AO79" i="77"/>
  <c r="AP76" i="77"/>
  <c r="AO37" i="76"/>
  <c r="AP25" i="76"/>
  <c r="AP37" i="77"/>
  <c r="AP91" i="77"/>
  <c r="AP39" i="76"/>
  <c r="AO47" i="76"/>
  <c r="AP37" i="78"/>
  <c r="AP28" i="78"/>
  <c r="AP23" i="77"/>
  <c r="AO100" i="77"/>
  <c r="AP38" i="76"/>
  <c r="AP30" i="78"/>
  <c r="AO39" i="76"/>
  <c r="AO48" i="78"/>
  <c r="AO102" i="77"/>
  <c r="AO93" i="77"/>
  <c r="AO28" i="76"/>
  <c r="AO76" i="77"/>
  <c r="AO23" i="77"/>
  <c r="AO25" i="76"/>
  <c r="AP79" i="77"/>
  <c r="AP27" i="78"/>
  <c r="AP35" i="77"/>
  <c r="AP60" i="76"/>
  <c r="AO35" i="78"/>
  <c r="AO29" i="78"/>
  <c r="AO25" i="77"/>
  <c r="AO15" i="76"/>
  <c r="AO26" i="76"/>
  <c r="AP25" i="77"/>
  <c r="AP100" i="77"/>
  <c r="AO24" i="77"/>
  <c r="AO99" i="77"/>
  <c r="AP45" i="76"/>
  <c r="AO101" i="77"/>
  <c r="AP58" i="76"/>
  <c r="AP29" i="78"/>
  <c r="AP36" i="78"/>
  <c r="AP48" i="78"/>
  <c r="AO36" i="77"/>
  <c r="AO42" i="77"/>
  <c r="AP102" i="77"/>
  <c r="AP101" i="77"/>
  <c r="AP36" i="77"/>
  <c r="AP46" i="78"/>
  <c r="AP34" i="77"/>
  <c r="AP59" i="76"/>
  <c r="AO68" i="77"/>
  <c r="AP70" i="77"/>
  <c r="AP44" i="76"/>
  <c r="AF26" i="73" l="1"/>
  <c r="AD26" i="73"/>
  <c r="AB18" i="73"/>
  <c r="AA26" i="73"/>
  <c r="AL49" i="80"/>
  <c r="AL51" i="80" s="1" a="1"/>
  <c r="AL51" i="80" s="1"/>
  <c r="AK38" i="73" s="1"/>
  <c r="AM39" i="80" a="1"/>
  <c r="AM39" i="80" s="1"/>
  <c r="AM49" i="80" s="1"/>
  <c r="M42" i="73"/>
  <c r="M43" i="73" s="1"/>
  <c r="M47" i="73" s="1"/>
  <c r="M19" i="73" s="1"/>
  <c r="M34" i="73" s="1"/>
  <c r="R42" i="73"/>
  <c r="R43" i="73" s="1"/>
  <c r="R47" i="73" s="1"/>
  <c r="R19" i="73" s="1"/>
  <c r="S18" i="73" s="1"/>
  <c r="Z42" i="73"/>
  <c r="Z43" i="73" s="1"/>
  <c r="Z47" i="73" s="1"/>
  <c r="Z19" i="73" s="1"/>
  <c r="G42" i="73"/>
  <c r="G43" i="73" s="1"/>
  <c r="G47" i="73" s="1"/>
  <c r="G19" i="73" s="1"/>
  <c r="H18" i="73" s="1"/>
  <c r="U40" i="73"/>
  <c r="U41" i="73" s="1"/>
  <c r="W40" i="73"/>
  <c r="W41" i="73" s="1"/>
  <c r="I40" i="73"/>
  <c r="I41" i="73" s="1"/>
  <c r="AG42" i="73"/>
  <c r="AG43" i="73" s="1"/>
  <c r="AG47" i="73" s="1"/>
  <c r="AG19" i="73" s="1"/>
  <c r="AH18" i="73" s="1"/>
  <c r="AB42" i="73"/>
  <c r="AB43" i="73" s="1"/>
  <c r="AB47" i="73" s="1"/>
  <c r="AB19" i="73" s="1"/>
  <c r="O42" i="73"/>
  <c r="O43" i="73" s="1"/>
  <c r="O47" i="73" s="1"/>
  <c r="O19" i="73" s="1"/>
  <c r="P18" i="73" s="1"/>
  <c r="T40" i="73"/>
  <c r="T41" i="73" s="1"/>
  <c r="E42" i="73"/>
  <c r="E43" i="73" s="1"/>
  <c r="E47" i="73" s="1"/>
  <c r="E19" i="73" s="1"/>
  <c r="F18" i="73" s="1"/>
  <c r="AH32" i="73"/>
  <c r="AH34" i="73" s="1"/>
  <c r="AH39" i="73"/>
  <c r="D40" i="73"/>
  <c r="D41" i="73" s="1"/>
  <c r="V40" i="73"/>
  <c r="V41" i="73" s="1"/>
  <c r="H40" i="73"/>
  <c r="H41" i="73" s="1"/>
  <c r="Q40" i="73"/>
  <c r="Q41" i="73" s="1"/>
  <c r="L42" i="73"/>
  <c r="L43" i="73" s="1"/>
  <c r="L47" i="73" s="1"/>
  <c r="L19" i="73" s="1"/>
  <c r="L26" i="73" s="1"/>
  <c r="Y42" i="73"/>
  <c r="Y43" i="73" s="1"/>
  <c r="Y47" i="73" s="1"/>
  <c r="Y19" i="73" s="1"/>
  <c r="F42" i="73"/>
  <c r="F43" i="73" s="1"/>
  <c r="F47" i="73" s="1"/>
  <c r="F19" i="73" s="1"/>
  <c r="F26" i="73" s="1"/>
  <c r="N40" i="73"/>
  <c r="N41" i="73" s="1"/>
  <c r="X42" i="73"/>
  <c r="X43" i="73" s="1"/>
  <c r="X47" i="73" s="1"/>
  <c r="X19" i="73" s="1"/>
  <c r="Y18" i="73" s="1"/>
  <c r="P40" i="73"/>
  <c r="P41" i="73" s="1"/>
  <c r="S40" i="73"/>
  <c r="S41" i="73" s="1"/>
  <c r="B42" i="73"/>
  <c r="B43" i="73" s="1"/>
  <c r="B47" i="73" s="1"/>
  <c r="B19" i="73" s="1"/>
  <c r="C18" i="73" s="1"/>
  <c r="AH100" i="73"/>
  <c r="AH106" i="73" s="1"/>
  <c r="AI53" i="80"/>
  <c r="AI57" i="80" s="1"/>
  <c r="AV495" i="75"/>
  <c r="AM50" i="80"/>
  <c r="L34" i="73"/>
  <c r="R34" i="73"/>
  <c r="V110" i="73"/>
  <c r="V106" i="73"/>
  <c r="N110" i="73"/>
  <c r="N106" i="73"/>
  <c r="S106" i="73"/>
  <c r="S110" i="73"/>
  <c r="Q106" i="73"/>
  <c r="Q110" i="73"/>
  <c r="O34" i="73"/>
  <c r="X34" i="73"/>
  <c r="B34" i="73"/>
  <c r="C34" i="73"/>
  <c r="J34" i="73"/>
  <c r="D34" i="73"/>
  <c r="H106" i="73"/>
  <c r="H110" i="73"/>
  <c r="O110" i="73"/>
  <c r="O106" i="73"/>
  <c r="M110" i="73"/>
  <c r="M106" i="73"/>
  <c r="X106" i="73"/>
  <c r="X110" i="73"/>
  <c r="C26" i="73"/>
  <c r="D18" i="73"/>
  <c r="W110" i="73"/>
  <c r="W106" i="73"/>
  <c r="B110" i="73"/>
  <c r="B106" i="73"/>
  <c r="K106" i="73"/>
  <c r="K110" i="73"/>
  <c r="C110" i="73"/>
  <c r="C106" i="73"/>
  <c r="I110" i="73"/>
  <c r="I106" i="73"/>
  <c r="P110" i="73"/>
  <c r="P106" i="73"/>
  <c r="T106" i="73"/>
  <c r="T110" i="73"/>
  <c r="E34" i="73"/>
  <c r="L106" i="73"/>
  <c r="L110" i="73"/>
  <c r="R106" i="73"/>
  <c r="R110" i="73"/>
  <c r="G34" i="73"/>
  <c r="F34" i="73"/>
  <c r="K34" i="73"/>
  <c r="L18" i="73"/>
  <c r="K26" i="73"/>
  <c r="G106" i="73"/>
  <c r="G110" i="73"/>
  <c r="K18" i="73"/>
  <c r="J26" i="73"/>
  <c r="U106" i="73"/>
  <c r="U110" i="73"/>
  <c r="D110" i="73"/>
  <c r="D106" i="73"/>
  <c r="E106" i="73"/>
  <c r="E110" i="73"/>
  <c r="J110" i="73"/>
  <c r="J106" i="73"/>
  <c r="F110" i="73"/>
  <c r="F106" i="73"/>
  <c r="AF18" i="73"/>
  <c r="AE26" i="73"/>
  <c r="AE110" i="73"/>
  <c r="AE106" i="73"/>
  <c r="AO103" i="77"/>
  <c r="AN35" i="80" s="1"/>
  <c r="AO80" i="77"/>
  <c r="AN33" i="80" s="1"/>
  <c r="AN34" i="80" s="1"/>
  <c r="AN37" i="80" s="1"/>
  <c r="AO26" i="77"/>
  <c r="AN27" i="80" s="1"/>
  <c r="AO46" i="77"/>
  <c r="AN28" i="80" s="1"/>
  <c r="AP18" i="76"/>
  <c r="AO16" i="80" s="1"/>
  <c r="AP29" i="76"/>
  <c r="AO18" i="80" s="1"/>
  <c r="AP48" i="76"/>
  <c r="AO19" i="80" s="1"/>
  <c r="AP61" i="76"/>
  <c r="AO22" i="80" s="1"/>
  <c r="AP39" i="78"/>
  <c r="AO42" i="80" s="1"/>
  <c r="AP50" i="78"/>
  <c r="AO43" i="80" s="1"/>
  <c r="AO29" i="76"/>
  <c r="AN18" i="80" s="1"/>
  <c r="AO18" i="76"/>
  <c r="AN16" i="80" s="1"/>
  <c r="AO61" i="76"/>
  <c r="AN22" i="80" s="1"/>
  <c r="AO48" i="76"/>
  <c r="AN19" i="80" s="1"/>
  <c r="AP26" i="77"/>
  <c r="AO27" i="80" s="1"/>
  <c r="AP103" i="77"/>
  <c r="AO35" i="80" s="1"/>
  <c r="AP46" i="77"/>
  <c r="AO28" i="80" s="1"/>
  <c r="AP80" i="77"/>
  <c r="AO33" i="80" s="1"/>
  <c r="AO34" i="80" s="1"/>
  <c r="AO37" i="80" s="1"/>
  <c r="AO50" i="78"/>
  <c r="AN43" i="80" s="1"/>
  <c r="AO39" i="78"/>
  <c r="AN42" i="80" s="1"/>
  <c r="AL24" i="79"/>
  <c r="AK55" i="80" s="1"/>
  <c r="AJ39" i="73" s="1"/>
  <c r="AJ40" i="73" s="1"/>
  <c r="AK24" i="79"/>
  <c r="AJ55" i="80" s="1"/>
  <c r="AI39" i="73" s="1"/>
  <c r="BA488" i="75"/>
  <c r="AG106" i="73"/>
  <c r="AG110" i="73"/>
  <c r="AZ498" i="75"/>
  <c r="AZ497" i="75"/>
  <c r="R26" i="73" l="1"/>
  <c r="G18" i="73"/>
  <c r="N18" i="73"/>
  <c r="AG26" i="73"/>
  <c r="M26" i="73"/>
  <c r="G26" i="73"/>
  <c r="B26" i="73"/>
  <c r="X26" i="73"/>
  <c r="O26" i="73"/>
  <c r="M18" i="73"/>
  <c r="Z18" i="73"/>
  <c r="Y26" i="73"/>
  <c r="E26" i="73"/>
  <c r="Z26" i="73"/>
  <c r="AA18" i="73"/>
  <c r="AB26" i="73"/>
  <c r="AC18" i="73"/>
  <c r="AM51" i="80" a="1"/>
  <c r="AM51" i="80" s="1"/>
  <c r="AL38" i="73" s="1"/>
  <c r="AL30" i="73"/>
  <c r="P42" i="73"/>
  <c r="P43" i="73" s="1"/>
  <c r="P47" i="73" s="1"/>
  <c r="P19" i="73" s="1"/>
  <c r="W42" i="73"/>
  <c r="W43" i="73" s="1"/>
  <c r="W47" i="73" s="1"/>
  <c r="W19" i="73" s="1"/>
  <c r="Q42" i="73"/>
  <c r="Q43" i="73" s="1"/>
  <c r="Q47" i="73" s="1"/>
  <c r="Q19" i="73" s="1"/>
  <c r="D42" i="73"/>
  <c r="D43" i="73" s="1"/>
  <c r="D47" i="73" s="1"/>
  <c r="D19" i="73" s="1"/>
  <c r="T42" i="73"/>
  <c r="T43" i="73" s="1"/>
  <c r="T47" i="73" s="1"/>
  <c r="T19" i="73" s="1"/>
  <c r="V42" i="73"/>
  <c r="V43" i="73" s="1"/>
  <c r="V47" i="73" s="1"/>
  <c r="V19" i="73" s="1"/>
  <c r="N42" i="73"/>
  <c r="N43" i="73" s="1"/>
  <c r="N47" i="73" s="1"/>
  <c r="N19" i="73" s="1"/>
  <c r="AH40" i="73"/>
  <c r="AH41" i="73" s="1"/>
  <c r="AJ41" i="73"/>
  <c r="S42" i="73"/>
  <c r="S43" i="73" s="1"/>
  <c r="S47" i="73" s="1"/>
  <c r="S19" i="73" s="1"/>
  <c r="H42" i="73"/>
  <c r="H43" i="73" s="1"/>
  <c r="H47" i="73" s="1"/>
  <c r="H19" i="73" s="1"/>
  <c r="AI40" i="73"/>
  <c r="AI41" i="73" s="1"/>
  <c r="I42" i="73"/>
  <c r="I43" i="73" s="1"/>
  <c r="I47" i="73" s="1"/>
  <c r="I19" i="73" s="1"/>
  <c r="U42" i="73"/>
  <c r="U43" i="73" s="1"/>
  <c r="U47" i="73" s="1"/>
  <c r="U19" i="73" s="1"/>
  <c r="AH110" i="73"/>
  <c r="AO38" i="80"/>
  <c r="AN38" i="80"/>
  <c r="AM24" i="79"/>
  <c r="AL55" i="80" s="1"/>
  <c r="AV496" i="75"/>
  <c r="AO44" i="80" a="1"/>
  <c r="AO44" i="80" s="1"/>
  <c r="AO50" i="80" s="1"/>
  <c r="BA489" i="75"/>
  <c r="AR5" i="78" s="1"/>
  <c r="AO23" i="80" a="1"/>
  <c r="AO23" i="80" s="1"/>
  <c r="AQ5" i="78"/>
  <c r="AQ5" i="76"/>
  <c r="AQ5" i="77"/>
  <c r="AK53" i="80"/>
  <c r="AK57" i="80" s="1"/>
  <c r="AJ32" i="73"/>
  <c r="AJ34" i="73" s="1"/>
  <c r="AJ100" i="73"/>
  <c r="BA490" i="75"/>
  <c r="BA492" i="75"/>
  <c r="AU5" i="78" s="1"/>
  <c r="AO31" i="80" a="1"/>
  <c r="AO31" i="80" s="1"/>
  <c r="AO36" i="80" s="1"/>
  <c r="AN31" i="80" a="1"/>
  <c r="AN31" i="80" s="1"/>
  <c r="AN36" i="80" s="1"/>
  <c r="AJ53" i="80"/>
  <c r="AJ57" i="80" s="1"/>
  <c r="AI100" i="73"/>
  <c r="AI32" i="73"/>
  <c r="AI34" i="73" s="1"/>
  <c r="BA491" i="75"/>
  <c r="AN44" i="80" a="1"/>
  <c r="AN44" i="80" s="1"/>
  <c r="AN23" i="80" a="1"/>
  <c r="AN23" i="80" s="1"/>
  <c r="BA493" i="75"/>
  <c r="AR47" i="78"/>
  <c r="AQ38" i="78"/>
  <c r="AQ37" i="76"/>
  <c r="AQ22" i="77"/>
  <c r="AQ37" i="78"/>
  <c r="AQ38" i="76"/>
  <c r="AQ44" i="77"/>
  <c r="AQ27" i="76"/>
  <c r="AQ59" i="76"/>
  <c r="AQ100" i="77"/>
  <c r="AQ29" i="78"/>
  <c r="AQ102" i="77"/>
  <c r="AQ91" i="77"/>
  <c r="AQ45" i="77"/>
  <c r="AQ14" i="76"/>
  <c r="AQ25" i="77"/>
  <c r="AQ47" i="78"/>
  <c r="AR36" i="78"/>
  <c r="AQ27" i="78"/>
  <c r="AU47" i="78"/>
  <c r="AR30" i="78"/>
  <c r="AR48" i="78"/>
  <c r="AR46" i="78"/>
  <c r="AQ70" i="77"/>
  <c r="AQ24" i="77"/>
  <c r="AQ35" i="78"/>
  <c r="AQ60" i="76"/>
  <c r="AU28" i="78"/>
  <c r="AQ57" i="76"/>
  <c r="AQ93" i="77"/>
  <c r="AQ36" i="77"/>
  <c r="AQ99" i="77"/>
  <c r="AU46" i="78"/>
  <c r="AQ17" i="76"/>
  <c r="AQ68" i="77"/>
  <c r="AQ36" i="76"/>
  <c r="AQ26" i="76"/>
  <c r="AR29" i="78"/>
  <c r="AQ42" i="77"/>
  <c r="AQ28" i="76"/>
  <c r="AQ46" i="78"/>
  <c r="AQ69" i="77"/>
  <c r="AQ77" i="77"/>
  <c r="AU36" i="78"/>
  <c r="AQ47" i="76"/>
  <c r="AQ94" i="77"/>
  <c r="AQ79" i="77"/>
  <c r="AQ36" i="78"/>
  <c r="AQ39" i="76"/>
  <c r="AU38" i="78"/>
  <c r="AQ28" i="78"/>
  <c r="AQ43" i="77"/>
  <c r="AQ37" i="77"/>
  <c r="AQ45" i="76"/>
  <c r="AQ78" i="77"/>
  <c r="AR27" i="78"/>
  <c r="AU48" i="78"/>
  <c r="AU30" i="78"/>
  <c r="AQ30" i="78"/>
  <c r="AQ49" i="78"/>
  <c r="AQ76" i="77"/>
  <c r="AQ92" i="77"/>
  <c r="AQ16" i="76"/>
  <c r="AQ23" i="77"/>
  <c r="AQ35" i="77"/>
  <c r="AR37" i="78"/>
  <c r="AQ46" i="76"/>
  <c r="AU49" i="78"/>
  <c r="AU27" i="78"/>
  <c r="AR28" i="78"/>
  <c r="AU37" i="78"/>
  <c r="AQ15" i="76"/>
  <c r="AQ71" i="77"/>
  <c r="AQ101" i="77"/>
  <c r="AQ34" i="77"/>
  <c r="AR49" i="78"/>
  <c r="AR38" i="78"/>
  <c r="AQ58" i="76"/>
  <c r="AR35" i="78"/>
  <c r="AQ44" i="76"/>
  <c r="AU29" i="78"/>
  <c r="AQ25" i="76"/>
  <c r="AU35" i="78"/>
  <c r="AQ48" i="78"/>
  <c r="V18" i="73" l="1"/>
  <c r="U26" i="73"/>
  <c r="S26" i="73"/>
  <c r="T18" i="73"/>
  <c r="V26" i="73"/>
  <c r="W18" i="73"/>
  <c r="X18" i="73"/>
  <c r="W26" i="73"/>
  <c r="J18" i="73"/>
  <c r="I26" i="73"/>
  <c r="U18" i="73"/>
  <c r="T26" i="73"/>
  <c r="P26" i="73"/>
  <c r="Q18" i="73"/>
  <c r="D26" i="73"/>
  <c r="E18" i="73"/>
  <c r="I18" i="73"/>
  <c r="H26" i="73"/>
  <c r="O18" i="73"/>
  <c r="N26" i="73"/>
  <c r="Q26" i="73"/>
  <c r="R18" i="73"/>
  <c r="AN24" i="79"/>
  <c r="AM55" i="80" s="1"/>
  <c r="AL39" i="73" s="1"/>
  <c r="AO39" i="80" a="1"/>
  <c r="AO39" i="80" s="1"/>
  <c r="AO49" i="80" s="1"/>
  <c r="AN39" i="80" a="1"/>
  <c r="AN39" i="80" s="1"/>
  <c r="AM30" i="73" s="1"/>
  <c r="AI42" i="73"/>
  <c r="AI43" i="73" s="1"/>
  <c r="AI47" i="73" s="1"/>
  <c r="AI19" i="73" s="1"/>
  <c r="AJ18" i="73" s="1"/>
  <c r="AJ42" i="73"/>
  <c r="AJ43" i="73" s="1"/>
  <c r="AJ47" i="73" s="1"/>
  <c r="AJ19" i="73" s="1"/>
  <c r="AJ26" i="73" s="1"/>
  <c r="AH42" i="73"/>
  <c r="AH43" i="73" s="1"/>
  <c r="AH47" i="73" s="1"/>
  <c r="AH19" i="73" s="1"/>
  <c r="AL53" i="80"/>
  <c r="AL57" i="80" s="1"/>
  <c r="AK39" i="73"/>
  <c r="AK100" i="73"/>
  <c r="AK106" i="73" s="1"/>
  <c r="AK32" i="73"/>
  <c r="AK34" i="73" s="1"/>
  <c r="AV498" i="75"/>
  <c r="AV497" i="75"/>
  <c r="AU5" i="77"/>
  <c r="AU5" i="76"/>
  <c r="AR5" i="77"/>
  <c r="AR5" i="76"/>
  <c r="AN31" i="73"/>
  <c r="AQ39" i="78"/>
  <c r="AP42" i="80" s="1"/>
  <c r="AQ50" i="78"/>
  <c r="AP43" i="80" s="1"/>
  <c r="AQ61" i="76"/>
  <c r="AP22" i="80" s="1"/>
  <c r="AQ18" i="76"/>
  <c r="AP16" i="80" s="1"/>
  <c r="AQ48" i="76"/>
  <c r="AP19" i="80" s="1"/>
  <c r="AQ29" i="76"/>
  <c r="AP18" i="80" s="1"/>
  <c r="AR39" i="78"/>
  <c r="AQ42" i="80" s="1"/>
  <c r="AR50" i="78"/>
  <c r="AQ43" i="80" s="1"/>
  <c r="AQ80" i="77"/>
  <c r="AP33" i="80" s="1"/>
  <c r="AP34" i="80" s="1"/>
  <c r="AP37" i="80" s="1"/>
  <c r="AQ26" i="77"/>
  <c r="AP27" i="80" s="1"/>
  <c r="AQ103" i="77"/>
  <c r="AP35" i="80" s="1"/>
  <c r="AQ46" i="77"/>
  <c r="AP28" i="80" s="1"/>
  <c r="AT5" i="77"/>
  <c r="AT5" i="76"/>
  <c r="AT5" i="78"/>
  <c r="AJ110" i="73"/>
  <c r="AJ106" i="73"/>
  <c r="AM31" i="73"/>
  <c r="AN50" i="80"/>
  <c r="AS5" i="78"/>
  <c r="AS5" i="77"/>
  <c r="AS5" i="76"/>
  <c r="AO48" i="80"/>
  <c r="AN29" i="73"/>
  <c r="AN48" i="80"/>
  <c r="AM29" i="73"/>
  <c r="AI110" i="73"/>
  <c r="AI106" i="73"/>
  <c r="AU39" i="78"/>
  <c r="AT42" i="80" s="1"/>
  <c r="AU50" i="78"/>
  <c r="AT43" i="80" s="1"/>
  <c r="BA494" i="75"/>
  <c r="AV5" i="77"/>
  <c r="AV5" i="78"/>
  <c r="AV5" i="76"/>
  <c r="AI26" i="73" l="1"/>
  <c r="AK18" i="73"/>
  <c r="AH26" i="73"/>
  <c r="AI18" i="73"/>
  <c r="AM53" i="80"/>
  <c r="AM57" i="80" s="1"/>
  <c r="AN30" i="73"/>
  <c r="AL32" i="73"/>
  <c r="AL34" i="73" s="1"/>
  <c r="AL100" i="73"/>
  <c r="AL110" i="73" s="1"/>
  <c r="AN49" i="80"/>
  <c r="AN51" i="80" s="1" a="1"/>
  <c r="AN51" i="80" s="1"/>
  <c r="AM38" i="73" s="1"/>
  <c r="AK40" i="73"/>
  <c r="AK41" i="73" s="1"/>
  <c r="AL40" i="73"/>
  <c r="AL41" i="73" s="1"/>
  <c r="AK110" i="73"/>
  <c r="AP38" i="80"/>
  <c r="AO51" i="80" a="1"/>
  <c r="AO51" i="80" s="1"/>
  <c r="AN38" i="73" s="1"/>
  <c r="AP44" i="80" a="1"/>
  <c r="AP44" i="80" s="1"/>
  <c r="AP31" i="80" a="1"/>
  <c r="AP31" i="80" s="1"/>
  <c r="AP36" i="80" s="1"/>
  <c r="AQ44" i="80" a="1"/>
  <c r="AQ44" i="80" s="1"/>
  <c r="AP23" i="80" a="1"/>
  <c r="AP23" i="80" s="1"/>
  <c r="AT44" i="80" a="1"/>
  <c r="AT44" i="80" s="1"/>
  <c r="AT50" i="80" s="1"/>
  <c r="AW5" i="76"/>
  <c r="AW5" i="77"/>
  <c r="AW5" i="78"/>
  <c r="BA495" i="75"/>
  <c r="AL106" i="73" l="1"/>
  <c r="AP39" i="80" a="1"/>
  <c r="AP39" i="80" s="1"/>
  <c r="AP49" i="80" s="1"/>
  <c r="AL42" i="73"/>
  <c r="AL43" i="73" s="1"/>
  <c r="AL47" i="73" s="1"/>
  <c r="AL19" i="73" s="1"/>
  <c r="AM18" i="73" s="1"/>
  <c r="AK42" i="73"/>
  <c r="AK43" i="73" s="1"/>
  <c r="AK47" i="73" s="1"/>
  <c r="AK19" i="73" s="1"/>
  <c r="AO24" i="79"/>
  <c r="AN55" i="80" s="1"/>
  <c r="AM100" i="73" s="1"/>
  <c r="AP24" i="79"/>
  <c r="AO55" i="80" s="1"/>
  <c r="AP48" i="80"/>
  <c r="AO29" i="73"/>
  <c r="AP50" i="80"/>
  <c r="AO31" i="73"/>
  <c r="AQ50" i="80"/>
  <c r="AP31" i="73"/>
  <c r="AS31" i="73"/>
  <c r="AX5" i="77"/>
  <c r="AX5" i="78"/>
  <c r="AX5" i="76"/>
  <c r="BA496" i="75"/>
  <c r="AR42" i="77"/>
  <c r="AT58" i="76"/>
  <c r="AV22" i="77"/>
  <c r="AT71" i="77"/>
  <c r="AS25" i="77"/>
  <c r="AX71" i="77"/>
  <c r="AV26" i="76"/>
  <c r="AV92" i="77"/>
  <c r="AT46" i="76"/>
  <c r="AS26" i="76"/>
  <c r="AW27" i="76"/>
  <c r="AU77" i="77"/>
  <c r="AX43" i="77"/>
  <c r="AV44" i="77"/>
  <c r="AT36" i="76"/>
  <c r="AS46" i="76"/>
  <c r="AR92" i="77"/>
  <c r="AX25" i="77"/>
  <c r="AR77" i="77"/>
  <c r="AT37" i="76"/>
  <c r="AW49" i="78"/>
  <c r="AV71" i="77"/>
  <c r="AW69" i="77"/>
  <c r="AS69" i="77"/>
  <c r="AT37" i="77"/>
  <c r="AT27" i="78"/>
  <c r="AS16" i="76"/>
  <c r="AV24" i="77"/>
  <c r="AV58" i="76"/>
  <c r="AX27" i="76"/>
  <c r="AX37" i="76"/>
  <c r="AS30" i="78"/>
  <c r="AX100" i="77"/>
  <c r="AS99" i="77"/>
  <c r="AX45" i="77"/>
  <c r="AX99" i="77"/>
  <c r="AW30" i="78"/>
  <c r="AV27" i="76"/>
  <c r="AS102" i="77"/>
  <c r="AS101" i="77"/>
  <c r="AW46" i="78"/>
  <c r="AX37" i="78"/>
  <c r="AX76" i="77"/>
  <c r="AT57" i="76"/>
  <c r="AW77" i="77"/>
  <c r="AW92" i="77"/>
  <c r="AT15" i="76"/>
  <c r="AR24" i="77"/>
  <c r="AR47" i="76"/>
  <c r="AS23" i="77"/>
  <c r="AS45" i="77"/>
  <c r="AR101" i="77"/>
  <c r="AS71" i="77"/>
  <c r="AV100" i="77"/>
  <c r="AU38" i="76"/>
  <c r="AX44" i="77"/>
  <c r="AS28" i="78"/>
  <c r="AT77" i="77"/>
  <c r="AW36" i="76"/>
  <c r="AW15" i="76"/>
  <c r="AW35" i="77"/>
  <c r="AS27" i="78"/>
  <c r="AU68" i="77"/>
  <c r="AW47" i="78"/>
  <c r="AS27" i="76"/>
  <c r="AX58" i="76"/>
  <c r="AR60" i="76"/>
  <c r="AT99" i="77"/>
  <c r="AT78" i="77"/>
  <c r="AW94" i="77"/>
  <c r="AW29" i="78"/>
  <c r="AW37" i="76"/>
  <c r="AS100" i="77"/>
  <c r="AW27" i="78"/>
  <c r="AW25" i="76"/>
  <c r="AR39" i="76"/>
  <c r="AW34" i="77"/>
  <c r="AW78" i="77"/>
  <c r="AS15" i="76"/>
  <c r="AV15" i="76"/>
  <c r="AS44" i="76"/>
  <c r="AT36" i="77"/>
  <c r="AV59" i="76"/>
  <c r="AR59" i="76"/>
  <c r="AV16" i="76"/>
  <c r="AW26" i="76"/>
  <c r="AS24" i="77"/>
  <c r="AR100" i="77"/>
  <c r="AU58" i="76"/>
  <c r="AW93" i="77"/>
  <c r="AW37" i="77"/>
  <c r="AX101" i="77"/>
  <c r="AV37" i="78"/>
  <c r="AV36" i="77"/>
  <c r="AT48" i="78"/>
  <c r="AT43" i="77"/>
  <c r="AT60" i="76"/>
  <c r="AT30" i="78"/>
  <c r="AX59" i="76"/>
  <c r="AR99" i="77"/>
  <c r="AW28" i="76"/>
  <c r="AV69" i="77"/>
  <c r="AV38" i="76"/>
  <c r="AV28" i="76"/>
  <c r="AV60" i="76"/>
  <c r="AX27" i="78"/>
  <c r="AX38" i="76"/>
  <c r="AX77" i="77"/>
  <c r="AS79" i="77"/>
  <c r="AS39" i="76"/>
  <c r="AU16" i="76"/>
  <c r="AS48" i="78"/>
  <c r="AV28" i="78"/>
  <c r="AR38" i="76"/>
  <c r="AW71" i="77"/>
  <c r="AW70" i="77"/>
  <c r="AW38" i="78"/>
  <c r="AU91" i="77"/>
  <c r="AX60" i="76"/>
  <c r="AV77" i="77"/>
  <c r="AR17" i="76"/>
  <c r="AS35" i="77"/>
  <c r="AR36" i="77"/>
  <c r="AS36" i="77"/>
  <c r="AV57" i="76"/>
  <c r="AU17" i="76"/>
  <c r="AR78" i="77"/>
  <c r="AT28" i="76"/>
  <c r="AU36" i="76"/>
  <c r="AS36" i="76"/>
  <c r="AW36" i="78"/>
  <c r="AX38" i="78"/>
  <c r="AV70" i="77"/>
  <c r="AW39" i="76"/>
  <c r="AX34" i="77"/>
  <c r="AX46" i="78"/>
  <c r="AR58" i="76"/>
  <c r="AV68" i="77"/>
  <c r="AU27" i="76"/>
  <c r="AS35" i="78"/>
  <c r="AX35" i="78"/>
  <c r="AX78" i="77"/>
  <c r="AT44" i="76"/>
  <c r="AX93" i="77"/>
  <c r="AV102" i="77"/>
  <c r="AW48" i="78"/>
  <c r="AW38" i="76"/>
  <c r="AU45" i="77"/>
  <c r="AS49" i="78"/>
  <c r="AT91" i="77"/>
  <c r="AT45" i="77"/>
  <c r="AS43" i="77"/>
  <c r="AV49" i="78"/>
  <c r="AR69" i="77"/>
  <c r="AR22" i="77"/>
  <c r="AU44" i="76"/>
  <c r="AX47" i="76"/>
  <c r="AV36" i="78"/>
  <c r="AX29" i="78"/>
  <c r="AV34" i="77"/>
  <c r="AV76" i="77"/>
  <c r="AR25" i="77"/>
  <c r="AV37" i="77"/>
  <c r="AX24" i="77"/>
  <c r="AS76" i="77"/>
  <c r="AV94" i="77"/>
  <c r="AT39" i="76"/>
  <c r="AX37" i="77"/>
  <c r="AW100" i="77"/>
  <c r="AW25" i="77"/>
  <c r="AW22" i="77"/>
  <c r="AR44" i="77"/>
  <c r="AU44" i="77"/>
  <c r="AW101" i="77"/>
  <c r="AX22" i="77"/>
  <c r="AW47" i="76"/>
  <c r="AV45" i="77"/>
  <c r="AV47" i="76"/>
  <c r="AS46" i="78"/>
  <c r="AR35" i="77"/>
  <c r="AR79" i="77"/>
  <c r="AX36" i="76"/>
  <c r="AS78" i="77"/>
  <c r="AR23" i="77"/>
  <c r="AV23" i="77"/>
  <c r="AR16" i="76"/>
  <c r="AT28" i="78"/>
  <c r="AW42" i="77"/>
  <c r="AV42" i="77"/>
  <c r="AW57" i="76"/>
  <c r="AS45" i="76"/>
  <c r="AS37" i="77"/>
  <c r="AU70" i="77"/>
  <c r="AW16" i="76"/>
  <c r="AV30" i="78"/>
  <c r="AT102" i="77"/>
  <c r="AT17" i="76"/>
  <c r="AT14" i="76"/>
  <c r="AX70" i="77"/>
  <c r="AV17" i="76"/>
  <c r="AS38" i="78"/>
  <c r="AR14" i="76"/>
  <c r="AV39" i="76"/>
  <c r="AW76" i="77"/>
  <c r="AV14" i="76"/>
  <c r="AU47" i="76"/>
  <c r="AU100" i="77"/>
  <c r="AW68" i="77"/>
  <c r="AX15" i="76"/>
  <c r="AS77" i="77"/>
  <c r="AV38" i="78"/>
  <c r="AV93" i="77"/>
  <c r="AV25" i="76"/>
  <c r="AV79" i="77"/>
  <c r="AT35" i="78"/>
  <c r="AX68" i="77"/>
  <c r="AT35" i="77"/>
  <c r="AS47" i="78"/>
  <c r="AW37" i="78"/>
  <c r="AW102" i="77"/>
  <c r="AX28" i="76"/>
  <c r="AW60" i="76"/>
  <c r="AT22" i="77"/>
  <c r="AS59" i="76"/>
  <c r="AT42" i="77"/>
  <c r="AV101" i="77"/>
  <c r="AX26" i="76"/>
  <c r="AT25" i="77"/>
  <c r="AU101" i="77"/>
  <c r="AS17" i="76"/>
  <c r="AS57" i="76"/>
  <c r="AU36" i="77"/>
  <c r="AV99" i="77"/>
  <c r="AW44" i="76"/>
  <c r="AU43" i="77"/>
  <c r="AW59" i="76"/>
  <c r="AR28" i="76"/>
  <c r="AX102" i="77"/>
  <c r="AX46" i="76"/>
  <c r="AX16" i="76"/>
  <c r="AR93" i="77"/>
  <c r="AX17" i="76"/>
  <c r="AS37" i="76"/>
  <c r="AV35" i="77"/>
  <c r="AR36" i="76"/>
  <c r="AS91" i="77"/>
  <c r="AR27" i="76"/>
  <c r="AW35" i="78"/>
  <c r="AT16" i="76"/>
  <c r="AU35" i="77"/>
  <c r="AU102" i="77"/>
  <c r="AR102" i="77"/>
  <c r="AW91" i="77"/>
  <c r="AX28" i="78"/>
  <c r="AU25" i="76"/>
  <c r="AU42" i="77"/>
  <c r="AW36" i="77"/>
  <c r="AU22" i="77"/>
  <c r="AT44" i="77"/>
  <c r="AU76" i="77"/>
  <c r="AS60" i="76"/>
  <c r="AU93" i="77"/>
  <c r="AX23" i="77"/>
  <c r="AW43" i="77"/>
  <c r="AT29" i="78"/>
  <c r="AU69" i="77"/>
  <c r="AT101" i="77"/>
  <c r="AV43" i="77"/>
  <c r="AX47" i="78"/>
  <c r="AW45" i="76"/>
  <c r="AR15" i="76"/>
  <c r="AT68" i="77"/>
  <c r="AX48" i="78"/>
  <c r="AT69" i="77"/>
  <c r="AW28" i="78"/>
  <c r="AU46" i="76"/>
  <c r="AT59" i="76"/>
  <c r="AU39" i="76"/>
  <c r="AS34" i="77"/>
  <c r="AU24" i="77"/>
  <c r="AV35" i="78"/>
  <c r="AS36" i="78"/>
  <c r="AV44" i="76"/>
  <c r="AT47" i="76"/>
  <c r="AS22" i="77"/>
  <c r="AV37" i="76"/>
  <c r="AW79" i="77"/>
  <c r="AS37" i="78"/>
  <c r="AX36" i="78"/>
  <c r="AT79" i="77"/>
  <c r="AW14" i="76"/>
  <c r="AR46" i="76"/>
  <c r="AX92" i="77"/>
  <c r="AR68" i="77"/>
  <c r="AX14" i="76"/>
  <c r="AV91" i="77"/>
  <c r="AS70" i="77"/>
  <c r="AS28" i="76"/>
  <c r="AS14" i="76"/>
  <c r="AR57" i="76"/>
  <c r="AR34" i="77"/>
  <c r="AR76" i="77"/>
  <c r="AV25" i="77"/>
  <c r="AR45" i="76"/>
  <c r="AT38" i="76"/>
  <c r="AU71" i="77"/>
  <c r="AT36" i="78"/>
  <c r="AS29" i="78"/>
  <c r="AX49" i="78"/>
  <c r="AV78" i="77"/>
  <c r="AU37" i="77"/>
  <c r="AW23" i="77"/>
  <c r="AU60" i="76"/>
  <c r="AU45" i="76"/>
  <c r="AT70" i="77"/>
  <c r="AU26" i="76"/>
  <c r="AW58" i="76"/>
  <c r="AU99" i="77"/>
  <c r="AT25" i="76"/>
  <c r="AX79" i="77"/>
  <c r="AW17" i="76"/>
  <c r="AU14" i="76"/>
  <c r="AV27" i="78"/>
  <c r="AR44" i="76"/>
  <c r="AS42" i="77"/>
  <c r="AX39" i="76"/>
  <c r="AV48" i="78"/>
  <c r="AS93" i="77"/>
  <c r="AS94" i="77"/>
  <c r="AT47" i="78"/>
  <c r="AV36" i="76"/>
  <c r="AT93" i="77"/>
  <c r="AX57" i="76"/>
  <c r="AR37" i="77"/>
  <c r="AR71" i="77"/>
  <c r="AW46" i="76"/>
  <c r="AT46" i="78"/>
  <c r="AU37" i="76"/>
  <c r="AS92" i="77"/>
  <c r="AT76" i="77"/>
  <c r="AS58" i="76"/>
  <c r="AW24" i="77"/>
  <c r="AT23" i="77"/>
  <c r="AT45" i="76"/>
  <c r="AU34" i="77"/>
  <c r="AX44" i="76"/>
  <c r="AX35" i="77"/>
  <c r="AT94" i="77"/>
  <c r="AX45" i="76"/>
  <c r="AU15" i="76"/>
  <c r="AW45" i="77"/>
  <c r="AV47" i="78"/>
  <c r="AU28" i="76"/>
  <c r="AR37" i="76"/>
  <c r="AT24" i="77"/>
  <c r="AT38" i="78"/>
  <c r="AT34" i="77"/>
  <c r="AR91" i="77"/>
  <c r="AU23" i="77"/>
  <c r="AX25" i="76"/>
  <c r="AV46" i="78"/>
  <c r="AR70" i="77"/>
  <c r="AV46" i="76"/>
  <c r="AR43" i="77"/>
  <c r="AS47" i="76"/>
  <c r="AV45" i="76"/>
  <c r="AU59" i="76"/>
  <c r="AR94" i="77"/>
  <c r="AT26" i="76"/>
  <c r="AU25" i="77"/>
  <c r="AT100" i="77"/>
  <c r="AT49" i="78"/>
  <c r="AX91" i="77"/>
  <c r="AS25" i="76"/>
  <c r="AV29" i="78"/>
  <c r="AT37" i="78"/>
  <c r="AS44" i="77"/>
  <c r="AX94" i="77"/>
  <c r="AR25" i="76"/>
  <c r="AU79" i="77"/>
  <c r="AT27" i="76"/>
  <c r="AU92" i="77"/>
  <c r="AU57" i="76"/>
  <c r="AU78" i="77"/>
  <c r="AR45" i="77"/>
  <c r="AX69" i="77"/>
  <c r="AX36" i="77"/>
  <c r="AW44" i="77"/>
  <c r="AT92" i="77"/>
  <c r="AX42" i="77"/>
  <c r="AR26" i="76"/>
  <c r="AS68" i="77"/>
  <c r="AU94" i="77"/>
  <c r="AX30" i="78"/>
  <c r="AS38" i="76"/>
  <c r="AW99" i="77"/>
  <c r="AR80" i="77" l="1"/>
  <c r="AQ33" i="80" s="1"/>
  <c r="AQ34" i="80" s="1"/>
  <c r="AQ37" i="80" s="1"/>
  <c r="AW39" i="78"/>
  <c r="AV42" i="80" s="1"/>
  <c r="AS39" i="78"/>
  <c r="AR42" i="80" s="1"/>
  <c r="AT80" i="77"/>
  <c r="AS33" i="80" s="1"/>
  <c r="AS34" i="80" s="1"/>
  <c r="AS37" i="80" s="1"/>
  <c r="AR29" i="76"/>
  <c r="AQ18" i="80" s="1"/>
  <c r="AS80" i="77"/>
  <c r="AR33" i="80" s="1"/>
  <c r="AR34" i="80" s="1"/>
  <c r="AR37" i="80" s="1"/>
  <c r="AW48" i="76"/>
  <c r="AV19" i="80" s="1"/>
  <c r="AR48" i="76"/>
  <c r="AQ19" i="80" s="1"/>
  <c r="AV29" i="76"/>
  <c r="AU18" i="80" s="1"/>
  <c r="AW46" i="77"/>
  <c r="AV28" i="80" s="1"/>
  <c r="AR46" i="77"/>
  <c r="AQ28" i="80" s="1"/>
  <c r="AV26" i="77"/>
  <c r="AU27" i="80" s="1"/>
  <c r="AS18" i="76"/>
  <c r="AR16" i="80" s="1"/>
  <c r="AV80" i="77"/>
  <c r="AU33" i="80" s="1"/>
  <c r="AU34" i="80" s="1"/>
  <c r="AU37" i="80" s="1"/>
  <c r="AT39" i="78"/>
  <c r="AS42" i="80" s="1"/>
  <c r="AS48" i="76"/>
  <c r="AR19" i="80" s="1"/>
  <c r="AW26" i="77"/>
  <c r="AV27" i="80" s="1"/>
  <c r="AS26" i="77"/>
  <c r="AR27" i="80" s="1"/>
  <c r="AT48" i="76"/>
  <c r="AS19" i="80" s="1"/>
  <c r="AU80" i="77"/>
  <c r="AT33" i="80" s="1"/>
  <c r="AT34" i="80" s="1"/>
  <c r="AT37" i="80" s="1"/>
  <c r="AV18" i="76"/>
  <c r="AU16" i="80" s="1"/>
  <c r="AU18" i="76"/>
  <c r="AT16" i="80" s="1"/>
  <c r="AU29" i="76"/>
  <c r="AT18" i="80" s="1"/>
  <c r="AT18" i="76"/>
  <c r="AS16" i="80" s="1"/>
  <c r="AU48" i="76"/>
  <c r="AT19" i="80" s="1"/>
  <c r="AW29" i="76"/>
  <c r="AV18" i="80" s="1"/>
  <c r="AU26" i="77"/>
  <c r="AT27" i="80" s="1"/>
  <c r="AT46" i="77"/>
  <c r="AS28" i="80" s="1"/>
  <c r="AV46" i="77"/>
  <c r="AU28" i="80" s="1"/>
  <c r="AS46" i="77"/>
  <c r="AR28" i="80" s="1"/>
  <c r="AW80" i="77"/>
  <c r="AV33" i="80" s="1"/>
  <c r="AV34" i="80" s="1"/>
  <c r="AV37" i="80" s="1"/>
  <c r="AV48" i="76"/>
  <c r="AU19" i="80" s="1"/>
  <c r="AT26" i="77"/>
  <c r="AS27" i="80" s="1"/>
  <c r="AU46" i="77"/>
  <c r="AT28" i="80" s="1"/>
  <c r="AV39" i="78"/>
  <c r="AU42" i="80" s="1"/>
  <c r="AR26" i="77"/>
  <c r="AQ27" i="80" s="1"/>
  <c r="AT29" i="76"/>
  <c r="AS18" i="80" s="1"/>
  <c r="AW18" i="76"/>
  <c r="AV16" i="80" s="1"/>
  <c r="AS29" i="76"/>
  <c r="AR18" i="80" s="1"/>
  <c r="AR18" i="76"/>
  <c r="AQ16" i="80" s="1"/>
  <c r="AT50" i="78"/>
  <c r="AS43" i="80" s="1"/>
  <c r="AV61" i="76"/>
  <c r="AU22" i="80" s="1"/>
  <c r="AS50" i="78"/>
  <c r="AR43" i="80" s="1"/>
  <c r="AV103" i="77"/>
  <c r="AU35" i="80" s="1"/>
  <c r="AU38" i="80" s="1"/>
  <c r="AW50" i="78"/>
  <c r="AV43" i="80" s="1"/>
  <c r="AV50" i="78"/>
  <c r="AU43" i="80" s="1"/>
  <c r="AU103" i="77"/>
  <c r="AT35" i="80" s="1"/>
  <c r="AT38" i="80" s="1"/>
  <c r="AT61" i="76"/>
  <c r="AS22" i="80" s="1"/>
  <c r="AS61" i="76"/>
  <c r="AR22" i="80" s="1"/>
  <c r="AT103" i="77"/>
  <c r="AS35" i="80" s="1"/>
  <c r="AS38" i="80" s="1"/>
  <c r="AW103" i="77"/>
  <c r="AV35" i="80" s="1"/>
  <c r="AV38" i="80" s="1"/>
  <c r="AR61" i="76"/>
  <c r="AQ22" i="80" s="1"/>
  <c r="AS103" i="77"/>
  <c r="AR35" i="80" s="1"/>
  <c r="AR38" i="80" s="1"/>
  <c r="AU61" i="76"/>
  <c r="AT22" i="80" s="1"/>
  <c r="AW61" i="76"/>
  <c r="AV22" i="80" s="1"/>
  <c r="AR103" i="77"/>
  <c r="AQ35" i="80" s="1"/>
  <c r="AQ38" i="80" s="1"/>
  <c r="AK26" i="73"/>
  <c r="AL18" i="73"/>
  <c r="AL26" i="73"/>
  <c r="AR44" i="80" a="1"/>
  <c r="AR44" i="80" s="1"/>
  <c r="AR50" i="80" s="1"/>
  <c r="AU44" i="80" a="1"/>
  <c r="AU44" i="80" s="1"/>
  <c r="AT31" i="73" s="1"/>
  <c r="AS44" i="80" a="1"/>
  <c r="AS44" i="80" s="1"/>
  <c r="AR31" i="73" s="1"/>
  <c r="AO30" i="73"/>
  <c r="AO53" i="80"/>
  <c r="AO57" i="80" s="1"/>
  <c r="AN39" i="73"/>
  <c r="AM32" i="73"/>
  <c r="AM34" i="73" s="1"/>
  <c r="AM39" i="73"/>
  <c r="AN53" i="80"/>
  <c r="AN57" i="80" s="1"/>
  <c r="AN32" i="73"/>
  <c r="AN34" i="73" s="1"/>
  <c r="AN100" i="73"/>
  <c r="AN110" i="73" s="1"/>
  <c r="AP51" i="80" a="1"/>
  <c r="AP51" i="80" s="1"/>
  <c r="AO38" i="73" s="1"/>
  <c r="AM106" i="73"/>
  <c r="AM110" i="73"/>
  <c r="AV44" i="80" a="1"/>
  <c r="AV44" i="80" s="1"/>
  <c r="AU31" i="73" s="1"/>
  <c r="AX46" i="77"/>
  <c r="AW28" i="80" s="1"/>
  <c r="AX103" i="77"/>
  <c r="AW35" i="80" s="1"/>
  <c r="AX80" i="77"/>
  <c r="AW33" i="80" s="1"/>
  <c r="AW34" i="80" s="1"/>
  <c r="AW37" i="80" s="1"/>
  <c r="AX26" i="77"/>
  <c r="AW27" i="80" s="1"/>
  <c r="AX29" i="76"/>
  <c r="AW18" i="80" s="1"/>
  <c r="AX48" i="76"/>
  <c r="AW19" i="80" s="1"/>
  <c r="AX18" i="76"/>
  <c r="AW16" i="80" s="1"/>
  <c r="AX61" i="76"/>
  <c r="AW22" i="80" s="1"/>
  <c r="AX50" i="78"/>
  <c r="AW43" i="80" s="1"/>
  <c r="AX39" i="78"/>
  <c r="AW42" i="80" s="1"/>
  <c r="BA498" i="75"/>
  <c r="BA497" i="75"/>
  <c r="AY5" i="76"/>
  <c r="AY5" i="78"/>
  <c r="AY5" i="77"/>
  <c r="AY35" i="77"/>
  <c r="AY77" i="77"/>
  <c r="AY36" i="77"/>
  <c r="AY26" i="76"/>
  <c r="AY37" i="76"/>
  <c r="AY25" i="76"/>
  <c r="AY93" i="77"/>
  <c r="AY38" i="78"/>
  <c r="AY92" i="77"/>
  <c r="AY39" i="76"/>
  <c r="AY47" i="76"/>
  <c r="AY37" i="78"/>
  <c r="AY76" i="77"/>
  <c r="AY46" i="76"/>
  <c r="AY27" i="78"/>
  <c r="AY30" i="78"/>
  <c r="AY43" i="77"/>
  <c r="AY68" i="77"/>
  <c r="AY17" i="76"/>
  <c r="AY45" i="76"/>
  <c r="AY70" i="77"/>
  <c r="AY16" i="76"/>
  <c r="AY99" i="77"/>
  <c r="AY101" i="77"/>
  <c r="AY28" i="78"/>
  <c r="AY91" i="77"/>
  <c r="AY29" i="78"/>
  <c r="AY71" i="77"/>
  <c r="AY57" i="76"/>
  <c r="AY37" i="77"/>
  <c r="AY36" i="78"/>
  <c r="AY44" i="77"/>
  <c r="AY102" i="77"/>
  <c r="AY58" i="76"/>
  <c r="AY47" i="78"/>
  <c r="AY36" i="76"/>
  <c r="AY79" i="77"/>
  <c r="AY42" i="77"/>
  <c r="AY59" i="76"/>
  <c r="AY100" i="77"/>
  <c r="AY15" i="76"/>
  <c r="AY38" i="76"/>
  <c r="AY25" i="77"/>
  <c r="AY22" i="77"/>
  <c r="AY34" i="77"/>
  <c r="AY44" i="76"/>
  <c r="AY28" i="76"/>
  <c r="AY27" i="76"/>
  <c r="AY23" i="77"/>
  <c r="AY78" i="77"/>
  <c r="AY69" i="77"/>
  <c r="AY45" i="77"/>
  <c r="AY94" i="77"/>
  <c r="AY48" i="78"/>
  <c r="AY14" i="76"/>
  <c r="AY46" i="78"/>
  <c r="AY35" i="78"/>
  <c r="AY60" i="76"/>
  <c r="AY24" i="77"/>
  <c r="AY49" i="78"/>
  <c r="AQ31" i="80" l="1" a="1"/>
  <c r="AQ31" i="80" s="1"/>
  <c r="AQ36" i="80" s="1"/>
  <c r="AQ39" i="80" s="1" a="1"/>
  <c r="AQ39" i="80" s="1"/>
  <c r="AP30" i="73" s="1"/>
  <c r="AT23" i="80" a="1"/>
  <c r="AT23" i="80" s="1"/>
  <c r="AS29" i="73" s="1"/>
  <c r="AR31" i="80" a="1"/>
  <c r="AR31" i="80" s="1"/>
  <c r="AR36" i="80" s="1"/>
  <c r="AR39" i="80" s="1" a="1"/>
  <c r="AR39" i="80" s="1"/>
  <c r="AR49" i="80" s="1"/>
  <c r="AT31" i="80" a="1"/>
  <c r="AT31" i="80" s="1"/>
  <c r="AT36" i="80" s="1"/>
  <c r="AT39" i="80" s="1" a="1"/>
  <c r="AT39" i="80" s="1"/>
  <c r="AT49" i="80" s="1"/>
  <c r="AQ23" i="80" a="1"/>
  <c r="AQ23" i="80" s="1"/>
  <c r="AQ48" i="80" s="1"/>
  <c r="AR23" i="80" a="1"/>
  <c r="AR23" i="80" s="1"/>
  <c r="AR48" i="80" s="1"/>
  <c r="AU31" i="80" a="1"/>
  <c r="AU31" i="80" s="1"/>
  <c r="AU36" i="80" s="1"/>
  <c r="AU39" i="80" s="1" a="1"/>
  <c r="AU39" i="80" s="1"/>
  <c r="AT30" i="73" s="1"/>
  <c r="AV31" i="80" a="1"/>
  <c r="AV31" i="80" s="1"/>
  <c r="AV36" i="80" s="1"/>
  <c r="AV39" i="80" s="1" a="1"/>
  <c r="AV39" i="80" s="1"/>
  <c r="AV49" i="80" s="1"/>
  <c r="AV23" i="80" a="1"/>
  <c r="AV23" i="80" s="1"/>
  <c r="AV48" i="80" s="1"/>
  <c r="AS23" i="80" a="1"/>
  <c r="AS23" i="80" s="1"/>
  <c r="AR29" i="73" s="1"/>
  <c r="AS31" i="80" a="1"/>
  <c r="AS31" i="80" s="1"/>
  <c r="AS36" i="80" s="1"/>
  <c r="AS39" i="80" s="1" a="1"/>
  <c r="AS39" i="80" s="1"/>
  <c r="AR30" i="73" s="1"/>
  <c r="AU23" i="80" a="1"/>
  <c r="AU23" i="80" s="1"/>
  <c r="AU48" i="80" s="1"/>
  <c r="AQ31" i="73"/>
  <c r="AU50" i="80"/>
  <c r="AS50" i="80"/>
  <c r="AM40" i="73"/>
  <c r="AM41" i="73" s="1"/>
  <c r="AN40" i="73"/>
  <c r="AN41" i="73" s="1"/>
  <c r="AN106" i="73"/>
  <c r="AW38" i="80"/>
  <c r="AQ24" i="79"/>
  <c r="AP55" i="80" s="1"/>
  <c r="AV50" i="80"/>
  <c r="AW31" i="80" a="1"/>
  <c r="AW31" i="80" s="1"/>
  <c r="AW36" i="80" s="1"/>
  <c r="AW44" i="80" a="1"/>
  <c r="AW44" i="80" s="1"/>
  <c r="AW50" i="80" s="1"/>
  <c r="AY46" i="77"/>
  <c r="AX28" i="80" s="1"/>
  <c r="AY103" i="77"/>
  <c r="AX35" i="80" s="1"/>
  <c r="AY26" i="77"/>
  <c r="AX27" i="80" s="1"/>
  <c r="AY80" i="77"/>
  <c r="AX33" i="80" s="1"/>
  <c r="AX34" i="80" s="1"/>
  <c r="AX37" i="80" s="1"/>
  <c r="AY18" i="76"/>
  <c r="AX16" i="80" s="1"/>
  <c r="AY61" i="76"/>
  <c r="AX22" i="80" s="1"/>
  <c r="AY29" i="76"/>
  <c r="AX18" i="80" s="1"/>
  <c r="AY48" i="76"/>
  <c r="AX19" i="80" s="1"/>
  <c r="AY39" i="78"/>
  <c r="AX42" i="80" s="1"/>
  <c r="AY50" i="78"/>
  <c r="AX43" i="80" s="1"/>
  <c r="AZ5" i="77"/>
  <c r="AZ5" i="78"/>
  <c r="AZ5" i="76"/>
  <c r="BA5" i="76"/>
  <c r="BA5" i="77"/>
  <c r="BA5" i="78"/>
  <c r="AW23" i="80" a="1"/>
  <c r="AW23" i="80" s="1"/>
  <c r="AZ92" i="77"/>
  <c r="BA30" i="78"/>
  <c r="AZ47" i="78"/>
  <c r="BA102" i="77"/>
  <c r="BA16" i="76"/>
  <c r="AZ38" i="76"/>
  <c r="BA47" i="76"/>
  <c r="AZ100" i="77"/>
  <c r="AZ37" i="77"/>
  <c r="AZ60" i="76"/>
  <c r="BA38" i="76"/>
  <c r="BA45" i="77"/>
  <c r="BA93" i="77"/>
  <c r="BA100" i="77"/>
  <c r="BA27" i="76"/>
  <c r="AZ36" i="78"/>
  <c r="AZ22" i="77"/>
  <c r="BA76" i="77"/>
  <c r="AZ24" i="77"/>
  <c r="BA35" i="78"/>
  <c r="AZ44" i="77"/>
  <c r="AZ42" i="77"/>
  <c r="BA35" i="77"/>
  <c r="BA29" i="78"/>
  <c r="BA37" i="77"/>
  <c r="BA28" i="78"/>
  <c r="AZ78" i="77"/>
  <c r="BA48" i="78"/>
  <c r="AZ43" i="77"/>
  <c r="BA70" i="77"/>
  <c r="AZ70" i="77"/>
  <c r="BA44" i="77"/>
  <c r="AZ36" i="76"/>
  <c r="AZ35" i="77"/>
  <c r="AZ25" i="77"/>
  <c r="AZ76" i="77"/>
  <c r="BA38" i="78"/>
  <c r="AZ46" i="78"/>
  <c r="AZ49" i="78"/>
  <c r="AZ48" i="78"/>
  <c r="BA36" i="77"/>
  <c r="BA17" i="76"/>
  <c r="AZ38" i="78"/>
  <c r="BA43" i="77"/>
  <c r="BA101" i="77"/>
  <c r="BA42" i="77"/>
  <c r="BA14" i="76"/>
  <c r="AZ77" i="77"/>
  <c r="AZ45" i="76"/>
  <c r="AZ28" i="76"/>
  <c r="AZ27" i="76"/>
  <c r="BA46" i="76"/>
  <c r="AZ46" i="76"/>
  <c r="AZ25" i="76"/>
  <c r="BA68" i="77"/>
  <c r="AZ102" i="77"/>
  <c r="BA69" i="77"/>
  <c r="AZ30" i="78"/>
  <c r="AZ69" i="77"/>
  <c r="BA36" i="76"/>
  <c r="AZ36" i="77"/>
  <c r="AZ91" i="77"/>
  <c r="AZ71" i="77"/>
  <c r="BA45" i="76"/>
  <c r="BA78" i="77"/>
  <c r="BA94" i="77"/>
  <c r="BA49" i="78"/>
  <c r="BA28" i="76"/>
  <c r="AZ44" i="76"/>
  <c r="AZ59" i="76"/>
  <c r="BA37" i="76"/>
  <c r="AZ15" i="76"/>
  <c r="BA39" i="76"/>
  <c r="AZ26" i="76"/>
  <c r="AZ58" i="76"/>
  <c r="BA47" i="78"/>
  <c r="AZ27" i="78"/>
  <c r="BA37" i="78"/>
  <c r="AZ57" i="76"/>
  <c r="AZ23" i="77"/>
  <c r="AZ101" i="77"/>
  <c r="BA91" i="77"/>
  <c r="AZ28" i="78"/>
  <c r="BA58" i="76"/>
  <c r="BA79" i="77"/>
  <c r="AZ47" i="76"/>
  <c r="BA34" i="77"/>
  <c r="AZ37" i="76"/>
  <c r="AZ39" i="76"/>
  <c r="AZ17" i="76"/>
  <c r="BA60" i="76"/>
  <c r="AZ94" i="77"/>
  <c r="AZ68" i="77"/>
  <c r="AZ45" i="77"/>
  <c r="BA36" i="78"/>
  <c r="BA27" i="78"/>
  <c r="BA44" i="76"/>
  <c r="AZ93" i="77"/>
  <c r="BA57" i="76"/>
  <c r="BA25" i="76"/>
  <c r="BA46" i="78"/>
  <c r="AZ16" i="76"/>
  <c r="AZ34" i="77"/>
  <c r="AZ35" i="78"/>
  <c r="AZ14" i="76"/>
  <c r="BA99" i="77"/>
  <c r="BA71" i="77"/>
  <c r="BA15" i="76"/>
  <c r="BA92" i="77"/>
  <c r="BA77" i="77"/>
  <c r="BA26" i="76"/>
  <c r="AZ99" i="77"/>
  <c r="AZ29" i="78"/>
  <c r="AZ79" i="77"/>
  <c r="BA59" i="76"/>
  <c r="AZ37" i="78"/>
  <c r="AT48" i="80" l="1"/>
  <c r="AT51" i="80" s="1" a="1"/>
  <c r="AT51" i="80" s="1"/>
  <c r="AS38" i="73" s="1"/>
  <c r="AQ30" i="73"/>
  <c r="AS30" i="73"/>
  <c r="AU29" i="73"/>
  <c r="AQ49" i="80"/>
  <c r="AQ51" i="80" s="1" a="1"/>
  <c r="AQ51" i="80" s="1"/>
  <c r="AP38" i="73" s="1"/>
  <c r="AR51" i="80" a="1"/>
  <c r="AR51" i="80" s="1"/>
  <c r="AQ38" i="73" s="1"/>
  <c r="AS48" i="80"/>
  <c r="AP29" i="73"/>
  <c r="AQ29" i="73"/>
  <c r="AS49" i="80"/>
  <c r="AU49" i="80"/>
  <c r="AU51" i="80" s="1" a="1"/>
  <c r="AU51" i="80" s="1"/>
  <c r="AT38" i="73" s="1"/>
  <c r="AT29" i="73"/>
  <c r="AU30" i="73"/>
  <c r="AW39" i="80" a="1"/>
  <c r="AW39" i="80" s="1"/>
  <c r="AW49" i="80" s="1"/>
  <c r="AM42" i="73"/>
  <c r="AM43" i="73" s="1"/>
  <c r="AM47" i="73" s="1"/>
  <c r="AM19" i="73" s="1"/>
  <c r="AN42" i="73"/>
  <c r="AN43" i="73" s="1"/>
  <c r="AN47" i="73" s="1"/>
  <c r="AN19" i="73" s="1"/>
  <c r="AP53" i="80"/>
  <c r="AP57" i="80" s="1"/>
  <c r="AO39" i="73"/>
  <c r="AX38" i="80"/>
  <c r="AO32" i="73"/>
  <c r="AO34" i="73" s="1"/>
  <c r="AO100" i="73"/>
  <c r="AV31" i="73"/>
  <c r="AV51" i="80" a="1"/>
  <c r="AV51" i="80" s="1"/>
  <c r="AU38" i="73" s="1"/>
  <c r="AX31" i="80" a="1"/>
  <c r="AX31" i="80" s="1"/>
  <c r="AX36" i="80" s="1"/>
  <c r="AZ50" i="78"/>
  <c r="AY43" i="80" s="1"/>
  <c r="AZ39" i="78"/>
  <c r="AY42" i="80" s="1"/>
  <c r="AZ61" i="76"/>
  <c r="AY22" i="80" s="1"/>
  <c r="AZ29" i="76"/>
  <c r="AY18" i="80" s="1"/>
  <c r="AZ18" i="76"/>
  <c r="AY16" i="80" s="1"/>
  <c r="AZ48" i="76"/>
  <c r="AY19" i="80" s="1"/>
  <c r="BA103" i="77"/>
  <c r="AZ35" i="80" s="1"/>
  <c r="BA80" i="77"/>
  <c r="AZ33" i="80" s="1"/>
  <c r="AZ34" i="80" s="1"/>
  <c r="AZ37" i="80" s="1"/>
  <c r="BA46" i="77"/>
  <c r="AZ28" i="80" s="1"/>
  <c r="AZ31" i="80" s="1" a="1"/>
  <c r="AZ31" i="80" s="1"/>
  <c r="AZ36" i="80" s="1"/>
  <c r="BA29" i="76"/>
  <c r="AZ18" i="80" s="1"/>
  <c r="BA61" i="76"/>
  <c r="AZ22" i="80" s="1"/>
  <c r="BA18" i="76"/>
  <c r="AZ16" i="80" s="1"/>
  <c r="BA48" i="76"/>
  <c r="AZ19" i="80" s="1"/>
  <c r="BA39" i="78"/>
  <c r="AZ42" i="80" s="1"/>
  <c r="BA50" i="78"/>
  <c r="AZ43" i="80" s="1"/>
  <c r="AZ26" i="77"/>
  <c r="AY27" i="80" s="1"/>
  <c r="AZ46" i="77"/>
  <c r="AY28" i="80" s="1"/>
  <c r="AZ80" i="77"/>
  <c r="AY33" i="80" s="1"/>
  <c r="AY34" i="80" s="1"/>
  <c r="AY37" i="80" s="1"/>
  <c r="AZ103" i="77"/>
  <c r="AY35" i="80" s="1"/>
  <c r="AW48" i="80"/>
  <c r="AV29" i="73"/>
  <c r="AX23" i="80" a="1"/>
  <c r="AX23" i="80" s="1"/>
  <c r="AX44" i="80" a="1"/>
  <c r="AX44" i="80" s="1"/>
  <c r="AS51" i="80" l="1" a="1"/>
  <c r="AS51" i="80" s="1"/>
  <c r="AR38" i="73" s="1"/>
  <c r="AU24" i="79"/>
  <c r="AT55" i="80" s="1"/>
  <c r="AT53" i="80" s="1"/>
  <c r="AT57" i="80" s="1"/>
  <c r="AR24" i="79"/>
  <c r="AQ55" i="80" s="1"/>
  <c r="AP39" i="73" s="1"/>
  <c r="AP40" i="73" s="1"/>
  <c r="AS24" i="79"/>
  <c r="AR55" i="80" s="1"/>
  <c r="AQ39" i="73" s="1"/>
  <c r="AQ40" i="73" s="1"/>
  <c r="AQ41" i="73" s="1"/>
  <c r="AO18" i="73"/>
  <c r="AN26" i="73"/>
  <c r="AN18" i="73"/>
  <c r="AM26" i="73"/>
  <c r="AV24" i="79"/>
  <c r="AU55" i="80" s="1"/>
  <c r="AT39" i="73" s="1"/>
  <c r="AT40" i="73" s="1"/>
  <c r="AT41" i="73" s="1"/>
  <c r="AT42" i="73" s="1"/>
  <c r="AT43" i="73" s="1"/>
  <c r="AT47" i="73" s="1"/>
  <c r="AT19" i="73" s="1"/>
  <c r="AX39" i="80" a="1"/>
  <c r="AX39" i="80" s="1"/>
  <c r="AW30" i="73" s="1"/>
  <c r="AW51" i="80" a="1"/>
  <c r="AW51" i="80" s="1"/>
  <c r="AV38" i="73" s="1"/>
  <c r="AV30" i="73"/>
  <c r="AO40" i="73"/>
  <c r="AO41" i="73" s="1"/>
  <c r="AY38" i="80"/>
  <c r="AZ38" i="80"/>
  <c r="AZ39" i="80" s="1" a="1"/>
  <c r="AZ39" i="80" s="1"/>
  <c r="AZ49" i="80" s="1"/>
  <c r="AO106" i="73"/>
  <c r="AO110" i="73"/>
  <c r="AY44" i="80" a="1"/>
  <c r="AY44" i="80" s="1"/>
  <c r="AY50" i="80" s="1"/>
  <c r="AW24" i="79"/>
  <c r="AV55" i="80" s="1"/>
  <c r="AZ44" i="80" a="1"/>
  <c r="AZ44" i="80" s="1"/>
  <c r="AY31" i="73" s="1"/>
  <c r="AW31" i="73"/>
  <c r="AX50" i="80"/>
  <c r="AY23" i="80" a="1"/>
  <c r="AY23" i="80" s="1"/>
  <c r="AX48" i="80"/>
  <c r="AW29" i="73"/>
  <c r="AZ23" i="80" a="1"/>
  <c r="AZ23" i="80" s="1"/>
  <c r="AY31" i="80" a="1"/>
  <c r="AY31" i="80" s="1"/>
  <c r="AY36" i="80" s="1"/>
  <c r="AS32" i="73" l="1"/>
  <c r="AS34" i="73" s="1"/>
  <c r="AS100" i="73"/>
  <c r="AS106" i="73" s="1"/>
  <c r="AS39" i="73"/>
  <c r="AS40" i="73" s="1"/>
  <c r="AS41" i="73" s="1"/>
  <c r="AQ32" i="73"/>
  <c r="AQ34" i="73" s="1"/>
  <c r="AP100" i="73"/>
  <c r="AP106" i="73" s="1"/>
  <c r="AT24" i="79"/>
  <c r="AS55" i="80" s="1"/>
  <c r="AS53" i="80" s="1"/>
  <c r="AS57" i="80" s="1"/>
  <c r="AR53" i="80"/>
  <c r="AR57" i="80" s="1"/>
  <c r="AP41" i="73"/>
  <c r="AP42" i="73" s="1"/>
  <c r="AP43" i="73" s="1"/>
  <c r="AP47" i="73" s="1"/>
  <c r="AP19" i="73" s="1"/>
  <c r="AP26" i="73" s="1"/>
  <c r="AQ53" i="80"/>
  <c r="AQ57" i="80" s="1"/>
  <c r="AP32" i="73"/>
  <c r="AP34" i="73" s="1"/>
  <c r="AQ100" i="73"/>
  <c r="AQ106" i="73" s="1"/>
  <c r="AT32" i="73"/>
  <c r="AT34" i="73" s="1"/>
  <c r="AU53" i="80"/>
  <c r="AU57" i="80" s="1"/>
  <c r="AT100" i="73"/>
  <c r="AT106" i="73" s="1"/>
  <c r="AX49" i="80"/>
  <c r="AX51" i="80" s="1" a="1"/>
  <c r="AX51" i="80" s="1"/>
  <c r="AW38" i="73" s="1"/>
  <c r="AX24" i="79"/>
  <c r="AW55" i="80" s="1"/>
  <c r="AV39" i="73" s="1"/>
  <c r="AY39" i="80" a="1"/>
  <c r="AY39" i="80" s="1"/>
  <c r="AY49" i="80" s="1"/>
  <c r="AO42" i="73"/>
  <c r="AO43" i="73" s="1"/>
  <c r="AO47" i="73" s="1"/>
  <c r="AO19" i="73" s="1"/>
  <c r="AQ42" i="73"/>
  <c r="AQ43" i="73" s="1"/>
  <c r="AQ47" i="73" s="1"/>
  <c r="AQ19" i="73" s="1"/>
  <c r="AQ26" i="73" s="1"/>
  <c r="AU100" i="73"/>
  <c r="AU110" i="73" s="1"/>
  <c r="AU39" i="73"/>
  <c r="AS110" i="73"/>
  <c r="AU18" i="73"/>
  <c r="AT26" i="73"/>
  <c r="AV53" i="80"/>
  <c r="AV57" i="80" s="1"/>
  <c r="AX31" i="73"/>
  <c r="AU32" i="73"/>
  <c r="AU34" i="73" s="1"/>
  <c r="AZ50" i="80"/>
  <c r="AY30" i="73"/>
  <c r="AX29" i="73"/>
  <c r="AY48" i="80"/>
  <c r="AY29" i="73"/>
  <c r="AZ48" i="80"/>
  <c r="AR100" i="73" l="1"/>
  <c r="AR106" i="73" s="1"/>
  <c r="AR39" i="73"/>
  <c r="AR40" i="73" s="1"/>
  <c r="AR41" i="73" s="1"/>
  <c r="AR42" i="73" s="1"/>
  <c r="AR43" i="73" s="1"/>
  <c r="AR47" i="73" s="1"/>
  <c r="AR19" i="73" s="1"/>
  <c r="AQ18" i="73"/>
  <c r="AP110" i="73"/>
  <c r="AR32" i="73"/>
  <c r="AR34" i="73" s="1"/>
  <c r="AQ110" i="73"/>
  <c r="AT110" i="73"/>
  <c r="AO26" i="73"/>
  <c r="AP18" i="73"/>
  <c r="AR18" i="73"/>
  <c r="AV100" i="73"/>
  <c r="AV106" i="73" s="1"/>
  <c r="AW53" i="80"/>
  <c r="AW57" i="80" s="1"/>
  <c r="AV32" i="73"/>
  <c r="AV34" i="73" s="1"/>
  <c r="AX30" i="73"/>
  <c r="AU106" i="73"/>
  <c r="AS42" i="73"/>
  <c r="AS43" i="73" s="1"/>
  <c r="AS47" i="73" s="1"/>
  <c r="AS19" i="73" s="1"/>
  <c r="AU40" i="73"/>
  <c r="AU41" i="73" s="1"/>
  <c r="AV40" i="73"/>
  <c r="AV41" i="73" s="1"/>
  <c r="AY51" i="80" a="1"/>
  <c r="AY51" i="80" s="1"/>
  <c r="AX38" i="73" s="1"/>
  <c r="AZ51" i="80" a="1"/>
  <c r="AZ51" i="80" s="1"/>
  <c r="AY38" i="73" s="1"/>
  <c r="AY24" i="79"/>
  <c r="AX55" i="80" s="1"/>
  <c r="AR110" i="73" l="1"/>
  <c r="AS26" i="73"/>
  <c r="AT18" i="73"/>
  <c r="AR26" i="73"/>
  <c r="AS18" i="73"/>
  <c r="AV110" i="73"/>
  <c r="AV42" i="73"/>
  <c r="AV43" i="73" s="1"/>
  <c r="AV47" i="73" s="1"/>
  <c r="AV19" i="73" s="1"/>
  <c r="AW18" i="73" s="1"/>
  <c r="AU42" i="73"/>
  <c r="AU43" i="73" s="1"/>
  <c r="AU47" i="73" s="1"/>
  <c r="AU19" i="73" s="1"/>
  <c r="AX53" i="80"/>
  <c r="AX57" i="80" s="1"/>
  <c r="AW39" i="73"/>
  <c r="AZ24" i="79"/>
  <c r="AY55" i="80" s="1"/>
  <c r="AX32" i="73" s="1"/>
  <c r="AX34" i="73" s="1"/>
  <c r="BA24" i="79"/>
  <c r="AZ55" i="80" s="1"/>
  <c r="AW32" i="73"/>
  <c r="AW34" i="73" s="1"/>
  <c r="AW100" i="73"/>
  <c r="AU26" i="73" l="1"/>
  <c r="AV18" i="73"/>
  <c r="AV26" i="73"/>
  <c r="AY32" i="73"/>
  <c r="AY34" i="73" s="1"/>
  <c r="AY39" i="73"/>
  <c r="AY53" i="80"/>
  <c r="AY57" i="80" s="1"/>
  <c r="AX39" i="73"/>
  <c r="AW40" i="73"/>
  <c r="AW41" i="73" s="1"/>
  <c r="AX100" i="73"/>
  <c r="AX110" i="73" s="1"/>
  <c r="AZ53" i="80"/>
  <c r="AZ57" i="80" s="1"/>
  <c r="AY100" i="73"/>
  <c r="AY110" i="73" s="1"/>
  <c r="AW110" i="73"/>
  <c r="AW106" i="73"/>
  <c r="AX40" i="73" l="1"/>
  <c r="AX41" i="73" s="1"/>
  <c r="AW42" i="73"/>
  <c r="AW43" i="73" s="1"/>
  <c r="AW47" i="73" s="1"/>
  <c r="AW19" i="73" s="1"/>
  <c r="AY40" i="73"/>
  <c r="AY41" i="73" s="1"/>
  <c r="AX106" i="73"/>
  <c r="AY106" i="73"/>
  <c r="AX18" i="73" l="1"/>
  <c r="AW26" i="73"/>
  <c r="AY42" i="73"/>
  <c r="AY43" i="73" s="1"/>
  <c r="AY47" i="73" s="1"/>
  <c r="AY19" i="73" s="1"/>
  <c r="AY26" i="73" s="1"/>
  <c r="AX42" i="73"/>
  <c r="AX43" i="73" s="1"/>
  <c r="AX47" i="73" s="1"/>
  <c r="AX19" i="73" s="1"/>
  <c r="C24" i="73" l="1"/>
  <c r="AG36" i="73"/>
  <c r="Y36" i="73"/>
  <c r="AC36" i="73"/>
  <c r="W36" i="73"/>
  <c r="AO36" i="73"/>
  <c r="AX36" i="73"/>
  <c r="L36" i="73"/>
  <c r="Q36" i="73"/>
  <c r="AL36" i="73"/>
  <c r="Z36" i="73"/>
  <c r="AB24" i="73"/>
  <c r="F36" i="73"/>
  <c r="AD36" i="73"/>
  <c r="AH36" i="73"/>
  <c r="K36" i="73"/>
  <c r="AT36" i="73"/>
  <c r="B36" i="73"/>
  <c r="AM36" i="73"/>
  <c r="G36" i="73"/>
  <c r="N24" i="73"/>
  <c r="AX26" i="73"/>
  <c r="AS24" i="73"/>
  <c r="AO24" i="73"/>
  <c r="Q24" i="73"/>
  <c r="AF24" i="73"/>
  <c r="AK24" i="73"/>
  <c r="U24" i="73"/>
  <c r="J24" i="73"/>
  <c r="AJ24" i="73"/>
  <c r="X24" i="73"/>
  <c r="L24" i="73"/>
  <c r="AW24" i="73"/>
  <c r="AE24" i="73"/>
  <c r="O24" i="73"/>
  <c r="AU24" i="73"/>
  <c r="AQ36" i="73"/>
  <c r="AK36" i="73"/>
  <c r="S36" i="73"/>
  <c r="AF36" i="73"/>
  <c r="Y24" i="73"/>
  <c r="H24" i="73"/>
  <c r="I24" i="73"/>
  <c r="AD24" i="73"/>
  <c r="AV24" i="73"/>
  <c r="V24" i="73"/>
  <c r="G24" i="73"/>
  <c r="AA36" i="73"/>
  <c r="H36" i="73"/>
  <c r="J36" i="73"/>
  <c r="AI36" i="73"/>
  <c r="R36" i="73"/>
  <c r="T36" i="73"/>
  <c r="AY18" i="73"/>
  <c r="B4" i="73" s="1"/>
  <c r="N11" i="73" s="1"/>
  <c r="AI24" i="73"/>
  <c r="T24" i="73"/>
  <c r="B93" i="73"/>
  <c r="E24" i="73"/>
  <c r="AH24" i="73"/>
  <c r="F24" i="73"/>
  <c r="AC24" i="73"/>
  <c r="P24" i="73"/>
  <c r="AT24" i="73"/>
  <c r="AG24" i="73"/>
  <c r="R24" i="73"/>
  <c r="D24" i="73"/>
  <c r="AP24" i="73"/>
  <c r="Z24" i="73"/>
  <c r="Q11" i="73"/>
  <c r="D36" i="73"/>
  <c r="O36" i="73"/>
  <c r="AE36" i="73"/>
  <c r="AS36" i="73"/>
  <c r="C36" i="73"/>
  <c r="U36" i="73"/>
  <c r="M36" i="73"/>
  <c r="AB36" i="73"/>
  <c r="I36" i="73"/>
  <c r="AY24" i="73"/>
  <c r="M24" i="73"/>
  <c r="AA24" i="73"/>
  <c r="AQ24" i="73"/>
  <c r="K24" i="73"/>
  <c r="AR24" i="73"/>
  <c r="AU36" i="73"/>
  <c r="AN36" i="73"/>
  <c r="N36" i="73"/>
  <c r="AV36" i="73"/>
  <c r="AP36" i="73"/>
  <c r="P36" i="73"/>
  <c r="AN24" i="73"/>
  <c r="AL24" i="73"/>
  <c r="AM24" i="73"/>
  <c r="W24" i="73"/>
  <c r="AX24" i="73"/>
  <c r="S24" i="73"/>
  <c r="AW36" i="73"/>
  <c r="X36" i="73"/>
  <c r="E36" i="73"/>
  <c r="AJ36" i="73"/>
  <c r="AR36" i="73"/>
  <c r="AY36" i="73"/>
  <c r="B24" i="73"/>
  <c r="V36" i="73"/>
  <c r="B94" i="73" l="1"/>
  <c r="B96" i="73" s="1"/>
  <c r="B6" i="73"/>
  <c r="P11" i="73" s="1"/>
  <c r="B5" i="73"/>
  <c r="O11" i="73" s="1"/>
  <c r="B95" i="73" l="1"/>
  <c r="B90" i="73" s="1"/>
</calcChain>
</file>

<file path=xl/comments1.xml><?xml version="1.0" encoding="utf-8"?>
<comments xmlns="http://schemas.openxmlformats.org/spreadsheetml/2006/main">
  <authors>
    <author>viganbe</author>
  </authors>
  <commentList>
    <comment ref="K24" authorId="0">
      <text>
        <r>
          <rPr>
            <sz val="8"/>
            <color indexed="81"/>
            <rFont val="Tahoma"/>
            <family val="2"/>
          </rPr>
          <t>= 1 if assessment of technical basis was done on portfolio experience of the same product less than 3 years ago 
= 0,5  if assessment of technical basis was done on portfolio experience of a product belonging to the same product family less than 3 years ago OR technical basis is assessed on a Xtab/Chain Ladder of the same product OR technical basis is given by a reinsurer
= 0,25 if technical basis is assessed on national statistics data OR technical basis is assessed on a Xtab/Chain Ladder of a product belonging to the same product family 
= 0 if other cases</t>
        </r>
      </text>
    </comment>
    <comment ref="K25" authorId="0">
      <text>
        <r>
          <rPr>
            <sz val="8"/>
            <color indexed="81"/>
            <rFont val="Tahoma"/>
            <family val="2"/>
          </rPr>
          <t>= 1 if assessment of technical basis was done on portfolio experience of the same product less than 3 years ago 
= 0,5  if assessment of technical basis was done on portfolio experience of a product belonging to the same product family less than 3 years ago OR technical basis is assessed on a Xtab/Chain Ladder of the same product OR technical basis is given by a reinsurer
= 0,25 if technical basis is assessed on national statistics data OR technical basis is assessed on a Xtab/Chain Ladder of a product belonging to the same product family 
= 0 if other cases</t>
        </r>
      </text>
    </comment>
    <comment ref="K26" authorId="0">
      <text>
        <r>
          <rPr>
            <sz val="8"/>
            <color indexed="81"/>
            <rFont val="Tahoma"/>
            <family val="2"/>
          </rPr>
          <t>= Additional amount paid in surplus to acquire the business (Euros)</t>
        </r>
      </text>
    </comment>
  </commentList>
</comments>
</file>

<file path=xl/comments2.xml><?xml version="1.0" encoding="utf-8"?>
<comments xmlns="http://schemas.openxmlformats.org/spreadsheetml/2006/main">
  <authors>
    <author>moisygr</author>
  </authors>
  <commentList>
    <comment ref="B3" authorId="0">
      <text>
        <r>
          <rPr>
            <b/>
            <sz val="8"/>
            <color indexed="81"/>
            <rFont val="Tahoma"/>
            <family val="2"/>
          </rPr>
          <t>moisygr:</t>
        </r>
        <r>
          <rPr>
            <sz val="8"/>
            <color indexed="81"/>
            <rFont val="Tahoma"/>
            <family val="2"/>
          </rPr>
          <t xml:space="preserve">
i.e. average total duration of the contracts (and not residual duration)</t>
        </r>
      </text>
    </comment>
  </commentList>
</comments>
</file>

<file path=xl/sharedStrings.xml><?xml version="1.0" encoding="utf-8"?>
<sst xmlns="http://schemas.openxmlformats.org/spreadsheetml/2006/main" count="1442" uniqueCount="738">
  <si>
    <t>* Fixed Income</t>
  </si>
  <si>
    <t>* Variable Income</t>
  </si>
  <si>
    <t>- Global</t>
  </si>
  <si>
    <t>- Others</t>
  </si>
  <si>
    <t>Correlation Down</t>
  </si>
  <si>
    <t>Property</t>
  </si>
  <si>
    <t>Illiquidity Premium</t>
  </si>
  <si>
    <t>Correlation Up</t>
  </si>
  <si>
    <t>Duration</t>
  </si>
  <si>
    <t>Shock</t>
  </si>
  <si>
    <t>Maturity</t>
  </si>
  <si>
    <t>SCR</t>
  </si>
  <si>
    <t>Death</t>
  </si>
  <si>
    <t>Information quality factor</t>
  </si>
  <si>
    <t>IROE - Solvency 1</t>
  </si>
  <si>
    <t>IROE - Solvency 2</t>
  </si>
  <si>
    <t>Overheads</t>
  </si>
  <si>
    <t>1-</t>
  </si>
  <si>
    <t>Country</t>
  </si>
  <si>
    <t>2-</t>
  </si>
  <si>
    <t>Bonds</t>
  </si>
  <si>
    <t>- Corporate</t>
  </si>
  <si>
    <t>- State</t>
  </si>
  <si>
    <t>Real Estate</t>
  </si>
  <si>
    <t>Equity</t>
  </si>
  <si>
    <t>Credit products</t>
  </si>
  <si>
    <t>Cash</t>
  </si>
  <si>
    <t>Total</t>
  </si>
  <si>
    <t>AAA</t>
  </si>
  <si>
    <t>AA</t>
  </si>
  <si>
    <t>A</t>
  </si>
  <si>
    <t>BBB</t>
  </si>
  <si>
    <t>BB</t>
  </si>
  <si>
    <t>B</t>
  </si>
  <si>
    <t>CCC or lower</t>
  </si>
  <si>
    <t>Unrated</t>
  </si>
  <si>
    <t>3-</t>
  </si>
  <si>
    <t>Liabilities</t>
  </si>
  <si>
    <t>Shareholders' equity</t>
  </si>
  <si>
    <t>Technical provisions</t>
  </si>
  <si>
    <t>4-</t>
  </si>
  <si>
    <t>5-</t>
  </si>
  <si>
    <t>6-</t>
  </si>
  <si>
    <t>Spread</t>
  </si>
  <si>
    <t>Concentration</t>
  </si>
  <si>
    <t>Currency</t>
  </si>
  <si>
    <t>7-</t>
  </si>
  <si>
    <t>Assets</t>
  </si>
  <si>
    <t>- Structured</t>
  </si>
  <si>
    <t>- Derivatives</t>
  </si>
  <si>
    <t>- Other economical ShE</t>
  </si>
  <si>
    <t>Duration of the different items</t>
  </si>
  <si>
    <t>BSCR</t>
  </si>
  <si>
    <t>Retail</t>
  </si>
  <si>
    <t>No</t>
  </si>
  <si>
    <t>GENERAL INPUTS</t>
  </si>
  <si>
    <t>France</t>
  </si>
  <si>
    <t>Interest Rate Yield Curve</t>
  </si>
  <si>
    <t>Central Yield Curve</t>
  </si>
  <si>
    <t>Central Yield Curve incl. Ill Premium</t>
  </si>
  <si>
    <t>Shocked Yield Curves</t>
  </si>
  <si>
    <t>- shock up</t>
  </si>
  <si>
    <t>- shock down</t>
  </si>
  <si>
    <t>Shocks to be applied</t>
  </si>
  <si>
    <t>a - Interest Rate shocks</t>
  </si>
  <si>
    <t>Shock up</t>
  </si>
  <si>
    <t>Shock down</t>
  </si>
  <si>
    <t>b- Equity shocks</t>
  </si>
  <si>
    <t>Global equity</t>
  </si>
  <si>
    <t>Other equity</t>
  </si>
  <si>
    <t>c- Property shock</t>
  </si>
  <si>
    <t>d- Spread shocks</t>
  </si>
  <si>
    <t>e- Illiquidity Premium Shock</t>
  </si>
  <si>
    <t>Illiquidity Premium Shock</t>
  </si>
  <si>
    <t>Correlation Matrixes</t>
  </si>
  <si>
    <t>Interest Rate</t>
  </si>
  <si>
    <t>Balance Sheet before Stress Tests</t>
  </si>
  <si>
    <t>Balance Sheet after Interest Rate Shock</t>
  </si>
  <si>
    <t>a - Upward shock on interest rates</t>
  </si>
  <si>
    <t>b - Downward shock on interest rates</t>
  </si>
  <si>
    <t>Balance Sheet after Property Shock</t>
  </si>
  <si>
    <t>Capital Charge for Spread Risk</t>
  </si>
  <si>
    <t>Capital charge</t>
  </si>
  <si>
    <t>Capital Charge for Illiquidity Premium Risk</t>
  </si>
  <si>
    <t>Overall Capital Charge for Market Risk</t>
  </si>
  <si>
    <t>Capital Charges</t>
  </si>
  <si>
    <t>Total Capital Charge</t>
  </si>
  <si>
    <t>Diversification</t>
  </si>
  <si>
    <t>REFERENCE RATES</t>
  </si>
  <si>
    <t>End of period</t>
  </si>
  <si>
    <t>May 2011</t>
  </si>
  <si>
    <t>3 months</t>
  </si>
  <si>
    <t>1 year</t>
  </si>
  <si>
    <t>2 years</t>
  </si>
  <si>
    <t>3 years</t>
  </si>
  <si>
    <t>4 years</t>
  </si>
  <si>
    <t>5 years</t>
  </si>
  <si>
    <t>6 years</t>
  </si>
  <si>
    <t>7 years</t>
  </si>
  <si>
    <t>8 years</t>
  </si>
  <si>
    <t>9 years</t>
  </si>
  <si>
    <t>10 years</t>
  </si>
  <si>
    <t>11 years</t>
  </si>
  <si>
    <t>12 years</t>
  </si>
  <si>
    <t>13 years</t>
  </si>
  <si>
    <t>14 years</t>
  </si>
  <si>
    <t>15 years</t>
  </si>
  <si>
    <t>16 years</t>
  </si>
  <si>
    <t>17 years</t>
  </si>
  <si>
    <t>18 years</t>
  </si>
  <si>
    <t>19 years</t>
  </si>
  <si>
    <t>20 years</t>
  </si>
  <si>
    <t>Europe</t>
  </si>
  <si>
    <t>Algeria</t>
  </si>
  <si>
    <t>Austria</t>
  </si>
  <si>
    <t>Belgium</t>
  </si>
  <si>
    <t>Bulgaria</t>
  </si>
  <si>
    <t>Croatia</t>
  </si>
  <si>
    <t>Czech Republic</t>
  </si>
  <si>
    <t>Denmark</t>
  </si>
  <si>
    <t>Finland</t>
  </si>
  <si>
    <t>Germany</t>
  </si>
  <si>
    <t>Hungary</t>
  </si>
  <si>
    <t>Italy</t>
  </si>
  <si>
    <t>Luxemburg</t>
  </si>
  <si>
    <t>Netherlands</t>
  </si>
  <si>
    <t>Norway</t>
  </si>
  <si>
    <t>Poland</t>
  </si>
  <si>
    <t>Portugal</t>
  </si>
  <si>
    <t>Romania</t>
  </si>
  <si>
    <t>Russia</t>
  </si>
  <si>
    <t>Slovakia</t>
  </si>
  <si>
    <t>Spain</t>
  </si>
  <si>
    <t>Sweden</t>
  </si>
  <si>
    <t>Turkey</t>
  </si>
  <si>
    <t>Ukraine</t>
  </si>
  <si>
    <t>United Kingdom</t>
  </si>
  <si>
    <t>Asia</t>
  </si>
  <si>
    <t>India</t>
  </si>
  <si>
    <t>Japan</t>
  </si>
  <si>
    <t>South Korea</t>
  </si>
  <si>
    <t>Taiwan</t>
  </si>
  <si>
    <t>Thailand</t>
  </si>
  <si>
    <t>Vietnam</t>
  </si>
  <si>
    <t>Latin America</t>
  </si>
  <si>
    <t>Argentina</t>
  </si>
  <si>
    <t>Brazil</t>
  </si>
  <si>
    <t>Chile</t>
  </si>
  <si>
    <t>Colombia</t>
  </si>
  <si>
    <t>Mexico</t>
  </si>
  <si>
    <t>Peru</t>
  </si>
  <si>
    <t>ILLIQUIDITY PREMIUMS</t>
  </si>
  <si>
    <t>December 2010</t>
  </si>
  <si>
    <t>21 years</t>
  </si>
  <si>
    <t>22 years</t>
  </si>
  <si>
    <t>23 years</t>
  </si>
  <si>
    <t>24 years</t>
  </si>
  <si>
    <t>25 years</t>
  </si>
  <si>
    <t>26 years</t>
  </si>
  <si>
    <t>27 years</t>
  </si>
  <si>
    <t>28 years</t>
  </si>
  <si>
    <t>29 years</t>
  </si>
  <si>
    <t>30 years</t>
  </si>
  <si>
    <t>Countries</t>
  </si>
  <si>
    <t>- shock illiquidity premium</t>
  </si>
  <si>
    <t>Global</t>
  </si>
  <si>
    <t>Product</t>
  </si>
  <si>
    <t>Risk Premium repartition</t>
  </si>
  <si>
    <t>Loss Ratios (PTLR)</t>
  </si>
  <si>
    <t>Type of premium</t>
  </si>
  <si>
    <t>Corporate Tax rate</t>
  </si>
  <si>
    <t>Annual Lapse rate</t>
  </si>
  <si>
    <t>Life</t>
  </si>
  <si>
    <t>Discount rate</t>
  </si>
  <si>
    <t>Health SLT</t>
  </si>
  <si>
    <t xml:space="preserve">Capital remuneration rate </t>
  </si>
  <si>
    <t>Premium revisability on stock?</t>
  </si>
  <si>
    <t>Yes</t>
  </si>
  <si>
    <t>Health Non SLT - IncProt</t>
  </si>
  <si>
    <t>Retail / non retail</t>
  </si>
  <si>
    <t>Policy duration (without lapse)</t>
  </si>
  <si>
    <t>Health Non SLT - Medex</t>
  </si>
  <si>
    <t>Variable Commission</t>
  </si>
  <si>
    <t>Life (incl. non unbundled TPD)</t>
  </si>
  <si>
    <t>Other Non Life</t>
  </si>
  <si>
    <t>Result put into equalization reserve</t>
  </si>
  <si>
    <t>Partner Direct Variable Commission</t>
  </si>
  <si>
    <t>Claim management overheads</t>
  </si>
  <si>
    <t>Partner Deffered Variable Commission</t>
  </si>
  <si>
    <t>Loss Carried Forward?</t>
  </si>
  <si>
    <t>Loadings</t>
  </si>
  <si>
    <t>Asset by type</t>
  </si>
  <si>
    <t>Commission</t>
  </si>
  <si>
    <t>State bond, fixed interest rate</t>
  </si>
  <si>
    <t>Insurer capital cost loading</t>
  </si>
  <si>
    <t>State bond, variable interest rate</t>
  </si>
  <si>
    <t>Acquisition costs loading</t>
  </si>
  <si>
    <t>Corporate bond, fixed interest rate</t>
  </si>
  <si>
    <t>Operating expenses loading</t>
  </si>
  <si>
    <t>Corporate bond, variable interest rate</t>
  </si>
  <si>
    <t>Equity - OECD zone</t>
  </si>
  <si>
    <t>Asset by rating</t>
  </si>
  <si>
    <t>Equity - Non OECD zone</t>
  </si>
  <si>
    <t>Exposed Amount</t>
  </si>
  <si>
    <t>Initial stock of policies</t>
  </si>
  <si>
    <t>Structured Credit</t>
  </si>
  <si>
    <t>Monthly number of new policies on a cruse-speed basis</t>
  </si>
  <si>
    <t>Credit Derivatives</t>
  </si>
  <si>
    <t>Average policy duration</t>
  </si>
  <si>
    <t>Average monthly premium excluding commission</t>
  </si>
  <si>
    <t>Confidence in technical basis quality</t>
  </si>
  <si>
    <t>Confidence in information quality</t>
  </si>
  <si>
    <t>Upfront Payment</t>
  </si>
  <si>
    <t>Production &amp; Product</t>
  </si>
  <si>
    <t>Number of new contracts</t>
  </si>
  <si>
    <t>Total Death benefit - end of year</t>
  </si>
  <si>
    <t>Premium Data</t>
  </si>
  <si>
    <t>Written Premium Net of Tax</t>
  </si>
  <si>
    <t>bop Premium Reserve net of DAC</t>
  </si>
  <si>
    <t>Earned Risk Premium</t>
  </si>
  <si>
    <t>Earned Insurer's loadings (Opex + Margin)</t>
  </si>
  <si>
    <t>Claim Charge</t>
  </si>
  <si>
    <t>bop Claims Reserve</t>
  </si>
  <si>
    <t>Total Claim Incurred</t>
  </si>
  <si>
    <t>Technical Result</t>
  </si>
  <si>
    <t>bop Equalization Reserve</t>
  </si>
  <si>
    <t>Profitability</t>
  </si>
  <si>
    <t>Overheads (Real costs)</t>
  </si>
  <si>
    <t>Financial Margin on Reserve</t>
  </si>
  <si>
    <t>Gross Operating Income (including capital remuneration)</t>
  </si>
  <si>
    <t>Financial Margin on Capital</t>
  </si>
  <si>
    <t>eop Solvency I Required Capital</t>
  </si>
  <si>
    <t>Temp. Disability</t>
  </si>
  <si>
    <t>Waiting period (in months)</t>
  </si>
  <si>
    <t>Max. number of benefit (in months)</t>
  </si>
  <si>
    <t>End of month</t>
  </si>
  <si>
    <t>Maintenance Curve</t>
  </si>
  <si>
    <t>Solvency 2</t>
  </si>
  <si>
    <t>Solvency 1</t>
  </si>
  <si>
    <t>IROE</t>
  </si>
  <si>
    <t>Part of market risk</t>
  </si>
  <si>
    <t>Details on S2 Exposed Amount - To be copied in EARS</t>
  </si>
  <si>
    <t>Recalculated single premium</t>
  </si>
  <si>
    <t>Monthly number of new insureds on a cruse-speed basis</t>
  </si>
  <si>
    <t>Average Monthly premium excl. Commission</t>
  </si>
  <si>
    <t>Duration of new production necessary before detecting a problem on loss-ratio</t>
  </si>
  <si>
    <t>Average Duration of contracts</t>
  </si>
  <si>
    <t>Run-off (=R) or Cut-off (=C)</t>
  </si>
  <si>
    <t>Technical Loss Ratio</t>
  </si>
  <si>
    <t>Technical basis quality factor</t>
  </si>
  <si>
    <t>Exposed Amount - Solvency 2</t>
  </si>
  <si>
    <t>Exposed Amount - Part of market risk</t>
  </si>
  <si>
    <t>SCR Maximum</t>
  </si>
  <si>
    <t>Details on IROE</t>
  </si>
  <si>
    <t>Net Operating Income (excluding financial margin on capital)</t>
  </si>
  <si>
    <t>SI Required Capital - beginning of year</t>
  </si>
  <si>
    <t>SI Required Capital - end of year</t>
  </si>
  <si>
    <t>SII Required Capital - beginning of year</t>
  </si>
  <si>
    <t>SII Required Capital - end of year</t>
  </si>
  <si>
    <t>Discount Ratio</t>
  </si>
  <si>
    <t>Details on SCR</t>
  </si>
  <si>
    <t>Market risk</t>
  </si>
  <si>
    <t>Default risk - not calculated</t>
  </si>
  <si>
    <t>Life risk</t>
  </si>
  <si>
    <t>Health risk</t>
  </si>
  <si>
    <t>Non Life risk</t>
  </si>
  <si>
    <t>Operationnal risk</t>
  </si>
  <si>
    <t>Diversification effect</t>
  </si>
  <si>
    <t>Details on Solvency 2 Exposed Amount</t>
  </si>
  <si>
    <t>Number of months.contract of exposition</t>
  </si>
  <si>
    <t>Flow</t>
  </si>
  <si>
    <t>Stock</t>
  </si>
  <si>
    <t>Exposure in case of Run-Off</t>
  </si>
  <si>
    <t>Exposure in case of Cut-Off</t>
  </si>
  <si>
    <t>Run-off or Cut-off</t>
  </si>
  <si>
    <t>Monthly number of new policies in a cruise-speed basis</t>
  </si>
  <si>
    <t>New production necessary before detecting a issue on LR</t>
  </si>
  <si>
    <t>Qualitative factors</t>
  </si>
  <si>
    <t>Solvency 1 monthly commitment</t>
  </si>
  <si>
    <t>Average Monthly premium excl. Comm°</t>
  </si>
  <si>
    <t>Solvency 2 monthly commitment (incl. Upfront Commission)</t>
  </si>
  <si>
    <t>Credit Risk Rate on Upfront Payment</t>
  </si>
  <si>
    <t>Maximum SCR</t>
  </si>
  <si>
    <t>Year of maximum SCR</t>
  </si>
  <si>
    <t>Number of insured generating SCR</t>
  </si>
  <si>
    <t>Duration generating SCR</t>
  </si>
  <si>
    <t>Details on</t>
  </si>
  <si>
    <t>Volume of SCR - shock</t>
  </si>
  <si>
    <t>Volume of SCR - Health Premium &amp; reserve</t>
  </si>
  <si>
    <t xml:space="preserve">Volume of SCR - Non Life Premium &amp; reserve </t>
  </si>
  <si>
    <t>Number of insured generating SCR - shock</t>
  </si>
  <si>
    <t>Number of insured generating SCR - Health Premium &amp; Reserve</t>
  </si>
  <si>
    <t>Number of insured generating SCR - Non Life Premium &amp; Reserve</t>
  </si>
  <si>
    <t>Number of insured generating SCR - Total</t>
  </si>
  <si>
    <t>Duration generating SCR - shock</t>
  </si>
  <si>
    <t>Duration generating SCR - Health Premium &amp; Reserve</t>
  </si>
  <si>
    <t>Duration generating SCR - Non Life Premium &amp; Reserve</t>
  </si>
  <si>
    <t>Duration generating SCR - Total</t>
  </si>
  <si>
    <t>EIOPA parameters (QIS5)</t>
  </si>
  <si>
    <t>Arena Scenario</t>
  </si>
  <si>
    <t>Pandemic scenario</t>
  </si>
  <si>
    <t>Non Life - Motor</t>
  </si>
  <si>
    <t>Non Life - Fire</t>
  </si>
  <si>
    <t>Non Life - Miscellaneous</t>
  </si>
  <si>
    <t>Non Life - Cat</t>
  </si>
  <si>
    <t>Asset
Cash</t>
  </si>
  <si>
    <t>Assets
Corporate Bonds</t>
  </si>
  <si>
    <t>Assets
Corporate Bonds per rating</t>
  </si>
  <si>
    <t>Assets
State Bonds</t>
  </si>
  <si>
    <t>Assets
Property</t>
  </si>
  <si>
    <t>Assets
Equity</t>
  </si>
  <si>
    <t>1st year</t>
  </si>
  <si>
    <t>Following years</t>
  </si>
  <si>
    <t>Shock on maintenance curve</t>
  </si>
  <si>
    <t>Maintenance curve</t>
  </si>
  <si>
    <t>Country population</t>
  </si>
  <si>
    <t>Arena capacity</t>
  </si>
  <si>
    <t>Best Estimate
Acc death entry rate</t>
  </si>
  <si>
    <t>Additional
Acc death entry rate</t>
  </si>
  <si>
    <t>Acc Death Shock on 1st year loss ratio</t>
  </si>
  <si>
    <t>Best Estimate
TPD entry rate</t>
  </si>
  <si>
    <t>Additional
TPD entry rate</t>
  </si>
  <si>
    <t>TPD Shock on 1st year loss ratio</t>
  </si>
  <si>
    <t>Best Estimate
TD
entry rate</t>
  </si>
  <si>
    <t>Additional
TD
entry rate</t>
  </si>
  <si>
    <t>TD
Shock on 1st year
loss ratio</t>
  </si>
  <si>
    <t>Best Estimate
Hospi
entry rate</t>
  </si>
  <si>
    <t>Additional
Hospi
entry rate</t>
  </si>
  <si>
    <t>Hospi
Shock on 1st year
loss ratio</t>
  </si>
  <si>
    <t>Best Estimate
Medex
entry rate</t>
  </si>
  <si>
    <t>Additional
Medex
entry rate</t>
  </si>
  <si>
    <t>Medex
Shock on 1st year
loss ratio</t>
  </si>
  <si>
    <t>Mkt Premium</t>
  </si>
  <si>
    <t>USP Premium</t>
  </si>
  <si>
    <t>Mkt Reserve</t>
  </si>
  <si>
    <t>USP Reserve</t>
  </si>
  <si>
    <t>Motor</t>
  </si>
  <si>
    <t>Fire &amp; other damage</t>
  </si>
  <si>
    <t>Fixed Interest</t>
  </si>
  <si>
    <t>Variable Interest</t>
  </si>
  <si>
    <t>C</t>
  </si>
  <si>
    <t>PROPERTY</t>
  </si>
  <si>
    <t>Global Index</t>
  </si>
  <si>
    <t>Other Index</t>
  </si>
  <si>
    <t>STRUCTURED_CREDIT</t>
  </si>
  <si>
    <t>Creditor (Life &amp; Health SLT)</t>
  </si>
  <si>
    <t>Mortality shock</t>
  </si>
  <si>
    <t>Longevity shock</t>
  </si>
  <si>
    <t>Disability shock on Loss Ratio</t>
  </si>
  <si>
    <t xml:space="preserve">First year </t>
  </si>
  <si>
    <t>Lapse down shock - Life</t>
  </si>
  <si>
    <t>Lapse down shock - Health SLT</t>
  </si>
  <si>
    <t>Lapse up shock - Life</t>
  </si>
  <si>
    <t>Lapse up shock - Health SLT</t>
  </si>
  <si>
    <t>Mass lapse (Life and Health SLT)</t>
  </si>
  <si>
    <t>Expense shock</t>
  </si>
  <si>
    <t>Cat risk - Death</t>
  </si>
  <si>
    <t>Cat risk - Health</t>
  </si>
  <si>
    <t>Arena (Acc. Death)</t>
  </si>
  <si>
    <t>Arena (TPD)</t>
  </si>
  <si>
    <t>Arena (TD)</t>
  </si>
  <si>
    <t>Arena (Hospi)</t>
  </si>
  <si>
    <t>Arena (Medex)</t>
  </si>
  <si>
    <t>Pandemy (TPD)</t>
  </si>
  <si>
    <t>Pandemy (TD)</t>
  </si>
  <si>
    <t>Health non SLT</t>
  </si>
  <si>
    <t>Lapse down shock</t>
  </si>
  <si>
    <t>Lapse up shock</t>
  </si>
  <si>
    <t>Mass lapse shock</t>
  </si>
  <si>
    <t>Sigma Premium - Medex</t>
  </si>
  <si>
    <t>Sigma Reserve - Medex</t>
  </si>
  <si>
    <t>Sigma Premium - IncProt</t>
  </si>
  <si>
    <t>Sigma Reserve - IncProt</t>
  </si>
  <si>
    <t>Non Life</t>
  </si>
  <si>
    <t>Sigma Premium - Motor</t>
  </si>
  <si>
    <t>Sigma Reserve - Motor</t>
  </si>
  <si>
    <t>Sigma Premium - Fire</t>
  </si>
  <si>
    <t>Sigma Reserve - Fire</t>
  </si>
  <si>
    <t>SCRmkt</t>
  </si>
  <si>
    <t>SCRdef</t>
  </si>
  <si>
    <t>SCRlife</t>
  </si>
  <si>
    <t>SCRhealth</t>
  </si>
  <si>
    <t>SCRnl</t>
  </si>
  <si>
    <t>Sigma Premium - Miscellaneous</t>
  </si>
  <si>
    <t>Sigma Reserve - Miscellaneous</t>
  </si>
  <si>
    <t>Cat - Motor</t>
  </si>
  <si>
    <t>Cat - Fire &amp; Other damage</t>
  </si>
  <si>
    <t>Cat - Miscallaneous</t>
  </si>
  <si>
    <t>Operational</t>
  </si>
  <si>
    <t>Earned Premiums (Life)</t>
  </si>
  <si>
    <t>Market Down</t>
  </si>
  <si>
    <t>LIFEmort</t>
  </si>
  <si>
    <t>LIFElong</t>
  </si>
  <si>
    <t>LIFEdis</t>
  </si>
  <si>
    <t>LIFElapse</t>
  </si>
  <si>
    <t>LIFEexp</t>
  </si>
  <si>
    <t>LIFErev</t>
  </si>
  <si>
    <t>LIFEcat</t>
  </si>
  <si>
    <t>Health</t>
  </si>
  <si>
    <t>HEALTH slt</t>
  </si>
  <si>
    <t>HEALTH nslt</t>
  </si>
  <si>
    <t>HEALTH cat</t>
  </si>
  <si>
    <t>Earned Premiums (SLT)</t>
  </si>
  <si>
    <t>Earned Premiums (NSLT Acc.)</t>
  </si>
  <si>
    <t>Earned Premiums (NSLT Sick.)</t>
  </si>
  <si>
    <t>Earned Premiums (Misc. NonLife)</t>
  </si>
  <si>
    <t>Technical Reserves (Life)</t>
  </si>
  <si>
    <t>Health NSLT</t>
  </si>
  <si>
    <t>SCR medex</t>
  </si>
  <si>
    <t>SCR inc pro</t>
  </si>
  <si>
    <t>SCR wc</t>
  </si>
  <si>
    <t>SCR np reins</t>
  </si>
  <si>
    <t>Technical Reserves (SLT)</t>
  </si>
  <si>
    <t>Technical Reserves (NSLT Acc.)</t>
  </si>
  <si>
    <t>Technical Reserves (NSLT Sick.)</t>
  </si>
  <si>
    <t>Technical Reserves (Misc. NonLife)</t>
  </si>
  <si>
    <t>Market Up</t>
  </si>
  <si>
    <t>HEALTH  SLT</t>
  </si>
  <si>
    <t>HEALTH mort</t>
  </si>
  <si>
    <t>HEALTH long</t>
  </si>
  <si>
    <t>HEALTH dis</t>
  </si>
  <si>
    <t>HEALTH lapse</t>
  </si>
  <si>
    <t>HEALTH exp</t>
  </si>
  <si>
    <t>HEALTH rev</t>
  </si>
  <si>
    <t>Market</t>
  </si>
  <si>
    <t>NL P&amp;R</t>
  </si>
  <si>
    <t>NL lapse</t>
  </si>
  <si>
    <t>NL cat</t>
  </si>
  <si>
    <t>PremiumReserve</t>
  </si>
  <si>
    <t>Illiquidity premium</t>
  </si>
  <si>
    <t>Credit</t>
  </si>
  <si>
    <t>Std probability of default on Upfront commission</t>
  </si>
  <si>
    <t>Interest Rate shocks</t>
  </si>
  <si>
    <t>TD</t>
  </si>
  <si>
    <t>TD - Arena</t>
  </si>
  <si>
    <t>TD - Pandemy</t>
  </si>
  <si>
    <t>Waiting period</t>
  </si>
  <si>
    <t>Max. number of benefit</t>
  </si>
  <si>
    <t>Shock on 1st year entry rate</t>
  </si>
  <si>
    <t>Shock on following years entry rate</t>
  </si>
  <si>
    <t>Expected claim duration</t>
  </si>
  <si>
    <t>Begin of month</t>
  </si>
  <si>
    <t>Central Scenario</t>
  </si>
  <si>
    <t>Shock Scenario</t>
  </si>
  <si>
    <t>(12-rule)</t>
  </si>
  <si>
    <t>(78-rule)</t>
  </si>
  <si>
    <t>Premium dispersion  (12 or 45-rule</t>
  </si>
  <si>
    <t xml:space="preserve"> Combined % of risk premium from </t>
  </si>
  <si>
    <t>Premium dispersion  (12-rule)</t>
  </si>
  <si>
    <t>Health Non SLT Other</t>
  </si>
  <si>
    <t>Health Non SLT Medex</t>
  </si>
  <si>
    <t>Loss Ratio</t>
  </si>
  <si>
    <t>Premium Revisability</t>
  </si>
  <si>
    <t>Total cumulated</t>
  </si>
  <si>
    <t>Health non slt (total)</t>
  </si>
  <si>
    <t>Global Claim Result</t>
  </si>
  <si>
    <t>Death &amp; TPD</t>
  </si>
  <si>
    <t>TPD</t>
  </si>
  <si>
    <t>Mortality risk</t>
  </si>
  <si>
    <t xml:space="preserve">Increase in Claims </t>
  </si>
  <si>
    <t>Increase in Overheads</t>
  </si>
  <si>
    <t>Direct Variable Commission Mitigation</t>
  </si>
  <si>
    <t>Deferred Variable Commission Mitigation</t>
  </si>
  <si>
    <t>Equalization Reserve Mitigation</t>
  </si>
  <si>
    <t>Loss Carry Forward Mitigatio</t>
  </si>
  <si>
    <r>
      <t>Life</t>
    </r>
    <r>
      <rPr>
        <b/>
        <vertAlign val="subscript"/>
        <sz val="12"/>
        <color indexed="9"/>
        <rFont val="Arial"/>
        <family val="2"/>
      </rPr>
      <t xml:space="preserve">mort.  </t>
    </r>
  </si>
  <si>
    <t>Disability risk</t>
  </si>
  <si>
    <t>Increase in Claims (First Year)</t>
  </si>
  <si>
    <t>Increase in Claims (Other Years)</t>
  </si>
  <si>
    <t>Overheads Increase First Year</t>
  </si>
  <si>
    <t>Overheads Increase Following Years</t>
  </si>
  <si>
    <t>Loss Carry Forward Mitigation</t>
  </si>
  <si>
    <r>
      <t>Life</t>
    </r>
    <r>
      <rPr>
        <b/>
        <vertAlign val="subscript"/>
        <sz val="12"/>
        <color indexed="9"/>
        <rFont val="Arial"/>
        <family val="2"/>
      </rPr>
      <t>disab.</t>
    </r>
  </si>
  <si>
    <t>Lapse risk</t>
  </si>
  <si>
    <t>Lapse up Shock</t>
  </si>
  <si>
    <t>Decrease in Opex</t>
  </si>
  <si>
    <t>Decrease in Overheads</t>
  </si>
  <si>
    <t>Decrease in Claims Result</t>
  </si>
  <si>
    <t>Mass Lapse Shock</t>
  </si>
  <si>
    <r>
      <t>Life</t>
    </r>
    <r>
      <rPr>
        <b/>
        <vertAlign val="subscript"/>
        <sz val="12"/>
        <color indexed="9"/>
        <rFont val="Arial"/>
        <family val="2"/>
      </rPr>
      <t>lapse</t>
    </r>
  </si>
  <si>
    <t xml:space="preserve">Expense risk </t>
  </si>
  <si>
    <t xml:space="preserve">Increase in Overheads </t>
  </si>
  <si>
    <r>
      <t>Life</t>
    </r>
    <r>
      <rPr>
        <b/>
        <vertAlign val="subscript"/>
        <sz val="12"/>
        <color indexed="9"/>
        <rFont val="Arial"/>
        <family val="2"/>
      </rPr>
      <t>exp.</t>
    </r>
  </si>
  <si>
    <t xml:space="preserve">Catastrophe risk </t>
  </si>
  <si>
    <t xml:space="preserve">Capital at Risk </t>
  </si>
  <si>
    <r>
      <t>Life</t>
    </r>
    <r>
      <rPr>
        <b/>
        <vertAlign val="subscript"/>
        <sz val="12"/>
        <color indexed="9"/>
        <rFont val="Arial"/>
        <family val="2"/>
      </rPr>
      <t>cat.</t>
    </r>
  </si>
  <si>
    <t>Health Non SLT</t>
  </si>
  <si>
    <t xml:space="preserve">   Health Non SLT - IncProt</t>
  </si>
  <si>
    <t xml:space="preserve">   Health Non SLT - Medex</t>
  </si>
  <si>
    <t>Acc. Death</t>
  </si>
  <si>
    <t>Hospi</t>
  </si>
  <si>
    <t>SLT Disability risk (includes disability &amp; IU guarantees)</t>
  </si>
  <si>
    <t>Claims First Year Increase</t>
  </si>
  <si>
    <t>Claims Next Years Increase</t>
  </si>
  <si>
    <r>
      <t>SLT</t>
    </r>
    <r>
      <rPr>
        <b/>
        <vertAlign val="subscript"/>
        <sz val="12"/>
        <color indexed="9"/>
        <rFont val="Arial"/>
        <family val="2"/>
      </rPr>
      <t>disab.</t>
    </r>
  </si>
  <si>
    <t xml:space="preserve">SLT Lapse risk </t>
  </si>
  <si>
    <t>Decrease in opex</t>
  </si>
  <si>
    <t>Decrease in overheads</t>
  </si>
  <si>
    <t>Decrease in claims result</t>
  </si>
  <si>
    <r>
      <t>SLT</t>
    </r>
    <r>
      <rPr>
        <b/>
        <vertAlign val="subscript"/>
        <sz val="12"/>
        <color indexed="9"/>
        <rFont val="Arial"/>
        <family val="2"/>
      </rPr>
      <t>Lapse</t>
    </r>
  </si>
  <si>
    <t xml:space="preserve">SLT Expenses risk </t>
  </si>
  <si>
    <r>
      <t>SLT</t>
    </r>
    <r>
      <rPr>
        <b/>
        <vertAlign val="subscript"/>
        <sz val="12"/>
        <color indexed="9"/>
        <rFont val="Arial"/>
        <family val="2"/>
      </rPr>
      <t>exp.</t>
    </r>
  </si>
  <si>
    <t>Non SLT Premium &amp; Reserve</t>
  </si>
  <si>
    <t>V Prem IncProt</t>
  </si>
  <si>
    <t>V prem Medex</t>
  </si>
  <si>
    <t>V reserve IncProt</t>
  </si>
  <si>
    <t>V reserve Medex</t>
  </si>
  <si>
    <t>Sigma IncProt</t>
  </si>
  <si>
    <t>Sigma Medex</t>
  </si>
  <si>
    <t>Sigma NSLT</t>
  </si>
  <si>
    <r>
      <t xml:space="preserve">NSLT </t>
    </r>
    <r>
      <rPr>
        <b/>
        <sz val="8"/>
        <color indexed="9"/>
        <rFont val="Arial"/>
        <family val="2"/>
      </rPr>
      <t>P&amp;R</t>
    </r>
  </si>
  <si>
    <t>Non SLT Lapse risk</t>
  </si>
  <si>
    <t>Decrease in opex and margin</t>
  </si>
  <si>
    <r>
      <t>NSLT</t>
    </r>
    <r>
      <rPr>
        <b/>
        <vertAlign val="subscript"/>
        <sz val="12"/>
        <color indexed="9"/>
        <rFont val="Arial"/>
        <family val="2"/>
      </rPr>
      <t>Lapse</t>
    </r>
  </si>
  <si>
    <t>Health Catastrophe risk</t>
  </si>
  <si>
    <t>Arena</t>
  </si>
  <si>
    <t>Accidental Death</t>
  </si>
  <si>
    <t>Medex</t>
  </si>
  <si>
    <t>Increase in overheads</t>
  </si>
  <si>
    <t>Pandemy</t>
  </si>
  <si>
    <t>Cat Pandemic TPD</t>
  </si>
  <si>
    <t>Cat Pandemic TD</t>
  </si>
  <si>
    <t>Cat Pandemic Increase in overheads</t>
  </si>
  <si>
    <r>
      <t>Health</t>
    </r>
    <r>
      <rPr>
        <b/>
        <vertAlign val="subscript"/>
        <sz val="12"/>
        <color indexed="9"/>
        <rFont val="Arial"/>
        <family val="2"/>
      </rPr>
      <t>cat.</t>
    </r>
  </si>
  <si>
    <t>Exposed Amount calculation</t>
  </si>
  <si>
    <t>Nb contract helper</t>
  </si>
  <si>
    <t>Nb Prem medex</t>
  </si>
  <si>
    <t>Nb Prem IncProt</t>
  </si>
  <si>
    <t>Nb reserve Medex</t>
  </si>
  <si>
    <t>Nb Reserve IncProt</t>
  </si>
  <si>
    <t>Nb contract</t>
  </si>
  <si>
    <t>Claim Result Risk</t>
  </si>
  <si>
    <t xml:space="preserve">Other Non Life </t>
  </si>
  <si>
    <t>Non Life Premium &amp; Reserves</t>
  </si>
  <si>
    <t>V Prem - Motor</t>
  </si>
  <si>
    <t>V prem - Fire &amp; Other damage</t>
  </si>
  <si>
    <t>V Prem - Miscellaneous Non Life</t>
  </si>
  <si>
    <t>V reserve - Motor</t>
  </si>
  <si>
    <t>V reserve - Fire &amp; Other damage</t>
  </si>
  <si>
    <t>V reserve - Miscellaneous Non Life</t>
  </si>
  <si>
    <t>sigma - Motor</t>
  </si>
  <si>
    <t>sigma - Fire &amp; Other damage</t>
  </si>
  <si>
    <t>sigma - Miscellaneous Non Life</t>
  </si>
  <si>
    <t>sigma</t>
  </si>
  <si>
    <r>
      <t>NonLife</t>
    </r>
    <r>
      <rPr>
        <b/>
        <vertAlign val="subscript"/>
        <sz val="12"/>
        <color indexed="9"/>
        <rFont val="Arial"/>
        <family val="2"/>
      </rPr>
      <t>P&amp;R</t>
    </r>
  </si>
  <si>
    <t>Non Life Lapse risk</t>
  </si>
  <si>
    <r>
      <t>NonLife</t>
    </r>
    <r>
      <rPr>
        <b/>
        <vertAlign val="subscript"/>
        <sz val="12"/>
        <color indexed="9"/>
        <rFont val="Arial"/>
        <family val="2"/>
      </rPr>
      <t>Lapse</t>
    </r>
  </si>
  <si>
    <t>Non Life Catastrophe risk</t>
  </si>
  <si>
    <t>Fire &amp; Other damage</t>
  </si>
  <si>
    <t>Miscellaneous Non Life</t>
  </si>
  <si>
    <r>
      <t>NonLife</t>
    </r>
    <r>
      <rPr>
        <b/>
        <vertAlign val="subscript"/>
        <sz val="12"/>
        <color indexed="9"/>
        <rFont val="Arial"/>
        <family val="2"/>
      </rPr>
      <t>Cat.</t>
    </r>
  </si>
  <si>
    <t>Nb Prem - Motor</t>
  </si>
  <si>
    <t>Nb Prem - Fire &amp; Other damage</t>
  </si>
  <si>
    <t>Nb Prem - Miscellaneous Non Life</t>
  </si>
  <si>
    <t>Nb reserve - Motor</t>
  </si>
  <si>
    <t>Nb reserve - Fire &amp; Other damage</t>
  </si>
  <si>
    <t>Nb reserve - Miscellaneous Non Life</t>
  </si>
  <si>
    <t>Effect</t>
  </si>
  <si>
    <t xml:space="preserve">Factor  </t>
  </si>
  <si>
    <r>
      <t>Life</t>
    </r>
    <r>
      <rPr>
        <i/>
        <sz val="8"/>
        <color indexed="23"/>
        <rFont val="Arial"/>
        <family val="2"/>
      </rPr>
      <t xml:space="preserve"> </t>
    </r>
  </si>
  <si>
    <t>Earned Premiums (NSLT IncProt)</t>
  </si>
  <si>
    <t>Earned Premiums (NSLT Medex)</t>
  </si>
  <si>
    <t>Earned Premiums (Other NonLife)</t>
  </si>
  <si>
    <t>[1]</t>
  </si>
  <si>
    <t>[2]</t>
  </si>
  <si>
    <r>
      <t>SCR</t>
    </r>
    <r>
      <rPr>
        <b/>
        <vertAlign val="subscript"/>
        <sz val="12"/>
        <color indexed="9"/>
        <rFont val="Arial"/>
        <family val="2"/>
      </rPr>
      <t>op.</t>
    </r>
  </si>
  <si>
    <r>
      <t xml:space="preserve">MKT </t>
    </r>
    <r>
      <rPr>
        <b/>
        <vertAlign val="subscript"/>
        <sz val="12"/>
        <rFont val="Arial"/>
        <family val="2"/>
      </rPr>
      <t>Int</t>
    </r>
  </si>
  <si>
    <r>
      <t xml:space="preserve">MKT </t>
    </r>
    <r>
      <rPr>
        <b/>
        <vertAlign val="subscript"/>
        <sz val="12"/>
        <rFont val="Arial"/>
        <family val="2"/>
      </rPr>
      <t>Eq</t>
    </r>
  </si>
  <si>
    <r>
      <t xml:space="preserve">MKT </t>
    </r>
    <r>
      <rPr>
        <b/>
        <vertAlign val="subscript"/>
        <sz val="12"/>
        <rFont val="Arial"/>
        <family val="2"/>
      </rPr>
      <t>Prop</t>
    </r>
  </si>
  <si>
    <r>
      <t xml:space="preserve">MKT </t>
    </r>
    <r>
      <rPr>
        <b/>
        <vertAlign val="subscript"/>
        <sz val="12"/>
        <rFont val="Arial"/>
        <family val="2"/>
      </rPr>
      <t>Sp</t>
    </r>
  </si>
  <si>
    <r>
      <t xml:space="preserve">MKT </t>
    </r>
    <r>
      <rPr>
        <b/>
        <vertAlign val="subscript"/>
        <sz val="11"/>
        <rFont val="Arial"/>
        <family val="2"/>
      </rPr>
      <t>Curr</t>
    </r>
  </si>
  <si>
    <r>
      <t xml:space="preserve">MKT </t>
    </r>
    <r>
      <rPr>
        <b/>
        <vertAlign val="subscript"/>
        <sz val="12"/>
        <rFont val="Arial"/>
        <family val="2"/>
      </rPr>
      <t>Conc</t>
    </r>
  </si>
  <si>
    <r>
      <t xml:space="preserve">MKT </t>
    </r>
    <r>
      <rPr>
        <b/>
        <vertAlign val="subscript"/>
        <sz val="11"/>
        <rFont val="Arial"/>
        <family val="2"/>
      </rPr>
      <t>i</t>
    </r>
    <r>
      <rPr>
        <b/>
        <vertAlign val="subscript"/>
        <sz val="12"/>
        <rFont val="Arial"/>
        <family val="2"/>
      </rPr>
      <t>lliq</t>
    </r>
  </si>
  <si>
    <r>
      <t xml:space="preserve">SCR </t>
    </r>
    <r>
      <rPr>
        <b/>
        <vertAlign val="subscript"/>
        <sz val="12"/>
        <rFont val="Arial"/>
        <family val="2"/>
      </rPr>
      <t>Mkt</t>
    </r>
  </si>
  <si>
    <r>
      <t xml:space="preserve">SCR </t>
    </r>
    <r>
      <rPr>
        <b/>
        <vertAlign val="subscript"/>
        <sz val="12"/>
        <rFont val="Arial"/>
        <family val="2"/>
      </rPr>
      <t>Def</t>
    </r>
  </si>
  <si>
    <r>
      <t xml:space="preserve">LIFE </t>
    </r>
    <r>
      <rPr>
        <b/>
        <vertAlign val="subscript"/>
        <sz val="12"/>
        <rFont val="Arial"/>
        <family val="2"/>
      </rPr>
      <t>Mort</t>
    </r>
  </si>
  <si>
    <r>
      <t xml:space="preserve">LIFE </t>
    </r>
    <r>
      <rPr>
        <b/>
        <vertAlign val="subscript"/>
        <sz val="12"/>
        <rFont val="Arial"/>
        <family val="2"/>
      </rPr>
      <t>Long</t>
    </r>
  </si>
  <si>
    <r>
      <t xml:space="preserve">LIFE </t>
    </r>
    <r>
      <rPr>
        <b/>
        <vertAlign val="subscript"/>
        <sz val="12"/>
        <rFont val="Arial"/>
        <family val="2"/>
      </rPr>
      <t>Disab</t>
    </r>
  </si>
  <si>
    <r>
      <t xml:space="preserve">LIFE </t>
    </r>
    <r>
      <rPr>
        <b/>
        <vertAlign val="subscript"/>
        <sz val="12"/>
        <rFont val="Arial"/>
        <family val="2"/>
      </rPr>
      <t>Lapse</t>
    </r>
  </si>
  <si>
    <r>
      <t xml:space="preserve">LIFE </t>
    </r>
    <r>
      <rPr>
        <b/>
        <vertAlign val="subscript"/>
        <sz val="12"/>
        <rFont val="Arial"/>
        <family val="2"/>
      </rPr>
      <t>Exp</t>
    </r>
  </si>
  <si>
    <r>
      <t xml:space="preserve">LIFE </t>
    </r>
    <r>
      <rPr>
        <b/>
        <vertAlign val="subscript"/>
        <sz val="12"/>
        <rFont val="Arial"/>
        <family val="2"/>
      </rPr>
      <t>Rev</t>
    </r>
  </si>
  <si>
    <r>
      <rPr>
        <b/>
        <sz val="12"/>
        <rFont val="Arial"/>
        <family val="2"/>
      </rPr>
      <t xml:space="preserve">LIFE </t>
    </r>
    <r>
      <rPr>
        <b/>
        <vertAlign val="subscript"/>
        <sz val="12"/>
        <rFont val="Arial"/>
        <family val="2"/>
      </rPr>
      <t>Cat</t>
    </r>
  </si>
  <si>
    <r>
      <t xml:space="preserve">SCR </t>
    </r>
    <r>
      <rPr>
        <b/>
        <vertAlign val="subscript"/>
        <sz val="12"/>
        <rFont val="Arial"/>
        <family val="2"/>
      </rPr>
      <t>Life</t>
    </r>
  </si>
  <si>
    <r>
      <t xml:space="preserve">HEALTH </t>
    </r>
    <r>
      <rPr>
        <b/>
        <vertAlign val="subscript"/>
        <sz val="12"/>
        <rFont val="Arial"/>
        <family val="2"/>
      </rPr>
      <t>Mort</t>
    </r>
  </si>
  <si>
    <r>
      <t xml:space="preserve">HEALTH </t>
    </r>
    <r>
      <rPr>
        <b/>
        <vertAlign val="subscript"/>
        <sz val="12"/>
        <rFont val="Arial"/>
        <family val="2"/>
      </rPr>
      <t>Long</t>
    </r>
  </si>
  <si>
    <r>
      <t xml:space="preserve">HEALTH </t>
    </r>
    <r>
      <rPr>
        <b/>
        <vertAlign val="subscript"/>
        <sz val="12"/>
        <rFont val="Arial"/>
        <family val="2"/>
      </rPr>
      <t>Disab</t>
    </r>
  </si>
  <si>
    <r>
      <t xml:space="preserve">HEALTH </t>
    </r>
    <r>
      <rPr>
        <b/>
        <vertAlign val="subscript"/>
        <sz val="12"/>
        <rFont val="Arial"/>
        <family val="2"/>
      </rPr>
      <t>Lapse</t>
    </r>
  </si>
  <si>
    <r>
      <t xml:space="preserve">HEALTH </t>
    </r>
    <r>
      <rPr>
        <b/>
        <vertAlign val="subscript"/>
        <sz val="12"/>
        <rFont val="Arial"/>
        <family val="2"/>
      </rPr>
      <t>Exp</t>
    </r>
  </si>
  <si>
    <r>
      <t xml:space="preserve">HEALTH </t>
    </r>
    <r>
      <rPr>
        <b/>
        <vertAlign val="subscript"/>
        <sz val="12"/>
        <rFont val="Arial"/>
        <family val="2"/>
      </rPr>
      <t>Rev</t>
    </r>
  </si>
  <si>
    <r>
      <t xml:space="preserve">SCR </t>
    </r>
    <r>
      <rPr>
        <b/>
        <vertAlign val="subscript"/>
        <sz val="12"/>
        <rFont val="Arial"/>
        <family val="2"/>
      </rPr>
      <t>SLT</t>
    </r>
  </si>
  <si>
    <r>
      <t xml:space="preserve">NSLT </t>
    </r>
    <r>
      <rPr>
        <b/>
        <vertAlign val="subscript"/>
        <sz val="12"/>
        <rFont val="Arial"/>
        <family val="2"/>
      </rPr>
      <t>P&amp;Res</t>
    </r>
  </si>
  <si>
    <r>
      <t xml:space="preserve">NSLT </t>
    </r>
    <r>
      <rPr>
        <b/>
        <vertAlign val="subscript"/>
        <sz val="12"/>
        <rFont val="Arial"/>
        <family val="2"/>
      </rPr>
      <t>Lapse</t>
    </r>
  </si>
  <si>
    <r>
      <t xml:space="preserve">SCR </t>
    </r>
    <r>
      <rPr>
        <b/>
        <vertAlign val="subscript"/>
        <sz val="12"/>
        <rFont val="Arial"/>
        <family val="2"/>
      </rPr>
      <t>Non SLT</t>
    </r>
  </si>
  <si>
    <r>
      <t xml:space="preserve">HEALTH </t>
    </r>
    <r>
      <rPr>
        <b/>
        <vertAlign val="subscript"/>
        <sz val="12"/>
        <rFont val="Arial"/>
        <family val="2"/>
      </rPr>
      <t>Cat</t>
    </r>
  </si>
  <si>
    <r>
      <t xml:space="preserve">SCR </t>
    </r>
    <r>
      <rPr>
        <b/>
        <vertAlign val="subscript"/>
        <sz val="12"/>
        <rFont val="Arial"/>
        <family val="2"/>
      </rPr>
      <t>Health</t>
    </r>
  </si>
  <si>
    <r>
      <t>NL</t>
    </r>
    <r>
      <rPr>
        <b/>
        <vertAlign val="subscript"/>
        <sz val="11"/>
        <rFont val="Arial"/>
        <family val="2"/>
      </rPr>
      <t>Pr</t>
    </r>
  </si>
  <si>
    <r>
      <t>NL</t>
    </r>
    <r>
      <rPr>
        <sz val="8"/>
        <rFont val="Arial"/>
        <family val="2"/>
      </rPr>
      <t>Lapse</t>
    </r>
  </si>
  <si>
    <r>
      <t>NL</t>
    </r>
    <r>
      <rPr>
        <b/>
        <vertAlign val="subscript"/>
        <sz val="11"/>
        <rFont val="Arial"/>
        <family val="2"/>
      </rPr>
      <t>Cat</t>
    </r>
  </si>
  <si>
    <r>
      <t>SCR</t>
    </r>
    <r>
      <rPr>
        <b/>
        <vertAlign val="subscript"/>
        <sz val="11"/>
        <rFont val="Arial"/>
        <family val="2"/>
      </rPr>
      <t>NL</t>
    </r>
  </si>
  <si>
    <r>
      <t>SCR</t>
    </r>
    <r>
      <rPr>
        <b/>
        <vertAlign val="subscript"/>
        <sz val="11"/>
        <rFont val="Arial"/>
        <family val="2"/>
      </rPr>
      <t>Mkt</t>
    </r>
  </si>
  <si>
    <r>
      <t>SCR</t>
    </r>
    <r>
      <rPr>
        <b/>
        <vertAlign val="subscript"/>
        <sz val="11"/>
        <rFont val="Arial"/>
        <family val="2"/>
      </rPr>
      <t>Def</t>
    </r>
  </si>
  <si>
    <t>Adj</t>
  </si>
  <si>
    <r>
      <t>SCR</t>
    </r>
    <r>
      <rPr>
        <b/>
        <vertAlign val="subscript"/>
        <sz val="11"/>
        <rFont val="Arial"/>
        <family val="2"/>
      </rPr>
      <t>Op</t>
    </r>
  </si>
  <si>
    <t>Revisability delay on stock</t>
  </si>
  <si>
    <t>Delay after launch to detect a problem on loss-ratio</t>
  </si>
  <si>
    <t>Earned Risk Premium repartition</t>
  </si>
  <si>
    <t>Risk free curve</t>
  </si>
  <si>
    <t>Non Life repartition</t>
  </si>
  <si>
    <t xml:space="preserve">TD </t>
  </si>
  <si>
    <t xml:space="preserve">TPD </t>
  </si>
  <si>
    <t>Life repartition</t>
  </si>
  <si>
    <t xml:space="preserve">"Motor" </t>
  </si>
  <si>
    <t xml:space="preserve">"Misc." Subject to Cat </t>
  </si>
  <si>
    <t>"Misc." Non subject to Cat</t>
  </si>
  <si>
    <t>"Fire &amp; Other damage"</t>
  </si>
  <si>
    <t>Hospitalization</t>
  </si>
  <si>
    <t xml:space="preserve">Accidental  Death </t>
  </si>
  <si>
    <t>Disability Shock (SLT)</t>
  </si>
  <si>
    <t>Health repartition (SLT &amp; Non SLT)</t>
  </si>
  <si>
    <t>Other health</t>
  </si>
  <si>
    <t xml:space="preserve">Exclusion Period </t>
  </si>
  <si>
    <t>Year</t>
  </si>
  <si>
    <t>Gap</t>
  </si>
  <si>
    <t>EW</t>
  </si>
  <si>
    <t>Other</t>
  </si>
  <si>
    <t>Version</t>
  </si>
  <si>
    <t>Date</t>
  </si>
  <si>
    <t>Who</t>
  </si>
  <si>
    <t>Item</t>
  </si>
  <si>
    <t>Sheet</t>
  </si>
  <si>
    <t>Comment</t>
  </si>
  <si>
    <t>SCR Market aggregation</t>
  </si>
  <si>
    <t>Input General</t>
  </si>
  <si>
    <t>2012.08.01</t>
  </si>
  <si>
    <t>MARKET SCR CALCULATION</t>
  </si>
  <si>
    <t>General Fund</t>
  </si>
  <si>
    <t>Balance Sheet after Equity Global Shock</t>
  </si>
  <si>
    <t>Balance Sheet after Equity Others Shock</t>
  </si>
  <si>
    <t>Corporate bonds - Shocks (market Value decrease)</t>
  </si>
  <si>
    <t>other</t>
  </si>
  <si>
    <t>Total Capital Charge Equity</t>
  </si>
  <si>
    <t>Discount Rate 1 year - Forward</t>
  </si>
  <si>
    <t>Central</t>
  </si>
  <si>
    <t>- shock CCP</t>
  </si>
  <si>
    <t>Discount factor eop - Central</t>
  </si>
  <si>
    <t>Discount factor mop - Central</t>
  </si>
  <si>
    <t>Discount factor eop - Up</t>
  </si>
  <si>
    <t>Discount factor mop - Up</t>
  </si>
  <si>
    <t>Discount factor eop - Down</t>
  </si>
  <si>
    <t>Discount factor mop - Down</t>
  </si>
  <si>
    <t>Discount factor eop - CCP</t>
  </si>
  <si>
    <t>Discount factor mop - CCP</t>
  </si>
  <si>
    <t>Corporate Bonds</t>
  </si>
  <si>
    <t>Min</t>
  </si>
  <si>
    <t>F_up Fix</t>
  </si>
  <si>
    <t>F_up Rate</t>
  </si>
  <si>
    <t>Non-EEA Governments</t>
  </si>
  <si>
    <t>Corporate</t>
  </si>
  <si>
    <t>State (Non EEA)</t>
  </si>
  <si>
    <t>Non EEA</t>
  </si>
  <si>
    <t>EEA</t>
  </si>
  <si>
    <t>S2 Indicators</t>
  </si>
  <si>
    <t>Cash-Flows</t>
  </si>
  <si>
    <t>Turkey (USD)</t>
  </si>
  <si>
    <t>- PVFP</t>
  </si>
  <si>
    <t>- PVFP Central</t>
  </si>
  <si>
    <t>- NAV Variation</t>
  </si>
  <si>
    <t>Partner Deferred Variable Commission</t>
  </si>
  <si>
    <t>8.1</t>
  </si>
  <si>
    <t>Changed Matrixes Up/Down</t>
  </si>
  <si>
    <t>2013.03.26</t>
  </si>
  <si>
    <t>Version sent to users</t>
  </si>
  <si>
    <t>Béatrice SEMIOND</t>
  </si>
  <si>
    <t>Éric GETTLER</t>
  </si>
  <si>
    <t>8.1 draft</t>
  </si>
  <si>
    <t>The cells in blue:</t>
  </si>
  <si>
    <t xml:space="preserve"> contain formulae and should not be filled in.</t>
  </si>
  <si>
    <t>The data are provided by the ALM department.</t>
  </si>
  <si>
    <r>
      <t xml:space="preserve">The results for the Exposed Amounts, the SCR calculation, the part of the Market Risk etc. should be displayed in the </t>
    </r>
    <r>
      <rPr>
        <i/>
        <sz val="10"/>
        <rFont val="Arial"/>
        <family val="2"/>
      </rPr>
      <t>Outputs</t>
    </r>
    <r>
      <rPr>
        <sz val="10"/>
        <rFont val="Arial"/>
        <family val="2"/>
      </rPr>
      <t xml:space="preserve"> tab.</t>
    </r>
  </si>
  <si>
    <r>
      <t xml:space="preserve">Only the </t>
    </r>
    <r>
      <rPr>
        <i/>
        <sz val="10"/>
        <rFont val="Arial"/>
        <family val="2"/>
      </rPr>
      <t>Inputs</t>
    </r>
    <r>
      <rPr>
        <sz val="10"/>
        <rFont val="Arial"/>
        <family val="2"/>
      </rPr>
      <t xml:space="preserve"> tab has to be filled in. Once it's done, the calculation should be automatic.</t>
    </r>
  </si>
  <si>
    <r>
      <t xml:space="preserve">In the </t>
    </r>
    <r>
      <rPr>
        <i/>
        <sz val="10"/>
        <rFont val="Arial"/>
        <family val="2"/>
      </rPr>
      <t>Inputs</t>
    </r>
    <r>
      <rPr>
        <sz val="10"/>
        <rFont val="Arial"/>
        <family val="2"/>
      </rPr>
      <t xml:space="preserve"> tab, the cells in white are for the business plan data to be filled in.</t>
    </r>
  </si>
  <si>
    <r>
      <t xml:space="preserve">The values for the cells </t>
    </r>
    <r>
      <rPr>
        <i/>
        <sz val="10"/>
        <rFont val="Arial"/>
        <family val="2"/>
      </rPr>
      <t>Asset by type</t>
    </r>
    <r>
      <rPr>
        <sz val="10"/>
        <rFont val="Arial"/>
        <family val="2"/>
      </rPr>
      <t xml:space="preserve">, </t>
    </r>
    <r>
      <rPr>
        <i/>
        <sz val="10"/>
        <rFont val="Arial"/>
        <family val="2"/>
      </rPr>
      <t>Asset by rating</t>
    </r>
    <r>
      <rPr>
        <sz val="10"/>
        <rFont val="Arial"/>
        <family val="2"/>
      </rPr>
      <t xml:space="preserve"> (C</t>
    </r>
    <r>
      <rPr>
        <i/>
        <sz val="10"/>
        <rFont val="Arial"/>
        <family val="2"/>
      </rPr>
      <t>orporate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State (Non EEA)</t>
    </r>
    <r>
      <rPr>
        <sz val="10"/>
        <rFont val="Arial"/>
        <family val="2"/>
      </rPr>
      <t>) should be filled in depending on the countries.</t>
    </r>
  </si>
  <si>
    <r>
      <t>The</t>
    </r>
    <r>
      <rPr>
        <i/>
        <sz val="10"/>
        <rFont val="Arial"/>
        <family val="2"/>
      </rPr>
      <t xml:space="preserve"> Exclusion Period </t>
    </r>
    <r>
      <rPr>
        <sz val="10"/>
        <rFont val="Arial"/>
        <family val="2"/>
      </rPr>
      <t>(in year) should not be greater than the product duration.</t>
    </r>
  </si>
  <si>
    <r>
      <t xml:space="preserve">In the </t>
    </r>
    <r>
      <rPr>
        <i/>
        <sz val="10"/>
        <rFont val="Arial"/>
        <family val="2"/>
      </rPr>
      <t>Risk Repartition part</t>
    </r>
    <r>
      <rPr>
        <sz val="10"/>
        <rFont val="Arial"/>
        <family val="2"/>
      </rPr>
      <t xml:space="preserve">, in the </t>
    </r>
    <r>
      <rPr>
        <i/>
        <sz val="10"/>
        <rFont val="Arial"/>
        <family val="2"/>
      </rPr>
      <t>Non Life</t>
    </r>
    <r>
      <rPr>
        <sz val="10"/>
        <rFont val="Arial"/>
        <family val="2"/>
      </rPr>
      <t xml:space="preserve"> section, IU has to be in </t>
    </r>
    <r>
      <rPr>
        <i/>
        <sz val="10"/>
        <rFont val="Arial"/>
        <family val="2"/>
      </rPr>
      <t>«"Misc." Subject to Cat»</t>
    </r>
    <r>
      <rPr>
        <sz val="10"/>
        <rFont val="Arial"/>
        <family val="2"/>
      </rPr>
      <t xml:space="preserve"> </t>
    </r>
  </si>
  <si>
    <t>8.2</t>
  </si>
  <si>
    <t>2013.11.21</t>
  </si>
  <si>
    <t>Arnaud Phalipaud</t>
  </si>
  <si>
    <t>SCR adjusted</t>
  </si>
  <si>
    <t>8.3</t>
  </si>
  <si>
    <t>2013.12.18</t>
  </si>
  <si>
    <t xml:space="preserve">reference rates update </t>
  </si>
  <si>
    <t>Premiums</t>
  </si>
  <si>
    <t>Claims Paid</t>
  </si>
  <si>
    <t>OPEX</t>
  </si>
  <si>
    <t>Commissions</t>
  </si>
  <si>
    <t>Central Risk free curve</t>
  </si>
  <si>
    <t>Interest Up Risk free curve</t>
  </si>
  <si>
    <t>Interest Down Risk free curve</t>
  </si>
  <si>
    <t>Single Premium</t>
  </si>
  <si>
    <t>Sensi du portefeuille</t>
  </si>
  <si>
    <t>Duration of bonds</t>
  </si>
  <si>
    <t>Paid claims</t>
  </si>
  <si>
    <t>bop Solvency I Required Capital</t>
  </si>
  <si>
    <t>Corrections on Market Scr, IROE Formula</t>
  </si>
  <si>
    <t>9.1</t>
  </si>
  <si>
    <t>2014.06.19</t>
  </si>
  <si>
    <t>Topkapi</t>
  </si>
  <si>
    <t>SCR Operational</t>
  </si>
  <si>
    <t>Adjustement Regulatory SCR BNPPC</t>
  </si>
  <si>
    <t>S2 Stand Alone SCR BNPPC</t>
  </si>
  <si>
    <t xml:space="preserve">Diversification Effect </t>
  </si>
  <si>
    <t>Diversificated SCR</t>
  </si>
  <si>
    <t>Required Capital BNPPC</t>
  </si>
  <si>
    <t>Detailled Formula year 1</t>
  </si>
  <si>
    <t>Discount Factors</t>
  </si>
  <si>
    <t>Input</t>
  </si>
  <si>
    <t>RiskRunOff</t>
  </si>
  <si>
    <t>Result</t>
  </si>
  <si>
    <t>Sum (Result)</t>
  </si>
  <si>
    <t>Detailled Formula year 2</t>
  </si>
  <si>
    <t>GOI (run-off)</t>
  </si>
  <si>
    <t>Financial product on Reserves (run-off)</t>
  </si>
  <si>
    <t>Future profits included in NAV (= GOI - Financial product on Reserves)</t>
  </si>
  <si>
    <t>Normative SCR</t>
  </si>
  <si>
    <t>CPI Mortgage / Death, TD, TPD, Health</t>
  </si>
  <si>
    <t>CPI Non-Mortgage / Death, TD, TPD, Health</t>
  </si>
  <si>
    <t>CPI Mortgage / IU &amp; Other</t>
  </si>
  <si>
    <t>CPI Non-Mortgage / IU &amp; Other</t>
  </si>
  <si>
    <t>Goods Protection / EW, GAP, Home, Motor</t>
  </si>
  <si>
    <t>Normative SCR - beginning of year</t>
  </si>
  <si>
    <t>Normative SCR - end of year</t>
  </si>
  <si>
    <t>Normative IROE</t>
  </si>
  <si>
    <t>Detailled Formula year 3</t>
  </si>
  <si>
    <t>Topkapi - Detailled calculations for GOI (run-off)</t>
  </si>
  <si>
    <t>Topkapi -  average of "Combined % of risk premium"</t>
  </si>
  <si>
    <t>Earned Premium</t>
  </si>
  <si>
    <t>Product repartition</t>
  </si>
  <si>
    <t>&lt;- Should be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</si>
</sst>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4">
    <numFmt numFmtId="164" formatCode="_-* #,##0\ _€_-;\-* #,##0\ _€_-;_-* &quot;-&quot;\ _€_-;_-@_-"/>
    <numFmt numFmtId="165" formatCode="_-* #,##0.00\ _€_-;\-* #,##0.00\ _€_-;_-* &quot;-&quot;??\ _€_-;_-@_-"/>
    <numFmt numFmtId="166" formatCode="_-* #,##0.00\ _F_-;\-* #,##0.00\ _F_-;_-* &quot;-&quot;??\ _F_-;_-@_-"/>
    <numFmt numFmtId="167" formatCode="_ * #,##0.00_)_F_ ;_ * \(#,##0.00\)_F_ ;_ * &quot;-&quot;??_)_F_ ;_ @_ "/>
    <numFmt numFmtId="168" formatCode="0.0%"/>
    <numFmt numFmtId="169" formatCode="_ * #,##0_)_F_ ;_ * \(#,##0\)_F_ ;_ * &quot;-&quot;??_)_F_ ;_ @_ "/>
    <numFmt numFmtId="170" formatCode="#,##0.0"/>
    <numFmt numFmtId="171" formatCode="#,##0.00\ &quot;Kč&quot;;[Red]\-#,##0.00\ &quot;Kč&quot;"/>
    <numFmt numFmtId="172" formatCode="0.0000&quot;  &quot;"/>
    <numFmt numFmtId="173" formatCode="0.0_)"/>
    <numFmt numFmtId="174" formatCode="0.000%"/>
    <numFmt numFmtId="175" formatCode="0.0000%"/>
    <numFmt numFmtId="176" formatCode="00"/>
    <numFmt numFmtId="177" formatCode="#,##0.00_ ;\-#,##0.00\ "/>
    <numFmt numFmtId="178" formatCode="0\ &quot;Year(s)&quot;"/>
    <numFmt numFmtId="179" formatCode="&quot;Year&quot;\ 0"/>
    <numFmt numFmtId="180" formatCode="#,##0\ &quot;F&quot;;[Red]\-#,##0\ &quot;F&quot;"/>
    <numFmt numFmtId="181" formatCode="#,##0&quot; months&quot;"/>
    <numFmt numFmtId="182" formatCode="#,##0&quot; Year(s)&quot;"/>
    <numFmt numFmtId="183" formatCode="0&quot; months&quot;"/>
    <numFmt numFmtId="184" formatCode="0%&quot; of paid claims&quot;"/>
    <numFmt numFmtId="185" formatCode="0%&quot; of GWP&quot;"/>
    <numFmt numFmtId="186" formatCode="&quot;Year&quot;\ ##0"/>
    <numFmt numFmtId="187" formatCode="&quot;year&quot;\ ##0"/>
    <numFmt numFmtId="188" formatCode="_-* #,##0\ _€_-;\-* #,##0\ _€_-;_-* &quot;-&quot;??\ _€_-;_-@_-"/>
    <numFmt numFmtId="189" formatCode="_-* #,##0.0\ _€_-;\-* #,##0.0\ _€_-;_-* &quot;-&quot;??\ _€_-;_-@_-"/>
    <numFmt numFmtId="190" formatCode="0.0&quot; months&quot;"/>
    <numFmt numFmtId="191" formatCode="&quot;Spot&quot;\ ##0"/>
    <numFmt numFmtId="192" formatCode="&quot;Forward Year&quot;\ ##0"/>
    <numFmt numFmtId="193" formatCode="&quot;Production until Year &quot;0"/>
    <numFmt numFmtId="194" formatCode="&quot;Production Year &quot;0&quot; (non cumulative)&quot;"/>
    <numFmt numFmtId="195" formatCode="&quot;Year &quot;0"/>
    <numFmt numFmtId="196" formatCode="&quot;End of year &quot;0"/>
    <numFmt numFmtId="197" formatCode="#,##0.0000000_ ;\-#,##0.0000000\ "/>
    <numFmt numFmtId="198" formatCode="[$€-2]\ #,##0;[Red]\-[$€-2]\ #,##0"/>
    <numFmt numFmtId="199" formatCode="0.0"/>
    <numFmt numFmtId="200" formatCode="0&quot; Years&quot;"/>
    <numFmt numFmtId="201" formatCode="0.0000000%"/>
    <numFmt numFmtId="202" formatCode="#,##0.000"/>
    <numFmt numFmtId="203" formatCode="0.0%&quot; of earned prem&quot;"/>
    <numFmt numFmtId="204" formatCode="0.000"/>
    <numFmt numFmtId="205" formatCode="0.00000"/>
    <numFmt numFmtId="206" formatCode="_-* #,##0.000000\ _€_-;\-* #,##0.000000\ _€_-;_-* &quot;-&quot;??\ _€_-;_-@_-"/>
    <numFmt numFmtId="207" formatCode="_ * #,##0.0_)_F_ ;_ * \(#,##0.0\)_F_ ;_ * &quot;-&quot;??_)_F_ ;_ @_ "/>
  </numFmts>
  <fonts count="100">
    <font>
      <sz val="10"/>
      <name val="Arial"/>
    </font>
    <font>
      <sz val="10"/>
      <name val="Helv"/>
      <charset val="238"/>
    </font>
    <font>
      <sz val="10"/>
      <name val="Geneva"/>
    </font>
    <font>
      <sz val="12"/>
      <color indexed="8"/>
      <name val="Arial MT"/>
    </font>
    <font>
      <sz val="12"/>
      <color indexed="12"/>
      <name val="Arial MT"/>
    </font>
    <font>
      <sz val="10"/>
      <name val="MS Sans Serif"/>
      <family val="2"/>
    </font>
    <font>
      <sz val="10"/>
      <name val="Arial"/>
      <family val="2"/>
    </font>
    <font>
      <b/>
      <sz val="10"/>
      <name val="Times New Roman"/>
      <family val="1"/>
    </font>
    <font>
      <sz val="10"/>
      <name val="Courier"/>
      <family val="3"/>
    </font>
    <font>
      <sz val="10"/>
      <name val="Arial CE"/>
    </font>
    <font>
      <sz val="12"/>
      <color indexed="10"/>
      <name val="Arial MT"/>
    </font>
    <font>
      <b/>
      <sz val="10"/>
      <name val="Arial"/>
      <family val="2"/>
    </font>
    <font>
      <sz val="12"/>
      <name val="新細明體"/>
      <family val="1"/>
      <charset val="136"/>
    </font>
    <font>
      <b/>
      <sz val="10"/>
      <color indexed="9"/>
      <name val="Arial"/>
      <family val="2"/>
    </font>
    <font>
      <i/>
      <sz val="9"/>
      <name val="Arial"/>
      <family val="2"/>
    </font>
    <font>
      <sz val="10"/>
      <name val="Tahoma"/>
      <family val="2"/>
    </font>
    <font>
      <sz val="8"/>
      <name val="Arial"/>
      <family val="2"/>
    </font>
    <font>
      <sz val="9"/>
      <name val="Arial"/>
      <family val="2"/>
    </font>
    <font>
      <sz val="8"/>
      <name val="Courier New"/>
      <family val="3"/>
    </font>
    <font>
      <b/>
      <sz val="9"/>
      <name val="Arial"/>
      <family val="2"/>
    </font>
    <font>
      <i/>
      <sz val="8"/>
      <name val="Arial"/>
      <family val="2"/>
    </font>
    <font>
      <u/>
      <sz val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color indexed="9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sz val="11"/>
      <color indexed="8"/>
      <name val="Arial"/>
      <family val="2"/>
    </font>
    <font>
      <sz val="10"/>
      <color indexed="8"/>
      <name val="Arial"/>
      <family val="2"/>
    </font>
    <font>
      <sz val="12"/>
      <color indexed="9"/>
      <name val="Arial"/>
      <family val="2"/>
    </font>
    <font>
      <sz val="11"/>
      <name val="Arial"/>
      <family val="2"/>
    </font>
    <font>
      <sz val="10"/>
      <color indexed="10"/>
      <name val="Arial"/>
      <family val="2"/>
    </font>
    <font>
      <sz val="11"/>
      <color indexed="10"/>
      <name val="Arial"/>
      <family val="2"/>
    </font>
    <font>
      <sz val="12"/>
      <name val="Arial"/>
      <family val="2"/>
    </font>
    <font>
      <b/>
      <sz val="10"/>
      <color indexed="8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sz val="10"/>
      <color indexed="48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23"/>
      <name val="Arial"/>
      <family val="2"/>
    </font>
    <font>
      <sz val="10"/>
      <color indexed="55"/>
      <name val="Arial"/>
      <family val="2"/>
    </font>
    <font>
      <b/>
      <u/>
      <sz val="10"/>
      <name val="Arial"/>
      <family val="2"/>
    </font>
    <font>
      <b/>
      <vertAlign val="subscript"/>
      <sz val="12"/>
      <color indexed="9"/>
      <name val="Arial"/>
      <family val="2"/>
    </font>
    <font>
      <sz val="10"/>
      <name val="Symbol"/>
      <family val="1"/>
      <charset val="2"/>
    </font>
    <font>
      <i/>
      <sz val="10"/>
      <color indexed="55"/>
      <name val="Arial"/>
      <family val="2"/>
    </font>
    <font>
      <u/>
      <sz val="10"/>
      <name val="Arial"/>
      <family val="2"/>
    </font>
    <font>
      <b/>
      <i/>
      <sz val="10"/>
      <color indexed="23"/>
      <name val="Arial"/>
      <family val="2"/>
    </font>
    <font>
      <b/>
      <sz val="8"/>
      <color indexed="9"/>
      <name val="Arial"/>
      <family val="2"/>
    </font>
    <font>
      <b/>
      <sz val="10"/>
      <name val="Symbol"/>
      <family val="1"/>
      <charset val="2"/>
    </font>
    <font>
      <i/>
      <sz val="8"/>
      <color indexed="23"/>
      <name val="Arial"/>
      <family val="2"/>
    </font>
    <font>
      <b/>
      <vertAlign val="subscript"/>
      <sz val="12"/>
      <name val="Arial"/>
      <family val="2"/>
    </font>
    <font>
      <b/>
      <vertAlign val="subscript"/>
      <sz val="11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sz val="11"/>
      <color rgb="FFFF0000"/>
      <name val="Arial"/>
      <family val="2"/>
    </font>
    <font>
      <sz val="12"/>
      <color theme="0"/>
      <name val="Arial"/>
      <family val="2"/>
    </font>
    <font>
      <sz val="10"/>
      <color theme="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0" tint="-0.499984740745262"/>
      <name val="Arial"/>
      <family val="2"/>
    </font>
    <font>
      <b/>
      <sz val="10"/>
      <color theme="3" tint="0.39997558519241921"/>
      <name val="Arial"/>
      <family val="2"/>
    </font>
    <font>
      <sz val="11"/>
      <color theme="0"/>
      <name val="Arial"/>
      <family val="2"/>
    </font>
    <font>
      <b/>
      <u/>
      <sz val="10"/>
      <color theme="0"/>
      <name val="Arial"/>
      <family val="2"/>
    </font>
    <font>
      <b/>
      <i/>
      <sz val="10"/>
      <color theme="0"/>
      <name val="Arial"/>
      <family val="2"/>
    </font>
    <font>
      <sz val="10"/>
      <color rgb="FF0070C0"/>
      <name val="Arial"/>
      <family val="2"/>
    </font>
    <font>
      <sz val="10"/>
      <color rgb="FFFF0000"/>
      <name val="Arial"/>
      <family val="2"/>
    </font>
    <font>
      <b/>
      <sz val="12"/>
      <color theme="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rgb="FFFF0000"/>
      <name val="Arial"/>
      <family val="2"/>
    </font>
  </fonts>
  <fills count="5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solid">
        <fgColor indexed="43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14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18"/>
      </bottom>
      <diagonal/>
    </border>
    <border>
      <left style="thin">
        <color indexed="64"/>
      </left>
      <right/>
      <top/>
      <bottom style="double">
        <color indexed="18"/>
      </bottom>
      <diagonal/>
    </border>
    <border>
      <left/>
      <right/>
      <top/>
      <bottom style="double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64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6" tint="-0.499984740745262"/>
      </left>
      <right style="thin">
        <color indexed="17"/>
      </right>
      <top style="thin">
        <color theme="6" tint="-0.499984740745262"/>
      </top>
      <bottom style="thin">
        <color indexed="64"/>
      </bottom>
      <diagonal/>
    </border>
    <border>
      <left/>
      <right/>
      <top style="hair">
        <color indexed="64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hair">
        <color indexed="64"/>
      </bottom>
      <diagonal/>
    </border>
  </borders>
  <cellStyleXfs count="72">
    <xf numFmtId="0" fontId="0" fillId="0" borderId="0"/>
    <xf numFmtId="0" fontId="55" fillId="2" borderId="0" applyNumberFormat="0" applyBorder="0" applyAlignment="0" applyProtection="0"/>
    <xf numFmtId="0" fontId="55" fillId="3" borderId="0" applyNumberFormat="0" applyBorder="0" applyAlignment="0" applyProtection="0"/>
    <xf numFmtId="0" fontId="55" fillId="4" borderId="0" applyNumberFormat="0" applyBorder="0" applyAlignment="0" applyProtection="0"/>
    <xf numFmtId="0" fontId="55" fillId="5" borderId="0" applyNumberFormat="0" applyBorder="0" applyAlignment="0" applyProtection="0"/>
    <xf numFmtId="0" fontId="55" fillId="6" borderId="0" applyNumberFormat="0" applyBorder="0" applyAlignment="0" applyProtection="0"/>
    <xf numFmtId="0" fontId="55" fillId="7" borderId="0" applyNumberFormat="0" applyBorder="0" applyAlignment="0" applyProtection="0"/>
    <xf numFmtId="0" fontId="55" fillId="8" borderId="0" applyNumberFormat="0" applyBorder="0" applyAlignment="0" applyProtection="0"/>
    <xf numFmtId="0" fontId="55" fillId="9" borderId="0" applyNumberFormat="0" applyBorder="0" applyAlignment="0" applyProtection="0"/>
    <xf numFmtId="0" fontId="55" fillId="10" borderId="0" applyNumberFormat="0" applyBorder="0" applyAlignment="0" applyProtection="0"/>
    <xf numFmtId="0" fontId="55" fillId="5" borderId="0" applyNumberFormat="0" applyBorder="0" applyAlignment="0" applyProtection="0"/>
    <xf numFmtId="0" fontId="55" fillId="8" borderId="0" applyNumberFormat="0" applyBorder="0" applyAlignment="0" applyProtection="0"/>
    <xf numFmtId="0" fontId="55" fillId="11" borderId="0" applyNumberFormat="0" applyBorder="0" applyAlignment="0" applyProtection="0"/>
    <xf numFmtId="0" fontId="56" fillId="12" borderId="0" applyNumberFormat="0" applyBorder="0" applyAlignment="0" applyProtection="0"/>
    <xf numFmtId="0" fontId="56" fillId="9" borderId="0" applyNumberFormat="0" applyBorder="0" applyAlignment="0" applyProtection="0"/>
    <xf numFmtId="0" fontId="56" fillId="10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0" fontId="56" fillId="13" borderId="0" applyNumberFormat="0" applyBorder="0" applyAlignment="0" applyProtection="0"/>
    <xf numFmtId="0" fontId="56" fillId="14" borderId="0" applyNumberFormat="0" applyBorder="0" applyAlignment="0" applyProtection="0"/>
    <xf numFmtId="0" fontId="56" fillId="19" borderId="0" applyNumberFormat="0" applyBorder="0" applyAlignment="0" applyProtection="0"/>
    <xf numFmtId="0" fontId="57" fillId="0" borderId="0" applyNumberFormat="0" applyFill="0" applyBorder="0" applyAlignment="0" applyProtection="0"/>
    <xf numFmtId="173" fontId="3" fillId="0" borderId="0"/>
    <xf numFmtId="0" fontId="4" fillId="0" borderId="1"/>
    <xf numFmtId="0" fontId="4" fillId="0" borderId="2"/>
    <xf numFmtId="0" fontId="58" fillId="20" borderId="3" applyNumberFormat="0" applyAlignment="0" applyProtection="0"/>
    <xf numFmtId="38" fontId="2" fillId="0" borderId="0" applyFont="0" applyFill="0" applyBorder="0" applyAlignment="0" applyProtection="0"/>
    <xf numFmtId="4" fontId="5" fillId="0" borderId="0" applyFont="0" applyFill="0" applyBorder="0" applyAlignment="0" applyProtection="0"/>
    <xf numFmtId="0" fontId="59" fillId="0" borderId="4" applyNumberFormat="0" applyFill="0" applyAlignment="0" applyProtection="0"/>
    <xf numFmtId="0" fontId="6" fillId="21" borderId="5" applyNumberFormat="0" applyFont="0" applyAlignment="0" applyProtection="0"/>
    <xf numFmtId="0" fontId="60" fillId="7" borderId="3" applyNumberFormat="0" applyAlignment="0" applyProtection="0"/>
    <xf numFmtId="0" fontId="61" fillId="3" borderId="0" applyNumberFormat="0" applyBorder="0" applyAlignment="0" applyProtection="0"/>
    <xf numFmtId="172" fontId="6" fillId="0" borderId="6" applyBorder="0"/>
    <xf numFmtId="172" fontId="6" fillId="22" borderId="7"/>
    <xf numFmtId="166" fontId="7" fillId="22" borderId="6" applyBorder="0"/>
    <xf numFmtId="171" fontId="5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80" fontId="2" fillId="0" borderId="0" applyFont="0" applyFill="0" applyBorder="0" applyAlignment="0" applyProtection="0"/>
    <xf numFmtId="0" fontId="62" fillId="23" borderId="0" applyNumberFormat="0" applyBorder="0" applyAlignment="0" applyProtection="0"/>
    <xf numFmtId="0" fontId="3" fillId="0" borderId="2"/>
    <xf numFmtId="176" fontId="18" fillId="0" borderId="8" applyBorder="0">
      <alignment horizontal="center" vertical="center" wrapText="1"/>
    </xf>
    <xf numFmtId="173" fontId="3" fillId="0" borderId="0"/>
    <xf numFmtId="0" fontId="8" fillId="0" borderId="0"/>
    <xf numFmtId="0" fontId="6" fillId="0" borderId="0"/>
    <xf numFmtId="0" fontId="9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7" fillId="24" borderId="0" applyNumberFormat="0" applyBorder="0">
      <alignment horizontal="right"/>
      <protection locked="0"/>
    </xf>
    <xf numFmtId="0" fontId="6" fillId="25" borderId="0" applyNumberFormat="0" applyBorder="0">
      <alignment horizontal="center" vertical="center" wrapText="1"/>
    </xf>
    <xf numFmtId="199" fontId="17" fillId="26" borderId="9" applyNumberFormat="0" applyBorder="0" applyAlignment="0">
      <alignment horizontal="right"/>
      <protection locked="0"/>
    </xf>
    <xf numFmtId="0" fontId="6" fillId="27" borderId="0" applyNumberFormat="0" applyFont="0" applyBorder="0" applyAlignment="0"/>
    <xf numFmtId="10" fontId="14" fillId="0" borderId="10" applyNumberFormat="0" applyBorder="0" applyAlignment="0"/>
    <xf numFmtId="0" fontId="10" fillId="0" borderId="0"/>
    <xf numFmtId="0" fontId="63" fillId="4" borderId="0" applyNumberFormat="0" applyBorder="0" applyAlignment="0" applyProtection="0"/>
    <xf numFmtId="0" fontId="64" fillId="20" borderId="11" applyNumberFormat="0" applyAlignment="0" applyProtection="0"/>
    <xf numFmtId="0" fontId="1" fillId="0" borderId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2" applyNumberFormat="0" applyFill="0" applyAlignment="0" applyProtection="0"/>
    <xf numFmtId="0" fontId="68" fillId="0" borderId="13" applyNumberFormat="0" applyFill="0" applyAlignment="0" applyProtection="0"/>
    <xf numFmtId="0" fontId="69" fillId="0" borderId="14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15" applyNumberFormat="0" applyFill="0" applyAlignment="0" applyProtection="0"/>
    <xf numFmtId="0" fontId="71" fillId="28" borderId="16" applyNumberFormat="0" applyAlignment="0" applyProtection="0"/>
    <xf numFmtId="0" fontId="12" fillId="0" borderId="0"/>
  </cellStyleXfs>
  <cellXfs count="1044">
    <xf numFmtId="0" fontId="0" fillId="0" borderId="0" xfId="0"/>
    <xf numFmtId="0" fontId="17" fillId="29" borderId="0" xfId="49" applyFont="1" applyFill="1"/>
    <xf numFmtId="10" fontId="17" fillId="29" borderId="0" xfId="51" applyNumberFormat="1" applyFont="1" applyFill="1"/>
    <xf numFmtId="0" fontId="17" fillId="36" borderId="0" xfId="49" applyFont="1" applyFill="1"/>
    <xf numFmtId="0" fontId="17" fillId="29" borderId="0" xfId="49" applyFont="1" applyFill="1" applyAlignment="1">
      <alignment horizontal="center"/>
    </xf>
    <xf numFmtId="0" fontId="16" fillId="29" borderId="0" xfId="49" applyFont="1" applyFill="1"/>
    <xf numFmtId="0" fontId="16" fillId="36" borderId="0" xfId="49" applyFont="1" applyFill="1"/>
    <xf numFmtId="10" fontId="17" fillId="29" borderId="0" xfId="49" applyNumberFormat="1" applyFont="1" applyFill="1"/>
    <xf numFmtId="0" fontId="16" fillId="36" borderId="0" xfId="49" applyFont="1" applyFill="1" applyBorder="1"/>
    <xf numFmtId="0" fontId="21" fillId="29" borderId="0" xfId="49" applyFont="1" applyFill="1"/>
    <xf numFmtId="0" fontId="24" fillId="32" borderId="0" xfId="49" applyFont="1" applyFill="1" applyAlignment="1">
      <alignment horizontal="center"/>
    </xf>
    <xf numFmtId="0" fontId="19" fillId="30" borderId="0" xfId="49" applyFont="1" applyFill="1" applyAlignment="1">
      <alignment horizontal="left"/>
    </xf>
    <xf numFmtId="0" fontId="17" fillId="30" borderId="0" xfId="49" applyFont="1" applyFill="1"/>
    <xf numFmtId="0" fontId="17" fillId="29" borderId="34" xfId="49" applyFont="1" applyFill="1" applyBorder="1"/>
    <xf numFmtId="10" fontId="17" fillId="29" borderId="34" xfId="51" applyNumberFormat="1" applyFont="1" applyFill="1" applyBorder="1"/>
    <xf numFmtId="10" fontId="17" fillId="30" borderId="0" xfId="49" applyNumberFormat="1" applyFont="1" applyFill="1"/>
    <xf numFmtId="0" fontId="6" fillId="36" borderId="0" xfId="49" applyFont="1" applyFill="1"/>
    <xf numFmtId="170" fontId="26" fillId="36" borderId="19" xfId="49" applyNumberFormat="1" applyFont="1" applyFill="1" applyBorder="1"/>
    <xf numFmtId="0" fontId="74" fillId="35" borderId="0" xfId="49" applyFont="1" applyFill="1"/>
    <xf numFmtId="0" fontId="27" fillId="29" borderId="0" xfId="49" applyFont="1" applyFill="1" applyBorder="1" applyAlignment="1">
      <alignment horizontal="left"/>
    </xf>
    <xf numFmtId="170" fontId="16" fillId="36" borderId="0" xfId="49" applyNumberFormat="1" applyFont="1" applyFill="1"/>
    <xf numFmtId="0" fontId="16" fillId="29" borderId="0" xfId="49" quotePrefix="1" applyFont="1" applyFill="1" applyBorder="1" applyAlignment="1">
      <alignment horizontal="left" indent="1"/>
    </xf>
    <xf numFmtId="0" fontId="16" fillId="29" borderId="0" xfId="49" quotePrefix="1" applyFont="1" applyFill="1" applyAlignment="1">
      <alignment horizontal="left" indent="2"/>
    </xf>
    <xf numFmtId="0" fontId="16" fillId="29" borderId="0" xfId="49" quotePrefix="1" applyFont="1" applyFill="1" applyAlignment="1">
      <alignment horizontal="left" indent="1"/>
    </xf>
    <xf numFmtId="0" fontId="16" fillId="29" borderId="0" xfId="49" applyFont="1" applyFill="1" applyAlignment="1">
      <alignment horizontal="left"/>
    </xf>
    <xf numFmtId="0" fontId="16" fillId="29" borderId="0" xfId="49" applyFont="1" applyFill="1" applyBorder="1" applyAlignment="1"/>
    <xf numFmtId="0" fontId="16" fillId="29" borderId="0" xfId="49" applyFont="1" applyFill="1" applyBorder="1" applyAlignment="1">
      <alignment horizontal="left" indent="1"/>
    </xf>
    <xf numFmtId="170" fontId="16" fillId="37" borderId="0" xfId="49" applyNumberFormat="1" applyFont="1" applyFill="1"/>
    <xf numFmtId="0" fontId="16" fillId="29" borderId="0" xfId="49" applyFont="1" applyFill="1" applyAlignment="1">
      <alignment horizontal="left" indent="1"/>
    </xf>
    <xf numFmtId="0" fontId="16" fillId="29" borderId="19" xfId="49" applyFont="1" applyFill="1" applyBorder="1" applyAlignment="1">
      <alignment horizontal="left"/>
    </xf>
    <xf numFmtId="170" fontId="16" fillId="36" borderId="19" xfId="49" applyNumberFormat="1" applyFont="1" applyFill="1" applyBorder="1"/>
    <xf numFmtId="0" fontId="20" fillId="29" borderId="0" xfId="49" applyFont="1" applyFill="1" applyBorder="1" applyAlignment="1">
      <alignment horizontal="left"/>
    </xf>
    <xf numFmtId="168" fontId="20" fillId="36" borderId="0" xfId="51" applyNumberFormat="1" applyFont="1" applyFill="1" applyBorder="1"/>
    <xf numFmtId="0" fontId="20" fillId="36" borderId="0" xfId="49" applyFont="1" applyFill="1"/>
    <xf numFmtId="0" fontId="26" fillId="29" borderId="19" xfId="49" applyFont="1" applyFill="1" applyBorder="1" applyAlignment="1">
      <alignment horizontal="left"/>
    </xf>
    <xf numFmtId="0" fontId="26" fillId="36" borderId="0" xfId="49" applyFont="1" applyFill="1"/>
    <xf numFmtId="168" fontId="16" fillId="36" borderId="0" xfId="51" applyNumberFormat="1" applyFont="1" applyFill="1"/>
    <xf numFmtId="170" fontId="16" fillId="39" borderId="0" xfId="49" applyNumberFormat="1" applyFont="1" applyFill="1"/>
    <xf numFmtId="0" fontId="16" fillId="36" borderId="0" xfId="49" quotePrefix="1" applyFont="1" applyFill="1" applyBorder="1" applyAlignment="1">
      <alignment horizontal="left" indent="1"/>
    </xf>
    <xf numFmtId="167" fontId="16" fillId="36" borderId="0" xfId="40" applyFont="1" applyFill="1"/>
    <xf numFmtId="165" fontId="16" fillId="36" borderId="0" xfId="49" applyNumberFormat="1" applyFont="1" applyFill="1"/>
    <xf numFmtId="0" fontId="26" fillId="29" borderId="0" xfId="49" applyFont="1" applyFill="1" applyBorder="1" applyAlignment="1"/>
    <xf numFmtId="170" fontId="26" fillId="36" borderId="0" xfId="49" applyNumberFormat="1" applyFont="1" applyFill="1"/>
    <xf numFmtId="0" fontId="26" fillId="40" borderId="29" xfId="49" applyFont="1" applyFill="1" applyBorder="1" applyAlignment="1">
      <alignment horizontal="center"/>
    </xf>
    <xf numFmtId="179" fontId="16" fillId="40" borderId="29" xfId="49" applyNumberFormat="1" applyFont="1" applyFill="1" applyBorder="1" applyAlignment="1">
      <alignment horizontal="center"/>
    </xf>
    <xf numFmtId="0" fontId="16" fillId="40" borderId="27" xfId="49" applyFont="1" applyFill="1" applyBorder="1" applyAlignment="1">
      <alignment horizontal="center"/>
    </xf>
    <xf numFmtId="0" fontId="26" fillId="40" borderId="19" xfId="49" applyFont="1" applyFill="1" applyBorder="1"/>
    <xf numFmtId="170" fontId="26" fillId="40" borderId="19" xfId="49" applyNumberFormat="1" applyFont="1" applyFill="1" applyBorder="1"/>
    <xf numFmtId="0" fontId="73" fillId="35" borderId="0" xfId="49" applyFont="1" applyFill="1" applyAlignment="1"/>
    <xf numFmtId="0" fontId="6" fillId="36" borderId="0" xfId="49" applyFill="1" applyBorder="1" applyAlignment="1"/>
    <xf numFmtId="0" fontId="28" fillId="0" borderId="0" xfId="49" applyFont="1" applyFill="1" applyBorder="1"/>
    <xf numFmtId="0" fontId="29" fillId="0" borderId="0" xfId="49" applyFont="1" applyFill="1" applyBorder="1"/>
    <xf numFmtId="0" fontId="31" fillId="40" borderId="0" xfId="49" applyFont="1" applyFill="1"/>
    <xf numFmtId="0" fontId="31" fillId="41" borderId="0" xfId="49" applyFont="1" applyFill="1" applyAlignment="1"/>
    <xf numFmtId="0" fontId="6" fillId="0" borderId="0" xfId="49" applyFont="1"/>
    <xf numFmtId="0" fontId="29" fillId="40" borderId="0" xfId="49" applyFont="1" applyFill="1" applyBorder="1" applyAlignment="1">
      <alignment horizontal="left" vertical="center"/>
    </xf>
    <xf numFmtId="9" fontId="6" fillId="41" borderId="0" xfId="51" applyFont="1" applyFill="1" applyAlignment="1">
      <alignment horizontal="left"/>
    </xf>
    <xf numFmtId="0" fontId="31" fillId="0" borderId="0" xfId="49" applyFont="1" applyFill="1"/>
    <xf numFmtId="0" fontId="6" fillId="40" borderId="0" xfId="49" applyFont="1" applyFill="1" applyBorder="1" applyAlignment="1">
      <alignment horizontal="left"/>
    </xf>
    <xf numFmtId="9" fontId="6" fillId="0" borderId="0" xfId="51" applyFont="1" applyFill="1" applyAlignment="1">
      <alignment horizontal="left"/>
    </xf>
    <xf numFmtId="0" fontId="29" fillId="33" borderId="33" xfId="49" applyFont="1" applyFill="1" applyBorder="1" applyAlignment="1">
      <alignment horizontal="left" vertical="center"/>
    </xf>
    <xf numFmtId="0" fontId="31" fillId="0" borderId="0" xfId="49" applyFont="1"/>
    <xf numFmtId="0" fontId="6" fillId="29" borderId="0" xfId="49" applyFill="1"/>
    <xf numFmtId="0" fontId="29" fillId="40" borderId="0" xfId="49" applyFont="1" applyFill="1" applyBorder="1" applyAlignment="1">
      <alignment vertical="center"/>
    </xf>
    <xf numFmtId="10" fontId="6" fillId="0" borderId="0" xfId="51" applyNumberFormat="1" applyFont="1" applyFill="1" applyBorder="1" applyAlignment="1" applyProtection="1">
      <alignment horizontal="left"/>
      <protection locked="0"/>
    </xf>
    <xf numFmtId="0" fontId="29" fillId="40" borderId="0" xfId="49" applyFont="1" applyFill="1" applyBorder="1" applyAlignment="1">
      <alignment horizontal="left"/>
    </xf>
    <xf numFmtId="9" fontId="6" fillId="0" borderId="0" xfId="51" applyNumberFormat="1" applyFont="1" applyFill="1" applyBorder="1" applyAlignment="1" applyProtection="1">
      <alignment horizontal="left"/>
      <protection locked="0"/>
    </xf>
    <xf numFmtId="9" fontId="6" fillId="40" borderId="0" xfId="51" applyFont="1" applyFill="1" applyBorder="1" applyAlignment="1">
      <alignment horizontal="left" vertical="center" wrapText="1"/>
    </xf>
    <xf numFmtId="3" fontId="6" fillId="40" borderId="0" xfId="42" applyNumberFormat="1" applyFont="1" applyFill="1" applyBorder="1" applyAlignment="1">
      <alignment horizontal="right"/>
    </xf>
    <xf numFmtId="9" fontId="6" fillId="0" borderId="0" xfId="49" applyNumberFormat="1" applyFont="1" applyFill="1" applyBorder="1" applyAlignment="1">
      <alignment horizontal="left"/>
    </xf>
    <xf numFmtId="181" fontId="6" fillId="0" borderId="0" xfId="42" applyNumberFormat="1" applyFont="1" applyFill="1" applyBorder="1" applyAlignment="1">
      <alignment horizontal="left"/>
    </xf>
    <xf numFmtId="0" fontId="6" fillId="33" borderId="33" xfId="49" applyFont="1" applyFill="1" applyBorder="1" applyAlignment="1"/>
    <xf numFmtId="9" fontId="6" fillId="41" borderId="0" xfId="51" applyNumberFormat="1" applyFont="1" applyFill="1" applyBorder="1" applyAlignment="1" applyProtection="1">
      <alignment horizontal="left"/>
      <protection locked="0"/>
    </xf>
    <xf numFmtId="182" fontId="6" fillId="41" borderId="0" xfId="42" applyNumberFormat="1" applyFont="1" applyFill="1" applyBorder="1" applyAlignment="1">
      <alignment horizontal="left"/>
    </xf>
    <xf numFmtId="183" fontId="6" fillId="33" borderId="33" xfId="49" applyNumberFormat="1" applyFont="1" applyFill="1" applyBorder="1" applyAlignment="1">
      <alignment horizontal="right"/>
    </xf>
    <xf numFmtId="183" fontId="6" fillId="0" borderId="0" xfId="42" applyNumberFormat="1" applyFont="1" applyFill="1" applyBorder="1" applyAlignment="1" applyProtection="1">
      <alignment horizontal="left"/>
      <protection locked="0"/>
    </xf>
    <xf numFmtId="0" fontId="29" fillId="40" borderId="0" xfId="49" applyFont="1" applyFill="1" applyBorder="1"/>
    <xf numFmtId="184" fontId="6" fillId="0" borderId="0" xfId="49" quotePrefix="1" applyNumberFormat="1" applyFont="1" applyFill="1" applyBorder="1" applyAlignment="1">
      <alignment horizontal="left"/>
    </xf>
    <xf numFmtId="0" fontId="6" fillId="36" borderId="10" xfId="49" applyFill="1" applyBorder="1"/>
    <xf numFmtId="0" fontId="29" fillId="0" borderId="0" xfId="49" applyFont="1" applyFill="1" applyBorder="1" applyAlignment="1">
      <alignment vertical="center"/>
    </xf>
    <xf numFmtId="0" fontId="32" fillId="0" borderId="0" xfId="49" applyFont="1" applyFill="1" applyBorder="1" applyAlignment="1">
      <alignment horizontal="left"/>
    </xf>
    <xf numFmtId="0" fontId="29" fillId="40" borderId="0" xfId="49" applyFont="1" applyFill="1" applyBorder="1" applyAlignment="1">
      <alignment horizontal="right"/>
    </xf>
    <xf numFmtId="185" fontId="6" fillId="0" borderId="0" xfId="51" applyNumberFormat="1" applyFont="1" applyFill="1" applyBorder="1" applyAlignment="1" applyProtection="1">
      <alignment horizontal="left"/>
      <protection locked="0"/>
    </xf>
    <xf numFmtId="0" fontId="6" fillId="40" borderId="0" xfId="49" applyFill="1" applyBorder="1" applyAlignment="1">
      <alignment wrapText="1"/>
    </xf>
    <xf numFmtId="0" fontId="30" fillId="0" borderId="0" xfId="49" applyFont="1" applyFill="1" applyBorder="1" applyAlignment="1"/>
    <xf numFmtId="0" fontId="75" fillId="0" borderId="0" xfId="49" applyFont="1" applyFill="1"/>
    <xf numFmtId="3" fontId="6" fillId="0" borderId="0" xfId="49" applyNumberFormat="1" applyFont="1" applyFill="1" applyBorder="1" applyAlignment="1">
      <alignment horizontal="left" vertical="center" wrapText="1"/>
    </xf>
    <xf numFmtId="0" fontId="33" fillId="40" borderId="0" xfId="49" applyFont="1" applyFill="1"/>
    <xf numFmtId="0" fontId="6" fillId="0" borderId="0" xfId="49" applyFont="1" applyBorder="1" applyAlignment="1">
      <alignment horizontal="left"/>
    </xf>
    <xf numFmtId="183" fontId="6" fillId="40" borderId="0" xfId="49" applyNumberFormat="1" applyFont="1" applyFill="1" applyBorder="1" applyAlignment="1">
      <alignment horizontal="left" vertical="center" wrapText="1"/>
    </xf>
    <xf numFmtId="0" fontId="6" fillId="40" borderId="0" xfId="49" applyFont="1" applyFill="1"/>
    <xf numFmtId="2" fontId="6" fillId="40" borderId="0" xfId="49" applyNumberFormat="1" applyFont="1" applyFill="1" applyBorder="1" applyAlignment="1">
      <alignment horizontal="left" vertical="center" wrapText="1"/>
    </xf>
    <xf numFmtId="0" fontId="6" fillId="40" borderId="0" xfId="49" applyFill="1"/>
    <xf numFmtId="9" fontId="6" fillId="41" borderId="0" xfId="51" applyFont="1" applyFill="1" applyBorder="1" applyAlignment="1">
      <alignment horizontal="left" vertical="center" wrapText="1"/>
    </xf>
    <xf numFmtId="4" fontId="32" fillId="0" borderId="0" xfId="49" applyNumberFormat="1" applyFont="1" applyFill="1" applyBorder="1" applyAlignment="1">
      <alignment horizontal="left" vertical="center" wrapText="1"/>
    </xf>
    <xf numFmtId="0" fontId="32" fillId="40" borderId="0" xfId="49" applyFont="1" applyFill="1"/>
    <xf numFmtId="4" fontId="6" fillId="0" borderId="0" xfId="49" applyNumberFormat="1" applyFont="1" applyFill="1" applyBorder="1" applyAlignment="1">
      <alignment horizontal="left" vertical="center" wrapText="1"/>
    </xf>
    <xf numFmtId="0" fontId="29" fillId="0" borderId="0" xfId="49" applyFont="1" applyFill="1" applyBorder="1" applyAlignment="1">
      <alignment horizontal="left"/>
    </xf>
    <xf numFmtId="0" fontId="33" fillId="0" borderId="0" xfId="49" applyFont="1" applyFill="1"/>
    <xf numFmtId="0" fontId="32" fillId="0" borderId="0" xfId="49" applyFont="1" applyFill="1"/>
    <xf numFmtId="9" fontId="32" fillId="0" borderId="0" xfId="51" applyFont="1" applyFill="1" applyBorder="1" applyAlignment="1">
      <alignment horizontal="left" vertical="center" wrapText="1"/>
    </xf>
    <xf numFmtId="3" fontId="76" fillId="35" borderId="19" xfId="42" applyNumberFormat="1" applyFont="1" applyFill="1" applyBorder="1"/>
    <xf numFmtId="186" fontId="34" fillId="36" borderId="140" xfId="49" applyNumberFormat="1" applyFont="1" applyFill="1" applyBorder="1" applyAlignment="1">
      <alignment horizontal="center" vertical="center"/>
    </xf>
    <xf numFmtId="186" fontId="30" fillId="35" borderId="27" xfId="49" applyNumberFormat="1" applyFont="1" applyFill="1" applyBorder="1" applyAlignment="1" applyProtection="1">
      <alignment horizontal="center" vertical="center"/>
    </xf>
    <xf numFmtId="0" fontId="6" fillId="0" borderId="0" xfId="49" applyFont="1" applyFill="1" applyBorder="1" applyAlignment="1">
      <alignment horizontal="center" vertical="center"/>
    </xf>
    <xf numFmtId="3" fontId="6" fillId="40" borderId="35" xfId="42" applyNumberFormat="1" applyFont="1" applyFill="1" applyBorder="1"/>
    <xf numFmtId="3" fontId="6" fillId="0" borderId="35" xfId="42" applyNumberFormat="1" applyFont="1" applyFill="1" applyBorder="1"/>
    <xf numFmtId="3" fontId="6" fillId="40" borderId="141" xfId="42" applyNumberFormat="1" applyFont="1" applyFill="1" applyBorder="1"/>
    <xf numFmtId="3" fontId="6" fillId="0" borderId="141" xfId="42" applyNumberFormat="1" applyFont="1" applyFill="1" applyBorder="1"/>
    <xf numFmtId="3" fontId="6" fillId="0" borderId="0" xfId="42" applyNumberFormat="1" applyFont="1" applyFill="1" applyBorder="1"/>
    <xf numFmtId="3" fontId="76" fillId="35" borderId="29" xfId="42" applyNumberFormat="1" applyFont="1" applyFill="1" applyBorder="1"/>
    <xf numFmtId="3" fontId="6" fillId="40" borderId="142" xfId="42" applyNumberFormat="1" applyFont="1" applyFill="1" applyBorder="1"/>
    <xf numFmtId="3" fontId="6" fillId="40" borderId="35" xfId="42" applyNumberFormat="1" applyFont="1" applyFill="1" applyBorder="1" applyAlignment="1">
      <alignment horizontal="right"/>
    </xf>
    <xf numFmtId="3" fontId="29" fillId="0" borderId="0" xfId="49" applyNumberFormat="1" applyFont="1" applyFill="1" applyBorder="1"/>
    <xf numFmtId="3" fontId="6" fillId="40" borderId="33" xfId="42" applyNumberFormat="1" applyFont="1" applyFill="1" applyBorder="1" applyAlignment="1">
      <alignment horizontal="right"/>
    </xf>
    <xf numFmtId="3" fontId="6" fillId="40" borderId="22" xfId="42" applyNumberFormat="1" applyFont="1" applyFill="1" applyBorder="1" applyAlignment="1">
      <alignment horizontal="right"/>
    </xf>
    <xf numFmtId="3" fontId="6" fillId="0" borderId="22" xfId="42" applyNumberFormat="1" applyFont="1" applyFill="1" applyBorder="1"/>
    <xf numFmtId="3" fontId="6" fillId="40" borderId="142" xfId="42" applyNumberFormat="1" applyFont="1" applyFill="1" applyBorder="1" applyAlignment="1">
      <alignment horizontal="left"/>
    </xf>
    <xf numFmtId="3" fontId="6" fillId="0" borderId="33" xfId="42" applyNumberFormat="1" applyFont="1" applyFill="1" applyBorder="1"/>
    <xf numFmtId="3" fontId="6" fillId="0" borderId="142" xfId="42" applyNumberFormat="1" applyFont="1" applyFill="1" applyBorder="1"/>
    <xf numFmtId="0" fontId="35" fillId="0" borderId="0" xfId="49" applyFont="1" applyFill="1" applyBorder="1"/>
    <xf numFmtId="3" fontId="6" fillId="0" borderId="19" xfId="42" applyNumberFormat="1" applyFont="1" applyFill="1" applyBorder="1"/>
    <xf numFmtId="3" fontId="77" fillId="36" borderId="29" xfId="42" applyNumberFormat="1" applyFont="1" applyFill="1" applyBorder="1"/>
    <xf numFmtId="3" fontId="32" fillId="36" borderId="0" xfId="42" applyNumberFormat="1" applyFont="1" applyFill="1" applyBorder="1"/>
    <xf numFmtId="0" fontId="29" fillId="36" borderId="0" xfId="49" applyFont="1" applyFill="1" applyBorder="1"/>
    <xf numFmtId="3" fontId="6" fillId="40" borderId="143" xfId="42" applyNumberFormat="1" applyFont="1" applyFill="1" applyBorder="1"/>
    <xf numFmtId="3" fontId="6" fillId="0" borderId="143" xfId="42" applyNumberFormat="1" applyFont="1" applyFill="1" applyBorder="1"/>
    <xf numFmtId="3" fontId="6" fillId="40" borderId="33" xfId="42" applyNumberFormat="1" applyFont="1" applyFill="1" applyBorder="1"/>
    <xf numFmtId="3" fontId="6" fillId="36" borderId="143" xfId="42" applyNumberFormat="1" applyFont="1" applyFill="1" applyBorder="1"/>
    <xf numFmtId="3" fontId="6" fillId="36" borderId="33" xfId="42" applyNumberFormat="1" applyFont="1" applyFill="1" applyBorder="1"/>
    <xf numFmtId="3" fontId="6" fillId="36" borderId="0" xfId="42" applyNumberFormat="1" applyFont="1" applyFill="1" applyBorder="1"/>
    <xf numFmtId="3" fontId="6" fillId="36" borderId="19" xfId="42" applyNumberFormat="1" applyFont="1" applyFill="1" applyBorder="1"/>
    <xf numFmtId="3" fontId="25" fillId="0" borderId="0" xfId="42" applyNumberFormat="1" applyFont="1" applyFill="1" applyBorder="1"/>
    <xf numFmtId="3" fontId="31" fillId="0" borderId="0" xfId="42" applyNumberFormat="1" applyFont="1" applyFill="1" applyBorder="1"/>
    <xf numFmtId="3" fontId="36" fillId="0" borderId="0" xfId="42" applyNumberFormat="1" applyFont="1" applyFill="1" applyBorder="1" applyProtection="1"/>
    <xf numFmtId="0" fontId="25" fillId="0" borderId="0" xfId="49" applyFont="1" applyFill="1" applyBorder="1"/>
    <xf numFmtId="3" fontId="76" fillId="35" borderId="0" xfId="42" applyNumberFormat="1" applyFont="1" applyFill="1" applyBorder="1"/>
    <xf numFmtId="3" fontId="76" fillId="35" borderId="19" xfId="42" applyNumberFormat="1" applyFont="1" applyFill="1" applyBorder="1" applyAlignment="1">
      <alignment horizontal="right"/>
    </xf>
    <xf numFmtId="170" fontId="6" fillId="0" borderId="35" xfId="42" applyNumberFormat="1" applyFont="1" applyFill="1" applyBorder="1"/>
    <xf numFmtId="0" fontId="29" fillId="0" borderId="0" xfId="49" applyFont="1" applyBorder="1"/>
    <xf numFmtId="187" fontId="30" fillId="35" borderId="36" xfId="49" applyNumberFormat="1" applyFont="1" applyFill="1" applyBorder="1" applyAlignment="1">
      <alignment horizontal="center" wrapText="1"/>
    </xf>
    <xf numFmtId="0" fontId="32" fillId="0" borderId="0" xfId="49" applyFont="1" applyBorder="1"/>
    <xf numFmtId="187" fontId="30" fillId="35" borderId="37" xfId="49" applyNumberFormat="1" applyFont="1" applyFill="1" applyBorder="1" applyAlignment="1">
      <alignment horizontal="left" wrapText="1"/>
    </xf>
    <xf numFmtId="10" fontId="35" fillId="34" borderId="38" xfId="49" applyNumberFormat="1" applyFont="1" applyFill="1" applyBorder="1" applyAlignment="1">
      <alignment vertical="center"/>
    </xf>
    <xf numFmtId="3" fontId="35" fillId="34" borderId="10" xfId="49" applyNumberFormat="1" applyFont="1" applyFill="1" applyBorder="1" applyAlignment="1">
      <alignment vertical="center"/>
    </xf>
    <xf numFmtId="3" fontId="29" fillId="34" borderId="39" xfId="49" applyNumberFormat="1" applyFont="1" applyFill="1" applyBorder="1" applyAlignment="1">
      <alignment vertical="center"/>
    </xf>
    <xf numFmtId="187" fontId="37" fillId="35" borderId="40" xfId="49" applyNumberFormat="1" applyFont="1" applyFill="1" applyBorder="1" applyAlignment="1">
      <alignment horizontal="right" wrapText="1"/>
    </xf>
    <xf numFmtId="10" fontId="35" fillId="34" borderId="41" xfId="49" applyNumberFormat="1" applyFont="1" applyFill="1" applyBorder="1" applyAlignment="1">
      <alignment vertical="center"/>
    </xf>
    <xf numFmtId="0" fontId="29" fillId="34" borderId="42" xfId="49" applyFont="1" applyFill="1" applyBorder="1" applyAlignment="1">
      <alignment vertical="center"/>
    </xf>
    <xf numFmtId="10" fontId="35" fillId="0" borderId="0" xfId="49" applyNumberFormat="1" applyFont="1" applyBorder="1" applyAlignment="1">
      <alignment vertical="center"/>
    </xf>
    <xf numFmtId="0" fontId="29" fillId="0" borderId="0" xfId="49" applyFont="1" applyBorder="1" applyAlignment="1">
      <alignment vertical="center"/>
    </xf>
    <xf numFmtId="0" fontId="35" fillId="0" borderId="0" xfId="49" applyFont="1" applyBorder="1"/>
    <xf numFmtId="187" fontId="13" fillId="35" borderId="0" xfId="49" applyNumberFormat="1" applyFont="1" applyFill="1" applyBorder="1" applyAlignment="1">
      <alignment horizontal="center" vertical="center" wrapText="1"/>
    </xf>
    <xf numFmtId="187" fontId="37" fillId="35" borderId="0" xfId="49" applyNumberFormat="1" applyFont="1" applyFill="1" applyBorder="1" applyAlignment="1">
      <alignment horizontal="left" wrapText="1"/>
    </xf>
    <xf numFmtId="187" fontId="30" fillId="35" borderId="0" xfId="49" applyNumberFormat="1" applyFont="1" applyFill="1" applyBorder="1" applyAlignment="1">
      <alignment horizontal="center"/>
    </xf>
    <xf numFmtId="187" fontId="29" fillId="40" borderId="25" xfId="49" applyNumberFormat="1" applyFont="1" applyFill="1" applyBorder="1" applyAlignment="1">
      <alignment horizontal="left"/>
    </xf>
    <xf numFmtId="3" fontId="29" fillId="0" borderId="25" xfId="49" applyNumberFormat="1" applyFont="1" applyFill="1" applyBorder="1"/>
    <xf numFmtId="187" fontId="29" fillId="40" borderId="33" xfId="49" applyNumberFormat="1" applyFont="1" applyFill="1" applyBorder="1" applyAlignment="1">
      <alignment horizontal="left"/>
    </xf>
    <xf numFmtId="3" fontId="29" fillId="0" borderId="33" xfId="49" applyNumberFormat="1" applyFont="1" applyFill="1" applyBorder="1"/>
    <xf numFmtId="3" fontId="29" fillId="0" borderId="33" xfId="42" applyNumberFormat="1" applyFont="1" applyFill="1" applyBorder="1"/>
    <xf numFmtId="3" fontId="29" fillId="36" borderId="33" xfId="42" applyNumberFormat="1" applyFont="1" applyFill="1" applyBorder="1"/>
    <xf numFmtId="9" fontId="29" fillId="40" borderId="32" xfId="51" applyFont="1" applyFill="1" applyBorder="1" applyAlignment="1">
      <alignment horizontal="left"/>
    </xf>
    <xf numFmtId="9" fontId="29" fillId="0" borderId="32" xfId="51" applyFont="1" applyFill="1" applyBorder="1"/>
    <xf numFmtId="9" fontId="29" fillId="0" borderId="0" xfId="51" applyFont="1" applyFill="1" applyBorder="1"/>
    <xf numFmtId="3" fontId="38" fillId="40" borderId="0" xfId="49" applyNumberFormat="1" applyFont="1" applyFill="1" applyBorder="1"/>
    <xf numFmtId="187" fontId="29" fillId="40" borderId="22" xfId="49" applyNumberFormat="1" applyFont="1" applyFill="1" applyBorder="1" applyAlignment="1">
      <alignment horizontal="left"/>
    </xf>
    <xf numFmtId="3" fontId="29" fillId="0" borderId="22" xfId="49" applyNumberFormat="1" applyFont="1" applyBorder="1"/>
    <xf numFmtId="3" fontId="29" fillId="0" borderId="33" xfId="49" applyNumberFormat="1" applyFont="1" applyBorder="1"/>
    <xf numFmtId="187" fontId="29" fillId="40" borderId="32" xfId="49" applyNumberFormat="1" applyFont="1" applyFill="1" applyBorder="1" applyAlignment="1">
      <alignment horizontal="left"/>
    </xf>
    <xf numFmtId="9" fontId="29" fillId="0" borderId="32" xfId="51" applyFont="1" applyBorder="1"/>
    <xf numFmtId="0" fontId="29" fillId="0" borderId="0" xfId="49" applyFont="1" applyBorder="1" applyAlignment="1">
      <alignment horizontal="left" vertical="center"/>
    </xf>
    <xf numFmtId="188" fontId="30" fillId="35" borderId="0" xfId="42" applyNumberFormat="1" applyFont="1" applyFill="1" applyBorder="1" applyAlignment="1">
      <alignment horizontal="center"/>
    </xf>
    <xf numFmtId="3" fontId="29" fillId="41" borderId="17" xfId="49" applyNumberFormat="1" applyFont="1" applyFill="1" applyBorder="1" applyAlignment="1">
      <alignment horizontal="center" vertical="center"/>
    </xf>
    <xf numFmtId="3" fontId="29" fillId="41" borderId="20" xfId="49" applyNumberFormat="1" applyFont="1" applyFill="1" applyBorder="1" applyAlignment="1">
      <alignment horizontal="center" vertical="center"/>
    </xf>
    <xf numFmtId="3" fontId="29" fillId="41" borderId="19" xfId="49" applyNumberFormat="1" applyFont="1" applyFill="1" applyBorder="1" applyAlignment="1">
      <alignment horizontal="center" vertical="center"/>
    </xf>
    <xf numFmtId="0" fontId="29" fillId="40" borderId="18" xfId="49" applyFont="1" applyFill="1" applyBorder="1" applyAlignment="1">
      <alignment horizontal="right" vertical="center" wrapText="1"/>
    </xf>
    <xf numFmtId="3" fontId="29" fillId="36" borderId="0" xfId="49" applyNumberFormat="1" applyFont="1" applyFill="1" applyBorder="1" applyAlignment="1">
      <alignment horizontal="center" vertical="center"/>
    </xf>
    <xf numFmtId="3" fontId="29" fillId="0" borderId="43" xfId="49" applyNumberFormat="1" applyFont="1" applyBorder="1" applyAlignment="1">
      <alignment horizontal="center" vertical="center"/>
    </xf>
    <xf numFmtId="3" fontId="29" fillId="0" borderId="10" xfId="49" applyNumberFormat="1" applyFont="1" applyBorder="1" applyAlignment="1">
      <alignment horizontal="center" vertical="center"/>
    </xf>
    <xf numFmtId="0" fontId="29" fillId="40" borderId="26" xfId="49" applyFont="1" applyFill="1" applyBorder="1" applyAlignment="1">
      <alignment horizontal="right" vertical="center" wrapText="1"/>
    </xf>
    <xf numFmtId="3" fontId="29" fillId="36" borderId="27" xfId="49" applyNumberFormat="1" applyFont="1" applyFill="1" applyBorder="1" applyAlignment="1">
      <alignment horizontal="center" vertical="center"/>
    </xf>
    <xf numFmtId="3" fontId="29" fillId="0" borderId="26" xfId="49" applyNumberFormat="1" applyFont="1" applyBorder="1" applyAlignment="1">
      <alignment horizontal="center" vertical="center"/>
    </xf>
    <xf numFmtId="3" fontId="29" fillId="0" borderId="28" xfId="49" applyNumberFormat="1" applyFont="1" applyBorder="1" applyAlignment="1">
      <alignment horizontal="center" vertical="center"/>
    </xf>
    <xf numFmtId="0" fontId="29" fillId="40" borderId="18" xfId="49" applyFont="1" applyFill="1" applyBorder="1" applyAlignment="1">
      <alignment horizontal="left"/>
    </xf>
    <xf numFmtId="0" fontId="29" fillId="0" borderId="30" xfId="49" applyFont="1" applyBorder="1" applyAlignment="1">
      <alignment horizontal="right"/>
    </xf>
    <xf numFmtId="0" fontId="29" fillId="40" borderId="43" xfId="49" applyFont="1" applyFill="1" applyBorder="1" applyAlignment="1">
      <alignment horizontal="left"/>
    </xf>
    <xf numFmtId="3" fontId="29" fillId="0" borderId="10" xfId="49" applyNumberFormat="1" applyFont="1" applyBorder="1" applyAlignment="1">
      <alignment horizontal="right"/>
    </xf>
    <xf numFmtId="0" fontId="29" fillId="40" borderId="43" xfId="49" applyFont="1" applyFill="1" applyBorder="1" applyAlignment="1">
      <alignment horizontal="left" wrapText="1"/>
    </xf>
    <xf numFmtId="188" fontId="29" fillId="0" borderId="0" xfId="42" applyNumberFormat="1" applyFont="1" applyBorder="1"/>
    <xf numFmtId="183" fontId="29" fillId="0" borderId="10" xfId="49" applyNumberFormat="1" applyFont="1" applyBorder="1" applyAlignment="1">
      <alignment horizontal="right"/>
    </xf>
    <xf numFmtId="183" fontId="29" fillId="0" borderId="28" xfId="49" applyNumberFormat="1" applyFont="1" applyBorder="1" applyAlignment="1">
      <alignment horizontal="right"/>
    </xf>
    <xf numFmtId="187" fontId="30" fillId="35" borderId="43" xfId="49" applyNumberFormat="1" applyFont="1" applyFill="1" applyBorder="1" applyAlignment="1">
      <alignment horizontal="center"/>
    </xf>
    <xf numFmtId="9" fontId="30" fillId="35" borderId="10" xfId="51" applyFont="1" applyFill="1" applyBorder="1" applyAlignment="1">
      <alignment horizontal="right"/>
    </xf>
    <xf numFmtId="9" fontId="29" fillId="0" borderId="10" xfId="51" applyFont="1" applyBorder="1" applyAlignment="1">
      <alignment horizontal="right"/>
    </xf>
    <xf numFmtId="189" fontId="30" fillId="35" borderId="10" xfId="42" applyNumberFormat="1" applyFont="1" applyFill="1" applyBorder="1" applyAlignment="1">
      <alignment horizontal="center"/>
    </xf>
    <xf numFmtId="188" fontId="29" fillId="0" borderId="0" xfId="42" applyNumberFormat="1" applyFont="1" applyBorder="1" applyAlignment="1">
      <alignment horizontal="left" vertical="center"/>
    </xf>
    <xf numFmtId="3" fontId="29" fillId="0" borderId="30" xfId="49" applyNumberFormat="1" applyFont="1" applyBorder="1" applyAlignment="1">
      <alignment horizontal="right"/>
    </xf>
    <xf numFmtId="9" fontId="29" fillId="0" borderId="28" xfId="51" applyFont="1" applyBorder="1"/>
    <xf numFmtId="9" fontId="29" fillId="0" borderId="10" xfId="49" applyNumberFormat="1" applyFont="1" applyBorder="1" applyAlignment="1">
      <alignment horizontal="right"/>
    </xf>
    <xf numFmtId="3" fontId="29" fillId="0" borderId="10" xfId="49" applyNumberFormat="1" applyFont="1" applyBorder="1"/>
    <xf numFmtId="0" fontId="29" fillId="0" borderId="10" xfId="49" applyFont="1" applyBorder="1"/>
    <xf numFmtId="188" fontId="29" fillId="0" borderId="10" xfId="42" applyNumberFormat="1" applyFont="1" applyBorder="1"/>
    <xf numFmtId="0" fontId="29" fillId="40" borderId="26" xfId="49" applyFont="1" applyFill="1" applyBorder="1" applyAlignment="1">
      <alignment horizontal="left"/>
    </xf>
    <xf numFmtId="1" fontId="29" fillId="0" borderId="28" xfId="49" applyNumberFormat="1" applyFont="1" applyBorder="1"/>
    <xf numFmtId="187" fontId="35" fillId="40" borderId="33" xfId="49" applyNumberFormat="1" applyFont="1" applyFill="1" applyBorder="1" applyAlignment="1">
      <alignment horizontal="left"/>
    </xf>
    <xf numFmtId="3" fontId="35" fillId="0" borderId="33" xfId="49" applyNumberFormat="1" applyFont="1" applyFill="1" applyBorder="1"/>
    <xf numFmtId="1" fontId="35" fillId="40" borderId="32" xfId="51" applyNumberFormat="1" applyFont="1" applyFill="1" applyBorder="1" applyAlignment="1">
      <alignment horizontal="left"/>
    </xf>
    <xf numFmtId="1" fontId="35" fillId="0" borderId="32" xfId="51" applyNumberFormat="1" applyFont="1" applyFill="1" applyBorder="1"/>
    <xf numFmtId="1" fontId="35" fillId="0" borderId="0" xfId="49" applyNumberFormat="1" applyFont="1" applyBorder="1"/>
    <xf numFmtId="0" fontId="6" fillId="36" borderId="0" xfId="49" applyFill="1" applyAlignment="1">
      <alignment horizontal="center" wrapText="1"/>
    </xf>
    <xf numFmtId="0" fontId="6" fillId="36" borderId="0" xfId="49" applyFill="1" applyAlignment="1">
      <alignment vertical="center"/>
    </xf>
    <xf numFmtId="0" fontId="6" fillId="36" borderId="0" xfId="49" applyFill="1" applyAlignment="1">
      <alignment horizontal="center" vertical="center" wrapText="1"/>
    </xf>
    <xf numFmtId="0" fontId="6" fillId="33" borderId="44" xfId="49" applyFont="1" applyFill="1" applyBorder="1" applyAlignment="1">
      <alignment horizontal="center" vertical="center" wrapText="1"/>
    </xf>
    <xf numFmtId="0" fontId="6" fillId="33" borderId="9" xfId="49" applyFont="1" applyFill="1" applyBorder="1" applyAlignment="1">
      <alignment horizontal="center" vertical="center" wrapText="1"/>
    </xf>
    <xf numFmtId="0" fontId="6" fillId="33" borderId="45" xfId="49" applyFont="1" applyFill="1" applyBorder="1" applyAlignment="1">
      <alignment horizontal="center" vertical="center" wrapText="1"/>
    </xf>
    <xf numFmtId="0" fontId="6" fillId="33" borderId="17" xfId="49" applyFont="1" applyFill="1" applyBorder="1" applyAlignment="1">
      <alignment horizontal="center" vertical="center" wrapText="1"/>
    </xf>
    <xf numFmtId="0" fontId="6" fillId="33" borderId="46" xfId="49" applyFont="1" applyFill="1" applyBorder="1" applyAlignment="1">
      <alignment horizontal="center" vertical="center" wrapText="1"/>
    </xf>
    <xf numFmtId="0" fontId="6" fillId="33" borderId="47" xfId="49" applyFont="1" applyFill="1" applyBorder="1" applyAlignment="1">
      <alignment horizontal="center" vertical="center" wrapText="1"/>
    </xf>
    <xf numFmtId="0" fontId="6" fillId="33" borderId="48" xfId="49" applyFont="1" applyFill="1" applyBorder="1" applyAlignment="1">
      <alignment horizontal="center" vertical="center" wrapText="1"/>
    </xf>
    <xf numFmtId="0" fontId="6" fillId="33" borderId="20" xfId="49" applyFont="1" applyFill="1" applyBorder="1" applyAlignment="1">
      <alignment horizontal="center" vertical="center" wrapText="1"/>
    </xf>
    <xf numFmtId="0" fontId="6" fillId="33" borderId="19" xfId="49" applyFont="1" applyFill="1" applyBorder="1" applyAlignment="1">
      <alignment horizontal="center" vertical="center" wrapText="1"/>
    </xf>
    <xf numFmtId="0" fontId="6" fillId="36" borderId="0" xfId="49" applyFill="1"/>
    <xf numFmtId="0" fontId="11" fillId="38" borderId="49" xfId="49" applyFont="1" applyFill="1" applyBorder="1"/>
    <xf numFmtId="9" fontId="72" fillId="38" borderId="44" xfId="51" applyFont="1" applyFill="1" applyBorder="1" applyAlignment="1">
      <alignment horizontal="center"/>
    </xf>
    <xf numFmtId="9" fontId="72" fillId="38" borderId="9" xfId="51" applyFont="1" applyFill="1" applyBorder="1" applyAlignment="1">
      <alignment horizontal="center"/>
    </xf>
    <xf numFmtId="9" fontId="72" fillId="38" borderId="45" xfId="51" applyFont="1" applyFill="1" applyBorder="1" applyAlignment="1">
      <alignment horizontal="center"/>
    </xf>
    <xf numFmtId="168" fontId="72" fillId="38" borderId="9" xfId="51" applyNumberFormat="1" applyFont="1" applyFill="1" applyBorder="1" applyAlignment="1">
      <alignment horizontal="center"/>
    </xf>
    <xf numFmtId="168" fontId="6" fillId="38" borderId="17" xfId="51" applyNumberFormat="1" applyFont="1" applyFill="1" applyBorder="1" applyAlignment="1">
      <alignment horizontal="center"/>
    </xf>
    <xf numFmtId="0" fontId="6" fillId="38" borderId="44" xfId="49" applyFill="1" applyBorder="1" applyAlignment="1">
      <alignment horizontal="center"/>
    </xf>
    <xf numFmtId="0" fontId="6" fillId="38" borderId="17" xfId="49" applyFill="1" applyBorder="1" applyAlignment="1">
      <alignment horizontal="center"/>
    </xf>
    <xf numFmtId="10" fontId="72" fillId="38" borderId="9" xfId="51" applyNumberFormat="1" applyFont="1" applyFill="1" applyBorder="1" applyAlignment="1">
      <alignment horizontal="center"/>
    </xf>
    <xf numFmtId="9" fontId="78" fillId="36" borderId="9" xfId="51" applyNumberFormat="1" applyFont="1" applyFill="1" applyBorder="1" applyAlignment="1">
      <alignment horizontal="center"/>
    </xf>
    <xf numFmtId="10" fontId="72" fillId="38" borderId="20" xfId="51" applyNumberFormat="1" applyFont="1" applyFill="1" applyBorder="1" applyAlignment="1">
      <alignment horizontal="center"/>
    </xf>
    <xf numFmtId="168" fontId="78" fillId="36" borderId="9" xfId="51" applyNumberFormat="1" applyFont="1" applyFill="1" applyBorder="1" applyAlignment="1">
      <alignment horizontal="center"/>
    </xf>
    <xf numFmtId="168" fontId="6" fillId="38" borderId="9" xfId="51" applyNumberFormat="1" applyFont="1" applyFill="1" applyBorder="1" applyAlignment="1">
      <alignment horizontal="center"/>
    </xf>
    <xf numFmtId="168" fontId="72" fillId="38" borderId="20" xfId="51" applyNumberFormat="1" applyFont="1" applyFill="1" applyBorder="1" applyAlignment="1">
      <alignment horizontal="center"/>
    </xf>
    <xf numFmtId="168" fontId="6" fillId="38" borderId="44" xfId="51" applyNumberFormat="1" applyFont="1" applyFill="1" applyBorder="1" applyAlignment="1">
      <alignment horizontal="center"/>
    </xf>
    <xf numFmtId="168" fontId="6" fillId="38" borderId="45" xfId="51" applyNumberFormat="1" applyFont="1" applyFill="1" applyBorder="1" applyAlignment="1">
      <alignment horizontal="center"/>
    </xf>
    <xf numFmtId="9" fontId="6" fillId="38" borderId="44" xfId="49" applyNumberFormat="1" applyFill="1" applyBorder="1" applyAlignment="1">
      <alignment horizontal="center"/>
    </xf>
    <xf numFmtId="9" fontId="6" fillId="38" borderId="9" xfId="49" applyNumberFormat="1" applyFill="1" applyBorder="1" applyAlignment="1">
      <alignment horizontal="center"/>
    </xf>
    <xf numFmtId="9" fontId="72" fillId="38" borderId="17" xfId="51" applyFont="1" applyFill="1" applyBorder="1" applyAlignment="1">
      <alignment horizontal="center"/>
    </xf>
    <xf numFmtId="0" fontId="6" fillId="0" borderId="0" xfId="49"/>
    <xf numFmtId="9" fontId="72" fillId="36" borderId="0" xfId="51" applyFont="1" applyFill="1"/>
    <xf numFmtId="0" fontId="6" fillId="29" borderId="0" xfId="49" applyFill="1" applyBorder="1"/>
    <xf numFmtId="0" fontId="6" fillId="29" borderId="50" xfId="49" applyFill="1" applyBorder="1"/>
    <xf numFmtId="9" fontId="78" fillId="29" borderId="51" xfId="49" applyNumberFormat="1" applyFont="1" applyFill="1" applyBorder="1"/>
    <xf numFmtId="168" fontId="79" fillId="36" borderId="52" xfId="49" applyNumberFormat="1" applyFont="1" applyFill="1" applyBorder="1" applyAlignment="1">
      <alignment horizontal="center"/>
    </xf>
    <xf numFmtId="9" fontId="78" fillId="29" borderId="39" xfId="49" applyNumberFormat="1" applyFont="1" applyFill="1" applyBorder="1"/>
    <xf numFmtId="168" fontId="79" fillId="36" borderId="53" xfId="49" applyNumberFormat="1" applyFont="1" applyFill="1" applyBorder="1" applyAlignment="1">
      <alignment horizontal="center"/>
    </xf>
    <xf numFmtId="9" fontId="39" fillId="29" borderId="39" xfId="49" applyNumberFormat="1" applyFont="1" applyFill="1" applyBorder="1"/>
    <xf numFmtId="9" fontId="6" fillId="36" borderId="39" xfId="49" applyNumberFormat="1" applyFont="1" applyFill="1" applyBorder="1"/>
    <xf numFmtId="10" fontId="78" fillId="29" borderId="39" xfId="49" applyNumberFormat="1" applyFont="1" applyFill="1" applyBorder="1"/>
    <xf numFmtId="168" fontId="6" fillId="36" borderId="39" xfId="49" applyNumberFormat="1" applyFont="1" applyFill="1" applyBorder="1"/>
    <xf numFmtId="0" fontId="6" fillId="29" borderId="54" xfId="49" applyFill="1" applyBorder="1"/>
    <xf numFmtId="0" fontId="6" fillId="29" borderId="41" xfId="49" applyFill="1" applyBorder="1"/>
    <xf numFmtId="9" fontId="6" fillId="36" borderId="42" xfId="49" applyNumberFormat="1" applyFont="1" applyFill="1" applyBorder="1"/>
    <xf numFmtId="168" fontId="6" fillId="36" borderId="42" xfId="49" applyNumberFormat="1" applyFont="1" applyFill="1" applyBorder="1"/>
    <xf numFmtId="168" fontId="79" fillId="36" borderId="55" xfId="49" applyNumberFormat="1" applyFont="1" applyFill="1" applyBorder="1" applyAlignment="1">
      <alignment horizontal="center"/>
    </xf>
    <xf numFmtId="0" fontId="6" fillId="36" borderId="0" xfId="49" applyFill="1" applyAlignment="1">
      <alignment horizontal="center"/>
    </xf>
    <xf numFmtId="10" fontId="6" fillId="36" borderId="0" xfId="49" applyNumberFormat="1" applyFill="1" applyAlignment="1">
      <alignment horizontal="center"/>
    </xf>
    <xf numFmtId="0" fontId="6" fillId="36" borderId="0" xfId="49" applyFill="1" applyAlignment="1"/>
    <xf numFmtId="0" fontId="11" fillId="38" borderId="56" xfId="49" applyFont="1" applyFill="1" applyBorder="1" applyAlignment="1">
      <alignment horizontal="center"/>
    </xf>
    <xf numFmtId="0" fontId="16" fillId="38" borderId="57" xfId="49" applyFont="1" applyFill="1" applyBorder="1" applyAlignment="1">
      <alignment horizontal="center"/>
    </xf>
    <xf numFmtId="0" fontId="16" fillId="38" borderId="58" xfId="49" applyFont="1" applyFill="1" applyBorder="1" applyAlignment="1">
      <alignment horizontal="center"/>
    </xf>
    <xf numFmtId="0" fontId="16" fillId="38" borderId="59" xfId="49" applyFont="1" applyFill="1" applyBorder="1" applyAlignment="1">
      <alignment horizontal="left"/>
    </xf>
    <xf numFmtId="9" fontId="80" fillId="36" borderId="0" xfId="49" applyNumberFormat="1" applyFont="1" applyFill="1" applyBorder="1" applyAlignment="1">
      <alignment horizontal="center"/>
    </xf>
    <xf numFmtId="9" fontId="80" fillId="36" borderId="60" xfId="49" applyNumberFormat="1" applyFont="1" applyFill="1" applyBorder="1" applyAlignment="1">
      <alignment horizontal="center"/>
    </xf>
    <xf numFmtId="0" fontId="6" fillId="36" borderId="0" xfId="49" applyFont="1" applyFill="1" applyBorder="1"/>
    <xf numFmtId="9" fontId="78" fillId="36" borderId="0" xfId="49" applyNumberFormat="1" applyFont="1" applyFill="1" applyBorder="1" applyAlignment="1">
      <alignment horizontal="center"/>
    </xf>
    <xf numFmtId="0" fontId="6" fillId="29" borderId="54" xfId="49" applyFont="1" applyFill="1" applyBorder="1" applyAlignment="1">
      <alignment horizontal="left"/>
    </xf>
    <xf numFmtId="9" fontId="78" fillId="29" borderId="42" xfId="49" applyNumberFormat="1" applyFont="1" applyFill="1" applyBorder="1"/>
    <xf numFmtId="0" fontId="16" fillId="38" borderId="61" xfId="49" applyFont="1" applyFill="1" applyBorder="1" applyAlignment="1">
      <alignment horizontal="left"/>
    </xf>
    <xf numFmtId="9" fontId="78" fillId="36" borderId="41" xfId="49" applyNumberFormat="1" applyFont="1" applyFill="1" applyBorder="1" applyAlignment="1">
      <alignment horizontal="center"/>
    </xf>
    <xf numFmtId="9" fontId="80" fillId="36" borderId="62" xfId="49" applyNumberFormat="1" applyFont="1" applyFill="1" applyBorder="1" applyAlignment="1">
      <alignment horizontal="center"/>
    </xf>
    <xf numFmtId="9" fontId="78" fillId="29" borderId="51" xfId="51" applyNumberFormat="1" applyFont="1" applyFill="1" applyBorder="1"/>
    <xf numFmtId="0" fontId="16" fillId="38" borderId="63" xfId="49" applyFont="1" applyFill="1" applyBorder="1" applyAlignment="1">
      <alignment horizontal="center"/>
    </xf>
    <xf numFmtId="0" fontId="16" fillId="38" borderId="64" xfId="49" applyFont="1" applyFill="1" applyBorder="1" applyAlignment="1">
      <alignment horizontal="center"/>
    </xf>
    <xf numFmtId="9" fontId="78" fillId="29" borderId="39" xfId="51" applyNumberFormat="1" applyFont="1" applyFill="1" applyBorder="1"/>
    <xf numFmtId="0" fontId="16" fillId="38" borderId="50" xfId="49" applyFont="1" applyFill="1" applyBorder="1" applyAlignment="1">
      <alignment horizontal="left"/>
    </xf>
    <xf numFmtId="9" fontId="6" fillId="36" borderId="0" xfId="49" applyNumberFormat="1" applyFont="1" applyFill="1" applyBorder="1" applyAlignment="1">
      <alignment horizontal="center"/>
    </xf>
    <xf numFmtId="9" fontId="78" fillId="29" borderId="0" xfId="49" applyNumberFormat="1" applyFont="1" applyFill="1" applyBorder="1" applyAlignment="1">
      <alignment horizontal="center"/>
    </xf>
    <xf numFmtId="0" fontId="16" fillId="38" borderId="54" xfId="49" applyFont="1" applyFill="1" applyBorder="1" applyAlignment="1">
      <alignment horizontal="left"/>
    </xf>
    <xf numFmtId="9" fontId="78" fillId="29" borderId="41" xfId="49" applyNumberFormat="1" applyFont="1" applyFill="1" applyBorder="1" applyAlignment="1">
      <alignment horizontal="center"/>
    </xf>
    <xf numFmtId="10" fontId="78" fillId="29" borderId="39" xfId="51" applyNumberFormat="1" applyFont="1" applyFill="1" applyBorder="1"/>
    <xf numFmtId="9" fontId="6" fillId="36" borderId="41" xfId="49" applyNumberFormat="1" applyFont="1" applyFill="1" applyBorder="1" applyAlignment="1">
      <alignment horizontal="center"/>
    </xf>
    <xf numFmtId="9" fontId="78" fillId="29" borderId="42" xfId="51" applyNumberFormat="1" applyFont="1" applyFill="1" applyBorder="1"/>
    <xf numFmtId="0" fontId="6" fillId="36" borderId="0" xfId="49" applyFill="1" applyBorder="1"/>
    <xf numFmtId="9" fontId="6" fillId="36" borderId="51" xfId="51" applyNumberFormat="1" applyFont="1" applyFill="1" applyBorder="1"/>
    <xf numFmtId="9" fontId="6" fillId="36" borderId="39" xfId="51" applyNumberFormat="1" applyFont="1" applyFill="1" applyBorder="1"/>
    <xf numFmtId="0" fontId="6" fillId="36" borderId="41" xfId="49" applyFill="1" applyBorder="1"/>
    <xf numFmtId="9" fontId="6" fillId="36" borderId="42" xfId="51" applyNumberFormat="1" applyFont="1" applyFill="1" applyBorder="1"/>
    <xf numFmtId="10" fontId="39" fillId="29" borderId="0" xfId="51" applyNumberFormat="1" applyFont="1" applyFill="1" applyBorder="1"/>
    <xf numFmtId="9" fontId="39" fillId="29" borderId="0" xfId="51" applyNumberFormat="1" applyFont="1" applyFill="1" applyBorder="1"/>
    <xf numFmtId="0" fontId="17" fillId="42" borderId="19" xfId="49" applyFont="1" applyFill="1" applyBorder="1"/>
    <xf numFmtId="178" fontId="17" fillId="42" borderId="19" xfId="49" applyNumberFormat="1" applyFont="1" applyFill="1" applyBorder="1" applyAlignment="1">
      <alignment horizontal="center"/>
    </xf>
    <xf numFmtId="0" fontId="17" fillId="29" borderId="0" xfId="49" applyFont="1" applyFill="1" applyAlignment="1"/>
    <xf numFmtId="0" fontId="17" fillId="35" borderId="0" xfId="49" applyFont="1" applyFill="1"/>
    <xf numFmtId="0" fontId="17" fillId="42" borderId="0" xfId="49" applyFont="1" applyFill="1"/>
    <xf numFmtId="175" fontId="17" fillId="42" borderId="0" xfId="51" applyNumberFormat="1" applyFont="1" applyFill="1"/>
    <xf numFmtId="175" fontId="17" fillId="42" borderId="19" xfId="49" applyNumberFormat="1" applyFont="1" applyFill="1" applyBorder="1"/>
    <xf numFmtId="168" fontId="17" fillId="42" borderId="0" xfId="51" applyNumberFormat="1" applyFont="1" applyFill="1"/>
    <xf numFmtId="3" fontId="6" fillId="36" borderId="0" xfId="49" applyNumberFormat="1" applyFill="1"/>
    <xf numFmtId="3" fontId="76" fillId="35" borderId="17" xfId="42" applyNumberFormat="1" applyFont="1" applyFill="1" applyBorder="1"/>
    <xf numFmtId="0" fontId="73" fillId="35" borderId="19" xfId="49" applyFont="1" applyFill="1" applyBorder="1" applyAlignment="1">
      <alignment horizontal="center"/>
    </xf>
    <xf numFmtId="0" fontId="73" fillId="35" borderId="17" xfId="49" applyFont="1" applyFill="1" applyBorder="1" applyAlignment="1">
      <alignment horizontal="center"/>
    </xf>
    <xf numFmtId="0" fontId="73" fillId="35" borderId="18" xfId="49" applyFont="1" applyFill="1" applyBorder="1" applyAlignment="1"/>
    <xf numFmtId="3" fontId="6" fillId="36" borderId="25" xfId="42" applyNumberFormat="1" applyFont="1" applyFill="1" applyBorder="1" applyAlignment="1">
      <alignment horizontal="center"/>
    </xf>
    <xf numFmtId="3" fontId="6" fillId="36" borderId="65" xfId="42" applyNumberFormat="1" applyFont="1" applyFill="1" applyBorder="1" applyAlignment="1">
      <alignment horizontal="center"/>
    </xf>
    <xf numFmtId="9" fontId="73" fillId="35" borderId="29" xfId="51" applyFont="1" applyFill="1" applyBorder="1" applyAlignment="1">
      <alignment horizontal="center"/>
    </xf>
    <xf numFmtId="0" fontId="73" fillId="35" borderId="43" xfId="49" applyFont="1" applyFill="1" applyBorder="1" applyAlignment="1"/>
    <xf numFmtId="0" fontId="73" fillId="35" borderId="27" xfId="49" applyFont="1" applyFill="1" applyBorder="1" applyAlignment="1">
      <alignment horizontal="center"/>
    </xf>
    <xf numFmtId="0" fontId="73" fillId="35" borderId="0" xfId="49" applyFont="1" applyFill="1" applyBorder="1" applyAlignment="1">
      <alignment horizontal="center"/>
    </xf>
    <xf numFmtId="9" fontId="6" fillId="36" borderId="24" xfId="51" applyFont="1" applyFill="1" applyBorder="1" applyAlignment="1">
      <alignment horizontal="center"/>
    </xf>
    <xf numFmtId="10" fontId="6" fillId="36" borderId="25" xfId="51" applyNumberFormat="1" applyFont="1" applyFill="1" applyBorder="1" applyAlignment="1">
      <alignment horizontal="center"/>
    </xf>
    <xf numFmtId="10" fontId="6" fillId="36" borderId="65" xfId="51" applyNumberFormat="1" applyFont="1" applyFill="1" applyBorder="1" applyAlignment="1">
      <alignment horizontal="center"/>
    </xf>
    <xf numFmtId="9" fontId="6" fillId="36" borderId="66" xfId="51" applyFont="1" applyFill="1" applyBorder="1" applyAlignment="1">
      <alignment horizontal="center"/>
    </xf>
    <xf numFmtId="9" fontId="6" fillId="36" borderId="21" xfId="51" applyFont="1" applyFill="1" applyBorder="1" applyAlignment="1">
      <alignment horizontal="center"/>
    </xf>
    <xf numFmtId="9" fontId="81" fillId="36" borderId="22" xfId="51" applyFont="1" applyFill="1" applyBorder="1" applyAlignment="1">
      <alignment horizontal="center"/>
    </xf>
    <xf numFmtId="9" fontId="6" fillId="36" borderId="67" xfId="51" applyFont="1" applyFill="1" applyBorder="1" applyAlignment="1">
      <alignment horizontal="center"/>
    </xf>
    <xf numFmtId="190" fontId="6" fillId="36" borderId="29" xfId="49" applyNumberFormat="1" applyFont="1" applyFill="1" applyBorder="1" applyAlignment="1">
      <alignment horizontal="center"/>
    </xf>
    <xf numFmtId="190" fontId="6" fillId="36" borderId="24" xfId="49" applyNumberFormat="1" applyFont="1" applyFill="1" applyBorder="1" applyAlignment="1">
      <alignment horizontal="center"/>
    </xf>
    <xf numFmtId="190" fontId="6" fillId="36" borderId="25" xfId="49" applyNumberFormat="1" applyFont="1" applyFill="1" applyBorder="1" applyAlignment="1">
      <alignment horizontal="center"/>
    </xf>
    <xf numFmtId="190" fontId="6" fillId="36" borderId="65" xfId="49" applyNumberFormat="1" applyFont="1" applyFill="1" applyBorder="1" applyAlignment="1">
      <alignment horizontal="center"/>
    </xf>
    <xf numFmtId="0" fontId="73" fillId="35" borderId="9" xfId="49" applyFont="1" applyFill="1" applyBorder="1" applyAlignment="1">
      <alignment horizontal="center"/>
    </xf>
    <xf numFmtId="3" fontId="6" fillId="36" borderId="68" xfId="42" applyNumberFormat="1" applyFont="1" applyFill="1" applyBorder="1" applyAlignment="1">
      <alignment horizontal="center"/>
    </xf>
    <xf numFmtId="3" fontId="6" fillId="36" borderId="35" xfId="42" applyNumberFormat="1" applyFont="1" applyFill="1" applyBorder="1" applyAlignment="1">
      <alignment horizontal="center"/>
    </xf>
    <xf numFmtId="3" fontId="6" fillId="36" borderId="24" xfId="42" applyNumberFormat="1" applyFont="1" applyFill="1" applyBorder="1" applyAlignment="1">
      <alignment horizontal="center"/>
    </xf>
    <xf numFmtId="3" fontId="6" fillId="36" borderId="66" xfId="42" applyNumberFormat="1" applyFont="1" applyFill="1" applyBorder="1" applyAlignment="1">
      <alignment horizontal="center"/>
    </xf>
    <xf numFmtId="3" fontId="6" fillId="36" borderId="26" xfId="42" applyNumberFormat="1" applyFont="1" applyFill="1" applyBorder="1" applyAlignment="1">
      <alignment horizontal="center"/>
    </xf>
    <xf numFmtId="3" fontId="6" fillId="36" borderId="27" xfId="42" applyNumberFormat="1" applyFont="1" applyFill="1" applyBorder="1" applyAlignment="1">
      <alignment horizontal="center"/>
    </xf>
    <xf numFmtId="3" fontId="6" fillId="36" borderId="31" xfId="42" applyNumberFormat="1" applyFont="1" applyFill="1" applyBorder="1" applyAlignment="1">
      <alignment horizontal="center"/>
    </xf>
    <xf numFmtId="0" fontId="11" fillId="0" borderId="0" xfId="49" applyFont="1"/>
    <xf numFmtId="0" fontId="15" fillId="29" borderId="0" xfId="49" applyFont="1" applyFill="1"/>
    <xf numFmtId="0" fontId="6" fillId="29" borderId="28" xfId="49" applyFont="1" applyFill="1" applyBorder="1"/>
    <xf numFmtId="0" fontId="6" fillId="0" borderId="0" xfId="49" applyBorder="1"/>
    <xf numFmtId="9" fontId="6" fillId="30" borderId="19" xfId="51" applyNumberFormat="1" applyFont="1" applyFill="1" applyBorder="1"/>
    <xf numFmtId="0" fontId="6" fillId="29" borderId="19" xfId="49" applyFill="1" applyBorder="1"/>
    <xf numFmtId="0" fontId="6" fillId="29" borderId="20" xfId="49" applyFill="1" applyBorder="1"/>
    <xf numFmtId="9" fontId="6" fillId="30" borderId="9" xfId="49" applyNumberFormat="1" applyFill="1" applyBorder="1"/>
    <xf numFmtId="9" fontId="6" fillId="30" borderId="20" xfId="49" applyNumberFormat="1" applyFill="1" applyBorder="1"/>
    <xf numFmtId="0" fontId="6" fillId="29" borderId="27" xfId="49" applyFill="1" applyBorder="1"/>
    <xf numFmtId="0" fontId="6" fillId="31" borderId="19" xfId="49" applyFont="1" applyFill="1" applyBorder="1"/>
    <xf numFmtId="0" fontId="6" fillId="31" borderId="47" xfId="49" applyFont="1" applyFill="1" applyBorder="1"/>
    <xf numFmtId="0" fontId="6" fillId="29" borderId="30" xfId="49" applyFont="1" applyFill="1" applyBorder="1"/>
    <xf numFmtId="0" fontId="6" fillId="29" borderId="10" xfId="49" applyFont="1" applyFill="1" applyBorder="1"/>
    <xf numFmtId="0" fontId="6" fillId="29" borderId="19" xfId="49" applyFont="1" applyFill="1" applyBorder="1"/>
    <xf numFmtId="0" fontId="77" fillId="43" borderId="17" xfId="49" applyFont="1" applyFill="1" applyBorder="1" applyAlignment="1">
      <alignment horizontal="center" vertical="center" wrapText="1"/>
    </xf>
    <xf numFmtId="0" fontId="77" fillId="43" borderId="20" xfId="49" applyFont="1" applyFill="1" applyBorder="1" applyAlignment="1">
      <alignment horizontal="center" vertical="center" wrapText="1"/>
    </xf>
    <xf numFmtId="0" fontId="77" fillId="43" borderId="28" xfId="49" applyFont="1" applyFill="1" applyBorder="1" applyAlignment="1">
      <alignment horizontal="center" vertical="center" wrapText="1"/>
    </xf>
    <xf numFmtId="187" fontId="82" fillId="44" borderId="20" xfId="49" applyNumberFormat="1" applyFont="1" applyFill="1" applyBorder="1" applyAlignment="1">
      <alignment horizontal="center" vertical="center"/>
    </xf>
    <xf numFmtId="187" fontId="82" fillId="44" borderId="9" xfId="49" applyNumberFormat="1" applyFont="1" applyFill="1" applyBorder="1" applyAlignment="1">
      <alignment horizontal="center" vertical="center"/>
    </xf>
    <xf numFmtId="0" fontId="6" fillId="36" borderId="23" xfId="49" applyFill="1" applyBorder="1"/>
    <xf numFmtId="0" fontId="6" fillId="36" borderId="30" xfId="49" applyFont="1" applyFill="1" applyBorder="1" applyAlignment="1">
      <alignment horizontal="center"/>
    </xf>
    <xf numFmtId="187" fontId="6" fillId="36" borderId="0" xfId="49" applyNumberFormat="1" applyFill="1"/>
    <xf numFmtId="3" fontId="41" fillId="36" borderId="0" xfId="49" applyNumberFormat="1" applyFont="1" applyFill="1"/>
    <xf numFmtId="3" fontId="6" fillId="36" borderId="0" xfId="49" applyNumberFormat="1" applyFont="1" applyFill="1"/>
    <xf numFmtId="3" fontId="6" fillId="36" borderId="0" xfId="49" applyNumberFormat="1" applyFont="1" applyFill="1" applyAlignment="1">
      <alignment horizontal="center"/>
    </xf>
    <xf numFmtId="3" fontId="42" fillId="36" borderId="0" xfId="42" applyNumberFormat="1" applyFont="1" applyFill="1"/>
    <xf numFmtId="3" fontId="6" fillId="36" borderId="0" xfId="49" applyNumberFormat="1" applyFont="1" applyFill="1" applyBorder="1"/>
    <xf numFmtId="196" fontId="6" fillId="36" borderId="0" xfId="42" applyNumberFormat="1" applyFont="1" applyFill="1" applyBorder="1" applyAlignment="1" applyProtection="1">
      <alignment horizontal="center"/>
      <protection locked="0"/>
    </xf>
    <xf numFmtId="3" fontId="41" fillId="36" borderId="0" xfId="49" applyNumberFormat="1" applyFont="1" applyFill="1" applyAlignment="1">
      <alignment horizontal="left"/>
    </xf>
    <xf numFmtId="0" fontId="43" fillId="36" borderId="0" xfId="49" applyFont="1" applyFill="1" applyBorder="1"/>
    <xf numFmtId="9" fontId="42" fillId="36" borderId="0" xfId="51" applyFont="1" applyFill="1"/>
    <xf numFmtId="0" fontId="6" fillId="36" borderId="10" xfId="49" applyFont="1" applyFill="1" applyBorder="1" applyAlignment="1">
      <alignment horizontal="center"/>
    </xf>
    <xf numFmtId="0" fontId="83" fillId="43" borderId="0" xfId="49" applyFont="1" applyFill="1" applyAlignment="1">
      <alignment vertical="center"/>
    </xf>
    <xf numFmtId="0" fontId="77" fillId="36" borderId="10" xfId="49" applyFont="1" applyFill="1" applyBorder="1" applyAlignment="1">
      <alignment horizontal="center" vertical="center"/>
    </xf>
    <xf numFmtId="0" fontId="77" fillId="36" borderId="0" xfId="49" applyFont="1" applyFill="1" applyAlignment="1">
      <alignment vertical="center"/>
    </xf>
    <xf numFmtId="0" fontId="6" fillId="43" borderId="18" xfId="49" applyFill="1" applyBorder="1"/>
    <xf numFmtId="0" fontId="77" fillId="43" borderId="29" xfId="49" applyFont="1" applyFill="1" applyBorder="1"/>
    <xf numFmtId="9" fontId="6" fillId="45" borderId="65" xfId="51" applyFont="1" applyFill="1" applyBorder="1" applyAlignment="1" applyProtection="1">
      <alignment horizontal="center"/>
      <protection locked="0"/>
    </xf>
    <xf numFmtId="3" fontId="6" fillId="36" borderId="25" xfId="42" applyNumberFormat="1" applyFont="1" applyFill="1" applyBorder="1" applyAlignment="1" applyProtection="1">
      <alignment horizontal="right"/>
    </xf>
    <xf numFmtId="0" fontId="6" fillId="43" borderId="43" xfId="49" applyFill="1" applyBorder="1"/>
    <xf numFmtId="0" fontId="77" fillId="43" borderId="0" xfId="49" applyFont="1" applyFill="1" applyBorder="1"/>
    <xf numFmtId="9" fontId="6" fillId="45" borderId="69" xfId="51" applyFont="1" applyFill="1" applyBorder="1" applyAlignment="1" applyProtection="1">
      <alignment horizontal="center"/>
      <protection locked="0"/>
    </xf>
    <xf numFmtId="3" fontId="6" fillId="36" borderId="33" xfId="42" applyNumberFormat="1" applyFont="1" applyFill="1" applyBorder="1" applyAlignment="1" applyProtection="1">
      <alignment horizontal="right"/>
    </xf>
    <xf numFmtId="0" fontId="6" fillId="43" borderId="26" xfId="49" applyFill="1" applyBorder="1"/>
    <xf numFmtId="9" fontId="6" fillId="45" borderId="67" xfId="51" applyFont="1" applyFill="1" applyBorder="1" applyAlignment="1" applyProtection="1">
      <alignment horizontal="center"/>
      <protection locked="0"/>
    </xf>
    <xf numFmtId="3" fontId="6" fillId="36" borderId="22" xfId="42" applyNumberFormat="1" applyFont="1" applyFill="1" applyBorder="1" applyAlignment="1" applyProtection="1">
      <alignment horizontal="right"/>
    </xf>
    <xf numFmtId="165" fontId="45" fillId="45" borderId="20" xfId="42" applyFont="1" applyFill="1" applyBorder="1" applyAlignment="1">
      <alignment horizontal="center" vertical="center"/>
    </xf>
    <xf numFmtId="3" fontId="11" fillId="45" borderId="19" xfId="42" applyNumberFormat="1" applyFont="1" applyFill="1" applyBorder="1" applyAlignment="1" applyProtection="1">
      <alignment horizontal="right" vertical="center"/>
    </xf>
    <xf numFmtId="0" fontId="6" fillId="36" borderId="0" xfId="49" applyFill="1" applyBorder="1" applyAlignment="1">
      <alignment vertical="center"/>
    </xf>
    <xf numFmtId="0" fontId="6" fillId="36" borderId="23" xfId="49" applyFont="1" applyFill="1" applyBorder="1" applyAlignment="1">
      <alignment horizontal="center"/>
    </xf>
    <xf numFmtId="3" fontId="6" fillId="36" borderId="0" xfId="49" applyNumberFormat="1" applyFill="1" applyBorder="1"/>
    <xf numFmtId="0" fontId="6" fillId="36" borderId="29" xfId="49" applyFill="1" applyBorder="1"/>
    <xf numFmtId="0" fontId="6" fillId="36" borderId="0" xfId="49" applyFont="1" applyFill="1" applyBorder="1" applyAlignment="1">
      <alignment horizontal="center"/>
    </xf>
    <xf numFmtId="9" fontId="46" fillId="36" borderId="0" xfId="51" applyFont="1" applyFill="1"/>
    <xf numFmtId="3" fontId="6" fillId="36" borderId="32" xfId="42" applyNumberFormat="1" applyFont="1" applyFill="1" applyBorder="1" applyAlignment="1" applyProtection="1">
      <alignment horizontal="right"/>
    </xf>
    <xf numFmtId="9" fontId="6" fillId="45" borderId="20" xfId="51" applyFont="1" applyFill="1" applyBorder="1" applyAlignment="1" applyProtection="1">
      <alignment horizontal="center" vertical="center"/>
      <protection locked="0"/>
    </xf>
    <xf numFmtId="3" fontId="11" fillId="36" borderId="0" xfId="42" applyNumberFormat="1" applyFont="1" applyFill="1" applyBorder="1" applyAlignment="1" applyProtection="1">
      <alignment horizontal="right" vertical="center"/>
    </xf>
    <xf numFmtId="0" fontId="6" fillId="36" borderId="70" xfId="49" applyFill="1" applyBorder="1"/>
    <xf numFmtId="0" fontId="47" fillId="36" borderId="0" xfId="49" applyFont="1" applyFill="1" applyBorder="1" applyAlignment="1">
      <alignment horizontal="center"/>
    </xf>
    <xf numFmtId="0" fontId="73" fillId="43" borderId="19" xfId="49" applyFont="1" applyFill="1" applyBorder="1" applyAlignment="1">
      <alignment horizontal="left"/>
    </xf>
    <xf numFmtId="0" fontId="6" fillId="43" borderId="19" xfId="49" applyFill="1" applyBorder="1" applyAlignment="1">
      <alignment horizontal="left"/>
    </xf>
    <xf numFmtId="9" fontId="6" fillId="45" borderId="19" xfId="51" applyFont="1" applyFill="1" applyBorder="1" applyAlignment="1" applyProtection="1">
      <alignment horizontal="center"/>
      <protection locked="0"/>
    </xf>
    <xf numFmtId="0" fontId="6" fillId="36" borderId="19" xfId="49" applyFill="1" applyBorder="1"/>
    <xf numFmtId="9" fontId="6" fillId="45" borderId="25" xfId="51" applyFont="1" applyFill="1" applyBorder="1" applyAlignment="1" applyProtection="1">
      <alignment horizontal="center"/>
      <protection locked="0"/>
    </xf>
    <xf numFmtId="3" fontId="6" fillId="36" borderId="35" xfId="42" applyNumberFormat="1" applyFont="1" applyFill="1" applyBorder="1" applyAlignment="1" applyProtection="1">
      <alignment horizontal="right"/>
    </xf>
    <xf numFmtId="9" fontId="6" fillId="45" borderId="33" xfId="51" applyFont="1" applyFill="1" applyBorder="1" applyAlignment="1" applyProtection="1">
      <alignment horizontal="center"/>
      <protection locked="0"/>
    </xf>
    <xf numFmtId="9" fontId="6" fillId="45" borderId="32" xfId="51" applyFont="1" applyFill="1" applyBorder="1" applyAlignment="1" applyProtection="1">
      <alignment horizontal="center"/>
      <protection locked="0"/>
    </xf>
    <xf numFmtId="3" fontId="6" fillId="36" borderId="19" xfId="42" applyNumberFormat="1" applyFont="1" applyFill="1" applyBorder="1" applyAlignment="1" applyProtection="1">
      <alignment horizontal="right"/>
    </xf>
    <xf numFmtId="9" fontId="6" fillId="45" borderId="35" xfId="51" applyFont="1" applyFill="1" applyBorder="1" applyAlignment="1" applyProtection="1">
      <alignment horizontal="center"/>
      <protection locked="0"/>
    </xf>
    <xf numFmtId="165" fontId="45" fillId="45" borderId="19" xfId="42" applyFont="1" applyFill="1" applyBorder="1" applyAlignment="1">
      <alignment horizontal="center" vertical="center"/>
    </xf>
    <xf numFmtId="0" fontId="6" fillId="43" borderId="19" xfId="49" applyFill="1" applyBorder="1"/>
    <xf numFmtId="0" fontId="77" fillId="43" borderId="19" xfId="49" applyFont="1" applyFill="1" applyBorder="1"/>
    <xf numFmtId="10" fontId="6" fillId="45" borderId="25" xfId="51" applyNumberFormat="1" applyFont="1" applyFill="1" applyBorder="1" applyAlignment="1" applyProtection="1">
      <alignment horizontal="center"/>
      <protection locked="0"/>
    </xf>
    <xf numFmtId="9" fontId="6" fillId="45" borderId="22" xfId="51" applyFont="1" applyFill="1" applyBorder="1" applyAlignment="1" applyProtection="1">
      <alignment horizontal="center"/>
      <protection locked="0"/>
    </xf>
    <xf numFmtId="0" fontId="6" fillId="36" borderId="0" xfId="49" applyFont="1" applyFill="1" applyAlignment="1">
      <alignment horizontal="center"/>
    </xf>
    <xf numFmtId="0" fontId="6" fillId="36" borderId="0" xfId="49" applyFont="1" applyFill="1" applyAlignment="1"/>
    <xf numFmtId="0" fontId="77" fillId="36" borderId="0" xfId="49" applyFont="1" applyFill="1" applyBorder="1"/>
    <xf numFmtId="0" fontId="77" fillId="36" borderId="0" xfId="49" applyFont="1" applyFill="1" applyBorder="1" applyAlignment="1">
      <alignment horizontal="center"/>
    </xf>
    <xf numFmtId="0" fontId="77" fillId="43" borderId="17" xfId="49" applyFont="1" applyFill="1" applyBorder="1"/>
    <xf numFmtId="0" fontId="77" fillId="43" borderId="20" xfId="49" applyFont="1" applyFill="1" applyBorder="1" applyAlignment="1">
      <alignment horizontal="center" wrapText="1"/>
    </xf>
    <xf numFmtId="187" fontId="82" fillId="44" borderId="20" xfId="49" applyNumberFormat="1" applyFont="1" applyFill="1" applyBorder="1" applyAlignment="1">
      <alignment horizontal="center"/>
    </xf>
    <xf numFmtId="187" fontId="82" fillId="44" borderId="9" xfId="49" applyNumberFormat="1" applyFont="1" applyFill="1" applyBorder="1" applyAlignment="1">
      <alignment horizontal="center"/>
    </xf>
    <xf numFmtId="187" fontId="82" fillId="44" borderId="17" xfId="49" applyNumberFormat="1" applyFont="1" applyFill="1" applyBorder="1" applyAlignment="1">
      <alignment horizontal="center"/>
    </xf>
    <xf numFmtId="0" fontId="6" fillId="36" borderId="23" xfId="49" applyFont="1" applyFill="1" applyBorder="1"/>
    <xf numFmtId="3" fontId="6" fillId="36" borderId="0" xfId="49" applyNumberFormat="1" applyFont="1" applyFill="1" applyBorder="1" applyAlignment="1">
      <alignment horizontal="center"/>
    </xf>
    <xf numFmtId="3" fontId="6" fillId="41" borderId="33" xfId="49" applyNumberFormat="1" applyFont="1" applyFill="1" applyBorder="1" applyAlignment="1">
      <alignment horizontal="center"/>
    </xf>
    <xf numFmtId="9" fontId="42" fillId="41" borderId="33" xfId="51" applyFont="1" applyFill="1" applyBorder="1"/>
    <xf numFmtId="3" fontId="41" fillId="36" borderId="22" xfId="49" applyNumberFormat="1" applyFont="1" applyFill="1" applyBorder="1"/>
    <xf numFmtId="0" fontId="48" fillId="36" borderId="22" xfId="49" applyFont="1" applyFill="1" applyBorder="1"/>
    <xf numFmtId="0" fontId="6" fillId="36" borderId="67" xfId="49" applyFont="1" applyFill="1" applyBorder="1" applyAlignment="1">
      <alignment horizontal="center"/>
    </xf>
    <xf numFmtId="9" fontId="42" fillId="36" borderId="22" xfId="51" applyFont="1" applyFill="1" applyBorder="1"/>
    <xf numFmtId="3" fontId="41" fillId="36" borderId="0" xfId="49" applyNumberFormat="1" applyFont="1" applyFill="1" applyBorder="1"/>
    <xf numFmtId="0" fontId="48" fillId="36" borderId="0" xfId="49" applyFont="1" applyFill="1" applyBorder="1"/>
    <xf numFmtId="9" fontId="42" fillId="36" borderId="0" xfId="49" applyNumberFormat="1" applyFont="1" applyFill="1" applyBorder="1"/>
    <xf numFmtId="3" fontId="41" fillId="36" borderId="35" xfId="49" applyNumberFormat="1" applyFont="1" applyFill="1" applyBorder="1"/>
    <xf numFmtId="0" fontId="6" fillId="36" borderId="35" xfId="49" applyFill="1" applyBorder="1"/>
    <xf numFmtId="0" fontId="6" fillId="36" borderId="71" xfId="49" applyFont="1" applyFill="1" applyBorder="1" applyAlignment="1">
      <alignment horizontal="center"/>
    </xf>
    <xf numFmtId="9" fontId="42" fillId="36" borderId="35" xfId="49" applyNumberFormat="1" applyFont="1" applyFill="1" applyBorder="1"/>
    <xf numFmtId="0" fontId="83" fillId="43" borderId="0" xfId="49" applyFont="1" applyFill="1" applyBorder="1"/>
    <xf numFmtId="0" fontId="43" fillId="43" borderId="0" xfId="49" applyFont="1" applyFill="1" applyBorder="1"/>
    <xf numFmtId="0" fontId="84" fillId="43" borderId="18" xfId="49" applyFont="1" applyFill="1" applyBorder="1"/>
    <xf numFmtId="0" fontId="48" fillId="43" borderId="29" xfId="49" applyFont="1" applyFill="1" applyBorder="1"/>
    <xf numFmtId="9" fontId="6" fillId="36" borderId="19" xfId="51" applyFont="1" applyFill="1" applyBorder="1" applyAlignment="1">
      <alignment horizontal="center"/>
    </xf>
    <xf numFmtId="9" fontId="6" fillId="45" borderId="69" xfId="51" applyFont="1" applyFill="1" applyBorder="1" applyAlignment="1">
      <alignment horizontal="center"/>
    </xf>
    <xf numFmtId="0" fontId="77" fillId="43" borderId="27" xfId="49" applyFont="1" applyFill="1" applyBorder="1"/>
    <xf numFmtId="9" fontId="6" fillId="45" borderId="72" xfId="51" applyFont="1" applyFill="1" applyBorder="1" applyAlignment="1">
      <alignment horizontal="center"/>
    </xf>
    <xf numFmtId="0" fontId="6" fillId="45" borderId="28" xfId="49" applyFont="1" applyFill="1" applyBorder="1" applyAlignment="1">
      <alignment horizontal="center" vertical="center"/>
    </xf>
    <xf numFmtId="0" fontId="6" fillId="36" borderId="70" xfId="49" applyFont="1" applyFill="1" applyBorder="1"/>
    <xf numFmtId="0" fontId="77" fillId="43" borderId="0" xfId="49" applyFont="1" applyFill="1" applyAlignment="1">
      <alignment horizontal="right"/>
    </xf>
    <xf numFmtId="0" fontId="48" fillId="43" borderId="0" xfId="49" applyFont="1" applyFill="1" applyBorder="1"/>
    <xf numFmtId="9" fontId="46" fillId="36" borderId="0" xfId="51" applyFont="1" applyFill="1" applyBorder="1"/>
    <xf numFmtId="0" fontId="73" fillId="43" borderId="18" xfId="49" applyFont="1" applyFill="1" applyBorder="1" applyAlignment="1">
      <alignment horizontal="left"/>
    </xf>
    <xf numFmtId="9" fontId="6" fillId="45" borderId="30" xfId="51" applyFont="1" applyFill="1" applyBorder="1" applyAlignment="1" applyProtection="1">
      <alignment horizontal="center"/>
      <protection locked="0"/>
    </xf>
    <xf numFmtId="9" fontId="6" fillId="45" borderId="72" xfId="51" applyFont="1" applyFill="1" applyBorder="1" applyAlignment="1" applyProtection="1">
      <alignment horizontal="center"/>
      <protection locked="0"/>
    </xf>
    <xf numFmtId="0" fontId="73" fillId="43" borderId="43" xfId="49" applyFont="1" applyFill="1" applyBorder="1" applyAlignment="1">
      <alignment horizontal="left"/>
    </xf>
    <xf numFmtId="0" fontId="6" fillId="43" borderId="0" xfId="49" applyFill="1" applyBorder="1"/>
    <xf numFmtId="9" fontId="6" fillId="45" borderId="10" xfId="51" applyFont="1" applyFill="1" applyBorder="1" applyAlignment="1" applyProtection="1">
      <alignment horizontal="center"/>
      <protection locked="0"/>
    </xf>
    <xf numFmtId="9" fontId="6" fillId="45" borderId="28" xfId="51" applyFont="1" applyFill="1" applyBorder="1" applyAlignment="1">
      <alignment horizontal="center" vertical="center"/>
    </xf>
    <xf numFmtId="3" fontId="11" fillId="45" borderId="19" xfId="42" applyNumberFormat="1" applyFont="1" applyFill="1" applyBorder="1" applyAlignment="1" applyProtection="1">
      <alignment horizontal="right"/>
    </xf>
    <xf numFmtId="0" fontId="6" fillId="43" borderId="27" xfId="49" applyFill="1" applyBorder="1"/>
    <xf numFmtId="0" fontId="6" fillId="36" borderId="27" xfId="49" applyFill="1" applyBorder="1"/>
    <xf numFmtId="0" fontId="77" fillId="43" borderId="18" xfId="49" applyFont="1" applyFill="1" applyBorder="1"/>
    <xf numFmtId="0" fontId="6" fillId="43" borderId="29" xfId="49" applyFill="1" applyBorder="1"/>
    <xf numFmtId="9" fontId="6" fillId="45" borderId="20" xfId="51" applyFont="1" applyFill="1" applyBorder="1" applyAlignment="1" applyProtection="1">
      <alignment horizontal="center"/>
      <protection locked="0"/>
    </xf>
    <xf numFmtId="0" fontId="6" fillId="45" borderId="20" xfId="49" applyFont="1" applyFill="1" applyBorder="1" applyAlignment="1">
      <alignment horizontal="center" vertical="center"/>
    </xf>
    <xf numFmtId="9" fontId="46" fillId="36" borderId="0" xfId="49" applyNumberFormat="1" applyFont="1" applyFill="1" applyBorder="1"/>
    <xf numFmtId="0" fontId="6" fillId="43" borderId="18" xfId="49" applyFont="1" applyFill="1" applyBorder="1"/>
    <xf numFmtId="0" fontId="6" fillId="43" borderId="43" xfId="49" applyFont="1" applyFill="1" applyBorder="1"/>
    <xf numFmtId="0" fontId="6" fillId="45" borderId="69" xfId="49" applyFont="1" applyFill="1" applyBorder="1" applyAlignment="1">
      <alignment horizontal="center"/>
    </xf>
    <xf numFmtId="168" fontId="6" fillId="36" borderId="33" xfId="51" applyNumberFormat="1" applyFont="1" applyFill="1" applyBorder="1" applyAlignment="1" applyProtection="1">
      <alignment horizontal="right"/>
    </xf>
    <xf numFmtId="0" fontId="6" fillId="45" borderId="72" xfId="49" applyFont="1" applyFill="1" applyBorder="1" applyAlignment="1">
      <alignment horizontal="center"/>
    </xf>
    <xf numFmtId="168" fontId="6" fillId="36" borderId="22" xfId="51" applyNumberFormat="1" applyFont="1" applyFill="1" applyBorder="1" applyAlignment="1" applyProtection="1">
      <alignment horizontal="right"/>
    </xf>
    <xf numFmtId="0" fontId="73" fillId="43" borderId="17" xfId="49" applyFont="1" applyFill="1" applyBorder="1" applyAlignment="1">
      <alignment horizontal="left"/>
    </xf>
    <xf numFmtId="3" fontId="6" fillId="36" borderId="0" xfId="42" applyNumberFormat="1" applyFont="1" applyFill="1" applyBorder="1" applyAlignment="1" applyProtection="1">
      <alignment horizontal="right"/>
    </xf>
    <xf numFmtId="9" fontId="6" fillId="45" borderId="71" xfId="51" applyFont="1" applyFill="1" applyBorder="1" applyAlignment="1" applyProtection="1">
      <alignment horizontal="center"/>
      <protection locked="0"/>
    </xf>
    <xf numFmtId="0" fontId="6" fillId="43" borderId="26" xfId="49" applyFont="1" applyFill="1" applyBorder="1"/>
    <xf numFmtId="9" fontId="6" fillId="45" borderId="20" xfId="51" applyFont="1" applyFill="1" applyBorder="1" applyAlignment="1">
      <alignment horizontal="center" vertical="center"/>
    </xf>
    <xf numFmtId="3" fontId="11" fillId="36" borderId="27" xfId="42" applyNumberFormat="1" applyFont="1" applyFill="1" applyBorder="1" applyAlignment="1" applyProtection="1">
      <alignment horizontal="right" vertical="center"/>
    </xf>
    <xf numFmtId="0" fontId="6" fillId="43" borderId="30" xfId="49" applyFill="1" applyBorder="1"/>
    <xf numFmtId="168" fontId="6" fillId="45" borderId="65" xfId="51" applyNumberFormat="1" applyFont="1" applyFill="1" applyBorder="1" applyAlignment="1" applyProtection="1">
      <alignment horizontal="center"/>
      <protection locked="0"/>
    </xf>
    <xf numFmtId="168" fontId="6" fillId="45" borderId="69" xfId="51" applyNumberFormat="1" applyFont="1" applyFill="1" applyBorder="1" applyAlignment="1" applyProtection="1">
      <alignment horizontal="center"/>
      <protection locked="0"/>
    </xf>
    <xf numFmtId="197" fontId="6" fillId="36" borderId="20" xfId="42" applyNumberFormat="1" applyFont="1" applyFill="1" applyBorder="1" applyAlignment="1" applyProtection="1">
      <alignment horizontal="center"/>
      <protection locked="0"/>
    </xf>
    <xf numFmtId="3" fontId="6" fillId="36" borderId="29" xfId="42" applyNumberFormat="1" applyFont="1" applyFill="1" applyBorder="1" applyAlignment="1" applyProtection="1">
      <alignment horizontal="right"/>
    </xf>
    <xf numFmtId="10" fontId="6" fillId="45" borderId="71" xfId="51" applyNumberFormat="1" applyFont="1" applyFill="1" applyBorder="1" applyAlignment="1" applyProtection="1">
      <alignment horizontal="center"/>
      <protection locked="0"/>
    </xf>
    <xf numFmtId="9" fontId="6" fillId="45" borderId="69" xfId="51" applyNumberFormat="1" applyFont="1" applyFill="1" applyBorder="1" applyAlignment="1" applyProtection="1">
      <alignment horizontal="center"/>
      <protection locked="0"/>
    </xf>
    <xf numFmtId="3" fontId="11" fillId="36" borderId="19" xfId="42" applyNumberFormat="1" applyFont="1" applyFill="1" applyBorder="1" applyAlignment="1" applyProtection="1">
      <alignment horizontal="right" vertical="center"/>
    </xf>
    <xf numFmtId="9" fontId="11" fillId="45" borderId="19" xfId="51" applyFont="1" applyFill="1" applyBorder="1" applyAlignment="1" applyProtection="1">
      <alignment horizontal="center"/>
      <protection locked="0"/>
    </xf>
    <xf numFmtId="0" fontId="6" fillId="45" borderId="65" xfId="49" applyFont="1" applyFill="1" applyBorder="1" applyAlignment="1">
      <alignment horizontal="center"/>
    </xf>
    <xf numFmtId="10" fontId="6" fillId="36" borderId="0" xfId="49" applyNumberFormat="1" applyFill="1" applyAlignment="1"/>
    <xf numFmtId="3" fontId="42" fillId="36" borderId="0" xfId="42" applyNumberFormat="1" applyFont="1" applyFill="1" applyBorder="1"/>
    <xf numFmtId="9" fontId="42" fillId="36" borderId="0" xfId="51" applyFont="1" applyFill="1" applyBorder="1"/>
    <xf numFmtId="177" fontId="6" fillId="45" borderId="65" xfId="42" applyNumberFormat="1" applyFont="1" applyFill="1" applyBorder="1" applyAlignment="1" applyProtection="1">
      <protection locked="0"/>
    </xf>
    <xf numFmtId="0" fontId="6" fillId="45" borderId="69" xfId="49" applyFill="1" applyBorder="1" applyAlignment="1"/>
    <xf numFmtId="0" fontId="6" fillId="45" borderId="69" xfId="49" applyFill="1" applyBorder="1" applyAlignment="1">
      <alignment horizontal="center"/>
    </xf>
    <xf numFmtId="10" fontId="6" fillId="36" borderId="33" xfId="51" applyNumberFormat="1" applyFont="1" applyFill="1" applyBorder="1" applyAlignment="1" applyProtection="1">
      <alignment horizontal="right"/>
    </xf>
    <xf numFmtId="0" fontId="6" fillId="45" borderId="20" xfId="49" applyFill="1" applyBorder="1" applyAlignment="1">
      <alignment vertical="center"/>
    </xf>
    <xf numFmtId="177" fontId="6" fillId="43" borderId="27" xfId="42" applyNumberFormat="1" applyFont="1" applyFill="1" applyBorder="1" applyAlignment="1" applyProtection="1">
      <protection locked="0"/>
    </xf>
    <xf numFmtId="0" fontId="6" fillId="36" borderId="27" xfId="49" applyFill="1" applyBorder="1" applyAlignment="1"/>
    <xf numFmtId="9" fontId="11" fillId="45" borderId="29" xfId="51" applyFont="1" applyFill="1" applyBorder="1" applyAlignment="1" applyProtection="1">
      <protection locked="0"/>
    </xf>
    <xf numFmtId="9" fontId="6" fillId="45" borderId="65" xfId="51" applyFont="1" applyFill="1" applyBorder="1" applyAlignment="1" applyProtection="1">
      <protection locked="0"/>
    </xf>
    <xf numFmtId="9" fontId="6" fillId="45" borderId="69" xfId="51" applyFont="1" applyFill="1" applyBorder="1" applyAlignment="1" applyProtection="1">
      <protection locked="0"/>
    </xf>
    <xf numFmtId="9" fontId="6" fillId="45" borderId="72" xfId="51" applyFont="1" applyFill="1" applyBorder="1" applyAlignment="1" applyProtection="1">
      <protection locked="0"/>
    </xf>
    <xf numFmtId="9" fontId="11" fillId="45" borderId="0" xfId="51" applyFont="1" applyFill="1" applyBorder="1" applyAlignment="1" applyProtection="1">
      <alignment horizontal="center"/>
      <protection locked="0"/>
    </xf>
    <xf numFmtId="177" fontId="6" fillId="45" borderId="26" xfId="42" applyNumberFormat="1" applyFont="1" applyFill="1" applyBorder="1" applyAlignment="1" applyProtection="1">
      <alignment vertical="center"/>
      <protection locked="0"/>
    </xf>
    <xf numFmtId="0" fontId="6" fillId="43" borderId="0" xfId="49" applyFill="1"/>
    <xf numFmtId="9" fontId="11" fillId="45" borderId="24" xfId="51" applyFont="1" applyFill="1" applyBorder="1" applyAlignment="1" applyProtection="1">
      <alignment horizontal="center"/>
      <protection locked="0"/>
    </xf>
    <xf numFmtId="9" fontId="11" fillId="45" borderId="66" xfId="51" applyFont="1" applyFill="1" applyBorder="1" applyAlignment="1" applyProtection="1">
      <alignment horizontal="center"/>
      <protection locked="0"/>
    </xf>
    <xf numFmtId="9" fontId="6" fillId="45" borderId="66" xfId="51" applyFont="1" applyFill="1" applyBorder="1" applyAlignment="1" applyProtection="1">
      <alignment horizontal="center"/>
      <protection locked="0"/>
    </xf>
    <xf numFmtId="0" fontId="77" fillId="43" borderId="10" xfId="49" applyFont="1" applyFill="1" applyBorder="1"/>
    <xf numFmtId="0" fontId="77" fillId="43" borderId="28" xfId="49" applyFont="1" applyFill="1" applyBorder="1"/>
    <xf numFmtId="9" fontId="6" fillId="45" borderId="31" xfId="51" applyFont="1" applyFill="1" applyBorder="1" applyAlignment="1" applyProtection="1">
      <alignment horizontal="center"/>
      <protection locked="0"/>
    </xf>
    <xf numFmtId="165" fontId="50" fillId="45" borderId="17" xfId="42" applyFont="1" applyFill="1" applyBorder="1" applyAlignment="1">
      <alignment vertical="center"/>
    </xf>
    <xf numFmtId="0" fontId="6" fillId="36" borderId="27" xfId="49" applyFill="1" applyBorder="1" applyAlignment="1">
      <alignment vertical="center"/>
    </xf>
    <xf numFmtId="9" fontId="11" fillId="45" borderId="29" xfId="51" applyFont="1" applyFill="1" applyBorder="1" applyAlignment="1" applyProtection="1">
      <alignment horizontal="center"/>
      <protection locked="0"/>
    </xf>
    <xf numFmtId="0" fontId="6" fillId="45" borderId="65" xfId="49" applyFill="1" applyBorder="1" applyAlignment="1">
      <alignment horizontal="center"/>
    </xf>
    <xf numFmtId="0" fontId="6" fillId="45" borderId="72" xfId="49" applyFill="1" applyBorder="1" applyAlignment="1">
      <alignment horizontal="center"/>
    </xf>
    <xf numFmtId="0" fontId="6" fillId="0" borderId="0" xfId="49" applyAlignment="1"/>
    <xf numFmtId="0" fontId="77" fillId="43" borderId="9" xfId="49" applyFont="1" applyFill="1" applyBorder="1"/>
    <xf numFmtId="0" fontId="6" fillId="0" borderId="27" xfId="49" applyBorder="1"/>
    <xf numFmtId="9" fontId="46" fillId="29" borderId="0" xfId="51" applyNumberFormat="1" applyFont="1" applyFill="1" applyBorder="1"/>
    <xf numFmtId="0" fontId="6" fillId="0" borderId="23" xfId="49" applyBorder="1"/>
    <xf numFmtId="0" fontId="6" fillId="0" borderId="73" xfId="49" applyBorder="1"/>
    <xf numFmtId="9" fontId="11" fillId="45" borderId="65" xfId="51" applyFont="1" applyFill="1" applyBorder="1" applyAlignment="1" applyProtection="1">
      <protection locked="0"/>
    </xf>
    <xf numFmtId="9" fontId="11" fillId="45" borderId="69" xfId="51" applyFont="1" applyFill="1" applyBorder="1" applyAlignment="1" applyProtection="1">
      <protection locked="0"/>
    </xf>
    <xf numFmtId="9" fontId="11" fillId="45" borderId="72" xfId="51" applyFont="1" applyFill="1" applyBorder="1" applyAlignment="1" applyProtection="1">
      <protection locked="0"/>
    </xf>
    <xf numFmtId="3" fontId="6" fillId="36" borderId="31" xfId="42" applyNumberFormat="1" applyFont="1" applyFill="1" applyBorder="1" applyAlignment="1" applyProtection="1">
      <alignment horizontal="right"/>
    </xf>
    <xf numFmtId="0" fontId="6" fillId="0" borderId="74" xfId="49" applyBorder="1"/>
    <xf numFmtId="0" fontId="77" fillId="43" borderId="75" xfId="49" applyFont="1" applyFill="1" applyBorder="1"/>
    <xf numFmtId="0" fontId="6" fillId="43" borderId="76" xfId="49" applyFont="1" applyFill="1" applyBorder="1"/>
    <xf numFmtId="177" fontId="50" fillId="45" borderId="77" xfId="42" applyNumberFormat="1" applyFont="1" applyFill="1" applyBorder="1" applyAlignment="1" applyProtection="1">
      <protection locked="0"/>
    </xf>
    <xf numFmtId="3" fontId="6" fillId="46" borderId="78" xfId="42" applyNumberFormat="1" applyFont="1" applyFill="1" applyBorder="1" applyAlignment="1" applyProtection="1">
      <alignment horizontal="right"/>
    </xf>
    <xf numFmtId="3" fontId="6" fillId="45" borderId="74" xfId="42" applyNumberFormat="1" applyFont="1" applyFill="1" applyBorder="1" applyAlignment="1" applyProtection="1">
      <alignment horizontal="right"/>
    </xf>
    <xf numFmtId="0" fontId="6" fillId="0" borderId="79" xfId="49" applyFont="1" applyBorder="1"/>
    <xf numFmtId="10" fontId="11" fillId="45" borderId="71" xfId="51" applyNumberFormat="1" applyFont="1" applyFill="1" applyBorder="1" applyAlignment="1" applyProtection="1">
      <protection locked="0"/>
    </xf>
    <xf numFmtId="3" fontId="6" fillId="36" borderId="80" xfId="42" applyNumberFormat="1" applyFont="1" applyFill="1" applyBorder="1" applyAlignment="1" applyProtection="1">
      <alignment horizontal="right"/>
    </xf>
    <xf numFmtId="10" fontId="11" fillId="45" borderId="69" xfId="51" applyNumberFormat="1" applyFont="1" applyFill="1" applyBorder="1" applyAlignment="1" applyProtection="1">
      <protection locked="0"/>
    </xf>
    <xf numFmtId="177" fontId="50" fillId="45" borderId="81" xfId="42" applyNumberFormat="1" applyFont="1" applyFill="1" applyBorder="1" applyAlignment="1" applyProtection="1">
      <protection locked="0"/>
    </xf>
    <xf numFmtId="3" fontId="11" fillId="45" borderId="82" xfId="42" applyNumberFormat="1" applyFont="1" applyFill="1" applyBorder="1" applyAlignment="1" applyProtection="1">
      <alignment horizontal="right" vertical="center"/>
    </xf>
    <xf numFmtId="0" fontId="6" fillId="29" borderId="29" xfId="49" applyFill="1" applyBorder="1" applyAlignment="1"/>
    <xf numFmtId="0" fontId="6" fillId="0" borderId="0" xfId="49" applyFill="1" applyAlignment="1"/>
    <xf numFmtId="1" fontId="6" fillId="29" borderId="0" xfId="49" applyNumberFormat="1" applyFill="1"/>
    <xf numFmtId="188" fontId="6" fillId="29" borderId="0" xfId="42" applyNumberFormat="1" applyFill="1"/>
    <xf numFmtId="198" fontId="77" fillId="36" borderId="0" xfId="49" applyNumberFormat="1" applyFont="1" applyFill="1" applyBorder="1" applyAlignment="1">
      <alignment vertical="center"/>
    </xf>
    <xf numFmtId="187" fontId="82" fillId="46" borderId="20" xfId="49" applyNumberFormat="1" applyFont="1" applyFill="1" applyBorder="1" applyAlignment="1">
      <alignment horizontal="center"/>
    </xf>
    <xf numFmtId="187" fontId="82" fillId="46" borderId="9" xfId="49" applyNumberFormat="1" applyFont="1" applyFill="1" applyBorder="1" applyAlignment="1">
      <alignment horizontal="center"/>
    </xf>
    <xf numFmtId="199" fontId="6" fillId="29" borderId="0" xfId="49" applyNumberFormat="1" applyFill="1"/>
    <xf numFmtId="0" fontId="25" fillId="40" borderId="24" xfId="49" applyFont="1" applyFill="1" applyBorder="1" applyAlignment="1">
      <alignment horizontal="left"/>
    </xf>
    <xf numFmtId="3" fontId="6" fillId="36" borderId="25" xfId="49" applyNumberFormat="1" applyFont="1" applyFill="1" applyBorder="1" applyAlignment="1">
      <alignment horizontal="right" vertical="center"/>
    </xf>
    <xf numFmtId="0" fontId="6" fillId="36" borderId="0" xfId="49" applyFill="1" applyAlignment="1">
      <alignment horizontal="right" vertical="center"/>
    </xf>
    <xf numFmtId="0" fontId="25" fillId="40" borderId="66" xfId="49" applyFont="1" applyFill="1" applyBorder="1" applyAlignment="1">
      <alignment horizontal="left"/>
    </xf>
    <xf numFmtId="3" fontId="6" fillId="36" borderId="33" xfId="49" applyNumberFormat="1" applyFont="1" applyFill="1" applyBorder="1" applyAlignment="1">
      <alignment horizontal="right" vertical="center"/>
    </xf>
    <xf numFmtId="0" fontId="25" fillId="40" borderId="83" xfId="49" applyFont="1" applyFill="1" applyBorder="1" applyAlignment="1">
      <alignment horizontal="left"/>
    </xf>
    <xf numFmtId="3" fontId="6" fillId="36" borderId="84" xfId="49" applyNumberFormat="1" applyFont="1" applyFill="1" applyBorder="1" applyAlignment="1">
      <alignment horizontal="right" vertical="center"/>
    </xf>
    <xf numFmtId="0" fontId="25" fillId="33" borderId="26" xfId="49" applyFont="1" applyFill="1" applyBorder="1" applyAlignment="1">
      <alignment horizontal="left"/>
    </xf>
    <xf numFmtId="3" fontId="29" fillId="33" borderId="27" xfId="49" applyNumberFormat="1" applyFont="1" applyFill="1" applyBorder="1" applyAlignment="1">
      <alignment horizontal="right" vertical="center"/>
    </xf>
    <xf numFmtId="0" fontId="6" fillId="0" borderId="0" xfId="49" applyAlignment="1">
      <alignment horizontal="right" vertical="center"/>
    </xf>
    <xf numFmtId="0" fontId="31" fillId="0" borderId="85" xfId="49" applyFont="1" applyBorder="1" applyAlignment="1">
      <alignment horizontal="left"/>
    </xf>
    <xf numFmtId="3" fontId="6" fillId="29" borderId="86" xfId="49" applyNumberFormat="1" applyFill="1" applyBorder="1" applyAlignment="1">
      <alignment horizontal="right" vertical="center"/>
    </xf>
    <xf numFmtId="3" fontId="6" fillId="29" borderId="87" xfId="49" applyNumberFormat="1" applyFill="1" applyBorder="1" applyAlignment="1">
      <alignment horizontal="right" vertical="center"/>
    </xf>
    <xf numFmtId="0" fontId="25" fillId="44" borderId="26" xfId="49" applyFont="1" applyFill="1" applyBorder="1" applyAlignment="1">
      <alignment horizontal="left"/>
    </xf>
    <xf numFmtId="3" fontId="29" fillId="44" borderId="27" xfId="49" applyNumberFormat="1" applyFont="1" applyFill="1" applyBorder="1" applyAlignment="1">
      <alignment horizontal="right" vertical="center"/>
    </xf>
    <xf numFmtId="0" fontId="31" fillId="0" borderId="10" xfId="49" applyFont="1" applyBorder="1" applyAlignment="1">
      <alignment horizontal="left"/>
    </xf>
    <xf numFmtId="3" fontId="6" fillId="29" borderId="0" xfId="49" applyNumberFormat="1" applyFill="1" applyAlignment="1">
      <alignment horizontal="right" vertical="center"/>
    </xf>
    <xf numFmtId="0" fontId="25" fillId="45" borderId="24" xfId="49" applyFont="1" applyFill="1" applyBorder="1" applyAlignment="1">
      <alignment horizontal="left"/>
    </xf>
    <xf numFmtId="0" fontId="25" fillId="45" borderId="66" xfId="49" applyFont="1" applyFill="1" applyBorder="1" applyAlignment="1">
      <alignment horizontal="left"/>
    </xf>
    <xf numFmtId="0" fontId="52" fillId="45" borderId="83" xfId="49" applyFont="1" applyFill="1" applyBorder="1" applyAlignment="1">
      <alignment horizontal="left"/>
    </xf>
    <xf numFmtId="3" fontId="29" fillId="36" borderId="84" xfId="49" applyNumberFormat="1" applyFont="1" applyFill="1" applyBorder="1" applyAlignment="1">
      <alignment horizontal="right" vertical="center"/>
    </xf>
    <xf numFmtId="0" fontId="25" fillId="29" borderId="10" xfId="49" applyFont="1" applyFill="1" applyBorder="1" applyAlignment="1">
      <alignment horizontal="left"/>
    </xf>
    <xf numFmtId="3" fontId="6" fillId="29" borderId="0" xfId="49" applyNumberFormat="1" applyFont="1" applyFill="1" applyBorder="1" applyAlignment="1">
      <alignment horizontal="right" vertical="center"/>
    </xf>
    <xf numFmtId="0" fontId="25" fillId="45" borderId="83" xfId="49" applyFont="1" applyFill="1" applyBorder="1" applyAlignment="1">
      <alignment horizontal="left"/>
    </xf>
    <xf numFmtId="0" fontId="25" fillId="46" borderId="88" xfId="49" applyFont="1" applyFill="1" applyBorder="1" applyAlignment="1">
      <alignment horizontal="left"/>
    </xf>
    <xf numFmtId="3" fontId="29" fillId="46" borderId="27" xfId="49" applyNumberFormat="1" applyFont="1" applyFill="1" applyBorder="1" applyAlignment="1">
      <alignment horizontal="right" vertical="center"/>
    </xf>
    <xf numFmtId="0" fontId="25" fillId="45" borderId="68" xfId="49" applyFont="1" applyFill="1" applyBorder="1" applyAlignment="1">
      <alignment horizontal="left"/>
    </xf>
    <xf numFmtId="3" fontId="6" fillId="36" borderId="35" xfId="49" applyNumberFormat="1" applyFont="1" applyFill="1" applyBorder="1" applyAlignment="1">
      <alignment horizontal="right" vertical="center"/>
    </xf>
    <xf numFmtId="3" fontId="6" fillId="46" borderId="82" xfId="49" applyNumberFormat="1" applyFont="1" applyFill="1" applyBorder="1" applyAlignment="1">
      <alignment horizontal="right" vertical="center"/>
    </xf>
    <xf numFmtId="0" fontId="25" fillId="45" borderId="78" xfId="49" applyFont="1" applyFill="1" applyBorder="1" applyAlignment="1">
      <alignment horizontal="left"/>
    </xf>
    <xf numFmtId="3" fontId="6" fillId="36" borderId="74" xfId="49" applyNumberFormat="1" applyFont="1" applyFill="1" applyBorder="1" applyAlignment="1">
      <alignment horizontal="right" vertical="center"/>
    </xf>
    <xf numFmtId="0" fontId="25" fillId="36" borderId="89" xfId="49" applyFont="1" applyFill="1" applyBorder="1" applyAlignment="1">
      <alignment horizontal="left"/>
    </xf>
    <xf numFmtId="3" fontId="29" fillId="36" borderId="80" xfId="49" applyNumberFormat="1" applyFont="1" applyFill="1" applyBorder="1" applyAlignment="1">
      <alignment horizontal="right" vertical="center"/>
    </xf>
    <xf numFmtId="3" fontId="29" fillId="36" borderId="90" xfId="49" applyNumberFormat="1" applyFont="1" applyFill="1" applyBorder="1" applyAlignment="1">
      <alignment horizontal="right" vertical="center"/>
    </xf>
    <xf numFmtId="0" fontId="25" fillId="36" borderId="66" xfId="49" applyFont="1" applyFill="1" applyBorder="1" applyAlignment="1">
      <alignment horizontal="left"/>
    </xf>
    <xf numFmtId="3" fontId="29" fillId="36" borderId="33" xfId="49" applyNumberFormat="1" applyFont="1" applyFill="1" applyBorder="1" applyAlignment="1">
      <alignment horizontal="right" vertical="center"/>
    </xf>
    <xf numFmtId="3" fontId="29" fillId="36" borderId="69" xfId="49" applyNumberFormat="1" applyFont="1" applyFill="1" applyBorder="1" applyAlignment="1">
      <alignment horizontal="right" vertical="center"/>
    </xf>
    <xf numFmtId="0" fontId="25" fillId="36" borderId="31" xfId="49" applyFont="1" applyFill="1" applyBorder="1" applyAlignment="1">
      <alignment horizontal="left"/>
    </xf>
    <xf numFmtId="3" fontId="29" fillId="36" borderId="32" xfId="49" applyNumberFormat="1" applyFont="1" applyFill="1" applyBorder="1" applyAlignment="1">
      <alignment horizontal="right" vertical="center"/>
    </xf>
    <xf numFmtId="3" fontId="29" fillId="36" borderId="72" xfId="49" applyNumberFormat="1" applyFont="1" applyFill="1" applyBorder="1" applyAlignment="1">
      <alignment horizontal="right" vertical="center"/>
    </xf>
    <xf numFmtId="0" fontId="25" fillId="0" borderId="10" xfId="49" applyFont="1" applyFill="1" applyBorder="1" applyAlignment="1">
      <alignment horizontal="left"/>
    </xf>
    <xf numFmtId="0" fontId="25" fillId="44" borderId="88" xfId="49" applyFont="1" applyFill="1" applyBorder="1" applyAlignment="1">
      <alignment horizontal="left"/>
    </xf>
    <xf numFmtId="3" fontId="29" fillId="44" borderId="82" xfId="49" applyNumberFormat="1" applyFont="1" applyFill="1" applyBorder="1" applyAlignment="1">
      <alignment horizontal="right" vertical="center"/>
    </xf>
    <xf numFmtId="0" fontId="25" fillId="0" borderId="0" xfId="49" applyFont="1" applyFill="1" applyBorder="1" applyAlignment="1">
      <alignment horizontal="left"/>
    </xf>
    <xf numFmtId="3" fontId="6" fillId="29" borderId="0" xfId="49" applyNumberFormat="1" applyFill="1" applyBorder="1" applyAlignment="1">
      <alignment horizontal="right" vertical="center"/>
    </xf>
    <xf numFmtId="0" fontId="6" fillId="29" borderId="0" xfId="49" applyFill="1" applyBorder="1" applyAlignment="1">
      <alignment horizontal="right" vertical="center"/>
    </xf>
    <xf numFmtId="0" fontId="6" fillId="0" borderId="0" xfId="49" applyBorder="1" applyAlignment="1">
      <alignment horizontal="right" vertical="center"/>
    </xf>
    <xf numFmtId="0" fontId="25" fillId="44" borderId="24" xfId="49" applyFont="1" applyFill="1" applyBorder="1" applyAlignment="1">
      <alignment horizontal="left"/>
    </xf>
    <xf numFmtId="3" fontId="6" fillId="29" borderId="25" xfId="49" applyNumberFormat="1" applyFill="1" applyBorder="1" applyAlignment="1">
      <alignment horizontal="right" vertical="center"/>
    </xf>
    <xf numFmtId="0" fontId="25" fillId="44" borderId="66" xfId="49" applyFont="1" applyFill="1" applyBorder="1" applyAlignment="1">
      <alignment horizontal="left"/>
    </xf>
    <xf numFmtId="3" fontId="6" fillId="29" borderId="33" xfId="49" applyNumberFormat="1" applyFill="1" applyBorder="1" applyAlignment="1">
      <alignment horizontal="right" vertical="center"/>
    </xf>
    <xf numFmtId="0" fontId="25" fillId="44" borderId="21" xfId="49" applyFont="1" applyFill="1" applyBorder="1" applyAlignment="1">
      <alignment horizontal="left"/>
    </xf>
    <xf numFmtId="3" fontId="6" fillId="29" borderId="22" xfId="49" applyNumberFormat="1" applyFill="1" applyBorder="1" applyAlignment="1">
      <alignment horizontal="right" vertical="center"/>
    </xf>
    <xf numFmtId="0" fontId="25" fillId="47" borderId="88" xfId="49" applyFont="1" applyFill="1" applyBorder="1" applyAlignment="1">
      <alignment horizontal="left"/>
    </xf>
    <xf numFmtId="3" fontId="29" fillId="47" borderId="82" xfId="49" applyNumberFormat="1" applyFont="1" applyFill="1" applyBorder="1" applyAlignment="1">
      <alignment horizontal="right" vertical="center"/>
    </xf>
    <xf numFmtId="3" fontId="6" fillId="47" borderId="82" xfId="49" applyNumberFormat="1" applyFont="1" applyFill="1" applyBorder="1" applyAlignment="1">
      <alignment horizontal="right" vertical="center"/>
    </xf>
    <xf numFmtId="0" fontId="25" fillId="36" borderId="0" xfId="49" applyFont="1" applyFill="1" applyBorder="1" applyAlignment="1">
      <alignment horizontal="left"/>
    </xf>
    <xf numFmtId="3" fontId="11" fillId="36" borderId="0" xfId="49" applyNumberFormat="1" applyFont="1" applyFill="1" applyBorder="1" applyAlignment="1">
      <alignment horizontal="right" vertical="center"/>
    </xf>
    <xf numFmtId="0" fontId="6" fillId="36" borderId="0" xfId="49" applyFill="1" applyBorder="1" applyAlignment="1">
      <alignment horizontal="right" vertical="center"/>
    </xf>
    <xf numFmtId="3" fontId="6" fillId="36" borderId="0" xfId="49" applyNumberFormat="1" applyFill="1" applyBorder="1" applyAlignment="1">
      <alignment horizontal="right" vertical="center"/>
    </xf>
    <xf numFmtId="0" fontId="25" fillId="48" borderId="88" xfId="49" applyFont="1" applyFill="1" applyBorder="1" applyAlignment="1">
      <alignment horizontal="left"/>
    </xf>
    <xf numFmtId="3" fontId="6" fillId="48" borderId="82" xfId="49" applyNumberFormat="1" applyFont="1" applyFill="1" applyBorder="1" applyAlignment="1">
      <alignment horizontal="right" vertical="center"/>
    </xf>
    <xf numFmtId="0" fontId="31" fillId="36" borderId="10" xfId="49" applyFont="1" applyFill="1" applyBorder="1" applyAlignment="1">
      <alignment horizontal="left"/>
    </xf>
    <xf numFmtId="199" fontId="6" fillId="36" borderId="0" xfId="49" applyNumberFormat="1" applyFill="1"/>
    <xf numFmtId="0" fontId="31" fillId="36" borderId="0" xfId="49" applyFont="1" applyFill="1"/>
    <xf numFmtId="0" fontId="6" fillId="40" borderId="91" xfId="49" applyFont="1" applyFill="1" applyBorder="1"/>
    <xf numFmtId="0" fontId="6" fillId="40" borderId="92" xfId="49" applyFont="1" applyFill="1" applyBorder="1"/>
    <xf numFmtId="0" fontId="6" fillId="40" borderId="93" xfId="49" applyFont="1" applyFill="1" applyBorder="1"/>
    <xf numFmtId="9" fontId="6" fillId="38" borderId="9" xfId="51" applyNumberFormat="1" applyFont="1" applyFill="1" applyBorder="1" applyAlignment="1">
      <alignment horizontal="center"/>
    </xf>
    <xf numFmtId="0" fontId="6" fillId="31" borderId="8" xfId="49" applyFont="1" applyFill="1" applyBorder="1"/>
    <xf numFmtId="0" fontId="6" fillId="36" borderId="6" xfId="49" applyFont="1" applyFill="1" applyBorder="1"/>
    <xf numFmtId="0" fontId="6" fillId="36" borderId="47" xfId="49" applyFont="1" applyFill="1" applyBorder="1"/>
    <xf numFmtId="0" fontId="6" fillId="36" borderId="43" xfId="49" applyFont="1" applyFill="1" applyBorder="1"/>
    <xf numFmtId="0" fontId="6" fillId="36" borderId="26" xfId="49" applyFont="1" applyFill="1" applyBorder="1"/>
    <xf numFmtId="0" fontId="6" fillId="36" borderId="24" xfId="49" applyFont="1" applyFill="1" applyBorder="1"/>
    <xf numFmtId="10" fontId="15" fillId="36" borderId="25" xfId="51" applyNumberFormat="1" applyFont="1" applyFill="1" applyBorder="1"/>
    <xf numFmtId="10" fontId="15" fillId="36" borderId="65" xfId="51" applyNumberFormat="1" applyFont="1" applyFill="1" applyBorder="1"/>
    <xf numFmtId="0" fontId="6" fillId="36" borderId="66" xfId="49" applyFont="1" applyFill="1" applyBorder="1"/>
    <xf numFmtId="10" fontId="15" fillId="36" borderId="33" xfId="51" applyNumberFormat="1" applyFont="1" applyFill="1" applyBorder="1"/>
    <xf numFmtId="10" fontId="15" fillId="36" borderId="69" xfId="51" applyNumberFormat="1" applyFont="1" applyFill="1" applyBorder="1"/>
    <xf numFmtId="0" fontId="6" fillId="36" borderId="31" xfId="49" applyFont="1" applyFill="1" applyBorder="1"/>
    <xf numFmtId="10" fontId="15" fillId="36" borderId="32" xfId="51" applyNumberFormat="1" applyFont="1" applyFill="1" applyBorder="1"/>
    <xf numFmtId="10" fontId="15" fillId="36" borderId="72" xfId="51" applyNumberFormat="1" applyFont="1" applyFill="1" applyBorder="1"/>
    <xf numFmtId="0" fontId="6" fillId="49" borderId="17" xfId="49" applyFill="1" applyBorder="1"/>
    <xf numFmtId="187" fontId="31" fillId="49" borderId="19" xfId="49" applyNumberFormat="1" applyFont="1" applyFill="1" applyBorder="1" applyAlignment="1">
      <alignment horizontal="center"/>
    </xf>
    <xf numFmtId="187" fontId="31" fillId="49" borderId="20" xfId="49" applyNumberFormat="1" applyFont="1" applyFill="1" applyBorder="1" applyAlignment="1">
      <alignment horizontal="center"/>
    </xf>
    <xf numFmtId="0" fontId="6" fillId="49" borderId="20" xfId="49" applyFill="1" applyBorder="1"/>
    <xf numFmtId="10" fontId="6" fillId="41" borderId="27" xfId="51" applyNumberFormat="1" applyFont="1" applyFill="1" applyBorder="1" applyAlignment="1" applyProtection="1">
      <alignment horizontal="center"/>
      <protection locked="0"/>
    </xf>
    <xf numFmtId="10" fontId="6" fillId="41" borderId="27" xfId="51" applyNumberFormat="1" applyFont="1" applyFill="1" applyBorder="1" applyAlignment="1" applyProtection="1">
      <protection locked="0"/>
    </xf>
    <xf numFmtId="10" fontId="6" fillId="41" borderId="28" xfId="51" applyNumberFormat="1" applyFont="1" applyFill="1" applyBorder="1" applyAlignment="1" applyProtection="1">
      <protection locked="0"/>
    </xf>
    <xf numFmtId="9" fontId="6" fillId="41" borderId="25" xfId="51" applyNumberFormat="1" applyFont="1" applyFill="1" applyBorder="1"/>
    <xf numFmtId="9" fontId="6" fillId="41" borderId="65" xfId="51" applyNumberFormat="1" applyFont="1" applyFill="1" applyBorder="1"/>
    <xf numFmtId="9" fontId="6" fillId="41" borderId="33" xfId="51" applyNumberFormat="1" applyFont="1" applyFill="1" applyBorder="1"/>
    <xf numFmtId="9" fontId="6" fillId="41" borderId="69" xfId="51" applyNumberFormat="1" applyFont="1" applyFill="1" applyBorder="1"/>
    <xf numFmtId="9" fontId="6" fillId="41" borderId="32" xfId="51" applyNumberFormat="1" applyFont="1" applyFill="1" applyBorder="1"/>
    <xf numFmtId="9" fontId="6" fillId="41" borderId="72" xfId="51" applyNumberFormat="1" applyFont="1" applyFill="1" applyBorder="1"/>
    <xf numFmtId="0" fontId="6" fillId="41" borderId="0" xfId="49" applyFill="1" applyBorder="1"/>
    <xf numFmtId="9" fontId="6" fillId="41" borderId="0" xfId="51" applyFill="1" applyBorder="1"/>
    <xf numFmtId="0" fontId="6" fillId="50" borderId="94" xfId="49" applyFont="1" applyFill="1" applyBorder="1"/>
    <xf numFmtId="0" fontId="6" fillId="50" borderId="95" xfId="49" applyFont="1" applyFill="1" applyBorder="1"/>
    <xf numFmtId="0" fontId="6" fillId="50" borderId="96" xfId="49" applyFont="1" applyFill="1" applyBorder="1"/>
    <xf numFmtId="0" fontId="6" fillId="36" borderId="8" xfId="49" applyFill="1" applyBorder="1"/>
    <xf numFmtId="9" fontId="6" fillId="36" borderId="25" xfId="49" applyNumberFormat="1" applyFill="1" applyBorder="1"/>
    <xf numFmtId="9" fontId="6" fillId="36" borderId="65" xfId="49" applyNumberFormat="1" applyFill="1" applyBorder="1"/>
    <xf numFmtId="0" fontId="6" fillId="36" borderId="6" xfId="49" applyFill="1" applyBorder="1"/>
    <xf numFmtId="0" fontId="6" fillId="36" borderId="33" xfId="49" applyFill="1" applyBorder="1"/>
    <xf numFmtId="9" fontId="6" fillId="36" borderId="33" xfId="49" applyNumberFormat="1" applyFill="1" applyBorder="1"/>
    <xf numFmtId="9" fontId="6" fillId="36" borderId="69" xfId="49" applyNumberFormat="1" applyFill="1" applyBorder="1"/>
    <xf numFmtId="0" fontId="6" fillId="36" borderId="47" xfId="49" applyFill="1" applyBorder="1"/>
    <xf numFmtId="0" fontId="6" fillId="36" borderId="32" xfId="49" applyFill="1" applyBorder="1"/>
    <xf numFmtId="9" fontId="6" fillId="36" borderId="32" xfId="49" applyNumberFormat="1" applyFill="1" applyBorder="1"/>
    <xf numFmtId="9" fontId="6" fillId="36" borderId="72" xfId="49" applyNumberFormat="1" applyFill="1" applyBorder="1"/>
    <xf numFmtId="183" fontId="6" fillId="49" borderId="47" xfId="49" applyNumberFormat="1" applyFill="1" applyBorder="1" applyAlignment="1">
      <alignment horizontal="center"/>
    </xf>
    <xf numFmtId="0" fontId="6" fillId="36" borderId="18" xfId="49" applyFill="1" applyBorder="1"/>
    <xf numFmtId="183" fontId="6" fillId="49" borderId="6" xfId="49" applyNumberFormat="1" applyFill="1" applyBorder="1" applyAlignment="1">
      <alignment horizontal="center"/>
    </xf>
    <xf numFmtId="0" fontId="6" fillId="36" borderId="43" xfId="49" applyFill="1" applyBorder="1"/>
    <xf numFmtId="183" fontId="6" fillId="29" borderId="17" xfId="49" applyNumberFormat="1" applyFill="1" applyBorder="1"/>
    <xf numFmtId="183" fontId="6" fillId="49" borderId="96" xfId="49" applyNumberFormat="1" applyFill="1" applyBorder="1" applyAlignment="1">
      <alignment horizontal="left"/>
    </xf>
    <xf numFmtId="0" fontId="6" fillId="41" borderId="32" xfId="49" applyFill="1" applyBorder="1"/>
    <xf numFmtId="9" fontId="6" fillId="41" borderId="32" xfId="51" applyFill="1" applyBorder="1"/>
    <xf numFmtId="0" fontId="6" fillId="41" borderId="72" xfId="49" applyFill="1" applyBorder="1"/>
    <xf numFmtId="169" fontId="6" fillId="36" borderId="25" xfId="40" applyNumberFormat="1" applyFill="1" applyBorder="1" applyAlignment="1">
      <alignment horizontal="center" vertical="center"/>
    </xf>
    <xf numFmtId="169" fontId="6" fillId="36" borderId="65" xfId="40" applyNumberFormat="1" applyFill="1" applyBorder="1" applyAlignment="1">
      <alignment horizontal="center" vertical="center"/>
    </xf>
    <xf numFmtId="169" fontId="6" fillId="36" borderId="33" xfId="40" applyNumberFormat="1" applyFill="1" applyBorder="1" applyAlignment="1">
      <alignment horizontal="center" vertical="center"/>
    </xf>
    <xf numFmtId="169" fontId="6" fillId="36" borderId="69" xfId="40" applyNumberFormat="1" applyFill="1" applyBorder="1" applyAlignment="1">
      <alignment horizontal="center" vertical="center"/>
    </xf>
    <xf numFmtId="169" fontId="6" fillId="36" borderId="32" xfId="40" applyNumberFormat="1" applyFill="1" applyBorder="1" applyAlignment="1">
      <alignment horizontal="center" vertical="center"/>
    </xf>
    <xf numFmtId="169" fontId="6" fillId="36" borderId="72" xfId="40" applyNumberFormat="1" applyFill="1" applyBorder="1" applyAlignment="1">
      <alignment horizontal="center" vertical="center"/>
    </xf>
    <xf numFmtId="200" fontId="6" fillId="41" borderId="32" xfId="49" applyNumberFormat="1" applyFill="1" applyBorder="1"/>
    <xf numFmtId="2" fontId="6" fillId="41" borderId="32" xfId="49" applyNumberFormat="1" applyFill="1" applyBorder="1"/>
    <xf numFmtId="169" fontId="6" fillId="36" borderId="0" xfId="40" applyNumberFormat="1" applyFill="1" applyBorder="1"/>
    <xf numFmtId="169" fontId="6" fillId="36" borderId="0" xfId="40" applyNumberFormat="1" applyFill="1"/>
    <xf numFmtId="9" fontId="6" fillId="51" borderId="25" xfId="51" applyNumberFormat="1" applyFont="1" applyFill="1" applyBorder="1"/>
    <xf numFmtId="10" fontId="35" fillId="34" borderId="28" xfId="49" applyNumberFormat="1" applyFont="1" applyFill="1" applyBorder="1" applyAlignment="1">
      <alignment vertical="center"/>
    </xf>
    <xf numFmtId="3" fontId="6" fillId="36" borderId="0" xfId="49" applyNumberFormat="1" applyFill="1" applyAlignment="1">
      <alignment horizontal="center"/>
    </xf>
    <xf numFmtId="168" fontId="6" fillId="36" borderId="0" xfId="49" applyNumberFormat="1" applyFill="1" applyAlignment="1">
      <alignment horizontal="center"/>
    </xf>
    <xf numFmtId="9" fontId="85" fillId="36" borderId="97" xfId="49" applyNumberFormat="1" applyFont="1" applyFill="1" applyBorder="1" applyAlignment="1">
      <alignment horizontal="center"/>
    </xf>
    <xf numFmtId="9" fontId="85" fillId="36" borderId="98" xfId="49" applyNumberFormat="1" applyFont="1" applyFill="1" applyBorder="1" applyAlignment="1">
      <alignment horizontal="center"/>
    </xf>
    <xf numFmtId="9" fontId="85" fillId="36" borderId="99" xfId="49" applyNumberFormat="1" applyFont="1" applyFill="1" applyBorder="1" applyAlignment="1">
      <alignment horizontal="center"/>
    </xf>
    <xf numFmtId="9" fontId="85" fillId="36" borderId="100" xfId="49" applyNumberFormat="1" applyFont="1" applyFill="1" applyBorder="1" applyAlignment="1">
      <alignment horizontal="center"/>
    </xf>
    <xf numFmtId="9" fontId="85" fillId="36" borderId="101" xfId="49" applyNumberFormat="1" applyFont="1" applyFill="1" applyBorder="1" applyAlignment="1">
      <alignment horizontal="center"/>
    </xf>
    <xf numFmtId="9" fontId="85" fillId="36" borderId="102" xfId="49" applyNumberFormat="1" applyFont="1" applyFill="1" applyBorder="1" applyAlignment="1">
      <alignment horizontal="center"/>
    </xf>
    <xf numFmtId="9" fontId="85" fillId="36" borderId="103" xfId="49" applyNumberFormat="1" applyFont="1" applyFill="1" applyBorder="1" applyAlignment="1">
      <alignment horizontal="center"/>
    </xf>
    <xf numFmtId="9" fontId="85" fillId="36" borderId="104" xfId="49" applyNumberFormat="1" applyFont="1" applyFill="1" applyBorder="1" applyAlignment="1">
      <alignment horizontal="center"/>
    </xf>
    <xf numFmtId="9" fontId="85" fillId="36" borderId="105" xfId="49" applyNumberFormat="1" applyFont="1" applyFill="1" applyBorder="1" applyAlignment="1">
      <alignment horizontal="center"/>
    </xf>
    <xf numFmtId="168" fontId="86" fillId="29" borderId="106" xfId="49" applyNumberFormat="1" applyFont="1" applyFill="1" applyBorder="1" applyAlignment="1">
      <alignment horizontal="center"/>
    </xf>
    <xf numFmtId="168" fontId="86" fillId="29" borderId="98" xfId="49" applyNumberFormat="1" applyFont="1" applyFill="1" applyBorder="1" applyAlignment="1">
      <alignment horizontal="center"/>
    </xf>
    <xf numFmtId="168" fontId="86" fillId="29" borderId="107" xfId="49" applyNumberFormat="1" applyFont="1" applyFill="1" applyBorder="1" applyAlignment="1">
      <alignment horizontal="center"/>
    </xf>
    <xf numFmtId="169" fontId="6" fillId="29" borderId="9" xfId="40" applyNumberFormat="1" applyFill="1" applyBorder="1" applyAlignment="1">
      <alignment wrapText="1"/>
    </xf>
    <xf numFmtId="169" fontId="29" fillId="0" borderId="0" xfId="40" applyNumberFormat="1" applyFont="1" applyBorder="1"/>
    <xf numFmtId="9" fontId="6" fillId="29" borderId="9" xfId="51" applyFill="1" applyBorder="1" applyAlignment="1">
      <alignment wrapText="1"/>
    </xf>
    <xf numFmtId="177" fontId="6" fillId="45" borderId="25" xfId="42" applyNumberFormat="1" applyFont="1" applyFill="1" applyBorder="1" applyAlignment="1" applyProtection="1">
      <alignment horizontal="center"/>
      <protection locked="0"/>
    </xf>
    <xf numFmtId="10" fontId="77" fillId="52" borderId="17" xfId="51" applyNumberFormat="1" applyFont="1" applyFill="1" applyBorder="1" applyAlignment="1" applyProtection="1">
      <alignment horizontal="center"/>
      <protection locked="0"/>
    </xf>
    <xf numFmtId="0" fontId="29" fillId="0" borderId="0" xfId="0" applyFont="1" applyFill="1" applyBorder="1" applyAlignment="1">
      <alignment horizontal="left"/>
    </xf>
    <xf numFmtId="0" fontId="33" fillId="0" borderId="0" xfId="0" applyFont="1" applyFill="1"/>
    <xf numFmtId="0" fontId="32" fillId="0" borderId="0" xfId="0" applyFont="1" applyFill="1"/>
    <xf numFmtId="0" fontId="31" fillId="0" borderId="0" xfId="0" applyFont="1"/>
    <xf numFmtId="10" fontId="32" fillId="0" borderId="0" xfId="51" applyNumberFormat="1" applyFont="1" applyFill="1"/>
    <xf numFmtId="10" fontId="6" fillId="36" borderId="0" xfId="51" applyNumberFormat="1" applyFill="1"/>
    <xf numFmtId="201" fontId="6" fillId="36" borderId="0" xfId="51" applyNumberFormat="1" applyFill="1" applyBorder="1"/>
    <xf numFmtId="186" fontId="31" fillId="0" borderId="0" xfId="49" applyNumberFormat="1" applyFont="1" applyFill="1"/>
    <xf numFmtId="168" fontId="6" fillId="0" borderId="0" xfId="49" applyNumberFormat="1" applyFont="1" applyFill="1" applyBorder="1" applyAlignment="1">
      <alignment horizontal="left"/>
    </xf>
    <xf numFmtId="168" fontId="6" fillId="33" borderId="33" xfId="51" applyNumberFormat="1" applyFont="1" applyFill="1" applyBorder="1" applyAlignment="1"/>
    <xf numFmtId="9" fontId="6" fillId="36" borderId="0" xfId="51" applyFont="1" applyFill="1" applyBorder="1" applyAlignment="1">
      <alignment horizontal="left" vertical="center" wrapText="1"/>
    </xf>
    <xf numFmtId="9" fontId="11" fillId="45" borderId="66" xfId="51" applyNumberFormat="1" applyFont="1" applyFill="1" applyBorder="1" applyAlignment="1" applyProtection="1">
      <alignment horizontal="center"/>
      <protection locked="0"/>
    </xf>
    <xf numFmtId="0" fontId="6" fillId="33" borderId="26" xfId="49" applyFont="1" applyFill="1" applyBorder="1" applyAlignment="1">
      <alignment horizontal="center" vertical="center" wrapText="1"/>
    </xf>
    <xf numFmtId="0" fontId="73" fillId="35" borderId="108" xfId="49" applyFont="1" applyFill="1" applyBorder="1" applyAlignment="1">
      <alignment horizontal="center" vertical="center" wrapText="1"/>
    </xf>
    <xf numFmtId="0" fontId="6" fillId="33" borderId="109" xfId="49" applyFont="1" applyFill="1" applyBorder="1" applyAlignment="1">
      <alignment horizontal="center" vertical="center" wrapText="1"/>
    </xf>
    <xf numFmtId="9" fontId="72" fillId="38" borderId="110" xfId="51" applyFont="1" applyFill="1" applyBorder="1" applyAlignment="1">
      <alignment horizontal="center"/>
    </xf>
    <xf numFmtId="0" fontId="6" fillId="33" borderId="56" xfId="49" applyFont="1" applyFill="1" applyBorder="1" applyAlignment="1">
      <alignment horizontal="center" vertical="center" wrapText="1"/>
    </xf>
    <xf numFmtId="0" fontId="6" fillId="33" borderId="111" xfId="49" applyFont="1" applyFill="1" applyBorder="1" applyAlignment="1">
      <alignment horizontal="center" vertical="center" wrapText="1"/>
    </xf>
    <xf numFmtId="186" fontId="31" fillId="0" borderId="0" xfId="49" applyNumberFormat="1" applyFont="1"/>
    <xf numFmtId="3" fontId="31" fillId="0" borderId="0" xfId="49" applyNumberFormat="1" applyFont="1"/>
    <xf numFmtId="202" fontId="6" fillId="0" borderId="0" xfId="42" applyNumberFormat="1" applyFont="1" applyFill="1" applyBorder="1"/>
    <xf numFmtId="10" fontId="42" fillId="36" borderId="0" xfId="49" applyNumberFormat="1" applyFont="1" applyFill="1" applyBorder="1"/>
    <xf numFmtId="9" fontId="73" fillId="35" borderId="8" xfId="51" applyFont="1" applyFill="1" applyBorder="1" applyAlignment="1">
      <alignment horizontal="center"/>
    </xf>
    <xf numFmtId="0" fontId="73" fillId="35" borderId="47" xfId="49" applyFont="1" applyFill="1" applyBorder="1" applyAlignment="1">
      <alignment horizontal="center"/>
    </xf>
    <xf numFmtId="9" fontId="80" fillId="36" borderId="18" xfId="49" applyNumberFormat="1" applyFont="1" applyFill="1" applyBorder="1" applyAlignment="1">
      <alignment horizontal="center"/>
    </xf>
    <xf numFmtId="9" fontId="80" fillId="36" borderId="29" xfId="49" applyNumberFormat="1" applyFont="1" applyFill="1" applyBorder="1" applyAlignment="1">
      <alignment horizontal="center"/>
    </xf>
    <xf numFmtId="9" fontId="78" fillId="29" borderId="43" xfId="49" applyNumberFormat="1" applyFont="1" applyFill="1" applyBorder="1" applyAlignment="1">
      <alignment horizontal="center"/>
    </xf>
    <xf numFmtId="9" fontId="80" fillId="36" borderId="112" xfId="49" applyNumberFormat="1" applyFont="1" applyFill="1" applyBorder="1" applyAlignment="1">
      <alignment horizontal="center"/>
    </xf>
    <xf numFmtId="9" fontId="78" fillId="29" borderId="113" xfId="49" applyNumberFormat="1" applyFont="1" applyFill="1" applyBorder="1" applyAlignment="1">
      <alignment horizontal="center"/>
    </xf>
    <xf numFmtId="3" fontId="85" fillId="36" borderId="97" xfId="49" applyNumberFormat="1" applyFont="1" applyFill="1" applyBorder="1" applyAlignment="1">
      <alignment horizontal="center"/>
    </xf>
    <xf numFmtId="3" fontId="85" fillId="36" borderId="100" xfId="49" applyNumberFormat="1" applyFont="1" applyFill="1" applyBorder="1" applyAlignment="1">
      <alignment horizontal="center"/>
    </xf>
    <xf numFmtId="3" fontId="85" fillId="36" borderId="103" xfId="49" applyNumberFormat="1" applyFont="1" applyFill="1" applyBorder="1" applyAlignment="1">
      <alignment horizontal="center"/>
    </xf>
    <xf numFmtId="3" fontId="85" fillId="36" borderId="114" xfId="49" applyNumberFormat="1" applyFont="1" applyFill="1" applyBorder="1" applyAlignment="1">
      <alignment horizontal="center"/>
    </xf>
    <xf numFmtId="3" fontId="85" fillId="36" borderId="115" xfId="49" applyNumberFormat="1" applyFont="1" applyFill="1" applyBorder="1" applyAlignment="1">
      <alignment horizontal="center"/>
    </xf>
    <xf numFmtId="10" fontId="85" fillId="36" borderId="52" xfId="49" applyNumberFormat="1" applyFont="1" applyFill="1" applyBorder="1" applyAlignment="1">
      <alignment horizontal="center"/>
    </xf>
    <xf numFmtId="10" fontId="85" fillId="36" borderId="53" xfId="49" applyNumberFormat="1" applyFont="1" applyFill="1" applyBorder="1" applyAlignment="1">
      <alignment horizontal="center"/>
    </xf>
    <xf numFmtId="10" fontId="85" fillId="36" borderId="55" xfId="49" applyNumberFormat="1" applyFont="1" applyFill="1" applyBorder="1" applyAlignment="1">
      <alignment horizontal="center"/>
    </xf>
    <xf numFmtId="10" fontId="85" fillId="36" borderId="116" xfId="51" applyNumberFormat="1" applyFont="1" applyFill="1" applyBorder="1" applyAlignment="1">
      <alignment horizontal="center"/>
    </xf>
    <xf numFmtId="10" fontId="85" fillId="36" borderId="117" xfId="51" applyNumberFormat="1" applyFont="1" applyFill="1" applyBorder="1" applyAlignment="1">
      <alignment horizontal="center"/>
    </xf>
    <xf numFmtId="9" fontId="85" fillId="29" borderId="71" xfId="51" applyFont="1" applyFill="1" applyBorder="1" applyAlignment="1">
      <alignment horizontal="center"/>
    </xf>
    <xf numFmtId="9" fontId="85" fillId="29" borderId="118" xfId="51" applyFont="1" applyFill="1" applyBorder="1" applyAlignment="1">
      <alignment horizontal="center"/>
    </xf>
    <xf numFmtId="10" fontId="85" fillId="36" borderId="116" xfId="49" applyNumberFormat="1" applyFont="1" applyFill="1" applyBorder="1" applyAlignment="1">
      <alignment horizontal="center"/>
    </xf>
    <xf numFmtId="10" fontId="85" fillId="36" borderId="119" xfId="49" applyNumberFormat="1" applyFont="1" applyFill="1" applyBorder="1" applyAlignment="1">
      <alignment horizontal="center"/>
    </xf>
    <xf numFmtId="174" fontId="85" fillId="36" borderId="116" xfId="51" applyNumberFormat="1" applyFont="1" applyFill="1" applyBorder="1" applyAlignment="1">
      <alignment horizontal="center"/>
    </xf>
    <xf numFmtId="174" fontId="85" fillId="36" borderId="117" xfId="51" applyNumberFormat="1" applyFont="1" applyFill="1" applyBorder="1" applyAlignment="1">
      <alignment horizontal="center"/>
    </xf>
    <xf numFmtId="168" fontId="85" fillId="29" borderId="35" xfId="49" applyNumberFormat="1" applyFont="1" applyFill="1" applyBorder="1" applyAlignment="1">
      <alignment horizontal="center"/>
    </xf>
    <xf numFmtId="168" fontId="85" fillId="29" borderId="41" xfId="49" applyNumberFormat="1" applyFont="1" applyFill="1" applyBorder="1" applyAlignment="1">
      <alignment horizontal="center"/>
    </xf>
    <xf numFmtId="168" fontId="85" fillId="36" borderId="52" xfId="49" applyNumberFormat="1" applyFont="1" applyFill="1" applyBorder="1" applyAlignment="1">
      <alignment horizontal="center"/>
    </xf>
    <xf numFmtId="168" fontId="85" fillId="36" borderId="53" xfId="49" applyNumberFormat="1" applyFont="1" applyFill="1" applyBorder="1" applyAlignment="1">
      <alignment horizontal="center"/>
    </xf>
    <xf numFmtId="168" fontId="85" fillId="36" borderId="55" xfId="49" applyNumberFormat="1" applyFont="1" applyFill="1" applyBorder="1" applyAlignment="1">
      <alignment horizontal="center"/>
    </xf>
    <xf numFmtId="10" fontId="85" fillId="36" borderId="117" xfId="49" applyNumberFormat="1" applyFont="1" applyFill="1" applyBorder="1" applyAlignment="1">
      <alignment horizontal="center"/>
    </xf>
    <xf numFmtId="168" fontId="85" fillId="29" borderId="71" xfId="49" applyNumberFormat="1" applyFont="1" applyFill="1" applyBorder="1" applyAlignment="1">
      <alignment horizontal="center"/>
    </xf>
    <xf numFmtId="168" fontId="85" fillId="29" borderId="118" xfId="49" applyNumberFormat="1" applyFont="1" applyFill="1" applyBorder="1" applyAlignment="1">
      <alignment horizontal="center"/>
    </xf>
    <xf numFmtId="168" fontId="85" fillId="36" borderId="116" xfId="49" applyNumberFormat="1" applyFont="1" applyFill="1" applyBorder="1" applyAlignment="1">
      <alignment horizontal="center"/>
    </xf>
    <xf numFmtId="168" fontId="85" fillId="36" borderId="120" xfId="49" applyNumberFormat="1" applyFont="1" applyFill="1" applyBorder="1" applyAlignment="1">
      <alignment horizontal="center"/>
    </xf>
    <xf numFmtId="168" fontId="85" fillId="36" borderId="114" xfId="49" applyNumberFormat="1" applyFont="1" applyFill="1" applyBorder="1" applyAlignment="1">
      <alignment horizontal="center"/>
    </xf>
    <xf numFmtId="168" fontId="85" fillId="36" borderId="121" xfId="49" applyNumberFormat="1" applyFont="1" applyFill="1" applyBorder="1" applyAlignment="1">
      <alignment horizontal="center"/>
    </xf>
    <xf numFmtId="168" fontId="85" fillId="29" borderId="97" xfId="49" applyNumberFormat="1" applyFont="1" applyFill="1" applyBorder="1" applyAlignment="1">
      <alignment horizontal="center"/>
    </xf>
    <xf numFmtId="168" fontId="85" fillId="29" borderId="122" xfId="49" applyNumberFormat="1" applyFont="1" applyFill="1" applyBorder="1" applyAlignment="1">
      <alignment horizontal="center"/>
    </xf>
    <xf numFmtId="168" fontId="85" fillId="29" borderId="123" xfId="49" applyNumberFormat="1" applyFont="1" applyFill="1" applyBorder="1" applyAlignment="1">
      <alignment horizontal="center"/>
    </xf>
    <xf numFmtId="10" fontId="85" fillId="29" borderId="123" xfId="49" applyNumberFormat="1" applyFont="1" applyFill="1" applyBorder="1" applyAlignment="1">
      <alignment horizontal="center"/>
    </xf>
    <xf numFmtId="168" fontId="85" fillId="29" borderId="62" xfId="49" applyNumberFormat="1" applyFont="1" applyFill="1" applyBorder="1" applyAlignment="1">
      <alignment horizontal="center"/>
    </xf>
    <xf numFmtId="168" fontId="85" fillId="29" borderId="98" xfId="49" applyNumberFormat="1" applyFont="1" applyFill="1" applyBorder="1" applyAlignment="1">
      <alignment horizontal="center"/>
    </xf>
    <xf numFmtId="168" fontId="85" fillId="29" borderId="106" xfId="49" applyNumberFormat="1" applyFont="1" applyFill="1" applyBorder="1" applyAlignment="1">
      <alignment horizontal="center"/>
    </xf>
    <xf numFmtId="168" fontId="86" fillId="29" borderId="124" xfId="49" applyNumberFormat="1" applyFont="1" applyFill="1" applyBorder="1" applyAlignment="1">
      <alignment horizontal="center"/>
    </xf>
    <xf numFmtId="168" fontId="86" fillId="29" borderId="99" xfId="49" applyNumberFormat="1" applyFont="1" applyFill="1" applyBorder="1" applyAlignment="1">
      <alignment horizontal="center"/>
    </xf>
    <xf numFmtId="168" fontId="86" fillId="29" borderId="125" xfId="49" applyNumberFormat="1" applyFont="1" applyFill="1" applyBorder="1" applyAlignment="1">
      <alignment horizontal="center"/>
    </xf>
    <xf numFmtId="9" fontId="85" fillId="36" borderId="126" xfId="51" applyFont="1" applyFill="1" applyBorder="1" applyAlignment="1">
      <alignment horizontal="center"/>
    </xf>
    <xf numFmtId="9" fontId="85" fillId="36" borderId="97" xfId="51" applyFont="1" applyFill="1" applyBorder="1" applyAlignment="1">
      <alignment horizontal="center"/>
    </xf>
    <xf numFmtId="9" fontId="85" fillId="36" borderId="122" xfId="51" applyFont="1" applyFill="1" applyBorder="1" applyAlignment="1">
      <alignment horizontal="center"/>
    </xf>
    <xf numFmtId="9" fontId="85" fillId="36" borderId="106" xfId="51" applyFont="1" applyFill="1" applyBorder="1" applyAlignment="1">
      <alignment horizontal="center"/>
    </xf>
    <xf numFmtId="9" fontId="85" fillId="36" borderId="98" xfId="51" applyFont="1" applyFill="1" applyBorder="1" applyAlignment="1">
      <alignment horizontal="center"/>
    </xf>
    <xf numFmtId="9" fontId="85" fillId="36" borderId="107" xfId="51" applyFont="1" applyFill="1" applyBorder="1" applyAlignment="1">
      <alignment horizontal="center"/>
    </xf>
    <xf numFmtId="168" fontId="85" fillId="29" borderId="107" xfId="49" applyNumberFormat="1" applyFont="1" applyFill="1" applyBorder="1" applyAlignment="1">
      <alignment horizontal="center"/>
    </xf>
    <xf numFmtId="9" fontId="85" fillId="36" borderId="123" xfId="49" applyNumberFormat="1" applyFont="1" applyFill="1" applyBorder="1" applyAlignment="1">
      <alignment horizontal="center"/>
    </xf>
    <xf numFmtId="9" fontId="85" fillId="36" borderId="127" xfId="49" applyNumberFormat="1" applyFont="1" applyFill="1" applyBorder="1" applyAlignment="1">
      <alignment horizontal="center"/>
    </xf>
    <xf numFmtId="9" fontId="85" fillId="36" borderId="35" xfId="49" applyNumberFormat="1" applyFont="1" applyFill="1" applyBorder="1" applyAlignment="1">
      <alignment horizontal="center"/>
    </xf>
    <xf numFmtId="9" fontId="85" fillId="36" borderId="114" xfId="51" applyFont="1" applyFill="1" applyBorder="1" applyAlignment="1">
      <alignment horizontal="center"/>
    </xf>
    <xf numFmtId="9" fontId="85" fillId="36" borderId="123" xfId="51" applyFont="1" applyFill="1" applyBorder="1" applyAlignment="1">
      <alignment horizontal="center"/>
    </xf>
    <xf numFmtId="9" fontId="85" fillId="36" borderId="127" xfId="51" applyFont="1" applyFill="1" applyBorder="1" applyAlignment="1">
      <alignment horizontal="center"/>
    </xf>
    <xf numFmtId="9" fontId="85" fillId="36" borderId="35" xfId="51" applyFont="1" applyFill="1" applyBorder="1" applyAlignment="1">
      <alignment horizontal="center"/>
    </xf>
    <xf numFmtId="9" fontId="85" fillId="36" borderId="62" xfId="51" applyFont="1" applyFill="1" applyBorder="1" applyAlignment="1">
      <alignment horizontal="center"/>
    </xf>
    <xf numFmtId="9" fontId="85" fillId="36" borderId="54" xfId="51" applyFont="1" applyFill="1" applyBorder="1" applyAlignment="1">
      <alignment horizontal="center"/>
    </xf>
    <xf numFmtId="9" fontId="85" fillId="36" borderId="41" xfId="51" applyFont="1" applyFill="1" applyBorder="1" applyAlignment="1">
      <alignment horizontal="center"/>
    </xf>
    <xf numFmtId="9" fontId="85" fillId="36" borderId="121" xfId="51" applyFont="1" applyFill="1" applyBorder="1" applyAlignment="1">
      <alignment horizontal="center"/>
    </xf>
    <xf numFmtId="9" fontId="78" fillId="36" borderId="128" xfId="51" applyNumberFormat="1" applyFont="1" applyFill="1" applyBorder="1"/>
    <xf numFmtId="187" fontId="30" fillId="35" borderId="129" xfId="49" applyNumberFormat="1" applyFont="1" applyFill="1" applyBorder="1" applyAlignment="1">
      <alignment horizontal="left" wrapText="1"/>
    </xf>
    <xf numFmtId="187" fontId="30" fillId="35" borderId="130" xfId="49" applyNumberFormat="1" applyFont="1" applyFill="1" applyBorder="1" applyAlignment="1">
      <alignment horizontal="center" wrapText="1"/>
    </xf>
    <xf numFmtId="0" fontId="16" fillId="38" borderId="131" xfId="49" applyFont="1" applyFill="1" applyBorder="1" applyAlignment="1">
      <alignment horizontal="center"/>
    </xf>
    <xf numFmtId="0" fontId="16" fillId="38" borderId="132" xfId="49" applyFont="1" applyFill="1" applyBorder="1" applyAlignment="1">
      <alignment horizontal="left"/>
    </xf>
    <xf numFmtId="3" fontId="76" fillId="35" borderId="19" xfId="42" applyNumberFormat="1" applyFont="1" applyFill="1" applyBorder="1" applyAlignment="1">
      <alignment vertical="center"/>
    </xf>
    <xf numFmtId="3" fontId="77" fillId="35" borderId="17" xfId="42" applyNumberFormat="1" applyFont="1" applyFill="1" applyBorder="1" applyAlignment="1">
      <alignment vertical="center"/>
    </xf>
    <xf numFmtId="3" fontId="6" fillId="36" borderId="33" xfId="42" applyNumberFormat="1" applyFont="1" applyFill="1" applyBorder="1" applyAlignment="1">
      <alignment horizontal="center"/>
    </xf>
    <xf numFmtId="3" fontId="6" fillId="36" borderId="69" xfId="42" applyNumberFormat="1" applyFont="1" applyFill="1" applyBorder="1" applyAlignment="1">
      <alignment horizontal="center"/>
    </xf>
    <xf numFmtId="3" fontId="6" fillId="36" borderId="32" xfId="42" applyNumberFormat="1" applyFont="1" applyFill="1" applyBorder="1" applyAlignment="1">
      <alignment horizontal="center"/>
    </xf>
    <xf numFmtId="3" fontId="6" fillId="36" borderId="72" xfId="42" applyNumberFormat="1" applyFont="1" applyFill="1" applyBorder="1" applyAlignment="1">
      <alignment horizontal="center"/>
    </xf>
    <xf numFmtId="3" fontId="78" fillId="36" borderId="25" xfId="42" applyNumberFormat="1" applyFont="1" applyFill="1" applyBorder="1" applyAlignment="1">
      <alignment horizontal="center"/>
    </xf>
    <xf numFmtId="3" fontId="78" fillId="36" borderId="0" xfId="42" applyNumberFormat="1" applyFont="1" applyFill="1" applyBorder="1" applyAlignment="1">
      <alignment horizontal="center"/>
    </xf>
    <xf numFmtId="9" fontId="78" fillId="36" borderId="33" xfId="51" applyFont="1" applyFill="1" applyBorder="1" applyAlignment="1">
      <alignment horizontal="center"/>
    </xf>
    <xf numFmtId="9" fontId="78" fillId="36" borderId="69" xfId="51" applyFont="1" applyFill="1" applyBorder="1" applyAlignment="1">
      <alignment horizontal="center"/>
    </xf>
    <xf numFmtId="0" fontId="11" fillId="36" borderId="0" xfId="49" applyFont="1" applyFill="1"/>
    <xf numFmtId="0" fontId="6" fillId="36" borderId="26" xfId="49" applyFill="1" applyBorder="1"/>
    <xf numFmtId="0" fontId="6" fillId="36" borderId="30" xfId="49" applyFont="1" applyFill="1" applyBorder="1"/>
    <xf numFmtId="0" fontId="6" fillId="36" borderId="10" xfId="49" applyFont="1" applyFill="1" applyBorder="1"/>
    <xf numFmtId="0" fontId="6" fillId="36" borderId="28" xfId="49" applyFont="1" applyFill="1" applyBorder="1"/>
    <xf numFmtId="9" fontId="6" fillId="30" borderId="17" xfId="49" applyNumberFormat="1" applyFill="1" applyBorder="1"/>
    <xf numFmtId="0" fontId="6" fillId="40" borderId="0" xfId="49" applyFill="1" applyBorder="1" applyAlignment="1"/>
    <xf numFmtId="0" fontId="6" fillId="0" borderId="0" xfId="49"/>
    <xf numFmtId="0" fontId="88" fillId="0" borderId="0" xfId="0" applyFont="1"/>
    <xf numFmtId="0" fontId="89" fillId="0" borderId="0" xfId="0" applyFont="1"/>
    <xf numFmtId="0" fontId="16" fillId="29" borderId="0" xfId="49" applyFont="1" applyFill="1" applyBorder="1"/>
    <xf numFmtId="0" fontId="16" fillId="36" borderId="0" xfId="49" quotePrefix="1" applyFont="1" applyFill="1" applyAlignment="1">
      <alignment horizontal="left" indent="2"/>
    </xf>
    <xf numFmtId="0" fontId="16" fillId="36" borderId="0" xfId="49" quotePrefix="1" applyFont="1" applyFill="1" applyAlignment="1">
      <alignment horizontal="left" indent="1"/>
    </xf>
    <xf numFmtId="0" fontId="16" fillId="36" borderId="0" xfId="49" applyFont="1" applyFill="1" applyAlignment="1">
      <alignment horizontal="left"/>
    </xf>
    <xf numFmtId="0" fontId="16" fillId="36" borderId="0" xfId="49" applyFont="1" applyFill="1" applyBorder="1" applyAlignment="1">
      <alignment horizontal="left" indent="1"/>
    </xf>
    <xf numFmtId="0" fontId="16" fillId="36" borderId="0" xfId="49" applyFont="1" applyFill="1" applyBorder="1" applyAlignment="1"/>
    <xf numFmtId="0" fontId="26" fillId="36" borderId="0" xfId="49" applyFont="1" applyFill="1" applyBorder="1" applyAlignment="1"/>
    <xf numFmtId="170" fontId="16" fillId="45" borderId="0" xfId="49" applyNumberFormat="1" applyFont="1" applyFill="1"/>
    <xf numFmtId="0" fontId="16" fillId="45" borderId="0" xfId="49" quotePrefix="1" applyFont="1" applyFill="1" applyAlignment="1">
      <alignment horizontal="left" indent="1"/>
    </xf>
    <xf numFmtId="0" fontId="16" fillId="45" borderId="0" xfId="49" applyFont="1" applyFill="1" applyBorder="1"/>
    <xf numFmtId="0" fontId="89" fillId="39" borderId="0" xfId="0" applyFont="1" applyFill="1" applyBorder="1"/>
    <xf numFmtId="0" fontId="88" fillId="39" borderId="0" xfId="0" applyFont="1" applyFill="1" applyBorder="1" applyAlignment="1">
      <alignment horizontal="center" vertical="center"/>
    </xf>
    <xf numFmtId="0" fontId="88" fillId="0" borderId="0" xfId="0" applyFont="1" applyFill="1" applyBorder="1" applyAlignment="1">
      <alignment horizontal="center" vertical="center"/>
    </xf>
    <xf numFmtId="0" fontId="89" fillId="0" borderId="0" xfId="0" applyFont="1" applyFill="1" applyBorder="1"/>
    <xf numFmtId="0" fontId="89" fillId="39" borderId="0" xfId="0" applyFont="1" applyFill="1" applyBorder="1" applyAlignment="1"/>
    <xf numFmtId="3" fontId="88" fillId="39" borderId="0" xfId="0" applyNumberFormat="1" applyFont="1" applyFill="1" applyBorder="1" applyAlignment="1">
      <alignment horizontal="center" vertical="center"/>
    </xf>
    <xf numFmtId="0" fontId="89" fillId="0" borderId="0" xfId="0" applyFont="1" applyFill="1" applyBorder="1" applyAlignment="1"/>
    <xf numFmtId="0" fontId="90" fillId="0" borderId="0" xfId="0" applyFont="1" applyFill="1" applyBorder="1"/>
    <xf numFmtId="10" fontId="89" fillId="0" borderId="0" xfId="0" applyNumberFormat="1" applyFont="1" applyFill="1" applyBorder="1"/>
    <xf numFmtId="0" fontId="88" fillId="0" borderId="0" xfId="0" applyFont="1" applyFill="1" applyBorder="1"/>
    <xf numFmtId="10" fontId="88" fillId="39" borderId="0" xfId="0" applyNumberFormat="1" applyFont="1" applyFill="1" applyBorder="1"/>
    <xf numFmtId="10" fontId="88" fillId="0" borderId="0" xfId="0" applyNumberFormat="1" applyFont="1" applyFill="1" applyBorder="1"/>
    <xf numFmtId="167" fontId="89" fillId="0" borderId="0" xfId="40" applyFont="1" applyFill="1" applyBorder="1"/>
    <xf numFmtId="3" fontId="89" fillId="0" borderId="0" xfId="0" applyNumberFormat="1" applyFont="1" applyFill="1" applyBorder="1" applyAlignment="1"/>
    <xf numFmtId="0" fontId="91" fillId="29" borderId="0" xfId="49" quotePrefix="1" applyFont="1" applyFill="1" applyAlignment="1">
      <alignment horizontal="left" indent="1"/>
    </xf>
    <xf numFmtId="174" fontId="89" fillId="0" borderId="0" xfId="51" applyNumberFormat="1" applyFont="1" applyFill="1" applyBorder="1"/>
    <xf numFmtId="10" fontId="89" fillId="0" borderId="0" xfId="51" applyNumberFormat="1" applyFont="1" applyFill="1" applyBorder="1"/>
    <xf numFmtId="170" fontId="26" fillId="39" borderId="0" xfId="49" applyNumberFormat="1" applyFont="1" applyFill="1"/>
    <xf numFmtId="0" fontId="94" fillId="29" borderId="27" xfId="49" applyFont="1" applyFill="1" applyBorder="1" applyAlignment="1">
      <alignment vertical="center"/>
    </xf>
    <xf numFmtId="0" fontId="95" fillId="29" borderId="27" xfId="49" applyFont="1" applyFill="1" applyBorder="1" applyAlignment="1">
      <alignment horizontal="center" vertical="center" wrapText="1"/>
    </xf>
    <xf numFmtId="0" fontId="91" fillId="29" borderId="0" xfId="49" applyFont="1" applyFill="1"/>
    <xf numFmtId="4" fontId="91" fillId="29" borderId="0" xfId="49" applyNumberFormat="1" applyFont="1" applyFill="1"/>
    <xf numFmtId="4" fontId="91" fillId="37" borderId="0" xfId="49" applyNumberFormat="1" applyFont="1" applyFill="1"/>
    <xf numFmtId="0" fontId="96" fillId="35" borderId="0" xfId="49" applyFont="1" applyFill="1"/>
    <xf numFmtId="0" fontId="91" fillId="29" borderId="19" xfId="49" applyFont="1" applyFill="1" applyBorder="1"/>
    <xf numFmtId="178" fontId="91" fillId="29" borderId="19" xfId="49" applyNumberFormat="1" applyFont="1" applyFill="1" applyBorder="1" applyAlignment="1">
      <alignment horizontal="center"/>
    </xf>
    <xf numFmtId="175" fontId="91" fillId="36" borderId="0" xfId="51" applyNumberFormat="1" applyFont="1" applyFill="1"/>
    <xf numFmtId="175" fontId="91" fillId="29" borderId="19" xfId="49" applyNumberFormat="1" applyFont="1" applyFill="1" applyBorder="1"/>
    <xf numFmtId="168" fontId="91" fillId="29" borderId="0" xfId="51" applyNumberFormat="1" applyFont="1" applyFill="1"/>
    <xf numFmtId="10" fontId="91" fillId="29" borderId="0" xfId="51" applyNumberFormat="1" applyFont="1" applyFill="1"/>
    <xf numFmtId="0" fontId="97" fillId="36" borderId="0" xfId="0" applyFont="1" applyFill="1"/>
    <xf numFmtId="0" fontId="97" fillId="40" borderId="9" xfId="0" applyFont="1" applyFill="1" applyBorder="1" applyAlignment="1">
      <alignment horizontal="center" wrapText="1"/>
    </xf>
    <xf numFmtId="0" fontId="91" fillId="36" borderId="0" xfId="0" applyFont="1" applyFill="1" applyBorder="1" applyAlignment="1">
      <alignment horizontal="center" wrapText="1"/>
    </xf>
    <xf numFmtId="1" fontId="97" fillId="36" borderId="9" xfId="0" applyNumberFormat="1" applyFont="1" applyFill="1" applyBorder="1" applyAlignment="1">
      <alignment horizontal="center"/>
    </xf>
    <xf numFmtId="1" fontId="98" fillId="36" borderId="0" xfId="0" applyNumberFormat="1" applyFont="1" applyFill="1" applyBorder="1" applyAlignment="1">
      <alignment horizontal="center"/>
    </xf>
    <xf numFmtId="0" fontId="97" fillId="36" borderId="0" xfId="0" applyFont="1" applyFill="1" applyAlignment="1">
      <alignment horizontal="center"/>
    </xf>
    <xf numFmtId="175" fontId="91" fillId="29" borderId="0" xfId="49" applyNumberFormat="1" applyFont="1" applyFill="1"/>
    <xf numFmtId="0" fontId="97" fillId="36" borderId="0" xfId="0" applyFont="1" applyFill="1" applyAlignment="1">
      <alignment wrapText="1"/>
    </xf>
    <xf numFmtId="0" fontId="97" fillId="40" borderId="17" xfId="0" applyFont="1" applyFill="1" applyBorder="1" applyAlignment="1">
      <alignment horizontal="center" wrapText="1"/>
    </xf>
    <xf numFmtId="0" fontId="97" fillId="40" borderId="94" xfId="0" applyFont="1" applyFill="1" applyBorder="1"/>
    <xf numFmtId="10" fontId="97" fillId="36" borderId="18" xfId="51" applyNumberFormat="1" applyFont="1" applyFill="1" applyBorder="1" applyAlignment="1">
      <alignment horizontal="center"/>
    </xf>
    <xf numFmtId="10" fontId="97" fillId="36" borderId="8" xfId="51" applyNumberFormat="1" applyFont="1" applyFill="1" applyBorder="1" applyAlignment="1">
      <alignment horizontal="center"/>
    </xf>
    <xf numFmtId="0" fontId="97" fillId="40" borderId="95" xfId="0" applyFont="1" applyFill="1" applyBorder="1"/>
    <xf numFmtId="10" fontId="97" fillId="36" borderId="43" xfId="51" applyNumberFormat="1" applyFont="1" applyFill="1" applyBorder="1" applyAlignment="1">
      <alignment horizontal="center"/>
    </xf>
    <xf numFmtId="10" fontId="97" fillId="36" borderId="6" xfId="51" applyNumberFormat="1" applyFont="1" applyFill="1" applyBorder="1" applyAlignment="1">
      <alignment horizontal="center"/>
    </xf>
    <xf numFmtId="0" fontId="97" fillId="40" borderId="96" xfId="0" applyFont="1" applyFill="1" applyBorder="1"/>
    <xf numFmtId="10" fontId="97" fillId="36" borderId="26" xfId="51" applyNumberFormat="1" applyFont="1" applyFill="1" applyBorder="1" applyAlignment="1">
      <alignment horizontal="center"/>
    </xf>
    <xf numFmtId="10" fontId="97" fillId="36" borderId="47" xfId="51" applyNumberFormat="1" applyFont="1" applyFill="1" applyBorder="1" applyAlignment="1">
      <alignment horizontal="center"/>
    </xf>
    <xf numFmtId="0" fontId="30" fillId="35" borderId="0" xfId="49" applyFont="1" applyFill="1" applyBorder="1" applyAlignment="1"/>
    <xf numFmtId="0" fontId="17" fillId="29" borderId="34" xfId="49" applyFont="1" applyFill="1" applyBorder="1" applyAlignment="1">
      <alignment horizontal="center"/>
    </xf>
    <xf numFmtId="0" fontId="19" fillId="30" borderId="0" xfId="49" applyFont="1" applyFill="1" applyAlignment="1">
      <alignment horizontal="center"/>
    </xf>
    <xf numFmtId="203" fontId="6" fillId="0" borderId="0" xfId="51" applyNumberFormat="1" applyFont="1" applyFill="1" applyBorder="1" applyAlignment="1" applyProtection="1">
      <alignment horizontal="left"/>
      <protection locked="0"/>
    </xf>
    <xf numFmtId="0" fontId="24" fillId="32" borderId="0" xfId="49" applyFont="1" applyFill="1" applyAlignment="1">
      <alignment horizontal="center"/>
    </xf>
    <xf numFmtId="0" fontId="19" fillId="30" borderId="0" xfId="0" applyFont="1" applyFill="1" applyAlignment="1">
      <alignment horizontal="left"/>
    </xf>
    <xf numFmtId="0" fontId="17" fillId="29" borderId="34" xfId="0" applyFont="1" applyFill="1" applyBorder="1"/>
    <xf numFmtId="0" fontId="17" fillId="29" borderId="0" xfId="0" applyFont="1" applyFill="1"/>
    <xf numFmtId="0" fontId="17" fillId="30" borderId="0" xfId="0" applyFont="1" applyFill="1"/>
    <xf numFmtId="10" fontId="17" fillId="29" borderId="0" xfId="0" applyNumberFormat="1" applyFont="1" applyFill="1"/>
    <xf numFmtId="10" fontId="17" fillId="30" borderId="0" xfId="0" applyNumberFormat="1" applyFont="1" applyFill="1"/>
    <xf numFmtId="0" fontId="11" fillId="29" borderId="130" xfId="49" applyFont="1" applyFill="1" applyBorder="1" applyAlignment="1">
      <alignment horizontal="centerContinuous" vertical="center"/>
    </xf>
    <xf numFmtId="0" fontId="11" fillId="29" borderId="139" xfId="49" applyFont="1" applyFill="1" applyBorder="1" applyAlignment="1">
      <alignment horizontal="centerContinuous" vertical="center"/>
    </xf>
    <xf numFmtId="0" fontId="11" fillId="29" borderId="36" xfId="49" applyFont="1" applyFill="1" applyBorder="1" applyAlignment="1">
      <alignment horizontal="centerContinuous" vertical="center"/>
    </xf>
    <xf numFmtId="0" fontId="24" fillId="32" borderId="0" xfId="49" applyFont="1" applyFill="1" applyAlignment="1"/>
    <xf numFmtId="0" fontId="24" fillId="32" borderId="0" xfId="49" applyFont="1" applyFill="1" applyAlignment="1">
      <alignment vertical="center" wrapText="1"/>
    </xf>
    <xf numFmtId="3" fontId="31" fillId="0" borderId="0" xfId="42" applyNumberFormat="1" applyFont="1" applyFill="1" applyBorder="1" applyProtection="1"/>
    <xf numFmtId="3" fontId="6" fillId="40" borderId="0" xfId="42" applyNumberFormat="1" applyFont="1" applyFill="1" applyBorder="1"/>
    <xf numFmtId="4" fontId="6" fillId="36" borderId="0" xfId="42" applyNumberFormat="1" applyFont="1" applyFill="1" applyBorder="1"/>
    <xf numFmtId="4" fontId="6" fillId="0" borderId="0" xfId="42" applyNumberFormat="1" applyFont="1" applyFill="1" applyBorder="1"/>
    <xf numFmtId="0" fontId="99" fillId="36" borderId="0" xfId="49" applyFont="1" applyFill="1"/>
    <xf numFmtId="170" fontId="99" fillId="36" borderId="0" xfId="49" applyNumberFormat="1" applyFont="1" applyFill="1"/>
    <xf numFmtId="2" fontId="16" fillId="36" borderId="0" xfId="49" applyNumberFormat="1" applyFont="1" applyFill="1"/>
    <xf numFmtId="204" fontId="99" fillId="36" borderId="0" xfId="49" applyNumberFormat="1" applyFont="1" applyFill="1"/>
    <xf numFmtId="205" fontId="99" fillId="36" borderId="0" xfId="49" applyNumberFormat="1" applyFont="1" applyFill="1"/>
    <xf numFmtId="3" fontId="16" fillId="36" borderId="0" xfId="49" applyNumberFormat="1" applyFont="1" applyFill="1"/>
    <xf numFmtId="206" fontId="30" fillId="35" borderId="10" xfId="42" applyNumberFormat="1" applyFont="1" applyFill="1" applyBorder="1" applyAlignment="1">
      <alignment horizontal="center"/>
    </xf>
    <xf numFmtId="9" fontId="6" fillId="36" borderId="0" xfId="49" applyNumberFormat="1" applyFill="1"/>
    <xf numFmtId="193" fontId="40" fillId="49" borderId="25" xfId="49" applyNumberFormat="1" applyFont="1" applyFill="1" applyBorder="1" applyAlignment="1">
      <alignment horizontal="center"/>
    </xf>
    <xf numFmtId="0" fontId="17" fillId="0" borderId="34" xfId="49" applyFont="1" applyFill="1" applyBorder="1"/>
    <xf numFmtId="0" fontId="17" fillId="0" borderId="34" xfId="49" applyFont="1" applyFill="1" applyBorder="1" applyAlignment="1">
      <alignment horizontal="center"/>
    </xf>
    <xf numFmtId="10" fontId="17" fillId="0" borderId="34" xfId="51" applyNumberFormat="1" applyFont="1" applyFill="1" applyBorder="1"/>
    <xf numFmtId="0" fontId="17" fillId="0" borderId="0" xfId="49" applyFont="1" applyFill="1"/>
    <xf numFmtId="0" fontId="75" fillId="36" borderId="0" xfId="49" applyFont="1" applyFill="1"/>
    <xf numFmtId="0" fontId="0" fillId="36" borderId="0" xfId="0" applyFill="1"/>
    <xf numFmtId="0" fontId="32" fillId="36" borderId="0" xfId="49" applyFont="1" applyFill="1" applyBorder="1"/>
    <xf numFmtId="0" fontId="6" fillId="36" borderId="0" xfId="0" applyFont="1" applyFill="1"/>
    <xf numFmtId="2" fontId="32" fillId="0" borderId="0" xfId="49" applyNumberFormat="1" applyFont="1" applyFill="1" applyBorder="1" applyAlignment="1">
      <alignment horizontal="left"/>
    </xf>
    <xf numFmtId="10" fontId="32" fillId="0" borderId="0" xfId="49" applyNumberFormat="1" applyFont="1" applyFill="1" applyBorder="1" applyAlignment="1">
      <alignment horizontal="left"/>
    </xf>
    <xf numFmtId="0" fontId="6" fillId="0" borderId="0" xfId="49"/>
    <xf numFmtId="0" fontId="30" fillId="35" borderId="0" xfId="49" applyFont="1" applyFill="1" applyBorder="1" applyAlignment="1">
      <alignment horizontal="center"/>
    </xf>
    <xf numFmtId="167" fontId="6" fillId="36" borderId="0" xfId="40" applyFill="1" applyAlignment="1"/>
    <xf numFmtId="9" fontId="42" fillId="36" borderId="0" xfId="51" applyNumberFormat="1" applyFont="1" applyFill="1"/>
    <xf numFmtId="0" fontId="6" fillId="54" borderId="0" xfId="49" applyFill="1" applyBorder="1"/>
    <xf numFmtId="9" fontId="6" fillId="54" borderId="25" xfId="49" applyNumberFormat="1" applyFill="1" applyBorder="1"/>
    <xf numFmtId="207" fontId="86" fillId="41" borderId="0" xfId="40" applyNumberFormat="1" applyFont="1" applyFill="1" applyAlignment="1">
      <alignment horizontal="left"/>
    </xf>
    <xf numFmtId="181" fontId="86" fillId="0" borderId="0" xfId="42" applyNumberFormat="1" applyFont="1" applyFill="1" applyBorder="1" applyAlignment="1">
      <alignment horizontal="left"/>
    </xf>
    <xf numFmtId="184" fontId="86" fillId="0" borderId="0" xfId="49" quotePrefix="1" applyNumberFormat="1" applyFont="1" applyFill="1" applyBorder="1" applyAlignment="1">
      <alignment horizontal="left"/>
    </xf>
    <xf numFmtId="203" fontId="86" fillId="0" borderId="0" xfId="49" quotePrefix="1" applyNumberFormat="1" applyFont="1" applyFill="1" applyBorder="1" applyAlignment="1">
      <alignment horizontal="left"/>
    </xf>
    <xf numFmtId="167" fontId="24" fillId="32" borderId="0" xfId="40" applyFont="1" applyFill="1" applyAlignment="1">
      <alignment vertical="center" wrapText="1"/>
    </xf>
    <xf numFmtId="167" fontId="17" fillId="29" borderId="0" xfId="40" applyFont="1" applyFill="1"/>
    <xf numFmtId="167" fontId="19" fillId="30" borderId="0" xfId="40" applyFont="1" applyFill="1" applyAlignment="1">
      <alignment horizontal="left"/>
    </xf>
    <xf numFmtId="167" fontId="17" fillId="29" borderId="34" xfId="40" applyFont="1" applyFill="1" applyBorder="1"/>
    <xf numFmtId="167" fontId="0" fillId="0" borderId="0" xfId="40" applyFont="1"/>
    <xf numFmtId="0" fontId="6" fillId="0" borderId="0" xfId="0" applyFont="1"/>
    <xf numFmtId="167" fontId="26" fillId="40" borderId="19" xfId="40" applyFont="1" applyFill="1" applyBorder="1"/>
    <xf numFmtId="0" fontId="24" fillId="32" borderId="0" xfId="49" applyFont="1" applyFill="1" applyAlignment="1">
      <alignment horizontal="left" vertical="center" wrapText="1"/>
    </xf>
    <xf numFmtId="0" fontId="24" fillId="32" borderId="0" xfId="49" applyFont="1" applyFill="1" applyAlignment="1">
      <alignment horizontal="center"/>
    </xf>
    <xf numFmtId="0" fontId="89" fillId="0" borderId="0" xfId="0" applyFont="1" applyAlignment="1">
      <alignment horizontal="left" vertical="top"/>
    </xf>
    <xf numFmtId="2" fontId="29" fillId="0" borderId="0" xfId="49" applyNumberFormat="1" applyFont="1" applyBorder="1"/>
    <xf numFmtId="9" fontId="6" fillId="55" borderId="25" xfId="49" applyNumberFormat="1" applyFill="1" applyBorder="1"/>
    <xf numFmtId="167" fontId="35" fillId="0" borderId="0" xfId="40" applyFont="1" applyBorder="1"/>
    <xf numFmtId="170" fontId="29" fillId="0" borderId="33" xfId="49" applyNumberFormat="1" applyFont="1" applyBorder="1"/>
    <xf numFmtId="167" fontId="29" fillId="0" borderId="0" xfId="40" applyFont="1" applyBorder="1"/>
    <xf numFmtId="170" fontId="29" fillId="0" borderId="22" xfId="49" applyNumberFormat="1" applyFont="1" applyBorder="1"/>
    <xf numFmtId="187" fontId="35" fillId="40" borderId="19" xfId="49" applyNumberFormat="1" applyFont="1" applyFill="1" applyBorder="1" applyAlignment="1">
      <alignment horizontal="left"/>
    </xf>
    <xf numFmtId="169" fontId="35" fillId="0" borderId="19" xfId="40" applyNumberFormat="1" applyFont="1" applyBorder="1"/>
    <xf numFmtId="187" fontId="35" fillId="40" borderId="32" xfId="49" applyNumberFormat="1" applyFont="1" applyFill="1" applyBorder="1" applyAlignment="1">
      <alignment horizontal="left"/>
    </xf>
    <xf numFmtId="169" fontId="35" fillId="0" borderId="32" xfId="40" applyNumberFormat="1" applyFont="1" applyBorder="1"/>
    <xf numFmtId="0" fontId="0" fillId="0" borderId="18" xfId="0" applyBorder="1"/>
    <xf numFmtId="0" fontId="0" fillId="0" borderId="43" xfId="0" applyBorder="1"/>
    <xf numFmtId="0" fontId="0" fillId="0" borderId="26" xfId="0" applyBorder="1"/>
    <xf numFmtId="0" fontId="0" fillId="0" borderId="8" xfId="0" applyBorder="1"/>
    <xf numFmtId="0" fontId="0" fillId="0" borderId="6" xfId="0" applyBorder="1"/>
    <xf numFmtId="0" fontId="0" fillId="0" borderId="47" xfId="0" applyBorder="1"/>
    <xf numFmtId="3" fontId="29" fillId="36" borderId="22" xfId="42" applyNumberFormat="1" applyFont="1" applyFill="1" applyBorder="1"/>
    <xf numFmtId="187" fontId="30" fillId="35" borderId="64" xfId="49" applyNumberFormat="1" applyFont="1" applyFill="1" applyBorder="1" applyAlignment="1">
      <alignment horizontal="center" wrapText="1"/>
    </xf>
    <xf numFmtId="10" fontId="35" fillId="34" borderId="9" xfId="49" applyNumberFormat="1" applyFont="1" applyFill="1" applyBorder="1" applyAlignment="1">
      <alignment vertical="center"/>
    </xf>
    <xf numFmtId="165" fontId="29" fillId="0" borderId="0" xfId="49" applyNumberFormat="1" applyFont="1" applyBorder="1"/>
    <xf numFmtId="165" fontId="35" fillId="0" borderId="0" xfId="49" applyNumberFormat="1" applyFont="1" applyBorder="1"/>
    <xf numFmtId="0" fontId="30" fillId="35" borderId="0" xfId="49" applyFont="1" applyFill="1" applyBorder="1" applyAlignment="1">
      <alignment horizontal="center"/>
    </xf>
    <xf numFmtId="0" fontId="6" fillId="40" borderId="0" xfId="49" applyFont="1" applyFill="1" applyBorder="1" applyAlignment="1">
      <alignment horizontal="right"/>
    </xf>
    <xf numFmtId="0" fontId="31" fillId="35" borderId="0" xfId="49" applyFont="1" applyFill="1"/>
    <xf numFmtId="168" fontId="6" fillId="0" borderId="0" xfId="49" applyNumberFormat="1" applyFont="1" applyFill="1" applyBorder="1" applyAlignment="1">
      <alignment horizontal="center"/>
    </xf>
    <xf numFmtId="0" fontId="25" fillId="0" borderId="0" xfId="49" applyFont="1" applyFill="1"/>
    <xf numFmtId="168" fontId="11" fillId="0" borderId="0" xfId="49" applyNumberFormat="1" applyFont="1" applyFill="1" applyBorder="1" applyAlignment="1">
      <alignment horizontal="center"/>
    </xf>
    <xf numFmtId="0" fontId="30" fillId="35" borderId="0" xfId="49" applyFont="1" applyFill="1" applyBorder="1" applyAlignment="1">
      <alignment horizontal="center"/>
    </xf>
    <xf numFmtId="0" fontId="73" fillId="35" borderId="56" xfId="49" applyFont="1" applyFill="1" applyBorder="1" applyAlignment="1">
      <alignment horizontal="center" vertical="center" wrapText="1"/>
    </xf>
    <xf numFmtId="0" fontId="73" fillId="35" borderId="111" xfId="49" applyFont="1" applyFill="1" applyBorder="1" applyAlignment="1">
      <alignment horizontal="center" vertical="center" wrapText="1"/>
    </xf>
    <xf numFmtId="0" fontId="73" fillId="35" borderId="108" xfId="49" applyFont="1" applyFill="1" applyBorder="1" applyAlignment="1">
      <alignment horizontal="center" vertical="center"/>
    </xf>
    <xf numFmtId="0" fontId="73" fillId="35" borderId="57" xfId="49" applyFont="1" applyFill="1" applyBorder="1" applyAlignment="1">
      <alignment horizontal="center" vertical="center"/>
    </xf>
    <xf numFmtId="0" fontId="73" fillId="35" borderId="58" xfId="49" applyFont="1" applyFill="1" applyBorder="1" applyAlignment="1">
      <alignment horizontal="center" vertical="center"/>
    </xf>
    <xf numFmtId="0" fontId="73" fillId="35" borderId="133" xfId="49" applyFont="1" applyFill="1" applyBorder="1" applyAlignment="1">
      <alignment horizontal="center" vertical="center" wrapText="1"/>
    </xf>
    <xf numFmtId="0" fontId="73" fillId="35" borderId="63" xfId="49" applyFont="1" applyFill="1" applyBorder="1" applyAlignment="1">
      <alignment horizontal="center" vertical="center" wrapText="1"/>
    </xf>
    <xf numFmtId="0" fontId="73" fillId="35" borderId="131" xfId="49" applyFont="1" applyFill="1" applyBorder="1" applyAlignment="1">
      <alignment horizontal="center" vertical="center" wrapText="1"/>
    </xf>
    <xf numFmtId="3" fontId="77" fillId="35" borderId="17" xfId="42" applyNumberFormat="1" applyFont="1" applyFill="1" applyBorder="1" applyAlignment="1">
      <alignment horizontal="center" vertical="center"/>
    </xf>
    <xf numFmtId="3" fontId="77" fillId="35" borderId="19" xfId="42" applyNumberFormat="1" applyFont="1" applyFill="1" applyBorder="1" applyAlignment="1">
      <alignment horizontal="center" vertical="center"/>
    </xf>
    <xf numFmtId="3" fontId="77" fillId="35" borderId="20" xfId="42" applyNumberFormat="1" applyFont="1" applyFill="1" applyBorder="1" applyAlignment="1">
      <alignment horizontal="center" vertical="center"/>
    </xf>
    <xf numFmtId="0" fontId="11" fillId="38" borderId="110" xfId="49" applyFont="1" applyFill="1" applyBorder="1" applyAlignment="1">
      <alignment horizontal="center"/>
    </xf>
    <xf numFmtId="0" fontId="11" fillId="38" borderId="19" xfId="49" applyFont="1" applyFill="1" applyBorder="1" applyAlignment="1">
      <alignment horizontal="center"/>
    </xf>
    <xf numFmtId="0" fontId="11" fillId="38" borderId="134" xfId="49" applyFont="1" applyFill="1" applyBorder="1" applyAlignment="1">
      <alignment horizontal="center"/>
    </xf>
    <xf numFmtId="0" fontId="73" fillId="35" borderId="133" xfId="49" applyFont="1" applyFill="1" applyBorder="1" applyAlignment="1">
      <alignment horizontal="center" vertical="center"/>
    </xf>
    <xf numFmtId="0" fontId="6" fillId="0" borderId="63" xfId="49" applyBorder="1"/>
    <xf numFmtId="0" fontId="6" fillId="0" borderId="64" xfId="49" applyBorder="1"/>
    <xf numFmtId="0" fontId="6" fillId="0" borderId="109" xfId="49" applyBorder="1"/>
    <xf numFmtId="0" fontId="6" fillId="0" borderId="27" xfId="49" applyBorder="1"/>
    <xf numFmtId="0" fontId="6" fillId="0" borderId="38" xfId="49" applyBorder="1"/>
    <xf numFmtId="0" fontId="73" fillId="35" borderId="129" xfId="49" applyFont="1" applyFill="1" applyBorder="1" applyAlignment="1">
      <alignment horizontal="center" vertical="center"/>
    </xf>
    <xf numFmtId="0" fontId="73" fillId="35" borderId="135" xfId="49" applyFont="1" applyFill="1" applyBorder="1" applyAlignment="1">
      <alignment horizontal="center" vertical="center"/>
    </xf>
    <xf numFmtId="0" fontId="11" fillId="38" borderId="108" xfId="49" applyFont="1" applyFill="1" applyBorder="1" applyAlignment="1">
      <alignment horizontal="center"/>
    </xf>
    <xf numFmtId="0" fontId="11" fillId="38" borderId="57" xfId="49" applyFont="1" applyFill="1" applyBorder="1" applyAlignment="1">
      <alignment horizontal="center"/>
    </xf>
    <xf numFmtId="0" fontId="11" fillId="38" borderId="58" xfId="49" applyFont="1" applyFill="1" applyBorder="1" applyAlignment="1">
      <alignment horizontal="center"/>
    </xf>
    <xf numFmtId="192" fontId="40" fillId="49" borderId="66" xfId="49" applyNumberFormat="1" applyFont="1" applyFill="1" applyBorder="1" applyAlignment="1">
      <alignment horizontal="center"/>
    </xf>
    <xf numFmtId="192" fontId="40" fillId="49" borderId="69" xfId="49" applyNumberFormat="1" applyFont="1" applyFill="1" applyBorder="1" applyAlignment="1">
      <alignment horizontal="center"/>
    </xf>
    <xf numFmtId="192" fontId="40" fillId="49" borderId="31" xfId="49" applyNumberFormat="1" applyFont="1" applyFill="1" applyBorder="1" applyAlignment="1">
      <alignment horizontal="center"/>
    </xf>
    <xf numFmtId="192" fontId="40" fillId="49" borderId="72" xfId="49" applyNumberFormat="1" applyFont="1" applyFill="1" applyBorder="1" applyAlignment="1">
      <alignment horizontal="center"/>
    </xf>
    <xf numFmtId="191" fontId="40" fillId="49" borderId="17" xfId="49" applyNumberFormat="1" applyFont="1" applyFill="1" applyBorder="1" applyAlignment="1">
      <alignment horizontal="center"/>
    </xf>
    <xf numFmtId="191" fontId="40" fillId="49" borderId="20" xfId="49" applyNumberFormat="1" applyFont="1" applyFill="1" applyBorder="1" applyAlignment="1">
      <alignment horizontal="center"/>
    </xf>
    <xf numFmtId="192" fontId="40" fillId="49" borderId="24" xfId="49" applyNumberFormat="1" applyFont="1" applyFill="1" applyBorder="1" applyAlignment="1">
      <alignment horizontal="center"/>
    </xf>
    <xf numFmtId="192" fontId="40" fillId="49" borderId="65" xfId="49" applyNumberFormat="1" applyFont="1" applyFill="1" applyBorder="1" applyAlignment="1">
      <alignment horizontal="center"/>
    </xf>
    <xf numFmtId="193" fontId="40" fillId="0" borderId="17" xfId="49" applyNumberFormat="1" applyFont="1" applyBorder="1" applyAlignment="1">
      <alignment horizontal="center"/>
    </xf>
    <xf numFmtId="193" fontId="40" fillId="0" borderId="20" xfId="49" applyNumberFormat="1" applyFont="1" applyBorder="1" applyAlignment="1"/>
    <xf numFmtId="0" fontId="6" fillId="0" borderId="17" xfId="49" applyFont="1" applyBorder="1" applyAlignment="1">
      <alignment horizontal="center"/>
    </xf>
    <xf numFmtId="0" fontId="6" fillId="0" borderId="20" xfId="49" applyFont="1" applyBorder="1" applyAlignment="1">
      <alignment horizontal="center"/>
    </xf>
    <xf numFmtId="0" fontId="6" fillId="41" borderId="25" xfId="49" applyFont="1" applyFill="1" applyBorder="1" applyAlignment="1">
      <alignment horizontal="center"/>
    </xf>
    <xf numFmtId="195" fontId="40" fillId="49" borderId="66" xfId="49" applyNumberFormat="1" applyFont="1" applyFill="1" applyBorder="1" applyAlignment="1">
      <alignment horizontal="center"/>
    </xf>
    <xf numFmtId="195" fontId="40" fillId="49" borderId="33" xfId="49" applyNumberFormat="1" applyFont="1" applyFill="1" applyBorder="1" applyAlignment="1"/>
    <xf numFmtId="195" fontId="40" fillId="49" borderId="31" xfId="49" applyNumberFormat="1" applyFont="1" applyFill="1" applyBorder="1" applyAlignment="1">
      <alignment horizontal="center"/>
    </xf>
    <xf numFmtId="195" fontId="40" fillId="49" borderId="32" xfId="49" applyNumberFormat="1" applyFont="1" applyFill="1" applyBorder="1" applyAlignment="1"/>
    <xf numFmtId="194" fontId="40" fillId="49" borderId="66" xfId="49" applyNumberFormat="1" applyFont="1" applyFill="1" applyBorder="1" applyAlignment="1">
      <alignment horizontal="center"/>
    </xf>
    <xf numFmtId="194" fontId="40" fillId="49" borderId="33" xfId="49" applyNumberFormat="1" applyFont="1" applyFill="1" applyBorder="1" applyAlignment="1"/>
    <xf numFmtId="194" fontId="40" fillId="49" borderId="31" xfId="49" applyNumberFormat="1" applyFont="1" applyFill="1" applyBorder="1" applyAlignment="1">
      <alignment horizontal="center"/>
    </xf>
    <xf numFmtId="194" fontId="40" fillId="49" borderId="32" xfId="49" applyNumberFormat="1" applyFont="1" applyFill="1" applyBorder="1" applyAlignment="1"/>
    <xf numFmtId="195" fontId="40" fillId="49" borderId="24" xfId="49" applyNumberFormat="1" applyFont="1" applyFill="1" applyBorder="1" applyAlignment="1">
      <alignment horizontal="center"/>
    </xf>
    <xf numFmtId="195" fontId="40" fillId="49" borderId="25" xfId="49" applyNumberFormat="1" applyFont="1" applyFill="1" applyBorder="1" applyAlignment="1"/>
    <xf numFmtId="193" fontId="40" fillId="49" borderId="66" xfId="49" applyNumberFormat="1" applyFont="1" applyFill="1" applyBorder="1" applyAlignment="1">
      <alignment horizontal="center"/>
    </xf>
    <xf numFmtId="193" fontId="40" fillId="49" borderId="33" xfId="49" applyNumberFormat="1" applyFont="1" applyFill="1" applyBorder="1" applyAlignment="1"/>
    <xf numFmtId="193" fontId="40" fillId="49" borderId="31" xfId="49" applyNumberFormat="1" applyFont="1" applyFill="1" applyBorder="1" applyAlignment="1">
      <alignment horizontal="center"/>
    </xf>
    <xf numFmtId="193" fontId="40" fillId="49" borderId="32" xfId="49" applyNumberFormat="1" applyFont="1" applyFill="1" applyBorder="1" applyAlignment="1"/>
    <xf numFmtId="193" fontId="40" fillId="49" borderId="24" xfId="49" applyNumberFormat="1" applyFont="1" applyFill="1" applyBorder="1" applyAlignment="1">
      <alignment horizontal="center"/>
    </xf>
    <xf numFmtId="193" fontId="40" fillId="49" borderId="25" xfId="49" applyNumberFormat="1" applyFont="1" applyFill="1" applyBorder="1" applyAlignment="1"/>
    <xf numFmtId="193" fontId="40" fillId="49" borderId="33" xfId="49" applyNumberFormat="1" applyFont="1" applyFill="1" applyBorder="1" applyAlignment="1">
      <alignment horizontal="center"/>
    </xf>
    <xf numFmtId="193" fontId="40" fillId="49" borderId="32" xfId="49" applyNumberFormat="1" applyFont="1" applyFill="1" applyBorder="1" applyAlignment="1">
      <alignment horizontal="center"/>
    </xf>
    <xf numFmtId="0" fontId="6" fillId="41" borderId="33" xfId="49" applyFont="1" applyFill="1" applyBorder="1" applyAlignment="1">
      <alignment horizontal="center"/>
    </xf>
    <xf numFmtId="0" fontId="6" fillId="41" borderId="32" xfId="49" applyFont="1" applyFill="1" applyBorder="1" applyAlignment="1">
      <alignment horizontal="center"/>
    </xf>
    <xf numFmtId="0" fontId="87" fillId="43" borderId="17" xfId="49" applyFont="1" applyFill="1" applyBorder="1" applyAlignment="1">
      <alignment horizontal="right" vertical="center"/>
    </xf>
    <xf numFmtId="0" fontId="87" fillId="43" borderId="19" xfId="49" applyFont="1" applyFill="1" applyBorder="1" applyAlignment="1">
      <alignment horizontal="right" vertical="center"/>
    </xf>
    <xf numFmtId="0" fontId="6" fillId="36" borderId="0" xfId="49" applyFill="1" applyBorder="1" applyAlignment="1"/>
    <xf numFmtId="3" fontId="41" fillId="36" borderId="0" xfId="49" applyNumberFormat="1" applyFont="1" applyFill="1" applyAlignment="1">
      <alignment horizontal="center"/>
    </xf>
    <xf numFmtId="3" fontId="41" fillId="41" borderId="33" xfId="49" applyNumberFormat="1" applyFont="1" applyFill="1" applyBorder="1" applyAlignment="1">
      <alignment horizontal="center"/>
    </xf>
    <xf numFmtId="0" fontId="87" fillId="43" borderId="26" xfId="49" applyFont="1" applyFill="1" applyBorder="1" applyAlignment="1">
      <alignment horizontal="right" vertical="center"/>
    </xf>
    <xf numFmtId="0" fontId="87" fillId="43" borderId="27" xfId="49" applyFont="1" applyFill="1" applyBorder="1" applyAlignment="1">
      <alignment horizontal="right" vertical="center"/>
    </xf>
    <xf numFmtId="177" fontId="6" fillId="36" borderId="0" xfId="42" applyNumberFormat="1" applyFont="1" applyFill="1" applyBorder="1" applyAlignment="1" applyProtection="1">
      <alignment horizontal="center"/>
      <protection locked="0"/>
    </xf>
    <xf numFmtId="0" fontId="6" fillId="36" borderId="0" xfId="49" applyFill="1" applyBorder="1" applyAlignment="1">
      <alignment horizontal="center"/>
    </xf>
    <xf numFmtId="0" fontId="87" fillId="43" borderId="88" xfId="49" applyFont="1" applyFill="1" applyBorder="1" applyAlignment="1">
      <alignment horizontal="right" vertical="center"/>
    </xf>
    <xf numFmtId="0" fontId="87" fillId="43" borderId="82" xfId="49" applyFont="1" applyFill="1" applyBorder="1" applyAlignment="1">
      <alignment horizontal="right" vertical="center"/>
    </xf>
    <xf numFmtId="0" fontId="6" fillId="0" borderId="0" xfId="49" applyAlignment="1"/>
    <xf numFmtId="0" fontId="6" fillId="0" borderId="27" xfId="49" applyBorder="1" applyAlignment="1"/>
    <xf numFmtId="0" fontId="6" fillId="0" borderId="136" xfId="49" applyBorder="1" applyAlignment="1"/>
    <xf numFmtId="0" fontId="6" fillId="0" borderId="137" xfId="49" applyBorder="1" applyAlignment="1"/>
    <xf numFmtId="0" fontId="6" fillId="0" borderId="138" xfId="49" applyBorder="1" applyAlignment="1"/>
    <xf numFmtId="0" fontId="6" fillId="0" borderId="28" xfId="49" applyBorder="1" applyAlignment="1"/>
    <xf numFmtId="0" fontId="77" fillId="43" borderId="17" xfId="49" applyFont="1" applyFill="1" applyBorder="1" applyAlignment="1">
      <alignment horizontal="center" wrapText="1"/>
    </xf>
    <xf numFmtId="0" fontId="77" fillId="43" borderId="20" xfId="49" applyFont="1" applyFill="1" applyBorder="1" applyAlignment="1"/>
    <xf numFmtId="0" fontId="6" fillId="0" borderId="0" xfId="49" applyBorder="1" applyAlignment="1"/>
    <xf numFmtId="0" fontId="6" fillId="0" borderId="0" xfId="49"/>
    <xf numFmtId="0" fontId="43" fillId="36" borderId="6" xfId="49" applyFont="1" applyFill="1" applyBorder="1" applyAlignment="1">
      <alignment horizontal="center"/>
    </xf>
    <xf numFmtId="0" fontId="43" fillId="36" borderId="47" xfId="49" applyFont="1" applyFill="1" applyBorder="1" applyAlignment="1">
      <alignment horizontal="center"/>
    </xf>
    <xf numFmtId="0" fontId="94" fillId="33" borderId="0" xfId="49" applyFont="1" applyFill="1"/>
    <xf numFmtId="0" fontId="96" fillId="35" borderId="0" xfId="49" applyFont="1" applyFill="1" applyAlignment="1"/>
    <xf numFmtId="0" fontId="92" fillId="53" borderId="130" xfId="49" applyFont="1" applyFill="1" applyBorder="1" applyAlignment="1">
      <alignment horizontal="center"/>
    </xf>
    <xf numFmtId="0" fontId="92" fillId="53" borderId="139" xfId="49" applyFont="1" applyFill="1" applyBorder="1" applyAlignment="1">
      <alignment horizontal="center"/>
    </xf>
    <xf numFmtId="0" fontId="93" fillId="53" borderId="139" xfId="49" applyFont="1" applyFill="1" applyBorder="1" applyAlignment="1"/>
    <xf numFmtId="0" fontId="93" fillId="53" borderId="36" xfId="49" applyFont="1" applyFill="1" applyBorder="1" applyAlignment="1"/>
    <xf numFmtId="0" fontId="73" fillId="53" borderId="130" xfId="49" applyFont="1" applyFill="1" applyBorder="1" applyAlignment="1">
      <alignment horizontal="center"/>
    </xf>
    <xf numFmtId="0" fontId="73" fillId="53" borderId="139" xfId="49" applyFont="1" applyFill="1" applyBorder="1" applyAlignment="1">
      <alignment horizontal="center"/>
    </xf>
    <xf numFmtId="0" fontId="77" fillId="53" borderId="139" xfId="49" applyFont="1" applyFill="1" applyBorder="1" applyAlignment="1"/>
    <xf numFmtId="0" fontId="77" fillId="53" borderId="36" xfId="49" applyFont="1" applyFill="1" applyBorder="1" applyAlignment="1"/>
    <xf numFmtId="0" fontId="74" fillId="35" borderId="0" xfId="49" applyFont="1" applyFill="1" applyAlignment="1"/>
    <xf numFmtId="0" fontId="26" fillId="33" borderId="0" xfId="49" applyFont="1" applyFill="1"/>
    <xf numFmtId="49" fontId="17" fillId="29" borderId="0" xfId="49" applyNumberFormat="1" applyFont="1" applyFill="1" applyAlignment="1">
      <alignment horizontal="left"/>
    </xf>
    <xf numFmtId="0" fontId="11" fillId="29" borderId="130" xfId="49" applyFont="1" applyFill="1" applyBorder="1" applyAlignment="1">
      <alignment horizontal="center"/>
    </xf>
    <xf numFmtId="0" fontId="11" fillId="29" borderId="139" xfId="49" applyFont="1" applyFill="1" applyBorder="1" applyAlignment="1">
      <alignment horizontal="center"/>
    </xf>
    <xf numFmtId="0" fontId="11" fillId="29" borderId="36" xfId="49" applyFont="1" applyFill="1" applyBorder="1" applyAlignment="1">
      <alignment horizontal="center"/>
    </xf>
    <xf numFmtId="0" fontId="24" fillId="32" borderId="0" xfId="49" applyFont="1" applyFill="1" applyAlignment="1">
      <alignment horizontal="left" vertical="center" wrapText="1"/>
    </xf>
    <xf numFmtId="0" fontId="24" fillId="32" borderId="0" xfId="49" applyFont="1" applyFill="1" applyAlignment="1">
      <alignment horizontal="center"/>
    </xf>
  </cellXfs>
  <cellStyles count="72">
    <cellStyle name="20 % - Accent1 2" xfId="1"/>
    <cellStyle name="20 % - Accent2 2" xfId="2"/>
    <cellStyle name="20 % - Accent3 2" xfId="3"/>
    <cellStyle name="20 % - Accent4 2" xfId="4"/>
    <cellStyle name="20 % - Accent5 2" xfId="5"/>
    <cellStyle name="20 % - Accent6 2" xfId="6"/>
    <cellStyle name="40 % - Accent1 2" xfId="7"/>
    <cellStyle name="40 % - Accent2 2" xfId="8"/>
    <cellStyle name="40 % - Accent3 2" xfId="9"/>
    <cellStyle name="40 % - Accent4 2" xfId="10"/>
    <cellStyle name="40 % - Accent5 2" xfId="11"/>
    <cellStyle name="40 % - Accent6 2" xfId="12"/>
    <cellStyle name="60 % - Accent1 2" xfId="13"/>
    <cellStyle name="60 % - Accent2 2" xfId="14"/>
    <cellStyle name="60 % - Accent3 2" xfId="15"/>
    <cellStyle name="60 % - Accent4 2" xfId="16"/>
    <cellStyle name="60 % - Accent5 2" xfId="17"/>
    <cellStyle name="60 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Avertissement 2" xfId="25"/>
    <cellStyle name="bleu fixe" xfId="26"/>
    <cellStyle name="bleu fixe cadre" xfId="27"/>
    <cellStyle name="bleucadre" xfId="28"/>
    <cellStyle name="Calcul 2" xfId="29"/>
    <cellStyle name="čárky [0]_laroux" xfId="30"/>
    <cellStyle name="čárky_laroux" xfId="31"/>
    <cellStyle name="Cellule liée 2" xfId="32"/>
    <cellStyle name="Commentaire 2" xfId="33"/>
    <cellStyle name="Entrée 2" xfId="34"/>
    <cellStyle name="Insatisfaisant 2" xfId="35"/>
    <cellStyle name="KPON" xfId="36"/>
    <cellStyle name="KPON2" xfId="37"/>
    <cellStyle name="kponé" xfId="38"/>
    <cellStyle name="měny_laroux" xfId="39"/>
    <cellStyle name="Millares" xfId="40" builtinId="3"/>
    <cellStyle name="Milliers [0] 2" xfId="41"/>
    <cellStyle name="Milliers 2" xfId="42"/>
    <cellStyle name="MonéDaire [0]_TC393DC" xfId="43"/>
    <cellStyle name="Neutre 2" xfId="44"/>
    <cellStyle name="noircadre" xfId="45"/>
    <cellStyle name="NoL" xfId="46"/>
    <cellStyle name="Non d‚fini" xfId="47"/>
    <cellStyle name="Non défini" xfId="48"/>
    <cellStyle name="Normal" xfId="0" builtinId="0"/>
    <cellStyle name="Normal 2" xfId="49"/>
    <cellStyle name="normální_laroux" xfId="50"/>
    <cellStyle name="Porcentaje" xfId="51" builtinId="5"/>
    <cellStyle name="Pourcentage 2" xfId="52"/>
    <cellStyle name="Pourcentage 3" xfId="53"/>
    <cellStyle name="QIS2CalcCell" xfId="54"/>
    <cellStyle name="QIS2Heading" xfId="55"/>
    <cellStyle name="QIS2InputCell" xfId="56"/>
    <cellStyle name="QIS2Locked" xfId="57"/>
    <cellStyle name="QIS2Param" xfId="58"/>
    <cellStyle name="rouge" xfId="59"/>
    <cellStyle name="Satisfaisant 2" xfId="60"/>
    <cellStyle name="Sortie 2" xfId="61"/>
    <cellStyle name="Style 1" xfId="62"/>
    <cellStyle name="Texte explicatif 2" xfId="63"/>
    <cellStyle name="Titre 2" xfId="64"/>
    <cellStyle name="Titre 1 2" xfId="65"/>
    <cellStyle name="Titre 2 2" xfId="66"/>
    <cellStyle name="Titre 3 2" xfId="67"/>
    <cellStyle name="Titre 4 2" xfId="68"/>
    <cellStyle name="Total 2" xfId="69"/>
    <cellStyle name="Vérification 2" xfId="70"/>
    <cellStyle name="一般_profit test-Baseline" xfId="71"/>
  </cellStyles>
  <dxfs count="22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62"/>
      </font>
      <fill>
        <patternFill>
          <bgColor indexed="26"/>
        </patternFill>
      </fill>
    </dxf>
    <dxf>
      <font>
        <condense val="0"/>
        <extend val="0"/>
        <color indexed="9"/>
      </font>
      <fill>
        <patternFill>
          <bgColor theme="4" tint="-0.24994659260841701"/>
        </patternFill>
      </fill>
    </dxf>
    <dxf>
      <font>
        <condense val="0"/>
        <extend val="0"/>
        <color indexed="9"/>
      </font>
      <fill>
        <patternFill>
          <bgColor theme="4" tint="-0.24994659260841701"/>
        </patternFill>
      </fill>
    </dxf>
    <dxf>
      <fill>
        <patternFill>
          <bgColor indexed="4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62"/>
      </font>
      <fill>
        <patternFill>
          <bgColor indexed="26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62"/>
      </font>
      <fill>
        <patternFill>
          <bgColor indexed="26"/>
        </patternFill>
      </fill>
    </dxf>
    <dxf>
      <fill>
        <patternFill>
          <bgColor indexed="4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010240"/>
        <c:axId val="118012160"/>
      </c:barChart>
      <c:catAx>
        <c:axId val="11801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Year</a:t>
                </a:r>
              </a:p>
            </c:rich>
          </c:tx>
          <c:layout>
            <c:manualLayout>
              <c:xMode val="edge"/>
              <c:yMode val="edge"/>
              <c:x val="0.51073736935352654"/>
              <c:y val="0.875347423677315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8012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8012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80102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0.98425196899999956" l="0.78740157499999996" r="0.78740157499999996" t="0.98425196899999956" header="0.49212598450000566" footer="0.4921259845000056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Life - Mortality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1"/>
          <c:order val="1"/>
          <c:tx>
            <c:v>Life - Disability</c:v>
          </c:tx>
          <c:spPr>
            <a:ln w="25400">
              <a:solidFill>
                <a:srgbClr val="000080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2"/>
          <c:order val="2"/>
          <c:tx>
            <c:v>Life - Lapse</c:v>
          </c:tx>
          <c:spPr>
            <a:ln w="25400">
              <a:pattFill prst="pct75">
                <a:fgClr>
                  <a:srgbClr val="00008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3"/>
          <c:order val="3"/>
          <c:tx>
            <c:v>Life - Expense</c:v>
          </c:tx>
          <c:spPr>
            <a:ln w="25400">
              <a:pattFill prst="pct50">
                <a:fgClr>
                  <a:srgbClr val="00008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4"/>
          <c:order val="4"/>
          <c:tx>
            <c:v>Life - Catastrophe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5"/>
          <c:order val="5"/>
          <c:tx>
            <c:v>Health - Annuities - Disability</c:v>
          </c:tx>
          <c:spPr>
            <a:ln w="25400">
              <a:pattFill prst="pct25">
                <a:fgClr>
                  <a:srgbClr val="0080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6"/>
          <c:order val="6"/>
          <c:tx>
            <c:v>Health - Annuities - Expenses</c:v>
          </c:tx>
          <c:spPr>
            <a:ln w="25400">
              <a:pattFill prst="pct75">
                <a:fgClr>
                  <a:srgbClr val="0080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val>
            <c:numRef>
              <c:f>'Health SCR'!$D$51:$BA$51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Health - General - Disability</c:v>
          </c:tx>
          <c:spPr>
            <a:ln w="25400">
              <a:solidFill>
                <a:srgbClr val="008000"/>
              </a:solidFill>
              <a:prstDash val="lgDash"/>
            </a:ln>
          </c:spPr>
          <c:marker>
            <c:symbol val="none"/>
          </c:marker>
          <c:val>
            <c:numRef>
              <c:f>'Health SCR'!$D$26:$BA$26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v>Health - General - Expenses</c:v>
          </c:tx>
          <c:spPr>
            <a:ln w="25400">
              <a:solidFill>
                <a:srgbClr val="008000"/>
              </a:solidFill>
              <a:prstDash val="lgDashDot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9"/>
          <c:order val="9"/>
          <c:tx>
            <c:v>Health - Catastrophe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'Health SCR'!$D$103:$BA$103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v>Operational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'Operational SCR'!$D$24:$BA$24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v>Market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ser>
          <c:idx val="12"/>
          <c:order val="12"/>
          <c:tx>
            <c:v>Counterparty default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78848"/>
        <c:axId val="118092928"/>
      </c:lineChart>
      <c:catAx>
        <c:axId val="11807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8092928"/>
        <c:crossesAt val="1"/>
        <c:auto val="1"/>
        <c:lblAlgn val="ctr"/>
        <c:lblOffset val="100"/>
        <c:tickLblSkip val="1"/>
        <c:tickMarkSkip val="1"/>
        <c:noMultiLvlLbl val="0"/>
      </c:catAx>
      <c:valAx>
        <c:axId val="118092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80788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0626992561105207E-3"/>
          <c:y val="0"/>
          <c:w val="4.2295430393198823E-2"/>
          <c:h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0.98425196899999956" l="0.78740157499999996" r="0.78740157499999996" t="0.98425196899999956" header="0.49212598450000566" footer="0.49212598450000566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41787544293471"/>
          <c:y val="6.6838046272493568E-2"/>
          <c:w val="0.86546354453662067"/>
          <c:h val="0.7532133676092545"/>
        </c:manualLayout>
      </c:layout>
      <c:lineChart>
        <c:grouping val="standard"/>
        <c:varyColors val="0"/>
        <c:ser>
          <c:idx val="0"/>
          <c:order val="0"/>
          <c:tx>
            <c:strRef>
              <c:f>Outputs!$A$27</c:f>
              <c:strCache>
                <c:ptCount val="1"/>
                <c:pt idx="0">
                  <c:v>Market risk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Outputs!$B$25:$AY$25</c:f>
              <c:numCache>
                <c:formatCode>"year"\ ##0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Outputs!$B$27:$AY$27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Outputs!$A$28</c:f>
              <c:strCache>
                <c:ptCount val="1"/>
                <c:pt idx="0">
                  <c:v>Default risk - not calculated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Outputs!$B$25:$AY$25</c:f>
              <c:numCache>
                <c:formatCode>"year"\ ##0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Outputs!$B$28:$AY$28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Outputs!$A$29</c:f>
              <c:strCache>
                <c:ptCount val="1"/>
                <c:pt idx="0">
                  <c:v>Life risk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numRef>
              <c:f>Outputs!$B$25:$AY$25</c:f>
              <c:numCache>
                <c:formatCode>"year"\ ##0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Outputs!$B$29:$AY$29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Outputs!$A$30</c:f>
              <c:strCache>
                <c:ptCount val="1"/>
                <c:pt idx="0">
                  <c:v>Health risk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Outputs!$B$25:$AY$25</c:f>
              <c:numCache>
                <c:formatCode>"year"\ ##0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Outputs!$B$30:$AY$30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Outputs!$A$31</c:f>
              <c:strCache>
                <c:ptCount val="1"/>
                <c:pt idx="0">
                  <c:v>Non Life risk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Outputs!$B$25:$AY$25</c:f>
              <c:numCache>
                <c:formatCode>"year"\ ##0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Outputs!$B$31:$AY$31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Outputs!$A$32</c:f>
              <c:strCache>
                <c:ptCount val="1"/>
                <c:pt idx="0">
                  <c:v>Operationnal risk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Ref>
              <c:f>Outputs!$B$25:$AY$25</c:f>
              <c:numCache>
                <c:formatCode>"year"\ ##0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Outputs!$B$32:$AY$32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52160"/>
        <c:axId val="120654080"/>
      </c:lineChart>
      <c:catAx>
        <c:axId val="120652160"/>
        <c:scaling>
          <c:orientation val="minMax"/>
        </c:scaling>
        <c:delete val="0"/>
        <c:axPos val="b"/>
        <c:numFmt formatCode="&quot;year&quot;\ 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654080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20654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65216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883684483259823"/>
          <c:y val="7.9691448452664349E-2"/>
          <c:w val="0.23895619789099831"/>
          <c:h val="0.29562992125985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0.98425196899999956" l="0.78740157499999996" r="0.78740157499999996" t="0.98425196899999956" header="0.49212598450000566" footer="0.4921259845000056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SCR components</a:t>
            </a:r>
          </a:p>
        </c:rich>
      </c:tx>
      <c:layout>
        <c:manualLayout>
          <c:xMode val="edge"/>
          <c:yMode val="edge"/>
          <c:x val="0.39399290114643076"/>
          <c:y val="3.3419077747246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27561837455382"/>
          <c:y val="0.12853470437017989"/>
          <c:w val="0.67137809187279163"/>
          <c:h val="0.758354755784061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Outputs!$A$27</c:f>
              <c:strCache>
                <c:ptCount val="1"/>
                <c:pt idx="0">
                  <c:v>Market risk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Outputs!$B$27:$AY$27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1"/>
          <c:tx>
            <c:strRef>
              <c:f>Outputs!$A$28</c:f>
              <c:strCache>
                <c:ptCount val="1"/>
                <c:pt idx="0">
                  <c:v>Default risk - not calculated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Outputs!$B$28:$AY$28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2"/>
          <c:tx>
            <c:strRef>
              <c:f>Outputs!$A$29</c:f>
              <c:strCache>
                <c:ptCount val="1"/>
                <c:pt idx="0">
                  <c:v>Life risk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Outputs!$B$29:$AY$29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3"/>
          <c:order val="3"/>
          <c:tx>
            <c:strRef>
              <c:f>Outputs!$A$30</c:f>
              <c:strCache>
                <c:ptCount val="1"/>
                <c:pt idx="0">
                  <c:v>Health risk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Outputs!$B$30:$AY$30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Outputs!$A$31</c:f>
              <c:strCache>
                <c:ptCount val="1"/>
                <c:pt idx="0">
                  <c:v>Non Life risk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Outputs!$B$31:$AY$31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5"/>
          <c:tx>
            <c:strRef>
              <c:f>Outputs!$A$32</c:f>
              <c:strCache>
                <c:ptCount val="1"/>
                <c:pt idx="0">
                  <c:v>Operationnal risk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Outputs!$B$32:$AY$32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692096"/>
        <c:axId val="120710272"/>
      </c:barChart>
      <c:catAx>
        <c:axId val="12069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71027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20710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0692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037656562359763"/>
          <c:y val="0.37532131064262686"/>
          <c:w val="0.15548919079415888"/>
          <c:h val="0.311053948168502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0.98425196899999956" l="0.78740157499999996" r="0.78740157499999996" t="0.98425196899999956" header="0.49212598450000566" footer="0.4921259845000056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21</xdr:row>
      <xdr:rowOff>0</xdr:rowOff>
    </xdr:from>
    <xdr:to>
      <xdr:col>31</xdr:col>
      <xdr:colOff>600075</xdr:colOff>
      <xdr:row>21</xdr:row>
      <xdr:rowOff>0</xdr:rowOff>
    </xdr:to>
    <xdr:graphicFrame macro="">
      <xdr:nvGraphicFramePr>
        <xdr:cNvPr id="154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21</xdr:row>
      <xdr:rowOff>0</xdr:rowOff>
    </xdr:from>
    <xdr:to>
      <xdr:col>46</xdr:col>
      <xdr:colOff>314325</xdr:colOff>
      <xdr:row>21</xdr:row>
      <xdr:rowOff>0</xdr:rowOff>
    </xdr:to>
    <xdr:graphicFrame macro="">
      <xdr:nvGraphicFramePr>
        <xdr:cNvPr id="15458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48</xdr:row>
      <xdr:rowOff>127000</xdr:rowOff>
    </xdr:from>
    <xdr:to>
      <xdr:col>2</xdr:col>
      <xdr:colOff>295275</xdr:colOff>
      <xdr:row>69</xdr:row>
      <xdr:rowOff>0</xdr:rowOff>
    </xdr:to>
    <xdr:graphicFrame macro="">
      <xdr:nvGraphicFramePr>
        <xdr:cNvPr id="154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396875</xdr:colOff>
      <xdr:row>48</xdr:row>
      <xdr:rowOff>139700</xdr:rowOff>
    </xdr:from>
    <xdr:to>
      <xdr:col>6</xdr:col>
      <xdr:colOff>911225</xdr:colOff>
      <xdr:row>68</xdr:row>
      <xdr:rowOff>149225</xdr:rowOff>
    </xdr:to>
    <xdr:graphicFrame macro="">
      <xdr:nvGraphicFramePr>
        <xdr:cNvPr id="154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18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1002929" name="Line 81"/>
        <xdr:cNvSpPr>
          <a:spLocks noChangeShapeType="1"/>
        </xdr:cNvSpPr>
      </xdr:nvSpPr>
      <xdr:spPr bwMode="auto">
        <a:xfrm flipH="1">
          <a:off x="3429000" y="31432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29</xdr:row>
      <xdr:rowOff>0</xdr:rowOff>
    </xdr:from>
    <xdr:to>
      <xdr:col>3</xdr:col>
      <xdr:colOff>0</xdr:colOff>
      <xdr:row>29</xdr:row>
      <xdr:rowOff>0</xdr:rowOff>
    </xdr:to>
    <xdr:sp macro="" textlink="">
      <xdr:nvSpPr>
        <xdr:cNvPr id="1002930" name="Line 82"/>
        <xdr:cNvSpPr>
          <a:spLocks noChangeShapeType="1"/>
        </xdr:cNvSpPr>
      </xdr:nvSpPr>
      <xdr:spPr bwMode="auto">
        <a:xfrm flipH="1">
          <a:off x="3429000" y="5000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48</xdr:row>
      <xdr:rowOff>0</xdr:rowOff>
    </xdr:from>
    <xdr:to>
      <xdr:col>3</xdr:col>
      <xdr:colOff>0</xdr:colOff>
      <xdr:row>48</xdr:row>
      <xdr:rowOff>0</xdr:rowOff>
    </xdr:to>
    <xdr:sp macro="" textlink="">
      <xdr:nvSpPr>
        <xdr:cNvPr id="1002931" name="Line 83"/>
        <xdr:cNvSpPr>
          <a:spLocks noChangeShapeType="1"/>
        </xdr:cNvSpPr>
      </xdr:nvSpPr>
      <xdr:spPr bwMode="auto">
        <a:xfrm flipH="1">
          <a:off x="3429000" y="81534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52</xdr:row>
      <xdr:rowOff>0</xdr:rowOff>
    </xdr:from>
    <xdr:to>
      <xdr:col>3</xdr:col>
      <xdr:colOff>0</xdr:colOff>
      <xdr:row>52</xdr:row>
      <xdr:rowOff>0</xdr:rowOff>
    </xdr:to>
    <xdr:sp macro="" textlink="">
      <xdr:nvSpPr>
        <xdr:cNvPr id="1002932" name="Line 84"/>
        <xdr:cNvSpPr>
          <a:spLocks noChangeShapeType="1"/>
        </xdr:cNvSpPr>
      </xdr:nvSpPr>
      <xdr:spPr bwMode="auto">
        <a:xfrm flipH="1">
          <a:off x="3429000" y="88773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61</xdr:row>
      <xdr:rowOff>0</xdr:rowOff>
    </xdr:from>
    <xdr:to>
      <xdr:col>3</xdr:col>
      <xdr:colOff>0</xdr:colOff>
      <xdr:row>61</xdr:row>
      <xdr:rowOff>0</xdr:rowOff>
    </xdr:to>
    <xdr:sp macro="" textlink="">
      <xdr:nvSpPr>
        <xdr:cNvPr id="1002933" name="Line 85"/>
        <xdr:cNvSpPr>
          <a:spLocks noChangeShapeType="1"/>
        </xdr:cNvSpPr>
      </xdr:nvSpPr>
      <xdr:spPr bwMode="auto">
        <a:xfrm flipH="1">
          <a:off x="3429000" y="10410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18</xdr:row>
      <xdr:rowOff>0</xdr:rowOff>
    </xdr:from>
    <xdr:to>
      <xdr:col>53</xdr:col>
      <xdr:colOff>0</xdr:colOff>
      <xdr:row>18</xdr:row>
      <xdr:rowOff>0</xdr:rowOff>
    </xdr:to>
    <xdr:sp macro="" textlink="">
      <xdr:nvSpPr>
        <xdr:cNvPr id="1002934" name="Line 81"/>
        <xdr:cNvSpPr>
          <a:spLocks noChangeShapeType="1"/>
        </xdr:cNvSpPr>
      </xdr:nvSpPr>
      <xdr:spPr bwMode="auto">
        <a:xfrm flipH="1">
          <a:off x="42367200" y="31432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29</xdr:row>
      <xdr:rowOff>0</xdr:rowOff>
    </xdr:from>
    <xdr:to>
      <xdr:col>53</xdr:col>
      <xdr:colOff>0</xdr:colOff>
      <xdr:row>29</xdr:row>
      <xdr:rowOff>0</xdr:rowOff>
    </xdr:to>
    <xdr:sp macro="" textlink="">
      <xdr:nvSpPr>
        <xdr:cNvPr id="1002935" name="Line 82"/>
        <xdr:cNvSpPr>
          <a:spLocks noChangeShapeType="1"/>
        </xdr:cNvSpPr>
      </xdr:nvSpPr>
      <xdr:spPr bwMode="auto">
        <a:xfrm flipH="1">
          <a:off x="42367200" y="5000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48</xdr:row>
      <xdr:rowOff>0</xdr:rowOff>
    </xdr:from>
    <xdr:to>
      <xdr:col>53</xdr:col>
      <xdr:colOff>0</xdr:colOff>
      <xdr:row>48</xdr:row>
      <xdr:rowOff>0</xdr:rowOff>
    </xdr:to>
    <xdr:sp macro="" textlink="">
      <xdr:nvSpPr>
        <xdr:cNvPr id="1002936" name="Line 83"/>
        <xdr:cNvSpPr>
          <a:spLocks noChangeShapeType="1"/>
        </xdr:cNvSpPr>
      </xdr:nvSpPr>
      <xdr:spPr bwMode="auto">
        <a:xfrm flipH="1">
          <a:off x="42367200" y="81534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52</xdr:row>
      <xdr:rowOff>0</xdr:rowOff>
    </xdr:from>
    <xdr:to>
      <xdr:col>53</xdr:col>
      <xdr:colOff>0</xdr:colOff>
      <xdr:row>52</xdr:row>
      <xdr:rowOff>0</xdr:rowOff>
    </xdr:to>
    <xdr:sp macro="" textlink="">
      <xdr:nvSpPr>
        <xdr:cNvPr id="1002937" name="Line 84"/>
        <xdr:cNvSpPr>
          <a:spLocks noChangeShapeType="1"/>
        </xdr:cNvSpPr>
      </xdr:nvSpPr>
      <xdr:spPr bwMode="auto">
        <a:xfrm flipH="1">
          <a:off x="42367200" y="88773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61</xdr:row>
      <xdr:rowOff>0</xdr:rowOff>
    </xdr:from>
    <xdr:to>
      <xdr:col>53</xdr:col>
      <xdr:colOff>0</xdr:colOff>
      <xdr:row>61</xdr:row>
      <xdr:rowOff>0</xdr:rowOff>
    </xdr:to>
    <xdr:sp macro="" textlink="">
      <xdr:nvSpPr>
        <xdr:cNvPr id="1002938" name="Line 85"/>
        <xdr:cNvSpPr>
          <a:spLocks noChangeShapeType="1"/>
        </xdr:cNvSpPr>
      </xdr:nvSpPr>
      <xdr:spPr bwMode="auto">
        <a:xfrm flipH="1">
          <a:off x="42367200" y="10410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690109" name="Line 81"/>
        <xdr:cNvSpPr>
          <a:spLocks noChangeShapeType="1"/>
        </xdr:cNvSpPr>
      </xdr:nvSpPr>
      <xdr:spPr bwMode="auto">
        <a:xfrm flipH="1">
          <a:off x="3810000" y="1809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11</xdr:row>
      <xdr:rowOff>0</xdr:rowOff>
    </xdr:from>
    <xdr:to>
      <xdr:col>53</xdr:col>
      <xdr:colOff>0</xdr:colOff>
      <xdr:row>11</xdr:row>
      <xdr:rowOff>0</xdr:rowOff>
    </xdr:to>
    <xdr:sp macro="" textlink="">
      <xdr:nvSpPr>
        <xdr:cNvPr id="690110" name="Line 81"/>
        <xdr:cNvSpPr>
          <a:spLocks noChangeShapeType="1"/>
        </xdr:cNvSpPr>
      </xdr:nvSpPr>
      <xdr:spPr bwMode="auto">
        <a:xfrm flipH="1">
          <a:off x="46405800" y="1809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21</xdr:row>
      <xdr:rowOff>95250</xdr:rowOff>
    </xdr:from>
    <xdr:to>
      <xdr:col>3</xdr:col>
      <xdr:colOff>0</xdr:colOff>
      <xdr:row>21</xdr:row>
      <xdr:rowOff>95250</xdr:rowOff>
    </xdr:to>
    <xdr:sp macro="" textlink="">
      <xdr:nvSpPr>
        <xdr:cNvPr id="690111" name="Line 81"/>
        <xdr:cNvSpPr>
          <a:spLocks noChangeShapeType="1"/>
        </xdr:cNvSpPr>
      </xdr:nvSpPr>
      <xdr:spPr bwMode="auto">
        <a:xfrm flipH="1">
          <a:off x="3810000" y="36004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21</xdr:row>
      <xdr:rowOff>95250</xdr:rowOff>
    </xdr:from>
    <xdr:to>
      <xdr:col>53</xdr:col>
      <xdr:colOff>0</xdr:colOff>
      <xdr:row>21</xdr:row>
      <xdr:rowOff>95250</xdr:rowOff>
    </xdr:to>
    <xdr:sp macro="" textlink="">
      <xdr:nvSpPr>
        <xdr:cNvPr id="690112" name="Line 81"/>
        <xdr:cNvSpPr>
          <a:spLocks noChangeShapeType="1"/>
        </xdr:cNvSpPr>
      </xdr:nvSpPr>
      <xdr:spPr bwMode="auto">
        <a:xfrm flipH="1">
          <a:off x="46405800" y="36004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28</xdr:row>
      <xdr:rowOff>95250</xdr:rowOff>
    </xdr:from>
    <xdr:to>
      <xdr:col>3</xdr:col>
      <xdr:colOff>0</xdr:colOff>
      <xdr:row>28</xdr:row>
      <xdr:rowOff>95250</xdr:rowOff>
    </xdr:to>
    <xdr:sp macro="" textlink="">
      <xdr:nvSpPr>
        <xdr:cNvPr id="690113" name="Line 81"/>
        <xdr:cNvSpPr>
          <a:spLocks noChangeShapeType="1"/>
        </xdr:cNvSpPr>
      </xdr:nvSpPr>
      <xdr:spPr bwMode="auto">
        <a:xfrm flipH="1">
          <a:off x="3810000" y="4733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28</xdr:row>
      <xdr:rowOff>95250</xdr:rowOff>
    </xdr:from>
    <xdr:to>
      <xdr:col>53</xdr:col>
      <xdr:colOff>0</xdr:colOff>
      <xdr:row>28</xdr:row>
      <xdr:rowOff>95250</xdr:rowOff>
    </xdr:to>
    <xdr:sp macro="" textlink="">
      <xdr:nvSpPr>
        <xdr:cNvPr id="690114" name="Line 81"/>
        <xdr:cNvSpPr>
          <a:spLocks noChangeShapeType="1"/>
        </xdr:cNvSpPr>
      </xdr:nvSpPr>
      <xdr:spPr bwMode="auto">
        <a:xfrm flipH="1">
          <a:off x="46405800" y="4733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45</xdr:row>
      <xdr:rowOff>95250</xdr:rowOff>
    </xdr:from>
    <xdr:to>
      <xdr:col>3</xdr:col>
      <xdr:colOff>0</xdr:colOff>
      <xdr:row>45</xdr:row>
      <xdr:rowOff>95250</xdr:rowOff>
    </xdr:to>
    <xdr:sp macro="" textlink="">
      <xdr:nvSpPr>
        <xdr:cNvPr id="690115" name="Line 81"/>
        <xdr:cNvSpPr>
          <a:spLocks noChangeShapeType="1"/>
        </xdr:cNvSpPr>
      </xdr:nvSpPr>
      <xdr:spPr bwMode="auto">
        <a:xfrm flipH="1">
          <a:off x="3810000" y="75628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53</xdr:col>
      <xdr:colOff>0</xdr:colOff>
      <xdr:row>45</xdr:row>
      <xdr:rowOff>95250</xdr:rowOff>
    </xdr:from>
    <xdr:to>
      <xdr:col>53</xdr:col>
      <xdr:colOff>0</xdr:colOff>
      <xdr:row>45</xdr:row>
      <xdr:rowOff>95250</xdr:rowOff>
    </xdr:to>
    <xdr:sp macro="" textlink="">
      <xdr:nvSpPr>
        <xdr:cNvPr id="690116" name="Line 81"/>
        <xdr:cNvSpPr>
          <a:spLocks noChangeShapeType="1"/>
        </xdr:cNvSpPr>
      </xdr:nvSpPr>
      <xdr:spPr bwMode="auto">
        <a:xfrm flipH="1">
          <a:off x="46405800" y="75628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you-cardif-assurance.is.echonet/Actuariat/Studies_Savings/2010%2005%20Exposed%20Amount/Savings_Global%20EA%20Calculation%20Tool%20(SII)%20en%20cou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 me"/>
      <sheetName val="Versionning"/>
      <sheetName val="Ass Global"/>
      <sheetName val="Ass. Savings"/>
      <sheetName val="Ass. Endowment"/>
      <sheetName val="Mortality"/>
      <sheetName val="Assets"/>
      <sheetName val="EA"/>
      <sheetName val="BP"/>
      <sheetName val="SCR"/>
      <sheetName val="SCR Life"/>
      <sheetName val="GOI SII"/>
      <sheetName val="BP Detail"/>
      <sheetName val="OPEX"/>
      <sheetName val="Cash Flow"/>
      <sheetName val="MK Shocks"/>
      <sheetName val="SCR Market"/>
      <sheetName val="Curves"/>
      <sheetName val="ReferenceRates"/>
      <sheetName val="CCP"/>
      <sheetName val="Data"/>
    </sheetNames>
    <sheetDataSet>
      <sheetData sheetId="0"/>
      <sheetData sheetId="1"/>
      <sheetData sheetId="2">
        <row r="6">
          <cell r="B6" t="str">
            <v>France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"/>
  <sheetViews>
    <sheetView workbookViewId="0">
      <selection activeCell="D16" sqref="D16"/>
    </sheetView>
  </sheetViews>
  <sheetFormatPr baseColWidth="10" defaultRowHeight="12.75"/>
  <cols>
    <col min="1" max="2" width="11.42578125" style="799"/>
    <col min="3" max="3" width="15.28515625" style="799" bestFit="1" customWidth="1"/>
    <col min="4" max="4" width="25" style="799" customWidth="1"/>
    <col min="5" max="5" width="35.28515625" style="799" customWidth="1"/>
    <col min="6" max="6" width="45.140625" style="799" customWidth="1"/>
    <col min="7" max="16384" width="11.42578125" style="799"/>
  </cols>
  <sheetData>
    <row r="1" spans="1:6">
      <c r="A1" s="798" t="s">
        <v>625</v>
      </c>
      <c r="B1" s="798" t="s">
        <v>626</v>
      </c>
      <c r="C1" s="798" t="s">
        <v>627</v>
      </c>
      <c r="D1" s="798" t="s">
        <v>628</v>
      </c>
      <c r="E1" s="798" t="s">
        <v>629</v>
      </c>
      <c r="F1" s="798" t="s">
        <v>630</v>
      </c>
    </row>
    <row r="2" spans="1:6">
      <c r="A2" s="799" t="s">
        <v>674</v>
      </c>
      <c r="B2" s="799" t="s">
        <v>633</v>
      </c>
      <c r="C2" s="799" t="s">
        <v>672</v>
      </c>
      <c r="D2" s="799" t="s">
        <v>631</v>
      </c>
      <c r="E2" s="799" t="s">
        <v>632</v>
      </c>
      <c r="F2" s="799" t="s">
        <v>669</v>
      </c>
    </row>
    <row r="3" spans="1:6">
      <c r="A3" s="799" t="s">
        <v>668</v>
      </c>
      <c r="B3" s="799" t="s">
        <v>670</v>
      </c>
      <c r="C3" s="799" t="s">
        <v>673</v>
      </c>
      <c r="F3" s="799" t="s">
        <v>671</v>
      </c>
    </row>
    <row r="4" spans="1:6">
      <c r="A4" s="799" t="s">
        <v>684</v>
      </c>
      <c r="B4" s="799" t="s">
        <v>685</v>
      </c>
      <c r="C4" s="799" t="s">
        <v>686</v>
      </c>
      <c r="F4" s="799" t="s">
        <v>687</v>
      </c>
    </row>
    <row r="5" spans="1:6">
      <c r="A5" s="799" t="s">
        <v>688</v>
      </c>
      <c r="B5" s="799" t="s">
        <v>689</v>
      </c>
      <c r="C5" s="799" t="s">
        <v>686</v>
      </c>
      <c r="F5" s="799" t="s">
        <v>690</v>
      </c>
    </row>
    <row r="6" spans="1:6">
      <c r="A6" s="916" t="s">
        <v>704</v>
      </c>
      <c r="B6" s="799" t="s">
        <v>705</v>
      </c>
      <c r="C6" s="799" t="s">
        <v>686</v>
      </c>
      <c r="F6" s="799" t="s">
        <v>703</v>
      </c>
    </row>
  </sheetData>
  <sheetProtection password="C389" sheet="1" objects="1" scenarios="1" selectLockedCells="1" selectUn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F13"/>
  <sheetViews>
    <sheetView workbookViewId="0">
      <selection activeCell="B2" sqref="B2"/>
    </sheetView>
  </sheetViews>
  <sheetFormatPr baseColWidth="10" defaultRowHeight="12.75"/>
  <cols>
    <col min="1" max="16384" width="11.42578125" style="892"/>
  </cols>
  <sheetData>
    <row r="2" spans="2:6" ht="14.25">
      <c r="B2" s="891"/>
      <c r="C2" s="894" t="s">
        <v>679</v>
      </c>
    </row>
    <row r="3" spans="2:6" ht="14.25">
      <c r="B3" s="891"/>
      <c r="C3" s="894" t="s">
        <v>678</v>
      </c>
    </row>
    <row r="4" spans="2:6" ht="14.25">
      <c r="B4" s="891"/>
    </row>
    <row r="5" spans="2:6" ht="14.25">
      <c r="B5" s="891"/>
      <c r="C5" s="894" t="s">
        <v>680</v>
      </c>
    </row>
    <row r="6" spans="2:6" ht="14.25">
      <c r="B6" s="891"/>
      <c r="C6" s="892" t="s">
        <v>675</v>
      </c>
      <c r="E6" s="875"/>
      <c r="F6" s="892" t="s">
        <v>676</v>
      </c>
    </row>
    <row r="8" spans="2:6">
      <c r="C8" s="894" t="s">
        <v>681</v>
      </c>
    </row>
    <row r="9" spans="2:6">
      <c r="B9" s="124"/>
      <c r="C9" s="892" t="s">
        <v>677</v>
      </c>
      <c r="D9" s="893"/>
      <c r="E9" s="893"/>
    </row>
    <row r="10" spans="2:6">
      <c r="B10" s="124"/>
      <c r="C10" s="124"/>
      <c r="D10" s="124"/>
      <c r="E10" s="124"/>
    </row>
    <row r="11" spans="2:6">
      <c r="C11" s="894" t="s">
        <v>682</v>
      </c>
    </row>
    <row r="13" spans="2:6">
      <c r="C13" s="894" t="s">
        <v>683</v>
      </c>
    </row>
  </sheetData>
  <sheetProtection password="C389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so">
    <tabColor theme="3" tint="-0.249977111117893"/>
    <pageSetUpPr fitToPage="1"/>
  </sheetPr>
  <dimension ref="A1:BA143"/>
  <sheetViews>
    <sheetView showGridLines="0" tabSelected="1" zoomScale="75" zoomScaleNormal="75" workbookViewId="0">
      <selection activeCell="B30" sqref="B30"/>
    </sheetView>
  </sheetViews>
  <sheetFormatPr baseColWidth="10" defaultRowHeight="14.25"/>
  <cols>
    <col min="1" max="1" width="64.7109375" style="57" customWidth="1"/>
    <col min="2" max="3" width="19.5703125" style="57" customWidth="1"/>
    <col min="4" max="4" width="26.28515625" style="57" customWidth="1"/>
    <col min="5" max="5" width="23.42578125" style="57" customWidth="1"/>
    <col min="6" max="6" width="26.5703125" style="57" customWidth="1"/>
    <col min="7" max="7" width="25.42578125" style="57" customWidth="1"/>
    <col min="8" max="9" width="19.5703125" style="57" customWidth="1"/>
    <col min="10" max="10" width="23" style="57" customWidth="1"/>
    <col min="11" max="16" width="19.5703125" style="57" customWidth="1"/>
    <col min="17" max="51" width="15.28515625" style="57" customWidth="1"/>
    <col min="52" max="16384" width="11.42578125" style="61"/>
  </cols>
  <sheetData>
    <row r="1" spans="1:51" s="50" customFormat="1" ht="4.5" customHeight="1">
      <c r="C1" s="51"/>
      <c r="D1" s="51"/>
      <c r="E1" s="51"/>
      <c r="F1" s="51"/>
      <c r="G1" s="51"/>
      <c r="H1" s="51"/>
      <c r="I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AA1" s="51"/>
    </row>
    <row r="2" spans="1:51" s="50" customFormat="1" ht="15">
      <c r="A2" s="944" t="s">
        <v>165</v>
      </c>
      <c r="B2" s="944"/>
      <c r="C2" s="51"/>
      <c r="D2" s="944" t="s">
        <v>166</v>
      </c>
      <c r="E2" s="944"/>
      <c r="F2" s="51"/>
      <c r="G2" s="944" t="s">
        <v>167</v>
      </c>
      <c r="H2" s="944"/>
      <c r="I2" s="51"/>
      <c r="J2" s="944" t="s">
        <v>168</v>
      </c>
      <c r="K2" s="944"/>
      <c r="M2" s="944" t="s">
        <v>620</v>
      </c>
      <c r="N2" s="944"/>
      <c r="P2" s="51"/>
      <c r="S2" s="51"/>
      <c r="T2" s="51"/>
      <c r="U2" s="51"/>
      <c r="V2" s="51"/>
      <c r="W2" s="51"/>
      <c r="X2" s="51"/>
      <c r="Y2" s="51"/>
      <c r="AA2" s="51"/>
    </row>
    <row r="3" spans="1:51" ht="13.5" customHeight="1">
      <c r="A3" s="52" t="s">
        <v>18</v>
      </c>
      <c r="B3" s="53" t="s">
        <v>56</v>
      </c>
      <c r="C3" s="54"/>
      <c r="D3" s="55" t="s">
        <v>169</v>
      </c>
      <c r="E3" s="56" t="s">
        <v>698</v>
      </c>
      <c r="G3" s="60" t="s">
        <v>610</v>
      </c>
      <c r="H3" s="71"/>
      <c r="J3" s="60" t="s">
        <v>27</v>
      </c>
      <c r="K3" s="699">
        <f>IF((SUM(B34:AY34)-AY40)&gt;0,(K4*(SUM(B35:AY35)-AY41)+K5*(SUM(B36:AY36)-AY42)+K6*(SUM(B37:AY37)-AY43)+K7*(SUM(B38:AY38)-AY44)+K8*(SUM(B39:AY39)-AY45))/(SUM(B34:AY34)-AY40),0)</f>
        <v>0</v>
      </c>
      <c r="M3" s="55" t="s">
        <v>621</v>
      </c>
      <c r="N3" s="903">
        <v>0</v>
      </c>
      <c r="T3" s="62"/>
      <c r="U3" s="62"/>
      <c r="V3" s="62"/>
      <c r="W3" s="62"/>
      <c r="X3" s="62"/>
      <c r="Y3" s="62"/>
      <c r="Z3" s="61"/>
      <c r="AA3" s="62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</row>
    <row r="4" spans="1:51" ht="13.5" customHeight="1">
      <c r="A4" s="63" t="s">
        <v>170</v>
      </c>
      <c r="B4" s="64">
        <v>0</v>
      </c>
      <c r="C4" s="54"/>
      <c r="D4" s="65" t="s">
        <v>171</v>
      </c>
      <c r="E4" s="64">
        <v>0</v>
      </c>
      <c r="G4" s="58" t="s">
        <v>12</v>
      </c>
      <c r="H4" s="59">
        <v>0</v>
      </c>
      <c r="J4" s="68" t="s">
        <v>172</v>
      </c>
      <c r="K4" s="698">
        <v>0</v>
      </c>
      <c r="T4" s="62"/>
      <c r="U4" s="62"/>
      <c r="V4" s="62"/>
      <c r="W4" s="62"/>
      <c r="X4" s="62"/>
      <c r="Y4" s="62"/>
      <c r="Z4" s="61"/>
      <c r="AA4" s="62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</row>
    <row r="5" spans="1:51" ht="13.5" customHeight="1">
      <c r="A5" s="63" t="s">
        <v>173</v>
      </c>
      <c r="B5" s="64">
        <v>0</v>
      </c>
      <c r="C5" s="54"/>
      <c r="D5" s="65" t="s">
        <v>604</v>
      </c>
      <c r="E5" s="70">
        <v>0</v>
      </c>
      <c r="G5" s="58" t="s">
        <v>457</v>
      </c>
      <c r="H5" s="67">
        <f>IF(SUM(B35:AY35)&gt;0,100%-Death_in_Life_Rate,0)</f>
        <v>0</v>
      </c>
      <c r="J5" s="68" t="s">
        <v>174</v>
      </c>
      <c r="K5" s="698">
        <v>0</v>
      </c>
      <c r="M5" s="940"/>
      <c r="N5" s="938" t="s">
        <v>706</v>
      </c>
      <c r="O5" s="938"/>
      <c r="T5" s="62"/>
      <c r="U5" s="62"/>
      <c r="V5" s="62"/>
      <c r="W5" s="62"/>
      <c r="X5" s="62"/>
      <c r="Y5" s="62"/>
      <c r="Z5" s="61"/>
      <c r="AA5" s="62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</row>
    <row r="6" spans="1:51" ht="13.5" customHeight="1">
      <c r="A6" s="63" t="s">
        <v>175</v>
      </c>
      <c r="B6" s="64">
        <v>0</v>
      </c>
      <c r="C6" s="54"/>
      <c r="D6" s="58" t="s">
        <v>176</v>
      </c>
      <c r="E6" s="72" t="s">
        <v>177</v>
      </c>
      <c r="G6" s="60" t="s">
        <v>618</v>
      </c>
      <c r="H6" s="71"/>
      <c r="J6" s="68" t="s">
        <v>178</v>
      </c>
      <c r="K6" s="698">
        <v>0</v>
      </c>
      <c r="M6" s="60" t="s">
        <v>736</v>
      </c>
      <c r="N6" s="71"/>
      <c r="O6" s="71"/>
      <c r="T6" s="62"/>
      <c r="U6" s="62"/>
      <c r="V6" s="62"/>
      <c r="W6" s="62"/>
      <c r="X6" s="62"/>
      <c r="Y6" s="62"/>
      <c r="Z6" s="61"/>
      <c r="AA6" s="62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</row>
    <row r="7" spans="1:51" ht="13.5" customHeight="1">
      <c r="A7" s="52" t="s">
        <v>179</v>
      </c>
      <c r="B7" s="73" t="s">
        <v>53</v>
      </c>
      <c r="C7" s="54"/>
      <c r="D7" s="58" t="s">
        <v>603</v>
      </c>
      <c r="E7" s="904">
        <v>0</v>
      </c>
      <c r="F7" s="61"/>
      <c r="G7" s="52" t="s">
        <v>608</v>
      </c>
      <c r="H7" s="69">
        <v>0</v>
      </c>
      <c r="J7" s="68" t="s">
        <v>181</v>
      </c>
      <c r="K7" s="698">
        <v>0</v>
      </c>
      <c r="M7" s="58" t="s">
        <v>724</v>
      </c>
      <c r="N7" s="939"/>
      <c r="O7" s="941">
        <v>0</v>
      </c>
      <c r="T7" s="62"/>
      <c r="U7" s="62"/>
      <c r="V7" s="62"/>
      <c r="W7" s="62"/>
      <c r="X7" s="62"/>
      <c r="Y7" s="62"/>
      <c r="Z7" s="61"/>
      <c r="AA7" s="62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</row>
    <row r="8" spans="1:51" ht="13.5" customHeight="1">
      <c r="A8" s="944" t="s">
        <v>182</v>
      </c>
      <c r="B8" s="944"/>
      <c r="C8" s="54"/>
      <c r="D8" s="60" t="s">
        <v>180</v>
      </c>
      <c r="E8" s="74">
        <v>0</v>
      </c>
      <c r="F8" s="61"/>
      <c r="G8" s="52" t="s">
        <v>609</v>
      </c>
      <c r="H8" s="69">
        <v>0</v>
      </c>
      <c r="J8" s="68" t="s">
        <v>184</v>
      </c>
      <c r="K8" s="698">
        <v>0</v>
      </c>
      <c r="M8" s="58" t="s">
        <v>726</v>
      </c>
      <c r="N8" s="939"/>
      <c r="O8" s="941">
        <v>0</v>
      </c>
      <c r="T8" s="62"/>
      <c r="U8" s="62"/>
      <c r="V8" s="62"/>
      <c r="W8" s="62"/>
      <c r="X8" s="62"/>
      <c r="Y8" s="62"/>
      <c r="Z8" s="61"/>
      <c r="AA8" s="62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</row>
    <row r="9" spans="1:51" ht="13.5" customHeight="1">
      <c r="A9" s="52" t="s">
        <v>185</v>
      </c>
      <c r="B9" s="66">
        <v>0</v>
      </c>
      <c r="C9" s="54"/>
      <c r="D9" s="68" t="s">
        <v>183</v>
      </c>
      <c r="E9" s="75">
        <v>0</v>
      </c>
      <c r="F9" s="61"/>
      <c r="G9" s="52" t="s">
        <v>616</v>
      </c>
      <c r="H9" s="69">
        <v>0</v>
      </c>
      <c r="M9" s="58" t="s">
        <v>725</v>
      </c>
      <c r="N9" s="939"/>
      <c r="O9" s="941">
        <v>0</v>
      </c>
      <c r="T9" s="62"/>
      <c r="U9" s="62"/>
      <c r="V9" s="62"/>
      <c r="W9" s="62"/>
      <c r="X9" s="62"/>
      <c r="Y9" s="62"/>
      <c r="Z9" s="61"/>
      <c r="AA9" s="62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</row>
    <row r="10" spans="1:51" ht="13.5" customHeight="1">
      <c r="A10" s="63" t="s">
        <v>186</v>
      </c>
      <c r="B10" s="66">
        <v>0</v>
      </c>
      <c r="C10" s="54"/>
      <c r="D10" s="68" t="s">
        <v>174</v>
      </c>
      <c r="E10" s="75">
        <v>0</v>
      </c>
      <c r="G10" s="52" t="s">
        <v>615</v>
      </c>
      <c r="H10" s="69">
        <v>0</v>
      </c>
      <c r="J10" s="944" t="s">
        <v>187</v>
      </c>
      <c r="K10" s="944"/>
      <c r="M10" s="58" t="s">
        <v>727</v>
      </c>
      <c r="N10" s="939"/>
      <c r="O10" s="941">
        <v>0</v>
      </c>
      <c r="T10" s="62"/>
      <c r="U10" s="62"/>
      <c r="V10" s="62"/>
      <c r="W10" s="62"/>
      <c r="X10" s="62"/>
      <c r="Y10" s="62"/>
      <c r="Z10" s="61"/>
      <c r="AA10" s="62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</row>
    <row r="11" spans="1:51" ht="13.5" customHeight="1">
      <c r="A11" s="63" t="s">
        <v>188</v>
      </c>
      <c r="B11" s="66">
        <v>0</v>
      </c>
      <c r="C11" s="54"/>
      <c r="D11" s="68" t="s">
        <v>178</v>
      </c>
      <c r="E11" s="75">
        <v>0</v>
      </c>
      <c r="G11" s="76" t="s">
        <v>619</v>
      </c>
      <c r="H11" s="67">
        <f>IF(SUM(B36:AY38)&gt;0,100%-SUM(H7:H10),0)</f>
        <v>0</v>
      </c>
      <c r="J11" s="68" t="s">
        <v>172</v>
      </c>
      <c r="K11" s="77">
        <v>0</v>
      </c>
      <c r="M11" s="58" t="s">
        <v>728</v>
      </c>
      <c r="N11" s="939"/>
      <c r="O11" s="941">
        <v>0</v>
      </c>
      <c r="Q11" s="62"/>
      <c r="R11" s="62"/>
      <c r="S11" s="62"/>
      <c r="T11" s="62"/>
      <c r="U11" s="62"/>
      <c r="V11" s="62"/>
      <c r="W11" s="62"/>
      <c r="X11" s="62"/>
      <c r="Y11" s="62"/>
      <c r="Z11" s="61"/>
      <c r="AA11" s="62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</row>
    <row r="12" spans="1:51" ht="13.5" customHeight="1">
      <c r="A12" s="52" t="s">
        <v>189</v>
      </c>
      <c r="B12" s="72" t="s">
        <v>54</v>
      </c>
      <c r="C12" s="54"/>
      <c r="D12" s="68" t="s">
        <v>181</v>
      </c>
      <c r="E12" s="75">
        <v>0</v>
      </c>
      <c r="G12" s="60" t="s">
        <v>607</v>
      </c>
      <c r="H12" s="71"/>
      <c r="J12" s="68" t="s">
        <v>174</v>
      </c>
      <c r="K12" s="77">
        <v>0</v>
      </c>
      <c r="M12" s="58" t="s">
        <v>624</v>
      </c>
      <c r="N12" s="939"/>
      <c r="O12" s="941">
        <v>0</v>
      </c>
      <c r="Q12" s="62"/>
      <c r="R12" s="62"/>
      <c r="S12" s="62"/>
      <c r="T12" s="62"/>
      <c r="U12" s="62"/>
      <c r="V12" s="62"/>
      <c r="W12" s="62"/>
      <c r="X12" s="62"/>
      <c r="Y12" s="62"/>
      <c r="Z12" s="61"/>
      <c r="AA12" s="62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</row>
    <row r="13" spans="1:51" ht="13.5" customHeight="1">
      <c r="A13" s="79"/>
      <c r="B13" s="80"/>
      <c r="C13" s="54"/>
      <c r="D13" s="68" t="s">
        <v>184</v>
      </c>
      <c r="E13" s="75">
        <v>0</v>
      </c>
      <c r="G13" s="52" t="s">
        <v>611</v>
      </c>
      <c r="H13" s="69">
        <v>0</v>
      </c>
      <c r="J13" s="68" t="s">
        <v>178</v>
      </c>
      <c r="K13" s="77">
        <v>0</v>
      </c>
      <c r="L13" s="61"/>
      <c r="M13" s="942" t="s">
        <v>27</v>
      </c>
      <c r="O13" s="943">
        <f>SUM(O7:O12)</f>
        <v>0</v>
      </c>
      <c r="P13" s="692" t="s">
        <v>737</v>
      </c>
      <c r="Q13" s="692"/>
      <c r="R13" s="100"/>
      <c r="S13" s="693"/>
      <c r="T13" s="62"/>
      <c r="U13" s="62"/>
      <c r="V13" s="62"/>
      <c r="W13" s="62"/>
      <c r="X13" s="62"/>
      <c r="Y13" s="62"/>
      <c r="Z13" s="61"/>
      <c r="AA13" s="62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</row>
    <row r="14" spans="1:51" ht="13.5" customHeight="1">
      <c r="A14" s="944" t="s">
        <v>191</v>
      </c>
      <c r="B14" s="944"/>
      <c r="C14" s="54"/>
      <c r="D14" s="60" t="s">
        <v>190</v>
      </c>
      <c r="E14" s="71"/>
      <c r="G14" s="52" t="s">
        <v>614</v>
      </c>
      <c r="H14" s="69">
        <v>0</v>
      </c>
      <c r="J14" s="68" t="s">
        <v>181</v>
      </c>
      <c r="K14" s="77">
        <v>0</v>
      </c>
      <c r="L14" s="61"/>
      <c r="M14" s="61"/>
      <c r="N14" s="690"/>
      <c r="O14" s="691"/>
      <c r="P14" s="692"/>
      <c r="Q14" s="694"/>
      <c r="R14" s="100"/>
      <c r="S14" s="693"/>
      <c r="T14" s="62"/>
      <c r="U14" s="62"/>
      <c r="V14" s="62"/>
      <c r="W14" s="62"/>
      <c r="X14" s="62"/>
      <c r="Y14" s="62"/>
      <c r="Z14" s="61"/>
      <c r="AA14" s="62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</row>
    <row r="15" spans="1:51" ht="13.5" customHeight="1">
      <c r="A15" s="796" t="s">
        <v>193</v>
      </c>
      <c r="B15" s="896">
        <v>0</v>
      </c>
      <c r="C15" s="84"/>
      <c r="D15" s="81" t="s">
        <v>192</v>
      </c>
      <c r="E15" s="82">
        <v>0</v>
      </c>
      <c r="G15" s="52" t="s">
        <v>612</v>
      </c>
      <c r="H15" s="700">
        <v>0</v>
      </c>
      <c r="J15" s="68" t="s">
        <v>184</v>
      </c>
      <c r="K15" s="905">
        <v>0</v>
      </c>
      <c r="L15" s="61"/>
      <c r="M15" s="61"/>
      <c r="N15" s="690"/>
      <c r="O15" s="691"/>
      <c r="P15" s="692"/>
      <c r="Q15" s="694"/>
      <c r="R15" s="100"/>
      <c r="S15" s="693"/>
      <c r="T15" s="62"/>
      <c r="U15" s="62"/>
      <c r="V15" s="62"/>
      <c r="W15" s="62"/>
      <c r="X15" s="62"/>
      <c r="Y15" s="62"/>
      <c r="Z15" s="61"/>
      <c r="AA15" s="62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</row>
    <row r="16" spans="1:51" ht="13.5" customHeight="1">
      <c r="A16" s="83" t="s">
        <v>195</v>
      </c>
      <c r="B16" s="896">
        <v>0</v>
      </c>
      <c r="C16" s="84"/>
      <c r="D16" s="81" t="s">
        <v>194</v>
      </c>
      <c r="E16" s="861">
        <v>0</v>
      </c>
      <c r="G16" s="52" t="s">
        <v>613</v>
      </c>
      <c r="H16" s="67">
        <f>IF(SUM(B39:AY39)&gt;0,100%-SUM(H13:H15),0)</f>
        <v>0</v>
      </c>
      <c r="N16" s="690"/>
      <c r="O16" s="691"/>
      <c r="P16" s="694"/>
      <c r="Q16" s="694"/>
      <c r="R16" s="100"/>
      <c r="S16" s="693"/>
      <c r="T16" s="62"/>
      <c r="U16" s="62"/>
      <c r="V16" s="62"/>
      <c r="W16" s="62"/>
      <c r="X16" s="62"/>
      <c r="Y16" s="62"/>
      <c r="Z16" s="61"/>
      <c r="AA16" s="62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</row>
    <row r="17" spans="1:51" ht="13.5" customHeight="1">
      <c r="A17" s="83" t="s">
        <v>197</v>
      </c>
      <c r="B17" s="896">
        <v>0</v>
      </c>
      <c r="D17" s="81" t="s">
        <v>196</v>
      </c>
      <c r="E17" s="82">
        <v>0</v>
      </c>
      <c r="L17" s="61"/>
      <c r="N17" s="690"/>
      <c r="O17" s="691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1"/>
      <c r="AA17" s="62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</row>
    <row r="18" spans="1:51" ht="13.5" customHeight="1">
      <c r="A18" s="83" t="s">
        <v>199</v>
      </c>
      <c r="B18" s="896">
        <v>0</v>
      </c>
      <c r="C18" s="54"/>
      <c r="D18" s="81" t="s">
        <v>198</v>
      </c>
      <c r="E18" s="906">
        <v>0</v>
      </c>
      <c r="L18" s="61"/>
      <c r="N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1"/>
      <c r="AA18" s="62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</row>
    <row r="19" spans="1:51" ht="13.5" customHeight="1">
      <c r="A19" s="83" t="s">
        <v>200</v>
      </c>
      <c r="B19" s="896">
        <v>0</v>
      </c>
      <c r="C19" s="54"/>
      <c r="D19" s="858" t="s">
        <v>201</v>
      </c>
      <c r="E19" s="858" t="s">
        <v>658</v>
      </c>
      <c r="F19" s="858" t="s">
        <v>657</v>
      </c>
      <c r="G19" s="898" t="s">
        <v>203</v>
      </c>
      <c r="H19" s="898"/>
      <c r="I19" s="898"/>
      <c r="J19" s="898"/>
      <c r="K19" s="898"/>
      <c r="L19" s="61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1"/>
      <c r="AA19" s="62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</row>
    <row r="20" spans="1:51" ht="13.5" customHeight="1">
      <c r="A20" s="83" t="s">
        <v>202</v>
      </c>
      <c r="B20" s="896">
        <v>0</v>
      </c>
      <c r="C20" s="54"/>
      <c r="D20" s="83" t="s">
        <v>28</v>
      </c>
      <c r="E20" s="895">
        <v>0</v>
      </c>
      <c r="F20" s="896">
        <v>0</v>
      </c>
      <c r="G20" s="52" t="s">
        <v>204</v>
      </c>
      <c r="H20" s="52"/>
      <c r="I20" s="52"/>
      <c r="J20" s="52"/>
      <c r="K20" s="86">
        <v>0</v>
      </c>
      <c r="L20" s="61"/>
      <c r="M20" s="708"/>
      <c r="N20" s="708"/>
      <c r="O20" s="708"/>
      <c r="P20" s="708"/>
      <c r="Q20" s="708"/>
      <c r="R20" s="708"/>
      <c r="S20" s="708"/>
      <c r="T20" s="708"/>
      <c r="U20" s="708"/>
      <c r="V20" s="697"/>
      <c r="W20" s="697"/>
      <c r="X20" s="62"/>
      <c r="Y20" s="62"/>
      <c r="Z20" s="61"/>
      <c r="AA20" s="62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</row>
    <row r="21" spans="1:51" ht="13.5" customHeight="1">
      <c r="A21" s="83" t="s">
        <v>5</v>
      </c>
      <c r="B21" s="896">
        <v>0</v>
      </c>
      <c r="C21" s="54"/>
      <c r="D21" s="83" t="s">
        <v>29</v>
      </c>
      <c r="E21" s="895">
        <v>0</v>
      </c>
      <c r="F21" s="896">
        <v>0</v>
      </c>
      <c r="G21" s="65" t="s">
        <v>206</v>
      </c>
      <c r="H21" s="87"/>
      <c r="I21" s="87"/>
      <c r="J21" s="87"/>
      <c r="K21" s="86">
        <v>0</v>
      </c>
      <c r="M21" s="709"/>
      <c r="N21" s="709"/>
      <c r="O21" s="709"/>
      <c r="P21" s="709"/>
      <c r="Q21" s="690"/>
      <c r="R21" s="690"/>
      <c r="S21" s="690"/>
      <c r="T21" s="690"/>
      <c r="U21" s="690"/>
      <c r="V21" s="690"/>
      <c r="W21" s="690"/>
      <c r="X21" s="62"/>
      <c r="Y21" s="62"/>
      <c r="Z21" s="61"/>
      <c r="AA21" s="62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</row>
    <row r="22" spans="1:51" ht="13.5" customHeight="1">
      <c r="A22" s="83" t="s">
        <v>205</v>
      </c>
      <c r="B22" s="896">
        <v>0</v>
      </c>
      <c r="C22" s="54"/>
      <c r="D22" s="83" t="s">
        <v>30</v>
      </c>
      <c r="E22" s="895">
        <v>0</v>
      </c>
      <c r="F22" s="896">
        <v>0</v>
      </c>
      <c r="G22" s="65" t="s">
        <v>208</v>
      </c>
      <c r="H22" s="87"/>
      <c r="I22" s="87"/>
      <c r="J22" s="87"/>
      <c r="K22" s="89">
        <f>IF(Lapse_Rate&gt;0,(1-(1-Lapse_Rate)^((E8+1)/12))/(1-(1-Lapse_Rate)^(1/12))-1,E8)</f>
        <v>0</v>
      </c>
      <c r="L22" s="61"/>
      <c r="N22" s="85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1"/>
      <c r="AA22" s="62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</row>
    <row r="23" spans="1:51" ht="13.5" customHeight="1">
      <c r="A23" s="83" t="s">
        <v>207</v>
      </c>
      <c r="B23" s="896">
        <v>0</v>
      </c>
      <c r="C23" s="88"/>
      <c r="D23" s="83" t="s">
        <v>31</v>
      </c>
      <c r="E23" s="895">
        <v>0</v>
      </c>
      <c r="F23" s="896">
        <v>0</v>
      </c>
      <c r="G23" s="90" t="s">
        <v>209</v>
      </c>
      <c r="H23" s="52"/>
      <c r="I23" s="52"/>
      <c r="J23" s="52"/>
      <c r="K23" s="91" t="e">
        <f>SUM(B34:AY34)*(1-Comm_Rate)/(SUM(B30:AY30)*Policy_Duration)</f>
        <v>#DIV/0!</v>
      </c>
      <c r="M23" s="61"/>
      <c r="N23" s="85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1"/>
      <c r="AA23" s="62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</row>
    <row r="24" spans="1:51" ht="13.5" customHeight="1">
      <c r="A24" s="83" t="s">
        <v>26</v>
      </c>
      <c r="B24" s="896">
        <v>0</v>
      </c>
      <c r="C24" s="61"/>
      <c r="D24" s="83" t="s">
        <v>32</v>
      </c>
      <c r="E24" s="895">
        <v>0</v>
      </c>
      <c r="F24" s="896">
        <v>0</v>
      </c>
      <c r="G24" s="65" t="s">
        <v>210</v>
      </c>
      <c r="H24" s="87"/>
      <c r="I24" s="87"/>
      <c r="J24" s="87"/>
      <c r="K24" s="93">
        <v>0</v>
      </c>
      <c r="L24" s="61"/>
      <c r="M24" s="61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1"/>
      <c r="AA24" s="62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</row>
    <row r="25" spans="1:51" ht="13.5" customHeight="1">
      <c r="A25" s="94"/>
      <c r="B25" s="896"/>
      <c r="C25" s="61"/>
      <c r="D25" s="92" t="s">
        <v>33</v>
      </c>
      <c r="E25" s="895">
        <v>0</v>
      </c>
      <c r="F25" s="896">
        <v>0</v>
      </c>
      <c r="G25" s="65" t="s">
        <v>211</v>
      </c>
      <c r="H25" s="87"/>
      <c r="I25" s="87"/>
      <c r="J25" s="87"/>
      <c r="K25" s="93">
        <v>0</v>
      </c>
      <c r="M25" s="61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1"/>
      <c r="AA25" s="62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</row>
    <row r="26" spans="1:51" ht="13.5" customHeight="1">
      <c r="A26" s="83" t="s">
        <v>699</v>
      </c>
      <c r="B26" s="895">
        <f>SUMIF(Sensi!A:A,B3,Sensi!B:B)</f>
        <v>4.7799777364808156</v>
      </c>
      <c r="C26" s="61"/>
      <c r="D26" s="92" t="s">
        <v>34</v>
      </c>
      <c r="E26" s="895">
        <v>0</v>
      </c>
      <c r="F26" s="896">
        <v>0</v>
      </c>
      <c r="G26" s="65" t="s">
        <v>212</v>
      </c>
      <c r="H26" s="87"/>
      <c r="I26" s="95"/>
      <c r="J26" s="95"/>
      <c r="K26" s="96">
        <v>0</v>
      </c>
      <c r="L26" s="61"/>
      <c r="M26" s="61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1"/>
      <c r="AA26" s="62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</row>
    <row r="27" spans="1:51" ht="13.5" customHeight="1">
      <c r="A27" s="94"/>
      <c r="B27" s="94"/>
      <c r="C27" s="61"/>
      <c r="D27" s="92" t="s">
        <v>35</v>
      </c>
      <c r="E27" s="895">
        <v>0</v>
      </c>
      <c r="F27" s="896">
        <v>0</v>
      </c>
      <c r="L27" s="61"/>
      <c r="M27" s="61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1"/>
      <c r="AA27" s="62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</row>
    <row r="28" spans="1:51" ht="13.5" customHeight="1">
      <c r="C28" s="61"/>
      <c r="G28" s="97"/>
      <c r="H28" s="98"/>
      <c r="I28" s="99"/>
      <c r="J28" s="99"/>
      <c r="K28" s="100"/>
      <c r="L28" s="61"/>
      <c r="M28" s="61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1"/>
      <c r="AA28" s="62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</row>
    <row r="29" spans="1:51" s="104" customFormat="1" ht="15">
      <c r="A29" s="101" t="s">
        <v>213</v>
      </c>
      <c r="B29" s="102">
        <v>2019</v>
      </c>
      <c r="C29" s="103">
        <f>B29+1</f>
        <v>2020</v>
      </c>
      <c r="D29" s="103">
        <f t="shared" ref="D29:AY29" si="0">C29+1</f>
        <v>2021</v>
      </c>
      <c r="E29" s="103">
        <f t="shared" si="0"/>
        <v>2022</v>
      </c>
      <c r="F29" s="103">
        <f t="shared" si="0"/>
        <v>2023</v>
      </c>
      <c r="G29" s="103">
        <f t="shared" si="0"/>
        <v>2024</v>
      </c>
      <c r="H29" s="103">
        <f t="shared" si="0"/>
        <v>2025</v>
      </c>
      <c r="I29" s="103">
        <f t="shared" si="0"/>
        <v>2026</v>
      </c>
      <c r="J29" s="103">
        <f t="shared" si="0"/>
        <v>2027</v>
      </c>
      <c r="K29" s="103">
        <f t="shared" si="0"/>
        <v>2028</v>
      </c>
      <c r="L29" s="103">
        <f t="shared" si="0"/>
        <v>2029</v>
      </c>
      <c r="M29" s="103">
        <f t="shared" si="0"/>
        <v>2030</v>
      </c>
      <c r="N29" s="103">
        <f t="shared" si="0"/>
        <v>2031</v>
      </c>
      <c r="O29" s="103">
        <f t="shared" si="0"/>
        <v>2032</v>
      </c>
      <c r="P29" s="103">
        <f t="shared" si="0"/>
        <v>2033</v>
      </c>
      <c r="Q29" s="103">
        <f t="shared" si="0"/>
        <v>2034</v>
      </c>
      <c r="R29" s="103">
        <f t="shared" si="0"/>
        <v>2035</v>
      </c>
      <c r="S29" s="103">
        <f t="shared" si="0"/>
        <v>2036</v>
      </c>
      <c r="T29" s="103">
        <f t="shared" si="0"/>
        <v>2037</v>
      </c>
      <c r="U29" s="103">
        <f t="shared" si="0"/>
        <v>2038</v>
      </c>
      <c r="V29" s="103">
        <f t="shared" si="0"/>
        <v>2039</v>
      </c>
      <c r="W29" s="103">
        <f t="shared" si="0"/>
        <v>2040</v>
      </c>
      <c r="X29" s="103">
        <f t="shared" si="0"/>
        <v>2041</v>
      </c>
      <c r="Y29" s="103">
        <f t="shared" si="0"/>
        <v>2042</v>
      </c>
      <c r="Z29" s="103">
        <f t="shared" si="0"/>
        <v>2043</v>
      </c>
      <c r="AA29" s="103">
        <f t="shared" si="0"/>
        <v>2044</v>
      </c>
      <c r="AB29" s="103">
        <f t="shared" si="0"/>
        <v>2045</v>
      </c>
      <c r="AC29" s="103">
        <f t="shared" si="0"/>
        <v>2046</v>
      </c>
      <c r="AD29" s="103">
        <f t="shared" si="0"/>
        <v>2047</v>
      </c>
      <c r="AE29" s="103">
        <f t="shared" si="0"/>
        <v>2048</v>
      </c>
      <c r="AF29" s="103">
        <f t="shared" si="0"/>
        <v>2049</v>
      </c>
      <c r="AG29" s="103">
        <f t="shared" si="0"/>
        <v>2050</v>
      </c>
      <c r="AH29" s="103">
        <f t="shared" si="0"/>
        <v>2051</v>
      </c>
      <c r="AI29" s="103">
        <f t="shared" si="0"/>
        <v>2052</v>
      </c>
      <c r="AJ29" s="103">
        <f t="shared" si="0"/>
        <v>2053</v>
      </c>
      <c r="AK29" s="103">
        <f t="shared" si="0"/>
        <v>2054</v>
      </c>
      <c r="AL29" s="103">
        <f t="shared" si="0"/>
        <v>2055</v>
      </c>
      <c r="AM29" s="103">
        <f t="shared" si="0"/>
        <v>2056</v>
      </c>
      <c r="AN29" s="103">
        <f t="shared" si="0"/>
        <v>2057</v>
      </c>
      <c r="AO29" s="103">
        <f t="shared" si="0"/>
        <v>2058</v>
      </c>
      <c r="AP29" s="103">
        <f t="shared" si="0"/>
        <v>2059</v>
      </c>
      <c r="AQ29" s="103">
        <f t="shared" si="0"/>
        <v>2060</v>
      </c>
      <c r="AR29" s="103">
        <f t="shared" si="0"/>
        <v>2061</v>
      </c>
      <c r="AS29" s="103">
        <f t="shared" si="0"/>
        <v>2062</v>
      </c>
      <c r="AT29" s="103">
        <f t="shared" si="0"/>
        <v>2063</v>
      </c>
      <c r="AU29" s="103">
        <f t="shared" si="0"/>
        <v>2064</v>
      </c>
      <c r="AV29" s="103">
        <f t="shared" si="0"/>
        <v>2065</v>
      </c>
      <c r="AW29" s="103">
        <f t="shared" si="0"/>
        <v>2066</v>
      </c>
      <c r="AX29" s="103">
        <f t="shared" si="0"/>
        <v>2067</v>
      </c>
      <c r="AY29" s="103">
        <f t="shared" si="0"/>
        <v>2068</v>
      </c>
    </row>
    <row r="30" spans="1:51" s="51" customFormat="1" ht="13.5" customHeight="1">
      <c r="A30" s="105" t="s">
        <v>214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</row>
    <row r="31" spans="1:51" s="51" customFormat="1" ht="13.5" customHeight="1">
      <c r="A31" s="107" t="s">
        <v>215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</v>
      </c>
      <c r="AF31" s="108">
        <v>0</v>
      </c>
      <c r="AG31" s="108">
        <v>0</v>
      </c>
      <c r="AH31" s="108">
        <v>0</v>
      </c>
      <c r="AI31" s="108">
        <v>0</v>
      </c>
      <c r="AJ31" s="108">
        <v>0</v>
      </c>
      <c r="AK31" s="108">
        <v>0</v>
      </c>
      <c r="AL31" s="108">
        <v>0</v>
      </c>
      <c r="AM31" s="108">
        <v>0</v>
      </c>
      <c r="AN31" s="108">
        <v>0</v>
      </c>
      <c r="AO31" s="108">
        <v>0</v>
      </c>
      <c r="AP31" s="108">
        <v>0</v>
      </c>
      <c r="AQ31" s="108">
        <v>0</v>
      </c>
      <c r="AR31" s="108">
        <v>0</v>
      </c>
      <c r="AS31" s="108">
        <v>0</v>
      </c>
      <c r="AT31" s="108">
        <v>0</v>
      </c>
      <c r="AU31" s="108">
        <v>0</v>
      </c>
      <c r="AV31" s="108">
        <v>0</v>
      </c>
      <c r="AW31" s="108">
        <v>0</v>
      </c>
      <c r="AX31" s="108">
        <v>0</v>
      </c>
      <c r="AY31" s="108">
        <v>0</v>
      </c>
    </row>
    <row r="32" spans="1:51" s="51" customFormat="1" ht="6" customHeight="1">
      <c r="A32" s="109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</row>
    <row r="33" spans="1:53" s="51" customFormat="1" ht="15">
      <c r="A33" s="110" t="s">
        <v>216</v>
      </c>
      <c r="B33" s="109"/>
      <c r="C33" s="109"/>
      <c r="D33" s="109"/>
      <c r="E33" s="109"/>
      <c r="F33" s="710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</row>
    <row r="34" spans="1:53" s="51" customFormat="1" ht="12.75">
      <c r="A34" s="111" t="s">
        <v>217</v>
      </c>
      <c r="B34" s="111">
        <f>SUM(B35:B39)</f>
        <v>0</v>
      </c>
      <c r="C34" s="111">
        <f t="shared" ref="C34:AY34" si="1">SUM(C35:C39)</f>
        <v>0</v>
      </c>
      <c r="D34" s="111">
        <f t="shared" si="1"/>
        <v>0</v>
      </c>
      <c r="E34" s="111">
        <f t="shared" si="1"/>
        <v>0</v>
      </c>
      <c r="F34" s="111">
        <f t="shared" si="1"/>
        <v>0</v>
      </c>
      <c r="G34" s="111">
        <f t="shared" si="1"/>
        <v>0</v>
      </c>
      <c r="H34" s="111">
        <f t="shared" si="1"/>
        <v>0</v>
      </c>
      <c r="I34" s="111">
        <f t="shared" si="1"/>
        <v>0</v>
      </c>
      <c r="J34" s="111">
        <f t="shared" si="1"/>
        <v>0</v>
      </c>
      <c r="K34" s="111">
        <f t="shared" si="1"/>
        <v>0</v>
      </c>
      <c r="L34" s="111">
        <f t="shared" si="1"/>
        <v>0</v>
      </c>
      <c r="M34" s="111">
        <f t="shared" si="1"/>
        <v>0</v>
      </c>
      <c r="N34" s="111">
        <f t="shared" si="1"/>
        <v>0</v>
      </c>
      <c r="O34" s="111">
        <f t="shared" si="1"/>
        <v>0</v>
      </c>
      <c r="P34" s="111">
        <f t="shared" si="1"/>
        <v>0</v>
      </c>
      <c r="Q34" s="111">
        <f t="shared" si="1"/>
        <v>0</v>
      </c>
      <c r="R34" s="111">
        <f t="shared" si="1"/>
        <v>0</v>
      </c>
      <c r="S34" s="111">
        <f t="shared" si="1"/>
        <v>0</v>
      </c>
      <c r="T34" s="111">
        <f t="shared" si="1"/>
        <v>0</v>
      </c>
      <c r="U34" s="111">
        <f t="shared" si="1"/>
        <v>0</v>
      </c>
      <c r="V34" s="111">
        <f t="shared" si="1"/>
        <v>0</v>
      </c>
      <c r="W34" s="111">
        <f t="shared" si="1"/>
        <v>0</v>
      </c>
      <c r="X34" s="111">
        <f t="shared" si="1"/>
        <v>0</v>
      </c>
      <c r="Y34" s="111">
        <f t="shared" si="1"/>
        <v>0</v>
      </c>
      <c r="Z34" s="111">
        <f t="shared" si="1"/>
        <v>0</v>
      </c>
      <c r="AA34" s="111">
        <f t="shared" si="1"/>
        <v>0</v>
      </c>
      <c r="AB34" s="111">
        <f t="shared" si="1"/>
        <v>0</v>
      </c>
      <c r="AC34" s="111">
        <f t="shared" si="1"/>
        <v>0</v>
      </c>
      <c r="AD34" s="111">
        <f t="shared" si="1"/>
        <v>0</v>
      </c>
      <c r="AE34" s="111">
        <f t="shared" si="1"/>
        <v>0</v>
      </c>
      <c r="AF34" s="111">
        <f t="shared" si="1"/>
        <v>0</v>
      </c>
      <c r="AG34" s="111">
        <f t="shared" si="1"/>
        <v>0</v>
      </c>
      <c r="AH34" s="111">
        <f t="shared" si="1"/>
        <v>0</v>
      </c>
      <c r="AI34" s="111">
        <f t="shared" si="1"/>
        <v>0</v>
      </c>
      <c r="AJ34" s="111">
        <f t="shared" si="1"/>
        <v>0</v>
      </c>
      <c r="AK34" s="111">
        <f t="shared" si="1"/>
        <v>0</v>
      </c>
      <c r="AL34" s="111">
        <f t="shared" si="1"/>
        <v>0</v>
      </c>
      <c r="AM34" s="111">
        <f t="shared" si="1"/>
        <v>0</v>
      </c>
      <c r="AN34" s="111">
        <f t="shared" si="1"/>
        <v>0</v>
      </c>
      <c r="AO34" s="111">
        <f t="shared" si="1"/>
        <v>0</v>
      </c>
      <c r="AP34" s="111">
        <f t="shared" si="1"/>
        <v>0</v>
      </c>
      <c r="AQ34" s="111">
        <f t="shared" si="1"/>
        <v>0</v>
      </c>
      <c r="AR34" s="111">
        <f t="shared" si="1"/>
        <v>0</v>
      </c>
      <c r="AS34" s="111">
        <f t="shared" si="1"/>
        <v>0</v>
      </c>
      <c r="AT34" s="111">
        <f t="shared" si="1"/>
        <v>0</v>
      </c>
      <c r="AU34" s="111">
        <f t="shared" si="1"/>
        <v>0</v>
      </c>
      <c r="AV34" s="111">
        <f t="shared" si="1"/>
        <v>0</v>
      </c>
      <c r="AW34" s="111">
        <f t="shared" si="1"/>
        <v>0</v>
      </c>
      <c r="AX34" s="111">
        <f t="shared" si="1"/>
        <v>0</v>
      </c>
      <c r="AY34" s="111">
        <f t="shared" si="1"/>
        <v>0</v>
      </c>
    </row>
    <row r="35" spans="1:53" s="51" customFormat="1" ht="13.5" customHeight="1">
      <c r="A35" s="112" t="s">
        <v>172</v>
      </c>
      <c r="B35" s="106">
        <v>0</v>
      </c>
      <c r="C35" s="106">
        <v>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</row>
    <row r="36" spans="1:53" s="51" customFormat="1" ht="13.5" customHeight="1">
      <c r="A36" s="68" t="s">
        <v>174</v>
      </c>
      <c r="B36" s="106">
        <v>0</v>
      </c>
      <c r="C36" s="106">
        <v>0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13"/>
      <c r="BA36" s="113"/>
    </row>
    <row r="37" spans="1:53" s="51" customFormat="1" ht="13.5" customHeight="1">
      <c r="A37" s="114" t="s">
        <v>178</v>
      </c>
      <c r="B37" s="106">
        <v>0</v>
      </c>
      <c r="C37" s="106">
        <v>0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</row>
    <row r="38" spans="1:53" s="51" customFormat="1" ht="13.5" customHeight="1">
      <c r="A38" s="114" t="s">
        <v>181</v>
      </c>
      <c r="B38" s="106">
        <v>0</v>
      </c>
      <c r="C38" s="106">
        <v>0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</row>
    <row r="39" spans="1:53" s="51" customFormat="1" ht="13.5" customHeight="1">
      <c r="A39" s="115" t="s">
        <v>184</v>
      </c>
      <c r="B39" s="116">
        <v>0</v>
      </c>
      <c r="C39" s="116">
        <v>0</v>
      </c>
      <c r="D39" s="116">
        <v>0</v>
      </c>
      <c r="E39" s="116">
        <v>0</v>
      </c>
      <c r="F39" s="116">
        <v>0</v>
      </c>
      <c r="G39" s="116">
        <v>0</v>
      </c>
      <c r="H39" s="116">
        <v>0</v>
      </c>
      <c r="I39" s="116">
        <v>0</v>
      </c>
      <c r="J39" s="116">
        <v>0</v>
      </c>
      <c r="K39" s="116">
        <v>0</v>
      </c>
      <c r="L39" s="116">
        <v>0</v>
      </c>
      <c r="M39" s="116">
        <v>0</v>
      </c>
      <c r="N39" s="116">
        <v>0</v>
      </c>
      <c r="O39" s="116">
        <v>0</v>
      </c>
      <c r="P39" s="116">
        <v>0</v>
      </c>
      <c r="Q39" s="116">
        <v>0</v>
      </c>
      <c r="R39" s="116">
        <v>0</v>
      </c>
      <c r="S39" s="116">
        <v>0</v>
      </c>
      <c r="T39" s="116">
        <v>0</v>
      </c>
      <c r="U39" s="116">
        <v>0</v>
      </c>
      <c r="V39" s="116">
        <v>0</v>
      </c>
      <c r="W39" s="116">
        <v>0</v>
      </c>
      <c r="X39" s="116">
        <v>0</v>
      </c>
      <c r="Y39" s="116">
        <v>0</v>
      </c>
      <c r="Z39" s="116">
        <v>0</v>
      </c>
      <c r="AA39" s="116">
        <v>0</v>
      </c>
      <c r="AB39" s="116">
        <v>0</v>
      </c>
      <c r="AC39" s="116">
        <v>0</v>
      </c>
      <c r="AD39" s="116">
        <v>0</v>
      </c>
      <c r="AE39" s="116">
        <v>0</v>
      </c>
      <c r="AF39" s="116">
        <v>0</v>
      </c>
      <c r="AG39" s="116">
        <v>0</v>
      </c>
      <c r="AH39" s="116">
        <v>0</v>
      </c>
      <c r="AI39" s="116">
        <v>0</v>
      </c>
      <c r="AJ39" s="116">
        <v>0</v>
      </c>
      <c r="AK39" s="116">
        <v>0</v>
      </c>
      <c r="AL39" s="116">
        <v>0</v>
      </c>
      <c r="AM39" s="116">
        <v>0</v>
      </c>
      <c r="AN39" s="116">
        <v>0</v>
      </c>
      <c r="AO39" s="116">
        <v>0</v>
      </c>
      <c r="AP39" s="116">
        <v>0</v>
      </c>
      <c r="AQ39" s="116">
        <v>0</v>
      </c>
      <c r="AR39" s="116">
        <v>0</v>
      </c>
      <c r="AS39" s="116">
        <v>0</v>
      </c>
      <c r="AT39" s="116">
        <v>0</v>
      </c>
      <c r="AU39" s="116">
        <v>0</v>
      </c>
      <c r="AV39" s="116">
        <v>0</v>
      </c>
      <c r="AW39" s="116">
        <v>0</v>
      </c>
      <c r="AX39" s="116">
        <v>0</v>
      </c>
      <c r="AY39" s="116">
        <v>0</v>
      </c>
    </row>
    <row r="40" spans="1:53" s="51" customFormat="1" ht="13.5" customHeight="1">
      <c r="A40" s="117" t="s">
        <v>218</v>
      </c>
      <c r="B40" s="111">
        <f>SUM(B41:B45)</f>
        <v>0</v>
      </c>
      <c r="C40" s="111">
        <f t="shared" ref="C40:AY40" si="2">SUM(C41:C45)</f>
        <v>0</v>
      </c>
      <c r="D40" s="111">
        <f t="shared" si="2"/>
        <v>0</v>
      </c>
      <c r="E40" s="111">
        <f t="shared" si="2"/>
        <v>0</v>
      </c>
      <c r="F40" s="111">
        <f t="shared" si="2"/>
        <v>0</v>
      </c>
      <c r="G40" s="111">
        <f t="shared" si="2"/>
        <v>0</v>
      </c>
      <c r="H40" s="111">
        <f t="shared" si="2"/>
        <v>0</v>
      </c>
      <c r="I40" s="111">
        <f t="shared" si="2"/>
        <v>0</v>
      </c>
      <c r="J40" s="111">
        <f t="shared" si="2"/>
        <v>0</v>
      </c>
      <c r="K40" s="111">
        <f t="shared" si="2"/>
        <v>0</v>
      </c>
      <c r="L40" s="111">
        <f t="shared" si="2"/>
        <v>0</v>
      </c>
      <c r="M40" s="111">
        <f t="shared" si="2"/>
        <v>0</v>
      </c>
      <c r="N40" s="111">
        <f t="shared" si="2"/>
        <v>0</v>
      </c>
      <c r="O40" s="111">
        <f t="shared" si="2"/>
        <v>0</v>
      </c>
      <c r="P40" s="111">
        <f t="shared" si="2"/>
        <v>0</v>
      </c>
      <c r="Q40" s="111">
        <f t="shared" si="2"/>
        <v>0</v>
      </c>
      <c r="R40" s="111">
        <f t="shared" si="2"/>
        <v>0</v>
      </c>
      <c r="S40" s="111">
        <f t="shared" si="2"/>
        <v>0</v>
      </c>
      <c r="T40" s="111">
        <f t="shared" si="2"/>
        <v>0</v>
      </c>
      <c r="U40" s="111">
        <f t="shared" si="2"/>
        <v>0</v>
      </c>
      <c r="V40" s="111">
        <f t="shared" si="2"/>
        <v>0</v>
      </c>
      <c r="W40" s="111">
        <f t="shared" si="2"/>
        <v>0</v>
      </c>
      <c r="X40" s="111">
        <f t="shared" si="2"/>
        <v>0</v>
      </c>
      <c r="Y40" s="111">
        <f t="shared" si="2"/>
        <v>0</v>
      </c>
      <c r="Z40" s="111">
        <f t="shared" si="2"/>
        <v>0</v>
      </c>
      <c r="AA40" s="111">
        <f t="shared" si="2"/>
        <v>0</v>
      </c>
      <c r="AB40" s="111">
        <f t="shared" si="2"/>
        <v>0</v>
      </c>
      <c r="AC40" s="111">
        <f t="shared" si="2"/>
        <v>0</v>
      </c>
      <c r="AD40" s="111">
        <f t="shared" si="2"/>
        <v>0</v>
      </c>
      <c r="AE40" s="111">
        <f t="shared" si="2"/>
        <v>0</v>
      </c>
      <c r="AF40" s="111">
        <f t="shared" si="2"/>
        <v>0</v>
      </c>
      <c r="AG40" s="111">
        <f t="shared" si="2"/>
        <v>0</v>
      </c>
      <c r="AH40" s="111">
        <f t="shared" si="2"/>
        <v>0</v>
      </c>
      <c r="AI40" s="111">
        <f t="shared" si="2"/>
        <v>0</v>
      </c>
      <c r="AJ40" s="111">
        <f t="shared" si="2"/>
        <v>0</v>
      </c>
      <c r="AK40" s="111">
        <f t="shared" si="2"/>
        <v>0</v>
      </c>
      <c r="AL40" s="111">
        <f t="shared" si="2"/>
        <v>0</v>
      </c>
      <c r="AM40" s="111">
        <f t="shared" si="2"/>
        <v>0</v>
      </c>
      <c r="AN40" s="111">
        <f t="shared" si="2"/>
        <v>0</v>
      </c>
      <c r="AO40" s="111">
        <f t="shared" si="2"/>
        <v>0</v>
      </c>
      <c r="AP40" s="111">
        <f t="shared" si="2"/>
        <v>0</v>
      </c>
      <c r="AQ40" s="111">
        <f t="shared" si="2"/>
        <v>0</v>
      </c>
      <c r="AR40" s="111">
        <f t="shared" si="2"/>
        <v>0</v>
      </c>
      <c r="AS40" s="111">
        <f t="shared" si="2"/>
        <v>0</v>
      </c>
      <c r="AT40" s="111">
        <f t="shared" si="2"/>
        <v>0</v>
      </c>
      <c r="AU40" s="111">
        <f t="shared" si="2"/>
        <v>0</v>
      </c>
      <c r="AV40" s="111">
        <f t="shared" si="2"/>
        <v>0</v>
      </c>
      <c r="AW40" s="111">
        <f t="shared" si="2"/>
        <v>0</v>
      </c>
      <c r="AX40" s="111">
        <f t="shared" si="2"/>
        <v>0</v>
      </c>
      <c r="AY40" s="111">
        <f t="shared" si="2"/>
        <v>0</v>
      </c>
    </row>
    <row r="41" spans="1:53" s="51" customFormat="1" ht="13.5" customHeight="1">
      <c r="A41" s="112" t="s">
        <v>172</v>
      </c>
      <c r="B41" s="106">
        <v>0</v>
      </c>
      <c r="C41" s="106">
        <v>0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</row>
    <row r="42" spans="1:53" s="51" customFormat="1" ht="13.5" customHeight="1">
      <c r="A42" s="68" t="s">
        <v>174</v>
      </c>
      <c r="B42" s="118">
        <v>0</v>
      </c>
      <c r="C42" s="118">
        <v>0</v>
      </c>
      <c r="D42" s="118">
        <v>0</v>
      </c>
      <c r="E42" s="118">
        <v>0</v>
      </c>
      <c r="F42" s="118">
        <v>0</v>
      </c>
      <c r="G42" s="118">
        <v>0</v>
      </c>
      <c r="H42" s="118">
        <v>0</v>
      </c>
      <c r="I42" s="118">
        <v>0</v>
      </c>
      <c r="J42" s="118">
        <v>0</v>
      </c>
      <c r="K42" s="118">
        <v>0</v>
      </c>
      <c r="L42" s="118">
        <v>0</v>
      </c>
      <c r="M42" s="118">
        <v>0</v>
      </c>
      <c r="N42" s="118">
        <v>0</v>
      </c>
      <c r="O42" s="118">
        <v>0</v>
      </c>
      <c r="P42" s="118">
        <v>0</v>
      </c>
      <c r="Q42" s="118">
        <v>0</v>
      </c>
      <c r="R42" s="118">
        <v>0</v>
      </c>
      <c r="S42" s="118">
        <v>0</v>
      </c>
      <c r="T42" s="118">
        <v>0</v>
      </c>
      <c r="U42" s="118">
        <v>0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118">
        <v>0</v>
      </c>
      <c r="AE42" s="118">
        <v>0</v>
      </c>
      <c r="AF42" s="118">
        <v>0</v>
      </c>
      <c r="AG42" s="118">
        <v>0</v>
      </c>
      <c r="AH42" s="118">
        <v>0</v>
      </c>
      <c r="AI42" s="118">
        <v>0</v>
      </c>
      <c r="AJ42" s="118">
        <v>0</v>
      </c>
      <c r="AK42" s="118">
        <v>0</v>
      </c>
      <c r="AL42" s="118">
        <v>0</v>
      </c>
      <c r="AM42" s="118">
        <v>0</v>
      </c>
      <c r="AN42" s="118">
        <v>0</v>
      </c>
      <c r="AO42" s="118">
        <v>0</v>
      </c>
      <c r="AP42" s="118">
        <v>0</v>
      </c>
      <c r="AQ42" s="118">
        <v>0</v>
      </c>
      <c r="AR42" s="118">
        <v>0</v>
      </c>
      <c r="AS42" s="118">
        <v>0</v>
      </c>
      <c r="AT42" s="118">
        <v>0</v>
      </c>
      <c r="AU42" s="118">
        <v>0</v>
      </c>
      <c r="AV42" s="118">
        <v>0</v>
      </c>
      <c r="AW42" s="118">
        <v>0</v>
      </c>
      <c r="AX42" s="118">
        <v>0</v>
      </c>
      <c r="AY42" s="118">
        <v>0</v>
      </c>
    </row>
    <row r="43" spans="1:53" s="51" customFormat="1" ht="13.5" customHeight="1">
      <c r="A43" s="114" t="s">
        <v>178</v>
      </c>
      <c r="B43" s="118">
        <v>0</v>
      </c>
      <c r="C43" s="118">
        <v>0</v>
      </c>
      <c r="D43" s="118">
        <v>0</v>
      </c>
      <c r="E43" s="118">
        <v>0</v>
      </c>
      <c r="F43" s="118">
        <v>0</v>
      </c>
      <c r="G43" s="118">
        <v>0</v>
      </c>
      <c r="H43" s="118">
        <v>0</v>
      </c>
      <c r="I43" s="118">
        <v>0</v>
      </c>
      <c r="J43" s="118">
        <v>0</v>
      </c>
      <c r="K43" s="118">
        <v>0</v>
      </c>
      <c r="L43" s="118">
        <v>0</v>
      </c>
      <c r="M43" s="118">
        <v>0</v>
      </c>
      <c r="N43" s="118">
        <v>0</v>
      </c>
      <c r="O43" s="118">
        <v>0</v>
      </c>
      <c r="P43" s="118">
        <v>0</v>
      </c>
      <c r="Q43" s="118">
        <v>0</v>
      </c>
      <c r="R43" s="118">
        <v>0</v>
      </c>
      <c r="S43" s="118">
        <v>0</v>
      </c>
      <c r="T43" s="118">
        <v>0</v>
      </c>
      <c r="U43" s="118">
        <v>0</v>
      </c>
      <c r="V43" s="118">
        <v>0</v>
      </c>
      <c r="W43" s="118">
        <v>0</v>
      </c>
      <c r="X43" s="118">
        <v>0</v>
      </c>
      <c r="Y43" s="118">
        <v>0</v>
      </c>
      <c r="Z43" s="118">
        <v>0</v>
      </c>
      <c r="AA43" s="118">
        <v>0</v>
      </c>
      <c r="AB43" s="118">
        <v>0</v>
      </c>
      <c r="AC43" s="118">
        <v>0</v>
      </c>
      <c r="AD43" s="118">
        <v>0</v>
      </c>
      <c r="AE43" s="118">
        <v>0</v>
      </c>
      <c r="AF43" s="118">
        <v>0</v>
      </c>
      <c r="AG43" s="118">
        <v>0</v>
      </c>
      <c r="AH43" s="118">
        <v>0</v>
      </c>
      <c r="AI43" s="118">
        <v>0</v>
      </c>
      <c r="AJ43" s="118">
        <v>0</v>
      </c>
      <c r="AK43" s="118">
        <v>0</v>
      </c>
      <c r="AL43" s="118">
        <v>0</v>
      </c>
      <c r="AM43" s="118">
        <v>0</v>
      </c>
      <c r="AN43" s="118">
        <v>0</v>
      </c>
      <c r="AO43" s="118">
        <v>0</v>
      </c>
      <c r="AP43" s="118">
        <v>0</v>
      </c>
      <c r="AQ43" s="118">
        <v>0</v>
      </c>
      <c r="AR43" s="118">
        <v>0</v>
      </c>
      <c r="AS43" s="118">
        <v>0</v>
      </c>
      <c r="AT43" s="118">
        <v>0</v>
      </c>
      <c r="AU43" s="118">
        <v>0</v>
      </c>
      <c r="AV43" s="118">
        <v>0</v>
      </c>
      <c r="AW43" s="118">
        <v>0</v>
      </c>
      <c r="AX43" s="118">
        <v>0</v>
      </c>
      <c r="AY43" s="118">
        <v>0</v>
      </c>
    </row>
    <row r="44" spans="1:53" s="51" customFormat="1" ht="13.5" customHeight="1">
      <c r="A44" s="114" t="s">
        <v>181</v>
      </c>
      <c r="B44" s="118">
        <v>0</v>
      </c>
      <c r="C44" s="118">
        <v>0</v>
      </c>
      <c r="D44" s="118">
        <v>0</v>
      </c>
      <c r="E44" s="118">
        <v>0</v>
      </c>
      <c r="F44" s="118">
        <v>0</v>
      </c>
      <c r="G44" s="118">
        <v>0</v>
      </c>
      <c r="H44" s="118">
        <v>0</v>
      </c>
      <c r="I44" s="118">
        <v>0</v>
      </c>
      <c r="J44" s="118">
        <v>0</v>
      </c>
      <c r="K44" s="118">
        <v>0</v>
      </c>
      <c r="L44" s="118">
        <v>0</v>
      </c>
      <c r="M44" s="118">
        <v>0</v>
      </c>
      <c r="N44" s="118">
        <v>0</v>
      </c>
      <c r="O44" s="118">
        <v>0</v>
      </c>
      <c r="P44" s="118">
        <v>0</v>
      </c>
      <c r="Q44" s="118">
        <v>0</v>
      </c>
      <c r="R44" s="118">
        <v>0</v>
      </c>
      <c r="S44" s="118">
        <v>0</v>
      </c>
      <c r="T44" s="118">
        <v>0</v>
      </c>
      <c r="U44" s="118">
        <v>0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118">
        <v>0</v>
      </c>
      <c r="AE44" s="118">
        <v>0</v>
      </c>
      <c r="AF44" s="118">
        <v>0</v>
      </c>
      <c r="AG44" s="118">
        <v>0</v>
      </c>
      <c r="AH44" s="118">
        <v>0</v>
      </c>
      <c r="AI44" s="118">
        <v>0</v>
      </c>
      <c r="AJ44" s="118">
        <v>0</v>
      </c>
      <c r="AK44" s="118">
        <v>0</v>
      </c>
      <c r="AL44" s="118">
        <v>0</v>
      </c>
      <c r="AM44" s="118">
        <v>0</v>
      </c>
      <c r="AN44" s="118">
        <v>0</v>
      </c>
      <c r="AO44" s="118">
        <v>0</v>
      </c>
      <c r="AP44" s="118">
        <v>0</v>
      </c>
      <c r="AQ44" s="118">
        <v>0</v>
      </c>
      <c r="AR44" s="118">
        <v>0</v>
      </c>
      <c r="AS44" s="118">
        <v>0</v>
      </c>
      <c r="AT44" s="118">
        <v>0</v>
      </c>
      <c r="AU44" s="118">
        <v>0</v>
      </c>
      <c r="AV44" s="118">
        <v>0</v>
      </c>
      <c r="AW44" s="118">
        <v>0</v>
      </c>
      <c r="AX44" s="118">
        <v>0</v>
      </c>
      <c r="AY44" s="118">
        <v>0</v>
      </c>
    </row>
    <row r="45" spans="1:53" s="51" customFormat="1" ht="13.5" customHeight="1">
      <c r="A45" s="115" t="s">
        <v>184</v>
      </c>
      <c r="B45" s="116">
        <v>0</v>
      </c>
      <c r="C45" s="116">
        <v>0</v>
      </c>
      <c r="D45" s="116">
        <v>0</v>
      </c>
      <c r="E45" s="116">
        <v>0</v>
      </c>
      <c r="F45" s="116">
        <v>0</v>
      </c>
      <c r="G45" s="116">
        <v>0</v>
      </c>
      <c r="H45" s="116">
        <v>0</v>
      </c>
      <c r="I45" s="116">
        <v>0</v>
      </c>
      <c r="J45" s="116">
        <v>0</v>
      </c>
      <c r="K45" s="116">
        <v>0</v>
      </c>
      <c r="L45" s="116">
        <v>0</v>
      </c>
      <c r="M45" s="116">
        <v>0</v>
      </c>
      <c r="N45" s="116">
        <v>0</v>
      </c>
      <c r="O45" s="116">
        <v>0</v>
      </c>
      <c r="P45" s="116">
        <v>0</v>
      </c>
      <c r="Q45" s="116">
        <v>0</v>
      </c>
      <c r="R45" s="116">
        <v>0</v>
      </c>
      <c r="S45" s="116">
        <v>0</v>
      </c>
      <c r="T45" s="116">
        <v>0</v>
      </c>
      <c r="U45" s="116">
        <v>0</v>
      </c>
      <c r="V45" s="116">
        <v>0</v>
      </c>
      <c r="W45" s="116">
        <v>0</v>
      </c>
      <c r="X45" s="116">
        <v>0</v>
      </c>
      <c r="Y45" s="116">
        <v>0</v>
      </c>
      <c r="Z45" s="116">
        <v>0</v>
      </c>
      <c r="AA45" s="116">
        <v>0</v>
      </c>
      <c r="AB45" s="116">
        <v>0</v>
      </c>
      <c r="AC45" s="116">
        <v>0</v>
      </c>
      <c r="AD45" s="116">
        <v>0</v>
      </c>
      <c r="AE45" s="116">
        <v>0</v>
      </c>
      <c r="AF45" s="116">
        <v>0</v>
      </c>
      <c r="AG45" s="116">
        <v>0</v>
      </c>
      <c r="AH45" s="116">
        <v>0</v>
      </c>
      <c r="AI45" s="116">
        <v>0</v>
      </c>
      <c r="AJ45" s="116">
        <v>0</v>
      </c>
      <c r="AK45" s="116">
        <v>0</v>
      </c>
      <c r="AL45" s="116">
        <v>0</v>
      </c>
      <c r="AM45" s="116">
        <v>0</v>
      </c>
      <c r="AN45" s="116">
        <v>0</v>
      </c>
      <c r="AO45" s="116">
        <v>0</v>
      </c>
      <c r="AP45" s="116">
        <v>0</v>
      </c>
      <c r="AQ45" s="116">
        <v>0</v>
      </c>
      <c r="AR45" s="116">
        <v>0</v>
      </c>
      <c r="AS45" s="116">
        <v>0</v>
      </c>
      <c r="AT45" s="116">
        <v>0</v>
      </c>
      <c r="AU45" s="116">
        <v>0</v>
      </c>
      <c r="AV45" s="116">
        <v>0</v>
      </c>
      <c r="AW45" s="116">
        <v>0</v>
      </c>
      <c r="AX45" s="116">
        <v>0</v>
      </c>
      <c r="AY45" s="116">
        <v>0</v>
      </c>
    </row>
    <row r="46" spans="1:53" s="120" customFormat="1" ht="13.5" customHeight="1">
      <c r="A46" s="111" t="s">
        <v>219</v>
      </c>
      <c r="B46" s="119">
        <v>0</v>
      </c>
      <c r="C46" s="119">
        <v>0</v>
      </c>
      <c r="D46" s="119">
        <v>0</v>
      </c>
      <c r="E46" s="119">
        <v>0</v>
      </c>
      <c r="F46" s="119">
        <v>0</v>
      </c>
      <c r="G46" s="119">
        <v>0</v>
      </c>
      <c r="H46" s="119">
        <v>0</v>
      </c>
      <c r="I46" s="119">
        <v>0</v>
      </c>
      <c r="J46" s="119">
        <v>0</v>
      </c>
      <c r="K46" s="119">
        <v>0</v>
      </c>
      <c r="L46" s="119">
        <v>0</v>
      </c>
      <c r="M46" s="119">
        <v>0</v>
      </c>
      <c r="N46" s="119">
        <v>0</v>
      </c>
      <c r="O46" s="119">
        <v>0</v>
      </c>
      <c r="P46" s="119">
        <v>0</v>
      </c>
      <c r="Q46" s="119">
        <v>0</v>
      </c>
      <c r="R46" s="119">
        <v>0</v>
      </c>
      <c r="S46" s="119">
        <v>0</v>
      </c>
      <c r="T46" s="119">
        <v>0</v>
      </c>
      <c r="U46" s="119">
        <v>0</v>
      </c>
      <c r="V46" s="119">
        <v>0</v>
      </c>
      <c r="W46" s="119">
        <v>0</v>
      </c>
      <c r="X46" s="119">
        <v>0</v>
      </c>
      <c r="Y46" s="119">
        <v>0</v>
      </c>
      <c r="Z46" s="119">
        <v>0</v>
      </c>
      <c r="AA46" s="119">
        <v>0</v>
      </c>
      <c r="AB46" s="119">
        <v>0</v>
      </c>
      <c r="AC46" s="119">
        <v>0</v>
      </c>
      <c r="AD46" s="119">
        <v>0</v>
      </c>
      <c r="AE46" s="119">
        <v>0</v>
      </c>
      <c r="AF46" s="119">
        <v>0</v>
      </c>
      <c r="AG46" s="119">
        <v>0</v>
      </c>
      <c r="AH46" s="119">
        <v>0</v>
      </c>
      <c r="AI46" s="119">
        <v>0</v>
      </c>
      <c r="AJ46" s="119">
        <v>0</v>
      </c>
      <c r="AK46" s="119">
        <v>0</v>
      </c>
      <c r="AL46" s="119">
        <v>0</v>
      </c>
      <c r="AM46" s="119">
        <v>0</v>
      </c>
      <c r="AN46" s="119">
        <v>0</v>
      </c>
      <c r="AO46" s="119">
        <v>0</v>
      </c>
      <c r="AP46" s="119">
        <v>0</v>
      </c>
      <c r="AQ46" s="119">
        <v>0</v>
      </c>
      <c r="AR46" s="119">
        <v>0</v>
      </c>
      <c r="AS46" s="119">
        <v>0</v>
      </c>
      <c r="AT46" s="119">
        <v>0</v>
      </c>
      <c r="AU46" s="119">
        <v>0</v>
      </c>
      <c r="AV46" s="119">
        <v>0</v>
      </c>
      <c r="AW46" s="119">
        <v>0</v>
      </c>
      <c r="AX46" s="119">
        <v>0</v>
      </c>
      <c r="AY46" s="119">
        <v>0</v>
      </c>
    </row>
    <row r="47" spans="1:53" s="120" customFormat="1" ht="13.5" customHeight="1">
      <c r="A47" s="875" t="s">
        <v>735</v>
      </c>
      <c r="B47" s="119">
        <v>0</v>
      </c>
      <c r="C47" s="119">
        <v>0</v>
      </c>
      <c r="D47" s="119">
        <v>0</v>
      </c>
      <c r="E47" s="119">
        <v>0</v>
      </c>
      <c r="F47" s="119">
        <v>0</v>
      </c>
      <c r="G47" s="119">
        <v>0</v>
      </c>
      <c r="H47" s="119">
        <v>0</v>
      </c>
      <c r="I47" s="119">
        <v>0</v>
      </c>
      <c r="J47" s="119">
        <v>0</v>
      </c>
      <c r="K47" s="119">
        <v>0</v>
      </c>
      <c r="L47" s="119">
        <v>0</v>
      </c>
      <c r="M47" s="119">
        <v>0</v>
      </c>
      <c r="N47" s="119">
        <v>0</v>
      </c>
      <c r="O47" s="119">
        <v>0</v>
      </c>
      <c r="P47" s="119">
        <v>0</v>
      </c>
      <c r="Q47" s="119">
        <v>0</v>
      </c>
      <c r="R47" s="119">
        <v>0</v>
      </c>
      <c r="S47" s="119">
        <v>0</v>
      </c>
      <c r="T47" s="119">
        <v>0</v>
      </c>
      <c r="U47" s="119">
        <v>0</v>
      </c>
      <c r="V47" s="119">
        <v>0</v>
      </c>
      <c r="W47" s="119">
        <v>0</v>
      </c>
      <c r="X47" s="119">
        <v>0</v>
      </c>
      <c r="Y47" s="119">
        <v>0</v>
      </c>
      <c r="Z47" s="119">
        <v>0</v>
      </c>
      <c r="AA47" s="119">
        <v>0</v>
      </c>
      <c r="AB47" s="119">
        <v>0</v>
      </c>
      <c r="AC47" s="119">
        <v>0</v>
      </c>
      <c r="AD47" s="119">
        <v>0</v>
      </c>
      <c r="AE47" s="119">
        <v>0</v>
      </c>
      <c r="AF47" s="119">
        <v>0</v>
      </c>
      <c r="AG47" s="119">
        <v>0</v>
      </c>
      <c r="AH47" s="119">
        <v>0</v>
      </c>
      <c r="AI47" s="119">
        <v>0</v>
      </c>
      <c r="AJ47" s="119">
        <v>0</v>
      </c>
      <c r="AK47" s="119">
        <v>0</v>
      </c>
      <c r="AL47" s="119">
        <v>0</v>
      </c>
      <c r="AM47" s="119">
        <v>0</v>
      </c>
      <c r="AN47" s="119">
        <v>0</v>
      </c>
      <c r="AO47" s="119">
        <v>0</v>
      </c>
      <c r="AP47" s="119">
        <v>0</v>
      </c>
      <c r="AQ47" s="119">
        <v>0</v>
      </c>
      <c r="AR47" s="119">
        <v>0</v>
      </c>
      <c r="AS47" s="119">
        <v>0</v>
      </c>
      <c r="AT47" s="119">
        <v>0</v>
      </c>
      <c r="AU47" s="119">
        <v>0</v>
      </c>
      <c r="AV47" s="119">
        <v>0</v>
      </c>
      <c r="AW47" s="119">
        <v>0</v>
      </c>
      <c r="AX47" s="119">
        <v>0</v>
      </c>
      <c r="AY47" s="119">
        <v>0</v>
      </c>
    </row>
    <row r="48" spans="1:53" s="51" customFormat="1" ht="13.5" customHeight="1">
      <c r="A48" s="110" t="s">
        <v>220</v>
      </c>
      <c r="B48" s="121">
        <v>0</v>
      </c>
      <c r="C48" s="121">
        <v>0</v>
      </c>
      <c r="D48" s="121">
        <v>0</v>
      </c>
      <c r="E48" s="121">
        <v>0</v>
      </c>
      <c r="F48" s="121">
        <v>0</v>
      </c>
      <c r="G48" s="121">
        <v>0</v>
      </c>
      <c r="H48" s="121">
        <v>0</v>
      </c>
      <c r="I48" s="121">
        <v>0</v>
      </c>
      <c r="J48" s="121">
        <v>0</v>
      </c>
      <c r="K48" s="121">
        <v>0</v>
      </c>
      <c r="L48" s="121">
        <v>0</v>
      </c>
      <c r="M48" s="121">
        <v>0</v>
      </c>
      <c r="N48" s="121">
        <v>0</v>
      </c>
      <c r="O48" s="121">
        <v>0</v>
      </c>
      <c r="P48" s="121">
        <v>0</v>
      </c>
      <c r="Q48" s="121">
        <v>0</v>
      </c>
      <c r="R48" s="121">
        <v>0</v>
      </c>
      <c r="S48" s="121">
        <v>0</v>
      </c>
      <c r="T48" s="121">
        <v>0</v>
      </c>
      <c r="U48" s="121">
        <v>0</v>
      </c>
      <c r="V48" s="121">
        <v>0</v>
      </c>
      <c r="W48" s="121">
        <v>0</v>
      </c>
      <c r="X48" s="121">
        <v>0</v>
      </c>
      <c r="Y48" s="121">
        <v>0</v>
      </c>
      <c r="Z48" s="121">
        <v>0</v>
      </c>
      <c r="AA48" s="121">
        <v>0</v>
      </c>
      <c r="AB48" s="121">
        <v>0</v>
      </c>
      <c r="AC48" s="121">
        <v>0</v>
      </c>
      <c r="AD48" s="121">
        <v>0</v>
      </c>
      <c r="AE48" s="121">
        <v>0</v>
      </c>
      <c r="AF48" s="121">
        <v>0</v>
      </c>
      <c r="AG48" s="121">
        <v>0</v>
      </c>
      <c r="AH48" s="121">
        <v>0</v>
      </c>
      <c r="AI48" s="121">
        <v>0</v>
      </c>
      <c r="AJ48" s="121">
        <v>0</v>
      </c>
      <c r="AK48" s="121">
        <v>0</v>
      </c>
      <c r="AL48" s="121">
        <v>0</v>
      </c>
      <c r="AM48" s="121">
        <v>0</v>
      </c>
      <c r="AN48" s="121">
        <v>0</v>
      </c>
      <c r="AO48" s="121">
        <v>0</v>
      </c>
      <c r="AP48" s="121">
        <v>0</v>
      </c>
      <c r="AQ48" s="121">
        <v>0</v>
      </c>
      <c r="AR48" s="121">
        <v>0</v>
      </c>
      <c r="AS48" s="121">
        <v>0</v>
      </c>
      <c r="AT48" s="121">
        <v>0</v>
      </c>
      <c r="AU48" s="121">
        <v>0</v>
      </c>
      <c r="AV48" s="121">
        <v>0</v>
      </c>
      <c r="AW48" s="121">
        <v>0</v>
      </c>
      <c r="AX48" s="121">
        <v>0</v>
      </c>
      <c r="AY48" s="121">
        <v>0</v>
      </c>
    </row>
    <row r="49" spans="1:51" s="124" customFormat="1" ht="6" customHeight="1">
      <c r="A49" s="122"/>
      <c r="B49" s="123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</row>
    <row r="50" spans="1:51" s="51" customFormat="1" ht="15">
      <c r="A50" s="110" t="s">
        <v>221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 s="51" customFormat="1" ht="13.5" customHeight="1">
      <c r="A51" s="125" t="s">
        <v>222</v>
      </c>
      <c r="B51" s="126">
        <v>0</v>
      </c>
      <c r="C51" s="126">
        <v>0</v>
      </c>
      <c r="D51" s="126">
        <v>0</v>
      </c>
      <c r="E51" s="126">
        <v>0</v>
      </c>
      <c r="F51" s="126">
        <v>0</v>
      </c>
      <c r="G51" s="126">
        <v>0</v>
      </c>
      <c r="H51" s="126">
        <v>0</v>
      </c>
      <c r="I51" s="126">
        <v>0</v>
      </c>
      <c r="J51" s="126">
        <v>0</v>
      </c>
      <c r="K51" s="126">
        <v>0</v>
      </c>
      <c r="L51" s="126">
        <v>0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  <c r="U51" s="126">
        <v>0</v>
      </c>
      <c r="V51" s="126">
        <v>0</v>
      </c>
      <c r="W51" s="126">
        <v>0</v>
      </c>
      <c r="X51" s="126">
        <v>0</v>
      </c>
      <c r="Y51" s="126">
        <v>0</v>
      </c>
      <c r="Z51" s="126">
        <v>0</v>
      </c>
      <c r="AA51" s="126">
        <v>0</v>
      </c>
      <c r="AB51" s="126">
        <v>0</v>
      </c>
      <c r="AC51" s="126">
        <v>0</v>
      </c>
      <c r="AD51" s="126">
        <v>0</v>
      </c>
      <c r="AE51" s="126">
        <v>0</v>
      </c>
      <c r="AF51" s="126">
        <v>0</v>
      </c>
      <c r="AG51" s="126">
        <v>0</v>
      </c>
      <c r="AH51" s="126">
        <v>0</v>
      </c>
      <c r="AI51" s="126">
        <v>0</v>
      </c>
      <c r="AJ51" s="126">
        <v>0</v>
      </c>
      <c r="AK51" s="126">
        <v>0</v>
      </c>
      <c r="AL51" s="126">
        <v>0</v>
      </c>
      <c r="AM51" s="126">
        <v>0</v>
      </c>
      <c r="AN51" s="126">
        <v>0</v>
      </c>
      <c r="AO51" s="126">
        <v>0</v>
      </c>
      <c r="AP51" s="126">
        <v>0</v>
      </c>
      <c r="AQ51" s="126">
        <v>0</v>
      </c>
      <c r="AR51" s="126">
        <v>0</v>
      </c>
      <c r="AS51" s="126">
        <v>0</v>
      </c>
      <c r="AT51" s="126">
        <v>0</v>
      </c>
      <c r="AU51" s="126">
        <v>0</v>
      </c>
      <c r="AV51" s="126">
        <v>0</v>
      </c>
      <c r="AW51" s="126">
        <v>0</v>
      </c>
      <c r="AX51" s="126">
        <v>0</v>
      </c>
      <c r="AY51" s="126">
        <v>0</v>
      </c>
    </row>
    <row r="52" spans="1:51" s="120" customFormat="1" ht="13.5" customHeight="1">
      <c r="A52" s="127" t="s">
        <v>223</v>
      </c>
      <c r="B52" s="118">
        <v>0</v>
      </c>
      <c r="C52" s="118">
        <v>0</v>
      </c>
      <c r="D52" s="118">
        <v>0</v>
      </c>
      <c r="E52" s="118">
        <v>0</v>
      </c>
      <c r="F52" s="118">
        <v>0</v>
      </c>
      <c r="G52" s="118">
        <v>0</v>
      </c>
      <c r="H52" s="118">
        <v>0</v>
      </c>
      <c r="I52" s="118">
        <v>0</v>
      </c>
      <c r="J52" s="118">
        <v>0</v>
      </c>
      <c r="K52" s="118">
        <v>0</v>
      </c>
      <c r="L52" s="118">
        <v>0</v>
      </c>
      <c r="M52" s="118">
        <v>0</v>
      </c>
      <c r="N52" s="118">
        <v>0</v>
      </c>
      <c r="O52" s="118">
        <v>0</v>
      </c>
      <c r="P52" s="118">
        <v>0</v>
      </c>
      <c r="Q52" s="118">
        <v>0</v>
      </c>
      <c r="R52" s="118">
        <v>0</v>
      </c>
      <c r="S52" s="118">
        <v>0</v>
      </c>
      <c r="T52" s="118">
        <v>0</v>
      </c>
      <c r="U52" s="118">
        <v>0</v>
      </c>
      <c r="V52" s="118">
        <v>0</v>
      </c>
      <c r="W52" s="118">
        <v>0</v>
      </c>
      <c r="X52" s="118">
        <v>0</v>
      </c>
      <c r="Y52" s="118">
        <v>0</v>
      </c>
      <c r="Z52" s="118">
        <v>0</v>
      </c>
      <c r="AA52" s="118">
        <v>0</v>
      </c>
      <c r="AB52" s="118">
        <v>0</v>
      </c>
      <c r="AC52" s="118">
        <v>0</v>
      </c>
      <c r="AD52" s="118">
        <v>0</v>
      </c>
      <c r="AE52" s="118">
        <v>0</v>
      </c>
      <c r="AF52" s="118">
        <v>0</v>
      </c>
      <c r="AG52" s="118">
        <v>0</v>
      </c>
      <c r="AH52" s="118">
        <v>0</v>
      </c>
      <c r="AI52" s="118">
        <v>0</v>
      </c>
      <c r="AJ52" s="118">
        <v>0</v>
      </c>
      <c r="AK52" s="118">
        <v>0</v>
      </c>
      <c r="AL52" s="118">
        <v>0</v>
      </c>
      <c r="AM52" s="118">
        <v>0</v>
      </c>
      <c r="AN52" s="118">
        <v>0</v>
      </c>
      <c r="AO52" s="118">
        <v>0</v>
      </c>
      <c r="AP52" s="118">
        <v>0</v>
      </c>
      <c r="AQ52" s="118">
        <v>0</v>
      </c>
      <c r="AR52" s="118">
        <v>0</v>
      </c>
      <c r="AS52" s="118">
        <v>0</v>
      </c>
      <c r="AT52" s="118">
        <v>0</v>
      </c>
      <c r="AU52" s="118">
        <v>0</v>
      </c>
      <c r="AV52" s="118">
        <v>0</v>
      </c>
      <c r="AW52" s="118">
        <v>0</v>
      </c>
      <c r="AX52" s="118">
        <v>0</v>
      </c>
      <c r="AY52" s="118">
        <v>0</v>
      </c>
    </row>
    <row r="53" spans="1:51" s="120" customFormat="1" ht="13.5" customHeight="1">
      <c r="A53" s="107" t="s">
        <v>224</v>
      </c>
      <c r="B53" s="107">
        <f>B46-B52</f>
        <v>0</v>
      </c>
      <c r="C53" s="107">
        <f t="shared" ref="C53:AY53" si="3">C46-C52</f>
        <v>0</v>
      </c>
      <c r="D53" s="107">
        <f t="shared" si="3"/>
        <v>0</v>
      </c>
      <c r="E53" s="107">
        <f t="shared" si="3"/>
        <v>0</v>
      </c>
      <c r="F53" s="107">
        <f t="shared" si="3"/>
        <v>0</v>
      </c>
      <c r="G53" s="107">
        <f t="shared" si="3"/>
        <v>0</v>
      </c>
      <c r="H53" s="107">
        <f t="shared" si="3"/>
        <v>0</v>
      </c>
      <c r="I53" s="107">
        <f t="shared" si="3"/>
        <v>0</v>
      </c>
      <c r="J53" s="107">
        <f t="shared" si="3"/>
        <v>0</v>
      </c>
      <c r="K53" s="107">
        <f t="shared" si="3"/>
        <v>0</v>
      </c>
      <c r="L53" s="107">
        <f t="shared" si="3"/>
        <v>0</v>
      </c>
      <c r="M53" s="107">
        <f t="shared" si="3"/>
        <v>0</v>
      </c>
      <c r="N53" s="107">
        <f t="shared" si="3"/>
        <v>0</v>
      </c>
      <c r="O53" s="107">
        <f t="shared" si="3"/>
        <v>0</v>
      </c>
      <c r="P53" s="107">
        <f t="shared" si="3"/>
        <v>0</v>
      </c>
      <c r="Q53" s="107">
        <f t="shared" si="3"/>
        <v>0</v>
      </c>
      <c r="R53" s="107">
        <f t="shared" si="3"/>
        <v>0</v>
      </c>
      <c r="S53" s="107">
        <f t="shared" si="3"/>
        <v>0</v>
      </c>
      <c r="T53" s="107">
        <f t="shared" si="3"/>
        <v>0</v>
      </c>
      <c r="U53" s="107">
        <f t="shared" si="3"/>
        <v>0</v>
      </c>
      <c r="V53" s="107">
        <f t="shared" si="3"/>
        <v>0</v>
      </c>
      <c r="W53" s="107">
        <f t="shared" si="3"/>
        <v>0</v>
      </c>
      <c r="X53" s="107">
        <f t="shared" si="3"/>
        <v>0</v>
      </c>
      <c r="Y53" s="107">
        <f t="shared" si="3"/>
        <v>0</v>
      </c>
      <c r="Z53" s="107">
        <f t="shared" si="3"/>
        <v>0</v>
      </c>
      <c r="AA53" s="107">
        <f t="shared" si="3"/>
        <v>0</v>
      </c>
      <c r="AB53" s="107">
        <f t="shared" si="3"/>
        <v>0</v>
      </c>
      <c r="AC53" s="107">
        <f t="shared" si="3"/>
        <v>0</v>
      </c>
      <c r="AD53" s="107">
        <f t="shared" si="3"/>
        <v>0</v>
      </c>
      <c r="AE53" s="107">
        <f t="shared" si="3"/>
        <v>0</v>
      </c>
      <c r="AF53" s="107">
        <f t="shared" si="3"/>
        <v>0</v>
      </c>
      <c r="AG53" s="107">
        <f t="shared" si="3"/>
        <v>0</v>
      </c>
      <c r="AH53" s="107">
        <f t="shared" si="3"/>
        <v>0</v>
      </c>
      <c r="AI53" s="107">
        <f t="shared" si="3"/>
        <v>0</v>
      </c>
      <c r="AJ53" s="107">
        <f t="shared" si="3"/>
        <v>0</v>
      </c>
      <c r="AK53" s="107">
        <f t="shared" si="3"/>
        <v>0</v>
      </c>
      <c r="AL53" s="107">
        <f t="shared" si="3"/>
        <v>0</v>
      </c>
      <c r="AM53" s="107">
        <f t="shared" si="3"/>
        <v>0</v>
      </c>
      <c r="AN53" s="107">
        <f t="shared" si="3"/>
        <v>0</v>
      </c>
      <c r="AO53" s="107">
        <f t="shared" si="3"/>
        <v>0</v>
      </c>
      <c r="AP53" s="107">
        <f t="shared" si="3"/>
        <v>0</v>
      </c>
      <c r="AQ53" s="107">
        <f t="shared" si="3"/>
        <v>0</v>
      </c>
      <c r="AR53" s="107">
        <f t="shared" si="3"/>
        <v>0</v>
      </c>
      <c r="AS53" s="107">
        <f t="shared" si="3"/>
        <v>0</v>
      </c>
      <c r="AT53" s="107">
        <f t="shared" si="3"/>
        <v>0</v>
      </c>
      <c r="AU53" s="107">
        <f t="shared" si="3"/>
        <v>0</v>
      </c>
      <c r="AV53" s="107">
        <f t="shared" si="3"/>
        <v>0</v>
      </c>
      <c r="AW53" s="107">
        <f t="shared" si="3"/>
        <v>0</v>
      </c>
      <c r="AX53" s="107">
        <f t="shared" si="3"/>
        <v>0</v>
      </c>
      <c r="AY53" s="107">
        <f t="shared" si="3"/>
        <v>0</v>
      </c>
    </row>
    <row r="54" spans="1:51" ht="6" customHeight="1"/>
    <row r="55" spans="1:51" ht="14.25" customHeight="1">
      <c r="A55" s="110" t="s">
        <v>182</v>
      </c>
    </row>
    <row r="56" spans="1:51" s="51" customFormat="1" ht="13.5" customHeight="1">
      <c r="A56" s="125" t="s">
        <v>667</v>
      </c>
      <c r="B56" s="126">
        <v>0</v>
      </c>
      <c r="C56" s="126">
        <v>0</v>
      </c>
      <c r="D56" s="126">
        <v>0</v>
      </c>
      <c r="E56" s="126">
        <v>0</v>
      </c>
      <c r="F56" s="126">
        <v>0</v>
      </c>
      <c r="G56" s="126">
        <v>0</v>
      </c>
      <c r="H56" s="126">
        <v>0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  <c r="U56" s="126">
        <v>0</v>
      </c>
      <c r="V56" s="126">
        <v>0</v>
      </c>
      <c r="W56" s="126">
        <v>0</v>
      </c>
      <c r="X56" s="126">
        <v>0</v>
      </c>
      <c r="Y56" s="126">
        <v>0</v>
      </c>
      <c r="Z56" s="126">
        <v>0</v>
      </c>
      <c r="AA56" s="126">
        <v>0</v>
      </c>
      <c r="AB56" s="126">
        <v>0</v>
      </c>
      <c r="AC56" s="126">
        <v>0</v>
      </c>
      <c r="AD56" s="126">
        <v>0</v>
      </c>
      <c r="AE56" s="126">
        <v>0</v>
      </c>
      <c r="AF56" s="126">
        <v>0</v>
      </c>
      <c r="AG56" s="126">
        <v>0</v>
      </c>
      <c r="AH56" s="126">
        <v>0</v>
      </c>
      <c r="AI56" s="126">
        <v>0</v>
      </c>
      <c r="AJ56" s="126">
        <v>0</v>
      </c>
      <c r="AK56" s="126">
        <v>0</v>
      </c>
      <c r="AL56" s="126">
        <v>0</v>
      </c>
      <c r="AM56" s="126">
        <v>0</v>
      </c>
      <c r="AN56" s="126">
        <v>0</v>
      </c>
      <c r="AO56" s="126">
        <v>0</v>
      </c>
      <c r="AP56" s="126">
        <v>0</v>
      </c>
      <c r="AQ56" s="126">
        <v>0</v>
      </c>
      <c r="AR56" s="126">
        <v>0</v>
      </c>
      <c r="AS56" s="126">
        <v>0</v>
      </c>
      <c r="AT56" s="126">
        <v>0</v>
      </c>
      <c r="AU56" s="126">
        <v>0</v>
      </c>
      <c r="AV56" s="126">
        <v>0</v>
      </c>
      <c r="AW56" s="126">
        <v>0</v>
      </c>
      <c r="AX56" s="126">
        <v>0</v>
      </c>
      <c r="AY56" s="126">
        <v>0</v>
      </c>
    </row>
    <row r="57" spans="1:51" s="51" customFormat="1" ht="13.5" customHeight="1">
      <c r="A57" s="107" t="s">
        <v>225</v>
      </c>
      <c r="B57" s="108">
        <v>0</v>
      </c>
      <c r="C57" s="108">
        <v>0</v>
      </c>
      <c r="D57" s="108">
        <v>0</v>
      </c>
      <c r="E57" s="108">
        <v>0</v>
      </c>
      <c r="F57" s="108">
        <v>0</v>
      </c>
      <c r="G57" s="108">
        <v>0</v>
      </c>
      <c r="H57" s="108">
        <v>0</v>
      </c>
      <c r="I57" s="108">
        <v>0</v>
      </c>
      <c r="J57" s="108">
        <v>0</v>
      </c>
      <c r="K57" s="108">
        <v>0</v>
      </c>
      <c r="L57" s="108">
        <v>0</v>
      </c>
      <c r="M57" s="108">
        <v>0</v>
      </c>
      <c r="N57" s="108">
        <v>0</v>
      </c>
      <c r="O57" s="108">
        <v>0</v>
      </c>
      <c r="P57" s="108">
        <v>0</v>
      </c>
      <c r="Q57" s="108">
        <v>0</v>
      </c>
      <c r="R57" s="108">
        <v>0</v>
      </c>
      <c r="S57" s="108">
        <v>0</v>
      </c>
      <c r="T57" s="108">
        <v>0</v>
      </c>
      <c r="U57" s="108">
        <v>0</v>
      </c>
      <c r="V57" s="108">
        <v>0</v>
      </c>
      <c r="W57" s="108">
        <v>0</v>
      </c>
      <c r="X57" s="108">
        <v>0</v>
      </c>
      <c r="Y57" s="108">
        <v>0</v>
      </c>
      <c r="Z57" s="108">
        <v>0</v>
      </c>
      <c r="AA57" s="108">
        <v>0</v>
      </c>
      <c r="AB57" s="108">
        <v>0</v>
      </c>
      <c r="AC57" s="108">
        <v>0</v>
      </c>
      <c r="AD57" s="108">
        <v>0</v>
      </c>
      <c r="AE57" s="108">
        <v>0</v>
      </c>
      <c r="AF57" s="108">
        <v>0</v>
      </c>
      <c r="AG57" s="108">
        <v>0</v>
      </c>
      <c r="AH57" s="108">
        <v>0</v>
      </c>
      <c r="AI57" s="108">
        <v>0</v>
      </c>
      <c r="AJ57" s="108">
        <v>0</v>
      </c>
      <c r="AK57" s="108">
        <v>0</v>
      </c>
      <c r="AL57" s="108">
        <v>0</v>
      </c>
      <c r="AM57" s="108">
        <v>0</v>
      </c>
      <c r="AN57" s="108">
        <v>0</v>
      </c>
      <c r="AO57" s="108">
        <v>0</v>
      </c>
      <c r="AP57" s="108">
        <v>0</v>
      </c>
      <c r="AQ57" s="108">
        <v>0</v>
      </c>
      <c r="AR57" s="108">
        <v>0</v>
      </c>
      <c r="AS57" s="108">
        <v>0</v>
      </c>
      <c r="AT57" s="108">
        <v>0</v>
      </c>
      <c r="AU57" s="108">
        <v>0</v>
      </c>
      <c r="AV57" s="108">
        <v>0</v>
      </c>
      <c r="AW57" s="108">
        <v>0</v>
      </c>
      <c r="AX57" s="108">
        <v>0</v>
      </c>
      <c r="AY57" s="108">
        <v>0</v>
      </c>
    </row>
    <row r="58" spans="1:51" s="51" customFormat="1" ht="6" customHeight="1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 s="51" customFormat="1" ht="15">
      <c r="A59" s="110" t="s">
        <v>226</v>
      </c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 s="51" customFormat="1" ht="13.5" customHeight="1">
      <c r="A60" s="125" t="s">
        <v>227</v>
      </c>
      <c r="B60" s="128">
        <v>0</v>
      </c>
      <c r="C60" s="128">
        <v>0</v>
      </c>
      <c r="D60" s="128">
        <v>0</v>
      </c>
      <c r="E60" s="128">
        <v>0</v>
      </c>
      <c r="F60" s="128">
        <v>0</v>
      </c>
      <c r="G60" s="128">
        <v>0</v>
      </c>
      <c r="H60" s="128">
        <v>0</v>
      </c>
      <c r="I60" s="128">
        <v>0</v>
      </c>
      <c r="J60" s="128">
        <v>0</v>
      </c>
      <c r="K60" s="128">
        <v>0</v>
      </c>
      <c r="L60" s="128">
        <v>0</v>
      </c>
      <c r="M60" s="128">
        <v>0</v>
      </c>
      <c r="N60" s="128">
        <v>0</v>
      </c>
      <c r="O60" s="128">
        <v>0</v>
      </c>
      <c r="P60" s="128">
        <v>0</v>
      </c>
      <c r="Q60" s="128">
        <v>0</v>
      </c>
      <c r="R60" s="128">
        <v>0</v>
      </c>
      <c r="S60" s="128">
        <v>0</v>
      </c>
      <c r="T60" s="128">
        <v>0</v>
      </c>
      <c r="U60" s="128">
        <v>0</v>
      </c>
      <c r="V60" s="128">
        <v>0</v>
      </c>
      <c r="W60" s="128">
        <v>0</v>
      </c>
      <c r="X60" s="128">
        <v>0</v>
      </c>
      <c r="Y60" s="128">
        <v>0</v>
      </c>
      <c r="Z60" s="128">
        <v>0</v>
      </c>
      <c r="AA60" s="128">
        <v>0</v>
      </c>
      <c r="AB60" s="128">
        <v>0</v>
      </c>
      <c r="AC60" s="128">
        <v>0</v>
      </c>
      <c r="AD60" s="128">
        <v>0</v>
      </c>
      <c r="AE60" s="128">
        <v>0</v>
      </c>
      <c r="AF60" s="128">
        <v>0</v>
      </c>
      <c r="AG60" s="128">
        <v>0</v>
      </c>
      <c r="AH60" s="128">
        <v>0</v>
      </c>
      <c r="AI60" s="128">
        <v>0</v>
      </c>
      <c r="AJ60" s="128">
        <v>0</v>
      </c>
      <c r="AK60" s="128">
        <v>0</v>
      </c>
      <c r="AL60" s="128">
        <v>0</v>
      </c>
      <c r="AM60" s="128">
        <v>0</v>
      </c>
      <c r="AN60" s="128">
        <v>0</v>
      </c>
      <c r="AO60" s="128">
        <v>0</v>
      </c>
      <c r="AP60" s="128">
        <v>0</v>
      </c>
      <c r="AQ60" s="128">
        <v>0</v>
      </c>
      <c r="AR60" s="128">
        <v>0</v>
      </c>
      <c r="AS60" s="128">
        <v>0</v>
      </c>
      <c r="AT60" s="128">
        <v>0</v>
      </c>
      <c r="AU60" s="128">
        <v>0</v>
      </c>
      <c r="AV60" s="128">
        <v>0</v>
      </c>
      <c r="AW60" s="128">
        <v>0</v>
      </c>
      <c r="AX60" s="128">
        <v>0</v>
      </c>
      <c r="AY60" s="128">
        <v>0</v>
      </c>
    </row>
    <row r="61" spans="1:51" s="51" customFormat="1" ht="13.5" customHeight="1">
      <c r="A61" s="127" t="s">
        <v>228</v>
      </c>
      <c r="B61" s="129">
        <f>(B40+B57+B51+C40+C51+C57)/2*Calculation!C5</f>
        <v>0</v>
      </c>
      <c r="C61" s="129">
        <f>(C40+C57+C51+D40+D51+D57)/2*Calculation!D5</f>
        <v>0</v>
      </c>
      <c r="D61" s="129">
        <f>(D40+D57+D51+E40+E51+E57)/2*Calculation!E5</f>
        <v>0</v>
      </c>
      <c r="E61" s="129">
        <f>(E40+E57+E51+F40+F51+F57)/2*Calculation!F5</f>
        <v>0</v>
      </c>
      <c r="F61" s="129">
        <f>(F40+F57+F51+G40+G51+G57)/2*Calculation!G5</f>
        <v>0</v>
      </c>
      <c r="G61" s="129">
        <f>(G40+G57+G51+H40+H51+H57)/2*Calculation!H5</f>
        <v>0</v>
      </c>
      <c r="H61" s="129">
        <f>(H40+H57+H51+I40+I51+I57)/2*Calculation!I5</f>
        <v>0</v>
      </c>
      <c r="I61" s="129">
        <f>(I40+I57+I51+J40+J51+J57)/2*Calculation!J5</f>
        <v>0</v>
      </c>
      <c r="J61" s="129">
        <f>(J40+J57+J51+K40+K51+K57)/2*Calculation!K5</f>
        <v>0</v>
      </c>
      <c r="K61" s="129">
        <f>(K40+K57+K51+L40+L51+L57)/2*Calculation!L5</f>
        <v>0</v>
      </c>
      <c r="L61" s="129">
        <f>(L40+L57+L51+M40+M51+M57)/2*Calculation!M5</f>
        <v>0</v>
      </c>
      <c r="M61" s="129">
        <f>(M40+M57+M51+N40+N51+N57)/2*Calculation!N5</f>
        <v>0</v>
      </c>
      <c r="N61" s="129">
        <f>(N40+N57+N51+O40+O51+O57)/2*Calculation!O5</f>
        <v>0</v>
      </c>
      <c r="O61" s="129">
        <f>(O40+O57+O51+P40+P51+P57)/2*Calculation!P5</f>
        <v>0</v>
      </c>
      <c r="P61" s="129">
        <f>(P40+P57+P51+Q40+Q51+Q57)/2*Calculation!Q5</f>
        <v>0</v>
      </c>
      <c r="Q61" s="129">
        <f>(Q40+Q57+Q51+R40+R51+R57)/2*Calculation!R5</f>
        <v>0</v>
      </c>
      <c r="R61" s="129">
        <f>(R40+R57+R51+S40+S51+S57)/2*Calculation!S5</f>
        <v>0</v>
      </c>
      <c r="S61" s="129">
        <f>(S40+S57+S51+T40+T51+T57)/2*Calculation!T5</f>
        <v>0</v>
      </c>
      <c r="T61" s="129">
        <f>(T40+T57+T51+U40+U51+U57)/2*Calculation!U5</f>
        <v>0</v>
      </c>
      <c r="U61" s="129">
        <f>(U40+U57+U51+V40+V51+V57)/2*Calculation!V5</f>
        <v>0</v>
      </c>
      <c r="V61" s="129">
        <f>(V40+V57+V51+W40+W51+W57)/2*Calculation!W5</f>
        <v>0</v>
      </c>
      <c r="W61" s="129">
        <f>(W40+W57+W51+X40+X51+X57)/2*Calculation!X5</f>
        <v>0</v>
      </c>
      <c r="X61" s="129">
        <f>(X40+X57+X51+Y40+Y51+Y57)/2*Calculation!Y5</f>
        <v>0</v>
      </c>
      <c r="Y61" s="129">
        <f>(Y40+Y57+Y51+Z40+Z51+Z57)/2*Calculation!Z5</f>
        <v>0</v>
      </c>
      <c r="Z61" s="129">
        <f>(Z40+Z57+Z51+AA40+AA51+AA57)/2*Calculation!AA5</f>
        <v>0</v>
      </c>
      <c r="AA61" s="129">
        <f>(AA40+AA57+AA51+AB40+AB51+AB57)/2*Calculation!AB5</f>
        <v>0</v>
      </c>
      <c r="AB61" s="129">
        <f>(AB40+AB57+AB51+AC40+AC51+AC57)/2*Calculation!AC5</f>
        <v>0</v>
      </c>
      <c r="AC61" s="129">
        <f>(AC40+AC57+AC51+AD40+AD51+AD57)/2*Calculation!AD5</f>
        <v>0</v>
      </c>
      <c r="AD61" s="129">
        <f>(AD40+AD57+AD51+AE40+AE51+AE57)/2*Calculation!AE5</f>
        <v>0</v>
      </c>
      <c r="AE61" s="129">
        <f>(AE40+AE57+AE51+AF40+AF51+AF57)/2*Calculation!AF5</f>
        <v>0</v>
      </c>
      <c r="AF61" s="129">
        <f>(AF40+AF57+AF51+AG40+AG51+AG57)/2*Calculation!AG5</f>
        <v>0</v>
      </c>
      <c r="AG61" s="129">
        <f>(AG40+AG57+AG51+AH40+AH51+AH57)/2*Calculation!AH5</f>
        <v>0</v>
      </c>
      <c r="AH61" s="129">
        <f>(AH40+AH57+AH51+AI40+AI51+AI57)/2*Calculation!AI5</f>
        <v>0</v>
      </c>
      <c r="AI61" s="129">
        <f>(AI40+AI57+AI51+AJ40+AJ51+AJ57)/2*Calculation!AJ5</f>
        <v>0</v>
      </c>
      <c r="AJ61" s="129">
        <f>(AJ40+AJ57+AJ51+AK40+AK51+AK57)/2*Calculation!AK5</f>
        <v>0</v>
      </c>
      <c r="AK61" s="129">
        <f>(AK40+AK57+AK51+AL40+AL51+AL57)/2*Calculation!AL5</f>
        <v>0</v>
      </c>
      <c r="AL61" s="129">
        <f>(AL40+AL57+AL51+AM40+AM51+AM57)/2*Calculation!AM5</f>
        <v>0</v>
      </c>
      <c r="AM61" s="129">
        <f>(AM40+AM57+AM51+AN40+AN51+AN57)/2*Calculation!AN5</f>
        <v>0</v>
      </c>
      <c r="AN61" s="129">
        <f>(AN40+AN57+AN51+AO40+AO51+AO57)/2*Calculation!AO5</f>
        <v>0</v>
      </c>
      <c r="AO61" s="129">
        <f>(AO40+AO57+AO51+AP40+AP51+AP57)/2*Calculation!AP5</f>
        <v>0</v>
      </c>
      <c r="AP61" s="129">
        <f>(AP40+AP57+AP51+AQ40+AQ51+AQ57)/2*Calculation!AQ5</f>
        <v>0</v>
      </c>
      <c r="AQ61" s="129">
        <f>(AQ40+AQ57+AQ51+AR40+AR51+AR57)/2*Calculation!AR5</f>
        <v>0</v>
      </c>
      <c r="AR61" s="129">
        <f>(AR40+AR57+AR51+AS40+AS51+AS57)/2*Calculation!AS5</f>
        <v>0</v>
      </c>
      <c r="AS61" s="129">
        <f>(AS40+AS57+AS51+AT40+AT51+AT57)/2*Calculation!AT5</f>
        <v>0</v>
      </c>
      <c r="AT61" s="129">
        <f>(AT40+AT57+AT51+AU40+AU51+AU57)/2*Calculation!AU5</f>
        <v>0</v>
      </c>
      <c r="AU61" s="129">
        <f>(AU40+AU57+AU51+AV40+AV51+AV57)/2*Calculation!AV5</f>
        <v>0</v>
      </c>
      <c r="AV61" s="129">
        <f>(AV40+AV57+AV51+AW40+AW51+AW57)/2*Calculation!AW5</f>
        <v>0</v>
      </c>
      <c r="AW61" s="129">
        <f>(AW40+AW57+AW51+AX40+AX51+AX57)/2*Calculation!AX5</f>
        <v>0</v>
      </c>
      <c r="AX61" s="129">
        <f>(AX40+AX57+AX51+AY40+AY51+AY57)/2*Calculation!AY5</f>
        <v>0</v>
      </c>
      <c r="AY61" s="129">
        <f>(AY40+AY57+AY51+AZ40+AZ51+AZ57)/2*Calculation!AZ5</f>
        <v>0</v>
      </c>
    </row>
    <row r="62" spans="1:51" s="120" customFormat="1" ht="13.5" customHeight="1">
      <c r="A62" s="127" t="s">
        <v>229</v>
      </c>
      <c r="B62" s="129">
        <v>0</v>
      </c>
      <c r="C62" s="129">
        <v>0</v>
      </c>
      <c r="D62" s="129">
        <v>0</v>
      </c>
      <c r="E62" s="129">
        <v>0</v>
      </c>
      <c r="F62" s="129">
        <v>0</v>
      </c>
      <c r="G62" s="129">
        <v>0</v>
      </c>
      <c r="H62" s="129">
        <v>0</v>
      </c>
      <c r="I62" s="129">
        <v>0</v>
      </c>
      <c r="J62" s="129">
        <v>0</v>
      </c>
      <c r="K62" s="129">
        <v>0</v>
      </c>
      <c r="L62" s="129">
        <v>0</v>
      </c>
      <c r="M62" s="129">
        <f t="shared" ref="M62:S62" si="4">M48+M53*(1-Result_in_ER_Rate)*(1-Partner_Direct_VC_Rate)-M60+MAX(M57+M53*Result_in_ER_Rate-N57,0)*(1-Partner_Deffered_VC_Rate)+M61</f>
        <v>0</v>
      </c>
      <c r="N62" s="129">
        <f t="shared" si="4"/>
        <v>0</v>
      </c>
      <c r="O62" s="129">
        <f t="shared" si="4"/>
        <v>0</v>
      </c>
      <c r="P62" s="129">
        <f t="shared" si="4"/>
        <v>0</v>
      </c>
      <c r="Q62" s="129">
        <f t="shared" si="4"/>
        <v>0</v>
      </c>
      <c r="R62" s="129">
        <f t="shared" si="4"/>
        <v>0</v>
      </c>
      <c r="S62" s="129">
        <f t="shared" si="4"/>
        <v>0</v>
      </c>
      <c r="T62" s="129">
        <f t="shared" ref="T62" si="5">T48+T53*(1-Result_in_ER_Rate)*(1-Partner_Direct_VC_Rate)-T60+MAX(T57+T53*Result_in_ER_Rate-U57,0)*(1-Partner_Deffered_VC_Rate)+T61</f>
        <v>0</v>
      </c>
      <c r="U62" s="129">
        <f t="shared" ref="U62" si="6">U48+U53*(1-Result_in_ER_Rate)*(1-Partner_Direct_VC_Rate)-U60+MAX(U57+U53*Result_in_ER_Rate-V57,0)*(1-Partner_Deffered_VC_Rate)+U61</f>
        <v>0</v>
      </c>
      <c r="V62" s="129">
        <f t="shared" ref="V62" si="7">V48+V53*(1-Result_in_ER_Rate)*(1-Partner_Direct_VC_Rate)-V60+MAX(V57+V53*Result_in_ER_Rate-W57,0)*(1-Partner_Deffered_VC_Rate)+V61</f>
        <v>0</v>
      </c>
      <c r="W62" s="129">
        <f t="shared" ref="W62" si="8">W48+W53*(1-Result_in_ER_Rate)*(1-Partner_Direct_VC_Rate)-W60+MAX(W57+W53*Result_in_ER_Rate-X57,0)*(1-Partner_Deffered_VC_Rate)+W61</f>
        <v>0</v>
      </c>
      <c r="X62" s="129">
        <f t="shared" ref="X62" si="9">X48+X53*(1-Result_in_ER_Rate)*(1-Partner_Direct_VC_Rate)-X60+MAX(X57+X53*Result_in_ER_Rate-Y57,0)*(1-Partner_Deffered_VC_Rate)+X61</f>
        <v>0</v>
      </c>
      <c r="Y62" s="129">
        <f t="shared" ref="Y62" si="10">Y48+Y53*(1-Result_in_ER_Rate)*(1-Partner_Direct_VC_Rate)-Y60+MAX(Y57+Y53*Result_in_ER_Rate-Z57,0)*(1-Partner_Deffered_VC_Rate)+Y61</f>
        <v>0</v>
      </c>
      <c r="Z62" s="129">
        <f t="shared" ref="Z62" si="11">Z48+Z53*(1-Result_in_ER_Rate)*(1-Partner_Direct_VC_Rate)-Z60+MAX(Z57+Z53*Result_in_ER_Rate-AA57,0)*(1-Partner_Deffered_VC_Rate)+Z61</f>
        <v>0</v>
      </c>
      <c r="AA62" s="129">
        <f t="shared" ref="AA62" si="12">AA48+AA53*(1-Result_in_ER_Rate)*(1-Partner_Direct_VC_Rate)-AA60+MAX(AA57+AA53*Result_in_ER_Rate-AB57,0)*(1-Partner_Deffered_VC_Rate)+AA61</f>
        <v>0</v>
      </c>
      <c r="AB62" s="129">
        <f t="shared" ref="AB62" si="13">AB48+AB53*(1-Result_in_ER_Rate)*(1-Partner_Direct_VC_Rate)-AB60+MAX(AB57+AB53*Result_in_ER_Rate-AC57,0)*(1-Partner_Deffered_VC_Rate)+AB61</f>
        <v>0</v>
      </c>
      <c r="AC62" s="129">
        <f t="shared" ref="AC62" si="14">AC48+AC53*(1-Result_in_ER_Rate)*(1-Partner_Direct_VC_Rate)-AC60+MAX(AC57+AC53*Result_in_ER_Rate-AD57,0)*(1-Partner_Deffered_VC_Rate)+AC61</f>
        <v>0</v>
      </c>
      <c r="AD62" s="129">
        <f t="shared" ref="AD62" si="15">AD48+AD53*(1-Result_in_ER_Rate)*(1-Partner_Direct_VC_Rate)-AD60+MAX(AD57+AD53*Result_in_ER_Rate-AE57,0)*(1-Partner_Deffered_VC_Rate)+AD61</f>
        <v>0</v>
      </c>
      <c r="AE62" s="129">
        <f t="shared" ref="AE62" si="16">AE48+AE53*(1-Result_in_ER_Rate)*(1-Partner_Direct_VC_Rate)-AE60+MAX(AE57+AE53*Result_in_ER_Rate-AF57,0)*(1-Partner_Deffered_VC_Rate)+AE61</f>
        <v>0</v>
      </c>
      <c r="AF62" s="129">
        <f t="shared" ref="AF62" si="17">AF48+AF53*(1-Result_in_ER_Rate)*(1-Partner_Direct_VC_Rate)-AF60+MAX(AF57+AF53*Result_in_ER_Rate-AG57,0)*(1-Partner_Deffered_VC_Rate)+AF61</f>
        <v>0</v>
      </c>
      <c r="AG62" s="129">
        <f t="shared" ref="AG62" si="18">AG48+AG53*(1-Result_in_ER_Rate)*(1-Partner_Direct_VC_Rate)-AG60+MAX(AG57+AG53*Result_in_ER_Rate-AH57,0)*(1-Partner_Deffered_VC_Rate)+AG61</f>
        <v>0</v>
      </c>
      <c r="AH62" s="129">
        <f t="shared" ref="AH62:AY62" si="19">AH48+AH53*(1-Result_in_ER_Rate)*(1-Partner_Direct_VC_Rate)-AH60+MAX(AH57+AH53*Result_in_ER_Rate-AI57,0)*(1-Partner_Deffered_VC_Rate)+AH61</f>
        <v>0</v>
      </c>
      <c r="AI62" s="129">
        <f t="shared" si="19"/>
        <v>0</v>
      </c>
      <c r="AJ62" s="129">
        <f t="shared" si="19"/>
        <v>0</v>
      </c>
      <c r="AK62" s="129">
        <f t="shared" si="19"/>
        <v>0</v>
      </c>
      <c r="AL62" s="129">
        <f t="shared" si="19"/>
        <v>0</v>
      </c>
      <c r="AM62" s="129">
        <f t="shared" si="19"/>
        <v>0</v>
      </c>
      <c r="AN62" s="129">
        <f t="shared" si="19"/>
        <v>0</v>
      </c>
      <c r="AO62" s="129">
        <f t="shared" si="19"/>
        <v>0</v>
      </c>
      <c r="AP62" s="129">
        <f t="shared" si="19"/>
        <v>0</v>
      </c>
      <c r="AQ62" s="129">
        <f t="shared" si="19"/>
        <v>0</v>
      </c>
      <c r="AR62" s="129">
        <f t="shared" si="19"/>
        <v>0</v>
      </c>
      <c r="AS62" s="129">
        <f t="shared" si="19"/>
        <v>0</v>
      </c>
      <c r="AT62" s="129">
        <f t="shared" si="19"/>
        <v>0</v>
      </c>
      <c r="AU62" s="129">
        <f t="shared" si="19"/>
        <v>0</v>
      </c>
      <c r="AV62" s="129">
        <f t="shared" si="19"/>
        <v>0</v>
      </c>
      <c r="AW62" s="129">
        <f t="shared" si="19"/>
        <v>0</v>
      </c>
      <c r="AX62" s="129">
        <f t="shared" si="19"/>
        <v>0</v>
      </c>
      <c r="AY62" s="129">
        <f t="shared" si="19"/>
        <v>0</v>
      </c>
    </row>
    <row r="63" spans="1:51" s="51" customFormat="1" ht="13.5" customHeight="1">
      <c r="A63" s="107" t="s">
        <v>230</v>
      </c>
      <c r="B63" s="107">
        <f t="shared" ref="B63:AG63" si="20">((B65+B66)/2)*Cap_Rem_Rate</f>
        <v>0</v>
      </c>
      <c r="C63" s="107">
        <f t="shared" si="20"/>
        <v>0</v>
      </c>
      <c r="D63" s="107">
        <f t="shared" si="20"/>
        <v>0</v>
      </c>
      <c r="E63" s="107">
        <f t="shared" si="20"/>
        <v>0</v>
      </c>
      <c r="F63" s="107">
        <f t="shared" si="20"/>
        <v>0</v>
      </c>
      <c r="G63" s="107">
        <f t="shared" si="20"/>
        <v>0</v>
      </c>
      <c r="H63" s="107">
        <f t="shared" si="20"/>
        <v>0</v>
      </c>
      <c r="I63" s="107">
        <f t="shared" si="20"/>
        <v>0</v>
      </c>
      <c r="J63" s="107">
        <f t="shared" si="20"/>
        <v>0</v>
      </c>
      <c r="K63" s="107">
        <f t="shared" si="20"/>
        <v>0</v>
      </c>
      <c r="L63" s="107">
        <f t="shared" si="20"/>
        <v>0</v>
      </c>
      <c r="M63" s="107">
        <f t="shared" si="20"/>
        <v>0</v>
      </c>
      <c r="N63" s="107">
        <f t="shared" si="20"/>
        <v>0</v>
      </c>
      <c r="O63" s="107">
        <f t="shared" si="20"/>
        <v>0</v>
      </c>
      <c r="P63" s="107">
        <f t="shared" si="20"/>
        <v>0</v>
      </c>
      <c r="Q63" s="107">
        <f t="shared" si="20"/>
        <v>0</v>
      </c>
      <c r="R63" s="107">
        <f t="shared" si="20"/>
        <v>0</v>
      </c>
      <c r="S63" s="107">
        <f t="shared" si="20"/>
        <v>0</v>
      </c>
      <c r="T63" s="107">
        <f t="shared" si="20"/>
        <v>0</v>
      </c>
      <c r="U63" s="107">
        <f t="shared" si="20"/>
        <v>0</v>
      </c>
      <c r="V63" s="107">
        <f t="shared" si="20"/>
        <v>0</v>
      </c>
      <c r="W63" s="107">
        <f t="shared" si="20"/>
        <v>0</v>
      </c>
      <c r="X63" s="107">
        <f t="shared" si="20"/>
        <v>0</v>
      </c>
      <c r="Y63" s="107">
        <f t="shared" si="20"/>
        <v>0</v>
      </c>
      <c r="Z63" s="107">
        <f t="shared" si="20"/>
        <v>0</v>
      </c>
      <c r="AA63" s="107">
        <f t="shared" si="20"/>
        <v>0</v>
      </c>
      <c r="AB63" s="107">
        <f t="shared" si="20"/>
        <v>0</v>
      </c>
      <c r="AC63" s="107">
        <f t="shared" si="20"/>
        <v>0</v>
      </c>
      <c r="AD63" s="107">
        <f t="shared" si="20"/>
        <v>0</v>
      </c>
      <c r="AE63" s="107">
        <f t="shared" si="20"/>
        <v>0</v>
      </c>
      <c r="AF63" s="107">
        <f t="shared" si="20"/>
        <v>0</v>
      </c>
      <c r="AG63" s="107">
        <f t="shared" si="20"/>
        <v>0</v>
      </c>
      <c r="AH63" s="107">
        <f t="shared" ref="AH63:AY63" si="21">((AH65+AH66)/2)*Cap_Rem_Rate</f>
        <v>0</v>
      </c>
      <c r="AI63" s="107">
        <f t="shared" si="21"/>
        <v>0</v>
      </c>
      <c r="AJ63" s="107">
        <f t="shared" si="21"/>
        <v>0</v>
      </c>
      <c r="AK63" s="107">
        <f t="shared" si="21"/>
        <v>0</v>
      </c>
      <c r="AL63" s="107">
        <f t="shared" si="21"/>
        <v>0</v>
      </c>
      <c r="AM63" s="107">
        <f t="shared" si="21"/>
        <v>0</v>
      </c>
      <c r="AN63" s="107">
        <f t="shared" si="21"/>
        <v>0</v>
      </c>
      <c r="AO63" s="107">
        <f t="shared" si="21"/>
        <v>0</v>
      </c>
      <c r="AP63" s="107">
        <f t="shared" si="21"/>
        <v>0</v>
      </c>
      <c r="AQ63" s="107">
        <f t="shared" si="21"/>
        <v>0</v>
      </c>
      <c r="AR63" s="107">
        <f t="shared" si="21"/>
        <v>0</v>
      </c>
      <c r="AS63" s="107">
        <f t="shared" si="21"/>
        <v>0</v>
      </c>
      <c r="AT63" s="107">
        <f t="shared" si="21"/>
        <v>0</v>
      </c>
      <c r="AU63" s="107">
        <f t="shared" si="21"/>
        <v>0</v>
      </c>
      <c r="AV63" s="107">
        <f t="shared" si="21"/>
        <v>0</v>
      </c>
      <c r="AW63" s="107">
        <f t="shared" si="21"/>
        <v>0</v>
      </c>
      <c r="AX63" s="107">
        <f t="shared" si="21"/>
        <v>0</v>
      </c>
      <c r="AY63" s="107">
        <f t="shared" si="21"/>
        <v>0</v>
      </c>
    </row>
    <row r="64" spans="1:51" s="51" customFormat="1" ht="9.75" customHeight="1">
      <c r="A64" s="109"/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  <c r="AG64" s="130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30"/>
      <c r="AS64" s="130"/>
      <c r="AT64" s="130"/>
      <c r="AU64" s="130"/>
      <c r="AV64" s="130"/>
      <c r="AW64" s="130"/>
      <c r="AX64" s="130"/>
      <c r="AY64" s="130"/>
    </row>
    <row r="65" spans="1:52" s="120" customFormat="1" ht="13.5" customHeight="1">
      <c r="A65" s="110" t="s">
        <v>231</v>
      </c>
      <c r="B65" s="131">
        <v>0</v>
      </c>
      <c r="C65" s="131">
        <v>0</v>
      </c>
      <c r="D65" s="131">
        <v>0</v>
      </c>
      <c r="E65" s="131">
        <v>0</v>
      </c>
      <c r="F65" s="131">
        <v>0</v>
      </c>
      <c r="G65" s="131">
        <v>0</v>
      </c>
      <c r="H65" s="131">
        <v>0</v>
      </c>
      <c r="I65" s="131">
        <v>0</v>
      </c>
      <c r="J65" s="131">
        <v>0</v>
      </c>
      <c r="K65" s="131">
        <v>0</v>
      </c>
      <c r="L65" s="131">
        <v>0</v>
      </c>
      <c r="M65" s="131">
        <v>0</v>
      </c>
      <c r="N65" s="131">
        <v>0</v>
      </c>
      <c r="O65" s="131">
        <v>0</v>
      </c>
      <c r="P65" s="131">
        <v>0</v>
      </c>
      <c r="Q65" s="131">
        <v>0</v>
      </c>
      <c r="R65" s="131">
        <v>0</v>
      </c>
      <c r="S65" s="131">
        <v>0</v>
      </c>
      <c r="T65" s="131">
        <v>0</v>
      </c>
      <c r="U65" s="131">
        <v>0</v>
      </c>
      <c r="V65" s="131">
        <v>0</v>
      </c>
      <c r="W65" s="131">
        <v>0</v>
      </c>
      <c r="X65" s="131">
        <v>0</v>
      </c>
      <c r="Y65" s="131">
        <v>0</v>
      </c>
      <c r="Z65" s="131">
        <v>0</v>
      </c>
      <c r="AA65" s="131">
        <v>0</v>
      </c>
      <c r="AB65" s="131">
        <v>0</v>
      </c>
      <c r="AC65" s="131">
        <v>0</v>
      </c>
      <c r="AD65" s="131">
        <v>0</v>
      </c>
      <c r="AE65" s="131">
        <v>0</v>
      </c>
      <c r="AF65" s="131">
        <v>0</v>
      </c>
      <c r="AG65" s="131">
        <v>0</v>
      </c>
      <c r="AH65" s="131">
        <v>0</v>
      </c>
      <c r="AI65" s="131">
        <v>0</v>
      </c>
      <c r="AJ65" s="131">
        <v>0</v>
      </c>
      <c r="AK65" s="131">
        <v>0</v>
      </c>
      <c r="AL65" s="131">
        <v>0</v>
      </c>
      <c r="AM65" s="131">
        <v>0</v>
      </c>
      <c r="AN65" s="131">
        <v>0</v>
      </c>
      <c r="AO65" s="131">
        <v>0</v>
      </c>
      <c r="AP65" s="131">
        <v>0</v>
      </c>
      <c r="AQ65" s="131">
        <v>0</v>
      </c>
      <c r="AR65" s="131">
        <v>0</v>
      </c>
      <c r="AS65" s="131">
        <v>0</v>
      </c>
      <c r="AT65" s="131">
        <v>0</v>
      </c>
      <c r="AU65" s="131">
        <v>0</v>
      </c>
      <c r="AV65" s="131">
        <v>0</v>
      </c>
      <c r="AW65" s="131">
        <v>0</v>
      </c>
      <c r="AX65" s="131">
        <v>0</v>
      </c>
      <c r="AY65" s="131">
        <v>0</v>
      </c>
    </row>
    <row r="66" spans="1:52" s="120" customFormat="1" ht="13.5" customHeight="1">
      <c r="A66" s="101" t="s">
        <v>702</v>
      </c>
      <c r="B66" s="131">
        <v>0</v>
      </c>
      <c r="C66" s="131">
        <v>0</v>
      </c>
      <c r="D66" s="131">
        <v>0</v>
      </c>
      <c r="E66" s="131">
        <v>0</v>
      </c>
      <c r="F66" s="131">
        <v>0</v>
      </c>
      <c r="G66" s="131">
        <v>0</v>
      </c>
      <c r="H66" s="131">
        <v>0</v>
      </c>
      <c r="I66" s="131">
        <v>0</v>
      </c>
      <c r="J66" s="131">
        <v>0</v>
      </c>
      <c r="K66" s="131">
        <v>0</v>
      </c>
      <c r="L66" s="131">
        <v>0</v>
      </c>
      <c r="M66" s="131">
        <v>0</v>
      </c>
      <c r="N66" s="131">
        <v>0</v>
      </c>
      <c r="O66" s="131">
        <v>0</v>
      </c>
      <c r="P66" s="131">
        <v>0</v>
      </c>
      <c r="Q66" s="131">
        <v>0</v>
      </c>
      <c r="R66" s="131">
        <v>0</v>
      </c>
      <c r="S66" s="131">
        <v>0</v>
      </c>
      <c r="T66" s="131">
        <v>0</v>
      </c>
      <c r="U66" s="131">
        <v>0</v>
      </c>
      <c r="V66" s="131">
        <v>0</v>
      </c>
      <c r="W66" s="131">
        <v>0</v>
      </c>
      <c r="X66" s="131">
        <v>0</v>
      </c>
      <c r="Y66" s="131">
        <v>0</v>
      </c>
      <c r="Z66" s="131">
        <v>0</v>
      </c>
      <c r="AA66" s="131">
        <v>0</v>
      </c>
      <c r="AB66" s="131">
        <v>0</v>
      </c>
      <c r="AC66" s="131">
        <v>0</v>
      </c>
      <c r="AD66" s="131">
        <v>0</v>
      </c>
      <c r="AE66" s="131">
        <v>0</v>
      </c>
      <c r="AF66" s="131">
        <v>0</v>
      </c>
      <c r="AG66" s="131">
        <v>0</v>
      </c>
      <c r="AH66" s="131">
        <v>0</v>
      </c>
      <c r="AI66" s="131">
        <v>0</v>
      </c>
      <c r="AJ66" s="131">
        <v>0</v>
      </c>
      <c r="AK66" s="131">
        <v>0</v>
      </c>
      <c r="AL66" s="131">
        <v>0</v>
      </c>
      <c r="AM66" s="131">
        <v>0</v>
      </c>
      <c r="AN66" s="131">
        <v>0</v>
      </c>
      <c r="AO66" s="131">
        <v>0</v>
      </c>
      <c r="AP66" s="131">
        <v>0</v>
      </c>
      <c r="AQ66" s="131">
        <v>0</v>
      </c>
      <c r="AR66" s="131">
        <v>0</v>
      </c>
      <c r="AS66" s="131">
        <v>0</v>
      </c>
      <c r="AT66" s="131">
        <v>0</v>
      </c>
      <c r="AU66" s="131">
        <v>0</v>
      </c>
      <c r="AV66" s="131">
        <v>0</v>
      </c>
      <c r="AW66" s="131">
        <v>0</v>
      </c>
      <c r="AX66" s="131">
        <v>0</v>
      </c>
      <c r="AY66" s="131">
        <v>0</v>
      </c>
    </row>
    <row r="67" spans="1:52" s="135" customFormat="1" ht="12.75" customHeight="1">
      <c r="A67" s="132"/>
      <c r="B67" s="133"/>
      <c r="C67" s="134"/>
      <c r="D67" s="134"/>
      <c r="E67" s="134"/>
      <c r="F67" s="134"/>
      <c r="G67" s="134"/>
      <c r="H67" s="87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/>
      <c r="AB67" s="134"/>
      <c r="AC67" s="134"/>
      <c r="AD67" s="134"/>
      <c r="AE67" s="134"/>
      <c r="AF67" s="134"/>
      <c r="AG67" s="134"/>
      <c r="AH67" s="134"/>
      <c r="AI67" s="13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</row>
    <row r="68" spans="1:52" ht="13.5" customHeight="1">
      <c r="A68" s="101" t="s">
        <v>661</v>
      </c>
      <c r="B68" s="877"/>
      <c r="C68" s="877"/>
      <c r="D68" s="109"/>
      <c r="E68" s="109"/>
      <c r="F68" s="710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2" s="51" customFormat="1" ht="13.5" customHeight="1">
      <c r="A69" s="125" t="s">
        <v>691</v>
      </c>
      <c r="B69" s="125">
        <f>-B34</f>
        <v>0</v>
      </c>
      <c r="C69" s="125">
        <f t="shared" ref="C69:AY69" si="22">-C34</f>
        <v>0</v>
      </c>
      <c r="D69" s="125">
        <f t="shared" si="22"/>
        <v>0</v>
      </c>
      <c r="E69" s="125">
        <f t="shared" si="22"/>
        <v>0</v>
      </c>
      <c r="F69" s="125">
        <f t="shared" si="22"/>
        <v>0</v>
      </c>
      <c r="G69" s="125">
        <f t="shared" si="22"/>
        <v>0</v>
      </c>
      <c r="H69" s="125">
        <f t="shared" si="22"/>
        <v>0</v>
      </c>
      <c r="I69" s="125">
        <f t="shared" si="22"/>
        <v>0</v>
      </c>
      <c r="J69" s="125">
        <f t="shared" si="22"/>
        <v>0</v>
      </c>
      <c r="K69" s="125">
        <f t="shared" si="22"/>
        <v>0</v>
      </c>
      <c r="L69" s="125">
        <f t="shared" si="22"/>
        <v>0</v>
      </c>
      <c r="M69" s="125">
        <f t="shared" si="22"/>
        <v>0</v>
      </c>
      <c r="N69" s="125">
        <f t="shared" si="22"/>
        <v>0</v>
      </c>
      <c r="O69" s="125">
        <f t="shared" si="22"/>
        <v>0</v>
      </c>
      <c r="P69" s="125">
        <f t="shared" si="22"/>
        <v>0</v>
      </c>
      <c r="Q69" s="125">
        <f t="shared" si="22"/>
        <v>0</v>
      </c>
      <c r="R69" s="125">
        <f t="shared" si="22"/>
        <v>0</v>
      </c>
      <c r="S69" s="125">
        <f t="shared" si="22"/>
        <v>0</v>
      </c>
      <c r="T69" s="125">
        <f t="shared" si="22"/>
        <v>0</v>
      </c>
      <c r="U69" s="125">
        <f t="shared" si="22"/>
        <v>0</v>
      </c>
      <c r="V69" s="125">
        <f t="shared" si="22"/>
        <v>0</v>
      </c>
      <c r="W69" s="125">
        <f t="shared" si="22"/>
        <v>0</v>
      </c>
      <c r="X69" s="125">
        <f t="shared" si="22"/>
        <v>0</v>
      </c>
      <c r="Y69" s="125">
        <f t="shared" si="22"/>
        <v>0</v>
      </c>
      <c r="Z69" s="125">
        <f t="shared" si="22"/>
        <v>0</v>
      </c>
      <c r="AA69" s="125">
        <f t="shared" si="22"/>
        <v>0</v>
      </c>
      <c r="AB69" s="125">
        <f t="shared" si="22"/>
        <v>0</v>
      </c>
      <c r="AC69" s="125">
        <f t="shared" si="22"/>
        <v>0</v>
      </c>
      <c r="AD69" s="125">
        <f t="shared" si="22"/>
        <v>0</v>
      </c>
      <c r="AE69" s="125">
        <f t="shared" si="22"/>
        <v>0</v>
      </c>
      <c r="AF69" s="125">
        <f t="shared" si="22"/>
        <v>0</v>
      </c>
      <c r="AG69" s="125">
        <f t="shared" si="22"/>
        <v>0</v>
      </c>
      <c r="AH69" s="125">
        <f t="shared" si="22"/>
        <v>0</v>
      </c>
      <c r="AI69" s="125">
        <f t="shared" si="22"/>
        <v>0</v>
      </c>
      <c r="AJ69" s="125">
        <f t="shared" si="22"/>
        <v>0</v>
      </c>
      <c r="AK69" s="125">
        <f t="shared" si="22"/>
        <v>0</v>
      </c>
      <c r="AL69" s="125">
        <f t="shared" si="22"/>
        <v>0</v>
      </c>
      <c r="AM69" s="125">
        <f t="shared" si="22"/>
        <v>0</v>
      </c>
      <c r="AN69" s="125">
        <f t="shared" si="22"/>
        <v>0</v>
      </c>
      <c r="AO69" s="125">
        <f t="shared" si="22"/>
        <v>0</v>
      </c>
      <c r="AP69" s="125">
        <f t="shared" si="22"/>
        <v>0</v>
      </c>
      <c r="AQ69" s="125">
        <f t="shared" si="22"/>
        <v>0</v>
      </c>
      <c r="AR69" s="125">
        <f t="shared" si="22"/>
        <v>0</v>
      </c>
      <c r="AS69" s="125">
        <f t="shared" si="22"/>
        <v>0</v>
      </c>
      <c r="AT69" s="125">
        <f t="shared" si="22"/>
        <v>0</v>
      </c>
      <c r="AU69" s="125">
        <f t="shared" si="22"/>
        <v>0</v>
      </c>
      <c r="AV69" s="125">
        <f t="shared" si="22"/>
        <v>0</v>
      </c>
      <c r="AW69" s="125">
        <f t="shared" si="22"/>
        <v>0</v>
      </c>
      <c r="AX69" s="125">
        <f t="shared" si="22"/>
        <v>0</v>
      </c>
      <c r="AY69" s="125">
        <f t="shared" si="22"/>
        <v>0</v>
      </c>
    </row>
    <row r="70" spans="1:52" s="51" customFormat="1" ht="13.5" customHeight="1">
      <c r="A70" s="125" t="s">
        <v>701</v>
      </c>
      <c r="B70" s="125">
        <f>B52+B51-C51</f>
        <v>0</v>
      </c>
      <c r="C70" s="125">
        <f t="shared" ref="C70:AY70" si="23">C52+C51-D51</f>
        <v>0</v>
      </c>
      <c r="D70" s="125">
        <f t="shared" si="23"/>
        <v>0</v>
      </c>
      <c r="E70" s="125">
        <f t="shared" si="23"/>
        <v>0</v>
      </c>
      <c r="F70" s="125">
        <f t="shared" si="23"/>
        <v>0</v>
      </c>
      <c r="G70" s="125">
        <f t="shared" si="23"/>
        <v>0</v>
      </c>
      <c r="H70" s="125">
        <f t="shared" si="23"/>
        <v>0</v>
      </c>
      <c r="I70" s="125">
        <f t="shared" si="23"/>
        <v>0</v>
      </c>
      <c r="J70" s="125">
        <f t="shared" si="23"/>
        <v>0</v>
      </c>
      <c r="K70" s="125">
        <f t="shared" si="23"/>
        <v>0</v>
      </c>
      <c r="L70" s="125">
        <f t="shared" si="23"/>
        <v>0</v>
      </c>
      <c r="M70" s="125">
        <f t="shared" si="23"/>
        <v>0</v>
      </c>
      <c r="N70" s="125">
        <f t="shared" si="23"/>
        <v>0</v>
      </c>
      <c r="O70" s="125">
        <f t="shared" si="23"/>
        <v>0</v>
      </c>
      <c r="P70" s="125">
        <f t="shared" si="23"/>
        <v>0</v>
      </c>
      <c r="Q70" s="125">
        <f t="shared" si="23"/>
        <v>0</v>
      </c>
      <c r="R70" s="125">
        <f t="shared" si="23"/>
        <v>0</v>
      </c>
      <c r="S70" s="125">
        <f t="shared" si="23"/>
        <v>0</v>
      </c>
      <c r="T70" s="125">
        <f t="shared" si="23"/>
        <v>0</v>
      </c>
      <c r="U70" s="125">
        <f t="shared" si="23"/>
        <v>0</v>
      </c>
      <c r="V70" s="125">
        <f t="shared" si="23"/>
        <v>0</v>
      </c>
      <c r="W70" s="125">
        <f t="shared" si="23"/>
        <v>0</v>
      </c>
      <c r="X70" s="125">
        <f t="shared" si="23"/>
        <v>0</v>
      </c>
      <c r="Y70" s="125">
        <f t="shared" si="23"/>
        <v>0</v>
      </c>
      <c r="Z70" s="125">
        <f t="shared" si="23"/>
        <v>0</v>
      </c>
      <c r="AA70" s="125">
        <f t="shared" si="23"/>
        <v>0</v>
      </c>
      <c r="AB70" s="125">
        <f t="shared" si="23"/>
        <v>0</v>
      </c>
      <c r="AC70" s="125">
        <f t="shared" si="23"/>
        <v>0</v>
      </c>
      <c r="AD70" s="125">
        <f t="shared" si="23"/>
        <v>0</v>
      </c>
      <c r="AE70" s="125">
        <f t="shared" si="23"/>
        <v>0</v>
      </c>
      <c r="AF70" s="125">
        <f t="shared" si="23"/>
        <v>0</v>
      </c>
      <c r="AG70" s="125">
        <f t="shared" si="23"/>
        <v>0</v>
      </c>
      <c r="AH70" s="125">
        <f t="shared" si="23"/>
        <v>0</v>
      </c>
      <c r="AI70" s="125">
        <f t="shared" si="23"/>
        <v>0</v>
      </c>
      <c r="AJ70" s="125">
        <f t="shared" si="23"/>
        <v>0</v>
      </c>
      <c r="AK70" s="125">
        <f t="shared" si="23"/>
        <v>0</v>
      </c>
      <c r="AL70" s="125">
        <f t="shared" si="23"/>
        <v>0</v>
      </c>
      <c r="AM70" s="125">
        <f t="shared" si="23"/>
        <v>0</v>
      </c>
      <c r="AN70" s="125">
        <f t="shared" si="23"/>
        <v>0</v>
      </c>
      <c r="AO70" s="125">
        <f t="shared" si="23"/>
        <v>0</v>
      </c>
      <c r="AP70" s="125">
        <f t="shared" si="23"/>
        <v>0</v>
      </c>
      <c r="AQ70" s="125">
        <f t="shared" si="23"/>
        <v>0</v>
      </c>
      <c r="AR70" s="125">
        <f t="shared" si="23"/>
        <v>0</v>
      </c>
      <c r="AS70" s="125">
        <f t="shared" si="23"/>
        <v>0</v>
      </c>
      <c r="AT70" s="125">
        <f t="shared" si="23"/>
        <v>0</v>
      </c>
      <c r="AU70" s="125">
        <f t="shared" si="23"/>
        <v>0</v>
      </c>
      <c r="AV70" s="125">
        <f t="shared" si="23"/>
        <v>0</v>
      </c>
      <c r="AW70" s="125">
        <f t="shared" si="23"/>
        <v>0</v>
      </c>
      <c r="AX70" s="125">
        <f t="shared" si="23"/>
        <v>0</v>
      </c>
      <c r="AY70" s="125">
        <f t="shared" si="23"/>
        <v>0</v>
      </c>
    </row>
    <row r="71" spans="1:52" s="51" customFormat="1" ht="13.5" customHeight="1">
      <c r="A71" s="125" t="s">
        <v>694</v>
      </c>
      <c r="B71" s="125">
        <f t="shared" ref="B71:AG71" si="24">Comm_Rate*B34+B53*(1-Result_in_ER_Rate)*Partner_Direct_VC_Rate+B56</f>
        <v>0</v>
      </c>
      <c r="C71" s="125">
        <f t="shared" si="24"/>
        <v>0</v>
      </c>
      <c r="D71" s="125">
        <f t="shared" si="24"/>
        <v>0</v>
      </c>
      <c r="E71" s="125">
        <f t="shared" si="24"/>
        <v>0</v>
      </c>
      <c r="F71" s="125">
        <f t="shared" si="24"/>
        <v>0</v>
      </c>
      <c r="G71" s="125">
        <f t="shared" si="24"/>
        <v>0</v>
      </c>
      <c r="H71" s="125">
        <f t="shared" si="24"/>
        <v>0</v>
      </c>
      <c r="I71" s="125">
        <f t="shared" si="24"/>
        <v>0</v>
      </c>
      <c r="J71" s="125">
        <f t="shared" si="24"/>
        <v>0</v>
      </c>
      <c r="K71" s="125">
        <f t="shared" si="24"/>
        <v>0</v>
      </c>
      <c r="L71" s="125">
        <f t="shared" si="24"/>
        <v>0</v>
      </c>
      <c r="M71" s="125">
        <f t="shared" si="24"/>
        <v>0</v>
      </c>
      <c r="N71" s="125">
        <f t="shared" si="24"/>
        <v>0</v>
      </c>
      <c r="O71" s="125">
        <f t="shared" si="24"/>
        <v>0</v>
      </c>
      <c r="P71" s="125">
        <f t="shared" si="24"/>
        <v>0</v>
      </c>
      <c r="Q71" s="125">
        <f t="shared" si="24"/>
        <v>0</v>
      </c>
      <c r="R71" s="125">
        <f t="shared" si="24"/>
        <v>0</v>
      </c>
      <c r="S71" s="125">
        <f t="shared" si="24"/>
        <v>0</v>
      </c>
      <c r="T71" s="125">
        <f t="shared" si="24"/>
        <v>0</v>
      </c>
      <c r="U71" s="125">
        <f t="shared" si="24"/>
        <v>0</v>
      </c>
      <c r="V71" s="125">
        <f t="shared" si="24"/>
        <v>0</v>
      </c>
      <c r="W71" s="125">
        <f t="shared" si="24"/>
        <v>0</v>
      </c>
      <c r="X71" s="125">
        <f t="shared" si="24"/>
        <v>0</v>
      </c>
      <c r="Y71" s="125">
        <f t="shared" si="24"/>
        <v>0</v>
      </c>
      <c r="Z71" s="125">
        <f t="shared" si="24"/>
        <v>0</v>
      </c>
      <c r="AA71" s="125">
        <f t="shared" si="24"/>
        <v>0</v>
      </c>
      <c r="AB71" s="125">
        <f t="shared" si="24"/>
        <v>0</v>
      </c>
      <c r="AC71" s="125">
        <f t="shared" si="24"/>
        <v>0</v>
      </c>
      <c r="AD71" s="125">
        <f t="shared" si="24"/>
        <v>0</v>
      </c>
      <c r="AE71" s="125">
        <f t="shared" si="24"/>
        <v>0</v>
      </c>
      <c r="AF71" s="125">
        <f t="shared" si="24"/>
        <v>0</v>
      </c>
      <c r="AG71" s="125">
        <f t="shared" si="24"/>
        <v>0</v>
      </c>
      <c r="AH71" s="125">
        <f t="shared" ref="AH71:AY71" si="25">Comm_Rate*AH34+AH53*(1-Result_in_ER_Rate)*Partner_Direct_VC_Rate+AH56</f>
        <v>0</v>
      </c>
      <c r="AI71" s="125">
        <f t="shared" si="25"/>
        <v>0</v>
      </c>
      <c r="AJ71" s="125">
        <f t="shared" si="25"/>
        <v>0</v>
      </c>
      <c r="AK71" s="125">
        <f t="shared" si="25"/>
        <v>0</v>
      </c>
      <c r="AL71" s="125">
        <f t="shared" si="25"/>
        <v>0</v>
      </c>
      <c r="AM71" s="125">
        <f t="shared" si="25"/>
        <v>0</v>
      </c>
      <c r="AN71" s="125">
        <f t="shared" si="25"/>
        <v>0</v>
      </c>
      <c r="AO71" s="125">
        <f t="shared" si="25"/>
        <v>0</v>
      </c>
      <c r="AP71" s="125">
        <f t="shared" si="25"/>
        <v>0</v>
      </c>
      <c r="AQ71" s="125">
        <f t="shared" si="25"/>
        <v>0</v>
      </c>
      <c r="AR71" s="125">
        <f t="shared" si="25"/>
        <v>0</v>
      </c>
      <c r="AS71" s="125">
        <f t="shared" si="25"/>
        <v>0</v>
      </c>
      <c r="AT71" s="125">
        <f t="shared" si="25"/>
        <v>0</v>
      </c>
      <c r="AU71" s="125">
        <f t="shared" si="25"/>
        <v>0</v>
      </c>
      <c r="AV71" s="125">
        <f t="shared" si="25"/>
        <v>0</v>
      </c>
      <c r="AW71" s="125">
        <f t="shared" si="25"/>
        <v>0</v>
      </c>
      <c r="AX71" s="125">
        <f t="shared" si="25"/>
        <v>0</v>
      </c>
      <c r="AY71" s="125">
        <f t="shared" si="25"/>
        <v>0</v>
      </c>
    </row>
    <row r="72" spans="1:52" s="51" customFormat="1" ht="13.5" customHeight="1">
      <c r="A72" s="125" t="s">
        <v>693</v>
      </c>
      <c r="B72" s="125">
        <f>B60</f>
        <v>0</v>
      </c>
      <c r="C72" s="125">
        <f t="shared" ref="C72:AY72" si="26">C60</f>
        <v>0</v>
      </c>
      <c r="D72" s="125">
        <f t="shared" si="26"/>
        <v>0</v>
      </c>
      <c r="E72" s="125">
        <f t="shared" si="26"/>
        <v>0</v>
      </c>
      <c r="F72" s="125">
        <f t="shared" si="26"/>
        <v>0</v>
      </c>
      <c r="G72" s="125">
        <f t="shared" si="26"/>
        <v>0</v>
      </c>
      <c r="H72" s="125">
        <f t="shared" si="26"/>
        <v>0</v>
      </c>
      <c r="I72" s="125">
        <f t="shared" si="26"/>
        <v>0</v>
      </c>
      <c r="J72" s="125">
        <f t="shared" si="26"/>
        <v>0</v>
      </c>
      <c r="K72" s="125">
        <f t="shared" si="26"/>
        <v>0</v>
      </c>
      <c r="L72" s="125">
        <f t="shared" si="26"/>
        <v>0</v>
      </c>
      <c r="M72" s="125">
        <f t="shared" si="26"/>
        <v>0</v>
      </c>
      <c r="N72" s="125">
        <f t="shared" si="26"/>
        <v>0</v>
      </c>
      <c r="O72" s="125">
        <f t="shared" si="26"/>
        <v>0</v>
      </c>
      <c r="P72" s="125">
        <f t="shared" si="26"/>
        <v>0</v>
      </c>
      <c r="Q72" s="125">
        <f t="shared" si="26"/>
        <v>0</v>
      </c>
      <c r="R72" s="125">
        <f t="shared" si="26"/>
        <v>0</v>
      </c>
      <c r="S72" s="125">
        <f t="shared" si="26"/>
        <v>0</v>
      </c>
      <c r="T72" s="125">
        <f t="shared" si="26"/>
        <v>0</v>
      </c>
      <c r="U72" s="125">
        <f t="shared" si="26"/>
        <v>0</v>
      </c>
      <c r="V72" s="125">
        <f t="shared" si="26"/>
        <v>0</v>
      </c>
      <c r="W72" s="125">
        <f t="shared" si="26"/>
        <v>0</v>
      </c>
      <c r="X72" s="125">
        <f t="shared" si="26"/>
        <v>0</v>
      </c>
      <c r="Y72" s="125">
        <f t="shared" si="26"/>
        <v>0</v>
      </c>
      <c r="Z72" s="125">
        <f t="shared" si="26"/>
        <v>0</v>
      </c>
      <c r="AA72" s="125">
        <f t="shared" si="26"/>
        <v>0</v>
      </c>
      <c r="AB72" s="125">
        <f t="shared" si="26"/>
        <v>0</v>
      </c>
      <c r="AC72" s="125">
        <f t="shared" si="26"/>
        <v>0</v>
      </c>
      <c r="AD72" s="125">
        <f t="shared" si="26"/>
        <v>0</v>
      </c>
      <c r="AE72" s="125">
        <f t="shared" si="26"/>
        <v>0</v>
      </c>
      <c r="AF72" s="125">
        <f t="shared" si="26"/>
        <v>0</v>
      </c>
      <c r="AG72" s="125">
        <f t="shared" si="26"/>
        <v>0</v>
      </c>
      <c r="AH72" s="125">
        <f t="shared" si="26"/>
        <v>0</v>
      </c>
      <c r="AI72" s="125">
        <f t="shared" si="26"/>
        <v>0</v>
      </c>
      <c r="AJ72" s="125">
        <f t="shared" si="26"/>
        <v>0</v>
      </c>
      <c r="AK72" s="125">
        <f t="shared" si="26"/>
        <v>0</v>
      </c>
      <c r="AL72" s="125">
        <f t="shared" si="26"/>
        <v>0</v>
      </c>
      <c r="AM72" s="125">
        <f t="shared" si="26"/>
        <v>0</v>
      </c>
      <c r="AN72" s="125">
        <f t="shared" si="26"/>
        <v>0</v>
      </c>
      <c r="AO72" s="125">
        <f t="shared" si="26"/>
        <v>0</v>
      </c>
      <c r="AP72" s="125">
        <f t="shared" si="26"/>
        <v>0</v>
      </c>
      <c r="AQ72" s="125">
        <f t="shared" si="26"/>
        <v>0</v>
      </c>
      <c r="AR72" s="125">
        <f t="shared" si="26"/>
        <v>0</v>
      </c>
      <c r="AS72" s="125">
        <f t="shared" si="26"/>
        <v>0</v>
      </c>
      <c r="AT72" s="125">
        <f t="shared" si="26"/>
        <v>0</v>
      </c>
      <c r="AU72" s="125">
        <f t="shared" si="26"/>
        <v>0</v>
      </c>
      <c r="AV72" s="125">
        <f t="shared" si="26"/>
        <v>0</v>
      </c>
      <c r="AW72" s="125">
        <f t="shared" si="26"/>
        <v>0</v>
      </c>
      <c r="AX72" s="125">
        <f t="shared" si="26"/>
        <v>0</v>
      </c>
      <c r="AY72" s="125">
        <f t="shared" si="26"/>
        <v>0</v>
      </c>
    </row>
    <row r="73" spans="1:52" s="51" customFormat="1" ht="13.5" customHeight="1">
      <c r="A73" s="125" t="s">
        <v>662</v>
      </c>
      <c r="B73" s="125">
        <f>SUM(B69:B72)</f>
        <v>0</v>
      </c>
      <c r="C73" s="125">
        <f t="shared" ref="C73:AG73" si="27">SUM(C69:C72)</f>
        <v>0</v>
      </c>
      <c r="D73" s="125">
        <f t="shared" si="27"/>
        <v>0</v>
      </c>
      <c r="E73" s="125">
        <f t="shared" si="27"/>
        <v>0</v>
      </c>
      <c r="F73" s="125">
        <f t="shared" si="27"/>
        <v>0</v>
      </c>
      <c r="G73" s="125">
        <f t="shared" si="27"/>
        <v>0</v>
      </c>
      <c r="H73" s="125">
        <f t="shared" si="27"/>
        <v>0</v>
      </c>
      <c r="I73" s="125">
        <f t="shared" si="27"/>
        <v>0</v>
      </c>
      <c r="J73" s="125">
        <f t="shared" si="27"/>
        <v>0</v>
      </c>
      <c r="K73" s="125">
        <f t="shared" si="27"/>
        <v>0</v>
      </c>
      <c r="L73" s="125">
        <f t="shared" si="27"/>
        <v>0</v>
      </c>
      <c r="M73" s="125">
        <f t="shared" si="27"/>
        <v>0</v>
      </c>
      <c r="N73" s="125">
        <f t="shared" si="27"/>
        <v>0</v>
      </c>
      <c r="O73" s="125">
        <f t="shared" si="27"/>
        <v>0</v>
      </c>
      <c r="P73" s="125">
        <f t="shared" si="27"/>
        <v>0</v>
      </c>
      <c r="Q73" s="125">
        <f t="shared" si="27"/>
        <v>0</v>
      </c>
      <c r="R73" s="125">
        <f t="shared" si="27"/>
        <v>0</v>
      </c>
      <c r="S73" s="125">
        <f t="shared" si="27"/>
        <v>0</v>
      </c>
      <c r="T73" s="125">
        <f t="shared" si="27"/>
        <v>0</v>
      </c>
      <c r="U73" s="125">
        <f t="shared" si="27"/>
        <v>0</v>
      </c>
      <c r="V73" s="125">
        <f t="shared" si="27"/>
        <v>0</v>
      </c>
      <c r="W73" s="125">
        <f t="shared" si="27"/>
        <v>0</v>
      </c>
      <c r="X73" s="125">
        <f t="shared" si="27"/>
        <v>0</v>
      </c>
      <c r="Y73" s="125">
        <f t="shared" si="27"/>
        <v>0</v>
      </c>
      <c r="Z73" s="125">
        <f t="shared" si="27"/>
        <v>0</v>
      </c>
      <c r="AA73" s="125">
        <f t="shared" si="27"/>
        <v>0</v>
      </c>
      <c r="AB73" s="125">
        <f t="shared" si="27"/>
        <v>0</v>
      </c>
      <c r="AC73" s="125">
        <f t="shared" si="27"/>
        <v>0</v>
      </c>
      <c r="AD73" s="125">
        <f t="shared" si="27"/>
        <v>0</v>
      </c>
      <c r="AE73" s="125">
        <f t="shared" si="27"/>
        <v>0</v>
      </c>
      <c r="AF73" s="125">
        <f t="shared" si="27"/>
        <v>0</v>
      </c>
      <c r="AG73" s="125">
        <f t="shared" si="27"/>
        <v>0</v>
      </c>
      <c r="AH73" s="125">
        <f t="shared" ref="AH73:AY73" si="28">SUM(AH69:AH72)</f>
        <v>0</v>
      </c>
      <c r="AI73" s="125">
        <f t="shared" si="28"/>
        <v>0</v>
      </c>
      <c r="AJ73" s="125">
        <f t="shared" si="28"/>
        <v>0</v>
      </c>
      <c r="AK73" s="125">
        <f t="shared" si="28"/>
        <v>0</v>
      </c>
      <c r="AL73" s="125">
        <f t="shared" si="28"/>
        <v>0</v>
      </c>
      <c r="AM73" s="125">
        <f t="shared" si="28"/>
        <v>0</v>
      </c>
      <c r="AN73" s="125">
        <f t="shared" si="28"/>
        <v>0</v>
      </c>
      <c r="AO73" s="125">
        <f t="shared" si="28"/>
        <v>0</v>
      </c>
      <c r="AP73" s="125">
        <f t="shared" si="28"/>
        <v>0</v>
      </c>
      <c r="AQ73" s="125">
        <f t="shared" si="28"/>
        <v>0</v>
      </c>
      <c r="AR73" s="125">
        <f t="shared" si="28"/>
        <v>0</v>
      </c>
      <c r="AS73" s="125">
        <f t="shared" si="28"/>
        <v>0</v>
      </c>
      <c r="AT73" s="125">
        <f t="shared" si="28"/>
        <v>0</v>
      </c>
      <c r="AU73" s="125">
        <f t="shared" si="28"/>
        <v>0</v>
      </c>
      <c r="AV73" s="125">
        <f t="shared" si="28"/>
        <v>0</v>
      </c>
      <c r="AW73" s="125">
        <f t="shared" si="28"/>
        <v>0</v>
      </c>
      <c r="AX73" s="125">
        <f t="shared" si="28"/>
        <v>0</v>
      </c>
      <c r="AY73" s="125">
        <f t="shared" si="28"/>
        <v>0</v>
      </c>
    </row>
    <row r="74" spans="1:52" s="51" customFormat="1" ht="13.5" customHeight="1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7"/>
    </row>
    <row r="75" spans="1:52" s="51" customFormat="1" ht="13.5" customHeight="1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7"/>
      <c r="AZ75" s="57"/>
    </row>
    <row r="76" spans="1:52">
      <c r="B76" s="876"/>
      <c r="C76" s="876"/>
      <c r="D76" s="130"/>
      <c r="E76" s="130"/>
      <c r="F76" s="130"/>
      <c r="G76" s="130"/>
      <c r="H76" s="130"/>
      <c r="I76" s="130"/>
      <c r="J76" s="130"/>
      <c r="K76" s="130"/>
      <c r="L76" s="130"/>
    </row>
    <row r="79" spans="1:52" ht="15">
      <c r="A79" s="101"/>
      <c r="B79" s="101" t="s">
        <v>232</v>
      </c>
    </row>
    <row r="80" spans="1:52" ht="15">
      <c r="A80" s="136" t="s">
        <v>233</v>
      </c>
      <c r="B80" s="106">
        <v>3</v>
      </c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</row>
    <row r="81" spans="1:51" ht="15">
      <c r="A81" s="136" t="s">
        <v>234</v>
      </c>
      <c r="B81" s="109">
        <v>24</v>
      </c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</row>
    <row r="82" spans="1:51" ht="15">
      <c r="A82" s="137" t="s">
        <v>235</v>
      </c>
      <c r="B82" s="780" t="s">
        <v>236</v>
      </c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</row>
    <row r="83" spans="1:51">
      <c r="A83" s="105">
        <v>0</v>
      </c>
      <c r="B83" s="138">
        <v>100</v>
      </c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</row>
    <row r="84" spans="1:51">
      <c r="A84" s="127">
        <v>1</v>
      </c>
      <c r="B84" s="138">
        <v>80</v>
      </c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</row>
    <row r="85" spans="1:51">
      <c r="A85" s="127">
        <v>2</v>
      </c>
      <c r="B85" s="138">
        <v>64</v>
      </c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</row>
    <row r="86" spans="1:51">
      <c r="A86" s="127">
        <v>3</v>
      </c>
      <c r="B86" s="138">
        <v>51.2</v>
      </c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</row>
    <row r="87" spans="1:51">
      <c r="A87" s="127">
        <v>4</v>
      </c>
      <c r="B87" s="138">
        <v>40.960000000000008</v>
      </c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</row>
    <row r="88" spans="1:51">
      <c r="A88" s="127">
        <v>5</v>
      </c>
      <c r="B88" s="138">
        <v>32.768000000000008</v>
      </c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</row>
    <row r="89" spans="1:51">
      <c r="A89" s="127">
        <v>6</v>
      </c>
      <c r="B89" s="138">
        <v>26.214400000000008</v>
      </c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</row>
    <row r="90" spans="1:51">
      <c r="A90" s="127">
        <v>7</v>
      </c>
      <c r="B90" s="138">
        <v>20.971520000000009</v>
      </c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</row>
    <row r="91" spans="1:51">
      <c r="A91" s="127">
        <v>8</v>
      </c>
      <c r="B91" s="138">
        <v>16.777216000000006</v>
      </c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</row>
    <row r="92" spans="1:51">
      <c r="A92" s="127">
        <v>9</v>
      </c>
      <c r="B92" s="138">
        <v>13.421772800000006</v>
      </c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</row>
    <row r="93" spans="1:51">
      <c r="A93" s="127">
        <v>10</v>
      </c>
      <c r="B93" s="138">
        <v>10.737418240000006</v>
      </c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</row>
    <row r="94" spans="1:51">
      <c r="A94" s="127">
        <v>11</v>
      </c>
      <c r="B94" s="138">
        <v>8.5899345920000041</v>
      </c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</row>
    <row r="95" spans="1:51">
      <c r="A95" s="127">
        <v>12</v>
      </c>
      <c r="B95" s="138">
        <v>6.8719476736000038</v>
      </c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</row>
    <row r="96" spans="1:51">
      <c r="A96" s="127">
        <v>13</v>
      </c>
      <c r="B96" s="138">
        <v>5.4975581388800032</v>
      </c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</row>
    <row r="97" spans="1:51">
      <c r="A97" s="127">
        <v>14</v>
      </c>
      <c r="B97" s="138">
        <v>4.3980465111040026</v>
      </c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</row>
    <row r="98" spans="1:51">
      <c r="A98" s="127">
        <v>15</v>
      </c>
      <c r="B98" s="138">
        <v>3.5184372088832023</v>
      </c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</row>
    <row r="99" spans="1:51">
      <c r="A99" s="127">
        <v>16</v>
      </c>
      <c r="B99" s="138">
        <v>2.8147497671065622</v>
      </c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</row>
    <row r="100" spans="1:51">
      <c r="A100" s="127">
        <v>17</v>
      </c>
      <c r="B100" s="138">
        <v>2.25179981368525</v>
      </c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</row>
    <row r="101" spans="1:51">
      <c r="A101" s="127">
        <v>18</v>
      </c>
      <c r="B101" s="138">
        <v>1.8014398509482001</v>
      </c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</row>
    <row r="102" spans="1:51">
      <c r="A102" s="127">
        <v>19</v>
      </c>
      <c r="B102" s="138">
        <v>1.4411518807585602</v>
      </c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</row>
    <row r="103" spans="1:51">
      <c r="A103" s="127">
        <v>20</v>
      </c>
      <c r="B103" s="138">
        <v>1.1529215046068482</v>
      </c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</row>
    <row r="104" spans="1:51">
      <c r="A104" s="127">
        <v>21</v>
      </c>
      <c r="B104" s="138">
        <v>0.92233720368547856</v>
      </c>
    </row>
    <row r="105" spans="1:51">
      <c r="A105" s="127">
        <v>22</v>
      </c>
      <c r="B105" s="138">
        <v>0.73786976294838291</v>
      </c>
    </row>
    <row r="106" spans="1:51">
      <c r="A106" s="127">
        <v>23</v>
      </c>
      <c r="B106" s="138">
        <v>0.59029581035870637</v>
      </c>
    </row>
    <row r="107" spans="1:51">
      <c r="A107" s="127">
        <v>24</v>
      </c>
      <c r="B107" s="138">
        <v>0.4722366482869651</v>
      </c>
    </row>
    <row r="108" spans="1:51">
      <c r="A108" s="127">
        <v>25</v>
      </c>
      <c r="B108" s="138">
        <v>0.3777893186295721</v>
      </c>
    </row>
    <row r="109" spans="1:51">
      <c r="A109" s="127">
        <v>26</v>
      </c>
      <c r="B109" s="138">
        <v>0.30223145490365771</v>
      </c>
    </row>
    <row r="110" spans="1:51">
      <c r="A110" s="127">
        <v>27</v>
      </c>
      <c r="B110" s="138">
        <v>0.24178516392292618</v>
      </c>
    </row>
    <row r="111" spans="1:51">
      <c r="A111" s="127">
        <v>28</v>
      </c>
      <c r="B111" s="138">
        <v>0.19342813113834095</v>
      </c>
    </row>
    <row r="112" spans="1:51">
      <c r="A112" s="127">
        <v>29</v>
      </c>
      <c r="B112" s="138">
        <v>0.15474250491067276</v>
      </c>
    </row>
    <row r="113" spans="1:2">
      <c r="A113" s="127">
        <v>30</v>
      </c>
      <c r="B113" s="138">
        <v>0.12379400392853822</v>
      </c>
    </row>
    <row r="114" spans="1:2">
      <c r="A114" s="127">
        <v>31</v>
      </c>
      <c r="B114" s="138">
        <v>9.9035203142830583E-2</v>
      </c>
    </row>
    <row r="115" spans="1:2">
      <c r="A115" s="127">
        <v>32</v>
      </c>
      <c r="B115" s="138">
        <v>7.9228162514264469E-2</v>
      </c>
    </row>
    <row r="116" spans="1:2">
      <c r="A116" s="127">
        <v>33</v>
      </c>
      <c r="B116" s="138">
        <v>6.3382530011411573E-2</v>
      </c>
    </row>
    <row r="117" spans="1:2">
      <c r="A117" s="127">
        <v>34</v>
      </c>
      <c r="B117" s="138">
        <v>5.0706024009129262E-2</v>
      </c>
    </row>
    <row r="118" spans="1:2">
      <c r="A118" s="127">
        <v>35</v>
      </c>
      <c r="B118" s="138">
        <v>4.0564819207303413E-2</v>
      </c>
    </row>
    <row r="119" spans="1:2">
      <c r="A119" s="127">
        <v>36</v>
      </c>
      <c r="B119" s="138">
        <v>3.2451855365842733E-2</v>
      </c>
    </row>
    <row r="120" spans="1:2">
      <c r="A120" s="127">
        <v>37</v>
      </c>
      <c r="B120" s="138">
        <v>2.5961484292674187E-2</v>
      </c>
    </row>
    <row r="121" spans="1:2">
      <c r="A121" s="127">
        <v>38</v>
      </c>
      <c r="B121" s="138">
        <v>2.0769187434139351E-2</v>
      </c>
    </row>
    <row r="122" spans="1:2">
      <c r="A122" s="127">
        <v>39</v>
      </c>
      <c r="B122" s="138">
        <v>1.6615349947311481E-2</v>
      </c>
    </row>
    <row r="123" spans="1:2">
      <c r="A123" s="127">
        <v>40</v>
      </c>
      <c r="B123" s="138">
        <v>1.3292279957849186E-2</v>
      </c>
    </row>
    <row r="124" spans="1:2">
      <c r="A124" s="127">
        <v>41</v>
      </c>
      <c r="B124" s="138">
        <v>1.0633823966279349E-2</v>
      </c>
    </row>
    <row r="125" spans="1:2">
      <c r="A125" s="127">
        <v>42</v>
      </c>
      <c r="B125" s="138">
        <v>8.5070591730234801E-3</v>
      </c>
    </row>
    <row r="126" spans="1:2">
      <c r="A126" s="127">
        <v>43</v>
      </c>
      <c r="B126" s="138">
        <v>6.8056473384187841E-3</v>
      </c>
    </row>
    <row r="127" spans="1:2">
      <c r="A127" s="127">
        <v>44</v>
      </c>
      <c r="B127" s="138">
        <v>5.4445178707350278E-3</v>
      </c>
    </row>
    <row r="128" spans="1:2">
      <c r="A128" s="127">
        <v>45</v>
      </c>
      <c r="B128" s="138">
        <v>4.3556142965880222E-3</v>
      </c>
    </row>
    <row r="129" spans="1:2">
      <c r="A129" s="127">
        <v>46</v>
      </c>
      <c r="B129" s="138">
        <v>3.4844914372704179E-3</v>
      </c>
    </row>
    <row r="130" spans="1:2">
      <c r="A130" s="127">
        <v>47</v>
      </c>
      <c r="B130" s="138">
        <v>2.7875931498163344E-3</v>
      </c>
    </row>
    <row r="131" spans="1:2">
      <c r="A131" s="127">
        <v>48</v>
      </c>
      <c r="B131" s="138">
        <v>2.2300745198530676E-3</v>
      </c>
    </row>
    <row r="132" spans="1:2">
      <c r="A132" s="127">
        <v>49</v>
      </c>
      <c r="B132" s="138">
        <v>1.7840596158824541E-3</v>
      </c>
    </row>
    <row r="133" spans="1:2">
      <c r="A133" s="127">
        <v>50</v>
      </c>
      <c r="B133" s="138">
        <v>1.4272476927059633E-3</v>
      </c>
    </row>
    <row r="134" spans="1:2">
      <c r="A134" s="127">
        <v>51</v>
      </c>
      <c r="B134" s="138">
        <v>1.1417981541647707E-3</v>
      </c>
    </row>
    <row r="135" spans="1:2">
      <c r="A135" s="127">
        <v>52</v>
      </c>
      <c r="B135" s="138">
        <v>9.1343852333181661E-4</v>
      </c>
    </row>
    <row r="136" spans="1:2">
      <c r="A136" s="127">
        <v>53</v>
      </c>
      <c r="B136" s="138">
        <v>7.3075081866545331E-4</v>
      </c>
    </row>
    <row r="137" spans="1:2">
      <c r="A137" s="127">
        <v>54</v>
      </c>
      <c r="B137" s="138">
        <v>5.8460065493236269E-4</v>
      </c>
    </row>
    <row r="138" spans="1:2">
      <c r="A138" s="127">
        <v>55</v>
      </c>
      <c r="B138" s="138">
        <v>4.676805239458902E-4</v>
      </c>
    </row>
    <row r="139" spans="1:2">
      <c r="A139" s="127">
        <v>56</v>
      </c>
      <c r="B139" s="138">
        <v>3.7414441915671219E-4</v>
      </c>
    </row>
    <row r="140" spans="1:2">
      <c r="A140" s="127">
        <v>57</v>
      </c>
      <c r="B140" s="138">
        <v>2.9931553532536978E-4</v>
      </c>
    </row>
    <row r="141" spans="1:2">
      <c r="A141" s="127">
        <v>58</v>
      </c>
      <c r="B141" s="138">
        <v>2.3945242826029585E-4</v>
      </c>
    </row>
    <row r="142" spans="1:2">
      <c r="A142" s="127">
        <v>59</v>
      </c>
      <c r="B142" s="138">
        <v>1.9156194260823669E-4</v>
      </c>
    </row>
    <row r="143" spans="1:2">
      <c r="A143" s="127">
        <v>60</v>
      </c>
      <c r="B143" s="138">
        <v>1.5324955408658938E-4</v>
      </c>
    </row>
  </sheetData>
  <dataConsolidate/>
  <mergeCells count="8">
    <mergeCell ref="J10:K10"/>
    <mergeCell ref="A8:B8"/>
    <mergeCell ref="A14:B14"/>
    <mergeCell ref="M2:N2"/>
    <mergeCell ref="A2:B2"/>
    <mergeCell ref="D2:E2"/>
    <mergeCell ref="G2:H2"/>
    <mergeCell ref="J2:K2"/>
  </mergeCells>
  <conditionalFormatting sqref="L33:N33 L50:N50 M58:AY59">
    <cfRule type="expression" dxfId="21" priority="21" stopIfTrue="1">
      <formula>AND(OR(L33&lt;&gt;0,#REF!&lt;&gt;0),ISBLANK(L33)=FALSE)</formula>
    </cfRule>
  </conditionalFormatting>
  <conditionalFormatting sqref="E4 E6 E9:E13 B4:B6 B9:B12 E15:E17">
    <cfRule type="expression" dxfId="20" priority="20" stopIfTrue="1">
      <formula>#REF!&lt;&gt;""</formula>
    </cfRule>
  </conditionalFormatting>
  <conditionalFormatting sqref="H5">
    <cfRule type="cellIs" dxfId="19" priority="18" operator="lessThan">
      <formula>0</formula>
    </cfRule>
    <cfRule type="cellIs" dxfId="18" priority="19" operator="greaterThan">
      <formula>1</formula>
    </cfRule>
  </conditionalFormatting>
  <conditionalFormatting sqref="H11 H15:H16">
    <cfRule type="cellIs" dxfId="17" priority="17" operator="lessThan">
      <formula>0</formula>
    </cfRule>
  </conditionalFormatting>
  <conditionalFormatting sqref="L68:N68">
    <cfRule type="expression" dxfId="16" priority="11" stopIfTrue="1">
      <formula>AND(OR(L68&lt;&gt;0,#REF!&lt;&gt;0),ISBLANK(L68)=FALSE)</formula>
    </cfRule>
  </conditionalFormatting>
  <conditionalFormatting sqref="L50:N50 M58:AF59">
    <cfRule type="expression" dxfId="15" priority="10" stopIfTrue="1">
      <formula>AND(OR(L50&lt;&gt;0,#REF!&lt;&gt;0),ISBLANK(L50)=FALSE)</formula>
    </cfRule>
  </conditionalFormatting>
  <conditionalFormatting sqref="E4 E6 E9:E13 B4:B6 B9:B12 E15:E17">
    <cfRule type="expression" dxfId="14" priority="5" stopIfTrue="1">
      <formula>#REF!&lt;&gt;""</formula>
    </cfRule>
  </conditionalFormatting>
  <conditionalFormatting sqref="H5">
    <cfRule type="cellIs" dxfId="13" priority="3" operator="lessThan">
      <formula>0</formula>
    </cfRule>
    <cfRule type="cellIs" dxfId="12" priority="4" operator="greaterThan">
      <formula>1</formula>
    </cfRule>
  </conditionalFormatting>
  <conditionalFormatting sqref="H11 H15:H16">
    <cfRule type="cellIs" dxfId="11" priority="2" operator="lessThan">
      <formula>0</formula>
    </cfRule>
  </conditionalFormatting>
  <conditionalFormatting sqref="L33:N33 L50:N50 M58:AF59">
    <cfRule type="expression" dxfId="10" priority="1" stopIfTrue="1">
      <formula>AND(OR(L33&lt;&gt;0,#REF!&lt;&gt;0),ISBLANK(L33)=FALSE)</formula>
    </cfRule>
  </conditionalFormatting>
  <dataValidations count="7">
    <dataValidation type="list" allowBlank="1" showInputMessage="1" showErrorMessage="1" sqref="K25">
      <formula1>"0%,50%,100%"</formula1>
    </dataValidation>
    <dataValidation type="list" allowBlank="1" showInputMessage="1" showErrorMessage="1" sqref="K24">
      <formula1>"0%,25%,50%,100%"</formula1>
    </dataValidation>
    <dataValidation type="list" allowBlank="1" showInputMessage="1" showErrorMessage="1" sqref="E3">
      <formula1>"Single Premium,Monthly Periodic Premium, Yearly Periodic Premium"</formula1>
    </dataValidation>
    <dataValidation type="list" allowBlank="1" showInputMessage="1" showErrorMessage="1" sqref="B7">
      <formula1>"Retail,Non Retail"</formula1>
    </dataValidation>
    <dataValidation type="list" allowBlank="1" showInputMessage="1" showErrorMessage="1" sqref="B13">
      <formula1>paramReass</formula1>
    </dataValidation>
    <dataValidation type="list" allowBlank="1" showInputMessage="1" showErrorMessage="1" sqref="B12 E6">
      <formula1>"Yes,No"</formula1>
    </dataValidation>
    <dataValidation type="list" allowBlank="1" showInputMessage="1" showErrorMessage="1" sqref="B3">
      <formula1>Countries</formula1>
    </dataValidation>
  </dataValidations>
  <pageMargins left="0.78740157499999996" right="0.78740157499999996" top="0.984251969" bottom="0.984251969" header="0.4921259845" footer="0.4921259845"/>
  <pageSetup paperSize="9" scale="16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3" tint="-0.249977111117893"/>
  </sheetPr>
  <dimension ref="A2:IV192"/>
  <sheetViews>
    <sheetView showGridLines="0" topLeftCell="A49" zoomScale="75" zoomScaleNormal="75" workbookViewId="0">
      <selection activeCell="B48" sqref="B48"/>
    </sheetView>
  </sheetViews>
  <sheetFormatPr baseColWidth="10" defaultRowHeight="12.75" outlineLevelRow="1"/>
  <cols>
    <col min="1" max="1" width="62.5703125" style="139" customWidth="1"/>
    <col min="2" max="2" width="22" style="139" customWidth="1"/>
    <col min="3" max="3" width="17.28515625" style="139" bestFit="1" customWidth="1"/>
    <col min="4" max="4" width="22.42578125" style="139" customWidth="1"/>
    <col min="5" max="5" width="15" style="139" customWidth="1"/>
    <col min="6" max="6" width="20.28515625" style="139" customWidth="1"/>
    <col min="7" max="7" width="17.28515625" style="139" customWidth="1"/>
    <col min="8" max="8" width="11.42578125" style="139"/>
    <col min="9" max="9" width="14.140625" style="139" bestFit="1" customWidth="1"/>
    <col min="10" max="10" width="11.5703125" style="139" bestFit="1" customWidth="1"/>
    <col min="11" max="11" width="13.42578125" style="139" bestFit="1" customWidth="1"/>
    <col min="12" max="13" width="11.5703125" style="139" bestFit="1" customWidth="1"/>
    <col min="14" max="14" width="13.28515625" style="139" customWidth="1"/>
    <col min="15" max="15" width="13.140625" style="139" bestFit="1" customWidth="1"/>
    <col min="16" max="16" width="15.140625" style="139" bestFit="1" customWidth="1"/>
    <col min="17" max="17" width="16.28515625" style="139" bestFit="1" customWidth="1"/>
    <col min="18" max="22" width="11.42578125" style="139"/>
    <col min="23" max="23" width="11.5703125" style="139" bestFit="1" customWidth="1"/>
    <col min="24" max="24" width="11.42578125" style="139"/>
    <col min="25" max="26" width="11.5703125" style="139" bestFit="1" customWidth="1"/>
    <col min="27" max="30" width="11.42578125" style="139"/>
    <col min="31" max="31" width="12.85546875" style="139" bestFit="1" customWidth="1"/>
    <col min="32" max="32" width="13.28515625" style="139" bestFit="1" customWidth="1"/>
    <col min="33" max="33" width="11.42578125" style="139"/>
    <col min="34" max="34" width="18.7109375" style="139" customWidth="1"/>
    <col min="35" max="38" width="11.42578125" style="139"/>
    <col min="39" max="39" width="15.28515625" style="139" customWidth="1"/>
    <col min="40" max="40" width="14.140625" style="139" customWidth="1"/>
    <col min="41" max="41" width="11.42578125" style="139"/>
    <col min="42" max="42" width="17.85546875" style="139" customWidth="1"/>
    <col min="43" max="43" width="17.140625" style="139" bestFit="1" customWidth="1"/>
    <col min="44" max="44" width="11.42578125" style="139"/>
    <col min="45" max="45" width="11.7109375" style="139" bestFit="1" customWidth="1"/>
    <col min="46" max="48" width="11.42578125" style="139"/>
    <col min="49" max="49" width="14.85546875" style="139" customWidth="1"/>
    <col min="50" max="16384" width="11.42578125" style="139"/>
  </cols>
  <sheetData>
    <row r="2" spans="1:51" ht="13.5" thickBot="1"/>
    <row r="3" spans="1:51" ht="30.75" thickBot="1">
      <c r="B3" s="777" t="s">
        <v>237</v>
      </c>
      <c r="C3" s="140" t="s">
        <v>238</v>
      </c>
      <c r="E3" s="934" t="s">
        <v>731</v>
      </c>
      <c r="F3" s="141"/>
      <c r="G3" s="141"/>
    </row>
    <row r="4" spans="1:51" ht="15">
      <c r="A4" s="776" t="s">
        <v>239</v>
      </c>
      <c r="B4" s="670" t="e">
        <f ca="1">2*SUMPRODUCT(B$15:AY$15,B$22:AY$22)/(SUMPRODUCT(B$18:AY$18,B$22:AY$22)+SUMPRODUCT(B$19:AY$19,B$22:AY$22))+Cap_Rem_Rate*(1-Tax_Rate)</f>
        <v>#DIV/0!</v>
      </c>
      <c r="C4" s="143" t="e">
        <f>2*SUMPRODUCT(B$15:AY$15,B$22:AY$22)/(SUMPRODUCT(B$16:AY$16,B$22:AY$22)+SUMPRODUCT(B$17:AY$17,B$22:AY$22))+Cap_Rem_Rate*(1-Tax_Rate)</f>
        <v>#DIV/0!</v>
      </c>
      <c r="E4" s="935" t="e">
        <f>2*SUMPRODUCT(B$15:AY$15,B$22:AY$22)/(SUMPRODUCT(B$20:AY$20,B$22:AY$22)+SUMPRODUCT(B$21:AY$21,B$22:AY$22))+Cap_Rem_Rate*(1-Tax_Rate)</f>
        <v>#DIV/0!</v>
      </c>
      <c r="F4" s="141"/>
      <c r="G4" s="141"/>
    </row>
    <row r="5" spans="1:51" ht="15">
      <c r="A5" s="142" t="s">
        <v>203</v>
      </c>
      <c r="B5" s="144" t="str">
        <f>IF(TBQ+IQ&gt;0,B75*B90*2/(TBQ+IQ)+Upfront_Payment,"H3 approval needed")</f>
        <v>H3 approval needed</v>
      </c>
      <c r="C5" s="145" t="str">
        <f>IF(TBQ+IQ&gt;0,B75*B87*2/(TBQ+IQ)+Upfront_Payment,"H3 approval needed")</f>
        <v>H3 approval needed</v>
      </c>
    </row>
    <row r="6" spans="1:51" ht="13.5" thickBot="1">
      <c r="A6" s="146" t="s">
        <v>240</v>
      </c>
      <c r="B6" s="147" t="e">
        <f ca="1">IF(Q11=0,0,OFFSET(A27,0,B94)/SUM(OFFSET(A27:A31,0,B94)))</f>
        <v>#DIV/0!</v>
      </c>
      <c r="C6" s="148"/>
    </row>
    <row r="7" spans="1:51">
      <c r="A7" s="149"/>
      <c r="B7" s="149"/>
      <c r="C7" s="150"/>
    </row>
    <row r="8" spans="1:51" ht="13.5" customHeight="1">
      <c r="A8" s="151" t="s">
        <v>241</v>
      </c>
    </row>
    <row r="9" spans="1:51" ht="3.75" customHeight="1"/>
    <row r="10" spans="1:51" ht="51">
      <c r="A10" s="152" t="s">
        <v>203</v>
      </c>
      <c r="B10" s="153" t="s">
        <v>242</v>
      </c>
      <c r="C10" s="153" t="s">
        <v>204</v>
      </c>
      <c r="D10" s="153" t="s">
        <v>243</v>
      </c>
      <c r="E10" s="153" t="s">
        <v>244</v>
      </c>
      <c r="F10" s="153" t="s">
        <v>245</v>
      </c>
      <c r="G10" s="153" t="s">
        <v>246</v>
      </c>
      <c r="H10" s="153" t="s">
        <v>247</v>
      </c>
      <c r="I10" s="153" t="s">
        <v>248</v>
      </c>
      <c r="J10" s="153" t="s">
        <v>249</v>
      </c>
      <c r="K10" s="153" t="s">
        <v>13</v>
      </c>
      <c r="L10" s="153" t="s">
        <v>212</v>
      </c>
      <c r="M10" s="153" t="s">
        <v>14</v>
      </c>
      <c r="N10" s="153" t="s">
        <v>15</v>
      </c>
      <c r="O10" s="153" t="s">
        <v>250</v>
      </c>
      <c r="P10" s="153" t="s">
        <v>251</v>
      </c>
      <c r="Q10" s="153" t="s">
        <v>252</v>
      </c>
    </row>
    <row r="11" spans="1:51" s="686" customFormat="1" ht="13.5" customHeight="1">
      <c r="A11" s="685" t="str">
        <f>C5</f>
        <v>H3 approval needed</v>
      </c>
      <c r="B11" s="685" t="e">
        <f>E11*G11</f>
        <v>#DIV/0!</v>
      </c>
      <c r="C11" s="685">
        <f>Inputs!K20</f>
        <v>0</v>
      </c>
      <c r="D11" s="685">
        <f>Inputs!K21</f>
        <v>0</v>
      </c>
      <c r="E11" s="685" t="e">
        <f>Inputs!K23</f>
        <v>#DIV/0!</v>
      </c>
      <c r="F11" s="685">
        <f>Prem_Revisability_Delay</f>
        <v>0</v>
      </c>
      <c r="G11" s="685">
        <f>Inputs!K22</f>
        <v>0</v>
      </c>
      <c r="H11" s="685" t="str">
        <f>B79</f>
        <v>Cut-off</v>
      </c>
      <c r="I11" s="687">
        <f>TLR</f>
        <v>0</v>
      </c>
      <c r="J11" s="687">
        <f>Inputs!K24</f>
        <v>0</v>
      </c>
      <c r="K11" s="687">
        <f>Inputs!K25</f>
        <v>0</v>
      </c>
      <c r="L11" s="685">
        <f>Inputs!K26</f>
        <v>0</v>
      </c>
      <c r="M11" s="687" t="e">
        <f>C4</f>
        <v>#DIV/0!</v>
      </c>
      <c r="N11" s="687" t="e">
        <f ca="1">B4</f>
        <v>#DIV/0!</v>
      </c>
      <c r="O11" s="685" t="str">
        <f>B5</f>
        <v>H3 approval needed</v>
      </c>
      <c r="P11" s="687" t="e">
        <f ca="1">B6</f>
        <v>#DIV/0!</v>
      </c>
      <c r="Q11" s="685" t="e">
        <f ca="1">MAX(B19:AY19)</f>
        <v>#DIV/0!</v>
      </c>
    </row>
    <row r="12" spans="1:51" ht="13.5" customHeight="1"/>
    <row r="14" spans="1:51" s="51" customFormat="1" ht="15">
      <c r="A14" s="152" t="s">
        <v>253</v>
      </c>
      <c r="B14" s="154">
        <v>1</v>
      </c>
      <c r="C14" s="154">
        <v>2</v>
      </c>
      <c r="D14" s="154">
        <v>3</v>
      </c>
      <c r="E14" s="154">
        <v>4</v>
      </c>
      <c r="F14" s="154">
        <v>5</v>
      </c>
      <c r="G14" s="154">
        <v>6</v>
      </c>
      <c r="H14" s="154">
        <v>7</v>
      </c>
      <c r="I14" s="154">
        <v>8</v>
      </c>
      <c r="J14" s="154">
        <v>9</v>
      </c>
      <c r="K14" s="154">
        <v>10</v>
      </c>
      <c r="L14" s="154">
        <v>11</v>
      </c>
      <c r="M14" s="154">
        <v>12</v>
      </c>
      <c r="N14" s="154">
        <v>13</v>
      </c>
      <c r="O14" s="154">
        <v>14</v>
      </c>
      <c r="P14" s="154">
        <v>15</v>
      </c>
      <c r="Q14" s="154">
        <v>16</v>
      </c>
      <c r="R14" s="154">
        <v>17</v>
      </c>
      <c r="S14" s="154">
        <v>18</v>
      </c>
      <c r="T14" s="154">
        <v>19</v>
      </c>
      <c r="U14" s="154">
        <v>20</v>
      </c>
      <c r="V14" s="154">
        <v>21</v>
      </c>
      <c r="W14" s="154">
        <v>22</v>
      </c>
      <c r="X14" s="154">
        <v>23</v>
      </c>
      <c r="Y14" s="154">
        <v>24</v>
      </c>
      <c r="Z14" s="154">
        <v>25</v>
      </c>
      <c r="AA14" s="154">
        <v>26</v>
      </c>
      <c r="AB14" s="154">
        <v>27</v>
      </c>
      <c r="AC14" s="154">
        <v>28</v>
      </c>
      <c r="AD14" s="154">
        <v>29</v>
      </c>
      <c r="AE14" s="154">
        <v>30</v>
      </c>
      <c r="AF14" s="154">
        <v>31</v>
      </c>
      <c r="AG14" s="154">
        <v>32</v>
      </c>
      <c r="AH14" s="154">
        <v>33</v>
      </c>
      <c r="AI14" s="154">
        <v>34</v>
      </c>
      <c r="AJ14" s="154">
        <v>35</v>
      </c>
      <c r="AK14" s="154">
        <v>36</v>
      </c>
      <c r="AL14" s="154">
        <v>37</v>
      </c>
      <c r="AM14" s="154">
        <v>38</v>
      </c>
      <c r="AN14" s="154">
        <v>39</v>
      </c>
      <c r="AO14" s="154">
        <v>40</v>
      </c>
      <c r="AP14" s="154">
        <v>41</v>
      </c>
      <c r="AQ14" s="154">
        <v>42</v>
      </c>
      <c r="AR14" s="154">
        <v>43</v>
      </c>
      <c r="AS14" s="154">
        <v>44</v>
      </c>
      <c r="AT14" s="154">
        <v>45</v>
      </c>
      <c r="AU14" s="154">
        <v>46</v>
      </c>
      <c r="AV14" s="154">
        <v>47</v>
      </c>
      <c r="AW14" s="154">
        <v>48</v>
      </c>
      <c r="AX14" s="154">
        <v>49</v>
      </c>
      <c r="AY14" s="154">
        <v>50</v>
      </c>
    </row>
    <row r="15" spans="1:51" s="51" customFormat="1">
      <c r="A15" s="155" t="s">
        <v>254</v>
      </c>
      <c r="B15" s="156">
        <f>(Inputs!B62-Inputs!B63)*(1-Tax_Rate)</f>
        <v>0</v>
      </c>
      <c r="C15" s="156">
        <f>(Inputs!C62-Inputs!C63)*(1-Tax_Rate)</f>
        <v>0</v>
      </c>
      <c r="D15" s="156">
        <f>(Inputs!D62-Inputs!D63)*(1-Tax_Rate)</f>
        <v>0</v>
      </c>
      <c r="E15" s="156">
        <f>(Inputs!E62-Inputs!E63)*(1-Tax_Rate)</f>
        <v>0</v>
      </c>
      <c r="F15" s="156">
        <f>(Inputs!F62-Inputs!F63)*(1-Tax_Rate)</f>
        <v>0</v>
      </c>
      <c r="G15" s="156">
        <f>(Inputs!G62-Inputs!G63)*(1-Tax_Rate)</f>
        <v>0</v>
      </c>
      <c r="H15" s="156">
        <f>(Inputs!H62-Inputs!H63)*(1-Tax_Rate)</f>
        <v>0</v>
      </c>
      <c r="I15" s="156">
        <f>(Inputs!I62-Inputs!I63)*(1-Tax_Rate)</f>
        <v>0</v>
      </c>
      <c r="J15" s="156">
        <f>(Inputs!J62-Inputs!J63)*(1-Tax_Rate)</f>
        <v>0</v>
      </c>
      <c r="K15" s="156">
        <f>(Inputs!K62-Inputs!K63)*(1-Tax_Rate)</f>
        <v>0</v>
      </c>
      <c r="L15" s="156">
        <f>(Inputs!L62-Inputs!L63)*(1-Tax_Rate)</f>
        <v>0</v>
      </c>
      <c r="M15" s="156">
        <f>(Inputs!M62-Inputs!M63)*(1-Tax_Rate)</f>
        <v>0</v>
      </c>
      <c r="N15" s="156">
        <f>(Inputs!N62-Inputs!N63)*(1-Tax_Rate)</f>
        <v>0</v>
      </c>
      <c r="O15" s="156">
        <f>(Inputs!O62-Inputs!O63)*(1-Tax_Rate)</f>
        <v>0</v>
      </c>
      <c r="P15" s="156">
        <f>(Inputs!P62-Inputs!P63)*(1-Tax_Rate)</f>
        <v>0</v>
      </c>
      <c r="Q15" s="156">
        <f>(Inputs!Q62-Inputs!Q63)*(1-Tax_Rate)</f>
        <v>0</v>
      </c>
      <c r="R15" s="156">
        <f>(Inputs!R62-Inputs!R63)*(1-Tax_Rate)</f>
        <v>0</v>
      </c>
      <c r="S15" s="156">
        <f>(Inputs!S62-Inputs!S63)*(1-Tax_Rate)</f>
        <v>0</v>
      </c>
      <c r="T15" s="156">
        <f>(Inputs!T62-Inputs!T63)*(1-Tax_Rate)</f>
        <v>0</v>
      </c>
      <c r="U15" s="156">
        <f>(Inputs!U62-Inputs!U63)*(1-Tax_Rate)</f>
        <v>0</v>
      </c>
      <c r="V15" s="156">
        <f>(Inputs!V62-Inputs!V63)*(1-Tax_Rate)</f>
        <v>0</v>
      </c>
      <c r="W15" s="156">
        <f>(Inputs!W62-Inputs!W63)*(1-Tax_Rate)</f>
        <v>0</v>
      </c>
      <c r="X15" s="156">
        <f>(Inputs!X62-Inputs!X63)*(1-Tax_Rate)</f>
        <v>0</v>
      </c>
      <c r="Y15" s="156">
        <f>(Inputs!Y62-Inputs!Y63)*(1-Tax_Rate)</f>
        <v>0</v>
      </c>
      <c r="Z15" s="156">
        <f>(Inputs!Z62-Inputs!Z63)*(1-Tax_Rate)</f>
        <v>0</v>
      </c>
      <c r="AA15" s="156">
        <f>(Inputs!AA62-Inputs!AA63)*(1-Tax_Rate)</f>
        <v>0</v>
      </c>
      <c r="AB15" s="156">
        <f>(Inputs!AB62-Inputs!AB63)*(1-Tax_Rate)</f>
        <v>0</v>
      </c>
      <c r="AC15" s="156">
        <f>(Inputs!AC62-Inputs!AC63)*(1-Tax_Rate)</f>
        <v>0</v>
      </c>
      <c r="AD15" s="156">
        <f>(Inputs!AD62-Inputs!AD63)*(1-Tax_Rate)</f>
        <v>0</v>
      </c>
      <c r="AE15" s="156">
        <f>(Inputs!AE62-Inputs!AE63)*(1-Tax_Rate)</f>
        <v>0</v>
      </c>
      <c r="AF15" s="156">
        <f>(Inputs!AF62-Inputs!AF63)*(1-Tax_Rate)</f>
        <v>0</v>
      </c>
      <c r="AG15" s="156">
        <f>(Inputs!AG62-Inputs!AG63)*(1-Tax_Rate)</f>
        <v>0</v>
      </c>
      <c r="AH15" s="156">
        <f>(Inputs!AH62-Inputs!AH63)*(1-Tax_Rate)</f>
        <v>0</v>
      </c>
      <c r="AI15" s="156">
        <f>(Inputs!AI62-Inputs!AI63)*(1-Tax_Rate)</f>
        <v>0</v>
      </c>
      <c r="AJ15" s="156">
        <f>(Inputs!AJ62-Inputs!AJ63)*(1-Tax_Rate)</f>
        <v>0</v>
      </c>
      <c r="AK15" s="156">
        <f>(Inputs!AK62-Inputs!AK63)*(1-Tax_Rate)</f>
        <v>0</v>
      </c>
      <c r="AL15" s="156">
        <f>(Inputs!AL62-Inputs!AL63)*(1-Tax_Rate)</f>
        <v>0</v>
      </c>
      <c r="AM15" s="156">
        <f>(Inputs!AM62-Inputs!AM63)*(1-Tax_Rate)</f>
        <v>0</v>
      </c>
      <c r="AN15" s="156">
        <f>(Inputs!AN62-Inputs!AN63)*(1-Tax_Rate)</f>
        <v>0</v>
      </c>
      <c r="AO15" s="156">
        <f>(Inputs!AO62-Inputs!AO63)*(1-Tax_Rate)</f>
        <v>0</v>
      </c>
      <c r="AP15" s="156">
        <f>(Inputs!AP62-Inputs!AP63)*(1-Tax_Rate)</f>
        <v>0</v>
      </c>
      <c r="AQ15" s="156">
        <f>(Inputs!AQ62-Inputs!AQ63)*(1-Tax_Rate)</f>
        <v>0</v>
      </c>
      <c r="AR15" s="156">
        <f>(Inputs!AR62-Inputs!AR63)*(1-Tax_Rate)</f>
        <v>0</v>
      </c>
      <c r="AS15" s="156">
        <f>(Inputs!AS62-Inputs!AS63)*(1-Tax_Rate)</f>
        <v>0</v>
      </c>
      <c r="AT15" s="156">
        <f>(Inputs!AT62-Inputs!AT63)*(1-Tax_Rate)</f>
        <v>0</v>
      </c>
      <c r="AU15" s="156">
        <f>(Inputs!AU62-Inputs!AU63)*(1-Tax_Rate)</f>
        <v>0</v>
      </c>
      <c r="AV15" s="156">
        <f>(Inputs!AV62-Inputs!AV63)*(1-Tax_Rate)</f>
        <v>0</v>
      </c>
      <c r="AW15" s="156">
        <f>(Inputs!AW62-Inputs!AW63)*(1-Tax_Rate)</f>
        <v>0</v>
      </c>
      <c r="AX15" s="156">
        <f>(Inputs!AX62-Inputs!AX63)*(1-Tax_Rate)</f>
        <v>0</v>
      </c>
      <c r="AY15" s="156">
        <f>(Inputs!AY62-Inputs!AY63)*(1-Tax_Rate)</f>
        <v>0</v>
      </c>
    </row>
    <row r="16" spans="1:51" s="51" customFormat="1">
      <c r="A16" s="157" t="s">
        <v>255</v>
      </c>
      <c r="B16" s="158">
        <v>0</v>
      </c>
      <c r="C16" s="158">
        <f>B17</f>
        <v>0</v>
      </c>
      <c r="D16" s="158">
        <f t="shared" ref="D16:AY16" si="0">C17</f>
        <v>0</v>
      </c>
      <c r="E16" s="158">
        <f t="shared" si="0"/>
        <v>0</v>
      </c>
      <c r="F16" s="158">
        <f t="shared" si="0"/>
        <v>0</v>
      </c>
      <c r="G16" s="158">
        <f t="shared" si="0"/>
        <v>0</v>
      </c>
      <c r="H16" s="158">
        <f t="shared" si="0"/>
        <v>0</v>
      </c>
      <c r="I16" s="158">
        <f t="shared" si="0"/>
        <v>0</v>
      </c>
      <c r="J16" s="158">
        <f t="shared" si="0"/>
        <v>0</v>
      </c>
      <c r="K16" s="158">
        <f t="shared" si="0"/>
        <v>0</v>
      </c>
      <c r="L16" s="158">
        <f t="shared" si="0"/>
        <v>0</v>
      </c>
      <c r="M16" s="158">
        <f t="shared" si="0"/>
        <v>0</v>
      </c>
      <c r="N16" s="158">
        <f t="shared" si="0"/>
        <v>0</v>
      </c>
      <c r="O16" s="158">
        <f t="shared" si="0"/>
        <v>0</v>
      </c>
      <c r="P16" s="158">
        <f t="shared" si="0"/>
        <v>0</v>
      </c>
      <c r="Q16" s="158">
        <f t="shared" si="0"/>
        <v>0</v>
      </c>
      <c r="R16" s="158">
        <f t="shared" si="0"/>
        <v>0</v>
      </c>
      <c r="S16" s="158">
        <f t="shared" si="0"/>
        <v>0</v>
      </c>
      <c r="T16" s="158">
        <f t="shared" si="0"/>
        <v>0</v>
      </c>
      <c r="U16" s="158">
        <f t="shared" si="0"/>
        <v>0</v>
      </c>
      <c r="V16" s="158">
        <f t="shared" si="0"/>
        <v>0</v>
      </c>
      <c r="W16" s="158">
        <f t="shared" si="0"/>
        <v>0</v>
      </c>
      <c r="X16" s="158">
        <f t="shared" si="0"/>
        <v>0</v>
      </c>
      <c r="Y16" s="158">
        <f t="shared" si="0"/>
        <v>0</v>
      </c>
      <c r="Z16" s="158">
        <f t="shared" si="0"/>
        <v>0</v>
      </c>
      <c r="AA16" s="158">
        <f t="shared" si="0"/>
        <v>0</v>
      </c>
      <c r="AB16" s="158">
        <f t="shared" si="0"/>
        <v>0</v>
      </c>
      <c r="AC16" s="158">
        <f t="shared" si="0"/>
        <v>0</v>
      </c>
      <c r="AD16" s="158">
        <f t="shared" si="0"/>
        <v>0</v>
      </c>
      <c r="AE16" s="158">
        <f t="shared" si="0"/>
        <v>0</v>
      </c>
      <c r="AF16" s="158">
        <f t="shared" si="0"/>
        <v>0</v>
      </c>
      <c r="AG16" s="158">
        <f t="shared" si="0"/>
        <v>0</v>
      </c>
      <c r="AH16" s="158">
        <f t="shared" si="0"/>
        <v>0</v>
      </c>
      <c r="AI16" s="158">
        <f t="shared" si="0"/>
        <v>0</v>
      </c>
      <c r="AJ16" s="158">
        <f t="shared" si="0"/>
        <v>0</v>
      </c>
      <c r="AK16" s="158">
        <f t="shared" si="0"/>
        <v>0</v>
      </c>
      <c r="AL16" s="158">
        <f t="shared" si="0"/>
        <v>0</v>
      </c>
      <c r="AM16" s="158">
        <f t="shared" si="0"/>
        <v>0</v>
      </c>
      <c r="AN16" s="158">
        <f t="shared" si="0"/>
        <v>0</v>
      </c>
      <c r="AO16" s="158">
        <f t="shared" si="0"/>
        <v>0</v>
      </c>
      <c r="AP16" s="158">
        <f t="shared" si="0"/>
        <v>0</v>
      </c>
      <c r="AQ16" s="158">
        <f t="shared" si="0"/>
        <v>0</v>
      </c>
      <c r="AR16" s="158">
        <f t="shared" si="0"/>
        <v>0</v>
      </c>
      <c r="AS16" s="158">
        <f t="shared" si="0"/>
        <v>0</v>
      </c>
      <c r="AT16" s="158">
        <f t="shared" si="0"/>
        <v>0</v>
      </c>
      <c r="AU16" s="158">
        <f t="shared" si="0"/>
        <v>0</v>
      </c>
      <c r="AV16" s="158">
        <f t="shared" si="0"/>
        <v>0</v>
      </c>
      <c r="AW16" s="158">
        <f t="shared" si="0"/>
        <v>0</v>
      </c>
      <c r="AX16" s="158">
        <f t="shared" si="0"/>
        <v>0</v>
      </c>
      <c r="AY16" s="158">
        <f t="shared" si="0"/>
        <v>0</v>
      </c>
    </row>
    <row r="17" spans="1:51" s="51" customFormat="1">
      <c r="A17" s="157" t="s">
        <v>256</v>
      </c>
      <c r="B17" s="159">
        <f>Inputs!B65</f>
        <v>0</v>
      </c>
      <c r="C17" s="159">
        <f>Inputs!C65</f>
        <v>0</v>
      </c>
      <c r="D17" s="159">
        <f>Inputs!D65</f>
        <v>0</v>
      </c>
      <c r="E17" s="159">
        <f>Inputs!E65</f>
        <v>0</v>
      </c>
      <c r="F17" s="159">
        <f>Inputs!F65</f>
        <v>0</v>
      </c>
      <c r="G17" s="159">
        <f>Inputs!G65</f>
        <v>0</v>
      </c>
      <c r="H17" s="159">
        <f>Inputs!H65</f>
        <v>0</v>
      </c>
      <c r="I17" s="159">
        <f>Inputs!I65</f>
        <v>0</v>
      </c>
      <c r="J17" s="159">
        <f>Inputs!J65</f>
        <v>0</v>
      </c>
      <c r="K17" s="159">
        <f>Inputs!K65</f>
        <v>0</v>
      </c>
      <c r="L17" s="159">
        <f>Inputs!L65</f>
        <v>0</v>
      </c>
      <c r="M17" s="159">
        <f>Inputs!M65</f>
        <v>0</v>
      </c>
      <c r="N17" s="159">
        <f>Inputs!N65</f>
        <v>0</v>
      </c>
      <c r="O17" s="159">
        <f>Inputs!O65</f>
        <v>0</v>
      </c>
      <c r="P17" s="159">
        <f>Inputs!P65</f>
        <v>0</v>
      </c>
      <c r="Q17" s="159">
        <f>Inputs!Q65</f>
        <v>0</v>
      </c>
      <c r="R17" s="159">
        <f>Inputs!R65</f>
        <v>0</v>
      </c>
      <c r="S17" s="159">
        <f>Inputs!S65</f>
        <v>0</v>
      </c>
      <c r="T17" s="159">
        <f>Inputs!T65</f>
        <v>0</v>
      </c>
      <c r="U17" s="159">
        <f>Inputs!U65</f>
        <v>0</v>
      </c>
      <c r="V17" s="159">
        <f>Inputs!V65</f>
        <v>0</v>
      </c>
      <c r="W17" s="159">
        <f>Inputs!W65</f>
        <v>0</v>
      </c>
      <c r="X17" s="159">
        <f>Inputs!X65</f>
        <v>0</v>
      </c>
      <c r="Y17" s="159">
        <f>Inputs!Y65</f>
        <v>0</v>
      </c>
      <c r="Z17" s="159">
        <f>Inputs!Z65</f>
        <v>0</v>
      </c>
      <c r="AA17" s="159">
        <f>Inputs!AA65</f>
        <v>0</v>
      </c>
      <c r="AB17" s="159">
        <f>Inputs!AB65</f>
        <v>0</v>
      </c>
      <c r="AC17" s="159">
        <f>Inputs!AC65</f>
        <v>0</v>
      </c>
      <c r="AD17" s="159">
        <f>Inputs!AD65</f>
        <v>0</v>
      </c>
      <c r="AE17" s="159">
        <f>Inputs!AE65</f>
        <v>0</v>
      </c>
      <c r="AF17" s="159">
        <f>Inputs!AF65</f>
        <v>0</v>
      </c>
      <c r="AG17" s="159">
        <f>Inputs!AG65</f>
        <v>0</v>
      </c>
      <c r="AH17" s="159">
        <f>Inputs!AH65</f>
        <v>0</v>
      </c>
      <c r="AI17" s="159">
        <f>Inputs!AI65</f>
        <v>0</v>
      </c>
      <c r="AJ17" s="159">
        <f>Inputs!AJ65</f>
        <v>0</v>
      </c>
      <c r="AK17" s="159">
        <f>Inputs!AK65</f>
        <v>0</v>
      </c>
      <c r="AL17" s="159">
        <f>Inputs!AL65</f>
        <v>0</v>
      </c>
      <c r="AM17" s="159">
        <f>Inputs!AM65</f>
        <v>0</v>
      </c>
      <c r="AN17" s="159">
        <f>Inputs!AN65</f>
        <v>0</v>
      </c>
      <c r="AO17" s="159">
        <f>Inputs!AO65</f>
        <v>0</v>
      </c>
      <c r="AP17" s="159">
        <f>Inputs!AP65</f>
        <v>0</v>
      </c>
      <c r="AQ17" s="159">
        <f>Inputs!AQ65</f>
        <v>0</v>
      </c>
      <c r="AR17" s="159">
        <f>Inputs!AR65</f>
        <v>0</v>
      </c>
      <c r="AS17" s="159">
        <f>Inputs!AS65</f>
        <v>0</v>
      </c>
      <c r="AT17" s="159">
        <f>Inputs!AT65</f>
        <v>0</v>
      </c>
      <c r="AU17" s="159">
        <f>Inputs!AU65</f>
        <v>0</v>
      </c>
      <c r="AV17" s="159">
        <f>Inputs!AV65</f>
        <v>0</v>
      </c>
      <c r="AW17" s="159">
        <f>Inputs!AW65</f>
        <v>0</v>
      </c>
      <c r="AX17" s="159">
        <f>Inputs!AX65</f>
        <v>0</v>
      </c>
      <c r="AY17" s="159">
        <f>Inputs!AY65</f>
        <v>0</v>
      </c>
    </row>
    <row r="18" spans="1:51" s="51" customFormat="1">
      <c r="A18" s="157" t="s">
        <v>257</v>
      </c>
      <c r="B18" s="158">
        <v>0</v>
      </c>
      <c r="C18" s="158" t="e">
        <f ca="1">B19</f>
        <v>#DIV/0!</v>
      </c>
      <c r="D18" s="158" t="e">
        <f t="shared" ref="D18:AY18" ca="1" si="1">C19</f>
        <v>#DIV/0!</v>
      </c>
      <c r="E18" s="158" t="e">
        <f t="shared" ca="1" si="1"/>
        <v>#DIV/0!</v>
      </c>
      <c r="F18" s="158" t="e">
        <f t="shared" ca="1" si="1"/>
        <v>#DIV/0!</v>
      </c>
      <c r="G18" s="158" t="e">
        <f t="shared" ca="1" si="1"/>
        <v>#DIV/0!</v>
      </c>
      <c r="H18" s="158" t="e">
        <f t="shared" ca="1" si="1"/>
        <v>#DIV/0!</v>
      </c>
      <c r="I18" s="158" t="e">
        <f t="shared" ca="1" si="1"/>
        <v>#DIV/0!</v>
      </c>
      <c r="J18" s="158" t="e">
        <f t="shared" ca="1" si="1"/>
        <v>#DIV/0!</v>
      </c>
      <c r="K18" s="158" t="e">
        <f t="shared" ca="1" si="1"/>
        <v>#DIV/0!</v>
      </c>
      <c r="L18" s="158" t="e">
        <f ca="1">K19</f>
        <v>#DIV/0!</v>
      </c>
      <c r="M18" s="158" t="e">
        <f t="shared" ca="1" si="1"/>
        <v>#DIV/0!</v>
      </c>
      <c r="N18" s="158" t="e">
        <f t="shared" ca="1" si="1"/>
        <v>#DIV/0!</v>
      </c>
      <c r="O18" s="158" t="e">
        <f t="shared" ca="1" si="1"/>
        <v>#DIV/0!</v>
      </c>
      <c r="P18" s="158" t="e">
        <f t="shared" ca="1" si="1"/>
        <v>#DIV/0!</v>
      </c>
      <c r="Q18" s="158" t="e">
        <f t="shared" ca="1" si="1"/>
        <v>#DIV/0!</v>
      </c>
      <c r="R18" s="158" t="e">
        <f t="shared" ca="1" si="1"/>
        <v>#DIV/0!</v>
      </c>
      <c r="S18" s="158" t="e">
        <f t="shared" ca="1" si="1"/>
        <v>#DIV/0!</v>
      </c>
      <c r="T18" s="158" t="e">
        <f t="shared" ca="1" si="1"/>
        <v>#DIV/0!</v>
      </c>
      <c r="U18" s="158" t="e">
        <f t="shared" ca="1" si="1"/>
        <v>#DIV/0!</v>
      </c>
      <c r="V18" s="158" t="e">
        <f t="shared" ca="1" si="1"/>
        <v>#DIV/0!</v>
      </c>
      <c r="W18" s="158" t="e">
        <f t="shared" ca="1" si="1"/>
        <v>#DIV/0!</v>
      </c>
      <c r="X18" s="158" t="e">
        <f t="shared" ca="1" si="1"/>
        <v>#DIV/0!</v>
      </c>
      <c r="Y18" s="158" t="e">
        <f t="shared" ca="1" si="1"/>
        <v>#DIV/0!</v>
      </c>
      <c r="Z18" s="158" t="e">
        <f t="shared" ca="1" si="1"/>
        <v>#DIV/0!</v>
      </c>
      <c r="AA18" s="158" t="e">
        <f t="shared" ca="1" si="1"/>
        <v>#DIV/0!</v>
      </c>
      <c r="AB18" s="158" t="e">
        <f t="shared" ca="1" si="1"/>
        <v>#DIV/0!</v>
      </c>
      <c r="AC18" s="158" t="e">
        <f t="shared" ca="1" si="1"/>
        <v>#DIV/0!</v>
      </c>
      <c r="AD18" s="158" t="e">
        <f t="shared" ca="1" si="1"/>
        <v>#DIV/0!</v>
      </c>
      <c r="AE18" s="158" t="e">
        <f t="shared" ca="1" si="1"/>
        <v>#DIV/0!</v>
      </c>
      <c r="AF18" s="158" t="e">
        <f t="shared" ca="1" si="1"/>
        <v>#DIV/0!</v>
      </c>
      <c r="AG18" s="158" t="e">
        <f t="shared" ca="1" si="1"/>
        <v>#DIV/0!</v>
      </c>
      <c r="AH18" s="158" t="e">
        <f t="shared" ca="1" si="1"/>
        <v>#DIV/0!</v>
      </c>
      <c r="AI18" s="158" t="e">
        <f t="shared" ca="1" si="1"/>
        <v>#DIV/0!</v>
      </c>
      <c r="AJ18" s="158" t="e">
        <f t="shared" ca="1" si="1"/>
        <v>#DIV/0!</v>
      </c>
      <c r="AK18" s="158" t="e">
        <f t="shared" ca="1" si="1"/>
        <v>#DIV/0!</v>
      </c>
      <c r="AL18" s="158" t="e">
        <f t="shared" ca="1" si="1"/>
        <v>#DIV/0!</v>
      </c>
      <c r="AM18" s="158" t="e">
        <f t="shared" ca="1" si="1"/>
        <v>#DIV/0!</v>
      </c>
      <c r="AN18" s="158" t="e">
        <f t="shared" ca="1" si="1"/>
        <v>#DIV/0!</v>
      </c>
      <c r="AO18" s="158" t="e">
        <f t="shared" ca="1" si="1"/>
        <v>#DIV/0!</v>
      </c>
      <c r="AP18" s="158" t="e">
        <f t="shared" ca="1" si="1"/>
        <v>#DIV/0!</v>
      </c>
      <c r="AQ18" s="158" t="e">
        <f t="shared" ca="1" si="1"/>
        <v>#DIV/0!</v>
      </c>
      <c r="AR18" s="158" t="e">
        <f t="shared" ca="1" si="1"/>
        <v>#DIV/0!</v>
      </c>
      <c r="AS18" s="158" t="e">
        <f t="shared" ca="1" si="1"/>
        <v>#DIV/0!</v>
      </c>
      <c r="AT18" s="158" t="e">
        <f t="shared" ca="1" si="1"/>
        <v>#DIV/0!</v>
      </c>
      <c r="AU18" s="158" t="e">
        <f t="shared" ca="1" si="1"/>
        <v>#DIV/0!</v>
      </c>
      <c r="AV18" s="158" t="e">
        <f t="shared" ca="1" si="1"/>
        <v>#DIV/0!</v>
      </c>
      <c r="AW18" s="158" t="e">
        <f t="shared" ca="1" si="1"/>
        <v>#DIV/0!</v>
      </c>
      <c r="AX18" s="158" t="e">
        <f t="shared" ca="1" si="1"/>
        <v>#DIV/0!</v>
      </c>
      <c r="AY18" s="158" t="e">
        <f t="shared" ca="1" si="1"/>
        <v>#DIV/0!</v>
      </c>
    </row>
    <row r="19" spans="1:51" s="51" customFormat="1">
      <c r="A19" s="157" t="s">
        <v>258</v>
      </c>
      <c r="B19" s="160" t="e">
        <f ca="1">B47</f>
        <v>#DIV/0!</v>
      </c>
      <c r="C19" s="160" t="e">
        <f t="shared" ref="C19:AY19" ca="1" si="2">C47</f>
        <v>#DIV/0!</v>
      </c>
      <c r="D19" s="160" t="e">
        <f t="shared" ca="1" si="2"/>
        <v>#DIV/0!</v>
      </c>
      <c r="E19" s="160" t="e">
        <f t="shared" ca="1" si="2"/>
        <v>#DIV/0!</v>
      </c>
      <c r="F19" s="160" t="e">
        <f t="shared" ca="1" si="2"/>
        <v>#DIV/0!</v>
      </c>
      <c r="G19" s="160" t="e">
        <f t="shared" ca="1" si="2"/>
        <v>#DIV/0!</v>
      </c>
      <c r="H19" s="160" t="e">
        <f t="shared" ca="1" si="2"/>
        <v>#DIV/0!</v>
      </c>
      <c r="I19" s="160" t="e">
        <f t="shared" ca="1" si="2"/>
        <v>#DIV/0!</v>
      </c>
      <c r="J19" s="160" t="e">
        <f t="shared" ca="1" si="2"/>
        <v>#DIV/0!</v>
      </c>
      <c r="K19" s="160" t="e">
        <f t="shared" ca="1" si="2"/>
        <v>#DIV/0!</v>
      </c>
      <c r="L19" s="160" t="e">
        <f t="shared" ca="1" si="2"/>
        <v>#DIV/0!</v>
      </c>
      <c r="M19" s="160" t="e">
        <f t="shared" ca="1" si="2"/>
        <v>#DIV/0!</v>
      </c>
      <c r="N19" s="160" t="e">
        <f t="shared" ca="1" si="2"/>
        <v>#DIV/0!</v>
      </c>
      <c r="O19" s="160" t="e">
        <f t="shared" ca="1" si="2"/>
        <v>#DIV/0!</v>
      </c>
      <c r="P19" s="160" t="e">
        <f t="shared" ca="1" si="2"/>
        <v>#DIV/0!</v>
      </c>
      <c r="Q19" s="160" t="e">
        <f t="shared" ca="1" si="2"/>
        <v>#DIV/0!</v>
      </c>
      <c r="R19" s="160" t="e">
        <f t="shared" ca="1" si="2"/>
        <v>#DIV/0!</v>
      </c>
      <c r="S19" s="160" t="e">
        <f t="shared" ca="1" si="2"/>
        <v>#DIV/0!</v>
      </c>
      <c r="T19" s="160" t="e">
        <f t="shared" ca="1" si="2"/>
        <v>#DIV/0!</v>
      </c>
      <c r="U19" s="160" t="e">
        <f t="shared" ca="1" si="2"/>
        <v>#DIV/0!</v>
      </c>
      <c r="V19" s="160" t="e">
        <f t="shared" ca="1" si="2"/>
        <v>#DIV/0!</v>
      </c>
      <c r="W19" s="160" t="e">
        <f t="shared" ca="1" si="2"/>
        <v>#DIV/0!</v>
      </c>
      <c r="X19" s="160" t="e">
        <f t="shared" ca="1" si="2"/>
        <v>#DIV/0!</v>
      </c>
      <c r="Y19" s="160" t="e">
        <f t="shared" ca="1" si="2"/>
        <v>#DIV/0!</v>
      </c>
      <c r="Z19" s="160" t="e">
        <f t="shared" ca="1" si="2"/>
        <v>#DIV/0!</v>
      </c>
      <c r="AA19" s="160" t="e">
        <f t="shared" ca="1" si="2"/>
        <v>#DIV/0!</v>
      </c>
      <c r="AB19" s="160" t="e">
        <f t="shared" ca="1" si="2"/>
        <v>#DIV/0!</v>
      </c>
      <c r="AC19" s="160" t="e">
        <f t="shared" ca="1" si="2"/>
        <v>#DIV/0!</v>
      </c>
      <c r="AD19" s="160" t="e">
        <f t="shared" ca="1" si="2"/>
        <v>#DIV/0!</v>
      </c>
      <c r="AE19" s="160" t="e">
        <f t="shared" ca="1" si="2"/>
        <v>#DIV/0!</v>
      </c>
      <c r="AF19" s="160" t="e">
        <f t="shared" ca="1" si="2"/>
        <v>#DIV/0!</v>
      </c>
      <c r="AG19" s="160" t="e">
        <f t="shared" ca="1" si="2"/>
        <v>#DIV/0!</v>
      </c>
      <c r="AH19" s="160" t="e">
        <f t="shared" ca="1" si="2"/>
        <v>#DIV/0!</v>
      </c>
      <c r="AI19" s="160" t="e">
        <f t="shared" ca="1" si="2"/>
        <v>#DIV/0!</v>
      </c>
      <c r="AJ19" s="160" t="e">
        <f t="shared" ca="1" si="2"/>
        <v>#DIV/0!</v>
      </c>
      <c r="AK19" s="160" t="e">
        <f t="shared" ca="1" si="2"/>
        <v>#DIV/0!</v>
      </c>
      <c r="AL19" s="160" t="e">
        <f t="shared" ca="1" si="2"/>
        <v>#DIV/0!</v>
      </c>
      <c r="AM19" s="160" t="e">
        <f t="shared" ca="1" si="2"/>
        <v>#DIV/0!</v>
      </c>
      <c r="AN19" s="160" t="e">
        <f t="shared" ca="1" si="2"/>
        <v>#DIV/0!</v>
      </c>
      <c r="AO19" s="160" t="e">
        <f t="shared" ca="1" si="2"/>
        <v>#DIV/0!</v>
      </c>
      <c r="AP19" s="160" t="e">
        <f t="shared" ca="1" si="2"/>
        <v>#DIV/0!</v>
      </c>
      <c r="AQ19" s="160" t="e">
        <f t="shared" ca="1" si="2"/>
        <v>#DIV/0!</v>
      </c>
      <c r="AR19" s="160" t="e">
        <f t="shared" ca="1" si="2"/>
        <v>#DIV/0!</v>
      </c>
      <c r="AS19" s="160" t="e">
        <f t="shared" ca="1" si="2"/>
        <v>#DIV/0!</v>
      </c>
      <c r="AT19" s="160" t="e">
        <f t="shared" ca="1" si="2"/>
        <v>#DIV/0!</v>
      </c>
      <c r="AU19" s="160" t="e">
        <f t="shared" ca="1" si="2"/>
        <v>#DIV/0!</v>
      </c>
      <c r="AV19" s="160" t="e">
        <f t="shared" ca="1" si="2"/>
        <v>#DIV/0!</v>
      </c>
      <c r="AW19" s="160" t="e">
        <f t="shared" ca="1" si="2"/>
        <v>#DIV/0!</v>
      </c>
      <c r="AX19" s="160" t="e">
        <f t="shared" ca="1" si="2"/>
        <v>#DIV/0!</v>
      </c>
      <c r="AY19" s="160" t="e">
        <f t="shared" ca="1" si="2"/>
        <v>#DIV/0!</v>
      </c>
    </row>
    <row r="20" spans="1:51" s="51" customFormat="1">
      <c r="A20" s="157" t="s">
        <v>729</v>
      </c>
      <c r="B20" s="158">
        <v>0</v>
      </c>
      <c r="C20" s="158">
        <f>B21</f>
        <v>0</v>
      </c>
      <c r="D20" s="158">
        <f t="shared" ref="D20" si="3">C21</f>
        <v>0</v>
      </c>
      <c r="E20" s="158">
        <f t="shared" ref="E20" si="4">D21</f>
        <v>0</v>
      </c>
      <c r="F20" s="158">
        <f t="shared" ref="F20" si="5">E21</f>
        <v>0</v>
      </c>
      <c r="G20" s="158">
        <f t="shared" ref="G20" si="6">F21</f>
        <v>0</v>
      </c>
      <c r="H20" s="158">
        <f t="shared" ref="H20" si="7">G21</f>
        <v>0</v>
      </c>
      <c r="I20" s="158">
        <f t="shared" ref="I20" si="8">H21</f>
        <v>0</v>
      </c>
      <c r="J20" s="158">
        <f t="shared" ref="J20" si="9">I21</f>
        <v>0</v>
      </c>
      <c r="K20" s="158">
        <f t="shared" ref="K20" si="10">J21</f>
        <v>0</v>
      </c>
      <c r="L20" s="158">
        <f>K21</f>
        <v>0</v>
      </c>
      <c r="M20" s="158">
        <f t="shared" ref="M20" si="11">L21</f>
        <v>0</v>
      </c>
      <c r="N20" s="158">
        <f t="shared" ref="N20" si="12">M21</f>
        <v>0</v>
      </c>
      <c r="O20" s="158">
        <f t="shared" ref="O20" si="13">N21</f>
        <v>0</v>
      </c>
      <c r="P20" s="158">
        <f t="shared" ref="P20" si="14">O21</f>
        <v>0</v>
      </c>
      <c r="Q20" s="158">
        <f t="shared" ref="Q20" si="15">P21</f>
        <v>0</v>
      </c>
      <c r="R20" s="158">
        <f t="shared" ref="R20" si="16">Q21</f>
        <v>0</v>
      </c>
      <c r="S20" s="158">
        <f t="shared" ref="S20" si="17">R21</f>
        <v>0</v>
      </c>
      <c r="T20" s="158">
        <f t="shared" ref="T20" si="18">S21</f>
        <v>0</v>
      </c>
      <c r="U20" s="158">
        <f t="shared" ref="U20" si="19">T21</f>
        <v>0</v>
      </c>
      <c r="V20" s="158">
        <f t="shared" ref="V20" si="20">U21</f>
        <v>0</v>
      </c>
      <c r="W20" s="158">
        <f t="shared" ref="W20" si="21">V21</f>
        <v>0</v>
      </c>
      <c r="X20" s="158">
        <f t="shared" ref="X20" si="22">W21</f>
        <v>0</v>
      </c>
      <c r="Y20" s="158">
        <f t="shared" ref="Y20" si="23">X21</f>
        <v>0</v>
      </c>
      <c r="Z20" s="158">
        <f t="shared" ref="Z20" si="24">Y21</f>
        <v>0</v>
      </c>
      <c r="AA20" s="158">
        <f t="shared" ref="AA20" si="25">Z21</f>
        <v>0</v>
      </c>
      <c r="AB20" s="158">
        <f t="shared" ref="AB20" si="26">AA21</f>
        <v>0</v>
      </c>
      <c r="AC20" s="158">
        <f t="shared" ref="AC20" si="27">AB21</f>
        <v>0</v>
      </c>
      <c r="AD20" s="158">
        <f t="shared" ref="AD20" si="28">AC21</f>
        <v>0</v>
      </c>
      <c r="AE20" s="158">
        <f t="shared" ref="AE20" si="29">AD21</f>
        <v>0</v>
      </c>
      <c r="AF20" s="158">
        <f t="shared" ref="AF20" si="30">AE21</f>
        <v>0</v>
      </c>
      <c r="AG20" s="158">
        <f t="shared" ref="AG20" si="31">AF21</f>
        <v>0</v>
      </c>
      <c r="AH20" s="158">
        <f t="shared" ref="AH20" si="32">AG21</f>
        <v>0</v>
      </c>
      <c r="AI20" s="158">
        <f t="shared" ref="AI20" si="33">AH21</f>
        <v>0</v>
      </c>
      <c r="AJ20" s="158">
        <f t="shared" ref="AJ20" si="34">AI21</f>
        <v>0</v>
      </c>
      <c r="AK20" s="158">
        <f t="shared" ref="AK20" si="35">AJ21</f>
        <v>0</v>
      </c>
      <c r="AL20" s="158">
        <f t="shared" ref="AL20" si="36">AK21</f>
        <v>0</v>
      </c>
      <c r="AM20" s="158">
        <f t="shared" ref="AM20" si="37">AL21</f>
        <v>0</v>
      </c>
      <c r="AN20" s="158">
        <f t="shared" ref="AN20" si="38">AM21</f>
        <v>0</v>
      </c>
      <c r="AO20" s="158">
        <f t="shared" ref="AO20" si="39">AN21</f>
        <v>0</v>
      </c>
      <c r="AP20" s="158">
        <f t="shared" ref="AP20" si="40">AO21</f>
        <v>0</v>
      </c>
      <c r="AQ20" s="158">
        <f t="shared" ref="AQ20" si="41">AP21</f>
        <v>0</v>
      </c>
      <c r="AR20" s="158">
        <f t="shared" ref="AR20" si="42">AQ21</f>
        <v>0</v>
      </c>
      <c r="AS20" s="158">
        <f t="shared" ref="AS20" si="43">AR21</f>
        <v>0</v>
      </c>
      <c r="AT20" s="158">
        <f t="shared" ref="AT20" si="44">AS21</f>
        <v>0</v>
      </c>
      <c r="AU20" s="158">
        <f t="shared" ref="AU20" si="45">AT21</f>
        <v>0</v>
      </c>
      <c r="AV20" s="158">
        <f t="shared" ref="AV20" si="46">AU21</f>
        <v>0</v>
      </c>
      <c r="AW20" s="158">
        <f t="shared" ref="AW20" si="47">AV21</f>
        <v>0</v>
      </c>
      <c r="AX20" s="158">
        <f t="shared" ref="AX20" si="48">AW21</f>
        <v>0</v>
      </c>
      <c r="AY20" s="158">
        <f t="shared" ref="AY20" si="49">AX21</f>
        <v>0</v>
      </c>
    </row>
    <row r="21" spans="1:51" s="51" customFormat="1">
      <c r="A21" s="157" t="s">
        <v>730</v>
      </c>
      <c r="B21" s="933">
        <f>B48</f>
        <v>0</v>
      </c>
      <c r="C21" s="933">
        <f t="shared" ref="C21:AY21" si="50">C48</f>
        <v>0</v>
      </c>
      <c r="D21" s="933">
        <f t="shared" si="50"/>
        <v>0</v>
      </c>
      <c r="E21" s="933">
        <f t="shared" si="50"/>
        <v>0</v>
      </c>
      <c r="F21" s="933">
        <f t="shared" si="50"/>
        <v>0</v>
      </c>
      <c r="G21" s="933">
        <f t="shared" si="50"/>
        <v>0</v>
      </c>
      <c r="H21" s="933">
        <f t="shared" si="50"/>
        <v>0</v>
      </c>
      <c r="I21" s="933">
        <f t="shared" si="50"/>
        <v>0</v>
      </c>
      <c r="J21" s="933">
        <f t="shared" si="50"/>
        <v>0</v>
      </c>
      <c r="K21" s="933">
        <f t="shared" si="50"/>
        <v>0</v>
      </c>
      <c r="L21" s="933">
        <f t="shared" si="50"/>
        <v>0</v>
      </c>
      <c r="M21" s="933">
        <f t="shared" si="50"/>
        <v>0</v>
      </c>
      <c r="N21" s="933">
        <f t="shared" si="50"/>
        <v>0</v>
      </c>
      <c r="O21" s="933">
        <f t="shared" si="50"/>
        <v>0</v>
      </c>
      <c r="P21" s="933">
        <f t="shared" si="50"/>
        <v>0</v>
      </c>
      <c r="Q21" s="933">
        <f t="shared" si="50"/>
        <v>0</v>
      </c>
      <c r="R21" s="933">
        <f t="shared" si="50"/>
        <v>0</v>
      </c>
      <c r="S21" s="933">
        <f t="shared" si="50"/>
        <v>0</v>
      </c>
      <c r="T21" s="933">
        <f t="shared" si="50"/>
        <v>0</v>
      </c>
      <c r="U21" s="933">
        <f t="shared" si="50"/>
        <v>0</v>
      </c>
      <c r="V21" s="933">
        <f t="shared" si="50"/>
        <v>0</v>
      </c>
      <c r="W21" s="933">
        <f t="shared" si="50"/>
        <v>0</v>
      </c>
      <c r="X21" s="933">
        <f t="shared" si="50"/>
        <v>0</v>
      </c>
      <c r="Y21" s="933">
        <f t="shared" si="50"/>
        <v>0</v>
      </c>
      <c r="Z21" s="933">
        <f t="shared" si="50"/>
        <v>0</v>
      </c>
      <c r="AA21" s="933">
        <f t="shared" si="50"/>
        <v>0</v>
      </c>
      <c r="AB21" s="933">
        <f t="shared" si="50"/>
        <v>0</v>
      </c>
      <c r="AC21" s="933">
        <f t="shared" si="50"/>
        <v>0</v>
      </c>
      <c r="AD21" s="933">
        <f t="shared" si="50"/>
        <v>0</v>
      </c>
      <c r="AE21" s="933">
        <f t="shared" si="50"/>
        <v>0</v>
      </c>
      <c r="AF21" s="933">
        <f t="shared" si="50"/>
        <v>0</v>
      </c>
      <c r="AG21" s="933">
        <f t="shared" si="50"/>
        <v>0</v>
      </c>
      <c r="AH21" s="933">
        <f t="shared" si="50"/>
        <v>0</v>
      </c>
      <c r="AI21" s="933">
        <f t="shared" si="50"/>
        <v>0</v>
      </c>
      <c r="AJ21" s="933">
        <f t="shared" si="50"/>
        <v>0</v>
      </c>
      <c r="AK21" s="933">
        <f t="shared" si="50"/>
        <v>0</v>
      </c>
      <c r="AL21" s="933">
        <f t="shared" si="50"/>
        <v>0</v>
      </c>
      <c r="AM21" s="933">
        <f t="shared" si="50"/>
        <v>0</v>
      </c>
      <c r="AN21" s="933">
        <f t="shared" si="50"/>
        <v>0</v>
      </c>
      <c r="AO21" s="933">
        <f t="shared" si="50"/>
        <v>0</v>
      </c>
      <c r="AP21" s="933">
        <f t="shared" si="50"/>
        <v>0</v>
      </c>
      <c r="AQ21" s="933">
        <f t="shared" si="50"/>
        <v>0</v>
      </c>
      <c r="AR21" s="933">
        <f t="shared" si="50"/>
        <v>0</v>
      </c>
      <c r="AS21" s="933">
        <f t="shared" si="50"/>
        <v>0</v>
      </c>
      <c r="AT21" s="933">
        <f t="shared" si="50"/>
        <v>0</v>
      </c>
      <c r="AU21" s="933">
        <f t="shared" si="50"/>
        <v>0</v>
      </c>
      <c r="AV21" s="933">
        <f t="shared" si="50"/>
        <v>0</v>
      </c>
      <c r="AW21" s="933">
        <f t="shared" si="50"/>
        <v>0</v>
      </c>
      <c r="AX21" s="933">
        <f t="shared" si="50"/>
        <v>0</v>
      </c>
      <c r="AY21" s="933">
        <f t="shared" si="50"/>
        <v>0</v>
      </c>
    </row>
    <row r="22" spans="1:51" s="163" customFormat="1">
      <c r="A22" s="161" t="s">
        <v>259</v>
      </c>
      <c r="B22" s="162">
        <f>POWER(1+Inputs!$B$5,-Outputs!B14)</f>
        <v>1</v>
      </c>
      <c r="C22" s="162">
        <f>POWER(1+Inputs!$B$5,-Outputs!C14)</f>
        <v>1</v>
      </c>
      <c r="D22" s="162">
        <f>POWER(1+Inputs!$B$5,-Outputs!D14)</f>
        <v>1</v>
      </c>
      <c r="E22" s="162">
        <f>POWER(1+Inputs!$B$5,-Outputs!E14)</f>
        <v>1</v>
      </c>
      <c r="F22" s="162">
        <f>POWER(1+Inputs!$B$5,-Outputs!F14)</f>
        <v>1</v>
      </c>
      <c r="G22" s="162">
        <f>POWER(1+Inputs!$B$5,-Outputs!G14)</f>
        <v>1</v>
      </c>
      <c r="H22" s="162">
        <f>POWER(1+Inputs!$B$5,-Outputs!H14)</f>
        <v>1</v>
      </c>
      <c r="I22" s="162">
        <f>POWER(1+Inputs!$B$5,-Outputs!I14)</f>
        <v>1</v>
      </c>
      <c r="J22" s="162">
        <f>POWER(1+Inputs!$B$5,-Outputs!J14)</f>
        <v>1</v>
      </c>
      <c r="K22" s="162">
        <f>POWER(1+Inputs!$B$5,-Outputs!K14)</f>
        <v>1</v>
      </c>
      <c r="L22" s="162">
        <f>POWER(1+Inputs!$B$5,-Outputs!L14)</f>
        <v>1</v>
      </c>
      <c r="M22" s="162">
        <f>POWER(1+Inputs!$B$5,-Outputs!M14)</f>
        <v>1</v>
      </c>
      <c r="N22" s="162">
        <f>POWER(1+Inputs!$B$5,-Outputs!N14)</f>
        <v>1</v>
      </c>
      <c r="O22" s="162">
        <f>POWER(1+Inputs!$B$5,-Outputs!O14)</f>
        <v>1</v>
      </c>
      <c r="P22" s="162">
        <f>POWER(1+Inputs!$B$5,-Outputs!P14)</f>
        <v>1</v>
      </c>
      <c r="Q22" s="162">
        <f>POWER(1+Inputs!$B$5,-Outputs!Q14)</f>
        <v>1</v>
      </c>
      <c r="R22" s="162">
        <f>POWER(1+Inputs!$B$5,-Outputs!R14)</f>
        <v>1</v>
      </c>
      <c r="S22" s="162">
        <f>POWER(1+Inputs!$B$5,-Outputs!S14)</f>
        <v>1</v>
      </c>
      <c r="T22" s="162">
        <f>POWER(1+Inputs!$B$5,-Outputs!T14)</f>
        <v>1</v>
      </c>
      <c r="U22" s="162">
        <f>POWER(1+Inputs!$B$5,-Outputs!U14)</f>
        <v>1</v>
      </c>
      <c r="V22" s="162">
        <f>POWER(1+Inputs!$B$5,-Outputs!V14)</f>
        <v>1</v>
      </c>
      <c r="W22" s="162">
        <f>POWER(1+Inputs!$B$5,-Outputs!W14)</f>
        <v>1</v>
      </c>
      <c r="X22" s="162">
        <f>POWER(1+Inputs!$B$5,-Outputs!X14)</f>
        <v>1</v>
      </c>
      <c r="Y22" s="162">
        <f>POWER(1+Inputs!$B$5,-Outputs!Y14)</f>
        <v>1</v>
      </c>
      <c r="Z22" s="162">
        <f>POWER(1+Inputs!$B$5,-Outputs!Z14)</f>
        <v>1</v>
      </c>
      <c r="AA22" s="162">
        <f>POWER(1+Inputs!$B$5,-Outputs!AA14)</f>
        <v>1</v>
      </c>
      <c r="AB22" s="162">
        <f>POWER(1+Inputs!$B$5,-Outputs!AB14)</f>
        <v>1</v>
      </c>
      <c r="AC22" s="162">
        <f>POWER(1+Inputs!$B$5,-Outputs!AC14)</f>
        <v>1</v>
      </c>
      <c r="AD22" s="162">
        <f>POWER(1+Inputs!$B$5,-Outputs!AD14)</f>
        <v>1</v>
      </c>
      <c r="AE22" s="162">
        <f>POWER(1+Inputs!$B$5,-Outputs!AE14)</f>
        <v>1</v>
      </c>
      <c r="AF22" s="162">
        <f>POWER(1+Inputs!$B$5,-Outputs!AF14)</f>
        <v>1</v>
      </c>
      <c r="AG22" s="162">
        <f>POWER(1+Inputs!$B$5,-Outputs!AG14)</f>
        <v>1</v>
      </c>
      <c r="AH22" s="162">
        <f>POWER(1+Inputs!$B$5,-Outputs!AH14)</f>
        <v>1</v>
      </c>
      <c r="AI22" s="162">
        <f>POWER(1+Inputs!$B$5,-Outputs!AI14)</f>
        <v>1</v>
      </c>
      <c r="AJ22" s="162">
        <f>POWER(1+Inputs!$B$5,-Outputs!AJ14)</f>
        <v>1</v>
      </c>
      <c r="AK22" s="162">
        <f>POWER(1+Inputs!$B$5,-Outputs!AK14)</f>
        <v>1</v>
      </c>
      <c r="AL22" s="162">
        <f>POWER(1+Inputs!$B$5,-Outputs!AL14)</f>
        <v>1</v>
      </c>
      <c r="AM22" s="162">
        <f>POWER(1+Inputs!$B$5,-Outputs!AM14)</f>
        <v>1</v>
      </c>
      <c r="AN22" s="162">
        <f>POWER(1+Inputs!$B$5,-Outputs!AN14)</f>
        <v>1</v>
      </c>
      <c r="AO22" s="162">
        <f>POWER(1+Inputs!$B$5,-Outputs!AO14)</f>
        <v>1</v>
      </c>
      <c r="AP22" s="162">
        <f>POWER(1+Inputs!$B$5,-Outputs!AP14)</f>
        <v>1</v>
      </c>
      <c r="AQ22" s="162">
        <f>POWER(1+Inputs!$B$5,-Outputs!AQ14)</f>
        <v>1</v>
      </c>
      <c r="AR22" s="162">
        <f>POWER(1+Inputs!$B$5,-Outputs!AR14)</f>
        <v>1</v>
      </c>
      <c r="AS22" s="162">
        <f>POWER(1+Inputs!$B$5,-Outputs!AS14)</f>
        <v>1</v>
      </c>
      <c r="AT22" s="162">
        <f>POWER(1+Inputs!$B$5,-Outputs!AT14)</f>
        <v>1</v>
      </c>
      <c r="AU22" s="162">
        <f>POWER(1+Inputs!$B$5,-Outputs!AU14)</f>
        <v>1</v>
      </c>
      <c r="AV22" s="162">
        <f>POWER(1+Inputs!$B$5,-Outputs!AV14)</f>
        <v>1</v>
      </c>
      <c r="AW22" s="162">
        <f>POWER(1+Inputs!$B$5,-Outputs!AW14)</f>
        <v>1</v>
      </c>
      <c r="AX22" s="162">
        <f>POWER(1+Inputs!$B$5,-Outputs!AX14)</f>
        <v>1</v>
      </c>
      <c r="AY22" s="162">
        <f>POWER(1+Inputs!$B$5,-Outputs!AY14)</f>
        <v>1</v>
      </c>
    </row>
    <row r="24" spans="1:51">
      <c r="A24" s="151"/>
      <c r="B24" s="164" t="e">
        <f t="shared" ref="B24:AG24" ca="1" si="51">IF(MAX($B$19:$AY$19)-B19&gt;0,"","Max SCR")</f>
        <v>#DIV/0!</v>
      </c>
      <c r="C24" s="164" t="e">
        <f t="shared" ca="1" si="51"/>
        <v>#DIV/0!</v>
      </c>
      <c r="D24" s="164" t="e">
        <f t="shared" ca="1" si="51"/>
        <v>#DIV/0!</v>
      </c>
      <c r="E24" s="164" t="e">
        <f t="shared" ca="1" si="51"/>
        <v>#DIV/0!</v>
      </c>
      <c r="F24" s="164" t="e">
        <f t="shared" ca="1" si="51"/>
        <v>#DIV/0!</v>
      </c>
      <c r="G24" s="164" t="e">
        <f t="shared" ca="1" si="51"/>
        <v>#DIV/0!</v>
      </c>
      <c r="H24" s="164" t="e">
        <f t="shared" ca="1" si="51"/>
        <v>#DIV/0!</v>
      </c>
      <c r="I24" s="164" t="e">
        <f t="shared" ca="1" si="51"/>
        <v>#DIV/0!</v>
      </c>
      <c r="J24" s="164" t="e">
        <f t="shared" ca="1" si="51"/>
        <v>#DIV/0!</v>
      </c>
      <c r="K24" s="164" t="e">
        <f t="shared" ca="1" si="51"/>
        <v>#DIV/0!</v>
      </c>
      <c r="L24" s="164" t="e">
        <f t="shared" ca="1" si="51"/>
        <v>#DIV/0!</v>
      </c>
      <c r="M24" s="164" t="e">
        <f t="shared" ca="1" si="51"/>
        <v>#DIV/0!</v>
      </c>
      <c r="N24" s="164" t="e">
        <f t="shared" ca="1" si="51"/>
        <v>#DIV/0!</v>
      </c>
      <c r="O24" s="164" t="e">
        <f t="shared" ca="1" si="51"/>
        <v>#DIV/0!</v>
      </c>
      <c r="P24" s="164" t="e">
        <f t="shared" ca="1" si="51"/>
        <v>#DIV/0!</v>
      </c>
      <c r="Q24" s="164" t="e">
        <f t="shared" ca="1" si="51"/>
        <v>#DIV/0!</v>
      </c>
      <c r="R24" s="164" t="e">
        <f t="shared" ca="1" si="51"/>
        <v>#DIV/0!</v>
      </c>
      <c r="S24" s="164" t="e">
        <f t="shared" ca="1" si="51"/>
        <v>#DIV/0!</v>
      </c>
      <c r="T24" s="164" t="e">
        <f t="shared" ca="1" si="51"/>
        <v>#DIV/0!</v>
      </c>
      <c r="U24" s="164" t="e">
        <f t="shared" ca="1" si="51"/>
        <v>#DIV/0!</v>
      </c>
      <c r="V24" s="164" t="e">
        <f t="shared" ca="1" si="51"/>
        <v>#DIV/0!</v>
      </c>
      <c r="W24" s="164" t="e">
        <f t="shared" ca="1" si="51"/>
        <v>#DIV/0!</v>
      </c>
      <c r="X24" s="164" t="e">
        <f t="shared" ca="1" si="51"/>
        <v>#DIV/0!</v>
      </c>
      <c r="Y24" s="164" t="e">
        <f t="shared" ca="1" si="51"/>
        <v>#DIV/0!</v>
      </c>
      <c r="Z24" s="164" t="e">
        <f t="shared" ca="1" si="51"/>
        <v>#DIV/0!</v>
      </c>
      <c r="AA24" s="164" t="e">
        <f t="shared" ca="1" si="51"/>
        <v>#DIV/0!</v>
      </c>
      <c r="AB24" s="164" t="e">
        <f t="shared" ca="1" si="51"/>
        <v>#DIV/0!</v>
      </c>
      <c r="AC24" s="164" t="e">
        <f t="shared" ca="1" si="51"/>
        <v>#DIV/0!</v>
      </c>
      <c r="AD24" s="164" t="e">
        <f t="shared" ca="1" si="51"/>
        <v>#DIV/0!</v>
      </c>
      <c r="AE24" s="164" t="e">
        <f t="shared" ca="1" si="51"/>
        <v>#DIV/0!</v>
      </c>
      <c r="AF24" s="164" t="e">
        <f t="shared" ca="1" si="51"/>
        <v>#DIV/0!</v>
      </c>
      <c r="AG24" s="164" t="e">
        <f t="shared" ca="1" si="51"/>
        <v>#DIV/0!</v>
      </c>
      <c r="AH24" s="164" t="e">
        <f t="shared" ref="AH24:AY24" ca="1" si="52">IF(MAX($B$19:$AY$19)-AH19&gt;0,"","Max SCR")</f>
        <v>#DIV/0!</v>
      </c>
      <c r="AI24" s="164" t="e">
        <f t="shared" ca="1" si="52"/>
        <v>#DIV/0!</v>
      </c>
      <c r="AJ24" s="164" t="e">
        <f t="shared" ca="1" si="52"/>
        <v>#DIV/0!</v>
      </c>
      <c r="AK24" s="164" t="e">
        <f t="shared" ca="1" si="52"/>
        <v>#DIV/0!</v>
      </c>
      <c r="AL24" s="164" t="e">
        <f t="shared" ca="1" si="52"/>
        <v>#DIV/0!</v>
      </c>
      <c r="AM24" s="164" t="e">
        <f t="shared" ca="1" si="52"/>
        <v>#DIV/0!</v>
      </c>
      <c r="AN24" s="164" t="e">
        <f t="shared" ca="1" si="52"/>
        <v>#DIV/0!</v>
      </c>
      <c r="AO24" s="164" t="e">
        <f t="shared" ca="1" si="52"/>
        <v>#DIV/0!</v>
      </c>
      <c r="AP24" s="164" t="e">
        <f t="shared" ca="1" si="52"/>
        <v>#DIV/0!</v>
      </c>
      <c r="AQ24" s="164" t="e">
        <f t="shared" ca="1" si="52"/>
        <v>#DIV/0!</v>
      </c>
      <c r="AR24" s="164" t="e">
        <f t="shared" ca="1" si="52"/>
        <v>#DIV/0!</v>
      </c>
      <c r="AS24" s="164" t="e">
        <f t="shared" ca="1" si="52"/>
        <v>#DIV/0!</v>
      </c>
      <c r="AT24" s="164" t="e">
        <f t="shared" ca="1" si="52"/>
        <v>#DIV/0!</v>
      </c>
      <c r="AU24" s="164" t="e">
        <f t="shared" ca="1" si="52"/>
        <v>#DIV/0!</v>
      </c>
      <c r="AV24" s="164" t="e">
        <f t="shared" ca="1" si="52"/>
        <v>#DIV/0!</v>
      </c>
      <c r="AW24" s="164" t="e">
        <f t="shared" ca="1" si="52"/>
        <v>#DIV/0!</v>
      </c>
      <c r="AX24" s="164" t="e">
        <f t="shared" ca="1" si="52"/>
        <v>#DIV/0!</v>
      </c>
      <c r="AY24" s="164" t="e">
        <f t="shared" ca="1" si="52"/>
        <v>#DIV/0!</v>
      </c>
    </row>
    <row r="25" spans="1:51" s="51" customFormat="1" ht="15">
      <c r="A25" s="152" t="s">
        <v>260</v>
      </c>
      <c r="B25" s="154">
        <v>1</v>
      </c>
      <c r="C25" s="154">
        <v>2</v>
      </c>
      <c r="D25" s="154">
        <v>3</v>
      </c>
      <c r="E25" s="154">
        <v>4</v>
      </c>
      <c r="F25" s="154">
        <v>5</v>
      </c>
      <c r="G25" s="154">
        <v>6</v>
      </c>
      <c r="H25" s="154">
        <v>7</v>
      </c>
      <c r="I25" s="154">
        <v>8</v>
      </c>
      <c r="J25" s="154">
        <v>9</v>
      </c>
      <c r="K25" s="154">
        <v>10</v>
      </c>
      <c r="L25" s="154">
        <v>11</v>
      </c>
      <c r="M25" s="154">
        <v>12</v>
      </c>
      <c r="N25" s="154">
        <v>13</v>
      </c>
      <c r="O25" s="154">
        <v>14</v>
      </c>
      <c r="P25" s="154">
        <v>15</v>
      </c>
      <c r="Q25" s="154">
        <v>16</v>
      </c>
      <c r="R25" s="154">
        <v>17</v>
      </c>
      <c r="S25" s="154">
        <v>18</v>
      </c>
      <c r="T25" s="154">
        <v>19</v>
      </c>
      <c r="U25" s="154">
        <v>20</v>
      </c>
      <c r="V25" s="154">
        <v>21</v>
      </c>
      <c r="W25" s="154">
        <v>22</v>
      </c>
      <c r="X25" s="154">
        <v>23</v>
      </c>
      <c r="Y25" s="154">
        <v>24</v>
      </c>
      <c r="Z25" s="154">
        <v>25</v>
      </c>
      <c r="AA25" s="154">
        <v>26</v>
      </c>
      <c r="AB25" s="154">
        <v>27</v>
      </c>
      <c r="AC25" s="154">
        <v>28</v>
      </c>
      <c r="AD25" s="154">
        <v>29</v>
      </c>
      <c r="AE25" s="154">
        <v>30</v>
      </c>
      <c r="AF25" s="154">
        <v>31</v>
      </c>
      <c r="AG25" s="154">
        <v>32</v>
      </c>
      <c r="AH25" s="154">
        <v>33</v>
      </c>
      <c r="AI25" s="154">
        <v>34</v>
      </c>
      <c r="AJ25" s="154">
        <v>35</v>
      </c>
      <c r="AK25" s="154">
        <v>36</v>
      </c>
      <c r="AL25" s="154">
        <v>37</v>
      </c>
      <c r="AM25" s="154">
        <v>38</v>
      </c>
      <c r="AN25" s="154">
        <v>39</v>
      </c>
      <c r="AO25" s="154">
        <v>40</v>
      </c>
      <c r="AP25" s="154">
        <v>41</v>
      </c>
      <c r="AQ25" s="154">
        <v>42</v>
      </c>
      <c r="AR25" s="154">
        <v>43</v>
      </c>
      <c r="AS25" s="154">
        <v>44</v>
      </c>
      <c r="AT25" s="154">
        <v>45</v>
      </c>
      <c r="AU25" s="154">
        <v>46</v>
      </c>
      <c r="AV25" s="154">
        <v>47</v>
      </c>
      <c r="AW25" s="154">
        <v>48</v>
      </c>
      <c r="AX25" s="154">
        <v>49</v>
      </c>
      <c r="AY25" s="154">
        <v>50</v>
      </c>
    </row>
    <row r="26" spans="1:51">
      <c r="A26" s="165" t="s">
        <v>11</v>
      </c>
      <c r="B26" s="166" t="e">
        <f t="shared" ref="B26:AG26" ca="1" si="53">B19</f>
        <v>#DIV/0!</v>
      </c>
      <c r="C26" s="166" t="e">
        <f t="shared" ca="1" si="53"/>
        <v>#DIV/0!</v>
      </c>
      <c r="D26" s="166" t="e">
        <f t="shared" ca="1" si="53"/>
        <v>#DIV/0!</v>
      </c>
      <c r="E26" s="166" t="e">
        <f t="shared" ca="1" si="53"/>
        <v>#DIV/0!</v>
      </c>
      <c r="F26" s="166" t="e">
        <f t="shared" ca="1" si="53"/>
        <v>#DIV/0!</v>
      </c>
      <c r="G26" s="166" t="e">
        <f t="shared" ca="1" si="53"/>
        <v>#DIV/0!</v>
      </c>
      <c r="H26" s="166" t="e">
        <f t="shared" ca="1" si="53"/>
        <v>#DIV/0!</v>
      </c>
      <c r="I26" s="166" t="e">
        <f t="shared" ca="1" si="53"/>
        <v>#DIV/0!</v>
      </c>
      <c r="J26" s="166" t="e">
        <f t="shared" ca="1" si="53"/>
        <v>#DIV/0!</v>
      </c>
      <c r="K26" s="166" t="e">
        <f t="shared" ca="1" si="53"/>
        <v>#DIV/0!</v>
      </c>
      <c r="L26" s="166" t="e">
        <f t="shared" ca="1" si="53"/>
        <v>#DIV/0!</v>
      </c>
      <c r="M26" s="166" t="e">
        <f t="shared" ca="1" si="53"/>
        <v>#DIV/0!</v>
      </c>
      <c r="N26" s="166" t="e">
        <f t="shared" ca="1" si="53"/>
        <v>#DIV/0!</v>
      </c>
      <c r="O26" s="166" t="e">
        <f t="shared" ca="1" si="53"/>
        <v>#DIV/0!</v>
      </c>
      <c r="P26" s="166" t="e">
        <f t="shared" ca="1" si="53"/>
        <v>#DIV/0!</v>
      </c>
      <c r="Q26" s="166" t="e">
        <f t="shared" ca="1" si="53"/>
        <v>#DIV/0!</v>
      </c>
      <c r="R26" s="166" t="e">
        <f t="shared" ca="1" si="53"/>
        <v>#DIV/0!</v>
      </c>
      <c r="S26" s="166" t="e">
        <f t="shared" ca="1" si="53"/>
        <v>#DIV/0!</v>
      </c>
      <c r="T26" s="166" t="e">
        <f t="shared" ca="1" si="53"/>
        <v>#DIV/0!</v>
      </c>
      <c r="U26" s="166" t="e">
        <f t="shared" ca="1" si="53"/>
        <v>#DIV/0!</v>
      </c>
      <c r="V26" s="166" t="e">
        <f t="shared" ca="1" si="53"/>
        <v>#DIV/0!</v>
      </c>
      <c r="W26" s="166" t="e">
        <f t="shared" ca="1" si="53"/>
        <v>#DIV/0!</v>
      </c>
      <c r="X26" s="166" t="e">
        <f t="shared" ca="1" si="53"/>
        <v>#DIV/0!</v>
      </c>
      <c r="Y26" s="166" t="e">
        <f t="shared" ca="1" si="53"/>
        <v>#DIV/0!</v>
      </c>
      <c r="Z26" s="166" t="e">
        <f t="shared" ca="1" si="53"/>
        <v>#DIV/0!</v>
      </c>
      <c r="AA26" s="166" t="e">
        <f t="shared" ca="1" si="53"/>
        <v>#DIV/0!</v>
      </c>
      <c r="AB26" s="166" t="e">
        <f t="shared" ca="1" si="53"/>
        <v>#DIV/0!</v>
      </c>
      <c r="AC26" s="166" t="e">
        <f t="shared" ca="1" si="53"/>
        <v>#DIV/0!</v>
      </c>
      <c r="AD26" s="166" t="e">
        <f t="shared" ca="1" si="53"/>
        <v>#DIV/0!</v>
      </c>
      <c r="AE26" s="166" t="e">
        <f t="shared" ca="1" si="53"/>
        <v>#DIV/0!</v>
      </c>
      <c r="AF26" s="166" t="e">
        <f t="shared" ca="1" si="53"/>
        <v>#DIV/0!</v>
      </c>
      <c r="AG26" s="166" t="e">
        <f t="shared" ca="1" si="53"/>
        <v>#DIV/0!</v>
      </c>
      <c r="AH26" s="166" t="e">
        <f t="shared" ref="AH26:AY26" ca="1" si="54">AH19</f>
        <v>#DIV/0!</v>
      </c>
      <c r="AI26" s="166" t="e">
        <f t="shared" ca="1" si="54"/>
        <v>#DIV/0!</v>
      </c>
      <c r="AJ26" s="166" t="e">
        <f t="shared" ca="1" si="54"/>
        <v>#DIV/0!</v>
      </c>
      <c r="AK26" s="166" t="e">
        <f t="shared" ca="1" si="54"/>
        <v>#DIV/0!</v>
      </c>
      <c r="AL26" s="166" t="e">
        <f t="shared" ca="1" si="54"/>
        <v>#DIV/0!</v>
      </c>
      <c r="AM26" s="166" t="e">
        <f t="shared" ca="1" si="54"/>
        <v>#DIV/0!</v>
      </c>
      <c r="AN26" s="166" t="e">
        <f t="shared" ca="1" si="54"/>
        <v>#DIV/0!</v>
      </c>
      <c r="AO26" s="166" t="e">
        <f t="shared" ca="1" si="54"/>
        <v>#DIV/0!</v>
      </c>
      <c r="AP26" s="166" t="e">
        <f t="shared" ca="1" si="54"/>
        <v>#DIV/0!</v>
      </c>
      <c r="AQ26" s="166" t="e">
        <f t="shared" ca="1" si="54"/>
        <v>#DIV/0!</v>
      </c>
      <c r="AR26" s="166" t="e">
        <f t="shared" ca="1" si="54"/>
        <v>#DIV/0!</v>
      </c>
      <c r="AS26" s="166" t="e">
        <f t="shared" ca="1" si="54"/>
        <v>#DIV/0!</v>
      </c>
      <c r="AT26" s="166" t="e">
        <f t="shared" ca="1" si="54"/>
        <v>#DIV/0!</v>
      </c>
      <c r="AU26" s="166" t="e">
        <f t="shared" ca="1" si="54"/>
        <v>#DIV/0!</v>
      </c>
      <c r="AV26" s="166" t="e">
        <f t="shared" ca="1" si="54"/>
        <v>#DIV/0!</v>
      </c>
      <c r="AW26" s="166" t="e">
        <f t="shared" ca="1" si="54"/>
        <v>#DIV/0!</v>
      </c>
      <c r="AX26" s="166" t="e">
        <f t="shared" ca="1" si="54"/>
        <v>#DIV/0!</v>
      </c>
      <c r="AY26" s="166" t="e">
        <f t="shared" ca="1" si="54"/>
        <v>#DIV/0!</v>
      </c>
    </row>
    <row r="27" spans="1:51">
      <c r="A27" s="157" t="s">
        <v>261</v>
      </c>
      <c r="B27" s="167">
        <f ca="1">'SCR Aggregation'!C12</f>
        <v>0</v>
      </c>
      <c r="C27" s="167">
        <f ca="1">'SCR Aggregation'!D12</f>
        <v>0</v>
      </c>
      <c r="D27" s="167">
        <f ca="1">'SCR Aggregation'!E12</f>
        <v>0</v>
      </c>
      <c r="E27" s="167">
        <f ca="1">'SCR Aggregation'!F12</f>
        <v>0</v>
      </c>
      <c r="F27" s="167">
        <f ca="1">'SCR Aggregation'!G12</f>
        <v>0</v>
      </c>
      <c r="G27" s="167">
        <f ca="1">'SCR Aggregation'!H12</f>
        <v>0</v>
      </c>
      <c r="H27" s="167">
        <f ca="1">'SCR Aggregation'!I12</f>
        <v>0</v>
      </c>
      <c r="I27" s="167">
        <f ca="1">'SCR Aggregation'!J12</f>
        <v>0</v>
      </c>
      <c r="J27" s="167">
        <f ca="1">'SCR Aggregation'!K12</f>
        <v>0</v>
      </c>
      <c r="K27" s="167">
        <f ca="1">'SCR Aggregation'!L12</f>
        <v>0</v>
      </c>
      <c r="L27" s="167">
        <f ca="1">'SCR Aggregation'!M12</f>
        <v>0</v>
      </c>
      <c r="M27" s="167">
        <f ca="1">'SCR Aggregation'!N12</f>
        <v>0</v>
      </c>
      <c r="N27" s="167">
        <f ca="1">'SCR Aggregation'!O12</f>
        <v>0</v>
      </c>
      <c r="O27" s="167">
        <f ca="1">'SCR Aggregation'!P12</f>
        <v>0</v>
      </c>
      <c r="P27" s="167">
        <f ca="1">'SCR Aggregation'!Q12</f>
        <v>0</v>
      </c>
      <c r="Q27" s="167">
        <f ca="1">'SCR Aggregation'!R12</f>
        <v>0</v>
      </c>
      <c r="R27" s="167">
        <f ca="1">'SCR Aggregation'!S12</f>
        <v>0</v>
      </c>
      <c r="S27" s="167">
        <f ca="1">'SCR Aggregation'!T12</f>
        <v>0</v>
      </c>
      <c r="T27" s="167">
        <f ca="1">'SCR Aggregation'!U12</f>
        <v>0</v>
      </c>
      <c r="U27" s="167">
        <f ca="1">'SCR Aggregation'!V12</f>
        <v>0</v>
      </c>
      <c r="V27" s="167">
        <f ca="1">'SCR Aggregation'!W12</f>
        <v>0</v>
      </c>
      <c r="W27" s="167">
        <f ca="1">'SCR Aggregation'!X12</f>
        <v>0</v>
      </c>
      <c r="X27" s="167">
        <f ca="1">'SCR Aggregation'!Y12</f>
        <v>0</v>
      </c>
      <c r="Y27" s="167">
        <f ca="1">'SCR Aggregation'!Z12</f>
        <v>0</v>
      </c>
      <c r="Z27" s="167">
        <f ca="1">'SCR Aggregation'!AA12</f>
        <v>0</v>
      </c>
      <c r="AA27" s="167">
        <f ca="1">'SCR Aggregation'!AB12</f>
        <v>0</v>
      </c>
      <c r="AB27" s="167">
        <f ca="1">'SCR Aggregation'!AC12</f>
        <v>0</v>
      </c>
      <c r="AC27" s="167">
        <f ca="1">'SCR Aggregation'!AD12</f>
        <v>0</v>
      </c>
      <c r="AD27" s="167">
        <f ca="1">'SCR Aggregation'!AE12</f>
        <v>0</v>
      </c>
      <c r="AE27" s="167">
        <f ca="1">'SCR Aggregation'!AF12</f>
        <v>0</v>
      </c>
      <c r="AF27" s="167">
        <f>'SCR Aggregation'!AG12</f>
        <v>0</v>
      </c>
      <c r="AG27" s="167">
        <f>'SCR Aggregation'!AH12</f>
        <v>0</v>
      </c>
      <c r="AH27" s="167">
        <f>'SCR Aggregation'!AI12</f>
        <v>0</v>
      </c>
      <c r="AI27" s="167">
        <f>'SCR Aggregation'!AJ12</f>
        <v>0</v>
      </c>
      <c r="AJ27" s="167">
        <f>'SCR Aggregation'!AK12</f>
        <v>0</v>
      </c>
      <c r="AK27" s="167">
        <f>'SCR Aggregation'!AL12</f>
        <v>0</v>
      </c>
      <c r="AL27" s="167">
        <f>'SCR Aggregation'!AM12</f>
        <v>0</v>
      </c>
      <c r="AM27" s="167">
        <f>'SCR Aggregation'!AN12</f>
        <v>0</v>
      </c>
      <c r="AN27" s="167">
        <f>'SCR Aggregation'!AO12</f>
        <v>0</v>
      </c>
      <c r="AO27" s="167">
        <f>'SCR Aggregation'!AP12</f>
        <v>0</v>
      </c>
      <c r="AP27" s="167">
        <f>'SCR Aggregation'!AQ12</f>
        <v>0</v>
      </c>
      <c r="AQ27" s="167">
        <f>'SCR Aggregation'!AR12</f>
        <v>0</v>
      </c>
      <c r="AR27" s="167">
        <f>'SCR Aggregation'!AS12</f>
        <v>0</v>
      </c>
      <c r="AS27" s="167">
        <f>'SCR Aggregation'!AT12</f>
        <v>0</v>
      </c>
      <c r="AT27" s="167">
        <f>'SCR Aggregation'!AU12</f>
        <v>0</v>
      </c>
      <c r="AU27" s="167">
        <f>'SCR Aggregation'!AV12</f>
        <v>0</v>
      </c>
      <c r="AV27" s="167">
        <f>'SCR Aggregation'!AW12</f>
        <v>0</v>
      </c>
      <c r="AW27" s="167">
        <f>'SCR Aggregation'!AX12</f>
        <v>0</v>
      </c>
      <c r="AX27" s="167">
        <f>'SCR Aggregation'!AY12</f>
        <v>0</v>
      </c>
      <c r="AY27" s="167">
        <f>'SCR Aggregation'!AZ12</f>
        <v>0</v>
      </c>
    </row>
    <row r="28" spans="1:51">
      <c r="A28" s="157" t="s">
        <v>262</v>
      </c>
      <c r="B28" s="167">
        <f>'SCR Aggregation'!C14</f>
        <v>0</v>
      </c>
      <c r="C28" s="167">
        <f>'SCR Aggregation'!D14</f>
        <v>0</v>
      </c>
      <c r="D28" s="167">
        <f>'SCR Aggregation'!E14</f>
        <v>0</v>
      </c>
      <c r="E28" s="167">
        <f>'SCR Aggregation'!F14</f>
        <v>0</v>
      </c>
      <c r="F28" s="167">
        <f>'SCR Aggregation'!G14</f>
        <v>0</v>
      </c>
      <c r="G28" s="167">
        <f>'SCR Aggregation'!H14</f>
        <v>0</v>
      </c>
      <c r="H28" s="167">
        <f>'SCR Aggregation'!I14</f>
        <v>0</v>
      </c>
      <c r="I28" s="167">
        <f>'SCR Aggregation'!J14</f>
        <v>0</v>
      </c>
      <c r="J28" s="167">
        <f>'SCR Aggregation'!K14</f>
        <v>0</v>
      </c>
      <c r="K28" s="167">
        <f>'SCR Aggregation'!L14</f>
        <v>0</v>
      </c>
      <c r="L28" s="167">
        <f>'SCR Aggregation'!M14</f>
        <v>0</v>
      </c>
      <c r="M28" s="167">
        <f>'SCR Aggregation'!N14</f>
        <v>0</v>
      </c>
      <c r="N28" s="167">
        <f>'SCR Aggregation'!O14</f>
        <v>0</v>
      </c>
      <c r="O28" s="167">
        <f>'SCR Aggregation'!P14</f>
        <v>0</v>
      </c>
      <c r="P28" s="167">
        <f>'SCR Aggregation'!Q14</f>
        <v>0</v>
      </c>
      <c r="Q28" s="167">
        <f>'SCR Aggregation'!R14</f>
        <v>0</v>
      </c>
      <c r="R28" s="167">
        <f>'SCR Aggregation'!S14</f>
        <v>0</v>
      </c>
      <c r="S28" s="167">
        <f>'SCR Aggregation'!T14</f>
        <v>0</v>
      </c>
      <c r="T28" s="167">
        <f>'SCR Aggregation'!U14</f>
        <v>0</v>
      </c>
      <c r="U28" s="167">
        <f>'SCR Aggregation'!V14</f>
        <v>0</v>
      </c>
      <c r="V28" s="167">
        <f>'SCR Aggregation'!W14</f>
        <v>0</v>
      </c>
      <c r="W28" s="167">
        <f>'SCR Aggregation'!X14</f>
        <v>0</v>
      </c>
      <c r="X28" s="167">
        <f>'SCR Aggregation'!Y14</f>
        <v>0</v>
      </c>
      <c r="Y28" s="167">
        <f>'SCR Aggregation'!Z14</f>
        <v>0</v>
      </c>
      <c r="Z28" s="167">
        <f>'SCR Aggregation'!AA14</f>
        <v>0</v>
      </c>
      <c r="AA28" s="167">
        <f>'SCR Aggregation'!AB14</f>
        <v>0</v>
      </c>
      <c r="AB28" s="167">
        <f>'SCR Aggregation'!AC14</f>
        <v>0</v>
      </c>
      <c r="AC28" s="167">
        <f>'SCR Aggregation'!AD14</f>
        <v>0</v>
      </c>
      <c r="AD28" s="167">
        <f>'SCR Aggregation'!AE14</f>
        <v>0</v>
      </c>
      <c r="AE28" s="167">
        <f>'SCR Aggregation'!AF14</f>
        <v>0</v>
      </c>
      <c r="AF28" s="167">
        <f>'SCR Aggregation'!AG14</f>
        <v>0</v>
      </c>
      <c r="AG28" s="167">
        <f>'SCR Aggregation'!AH14</f>
        <v>0</v>
      </c>
      <c r="AH28" s="167">
        <f>'SCR Aggregation'!AI14</f>
        <v>0</v>
      </c>
      <c r="AI28" s="167">
        <f>'SCR Aggregation'!AJ14</f>
        <v>0</v>
      </c>
      <c r="AJ28" s="167">
        <f>'SCR Aggregation'!AK14</f>
        <v>0</v>
      </c>
      <c r="AK28" s="167">
        <f>'SCR Aggregation'!AL14</f>
        <v>0</v>
      </c>
      <c r="AL28" s="167">
        <f>'SCR Aggregation'!AM14</f>
        <v>0</v>
      </c>
      <c r="AM28" s="167">
        <f>'SCR Aggregation'!AN14</f>
        <v>0</v>
      </c>
      <c r="AN28" s="167">
        <f>'SCR Aggregation'!AO14</f>
        <v>0</v>
      </c>
      <c r="AO28" s="167">
        <f>'SCR Aggregation'!AP14</f>
        <v>0</v>
      </c>
      <c r="AP28" s="167">
        <f>'SCR Aggregation'!AQ14</f>
        <v>0</v>
      </c>
      <c r="AQ28" s="167">
        <f>'SCR Aggregation'!AR14</f>
        <v>0</v>
      </c>
      <c r="AR28" s="167">
        <f>'SCR Aggregation'!AS14</f>
        <v>0</v>
      </c>
      <c r="AS28" s="167">
        <f>'SCR Aggregation'!AT14</f>
        <v>0</v>
      </c>
      <c r="AT28" s="167">
        <f>'SCR Aggregation'!AU14</f>
        <v>0</v>
      </c>
      <c r="AU28" s="167">
        <f>'SCR Aggregation'!AV14</f>
        <v>0</v>
      </c>
      <c r="AV28" s="167">
        <f>'SCR Aggregation'!AW14</f>
        <v>0</v>
      </c>
      <c r="AW28" s="167">
        <f>'SCR Aggregation'!AX14</f>
        <v>0</v>
      </c>
      <c r="AX28" s="167">
        <f>'SCR Aggregation'!AY14</f>
        <v>0</v>
      </c>
      <c r="AY28" s="167">
        <f>'SCR Aggregation'!AZ14</f>
        <v>0</v>
      </c>
    </row>
    <row r="29" spans="1:51">
      <c r="A29" s="157" t="s">
        <v>263</v>
      </c>
      <c r="B29" s="167">
        <f ca="1">'SCR Aggregation'!C23</f>
        <v>0</v>
      </c>
      <c r="C29" s="167">
        <f ca="1">'SCR Aggregation'!D23</f>
        <v>0</v>
      </c>
      <c r="D29" s="167">
        <f ca="1">'SCR Aggregation'!E23</f>
        <v>0</v>
      </c>
      <c r="E29" s="167">
        <f ca="1">'SCR Aggregation'!F23</f>
        <v>0</v>
      </c>
      <c r="F29" s="167">
        <f ca="1">'SCR Aggregation'!G23</f>
        <v>0</v>
      </c>
      <c r="G29" s="167">
        <f ca="1">'SCR Aggregation'!H23</f>
        <v>0</v>
      </c>
      <c r="H29" s="167">
        <f ca="1">'SCR Aggregation'!I23</f>
        <v>0</v>
      </c>
      <c r="I29" s="167">
        <f ca="1">'SCR Aggregation'!J23</f>
        <v>0</v>
      </c>
      <c r="J29" s="167">
        <f ca="1">'SCR Aggregation'!K23</f>
        <v>0</v>
      </c>
      <c r="K29" s="167">
        <f ca="1">'SCR Aggregation'!L23</f>
        <v>0</v>
      </c>
      <c r="L29" s="167">
        <f ca="1">'SCR Aggregation'!M23</f>
        <v>0</v>
      </c>
      <c r="M29" s="167">
        <f ca="1">'SCR Aggregation'!N23</f>
        <v>0</v>
      </c>
      <c r="N29" s="167">
        <f ca="1">'SCR Aggregation'!O23</f>
        <v>0</v>
      </c>
      <c r="O29" s="167">
        <f ca="1">'SCR Aggregation'!P23</f>
        <v>0</v>
      </c>
      <c r="P29" s="167">
        <f ca="1">'SCR Aggregation'!Q23</f>
        <v>0</v>
      </c>
      <c r="Q29" s="167">
        <f ca="1">'SCR Aggregation'!R23</f>
        <v>0</v>
      </c>
      <c r="R29" s="167">
        <f ca="1">'SCR Aggregation'!S23</f>
        <v>0</v>
      </c>
      <c r="S29" s="167">
        <f ca="1">'SCR Aggregation'!T23</f>
        <v>0</v>
      </c>
      <c r="T29" s="167">
        <f ca="1">'SCR Aggregation'!U23</f>
        <v>0</v>
      </c>
      <c r="U29" s="167">
        <f ca="1">'SCR Aggregation'!V23</f>
        <v>0</v>
      </c>
      <c r="V29" s="167">
        <f ca="1">'SCR Aggregation'!W23</f>
        <v>0</v>
      </c>
      <c r="W29" s="167">
        <f ca="1">'SCR Aggregation'!X23</f>
        <v>0</v>
      </c>
      <c r="X29" s="167">
        <f ca="1">'SCR Aggregation'!Y23</f>
        <v>0</v>
      </c>
      <c r="Y29" s="167">
        <f ca="1">'SCR Aggregation'!Z23</f>
        <v>0</v>
      </c>
      <c r="Z29" s="167">
        <f ca="1">'SCR Aggregation'!AA23</f>
        <v>0</v>
      </c>
      <c r="AA29" s="167">
        <f ca="1">'SCR Aggregation'!AB23</f>
        <v>0</v>
      </c>
      <c r="AB29" s="167">
        <f ca="1">'SCR Aggregation'!AC23</f>
        <v>0</v>
      </c>
      <c r="AC29" s="167">
        <f ca="1">'SCR Aggregation'!AD23</f>
        <v>0</v>
      </c>
      <c r="AD29" s="167">
        <f ca="1">'SCR Aggregation'!AE23</f>
        <v>0</v>
      </c>
      <c r="AE29" s="167">
        <f ca="1">'SCR Aggregation'!AF23</f>
        <v>0</v>
      </c>
      <c r="AF29" s="167">
        <f ca="1">'SCR Aggregation'!AG23</f>
        <v>0</v>
      </c>
      <c r="AG29" s="167">
        <f ca="1">'SCR Aggregation'!AH23</f>
        <v>0</v>
      </c>
      <c r="AH29" s="167">
        <f ca="1">'SCR Aggregation'!AI23</f>
        <v>0</v>
      </c>
      <c r="AI29" s="167">
        <f ca="1">'SCR Aggregation'!AJ23</f>
        <v>0</v>
      </c>
      <c r="AJ29" s="167">
        <f ca="1">'SCR Aggregation'!AK23</f>
        <v>0</v>
      </c>
      <c r="AK29" s="167">
        <f ca="1">'SCR Aggregation'!AL23</f>
        <v>0</v>
      </c>
      <c r="AL29" s="167">
        <f ca="1">'SCR Aggregation'!AM23</f>
        <v>0</v>
      </c>
      <c r="AM29" s="167">
        <f ca="1">'SCR Aggregation'!AN23</f>
        <v>0</v>
      </c>
      <c r="AN29" s="167">
        <f ca="1">'SCR Aggregation'!AO23</f>
        <v>0</v>
      </c>
      <c r="AO29" s="167">
        <f ca="1">'SCR Aggregation'!AP23</f>
        <v>0</v>
      </c>
      <c r="AP29" s="167">
        <f ca="1">'SCR Aggregation'!AQ23</f>
        <v>0</v>
      </c>
      <c r="AQ29" s="167">
        <f ca="1">'SCR Aggregation'!AR23</f>
        <v>0</v>
      </c>
      <c r="AR29" s="167">
        <f ca="1">'SCR Aggregation'!AS23</f>
        <v>0</v>
      </c>
      <c r="AS29" s="167">
        <f ca="1">'SCR Aggregation'!AT23</f>
        <v>0</v>
      </c>
      <c r="AT29" s="167">
        <f ca="1">'SCR Aggregation'!AU23</f>
        <v>0</v>
      </c>
      <c r="AU29" s="167">
        <f ca="1">'SCR Aggregation'!AV23</f>
        <v>0</v>
      </c>
      <c r="AV29" s="167">
        <f ca="1">'SCR Aggregation'!AW23</f>
        <v>0</v>
      </c>
      <c r="AW29" s="167">
        <f ca="1">'SCR Aggregation'!AX23</f>
        <v>0</v>
      </c>
      <c r="AX29" s="167">
        <f ca="1">'SCR Aggregation'!AY23</f>
        <v>0</v>
      </c>
      <c r="AY29" s="167">
        <f ca="1">'SCR Aggregation'!AZ23</f>
        <v>0</v>
      </c>
    </row>
    <row r="30" spans="1:51">
      <c r="A30" s="157" t="s">
        <v>264</v>
      </c>
      <c r="B30" s="167" t="e">
        <f ca="1">'SCR Aggregation'!C39</f>
        <v>#DIV/0!</v>
      </c>
      <c r="C30" s="167" t="e">
        <f ca="1">'SCR Aggregation'!D39</f>
        <v>#DIV/0!</v>
      </c>
      <c r="D30" s="167" t="e">
        <f ca="1">'SCR Aggregation'!E39</f>
        <v>#DIV/0!</v>
      </c>
      <c r="E30" s="167" t="e">
        <f ca="1">'SCR Aggregation'!F39</f>
        <v>#DIV/0!</v>
      </c>
      <c r="F30" s="167" t="e">
        <f ca="1">'SCR Aggregation'!G39</f>
        <v>#DIV/0!</v>
      </c>
      <c r="G30" s="167" t="e">
        <f ca="1">'SCR Aggregation'!H39</f>
        <v>#DIV/0!</v>
      </c>
      <c r="H30" s="167" t="e">
        <f ca="1">'SCR Aggregation'!I39</f>
        <v>#DIV/0!</v>
      </c>
      <c r="I30" s="167" t="e">
        <f ca="1">'SCR Aggregation'!J39</f>
        <v>#DIV/0!</v>
      </c>
      <c r="J30" s="167" t="e">
        <f ca="1">'SCR Aggregation'!K39</f>
        <v>#DIV/0!</v>
      </c>
      <c r="K30" s="167" t="e">
        <f ca="1">'SCR Aggregation'!L39</f>
        <v>#DIV/0!</v>
      </c>
      <c r="L30" s="167" t="e">
        <f ca="1">'SCR Aggregation'!M39</f>
        <v>#DIV/0!</v>
      </c>
      <c r="M30" s="167" t="e">
        <f ca="1">'SCR Aggregation'!N39</f>
        <v>#DIV/0!</v>
      </c>
      <c r="N30" s="167" t="e">
        <f ca="1">'SCR Aggregation'!O39</f>
        <v>#DIV/0!</v>
      </c>
      <c r="O30" s="167" t="e">
        <f ca="1">'SCR Aggregation'!P39</f>
        <v>#DIV/0!</v>
      </c>
      <c r="P30" s="167" t="e">
        <f ca="1">'SCR Aggregation'!Q39</f>
        <v>#DIV/0!</v>
      </c>
      <c r="Q30" s="167" t="e">
        <f ca="1">'SCR Aggregation'!R39</f>
        <v>#DIV/0!</v>
      </c>
      <c r="R30" s="167" t="e">
        <f ca="1">'SCR Aggregation'!S39</f>
        <v>#DIV/0!</v>
      </c>
      <c r="S30" s="167" t="e">
        <f ca="1">'SCR Aggregation'!T39</f>
        <v>#DIV/0!</v>
      </c>
      <c r="T30" s="167" t="e">
        <f ca="1">'SCR Aggregation'!U39</f>
        <v>#DIV/0!</v>
      </c>
      <c r="U30" s="167" t="e">
        <f ca="1">'SCR Aggregation'!V39</f>
        <v>#DIV/0!</v>
      </c>
      <c r="V30" s="167" t="e">
        <f ca="1">'SCR Aggregation'!W39</f>
        <v>#DIV/0!</v>
      </c>
      <c r="W30" s="167" t="e">
        <f ca="1">'SCR Aggregation'!X39</f>
        <v>#DIV/0!</v>
      </c>
      <c r="X30" s="167" t="e">
        <f ca="1">'SCR Aggregation'!Y39</f>
        <v>#DIV/0!</v>
      </c>
      <c r="Y30" s="167" t="e">
        <f ca="1">'SCR Aggregation'!Z39</f>
        <v>#DIV/0!</v>
      </c>
      <c r="Z30" s="167" t="e">
        <f ca="1">'SCR Aggregation'!AA39</f>
        <v>#DIV/0!</v>
      </c>
      <c r="AA30" s="167" t="e">
        <f ca="1">'SCR Aggregation'!AB39</f>
        <v>#DIV/0!</v>
      </c>
      <c r="AB30" s="167" t="e">
        <f ca="1">'SCR Aggregation'!AC39</f>
        <v>#DIV/0!</v>
      </c>
      <c r="AC30" s="167" t="e">
        <f ca="1">'SCR Aggregation'!AD39</f>
        <v>#DIV/0!</v>
      </c>
      <c r="AD30" s="167" t="e">
        <f ca="1">'SCR Aggregation'!AE39</f>
        <v>#DIV/0!</v>
      </c>
      <c r="AE30" s="167" t="e">
        <f ca="1">'SCR Aggregation'!AF39</f>
        <v>#DIV/0!</v>
      </c>
      <c r="AF30" s="167" t="e">
        <f ca="1">'SCR Aggregation'!AG39</f>
        <v>#DIV/0!</v>
      </c>
      <c r="AG30" s="167" t="e">
        <f ca="1">'SCR Aggregation'!AH39</f>
        <v>#DIV/0!</v>
      </c>
      <c r="AH30" s="167" t="e">
        <f ca="1">'SCR Aggregation'!AI39</f>
        <v>#DIV/0!</v>
      </c>
      <c r="AI30" s="167" t="e">
        <f ca="1">'SCR Aggregation'!AJ39</f>
        <v>#DIV/0!</v>
      </c>
      <c r="AJ30" s="167" t="e">
        <f ca="1">'SCR Aggregation'!AK39</f>
        <v>#DIV/0!</v>
      </c>
      <c r="AK30" s="167" t="e">
        <f ca="1">'SCR Aggregation'!AL39</f>
        <v>#DIV/0!</v>
      </c>
      <c r="AL30" s="167" t="e">
        <f ca="1">'SCR Aggregation'!AM39</f>
        <v>#DIV/0!</v>
      </c>
      <c r="AM30" s="167" t="e">
        <f ca="1">'SCR Aggregation'!AN39</f>
        <v>#DIV/0!</v>
      </c>
      <c r="AN30" s="167" t="e">
        <f ca="1">'SCR Aggregation'!AO39</f>
        <v>#DIV/0!</v>
      </c>
      <c r="AO30" s="167" t="e">
        <f ca="1">'SCR Aggregation'!AP39</f>
        <v>#DIV/0!</v>
      </c>
      <c r="AP30" s="167" t="e">
        <f ca="1">'SCR Aggregation'!AQ39</f>
        <v>#DIV/0!</v>
      </c>
      <c r="AQ30" s="167" t="e">
        <f ca="1">'SCR Aggregation'!AR39</f>
        <v>#DIV/0!</v>
      </c>
      <c r="AR30" s="167" t="e">
        <f ca="1">'SCR Aggregation'!AS39</f>
        <v>#DIV/0!</v>
      </c>
      <c r="AS30" s="167" t="e">
        <f ca="1">'SCR Aggregation'!AT39</f>
        <v>#DIV/0!</v>
      </c>
      <c r="AT30" s="167" t="e">
        <f ca="1">'SCR Aggregation'!AU39</f>
        <v>#DIV/0!</v>
      </c>
      <c r="AU30" s="167" t="e">
        <f ca="1">'SCR Aggregation'!AV39</f>
        <v>#DIV/0!</v>
      </c>
      <c r="AV30" s="167" t="e">
        <f ca="1">'SCR Aggregation'!AW39</f>
        <v>#DIV/0!</v>
      </c>
      <c r="AW30" s="167" t="e">
        <f ca="1">'SCR Aggregation'!AX39</f>
        <v>#DIV/0!</v>
      </c>
      <c r="AX30" s="167" t="e">
        <f ca="1">'SCR Aggregation'!AY39</f>
        <v>#DIV/0!</v>
      </c>
      <c r="AY30" s="167" t="e">
        <f ca="1">'SCR Aggregation'!AZ39</f>
        <v>#DIV/0!</v>
      </c>
    </row>
    <row r="31" spans="1:51">
      <c r="A31" s="157" t="s">
        <v>265</v>
      </c>
      <c r="B31" s="167" t="e">
        <f ca="1">'SCR Aggregation'!C44</f>
        <v>#DIV/0!</v>
      </c>
      <c r="C31" s="167" t="e">
        <f ca="1">'SCR Aggregation'!D44</f>
        <v>#DIV/0!</v>
      </c>
      <c r="D31" s="167" t="e">
        <f ca="1">'SCR Aggregation'!E44</f>
        <v>#DIV/0!</v>
      </c>
      <c r="E31" s="167" t="e">
        <f ca="1">'SCR Aggregation'!F44</f>
        <v>#DIV/0!</v>
      </c>
      <c r="F31" s="167" t="e">
        <f ca="1">'SCR Aggregation'!G44</f>
        <v>#DIV/0!</v>
      </c>
      <c r="G31" s="167" t="e">
        <f ca="1">'SCR Aggregation'!H44</f>
        <v>#DIV/0!</v>
      </c>
      <c r="H31" s="167" t="e">
        <f ca="1">'SCR Aggregation'!I44</f>
        <v>#DIV/0!</v>
      </c>
      <c r="I31" s="167" t="e">
        <f ca="1">'SCR Aggregation'!J44</f>
        <v>#DIV/0!</v>
      </c>
      <c r="J31" s="167" t="e">
        <f ca="1">'SCR Aggregation'!K44</f>
        <v>#DIV/0!</v>
      </c>
      <c r="K31" s="167" t="e">
        <f ca="1">'SCR Aggregation'!L44</f>
        <v>#DIV/0!</v>
      </c>
      <c r="L31" s="167" t="e">
        <f ca="1">'SCR Aggregation'!M44</f>
        <v>#DIV/0!</v>
      </c>
      <c r="M31" s="167" t="e">
        <f ca="1">'SCR Aggregation'!N44</f>
        <v>#DIV/0!</v>
      </c>
      <c r="N31" s="167" t="e">
        <f ca="1">'SCR Aggregation'!O44</f>
        <v>#DIV/0!</v>
      </c>
      <c r="O31" s="167" t="e">
        <f ca="1">'SCR Aggregation'!P44</f>
        <v>#DIV/0!</v>
      </c>
      <c r="P31" s="167" t="e">
        <f ca="1">'SCR Aggregation'!Q44</f>
        <v>#DIV/0!</v>
      </c>
      <c r="Q31" s="167" t="e">
        <f ca="1">'SCR Aggregation'!R44</f>
        <v>#DIV/0!</v>
      </c>
      <c r="R31" s="167" t="e">
        <f ca="1">'SCR Aggregation'!S44</f>
        <v>#DIV/0!</v>
      </c>
      <c r="S31" s="167" t="e">
        <f ca="1">'SCR Aggregation'!T44</f>
        <v>#DIV/0!</v>
      </c>
      <c r="T31" s="167" t="e">
        <f ca="1">'SCR Aggregation'!U44</f>
        <v>#DIV/0!</v>
      </c>
      <c r="U31" s="167" t="e">
        <f ca="1">'SCR Aggregation'!V44</f>
        <v>#DIV/0!</v>
      </c>
      <c r="V31" s="167" t="e">
        <f ca="1">'SCR Aggregation'!W44</f>
        <v>#DIV/0!</v>
      </c>
      <c r="W31" s="167" t="e">
        <f ca="1">'SCR Aggregation'!X44</f>
        <v>#DIV/0!</v>
      </c>
      <c r="X31" s="167" t="e">
        <f ca="1">'SCR Aggregation'!Y44</f>
        <v>#DIV/0!</v>
      </c>
      <c r="Y31" s="167" t="e">
        <f ca="1">'SCR Aggregation'!Z44</f>
        <v>#DIV/0!</v>
      </c>
      <c r="Z31" s="167" t="e">
        <f ca="1">'SCR Aggregation'!AA44</f>
        <v>#DIV/0!</v>
      </c>
      <c r="AA31" s="167" t="e">
        <f ca="1">'SCR Aggregation'!AB44</f>
        <v>#DIV/0!</v>
      </c>
      <c r="AB31" s="167" t="e">
        <f ca="1">'SCR Aggregation'!AC44</f>
        <v>#DIV/0!</v>
      </c>
      <c r="AC31" s="167" t="e">
        <f ca="1">'SCR Aggregation'!AD44</f>
        <v>#DIV/0!</v>
      </c>
      <c r="AD31" s="167" t="e">
        <f ca="1">'SCR Aggregation'!AE44</f>
        <v>#DIV/0!</v>
      </c>
      <c r="AE31" s="167" t="e">
        <f ca="1">'SCR Aggregation'!AF44</f>
        <v>#DIV/0!</v>
      </c>
      <c r="AF31" s="167" t="e">
        <f ca="1">'SCR Aggregation'!AG44</f>
        <v>#DIV/0!</v>
      </c>
      <c r="AG31" s="167" t="e">
        <f ca="1">'SCR Aggregation'!AH44</f>
        <v>#DIV/0!</v>
      </c>
      <c r="AH31" s="167" t="e">
        <f ca="1">'SCR Aggregation'!AI44</f>
        <v>#DIV/0!</v>
      </c>
      <c r="AI31" s="167" t="e">
        <f ca="1">'SCR Aggregation'!AJ44</f>
        <v>#DIV/0!</v>
      </c>
      <c r="AJ31" s="167" t="e">
        <f ca="1">'SCR Aggregation'!AK44</f>
        <v>#DIV/0!</v>
      </c>
      <c r="AK31" s="167" t="e">
        <f ca="1">'SCR Aggregation'!AL44</f>
        <v>#DIV/0!</v>
      </c>
      <c r="AL31" s="167" t="e">
        <f ca="1">'SCR Aggregation'!AM44</f>
        <v>#DIV/0!</v>
      </c>
      <c r="AM31" s="167" t="e">
        <f ca="1">'SCR Aggregation'!AN44</f>
        <v>#DIV/0!</v>
      </c>
      <c r="AN31" s="167" t="e">
        <f ca="1">'SCR Aggregation'!AO44</f>
        <v>#DIV/0!</v>
      </c>
      <c r="AO31" s="167" t="e">
        <f ca="1">'SCR Aggregation'!AP44</f>
        <v>#DIV/0!</v>
      </c>
      <c r="AP31" s="167" t="e">
        <f ca="1">'SCR Aggregation'!AQ44</f>
        <v>#DIV/0!</v>
      </c>
      <c r="AQ31" s="167" t="e">
        <f ca="1">'SCR Aggregation'!AR44</f>
        <v>#DIV/0!</v>
      </c>
      <c r="AR31" s="167" t="e">
        <f ca="1">'SCR Aggregation'!AS44</f>
        <v>#DIV/0!</v>
      </c>
      <c r="AS31" s="167" t="e">
        <f ca="1">'SCR Aggregation'!AT44</f>
        <v>#DIV/0!</v>
      </c>
      <c r="AT31" s="167" t="e">
        <f ca="1">'SCR Aggregation'!AU44</f>
        <v>#DIV/0!</v>
      </c>
      <c r="AU31" s="167" t="e">
        <f ca="1">'SCR Aggregation'!AV44</f>
        <v>#DIV/0!</v>
      </c>
      <c r="AV31" s="167" t="e">
        <f ca="1">'SCR Aggregation'!AW44</f>
        <v>#DIV/0!</v>
      </c>
      <c r="AW31" s="167" t="e">
        <f ca="1">'SCR Aggregation'!AX44</f>
        <v>#DIV/0!</v>
      </c>
      <c r="AX31" s="167" t="e">
        <f ca="1">'SCR Aggregation'!AY44</f>
        <v>#DIV/0!</v>
      </c>
      <c r="AY31" s="167" t="e">
        <f ca="1">'SCR Aggregation'!AZ44</f>
        <v>#DIV/0!</v>
      </c>
    </row>
    <row r="32" spans="1:51">
      <c r="A32" s="157" t="s">
        <v>266</v>
      </c>
      <c r="B32" s="167" t="e">
        <f ca="1">'SCR Aggregation'!C55</f>
        <v>#DIV/0!</v>
      </c>
      <c r="C32" s="167" t="e">
        <f ca="1">'SCR Aggregation'!D55</f>
        <v>#DIV/0!</v>
      </c>
      <c r="D32" s="167" t="e">
        <f ca="1">'SCR Aggregation'!E55</f>
        <v>#DIV/0!</v>
      </c>
      <c r="E32" s="167" t="e">
        <f ca="1">'SCR Aggregation'!F55</f>
        <v>#DIV/0!</v>
      </c>
      <c r="F32" s="167" t="e">
        <f ca="1">'SCR Aggregation'!G55</f>
        <v>#DIV/0!</v>
      </c>
      <c r="G32" s="167" t="e">
        <f ca="1">'SCR Aggregation'!H55</f>
        <v>#DIV/0!</v>
      </c>
      <c r="H32" s="167" t="e">
        <f ca="1">'SCR Aggregation'!I55</f>
        <v>#DIV/0!</v>
      </c>
      <c r="I32" s="167" t="e">
        <f ca="1">'SCR Aggregation'!J55</f>
        <v>#DIV/0!</v>
      </c>
      <c r="J32" s="167" t="e">
        <f ca="1">'SCR Aggregation'!K55</f>
        <v>#DIV/0!</v>
      </c>
      <c r="K32" s="167" t="e">
        <f ca="1">'SCR Aggregation'!L55</f>
        <v>#DIV/0!</v>
      </c>
      <c r="L32" s="167" t="e">
        <f ca="1">'SCR Aggregation'!M55</f>
        <v>#DIV/0!</v>
      </c>
      <c r="M32" s="167" t="e">
        <f ca="1">'SCR Aggregation'!N55</f>
        <v>#DIV/0!</v>
      </c>
      <c r="N32" s="167" t="e">
        <f ca="1">'SCR Aggregation'!O55</f>
        <v>#DIV/0!</v>
      </c>
      <c r="O32" s="167" t="e">
        <f ca="1">'SCR Aggregation'!P55</f>
        <v>#DIV/0!</v>
      </c>
      <c r="P32" s="167" t="e">
        <f ca="1">'SCR Aggregation'!Q55</f>
        <v>#DIV/0!</v>
      </c>
      <c r="Q32" s="167" t="e">
        <f ca="1">'SCR Aggregation'!R55</f>
        <v>#DIV/0!</v>
      </c>
      <c r="R32" s="167" t="e">
        <f ca="1">'SCR Aggregation'!S55</f>
        <v>#DIV/0!</v>
      </c>
      <c r="S32" s="167" t="e">
        <f ca="1">'SCR Aggregation'!T55</f>
        <v>#DIV/0!</v>
      </c>
      <c r="T32" s="167" t="e">
        <f ca="1">'SCR Aggregation'!U55</f>
        <v>#DIV/0!</v>
      </c>
      <c r="U32" s="167" t="e">
        <f ca="1">'SCR Aggregation'!V55</f>
        <v>#DIV/0!</v>
      </c>
      <c r="V32" s="167" t="e">
        <f ca="1">'SCR Aggregation'!W55</f>
        <v>#DIV/0!</v>
      </c>
      <c r="W32" s="167" t="e">
        <f ca="1">'SCR Aggregation'!X55</f>
        <v>#DIV/0!</v>
      </c>
      <c r="X32" s="167" t="e">
        <f ca="1">'SCR Aggregation'!Y55</f>
        <v>#DIV/0!</v>
      </c>
      <c r="Y32" s="167" t="e">
        <f ca="1">'SCR Aggregation'!Z55</f>
        <v>#DIV/0!</v>
      </c>
      <c r="Z32" s="167" t="e">
        <f ca="1">'SCR Aggregation'!AA55</f>
        <v>#DIV/0!</v>
      </c>
      <c r="AA32" s="167" t="e">
        <f ca="1">'SCR Aggregation'!AB55</f>
        <v>#DIV/0!</v>
      </c>
      <c r="AB32" s="167" t="e">
        <f ca="1">'SCR Aggregation'!AC55</f>
        <v>#DIV/0!</v>
      </c>
      <c r="AC32" s="167" t="e">
        <f ca="1">'SCR Aggregation'!AD55</f>
        <v>#DIV/0!</v>
      </c>
      <c r="AD32" s="167" t="e">
        <f ca="1">'SCR Aggregation'!AE55</f>
        <v>#DIV/0!</v>
      </c>
      <c r="AE32" s="167" t="e">
        <f ca="1">'SCR Aggregation'!AF55</f>
        <v>#DIV/0!</v>
      </c>
      <c r="AF32" s="167" t="e">
        <f ca="1">'SCR Aggregation'!AG55</f>
        <v>#DIV/0!</v>
      </c>
      <c r="AG32" s="167" t="e">
        <f ca="1">'SCR Aggregation'!AH55</f>
        <v>#DIV/0!</v>
      </c>
      <c r="AH32" s="167" t="e">
        <f ca="1">'SCR Aggregation'!AI55</f>
        <v>#DIV/0!</v>
      </c>
      <c r="AI32" s="167" t="e">
        <f ca="1">'SCR Aggregation'!AJ55</f>
        <v>#DIV/0!</v>
      </c>
      <c r="AJ32" s="167" t="e">
        <f ca="1">'SCR Aggregation'!AK55</f>
        <v>#DIV/0!</v>
      </c>
      <c r="AK32" s="167" t="e">
        <f ca="1">'SCR Aggregation'!AL55</f>
        <v>#DIV/0!</v>
      </c>
      <c r="AL32" s="167" t="e">
        <f ca="1">'SCR Aggregation'!AM55</f>
        <v>#DIV/0!</v>
      </c>
      <c r="AM32" s="167" t="e">
        <f ca="1">'SCR Aggregation'!AN55</f>
        <v>#DIV/0!</v>
      </c>
      <c r="AN32" s="167" t="e">
        <f ca="1">'SCR Aggregation'!AO55</f>
        <v>#DIV/0!</v>
      </c>
      <c r="AO32" s="167" t="e">
        <f ca="1">'SCR Aggregation'!AP55</f>
        <v>#DIV/0!</v>
      </c>
      <c r="AP32" s="167" t="e">
        <f ca="1">'SCR Aggregation'!AQ55</f>
        <v>#DIV/0!</v>
      </c>
      <c r="AQ32" s="167" t="e">
        <f ca="1">'SCR Aggregation'!AR55</f>
        <v>#DIV/0!</v>
      </c>
      <c r="AR32" s="167" t="e">
        <f ca="1">'SCR Aggregation'!AS55</f>
        <v>#DIV/0!</v>
      </c>
      <c r="AS32" s="167" t="e">
        <f ca="1">'SCR Aggregation'!AT55</f>
        <v>#DIV/0!</v>
      </c>
      <c r="AT32" s="167" t="e">
        <f ca="1">'SCR Aggregation'!AU55</f>
        <v>#DIV/0!</v>
      </c>
      <c r="AU32" s="167" t="e">
        <f ca="1">'SCR Aggregation'!AV55</f>
        <v>#DIV/0!</v>
      </c>
      <c r="AV32" s="167" t="e">
        <f ca="1">'SCR Aggregation'!AW55</f>
        <v>#DIV/0!</v>
      </c>
      <c r="AW32" s="167" t="e">
        <f ca="1">'SCR Aggregation'!AX55</f>
        <v>#DIV/0!</v>
      </c>
      <c r="AX32" s="167" t="e">
        <f ca="1">'SCR Aggregation'!AY55</f>
        <v>#DIV/0!</v>
      </c>
      <c r="AY32" s="167" t="e">
        <f ca="1">'SCR Aggregation'!AZ55</f>
        <v>#DIV/0!</v>
      </c>
    </row>
    <row r="33" spans="1:51" ht="4.5" customHeight="1">
      <c r="A33" s="157"/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</row>
    <row r="34" spans="1:51">
      <c r="A34" s="168" t="s">
        <v>267</v>
      </c>
      <c r="B34" s="169" t="e">
        <f t="shared" ref="B34:AG34" ca="1" si="55">IF(SUM(B27:B32)=0,0,-(1-B19/SUM(B27:B32)))</f>
        <v>#DIV/0!</v>
      </c>
      <c r="C34" s="169" t="e">
        <f t="shared" ca="1" si="55"/>
        <v>#DIV/0!</v>
      </c>
      <c r="D34" s="169" t="e">
        <f t="shared" ca="1" si="55"/>
        <v>#DIV/0!</v>
      </c>
      <c r="E34" s="169" t="e">
        <f t="shared" ca="1" si="55"/>
        <v>#DIV/0!</v>
      </c>
      <c r="F34" s="169" t="e">
        <f t="shared" ca="1" si="55"/>
        <v>#DIV/0!</v>
      </c>
      <c r="G34" s="169" t="e">
        <f t="shared" ca="1" si="55"/>
        <v>#DIV/0!</v>
      </c>
      <c r="H34" s="169" t="e">
        <f t="shared" ca="1" si="55"/>
        <v>#DIV/0!</v>
      </c>
      <c r="I34" s="169" t="e">
        <f t="shared" ca="1" si="55"/>
        <v>#DIV/0!</v>
      </c>
      <c r="J34" s="169" t="e">
        <f t="shared" ca="1" si="55"/>
        <v>#DIV/0!</v>
      </c>
      <c r="K34" s="169" t="e">
        <f t="shared" ca="1" si="55"/>
        <v>#DIV/0!</v>
      </c>
      <c r="L34" s="169" t="e">
        <f t="shared" ca="1" si="55"/>
        <v>#DIV/0!</v>
      </c>
      <c r="M34" s="169" t="e">
        <f t="shared" ca="1" si="55"/>
        <v>#DIV/0!</v>
      </c>
      <c r="N34" s="169" t="e">
        <f t="shared" ca="1" si="55"/>
        <v>#DIV/0!</v>
      </c>
      <c r="O34" s="169" t="e">
        <f t="shared" ca="1" si="55"/>
        <v>#DIV/0!</v>
      </c>
      <c r="P34" s="169" t="e">
        <f t="shared" ca="1" si="55"/>
        <v>#DIV/0!</v>
      </c>
      <c r="Q34" s="169" t="e">
        <f t="shared" ca="1" si="55"/>
        <v>#DIV/0!</v>
      </c>
      <c r="R34" s="169" t="e">
        <f t="shared" ca="1" si="55"/>
        <v>#DIV/0!</v>
      </c>
      <c r="S34" s="169" t="e">
        <f t="shared" ca="1" si="55"/>
        <v>#DIV/0!</v>
      </c>
      <c r="T34" s="169" t="e">
        <f t="shared" ca="1" si="55"/>
        <v>#DIV/0!</v>
      </c>
      <c r="U34" s="169" t="e">
        <f t="shared" ca="1" si="55"/>
        <v>#DIV/0!</v>
      </c>
      <c r="V34" s="169" t="e">
        <f t="shared" ca="1" si="55"/>
        <v>#DIV/0!</v>
      </c>
      <c r="W34" s="169" t="e">
        <f t="shared" ca="1" si="55"/>
        <v>#DIV/0!</v>
      </c>
      <c r="X34" s="169" t="e">
        <f t="shared" ca="1" si="55"/>
        <v>#DIV/0!</v>
      </c>
      <c r="Y34" s="169" t="e">
        <f t="shared" ca="1" si="55"/>
        <v>#DIV/0!</v>
      </c>
      <c r="Z34" s="169" t="e">
        <f t="shared" ca="1" si="55"/>
        <v>#DIV/0!</v>
      </c>
      <c r="AA34" s="169" t="e">
        <f t="shared" ca="1" si="55"/>
        <v>#DIV/0!</v>
      </c>
      <c r="AB34" s="169" t="e">
        <f t="shared" ca="1" si="55"/>
        <v>#DIV/0!</v>
      </c>
      <c r="AC34" s="169" t="e">
        <f t="shared" ca="1" si="55"/>
        <v>#DIV/0!</v>
      </c>
      <c r="AD34" s="169" t="e">
        <f t="shared" ca="1" si="55"/>
        <v>#DIV/0!</v>
      </c>
      <c r="AE34" s="169" t="e">
        <f t="shared" ca="1" si="55"/>
        <v>#DIV/0!</v>
      </c>
      <c r="AF34" s="169" t="e">
        <f t="shared" ca="1" si="55"/>
        <v>#DIV/0!</v>
      </c>
      <c r="AG34" s="169" t="e">
        <f t="shared" ca="1" si="55"/>
        <v>#DIV/0!</v>
      </c>
      <c r="AH34" s="169" t="e">
        <f t="shared" ref="AH34:AY34" ca="1" si="56">IF(SUM(AH27:AH32)=0,0,-(1-AH19/SUM(AH27:AH32)))</f>
        <v>#DIV/0!</v>
      </c>
      <c r="AI34" s="169" t="e">
        <f t="shared" ca="1" si="56"/>
        <v>#DIV/0!</v>
      </c>
      <c r="AJ34" s="169" t="e">
        <f t="shared" ca="1" si="56"/>
        <v>#DIV/0!</v>
      </c>
      <c r="AK34" s="169" t="e">
        <f t="shared" ca="1" si="56"/>
        <v>#DIV/0!</v>
      </c>
      <c r="AL34" s="169" t="e">
        <f t="shared" ca="1" si="56"/>
        <v>#DIV/0!</v>
      </c>
      <c r="AM34" s="169" t="e">
        <f t="shared" ca="1" si="56"/>
        <v>#DIV/0!</v>
      </c>
      <c r="AN34" s="169" t="e">
        <f t="shared" ca="1" si="56"/>
        <v>#DIV/0!</v>
      </c>
      <c r="AO34" s="169" t="e">
        <f t="shared" ca="1" si="56"/>
        <v>#DIV/0!</v>
      </c>
      <c r="AP34" s="169" t="e">
        <f t="shared" ca="1" si="56"/>
        <v>#DIV/0!</v>
      </c>
      <c r="AQ34" s="169" t="e">
        <f t="shared" ca="1" si="56"/>
        <v>#DIV/0!</v>
      </c>
      <c r="AR34" s="169" t="e">
        <f t="shared" ca="1" si="56"/>
        <v>#DIV/0!</v>
      </c>
      <c r="AS34" s="169" t="e">
        <f t="shared" ca="1" si="56"/>
        <v>#DIV/0!</v>
      </c>
      <c r="AT34" s="169" t="e">
        <f t="shared" ca="1" si="56"/>
        <v>#DIV/0!</v>
      </c>
      <c r="AU34" s="169" t="e">
        <f t="shared" ca="1" si="56"/>
        <v>#DIV/0!</v>
      </c>
      <c r="AV34" s="169" t="e">
        <f t="shared" ca="1" si="56"/>
        <v>#DIV/0!</v>
      </c>
      <c r="AW34" s="169" t="e">
        <f t="shared" ca="1" si="56"/>
        <v>#DIV/0!</v>
      </c>
      <c r="AX34" s="169" t="e">
        <f t="shared" ca="1" si="56"/>
        <v>#DIV/0!</v>
      </c>
      <c r="AY34" s="169" t="e">
        <f t="shared" ca="1" si="56"/>
        <v>#DIV/0!</v>
      </c>
    </row>
    <row r="36" spans="1:51">
      <c r="A36" s="151"/>
      <c r="B36" s="164" t="e">
        <f ca="1">IF(MAX($B$19:$AY$19)-B33&gt;0,"","Max SCR")</f>
        <v>#DIV/0!</v>
      </c>
      <c r="C36" s="164" t="e">
        <f t="shared" ref="C36:AY36" ca="1" si="57">IF(MAX($B$19:$AY$19)-C33&gt;0,"","Max SCR")</f>
        <v>#DIV/0!</v>
      </c>
      <c r="D36" s="164" t="e">
        <f t="shared" ca="1" si="57"/>
        <v>#DIV/0!</v>
      </c>
      <c r="E36" s="164" t="e">
        <f t="shared" ca="1" si="57"/>
        <v>#DIV/0!</v>
      </c>
      <c r="F36" s="164" t="e">
        <f t="shared" ca="1" si="57"/>
        <v>#DIV/0!</v>
      </c>
      <c r="G36" s="164" t="e">
        <f t="shared" ca="1" si="57"/>
        <v>#DIV/0!</v>
      </c>
      <c r="H36" s="164" t="e">
        <f t="shared" ca="1" si="57"/>
        <v>#DIV/0!</v>
      </c>
      <c r="I36" s="164" t="e">
        <f t="shared" ca="1" si="57"/>
        <v>#DIV/0!</v>
      </c>
      <c r="J36" s="164" t="e">
        <f t="shared" ca="1" si="57"/>
        <v>#DIV/0!</v>
      </c>
      <c r="K36" s="164" t="e">
        <f t="shared" ca="1" si="57"/>
        <v>#DIV/0!</v>
      </c>
      <c r="L36" s="164" t="e">
        <f t="shared" ca="1" si="57"/>
        <v>#DIV/0!</v>
      </c>
      <c r="M36" s="164" t="e">
        <f t="shared" ca="1" si="57"/>
        <v>#DIV/0!</v>
      </c>
      <c r="N36" s="164" t="e">
        <f t="shared" ca="1" si="57"/>
        <v>#DIV/0!</v>
      </c>
      <c r="O36" s="164" t="e">
        <f t="shared" ca="1" si="57"/>
        <v>#DIV/0!</v>
      </c>
      <c r="P36" s="164" t="e">
        <f t="shared" ca="1" si="57"/>
        <v>#DIV/0!</v>
      </c>
      <c r="Q36" s="164" t="e">
        <f t="shared" ca="1" si="57"/>
        <v>#DIV/0!</v>
      </c>
      <c r="R36" s="164" t="e">
        <f t="shared" ca="1" si="57"/>
        <v>#DIV/0!</v>
      </c>
      <c r="S36" s="164" t="e">
        <f t="shared" ca="1" si="57"/>
        <v>#DIV/0!</v>
      </c>
      <c r="T36" s="164" t="e">
        <f t="shared" ca="1" si="57"/>
        <v>#DIV/0!</v>
      </c>
      <c r="U36" s="164" t="e">
        <f t="shared" ca="1" si="57"/>
        <v>#DIV/0!</v>
      </c>
      <c r="V36" s="164" t="e">
        <f t="shared" ca="1" si="57"/>
        <v>#DIV/0!</v>
      </c>
      <c r="W36" s="164" t="e">
        <f t="shared" ca="1" si="57"/>
        <v>#DIV/0!</v>
      </c>
      <c r="X36" s="164" t="e">
        <f t="shared" ca="1" si="57"/>
        <v>#DIV/0!</v>
      </c>
      <c r="Y36" s="164" t="e">
        <f t="shared" ca="1" si="57"/>
        <v>#DIV/0!</v>
      </c>
      <c r="Z36" s="164" t="e">
        <f t="shared" ca="1" si="57"/>
        <v>#DIV/0!</v>
      </c>
      <c r="AA36" s="164" t="e">
        <f t="shared" ca="1" si="57"/>
        <v>#DIV/0!</v>
      </c>
      <c r="AB36" s="164" t="e">
        <f t="shared" ca="1" si="57"/>
        <v>#DIV/0!</v>
      </c>
      <c r="AC36" s="164" t="e">
        <f t="shared" ca="1" si="57"/>
        <v>#DIV/0!</v>
      </c>
      <c r="AD36" s="164" t="e">
        <f t="shared" ca="1" si="57"/>
        <v>#DIV/0!</v>
      </c>
      <c r="AE36" s="164" t="e">
        <f t="shared" ca="1" si="57"/>
        <v>#DIV/0!</v>
      </c>
      <c r="AF36" s="164" t="e">
        <f t="shared" ca="1" si="57"/>
        <v>#DIV/0!</v>
      </c>
      <c r="AG36" s="164" t="e">
        <f t="shared" ca="1" si="57"/>
        <v>#DIV/0!</v>
      </c>
      <c r="AH36" s="164" t="e">
        <f t="shared" ca="1" si="57"/>
        <v>#DIV/0!</v>
      </c>
      <c r="AI36" s="164" t="e">
        <f t="shared" ca="1" si="57"/>
        <v>#DIV/0!</v>
      </c>
      <c r="AJ36" s="164" t="e">
        <f t="shared" ca="1" si="57"/>
        <v>#DIV/0!</v>
      </c>
      <c r="AK36" s="164" t="e">
        <f t="shared" ca="1" si="57"/>
        <v>#DIV/0!</v>
      </c>
      <c r="AL36" s="164" t="e">
        <f t="shared" ca="1" si="57"/>
        <v>#DIV/0!</v>
      </c>
      <c r="AM36" s="164" t="e">
        <f t="shared" ca="1" si="57"/>
        <v>#DIV/0!</v>
      </c>
      <c r="AN36" s="164" t="e">
        <f t="shared" ca="1" si="57"/>
        <v>#DIV/0!</v>
      </c>
      <c r="AO36" s="164" t="e">
        <f t="shared" ca="1" si="57"/>
        <v>#DIV/0!</v>
      </c>
      <c r="AP36" s="164" t="e">
        <f t="shared" ca="1" si="57"/>
        <v>#DIV/0!</v>
      </c>
      <c r="AQ36" s="164" t="e">
        <f t="shared" ca="1" si="57"/>
        <v>#DIV/0!</v>
      </c>
      <c r="AR36" s="164" t="e">
        <f t="shared" ca="1" si="57"/>
        <v>#DIV/0!</v>
      </c>
      <c r="AS36" s="164" t="e">
        <f t="shared" ca="1" si="57"/>
        <v>#DIV/0!</v>
      </c>
      <c r="AT36" s="164" t="e">
        <f t="shared" ca="1" si="57"/>
        <v>#DIV/0!</v>
      </c>
      <c r="AU36" s="164" t="e">
        <f t="shared" ca="1" si="57"/>
        <v>#DIV/0!</v>
      </c>
      <c r="AV36" s="164" t="e">
        <f t="shared" ca="1" si="57"/>
        <v>#DIV/0!</v>
      </c>
      <c r="AW36" s="164" t="e">
        <f t="shared" ca="1" si="57"/>
        <v>#DIV/0!</v>
      </c>
      <c r="AX36" s="164" t="e">
        <f t="shared" ca="1" si="57"/>
        <v>#DIV/0!</v>
      </c>
      <c r="AY36" s="164" t="e">
        <f t="shared" ca="1" si="57"/>
        <v>#DIV/0!</v>
      </c>
    </row>
    <row r="37" spans="1:51" ht="15">
      <c r="A37" s="152" t="s">
        <v>706</v>
      </c>
      <c r="B37" s="154">
        <v>1</v>
      </c>
      <c r="C37" s="154">
        <v>2</v>
      </c>
      <c r="D37" s="154">
        <v>3</v>
      </c>
      <c r="E37" s="154">
        <v>4</v>
      </c>
      <c r="F37" s="154">
        <v>5</v>
      </c>
      <c r="G37" s="154">
        <v>6</v>
      </c>
      <c r="H37" s="154">
        <v>7</v>
      </c>
      <c r="I37" s="154">
        <v>8</v>
      </c>
      <c r="J37" s="154">
        <v>9</v>
      </c>
      <c r="K37" s="154">
        <v>10</v>
      </c>
      <c r="L37" s="154">
        <v>11</v>
      </c>
      <c r="M37" s="154">
        <v>12</v>
      </c>
      <c r="N37" s="154">
        <v>13</v>
      </c>
      <c r="O37" s="154">
        <v>14</v>
      </c>
      <c r="P37" s="154">
        <v>15</v>
      </c>
      <c r="Q37" s="154">
        <v>16</v>
      </c>
      <c r="R37" s="154">
        <v>17</v>
      </c>
      <c r="S37" s="154">
        <v>18</v>
      </c>
      <c r="T37" s="154">
        <v>19</v>
      </c>
      <c r="U37" s="154">
        <v>20</v>
      </c>
      <c r="V37" s="154">
        <v>21</v>
      </c>
      <c r="W37" s="154">
        <v>22</v>
      </c>
      <c r="X37" s="154">
        <v>23</v>
      </c>
      <c r="Y37" s="154">
        <v>24</v>
      </c>
      <c r="Z37" s="154">
        <v>25</v>
      </c>
      <c r="AA37" s="154">
        <v>26</v>
      </c>
      <c r="AB37" s="154">
        <v>27</v>
      </c>
      <c r="AC37" s="154">
        <v>28</v>
      </c>
      <c r="AD37" s="154">
        <v>29</v>
      </c>
      <c r="AE37" s="154">
        <v>30</v>
      </c>
      <c r="AF37" s="154">
        <v>31</v>
      </c>
      <c r="AG37" s="154">
        <v>32</v>
      </c>
      <c r="AH37" s="154">
        <v>33</v>
      </c>
      <c r="AI37" s="154">
        <v>34</v>
      </c>
      <c r="AJ37" s="154">
        <v>35</v>
      </c>
      <c r="AK37" s="154">
        <v>36</v>
      </c>
      <c r="AL37" s="154">
        <v>37</v>
      </c>
      <c r="AM37" s="154">
        <v>38</v>
      </c>
      <c r="AN37" s="154">
        <v>39</v>
      </c>
      <c r="AO37" s="154">
        <v>40</v>
      </c>
      <c r="AP37" s="154">
        <v>41</v>
      </c>
      <c r="AQ37" s="154">
        <v>42</v>
      </c>
      <c r="AR37" s="154">
        <v>43</v>
      </c>
      <c r="AS37" s="154">
        <v>44</v>
      </c>
      <c r="AT37" s="154">
        <v>45</v>
      </c>
      <c r="AU37" s="154">
        <v>46</v>
      </c>
      <c r="AV37" s="154">
        <v>47</v>
      </c>
      <c r="AW37" s="154">
        <v>48</v>
      </c>
      <c r="AX37" s="154">
        <v>49</v>
      </c>
      <c r="AY37" s="154">
        <v>50</v>
      </c>
    </row>
    <row r="38" spans="1:51">
      <c r="A38" s="165" t="s">
        <v>52</v>
      </c>
      <c r="B38" s="166" t="e">
        <f ca="1">'SCR Aggregation'!C51</f>
        <v>#DIV/0!</v>
      </c>
      <c r="C38" s="166" t="e">
        <f ca="1">'SCR Aggregation'!D51</f>
        <v>#DIV/0!</v>
      </c>
      <c r="D38" s="166" t="e">
        <f ca="1">'SCR Aggregation'!E51</f>
        <v>#DIV/0!</v>
      </c>
      <c r="E38" s="166" t="e">
        <f ca="1">'SCR Aggregation'!F51</f>
        <v>#DIV/0!</v>
      </c>
      <c r="F38" s="166" t="e">
        <f ca="1">'SCR Aggregation'!G51</f>
        <v>#DIV/0!</v>
      </c>
      <c r="G38" s="166" t="e">
        <f ca="1">'SCR Aggregation'!H51</f>
        <v>#DIV/0!</v>
      </c>
      <c r="H38" s="166" t="e">
        <f ca="1">'SCR Aggregation'!I51</f>
        <v>#DIV/0!</v>
      </c>
      <c r="I38" s="166" t="e">
        <f ca="1">'SCR Aggregation'!J51</f>
        <v>#DIV/0!</v>
      </c>
      <c r="J38" s="166" t="e">
        <f ca="1">'SCR Aggregation'!K51</f>
        <v>#DIV/0!</v>
      </c>
      <c r="K38" s="166" t="e">
        <f ca="1">'SCR Aggregation'!L51</f>
        <v>#DIV/0!</v>
      </c>
      <c r="L38" s="166" t="e">
        <f ca="1">'SCR Aggregation'!M51</f>
        <v>#DIV/0!</v>
      </c>
      <c r="M38" s="166" t="e">
        <f ca="1">'SCR Aggregation'!N51</f>
        <v>#DIV/0!</v>
      </c>
      <c r="N38" s="166" t="e">
        <f ca="1">'SCR Aggregation'!O51</f>
        <v>#DIV/0!</v>
      </c>
      <c r="O38" s="166" t="e">
        <f ca="1">'SCR Aggregation'!P51</f>
        <v>#DIV/0!</v>
      </c>
      <c r="P38" s="166" t="e">
        <f ca="1">'SCR Aggregation'!Q51</f>
        <v>#DIV/0!</v>
      </c>
      <c r="Q38" s="166" t="e">
        <f ca="1">'SCR Aggregation'!R51</f>
        <v>#DIV/0!</v>
      </c>
      <c r="R38" s="166" t="e">
        <f ca="1">'SCR Aggregation'!S51</f>
        <v>#DIV/0!</v>
      </c>
      <c r="S38" s="166" t="e">
        <f ca="1">'SCR Aggregation'!T51</f>
        <v>#DIV/0!</v>
      </c>
      <c r="T38" s="166" t="e">
        <f ca="1">'SCR Aggregation'!U51</f>
        <v>#DIV/0!</v>
      </c>
      <c r="U38" s="166" t="e">
        <f ca="1">'SCR Aggregation'!V51</f>
        <v>#DIV/0!</v>
      </c>
      <c r="V38" s="166" t="e">
        <f ca="1">'SCR Aggregation'!W51</f>
        <v>#DIV/0!</v>
      </c>
      <c r="W38" s="166" t="e">
        <f ca="1">'SCR Aggregation'!X51</f>
        <v>#DIV/0!</v>
      </c>
      <c r="X38" s="166" t="e">
        <f ca="1">'SCR Aggregation'!Y51</f>
        <v>#DIV/0!</v>
      </c>
      <c r="Y38" s="166" t="e">
        <f ca="1">'SCR Aggregation'!Z51</f>
        <v>#DIV/0!</v>
      </c>
      <c r="Z38" s="166" t="e">
        <f ca="1">'SCR Aggregation'!AA51</f>
        <v>#DIV/0!</v>
      </c>
      <c r="AA38" s="166" t="e">
        <f ca="1">'SCR Aggregation'!AB51</f>
        <v>#DIV/0!</v>
      </c>
      <c r="AB38" s="166" t="e">
        <f ca="1">'SCR Aggregation'!AC51</f>
        <v>#DIV/0!</v>
      </c>
      <c r="AC38" s="166" t="e">
        <f ca="1">'SCR Aggregation'!AD51</f>
        <v>#DIV/0!</v>
      </c>
      <c r="AD38" s="166" t="e">
        <f ca="1">'SCR Aggregation'!AE51</f>
        <v>#DIV/0!</v>
      </c>
      <c r="AE38" s="166" t="e">
        <f ca="1">'SCR Aggregation'!AF51</f>
        <v>#DIV/0!</v>
      </c>
      <c r="AF38" s="166" t="e">
        <f ca="1">'SCR Aggregation'!AG51</f>
        <v>#DIV/0!</v>
      </c>
      <c r="AG38" s="166" t="e">
        <f ca="1">'SCR Aggregation'!AH51</f>
        <v>#DIV/0!</v>
      </c>
      <c r="AH38" s="166" t="e">
        <f ca="1">'SCR Aggregation'!AI51</f>
        <v>#DIV/0!</v>
      </c>
      <c r="AI38" s="166" t="e">
        <f ca="1">'SCR Aggregation'!AJ51</f>
        <v>#DIV/0!</v>
      </c>
      <c r="AJ38" s="166" t="e">
        <f ca="1">'SCR Aggregation'!AK51</f>
        <v>#DIV/0!</v>
      </c>
      <c r="AK38" s="166" t="e">
        <f ca="1">'SCR Aggregation'!AL51</f>
        <v>#DIV/0!</v>
      </c>
      <c r="AL38" s="166" t="e">
        <f ca="1">'SCR Aggregation'!AM51</f>
        <v>#DIV/0!</v>
      </c>
      <c r="AM38" s="166" t="e">
        <f ca="1">'SCR Aggregation'!AN51</f>
        <v>#DIV/0!</v>
      </c>
      <c r="AN38" s="166" t="e">
        <f ca="1">'SCR Aggregation'!AO51</f>
        <v>#DIV/0!</v>
      </c>
      <c r="AO38" s="166" t="e">
        <f ca="1">'SCR Aggregation'!AP51</f>
        <v>#DIV/0!</v>
      </c>
      <c r="AP38" s="166" t="e">
        <f ca="1">'SCR Aggregation'!AQ51</f>
        <v>#DIV/0!</v>
      </c>
      <c r="AQ38" s="166" t="e">
        <f ca="1">'SCR Aggregation'!AR51</f>
        <v>#DIV/0!</v>
      </c>
      <c r="AR38" s="166" t="e">
        <f ca="1">'SCR Aggregation'!AS51</f>
        <v>#DIV/0!</v>
      </c>
      <c r="AS38" s="166" t="e">
        <f ca="1">'SCR Aggregation'!AT51</f>
        <v>#DIV/0!</v>
      </c>
      <c r="AT38" s="166" t="e">
        <f ca="1">'SCR Aggregation'!AU51</f>
        <v>#DIV/0!</v>
      </c>
      <c r="AU38" s="166" t="e">
        <f ca="1">'SCR Aggregation'!AV51</f>
        <v>#DIV/0!</v>
      </c>
      <c r="AV38" s="166" t="e">
        <f ca="1">'SCR Aggregation'!AW51</f>
        <v>#DIV/0!</v>
      </c>
      <c r="AW38" s="166" t="e">
        <f ca="1">'SCR Aggregation'!AX51</f>
        <v>#DIV/0!</v>
      </c>
      <c r="AX38" s="166" t="e">
        <f ca="1">'SCR Aggregation'!AY51</f>
        <v>#DIV/0!</v>
      </c>
      <c r="AY38" s="166" t="e">
        <f ca="1">'SCR Aggregation'!AZ51</f>
        <v>#DIV/0!</v>
      </c>
    </row>
    <row r="39" spans="1:51">
      <c r="A39" s="157" t="s">
        <v>707</v>
      </c>
      <c r="B39" s="167" t="e">
        <f ca="1">'SCR Aggregation'!C55</f>
        <v>#DIV/0!</v>
      </c>
      <c r="C39" s="167" t="e">
        <f ca="1">'SCR Aggregation'!D55</f>
        <v>#DIV/0!</v>
      </c>
      <c r="D39" s="167" t="e">
        <f ca="1">'SCR Aggregation'!E55</f>
        <v>#DIV/0!</v>
      </c>
      <c r="E39" s="167" t="e">
        <f ca="1">'SCR Aggregation'!F55</f>
        <v>#DIV/0!</v>
      </c>
      <c r="F39" s="167" t="e">
        <f ca="1">'SCR Aggregation'!G55</f>
        <v>#DIV/0!</v>
      </c>
      <c r="G39" s="167" t="e">
        <f ca="1">'SCR Aggregation'!H55</f>
        <v>#DIV/0!</v>
      </c>
      <c r="H39" s="167" t="e">
        <f ca="1">'SCR Aggregation'!I55</f>
        <v>#DIV/0!</v>
      </c>
      <c r="I39" s="167" t="e">
        <f ca="1">'SCR Aggregation'!J55</f>
        <v>#DIV/0!</v>
      </c>
      <c r="J39" s="167" t="e">
        <f ca="1">'SCR Aggregation'!K55</f>
        <v>#DIV/0!</v>
      </c>
      <c r="K39" s="167" t="e">
        <f ca="1">'SCR Aggregation'!L55</f>
        <v>#DIV/0!</v>
      </c>
      <c r="L39" s="167" t="e">
        <f ca="1">'SCR Aggregation'!M55</f>
        <v>#DIV/0!</v>
      </c>
      <c r="M39" s="167" t="e">
        <f ca="1">'SCR Aggregation'!N55</f>
        <v>#DIV/0!</v>
      </c>
      <c r="N39" s="167" t="e">
        <f ca="1">'SCR Aggregation'!O55</f>
        <v>#DIV/0!</v>
      </c>
      <c r="O39" s="167" t="e">
        <f ca="1">'SCR Aggregation'!P55</f>
        <v>#DIV/0!</v>
      </c>
      <c r="P39" s="167" t="e">
        <f ca="1">'SCR Aggregation'!Q55</f>
        <v>#DIV/0!</v>
      </c>
      <c r="Q39" s="167" t="e">
        <f ca="1">'SCR Aggregation'!R55</f>
        <v>#DIV/0!</v>
      </c>
      <c r="R39" s="167" t="e">
        <f ca="1">'SCR Aggregation'!S55</f>
        <v>#DIV/0!</v>
      </c>
      <c r="S39" s="167" t="e">
        <f ca="1">'SCR Aggregation'!T55</f>
        <v>#DIV/0!</v>
      </c>
      <c r="T39" s="167" t="e">
        <f ca="1">'SCR Aggregation'!U55</f>
        <v>#DIV/0!</v>
      </c>
      <c r="U39" s="167" t="e">
        <f ca="1">'SCR Aggregation'!V55</f>
        <v>#DIV/0!</v>
      </c>
      <c r="V39" s="167" t="e">
        <f ca="1">'SCR Aggregation'!W55</f>
        <v>#DIV/0!</v>
      </c>
      <c r="W39" s="167" t="e">
        <f ca="1">'SCR Aggregation'!X55</f>
        <v>#DIV/0!</v>
      </c>
      <c r="X39" s="167" t="e">
        <f ca="1">'SCR Aggregation'!Y55</f>
        <v>#DIV/0!</v>
      </c>
      <c r="Y39" s="167" t="e">
        <f ca="1">'SCR Aggregation'!Z55</f>
        <v>#DIV/0!</v>
      </c>
      <c r="Z39" s="167" t="e">
        <f ca="1">'SCR Aggregation'!AA55</f>
        <v>#DIV/0!</v>
      </c>
      <c r="AA39" s="167" t="e">
        <f ca="1">'SCR Aggregation'!AB55</f>
        <v>#DIV/0!</v>
      </c>
      <c r="AB39" s="167" t="e">
        <f ca="1">'SCR Aggregation'!AC55</f>
        <v>#DIV/0!</v>
      </c>
      <c r="AC39" s="167" t="e">
        <f ca="1">'SCR Aggregation'!AD55</f>
        <v>#DIV/0!</v>
      </c>
      <c r="AD39" s="167" t="e">
        <f ca="1">'SCR Aggregation'!AE55</f>
        <v>#DIV/0!</v>
      </c>
      <c r="AE39" s="167" t="e">
        <f ca="1">'SCR Aggregation'!AF55</f>
        <v>#DIV/0!</v>
      </c>
      <c r="AF39" s="167" t="e">
        <f ca="1">'SCR Aggregation'!AG55</f>
        <v>#DIV/0!</v>
      </c>
      <c r="AG39" s="167" t="e">
        <f ca="1">'SCR Aggregation'!AH55</f>
        <v>#DIV/0!</v>
      </c>
      <c r="AH39" s="167" t="e">
        <f ca="1">'SCR Aggregation'!AI55</f>
        <v>#DIV/0!</v>
      </c>
      <c r="AI39" s="167" t="e">
        <f ca="1">'SCR Aggregation'!AJ55</f>
        <v>#DIV/0!</v>
      </c>
      <c r="AJ39" s="167" t="e">
        <f ca="1">'SCR Aggregation'!AK55</f>
        <v>#DIV/0!</v>
      </c>
      <c r="AK39" s="167" t="e">
        <f ca="1">'SCR Aggregation'!AL55</f>
        <v>#DIV/0!</v>
      </c>
      <c r="AL39" s="167" t="e">
        <f ca="1">'SCR Aggregation'!AM55</f>
        <v>#DIV/0!</v>
      </c>
      <c r="AM39" s="167" t="e">
        <f ca="1">'SCR Aggregation'!AN55</f>
        <v>#DIV/0!</v>
      </c>
      <c r="AN39" s="167" t="e">
        <f ca="1">'SCR Aggregation'!AO55</f>
        <v>#DIV/0!</v>
      </c>
      <c r="AO39" s="167" t="e">
        <f ca="1">'SCR Aggregation'!AP55</f>
        <v>#DIV/0!</v>
      </c>
      <c r="AP39" s="167" t="e">
        <f ca="1">'SCR Aggregation'!AQ55</f>
        <v>#DIV/0!</v>
      </c>
      <c r="AQ39" s="167" t="e">
        <f ca="1">'SCR Aggregation'!AR55</f>
        <v>#DIV/0!</v>
      </c>
      <c r="AR39" s="167" t="e">
        <f ca="1">'SCR Aggregation'!AS55</f>
        <v>#DIV/0!</v>
      </c>
      <c r="AS39" s="167" t="e">
        <f ca="1">'SCR Aggregation'!AT55</f>
        <v>#DIV/0!</v>
      </c>
      <c r="AT39" s="167" t="e">
        <f ca="1">'SCR Aggregation'!AU55</f>
        <v>#DIV/0!</v>
      </c>
      <c r="AU39" s="167" t="e">
        <f ca="1">'SCR Aggregation'!AV55</f>
        <v>#DIV/0!</v>
      </c>
      <c r="AV39" s="167" t="e">
        <f ca="1">'SCR Aggregation'!AW55</f>
        <v>#DIV/0!</v>
      </c>
      <c r="AW39" s="167" t="e">
        <f ca="1">'SCR Aggregation'!AX55</f>
        <v>#DIV/0!</v>
      </c>
      <c r="AX39" s="167" t="e">
        <f ca="1">'SCR Aggregation'!AY55</f>
        <v>#DIV/0!</v>
      </c>
      <c r="AY39" s="167" t="e">
        <f ca="1">'SCR Aggregation'!AZ55</f>
        <v>#DIV/0!</v>
      </c>
    </row>
    <row r="40" spans="1:51">
      <c r="A40" s="157" t="s">
        <v>708</v>
      </c>
      <c r="B40" s="167" t="e">
        <f ca="1">(B38+B39)*0.306</f>
        <v>#DIV/0!</v>
      </c>
      <c r="C40" s="167" t="e">
        <f t="shared" ref="C40:AY40" ca="1" si="58">(C38+C39)*0.306</f>
        <v>#DIV/0!</v>
      </c>
      <c r="D40" s="167" t="e">
        <f t="shared" ca="1" si="58"/>
        <v>#DIV/0!</v>
      </c>
      <c r="E40" s="167" t="e">
        <f t="shared" ca="1" si="58"/>
        <v>#DIV/0!</v>
      </c>
      <c r="F40" s="167" t="e">
        <f t="shared" ca="1" si="58"/>
        <v>#DIV/0!</v>
      </c>
      <c r="G40" s="167" t="e">
        <f t="shared" ca="1" si="58"/>
        <v>#DIV/0!</v>
      </c>
      <c r="H40" s="167" t="e">
        <f t="shared" ca="1" si="58"/>
        <v>#DIV/0!</v>
      </c>
      <c r="I40" s="167" t="e">
        <f t="shared" ca="1" si="58"/>
        <v>#DIV/0!</v>
      </c>
      <c r="J40" s="167" t="e">
        <f t="shared" ca="1" si="58"/>
        <v>#DIV/0!</v>
      </c>
      <c r="K40" s="167" t="e">
        <f t="shared" ca="1" si="58"/>
        <v>#DIV/0!</v>
      </c>
      <c r="L40" s="167" t="e">
        <f t="shared" ca="1" si="58"/>
        <v>#DIV/0!</v>
      </c>
      <c r="M40" s="167" t="e">
        <f t="shared" ca="1" si="58"/>
        <v>#DIV/0!</v>
      </c>
      <c r="N40" s="167" t="e">
        <f t="shared" ca="1" si="58"/>
        <v>#DIV/0!</v>
      </c>
      <c r="O40" s="167" t="e">
        <f t="shared" ca="1" si="58"/>
        <v>#DIV/0!</v>
      </c>
      <c r="P40" s="167" t="e">
        <f t="shared" ca="1" si="58"/>
        <v>#DIV/0!</v>
      </c>
      <c r="Q40" s="167" t="e">
        <f t="shared" ca="1" si="58"/>
        <v>#DIV/0!</v>
      </c>
      <c r="R40" s="167" t="e">
        <f t="shared" ca="1" si="58"/>
        <v>#DIV/0!</v>
      </c>
      <c r="S40" s="167" t="e">
        <f t="shared" ca="1" si="58"/>
        <v>#DIV/0!</v>
      </c>
      <c r="T40" s="167" t="e">
        <f t="shared" ca="1" si="58"/>
        <v>#DIV/0!</v>
      </c>
      <c r="U40" s="167" t="e">
        <f t="shared" ca="1" si="58"/>
        <v>#DIV/0!</v>
      </c>
      <c r="V40" s="167" t="e">
        <f t="shared" ca="1" si="58"/>
        <v>#DIV/0!</v>
      </c>
      <c r="W40" s="167" t="e">
        <f t="shared" ca="1" si="58"/>
        <v>#DIV/0!</v>
      </c>
      <c r="X40" s="167" t="e">
        <f t="shared" ca="1" si="58"/>
        <v>#DIV/0!</v>
      </c>
      <c r="Y40" s="167" t="e">
        <f t="shared" ca="1" si="58"/>
        <v>#DIV/0!</v>
      </c>
      <c r="Z40" s="167" t="e">
        <f t="shared" ca="1" si="58"/>
        <v>#DIV/0!</v>
      </c>
      <c r="AA40" s="167" t="e">
        <f t="shared" ca="1" si="58"/>
        <v>#DIV/0!</v>
      </c>
      <c r="AB40" s="167" t="e">
        <f t="shared" ca="1" si="58"/>
        <v>#DIV/0!</v>
      </c>
      <c r="AC40" s="167" t="e">
        <f t="shared" ca="1" si="58"/>
        <v>#DIV/0!</v>
      </c>
      <c r="AD40" s="167" t="e">
        <f t="shared" ca="1" si="58"/>
        <v>#DIV/0!</v>
      </c>
      <c r="AE40" s="167" t="e">
        <f t="shared" ca="1" si="58"/>
        <v>#DIV/0!</v>
      </c>
      <c r="AF40" s="167" t="e">
        <f t="shared" ca="1" si="58"/>
        <v>#DIV/0!</v>
      </c>
      <c r="AG40" s="167" t="e">
        <f t="shared" ca="1" si="58"/>
        <v>#DIV/0!</v>
      </c>
      <c r="AH40" s="167" t="e">
        <f t="shared" ca="1" si="58"/>
        <v>#DIV/0!</v>
      </c>
      <c r="AI40" s="167" t="e">
        <f t="shared" ca="1" si="58"/>
        <v>#DIV/0!</v>
      </c>
      <c r="AJ40" s="167" t="e">
        <f t="shared" ca="1" si="58"/>
        <v>#DIV/0!</v>
      </c>
      <c r="AK40" s="167" t="e">
        <f t="shared" ca="1" si="58"/>
        <v>#DIV/0!</v>
      </c>
      <c r="AL40" s="167" t="e">
        <f t="shared" ca="1" si="58"/>
        <v>#DIV/0!</v>
      </c>
      <c r="AM40" s="167" t="e">
        <f t="shared" ca="1" si="58"/>
        <v>#DIV/0!</v>
      </c>
      <c r="AN40" s="167" t="e">
        <f t="shared" ca="1" si="58"/>
        <v>#DIV/0!</v>
      </c>
      <c r="AO40" s="167" t="e">
        <f t="shared" ca="1" si="58"/>
        <v>#DIV/0!</v>
      </c>
      <c r="AP40" s="167" t="e">
        <f t="shared" ca="1" si="58"/>
        <v>#DIV/0!</v>
      </c>
      <c r="AQ40" s="167" t="e">
        <f t="shared" ca="1" si="58"/>
        <v>#DIV/0!</v>
      </c>
      <c r="AR40" s="167" t="e">
        <f t="shared" ca="1" si="58"/>
        <v>#DIV/0!</v>
      </c>
      <c r="AS40" s="167" t="e">
        <f t="shared" ca="1" si="58"/>
        <v>#DIV/0!</v>
      </c>
      <c r="AT40" s="167" t="e">
        <f t="shared" ca="1" si="58"/>
        <v>#DIV/0!</v>
      </c>
      <c r="AU40" s="167" t="e">
        <f t="shared" ca="1" si="58"/>
        <v>#DIV/0!</v>
      </c>
      <c r="AV40" s="167" t="e">
        <f t="shared" ca="1" si="58"/>
        <v>#DIV/0!</v>
      </c>
      <c r="AW40" s="167" t="e">
        <f t="shared" ca="1" si="58"/>
        <v>#DIV/0!</v>
      </c>
      <c r="AX40" s="167" t="e">
        <f t="shared" ca="1" si="58"/>
        <v>#DIV/0!</v>
      </c>
      <c r="AY40" s="167" t="e">
        <f t="shared" ca="1" si="58"/>
        <v>#DIV/0!</v>
      </c>
    </row>
    <row r="41" spans="1:51">
      <c r="A41" s="157" t="s">
        <v>709</v>
      </c>
      <c r="B41" s="167" t="e">
        <f ca="1">B38+B39-B40</f>
        <v>#DIV/0!</v>
      </c>
      <c r="C41" s="167" t="e">
        <f t="shared" ref="C41:AY41" ca="1" si="59">C38+C39-C40</f>
        <v>#DIV/0!</v>
      </c>
      <c r="D41" s="167" t="e">
        <f t="shared" ca="1" si="59"/>
        <v>#DIV/0!</v>
      </c>
      <c r="E41" s="167" t="e">
        <f t="shared" ca="1" si="59"/>
        <v>#DIV/0!</v>
      </c>
      <c r="F41" s="167" t="e">
        <f t="shared" ca="1" si="59"/>
        <v>#DIV/0!</v>
      </c>
      <c r="G41" s="167" t="e">
        <f t="shared" ca="1" si="59"/>
        <v>#DIV/0!</v>
      </c>
      <c r="H41" s="167" t="e">
        <f t="shared" ca="1" si="59"/>
        <v>#DIV/0!</v>
      </c>
      <c r="I41" s="167" t="e">
        <f t="shared" ca="1" si="59"/>
        <v>#DIV/0!</v>
      </c>
      <c r="J41" s="167" t="e">
        <f t="shared" ca="1" si="59"/>
        <v>#DIV/0!</v>
      </c>
      <c r="K41" s="167" t="e">
        <f t="shared" ca="1" si="59"/>
        <v>#DIV/0!</v>
      </c>
      <c r="L41" s="167" t="e">
        <f t="shared" ca="1" si="59"/>
        <v>#DIV/0!</v>
      </c>
      <c r="M41" s="167" t="e">
        <f t="shared" ca="1" si="59"/>
        <v>#DIV/0!</v>
      </c>
      <c r="N41" s="167" t="e">
        <f t="shared" ca="1" si="59"/>
        <v>#DIV/0!</v>
      </c>
      <c r="O41" s="167" t="e">
        <f t="shared" ca="1" si="59"/>
        <v>#DIV/0!</v>
      </c>
      <c r="P41" s="167" t="e">
        <f t="shared" ca="1" si="59"/>
        <v>#DIV/0!</v>
      </c>
      <c r="Q41" s="167" t="e">
        <f t="shared" ca="1" si="59"/>
        <v>#DIV/0!</v>
      </c>
      <c r="R41" s="167" t="e">
        <f t="shared" ca="1" si="59"/>
        <v>#DIV/0!</v>
      </c>
      <c r="S41" s="167" t="e">
        <f t="shared" ca="1" si="59"/>
        <v>#DIV/0!</v>
      </c>
      <c r="T41" s="167" t="e">
        <f t="shared" ca="1" si="59"/>
        <v>#DIV/0!</v>
      </c>
      <c r="U41" s="167" t="e">
        <f t="shared" ca="1" si="59"/>
        <v>#DIV/0!</v>
      </c>
      <c r="V41" s="167" t="e">
        <f t="shared" ca="1" si="59"/>
        <v>#DIV/0!</v>
      </c>
      <c r="W41" s="167" t="e">
        <f t="shared" ca="1" si="59"/>
        <v>#DIV/0!</v>
      </c>
      <c r="X41" s="167" t="e">
        <f t="shared" ca="1" si="59"/>
        <v>#DIV/0!</v>
      </c>
      <c r="Y41" s="167" t="e">
        <f t="shared" ca="1" si="59"/>
        <v>#DIV/0!</v>
      </c>
      <c r="Z41" s="167" t="e">
        <f t="shared" ca="1" si="59"/>
        <v>#DIV/0!</v>
      </c>
      <c r="AA41" s="167" t="e">
        <f t="shared" ca="1" si="59"/>
        <v>#DIV/0!</v>
      </c>
      <c r="AB41" s="167" t="e">
        <f t="shared" ca="1" si="59"/>
        <v>#DIV/0!</v>
      </c>
      <c r="AC41" s="167" t="e">
        <f t="shared" ca="1" si="59"/>
        <v>#DIV/0!</v>
      </c>
      <c r="AD41" s="167" t="e">
        <f t="shared" ca="1" si="59"/>
        <v>#DIV/0!</v>
      </c>
      <c r="AE41" s="167" t="e">
        <f t="shared" ca="1" si="59"/>
        <v>#DIV/0!</v>
      </c>
      <c r="AF41" s="167" t="e">
        <f t="shared" ca="1" si="59"/>
        <v>#DIV/0!</v>
      </c>
      <c r="AG41" s="167" t="e">
        <f t="shared" ca="1" si="59"/>
        <v>#DIV/0!</v>
      </c>
      <c r="AH41" s="167" t="e">
        <f t="shared" ca="1" si="59"/>
        <v>#DIV/0!</v>
      </c>
      <c r="AI41" s="167" t="e">
        <f t="shared" ca="1" si="59"/>
        <v>#DIV/0!</v>
      </c>
      <c r="AJ41" s="167" t="e">
        <f t="shared" ca="1" si="59"/>
        <v>#DIV/0!</v>
      </c>
      <c r="AK41" s="167" t="e">
        <f t="shared" ca="1" si="59"/>
        <v>#DIV/0!</v>
      </c>
      <c r="AL41" s="167" t="e">
        <f t="shared" ca="1" si="59"/>
        <v>#DIV/0!</v>
      </c>
      <c r="AM41" s="167" t="e">
        <f t="shared" ca="1" si="59"/>
        <v>#DIV/0!</v>
      </c>
      <c r="AN41" s="167" t="e">
        <f t="shared" ca="1" si="59"/>
        <v>#DIV/0!</v>
      </c>
      <c r="AO41" s="167" t="e">
        <f t="shared" ca="1" si="59"/>
        <v>#DIV/0!</v>
      </c>
      <c r="AP41" s="167" t="e">
        <f t="shared" ca="1" si="59"/>
        <v>#DIV/0!</v>
      </c>
      <c r="AQ41" s="167" t="e">
        <f t="shared" ca="1" si="59"/>
        <v>#DIV/0!</v>
      </c>
      <c r="AR41" s="167" t="e">
        <f t="shared" ca="1" si="59"/>
        <v>#DIV/0!</v>
      </c>
      <c r="AS41" s="167" t="e">
        <f t="shared" ca="1" si="59"/>
        <v>#DIV/0!</v>
      </c>
      <c r="AT41" s="167" t="e">
        <f t="shared" ca="1" si="59"/>
        <v>#DIV/0!</v>
      </c>
      <c r="AU41" s="167" t="e">
        <f t="shared" ca="1" si="59"/>
        <v>#DIV/0!</v>
      </c>
      <c r="AV41" s="167" t="e">
        <f t="shared" ca="1" si="59"/>
        <v>#DIV/0!</v>
      </c>
      <c r="AW41" s="167" t="e">
        <f t="shared" ca="1" si="59"/>
        <v>#DIV/0!</v>
      </c>
      <c r="AX41" s="167" t="e">
        <f t="shared" ca="1" si="59"/>
        <v>#DIV/0!</v>
      </c>
      <c r="AY41" s="167" t="e">
        <f t="shared" ca="1" si="59"/>
        <v>#DIV/0!</v>
      </c>
    </row>
    <row r="42" spans="1:51">
      <c r="A42" s="157" t="s">
        <v>710</v>
      </c>
      <c r="B42" s="167" t="e">
        <f ca="1">B41*0.7</f>
        <v>#DIV/0!</v>
      </c>
      <c r="C42" s="167" t="e">
        <f t="shared" ref="C42:AY42" ca="1" si="60">C41*0.7</f>
        <v>#DIV/0!</v>
      </c>
      <c r="D42" s="167" t="e">
        <f t="shared" ca="1" si="60"/>
        <v>#DIV/0!</v>
      </c>
      <c r="E42" s="167" t="e">
        <f t="shared" ca="1" si="60"/>
        <v>#DIV/0!</v>
      </c>
      <c r="F42" s="167" t="e">
        <f t="shared" ca="1" si="60"/>
        <v>#DIV/0!</v>
      </c>
      <c r="G42" s="167" t="e">
        <f t="shared" ca="1" si="60"/>
        <v>#DIV/0!</v>
      </c>
      <c r="H42" s="167" t="e">
        <f t="shared" ca="1" si="60"/>
        <v>#DIV/0!</v>
      </c>
      <c r="I42" s="167" t="e">
        <f t="shared" ca="1" si="60"/>
        <v>#DIV/0!</v>
      </c>
      <c r="J42" s="167" t="e">
        <f t="shared" ca="1" si="60"/>
        <v>#DIV/0!</v>
      </c>
      <c r="K42" s="167" t="e">
        <f t="shared" ca="1" si="60"/>
        <v>#DIV/0!</v>
      </c>
      <c r="L42" s="167" t="e">
        <f t="shared" ca="1" si="60"/>
        <v>#DIV/0!</v>
      </c>
      <c r="M42" s="167" t="e">
        <f t="shared" ca="1" si="60"/>
        <v>#DIV/0!</v>
      </c>
      <c r="N42" s="167" t="e">
        <f t="shared" ca="1" si="60"/>
        <v>#DIV/0!</v>
      </c>
      <c r="O42" s="167" t="e">
        <f t="shared" ca="1" si="60"/>
        <v>#DIV/0!</v>
      </c>
      <c r="P42" s="167" t="e">
        <f t="shared" ca="1" si="60"/>
        <v>#DIV/0!</v>
      </c>
      <c r="Q42" s="167" t="e">
        <f t="shared" ca="1" si="60"/>
        <v>#DIV/0!</v>
      </c>
      <c r="R42" s="167" t="e">
        <f t="shared" ca="1" si="60"/>
        <v>#DIV/0!</v>
      </c>
      <c r="S42" s="167" t="e">
        <f t="shared" ca="1" si="60"/>
        <v>#DIV/0!</v>
      </c>
      <c r="T42" s="167" t="e">
        <f t="shared" ca="1" si="60"/>
        <v>#DIV/0!</v>
      </c>
      <c r="U42" s="167" t="e">
        <f t="shared" ca="1" si="60"/>
        <v>#DIV/0!</v>
      </c>
      <c r="V42" s="167" t="e">
        <f t="shared" ca="1" si="60"/>
        <v>#DIV/0!</v>
      </c>
      <c r="W42" s="167" t="e">
        <f t="shared" ca="1" si="60"/>
        <v>#DIV/0!</v>
      </c>
      <c r="X42" s="167" t="e">
        <f t="shared" ca="1" si="60"/>
        <v>#DIV/0!</v>
      </c>
      <c r="Y42" s="167" t="e">
        <f t="shared" ca="1" si="60"/>
        <v>#DIV/0!</v>
      </c>
      <c r="Z42" s="167" t="e">
        <f t="shared" ca="1" si="60"/>
        <v>#DIV/0!</v>
      </c>
      <c r="AA42" s="167" t="e">
        <f t="shared" ca="1" si="60"/>
        <v>#DIV/0!</v>
      </c>
      <c r="AB42" s="167" t="e">
        <f t="shared" ca="1" si="60"/>
        <v>#DIV/0!</v>
      </c>
      <c r="AC42" s="167" t="e">
        <f t="shared" ca="1" si="60"/>
        <v>#DIV/0!</v>
      </c>
      <c r="AD42" s="167" t="e">
        <f t="shared" ca="1" si="60"/>
        <v>#DIV/0!</v>
      </c>
      <c r="AE42" s="167" t="e">
        <f t="shared" ca="1" si="60"/>
        <v>#DIV/0!</v>
      </c>
      <c r="AF42" s="167" t="e">
        <f t="shared" ca="1" si="60"/>
        <v>#DIV/0!</v>
      </c>
      <c r="AG42" s="167" t="e">
        <f t="shared" ca="1" si="60"/>
        <v>#DIV/0!</v>
      </c>
      <c r="AH42" s="167" t="e">
        <f t="shared" ca="1" si="60"/>
        <v>#DIV/0!</v>
      </c>
      <c r="AI42" s="167" t="e">
        <f t="shared" ca="1" si="60"/>
        <v>#DIV/0!</v>
      </c>
      <c r="AJ42" s="167" t="e">
        <f t="shared" ca="1" si="60"/>
        <v>#DIV/0!</v>
      </c>
      <c r="AK42" s="167" t="e">
        <f t="shared" ca="1" si="60"/>
        <v>#DIV/0!</v>
      </c>
      <c r="AL42" s="167" t="e">
        <f t="shared" ca="1" si="60"/>
        <v>#DIV/0!</v>
      </c>
      <c r="AM42" s="167" t="e">
        <f t="shared" ca="1" si="60"/>
        <v>#DIV/0!</v>
      </c>
      <c r="AN42" s="167" t="e">
        <f t="shared" ca="1" si="60"/>
        <v>#DIV/0!</v>
      </c>
      <c r="AO42" s="167" t="e">
        <f t="shared" ca="1" si="60"/>
        <v>#DIV/0!</v>
      </c>
      <c r="AP42" s="167" t="e">
        <f t="shared" ca="1" si="60"/>
        <v>#DIV/0!</v>
      </c>
      <c r="AQ42" s="167" t="e">
        <f t="shared" ca="1" si="60"/>
        <v>#DIV/0!</v>
      </c>
      <c r="AR42" s="167" t="e">
        <f t="shared" ca="1" si="60"/>
        <v>#DIV/0!</v>
      </c>
      <c r="AS42" s="167" t="e">
        <f t="shared" ca="1" si="60"/>
        <v>#DIV/0!</v>
      </c>
      <c r="AT42" s="167" t="e">
        <f t="shared" ca="1" si="60"/>
        <v>#DIV/0!</v>
      </c>
      <c r="AU42" s="167" t="e">
        <f t="shared" ca="1" si="60"/>
        <v>#DIV/0!</v>
      </c>
      <c r="AV42" s="167" t="e">
        <f t="shared" ca="1" si="60"/>
        <v>#DIV/0!</v>
      </c>
      <c r="AW42" s="167" t="e">
        <f t="shared" ca="1" si="60"/>
        <v>#DIV/0!</v>
      </c>
      <c r="AX42" s="167" t="e">
        <f t="shared" ca="1" si="60"/>
        <v>#DIV/0!</v>
      </c>
      <c r="AY42" s="167" t="e">
        <f t="shared" ca="1" si="60"/>
        <v>#DIV/0!</v>
      </c>
    </row>
    <row r="43" spans="1:51">
      <c r="A43" s="157" t="s">
        <v>711</v>
      </c>
      <c r="B43" s="167" t="e">
        <f ca="1">B41-B42</f>
        <v>#DIV/0!</v>
      </c>
      <c r="C43" s="167" t="e">
        <f t="shared" ref="C43:AY43" ca="1" si="61">C41-C42</f>
        <v>#DIV/0!</v>
      </c>
      <c r="D43" s="167" t="e">
        <f t="shared" ca="1" si="61"/>
        <v>#DIV/0!</v>
      </c>
      <c r="E43" s="167" t="e">
        <f t="shared" ca="1" si="61"/>
        <v>#DIV/0!</v>
      </c>
      <c r="F43" s="167" t="e">
        <f t="shared" ca="1" si="61"/>
        <v>#DIV/0!</v>
      </c>
      <c r="G43" s="167" t="e">
        <f t="shared" ca="1" si="61"/>
        <v>#DIV/0!</v>
      </c>
      <c r="H43" s="167" t="e">
        <f t="shared" ca="1" si="61"/>
        <v>#DIV/0!</v>
      </c>
      <c r="I43" s="167" t="e">
        <f t="shared" ca="1" si="61"/>
        <v>#DIV/0!</v>
      </c>
      <c r="J43" s="167" t="e">
        <f t="shared" ca="1" si="61"/>
        <v>#DIV/0!</v>
      </c>
      <c r="K43" s="167" t="e">
        <f t="shared" ca="1" si="61"/>
        <v>#DIV/0!</v>
      </c>
      <c r="L43" s="167" t="e">
        <f t="shared" ca="1" si="61"/>
        <v>#DIV/0!</v>
      </c>
      <c r="M43" s="167" t="e">
        <f t="shared" ca="1" si="61"/>
        <v>#DIV/0!</v>
      </c>
      <c r="N43" s="167" t="e">
        <f t="shared" ca="1" si="61"/>
        <v>#DIV/0!</v>
      </c>
      <c r="O43" s="167" t="e">
        <f t="shared" ca="1" si="61"/>
        <v>#DIV/0!</v>
      </c>
      <c r="P43" s="167" t="e">
        <f t="shared" ca="1" si="61"/>
        <v>#DIV/0!</v>
      </c>
      <c r="Q43" s="167" t="e">
        <f t="shared" ca="1" si="61"/>
        <v>#DIV/0!</v>
      </c>
      <c r="R43" s="167" t="e">
        <f t="shared" ca="1" si="61"/>
        <v>#DIV/0!</v>
      </c>
      <c r="S43" s="167" t="e">
        <f t="shared" ca="1" si="61"/>
        <v>#DIV/0!</v>
      </c>
      <c r="T43" s="167" t="e">
        <f t="shared" ca="1" si="61"/>
        <v>#DIV/0!</v>
      </c>
      <c r="U43" s="167" t="e">
        <f t="shared" ca="1" si="61"/>
        <v>#DIV/0!</v>
      </c>
      <c r="V43" s="167" t="e">
        <f t="shared" ca="1" si="61"/>
        <v>#DIV/0!</v>
      </c>
      <c r="W43" s="167" t="e">
        <f t="shared" ca="1" si="61"/>
        <v>#DIV/0!</v>
      </c>
      <c r="X43" s="167" t="e">
        <f t="shared" ca="1" si="61"/>
        <v>#DIV/0!</v>
      </c>
      <c r="Y43" s="167" t="e">
        <f t="shared" ca="1" si="61"/>
        <v>#DIV/0!</v>
      </c>
      <c r="Z43" s="167" t="e">
        <f t="shared" ca="1" si="61"/>
        <v>#DIV/0!</v>
      </c>
      <c r="AA43" s="167" t="e">
        <f t="shared" ca="1" si="61"/>
        <v>#DIV/0!</v>
      </c>
      <c r="AB43" s="167" t="e">
        <f t="shared" ca="1" si="61"/>
        <v>#DIV/0!</v>
      </c>
      <c r="AC43" s="167" t="e">
        <f t="shared" ca="1" si="61"/>
        <v>#DIV/0!</v>
      </c>
      <c r="AD43" s="167" t="e">
        <f t="shared" ca="1" si="61"/>
        <v>#DIV/0!</v>
      </c>
      <c r="AE43" s="167" t="e">
        <f t="shared" ca="1" si="61"/>
        <v>#DIV/0!</v>
      </c>
      <c r="AF43" s="167" t="e">
        <f t="shared" ca="1" si="61"/>
        <v>#DIV/0!</v>
      </c>
      <c r="AG43" s="167" t="e">
        <f t="shared" ca="1" si="61"/>
        <v>#DIV/0!</v>
      </c>
      <c r="AH43" s="167" t="e">
        <f t="shared" ca="1" si="61"/>
        <v>#DIV/0!</v>
      </c>
      <c r="AI43" s="167" t="e">
        <f t="shared" ca="1" si="61"/>
        <v>#DIV/0!</v>
      </c>
      <c r="AJ43" s="167" t="e">
        <f t="shared" ca="1" si="61"/>
        <v>#DIV/0!</v>
      </c>
      <c r="AK43" s="167" t="e">
        <f t="shared" ca="1" si="61"/>
        <v>#DIV/0!</v>
      </c>
      <c r="AL43" s="167" t="e">
        <f t="shared" ca="1" si="61"/>
        <v>#DIV/0!</v>
      </c>
      <c r="AM43" s="167" t="e">
        <f t="shared" ca="1" si="61"/>
        <v>#DIV/0!</v>
      </c>
      <c r="AN43" s="167" t="e">
        <f t="shared" ca="1" si="61"/>
        <v>#DIV/0!</v>
      </c>
      <c r="AO43" s="167" t="e">
        <f t="shared" ca="1" si="61"/>
        <v>#DIV/0!</v>
      </c>
      <c r="AP43" s="167" t="e">
        <f t="shared" ca="1" si="61"/>
        <v>#DIV/0!</v>
      </c>
      <c r="AQ43" s="167" t="e">
        <f t="shared" ca="1" si="61"/>
        <v>#DIV/0!</v>
      </c>
      <c r="AR43" s="167" t="e">
        <f t="shared" ca="1" si="61"/>
        <v>#DIV/0!</v>
      </c>
      <c r="AS43" s="167" t="e">
        <f t="shared" ca="1" si="61"/>
        <v>#DIV/0!</v>
      </c>
      <c r="AT43" s="167" t="e">
        <f t="shared" ca="1" si="61"/>
        <v>#DIV/0!</v>
      </c>
      <c r="AU43" s="167" t="e">
        <f t="shared" ca="1" si="61"/>
        <v>#DIV/0!</v>
      </c>
      <c r="AV43" s="167" t="e">
        <f t="shared" ca="1" si="61"/>
        <v>#DIV/0!</v>
      </c>
      <c r="AW43" s="167" t="e">
        <f t="shared" ca="1" si="61"/>
        <v>#DIV/0!</v>
      </c>
      <c r="AX43" s="167" t="e">
        <f t="shared" ca="1" si="61"/>
        <v>#DIV/0!</v>
      </c>
      <c r="AY43" s="167" t="e">
        <f t="shared" ca="1" si="61"/>
        <v>#DIV/0!</v>
      </c>
    </row>
    <row r="44" spans="1:51">
      <c r="A44" s="157" t="s">
        <v>720</v>
      </c>
      <c r="B44" s="920">
        <f ca="1">SUMPRODUCT(POWER((1+OFFSET('helper calculation'!D4:$AZ$4,B14-1,0)),-B14:$AX$14-1+B14),Inputs!C62:$AY$62,OFFSET('helper calculation'!E339:$BA$339,B14-1,0))</f>
        <v>0</v>
      </c>
      <c r="C44" s="920">
        <f ca="1">SUMPRODUCT(POWER((1+OFFSET('helper calculation'!E4:$AZ$4,C14-1,0)),-C14:$AX$14-1+C14),Inputs!D62:$AY$62,OFFSET('helper calculation'!F339:$BA$339,C14-1,0))</f>
        <v>0</v>
      </c>
      <c r="D44" s="167">
        <f ca="1">SUMPRODUCT(POWER((1+OFFSET('helper calculation'!F4:$AZ$4,D14-1,0)),-D14:$AX$14-1+D14),Inputs!E62:$AY$62,OFFSET('helper calculation'!G339:$BA$339,D14-1,0))</f>
        <v>0</v>
      </c>
      <c r="E44" s="167">
        <f ca="1">SUMPRODUCT(POWER((1+OFFSET('helper calculation'!G4:$AZ$4,E14-1,0)),-E14:$AX$14-1+E14),Inputs!F62:$AY$62,OFFSET('helper calculation'!H339:$BA$339,E14-1,0))</f>
        <v>0</v>
      </c>
      <c r="F44" s="167">
        <f ca="1">SUMPRODUCT(POWER((1+OFFSET('helper calculation'!H4:$AZ$4,F14-1,0)),-F14:$AX$14-1+F14),Inputs!G62:$AY$62,OFFSET('helper calculation'!I339:$BA$339,F14-1,0))</f>
        <v>0</v>
      </c>
      <c r="G44" s="167">
        <f ca="1">SUMPRODUCT(POWER((1+OFFSET('helper calculation'!I4:$AZ$4,G14-1,0)),-G14:$AX$14-1+G14),Inputs!H62:$AY$62,OFFSET('helper calculation'!J339:$BA$339,G14-1,0))</f>
        <v>0</v>
      </c>
      <c r="H44" s="167">
        <f ca="1">SUMPRODUCT(POWER((1+OFFSET('helper calculation'!J4:$AZ$4,H14-1,0)),-H14:$AX$14-1+H14),Inputs!I62:$AY$62,OFFSET('helper calculation'!K339:$BA$339,H14-1,0))</f>
        <v>0</v>
      </c>
      <c r="I44" s="167">
        <f ca="1">SUMPRODUCT(POWER((1+OFFSET('helper calculation'!K4:$AZ$4,I14-1,0)),-I14:$AX$14-1+I14),Inputs!J62:$AY$62,OFFSET('helper calculation'!L339:$BA$339,I14-1,0))</f>
        <v>0</v>
      </c>
      <c r="J44" s="167">
        <f ca="1">SUMPRODUCT(POWER((1+OFFSET('helper calculation'!L4:$AZ$4,J14-1,0)),-J14:$AX$14-1+J14),Inputs!K62:$AY$62,OFFSET('helper calculation'!M339:$BA$339,J14-1,0))</f>
        <v>0</v>
      </c>
      <c r="K44" s="167">
        <f ca="1">SUMPRODUCT(POWER((1+OFFSET('helper calculation'!M4:$AZ$4,K14-1,0)),-K14:$AX$14-1+K14),Inputs!L62:$AY$62,OFFSET('helper calculation'!N339:$BA$339,K14-1,0))</f>
        <v>0</v>
      </c>
      <c r="L44" s="167">
        <f ca="1">SUMPRODUCT(POWER((1+OFFSET('helper calculation'!N4:$AZ$4,L14-1,0)),-L14:$AX$14-1+L14),Inputs!M62:$AY$62,OFFSET('helper calculation'!O339:$BA$339,L14-1,0))</f>
        <v>0</v>
      </c>
      <c r="M44" s="167">
        <f ca="1">SUMPRODUCT(POWER((1+OFFSET('helper calculation'!O4:$AZ$4,M14-1,0)),-M14:$AX$14-1+M14),Inputs!N62:$AY$62,OFFSET('helper calculation'!P339:$BA$339,M14-1,0))</f>
        <v>0</v>
      </c>
      <c r="N44" s="167">
        <f ca="1">SUMPRODUCT(POWER((1+OFFSET('helper calculation'!P4:$AZ$4,N14-1,0)),-N14:$AX$14-1+N14),Inputs!O62:$AY$62,OFFSET('helper calculation'!Q339:$BA$339,N14-1,0))</f>
        <v>0</v>
      </c>
      <c r="O44" s="167">
        <f ca="1">SUMPRODUCT(POWER((1+OFFSET('helper calculation'!Q4:$AZ$4,O14-1,0)),-O14:$AX$14-1+O14),Inputs!P62:$AY$62,OFFSET('helper calculation'!R339:$BA$339,O14-1,0))</f>
        <v>0</v>
      </c>
      <c r="P44" s="167">
        <f ca="1">SUMPRODUCT(POWER((1+OFFSET('helper calculation'!R4:$AZ$4,P14-1,0)),-P14:$AX$14-1+P14),Inputs!Q62:$AY$62,OFFSET('helper calculation'!S339:$BA$339,P14-1,0))</f>
        <v>0</v>
      </c>
      <c r="Q44" s="167">
        <f ca="1">SUMPRODUCT(POWER((1+OFFSET('helper calculation'!S4:$AZ$4,Q14-1,0)),-Q14:$AX$14-1+Q14),Inputs!R62:$AY$62,OFFSET('helper calculation'!T339:$BA$339,Q14-1,0))</f>
        <v>0</v>
      </c>
      <c r="R44" s="167">
        <f ca="1">SUMPRODUCT(POWER((1+OFFSET('helper calculation'!T4:$AZ$4,R14-1,0)),-R14:$AX$14-1+R14),Inputs!S62:$AY$62,OFFSET('helper calculation'!U339:$BA$339,R14-1,0))</f>
        <v>0</v>
      </c>
      <c r="S44" s="167">
        <f ca="1">SUMPRODUCT(POWER((1+OFFSET('helper calculation'!U4:$AZ$4,S14-1,0)),-S14:$AX$14-1+S14),Inputs!T62:$AY$62,OFFSET('helper calculation'!V339:$BA$339,S14-1,0))</f>
        <v>0</v>
      </c>
      <c r="T44" s="167">
        <f ca="1">SUMPRODUCT(POWER((1+OFFSET('helper calculation'!V4:$AZ$4,T14-1,0)),-T14:$AX$14-1+T14),Inputs!U62:$AY$62,OFFSET('helper calculation'!W339:$BA$339,T14-1,0))</f>
        <v>0</v>
      </c>
      <c r="U44" s="167">
        <f ca="1">SUMPRODUCT(POWER((1+OFFSET('helper calculation'!W4:$AZ$4,U14-1,0)),-U14:$AX$14-1+U14),Inputs!V62:$AY$62,OFFSET('helper calculation'!X339:$BA$339,U14-1,0))</f>
        <v>0</v>
      </c>
      <c r="V44" s="167">
        <f ca="1">SUMPRODUCT(POWER((1+OFFSET('helper calculation'!X4:$AZ$4,V14-1,0)),-V14:$AX$14-1+V14),Inputs!W62:$AY$62,OFFSET('helper calculation'!Y339:$BA$339,V14-1,0))</f>
        <v>0</v>
      </c>
      <c r="W44" s="167">
        <f ca="1">SUMPRODUCT(POWER((1+OFFSET('helper calculation'!Y4:$AZ$4,W14-1,0)),-W14:$AX$14-1+W14),Inputs!X62:$AY$62,OFFSET('helper calculation'!Z339:$BA$339,W14-1,0))</f>
        <v>0</v>
      </c>
      <c r="X44" s="167">
        <f ca="1">SUMPRODUCT(POWER((1+OFFSET('helper calculation'!Z4:$AZ$4,X14-1,0)),-X14:$AX$14-1+X14),Inputs!Y62:$AY$62,OFFSET('helper calculation'!AA339:$BA$339,X14-1,0))</f>
        <v>0</v>
      </c>
      <c r="Y44" s="167">
        <f ca="1">SUMPRODUCT(POWER((1+OFFSET('helper calculation'!AA4:$AZ$4,Y14-1,0)),-Y14:$AX$14-1+Y14),Inputs!Z62:$AY$62,OFFSET('helper calculation'!AB339:$BA$339,Y14-1,0))</f>
        <v>0</v>
      </c>
      <c r="Z44" s="167">
        <f ca="1">SUMPRODUCT(POWER((1+OFFSET('helper calculation'!AB4:$AZ$4,Z14-1,0)),-Z14:$AX$14-1+Z14),Inputs!AA62:$AY$62,OFFSET('helper calculation'!AC339:$BA$339,Z14-1,0))</f>
        <v>0</v>
      </c>
      <c r="AA44" s="167">
        <f ca="1">SUMPRODUCT(POWER((1+OFFSET('helper calculation'!AC4:$AZ$4,AA14-1,0)),-AA14:$AX$14-1+AA14),Inputs!AB62:$AY$62,OFFSET('helper calculation'!AD339:$BA$339,AA14-1,0))</f>
        <v>0</v>
      </c>
      <c r="AB44" s="167">
        <f ca="1">SUMPRODUCT(POWER((1+OFFSET('helper calculation'!AD4:$AZ$4,AB14-1,0)),-AB14:$AX$14-1+AB14),Inputs!AC62:$AY$62,OFFSET('helper calculation'!AE339:$BA$339,AB14-1,0))</f>
        <v>0</v>
      </c>
      <c r="AC44" s="167">
        <f ca="1">SUMPRODUCT(POWER((1+OFFSET('helper calculation'!AE4:$AZ$4,AC14-1,0)),-AC14:$AX$14-1+AC14),Inputs!AD62:$AY$62,OFFSET('helper calculation'!AF339:$BA$339,AC14-1,0))</f>
        <v>0</v>
      </c>
      <c r="AD44" s="167">
        <f ca="1">SUMPRODUCT(POWER((1+OFFSET('helper calculation'!AF4:$AZ$4,AD14-1,0)),-AD14:$AX$14-1+AD14),Inputs!AE62:$AY$62,OFFSET('helper calculation'!AG339:$BA$339,AD14-1,0))</f>
        <v>0</v>
      </c>
      <c r="AE44" s="167">
        <f ca="1">SUMPRODUCT(POWER((1+OFFSET('helper calculation'!AG4:$AZ$4,AE14-1,0)),-AE14:$AX$14-1+AE14),Inputs!AF62:$AY$62,OFFSET('helper calculation'!AH339:$BA$339,AE14-1,0))</f>
        <v>0</v>
      </c>
      <c r="AF44" s="167">
        <f ca="1">SUMPRODUCT(POWER((1+OFFSET('helper calculation'!AH4:$AZ$4,AF14-1,0)),-AF14:$AX$14-1+AF14),Inputs!AG62:$AY$62,OFFSET('helper calculation'!AI339:$BA$339,AF14-1,0))</f>
        <v>0</v>
      </c>
      <c r="AG44" s="167">
        <f ca="1">SUMPRODUCT(POWER((1+OFFSET('helper calculation'!AI4:$AZ$4,AG14-1,0)),-AG14:$AX$14-1+AG14),Inputs!AH62:$AY$62,OFFSET('helper calculation'!AJ339:$BA$339,AG14-1,0))</f>
        <v>0</v>
      </c>
      <c r="AH44" s="167">
        <f ca="1">SUMPRODUCT(POWER((1+OFFSET('helper calculation'!AJ4:$AZ$4,AH14-1,0)),-AH14:$AX$14-1+AH14),Inputs!AI62:$AY$62,OFFSET('helper calculation'!AK339:$BA$339,AH14-1,0))</f>
        <v>0</v>
      </c>
      <c r="AI44" s="167">
        <f ca="1">SUMPRODUCT(POWER((1+OFFSET('helper calculation'!AK4:$AZ$4,AI14-1,0)),-AI14:$AX$14-1+AI14),Inputs!AJ62:$AY$62,OFFSET('helper calculation'!AL339:$BA$339,AI14-1,0))</f>
        <v>0</v>
      </c>
      <c r="AJ44" s="167">
        <f ca="1">SUMPRODUCT(POWER((1+OFFSET('helper calculation'!AL4:$AZ$4,AJ14-1,0)),-AJ14:$AX$14-1+AJ14),Inputs!AK62:$AY$62,OFFSET('helper calculation'!AM339:$BA$339,AJ14-1,0))</f>
        <v>0</v>
      </c>
      <c r="AK44" s="167">
        <f ca="1">SUMPRODUCT(POWER((1+OFFSET('helper calculation'!AM4:$AZ$4,AK14-1,0)),-AK14:$AX$14-1+AK14),Inputs!AL62:$AY$62,OFFSET('helper calculation'!AN339:$BA$339,AK14-1,0))</f>
        <v>0</v>
      </c>
      <c r="AL44" s="167">
        <f ca="1">SUMPRODUCT(POWER((1+OFFSET('helper calculation'!AN4:$AZ$4,AL14-1,0)),-AL14:$AX$14-1+AL14),Inputs!AM62:$AY$62,OFFSET('helper calculation'!AO339:$BA$339,AL14-1,0))</f>
        <v>0</v>
      </c>
      <c r="AM44" s="167">
        <f ca="1">SUMPRODUCT(POWER((1+OFFSET('helper calculation'!AO4:$AZ$4,AM14-1,0)),-AM14:$AX$14-1+AM14),Inputs!AN62:$AY$62,OFFSET('helper calculation'!AP339:$BA$339,AM14-1,0))</f>
        <v>0</v>
      </c>
      <c r="AN44" s="167">
        <f ca="1">SUMPRODUCT(POWER((1+OFFSET('helper calculation'!AP4:$AZ$4,AN14-1,0)),-AN14:$AX$14-1+AN14),Inputs!AO62:$AY$62,OFFSET('helper calculation'!AQ339:$BA$339,AN14-1,0))</f>
        <v>0</v>
      </c>
      <c r="AO44" s="167">
        <f ca="1">SUMPRODUCT(POWER((1+OFFSET('helper calculation'!AQ4:$AZ$4,AO14-1,0)),-AO14:$AX$14-1+AO14),Inputs!AP62:$AY$62,OFFSET('helper calculation'!AR339:$BA$339,AO14-1,0))</f>
        <v>0</v>
      </c>
      <c r="AP44" s="167">
        <f ca="1">SUMPRODUCT(POWER((1+OFFSET('helper calculation'!AR4:$AZ$4,AP14-1,0)),-AP14:$AX$14-1+AP14),Inputs!AQ62:$AY$62,OFFSET('helper calculation'!AS339:$BA$339,AP14-1,0))</f>
        <v>0</v>
      </c>
      <c r="AQ44" s="167">
        <f ca="1">SUMPRODUCT(POWER((1+OFFSET('helper calculation'!AS4:$AZ$4,AQ14-1,0)),-AQ14:$AX$14-1+AQ14),Inputs!AR62:$AY$62,OFFSET('helper calculation'!AT339:$BA$339,AQ14-1,0))</f>
        <v>0</v>
      </c>
      <c r="AR44" s="167">
        <f ca="1">SUMPRODUCT(POWER((1+OFFSET('helper calculation'!AT4:$AZ$4,AR14-1,0)),-AR14:$AX$14-1+AR14),Inputs!AS62:$AY$62,OFFSET('helper calculation'!AU339:$BA$339,AR14-1,0))</f>
        <v>0</v>
      </c>
      <c r="AS44" s="167">
        <f ca="1">SUMPRODUCT(POWER((1+OFFSET('helper calculation'!AU4:$AZ$4,AS14-1,0)),-AS14:$AX$14-1+AS14),Inputs!AT62:$AY$62,OFFSET('helper calculation'!AV339:$BA$339,AS14-1,0))</f>
        <v>0</v>
      </c>
      <c r="AT44" s="167">
        <f ca="1">SUMPRODUCT(POWER((1+OFFSET('helper calculation'!AV4:$AZ$4,AT14-1,0)),-AT14:$AX$14-1+AT14),Inputs!AU62:$AY$62,OFFSET('helper calculation'!AW339:$BA$339,AT14-1,0))</f>
        <v>0</v>
      </c>
      <c r="AU44" s="167">
        <f ca="1">SUMPRODUCT(POWER((1+OFFSET('helper calculation'!AW4:$AZ$4,AU14-1,0)),-AU14:$AX$14-1+AU14),Inputs!AV62:$AY$62,OFFSET('helper calculation'!AX339:$BA$339,AU14-1,0))</f>
        <v>0</v>
      </c>
      <c r="AV44" s="167">
        <f ca="1">SUMPRODUCT(POWER((1+OFFSET('helper calculation'!AX4:$AZ$4,AV14-1,0)),-AV14:$AX$14-1+AV14),Inputs!AW62:$AY$62,OFFSET('helper calculation'!AY339:$BA$339,AV14-1,0))</f>
        <v>0</v>
      </c>
      <c r="AW44" s="167">
        <f ca="1">SUMPRODUCT(POWER((1+OFFSET('helper calculation'!AY4:$AZ$4,AW14-1,0)),-AW14:$AX$14-1+AW14),Inputs!AX62:$AY$62,OFFSET('helper calculation'!AZ339:$BA$339,AW14-1,0))</f>
        <v>0</v>
      </c>
      <c r="AX44" s="167">
        <f ca="1">SUMPRODUCT(POWER((1+OFFSET('helper calculation'!AZ4:$AZ$4,AX14-1,0)),-AX14:$AX$14-1+AX14),Inputs!AY62:$AY$62,OFFSET('helper calculation'!BA339:$BA$339,AX14-1,0))</f>
        <v>0</v>
      </c>
      <c r="AY44" s="167">
        <f ca="1">SUMPRODUCT(POWER((1+OFFSET('helper calculation'!$AZ4:BA$4,AY14-1,0)),-$AX14:AY$14-1+AY14),Inputs!$AY62:AZ$62,OFFSET('helper calculation'!$BA339:BB$339,AY14-1,0))</f>
        <v>0</v>
      </c>
    </row>
    <row r="45" spans="1:51">
      <c r="A45" s="165" t="s">
        <v>721</v>
      </c>
      <c r="B45" s="920">
        <f ca="1">SUMPRODUCT(POWER((1+OFFSET('helper calculation'!D4:$AZ$4,B14-1,0)),-B14:$AX$14-1+B14),Inputs!C61:$AY$61,OFFSET('helper calculation'!E339:$BA$339,B14-1,0))</f>
        <v>0</v>
      </c>
      <c r="C45" s="920">
        <f ca="1">SUMPRODUCT(POWER((1+OFFSET('helper calculation'!E4:$AZ$4,C14-1,0)),-C14:$AX$14-1+C14),Inputs!D61:$AY$61,OFFSET('helper calculation'!F339:$BA$339,C14-1,0))</f>
        <v>0</v>
      </c>
      <c r="D45" s="920">
        <f ca="1">SUMPRODUCT(POWER((1+OFFSET('helper calculation'!F4:$AZ$4,D14-1,0)),-D14:$AX$14-1+D14),Inputs!E61:$AY$61,OFFSET('helper calculation'!G339:$BA$339,D14-1,0))</f>
        <v>0</v>
      </c>
      <c r="E45" s="920">
        <f ca="1">SUMPRODUCT(POWER((1+OFFSET('helper calculation'!G4:$AZ$4,E14-1,0)),-E14:$AX$14-1+E14),Inputs!F61:$AY$61,OFFSET('helper calculation'!H339:$BA$339,E14-1,0))</f>
        <v>0</v>
      </c>
      <c r="F45" s="920">
        <f ca="1">SUMPRODUCT(POWER((1+OFFSET('helper calculation'!H4:$AZ$4,F14-1,0)),-F14:$AX$14-1+F14),Inputs!G61:$AY$61,OFFSET('helper calculation'!I339:$BA$339,F14-1,0))</f>
        <v>0</v>
      </c>
      <c r="G45" s="920">
        <f ca="1">SUMPRODUCT(POWER((1+OFFSET('helper calculation'!I4:$AZ$4,G14-1,0)),-G14:$AX$14-1+G14),Inputs!H61:$AY$61,OFFSET('helper calculation'!J339:$BA$339,G14-1,0))</f>
        <v>0</v>
      </c>
      <c r="H45" s="920">
        <f ca="1">SUMPRODUCT(POWER((1+OFFSET('helper calculation'!J4:$AZ$4,H14-1,0)),-H14:$AX$14-1+H14),Inputs!I61:$AY$61,OFFSET('helper calculation'!K339:$BA$339,H14-1,0))</f>
        <v>0</v>
      </c>
      <c r="I45" s="920">
        <f ca="1">SUMPRODUCT(POWER((1+OFFSET('helper calculation'!K4:$AZ$4,I14-1,0)),-I14:$AX$14-1+I14),Inputs!J61:$AY$61,OFFSET('helper calculation'!L339:$BA$339,I14-1,0))</f>
        <v>0</v>
      </c>
      <c r="J45" s="920">
        <f ca="1">SUMPRODUCT(POWER((1+OFFSET('helper calculation'!L4:$AZ$4,J14-1,0)),-J14:$AX$14-1+J14),Inputs!K61:$AY$61,OFFSET('helper calculation'!M339:$BA$339,J14-1,0))</f>
        <v>0</v>
      </c>
      <c r="K45" s="920">
        <f ca="1">SUMPRODUCT(POWER((1+OFFSET('helper calculation'!M4:$AZ$4,K14-1,0)),-K14:$AX$14-1+K14),Inputs!L61:$AY$61,OFFSET('helper calculation'!N339:$BA$339,K14-1,0))</f>
        <v>0</v>
      </c>
      <c r="L45" s="920">
        <f ca="1">SUMPRODUCT(POWER((1+OFFSET('helper calculation'!N4:$AZ$4,L14-1,0)),-L14:$AX$14-1+L14),Inputs!M61:$AY$61,OFFSET('helper calculation'!O339:$BA$339,L14-1,0))</f>
        <v>0</v>
      </c>
      <c r="M45" s="920">
        <f ca="1">SUMPRODUCT(POWER((1+OFFSET('helper calculation'!O4:$AZ$4,M14-1,0)),-M14:$AX$14-1+M14),Inputs!N61:$AY$61,OFFSET('helper calculation'!P339:$BA$339,M14-1,0))</f>
        <v>0</v>
      </c>
      <c r="N45" s="920">
        <f ca="1">SUMPRODUCT(POWER((1+OFFSET('helper calculation'!P4:$AZ$4,N14-1,0)),-N14:$AX$14-1+N14),Inputs!O61:$AY$61,OFFSET('helper calculation'!Q339:$BA$339,N14-1,0))</f>
        <v>0</v>
      </c>
      <c r="O45" s="920">
        <f ca="1">SUMPRODUCT(POWER((1+OFFSET('helper calculation'!Q4:$AZ$4,O14-1,0)),-O14:$AX$14-1+O14),Inputs!P61:$AY$61,OFFSET('helper calculation'!R339:$BA$339,O14-1,0))</f>
        <v>0</v>
      </c>
      <c r="P45" s="920">
        <f ca="1">SUMPRODUCT(POWER((1+OFFSET('helper calculation'!R4:$AZ$4,P14-1,0)),-P14:$AX$14-1+P14),Inputs!Q61:$AY$61,OFFSET('helper calculation'!S339:$BA$339,P14-1,0))</f>
        <v>0</v>
      </c>
      <c r="Q45" s="920">
        <f ca="1">SUMPRODUCT(POWER((1+OFFSET('helper calculation'!S4:$AZ$4,Q14-1,0)),-Q14:$AX$14-1+Q14),Inputs!R61:$AY$61,OFFSET('helper calculation'!T339:$BA$339,Q14-1,0))</f>
        <v>0</v>
      </c>
      <c r="R45" s="920">
        <f ca="1">SUMPRODUCT(POWER((1+OFFSET('helper calculation'!T4:$AZ$4,R14-1,0)),-R14:$AX$14-1+R14),Inputs!S61:$AY$61,OFFSET('helper calculation'!U339:$BA$339,R14-1,0))</f>
        <v>0</v>
      </c>
      <c r="S45" s="920">
        <f ca="1">SUMPRODUCT(POWER((1+OFFSET('helper calculation'!U4:$AZ$4,S14-1,0)),-S14:$AX$14-1+S14),Inputs!T61:$AY$61,OFFSET('helper calculation'!V339:$BA$339,S14-1,0))</f>
        <v>0</v>
      </c>
      <c r="T45" s="920">
        <f ca="1">SUMPRODUCT(POWER((1+OFFSET('helper calculation'!V4:$AZ$4,T14-1,0)),-T14:$AX$14-1+T14),Inputs!U61:$AY$61,OFFSET('helper calculation'!W339:$BA$339,T14-1,0))</f>
        <v>0</v>
      </c>
      <c r="U45" s="920">
        <f ca="1">SUMPRODUCT(POWER((1+OFFSET('helper calculation'!W4:$AZ$4,U14-1,0)),-U14:$AX$14-1+U14),Inputs!V61:$AY$61,OFFSET('helper calculation'!X339:$BA$339,U14-1,0))</f>
        <v>0</v>
      </c>
      <c r="V45" s="920">
        <f ca="1">SUMPRODUCT(POWER((1+OFFSET('helper calculation'!X4:$AZ$4,V14-1,0)),-V14:$AX$14-1+V14),Inputs!W61:$AY$61,OFFSET('helper calculation'!Y339:$BA$339,V14-1,0))</f>
        <v>0</v>
      </c>
      <c r="W45" s="920">
        <f ca="1">SUMPRODUCT(POWER((1+OFFSET('helper calculation'!Y4:$AZ$4,W14-1,0)),-W14:$AX$14-1+W14),Inputs!X61:$AY$61,OFFSET('helper calculation'!Z339:$BA$339,W14-1,0))</f>
        <v>0</v>
      </c>
      <c r="X45" s="920">
        <f ca="1">SUMPRODUCT(POWER((1+OFFSET('helper calculation'!Z4:$AZ$4,X14-1,0)),-X14:$AX$14-1+X14),Inputs!Y61:$AY$61,OFFSET('helper calculation'!AA339:$BA$339,X14-1,0))</f>
        <v>0</v>
      </c>
      <c r="Y45" s="920">
        <f ca="1">SUMPRODUCT(POWER((1+OFFSET('helper calculation'!AA4:$AZ$4,Y14-1,0)),-Y14:$AX$14-1+Y14),Inputs!Z61:$AY$61,OFFSET('helper calculation'!AB339:$BA$339,Y14-1,0))</f>
        <v>0</v>
      </c>
      <c r="Z45" s="920">
        <f ca="1">SUMPRODUCT(POWER((1+OFFSET('helper calculation'!AB4:$AZ$4,Z14-1,0)),-Z14:$AX$14-1+Z14),Inputs!AA61:$AY$61,OFFSET('helper calculation'!AC339:$BA$339,Z14-1,0))</f>
        <v>0</v>
      </c>
      <c r="AA45" s="920">
        <f ca="1">SUMPRODUCT(POWER((1+OFFSET('helper calculation'!AC4:$AZ$4,AA14-1,0)),-AA14:$AX$14-1+AA14),Inputs!AB61:$AY$61,OFFSET('helper calculation'!AD339:$BA$339,AA14-1,0))</f>
        <v>0</v>
      </c>
      <c r="AB45" s="920">
        <f ca="1">SUMPRODUCT(POWER((1+OFFSET('helper calculation'!AD4:$AZ$4,AB14-1,0)),-AB14:$AX$14-1+AB14),Inputs!AC61:$AY$61,OFFSET('helper calculation'!AE339:$BA$339,AB14-1,0))</f>
        <v>0</v>
      </c>
      <c r="AC45" s="920">
        <f ca="1">SUMPRODUCT(POWER((1+OFFSET('helper calculation'!AE4:$AZ$4,AC14-1,0)),-AC14:$AX$14-1+AC14),Inputs!AD61:$AY$61,OFFSET('helper calculation'!AF339:$BA$339,AC14-1,0))</f>
        <v>0</v>
      </c>
      <c r="AD45" s="920">
        <f ca="1">SUMPRODUCT(POWER((1+OFFSET('helper calculation'!AF4:$AZ$4,AD14-1,0)),-AD14:$AX$14-1+AD14),Inputs!AE61:$AY$61,OFFSET('helper calculation'!AG339:$BA$339,AD14-1,0))</f>
        <v>0</v>
      </c>
      <c r="AE45" s="920">
        <f ca="1">SUMPRODUCT(POWER((1+OFFSET('helper calculation'!AG4:$AZ$4,AE14-1,0)),-AE14:$AX$14-1+AE14),Inputs!AF61:$AY$61,OFFSET('helper calculation'!AH339:$BA$339,AE14-1,0))</f>
        <v>0</v>
      </c>
      <c r="AF45" s="920">
        <f ca="1">SUMPRODUCT(POWER((1+OFFSET('helper calculation'!AH4:$AZ$4,AF14-1,0)),-AF14:$AX$14-1+AF14),Inputs!AG61:$AY$61,OFFSET('helper calculation'!AI339:$BA$339,AF14-1,0))</f>
        <v>0</v>
      </c>
      <c r="AG45" s="920">
        <f ca="1">SUMPRODUCT(POWER((1+OFFSET('helper calculation'!AI4:$AZ$4,AG14-1,0)),-AG14:$AX$14-1+AG14),Inputs!AH61:$AY$61,OFFSET('helper calculation'!AJ339:$BA$339,AG14-1,0))</f>
        <v>0</v>
      </c>
      <c r="AH45" s="920">
        <f ca="1">SUMPRODUCT(POWER((1+OFFSET('helper calculation'!AJ4:$AZ$4,AH14-1,0)),-AH14:$AX$14-1+AH14),Inputs!AI61:$AY$61,OFFSET('helper calculation'!AK339:$BA$339,AH14-1,0))</f>
        <v>0</v>
      </c>
      <c r="AI45" s="920">
        <f ca="1">SUMPRODUCT(POWER((1+OFFSET('helper calculation'!AK4:$AZ$4,AI14-1,0)),-AI14:$AX$14-1+AI14),Inputs!AJ61:$AY$61,OFFSET('helper calculation'!AL339:$BA$339,AI14-1,0))</f>
        <v>0</v>
      </c>
      <c r="AJ45" s="920">
        <f ca="1">SUMPRODUCT(POWER((1+OFFSET('helper calculation'!AL4:$AZ$4,AJ14-1,0)),-AJ14:$AX$14-1+AJ14),Inputs!AK61:$AY$61,OFFSET('helper calculation'!AM339:$BA$339,AJ14-1,0))</f>
        <v>0</v>
      </c>
      <c r="AK45" s="920">
        <f ca="1">SUMPRODUCT(POWER((1+OFFSET('helper calculation'!AM4:$AZ$4,AK14-1,0)),-AK14:$AX$14-1+AK14),Inputs!AL61:$AY$61,OFFSET('helper calculation'!AN339:$BA$339,AK14-1,0))</f>
        <v>0</v>
      </c>
      <c r="AL45" s="920">
        <f ca="1">SUMPRODUCT(POWER((1+OFFSET('helper calculation'!AN4:$AZ$4,AL14-1,0)),-AL14:$AX$14-1+AL14),Inputs!AM61:$AY$61,OFFSET('helper calculation'!AO339:$BA$339,AL14-1,0))</f>
        <v>0</v>
      </c>
      <c r="AM45" s="920">
        <f ca="1">SUMPRODUCT(POWER((1+OFFSET('helper calculation'!AO4:$AZ$4,AM14-1,0)),-AM14:$AX$14-1+AM14),Inputs!AN61:$AY$61,OFFSET('helper calculation'!AP339:$BA$339,AM14-1,0))</f>
        <v>0</v>
      </c>
      <c r="AN45" s="920">
        <f ca="1">SUMPRODUCT(POWER((1+OFFSET('helper calculation'!AP4:$AZ$4,AN14-1,0)),-AN14:$AX$14-1+AN14),Inputs!AO61:$AY$61,OFFSET('helper calculation'!AQ339:$BA$339,AN14-1,0))</f>
        <v>0</v>
      </c>
      <c r="AO45" s="920">
        <f ca="1">SUMPRODUCT(POWER((1+OFFSET('helper calculation'!AQ4:$AZ$4,AO14-1,0)),-AO14:$AX$14-1+AO14),Inputs!AP61:$AY$61,OFFSET('helper calculation'!AR339:$BA$339,AO14-1,0))</f>
        <v>0</v>
      </c>
      <c r="AP45" s="920">
        <f ca="1">SUMPRODUCT(POWER((1+OFFSET('helper calculation'!AR4:$AZ$4,AP14-1,0)),-AP14:$AX$14-1+AP14),Inputs!AQ61:$AY$61,OFFSET('helper calculation'!AS339:$BA$339,AP14-1,0))</f>
        <v>0</v>
      </c>
      <c r="AQ45" s="920">
        <f ca="1">SUMPRODUCT(POWER((1+OFFSET('helper calculation'!AS4:$AZ$4,AQ14-1,0)),-AQ14:$AX$14-1+AQ14),Inputs!AR61:$AY$61,OFFSET('helper calculation'!AT339:$BA$339,AQ14-1,0))</f>
        <v>0</v>
      </c>
      <c r="AR45" s="920">
        <f ca="1">SUMPRODUCT(POWER((1+OFFSET('helper calculation'!AT4:$AZ$4,AR14-1,0)),-AR14:$AX$14-1+AR14),Inputs!AS61:$AY$61,OFFSET('helper calculation'!AU339:$BA$339,AR14-1,0))</f>
        <v>0</v>
      </c>
      <c r="AS45" s="920">
        <f ca="1">SUMPRODUCT(POWER((1+OFFSET('helper calculation'!AU4:$AZ$4,AS14-1,0)),-AS14:$AX$14-1+AS14),Inputs!AT61:$AY$61,OFFSET('helper calculation'!AV339:$BA$339,AS14-1,0))</f>
        <v>0</v>
      </c>
      <c r="AT45" s="920">
        <f ca="1">SUMPRODUCT(POWER((1+OFFSET('helper calculation'!AV4:$AZ$4,AT14-1,0)),-AT14:$AX$14-1+AT14),Inputs!AU61:$AY$61,OFFSET('helper calculation'!AW339:$BA$339,AT14-1,0))</f>
        <v>0</v>
      </c>
      <c r="AU45" s="920">
        <f ca="1">SUMPRODUCT(POWER((1+OFFSET('helper calculation'!AW4:$AZ$4,AU14-1,0)),-AU14:$AX$14-1+AU14),Inputs!AV61:$AY$61,OFFSET('helper calculation'!AX339:$BA$339,AU14-1,0))</f>
        <v>0</v>
      </c>
      <c r="AV45" s="920">
        <f ca="1">SUMPRODUCT(POWER((1+OFFSET('helper calculation'!AX4:$AZ$4,AV14-1,0)),-AV14:$AX$14-1+AV14),Inputs!AW61:$AY$61,OFFSET('helper calculation'!AY339:$BA$339,AV14-1,0))</f>
        <v>0</v>
      </c>
      <c r="AW45" s="920">
        <f ca="1">SUMPRODUCT(POWER((1+OFFSET('helper calculation'!AY4:$AZ$4,AW14-1,0)),-AW14:$AX$14-1+AW14),Inputs!AX61:$AY$61,OFFSET('helper calculation'!AZ339:$BA$339,AW14-1,0))</f>
        <v>0</v>
      </c>
      <c r="AX45" s="920">
        <f ca="1">SUMPRODUCT(POWER((1+OFFSET('helper calculation'!AZ4:$AZ$4,AX14-1,0)),-AX14:$AX$14-1+AX14),Inputs!AY61:$AY$61,OFFSET('helper calculation'!BA339:$BA$339,AX14-1,0))</f>
        <v>0</v>
      </c>
      <c r="AY45" s="920">
        <f ca="1">SUMPRODUCT(POWER((1+OFFSET('helper calculation'!$AZ4:BA$4,AY14-1,0)),-$AX14:AY$14-1+AY14),Inputs!$AY61:AZ$61,OFFSET('helper calculation'!$BA339:BB$339,AY14-1,0))</f>
        <v>0</v>
      </c>
    </row>
    <row r="46" spans="1:51">
      <c r="A46" s="165" t="s">
        <v>722</v>
      </c>
      <c r="B46" s="922">
        <f ca="1">B44-B45</f>
        <v>0</v>
      </c>
      <c r="C46" s="922">
        <f t="shared" ref="C46:AY46" ca="1" si="62">C44-C45</f>
        <v>0</v>
      </c>
      <c r="D46" s="922">
        <f t="shared" ca="1" si="62"/>
        <v>0</v>
      </c>
      <c r="E46" s="922">
        <f t="shared" ca="1" si="62"/>
        <v>0</v>
      </c>
      <c r="F46" s="922">
        <f t="shared" ca="1" si="62"/>
        <v>0</v>
      </c>
      <c r="G46" s="922">
        <f t="shared" ca="1" si="62"/>
        <v>0</v>
      </c>
      <c r="H46" s="922">
        <f t="shared" ca="1" si="62"/>
        <v>0</v>
      </c>
      <c r="I46" s="922">
        <f t="shared" ca="1" si="62"/>
        <v>0</v>
      </c>
      <c r="J46" s="922">
        <f t="shared" ca="1" si="62"/>
        <v>0</v>
      </c>
      <c r="K46" s="922">
        <f t="shared" ca="1" si="62"/>
        <v>0</v>
      </c>
      <c r="L46" s="922">
        <f t="shared" ca="1" si="62"/>
        <v>0</v>
      </c>
      <c r="M46" s="922">
        <f t="shared" ca="1" si="62"/>
        <v>0</v>
      </c>
      <c r="N46" s="922">
        <f t="shared" ca="1" si="62"/>
        <v>0</v>
      </c>
      <c r="O46" s="922">
        <f t="shared" ca="1" si="62"/>
        <v>0</v>
      </c>
      <c r="P46" s="922">
        <f t="shared" ca="1" si="62"/>
        <v>0</v>
      </c>
      <c r="Q46" s="922">
        <f t="shared" ca="1" si="62"/>
        <v>0</v>
      </c>
      <c r="R46" s="922">
        <f t="shared" ca="1" si="62"/>
        <v>0</v>
      </c>
      <c r="S46" s="922">
        <f t="shared" ca="1" si="62"/>
        <v>0</v>
      </c>
      <c r="T46" s="922">
        <f t="shared" ca="1" si="62"/>
        <v>0</v>
      </c>
      <c r="U46" s="922">
        <f t="shared" ca="1" si="62"/>
        <v>0</v>
      </c>
      <c r="V46" s="922">
        <f t="shared" ca="1" si="62"/>
        <v>0</v>
      </c>
      <c r="W46" s="922">
        <f t="shared" ca="1" si="62"/>
        <v>0</v>
      </c>
      <c r="X46" s="922">
        <f t="shared" ca="1" si="62"/>
        <v>0</v>
      </c>
      <c r="Y46" s="922">
        <f t="shared" ca="1" si="62"/>
        <v>0</v>
      </c>
      <c r="Z46" s="922">
        <f t="shared" ca="1" si="62"/>
        <v>0</v>
      </c>
      <c r="AA46" s="922">
        <f t="shared" ca="1" si="62"/>
        <v>0</v>
      </c>
      <c r="AB46" s="922">
        <f t="shared" ca="1" si="62"/>
        <v>0</v>
      </c>
      <c r="AC46" s="922">
        <f t="shared" ca="1" si="62"/>
        <v>0</v>
      </c>
      <c r="AD46" s="922">
        <f t="shared" ca="1" si="62"/>
        <v>0</v>
      </c>
      <c r="AE46" s="922">
        <f t="shared" ca="1" si="62"/>
        <v>0</v>
      </c>
      <c r="AF46" s="922">
        <f t="shared" ca="1" si="62"/>
        <v>0</v>
      </c>
      <c r="AG46" s="922">
        <f t="shared" ca="1" si="62"/>
        <v>0</v>
      </c>
      <c r="AH46" s="922">
        <f t="shared" ca="1" si="62"/>
        <v>0</v>
      </c>
      <c r="AI46" s="922">
        <f t="shared" ca="1" si="62"/>
        <v>0</v>
      </c>
      <c r="AJ46" s="922">
        <f t="shared" ca="1" si="62"/>
        <v>0</v>
      </c>
      <c r="AK46" s="922">
        <f t="shared" ca="1" si="62"/>
        <v>0</v>
      </c>
      <c r="AL46" s="922">
        <f t="shared" ca="1" si="62"/>
        <v>0</v>
      </c>
      <c r="AM46" s="922">
        <f t="shared" ca="1" si="62"/>
        <v>0</v>
      </c>
      <c r="AN46" s="922">
        <f t="shared" ca="1" si="62"/>
        <v>0</v>
      </c>
      <c r="AO46" s="922">
        <f t="shared" ca="1" si="62"/>
        <v>0</v>
      </c>
      <c r="AP46" s="922">
        <f t="shared" ca="1" si="62"/>
        <v>0</v>
      </c>
      <c r="AQ46" s="922">
        <f t="shared" ca="1" si="62"/>
        <v>0</v>
      </c>
      <c r="AR46" s="922">
        <f t="shared" ca="1" si="62"/>
        <v>0</v>
      </c>
      <c r="AS46" s="922">
        <f t="shared" ca="1" si="62"/>
        <v>0</v>
      </c>
      <c r="AT46" s="922">
        <f t="shared" ca="1" si="62"/>
        <v>0</v>
      </c>
      <c r="AU46" s="922">
        <f t="shared" ca="1" si="62"/>
        <v>0</v>
      </c>
      <c r="AV46" s="922">
        <f t="shared" ca="1" si="62"/>
        <v>0</v>
      </c>
      <c r="AW46" s="922">
        <f t="shared" ca="1" si="62"/>
        <v>0</v>
      </c>
      <c r="AX46" s="922">
        <f t="shared" ca="1" si="62"/>
        <v>0</v>
      </c>
      <c r="AY46" s="922">
        <f t="shared" ca="1" si="62"/>
        <v>0</v>
      </c>
    </row>
    <row r="47" spans="1:51">
      <c r="A47" s="923" t="s">
        <v>712</v>
      </c>
      <c r="B47" s="924" t="e">
        <f ca="1">MAX(1*B43,1.45*B43-B46)</f>
        <v>#DIV/0!</v>
      </c>
      <c r="C47" s="924" t="e">
        <f t="shared" ref="C47:AY47" ca="1" si="63">MAX(1*C43,1.45*C43-C46)</f>
        <v>#DIV/0!</v>
      </c>
      <c r="D47" s="924" t="e">
        <f t="shared" ca="1" si="63"/>
        <v>#DIV/0!</v>
      </c>
      <c r="E47" s="924" t="e">
        <f t="shared" ca="1" si="63"/>
        <v>#DIV/0!</v>
      </c>
      <c r="F47" s="924" t="e">
        <f t="shared" ca="1" si="63"/>
        <v>#DIV/0!</v>
      </c>
      <c r="G47" s="924" t="e">
        <f t="shared" ca="1" si="63"/>
        <v>#DIV/0!</v>
      </c>
      <c r="H47" s="924" t="e">
        <f t="shared" ca="1" si="63"/>
        <v>#DIV/0!</v>
      </c>
      <c r="I47" s="924" t="e">
        <f t="shared" ca="1" si="63"/>
        <v>#DIV/0!</v>
      </c>
      <c r="J47" s="924" t="e">
        <f t="shared" ca="1" si="63"/>
        <v>#DIV/0!</v>
      </c>
      <c r="K47" s="924" t="e">
        <f t="shared" ca="1" si="63"/>
        <v>#DIV/0!</v>
      </c>
      <c r="L47" s="924" t="e">
        <f t="shared" ca="1" si="63"/>
        <v>#DIV/0!</v>
      </c>
      <c r="M47" s="924" t="e">
        <f t="shared" ca="1" si="63"/>
        <v>#DIV/0!</v>
      </c>
      <c r="N47" s="924" t="e">
        <f t="shared" ca="1" si="63"/>
        <v>#DIV/0!</v>
      </c>
      <c r="O47" s="924" t="e">
        <f t="shared" ca="1" si="63"/>
        <v>#DIV/0!</v>
      </c>
      <c r="P47" s="924" t="e">
        <f t="shared" ca="1" si="63"/>
        <v>#DIV/0!</v>
      </c>
      <c r="Q47" s="924" t="e">
        <f t="shared" ca="1" si="63"/>
        <v>#DIV/0!</v>
      </c>
      <c r="R47" s="924" t="e">
        <f t="shared" ca="1" si="63"/>
        <v>#DIV/0!</v>
      </c>
      <c r="S47" s="924" t="e">
        <f t="shared" ca="1" si="63"/>
        <v>#DIV/0!</v>
      </c>
      <c r="T47" s="924" t="e">
        <f t="shared" ca="1" si="63"/>
        <v>#DIV/0!</v>
      </c>
      <c r="U47" s="924" t="e">
        <f t="shared" ca="1" si="63"/>
        <v>#DIV/0!</v>
      </c>
      <c r="V47" s="924" t="e">
        <f t="shared" ca="1" si="63"/>
        <v>#DIV/0!</v>
      </c>
      <c r="W47" s="924" t="e">
        <f t="shared" ca="1" si="63"/>
        <v>#DIV/0!</v>
      </c>
      <c r="X47" s="924" t="e">
        <f t="shared" ca="1" si="63"/>
        <v>#DIV/0!</v>
      </c>
      <c r="Y47" s="924" t="e">
        <f t="shared" ca="1" si="63"/>
        <v>#DIV/0!</v>
      </c>
      <c r="Z47" s="924" t="e">
        <f t="shared" ca="1" si="63"/>
        <v>#DIV/0!</v>
      </c>
      <c r="AA47" s="924" t="e">
        <f t="shared" ca="1" si="63"/>
        <v>#DIV/0!</v>
      </c>
      <c r="AB47" s="924" t="e">
        <f t="shared" ca="1" si="63"/>
        <v>#DIV/0!</v>
      </c>
      <c r="AC47" s="924" t="e">
        <f t="shared" ca="1" si="63"/>
        <v>#DIV/0!</v>
      </c>
      <c r="AD47" s="924" t="e">
        <f t="shared" ca="1" si="63"/>
        <v>#DIV/0!</v>
      </c>
      <c r="AE47" s="924" t="e">
        <f t="shared" ca="1" si="63"/>
        <v>#DIV/0!</v>
      </c>
      <c r="AF47" s="924" t="e">
        <f t="shared" ca="1" si="63"/>
        <v>#DIV/0!</v>
      </c>
      <c r="AG47" s="924" t="e">
        <f t="shared" ca="1" si="63"/>
        <v>#DIV/0!</v>
      </c>
      <c r="AH47" s="924" t="e">
        <f t="shared" ca="1" si="63"/>
        <v>#DIV/0!</v>
      </c>
      <c r="AI47" s="924" t="e">
        <f t="shared" ca="1" si="63"/>
        <v>#DIV/0!</v>
      </c>
      <c r="AJ47" s="924" t="e">
        <f t="shared" ca="1" si="63"/>
        <v>#DIV/0!</v>
      </c>
      <c r="AK47" s="924" t="e">
        <f t="shared" ca="1" si="63"/>
        <v>#DIV/0!</v>
      </c>
      <c r="AL47" s="924" t="e">
        <f t="shared" ca="1" si="63"/>
        <v>#DIV/0!</v>
      </c>
      <c r="AM47" s="924" t="e">
        <f t="shared" ca="1" si="63"/>
        <v>#DIV/0!</v>
      </c>
      <c r="AN47" s="924" t="e">
        <f t="shared" ca="1" si="63"/>
        <v>#DIV/0!</v>
      </c>
      <c r="AO47" s="924" t="e">
        <f t="shared" ca="1" si="63"/>
        <v>#DIV/0!</v>
      </c>
      <c r="AP47" s="924" t="e">
        <f t="shared" ca="1" si="63"/>
        <v>#DIV/0!</v>
      </c>
      <c r="AQ47" s="924" t="e">
        <f t="shared" ca="1" si="63"/>
        <v>#DIV/0!</v>
      </c>
      <c r="AR47" s="924" t="e">
        <f t="shared" ca="1" si="63"/>
        <v>#DIV/0!</v>
      </c>
      <c r="AS47" s="924" t="e">
        <f t="shared" ca="1" si="63"/>
        <v>#DIV/0!</v>
      </c>
      <c r="AT47" s="924" t="e">
        <f t="shared" ca="1" si="63"/>
        <v>#DIV/0!</v>
      </c>
      <c r="AU47" s="924" t="e">
        <f t="shared" ca="1" si="63"/>
        <v>#DIV/0!</v>
      </c>
      <c r="AV47" s="924" t="e">
        <f t="shared" ca="1" si="63"/>
        <v>#DIV/0!</v>
      </c>
      <c r="AW47" s="924" t="e">
        <f t="shared" ca="1" si="63"/>
        <v>#DIV/0!</v>
      </c>
      <c r="AX47" s="924" t="e">
        <f t="shared" ca="1" si="63"/>
        <v>#DIV/0!</v>
      </c>
      <c r="AY47" s="924" t="e">
        <f t="shared" ca="1" si="63"/>
        <v>#DIV/0!</v>
      </c>
    </row>
    <row r="48" spans="1:51">
      <c r="A48" s="925" t="s">
        <v>723</v>
      </c>
      <c r="B48" s="926">
        <f>(Inputs!B34-Inputs!C40+Inputs!B40)*SUMPRODUCT('Normative IROE parameters'!$C$2:$C$7,Inputs!$O$7:$O$12)</f>
        <v>0</v>
      </c>
      <c r="C48" s="926">
        <f>(Inputs!C34-Inputs!D40+Inputs!C40)*SUMPRODUCT('Normative IROE parameters'!$C$2:$C$7,Inputs!$O$7:$O$12)</f>
        <v>0</v>
      </c>
      <c r="D48" s="926">
        <f>(Inputs!D34-Inputs!E40+Inputs!D40)*SUMPRODUCT('Normative IROE parameters'!$C$2:$C$7,Inputs!$O$7:$O$12)</f>
        <v>0</v>
      </c>
      <c r="E48" s="926">
        <f>(Inputs!E34-Inputs!F40+Inputs!E40)*SUMPRODUCT('Normative IROE parameters'!$C$2:$C$7,Inputs!$O$7:$O$12)</f>
        <v>0</v>
      </c>
      <c r="F48" s="926">
        <f>(Inputs!F34-Inputs!G40+Inputs!F40)*SUMPRODUCT('Normative IROE parameters'!$C$2:$C$7,Inputs!$O$7:$O$12)</f>
        <v>0</v>
      </c>
      <c r="G48" s="926">
        <f>(Inputs!G34-Inputs!H40+Inputs!G40)*SUMPRODUCT('Normative IROE parameters'!$C$2:$C$7,Inputs!$O$7:$O$12)</f>
        <v>0</v>
      </c>
      <c r="H48" s="926">
        <f>(Inputs!H34-Inputs!I40+Inputs!H40)*SUMPRODUCT('Normative IROE parameters'!$C$2:$C$7,Inputs!$O$7:$O$12)</f>
        <v>0</v>
      </c>
      <c r="I48" s="926">
        <f>(Inputs!I34-Inputs!J40+Inputs!I40)*SUMPRODUCT('Normative IROE parameters'!$C$2:$C$7,Inputs!$O$7:$O$12)</f>
        <v>0</v>
      </c>
      <c r="J48" s="926">
        <f>(Inputs!J34-Inputs!K40+Inputs!J40)*SUMPRODUCT('Normative IROE parameters'!$C$2:$C$7,Inputs!$O$7:$O$12)</f>
        <v>0</v>
      </c>
      <c r="K48" s="926">
        <f>(Inputs!K34-Inputs!L40+Inputs!K40)*SUMPRODUCT('Normative IROE parameters'!$C$2:$C$7,Inputs!$O$7:$O$12)</f>
        <v>0</v>
      </c>
      <c r="L48" s="926">
        <f>(Inputs!L34-Inputs!M40+Inputs!L40)*SUMPRODUCT('Normative IROE parameters'!$C$2:$C$7,Inputs!$O$7:$O$12)</f>
        <v>0</v>
      </c>
      <c r="M48" s="926">
        <f>(Inputs!M34-Inputs!N40+Inputs!M40)*SUMPRODUCT('Normative IROE parameters'!$C$2:$C$7,Inputs!$O$7:$O$12)</f>
        <v>0</v>
      </c>
      <c r="N48" s="926">
        <f>(Inputs!N34-Inputs!O40+Inputs!N40)*SUMPRODUCT('Normative IROE parameters'!$C$2:$C$7,Inputs!$O$7:$O$12)</f>
        <v>0</v>
      </c>
      <c r="O48" s="926">
        <f>(Inputs!O34-Inputs!P40+Inputs!O40)*SUMPRODUCT('Normative IROE parameters'!$C$2:$C$7,Inputs!$O$7:$O$12)</f>
        <v>0</v>
      </c>
      <c r="P48" s="926">
        <f>(Inputs!P34-Inputs!Q40+Inputs!P40)*SUMPRODUCT('Normative IROE parameters'!$C$2:$C$7,Inputs!$O$7:$O$12)</f>
        <v>0</v>
      </c>
      <c r="Q48" s="926">
        <f>(Inputs!Q34-Inputs!R40+Inputs!Q40)*SUMPRODUCT('Normative IROE parameters'!$C$2:$C$7,Inputs!$O$7:$O$12)</f>
        <v>0</v>
      </c>
      <c r="R48" s="926">
        <f>(Inputs!R34-Inputs!S40+Inputs!R40)*SUMPRODUCT('Normative IROE parameters'!$C$2:$C$7,Inputs!$O$7:$O$12)</f>
        <v>0</v>
      </c>
      <c r="S48" s="926">
        <f>(Inputs!S34-Inputs!T40+Inputs!S40)*SUMPRODUCT('Normative IROE parameters'!$C$2:$C$7,Inputs!$O$7:$O$12)</f>
        <v>0</v>
      </c>
      <c r="T48" s="926">
        <f>(Inputs!T34-Inputs!U40+Inputs!T40)*SUMPRODUCT('Normative IROE parameters'!$C$2:$C$7,Inputs!$O$7:$O$12)</f>
        <v>0</v>
      </c>
      <c r="U48" s="926">
        <f>(Inputs!U34-Inputs!V40+Inputs!U40)*SUMPRODUCT('Normative IROE parameters'!$C$2:$C$7,Inputs!$O$7:$O$12)</f>
        <v>0</v>
      </c>
      <c r="V48" s="926">
        <f>(Inputs!V34-Inputs!W40+Inputs!V40)*SUMPRODUCT('Normative IROE parameters'!$C$2:$C$7,Inputs!$O$7:$O$12)</f>
        <v>0</v>
      </c>
      <c r="W48" s="926">
        <f>(Inputs!W34-Inputs!X40+Inputs!W40)*SUMPRODUCT('Normative IROE parameters'!$C$2:$C$7,Inputs!$O$7:$O$12)</f>
        <v>0</v>
      </c>
      <c r="X48" s="926">
        <f>(Inputs!X34-Inputs!Y40+Inputs!X40)*SUMPRODUCT('Normative IROE parameters'!$C$2:$C$7,Inputs!$O$7:$O$12)</f>
        <v>0</v>
      </c>
      <c r="Y48" s="926">
        <f>(Inputs!Y34-Inputs!Z40+Inputs!Y40)*SUMPRODUCT('Normative IROE parameters'!$C$2:$C$7,Inputs!$O$7:$O$12)</f>
        <v>0</v>
      </c>
      <c r="Z48" s="926">
        <f>(Inputs!Z34-Inputs!AA40+Inputs!Z40)*SUMPRODUCT('Normative IROE parameters'!$C$2:$C$7,Inputs!$O$7:$O$12)</f>
        <v>0</v>
      </c>
      <c r="AA48" s="926">
        <f>(Inputs!AA34-Inputs!AB40+Inputs!AA40)*SUMPRODUCT('Normative IROE parameters'!$C$2:$C$7,Inputs!$O$7:$O$12)</f>
        <v>0</v>
      </c>
      <c r="AB48" s="926">
        <f>(Inputs!AB34-Inputs!AC40+Inputs!AB40)*SUMPRODUCT('Normative IROE parameters'!$C$2:$C$7,Inputs!$O$7:$O$12)</f>
        <v>0</v>
      </c>
      <c r="AC48" s="926">
        <f>(Inputs!AC34-Inputs!AD40+Inputs!AC40)*SUMPRODUCT('Normative IROE parameters'!$C$2:$C$7,Inputs!$O$7:$O$12)</f>
        <v>0</v>
      </c>
      <c r="AD48" s="926">
        <f>(Inputs!AD34-Inputs!AE40+Inputs!AD40)*SUMPRODUCT('Normative IROE parameters'!$C$2:$C$7,Inputs!$O$7:$O$12)</f>
        <v>0</v>
      </c>
      <c r="AE48" s="926">
        <f>(Inputs!AE34-Inputs!AF40+Inputs!AE40)*SUMPRODUCT('Normative IROE parameters'!$C$2:$C$7,Inputs!$O$7:$O$12)</f>
        <v>0</v>
      </c>
      <c r="AF48" s="926">
        <f>(Inputs!AF34-Inputs!AG40+Inputs!AF40)*SUMPRODUCT('Normative IROE parameters'!$C$2:$C$7,Inputs!$O$7:$O$12)</f>
        <v>0</v>
      </c>
      <c r="AG48" s="926">
        <f>(Inputs!AG34-Inputs!AH40+Inputs!AG40)*SUMPRODUCT('Normative IROE parameters'!$C$2:$C$7,Inputs!$O$7:$O$12)</f>
        <v>0</v>
      </c>
      <c r="AH48" s="926">
        <f>(Inputs!AH34-Inputs!AI40+Inputs!AH40)*SUMPRODUCT('Normative IROE parameters'!$C$2:$C$7,Inputs!$O$7:$O$12)</f>
        <v>0</v>
      </c>
      <c r="AI48" s="926">
        <f>(Inputs!AI34-Inputs!AJ40+Inputs!AI40)*SUMPRODUCT('Normative IROE parameters'!$C$2:$C$7,Inputs!$O$7:$O$12)</f>
        <v>0</v>
      </c>
      <c r="AJ48" s="926">
        <f>(Inputs!AJ34-Inputs!AK40+Inputs!AJ40)*SUMPRODUCT('Normative IROE parameters'!$C$2:$C$7,Inputs!$O$7:$O$12)</f>
        <v>0</v>
      </c>
      <c r="AK48" s="926">
        <f>(Inputs!AK34-Inputs!AL40+Inputs!AK40)*SUMPRODUCT('Normative IROE parameters'!$C$2:$C$7,Inputs!$O$7:$O$12)</f>
        <v>0</v>
      </c>
      <c r="AL48" s="926">
        <f>(Inputs!AL34-Inputs!AM40+Inputs!AL40)*SUMPRODUCT('Normative IROE parameters'!$C$2:$C$7,Inputs!$O$7:$O$12)</f>
        <v>0</v>
      </c>
      <c r="AM48" s="926">
        <f>(Inputs!AM34-Inputs!AN40+Inputs!AM40)*SUMPRODUCT('Normative IROE parameters'!$C$2:$C$7,Inputs!$O$7:$O$12)</f>
        <v>0</v>
      </c>
      <c r="AN48" s="926">
        <f>(Inputs!AN34-Inputs!AO40+Inputs!AN40)*SUMPRODUCT('Normative IROE parameters'!$C$2:$C$7,Inputs!$O$7:$O$12)</f>
        <v>0</v>
      </c>
      <c r="AO48" s="926">
        <f>(Inputs!AO34-Inputs!AP40+Inputs!AO40)*SUMPRODUCT('Normative IROE parameters'!$C$2:$C$7,Inputs!$O$7:$O$12)</f>
        <v>0</v>
      </c>
      <c r="AP48" s="926">
        <f>(Inputs!AP34-Inputs!AQ40+Inputs!AP40)*SUMPRODUCT('Normative IROE parameters'!$C$2:$C$7,Inputs!$O$7:$O$12)</f>
        <v>0</v>
      </c>
      <c r="AQ48" s="926">
        <f>(Inputs!AQ34-Inputs!AR40+Inputs!AQ40)*SUMPRODUCT('Normative IROE parameters'!$C$2:$C$7,Inputs!$O$7:$O$12)</f>
        <v>0</v>
      </c>
      <c r="AR48" s="926">
        <f>(Inputs!AR34-Inputs!AS40+Inputs!AR40)*SUMPRODUCT('Normative IROE parameters'!$C$2:$C$7,Inputs!$O$7:$O$12)</f>
        <v>0</v>
      </c>
      <c r="AS48" s="926">
        <f>(Inputs!AS34-Inputs!AT40+Inputs!AS40)*SUMPRODUCT('Normative IROE parameters'!$C$2:$C$7,Inputs!$O$7:$O$12)</f>
        <v>0</v>
      </c>
      <c r="AT48" s="926">
        <f>(Inputs!AT34-Inputs!AU40+Inputs!AT40)*SUMPRODUCT('Normative IROE parameters'!$C$2:$C$7,Inputs!$O$7:$O$12)</f>
        <v>0</v>
      </c>
      <c r="AU48" s="926">
        <f>(Inputs!AU34-Inputs!AV40+Inputs!AU40)*SUMPRODUCT('Normative IROE parameters'!$C$2:$C$7,Inputs!$O$7:$O$12)</f>
        <v>0</v>
      </c>
      <c r="AV48" s="926">
        <f>(Inputs!AV34-Inputs!AW40+Inputs!AV40)*SUMPRODUCT('Normative IROE parameters'!$C$2:$C$7,Inputs!$O$7:$O$12)</f>
        <v>0</v>
      </c>
      <c r="AW48" s="926">
        <f>(Inputs!AW34-Inputs!AX40+Inputs!AW40)*SUMPRODUCT('Normative IROE parameters'!$C$2:$C$7,Inputs!$O$7:$O$12)</f>
        <v>0</v>
      </c>
      <c r="AX48" s="926">
        <f>(Inputs!AX34-Inputs!AY40+Inputs!AX40)*SUMPRODUCT('Normative IROE parameters'!$C$2:$C$7,Inputs!$O$7:$O$12)</f>
        <v>0</v>
      </c>
      <c r="AY48" s="926">
        <f>(Inputs!AY34-Inputs!AZ40+Inputs!AY40)*SUMPRODUCT('Normative IROE parameters'!$C$2:$C$7,Inputs!$O$7:$O$12)</f>
        <v>0</v>
      </c>
    </row>
    <row r="73" spans="1:4">
      <c r="A73" s="151" t="s">
        <v>268</v>
      </c>
    </row>
    <row r="74" spans="1:4" s="170" customFormat="1"/>
    <row r="75" spans="1:4" s="170" customFormat="1" ht="15">
      <c r="A75" s="154" t="s">
        <v>269</v>
      </c>
      <c r="B75" s="171" t="e">
        <f>IF(B79="Run-off",B77,B78)</f>
        <v>#DIV/0!</v>
      </c>
    </row>
    <row r="76" spans="1:4" s="170" customFormat="1">
      <c r="A76" s="172"/>
      <c r="B76" s="173"/>
      <c r="C76" s="174" t="s">
        <v>270</v>
      </c>
      <c r="D76" s="173" t="s">
        <v>271</v>
      </c>
    </row>
    <row r="77" spans="1:4" s="170" customFormat="1">
      <c r="A77" s="175" t="s">
        <v>272</v>
      </c>
      <c r="B77" s="176">
        <f>SUM(C77:D77)</f>
        <v>0</v>
      </c>
      <c r="C77" s="177">
        <f>Mth_Nb_New_Policies*Prem_Revisability_Delay*Policy_Duration</f>
        <v>0</v>
      </c>
      <c r="D77" s="178">
        <f>(Init_Nb_of_Policies*(Policy_Duration+1)/2)</f>
        <v>0</v>
      </c>
    </row>
    <row r="78" spans="1:4" s="170" customFormat="1">
      <c r="A78" s="179" t="s">
        <v>273</v>
      </c>
      <c r="B78" s="180" t="e">
        <f>SUM(C78:D78)</f>
        <v>#DIV/0!</v>
      </c>
      <c r="C78" s="181">
        <f>IF(Prem_Revisability_Delay&lt;=Policy_Duration,Mth_Nb_New_Policies*Prem_Revisability_Delay*(Prem_Revisability_Delay+1)/2,Mth_Nb_New_Policies*(Policy_Duration*(Policy_Duration+1)/2+(Prem_Revisability_Delay-Policy_Duration)*Policy_Duration))</f>
        <v>0</v>
      </c>
      <c r="D78" s="182" t="e">
        <f>Init_Nb_of_Policies*((Policy_Duration*(Policy_Duration+1))/2-MAX(Policy_Duration-Prem_Revisability_Delay,0)*(Policy_Duration-Prem_Revisability_Delay+1))/(2*Policy_Duration)</f>
        <v>#DIV/0!</v>
      </c>
    </row>
    <row r="79" spans="1:4">
      <c r="A79" s="183" t="s">
        <v>274</v>
      </c>
      <c r="B79" s="184" t="str">
        <f>IF(Prem_Revisability="Yes","Cut-off","Run-off")</f>
        <v>Cut-off</v>
      </c>
      <c r="D79" s="170"/>
    </row>
    <row r="80" spans="1:4">
      <c r="A80" s="185" t="s">
        <v>204</v>
      </c>
      <c r="B80" s="186">
        <f>Init_Nb_of_Policies</f>
        <v>0</v>
      </c>
      <c r="D80" s="170"/>
    </row>
    <row r="81" spans="1:4">
      <c r="A81" s="187" t="s">
        <v>275</v>
      </c>
      <c r="B81" s="186">
        <f>Mth_Nb_New_Policies</f>
        <v>0</v>
      </c>
      <c r="D81" s="188"/>
    </row>
    <row r="82" spans="1:4">
      <c r="A82" s="185" t="s">
        <v>208</v>
      </c>
      <c r="B82" s="189">
        <f>Policy_Duration</f>
        <v>0</v>
      </c>
      <c r="D82" s="170"/>
    </row>
    <row r="83" spans="1:4">
      <c r="A83" s="185" t="s">
        <v>276</v>
      </c>
      <c r="B83" s="190">
        <f>Prem_Revisability_Delay</f>
        <v>0</v>
      </c>
      <c r="D83" s="170"/>
    </row>
    <row r="84" spans="1:4" ht="15">
      <c r="A84" s="191" t="s">
        <v>277</v>
      </c>
      <c r="B84" s="192">
        <f>AVERAGE(B85:B86)</f>
        <v>0</v>
      </c>
      <c r="D84" s="170"/>
    </row>
    <row r="85" spans="1:4">
      <c r="A85" s="185" t="s">
        <v>210</v>
      </c>
      <c r="B85" s="193">
        <f>TBQ</f>
        <v>0</v>
      </c>
      <c r="D85" s="170"/>
    </row>
    <row r="86" spans="1:4">
      <c r="A86" s="185" t="s">
        <v>211</v>
      </c>
      <c r="B86" s="193">
        <f>IQ</f>
        <v>0</v>
      </c>
      <c r="D86" s="170"/>
    </row>
    <row r="87" spans="1:4" ht="15">
      <c r="A87" s="191" t="s">
        <v>278</v>
      </c>
      <c r="B87" s="194" t="e">
        <f>B88*B89</f>
        <v>#DIV/0!</v>
      </c>
      <c r="D87" s="195"/>
    </row>
    <row r="88" spans="1:4">
      <c r="A88" s="185" t="s">
        <v>279</v>
      </c>
      <c r="B88" s="196" t="e">
        <f>Prem_excl_Comm</f>
        <v>#DIV/0!</v>
      </c>
      <c r="D88" s="170"/>
    </row>
    <row r="89" spans="1:4">
      <c r="A89" s="185" t="s">
        <v>248</v>
      </c>
      <c r="B89" s="197">
        <f>TLR</f>
        <v>0</v>
      </c>
    </row>
    <row r="90" spans="1:4" ht="15">
      <c r="A90" s="191" t="s">
        <v>280</v>
      </c>
      <c r="B90" s="884" t="e">
        <f ca="1">(B91*B92+B93)/(B95*B96)</f>
        <v>#DIV/0!</v>
      </c>
    </row>
    <row r="91" spans="1:4">
      <c r="A91" s="185" t="s">
        <v>212</v>
      </c>
      <c r="B91" s="186">
        <f>Upfront_Payment</f>
        <v>0</v>
      </c>
    </row>
    <row r="92" spans="1:4">
      <c r="A92" s="185" t="s">
        <v>281</v>
      </c>
      <c r="B92" s="198">
        <f>'Shock parameters'!E67</f>
        <v>0.1</v>
      </c>
    </row>
    <row r="93" spans="1:4">
      <c r="A93" s="185" t="s">
        <v>282</v>
      </c>
      <c r="B93" s="199" t="e">
        <f ca="1">MAX(B19:AY19)</f>
        <v>#DIV/0!</v>
      </c>
    </row>
    <row r="94" spans="1:4">
      <c r="A94" s="185" t="s">
        <v>283</v>
      </c>
      <c r="B94" s="200" t="e">
        <f ca="1">HLOOKUP(B93,B19:AY25,7,FALSE)</f>
        <v>#DIV/0!</v>
      </c>
    </row>
    <row r="95" spans="1:4">
      <c r="A95" s="185" t="s">
        <v>284</v>
      </c>
      <c r="B95" s="201" t="e">
        <f ca="1">IF(OFFSET(A106,0,$B$94)=0,AVERAGEIF(B106:AY106,"&gt;0",B106:AY106),OFFSET(A106,0,$B$94))</f>
        <v>#DIV/0!</v>
      </c>
    </row>
    <row r="96" spans="1:4">
      <c r="A96" s="202" t="s">
        <v>285</v>
      </c>
      <c r="B96" s="203" t="e">
        <f ca="1">IF(Prem_Revisability="Yes",MAX(12,(MIN(OFFSET(A110,0,$B$94),Inputs!E7))),OFFSET(A110,0,$B$94))</f>
        <v>#DIV/0!</v>
      </c>
    </row>
    <row r="99" spans="1:256" ht="15">
      <c r="A99" s="154" t="s">
        <v>286</v>
      </c>
      <c r="B99" s="154">
        <v>1</v>
      </c>
      <c r="C99" s="154">
        <v>2</v>
      </c>
      <c r="D99" s="154">
        <v>3</v>
      </c>
      <c r="E99" s="154">
        <v>4</v>
      </c>
      <c r="F99" s="154">
        <v>5</v>
      </c>
      <c r="G99" s="154">
        <v>6</v>
      </c>
      <c r="H99" s="154">
        <v>7</v>
      </c>
      <c r="I99" s="154">
        <v>8</v>
      </c>
      <c r="J99" s="154">
        <v>9</v>
      </c>
      <c r="K99" s="154">
        <v>10</v>
      </c>
      <c r="L99" s="154">
        <v>11</v>
      </c>
      <c r="M99" s="154">
        <v>12</v>
      </c>
      <c r="N99" s="154">
        <v>13</v>
      </c>
      <c r="O99" s="154">
        <v>14</v>
      </c>
      <c r="P99" s="154">
        <v>15</v>
      </c>
      <c r="Q99" s="154">
        <v>16</v>
      </c>
      <c r="R99" s="154">
        <v>17</v>
      </c>
      <c r="S99" s="154">
        <v>18</v>
      </c>
      <c r="T99" s="154">
        <v>19</v>
      </c>
      <c r="U99" s="154">
        <v>20</v>
      </c>
      <c r="V99" s="154">
        <v>21</v>
      </c>
      <c r="W99" s="154">
        <v>22</v>
      </c>
      <c r="X99" s="154">
        <v>23</v>
      </c>
      <c r="Y99" s="154">
        <v>24</v>
      </c>
      <c r="Z99" s="154">
        <v>25</v>
      </c>
      <c r="AA99" s="154">
        <v>26</v>
      </c>
      <c r="AB99" s="154">
        <v>27</v>
      </c>
      <c r="AC99" s="154">
        <v>28</v>
      </c>
      <c r="AD99" s="154">
        <v>29</v>
      </c>
      <c r="AE99" s="154">
        <v>30</v>
      </c>
      <c r="AF99" s="154">
        <v>31</v>
      </c>
      <c r="AG99" s="154">
        <v>32</v>
      </c>
      <c r="AH99" s="154">
        <v>33</v>
      </c>
      <c r="AI99" s="154">
        <v>34</v>
      </c>
      <c r="AJ99" s="154">
        <v>35</v>
      </c>
      <c r="AK99" s="154">
        <v>36</v>
      </c>
      <c r="AL99" s="154">
        <v>37</v>
      </c>
      <c r="AM99" s="154">
        <v>38</v>
      </c>
      <c r="AN99" s="154">
        <v>39</v>
      </c>
      <c r="AO99" s="154">
        <v>40</v>
      </c>
      <c r="AP99" s="154">
        <v>41</v>
      </c>
      <c r="AQ99" s="154">
        <v>42</v>
      </c>
      <c r="AR99" s="154">
        <v>43</v>
      </c>
      <c r="AS99" s="154">
        <v>44</v>
      </c>
      <c r="AT99" s="154">
        <v>45</v>
      </c>
      <c r="AU99" s="154">
        <v>46</v>
      </c>
      <c r="AV99" s="154">
        <v>47</v>
      </c>
      <c r="AW99" s="154">
        <v>48</v>
      </c>
      <c r="AX99" s="154">
        <v>49</v>
      </c>
      <c r="AY99" s="154">
        <v>50</v>
      </c>
    </row>
    <row r="100" spans="1:256">
      <c r="A100" s="155" t="s">
        <v>287</v>
      </c>
      <c r="B100" s="156" t="e">
        <f ca="1">'SCR Aggregation'!C16+'SCR Aggregation'!C18+'SCR Aggregation'!C20+'SCR Aggregation'!C19+'SCR Aggregation'!C22+'SCR Aggregation'!C35+'SCR Aggregation'!C27+'SCR Aggregation'!C28+'SCR Aggregation'!C29+'SCR Aggregation'!C25+'SCR Aggregation'!C33+'SCR Aggregation'!C42+'SCR Aggregation'!C43+'SCR Aggregation'!C12+'SCR Aggregation'!C55</f>
        <v>#DIV/0!</v>
      </c>
      <c r="C100" s="156" t="e">
        <f ca="1">'SCR Aggregation'!D16+'SCR Aggregation'!D18+'SCR Aggregation'!D20+'SCR Aggregation'!D19+'SCR Aggregation'!D22+'SCR Aggregation'!D35+'SCR Aggregation'!D27+'SCR Aggregation'!D28+'SCR Aggregation'!D29+'SCR Aggregation'!D25+'SCR Aggregation'!D33+'SCR Aggregation'!D42+'SCR Aggregation'!D43+'SCR Aggregation'!D12+'SCR Aggregation'!D55</f>
        <v>#DIV/0!</v>
      </c>
      <c r="D100" s="156" t="e">
        <f ca="1">'SCR Aggregation'!E16+'SCR Aggregation'!E18+'SCR Aggregation'!E20+'SCR Aggregation'!E19+'SCR Aggregation'!E22+'SCR Aggregation'!E35+'SCR Aggregation'!E27+'SCR Aggregation'!E28+'SCR Aggregation'!E29+'SCR Aggregation'!E25+'SCR Aggregation'!E33+'SCR Aggregation'!E42+'SCR Aggregation'!E43+'SCR Aggregation'!E12+'SCR Aggregation'!E55</f>
        <v>#DIV/0!</v>
      </c>
      <c r="E100" s="156" t="e">
        <f ca="1">'SCR Aggregation'!F16+'SCR Aggregation'!F18+'SCR Aggregation'!F20+'SCR Aggregation'!F19+'SCR Aggregation'!F22+'SCR Aggregation'!F35+'SCR Aggregation'!F27+'SCR Aggregation'!F28+'SCR Aggregation'!F29+'SCR Aggregation'!F25+'SCR Aggregation'!F33+'SCR Aggregation'!F42+'SCR Aggregation'!F43+'SCR Aggregation'!F12+'SCR Aggregation'!F55</f>
        <v>#DIV/0!</v>
      </c>
      <c r="F100" s="156" t="e">
        <f ca="1">'SCR Aggregation'!G16+'SCR Aggregation'!G18+'SCR Aggregation'!G20+'SCR Aggregation'!G19+'SCR Aggregation'!G22+'SCR Aggregation'!G35+'SCR Aggregation'!G27+'SCR Aggregation'!G28+'SCR Aggregation'!G29+'SCR Aggregation'!G25+'SCR Aggregation'!G33+'SCR Aggregation'!G42+'SCR Aggregation'!G43+'SCR Aggregation'!G12+'SCR Aggregation'!G55</f>
        <v>#DIV/0!</v>
      </c>
      <c r="G100" s="156" t="e">
        <f ca="1">'SCR Aggregation'!H16+'SCR Aggregation'!H18+'SCR Aggregation'!H20+'SCR Aggregation'!H19+'SCR Aggregation'!H22+'SCR Aggregation'!H35+'SCR Aggregation'!H27+'SCR Aggregation'!H28+'SCR Aggregation'!H29+'SCR Aggregation'!H25+'SCR Aggregation'!H33+'SCR Aggregation'!H42+'SCR Aggregation'!H43+'SCR Aggregation'!H12+'SCR Aggregation'!H55</f>
        <v>#DIV/0!</v>
      </c>
      <c r="H100" s="156" t="e">
        <f ca="1">'SCR Aggregation'!I16+'SCR Aggregation'!I18+'SCR Aggregation'!I20+'SCR Aggregation'!I19+'SCR Aggregation'!I22+'SCR Aggregation'!I35+'SCR Aggregation'!I27+'SCR Aggregation'!I28+'SCR Aggregation'!I29+'SCR Aggregation'!I25+'SCR Aggregation'!I33+'SCR Aggregation'!I42+'SCR Aggregation'!I43+'SCR Aggregation'!I12+'SCR Aggregation'!I55</f>
        <v>#DIV/0!</v>
      </c>
      <c r="I100" s="156" t="e">
        <f ca="1">'SCR Aggregation'!J16+'SCR Aggregation'!J18+'SCR Aggregation'!J20+'SCR Aggregation'!J19+'SCR Aggregation'!J22+'SCR Aggregation'!J35+'SCR Aggregation'!J27+'SCR Aggregation'!J28+'SCR Aggregation'!J29+'SCR Aggregation'!J25+'SCR Aggregation'!J33+'SCR Aggregation'!J42+'SCR Aggregation'!J43+'SCR Aggregation'!J12+'SCR Aggregation'!J55</f>
        <v>#DIV/0!</v>
      </c>
      <c r="J100" s="156" t="e">
        <f ca="1">'SCR Aggregation'!K16+'SCR Aggregation'!K18+'SCR Aggregation'!K20+'SCR Aggregation'!K19+'SCR Aggregation'!K22+'SCR Aggregation'!K35+'SCR Aggregation'!K27+'SCR Aggregation'!K28+'SCR Aggregation'!K29+'SCR Aggregation'!K25+'SCR Aggregation'!K33+'SCR Aggregation'!K42+'SCR Aggregation'!K43+'SCR Aggregation'!K12+'SCR Aggregation'!K55</f>
        <v>#DIV/0!</v>
      </c>
      <c r="K100" s="156" t="e">
        <f ca="1">'SCR Aggregation'!L16+'SCR Aggregation'!L18+'SCR Aggregation'!L20+'SCR Aggregation'!L19+'SCR Aggregation'!L22+'SCR Aggregation'!L35+'SCR Aggregation'!L27+'SCR Aggregation'!L28+'SCR Aggregation'!L29+'SCR Aggregation'!L25+'SCR Aggregation'!L33+'SCR Aggregation'!L42+'SCR Aggregation'!L43+'SCR Aggregation'!L12+'SCR Aggregation'!L55</f>
        <v>#DIV/0!</v>
      </c>
      <c r="L100" s="156" t="e">
        <f ca="1">'SCR Aggregation'!M16+'SCR Aggregation'!M18+'SCR Aggregation'!M20+'SCR Aggregation'!M19+'SCR Aggregation'!M22+'SCR Aggregation'!M35+'SCR Aggregation'!M27+'SCR Aggregation'!M28+'SCR Aggregation'!M29+'SCR Aggregation'!M25+'SCR Aggregation'!M33+'SCR Aggregation'!M42+'SCR Aggregation'!M43+'SCR Aggregation'!M12+'SCR Aggregation'!M55</f>
        <v>#DIV/0!</v>
      </c>
      <c r="M100" s="156" t="e">
        <f ca="1">'SCR Aggregation'!N16+'SCR Aggregation'!N18+'SCR Aggregation'!N20+'SCR Aggregation'!N19+'SCR Aggregation'!N22+'SCR Aggregation'!N35+'SCR Aggregation'!N27+'SCR Aggregation'!N28+'SCR Aggregation'!N29+'SCR Aggregation'!N25+'SCR Aggregation'!N33+'SCR Aggregation'!N42+'SCR Aggregation'!N43+'SCR Aggregation'!N12+'SCR Aggregation'!N55</f>
        <v>#DIV/0!</v>
      </c>
      <c r="N100" s="156" t="e">
        <f ca="1">'SCR Aggregation'!O16+'SCR Aggregation'!O18+'SCR Aggregation'!O20+'SCR Aggregation'!O19+'SCR Aggregation'!O22+'SCR Aggregation'!O35+'SCR Aggregation'!O27+'SCR Aggregation'!O28+'SCR Aggregation'!O29+'SCR Aggregation'!O25+'SCR Aggregation'!O33+'SCR Aggregation'!O42+'SCR Aggregation'!O43+'SCR Aggregation'!O12+'SCR Aggregation'!O55</f>
        <v>#DIV/0!</v>
      </c>
      <c r="O100" s="156" t="e">
        <f ca="1">'SCR Aggregation'!P16+'SCR Aggregation'!P18+'SCR Aggregation'!P20+'SCR Aggregation'!P19+'SCR Aggregation'!P22+'SCR Aggregation'!P35+'SCR Aggregation'!P27+'SCR Aggregation'!P28+'SCR Aggregation'!P29+'SCR Aggregation'!P25+'SCR Aggregation'!P33+'SCR Aggregation'!P42+'SCR Aggregation'!P43+'SCR Aggregation'!P12+'SCR Aggregation'!P55</f>
        <v>#DIV/0!</v>
      </c>
      <c r="P100" s="156" t="e">
        <f ca="1">'SCR Aggregation'!Q16+'SCR Aggregation'!Q18+'SCR Aggregation'!Q20+'SCR Aggregation'!Q19+'SCR Aggregation'!Q22+'SCR Aggregation'!Q35+'SCR Aggregation'!Q27+'SCR Aggregation'!Q28+'SCR Aggregation'!Q29+'SCR Aggregation'!Q25+'SCR Aggregation'!Q33+'SCR Aggregation'!Q42+'SCR Aggregation'!Q43+'SCR Aggregation'!Q12+'SCR Aggregation'!Q55</f>
        <v>#DIV/0!</v>
      </c>
      <c r="Q100" s="156" t="e">
        <f ca="1">'SCR Aggregation'!R16+'SCR Aggregation'!R18+'SCR Aggregation'!R20+'SCR Aggregation'!R19+'SCR Aggregation'!R22+'SCR Aggregation'!R35+'SCR Aggregation'!R27+'SCR Aggregation'!R28+'SCR Aggregation'!R29+'SCR Aggregation'!R25+'SCR Aggregation'!R33+'SCR Aggregation'!R42+'SCR Aggregation'!R43+'SCR Aggregation'!R12+'SCR Aggregation'!R55</f>
        <v>#DIV/0!</v>
      </c>
      <c r="R100" s="156" t="e">
        <f ca="1">'SCR Aggregation'!S16+'SCR Aggregation'!S18+'SCR Aggregation'!S20+'SCR Aggregation'!S19+'SCR Aggregation'!S22+'SCR Aggregation'!S35+'SCR Aggregation'!S27+'SCR Aggregation'!S28+'SCR Aggregation'!S29+'SCR Aggregation'!S25+'SCR Aggregation'!S33+'SCR Aggregation'!S42+'SCR Aggregation'!S43+'SCR Aggregation'!S12+'SCR Aggregation'!S55</f>
        <v>#DIV/0!</v>
      </c>
      <c r="S100" s="156" t="e">
        <f ca="1">'SCR Aggregation'!T16+'SCR Aggregation'!T18+'SCR Aggregation'!T20+'SCR Aggregation'!T19+'SCR Aggregation'!T22+'SCR Aggregation'!T35+'SCR Aggregation'!T27+'SCR Aggregation'!T28+'SCR Aggregation'!T29+'SCR Aggregation'!T25+'SCR Aggregation'!T33+'SCR Aggregation'!T42+'SCR Aggregation'!T43+'SCR Aggregation'!T12+'SCR Aggregation'!T55</f>
        <v>#DIV/0!</v>
      </c>
      <c r="T100" s="156" t="e">
        <f ca="1">'SCR Aggregation'!U16+'SCR Aggregation'!U18+'SCR Aggregation'!U20+'SCR Aggregation'!U19+'SCR Aggregation'!U22+'SCR Aggregation'!U35+'SCR Aggregation'!U27+'SCR Aggregation'!U28+'SCR Aggregation'!U29+'SCR Aggregation'!U25+'SCR Aggregation'!U33+'SCR Aggregation'!U42+'SCR Aggregation'!U43+'SCR Aggregation'!U12+'SCR Aggregation'!U55</f>
        <v>#DIV/0!</v>
      </c>
      <c r="U100" s="156" t="e">
        <f ca="1">'SCR Aggregation'!V16+'SCR Aggregation'!V18+'SCR Aggregation'!V20+'SCR Aggregation'!V19+'SCR Aggregation'!V22+'SCR Aggregation'!V35+'SCR Aggregation'!V27+'SCR Aggregation'!V28+'SCR Aggregation'!V29+'SCR Aggregation'!V25+'SCR Aggregation'!V33+'SCR Aggregation'!V42+'SCR Aggregation'!V43+'SCR Aggregation'!V12+'SCR Aggregation'!V55</f>
        <v>#DIV/0!</v>
      </c>
      <c r="V100" s="156" t="e">
        <f ca="1">'SCR Aggregation'!W16+'SCR Aggregation'!W18+'SCR Aggregation'!W20+'SCR Aggregation'!W19+'SCR Aggregation'!W22+'SCR Aggregation'!W35+'SCR Aggregation'!W27+'SCR Aggregation'!W28+'SCR Aggregation'!W29+'SCR Aggregation'!W25+'SCR Aggregation'!W33+'SCR Aggregation'!W42+'SCR Aggregation'!W43+'SCR Aggregation'!W12+'SCR Aggregation'!W55</f>
        <v>#DIV/0!</v>
      </c>
      <c r="W100" s="156" t="e">
        <f ca="1">'SCR Aggregation'!X16+'SCR Aggregation'!X18+'SCR Aggregation'!X20+'SCR Aggregation'!X19+'SCR Aggregation'!X22+'SCR Aggregation'!X35+'SCR Aggregation'!X27+'SCR Aggregation'!X28+'SCR Aggregation'!X29+'SCR Aggregation'!X25+'SCR Aggregation'!X33+'SCR Aggregation'!X42+'SCR Aggregation'!X43+'SCR Aggregation'!X12+'SCR Aggregation'!X55</f>
        <v>#DIV/0!</v>
      </c>
      <c r="X100" s="156" t="e">
        <f ca="1">'SCR Aggregation'!Y16+'SCR Aggregation'!Y18+'SCR Aggregation'!Y20+'SCR Aggregation'!Y19+'SCR Aggregation'!Y22+'SCR Aggregation'!Y35+'SCR Aggregation'!Y27+'SCR Aggregation'!Y28+'SCR Aggregation'!Y29+'SCR Aggregation'!Y25+'SCR Aggregation'!Y33+'SCR Aggregation'!Y42+'SCR Aggregation'!Y43+'SCR Aggregation'!Y12+'SCR Aggregation'!Y55</f>
        <v>#DIV/0!</v>
      </c>
      <c r="Y100" s="156" t="e">
        <f ca="1">'SCR Aggregation'!Z16+'SCR Aggregation'!Z18+'SCR Aggregation'!Z20+'SCR Aggregation'!Z19+'SCR Aggregation'!Z22+'SCR Aggregation'!Z35+'SCR Aggregation'!Z27+'SCR Aggregation'!Z28+'SCR Aggregation'!Z29+'SCR Aggregation'!Z25+'SCR Aggregation'!Z33+'SCR Aggregation'!Z42+'SCR Aggregation'!Z43+'SCR Aggregation'!Z12+'SCR Aggregation'!Z55</f>
        <v>#DIV/0!</v>
      </c>
      <c r="Z100" s="156" t="e">
        <f ca="1">'SCR Aggregation'!AA16+'SCR Aggregation'!AA18+'SCR Aggregation'!AA20+'SCR Aggregation'!AA19+'SCR Aggregation'!AA22+'SCR Aggregation'!AA35+'SCR Aggregation'!AA27+'SCR Aggregation'!AA28+'SCR Aggregation'!AA29+'SCR Aggregation'!AA25+'SCR Aggregation'!AA33+'SCR Aggregation'!AA42+'SCR Aggregation'!AA43+'SCR Aggregation'!AA12+'SCR Aggregation'!AA55</f>
        <v>#DIV/0!</v>
      </c>
      <c r="AA100" s="156" t="e">
        <f ca="1">'SCR Aggregation'!AB16+'SCR Aggregation'!AB18+'SCR Aggregation'!AB20+'SCR Aggregation'!AB19+'SCR Aggregation'!AB22+'SCR Aggregation'!AB35+'SCR Aggregation'!AB27+'SCR Aggregation'!AB28+'SCR Aggregation'!AB29+'SCR Aggregation'!AB25+'SCR Aggregation'!AB33+'SCR Aggregation'!AB42+'SCR Aggregation'!AB43+'SCR Aggregation'!AB12+'SCR Aggregation'!AB55</f>
        <v>#DIV/0!</v>
      </c>
      <c r="AB100" s="156" t="e">
        <f ca="1">'SCR Aggregation'!AC16+'SCR Aggregation'!AC18+'SCR Aggregation'!AC20+'SCR Aggregation'!AC19+'SCR Aggregation'!AC22+'SCR Aggregation'!AC35+'SCR Aggregation'!AC27+'SCR Aggregation'!AC28+'SCR Aggregation'!AC29+'SCR Aggregation'!AC25+'SCR Aggregation'!AC33+'SCR Aggregation'!AC42+'SCR Aggregation'!AC43+'SCR Aggregation'!AC12+'SCR Aggregation'!AC55</f>
        <v>#DIV/0!</v>
      </c>
      <c r="AC100" s="156" t="e">
        <f ca="1">'SCR Aggregation'!AD16+'SCR Aggregation'!AD18+'SCR Aggregation'!AD20+'SCR Aggregation'!AD19+'SCR Aggregation'!AD22+'SCR Aggregation'!AD35+'SCR Aggregation'!AD27+'SCR Aggregation'!AD28+'SCR Aggregation'!AD29+'SCR Aggregation'!AD25+'SCR Aggregation'!AD33+'SCR Aggregation'!AD42+'SCR Aggregation'!AD43+'SCR Aggregation'!AD12+'SCR Aggregation'!AD55</f>
        <v>#DIV/0!</v>
      </c>
      <c r="AD100" s="156" t="e">
        <f ca="1">'SCR Aggregation'!AE16+'SCR Aggregation'!AE18+'SCR Aggregation'!AE20+'SCR Aggregation'!AE19+'SCR Aggregation'!AE22+'SCR Aggregation'!AE35+'SCR Aggregation'!AE27+'SCR Aggregation'!AE28+'SCR Aggregation'!AE29+'SCR Aggregation'!AE25+'SCR Aggregation'!AE33+'SCR Aggregation'!AE42+'SCR Aggregation'!AE43+'SCR Aggregation'!AE12+'SCR Aggregation'!AE55</f>
        <v>#DIV/0!</v>
      </c>
      <c r="AE100" s="156" t="e">
        <f ca="1">'SCR Aggregation'!AF16+'SCR Aggregation'!AF18+'SCR Aggregation'!AF20+'SCR Aggregation'!AF19+'SCR Aggregation'!AF22+'SCR Aggregation'!AF35+'SCR Aggregation'!AF27+'SCR Aggregation'!AF28+'SCR Aggregation'!AF29+'SCR Aggregation'!AF25+'SCR Aggregation'!AF33+'SCR Aggregation'!AF42+'SCR Aggregation'!AF43+'SCR Aggregation'!AF12+'SCR Aggregation'!AF55</f>
        <v>#DIV/0!</v>
      </c>
      <c r="AF100" s="156" t="e">
        <f ca="1">'SCR Aggregation'!AG16+'SCR Aggregation'!AG18+'SCR Aggregation'!AG20+'SCR Aggregation'!AG19+'SCR Aggregation'!AG22+'SCR Aggregation'!AG35+'SCR Aggregation'!AG27+'SCR Aggregation'!AG28+'SCR Aggregation'!AG29+'SCR Aggregation'!AG25+'SCR Aggregation'!AG33+'SCR Aggregation'!AG42+'SCR Aggregation'!AG43+'SCR Aggregation'!AG12+'SCR Aggregation'!AG55</f>
        <v>#DIV/0!</v>
      </c>
      <c r="AG100" s="156" t="e">
        <f ca="1">'SCR Aggregation'!AH16+'SCR Aggregation'!AH18+'SCR Aggregation'!AH20+'SCR Aggregation'!AH19+'SCR Aggregation'!AH22+'SCR Aggregation'!AH35+'SCR Aggregation'!AH27+'SCR Aggregation'!AH28+'SCR Aggregation'!AH29+'SCR Aggregation'!AH25+'SCR Aggregation'!AH33+'SCR Aggregation'!AH42+'SCR Aggregation'!AH43+'SCR Aggregation'!AH12+'SCR Aggregation'!AH55</f>
        <v>#DIV/0!</v>
      </c>
      <c r="AH100" s="156" t="e">
        <f ca="1">'SCR Aggregation'!AI16+'SCR Aggregation'!AI18+'SCR Aggregation'!AI20+'SCR Aggregation'!AI19+'SCR Aggregation'!AI22+'SCR Aggregation'!AI35+'SCR Aggregation'!AI27+'SCR Aggregation'!AI28+'SCR Aggregation'!AI29+'SCR Aggregation'!AI25+'SCR Aggregation'!AI33+'SCR Aggregation'!AI42+'SCR Aggregation'!AI43+'SCR Aggregation'!AI12+'SCR Aggregation'!AI55</f>
        <v>#DIV/0!</v>
      </c>
      <c r="AI100" s="156" t="e">
        <f ca="1">'SCR Aggregation'!AJ16+'SCR Aggregation'!AJ18+'SCR Aggregation'!AJ20+'SCR Aggregation'!AJ19+'SCR Aggregation'!AJ22+'SCR Aggregation'!AJ35+'SCR Aggregation'!AJ27+'SCR Aggregation'!AJ28+'SCR Aggregation'!AJ29+'SCR Aggregation'!AJ25+'SCR Aggregation'!AJ33+'SCR Aggregation'!AJ42+'SCR Aggregation'!AJ43+'SCR Aggregation'!AJ12+'SCR Aggregation'!AJ55</f>
        <v>#DIV/0!</v>
      </c>
      <c r="AJ100" s="156" t="e">
        <f ca="1">'SCR Aggregation'!AK16+'SCR Aggregation'!AK18+'SCR Aggregation'!AK20+'SCR Aggregation'!AK19+'SCR Aggregation'!AK22+'SCR Aggregation'!AK35+'SCR Aggregation'!AK27+'SCR Aggregation'!AK28+'SCR Aggregation'!AK29+'SCR Aggregation'!AK25+'SCR Aggregation'!AK33+'SCR Aggregation'!AK42+'SCR Aggregation'!AK43+'SCR Aggregation'!AK12+'SCR Aggregation'!AK55</f>
        <v>#DIV/0!</v>
      </c>
      <c r="AK100" s="156" t="e">
        <f ca="1">'SCR Aggregation'!AL16+'SCR Aggregation'!AL18+'SCR Aggregation'!AL20+'SCR Aggregation'!AL19+'SCR Aggregation'!AL22+'SCR Aggregation'!AL35+'SCR Aggregation'!AL27+'SCR Aggregation'!AL28+'SCR Aggregation'!AL29+'SCR Aggregation'!AL25+'SCR Aggregation'!AL33+'SCR Aggregation'!AL42+'SCR Aggregation'!AL43+'SCR Aggregation'!AL12+'SCR Aggregation'!AL55</f>
        <v>#DIV/0!</v>
      </c>
      <c r="AL100" s="156" t="e">
        <f ca="1">'SCR Aggregation'!AM16+'SCR Aggregation'!AM18+'SCR Aggregation'!AM20+'SCR Aggregation'!AM19+'SCR Aggregation'!AM22+'SCR Aggregation'!AM35+'SCR Aggregation'!AM27+'SCR Aggregation'!AM28+'SCR Aggregation'!AM29+'SCR Aggregation'!AM25+'SCR Aggregation'!AM33+'SCR Aggregation'!AM42+'SCR Aggregation'!AM43+'SCR Aggregation'!AM12+'SCR Aggregation'!AM55</f>
        <v>#DIV/0!</v>
      </c>
      <c r="AM100" s="156" t="e">
        <f ca="1">'SCR Aggregation'!AN16+'SCR Aggregation'!AN18+'SCR Aggregation'!AN20+'SCR Aggregation'!AN19+'SCR Aggregation'!AN22+'SCR Aggregation'!AN35+'SCR Aggregation'!AN27+'SCR Aggregation'!AN28+'SCR Aggregation'!AN29+'SCR Aggregation'!AN25+'SCR Aggregation'!AN33+'SCR Aggregation'!AN42+'SCR Aggregation'!AN43+'SCR Aggregation'!AN12+'SCR Aggregation'!AN55</f>
        <v>#DIV/0!</v>
      </c>
      <c r="AN100" s="156" t="e">
        <f ca="1">'SCR Aggregation'!AO16+'SCR Aggregation'!AO18+'SCR Aggregation'!AO20+'SCR Aggregation'!AO19+'SCR Aggregation'!AO22+'SCR Aggregation'!AO35+'SCR Aggregation'!AO27+'SCR Aggregation'!AO28+'SCR Aggregation'!AO29+'SCR Aggregation'!AO25+'SCR Aggregation'!AO33+'SCR Aggregation'!AO42+'SCR Aggregation'!AO43+'SCR Aggregation'!AO12+'SCR Aggregation'!AO55</f>
        <v>#DIV/0!</v>
      </c>
      <c r="AO100" s="156" t="e">
        <f ca="1">'SCR Aggregation'!AP16+'SCR Aggregation'!AP18+'SCR Aggregation'!AP20+'SCR Aggregation'!AP19+'SCR Aggregation'!AP22+'SCR Aggregation'!AP35+'SCR Aggregation'!AP27+'SCR Aggregation'!AP28+'SCR Aggregation'!AP29+'SCR Aggregation'!AP25+'SCR Aggregation'!AP33+'SCR Aggregation'!AP42+'SCR Aggregation'!AP43+'SCR Aggregation'!AP12+'SCR Aggregation'!AP55</f>
        <v>#DIV/0!</v>
      </c>
      <c r="AP100" s="156" t="e">
        <f ca="1">'SCR Aggregation'!AQ16+'SCR Aggregation'!AQ18+'SCR Aggregation'!AQ20+'SCR Aggregation'!AQ19+'SCR Aggregation'!AQ22+'SCR Aggregation'!AQ35+'SCR Aggregation'!AQ27+'SCR Aggregation'!AQ28+'SCR Aggregation'!AQ29+'SCR Aggregation'!AQ25+'SCR Aggregation'!AQ33+'SCR Aggregation'!AQ42+'SCR Aggregation'!AQ43+'SCR Aggregation'!AQ12+'SCR Aggregation'!AQ55</f>
        <v>#DIV/0!</v>
      </c>
      <c r="AQ100" s="156" t="e">
        <f ca="1">'SCR Aggregation'!AR16+'SCR Aggregation'!AR18+'SCR Aggregation'!AR20+'SCR Aggregation'!AR19+'SCR Aggregation'!AR22+'SCR Aggregation'!AR35+'SCR Aggregation'!AR27+'SCR Aggregation'!AR28+'SCR Aggregation'!AR29+'SCR Aggregation'!AR25+'SCR Aggregation'!AR33+'SCR Aggregation'!AR42+'SCR Aggregation'!AR43+'SCR Aggregation'!AR12+'SCR Aggregation'!AR55</f>
        <v>#DIV/0!</v>
      </c>
      <c r="AR100" s="156" t="e">
        <f ca="1">'SCR Aggregation'!AS16+'SCR Aggregation'!AS18+'SCR Aggregation'!AS20+'SCR Aggregation'!AS19+'SCR Aggregation'!AS22+'SCR Aggregation'!AS35+'SCR Aggregation'!AS27+'SCR Aggregation'!AS28+'SCR Aggregation'!AS29+'SCR Aggregation'!AS25+'SCR Aggregation'!AS33+'SCR Aggregation'!AS42+'SCR Aggregation'!AS43+'SCR Aggregation'!AS12+'SCR Aggregation'!AS55</f>
        <v>#DIV/0!</v>
      </c>
      <c r="AS100" s="156" t="e">
        <f ca="1">'SCR Aggregation'!AT16+'SCR Aggregation'!AT18+'SCR Aggregation'!AT20+'SCR Aggregation'!AT19+'SCR Aggregation'!AT22+'SCR Aggregation'!AT35+'SCR Aggregation'!AT27+'SCR Aggregation'!AT28+'SCR Aggregation'!AT29+'SCR Aggregation'!AT25+'SCR Aggregation'!AT33+'SCR Aggregation'!AT42+'SCR Aggregation'!AT43+'SCR Aggregation'!AT12+'SCR Aggregation'!AT55</f>
        <v>#DIV/0!</v>
      </c>
      <c r="AT100" s="156" t="e">
        <f ca="1">'SCR Aggregation'!AU16+'SCR Aggregation'!AU18+'SCR Aggregation'!AU20+'SCR Aggregation'!AU19+'SCR Aggregation'!AU22+'SCR Aggregation'!AU35+'SCR Aggregation'!AU27+'SCR Aggregation'!AU28+'SCR Aggregation'!AU29+'SCR Aggregation'!AU25+'SCR Aggregation'!AU33+'SCR Aggregation'!AU42+'SCR Aggregation'!AU43+'SCR Aggregation'!AU12+'SCR Aggregation'!AU55</f>
        <v>#DIV/0!</v>
      </c>
      <c r="AU100" s="156" t="e">
        <f ca="1">'SCR Aggregation'!AV16+'SCR Aggregation'!AV18+'SCR Aggregation'!AV20+'SCR Aggregation'!AV19+'SCR Aggregation'!AV22+'SCR Aggregation'!AV35+'SCR Aggregation'!AV27+'SCR Aggregation'!AV28+'SCR Aggregation'!AV29+'SCR Aggregation'!AV25+'SCR Aggregation'!AV33+'SCR Aggregation'!AV42+'SCR Aggregation'!AV43+'SCR Aggregation'!AV12+'SCR Aggregation'!AV55</f>
        <v>#DIV/0!</v>
      </c>
      <c r="AV100" s="156" t="e">
        <f ca="1">'SCR Aggregation'!AW16+'SCR Aggregation'!AW18+'SCR Aggregation'!AW20+'SCR Aggregation'!AW19+'SCR Aggregation'!AW22+'SCR Aggregation'!AW35+'SCR Aggregation'!AW27+'SCR Aggregation'!AW28+'SCR Aggregation'!AW29+'SCR Aggregation'!AW25+'SCR Aggregation'!AW33+'SCR Aggregation'!AW42+'SCR Aggregation'!AW43+'SCR Aggregation'!AW12+'SCR Aggregation'!AW55</f>
        <v>#DIV/0!</v>
      </c>
      <c r="AW100" s="156" t="e">
        <f ca="1">'SCR Aggregation'!AX16+'SCR Aggregation'!AX18+'SCR Aggregation'!AX20+'SCR Aggregation'!AX19+'SCR Aggregation'!AX22+'SCR Aggregation'!AX35+'SCR Aggregation'!AX27+'SCR Aggregation'!AX28+'SCR Aggregation'!AX29+'SCR Aggregation'!AX25+'SCR Aggregation'!AX33+'SCR Aggregation'!AX42+'SCR Aggregation'!AX43+'SCR Aggregation'!AX12+'SCR Aggregation'!AX55</f>
        <v>#DIV/0!</v>
      </c>
      <c r="AX100" s="156" t="e">
        <f ca="1">'SCR Aggregation'!AY16+'SCR Aggregation'!AY18+'SCR Aggregation'!AY20+'SCR Aggregation'!AY19+'SCR Aggregation'!AY22+'SCR Aggregation'!AY35+'SCR Aggregation'!AY27+'SCR Aggregation'!AY28+'SCR Aggregation'!AY29+'SCR Aggregation'!AY25+'SCR Aggregation'!AY33+'SCR Aggregation'!AY42+'SCR Aggregation'!AY43+'SCR Aggregation'!AY12+'SCR Aggregation'!AY55</f>
        <v>#DIV/0!</v>
      </c>
      <c r="AY100" s="156" t="e">
        <f ca="1">'SCR Aggregation'!AZ16+'SCR Aggregation'!AZ18+'SCR Aggregation'!AZ20+'SCR Aggregation'!AZ19+'SCR Aggregation'!AZ22+'SCR Aggregation'!AZ35+'SCR Aggregation'!AZ27+'SCR Aggregation'!AZ28+'SCR Aggregation'!AZ29+'SCR Aggregation'!AZ25+'SCR Aggregation'!AZ33+'SCR Aggregation'!AZ42+'SCR Aggregation'!AZ43+'SCR Aggregation'!AZ12+'SCR Aggregation'!AZ55</f>
        <v>#DIV/0!</v>
      </c>
    </row>
    <row r="101" spans="1:256">
      <c r="A101" s="157" t="s">
        <v>288</v>
      </c>
      <c r="B101" s="158" t="e">
        <f ca="1">'SCR Aggregation'!C32</f>
        <v>#DIV/0!</v>
      </c>
      <c r="C101" s="158" t="e">
        <f ca="1">'SCR Aggregation'!D32</f>
        <v>#DIV/0!</v>
      </c>
      <c r="D101" s="158" t="e">
        <f ca="1">'SCR Aggregation'!E32</f>
        <v>#DIV/0!</v>
      </c>
      <c r="E101" s="158" t="e">
        <f ca="1">'SCR Aggregation'!F32</f>
        <v>#DIV/0!</v>
      </c>
      <c r="F101" s="158" t="e">
        <f ca="1">'SCR Aggregation'!G32</f>
        <v>#DIV/0!</v>
      </c>
      <c r="G101" s="158" t="e">
        <f ca="1">'SCR Aggregation'!H32</f>
        <v>#DIV/0!</v>
      </c>
      <c r="H101" s="158" t="e">
        <f ca="1">'SCR Aggregation'!I32</f>
        <v>#DIV/0!</v>
      </c>
      <c r="I101" s="158" t="e">
        <f ca="1">'SCR Aggregation'!J32</f>
        <v>#DIV/0!</v>
      </c>
      <c r="J101" s="158" t="e">
        <f ca="1">'SCR Aggregation'!K32</f>
        <v>#DIV/0!</v>
      </c>
      <c r="K101" s="158" t="e">
        <f ca="1">'SCR Aggregation'!L32</f>
        <v>#DIV/0!</v>
      </c>
      <c r="L101" s="158" t="e">
        <f ca="1">'SCR Aggregation'!M32</f>
        <v>#DIV/0!</v>
      </c>
      <c r="M101" s="158" t="e">
        <f ca="1">'SCR Aggregation'!N32</f>
        <v>#DIV/0!</v>
      </c>
      <c r="N101" s="158" t="e">
        <f ca="1">'SCR Aggregation'!O32</f>
        <v>#DIV/0!</v>
      </c>
      <c r="O101" s="158" t="e">
        <f ca="1">'SCR Aggregation'!P32</f>
        <v>#DIV/0!</v>
      </c>
      <c r="P101" s="158" t="e">
        <f ca="1">'SCR Aggregation'!Q32</f>
        <v>#DIV/0!</v>
      </c>
      <c r="Q101" s="158" t="e">
        <f ca="1">'SCR Aggregation'!R32</f>
        <v>#DIV/0!</v>
      </c>
      <c r="R101" s="158" t="e">
        <f ca="1">'SCR Aggregation'!S32</f>
        <v>#DIV/0!</v>
      </c>
      <c r="S101" s="158" t="e">
        <f ca="1">'SCR Aggregation'!T32</f>
        <v>#DIV/0!</v>
      </c>
      <c r="T101" s="158" t="e">
        <f ca="1">'SCR Aggregation'!U32</f>
        <v>#DIV/0!</v>
      </c>
      <c r="U101" s="158" t="e">
        <f ca="1">'SCR Aggregation'!V32</f>
        <v>#DIV/0!</v>
      </c>
      <c r="V101" s="158" t="e">
        <f ca="1">'SCR Aggregation'!W32</f>
        <v>#DIV/0!</v>
      </c>
      <c r="W101" s="158" t="e">
        <f ca="1">'SCR Aggregation'!X32</f>
        <v>#DIV/0!</v>
      </c>
      <c r="X101" s="158" t="e">
        <f ca="1">'SCR Aggregation'!Y32</f>
        <v>#DIV/0!</v>
      </c>
      <c r="Y101" s="158" t="e">
        <f ca="1">'SCR Aggregation'!Z32</f>
        <v>#DIV/0!</v>
      </c>
      <c r="Z101" s="158" t="e">
        <f ca="1">'SCR Aggregation'!AA32</f>
        <v>#DIV/0!</v>
      </c>
      <c r="AA101" s="158" t="e">
        <f ca="1">'SCR Aggregation'!AB32</f>
        <v>#DIV/0!</v>
      </c>
      <c r="AB101" s="158" t="e">
        <f ca="1">'SCR Aggregation'!AC32</f>
        <v>#DIV/0!</v>
      </c>
      <c r="AC101" s="158" t="e">
        <f ca="1">'SCR Aggregation'!AD32</f>
        <v>#DIV/0!</v>
      </c>
      <c r="AD101" s="158" t="e">
        <f ca="1">'SCR Aggregation'!AE32</f>
        <v>#DIV/0!</v>
      </c>
      <c r="AE101" s="158" t="e">
        <f ca="1">'SCR Aggregation'!AF32</f>
        <v>#DIV/0!</v>
      </c>
      <c r="AF101" s="158" t="e">
        <f ca="1">'SCR Aggregation'!AG32</f>
        <v>#DIV/0!</v>
      </c>
      <c r="AG101" s="158" t="e">
        <f ca="1">'SCR Aggregation'!AH32</f>
        <v>#DIV/0!</v>
      </c>
      <c r="AH101" s="158" t="e">
        <f ca="1">'SCR Aggregation'!AI32</f>
        <v>#DIV/0!</v>
      </c>
      <c r="AI101" s="158" t="e">
        <f ca="1">'SCR Aggregation'!AJ32</f>
        <v>#DIV/0!</v>
      </c>
      <c r="AJ101" s="158" t="e">
        <f ca="1">'SCR Aggregation'!AK32</f>
        <v>#DIV/0!</v>
      </c>
      <c r="AK101" s="158" t="e">
        <f ca="1">'SCR Aggregation'!AL32</f>
        <v>#DIV/0!</v>
      </c>
      <c r="AL101" s="158" t="e">
        <f ca="1">'SCR Aggregation'!AM32</f>
        <v>#DIV/0!</v>
      </c>
      <c r="AM101" s="158" t="e">
        <f ca="1">'SCR Aggregation'!AN32</f>
        <v>#DIV/0!</v>
      </c>
      <c r="AN101" s="158" t="e">
        <f ca="1">'SCR Aggregation'!AO32</f>
        <v>#DIV/0!</v>
      </c>
      <c r="AO101" s="158" t="e">
        <f ca="1">'SCR Aggregation'!AP32</f>
        <v>#DIV/0!</v>
      </c>
      <c r="AP101" s="158" t="e">
        <f ca="1">'SCR Aggregation'!AQ32</f>
        <v>#DIV/0!</v>
      </c>
      <c r="AQ101" s="158" t="e">
        <f ca="1">'SCR Aggregation'!AR32</f>
        <v>#DIV/0!</v>
      </c>
      <c r="AR101" s="158" t="e">
        <f ca="1">'SCR Aggregation'!AS32</f>
        <v>#DIV/0!</v>
      </c>
      <c r="AS101" s="158" t="e">
        <f ca="1">'SCR Aggregation'!AT32</f>
        <v>#DIV/0!</v>
      </c>
      <c r="AT101" s="158" t="e">
        <f ca="1">'SCR Aggregation'!AU32</f>
        <v>#DIV/0!</v>
      </c>
      <c r="AU101" s="158" t="e">
        <f ca="1">'SCR Aggregation'!AV32</f>
        <v>#DIV/0!</v>
      </c>
      <c r="AV101" s="158" t="e">
        <f ca="1">'SCR Aggregation'!AW32</f>
        <v>#DIV/0!</v>
      </c>
      <c r="AW101" s="158" t="e">
        <f ca="1">'SCR Aggregation'!AX32</f>
        <v>#DIV/0!</v>
      </c>
      <c r="AX101" s="158" t="e">
        <f ca="1">'SCR Aggregation'!AY32</f>
        <v>#DIV/0!</v>
      </c>
      <c r="AY101" s="158" t="e">
        <f ca="1">'SCR Aggregation'!AZ32</f>
        <v>#DIV/0!</v>
      </c>
    </row>
    <row r="102" spans="1:256">
      <c r="A102" s="157" t="s">
        <v>289</v>
      </c>
      <c r="B102" s="159" t="e">
        <f ca="1">'SCR Aggregation'!C41</f>
        <v>#DIV/0!</v>
      </c>
      <c r="C102" s="159" t="e">
        <f ca="1">'SCR Aggregation'!D41</f>
        <v>#DIV/0!</v>
      </c>
      <c r="D102" s="159" t="e">
        <f ca="1">'SCR Aggregation'!E41</f>
        <v>#DIV/0!</v>
      </c>
      <c r="E102" s="159" t="e">
        <f ca="1">'SCR Aggregation'!F41</f>
        <v>#DIV/0!</v>
      </c>
      <c r="F102" s="159" t="e">
        <f ca="1">'SCR Aggregation'!G41</f>
        <v>#DIV/0!</v>
      </c>
      <c r="G102" s="159" t="e">
        <f ca="1">'SCR Aggregation'!H41</f>
        <v>#DIV/0!</v>
      </c>
      <c r="H102" s="159" t="e">
        <f ca="1">'SCR Aggregation'!I41</f>
        <v>#DIV/0!</v>
      </c>
      <c r="I102" s="159" t="e">
        <f ca="1">'SCR Aggregation'!J41</f>
        <v>#DIV/0!</v>
      </c>
      <c r="J102" s="159" t="e">
        <f ca="1">'SCR Aggregation'!K41</f>
        <v>#DIV/0!</v>
      </c>
      <c r="K102" s="159" t="e">
        <f ca="1">'SCR Aggregation'!L41</f>
        <v>#DIV/0!</v>
      </c>
      <c r="L102" s="159" t="e">
        <f ca="1">'SCR Aggregation'!M41</f>
        <v>#DIV/0!</v>
      </c>
      <c r="M102" s="159" t="e">
        <f ca="1">'SCR Aggregation'!N41</f>
        <v>#DIV/0!</v>
      </c>
      <c r="N102" s="159" t="e">
        <f ca="1">'SCR Aggregation'!O41</f>
        <v>#DIV/0!</v>
      </c>
      <c r="O102" s="159" t="e">
        <f ca="1">'SCR Aggregation'!P41</f>
        <v>#DIV/0!</v>
      </c>
      <c r="P102" s="159" t="e">
        <f ca="1">'SCR Aggregation'!Q41</f>
        <v>#DIV/0!</v>
      </c>
      <c r="Q102" s="159" t="e">
        <f ca="1">'SCR Aggregation'!R41</f>
        <v>#DIV/0!</v>
      </c>
      <c r="R102" s="159" t="e">
        <f ca="1">'SCR Aggregation'!S41</f>
        <v>#DIV/0!</v>
      </c>
      <c r="S102" s="159" t="e">
        <f ca="1">'SCR Aggregation'!T41</f>
        <v>#DIV/0!</v>
      </c>
      <c r="T102" s="159" t="e">
        <f ca="1">'SCR Aggregation'!U41</f>
        <v>#DIV/0!</v>
      </c>
      <c r="U102" s="159" t="e">
        <f ca="1">'SCR Aggregation'!V41</f>
        <v>#DIV/0!</v>
      </c>
      <c r="V102" s="159" t="e">
        <f ca="1">'SCR Aggregation'!W41</f>
        <v>#DIV/0!</v>
      </c>
      <c r="W102" s="159" t="e">
        <f ca="1">'SCR Aggregation'!X41</f>
        <v>#DIV/0!</v>
      </c>
      <c r="X102" s="159" t="e">
        <f ca="1">'SCR Aggregation'!Y41</f>
        <v>#DIV/0!</v>
      </c>
      <c r="Y102" s="159" t="e">
        <f ca="1">'SCR Aggregation'!Z41</f>
        <v>#DIV/0!</v>
      </c>
      <c r="Z102" s="159" t="e">
        <f ca="1">'SCR Aggregation'!AA41</f>
        <v>#DIV/0!</v>
      </c>
      <c r="AA102" s="159" t="e">
        <f ca="1">'SCR Aggregation'!AB41</f>
        <v>#DIV/0!</v>
      </c>
      <c r="AB102" s="159" t="e">
        <f ca="1">'SCR Aggregation'!AC41</f>
        <v>#DIV/0!</v>
      </c>
      <c r="AC102" s="159" t="e">
        <f ca="1">'SCR Aggregation'!AD41</f>
        <v>#DIV/0!</v>
      </c>
      <c r="AD102" s="159" t="e">
        <f ca="1">'SCR Aggregation'!AE41</f>
        <v>#DIV/0!</v>
      </c>
      <c r="AE102" s="159" t="e">
        <f ca="1">'SCR Aggregation'!AF41</f>
        <v>#DIV/0!</v>
      </c>
      <c r="AF102" s="159" t="e">
        <f ca="1">'SCR Aggregation'!AG41</f>
        <v>#DIV/0!</v>
      </c>
      <c r="AG102" s="159" t="e">
        <f ca="1">'SCR Aggregation'!AH41</f>
        <v>#DIV/0!</v>
      </c>
      <c r="AH102" s="159" t="e">
        <f ca="1">'SCR Aggregation'!AI41</f>
        <v>#DIV/0!</v>
      </c>
      <c r="AI102" s="159" t="e">
        <f ca="1">'SCR Aggregation'!AJ41</f>
        <v>#DIV/0!</v>
      </c>
      <c r="AJ102" s="159" t="e">
        <f ca="1">'SCR Aggregation'!AK41</f>
        <v>#DIV/0!</v>
      </c>
      <c r="AK102" s="159" t="e">
        <f ca="1">'SCR Aggregation'!AL41</f>
        <v>#DIV/0!</v>
      </c>
      <c r="AL102" s="159" t="e">
        <f ca="1">'SCR Aggregation'!AM41</f>
        <v>#DIV/0!</v>
      </c>
      <c r="AM102" s="159" t="e">
        <f ca="1">'SCR Aggregation'!AN41</f>
        <v>#DIV/0!</v>
      </c>
      <c r="AN102" s="159" t="e">
        <f ca="1">'SCR Aggregation'!AO41</f>
        <v>#DIV/0!</v>
      </c>
      <c r="AO102" s="159" t="e">
        <f ca="1">'SCR Aggregation'!AP41</f>
        <v>#DIV/0!</v>
      </c>
      <c r="AP102" s="159" t="e">
        <f ca="1">'SCR Aggregation'!AQ41</f>
        <v>#DIV/0!</v>
      </c>
      <c r="AQ102" s="159" t="e">
        <f ca="1">'SCR Aggregation'!AR41</f>
        <v>#DIV/0!</v>
      </c>
      <c r="AR102" s="159" t="e">
        <f ca="1">'SCR Aggregation'!AS41</f>
        <v>#DIV/0!</v>
      </c>
      <c r="AS102" s="159" t="e">
        <f ca="1">'SCR Aggregation'!AT41</f>
        <v>#DIV/0!</v>
      </c>
      <c r="AT102" s="159" t="e">
        <f ca="1">'SCR Aggregation'!AU41</f>
        <v>#DIV/0!</v>
      </c>
      <c r="AU102" s="159" t="e">
        <f ca="1">'SCR Aggregation'!AV41</f>
        <v>#DIV/0!</v>
      </c>
      <c r="AV102" s="159" t="e">
        <f ca="1">'SCR Aggregation'!AW41</f>
        <v>#DIV/0!</v>
      </c>
      <c r="AW102" s="159" t="e">
        <f ca="1">'SCR Aggregation'!AX41</f>
        <v>#DIV/0!</v>
      </c>
      <c r="AX102" s="159" t="e">
        <f ca="1">'SCR Aggregation'!AY41</f>
        <v>#DIV/0!</v>
      </c>
      <c r="AY102" s="159" t="e">
        <f ca="1">'SCR Aggregation'!AZ41</f>
        <v>#DIV/0!</v>
      </c>
    </row>
    <row r="103" spans="1:256">
      <c r="A103" s="157" t="s">
        <v>290</v>
      </c>
      <c r="B103" s="158">
        <f ca="1">SUM(B113:B162)</f>
        <v>0</v>
      </c>
      <c r="C103" s="158">
        <f t="shared" ref="C103:AY103" ca="1" si="64">SUM(C113:C162)</f>
        <v>0</v>
      </c>
      <c r="D103" s="158">
        <f t="shared" ca="1" si="64"/>
        <v>0</v>
      </c>
      <c r="E103" s="158">
        <f t="shared" ca="1" si="64"/>
        <v>0</v>
      </c>
      <c r="F103" s="158">
        <f t="shared" ca="1" si="64"/>
        <v>0</v>
      </c>
      <c r="G103" s="158">
        <f t="shared" ca="1" si="64"/>
        <v>0</v>
      </c>
      <c r="H103" s="158">
        <f t="shared" ca="1" si="64"/>
        <v>0</v>
      </c>
      <c r="I103" s="158">
        <f t="shared" ca="1" si="64"/>
        <v>0</v>
      </c>
      <c r="J103" s="158">
        <f t="shared" ca="1" si="64"/>
        <v>0</v>
      </c>
      <c r="K103" s="158">
        <f t="shared" ca="1" si="64"/>
        <v>0</v>
      </c>
      <c r="L103" s="158">
        <f t="shared" ca="1" si="64"/>
        <v>0</v>
      </c>
      <c r="M103" s="158">
        <f t="shared" ca="1" si="64"/>
        <v>0</v>
      </c>
      <c r="N103" s="158">
        <f t="shared" ca="1" si="64"/>
        <v>0</v>
      </c>
      <c r="O103" s="158">
        <f t="shared" ca="1" si="64"/>
        <v>0</v>
      </c>
      <c r="P103" s="158">
        <f t="shared" ca="1" si="64"/>
        <v>0</v>
      </c>
      <c r="Q103" s="158">
        <f t="shared" ca="1" si="64"/>
        <v>0</v>
      </c>
      <c r="R103" s="158">
        <f t="shared" ca="1" si="64"/>
        <v>0</v>
      </c>
      <c r="S103" s="158">
        <f t="shared" ca="1" si="64"/>
        <v>0</v>
      </c>
      <c r="T103" s="158">
        <f t="shared" ca="1" si="64"/>
        <v>0</v>
      </c>
      <c r="U103" s="158">
        <f t="shared" ca="1" si="64"/>
        <v>0</v>
      </c>
      <c r="V103" s="158">
        <f t="shared" ca="1" si="64"/>
        <v>0</v>
      </c>
      <c r="W103" s="158">
        <f t="shared" ca="1" si="64"/>
        <v>0</v>
      </c>
      <c r="X103" s="158">
        <f t="shared" ca="1" si="64"/>
        <v>0</v>
      </c>
      <c r="Y103" s="158">
        <f t="shared" ca="1" si="64"/>
        <v>0</v>
      </c>
      <c r="Z103" s="158">
        <f t="shared" ca="1" si="64"/>
        <v>0</v>
      </c>
      <c r="AA103" s="158">
        <f t="shared" ca="1" si="64"/>
        <v>0</v>
      </c>
      <c r="AB103" s="158">
        <f t="shared" ca="1" si="64"/>
        <v>0</v>
      </c>
      <c r="AC103" s="158">
        <f t="shared" ca="1" si="64"/>
        <v>0</v>
      </c>
      <c r="AD103" s="158">
        <f t="shared" ca="1" si="64"/>
        <v>0</v>
      </c>
      <c r="AE103" s="158">
        <f t="shared" ca="1" si="64"/>
        <v>0</v>
      </c>
      <c r="AF103" s="158">
        <f t="shared" ca="1" si="64"/>
        <v>0</v>
      </c>
      <c r="AG103" s="158">
        <f t="shared" ca="1" si="64"/>
        <v>0</v>
      </c>
      <c r="AH103" s="158">
        <f t="shared" ca="1" si="64"/>
        <v>0</v>
      </c>
      <c r="AI103" s="158">
        <f t="shared" ca="1" si="64"/>
        <v>0</v>
      </c>
      <c r="AJ103" s="158">
        <f t="shared" ca="1" si="64"/>
        <v>0</v>
      </c>
      <c r="AK103" s="158">
        <f t="shared" ca="1" si="64"/>
        <v>0</v>
      </c>
      <c r="AL103" s="158">
        <f t="shared" ca="1" si="64"/>
        <v>0</v>
      </c>
      <c r="AM103" s="158">
        <f t="shared" ca="1" si="64"/>
        <v>0</v>
      </c>
      <c r="AN103" s="158">
        <f t="shared" ca="1" si="64"/>
        <v>0</v>
      </c>
      <c r="AO103" s="158">
        <f t="shared" ca="1" si="64"/>
        <v>0</v>
      </c>
      <c r="AP103" s="158">
        <f t="shared" ca="1" si="64"/>
        <v>0</v>
      </c>
      <c r="AQ103" s="158">
        <f t="shared" ca="1" si="64"/>
        <v>0</v>
      </c>
      <c r="AR103" s="158">
        <f t="shared" ca="1" si="64"/>
        <v>0</v>
      </c>
      <c r="AS103" s="158">
        <f t="shared" ca="1" si="64"/>
        <v>0</v>
      </c>
      <c r="AT103" s="158">
        <f t="shared" ca="1" si="64"/>
        <v>0</v>
      </c>
      <c r="AU103" s="158">
        <f t="shared" ca="1" si="64"/>
        <v>0</v>
      </c>
      <c r="AV103" s="158">
        <f t="shared" ca="1" si="64"/>
        <v>0</v>
      </c>
      <c r="AW103" s="158">
        <f t="shared" ca="1" si="64"/>
        <v>0</v>
      </c>
      <c r="AX103" s="158">
        <f t="shared" ca="1" si="64"/>
        <v>0</v>
      </c>
      <c r="AY103" s="158">
        <f t="shared" ca="1" si="64"/>
        <v>0</v>
      </c>
    </row>
    <row r="104" spans="1:256">
      <c r="A104" s="157" t="s">
        <v>291</v>
      </c>
      <c r="B104" s="160" t="e">
        <f ca="1">'Health SCR'!D112</f>
        <v>#DIV/0!</v>
      </c>
      <c r="C104" s="160" t="e">
        <f ca="1">'Health SCR'!E112</f>
        <v>#DIV/0!</v>
      </c>
      <c r="D104" s="160" t="e">
        <f ca="1">'Health SCR'!F112</f>
        <v>#DIV/0!</v>
      </c>
      <c r="E104" s="160" t="e">
        <f ca="1">'Health SCR'!G112</f>
        <v>#DIV/0!</v>
      </c>
      <c r="F104" s="160" t="e">
        <f ca="1">'Health SCR'!H112</f>
        <v>#DIV/0!</v>
      </c>
      <c r="G104" s="160" t="e">
        <f ca="1">'Health SCR'!I112</f>
        <v>#DIV/0!</v>
      </c>
      <c r="H104" s="160" t="e">
        <f ca="1">'Health SCR'!J112</f>
        <v>#DIV/0!</v>
      </c>
      <c r="I104" s="160" t="e">
        <f ca="1">'Health SCR'!K112</f>
        <v>#DIV/0!</v>
      </c>
      <c r="J104" s="160" t="e">
        <f ca="1">'Health SCR'!L112</f>
        <v>#DIV/0!</v>
      </c>
      <c r="K104" s="160" t="e">
        <f ca="1">'Health SCR'!M112</f>
        <v>#DIV/0!</v>
      </c>
      <c r="L104" s="160" t="e">
        <f ca="1">'Health SCR'!N112</f>
        <v>#DIV/0!</v>
      </c>
      <c r="M104" s="160" t="e">
        <f ca="1">'Health SCR'!O112</f>
        <v>#DIV/0!</v>
      </c>
      <c r="N104" s="160" t="e">
        <f ca="1">'Health SCR'!P112</f>
        <v>#DIV/0!</v>
      </c>
      <c r="O104" s="160" t="e">
        <f ca="1">'Health SCR'!Q112</f>
        <v>#DIV/0!</v>
      </c>
      <c r="P104" s="160" t="e">
        <f ca="1">'Health SCR'!R112</f>
        <v>#DIV/0!</v>
      </c>
      <c r="Q104" s="160" t="e">
        <f ca="1">'Health SCR'!S112</f>
        <v>#DIV/0!</v>
      </c>
      <c r="R104" s="160" t="e">
        <f ca="1">'Health SCR'!T112</f>
        <v>#DIV/0!</v>
      </c>
      <c r="S104" s="160" t="e">
        <f ca="1">'Health SCR'!U112</f>
        <v>#DIV/0!</v>
      </c>
      <c r="T104" s="160" t="e">
        <f ca="1">'Health SCR'!V112</f>
        <v>#DIV/0!</v>
      </c>
      <c r="U104" s="160" t="e">
        <f ca="1">'Health SCR'!W112</f>
        <v>#DIV/0!</v>
      </c>
      <c r="V104" s="160" t="e">
        <f ca="1">'Health SCR'!X112</f>
        <v>#DIV/0!</v>
      </c>
      <c r="W104" s="160" t="e">
        <f ca="1">'Health SCR'!Y112</f>
        <v>#DIV/0!</v>
      </c>
      <c r="X104" s="160" t="e">
        <f ca="1">'Health SCR'!Z112</f>
        <v>#DIV/0!</v>
      </c>
      <c r="Y104" s="160" t="e">
        <f ca="1">'Health SCR'!AA112</f>
        <v>#DIV/0!</v>
      </c>
      <c r="Z104" s="160" t="e">
        <f ca="1">'Health SCR'!AB112</f>
        <v>#DIV/0!</v>
      </c>
      <c r="AA104" s="160" t="e">
        <f ca="1">'Health SCR'!AC112</f>
        <v>#DIV/0!</v>
      </c>
      <c r="AB104" s="160" t="e">
        <f ca="1">'Health SCR'!AD112</f>
        <v>#DIV/0!</v>
      </c>
      <c r="AC104" s="160" t="e">
        <f ca="1">'Health SCR'!AE112</f>
        <v>#DIV/0!</v>
      </c>
      <c r="AD104" s="160" t="e">
        <f ca="1">'Health SCR'!AF112</f>
        <v>#DIV/0!</v>
      </c>
      <c r="AE104" s="160" t="e">
        <f ca="1">'Health SCR'!AG112</f>
        <v>#DIV/0!</v>
      </c>
      <c r="AF104" s="160" t="e">
        <f ca="1">'Health SCR'!AH112</f>
        <v>#DIV/0!</v>
      </c>
      <c r="AG104" s="160" t="e">
        <f ca="1">'Health SCR'!AI112</f>
        <v>#DIV/0!</v>
      </c>
      <c r="AH104" s="160" t="e">
        <f ca="1">'Health SCR'!AJ112</f>
        <v>#DIV/0!</v>
      </c>
      <c r="AI104" s="160" t="e">
        <f ca="1">'Health SCR'!AK112</f>
        <v>#DIV/0!</v>
      </c>
      <c r="AJ104" s="160" t="e">
        <f ca="1">'Health SCR'!AL112</f>
        <v>#DIV/0!</v>
      </c>
      <c r="AK104" s="160" t="e">
        <f ca="1">'Health SCR'!AM112</f>
        <v>#DIV/0!</v>
      </c>
      <c r="AL104" s="160" t="e">
        <f ca="1">'Health SCR'!AN112</f>
        <v>#DIV/0!</v>
      </c>
      <c r="AM104" s="160" t="e">
        <f ca="1">'Health SCR'!AO112</f>
        <v>#DIV/0!</v>
      </c>
      <c r="AN104" s="160" t="e">
        <f ca="1">'Health SCR'!AP112</f>
        <v>#DIV/0!</v>
      </c>
      <c r="AO104" s="160" t="e">
        <f ca="1">'Health SCR'!AQ112</f>
        <v>#DIV/0!</v>
      </c>
      <c r="AP104" s="160" t="e">
        <f ca="1">'Health SCR'!AR112</f>
        <v>#DIV/0!</v>
      </c>
      <c r="AQ104" s="160" t="e">
        <f ca="1">'Health SCR'!AS112</f>
        <v>#DIV/0!</v>
      </c>
      <c r="AR104" s="160" t="e">
        <f ca="1">'Health SCR'!AT112</f>
        <v>#DIV/0!</v>
      </c>
      <c r="AS104" s="160" t="e">
        <f ca="1">'Health SCR'!AU112</f>
        <v>#DIV/0!</v>
      </c>
      <c r="AT104" s="160" t="e">
        <f ca="1">'Health SCR'!AV112</f>
        <v>#DIV/0!</v>
      </c>
      <c r="AU104" s="160" t="e">
        <f ca="1">'Health SCR'!AW112</f>
        <v>#DIV/0!</v>
      </c>
      <c r="AV104" s="160" t="e">
        <f ca="1">'Health SCR'!AX112</f>
        <v>#DIV/0!</v>
      </c>
      <c r="AW104" s="160" t="e">
        <f ca="1">'Health SCR'!AY112</f>
        <v>#DIV/0!</v>
      </c>
      <c r="AX104" s="160" t="e">
        <f ca="1">'Health SCR'!AZ112</f>
        <v>#DIV/0!</v>
      </c>
      <c r="AY104" s="160" t="e">
        <f ca="1">'Health SCR'!BA112</f>
        <v>#DIV/0!</v>
      </c>
    </row>
    <row r="105" spans="1:256">
      <c r="A105" s="157" t="s">
        <v>292</v>
      </c>
      <c r="B105" s="160" t="e">
        <f ca="1">'NonLife SCR'!D61</f>
        <v>#DIV/0!</v>
      </c>
      <c r="C105" s="160" t="e">
        <f ca="1">'NonLife SCR'!E61</f>
        <v>#DIV/0!</v>
      </c>
      <c r="D105" s="160" t="e">
        <f ca="1">'NonLife SCR'!F61</f>
        <v>#DIV/0!</v>
      </c>
      <c r="E105" s="160" t="e">
        <f ca="1">'NonLife SCR'!G61</f>
        <v>#DIV/0!</v>
      </c>
      <c r="F105" s="160" t="e">
        <f ca="1">'NonLife SCR'!H61</f>
        <v>#DIV/0!</v>
      </c>
      <c r="G105" s="160" t="e">
        <f ca="1">'NonLife SCR'!I61</f>
        <v>#DIV/0!</v>
      </c>
      <c r="H105" s="160" t="e">
        <f ca="1">'NonLife SCR'!J61</f>
        <v>#DIV/0!</v>
      </c>
      <c r="I105" s="160" t="e">
        <f ca="1">'NonLife SCR'!K61</f>
        <v>#DIV/0!</v>
      </c>
      <c r="J105" s="160" t="e">
        <f ca="1">'NonLife SCR'!L61</f>
        <v>#DIV/0!</v>
      </c>
      <c r="K105" s="160" t="e">
        <f ca="1">'NonLife SCR'!M61</f>
        <v>#DIV/0!</v>
      </c>
      <c r="L105" s="160" t="e">
        <f ca="1">'NonLife SCR'!N61</f>
        <v>#DIV/0!</v>
      </c>
      <c r="M105" s="160" t="e">
        <f ca="1">'NonLife SCR'!O61</f>
        <v>#DIV/0!</v>
      </c>
      <c r="N105" s="160" t="e">
        <f ca="1">'NonLife SCR'!P61</f>
        <v>#DIV/0!</v>
      </c>
      <c r="O105" s="160" t="e">
        <f ca="1">'NonLife SCR'!Q61</f>
        <v>#DIV/0!</v>
      </c>
      <c r="P105" s="160" t="e">
        <f ca="1">'NonLife SCR'!R61</f>
        <v>#DIV/0!</v>
      </c>
      <c r="Q105" s="160" t="e">
        <f ca="1">'NonLife SCR'!S61</f>
        <v>#DIV/0!</v>
      </c>
      <c r="R105" s="160" t="e">
        <f ca="1">'NonLife SCR'!T61</f>
        <v>#DIV/0!</v>
      </c>
      <c r="S105" s="160" t="e">
        <f ca="1">'NonLife SCR'!U61</f>
        <v>#DIV/0!</v>
      </c>
      <c r="T105" s="160" t="e">
        <f ca="1">'NonLife SCR'!V61</f>
        <v>#DIV/0!</v>
      </c>
      <c r="U105" s="160" t="e">
        <f ca="1">'NonLife SCR'!W61</f>
        <v>#DIV/0!</v>
      </c>
      <c r="V105" s="160" t="e">
        <f ca="1">'NonLife SCR'!X61</f>
        <v>#DIV/0!</v>
      </c>
      <c r="W105" s="160" t="e">
        <f ca="1">'NonLife SCR'!Y61</f>
        <v>#DIV/0!</v>
      </c>
      <c r="X105" s="160" t="e">
        <f ca="1">'NonLife SCR'!Z61</f>
        <v>#DIV/0!</v>
      </c>
      <c r="Y105" s="160" t="e">
        <f ca="1">'NonLife SCR'!AA61</f>
        <v>#DIV/0!</v>
      </c>
      <c r="Z105" s="160" t="e">
        <f ca="1">'NonLife SCR'!AB61</f>
        <v>#DIV/0!</v>
      </c>
      <c r="AA105" s="160" t="e">
        <f ca="1">'NonLife SCR'!AC61</f>
        <v>#DIV/0!</v>
      </c>
      <c r="AB105" s="160" t="e">
        <f ca="1">'NonLife SCR'!AD61</f>
        <v>#DIV/0!</v>
      </c>
      <c r="AC105" s="160" t="e">
        <f ca="1">'NonLife SCR'!AE61</f>
        <v>#DIV/0!</v>
      </c>
      <c r="AD105" s="160" t="e">
        <f ca="1">'NonLife SCR'!AF61</f>
        <v>#DIV/0!</v>
      </c>
      <c r="AE105" s="160" t="e">
        <f ca="1">'NonLife SCR'!AG61</f>
        <v>#DIV/0!</v>
      </c>
      <c r="AF105" s="160" t="e">
        <f ca="1">'NonLife SCR'!AH61</f>
        <v>#DIV/0!</v>
      </c>
      <c r="AG105" s="160" t="e">
        <f ca="1">'NonLife SCR'!AI61</f>
        <v>#DIV/0!</v>
      </c>
      <c r="AH105" s="160" t="e">
        <f ca="1">'NonLife SCR'!AJ61</f>
        <v>#DIV/0!</v>
      </c>
      <c r="AI105" s="160" t="e">
        <f ca="1">'NonLife SCR'!AK61</f>
        <v>#DIV/0!</v>
      </c>
      <c r="AJ105" s="160" t="e">
        <f ca="1">'NonLife SCR'!AL61</f>
        <v>#DIV/0!</v>
      </c>
      <c r="AK105" s="160" t="e">
        <f ca="1">'NonLife SCR'!AM61</f>
        <v>#DIV/0!</v>
      </c>
      <c r="AL105" s="160" t="e">
        <f ca="1">'NonLife SCR'!AN61</f>
        <v>#DIV/0!</v>
      </c>
      <c r="AM105" s="160" t="e">
        <f ca="1">'NonLife SCR'!AO61</f>
        <v>#DIV/0!</v>
      </c>
      <c r="AN105" s="160" t="e">
        <f ca="1">'NonLife SCR'!AP61</f>
        <v>#DIV/0!</v>
      </c>
      <c r="AO105" s="160" t="e">
        <f ca="1">'NonLife SCR'!AQ61</f>
        <v>#DIV/0!</v>
      </c>
      <c r="AP105" s="160" t="e">
        <f ca="1">'NonLife SCR'!AR61</f>
        <v>#DIV/0!</v>
      </c>
      <c r="AQ105" s="160" t="e">
        <f ca="1">'NonLife SCR'!AS61</f>
        <v>#DIV/0!</v>
      </c>
      <c r="AR105" s="160" t="e">
        <f ca="1">'NonLife SCR'!AT61</f>
        <v>#DIV/0!</v>
      </c>
      <c r="AS105" s="160" t="e">
        <f ca="1">'NonLife SCR'!AU61</f>
        <v>#DIV/0!</v>
      </c>
      <c r="AT105" s="160" t="e">
        <f ca="1">'NonLife SCR'!AV61</f>
        <v>#DIV/0!</v>
      </c>
      <c r="AU105" s="160" t="e">
        <f ca="1">'NonLife SCR'!AW61</f>
        <v>#DIV/0!</v>
      </c>
      <c r="AV105" s="160" t="e">
        <f ca="1">'NonLife SCR'!AX61</f>
        <v>#DIV/0!</v>
      </c>
      <c r="AW105" s="160" t="e">
        <f ca="1">'NonLife SCR'!AY61</f>
        <v>#DIV/0!</v>
      </c>
      <c r="AX105" s="160" t="e">
        <f ca="1">'NonLife SCR'!AZ61</f>
        <v>#DIV/0!</v>
      </c>
      <c r="AY105" s="160" t="e">
        <f ca="1">'NonLife SCR'!BA61</f>
        <v>#DIV/0!</v>
      </c>
    </row>
    <row r="106" spans="1:256" s="151" customFormat="1">
      <c r="A106" s="204" t="s">
        <v>293</v>
      </c>
      <c r="B106" s="205" t="e">
        <f t="shared" ref="B106:AG106" ca="1" si="65">IF(SUM(B100:B102)&gt;0,SUMPRODUCT(B103:B105,B100:B102)/SUM(B100:B102),0)</f>
        <v>#DIV/0!</v>
      </c>
      <c r="C106" s="205" t="e">
        <f t="shared" ca="1" si="65"/>
        <v>#DIV/0!</v>
      </c>
      <c r="D106" s="205" t="e">
        <f t="shared" ca="1" si="65"/>
        <v>#DIV/0!</v>
      </c>
      <c r="E106" s="205" t="e">
        <f t="shared" ca="1" si="65"/>
        <v>#DIV/0!</v>
      </c>
      <c r="F106" s="205" t="e">
        <f t="shared" ca="1" si="65"/>
        <v>#DIV/0!</v>
      </c>
      <c r="G106" s="205" t="e">
        <f t="shared" ca="1" si="65"/>
        <v>#DIV/0!</v>
      </c>
      <c r="H106" s="205" t="e">
        <f t="shared" ca="1" si="65"/>
        <v>#DIV/0!</v>
      </c>
      <c r="I106" s="205" t="e">
        <f t="shared" ca="1" si="65"/>
        <v>#DIV/0!</v>
      </c>
      <c r="J106" s="205" t="e">
        <f t="shared" ca="1" si="65"/>
        <v>#DIV/0!</v>
      </c>
      <c r="K106" s="205" t="e">
        <f t="shared" ca="1" si="65"/>
        <v>#DIV/0!</v>
      </c>
      <c r="L106" s="205" t="e">
        <f t="shared" ca="1" si="65"/>
        <v>#DIV/0!</v>
      </c>
      <c r="M106" s="205" t="e">
        <f t="shared" ca="1" si="65"/>
        <v>#DIV/0!</v>
      </c>
      <c r="N106" s="205" t="e">
        <f t="shared" ca="1" si="65"/>
        <v>#DIV/0!</v>
      </c>
      <c r="O106" s="205" t="e">
        <f t="shared" ca="1" si="65"/>
        <v>#DIV/0!</v>
      </c>
      <c r="P106" s="205" t="e">
        <f t="shared" ca="1" si="65"/>
        <v>#DIV/0!</v>
      </c>
      <c r="Q106" s="205" t="e">
        <f t="shared" ca="1" si="65"/>
        <v>#DIV/0!</v>
      </c>
      <c r="R106" s="205" t="e">
        <f t="shared" ca="1" si="65"/>
        <v>#DIV/0!</v>
      </c>
      <c r="S106" s="205" t="e">
        <f t="shared" ca="1" si="65"/>
        <v>#DIV/0!</v>
      </c>
      <c r="T106" s="205" t="e">
        <f t="shared" ca="1" si="65"/>
        <v>#DIV/0!</v>
      </c>
      <c r="U106" s="205" t="e">
        <f t="shared" ca="1" si="65"/>
        <v>#DIV/0!</v>
      </c>
      <c r="V106" s="205" t="e">
        <f t="shared" ca="1" si="65"/>
        <v>#DIV/0!</v>
      </c>
      <c r="W106" s="205" t="e">
        <f t="shared" ca="1" si="65"/>
        <v>#DIV/0!</v>
      </c>
      <c r="X106" s="205" t="e">
        <f t="shared" ca="1" si="65"/>
        <v>#DIV/0!</v>
      </c>
      <c r="Y106" s="205" t="e">
        <f t="shared" ca="1" si="65"/>
        <v>#DIV/0!</v>
      </c>
      <c r="Z106" s="205" t="e">
        <f t="shared" ca="1" si="65"/>
        <v>#DIV/0!</v>
      </c>
      <c r="AA106" s="205" t="e">
        <f t="shared" ca="1" si="65"/>
        <v>#DIV/0!</v>
      </c>
      <c r="AB106" s="205" t="e">
        <f t="shared" ca="1" si="65"/>
        <v>#DIV/0!</v>
      </c>
      <c r="AC106" s="205" t="e">
        <f t="shared" ca="1" si="65"/>
        <v>#DIV/0!</v>
      </c>
      <c r="AD106" s="205" t="e">
        <f t="shared" ca="1" si="65"/>
        <v>#DIV/0!</v>
      </c>
      <c r="AE106" s="205" t="e">
        <f t="shared" ca="1" si="65"/>
        <v>#DIV/0!</v>
      </c>
      <c r="AF106" s="205" t="e">
        <f t="shared" ca="1" si="65"/>
        <v>#DIV/0!</v>
      </c>
      <c r="AG106" s="205" t="e">
        <f t="shared" ca="1" si="65"/>
        <v>#DIV/0!</v>
      </c>
      <c r="AH106" s="205" t="e">
        <f t="shared" ref="AH106:AY106" ca="1" si="66">IF(SUM(AH100:AH102)&gt;0,SUMPRODUCT(AH103:AH105,AH100:AH102)/SUM(AH100:AH102),0)</f>
        <v>#DIV/0!</v>
      </c>
      <c r="AI106" s="205" t="e">
        <f t="shared" ca="1" si="66"/>
        <v>#DIV/0!</v>
      </c>
      <c r="AJ106" s="205" t="e">
        <f t="shared" ca="1" si="66"/>
        <v>#DIV/0!</v>
      </c>
      <c r="AK106" s="205" t="e">
        <f t="shared" ca="1" si="66"/>
        <v>#DIV/0!</v>
      </c>
      <c r="AL106" s="205" t="e">
        <f t="shared" ca="1" si="66"/>
        <v>#DIV/0!</v>
      </c>
      <c r="AM106" s="205" t="e">
        <f t="shared" ca="1" si="66"/>
        <v>#DIV/0!</v>
      </c>
      <c r="AN106" s="205" t="e">
        <f t="shared" ca="1" si="66"/>
        <v>#DIV/0!</v>
      </c>
      <c r="AO106" s="205" t="e">
        <f t="shared" ca="1" si="66"/>
        <v>#DIV/0!</v>
      </c>
      <c r="AP106" s="205" t="e">
        <f t="shared" ca="1" si="66"/>
        <v>#DIV/0!</v>
      </c>
      <c r="AQ106" s="205" t="e">
        <f t="shared" ca="1" si="66"/>
        <v>#DIV/0!</v>
      </c>
      <c r="AR106" s="205" t="e">
        <f t="shared" ca="1" si="66"/>
        <v>#DIV/0!</v>
      </c>
      <c r="AS106" s="205" t="e">
        <f t="shared" ca="1" si="66"/>
        <v>#DIV/0!</v>
      </c>
      <c r="AT106" s="205" t="e">
        <f t="shared" ca="1" si="66"/>
        <v>#DIV/0!</v>
      </c>
      <c r="AU106" s="205" t="e">
        <f t="shared" ca="1" si="66"/>
        <v>#DIV/0!</v>
      </c>
      <c r="AV106" s="205" t="e">
        <f t="shared" ca="1" si="66"/>
        <v>#DIV/0!</v>
      </c>
      <c r="AW106" s="205" t="e">
        <f t="shared" ca="1" si="66"/>
        <v>#DIV/0!</v>
      </c>
      <c r="AX106" s="205" t="e">
        <f t="shared" ca="1" si="66"/>
        <v>#DIV/0!</v>
      </c>
      <c r="AY106" s="205" t="e">
        <f t="shared" ca="1" si="66"/>
        <v>#DIV/0!</v>
      </c>
    </row>
    <row r="107" spans="1:256">
      <c r="A107" s="157" t="s">
        <v>294</v>
      </c>
      <c r="B107" s="158">
        <f>MAX(Inputs!$E$9:$E$13)</f>
        <v>0</v>
      </c>
      <c r="C107" s="158">
        <f>MAX(Inputs!$E$9:$E$13)</f>
        <v>0</v>
      </c>
      <c r="D107" s="158">
        <f>MAX(Inputs!$E$9:$E$13)</f>
        <v>0</v>
      </c>
      <c r="E107" s="158">
        <f>MAX(Inputs!$E$9:$E$13)</f>
        <v>0</v>
      </c>
      <c r="F107" s="158">
        <f>MAX(Inputs!$E$9:$E$13)</f>
        <v>0</v>
      </c>
      <c r="G107" s="158">
        <f>MAX(Inputs!$E$9:$E$13)</f>
        <v>0</v>
      </c>
      <c r="H107" s="158">
        <f>MAX(Inputs!$E$9:$E$13)</f>
        <v>0</v>
      </c>
      <c r="I107" s="158">
        <f>MAX(Inputs!$E$9:$E$13)</f>
        <v>0</v>
      </c>
      <c r="J107" s="158">
        <f>MAX(Inputs!$E$9:$E$13)</f>
        <v>0</v>
      </c>
      <c r="K107" s="158">
        <f>MAX(Inputs!$E$9:$E$13)</f>
        <v>0</v>
      </c>
      <c r="L107" s="158">
        <f>MAX(Inputs!$E$9:$E$13)</f>
        <v>0</v>
      </c>
      <c r="M107" s="158">
        <f>MAX(Inputs!$E$9:$E$13)</f>
        <v>0</v>
      </c>
      <c r="N107" s="158">
        <f>MAX(Inputs!$E$9:$E$13)</f>
        <v>0</v>
      </c>
      <c r="O107" s="158">
        <f>MAX(Inputs!$E$9:$E$13)</f>
        <v>0</v>
      </c>
      <c r="P107" s="158">
        <f>MAX(Inputs!$E$9:$E$13)</f>
        <v>0</v>
      </c>
      <c r="Q107" s="158">
        <f>MAX(Inputs!$E$9:$E$13)</f>
        <v>0</v>
      </c>
      <c r="R107" s="158">
        <f>MAX(Inputs!$E$9:$E$13)</f>
        <v>0</v>
      </c>
      <c r="S107" s="158">
        <f>MAX(Inputs!$E$9:$E$13)</f>
        <v>0</v>
      </c>
      <c r="T107" s="158">
        <f>MAX(Inputs!$E$9:$E$13)</f>
        <v>0</v>
      </c>
      <c r="U107" s="158">
        <f>MAX(Inputs!$E$9:$E$13)</f>
        <v>0</v>
      </c>
      <c r="V107" s="158">
        <f>MAX(Inputs!$E$9:$E$13)</f>
        <v>0</v>
      </c>
      <c r="W107" s="158">
        <f>MAX(Inputs!$E$9:$E$13)</f>
        <v>0</v>
      </c>
      <c r="X107" s="158">
        <f>MAX(Inputs!$E$9:$E$13)</f>
        <v>0</v>
      </c>
      <c r="Y107" s="158">
        <f>MAX(Inputs!$E$9:$E$13)</f>
        <v>0</v>
      </c>
      <c r="Z107" s="158">
        <f>MAX(Inputs!$E$9:$E$13)</f>
        <v>0</v>
      </c>
      <c r="AA107" s="158">
        <f>MAX(Inputs!$E$9:$E$13)</f>
        <v>0</v>
      </c>
      <c r="AB107" s="158">
        <f>MAX(Inputs!$E$9:$E$13)</f>
        <v>0</v>
      </c>
      <c r="AC107" s="158">
        <f>MAX(Inputs!$E$9:$E$13)</f>
        <v>0</v>
      </c>
      <c r="AD107" s="158">
        <f>MAX(Inputs!$E$9:$E$13)</f>
        <v>0</v>
      </c>
      <c r="AE107" s="158">
        <f>MAX(Inputs!$E$9:$E$13)</f>
        <v>0</v>
      </c>
      <c r="AF107" s="158">
        <f>MAX(Inputs!$E$9:$E$13)</f>
        <v>0</v>
      </c>
      <c r="AG107" s="158">
        <f>MAX(Inputs!$E$9:$E$13)</f>
        <v>0</v>
      </c>
      <c r="AH107" s="158">
        <f>MAX(Inputs!$E$9:$E$13)</f>
        <v>0</v>
      </c>
      <c r="AI107" s="158">
        <f>MAX(Inputs!$E$9:$E$13)</f>
        <v>0</v>
      </c>
      <c r="AJ107" s="158">
        <f>MAX(Inputs!$E$9:$E$13)</f>
        <v>0</v>
      </c>
      <c r="AK107" s="158">
        <f>MAX(Inputs!$E$9:$E$13)</f>
        <v>0</v>
      </c>
      <c r="AL107" s="158">
        <f>MAX(Inputs!$E$9:$E$13)</f>
        <v>0</v>
      </c>
      <c r="AM107" s="158">
        <f>MAX(Inputs!$E$9:$E$13)</f>
        <v>0</v>
      </c>
      <c r="AN107" s="158">
        <f>MAX(Inputs!$E$9:$E$13)</f>
        <v>0</v>
      </c>
      <c r="AO107" s="158">
        <f>MAX(Inputs!$E$9:$E$13)</f>
        <v>0</v>
      </c>
      <c r="AP107" s="158">
        <f>MAX(Inputs!$E$9:$E$13)</f>
        <v>0</v>
      </c>
      <c r="AQ107" s="158">
        <f>MAX(Inputs!$E$9:$E$13)</f>
        <v>0</v>
      </c>
      <c r="AR107" s="158">
        <f>MAX(Inputs!$E$9:$E$13)</f>
        <v>0</v>
      </c>
      <c r="AS107" s="158">
        <f>MAX(Inputs!$E$9:$E$13)</f>
        <v>0</v>
      </c>
      <c r="AT107" s="158">
        <f>MAX(Inputs!$E$9:$E$13)</f>
        <v>0</v>
      </c>
      <c r="AU107" s="158">
        <f>MAX(Inputs!$E$9:$E$13)</f>
        <v>0</v>
      </c>
      <c r="AV107" s="158">
        <f>MAX(Inputs!$E$9:$E$13)</f>
        <v>0</v>
      </c>
      <c r="AW107" s="158">
        <f>MAX(Inputs!$E$9:$E$13)</f>
        <v>0</v>
      </c>
      <c r="AX107" s="158">
        <f>MAX(Inputs!$E$9:$E$13)</f>
        <v>0</v>
      </c>
      <c r="AY107" s="158">
        <f>MAX(Inputs!$E$9:$E$13)</f>
        <v>0</v>
      </c>
    </row>
    <row r="108" spans="1:256">
      <c r="A108" s="157" t="s">
        <v>295</v>
      </c>
      <c r="B108" s="158">
        <f>'Health SCR'!D113</f>
        <v>0</v>
      </c>
      <c r="C108" s="158">
        <f>'Health SCR'!E113</f>
        <v>0</v>
      </c>
      <c r="D108" s="158">
        <f>'Health SCR'!F113</f>
        <v>0</v>
      </c>
      <c r="E108" s="158">
        <f>'Health SCR'!G113</f>
        <v>0</v>
      </c>
      <c r="F108" s="158">
        <f>'Health SCR'!H113</f>
        <v>0</v>
      </c>
      <c r="G108" s="158">
        <f>'Health SCR'!I113</f>
        <v>0</v>
      </c>
      <c r="H108" s="158">
        <f>'Health SCR'!J113</f>
        <v>0</v>
      </c>
      <c r="I108" s="158">
        <f>'Health SCR'!K113</f>
        <v>0</v>
      </c>
      <c r="J108" s="158">
        <f>'Health SCR'!L113</f>
        <v>0</v>
      </c>
      <c r="K108" s="158">
        <f>'Health SCR'!M113</f>
        <v>0</v>
      </c>
      <c r="L108" s="158">
        <f>'Health SCR'!N113</f>
        <v>0</v>
      </c>
      <c r="M108" s="158">
        <f>'Health SCR'!O113</f>
        <v>0</v>
      </c>
      <c r="N108" s="158">
        <f>'Health SCR'!P113</f>
        <v>0</v>
      </c>
      <c r="O108" s="158">
        <f>'Health SCR'!Q113</f>
        <v>0</v>
      </c>
      <c r="P108" s="158">
        <f>'Health SCR'!R113</f>
        <v>0</v>
      </c>
      <c r="Q108" s="158">
        <f>'Health SCR'!S113</f>
        <v>0</v>
      </c>
      <c r="R108" s="158">
        <f>'Health SCR'!T113</f>
        <v>0</v>
      </c>
      <c r="S108" s="158">
        <f>'Health SCR'!U113</f>
        <v>0</v>
      </c>
      <c r="T108" s="158">
        <f>'Health SCR'!V113</f>
        <v>0</v>
      </c>
      <c r="U108" s="158">
        <f>'Health SCR'!W113</f>
        <v>0</v>
      </c>
      <c r="V108" s="158">
        <f>'Health SCR'!X113</f>
        <v>0</v>
      </c>
      <c r="W108" s="158">
        <f>'Health SCR'!Y113</f>
        <v>0</v>
      </c>
      <c r="X108" s="158">
        <f>'Health SCR'!Z113</f>
        <v>0</v>
      </c>
      <c r="Y108" s="158">
        <f>'Health SCR'!AA113</f>
        <v>0</v>
      </c>
      <c r="Z108" s="158">
        <f>'Health SCR'!AB113</f>
        <v>0</v>
      </c>
      <c r="AA108" s="158">
        <f>'Health SCR'!AC113</f>
        <v>0</v>
      </c>
      <c r="AB108" s="158">
        <f>'Health SCR'!AD113</f>
        <v>0</v>
      </c>
      <c r="AC108" s="158">
        <f>'Health SCR'!AE113</f>
        <v>0</v>
      </c>
      <c r="AD108" s="158">
        <f>'Health SCR'!AF113</f>
        <v>0</v>
      </c>
      <c r="AE108" s="158">
        <f>'Health SCR'!AG113</f>
        <v>0</v>
      </c>
      <c r="AF108" s="158">
        <f>'Health SCR'!AH113</f>
        <v>0</v>
      </c>
      <c r="AG108" s="158">
        <f>'Health SCR'!AI113</f>
        <v>0</v>
      </c>
      <c r="AH108" s="158">
        <f>'Health SCR'!AJ113</f>
        <v>0</v>
      </c>
      <c r="AI108" s="158">
        <f>'Health SCR'!AK113</f>
        <v>0</v>
      </c>
      <c r="AJ108" s="158">
        <f>'Health SCR'!AL113</f>
        <v>0</v>
      </c>
      <c r="AK108" s="158">
        <f>'Health SCR'!AM113</f>
        <v>0</v>
      </c>
      <c r="AL108" s="158">
        <f>'Health SCR'!AN113</f>
        <v>0</v>
      </c>
      <c r="AM108" s="158">
        <f>'Health SCR'!AO113</f>
        <v>0</v>
      </c>
      <c r="AN108" s="158">
        <f>'Health SCR'!AP113</f>
        <v>0</v>
      </c>
      <c r="AO108" s="158">
        <f>'Health SCR'!AQ113</f>
        <v>0</v>
      </c>
      <c r="AP108" s="158">
        <f>'Health SCR'!AR113</f>
        <v>0</v>
      </c>
      <c r="AQ108" s="158">
        <f>'Health SCR'!AS113</f>
        <v>0</v>
      </c>
      <c r="AR108" s="158">
        <f>'Health SCR'!AT113</f>
        <v>0</v>
      </c>
      <c r="AS108" s="158">
        <f>'Health SCR'!AU113</f>
        <v>0</v>
      </c>
      <c r="AT108" s="158">
        <f>'Health SCR'!AV113</f>
        <v>0</v>
      </c>
      <c r="AU108" s="158">
        <f>'Health SCR'!AW113</f>
        <v>0</v>
      </c>
      <c r="AV108" s="158">
        <f>'Health SCR'!AX113</f>
        <v>0</v>
      </c>
      <c r="AW108" s="158">
        <f>'Health SCR'!AY113</f>
        <v>0</v>
      </c>
      <c r="AX108" s="158">
        <f>'Health SCR'!AZ113</f>
        <v>0</v>
      </c>
      <c r="AY108" s="158">
        <f>'Health SCR'!BA113</f>
        <v>0</v>
      </c>
    </row>
    <row r="109" spans="1:256">
      <c r="A109" s="157" t="s">
        <v>296</v>
      </c>
      <c r="B109" s="158">
        <f>'NonLife SCR'!D62</f>
        <v>0</v>
      </c>
      <c r="C109" s="158">
        <f>'NonLife SCR'!E62</f>
        <v>0</v>
      </c>
      <c r="D109" s="158">
        <f>'NonLife SCR'!F62</f>
        <v>0</v>
      </c>
      <c r="E109" s="158">
        <f>'NonLife SCR'!G62</f>
        <v>0</v>
      </c>
      <c r="F109" s="158">
        <f>'NonLife SCR'!H62</f>
        <v>0</v>
      </c>
      <c r="G109" s="158">
        <f>'NonLife SCR'!I62</f>
        <v>0</v>
      </c>
      <c r="H109" s="158">
        <f>'NonLife SCR'!J62</f>
        <v>0</v>
      </c>
      <c r="I109" s="158">
        <f>'NonLife SCR'!K62</f>
        <v>0</v>
      </c>
      <c r="J109" s="158">
        <f>'NonLife SCR'!L62</f>
        <v>0</v>
      </c>
      <c r="K109" s="158">
        <f>'NonLife SCR'!M62</f>
        <v>0</v>
      </c>
      <c r="L109" s="158">
        <f>'NonLife SCR'!N62</f>
        <v>0</v>
      </c>
      <c r="M109" s="158">
        <f>'NonLife SCR'!O62</f>
        <v>0</v>
      </c>
      <c r="N109" s="158">
        <f>'NonLife SCR'!P62</f>
        <v>0</v>
      </c>
      <c r="O109" s="158">
        <f>'NonLife SCR'!Q62</f>
        <v>0</v>
      </c>
      <c r="P109" s="158">
        <f>'NonLife SCR'!R62</f>
        <v>0</v>
      </c>
      <c r="Q109" s="158">
        <f>'NonLife SCR'!S62</f>
        <v>0</v>
      </c>
      <c r="R109" s="158">
        <f>'NonLife SCR'!T62</f>
        <v>0</v>
      </c>
      <c r="S109" s="158">
        <f>'NonLife SCR'!U62</f>
        <v>0</v>
      </c>
      <c r="T109" s="158">
        <f>'NonLife SCR'!V62</f>
        <v>0</v>
      </c>
      <c r="U109" s="158">
        <f>'NonLife SCR'!W62</f>
        <v>0</v>
      </c>
      <c r="V109" s="158">
        <f>'NonLife SCR'!X62</f>
        <v>0</v>
      </c>
      <c r="W109" s="158">
        <f>'NonLife SCR'!Y62</f>
        <v>0</v>
      </c>
      <c r="X109" s="158">
        <f>'NonLife SCR'!Z62</f>
        <v>0</v>
      </c>
      <c r="Y109" s="158">
        <f>'NonLife SCR'!AA62</f>
        <v>0</v>
      </c>
      <c r="Z109" s="158">
        <f>'NonLife SCR'!AB62</f>
        <v>0</v>
      </c>
      <c r="AA109" s="158">
        <f>'NonLife SCR'!AC62</f>
        <v>0</v>
      </c>
      <c r="AB109" s="158">
        <f>'NonLife SCR'!AD62</f>
        <v>0</v>
      </c>
      <c r="AC109" s="158">
        <f>'NonLife SCR'!AE62</f>
        <v>0</v>
      </c>
      <c r="AD109" s="158">
        <f>'NonLife SCR'!AF62</f>
        <v>0</v>
      </c>
      <c r="AE109" s="158">
        <f>'NonLife SCR'!AG62</f>
        <v>0</v>
      </c>
      <c r="AF109" s="158">
        <f>'NonLife SCR'!AH62</f>
        <v>0</v>
      </c>
      <c r="AG109" s="158">
        <f>'NonLife SCR'!AI62</f>
        <v>0</v>
      </c>
      <c r="AH109" s="158">
        <f>'NonLife SCR'!AJ62</f>
        <v>0</v>
      </c>
      <c r="AI109" s="158">
        <f>'NonLife SCR'!AK62</f>
        <v>0</v>
      </c>
      <c r="AJ109" s="158">
        <f>'NonLife SCR'!AL62</f>
        <v>0</v>
      </c>
      <c r="AK109" s="158">
        <f>'NonLife SCR'!AM62</f>
        <v>0</v>
      </c>
      <c r="AL109" s="158">
        <f>'NonLife SCR'!AN62</f>
        <v>0</v>
      </c>
      <c r="AM109" s="158">
        <f>'NonLife SCR'!AO62</f>
        <v>0</v>
      </c>
      <c r="AN109" s="158">
        <f>'NonLife SCR'!AP62</f>
        <v>0</v>
      </c>
      <c r="AO109" s="158">
        <f>'NonLife SCR'!AQ62</f>
        <v>0</v>
      </c>
      <c r="AP109" s="158">
        <f>'NonLife SCR'!AR62</f>
        <v>0</v>
      </c>
      <c r="AQ109" s="158">
        <f>'NonLife SCR'!AS62</f>
        <v>0</v>
      </c>
      <c r="AR109" s="158">
        <f>'NonLife SCR'!AT62</f>
        <v>0</v>
      </c>
      <c r="AS109" s="158">
        <f>'NonLife SCR'!AU62</f>
        <v>0</v>
      </c>
      <c r="AT109" s="158">
        <f>'NonLife SCR'!AV62</f>
        <v>0</v>
      </c>
      <c r="AU109" s="158">
        <f>'NonLife SCR'!AW62</f>
        <v>0</v>
      </c>
      <c r="AV109" s="158">
        <f>'NonLife SCR'!AX62</f>
        <v>0</v>
      </c>
      <c r="AW109" s="158">
        <f>'NonLife SCR'!AY62</f>
        <v>0</v>
      </c>
      <c r="AX109" s="158">
        <f>'NonLife SCR'!AZ62</f>
        <v>0</v>
      </c>
      <c r="AY109" s="158">
        <f>'NonLife SCR'!BA62</f>
        <v>0</v>
      </c>
    </row>
    <row r="110" spans="1:256" s="208" customFormat="1">
      <c r="A110" s="206" t="s">
        <v>297</v>
      </c>
      <c r="B110" s="207" t="e">
        <f t="shared" ref="B110:AG110" ca="1" si="67">IF(SUM(B100:B102)&gt;0,SUMPRODUCT(B107:B109,B100:B102)/SUM(B100:B102),0)</f>
        <v>#DIV/0!</v>
      </c>
      <c r="C110" s="207" t="e">
        <f t="shared" ca="1" si="67"/>
        <v>#DIV/0!</v>
      </c>
      <c r="D110" s="207" t="e">
        <f t="shared" ca="1" si="67"/>
        <v>#DIV/0!</v>
      </c>
      <c r="E110" s="207" t="e">
        <f t="shared" ca="1" si="67"/>
        <v>#DIV/0!</v>
      </c>
      <c r="F110" s="207" t="e">
        <f t="shared" ca="1" si="67"/>
        <v>#DIV/0!</v>
      </c>
      <c r="G110" s="207" t="e">
        <f t="shared" ca="1" si="67"/>
        <v>#DIV/0!</v>
      </c>
      <c r="H110" s="207" t="e">
        <f t="shared" ca="1" si="67"/>
        <v>#DIV/0!</v>
      </c>
      <c r="I110" s="207" t="e">
        <f t="shared" ca="1" si="67"/>
        <v>#DIV/0!</v>
      </c>
      <c r="J110" s="207" t="e">
        <f t="shared" ca="1" si="67"/>
        <v>#DIV/0!</v>
      </c>
      <c r="K110" s="207" t="e">
        <f t="shared" ca="1" si="67"/>
        <v>#DIV/0!</v>
      </c>
      <c r="L110" s="207" t="e">
        <f t="shared" ca="1" si="67"/>
        <v>#DIV/0!</v>
      </c>
      <c r="M110" s="207" t="e">
        <f t="shared" ca="1" si="67"/>
        <v>#DIV/0!</v>
      </c>
      <c r="N110" s="207" t="e">
        <f t="shared" ca="1" si="67"/>
        <v>#DIV/0!</v>
      </c>
      <c r="O110" s="207" t="e">
        <f t="shared" ca="1" si="67"/>
        <v>#DIV/0!</v>
      </c>
      <c r="P110" s="207" t="e">
        <f t="shared" ca="1" si="67"/>
        <v>#DIV/0!</v>
      </c>
      <c r="Q110" s="207" t="e">
        <f t="shared" ca="1" si="67"/>
        <v>#DIV/0!</v>
      </c>
      <c r="R110" s="207" t="e">
        <f t="shared" ca="1" si="67"/>
        <v>#DIV/0!</v>
      </c>
      <c r="S110" s="207" t="e">
        <f t="shared" ca="1" si="67"/>
        <v>#DIV/0!</v>
      </c>
      <c r="T110" s="207" t="e">
        <f t="shared" ca="1" si="67"/>
        <v>#DIV/0!</v>
      </c>
      <c r="U110" s="207" t="e">
        <f t="shared" ca="1" si="67"/>
        <v>#DIV/0!</v>
      </c>
      <c r="V110" s="207" t="e">
        <f t="shared" ca="1" si="67"/>
        <v>#DIV/0!</v>
      </c>
      <c r="W110" s="207" t="e">
        <f t="shared" ca="1" si="67"/>
        <v>#DIV/0!</v>
      </c>
      <c r="X110" s="207" t="e">
        <f t="shared" ca="1" si="67"/>
        <v>#DIV/0!</v>
      </c>
      <c r="Y110" s="207" t="e">
        <f t="shared" ca="1" si="67"/>
        <v>#DIV/0!</v>
      </c>
      <c r="Z110" s="207" t="e">
        <f t="shared" ca="1" si="67"/>
        <v>#DIV/0!</v>
      </c>
      <c r="AA110" s="207" t="e">
        <f t="shared" ca="1" si="67"/>
        <v>#DIV/0!</v>
      </c>
      <c r="AB110" s="207" t="e">
        <f t="shared" ca="1" si="67"/>
        <v>#DIV/0!</v>
      </c>
      <c r="AC110" s="207" t="e">
        <f t="shared" ca="1" si="67"/>
        <v>#DIV/0!</v>
      </c>
      <c r="AD110" s="207" t="e">
        <f t="shared" ca="1" si="67"/>
        <v>#DIV/0!</v>
      </c>
      <c r="AE110" s="207" t="e">
        <f t="shared" ca="1" si="67"/>
        <v>#DIV/0!</v>
      </c>
      <c r="AF110" s="207" t="e">
        <f t="shared" ca="1" si="67"/>
        <v>#DIV/0!</v>
      </c>
      <c r="AG110" s="207" t="e">
        <f t="shared" ca="1" si="67"/>
        <v>#DIV/0!</v>
      </c>
      <c r="AH110" s="207" t="e">
        <f t="shared" ref="AH110:AY110" ca="1" si="68">IF(SUM(AH100:AH102)&gt;0,SUMPRODUCT(AH107:AH109,AH100:AH102)/SUM(AH100:AH102),0)</f>
        <v>#DIV/0!</v>
      </c>
      <c r="AI110" s="207" t="e">
        <f t="shared" ca="1" si="68"/>
        <v>#DIV/0!</v>
      </c>
      <c r="AJ110" s="207" t="e">
        <f t="shared" ca="1" si="68"/>
        <v>#DIV/0!</v>
      </c>
      <c r="AK110" s="207" t="e">
        <f t="shared" ca="1" si="68"/>
        <v>#DIV/0!</v>
      </c>
      <c r="AL110" s="207" t="e">
        <f t="shared" ca="1" si="68"/>
        <v>#DIV/0!</v>
      </c>
      <c r="AM110" s="207" t="e">
        <f t="shared" ca="1" si="68"/>
        <v>#DIV/0!</v>
      </c>
      <c r="AN110" s="207" t="e">
        <f t="shared" ca="1" si="68"/>
        <v>#DIV/0!</v>
      </c>
      <c r="AO110" s="207" t="e">
        <f t="shared" ca="1" si="68"/>
        <v>#DIV/0!</v>
      </c>
      <c r="AP110" s="207" t="e">
        <f t="shared" ca="1" si="68"/>
        <v>#DIV/0!</v>
      </c>
      <c r="AQ110" s="207" t="e">
        <f t="shared" ca="1" si="68"/>
        <v>#DIV/0!</v>
      </c>
      <c r="AR110" s="207" t="e">
        <f t="shared" ca="1" si="68"/>
        <v>#DIV/0!</v>
      </c>
      <c r="AS110" s="207" t="e">
        <f t="shared" ca="1" si="68"/>
        <v>#DIV/0!</v>
      </c>
      <c r="AT110" s="207" t="e">
        <f t="shared" ca="1" si="68"/>
        <v>#DIV/0!</v>
      </c>
      <c r="AU110" s="207" t="e">
        <f t="shared" ca="1" si="68"/>
        <v>#DIV/0!</v>
      </c>
      <c r="AV110" s="207" t="e">
        <f t="shared" ca="1" si="68"/>
        <v>#DIV/0!</v>
      </c>
      <c r="AW110" s="207" t="e">
        <f t="shared" ca="1" si="68"/>
        <v>#DIV/0!</v>
      </c>
      <c r="AX110" s="207" t="e">
        <f t="shared" ca="1" si="68"/>
        <v>#DIV/0!</v>
      </c>
      <c r="AY110" s="207" t="e">
        <f t="shared" ca="1" si="68"/>
        <v>#DIV/0!</v>
      </c>
      <c r="AZ110" s="139"/>
      <c r="BA110" s="139"/>
      <c r="BB110" s="139"/>
      <c r="BC110" s="139"/>
      <c r="BD110" s="139"/>
      <c r="BE110" s="139"/>
      <c r="BF110" s="139"/>
      <c r="BG110" s="139"/>
      <c r="BH110" s="139"/>
      <c r="BI110" s="139"/>
      <c r="BJ110" s="139"/>
      <c r="BK110" s="139"/>
      <c r="BL110" s="139"/>
      <c r="BM110" s="139"/>
      <c r="BN110" s="139"/>
      <c r="BO110" s="139"/>
      <c r="BP110" s="139"/>
      <c r="BQ110" s="139"/>
      <c r="BR110" s="139"/>
      <c r="BS110" s="139"/>
      <c r="BT110" s="139"/>
      <c r="BU110" s="139"/>
      <c r="BV110" s="139"/>
      <c r="BW110" s="139"/>
      <c r="BX110" s="139"/>
      <c r="BY110" s="139"/>
      <c r="BZ110" s="139"/>
      <c r="CA110" s="139"/>
      <c r="CB110" s="139"/>
      <c r="CC110" s="139"/>
      <c r="CD110" s="139"/>
      <c r="CE110" s="139"/>
      <c r="CF110" s="139"/>
      <c r="CG110" s="139"/>
      <c r="CH110" s="139"/>
      <c r="CI110" s="139"/>
      <c r="CJ110" s="139"/>
      <c r="CK110" s="139"/>
      <c r="CL110" s="139"/>
      <c r="CM110" s="139"/>
      <c r="CN110" s="139"/>
      <c r="CO110" s="139"/>
      <c r="CP110" s="139"/>
      <c r="CQ110" s="139"/>
      <c r="CR110" s="139"/>
      <c r="CS110" s="139"/>
      <c r="CT110" s="139"/>
      <c r="CU110" s="139"/>
      <c r="CV110" s="139"/>
      <c r="CW110" s="139"/>
      <c r="CX110" s="139"/>
      <c r="CY110" s="139"/>
      <c r="CZ110" s="139"/>
      <c r="DA110" s="139"/>
      <c r="DB110" s="139"/>
      <c r="DC110" s="139"/>
      <c r="DD110" s="139"/>
      <c r="DE110" s="139"/>
      <c r="DF110" s="139"/>
      <c r="DG110" s="139"/>
      <c r="DH110" s="139"/>
      <c r="DI110" s="139"/>
      <c r="DJ110" s="139"/>
      <c r="DK110" s="139"/>
      <c r="DL110" s="139"/>
      <c r="DM110" s="139"/>
      <c r="DN110" s="139"/>
      <c r="DO110" s="139"/>
      <c r="DP110" s="139"/>
      <c r="DQ110" s="139"/>
      <c r="DR110" s="139"/>
      <c r="DS110" s="139"/>
      <c r="DT110" s="139"/>
      <c r="DU110" s="139"/>
      <c r="DV110" s="139"/>
      <c r="DW110" s="139"/>
      <c r="DX110" s="139"/>
      <c r="DY110" s="139"/>
      <c r="DZ110" s="139"/>
      <c r="EA110" s="139"/>
      <c r="EB110" s="139"/>
      <c r="EC110" s="139"/>
      <c r="ED110" s="139"/>
      <c r="EE110" s="139"/>
      <c r="EF110" s="139"/>
      <c r="EG110" s="139"/>
      <c r="EH110" s="139"/>
      <c r="EI110" s="139"/>
      <c r="EJ110" s="139"/>
      <c r="EK110" s="139"/>
      <c r="EL110" s="139"/>
      <c r="EM110" s="139"/>
      <c r="EN110" s="139"/>
      <c r="EO110" s="139"/>
      <c r="EP110" s="139"/>
      <c r="EQ110" s="139"/>
      <c r="ER110" s="139"/>
      <c r="ES110" s="139"/>
      <c r="ET110" s="139"/>
      <c r="EU110" s="139"/>
      <c r="EV110" s="139"/>
      <c r="EW110" s="139"/>
      <c r="EX110" s="139"/>
      <c r="EY110" s="139"/>
      <c r="EZ110" s="139"/>
      <c r="FA110" s="139"/>
      <c r="FB110" s="139"/>
      <c r="FC110" s="139"/>
      <c r="FD110" s="139"/>
      <c r="FE110" s="139"/>
      <c r="FF110" s="139"/>
      <c r="FG110" s="139"/>
      <c r="FH110" s="139"/>
      <c r="FI110" s="139"/>
      <c r="FJ110" s="139"/>
      <c r="FK110" s="139"/>
      <c r="FL110" s="139"/>
      <c r="FM110" s="139"/>
      <c r="FN110" s="139"/>
      <c r="FO110" s="139"/>
      <c r="FP110" s="139"/>
      <c r="FQ110" s="139"/>
      <c r="FR110" s="139"/>
      <c r="FS110" s="139"/>
      <c r="FT110" s="139"/>
      <c r="FU110" s="139"/>
      <c r="FV110" s="139"/>
      <c r="FW110" s="139"/>
      <c r="FX110" s="139"/>
      <c r="FY110" s="139"/>
      <c r="FZ110" s="139"/>
      <c r="GA110" s="139"/>
      <c r="GB110" s="139"/>
      <c r="GC110" s="139"/>
      <c r="GD110" s="139"/>
      <c r="GE110" s="139"/>
      <c r="GF110" s="139"/>
      <c r="GG110" s="139"/>
      <c r="GH110" s="139"/>
      <c r="GI110" s="139"/>
      <c r="GJ110" s="139"/>
      <c r="GK110" s="139"/>
      <c r="GL110" s="139"/>
      <c r="GM110" s="139"/>
      <c r="GN110" s="139"/>
      <c r="GO110" s="139"/>
      <c r="GP110" s="139"/>
      <c r="GQ110" s="139"/>
      <c r="GR110" s="139"/>
      <c r="GS110" s="139"/>
      <c r="GT110" s="139"/>
      <c r="GU110" s="139"/>
      <c r="GV110" s="139"/>
      <c r="GW110" s="139"/>
      <c r="GX110" s="139"/>
      <c r="GY110" s="139"/>
      <c r="GZ110" s="139"/>
      <c r="HA110" s="139"/>
      <c r="HB110" s="139"/>
      <c r="HC110" s="139"/>
      <c r="HD110" s="139"/>
      <c r="HE110" s="139"/>
      <c r="HF110" s="139"/>
      <c r="HG110" s="139"/>
      <c r="HH110" s="139"/>
      <c r="HI110" s="139"/>
      <c r="HJ110" s="139"/>
      <c r="HK110" s="139"/>
      <c r="HL110" s="139"/>
      <c r="HM110" s="139"/>
      <c r="HN110" s="139"/>
      <c r="HO110" s="139"/>
      <c r="HP110" s="139"/>
      <c r="HQ110" s="139"/>
      <c r="HR110" s="139"/>
      <c r="HS110" s="139"/>
      <c r="HT110" s="139"/>
      <c r="HU110" s="139"/>
      <c r="HV110" s="139"/>
      <c r="HW110" s="139"/>
      <c r="HX110" s="139"/>
      <c r="HY110" s="139"/>
      <c r="HZ110" s="139"/>
      <c r="IA110" s="139"/>
      <c r="IB110" s="139"/>
      <c r="IC110" s="139"/>
      <c r="ID110" s="139"/>
      <c r="IE110" s="139"/>
      <c r="IF110" s="139"/>
      <c r="IG110" s="139"/>
      <c r="IH110" s="139"/>
      <c r="II110" s="139"/>
      <c r="IJ110" s="139"/>
      <c r="IK110" s="139"/>
      <c r="IL110" s="139"/>
      <c r="IM110" s="139"/>
      <c r="IN110" s="139"/>
      <c r="IO110" s="139"/>
      <c r="IP110" s="139"/>
      <c r="IQ110" s="139"/>
      <c r="IR110" s="139"/>
      <c r="IS110" s="139"/>
      <c r="IT110" s="139"/>
      <c r="IU110" s="139"/>
      <c r="IV110" s="139"/>
    </row>
    <row r="112" spans="1:256" ht="15">
      <c r="B112" s="154">
        <v>1</v>
      </c>
      <c r="C112" s="154">
        <v>2</v>
      </c>
      <c r="D112" s="154">
        <v>3</v>
      </c>
      <c r="E112" s="154">
        <v>4</v>
      </c>
      <c r="F112" s="154">
        <v>5</v>
      </c>
      <c r="G112" s="154">
        <v>6</v>
      </c>
      <c r="H112" s="154">
        <v>7</v>
      </c>
      <c r="I112" s="154">
        <v>8</v>
      </c>
      <c r="J112" s="154">
        <v>9</v>
      </c>
      <c r="K112" s="154">
        <v>10</v>
      </c>
      <c r="L112" s="154">
        <v>11</v>
      </c>
      <c r="M112" s="154">
        <v>12</v>
      </c>
      <c r="N112" s="154">
        <v>13</v>
      </c>
      <c r="O112" s="154">
        <v>14</v>
      </c>
      <c r="P112" s="154">
        <v>15</v>
      </c>
      <c r="Q112" s="154">
        <v>16</v>
      </c>
      <c r="R112" s="154">
        <v>17</v>
      </c>
      <c r="S112" s="154">
        <v>18</v>
      </c>
      <c r="T112" s="154">
        <v>19</v>
      </c>
      <c r="U112" s="154">
        <v>20</v>
      </c>
      <c r="V112" s="154">
        <v>21</v>
      </c>
      <c r="W112" s="154">
        <v>22</v>
      </c>
      <c r="X112" s="154">
        <v>23</v>
      </c>
      <c r="Y112" s="154">
        <v>24</v>
      </c>
      <c r="Z112" s="154">
        <v>25</v>
      </c>
      <c r="AA112" s="154">
        <v>26</v>
      </c>
      <c r="AB112" s="154">
        <v>27</v>
      </c>
      <c r="AC112" s="154">
        <v>28</v>
      </c>
      <c r="AD112" s="154">
        <v>29</v>
      </c>
      <c r="AE112" s="154">
        <v>30</v>
      </c>
      <c r="AF112" s="154">
        <v>31</v>
      </c>
      <c r="AG112" s="154">
        <v>32</v>
      </c>
      <c r="AH112" s="154">
        <v>33</v>
      </c>
      <c r="AI112" s="154">
        <v>34</v>
      </c>
      <c r="AJ112" s="154">
        <v>35</v>
      </c>
      <c r="AK112" s="154">
        <v>36</v>
      </c>
      <c r="AL112" s="154">
        <v>37</v>
      </c>
      <c r="AM112" s="154">
        <v>38</v>
      </c>
      <c r="AN112" s="154">
        <v>39</v>
      </c>
      <c r="AO112" s="154">
        <v>40</v>
      </c>
      <c r="AP112" s="154">
        <v>41</v>
      </c>
      <c r="AQ112" s="154">
        <v>42</v>
      </c>
      <c r="AR112" s="154">
        <v>43</v>
      </c>
      <c r="AS112" s="154">
        <v>44</v>
      </c>
      <c r="AT112" s="154">
        <v>45</v>
      </c>
      <c r="AU112" s="154">
        <v>46</v>
      </c>
      <c r="AV112" s="154">
        <v>47</v>
      </c>
      <c r="AW112" s="154">
        <v>48</v>
      </c>
      <c r="AX112" s="154">
        <v>49</v>
      </c>
      <c r="AY112" s="154">
        <v>50</v>
      </c>
    </row>
    <row r="113" spans="1:53" s="243" customFormat="1">
      <c r="A113" s="886">
        <v>1</v>
      </c>
      <c r="B113" s="158">
        <f ca="1">IF($A113&gt;B$112,0,IF($A113=B$112,OFFSET(Inputs!$B$30,0,B$112-1),OFFSET(Inputs!$B$30,0,$A113-1)*IF((B$112-$A113+1)*12-Inputs!$E$8&lt;=0,1,IF(Inputs!$E$8&lt;=(B$112-$A113)*12,0,MOD(Inputs!$E$8,12)/12))))</f>
        <v>0</v>
      </c>
      <c r="C113" s="158">
        <f ca="1">IF($A113&gt;C$112,0,IF($A113=C$112,OFFSET(Inputs!$B$30,0,C$112-1),OFFSET(Inputs!$B$30,0,$A113-1)*IF((C$112-$A113+1)*12-Inputs!$E$8&lt;=0,1,IF(Inputs!$E$8&lt;=(C$112-$A113)*12,0,MOD(Inputs!$E$8,12)/12))))</f>
        <v>0</v>
      </c>
      <c r="D113" s="158">
        <f ca="1">IF($A113&gt;D$112,0,IF($A113=D$112,OFFSET(Inputs!$B$30,0,D$112-1),OFFSET(Inputs!$B$30,0,$A113-1)*IF((D$112-$A113+1)*12-Inputs!$E$8&lt;=0,1,IF(Inputs!$E$8&lt;=(D$112-$A113)*12,0,MOD(Inputs!$E$8,12)/12))))</f>
        <v>0</v>
      </c>
      <c r="E113" s="158">
        <f ca="1">IF($A113&gt;E$112,0,IF($A113=E$112,OFFSET(Inputs!$B$30,0,E$112-1),OFFSET(Inputs!$B$30,0,$A113-1)*IF((E$112-$A113+1)*12-Inputs!$E$8&lt;=0,1,IF(Inputs!$E$8&lt;=(E$112-$A113)*12,0,MOD(Inputs!$E$8,12)/12))))</f>
        <v>0</v>
      </c>
      <c r="F113" s="158">
        <f ca="1">IF($A113&gt;F$112,0,IF($A113=F$112,OFFSET(Inputs!$B$30,0,F$112-1),OFFSET(Inputs!$B$30,0,$A113-1)*IF((F$112-$A113+1)*12-Inputs!$E$8&lt;=0,1,IF(Inputs!$E$8&lt;=(F$112-$A113)*12,0,MOD(Inputs!$E$8,12)/12))))</f>
        <v>0</v>
      </c>
      <c r="G113" s="158">
        <f ca="1">IF($A113&gt;G$112,0,IF($A113=G$112,OFFSET(Inputs!$B$30,0,G$112-1),OFFSET(Inputs!$B$30,0,$A113-1)*IF((G$112-$A113+1)*12-Inputs!$E$8&lt;=0,1,IF(Inputs!$E$8&lt;=(G$112-$A113)*12,0,MOD(Inputs!$E$8,12)/12))))</f>
        <v>0</v>
      </c>
      <c r="H113" s="158">
        <f ca="1">IF($A113&gt;H$112,0,IF($A113=H$112,OFFSET(Inputs!$B$30,0,H$112-1),OFFSET(Inputs!$B$30,0,$A113-1)*IF((H$112-$A113+1)*12-Inputs!$E$8&lt;=0,1,IF(Inputs!$E$8&lt;=(H$112-$A113)*12,0,MOD(Inputs!$E$8,12)/12))))</f>
        <v>0</v>
      </c>
      <c r="I113" s="158">
        <f ca="1">IF($A113&gt;I$112,0,IF($A113=I$112,OFFSET(Inputs!$B$30,0,I$112-1),OFFSET(Inputs!$B$30,0,$A113-1)*IF((I$112-$A113+1)*12-Inputs!$E$8&lt;=0,1,IF(Inputs!$E$8&lt;=(I$112-$A113)*12,0,MOD(Inputs!$E$8,12)/12))))</f>
        <v>0</v>
      </c>
      <c r="J113" s="158">
        <f ca="1">IF($A113&gt;J$112,0,IF($A113=J$112,OFFSET(Inputs!$B$30,0,J$112-1),OFFSET(Inputs!$B$30,0,$A113-1)*IF((J$112-$A113+1)*12-Inputs!$E$8&lt;=0,1,IF(Inputs!$E$8&lt;=(J$112-$A113)*12,0,MOD(Inputs!$E$8,12)/12))))</f>
        <v>0</v>
      </c>
      <c r="K113" s="158">
        <f ca="1">IF($A113&gt;K$112,0,IF($A113=K$112,OFFSET(Inputs!$B$30,0,K$112-1),OFFSET(Inputs!$B$30,0,$A113-1)*IF((K$112-$A113+1)*12-Inputs!$E$8&lt;=0,1,IF(Inputs!$E$8&lt;=(K$112-$A113)*12,0,MOD(Inputs!$E$8,12)/12))))</f>
        <v>0</v>
      </c>
      <c r="L113" s="158">
        <f ca="1">IF($A113&gt;L$112,0,IF($A113=L$112,OFFSET(Inputs!$B$30,0,L$112-1),OFFSET(Inputs!$B$30,0,$A113-1)*IF((L$112-$A113+1)*12-Inputs!$E$8&lt;=0,1,IF(Inputs!$E$8&lt;=(L$112-$A113)*12,0,MOD(Inputs!$E$8,12)/12))))</f>
        <v>0</v>
      </c>
      <c r="M113" s="158">
        <f ca="1">IF($A113&gt;M$112,0,IF($A113=M$112,OFFSET(Inputs!$B$30,0,M$112-1),OFFSET(Inputs!$B$30,0,$A113-1)*IF((M$112-$A113+1)*12-Inputs!$E$8&lt;=0,1,IF(Inputs!$E$8&lt;=(M$112-$A113)*12,0,MOD(Inputs!$E$8,12)/12))))</f>
        <v>0</v>
      </c>
      <c r="N113" s="158">
        <f ca="1">IF($A113&gt;N$112,0,IF($A113=N$112,OFFSET(Inputs!$B$30,0,N$112-1),OFFSET(Inputs!$B$30,0,$A113-1)*IF((N$112-$A113+1)*12-Inputs!$E$8&lt;=0,1,IF(Inputs!$E$8&lt;=(N$112-$A113)*12,0,MOD(Inputs!$E$8,12)/12))))</f>
        <v>0</v>
      </c>
      <c r="O113" s="158">
        <f ca="1">IF($A113&gt;O$112,0,IF($A113=O$112,OFFSET(Inputs!$B$30,0,O$112-1),OFFSET(Inputs!$B$30,0,$A113-1)*IF((O$112-$A113+1)*12-Inputs!$E$8&lt;=0,1,IF(Inputs!$E$8&lt;=(O$112-$A113)*12,0,MOD(Inputs!$E$8,12)/12))))</f>
        <v>0</v>
      </c>
      <c r="P113" s="158">
        <f ca="1">IF($A113&gt;P$112,0,IF($A113=P$112,OFFSET(Inputs!$B$30,0,P$112-1),OFFSET(Inputs!$B$30,0,$A113-1)*IF((P$112-$A113+1)*12-Inputs!$E$8&lt;=0,1,IF(Inputs!$E$8&lt;=(P$112-$A113)*12,0,MOD(Inputs!$E$8,12)/12))))</f>
        <v>0</v>
      </c>
      <c r="Q113" s="158">
        <f ca="1">IF($A113&gt;Q$112,0,IF($A113=Q$112,OFFSET(Inputs!$B$30,0,Q$112-1),OFFSET(Inputs!$B$30,0,$A113-1)*IF((Q$112-$A113+1)*12-Inputs!$E$8&lt;=0,1,IF(Inputs!$E$8&lt;=(Q$112-$A113)*12,0,MOD(Inputs!$E$8,12)/12))))</f>
        <v>0</v>
      </c>
      <c r="R113" s="158">
        <f ca="1">IF($A113&gt;R$112,0,IF($A113=R$112,OFFSET(Inputs!$B$30,0,R$112-1),OFFSET(Inputs!$B$30,0,$A113-1)*IF((R$112-$A113+1)*12-Inputs!$E$8&lt;=0,1,IF(Inputs!$E$8&lt;=(R$112-$A113)*12,0,MOD(Inputs!$E$8,12)/12))))</f>
        <v>0</v>
      </c>
      <c r="S113" s="158">
        <f ca="1">IF($A113&gt;S$112,0,IF($A113=S$112,OFFSET(Inputs!$B$30,0,S$112-1),OFFSET(Inputs!$B$30,0,$A113-1)*IF((S$112-$A113+1)*12-Inputs!$E$8&lt;=0,1,IF(Inputs!$E$8&lt;=(S$112-$A113)*12,0,MOD(Inputs!$E$8,12)/12))))</f>
        <v>0</v>
      </c>
      <c r="T113" s="158">
        <f ca="1">IF($A113&gt;T$112,0,IF($A113=T$112,OFFSET(Inputs!$B$30,0,T$112-1),OFFSET(Inputs!$B$30,0,$A113-1)*IF((T$112-$A113+1)*12-Inputs!$E$8&lt;=0,1,IF(Inputs!$E$8&lt;=(T$112-$A113)*12,0,MOD(Inputs!$E$8,12)/12))))</f>
        <v>0</v>
      </c>
      <c r="U113" s="158">
        <f ca="1">IF($A113&gt;U$112,0,IF($A113=U$112,OFFSET(Inputs!$B$30,0,U$112-1),OFFSET(Inputs!$B$30,0,$A113-1)*IF((U$112-$A113+1)*12-Inputs!$E$8&lt;=0,1,IF(Inputs!$E$8&lt;=(U$112-$A113)*12,0,MOD(Inputs!$E$8,12)/12))))</f>
        <v>0</v>
      </c>
      <c r="V113" s="158">
        <f ca="1">IF($A113&gt;V$112,0,IF($A113=V$112,OFFSET(Inputs!$B$30,0,V$112-1),OFFSET(Inputs!$B$30,0,$A113-1)*IF((V$112-$A113+1)*12-Inputs!$E$8&lt;=0,1,IF(Inputs!$E$8&lt;=(V$112-$A113)*12,0,MOD(Inputs!$E$8,12)/12))))</f>
        <v>0</v>
      </c>
      <c r="W113" s="158">
        <f ca="1">IF($A113&gt;W$112,0,IF($A113=W$112,OFFSET(Inputs!$B$30,0,W$112-1),OFFSET(Inputs!$B$30,0,$A113-1)*IF((W$112-$A113+1)*12-Inputs!$E$8&lt;=0,1,IF(Inputs!$E$8&lt;=(W$112-$A113)*12,0,MOD(Inputs!$E$8,12)/12))))</f>
        <v>0</v>
      </c>
      <c r="X113" s="158">
        <f ca="1">IF($A113&gt;X$112,0,IF($A113=X$112,OFFSET(Inputs!$B$30,0,X$112-1),OFFSET(Inputs!$B$30,0,$A113-1)*IF((X$112-$A113+1)*12-Inputs!$E$8&lt;=0,1,IF(Inputs!$E$8&lt;=(X$112-$A113)*12,0,MOD(Inputs!$E$8,12)/12))))</f>
        <v>0</v>
      </c>
      <c r="Y113" s="158">
        <f ca="1">IF($A113&gt;Y$112,0,IF($A113=Y$112,OFFSET(Inputs!$B$30,0,Y$112-1),OFFSET(Inputs!$B$30,0,$A113-1)*IF((Y$112-$A113+1)*12-Inputs!$E$8&lt;=0,1,IF(Inputs!$E$8&lt;=(Y$112-$A113)*12,0,MOD(Inputs!$E$8,12)/12))))</f>
        <v>0</v>
      </c>
      <c r="Z113" s="158">
        <f ca="1">IF($A113&gt;Z$112,0,IF($A113=Z$112,OFFSET(Inputs!$B$30,0,Z$112-1),OFFSET(Inputs!$B$30,0,$A113-1)*IF((Z$112-$A113+1)*12-Inputs!$E$8&lt;=0,1,IF(Inputs!$E$8&lt;=(Z$112-$A113)*12,0,MOD(Inputs!$E$8,12)/12))))</f>
        <v>0</v>
      </c>
      <c r="AA113" s="158">
        <f ca="1">IF($A113&gt;AA$112,0,IF($A113=AA$112,OFFSET(Inputs!$B$30,0,AA$112-1),OFFSET(Inputs!$B$30,0,$A113-1)*IF((AA$112-$A113+1)*12-Inputs!$E$8&lt;=0,1,IF(Inputs!$E$8&lt;=(AA$112-$A113)*12,0,MOD(Inputs!$E$8,12)/12))))</f>
        <v>0</v>
      </c>
      <c r="AB113" s="158">
        <f ca="1">IF($A113&gt;AB$112,0,IF($A113=AB$112,OFFSET(Inputs!$B$30,0,AB$112-1),OFFSET(Inputs!$B$30,0,$A113-1)*IF((AB$112-$A113+1)*12-Inputs!$E$8&lt;=0,1,IF(Inputs!$E$8&lt;=(AB$112-$A113)*12,0,MOD(Inputs!$E$8,12)/12))))</f>
        <v>0</v>
      </c>
      <c r="AC113" s="158">
        <f ca="1">IF($A113&gt;AC$112,0,IF($A113=AC$112,OFFSET(Inputs!$B$30,0,AC$112-1),OFFSET(Inputs!$B$30,0,$A113-1)*IF((AC$112-$A113+1)*12-Inputs!$E$8&lt;=0,1,IF(Inputs!$E$8&lt;=(AC$112-$A113)*12,0,MOD(Inputs!$E$8,12)/12))))</f>
        <v>0</v>
      </c>
      <c r="AD113" s="158">
        <f ca="1">IF($A113&gt;AD$112,0,IF($A113=AD$112,OFFSET(Inputs!$B$30,0,AD$112-1),OFFSET(Inputs!$B$30,0,$A113-1)*IF((AD$112-$A113+1)*12-Inputs!$E$8&lt;=0,1,IF(Inputs!$E$8&lt;=(AD$112-$A113)*12,0,MOD(Inputs!$E$8,12)/12))))</f>
        <v>0</v>
      </c>
      <c r="AE113" s="158">
        <f ca="1">IF($A113&gt;AE$112,0,IF($A113=AE$112,OFFSET(Inputs!$B$30,0,AE$112-1),OFFSET(Inputs!$B$30,0,$A113-1)*IF((AE$112-$A113+1)*12-Inputs!$E$8&lt;=0,1,IF(Inputs!$E$8&lt;=(AE$112-$A113)*12,0,MOD(Inputs!$E$8,12)/12))))</f>
        <v>0</v>
      </c>
      <c r="AF113" s="158">
        <f ca="1">IF($A113&gt;AF$112,0,IF($A113=AF$112,OFFSET(Inputs!$B$30,0,AF$112-1),OFFSET(Inputs!$B$30,0,$A113-1)*IF((AF$112-$A113+1)*12-Inputs!$E$8&lt;=0,1,IF(Inputs!$E$8&lt;=(AF$112-$A113)*12,0,MOD(Inputs!$E$8,12)/12))))</f>
        <v>0</v>
      </c>
      <c r="AG113" s="158">
        <f ca="1">IF($A113&gt;AG$112,0,IF($A113=AG$112,OFFSET(Inputs!$B$30,0,AG$112-1),OFFSET(Inputs!$B$30,0,$A113-1)*IF((AG$112-$A113+1)*12-Inputs!$E$8&lt;=0,1,IF(Inputs!$E$8&lt;=(AG$112-$A113)*12,0,MOD(Inputs!$E$8,12)/12))))</f>
        <v>0</v>
      </c>
      <c r="AH113" s="158">
        <f ca="1">IF($A113&gt;AH$112,0,IF($A113=AH$112,OFFSET(Inputs!$B$30,0,AH$112-1),OFFSET(Inputs!$B$30,0,$A113-1)*IF((AH$112-$A113+1)*12-Inputs!$E$8&lt;=0,1,IF(Inputs!$E$8&lt;=(AH$112-$A113)*12,0,MOD(Inputs!$E$8,12)/12))))</f>
        <v>0</v>
      </c>
      <c r="AI113" s="158">
        <f ca="1">IF($A113&gt;AI$112,0,IF($A113=AI$112,OFFSET(Inputs!$B$30,0,AI$112-1),OFFSET(Inputs!$B$30,0,$A113-1)*IF((AI$112-$A113+1)*12-Inputs!$E$8&lt;=0,1,IF(Inputs!$E$8&lt;=(AI$112-$A113)*12,0,MOD(Inputs!$E$8,12)/12))))</f>
        <v>0</v>
      </c>
      <c r="AJ113" s="158">
        <f ca="1">IF($A113&gt;AJ$112,0,IF($A113=AJ$112,OFFSET(Inputs!$B$30,0,AJ$112-1),OFFSET(Inputs!$B$30,0,$A113-1)*IF((AJ$112-$A113+1)*12-Inputs!$E$8&lt;=0,1,IF(Inputs!$E$8&lt;=(AJ$112-$A113)*12,0,MOD(Inputs!$E$8,12)/12))))</f>
        <v>0</v>
      </c>
      <c r="AK113" s="158">
        <f ca="1">IF($A113&gt;AK$112,0,IF($A113=AK$112,OFFSET(Inputs!$B$30,0,AK$112-1),OFFSET(Inputs!$B$30,0,$A113-1)*IF((AK$112-$A113+1)*12-Inputs!$E$8&lt;=0,1,IF(Inputs!$E$8&lt;=(AK$112-$A113)*12,0,MOD(Inputs!$E$8,12)/12))))</f>
        <v>0</v>
      </c>
      <c r="AL113" s="158">
        <f ca="1">IF($A113&gt;AL$112,0,IF($A113=AL$112,OFFSET(Inputs!$B$30,0,AL$112-1),OFFSET(Inputs!$B$30,0,$A113-1)*IF((AL$112-$A113+1)*12-Inputs!$E$8&lt;=0,1,IF(Inputs!$E$8&lt;=(AL$112-$A113)*12,0,MOD(Inputs!$E$8,12)/12))))</f>
        <v>0</v>
      </c>
      <c r="AM113" s="158">
        <f ca="1">IF($A113&gt;AM$112,0,IF($A113=AM$112,OFFSET(Inputs!$B$30,0,AM$112-1),OFFSET(Inputs!$B$30,0,$A113-1)*IF((AM$112-$A113+1)*12-Inputs!$E$8&lt;=0,1,IF(Inputs!$E$8&lt;=(AM$112-$A113)*12,0,MOD(Inputs!$E$8,12)/12))))</f>
        <v>0</v>
      </c>
      <c r="AN113" s="158">
        <f ca="1">IF($A113&gt;AN$112,0,IF($A113=AN$112,OFFSET(Inputs!$B$30,0,AN$112-1),OFFSET(Inputs!$B$30,0,$A113-1)*IF((AN$112-$A113+1)*12-Inputs!$E$8&lt;=0,1,IF(Inputs!$E$8&lt;=(AN$112-$A113)*12,0,MOD(Inputs!$E$8,12)/12))))</f>
        <v>0</v>
      </c>
      <c r="AO113" s="158">
        <f ca="1">IF($A113&gt;AO$112,0,IF($A113=AO$112,OFFSET(Inputs!$B$30,0,AO$112-1),OFFSET(Inputs!$B$30,0,$A113-1)*IF((AO$112-$A113+1)*12-Inputs!$E$8&lt;=0,1,IF(Inputs!$E$8&lt;=(AO$112-$A113)*12,0,MOD(Inputs!$E$8,12)/12))))</f>
        <v>0</v>
      </c>
      <c r="AP113" s="158">
        <f ca="1">IF($A113&gt;AP$112,0,IF($A113=AP$112,OFFSET(Inputs!$B$30,0,AP$112-1),OFFSET(Inputs!$B$30,0,$A113-1)*IF((AP$112-$A113+1)*12-Inputs!$E$8&lt;=0,1,IF(Inputs!$E$8&lt;=(AP$112-$A113)*12,0,MOD(Inputs!$E$8,12)/12))))</f>
        <v>0</v>
      </c>
      <c r="AQ113" s="158">
        <f ca="1">IF($A113&gt;AQ$112,0,IF($A113=AQ$112,OFFSET(Inputs!$B$30,0,AQ$112-1),OFFSET(Inputs!$B$30,0,$A113-1)*IF((AQ$112-$A113+1)*12-Inputs!$E$8&lt;=0,1,IF(Inputs!$E$8&lt;=(AQ$112-$A113)*12,0,MOD(Inputs!$E$8,12)/12))))</f>
        <v>0</v>
      </c>
      <c r="AR113" s="158">
        <f ca="1">IF($A113&gt;AR$112,0,IF($A113=AR$112,OFFSET(Inputs!$B$30,0,AR$112-1),OFFSET(Inputs!$B$30,0,$A113-1)*IF((AR$112-$A113+1)*12-Inputs!$E$8&lt;=0,1,IF(Inputs!$E$8&lt;=(AR$112-$A113)*12,0,MOD(Inputs!$E$8,12)/12))))</f>
        <v>0</v>
      </c>
      <c r="AS113" s="158">
        <f ca="1">IF($A113&gt;AS$112,0,IF($A113=AS$112,OFFSET(Inputs!$B$30,0,AS$112-1),OFFSET(Inputs!$B$30,0,$A113-1)*IF((AS$112-$A113+1)*12-Inputs!$E$8&lt;=0,1,IF(Inputs!$E$8&lt;=(AS$112-$A113)*12,0,MOD(Inputs!$E$8,12)/12))))</f>
        <v>0</v>
      </c>
      <c r="AT113" s="158">
        <f ca="1">IF($A113&gt;AT$112,0,IF($A113=AT$112,OFFSET(Inputs!$B$30,0,AT$112-1),OFFSET(Inputs!$B$30,0,$A113-1)*IF((AT$112-$A113+1)*12-Inputs!$E$8&lt;=0,1,IF(Inputs!$E$8&lt;=(AT$112-$A113)*12,0,MOD(Inputs!$E$8,12)/12))))</f>
        <v>0</v>
      </c>
      <c r="AU113" s="158">
        <f ca="1">IF($A113&gt;AU$112,0,IF($A113=AU$112,OFFSET(Inputs!$B$30,0,AU$112-1),OFFSET(Inputs!$B$30,0,$A113-1)*IF((AU$112-$A113+1)*12-Inputs!$E$8&lt;=0,1,IF(Inputs!$E$8&lt;=(AU$112-$A113)*12,0,MOD(Inputs!$E$8,12)/12))))</f>
        <v>0</v>
      </c>
      <c r="AV113" s="158">
        <f ca="1">IF($A113&gt;AV$112,0,IF($A113=AV$112,OFFSET(Inputs!$B$30,0,AV$112-1),OFFSET(Inputs!$B$30,0,$A113-1)*IF((AV$112-$A113+1)*12-Inputs!$E$8&lt;=0,1,IF(Inputs!$E$8&lt;=(AV$112-$A113)*12,0,MOD(Inputs!$E$8,12)/12))))</f>
        <v>0</v>
      </c>
      <c r="AW113" s="158">
        <f ca="1">IF($A113&gt;AW$112,0,IF($A113=AW$112,OFFSET(Inputs!$B$30,0,AW$112-1),OFFSET(Inputs!$B$30,0,$A113-1)*IF((AW$112-$A113+1)*12-Inputs!$E$8&lt;=0,1,IF(Inputs!$E$8&lt;=(AW$112-$A113)*12,0,MOD(Inputs!$E$8,12)/12))))</f>
        <v>0</v>
      </c>
      <c r="AX113" s="158">
        <f ca="1">IF($A113&gt;AX$112,0,IF($A113=AX$112,OFFSET(Inputs!$B$30,0,AX$112-1),OFFSET(Inputs!$B$30,0,$A113-1)*IF((AX$112-$A113+1)*12-Inputs!$E$8&lt;=0,1,IF(Inputs!$E$8&lt;=(AX$112-$A113)*12,0,MOD(Inputs!$E$8,12)/12))))</f>
        <v>0</v>
      </c>
      <c r="AY113" s="158">
        <f ca="1">IF($A113&gt;AY$112,0,IF($A113=AY$112,OFFSET(Inputs!$B$30,0,AY$112-1),OFFSET(Inputs!$B$30,0,$A113-1)*IF((AY$112-$A113+1)*12-Inputs!$E$8&lt;=0,1,IF(Inputs!$E$8&lt;=(AY$112-$A113)*12,0,MOD(Inputs!$E$8,12)/12))))</f>
        <v>0</v>
      </c>
      <c r="AZ113" s="139"/>
      <c r="BA113" s="139"/>
    </row>
    <row r="114" spans="1:53" s="286" customFormat="1" outlineLevel="1">
      <c r="A114" s="886">
        <v>2</v>
      </c>
      <c r="B114" s="158">
        <f ca="1">IF($A114&gt;B$112,0,IF($A114=B$112,OFFSET(Inputs!$B$30,0,B$112-1),OFFSET(Inputs!$B$30,0,$A114-1)*IF((B$112-$A114+1)*12-Inputs!$E$8&lt;=0,1,IF(Inputs!$E$8&lt;=(B$112-$A114)*12,0,MOD(Inputs!$E$8,12)/12))))</f>
        <v>0</v>
      </c>
      <c r="C114" s="158">
        <f ca="1">IF($A114&gt;C$112,0,IF($A114=C$112,OFFSET(Inputs!$B$30,0,C$112-1),OFFSET(Inputs!$B$30,0,$A114-1)*IF((C$112-$A114+1)*12-Inputs!$E$8&lt;=0,1,IF(Inputs!$E$8&lt;=(C$112-$A114)*12,0,MOD(Inputs!$E$8,12)/12))))</f>
        <v>0</v>
      </c>
      <c r="D114" s="158">
        <f ca="1">IF($A114&gt;D$112,0,IF($A114=D$112,OFFSET(Inputs!$B$30,0,D$112-1),OFFSET(Inputs!$B$30,0,$A114-1)*IF((D$112-$A114+1)*12-Inputs!$E$8&lt;=0,1,IF(Inputs!$E$8&lt;=(D$112-$A114)*12,0,MOD(Inputs!$E$8,12)/12))))</f>
        <v>0</v>
      </c>
      <c r="E114" s="158">
        <f ca="1">IF($A114&gt;E$112,0,IF($A114=E$112,OFFSET(Inputs!$B$30,0,E$112-1),OFFSET(Inputs!$B$30,0,$A114-1)*IF((E$112-$A114+1)*12-Inputs!$E$8&lt;=0,1,IF(Inputs!$E$8&lt;=(E$112-$A114)*12,0,MOD(Inputs!$E$8,12)/12))))</f>
        <v>0</v>
      </c>
      <c r="F114" s="158">
        <f ca="1">IF($A114&gt;F$112,0,IF($A114=F$112,OFFSET(Inputs!$B$30,0,F$112-1),OFFSET(Inputs!$B$30,0,$A114-1)*IF((F$112-$A114+1)*12-Inputs!$E$8&lt;=0,1,IF(Inputs!$E$8&lt;=(F$112-$A114)*12,0,MOD(Inputs!$E$8,12)/12))))</f>
        <v>0</v>
      </c>
      <c r="G114" s="158">
        <f ca="1">IF($A114&gt;G$112,0,IF($A114=G$112,OFFSET(Inputs!$B$30,0,G$112-1),OFFSET(Inputs!$B$30,0,$A114-1)*IF((G$112-$A114+1)*12-Inputs!$E$8&lt;=0,1,IF(Inputs!$E$8&lt;=(G$112-$A114)*12,0,MOD(Inputs!$E$8,12)/12))))</f>
        <v>0</v>
      </c>
      <c r="H114" s="158">
        <f ca="1">IF($A114&gt;H$112,0,IF($A114=H$112,OFFSET(Inputs!$B$30,0,H$112-1),OFFSET(Inputs!$B$30,0,$A114-1)*IF((H$112-$A114+1)*12-Inputs!$E$8&lt;=0,1,IF(Inputs!$E$8&lt;=(H$112-$A114)*12,0,MOD(Inputs!$E$8,12)/12))))</f>
        <v>0</v>
      </c>
      <c r="I114" s="158">
        <f ca="1">IF($A114&gt;I$112,0,IF($A114=I$112,OFFSET(Inputs!$B$30,0,I$112-1),OFFSET(Inputs!$B$30,0,$A114-1)*IF((I$112-$A114+1)*12-Inputs!$E$8&lt;=0,1,IF(Inputs!$E$8&lt;=(I$112-$A114)*12,0,MOD(Inputs!$E$8,12)/12))))</f>
        <v>0</v>
      </c>
      <c r="J114" s="158">
        <f ca="1">IF($A114&gt;J$112,0,IF($A114=J$112,OFFSET(Inputs!$B$30,0,J$112-1),OFFSET(Inputs!$B$30,0,$A114-1)*IF((J$112-$A114+1)*12-Inputs!$E$8&lt;=0,1,IF(Inputs!$E$8&lt;=(J$112-$A114)*12,0,MOD(Inputs!$E$8,12)/12))))</f>
        <v>0</v>
      </c>
      <c r="K114" s="158">
        <f ca="1">IF($A114&gt;K$112,0,IF($A114=K$112,OFFSET(Inputs!$B$30,0,K$112-1),OFFSET(Inputs!$B$30,0,$A114-1)*IF((K$112-$A114+1)*12-Inputs!$E$8&lt;=0,1,IF(Inputs!$E$8&lt;=(K$112-$A114)*12,0,MOD(Inputs!$E$8,12)/12))))</f>
        <v>0</v>
      </c>
      <c r="L114" s="158">
        <f ca="1">IF($A114&gt;L$112,0,IF($A114=L$112,OFFSET(Inputs!$B$30,0,L$112-1),OFFSET(Inputs!$B$30,0,$A114-1)*IF((L$112-$A114+1)*12-Inputs!$E$8&lt;=0,1,IF(Inputs!$E$8&lt;=(L$112-$A114)*12,0,MOD(Inputs!$E$8,12)/12))))</f>
        <v>0</v>
      </c>
      <c r="M114" s="158">
        <f ca="1">IF($A114&gt;M$112,0,IF($A114=M$112,OFFSET(Inputs!$B$30,0,M$112-1),OFFSET(Inputs!$B$30,0,$A114-1)*IF((M$112-$A114+1)*12-Inputs!$E$8&lt;=0,1,IF(Inputs!$E$8&lt;=(M$112-$A114)*12,0,MOD(Inputs!$E$8,12)/12))))</f>
        <v>0</v>
      </c>
      <c r="N114" s="158">
        <f ca="1">IF($A114&gt;N$112,0,IF($A114=N$112,OFFSET(Inputs!$B$30,0,N$112-1),OFFSET(Inputs!$B$30,0,$A114-1)*IF((N$112-$A114+1)*12-Inputs!$E$8&lt;=0,1,IF(Inputs!$E$8&lt;=(N$112-$A114)*12,0,MOD(Inputs!$E$8,12)/12))))</f>
        <v>0</v>
      </c>
      <c r="O114" s="158">
        <f ca="1">IF($A114&gt;O$112,0,IF($A114=O$112,OFFSET(Inputs!$B$30,0,O$112-1),OFFSET(Inputs!$B$30,0,$A114-1)*IF((O$112-$A114+1)*12-Inputs!$E$8&lt;=0,1,IF(Inputs!$E$8&lt;=(O$112-$A114)*12,0,MOD(Inputs!$E$8,12)/12))))</f>
        <v>0</v>
      </c>
      <c r="P114" s="158">
        <f ca="1">IF($A114&gt;P$112,0,IF($A114=P$112,OFFSET(Inputs!$B$30,0,P$112-1),OFFSET(Inputs!$B$30,0,$A114-1)*IF((P$112-$A114+1)*12-Inputs!$E$8&lt;=0,1,IF(Inputs!$E$8&lt;=(P$112-$A114)*12,0,MOD(Inputs!$E$8,12)/12))))</f>
        <v>0</v>
      </c>
      <c r="Q114" s="158">
        <f ca="1">IF($A114&gt;Q$112,0,IF($A114=Q$112,OFFSET(Inputs!$B$30,0,Q$112-1),OFFSET(Inputs!$B$30,0,$A114-1)*IF((Q$112-$A114+1)*12-Inputs!$E$8&lt;=0,1,IF(Inputs!$E$8&lt;=(Q$112-$A114)*12,0,MOD(Inputs!$E$8,12)/12))))</f>
        <v>0</v>
      </c>
      <c r="R114" s="158">
        <f ca="1">IF($A114&gt;R$112,0,IF($A114=R$112,OFFSET(Inputs!$B$30,0,R$112-1),OFFSET(Inputs!$B$30,0,$A114-1)*IF((R$112-$A114+1)*12-Inputs!$E$8&lt;=0,1,IF(Inputs!$E$8&lt;=(R$112-$A114)*12,0,MOD(Inputs!$E$8,12)/12))))</f>
        <v>0</v>
      </c>
      <c r="S114" s="158">
        <f ca="1">IF($A114&gt;S$112,0,IF($A114=S$112,OFFSET(Inputs!$B$30,0,S$112-1),OFFSET(Inputs!$B$30,0,$A114-1)*IF((S$112-$A114+1)*12-Inputs!$E$8&lt;=0,1,IF(Inputs!$E$8&lt;=(S$112-$A114)*12,0,MOD(Inputs!$E$8,12)/12))))</f>
        <v>0</v>
      </c>
      <c r="T114" s="158">
        <f ca="1">IF($A114&gt;T$112,0,IF($A114=T$112,OFFSET(Inputs!$B$30,0,T$112-1),OFFSET(Inputs!$B$30,0,$A114-1)*IF((T$112-$A114+1)*12-Inputs!$E$8&lt;=0,1,IF(Inputs!$E$8&lt;=(T$112-$A114)*12,0,MOD(Inputs!$E$8,12)/12))))</f>
        <v>0</v>
      </c>
      <c r="U114" s="158">
        <f ca="1">IF($A114&gt;U$112,0,IF($A114=U$112,OFFSET(Inputs!$B$30,0,U$112-1),OFFSET(Inputs!$B$30,0,$A114-1)*IF((U$112-$A114+1)*12-Inputs!$E$8&lt;=0,1,IF(Inputs!$E$8&lt;=(U$112-$A114)*12,0,MOD(Inputs!$E$8,12)/12))))</f>
        <v>0</v>
      </c>
      <c r="V114" s="158">
        <f ca="1">IF($A114&gt;V$112,0,IF($A114=V$112,OFFSET(Inputs!$B$30,0,V$112-1),OFFSET(Inputs!$B$30,0,$A114-1)*IF((V$112-$A114+1)*12-Inputs!$E$8&lt;=0,1,IF(Inputs!$E$8&lt;=(V$112-$A114)*12,0,MOD(Inputs!$E$8,12)/12))))</f>
        <v>0</v>
      </c>
      <c r="W114" s="158">
        <f ca="1">IF($A114&gt;W$112,0,IF($A114=W$112,OFFSET(Inputs!$B$30,0,W$112-1),OFFSET(Inputs!$B$30,0,$A114-1)*IF((W$112-$A114+1)*12-Inputs!$E$8&lt;=0,1,IF(Inputs!$E$8&lt;=(W$112-$A114)*12,0,MOD(Inputs!$E$8,12)/12))))</f>
        <v>0</v>
      </c>
      <c r="X114" s="158">
        <f ca="1">IF($A114&gt;X$112,0,IF($A114=X$112,OFFSET(Inputs!$B$30,0,X$112-1),OFFSET(Inputs!$B$30,0,$A114-1)*IF((X$112-$A114+1)*12-Inputs!$E$8&lt;=0,1,IF(Inputs!$E$8&lt;=(X$112-$A114)*12,0,MOD(Inputs!$E$8,12)/12))))</f>
        <v>0</v>
      </c>
      <c r="Y114" s="158">
        <f ca="1">IF($A114&gt;Y$112,0,IF($A114=Y$112,OFFSET(Inputs!$B$30,0,Y$112-1),OFFSET(Inputs!$B$30,0,$A114-1)*IF((Y$112-$A114+1)*12-Inputs!$E$8&lt;=0,1,IF(Inputs!$E$8&lt;=(Y$112-$A114)*12,0,MOD(Inputs!$E$8,12)/12))))</f>
        <v>0</v>
      </c>
      <c r="Z114" s="158">
        <f ca="1">IF($A114&gt;Z$112,0,IF($A114=Z$112,OFFSET(Inputs!$B$30,0,Z$112-1),OFFSET(Inputs!$B$30,0,$A114-1)*IF((Z$112-$A114+1)*12-Inputs!$E$8&lt;=0,1,IF(Inputs!$E$8&lt;=(Z$112-$A114)*12,0,MOD(Inputs!$E$8,12)/12))))</f>
        <v>0</v>
      </c>
      <c r="AA114" s="158">
        <f ca="1">IF($A114&gt;AA$112,0,IF($A114=AA$112,OFFSET(Inputs!$B$30,0,AA$112-1),OFFSET(Inputs!$B$30,0,$A114-1)*IF((AA$112-$A114+1)*12-Inputs!$E$8&lt;=0,1,IF(Inputs!$E$8&lt;=(AA$112-$A114)*12,0,MOD(Inputs!$E$8,12)/12))))</f>
        <v>0</v>
      </c>
      <c r="AB114" s="158">
        <f ca="1">IF($A114&gt;AB$112,0,IF($A114=AB$112,OFFSET(Inputs!$B$30,0,AB$112-1),OFFSET(Inputs!$B$30,0,$A114-1)*IF((AB$112-$A114+1)*12-Inputs!$E$8&lt;=0,1,IF(Inputs!$E$8&lt;=(AB$112-$A114)*12,0,MOD(Inputs!$E$8,12)/12))))</f>
        <v>0</v>
      </c>
      <c r="AC114" s="158">
        <f ca="1">IF($A114&gt;AC$112,0,IF($A114=AC$112,OFFSET(Inputs!$B$30,0,AC$112-1),OFFSET(Inputs!$B$30,0,$A114-1)*IF((AC$112-$A114+1)*12-Inputs!$E$8&lt;=0,1,IF(Inputs!$E$8&lt;=(AC$112-$A114)*12,0,MOD(Inputs!$E$8,12)/12))))</f>
        <v>0</v>
      </c>
      <c r="AD114" s="158">
        <f ca="1">IF($A114&gt;AD$112,0,IF($A114=AD$112,OFFSET(Inputs!$B$30,0,AD$112-1),OFFSET(Inputs!$B$30,0,$A114-1)*IF((AD$112-$A114+1)*12-Inputs!$E$8&lt;=0,1,IF(Inputs!$E$8&lt;=(AD$112-$A114)*12,0,MOD(Inputs!$E$8,12)/12))))</f>
        <v>0</v>
      </c>
      <c r="AE114" s="158">
        <f ca="1">IF($A114&gt;AE$112,0,IF($A114=AE$112,OFFSET(Inputs!$B$30,0,AE$112-1),OFFSET(Inputs!$B$30,0,$A114-1)*IF((AE$112-$A114+1)*12-Inputs!$E$8&lt;=0,1,IF(Inputs!$E$8&lt;=(AE$112-$A114)*12,0,MOD(Inputs!$E$8,12)/12))))</f>
        <v>0</v>
      </c>
      <c r="AF114" s="158">
        <f ca="1">IF($A114&gt;AF$112,0,IF($A114=AF$112,OFFSET(Inputs!$B$30,0,AF$112-1),OFFSET(Inputs!$B$30,0,$A114-1)*IF((AF$112-$A114+1)*12-Inputs!$E$8&lt;=0,1,IF(Inputs!$E$8&lt;=(AF$112-$A114)*12,0,MOD(Inputs!$E$8,12)/12))))</f>
        <v>0</v>
      </c>
      <c r="AG114" s="158">
        <f ca="1">IF($A114&gt;AG$112,0,IF($A114=AG$112,OFFSET(Inputs!$B$30,0,AG$112-1),OFFSET(Inputs!$B$30,0,$A114-1)*IF((AG$112-$A114+1)*12-Inputs!$E$8&lt;=0,1,IF(Inputs!$E$8&lt;=(AG$112-$A114)*12,0,MOD(Inputs!$E$8,12)/12))))</f>
        <v>0</v>
      </c>
      <c r="AH114" s="158">
        <f ca="1">IF($A114&gt;AH$112,0,IF($A114=AH$112,OFFSET(Inputs!$B$30,0,AH$112-1),OFFSET(Inputs!$B$30,0,$A114-1)*IF((AH$112-$A114+1)*12-Inputs!$E$8&lt;=0,1,IF(Inputs!$E$8&lt;=(AH$112-$A114)*12,0,MOD(Inputs!$E$8,12)/12))))</f>
        <v>0</v>
      </c>
      <c r="AI114" s="158">
        <f ca="1">IF($A114&gt;AI$112,0,IF($A114=AI$112,OFFSET(Inputs!$B$30,0,AI$112-1),OFFSET(Inputs!$B$30,0,$A114-1)*IF((AI$112-$A114+1)*12-Inputs!$E$8&lt;=0,1,IF(Inputs!$E$8&lt;=(AI$112-$A114)*12,0,MOD(Inputs!$E$8,12)/12))))</f>
        <v>0</v>
      </c>
      <c r="AJ114" s="158">
        <f ca="1">IF($A114&gt;AJ$112,0,IF($A114=AJ$112,OFFSET(Inputs!$B$30,0,AJ$112-1),OFFSET(Inputs!$B$30,0,$A114-1)*IF((AJ$112-$A114+1)*12-Inputs!$E$8&lt;=0,1,IF(Inputs!$E$8&lt;=(AJ$112-$A114)*12,0,MOD(Inputs!$E$8,12)/12))))</f>
        <v>0</v>
      </c>
      <c r="AK114" s="158">
        <f ca="1">IF($A114&gt;AK$112,0,IF($A114=AK$112,OFFSET(Inputs!$B$30,0,AK$112-1),OFFSET(Inputs!$B$30,0,$A114-1)*IF((AK$112-$A114+1)*12-Inputs!$E$8&lt;=0,1,IF(Inputs!$E$8&lt;=(AK$112-$A114)*12,0,MOD(Inputs!$E$8,12)/12))))</f>
        <v>0</v>
      </c>
      <c r="AL114" s="158">
        <f ca="1">IF($A114&gt;AL$112,0,IF($A114=AL$112,OFFSET(Inputs!$B$30,0,AL$112-1),OFFSET(Inputs!$B$30,0,$A114-1)*IF((AL$112-$A114+1)*12-Inputs!$E$8&lt;=0,1,IF(Inputs!$E$8&lt;=(AL$112-$A114)*12,0,MOD(Inputs!$E$8,12)/12))))</f>
        <v>0</v>
      </c>
      <c r="AM114" s="158">
        <f ca="1">IF($A114&gt;AM$112,0,IF($A114=AM$112,OFFSET(Inputs!$B$30,0,AM$112-1),OFFSET(Inputs!$B$30,0,$A114-1)*IF((AM$112-$A114+1)*12-Inputs!$E$8&lt;=0,1,IF(Inputs!$E$8&lt;=(AM$112-$A114)*12,0,MOD(Inputs!$E$8,12)/12))))</f>
        <v>0</v>
      </c>
      <c r="AN114" s="158">
        <f ca="1">IF($A114&gt;AN$112,0,IF($A114=AN$112,OFFSET(Inputs!$B$30,0,AN$112-1),OFFSET(Inputs!$B$30,0,$A114-1)*IF((AN$112-$A114+1)*12-Inputs!$E$8&lt;=0,1,IF(Inputs!$E$8&lt;=(AN$112-$A114)*12,0,MOD(Inputs!$E$8,12)/12))))</f>
        <v>0</v>
      </c>
      <c r="AO114" s="158">
        <f ca="1">IF($A114&gt;AO$112,0,IF($A114=AO$112,OFFSET(Inputs!$B$30,0,AO$112-1),OFFSET(Inputs!$B$30,0,$A114-1)*IF((AO$112-$A114+1)*12-Inputs!$E$8&lt;=0,1,IF(Inputs!$E$8&lt;=(AO$112-$A114)*12,0,MOD(Inputs!$E$8,12)/12))))</f>
        <v>0</v>
      </c>
      <c r="AP114" s="158">
        <f ca="1">IF($A114&gt;AP$112,0,IF($A114=AP$112,OFFSET(Inputs!$B$30,0,AP$112-1),OFFSET(Inputs!$B$30,0,$A114-1)*IF((AP$112-$A114+1)*12-Inputs!$E$8&lt;=0,1,IF(Inputs!$E$8&lt;=(AP$112-$A114)*12,0,MOD(Inputs!$E$8,12)/12))))</f>
        <v>0</v>
      </c>
      <c r="AQ114" s="158">
        <f ca="1">IF($A114&gt;AQ$112,0,IF($A114=AQ$112,OFFSET(Inputs!$B$30,0,AQ$112-1),OFFSET(Inputs!$B$30,0,$A114-1)*IF((AQ$112-$A114+1)*12-Inputs!$E$8&lt;=0,1,IF(Inputs!$E$8&lt;=(AQ$112-$A114)*12,0,MOD(Inputs!$E$8,12)/12))))</f>
        <v>0</v>
      </c>
      <c r="AR114" s="158">
        <f ca="1">IF($A114&gt;AR$112,0,IF($A114=AR$112,OFFSET(Inputs!$B$30,0,AR$112-1),OFFSET(Inputs!$B$30,0,$A114-1)*IF((AR$112-$A114+1)*12-Inputs!$E$8&lt;=0,1,IF(Inputs!$E$8&lt;=(AR$112-$A114)*12,0,MOD(Inputs!$E$8,12)/12))))</f>
        <v>0</v>
      </c>
      <c r="AS114" s="158">
        <f ca="1">IF($A114&gt;AS$112,0,IF($A114=AS$112,OFFSET(Inputs!$B$30,0,AS$112-1),OFFSET(Inputs!$B$30,0,$A114-1)*IF((AS$112-$A114+1)*12-Inputs!$E$8&lt;=0,1,IF(Inputs!$E$8&lt;=(AS$112-$A114)*12,0,MOD(Inputs!$E$8,12)/12))))</f>
        <v>0</v>
      </c>
      <c r="AT114" s="158">
        <f ca="1">IF($A114&gt;AT$112,0,IF($A114=AT$112,OFFSET(Inputs!$B$30,0,AT$112-1),OFFSET(Inputs!$B$30,0,$A114-1)*IF((AT$112-$A114+1)*12-Inputs!$E$8&lt;=0,1,IF(Inputs!$E$8&lt;=(AT$112-$A114)*12,0,MOD(Inputs!$E$8,12)/12))))</f>
        <v>0</v>
      </c>
      <c r="AU114" s="158">
        <f ca="1">IF($A114&gt;AU$112,0,IF($A114=AU$112,OFFSET(Inputs!$B$30,0,AU$112-1),OFFSET(Inputs!$B$30,0,$A114-1)*IF((AU$112-$A114+1)*12-Inputs!$E$8&lt;=0,1,IF(Inputs!$E$8&lt;=(AU$112-$A114)*12,0,MOD(Inputs!$E$8,12)/12))))</f>
        <v>0</v>
      </c>
      <c r="AV114" s="158">
        <f ca="1">IF($A114&gt;AV$112,0,IF($A114=AV$112,OFFSET(Inputs!$B$30,0,AV$112-1),OFFSET(Inputs!$B$30,0,$A114-1)*IF((AV$112-$A114+1)*12-Inputs!$E$8&lt;=0,1,IF(Inputs!$E$8&lt;=(AV$112-$A114)*12,0,MOD(Inputs!$E$8,12)/12))))</f>
        <v>0</v>
      </c>
      <c r="AW114" s="158">
        <f ca="1">IF($A114&gt;AW$112,0,IF($A114=AW$112,OFFSET(Inputs!$B$30,0,AW$112-1),OFFSET(Inputs!$B$30,0,$A114-1)*IF((AW$112-$A114+1)*12-Inputs!$E$8&lt;=0,1,IF(Inputs!$E$8&lt;=(AW$112-$A114)*12,0,MOD(Inputs!$E$8,12)/12))))</f>
        <v>0</v>
      </c>
      <c r="AX114" s="158">
        <f ca="1">IF($A114&gt;AX$112,0,IF($A114=AX$112,OFFSET(Inputs!$B$30,0,AX$112-1),OFFSET(Inputs!$B$30,0,$A114-1)*IF((AX$112-$A114+1)*12-Inputs!$E$8&lt;=0,1,IF(Inputs!$E$8&lt;=(AX$112-$A114)*12,0,MOD(Inputs!$E$8,12)/12))))</f>
        <v>0</v>
      </c>
      <c r="AY114" s="158">
        <f ca="1">IF($A114&gt;AY$112,0,IF($A114=AY$112,OFFSET(Inputs!$B$30,0,AY$112-1),OFFSET(Inputs!$B$30,0,$A114-1)*IF((AY$112-$A114+1)*12-Inputs!$E$8&lt;=0,1,IF(Inputs!$E$8&lt;=(AY$112-$A114)*12,0,MOD(Inputs!$E$8,12)/12))))</f>
        <v>0</v>
      </c>
      <c r="AZ114" s="139"/>
      <c r="BA114" s="139"/>
    </row>
    <row r="115" spans="1:53" s="286" customFormat="1" outlineLevel="1">
      <c r="A115" s="886">
        <v>3</v>
      </c>
      <c r="B115" s="158">
        <f ca="1">IF($A115&gt;B$112,0,IF($A115=B$112,OFFSET(Inputs!$B$30,0,B$112-1),OFFSET(Inputs!$B$30,0,$A115-1)*IF((B$112-$A115+1)*12-Inputs!$E$8&lt;=0,1,IF(Inputs!$E$8&lt;=(B$112-$A115)*12,0,MOD(Inputs!$E$8,12)/12))))</f>
        <v>0</v>
      </c>
      <c r="C115" s="158">
        <f ca="1">IF($A115&gt;C$112,0,IF($A115=C$112,OFFSET(Inputs!$B$30,0,C$112-1),OFFSET(Inputs!$B$30,0,$A115-1)*IF((C$112-$A115+1)*12-Inputs!$E$8&lt;=0,1,IF(Inputs!$E$8&lt;=(C$112-$A115)*12,0,MOD(Inputs!$E$8,12)/12))))</f>
        <v>0</v>
      </c>
      <c r="D115" s="158">
        <f ca="1">IF($A115&gt;D$112,0,IF($A115=D$112,OFFSET(Inputs!$B$30,0,D$112-1),OFFSET(Inputs!$B$30,0,$A115-1)*IF((D$112-$A115+1)*12-Inputs!$E$8&lt;=0,1,IF(Inputs!$E$8&lt;=(D$112-$A115)*12,0,MOD(Inputs!$E$8,12)/12))))</f>
        <v>0</v>
      </c>
      <c r="E115" s="158">
        <f ca="1">IF($A115&gt;E$112,0,IF($A115=E$112,OFFSET(Inputs!$B$30,0,E$112-1),OFFSET(Inputs!$B$30,0,$A115-1)*IF((E$112-$A115+1)*12-Inputs!$E$8&lt;=0,1,IF(Inputs!$E$8&lt;=(E$112-$A115)*12,0,MOD(Inputs!$E$8,12)/12))))</f>
        <v>0</v>
      </c>
      <c r="F115" s="158">
        <f ca="1">IF($A115&gt;F$112,0,IF($A115=F$112,OFFSET(Inputs!$B$30,0,F$112-1),OFFSET(Inputs!$B$30,0,$A115-1)*IF((F$112-$A115+1)*12-Inputs!$E$8&lt;=0,1,IF(Inputs!$E$8&lt;=(F$112-$A115)*12,0,MOD(Inputs!$E$8,12)/12))))</f>
        <v>0</v>
      </c>
      <c r="G115" s="158">
        <f ca="1">IF($A115&gt;G$112,0,IF($A115=G$112,OFFSET(Inputs!$B$30,0,G$112-1),OFFSET(Inputs!$B$30,0,$A115-1)*IF((G$112-$A115+1)*12-Inputs!$E$8&lt;=0,1,IF(Inputs!$E$8&lt;=(G$112-$A115)*12,0,MOD(Inputs!$E$8,12)/12))))</f>
        <v>0</v>
      </c>
      <c r="H115" s="158">
        <f ca="1">IF($A115&gt;H$112,0,IF($A115=H$112,OFFSET(Inputs!$B$30,0,H$112-1),OFFSET(Inputs!$B$30,0,$A115-1)*IF((H$112-$A115+1)*12-Inputs!$E$8&lt;=0,1,IF(Inputs!$E$8&lt;=(H$112-$A115)*12,0,MOD(Inputs!$E$8,12)/12))))</f>
        <v>0</v>
      </c>
      <c r="I115" s="158">
        <f ca="1">IF($A115&gt;I$112,0,IF($A115=I$112,OFFSET(Inputs!$B$30,0,I$112-1),OFFSET(Inputs!$B$30,0,$A115-1)*IF((I$112-$A115+1)*12-Inputs!$E$8&lt;=0,1,IF(Inputs!$E$8&lt;=(I$112-$A115)*12,0,MOD(Inputs!$E$8,12)/12))))</f>
        <v>0</v>
      </c>
      <c r="J115" s="158">
        <f ca="1">IF($A115&gt;J$112,0,IF($A115=J$112,OFFSET(Inputs!$B$30,0,J$112-1),OFFSET(Inputs!$B$30,0,$A115-1)*IF((J$112-$A115+1)*12-Inputs!$E$8&lt;=0,1,IF(Inputs!$E$8&lt;=(J$112-$A115)*12,0,MOD(Inputs!$E$8,12)/12))))</f>
        <v>0</v>
      </c>
      <c r="K115" s="158">
        <f ca="1">IF($A115&gt;K$112,0,IF($A115=K$112,OFFSET(Inputs!$B$30,0,K$112-1),OFFSET(Inputs!$B$30,0,$A115-1)*IF((K$112-$A115+1)*12-Inputs!$E$8&lt;=0,1,IF(Inputs!$E$8&lt;=(K$112-$A115)*12,0,MOD(Inputs!$E$8,12)/12))))</f>
        <v>0</v>
      </c>
      <c r="L115" s="158">
        <f ca="1">IF($A115&gt;L$112,0,IF($A115=L$112,OFFSET(Inputs!$B$30,0,L$112-1),OFFSET(Inputs!$B$30,0,$A115-1)*IF((L$112-$A115+1)*12-Inputs!$E$8&lt;=0,1,IF(Inputs!$E$8&lt;=(L$112-$A115)*12,0,MOD(Inputs!$E$8,12)/12))))</f>
        <v>0</v>
      </c>
      <c r="M115" s="158">
        <f ca="1">IF($A115&gt;M$112,0,IF($A115=M$112,OFFSET(Inputs!$B$30,0,M$112-1),OFFSET(Inputs!$B$30,0,$A115-1)*IF((M$112-$A115+1)*12-Inputs!$E$8&lt;=0,1,IF(Inputs!$E$8&lt;=(M$112-$A115)*12,0,MOD(Inputs!$E$8,12)/12))))</f>
        <v>0</v>
      </c>
      <c r="N115" s="158">
        <f ca="1">IF($A115&gt;N$112,0,IF($A115=N$112,OFFSET(Inputs!$B$30,0,N$112-1),OFFSET(Inputs!$B$30,0,$A115-1)*IF((N$112-$A115+1)*12-Inputs!$E$8&lt;=0,1,IF(Inputs!$E$8&lt;=(N$112-$A115)*12,0,MOD(Inputs!$E$8,12)/12))))</f>
        <v>0</v>
      </c>
      <c r="O115" s="158">
        <f ca="1">IF($A115&gt;O$112,0,IF($A115=O$112,OFFSET(Inputs!$B$30,0,O$112-1),OFFSET(Inputs!$B$30,0,$A115-1)*IF((O$112-$A115+1)*12-Inputs!$E$8&lt;=0,1,IF(Inputs!$E$8&lt;=(O$112-$A115)*12,0,MOD(Inputs!$E$8,12)/12))))</f>
        <v>0</v>
      </c>
      <c r="P115" s="158">
        <f ca="1">IF($A115&gt;P$112,0,IF($A115=P$112,OFFSET(Inputs!$B$30,0,P$112-1),OFFSET(Inputs!$B$30,0,$A115-1)*IF((P$112-$A115+1)*12-Inputs!$E$8&lt;=0,1,IF(Inputs!$E$8&lt;=(P$112-$A115)*12,0,MOD(Inputs!$E$8,12)/12))))</f>
        <v>0</v>
      </c>
      <c r="Q115" s="158">
        <f ca="1">IF($A115&gt;Q$112,0,IF($A115=Q$112,OFFSET(Inputs!$B$30,0,Q$112-1),OFFSET(Inputs!$B$30,0,$A115-1)*IF((Q$112-$A115+1)*12-Inputs!$E$8&lt;=0,1,IF(Inputs!$E$8&lt;=(Q$112-$A115)*12,0,MOD(Inputs!$E$8,12)/12))))</f>
        <v>0</v>
      </c>
      <c r="R115" s="158">
        <f ca="1">IF($A115&gt;R$112,0,IF($A115=R$112,OFFSET(Inputs!$B$30,0,R$112-1),OFFSET(Inputs!$B$30,0,$A115-1)*IF((R$112-$A115+1)*12-Inputs!$E$8&lt;=0,1,IF(Inputs!$E$8&lt;=(R$112-$A115)*12,0,MOD(Inputs!$E$8,12)/12))))</f>
        <v>0</v>
      </c>
      <c r="S115" s="158">
        <f ca="1">IF($A115&gt;S$112,0,IF($A115=S$112,OFFSET(Inputs!$B$30,0,S$112-1),OFFSET(Inputs!$B$30,0,$A115-1)*IF((S$112-$A115+1)*12-Inputs!$E$8&lt;=0,1,IF(Inputs!$E$8&lt;=(S$112-$A115)*12,0,MOD(Inputs!$E$8,12)/12))))</f>
        <v>0</v>
      </c>
      <c r="T115" s="158">
        <f ca="1">IF($A115&gt;T$112,0,IF($A115=T$112,OFFSET(Inputs!$B$30,0,T$112-1),OFFSET(Inputs!$B$30,0,$A115-1)*IF((T$112-$A115+1)*12-Inputs!$E$8&lt;=0,1,IF(Inputs!$E$8&lt;=(T$112-$A115)*12,0,MOD(Inputs!$E$8,12)/12))))</f>
        <v>0</v>
      </c>
      <c r="U115" s="158">
        <f ca="1">IF($A115&gt;U$112,0,IF($A115=U$112,OFFSET(Inputs!$B$30,0,U$112-1),OFFSET(Inputs!$B$30,0,$A115-1)*IF((U$112-$A115+1)*12-Inputs!$E$8&lt;=0,1,IF(Inputs!$E$8&lt;=(U$112-$A115)*12,0,MOD(Inputs!$E$8,12)/12))))</f>
        <v>0</v>
      </c>
      <c r="V115" s="158">
        <f ca="1">IF($A115&gt;V$112,0,IF($A115=V$112,OFFSET(Inputs!$B$30,0,V$112-1),OFFSET(Inputs!$B$30,0,$A115-1)*IF((V$112-$A115+1)*12-Inputs!$E$8&lt;=0,1,IF(Inputs!$E$8&lt;=(V$112-$A115)*12,0,MOD(Inputs!$E$8,12)/12))))</f>
        <v>0</v>
      </c>
      <c r="W115" s="158">
        <f ca="1">IF($A115&gt;W$112,0,IF($A115=W$112,OFFSET(Inputs!$B$30,0,W$112-1),OFFSET(Inputs!$B$30,0,$A115-1)*IF((W$112-$A115+1)*12-Inputs!$E$8&lt;=0,1,IF(Inputs!$E$8&lt;=(W$112-$A115)*12,0,MOD(Inputs!$E$8,12)/12))))</f>
        <v>0</v>
      </c>
      <c r="X115" s="158">
        <f ca="1">IF($A115&gt;X$112,0,IF($A115=X$112,OFFSET(Inputs!$B$30,0,X$112-1),OFFSET(Inputs!$B$30,0,$A115-1)*IF((X$112-$A115+1)*12-Inputs!$E$8&lt;=0,1,IF(Inputs!$E$8&lt;=(X$112-$A115)*12,0,MOD(Inputs!$E$8,12)/12))))</f>
        <v>0</v>
      </c>
      <c r="Y115" s="158">
        <f ca="1">IF($A115&gt;Y$112,0,IF($A115=Y$112,OFFSET(Inputs!$B$30,0,Y$112-1),OFFSET(Inputs!$B$30,0,$A115-1)*IF((Y$112-$A115+1)*12-Inputs!$E$8&lt;=0,1,IF(Inputs!$E$8&lt;=(Y$112-$A115)*12,0,MOD(Inputs!$E$8,12)/12))))</f>
        <v>0</v>
      </c>
      <c r="Z115" s="158">
        <f ca="1">IF($A115&gt;Z$112,0,IF($A115=Z$112,OFFSET(Inputs!$B$30,0,Z$112-1),OFFSET(Inputs!$B$30,0,$A115-1)*IF((Z$112-$A115+1)*12-Inputs!$E$8&lt;=0,1,IF(Inputs!$E$8&lt;=(Z$112-$A115)*12,0,MOD(Inputs!$E$8,12)/12))))</f>
        <v>0</v>
      </c>
      <c r="AA115" s="158">
        <f ca="1">IF($A115&gt;AA$112,0,IF($A115=AA$112,OFFSET(Inputs!$B$30,0,AA$112-1),OFFSET(Inputs!$B$30,0,$A115-1)*IF((AA$112-$A115+1)*12-Inputs!$E$8&lt;=0,1,IF(Inputs!$E$8&lt;=(AA$112-$A115)*12,0,MOD(Inputs!$E$8,12)/12))))</f>
        <v>0</v>
      </c>
      <c r="AB115" s="158">
        <f ca="1">IF($A115&gt;AB$112,0,IF($A115=AB$112,OFFSET(Inputs!$B$30,0,AB$112-1),OFFSET(Inputs!$B$30,0,$A115-1)*IF((AB$112-$A115+1)*12-Inputs!$E$8&lt;=0,1,IF(Inputs!$E$8&lt;=(AB$112-$A115)*12,0,MOD(Inputs!$E$8,12)/12))))</f>
        <v>0</v>
      </c>
      <c r="AC115" s="158">
        <f ca="1">IF($A115&gt;AC$112,0,IF($A115=AC$112,OFFSET(Inputs!$B$30,0,AC$112-1),OFFSET(Inputs!$B$30,0,$A115-1)*IF((AC$112-$A115+1)*12-Inputs!$E$8&lt;=0,1,IF(Inputs!$E$8&lt;=(AC$112-$A115)*12,0,MOD(Inputs!$E$8,12)/12))))</f>
        <v>0</v>
      </c>
      <c r="AD115" s="158">
        <f ca="1">IF($A115&gt;AD$112,0,IF($A115=AD$112,OFFSET(Inputs!$B$30,0,AD$112-1),OFFSET(Inputs!$B$30,0,$A115-1)*IF((AD$112-$A115+1)*12-Inputs!$E$8&lt;=0,1,IF(Inputs!$E$8&lt;=(AD$112-$A115)*12,0,MOD(Inputs!$E$8,12)/12))))</f>
        <v>0</v>
      </c>
      <c r="AE115" s="158">
        <f ca="1">IF($A115&gt;AE$112,0,IF($A115=AE$112,OFFSET(Inputs!$B$30,0,AE$112-1),OFFSET(Inputs!$B$30,0,$A115-1)*IF((AE$112-$A115+1)*12-Inputs!$E$8&lt;=0,1,IF(Inputs!$E$8&lt;=(AE$112-$A115)*12,0,MOD(Inputs!$E$8,12)/12))))</f>
        <v>0</v>
      </c>
      <c r="AF115" s="158">
        <f ca="1">IF($A115&gt;AF$112,0,IF($A115=AF$112,OFFSET(Inputs!$B$30,0,AF$112-1),OFFSET(Inputs!$B$30,0,$A115-1)*IF((AF$112-$A115+1)*12-Inputs!$E$8&lt;=0,1,IF(Inputs!$E$8&lt;=(AF$112-$A115)*12,0,MOD(Inputs!$E$8,12)/12))))</f>
        <v>0</v>
      </c>
      <c r="AG115" s="158">
        <f ca="1">IF($A115&gt;AG$112,0,IF($A115=AG$112,OFFSET(Inputs!$B$30,0,AG$112-1),OFFSET(Inputs!$B$30,0,$A115-1)*IF((AG$112-$A115+1)*12-Inputs!$E$8&lt;=0,1,IF(Inputs!$E$8&lt;=(AG$112-$A115)*12,0,MOD(Inputs!$E$8,12)/12))))</f>
        <v>0</v>
      </c>
      <c r="AH115" s="158">
        <f ca="1">IF($A115&gt;AH$112,0,IF($A115=AH$112,OFFSET(Inputs!$B$30,0,AH$112-1),OFFSET(Inputs!$B$30,0,$A115-1)*IF((AH$112-$A115+1)*12-Inputs!$E$8&lt;=0,1,IF(Inputs!$E$8&lt;=(AH$112-$A115)*12,0,MOD(Inputs!$E$8,12)/12))))</f>
        <v>0</v>
      </c>
      <c r="AI115" s="158">
        <f ca="1">IF($A115&gt;AI$112,0,IF($A115=AI$112,OFFSET(Inputs!$B$30,0,AI$112-1),OFFSET(Inputs!$B$30,0,$A115-1)*IF((AI$112-$A115+1)*12-Inputs!$E$8&lt;=0,1,IF(Inputs!$E$8&lt;=(AI$112-$A115)*12,0,MOD(Inputs!$E$8,12)/12))))</f>
        <v>0</v>
      </c>
      <c r="AJ115" s="158">
        <f ca="1">IF($A115&gt;AJ$112,0,IF($A115=AJ$112,OFFSET(Inputs!$B$30,0,AJ$112-1),OFFSET(Inputs!$B$30,0,$A115-1)*IF((AJ$112-$A115+1)*12-Inputs!$E$8&lt;=0,1,IF(Inputs!$E$8&lt;=(AJ$112-$A115)*12,0,MOD(Inputs!$E$8,12)/12))))</f>
        <v>0</v>
      </c>
      <c r="AK115" s="158">
        <f ca="1">IF($A115&gt;AK$112,0,IF($A115=AK$112,OFFSET(Inputs!$B$30,0,AK$112-1),OFFSET(Inputs!$B$30,0,$A115-1)*IF((AK$112-$A115+1)*12-Inputs!$E$8&lt;=0,1,IF(Inputs!$E$8&lt;=(AK$112-$A115)*12,0,MOD(Inputs!$E$8,12)/12))))</f>
        <v>0</v>
      </c>
      <c r="AL115" s="158">
        <f ca="1">IF($A115&gt;AL$112,0,IF($A115=AL$112,OFFSET(Inputs!$B$30,0,AL$112-1),OFFSET(Inputs!$B$30,0,$A115-1)*IF((AL$112-$A115+1)*12-Inputs!$E$8&lt;=0,1,IF(Inputs!$E$8&lt;=(AL$112-$A115)*12,0,MOD(Inputs!$E$8,12)/12))))</f>
        <v>0</v>
      </c>
      <c r="AM115" s="158">
        <f ca="1">IF($A115&gt;AM$112,0,IF($A115=AM$112,OFFSET(Inputs!$B$30,0,AM$112-1),OFFSET(Inputs!$B$30,0,$A115-1)*IF((AM$112-$A115+1)*12-Inputs!$E$8&lt;=0,1,IF(Inputs!$E$8&lt;=(AM$112-$A115)*12,0,MOD(Inputs!$E$8,12)/12))))</f>
        <v>0</v>
      </c>
      <c r="AN115" s="158">
        <f ca="1">IF($A115&gt;AN$112,0,IF($A115=AN$112,OFFSET(Inputs!$B$30,0,AN$112-1),OFFSET(Inputs!$B$30,0,$A115-1)*IF((AN$112-$A115+1)*12-Inputs!$E$8&lt;=0,1,IF(Inputs!$E$8&lt;=(AN$112-$A115)*12,0,MOD(Inputs!$E$8,12)/12))))</f>
        <v>0</v>
      </c>
      <c r="AO115" s="158">
        <f ca="1">IF($A115&gt;AO$112,0,IF($A115=AO$112,OFFSET(Inputs!$B$30,0,AO$112-1),OFFSET(Inputs!$B$30,0,$A115-1)*IF((AO$112-$A115+1)*12-Inputs!$E$8&lt;=0,1,IF(Inputs!$E$8&lt;=(AO$112-$A115)*12,0,MOD(Inputs!$E$8,12)/12))))</f>
        <v>0</v>
      </c>
      <c r="AP115" s="158">
        <f ca="1">IF($A115&gt;AP$112,0,IF($A115=AP$112,OFFSET(Inputs!$B$30,0,AP$112-1),OFFSET(Inputs!$B$30,0,$A115-1)*IF((AP$112-$A115+1)*12-Inputs!$E$8&lt;=0,1,IF(Inputs!$E$8&lt;=(AP$112-$A115)*12,0,MOD(Inputs!$E$8,12)/12))))</f>
        <v>0</v>
      </c>
      <c r="AQ115" s="158">
        <f ca="1">IF($A115&gt;AQ$112,0,IF($A115=AQ$112,OFFSET(Inputs!$B$30,0,AQ$112-1),OFFSET(Inputs!$B$30,0,$A115-1)*IF((AQ$112-$A115+1)*12-Inputs!$E$8&lt;=0,1,IF(Inputs!$E$8&lt;=(AQ$112-$A115)*12,0,MOD(Inputs!$E$8,12)/12))))</f>
        <v>0</v>
      </c>
      <c r="AR115" s="158">
        <f ca="1">IF($A115&gt;AR$112,0,IF($A115=AR$112,OFFSET(Inputs!$B$30,0,AR$112-1),OFFSET(Inputs!$B$30,0,$A115-1)*IF((AR$112-$A115+1)*12-Inputs!$E$8&lt;=0,1,IF(Inputs!$E$8&lt;=(AR$112-$A115)*12,0,MOD(Inputs!$E$8,12)/12))))</f>
        <v>0</v>
      </c>
      <c r="AS115" s="158">
        <f ca="1">IF($A115&gt;AS$112,0,IF($A115=AS$112,OFFSET(Inputs!$B$30,0,AS$112-1),OFFSET(Inputs!$B$30,0,$A115-1)*IF((AS$112-$A115+1)*12-Inputs!$E$8&lt;=0,1,IF(Inputs!$E$8&lt;=(AS$112-$A115)*12,0,MOD(Inputs!$E$8,12)/12))))</f>
        <v>0</v>
      </c>
      <c r="AT115" s="158">
        <f ca="1">IF($A115&gt;AT$112,0,IF($A115=AT$112,OFFSET(Inputs!$B$30,0,AT$112-1),OFFSET(Inputs!$B$30,0,$A115-1)*IF((AT$112-$A115+1)*12-Inputs!$E$8&lt;=0,1,IF(Inputs!$E$8&lt;=(AT$112-$A115)*12,0,MOD(Inputs!$E$8,12)/12))))</f>
        <v>0</v>
      </c>
      <c r="AU115" s="158">
        <f ca="1">IF($A115&gt;AU$112,0,IF($A115=AU$112,OFFSET(Inputs!$B$30,0,AU$112-1),OFFSET(Inputs!$B$30,0,$A115-1)*IF((AU$112-$A115+1)*12-Inputs!$E$8&lt;=0,1,IF(Inputs!$E$8&lt;=(AU$112-$A115)*12,0,MOD(Inputs!$E$8,12)/12))))</f>
        <v>0</v>
      </c>
      <c r="AV115" s="158">
        <f ca="1">IF($A115&gt;AV$112,0,IF($A115=AV$112,OFFSET(Inputs!$B$30,0,AV$112-1),OFFSET(Inputs!$B$30,0,$A115-1)*IF((AV$112-$A115+1)*12-Inputs!$E$8&lt;=0,1,IF(Inputs!$E$8&lt;=(AV$112-$A115)*12,0,MOD(Inputs!$E$8,12)/12))))</f>
        <v>0</v>
      </c>
      <c r="AW115" s="158">
        <f ca="1">IF($A115&gt;AW$112,0,IF($A115=AW$112,OFFSET(Inputs!$B$30,0,AW$112-1),OFFSET(Inputs!$B$30,0,$A115-1)*IF((AW$112-$A115+1)*12-Inputs!$E$8&lt;=0,1,IF(Inputs!$E$8&lt;=(AW$112-$A115)*12,0,MOD(Inputs!$E$8,12)/12))))</f>
        <v>0</v>
      </c>
      <c r="AX115" s="158">
        <f ca="1">IF($A115&gt;AX$112,0,IF($A115=AX$112,OFFSET(Inputs!$B$30,0,AX$112-1),OFFSET(Inputs!$B$30,0,$A115-1)*IF((AX$112-$A115+1)*12-Inputs!$E$8&lt;=0,1,IF(Inputs!$E$8&lt;=(AX$112-$A115)*12,0,MOD(Inputs!$E$8,12)/12))))</f>
        <v>0</v>
      </c>
      <c r="AY115" s="158">
        <f ca="1">IF($A115&gt;AY$112,0,IF($A115=AY$112,OFFSET(Inputs!$B$30,0,AY$112-1),OFFSET(Inputs!$B$30,0,$A115-1)*IF((AY$112-$A115+1)*12-Inputs!$E$8&lt;=0,1,IF(Inputs!$E$8&lt;=(AY$112-$A115)*12,0,MOD(Inputs!$E$8,12)/12))))</f>
        <v>0</v>
      </c>
      <c r="AZ115" s="139"/>
      <c r="BA115" s="139"/>
    </row>
    <row r="116" spans="1:53" s="286" customFormat="1" outlineLevel="1">
      <c r="A116" s="886">
        <v>4</v>
      </c>
      <c r="B116" s="158">
        <f ca="1">IF($A116&gt;B$112,0,IF($A116=B$112,OFFSET(Inputs!$B$30,0,B$112-1),OFFSET(Inputs!$B$30,0,$A116-1)*IF((B$112-$A116+1)*12-Inputs!$E$8&lt;=0,1,IF(Inputs!$E$8&lt;=(B$112-$A116)*12,0,MOD(Inputs!$E$8,12)/12))))</f>
        <v>0</v>
      </c>
      <c r="C116" s="158">
        <f ca="1">IF($A116&gt;C$112,0,IF($A116=C$112,OFFSET(Inputs!$B$30,0,C$112-1),OFFSET(Inputs!$B$30,0,$A116-1)*IF((C$112-$A116+1)*12-Inputs!$E$8&lt;=0,1,IF(Inputs!$E$8&lt;=(C$112-$A116)*12,0,MOD(Inputs!$E$8,12)/12))))</f>
        <v>0</v>
      </c>
      <c r="D116" s="158">
        <f ca="1">IF($A116&gt;D$112,0,IF($A116=D$112,OFFSET(Inputs!$B$30,0,D$112-1),OFFSET(Inputs!$B$30,0,$A116-1)*IF((D$112-$A116+1)*12-Inputs!$E$8&lt;=0,1,IF(Inputs!$E$8&lt;=(D$112-$A116)*12,0,MOD(Inputs!$E$8,12)/12))))</f>
        <v>0</v>
      </c>
      <c r="E116" s="158">
        <f ca="1">IF($A116&gt;E$112,0,IF($A116=E$112,OFFSET(Inputs!$B$30,0,E$112-1),OFFSET(Inputs!$B$30,0,$A116-1)*IF((E$112-$A116+1)*12-Inputs!$E$8&lt;=0,1,IF(Inputs!$E$8&lt;=(E$112-$A116)*12,0,MOD(Inputs!$E$8,12)/12))))</f>
        <v>0</v>
      </c>
      <c r="F116" s="158">
        <f ca="1">IF($A116&gt;F$112,0,IF($A116=F$112,OFFSET(Inputs!$B$30,0,F$112-1),OFFSET(Inputs!$B$30,0,$A116-1)*IF((F$112-$A116+1)*12-Inputs!$E$8&lt;=0,1,IF(Inputs!$E$8&lt;=(F$112-$A116)*12,0,MOD(Inputs!$E$8,12)/12))))</f>
        <v>0</v>
      </c>
      <c r="G116" s="158">
        <f ca="1">IF($A116&gt;G$112,0,IF($A116=G$112,OFFSET(Inputs!$B$30,0,G$112-1),OFFSET(Inputs!$B$30,0,$A116-1)*IF((G$112-$A116+1)*12-Inputs!$E$8&lt;=0,1,IF(Inputs!$E$8&lt;=(G$112-$A116)*12,0,MOD(Inputs!$E$8,12)/12))))</f>
        <v>0</v>
      </c>
      <c r="H116" s="158">
        <f ca="1">IF($A116&gt;H$112,0,IF($A116=H$112,OFFSET(Inputs!$B$30,0,H$112-1),OFFSET(Inputs!$B$30,0,$A116-1)*IF((H$112-$A116+1)*12-Inputs!$E$8&lt;=0,1,IF(Inputs!$E$8&lt;=(H$112-$A116)*12,0,MOD(Inputs!$E$8,12)/12))))</f>
        <v>0</v>
      </c>
      <c r="I116" s="158">
        <f ca="1">IF($A116&gt;I$112,0,IF($A116=I$112,OFFSET(Inputs!$B$30,0,I$112-1),OFFSET(Inputs!$B$30,0,$A116-1)*IF((I$112-$A116+1)*12-Inputs!$E$8&lt;=0,1,IF(Inputs!$E$8&lt;=(I$112-$A116)*12,0,MOD(Inputs!$E$8,12)/12))))</f>
        <v>0</v>
      </c>
      <c r="J116" s="158">
        <f ca="1">IF($A116&gt;J$112,0,IF($A116=J$112,OFFSET(Inputs!$B$30,0,J$112-1),OFFSET(Inputs!$B$30,0,$A116-1)*IF((J$112-$A116+1)*12-Inputs!$E$8&lt;=0,1,IF(Inputs!$E$8&lt;=(J$112-$A116)*12,0,MOD(Inputs!$E$8,12)/12))))</f>
        <v>0</v>
      </c>
      <c r="K116" s="158">
        <f ca="1">IF($A116&gt;K$112,0,IF($A116=K$112,OFFSET(Inputs!$B$30,0,K$112-1),OFFSET(Inputs!$B$30,0,$A116-1)*IF((K$112-$A116+1)*12-Inputs!$E$8&lt;=0,1,IF(Inputs!$E$8&lt;=(K$112-$A116)*12,0,MOD(Inputs!$E$8,12)/12))))</f>
        <v>0</v>
      </c>
      <c r="L116" s="158">
        <f ca="1">IF($A116&gt;L$112,0,IF($A116=L$112,OFFSET(Inputs!$B$30,0,L$112-1),OFFSET(Inputs!$B$30,0,$A116-1)*IF((L$112-$A116+1)*12-Inputs!$E$8&lt;=0,1,IF(Inputs!$E$8&lt;=(L$112-$A116)*12,0,MOD(Inputs!$E$8,12)/12))))</f>
        <v>0</v>
      </c>
      <c r="M116" s="158">
        <f ca="1">IF($A116&gt;M$112,0,IF($A116=M$112,OFFSET(Inputs!$B$30,0,M$112-1),OFFSET(Inputs!$B$30,0,$A116-1)*IF((M$112-$A116+1)*12-Inputs!$E$8&lt;=0,1,IF(Inputs!$E$8&lt;=(M$112-$A116)*12,0,MOD(Inputs!$E$8,12)/12))))</f>
        <v>0</v>
      </c>
      <c r="N116" s="158">
        <f ca="1">IF($A116&gt;N$112,0,IF($A116=N$112,OFFSET(Inputs!$B$30,0,N$112-1),OFFSET(Inputs!$B$30,0,$A116-1)*IF((N$112-$A116+1)*12-Inputs!$E$8&lt;=0,1,IF(Inputs!$E$8&lt;=(N$112-$A116)*12,0,MOD(Inputs!$E$8,12)/12))))</f>
        <v>0</v>
      </c>
      <c r="O116" s="158">
        <f ca="1">IF($A116&gt;O$112,0,IF($A116=O$112,OFFSET(Inputs!$B$30,0,O$112-1),OFFSET(Inputs!$B$30,0,$A116-1)*IF((O$112-$A116+1)*12-Inputs!$E$8&lt;=0,1,IF(Inputs!$E$8&lt;=(O$112-$A116)*12,0,MOD(Inputs!$E$8,12)/12))))</f>
        <v>0</v>
      </c>
      <c r="P116" s="158">
        <f ca="1">IF($A116&gt;P$112,0,IF($A116=P$112,OFFSET(Inputs!$B$30,0,P$112-1),OFFSET(Inputs!$B$30,0,$A116-1)*IF((P$112-$A116+1)*12-Inputs!$E$8&lt;=0,1,IF(Inputs!$E$8&lt;=(P$112-$A116)*12,0,MOD(Inputs!$E$8,12)/12))))</f>
        <v>0</v>
      </c>
      <c r="Q116" s="158">
        <f ca="1">IF($A116&gt;Q$112,0,IF($A116=Q$112,OFFSET(Inputs!$B$30,0,Q$112-1),OFFSET(Inputs!$B$30,0,$A116-1)*IF((Q$112-$A116+1)*12-Inputs!$E$8&lt;=0,1,IF(Inputs!$E$8&lt;=(Q$112-$A116)*12,0,MOD(Inputs!$E$8,12)/12))))</f>
        <v>0</v>
      </c>
      <c r="R116" s="158">
        <f ca="1">IF($A116&gt;R$112,0,IF($A116=R$112,OFFSET(Inputs!$B$30,0,R$112-1),OFFSET(Inputs!$B$30,0,$A116-1)*IF((R$112-$A116+1)*12-Inputs!$E$8&lt;=0,1,IF(Inputs!$E$8&lt;=(R$112-$A116)*12,0,MOD(Inputs!$E$8,12)/12))))</f>
        <v>0</v>
      </c>
      <c r="S116" s="158">
        <f ca="1">IF($A116&gt;S$112,0,IF($A116=S$112,OFFSET(Inputs!$B$30,0,S$112-1),OFFSET(Inputs!$B$30,0,$A116-1)*IF((S$112-$A116+1)*12-Inputs!$E$8&lt;=0,1,IF(Inputs!$E$8&lt;=(S$112-$A116)*12,0,MOD(Inputs!$E$8,12)/12))))</f>
        <v>0</v>
      </c>
      <c r="T116" s="158">
        <f ca="1">IF($A116&gt;T$112,0,IF($A116=T$112,OFFSET(Inputs!$B$30,0,T$112-1),OFFSET(Inputs!$B$30,0,$A116-1)*IF((T$112-$A116+1)*12-Inputs!$E$8&lt;=0,1,IF(Inputs!$E$8&lt;=(T$112-$A116)*12,0,MOD(Inputs!$E$8,12)/12))))</f>
        <v>0</v>
      </c>
      <c r="U116" s="158">
        <f ca="1">IF($A116&gt;U$112,0,IF($A116=U$112,OFFSET(Inputs!$B$30,0,U$112-1),OFFSET(Inputs!$B$30,0,$A116-1)*IF((U$112-$A116+1)*12-Inputs!$E$8&lt;=0,1,IF(Inputs!$E$8&lt;=(U$112-$A116)*12,0,MOD(Inputs!$E$8,12)/12))))</f>
        <v>0</v>
      </c>
      <c r="V116" s="158">
        <f ca="1">IF($A116&gt;V$112,0,IF($A116=V$112,OFFSET(Inputs!$B$30,0,V$112-1),OFFSET(Inputs!$B$30,0,$A116-1)*IF((V$112-$A116+1)*12-Inputs!$E$8&lt;=0,1,IF(Inputs!$E$8&lt;=(V$112-$A116)*12,0,MOD(Inputs!$E$8,12)/12))))</f>
        <v>0</v>
      </c>
      <c r="W116" s="158">
        <f ca="1">IF($A116&gt;W$112,0,IF($A116=W$112,OFFSET(Inputs!$B$30,0,W$112-1),OFFSET(Inputs!$B$30,0,$A116-1)*IF((W$112-$A116+1)*12-Inputs!$E$8&lt;=0,1,IF(Inputs!$E$8&lt;=(W$112-$A116)*12,0,MOD(Inputs!$E$8,12)/12))))</f>
        <v>0</v>
      </c>
      <c r="X116" s="158">
        <f ca="1">IF($A116&gt;X$112,0,IF($A116=X$112,OFFSET(Inputs!$B$30,0,X$112-1),OFFSET(Inputs!$B$30,0,$A116-1)*IF((X$112-$A116+1)*12-Inputs!$E$8&lt;=0,1,IF(Inputs!$E$8&lt;=(X$112-$A116)*12,0,MOD(Inputs!$E$8,12)/12))))</f>
        <v>0</v>
      </c>
      <c r="Y116" s="158">
        <f ca="1">IF($A116&gt;Y$112,0,IF($A116=Y$112,OFFSET(Inputs!$B$30,0,Y$112-1),OFFSET(Inputs!$B$30,0,$A116-1)*IF((Y$112-$A116+1)*12-Inputs!$E$8&lt;=0,1,IF(Inputs!$E$8&lt;=(Y$112-$A116)*12,0,MOD(Inputs!$E$8,12)/12))))</f>
        <v>0</v>
      </c>
      <c r="Z116" s="158">
        <f ca="1">IF($A116&gt;Z$112,0,IF($A116=Z$112,OFFSET(Inputs!$B$30,0,Z$112-1),OFFSET(Inputs!$B$30,0,$A116-1)*IF((Z$112-$A116+1)*12-Inputs!$E$8&lt;=0,1,IF(Inputs!$E$8&lt;=(Z$112-$A116)*12,0,MOD(Inputs!$E$8,12)/12))))</f>
        <v>0</v>
      </c>
      <c r="AA116" s="158">
        <f ca="1">IF($A116&gt;AA$112,0,IF($A116=AA$112,OFFSET(Inputs!$B$30,0,AA$112-1),OFFSET(Inputs!$B$30,0,$A116-1)*IF((AA$112-$A116+1)*12-Inputs!$E$8&lt;=0,1,IF(Inputs!$E$8&lt;=(AA$112-$A116)*12,0,MOD(Inputs!$E$8,12)/12))))</f>
        <v>0</v>
      </c>
      <c r="AB116" s="158">
        <f ca="1">IF($A116&gt;AB$112,0,IF($A116=AB$112,OFFSET(Inputs!$B$30,0,AB$112-1),OFFSET(Inputs!$B$30,0,$A116-1)*IF((AB$112-$A116+1)*12-Inputs!$E$8&lt;=0,1,IF(Inputs!$E$8&lt;=(AB$112-$A116)*12,0,MOD(Inputs!$E$8,12)/12))))</f>
        <v>0</v>
      </c>
      <c r="AC116" s="158">
        <f ca="1">IF($A116&gt;AC$112,0,IF($A116=AC$112,OFFSET(Inputs!$B$30,0,AC$112-1),OFFSET(Inputs!$B$30,0,$A116-1)*IF((AC$112-$A116+1)*12-Inputs!$E$8&lt;=0,1,IF(Inputs!$E$8&lt;=(AC$112-$A116)*12,0,MOD(Inputs!$E$8,12)/12))))</f>
        <v>0</v>
      </c>
      <c r="AD116" s="158">
        <f ca="1">IF($A116&gt;AD$112,0,IF($A116=AD$112,OFFSET(Inputs!$B$30,0,AD$112-1),OFFSET(Inputs!$B$30,0,$A116-1)*IF((AD$112-$A116+1)*12-Inputs!$E$8&lt;=0,1,IF(Inputs!$E$8&lt;=(AD$112-$A116)*12,0,MOD(Inputs!$E$8,12)/12))))</f>
        <v>0</v>
      </c>
      <c r="AE116" s="158">
        <f ca="1">IF($A116&gt;AE$112,0,IF($A116=AE$112,OFFSET(Inputs!$B$30,0,AE$112-1),OFFSET(Inputs!$B$30,0,$A116-1)*IF((AE$112-$A116+1)*12-Inputs!$E$8&lt;=0,1,IF(Inputs!$E$8&lt;=(AE$112-$A116)*12,0,MOD(Inputs!$E$8,12)/12))))</f>
        <v>0</v>
      </c>
      <c r="AF116" s="158">
        <f ca="1">IF($A116&gt;AF$112,0,IF($A116=AF$112,OFFSET(Inputs!$B$30,0,AF$112-1),OFFSET(Inputs!$B$30,0,$A116-1)*IF((AF$112-$A116+1)*12-Inputs!$E$8&lt;=0,1,IF(Inputs!$E$8&lt;=(AF$112-$A116)*12,0,MOD(Inputs!$E$8,12)/12))))</f>
        <v>0</v>
      </c>
      <c r="AG116" s="158">
        <f ca="1">IF($A116&gt;AG$112,0,IF($A116=AG$112,OFFSET(Inputs!$B$30,0,AG$112-1),OFFSET(Inputs!$B$30,0,$A116-1)*IF((AG$112-$A116+1)*12-Inputs!$E$8&lt;=0,1,IF(Inputs!$E$8&lt;=(AG$112-$A116)*12,0,MOD(Inputs!$E$8,12)/12))))</f>
        <v>0</v>
      </c>
      <c r="AH116" s="158">
        <f ca="1">IF($A116&gt;AH$112,0,IF($A116=AH$112,OFFSET(Inputs!$B$30,0,AH$112-1),OFFSET(Inputs!$B$30,0,$A116-1)*IF((AH$112-$A116+1)*12-Inputs!$E$8&lt;=0,1,IF(Inputs!$E$8&lt;=(AH$112-$A116)*12,0,MOD(Inputs!$E$8,12)/12))))</f>
        <v>0</v>
      </c>
      <c r="AI116" s="158">
        <f ca="1">IF($A116&gt;AI$112,0,IF($A116=AI$112,OFFSET(Inputs!$B$30,0,AI$112-1),OFFSET(Inputs!$B$30,0,$A116-1)*IF((AI$112-$A116+1)*12-Inputs!$E$8&lt;=0,1,IF(Inputs!$E$8&lt;=(AI$112-$A116)*12,0,MOD(Inputs!$E$8,12)/12))))</f>
        <v>0</v>
      </c>
      <c r="AJ116" s="158">
        <f ca="1">IF($A116&gt;AJ$112,0,IF($A116=AJ$112,OFFSET(Inputs!$B$30,0,AJ$112-1),OFFSET(Inputs!$B$30,0,$A116-1)*IF((AJ$112-$A116+1)*12-Inputs!$E$8&lt;=0,1,IF(Inputs!$E$8&lt;=(AJ$112-$A116)*12,0,MOD(Inputs!$E$8,12)/12))))</f>
        <v>0</v>
      </c>
      <c r="AK116" s="158">
        <f ca="1">IF($A116&gt;AK$112,0,IF($A116=AK$112,OFFSET(Inputs!$B$30,0,AK$112-1),OFFSET(Inputs!$B$30,0,$A116-1)*IF((AK$112-$A116+1)*12-Inputs!$E$8&lt;=0,1,IF(Inputs!$E$8&lt;=(AK$112-$A116)*12,0,MOD(Inputs!$E$8,12)/12))))</f>
        <v>0</v>
      </c>
      <c r="AL116" s="158">
        <f ca="1">IF($A116&gt;AL$112,0,IF($A116=AL$112,OFFSET(Inputs!$B$30,0,AL$112-1),OFFSET(Inputs!$B$30,0,$A116-1)*IF((AL$112-$A116+1)*12-Inputs!$E$8&lt;=0,1,IF(Inputs!$E$8&lt;=(AL$112-$A116)*12,0,MOD(Inputs!$E$8,12)/12))))</f>
        <v>0</v>
      </c>
      <c r="AM116" s="158">
        <f ca="1">IF($A116&gt;AM$112,0,IF($A116=AM$112,OFFSET(Inputs!$B$30,0,AM$112-1),OFFSET(Inputs!$B$30,0,$A116-1)*IF((AM$112-$A116+1)*12-Inputs!$E$8&lt;=0,1,IF(Inputs!$E$8&lt;=(AM$112-$A116)*12,0,MOD(Inputs!$E$8,12)/12))))</f>
        <v>0</v>
      </c>
      <c r="AN116" s="158">
        <f ca="1">IF($A116&gt;AN$112,0,IF($A116=AN$112,OFFSET(Inputs!$B$30,0,AN$112-1),OFFSET(Inputs!$B$30,0,$A116-1)*IF((AN$112-$A116+1)*12-Inputs!$E$8&lt;=0,1,IF(Inputs!$E$8&lt;=(AN$112-$A116)*12,0,MOD(Inputs!$E$8,12)/12))))</f>
        <v>0</v>
      </c>
      <c r="AO116" s="158">
        <f ca="1">IF($A116&gt;AO$112,0,IF($A116=AO$112,OFFSET(Inputs!$B$30,0,AO$112-1),OFFSET(Inputs!$B$30,0,$A116-1)*IF((AO$112-$A116+1)*12-Inputs!$E$8&lt;=0,1,IF(Inputs!$E$8&lt;=(AO$112-$A116)*12,0,MOD(Inputs!$E$8,12)/12))))</f>
        <v>0</v>
      </c>
      <c r="AP116" s="158">
        <f ca="1">IF($A116&gt;AP$112,0,IF($A116=AP$112,OFFSET(Inputs!$B$30,0,AP$112-1),OFFSET(Inputs!$B$30,0,$A116-1)*IF((AP$112-$A116+1)*12-Inputs!$E$8&lt;=0,1,IF(Inputs!$E$8&lt;=(AP$112-$A116)*12,0,MOD(Inputs!$E$8,12)/12))))</f>
        <v>0</v>
      </c>
      <c r="AQ116" s="158">
        <f ca="1">IF($A116&gt;AQ$112,0,IF($A116=AQ$112,OFFSET(Inputs!$B$30,0,AQ$112-1),OFFSET(Inputs!$B$30,0,$A116-1)*IF((AQ$112-$A116+1)*12-Inputs!$E$8&lt;=0,1,IF(Inputs!$E$8&lt;=(AQ$112-$A116)*12,0,MOD(Inputs!$E$8,12)/12))))</f>
        <v>0</v>
      </c>
      <c r="AR116" s="158">
        <f ca="1">IF($A116&gt;AR$112,0,IF($A116=AR$112,OFFSET(Inputs!$B$30,0,AR$112-1),OFFSET(Inputs!$B$30,0,$A116-1)*IF((AR$112-$A116+1)*12-Inputs!$E$8&lt;=0,1,IF(Inputs!$E$8&lt;=(AR$112-$A116)*12,0,MOD(Inputs!$E$8,12)/12))))</f>
        <v>0</v>
      </c>
      <c r="AS116" s="158">
        <f ca="1">IF($A116&gt;AS$112,0,IF($A116=AS$112,OFFSET(Inputs!$B$30,0,AS$112-1),OFFSET(Inputs!$B$30,0,$A116-1)*IF((AS$112-$A116+1)*12-Inputs!$E$8&lt;=0,1,IF(Inputs!$E$8&lt;=(AS$112-$A116)*12,0,MOD(Inputs!$E$8,12)/12))))</f>
        <v>0</v>
      </c>
      <c r="AT116" s="158">
        <f ca="1">IF($A116&gt;AT$112,0,IF($A116=AT$112,OFFSET(Inputs!$B$30,0,AT$112-1),OFFSET(Inputs!$B$30,0,$A116-1)*IF((AT$112-$A116+1)*12-Inputs!$E$8&lt;=0,1,IF(Inputs!$E$8&lt;=(AT$112-$A116)*12,0,MOD(Inputs!$E$8,12)/12))))</f>
        <v>0</v>
      </c>
      <c r="AU116" s="158">
        <f ca="1">IF($A116&gt;AU$112,0,IF($A116=AU$112,OFFSET(Inputs!$B$30,0,AU$112-1),OFFSET(Inputs!$B$30,0,$A116-1)*IF((AU$112-$A116+1)*12-Inputs!$E$8&lt;=0,1,IF(Inputs!$E$8&lt;=(AU$112-$A116)*12,0,MOD(Inputs!$E$8,12)/12))))</f>
        <v>0</v>
      </c>
      <c r="AV116" s="158">
        <f ca="1">IF($A116&gt;AV$112,0,IF($A116=AV$112,OFFSET(Inputs!$B$30,0,AV$112-1),OFFSET(Inputs!$B$30,0,$A116-1)*IF((AV$112-$A116+1)*12-Inputs!$E$8&lt;=0,1,IF(Inputs!$E$8&lt;=(AV$112-$A116)*12,0,MOD(Inputs!$E$8,12)/12))))</f>
        <v>0</v>
      </c>
      <c r="AW116" s="158">
        <f ca="1">IF($A116&gt;AW$112,0,IF($A116=AW$112,OFFSET(Inputs!$B$30,0,AW$112-1),OFFSET(Inputs!$B$30,0,$A116-1)*IF((AW$112-$A116+1)*12-Inputs!$E$8&lt;=0,1,IF(Inputs!$E$8&lt;=(AW$112-$A116)*12,0,MOD(Inputs!$E$8,12)/12))))</f>
        <v>0</v>
      </c>
      <c r="AX116" s="158">
        <f ca="1">IF($A116&gt;AX$112,0,IF($A116=AX$112,OFFSET(Inputs!$B$30,0,AX$112-1),OFFSET(Inputs!$B$30,0,$A116-1)*IF((AX$112-$A116+1)*12-Inputs!$E$8&lt;=0,1,IF(Inputs!$E$8&lt;=(AX$112-$A116)*12,0,MOD(Inputs!$E$8,12)/12))))</f>
        <v>0</v>
      </c>
      <c r="AY116" s="158">
        <f ca="1">IF($A116&gt;AY$112,0,IF($A116=AY$112,OFFSET(Inputs!$B$30,0,AY$112-1),OFFSET(Inputs!$B$30,0,$A116-1)*IF((AY$112-$A116+1)*12-Inputs!$E$8&lt;=0,1,IF(Inputs!$E$8&lt;=(AY$112-$A116)*12,0,MOD(Inputs!$E$8,12)/12))))</f>
        <v>0</v>
      </c>
      <c r="AZ116" s="139"/>
      <c r="BA116" s="139"/>
    </row>
    <row r="117" spans="1:53" s="286" customFormat="1" outlineLevel="1">
      <c r="A117" s="886">
        <v>5</v>
      </c>
      <c r="B117" s="158">
        <f ca="1">IF($A117&gt;B$112,0,IF($A117=B$112,OFFSET(Inputs!$B$30,0,B$112-1),OFFSET(Inputs!$B$30,0,$A117-1)*IF((B$112-$A117+1)*12-Inputs!$E$8&lt;=0,1,IF(Inputs!$E$8&lt;=(B$112-$A117)*12,0,MOD(Inputs!$E$8,12)/12))))</f>
        <v>0</v>
      </c>
      <c r="C117" s="158">
        <f ca="1">IF($A117&gt;C$112,0,IF($A117=C$112,OFFSET(Inputs!$B$30,0,C$112-1),OFFSET(Inputs!$B$30,0,$A117-1)*IF((C$112-$A117+1)*12-Inputs!$E$8&lt;=0,1,IF(Inputs!$E$8&lt;=(C$112-$A117)*12,0,MOD(Inputs!$E$8,12)/12))))</f>
        <v>0</v>
      </c>
      <c r="D117" s="158">
        <f ca="1">IF($A117&gt;D$112,0,IF($A117=D$112,OFFSET(Inputs!$B$30,0,D$112-1),OFFSET(Inputs!$B$30,0,$A117-1)*IF((D$112-$A117+1)*12-Inputs!$E$8&lt;=0,1,IF(Inputs!$E$8&lt;=(D$112-$A117)*12,0,MOD(Inputs!$E$8,12)/12))))</f>
        <v>0</v>
      </c>
      <c r="E117" s="158">
        <f ca="1">IF($A117&gt;E$112,0,IF($A117=E$112,OFFSET(Inputs!$B$30,0,E$112-1),OFFSET(Inputs!$B$30,0,$A117-1)*IF((E$112-$A117+1)*12-Inputs!$E$8&lt;=0,1,IF(Inputs!$E$8&lt;=(E$112-$A117)*12,0,MOD(Inputs!$E$8,12)/12))))</f>
        <v>0</v>
      </c>
      <c r="F117" s="158">
        <f ca="1">IF($A117&gt;F$112,0,IF($A117=F$112,OFFSET(Inputs!$B$30,0,F$112-1),OFFSET(Inputs!$B$30,0,$A117-1)*IF((F$112-$A117+1)*12-Inputs!$E$8&lt;=0,1,IF(Inputs!$E$8&lt;=(F$112-$A117)*12,0,MOD(Inputs!$E$8,12)/12))))</f>
        <v>0</v>
      </c>
      <c r="G117" s="158">
        <f ca="1">IF($A117&gt;G$112,0,IF($A117=G$112,OFFSET(Inputs!$B$30,0,G$112-1),OFFSET(Inputs!$B$30,0,$A117-1)*IF((G$112-$A117+1)*12-Inputs!$E$8&lt;=0,1,IF(Inputs!$E$8&lt;=(G$112-$A117)*12,0,MOD(Inputs!$E$8,12)/12))))</f>
        <v>0</v>
      </c>
      <c r="H117" s="158">
        <f ca="1">IF($A117&gt;H$112,0,IF($A117=H$112,OFFSET(Inputs!$B$30,0,H$112-1),OFFSET(Inputs!$B$30,0,$A117-1)*IF((H$112-$A117+1)*12-Inputs!$E$8&lt;=0,1,IF(Inputs!$E$8&lt;=(H$112-$A117)*12,0,MOD(Inputs!$E$8,12)/12))))</f>
        <v>0</v>
      </c>
      <c r="I117" s="158">
        <f ca="1">IF($A117&gt;I$112,0,IF($A117=I$112,OFFSET(Inputs!$B$30,0,I$112-1),OFFSET(Inputs!$B$30,0,$A117-1)*IF((I$112-$A117+1)*12-Inputs!$E$8&lt;=0,1,IF(Inputs!$E$8&lt;=(I$112-$A117)*12,0,MOD(Inputs!$E$8,12)/12))))</f>
        <v>0</v>
      </c>
      <c r="J117" s="158">
        <f ca="1">IF($A117&gt;J$112,0,IF($A117=J$112,OFFSET(Inputs!$B$30,0,J$112-1),OFFSET(Inputs!$B$30,0,$A117-1)*IF((J$112-$A117+1)*12-Inputs!$E$8&lt;=0,1,IF(Inputs!$E$8&lt;=(J$112-$A117)*12,0,MOD(Inputs!$E$8,12)/12))))</f>
        <v>0</v>
      </c>
      <c r="K117" s="158">
        <f ca="1">IF($A117&gt;K$112,0,IF($A117=K$112,OFFSET(Inputs!$B$30,0,K$112-1),OFFSET(Inputs!$B$30,0,$A117-1)*IF((K$112-$A117+1)*12-Inputs!$E$8&lt;=0,1,IF(Inputs!$E$8&lt;=(K$112-$A117)*12,0,MOD(Inputs!$E$8,12)/12))))</f>
        <v>0</v>
      </c>
      <c r="L117" s="158">
        <f ca="1">IF($A117&gt;L$112,0,IF($A117=L$112,OFFSET(Inputs!$B$30,0,L$112-1),OFFSET(Inputs!$B$30,0,$A117-1)*IF((L$112-$A117+1)*12-Inputs!$E$8&lt;=0,1,IF(Inputs!$E$8&lt;=(L$112-$A117)*12,0,MOD(Inputs!$E$8,12)/12))))</f>
        <v>0</v>
      </c>
      <c r="M117" s="158">
        <f ca="1">IF($A117&gt;M$112,0,IF($A117=M$112,OFFSET(Inputs!$B$30,0,M$112-1),OFFSET(Inputs!$B$30,0,$A117-1)*IF((M$112-$A117+1)*12-Inputs!$E$8&lt;=0,1,IF(Inputs!$E$8&lt;=(M$112-$A117)*12,0,MOD(Inputs!$E$8,12)/12))))</f>
        <v>0</v>
      </c>
      <c r="N117" s="158">
        <f ca="1">IF($A117&gt;N$112,0,IF($A117=N$112,OFFSET(Inputs!$B$30,0,N$112-1),OFFSET(Inputs!$B$30,0,$A117-1)*IF((N$112-$A117+1)*12-Inputs!$E$8&lt;=0,1,IF(Inputs!$E$8&lt;=(N$112-$A117)*12,0,MOD(Inputs!$E$8,12)/12))))</f>
        <v>0</v>
      </c>
      <c r="O117" s="158">
        <f ca="1">IF($A117&gt;O$112,0,IF($A117=O$112,OFFSET(Inputs!$B$30,0,O$112-1),OFFSET(Inputs!$B$30,0,$A117-1)*IF((O$112-$A117+1)*12-Inputs!$E$8&lt;=0,1,IF(Inputs!$E$8&lt;=(O$112-$A117)*12,0,MOD(Inputs!$E$8,12)/12))))</f>
        <v>0</v>
      </c>
      <c r="P117" s="158">
        <f ca="1">IF($A117&gt;P$112,0,IF($A117=P$112,OFFSET(Inputs!$B$30,0,P$112-1),OFFSET(Inputs!$B$30,0,$A117-1)*IF((P$112-$A117+1)*12-Inputs!$E$8&lt;=0,1,IF(Inputs!$E$8&lt;=(P$112-$A117)*12,0,MOD(Inputs!$E$8,12)/12))))</f>
        <v>0</v>
      </c>
      <c r="Q117" s="158">
        <f ca="1">IF($A117&gt;Q$112,0,IF($A117=Q$112,OFFSET(Inputs!$B$30,0,Q$112-1),OFFSET(Inputs!$B$30,0,$A117-1)*IF((Q$112-$A117+1)*12-Inputs!$E$8&lt;=0,1,IF(Inputs!$E$8&lt;=(Q$112-$A117)*12,0,MOD(Inputs!$E$8,12)/12))))</f>
        <v>0</v>
      </c>
      <c r="R117" s="158">
        <f ca="1">IF($A117&gt;R$112,0,IF($A117=R$112,OFFSET(Inputs!$B$30,0,R$112-1),OFFSET(Inputs!$B$30,0,$A117-1)*IF((R$112-$A117+1)*12-Inputs!$E$8&lt;=0,1,IF(Inputs!$E$8&lt;=(R$112-$A117)*12,0,MOD(Inputs!$E$8,12)/12))))</f>
        <v>0</v>
      </c>
      <c r="S117" s="158">
        <f ca="1">IF($A117&gt;S$112,0,IF($A117=S$112,OFFSET(Inputs!$B$30,0,S$112-1),OFFSET(Inputs!$B$30,0,$A117-1)*IF((S$112-$A117+1)*12-Inputs!$E$8&lt;=0,1,IF(Inputs!$E$8&lt;=(S$112-$A117)*12,0,MOD(Inputs!$E$8,12)/12))))</f>
        <v>0</v>
      </c>
      <c r="T117" s="158">
        <f ca="1">IF($A117&gt;T$112,0,IF($A117=T$112,OFFSET(Inputs!$B$30,0,T$112-1),OFFSET(Inputs!$B$30,0,$A117-1)*IF((T$112-$A117+1)*12-Inputs!$E$8&lt;=0,1,IF(Inputs!$E$8&lt;=(T$112-$A117)*12,0,MOD(Inputs!$E$8,12)/12))))</f>
        <v>0</v>
      </c>
      <c r="U117" s="158">
        <f ca="1">IF($A117&gt;U$112,0,IF($A117=U$112,OFFSET(Inputs!$B$30,0,U$112-1),OFFSET(Inputs!$B$30,0,$A117-1)*IF((U$112-$A117+1)*12-Inputs!$E$8&lt;=0,1,IF(Inputs!$E$8&lt;=(U$112-$A117)*12,0,MOD(Inputs!$E$8,12)/12))))</f>
        <v>0</v>
      </c>
      <c r="V117" s="158">
        <f ca="1">IF($A117&gt;V$112,0,IF($A117=V$112,OFFSET(Inputs!$B$30,0,V$112-1),OFFSET(Inputs!$B$30,0,$A117-1)*IF((V$112-$A117+1)*12-Inputs!$E$8&lt;=0,1,IF(Inputs!$E$8&lt;=(V$112-$A117)*12,0,MOD(Inputs!$E$8,12)/12))))</f>
        <v>0</v>
      </c>
      <c r="W117" s="158">
        <f ca="1">IF($A117&gt;W$112,0,IF($A117=W$112,OFFSET(Inputs!$B$30,0,W$112-1),OFFSET(Inputs!$B$30,0,$A117-1)*IF((W$112-$A117+1)*12-Inputs!$E$8&lt;=0,1,IF(Inputs!$E$8&lt;=(W$112-$A117)*12,0,MOD(Inputs!$E$8,12)/12))))</f>
        <v>0</v>
      </c>
      <c r="X117" s="158">
        <f ca="1">IF($A117&gt;X$112,0,IF($A117=X$112,OFFSET(Inputs!$B$30,0,X$112-1),OFFSET(Inputs!$B$30,0,$A117-1)*IF((X$112-$A117+1)*12-Inputs!$E$8&lt;=0,1,IF(Inputs!$E$8&lt;=(X$112-$A117)*12,0,MOD(Inputs!$E$8,12)/12))))</f>
        <v>0</v>
      </c>
      <c r="Y117" s="158">
        <f ca="1">IF($A117&gt;Y$112,0,IF($A117=Y$112,OFFSET(Inputs!$B$30,0,Y$112-1),OFFSET(Inputs!$B$30,0,$A117-1)*IF((Y$112-$A117+1)*12-Inputs!$E$8&lt;=0,1,IF(Inputs!$E$8&lt;=(Y$112-$A117)*12,0,MOD(Inputs!$E$8,12)/12))))</f>
        <v>0</v>
      </c>
      <c r="Z117" s="158">
        <f ca="1">IF($A117&gt;Z$112,0,IF($A117=Z$112,OFFSET(Inputs!$B$30,0,Z$112-1),OFFSET(Inputs!$B$30,0,$A117-1)*IF((Z$112-$A117+1)*12-Inputs!$E$8&lt;=0,1,IF(Inputs!$E$8&lt;=(Z$112-$A117)*12,0,MOD(Inputs!$E$8,12)/12))))</f>
        <v>0</v>
      </c>
      <c r="AA117" s="158">
        <f ca="1">IF($A117&gt;AA$112,0,IF($A117=AA$112,OFFSET(Inputs!$B$30,0,AA$112-1),OFFSET(Inputs!$B$30,0,$A117-1)*IF((AA$112-$A117+1)*12-Inputs!$E$8&lt;=0,1,IF(Inputs!$E$8&lt;=(AA$112-$A117)*12,0,MOD(Inputs!$E$8,12)/12))))</f>
        <v>0</v>
      </c>
      <c r="AB117" s="158">
        <f ca="1">IF($A117&gt;AB$112,0,IF($A117=AB$112,OFFSET(Inputs!$B$30,0,AB$112-1),OFFSET(Inputs!$B$30,0,$A117-1)*IF((AB$112-$A117+1)*12-Inputs!$E$8&lt;=0,1,IF(Inputs!$E$8&lt;=(AB$112-$A117)*12,0,MOD(Inputs!$E$8,12)/12))))</f>
        <v>0</v>
      </c>
      <c r="AC117" s="158">
        <f ca="1">IF($A117&gt;AC$112,0,IF($A117=AC$112,OFFSET(Inputs!$B$30,0,AC$112-1),OFFSET(Inputs!$B$30,0,$A117-1)*IF((AC$112-$A117+1)*12-Inputs!$E$8&lt;=0,1,IF(Inputs!$E$8&lt;=(AC$112-$A117)*12,0,MOD(Inputs!$E$8,12)/12))))</f>
        <v>0</v>
      </c>
      <c r="AD117" s="158">
        <f ca="1">IF($A117&gt;AD$112,0,IF($A117=AD$112,OFFSET(Inputs!$B$30,0,AD$112-1),OFFSET(Inputs!$B$30,0,$A117-1)*IF((AD$112-$A117+1)*12-Inputs!$E$8&lt;=0,1,IF(Inputs!$E$8&lt;=(AD$112-$A117)*12,0,MOD(Inputs!$E$8,12)/12))))</f>
        <v>0</v>
      </c>
      <c r="AE117" s="158">
        <f ca="1">IF($A117&gt;AE$112,0,IF($A117=AE$112,OFFSET(Inputs!$B$30,0,AE$112-1),OFFSET(Inputs!$B$30,0,$A117-1)*IF((AE$112-$A117+1)*12-Inputs!$E$8&lt;=0,1,IF(Inputs!$E$8&lt;=(AE$112-$A117)*12,0,MOD(Inputs!$E$8,12)/12))))</f>
        <v>0</v>
      </c>
      <c r="AF117" s="158">
        <f ca="1">IF($A117&gt;AF$112,0,IF($A117=AF$112,OFFSET(Inputs!$B$30,0,AF$112-1),OFFSET(Inputs!$B$30,0,$A117-1)*IF((AF$112-$A117+1)*12-Inputs!$E$8&lt;=0,1,IF(Inputs!$E$8&lt;=(AF$112-$A117)*12,0,MOD(Inputs!$E$8,12)/12))))</f>
        <v>0</v>
      </c>
      <c r="AG117" s="158">
        <f ca="1">IF($A117&gt;AG$112,0,IF($A117=AG$112,OFFSET(Inputs!$B$30,0,AG$112-1),OFFSET(Inputs!$B$30,0,$A117-1)*IF((AG$112-$A117+1)*12-Inputs!$E$8&lt;=0,1,IF(Inputs!$E$8&lt;=(AG$112-$A117)*12,0,MOD(Inputs!$E$8,12)/12))))</f>
        <v>0</v>
      </c>
      <c r="AH117" s="158">
        <f ca="1">IF($A117&gt;AH$112,0,IF($A117=AH$112,OFFSET(Inputs!$B$30,0,AH$112-1),OFFSET(Inputs!$B$30,0,$A117-1)*IF((AH$112-$A117+1)*12-Inputs!$E$8&lt;=0,1,IF(Inputs!$E$8&lt;=(AH$112-$A117)*12,0,MOD(Inputs!$E$8,12)/12))))</f>
        <v>0</v>
      </c>
      <c r="AI117" s="158">
        <f ca="1">IF($A117&gt;AI$112,0,IF($A117=AI$112,OFFSET(Inputs!$B$30,0,AI$112-1),OFFSET(Inputs!$B$30,0,$A117-1)*IF((AI$112-$A117+1)*12-Inputs!$E$8&lt;=0,1,IF(Inputs!$E$8&lt;=(AI$112-$A117)*12,0,MOD(Inputs!$E$8,12)/12))))</f>
        <v>0</v>
      </c>
      <c r="AJ117" s="158">
        <f ca="1">IF($A117&gt;AJ$112,0,IF($A117=AJ$112,OFFSET(Inputs!$B$30,0,AJ$112-1),OFFSET(Inputs!$B$30,0,$A117-1)*IF((AJ$112-$A117+1)*12-Inputs!$E$8&lt;=0,1,IF(Inputs!$E$8&lt;=(AJ$112-$A117)*12,0,MOD(Inputs!$E$8,12)/12))))</f>
        <v>0</v>
      </c>
      <c r="AK117" s="158">
        <f ca="1">IF($A117&gt;AK$112,0,IF($A117=AK$112,OFFSET(Inputs!$B$30,0,AK$112-1),OFFSET(Inputs!$B$30,0,$A117-1)*IF((AK$112-$A117+1)*12-Inputs!$E$8&lt;=0,1,IF(Inputs!$E$8&lt;=(AK$112-$A117)*12,0,MOD(Inputs!$E$8,12)/12))))</f>
        <v>0</v>
      </c>
      <c r="AL117" s="158">
        <f ca="1">IF($A117&gt;AL$112,0,IF($A117=AL$112,OFFSET(Inputs!$B$30,0,AL$112-1),OFFSET(Inputs!$B$30,0,$A117-1)*IF((AL$112-$A117+1)*12-Inputs!$E$8&lt;=0,1,IF(Inputs!$E$8&lt;=(AL$112-$A117)*12,0,MOD(Inputs!$E$8,12)/12))))</f>
        <v>0</v>
      </c>
      <c r="AM117" s="158">
        <f ca="1">IF($A117&gt;AM$112,0,IF($A117=AM$112,OFFSET(Inputs!$B$30,0,AM$112-1),OFFSET(Inputs!$B$30,0,$A117-1)*IF((AM$112-$A117+1)*12-Inputs!$E$8&lt;=0,1,IF(Inputs!$E$8&lt;=(AM$112-$A117)*12,0,MOD(Inputs!$E$8,12)/12))))</f>
        <v>0</v>
      </c>
      <c r="AN117" s="158">
        <f ca="1">IF($A117&gt;AN$112,0,IF($A117=AN$112,OFFSET(Inputs!$B$30,0,AN$112-1),OFFSET(Inputs!$B$30,0,$A117-1)*IF((AN$112-$A117+1)*12-Inputs!$E$8&lt;=0,1,IF(Inputs!$E$8&lt;=(AN$112-$A117)*12,0,MOD(Inputs!$E$8,12)/12))))</f>
        <v>0</v>
      </c>
      <c r="AO117" s="158">
        <f ca="1">IF($A117&gt;AO$112,0,IF($A117=AO$112,OFFSET(Inputs!$B$30,0,AO$112-1),OFFSET(Inputs!$B$30,0,$A117-1)*IF((AO$112-$A117+1)*12-Inputs!$E$8&lt;=0,1,IF(Inputs!$E$8&lt;=(AO$112-$A117)*12,0,MOD(Inputs!$E$8,12)/12))))</f>
        <v>0</v>
      </c>
      <c r="AP117" s="158">
        <f ca="1">IF($A117&gt;AP$112,0,IF($A117=AP$112,OFFSET(Inputs!$B$30,0,AP$112-1),OFFSET(Inputs!$B$30,0,$A117-1)*IF((AP$112-$A117+1)*12-Inputs!$E$8&lt;=0,1,IF(Inputs!$E$8&lt;=(AP$112-$A117)*12,0,MOD(Inputs!$E$8,12)/12))))</f>
        <v>0</v>
      </c>
      <c r="AQ117" s="158">
        <f ca="1">IF($A117&gt;AQ$112,0,IF($A117=AQ$112,OFFSET(Inputs!$B$30,0,AQ$112-1),OFFSET(Inputs!$B$30,0,$A117-1)*IF((AQ$112-$A117+1)*12-Inputs!$E$8&lt;=0,1,IF(Inputs!$E$8&lt;=(AQ$112-$A117)*12,0,MOD(Inputs!$E$8,12)/12))))</f>
        <v>0</v>
      </c>
      <c r="AR117" s="158">
        <f ca="1">IF($A117&gt;AR$112,0,IF($A117=AR$112,OFFSET(Inputs!$B$30,0,AR$112-1),OFFSET(Inputs!$B$30,0,$A117-1)*IF((AR$112-$A117+1)*12-Inputs!$E$8&lt;=0,1,IF(Inputs!$E$8&lt;=(AR$112-$A117)*12,0,MOD(Inputs!$E$8,12)/12))))</f>
        <v>0</v>
      </c>
      <c r="AS117" s="158">
        <f ca="1">IF($A117&gt;AS$112,0,IF($A117=AS$112,OFFSET(Inputs!$B$30,0,AS$112-1),OFFSET(Inputs!$B$30,0,$A117-1)*IF((AS$112-$A117+1)*12-Inputs!$E$8&lt;=0,1,IF(Inputs!$E$8&lt;=(AS$112-$A117)*12,0,MOD(Inputs!$E$8,12)/12))))</f>
        <v>0</v>
      </c>
      <c r="AT117" s="158">
        <f ca="1">IF($A117&gt;AT$112,0,IF($A117=AT$112,OFFSET(Inputs!$B$30,0,AT$112-1),OFFSET(Inputs!$B$30,0,$A117-1)*IF((AT$112-$A117+1)*12-Inputs!$E$8&lt;=0,1,IF(Inputs!$E$8&lt;=(AT$112-$A117)*12,0,MOD(Inputs!$E$8,12)/12))))</f>
        <v>0</v>
      </c>
      <c r="AU117" s="158">
        <f ca="1">IF($A117&gt;AU$112,0,IF($A117=AU$112,OFFSET(Inputs!$B$30,0,AU$112-1),OFFSET(Inputs!$B$30,0,$A117-1)*IF((AU$112-$A117+1)*12-Inputs!$E$8&lt;=0,1,IF(Inputs!$E$8&lt;=(AU$112-$A117)*12,0,MOD(Inputs!$E$8,12)/12))))</f>
        <v>0</v>
      </c>
      <c r="AV117" s="158">
        <f ca="1">IF($A117&gt;AV$112,0,IF($A117=AV$112,OFFSET(Inputs!$B$30,0,AV$112-1),OFFSET(Inputs!$B$30,0,$A117-1)*IF((AV$112-$A117+1)*12-Inputs!$E$8&lt;=0,1,IF(Inputs!$E$8&lt;=(AV$112-$A117)*12,0,MOD(Inputs!$E$8,12)/12))))</f>
        <v>0</v>
      </c>
      <c r="AW117" s="158">
        <f ca="1">IF($A117&gt;AW$112,0,IF($A117=AW$112,OFFSET(Inputs!$B$30,0,AW$112-1),OFFSET(Inputs!$B$30,0,$A117-1)*IF((AW$112-$A117+1)*12-Inputs!$E$8&lt;=0,1,IF(Inputs!$E$8&lt;=(AW$112-$A117)*12,0,MOD(Inputs!$E$8,12)/12))))</f>
        <v>0</v>
      </c>
      <c r="AX117" s="158">
        <f ca="1">IF($A117&gt;AX$112,0,IF($A117=AX$112,OFFSET(Inputs!$B$30,0,AX$112-1),OFFSET(Inputs!$B$30,0,$A117-1)*IF((AX$112-$A117+1)*12-Inputs!$E$8&lt;=0,1,IF(Inputs!$E$8&lt;=(AX$112-$A117)*12,0,MOD(Inputs!$E$8,12)/12))))</f>
        <v>0</v>
      </c>
      <c r="AY117" s="158">
        <f ca="1">IF($A117&gt;AY$112,0,IF($A117=AY$112,OFFSET(Inputs!$B$30,0,AY$112-1),OFFSET(Inputs!$B$30,0,$A117-1)*IF((AY$112-$A117+1)*12-Inputs!$E$8&lt;=0,1,IF(Inputs!$E$8&lt;=(AY$112-$A117)*12,0,MOD(Inputs!$E$8,12)/12))))</f>
        <v>0</v>
      </c>
      <c r="AZ117" s="139"/>
      <c r="BA117" s="139"/>
    </row>
    <row r="118" spans="1:53" s="286" customFormat="1" outlineLevel="1">
      <c r="A118" s="886">
        <v>6</v>
      </c>
      <c r="B118" s="158">
        <f ca="1">IF($A118&gt;B$112,0,IF($A118=B$112,OFFSET(Inputs!$B$30,0,B$112-1),OFFSET(Inputs!$B$30,0,$A118-1)*IF((B$112-$A118+1)*12-Inputs!$E$8&lt;=0,1,IF(Inputs!$E$8&lt;=(B$112-$A118)*12,0,MOD(Inputs!$E$8,12)/12))))</f>
        <v>0</v>
      </c>
      <c r="C118" s="158">
        <f ca="1">IF($A118&gt;C$112,0,IF($A118=C$112,OFFSET(Inputs!$B$30,0,C$112-1),OFFSET(Inputs!$B$30,0,$A118-1)*IF((C$112-$A118+1)*12-Inputs!$E$8&lt;=0,1,IF(Inputs!$E$8&lt;=(C$112-$A118)*12,0,MOD(Inputs!$E$8,12)/12))))</f>
        <v>0</v>
      </c>
      <c r="D118" s="158">
        <f ca="1">IF($A118&gt;D$112,0,IF($A118=D$112,OFFSET(Inputs!$B$30,0,D$112-1),OFFSET(Inputs!$B$30,0,$A118-1)*IF((D$112-$A118+1)*12-Inputs!$E$8&lt;=0,1,IF(Inputs!$E$8&lt;=(D$112-$A118)*12,0,MOD(Inputs!$E$8,12)/12))))</f>
        <v>0</v>
      </c>
      <c r="E118" s="158">
        <f ca="1">IF($A118&gt;E$112,0,IF($A118=E$112,OFFSET(Inputs!$B$30,0,E$112-1),OFFSET(Inputs!$B$30,0,$A118-1)*IF((E$112-$A118+1)*12-Inputs!$E$8&lt;=0,1,IF(Inputs!$E$8&lt;=(E$112-$A118)*12,0,MOD(Inputs!$E$8,12)/12))))</f>
        <v>0</v>
      </c>
      <c r="F118" s="158">
        <f ca="1">IF($A118&gt;F$112,0,IF($A118=F$112,OFFSET(Inputs!$B$30,0,F$112-1),OFFSET(Inputs!$B$30,0,$A118-1)*IF((F$112-$A118+1)*12-Inputs!$E$8&lt;=0,1,IF(Inputs!$E$8&lt;=(F$112-$A118)*12,0,MOD(Inputs!$E$8,12)/12))))</f>
        <v>0</v>
      </c>
      <c r="G118" s="158">
        <f ca="1">IF($A118&gt;G$112,0,IF($A118=G$112,OFFSET(Inputs!$B$30,0,G$112-1),OFFSET(Inputs!$B$30,0,$A118-1)*IF((G$112-$A118+1)*12-Inputs!$E$8&lt;=0,1,IF(Inputs!$E$8&lt;=(G$112-$A118)*12,0,MOD(Inputs!$E$8,12)/12))))</f>
        <v>0</v>
      </c>
      <c r="H118" s="158">
        <f ca="1">IF($A118&gt;H$112,0,IF($A118=H$112,OFFSET(Inputs!$B$30,0,H$112-1),OFFSET(Inputs!$B$30,0,$A118-1)*IF((H$112-$A118+1)*12-Inputs!$E$8&lt;=0,1,IF(Inputs!$E$8&lt;=(H$112-$A118)*12,0,MOD(Inputs!$E$8,12)/12))))</f>
        <v>0</v>
      </c>
      <c r="I118" s="158">
        <f ca="1">IF($A118&gt;I$112,0,IF($A118=I$112,OFFSET(Inputs!$B$30,0,I$112-1),OFFSET(Inputs!$B$30,0,$A118-1)*IF((I$112-$A118+1)*12-Inputs!$E$8&lt;=0,1,IF(Inputs!$E$8&lt;=(I$112-$A118)*12,0,MOD(Inputs!$E$8,12)/12))))</f>
        <v>0</v>
      </c>
      <c r="J118" s="158">
        <f ca="1">IF($A118&gt;J$112,0,IF($A118=J$112,OFFSET(Inputs!$B$30,0,J$112-1),OFFSET(Inputs!$B$30,0,$A118-1)*IF((J$112-$A118+1)*12-Inputs!$E$8&lt;=0,1,IF(Inputs!$E$8&lt;=(J$112-$A118)*12,0,MOD(Inputs!$E$8,12)/12))))</f>
        <v>0</v>
      </c>
      <c r="K118" s="158">
        <f ca="1">IF($A118&gt;K$112,0,IF($A118=K$112,OFFSET(Inputs!$B$30,0,K$112-1),OFFSET(Inputs!$B$30,0,$A118-1)*IF((K$112-$A118+1)*12-Inputs!$E$8&lt;=0,1,IF(Inputs!$E$8&lt;=(K$112-$A118)*12,0,MOD(Inputs!$E$8,12)/12))))</f>
        <v>0</v>
      </c>
      <c r="L118" s="158">
        <f ca="1">IF($A118&gt;L$112,0,IF($A118=L$112,OFFSET(Inputs!$B$30,0,L$112-1),OFFSET(Inputs!$B$30,0,$A118-1)*IF((L$112-$A118+1)*12-Inputs!$E$8&lt;=0,1,IF(Inputs!$E$8&lt;=(L$112-$A118)*12,0,MOD(Inputs!$E$8,12)/12))))</f>
        <v>0</v>
      </c>
      <c r="M118" s="158">
        <f ca="1">IF($A118&gt;M$112,0,IF($A118=M$112,OFFSET(Inputs!$B$30,0,M$112-1),OFFSET(Inputs!$B$30,0,$A118-1)*IF((M$112-$A118+1)*12-Inputs!$E$8&lt;=0,1,IF(Inputs!$E$8&lt;=(M$112-$A118)*12,0,MOD(Inputs!$E$8,12)/12))))</f>
        <v>0</v>
      </c>
      <c r="N118" s="158">
        <f ca="1">IF($A118&gt;N$112,0,IF($A118=N$112,OFFSET(Inputs!$B$30,0,N$112-1),OFFSET(Inputs!$B$30,0,$A118-1)*IF((N$112-$A118+1)*12-Inputs!$E$8&lt;=0,1,IF(Inputs!$E$8&lt;=(N$112-$A118)*12,0,MOD(Inputs!$E$8,12)/12))))</f>
        <v>0</v>
      </c>
      <c r="O118" s="158">
        <f ca="1">IF($A118&gt;O$112,0,IF($A118=O$112,OFFSET(Inputs!$B$30,0,O$112-1),OFFSET(Inputs!$B$30,0,$A118-1)*IF((O$112-$A118+1)*12-Inputs!$E$8&lt;=0,1,IF(Inputs!$E$8&lt;=(O$112-$A118)*12,0,MOD(Inputs!$E$8,12)/12))))</f>
        <v>0</v>
      </c>
      <c r="P118" s="158">
        <f ca="1">IF($A118&gt;P$112,0,IF($A118=P$112,OFFSET(Inputs!$B$30,0,P$112-1),OFFSET(Inputs!$B$30,0,$A118-1)*IF((P$112-$A118+1)*12-Inputs!$E$8&lt;=0,1,IF(Inputs!$E$8&lt;=(P$112-$A118)*12,0,MOD(Inputs!$E$8,12)/12))))</f>
        <v>0</v>
      </c>
      <c r="Q118" s="158">
        <f ca="1">IF($A118&gt;Q$112,0,IF($A118=Q$112,OFFSET(Inputs!$B$30,0,Q$112-1),OFFSET(Inputs!$B$30,0,$A118-1)*IF((Q$112-$A118+1)*12-Inputs!$E$8&lt;=0,1,IF(Inputs!$E$8&lt;=(Q$112-$A118)*12,0,MOD(Inputs!$E$8,12)/12))))</f>
        <v>0</v>
      </c>
      <c r="R118" s="158">
        <f ca="1">IF($A118&gt;R$112,0,IF($A118=R$112,OFFSET(Inputs!$B$30,0,R$112-1),OFFSET(Inputs!$B$30,0,$A118-1)*IF((R$112-$A118+1)*12-Inputs!$E$8&lt;=0,1,IF(Inputs!$E$8&lt;=(R$112-$A118)*12,0,MOD(Inputs!$E$8,12)/12))))</f>
        <v>0</v>
      </c>
      <c r="S118" s="158">
        <f ca="1">IF($A118&gt;S$112,0,IF($A118=S$112,OFFSET(Inputs!$B$30,0,S$112-1),OFFSET(Inputs!$B$30,0,$A118-1)*IF((S$112-$A118+1)*12-Inputs!$E$8&lt;=0,1,IF(Inputs!$E$8&lt;=(S$112-$A118)*12,0,MOD(Inputs!$E$8,12)/12))))</f>
        <v>0</v>
      </c>
      <c r="T118" s="158">
        <f ca="1">IF($A118&gt;T$112,0,IF($A118=T$112,OFFSET(Inputs!$B$30,0,T$112-1),OFFSET(Inputs!$B$30,0,$A118-1)*IF((T$112-$A118+1)*12-Inputs!$E$8&lt;=0,1,IF(Inputs!$E$8&lt;=(T$112-$A118)*12,0,MOD(Inputs!$E$8,12)/12))))</f>
        <v>0</v>
      </c>
      <c r="U118" s="158">
        <f ca="1">IF($A118&gt;U$112,0,IF($A118=U$112,OFFSET(Inputs!$B$30,0,U$112-1),OFFSET(Inputs!$B$30,0,$A118-1)*IF((U$112-$A118+1)*12-Inputs!$E$8&lt;=0,1,IF(Inputs!$E$8&lt;=(U$112-$A118)*12,0,MOD(Inputs!$E$8,12)/12))))</f>
        <v>0</v>
      </c>
      <c r="V118" s="158">
        <f ca="1">IF($A118&gt;V$112,0,IF($A118=V$112,OFFSET(Inputs!$B$30,0,V$112-1),OFFSET(Inputs!$B$30,0,$A118-1)*IF((V$112-$A118+1)*12-Inputs!$E$8&lt;=0,1,IF(Inputs!$E$8&lt;=(V$112-$A118)*12,0,MOD(Inputs!$E$8,12)/12))))</f>
        <v>0</v>
      </c>
      <c r="W118" s="158">
        <f ca="1">IF($A118&gt;W$112,0,IF($A118=W$112,OFFSET(Inputs!$B$30,0,W$112-1),OFFSET(Inputs!$B$30,0,$A118-1)*IF((W$112-$A118+1)*12-Inputs!$E$8&lt;=0,1,IF(Inputs!$E$8&lt;=(W$112-$A118)*12,0,MOD(Inputs!$E$8,12)/12))))</f>
        <v>0</v>
      </c>
      <c r="X118" s="158">
        <f ca="1">IF($A118&gt;X$112,0,IF($A118=X$112,OFFSET(Inputs!$B$30,0,X$112-1),OFFSET(Inputs!$B$30,0,$A118-1)*IF((X$112-$A118+1)*12-Inputs!$E$8&lt;=0,1,IF(Inputs!$E$8&lt;=(X$112-$A118)*12,0,MOD(Inputs!$E$8,12)/12))))</f>
        <v>0</v>
      </c>
      <c r="Y118" s="158">
        <f ca="1">IF($A118&gt;Y$112,0,IF($A118=Y$112,OFFSET(Inputs!$B$30,0,Y$112-1),OFFSET(Inputs!$B$30,0,$A118-1)*IF((Y$112-$A118+1)*12-Inputs!$E$8&lt;=0,1,IF(Inputs!$E$8&lt;=(Y$112-$A118)*12,0,MOD(Inputs!$E$8,12)/12))))</f>
        <v>0</v>
      </c>
      <c r="Z118" s="158">
        <f ca="1">IF($A118&gt;Z$112,0,IF($A118=Z$112,OFFSET(Inputs!$B$30,0,Z$112-1),OFFSET(Inputs!$B$30,0,$A118-1)*IF((Z$112-$A118+1)*12-Inputs!$E$8&lt;=0,1,IF(Inputs!$E$8&lt;=(Z$112-$A118)*12,0,MOD(Inputs!$E$8,12)/12))))</f>
        <v>0</v>
      </c>
      <c r="AA118" s="158">
        <f ca="1">IF($A118&gt;AA$112,0,IF($A118=AA$112,OFFSET(Inputs!$B$30,0,AA$112-1),OFFSET(Inputs!$B$30,0,$A118-1)*IF((AA$112-$A118+1)*12-Inputs!$E$8&lt;=0,1,IF(Inputs!$E$8&lt;=(AA$112-$A118)*12,0,MOD(Inputs!$E$8,12)/12))))</f>
        <v>0</v>
      </c>
      <c r="AB118" s="158">
        <f ca="1">IF($A118&gt;AB$112,0,IF($A118=AB$112,OFFSET(Inputs!$B$30,0,AB$112-1),OFFSET(Inputs!$B$30,0,$A118-1)*IF((AB$112-$A118+1)*12-Inputs!$E$8&lt;=0,1,IF(Inputs!$E$8&lt;=(AB$112-$A118)*12,0,MOD(Inputs!$E$8,12)/12))))</f>
        <v>0</v>
      </c>
      <c r="AC118" s="158">
        <f ca="1">IF($A118&gt;AC$112,0,IF($A118=AC$112,OFFSET(Inputs!$B$30,0,AC$112-1),OFFSET(Inputs!$B$30,0,$A118-1)*IF((AC$112-$A118+1)*12-Inputs!$E$8&lt;=0,1,IF(Inputs!$E$8&lt;=(AC$112-$A118)*12,0,MOD(Inputs!$E$8,12)/12))))</f>
        <v>0</v>
      </c>
      <c r="AD118" s="158">
        <f ca="1">IF($A118&gt;AD$112,0,IF($A118=AD$112,OFFSET(Inputs!$B$30,0,AD$112-1),OFFSET(Inputs!$B$30,0,$A118-1)*IF((AD$112-$A118+1)*12-Inputs!$E$8&lt;=0,1,IF(Inputs!$E$8&lt;=(AD$112-$A118)*12,0,MOD(Inputs!$E$8,12)/12))))</f>
        <v>0</v>
      </c>
      <c r="AE118" s="158">
        <f ca="1">IF($A118&gt;AE$112,0,IF($A118=AE$112,OFFSET(Inputs!$B$30,0,AE$112-1),OFFSET(Inputs!$B$30,0,$A118-1)*IF((AE$112-$A118+1)*12-Inputs!$E$8&lt;=0,1,IF(Inputs!$E$8&lt;=(AE$112-$A118)*12,0,MOD(Inputs!$E$8,12)/12))))</f>
        <v>0</v>
      </c>
      <c r="AF118" s="158">
        <f ca="1">IF($A118&gt;AF$112,0,IF($A118=AF$112,OFFSET(Inputs!$B$30,0,AF$112-1),OFFSET(Inputs!$B$30,0,$A118-1)*IF((AF$112-$A118+1)*12-Inputs!$E$8&lt;=0,1,IF(Inputs!$E$8&lt;=(AF$112-$A118)*12,0,MOD(Inputs!$E$8,12)/12))))</f>
        <v>0</v>
      </c>
      <c r="AG118" s="158">
        <f ca="1">IF($A118&gt;AG$112,0,IF($A118=AG$112,OFFSET(Inputs!$B$30,0,AG$112-1),OFFSET(Inputs!$B$30,0,$A118-1)*IF((AG$112-$A118+1)*12-Inputs!$E$8&lt;=0,1,IF(Inputs!$E$8&lt;=(AG$112-$A118)*12,0,MOD(Inputs!$E$8,12)/12))))</f>
        <v>0</v>
      </c>
      <c r="AH118" s="158">
        <f ca="1">IF($A118&gt;AH$112,0,IF($A118=AH$112,OFFSET(Inputs!$B$30,0,AH$112-1),OFFSET(Inputs!$B$30,0,$A118-1)*IF((AH$112-$A118+1)*12-Inputs!$E$8&lt;=0,1,IF(Inputs!$E$8&lt;=(AH$112-$A118)*12,0,MOD(Inputs!$E$8,12)/12))))</f>
        <v>0</v>
      </c>
      <c r="AI118" s="158">
        <f ca="1">IF($A118&gt;AI$112,0,IF($A118=AI$112,OFFSET(Inputs!$B$30,0,AI$112-1),OFFSET(Inputs!$B$30,0,$A118-1)*IF((AI$112-$A118+1)*12-Inputs!$E$8&lt;=0,1,IF(Inputs!$E$8&lt;=(AI$112-$A118)*12,0,MOD(Inputs!$E$8,12)/12))))</f>
        <v>0</v>
      </c>
      <c r="AJ118" s="158">
        <f ca="1">IF($A118&gt;AJ$112,0,IF($A118=AJ$112,OFFSET(Inputs!$B$30,0,AJ$112-1),OFFSET(Inputs!$B$30,0,$A118-1)*IF((AJ$112-$A118+1)*12-Inputs!$E$8&lt;=0,1,IF(Inputs!$E$8&lt;=(AJ$112-$A118)*12,0,MOD(Inputs!$E$8,12)/12))))</f>
        <v>0</v>
      </c>
      <c r="AK118" s="158">
        <f ca="1">IF($A118&gt;AK$112,0,IF($A118=AK$112,OFFSET(Inputs!$B$30,0,AK$112-1),OFFSET(Inputs!$B$30,0,$A118-1)*IF((AK$112-$A118+1)*12-Inputs!$E$8&lt;=0,1,IF(Inputs!$E$8&lt;=(AK$112-$A118)*12,0,MOD(Inputs!$E$8,12)/12))))</f>
        <v>0</v>
      </c>
      <c r="AL118" s="158">
        <f ca="1">IF($A118&gt;AL$112,0,IF($A118=AL$112,OFFSET(Inputs!$B$30,0,AL$112-1),OFFSET(Inputs!$B$30,0,$A118-1)*IF((AL$112-$A118+1)*12-Inputs!$E$8&lt;=0,1,IF(Inputs!$E$8&lt;=(AL$112-$A118)*12,0,MOD(Inputs!$E$8,12)/12))))</f>
        <v>0</v>
      </c>
      <c r="AM118" s="158">
        <f ca="1">IF($A118&gt;AM$112,0,IF($A118=AM$112,OFFSET(Inputs!$B$30,0,AM$112-1),OFFSET(Inputs!$B$30,0,$A118-1)*IF((AM$112-$A118+1)*12-Inputs!$E$8&lt;=0,1,IF(Inputs!$E$8&lt;=(AM$112-$A118)*12,0,MOD(Inputs!$E$8,12)/12))))</f>
        <v>0</v>
      </c>
      <c r="AN118" s="158">
        <f ca="1">IF($A118&gt;AN$112,0,IF($A118=AN$112,OFFSET(Inputs!$B$30,0,AN$112-1),OFFSET(Inputs!$B$30,0,$A118-1)*IF((AN$112-$A118+1)*12-Inputs!$E$8&lt;=0,1,IF(Inputs!$E$8&lt;=(AN$112-$A118)*12,0,MOD(Inputs!$E$8,12)/12))))</f>
        <v>0</v>
      </c>
      <c r="AO118" s="158">
        <f ca="1">IF($A118&gt;AO$112,0,IF($A118=AO$112,OFFSET(Inputs!$B$30,0,AO$112-1),OFFSET(Inputs!$B$30,0,$A118-1)*IF((AO$112-$A118+1)*12-Inputs!$E$8&lt;=0,1,IF(Inputs!$E$8&lt;=(AO$112-$A118)*12,0,MOD(Inputs!$E$8,12)/12))))</f>
        <v>0</v>
      </c>
      <c r="AP118" s="158">
        <f ca="1">IF($A118&gt;AP$112,0,IF($A118=AP$112,OFFSET(Inputs!$B$30,0,AP$112-1),OFFSET(Inputs!$B$30,0,$A118-1)*IF((AP$112-$A118+1)*12-Inputs!$E$8&lt;=0,1,IF(Inputs!$E$8&lt;=(AP$112-$A118)*12,0,MOD(Inputs!$E$8,12)/12))))</f>
        <v>0</v>
      </c>
      <c r="AQ118" s="158">
        <f ca="1">IF($A118&gt;AQ$112,0,IF($A118=AQ$112,OFFSET(Inputs!$B$30,0,AQ$112-1),OFFSET(Inputs!$B$30,0,$A118-1)*IF((AQ$112-$A118+1)*12-Inputs!$E$8&lt;=0,1,IF(Inputs!$E$8&lt;=(AQ$112-$A118)*12,0,MOD(Inputs!$E$8,12)/12))))</f>
        <v>0</v>
      </c>
      <c r="AR118" s="158">
        <f ca="1">IF($A118&gt;AR$112,0,IF($A118=AR$112,OFFSET(Inputs!$B$30,0,AR$112-1),OFFSET(Inputs!$B$30,0,$A118-1)*IF((AR$112-$A118+1)*12-Inputs!$E$8&lt;=0,1,IF(Inputs!$E$8&lt;=(AR$112-$A118)*12,0,MOD(Inputs!$E$8,12)/12))))</f>
        <v>0</v>
      </c>
      <c r="AS118" s="158">
        <f ca="1">IF($A118&gt;AS$112,0,IF($A118=AS$112,OFFSET(Inputs!$B$30,0,AS$112-1),OFFSET(Inputs!$B$30,0,$A118-1)*IF((AS$112-$A118+1)*12-Inputs!$E$8&lt;=0,1,IF(Inputs!$E$8&lt;=(AS$112-$A118)*12,0,MOD(Inputs!$E$8,12)/12))))</f>
        <v>0</v>
      </c>
      <c r="AT118" s="158">
        <f ca="1">IF($A118&gt;AT$112,0,IF($A118=AT$112,OFFSET(Inputs!$B$30,0,AT$112-1),OFFSET(Inputs!$B$30,0,$A118-1)*IF((AT$112-$A118+1)*12-Inputs!$E$8&lt;=0,1,IF(Inputs!$E$8&lt;=(AT$112-$A118)*12,0,MOD(Inputs!$E$8,12)/12))))</f>
        <v>0</v>
      </c>
      <c r="AU118" s="158">
        <f ca="1">IF($A118&gt;AU$112,0,IF($A118=AU$112,OFFSET(Inputs!$B$30,0,AU$112-1),OFFSET(Inputs!$B$30,0,$A118-1)*IF((AU$112-$A118+1)*12-Inputs!$E$8&lt;=0,1,IF(Inputs!$E$8&lt;=(AU$112-$A118)*12,0,MOD(Inputs!$E$8,12)/12))))</f>
        <v>0</v>
      </c>
      <c r="AV118" s="158">
        <f ca="1">IF($A118&gt;AV$112,0,IF($A118=AV$112,OFFSET(Inputs!$B$30,0,AV$112-1),OFFSET(Inputs!$B$30,0,$A118-1)*IF((AV$112-$A118+1)*12-Inputs!$E$8&lt;=0,1,IF(Inputs!$E$8&lt;=(AV$112-$A118)*12,0,MOD(Inputs!$E$8,12)/12))))</f>
        <v>0</v>
      </c>
      <c r="AW118" s="158">
        <f ca="1">IF($A118&gt;AW$112,0,IF($A118=AW$112,OFFSET(Inputs!$B$30,0,AW$112-1),OFFSET(Inputs!$B$30,0,$A118-1)*IF((AW$112-$A118+1)*12-Inputs!$E$8&lt;=0,1,IF(Inputs!$E$8&lt;=(AW$112-$A118)*12,0,MOD(Inputs!$E$8,12)/12))))</f>
        <v>0</v>
      </c>
      <c r="AX118" s="158">
        <f ca="1">IF($A118&gt;AX$112,0,IF($A118=AX$112,OFFSET(Inputs!$B$30,0,AX$112-1),OFFSET(Inputs!$B$30,0,$A118-1)*IF((AX$112-$A118+1)*12-Inputs!$E$8&lt;=0,1,IF(Inputs!$E$8&lt;=(AX$112-$A118)*12,0,MOD(Inputs!$E$8,12)/12))))</f>
        <v>0</v>
      </c>
      <c r="AY118" s="158">
        <f ca="1">IF($A118&gt;AY$112,0,IF($A118=AY$112,OFFSET(Inputs!$B$30,0,AY$112-1),OFFSET(Inputs!$B$30,0,$A118-1)*IF((AY$112-$A118+1)*12-Inputs!$E$8&lt;=0,1,IF(Inputs!$E$8&lt;=(AY$112-$A118)*12,0,MOD(Inputs!$E$8,12)/12))))</f>
        <v>0</v>
      </c>
      <c r="AZ118" s="139"/>
      <c r="BA118" s="139"/>
    </row>
    <row r="119" spans="1:53" s="286" customFormat="1" outlineLevel="1">
      <c r="A119" s="886">
        <v>7</v>
      </c>
      <c r="B119" s="158">
        <f ca="1">IF($A119&gt;B$112,0,IF($A119=B$112,OFFSET(Inputs!$B$30,0,B$112-1),OFFSET(Inputs!$B$30,0,$A119-1)*IF((B$112-$A119+1)*12-Inputs!$E$8&lt;=0,1,IF(Inputs!$E$8&lt;=(B$112-$A119)*12,0,MOD(Inputs!$E$8,12)/12))))</f>
        <v>0</v>
      </c>
      <c r="C119" s="158">
        <f ca="1">IF($A119&gt;C$112,0,IF($A119=C$112,OFFSET(Inputs!$B$30,0,C$112-1),OFFSET(Inputs!$B$30,0,$A119-1)*IF((C$112-$A119+1)*12-Inputs!$E$8&lt;=0,1,IF(Inputs!$E$8&lt;=(C$112-$A119)*12,0,MOD(Inputs!$E$8,12)/12))))</f>
        <v>0</v>
      </c>
      <c r="D119" s="158">
        <f ca="1">IF($A119&gt;D$112,0,IF($A119=D$112,OFFSET(Inputs!$B$30,0,D$112-1),OFFSET(Inputs!$B$30,0,$A119-1)*IF((D$112-$A119+1)*12-Inputs!$E$8&lt;=0,1,IF(Inputs!$E$8&lt;=(D$112-$A119)*12,0,MOD(Inputs!$E$8,12)/12))))</f>
        <v>0</v>
      </c>
      <c r="E119" s="158">
        <f ca="1">IF($A119&gt;E$112,0,IF($A119=E$112,OFFSET(Inputs!$B$30,0,E$112-1),OFFSET(Inputs!$B$30,0,$A119-1)*IF((E$112-$A119+1)*12-Inputs!$E$8&lt;=0,1,IF(Inputs!$E$8&lt;=(E$112-$A119)*12,0,MOD(Inputs!$E$8,12)/12))))</f>
        <v>0</v>
      </c>
      <c r="F119" s="158">
        <f ca="1">IF($A119&gt;F$112,0,IF($A119=F$112,OFFSET(Inputs!$B$30,0,F$112-1),OFFSET(Inputs!$B$30,0,$A119-1)*IF((F$112-$A119+1)*12-Inputs!$E$8&lt;=0,1,IF(Inputs!$E$8&lt;=(F$112-$A119)*12,0,MOD(Inputs!$E$8,12)/12))))</f>
        <v>0</v>
      </c>
      <c r="G119" s="158">
        <f ca="1">IF($A119&gt;G$112,0,IF($A119=G$112,OFFSET(Inputs!$B$30,0,G$112-1),OFFSET(Inputs!$B$30,0,$A119-1)*IF((G$112-$A119+1)*12-Inputs!$E$8&lt;=0,1,IF(Inputs!$E$8&lt;=(G$112-$A119)*12,0,MOD(Inputs!$E$8,12)/12))))</f>
        <v>0</v>
      </c>
      <c r="H119" s="158">
        <f ca="1">IF($A119&gt;H$112,0,IF($A119=H$112,OFFSET(Inputs!$B$30,0,H$112-1),OFFSET(Inputs!$B$30,0,$A119-1)*IF((H$112-$A119+1)*12-Inputs!$E$8&lt;=0,1,IF(Inputs!$E$8&lt;=(H$112-$A119)*12,0,MOD(Inputs!$E$8,12)/12))))</f>
        <v>0</v>
      </c>
      <c r="I119" s="158">
        <f ca="1">IF($A119&gt;I$112,0,IF($A119=I$112,OFFSET(Inputs!$B$30,0,I$112-1),OFFSET(Inputs!$B$30,0,$A119-1)*IF((I$112-$A119+1)*12-Inputs!$E$8&lt;=0,1,IF(Inputs!$E$8&lt;=(I$112-$A119)*12,0,MOD(Inputs!$E$8,12)/12))))</f>
        <v>0</v>
      </c>
      <c r="J119" s="158">
        <f ca="1">IF($A119&gt;J$112,0,IF($A119=J$112,OFFSET(Inputs!$B$30,0,J$112-1),OFFSET(Inputs!$B$30,0,$A119-1)*IF((J$112-$A119+1)*12-Inputs!$E$8&lt;=0,1,IF(Inputs!$E$8&lt;=(J$112-$A119)*12,0,MOD(Inputs!$E$8,12)/12))))</f>
        <v>0</v>
      </c>
      <c r="K119" s="158">
        <f ca="1">IF($A119&gt;K$112,0,IF($A119=K$112,OFFSET(Inputs!$B$30,0,K$112-1),OFFSET(Inputs!$B$30,0,$A119-1)*IF((K$112-$A119+1)*12-Inputs!$E$8&lt;=0,1,IF(Inputs!$E$8&lt;=(K$112-$A119)*12,0,MOD(Inputs!$E$8,12)/12))))</f>
        <v>0</v>
      </c>
      <c r="L119" s="158">
        <f ca="1">IF($A119&gt;L$112,0,IF($A119=L$112,OFFSET(Inputs!$B$30,0,L$112-1),OFFSET(Inputs!$B$30,0,$A119-1)*IF((L$112-$A119+1)*12-Inputs!$E$8&lt;=0,1,IF(Inputs!$E$8&lt;=(L$112-$A119)*12,0,MOD(Inputs!$E$8,12)/12))))</f>
        <v>0</v>
      </c>
      <c r="M119" s="158">
        <f ca="1">IF($A119&gt;M$112,0,IF($A119=M$112,OFFSET(Inputs!$B$30,0,M$112-1),OFFSET(Inputs!$B$30,0,$A119-1)*IF((M$112-$A119+1)*12-Inputs!$E$8&lt;=0,1,IF(Inputs!$E$8&lt;=(M$112-$A119)*12,0,MOD(Inputs!$E$8,12)/12))))</f>
        <v>0</v>
      </c>
      <c r="N119" s="158">
        <f ca="1">IF($A119&gt;N$112,0,IF($A119=N$112,OFFSET(Inputs!$B$30,0,N$112-1),OFFSET(Inputs!$B$30,0,$A119-1)*IF((N$112-$A119+1)*12-Inputs!$E$8&lt;=0,1,IF(Inputs!$E$8&lt;=(N$112-$A119)*12,0,MOD(Inputs!$E$8,12)/12))))</f>
        <v>0</v>
      </c>
      <c r="O119" s="158">
        <f ca="1">IF($A119&gt;O$112,0,IF($A119=O$112,OFFSET(Inputs!$B$30,0,O$112-1),OFFSET(Inputs!$B$30,0,$A119-1)*IF((O$112-$A119+1)*12-Inputs!$E$8&lt;=0,1,IF(Inputs!$E$8&lt;=(O$112-$A119)*12,0,MOD(Inputs!$E$8,12)/12))))</f>
        <v>0</v>
      </c>
      <c r="P119" s="158">
        <f ca="1">IF($A119&gt;P$112,0,IF($A119=P$112,OFFSET(Inputs!$B$30,0,P$112-1),OFFSET(Inputs!$B$30,0,$A119-1)*IF((P$112-$A119+1)*12-Inputs!$E$8&lt;=0,1,IF(Inputs!$E$8&lt;=(P$112-$A119)*12,0,MOD(Inputs!$E$8,12)/12))))</f>
        <v>0</v>
      </c>
      <c r="Q119" s="158">
        <f ca="1">IF($A119&gt;Q$112,0,IF($A119=Q$112,OFFSET(Inputs!$B$30,0,Q$112-1),OFFSET(Inputs!$B$30,0,$A119-1)*IF((Q$112-$A119+1)*12-Inputs!$E$8&lt;=0,1,IF(Inputs!$E$8&lt;=(Q$112-$A119)*12,0,MOD(Inputs!$E$8,12)/12))))</f>
        <v>0</v>
      </c>
      <c r="R119" s="158">
        <f ca="1">IF($A119&gt;R$112,0,IF($A119=R$112,OFFSET(Inputs!$B$30,0,R$112-1),OFFSET(Inputs!$B$30,0,$A119-1)*IF((R$112-$A119+1)*12-Inputs!$E$8&lt;=0,1,IF(Inputs!$E$8&lt;=(R$112-$A119)*12,0,MOD(Inputs!$E$8,12)/12))))</f>
        <v>0</v>
      </c>
      <c r="S119" s="158">
        <f ca="1">IF($A119&gt;S$112,0,IF($A119=S$112,OFFSET(Inputs!$B$30,0,S$112-1),OFFSET(Inputs!$B$30,0,$A119-1)*IF((S$112-$A119+1)*12-Inputs!$E$8&lt;=0,1,IF(Inputs!$E$8&lt;=(S$112-$A119)*12,0,MOD(Inputs!$E$8,12)/12))))</f>
        <v>0</v>
      </c>
      <c r="T119" s="158">
        <f ca="1">IF($A119&gt;T$112,0,IF($A119=T$112,OFFSET(Inputs!$B$30,0,T$112-1),OFFSET(Inputs!$B$30,0,$A119-1)*IF((T$112-$A119+1)*12-Inputs!$E$8&lt;=0,1,IF(Inputs!$E$8&lt;=(T$112-$A119)*12,0,MOD(Inputs!$E$8,12)/12))))</f>
        <v>0</v>
      </c>
      <c r="U119" s="158">
        <f ca="1">IF($A119&gt;U$112,0,IF($A119=U$112,OFFSET(Inputs!$B$30,0,U$112-1),OFFSET(Inputs!$B$30,0,$A119-1)*IF((U$112-$A119+1)*12-Inputs!$E$8&lt;=0,1,IF(Inputs!$E$8&lt;=(U$112-$A119)*12,0,MOD(Inputs!$E$8,12)/12))))</f>
        <v>0</v>
      </c>
      <c r="V119" s="158">
        <f ca="1">IF($A119&gt;V$112,0,IF($A119=V$112,OFFSET(Inputs!$B$30,0,V$112-1),OFFSET(Inputs!$B$30,0,$A119-1)*IF((V$112-$A119+1)*12-Inputs!$E$8&lt;=0,1,IF(Inputs!$E$8&lt;=(V$112-$A119)*12,0,MOD(Inputs!$E$8,12)/12))))</f>
        <v>0</v>
      </c>
      <c r="W119" s="158">
        <f ca="1">IF($A119&gt;W$112,0,IF($A119=W$112,OFFSET(Inputs!$B$30,0,W$112-1),OFFSET(Inputs!$B$30,0,$A119-1)*IF((W$112-$A119+1)*12-Inputs!$E$8&lt;=0,1,IF(Inputs!$E$8&lt;=(W$112-$A119)*12,0,MOD(Inputs!$E$8,12)/12))))</f>
        <v>0</v>
      </c>
      <c r="X119" s="158">
        <f ca="1">IF($A119&gt;X$112,0,IF($A119=X$112,OFFSET(Inputs!$B$30,0,X$112-1),OFFSET(Inputs!$B$30,0,$A119-1)*IF((X$112-$A119+1)*12-Inputs!$E$8&lt;=0,1,IF(Inputs!$E$8&lt;=(X$112-$A119)*12,0,MOD(Inputs!$E$8,12)/12))))</f>
        <v>0</v>
      </c>
      <c r="Y119" s="158">
        <f ca="1">IF($A119&gt;Y$112,0,IF($A119=Y$112,OFFSET(Inputs!$B$30,0,Y$112-1),OFFSET(Inputs!$B$30,0,$A119-1)*IF((Y$112-$A119+1)*12-Inputs!$E$8&lt;=0,1,IF(Inputs!$E$8&lt;=(Y$112-$A119)*12,0,MOD(Inputs!$E$8,12)/12))))</f>
        <v>0</v>
      </c>
      <c r="Z119" s="158">
        <f ca="1">IF($A119&gt;Z$112,0,IF($A119=Z$112,OFFSET(Inputs!$B$30,0,Z$112-1),OFFSET(Inputs!$B$30,0,$A119-1)*IF((Z$112-$A119+1)*12-Inputs!$E$8&lt;=0,1,IF(Inputs!$E$8&lt;=(Z$112-$A119)*12,0,MOD(Inputs!$E$8,12)/12))))</f>
        <v>0</v>
      </c>
      <c r="AA119" s="158">
        <f ca="1">IF($A119&gt;AA$112,0,IF($A119=AA$112,OFFSET(Inputs!$B$30,0,AA$112-1),OFFSET(Inputs!$B$30,0,$A119-1)*IF((AA$112-$A119+1)*12-Inputs!$E$8&lt;=0,1,IF(Inputs!$E$8&lt;=(AA$112-$A119)*12,0,MOD(Inputs!$E$8,12)/12))))</f>
        <v>0</v>
      </c>
      <c r="AB119" s="158">
        <f ca="1">IF($A119&gt;AB$112,0,IF($A119=AB$112,OFFSET(Inputs!$B$30,0,AB$112-1),OFFSET(Inputs!$B$30,0,$A119-1)*IF((AB$112-$A119+1)*12-Inputs!$E$8&lt;=0,1,IF(Inputs!$E$8&lt;=(AB$112-$A119)*12,0,MOD(Inputs!$E$8,12)/12))))</f>
        <v>0</v>
      </c>
      <c r="AC119" s="158">
        <f ca="1">IF($A119&gt;AC$112,0,IF($A119=AC$112,OFFSET(Inputs!$B$30,0,AC$112-1),OFFSET(Inputs!$B$30,0,$A119-1)*IF((AC$112-$A119+1)*12-Inputs!$E$8&lt;=0,1,IF(Inputs!$E$8&lt;=(AC$112-$A119)*12,0,MOD(Inputs!$E$8,12)/12))))</f>
        <v>0</v>
      </c>
      <c r="AD119" s="158">
        <f ca="1">IF($A119&gt;AD$112,0,IF($A119=AD$112,OFFSET(Inputs!$B$30,0,AD$112-1),OFFSET(Inputs!$B$30,0,$A119-1)*IF((AD$112-$A119+1)*12-Inputs!$E$8&lt;=0,1,IF(Inputs!$E$8&lt;=(AD$112-$A119)*12,0,MOD(Inputs!$E$8,12)/12))))</f>
        <v>0</v>
      </c>
      <c r="AE119" s="158">
        <f ca="1">IF($A119&gt;AE$112,0,IF($A119=AE$112,OFFSET(Inputs!$B$30,0,AE$112-1),OFFSET(Inputs!$B$30,0,$A119-1)*IF((AE$112-$A119+1)*12-Inputs!$E$8&lt;=0,1,IF(Inputs!$E$8&lt;=(AE$112-$A119)*12,0,MOD(Inputs!$E$8,12)/12))))</f>
        <v>0</v>
      </c>
      <c r="AF119" s="158">
        <f ca="1">IF($A119&gt;AF$112,0,IF($A119=AF$112,OFFSET(Inputs!$B$30,0,AF$112-1),OFFSET(Inputs!$B$30,0,$A119-1)*IF((AF$112-$A119+1)*12-Inputs!$E$8&lt;=0,1,IF(Inputs!$E$8&lt;=(AF$112-$A119)*12,0,MOD(Inputs!$E$8,12)/12))))</f>
        <v>0</v>
      </c>
      <c r="AG119" s="158">
        <f ca="1">IF($A119&gt;AG$112,0,IF($A119=AG$112,OFFSET(Inputs!$B$30,0,AG$112-1),OFFSET(Inputs!$B$30,0,$A119-1)*IF((AG$112-$A119+1)*12-Inputs!$E$8&lt;=0,1,IF(Inputs!$E$8&lt;=(AG$112-$A119)*12,0,MOD(Inputs!$E$8,12)/12))))</f>
        <v>0</v>
      </c>
      <c r="AH119" s="158">
        <f ca="1">IF($A119&gt;AH$112,0,IF($A119=AH$112,OFFSET(Inputs!$B$30,0,AH$112-1),OFFSET(Inputs!$B$30,0,$A119-1)*IF((AH$112-$A119+1)*12-Inputs!$E$8&lt;=0,1,IF(Inputs!$E$8&lt;=(AH$112-$A119)*12,0,MOD(Inputs!$E$8,12)/12))))</f>
        <v>0</v>
      </c>
      <c r="AI119" s="158">
        <f ca="1">IF($A119&gt;AI$112,0,IF($A119=AI$112,OFFSET(Inputs!$B$30,0,AI$112-1),OFFSET(Inputs!$B$30,0,$A119-1)*IF((AI$112-$A119+1)*12-Inputs!$E$8&lt;=0,1,IF(Inputs!$E$8&lt;=(AI$112-$A119)*12,0,MOD(Inputs!$E$8,12)/12))))</f>
        <v>0</v>
      </c>
      <c r="AJ119" s="158">
        <f ca="1">IF($A119&gt;AJ$112,0,IF($A119=AJ$112,OFFSET(Inputs!$B$30,0,AJ$112-1),OFFSET(Inputs!$B$30,0,$A119-1)*IF((AJ$112-$A119+1)*12-Inputs!$E$8&lt;=0,1,IF(Inputs!$E$8&lt;=(AJ$112-$A119)*12,0,MOD(Inputs!$E$8,12)/12))))</f>
        <v>0</v>
      </c>
      <c r="AK119" s="158">
        <f ca="1">IF($A119&gt;AK$112,0,IF($A119=AK$112,OFFSET(Inputs!$B$30,0,AK$112-1),OFFSET(Inputs!$B$30,0,$A119-1)*IF((AK$112-$A119+1)*12-Inputs!$E$8&lt;=0,1,IF(Inputs!$E$8&lt;=(AK$112-$A119)*12,0,MOD(Inputs!$E$8,12)/12))))</f>
        <v>0</v>
      </c>
      <c r="AL119" s="158">
        <f ca="1">IF($A119&gt;AL$112,0,IF($A119=AL$112,OFFSET(Inputs!$B$30,0,AL$112-1),OFFSET(Inputs!$B$30,0,$A119-1)*IF((AL$112-$A119+1)*12-Inputs!$E$8&lt;=0,1,IF(Inputs!$E$8&lt;=(AL$112-$A119)*12,0,MOD(Inputs!$E$8,12)/12))))</f>
        <v>0</v>
      </c>
      <c r="AM119" s="158">
        <f ca="1">IF($A119&gt;AM$112,0,IF($A119=AM$112,OFFSET(Inputs!$B$30,0,AM$112-1),OFFSET(Inputs!$B$30,0,$A119-1)*IF((AM$112-$A119+1)*12-Inputs!$E$8&lt;=0,1,IF(Inputs!$E$8&lt;=(AM$112-$A119)*12,0,MOD(Inputs!$E$8,12)/12))))</f>
        <v>0</v>
      </c>
      <c r="AN119" s="158">
        <f ca="1">IF($A119&gt;AN$112,0,IF($A119=AN$112,OFFSET(Inputs!$B$30,0,AN$112-1),OFFSET(Inputs!$B$30,0,$A119-1)*IF((AN$112-$A119+1)*12-Inputs!$E$8&lt;=0,1,IF(Inputs!$E$8&lt;=(AN$112-$A119)*12,0,MOD(Inputs!$E$8,12)/12))))</f>
        <v>0</v>
      </c>
      <c r="AO119" s="158">
        <f ca="1">IF($A119&gt;AO$112,0,IF($A119=AO$112,OFFSET(Inputs!$B$30,0,AO$112-1),OFFSET(Inputs!$B$30,0,$A119-1)*IF((AO$112-$A119+1)*12-Inputs!$E$8&lt;=0,1,IF(Inputs!$E$8&lt;=(AO$112-$A119)*12,0,MOD(Inputs!$E$8,12)/12))))</f>
        <v>0</v>
      </c>
      <c r="AP119" s="158">
        <f ca="1">IF($A119&gt;AP$112,0,IF($A119=AP$112,OFFSET(Inputs!$B$30,0,AP$112-1),OFFSET(Inputs!$B$30,0,$A119-1)*IF((AP$112-$A119+1)*12-Inputs!$E$8&lt;=0,1,IF(Inputs!$E$8&lt;=(AP$112-$A119)*12,0,MOD(Inputs!$E$8,12)/12))))</f>
        <v>0</v>
      </c>
      <c r="AQ119" s="158">
        <f ca="1">IF($A119&gt;AQ$112,0,IF($A119=AQ$112,OFFSET(Inputs!$B$30,0,AQ$112-1),OFFSET(Inputs!$B$30,0,$A119-1)*IF((AQ$112-$A119+1)*12-Inputs!$E$8&lt;=0,1,IF(Inputs!$E$8&lt;=(AQ$112-$A119)*12,0,MOD(Inputs!$E$8,12)/12))))</f>
        <v>0</v>
      </c>
      <c r="AR119" s="158">
        <f ca="1">IF($A119&gt;AR$112,0,IF($A119=AR$112,OFFSET(Inputs!$B$30,0,AR$112-1),OFFSET(Inputs!$B$30,0,$A119-1)*IF((AR$112-$A119+1)*12-Inputs!$E$8&lt;=0,1,IF(Inputs!$E$8&lt;=(AR$112-$A119)*12,0,MOD(Inputs!$E$8,12)/12))))</f>
        <v>0</v>
      </c>
      <c r="AS119" s="158">
        <f ca="1">IF($A119&gt;AS$112,0,IF($A119=AS$112,OFFSET(Inputs!$B$30,0,AS$112-1),OFFSET(Inputs!$B$30,0,$A119-1)*IF((AS$112-$A119+1)*12-Inputs!$E$8&lt;=0,1,IF(Inputs!$E$8&lt;=(AS$112-$A119)*12,0,MOD(Inputs!$E$8,12)/12))))</f>
        <v>0</v>
      </c>
      <c r="AT119" s="158">
        <f ca="1">IF($A119&gt;AT$112,0,IF($A119=AT$112,OFFSET(Inputs!$B$30,0,AT$112-1),OFFSET(Inputs!$B$30,0,$A119-1)*IF((AT$112-$A119+1)*12-Inputs!$E$8&lt;=0,1,IF(Inputs!$E$8&lt;=(AT$112-$A119)*12,0,MOD(Inputs!$E$8,12)/12))))</f>
        <v>0</v>
      </c>
      <c r="AU119" s="158">
        <f ca="1">IF($A119&gt;AU$112,0,IF($A119=AU$112,OFFSET(Inputs!$B$30,0,AU$112-1),OFFSET(Inputs!$B$30,0,$A119-1)*IF((AU$112-$A119+1)*12-Inputs!$E$8&lt;=0,1,IF(Inputs!$E$8&lt;=(AU$112-$A119)*12,0,MOD(Inputs!$E$8,12)/12))))</f>
        <v>0</v>
      </c>
      <c r="AV119" s="158">
        <f ca="1">IF($A119&gt;AV$112,0,IF($A119=AV$112,OFFSET(Inputs!$B$30,0,AV$112-1),OFFSET(Inputs!$B$30,0,$A119-1)*IF((AV$112-$A119+1)*12-Inputs!$E$8&lt;=0,1,IF(Inputs!$E$8&lt;=(AV$112-$A119)*12,0,MOD(Inputs!$E$8,12)/12))))</f>
        <v>0</v>
      </c>
      <c r="AW119" s="158">
        <f ca="1">IF($A119&gt;AW$112,0,IF($A119=AW$112,OFFSET(Inputs!$B$30,0,AW$112-1),OFFSET(Inputs!$B$30,0,$A119-1)*IF((AW$112-$A119+1)*12-Inputs!$E$8&lt;=0,1,IF(Inputs!$E$8&lt;=(AW$112-$A119)*12,0,MOD(Inputs!$E$8,12)/12))))</f>
        <v>0</v>
      </c>
      <c r="AX119" s="158">
        <f ca="1">IF($A119&gt;AX$112,0,IF($A119=AX$112,OFFSET(Inputs!$B$30,0,AX$112-1),OFFSET(Inputs!$B$30,0,$A119-1)*IF((AX$112-$A119+1)*12-Inputs!$E$8&lt;=0,1,IF(Inputs!$E$8&lt;=(AX$112-$A119)*12,0,MOD(Inputs!$E$8,12)/12))))</f>
        <v>0</v>
      </c>
      <c r="AY119" s="158">
        <f ca="1">IF($A119&gt;AY$112,0,IF($A119=AY$112,OFFSET(Inputs!$B$30,0,AY$112-1),OFFSET(Inputs!$B$30,0,$A119-1)*IF((AY$112-$A119+1)*12-Inputs!$E$8&lt;=0,1,IF(Inputs!$E$8&lt;=(AY$112-$A119)*12,0,MOD(Inputs!$E$8,12)/12))))</f>
        <v>0</v>
      </c>
      <c r="AZ119" s="139"/>
      <c r="BA119" s="139"/>
    </row>
    <row r="120" spans="1:53" s="286" customFormat="1" outlineLevel="1">
      <c r="A120" s="886">
        <v>8</v>
      </c>
      <c r="B120" s="158">
        <f ca="1">IF($A120&gt;B$112,0,IF($A120=B$112,OFFSET(Inputs!$B$30,0,B$112-1),OFFSET(Inputs!$B$30,0,$A120-1)*IF((B$112-$A120+1)*12-Inputs!$E$8&lt;=0,1,IF(Inputs!$E$8&lt;=(B$112-$A120)*12,0,MOD(Inputs!$E$8,12)/12))))</f>
        <v>0</v>
      </c>
      <c r="C120" s="158">
        <f ca="1">IF($A120&gt;C$112,0,IF($A120=C$112,OFFSET(Inputs!$B$30,0,C$112-1),OFFSET(Inputs!$B$30,0,$A120-1)*IF((C$112-$A120+1)*12-Inputs!$E$8&lt;=0,1,IF(Inputs!$E$8&lt;=(C$112-$A120)*12,0,MOD(Inputs!$E$8,12)/12))))</f>
        <v>0</v>
      </c>
      <c r="D120" s="158">
        <f ca="1">IF($A120&gt;D$112,0,IF($A120=D$112,OFFSET(Inputs!$B$30,0,D$112-1),OFFSET(Inputs!$B$30,0,$A120-1)*IF((D$112-$A120+1)*12-Inputs!$E$8&lt;=0,1,IF(Inputs!$E$8&lt;=(D$112-$A120)*12,0,MOD(Inputs!$E$8,12)/12))))</f>
        <v>0</v>
      </c>
      <c r="E120" s="158">
        <f ca="1">IF($A120&gt;E$112,0,IF($A120=E$112,OFFSET(Inputs!$B$30,0,E$112-1),OFFSET(Inputs!$B$30,0,$A120-1)*IF((E$112-$A120+1)*12-Inputs!$E$8&lt;=0,1,IF(Inputs!$E$8&lt;=(E$112-$A120)*12,0,MOD(Inputs!$E$8,12)/12))))</f>
        <v>0</v>
      </c>
      <c r="F120" s="158">
        <f ca="1">IF($A120&gt;F$112,0,IF($A120=F$112,OFFSET(Inputs!$B$30,0,F$112-1),OFFSET(Inputs!$B$30,0,$A120-1)*IF((F$112-$A120+1)*12-Inputs!$E$8&lt;=0,1,IF(Inputs!$E$8&lt;=(F$112-$A120)*12,0,MOD(Inputs!$E$8,12)/12))))</f>
        <v>0</v>
      </c>
      <c r="G120" s="158">
        <f ca="1">IF($A120&gt;G$112,0,IF($A120=G$112,OFFSET(Inputs!$B$30,0,G$112-1),OFFSET(Inputs!$B$30,0,$A120-1)*IF((G$112-$A120+1)*12-Inputs!$E$8&lt;=0,1,IF(Inputs!$E$8&lt;=(G$112-$A120)*12,0,MOD(Inputs!$E$8,12)/12))))</f>
        <v>0</v>
      </c>
      <c r="H120" s="158">
        <f ca="1">IF($A120&gt;H$112,0,IF($A120=H$112,OFFSET(Inputs!$B$30,0,H$112-1),OFFSET(Inputs!$B$30,0,$A120-1)*IF((H$112-$A120+1)*12-Inputs!$E$8&lt;=0,1,IF(Inputs!$E$8&lt;=(H$112-$A120)*12,0,MOD(Inputs!$E$8,12)/12))))</f>
        <v>0</v>
      </c>
      <c r="I120" s="158">
        <f ca="1">IF($A120&gt;I$112,0,IF($A120=I$112,OFFSET(Inputs!$B$30,0,I$112-1),OFFSET(Inputs!$B$30,0,$A120-1)*IF((I$112-$A120+1)*12-Inputs!$E$8&lt;=0,1,IF(Inputs!$E$8&lt;=(I$112-$A120)*12,0,MOD(Inputs!$E$8,12)/12))))</f>
        <v>0</v>
      </c>
      <c r="J120" s="158">
        <f ca="1">IF($A120&gt;J$112,0,IF($A120=J$112,OFFSET(Inputs!$B$30,0,J$112-1),OFFSET(Inputs!$B$30,0,$A120-1)*IF((J$112-$A120+1)*12-Inputs!$E$8&lt;=0,1,IF(Inputs!$E$8&lt;=(J$112-$A120)*12,0,MOD(Inputs!$E$8,12)/12))))</f>
        <v>0</v>
      </c>
      <c r="K120" s="158">
        <f ca="1">IF($A120&gt;K$112,0,IF($A120=K$112,OFFSET(Inputs!$B$30,0,K$112-1),OFFSET(Inputs!$B$30,0,$A120-1)*IF((K$112-$A120+1)*12-Inputs!$E$8&lt;=0,1,IF(Inputs!$E$8&lt;=(K$112-$A120)*12,0,MOD(Inputs!$E$8,12)/12))))</f>
        <v>0</v>
      </c>
      <c r="L120" s="158">
        <f ca="1">IF($A120&gt;L$112,0,IF($A120=L$112,OFFSET(Inputs!$B$30,0,L$112-1),OFFSET(Inputs!$B$30,0,$A120-1)*IF((L$112-$A120+1)*12-Inputs!$E$8&lt;=0,1,IF(Inputs!$E$8&lt;=(L$112-$A120)*12,0,MOD(Inputs!$E$8,12)/12))))</f>
        <v>0</v>
      </c>
      <c r="M120" s="158">
        <f ca="1">IF($A120&gt;M$112,0,IF($A120=M$112,OFFSET(Inputs!$B$30,0,M$112-1),OFFSET(Inputs!$B$30,0,$A120-1)*IF((M$112-$A120+1)*12-Inputs!$E$8&lt;=0,1,IF(Inputs!$E$8&lt;=(M$112-$A120)*12,0,MOD(Inputs!$E$8,12)/12))))</f>
        <v>0</v>
      </c>
      <c r="N120" s="158">
        <f ca="1">IF($A120&gt;N$112,0,IF($A120=N$112,OFFSET(Inputs!$B$30,0,N$112-1),OFFSET(Inputs!$B$30,0,$A120-1)*IF((N$112-$A120+1)*12-Inputs!$E$8&lt;=0,1,IF(Inputs!$E$8&lt;=(N$112-$A120)*12,0,MOD(Inputs!$E$8,12)/12))))</f>
        <v>0</v>
      </c>
      <c r="O120" s="158">
        <f ca="1">IF($A120&gt;O$112,0,IF($A120=O$112,OFFSET(Inputs!$B$30,0,O$112-1),OFFSET(Inputs!$B$30,0,$A120-1)*IF((O$112-$A120+1)*12-Inputs!$E$8&lt;=0,1,IF(Inputs!$E$8&lt;=(O$112-$A120)*12,0,MOD(Inputs!$E$8,12)/12))))</f>
        <v>0</v>
      </c>
      <c r="P120" s="158">
        <f ca="1">IF($A120&gt;P$112,0,IF($A120=P$112,OFFSET(Inputs!$B$30,0,P$112-1),OFFSET(Inputs!$B$30,0,$A120-1)*IF((P$112-$A120+1)*12-Inputs!$E$8&lt;=0,1,IF(Inputs!$E$8&lt;=(P$112-$A120)*12,0,MOD(Inputs!$E$8,12)/12))))</f>
        <v>0</v>
      </c>
      <c r="Q120" s="158">
        <f ca="1">IF($A120&gt;Q$112,0,IF($A120=Q$112,OFFSET(Inputs!$B$30,0,Q$112-1),OFFSET(Inputs!$B$30,0,$A120-1)*IF((Q$112-$A120+1)*12-Inputs!$E$8&lt;=0,1,IF(Inputs!$E$8&lt;=(Q$112-$A120)*12,0,MOD(Inputs!$E$8,12)/12))))</f>
        <v>0</v>
      </c>
      <c r="R120" s="158">
        <f ca="1">IF($A120&gt;R$112,0,IF($A120=R$112,OFFSET(Inputs!$B$30,0,R$112-1),OFFSET(Inputs!$B$30,0,$A120-1)*IF((R$112-$A120+1)*12-Inputs!$E$8&lt;=0,1,IF(Inputs!$E$8&lt;=(R$112-$A120)*12,0,MOD(Inputs!$E$8,12)/12))))</f>
        <v>0</v>
      </c>
      <c r="S120" s="158">
        <f ca="1">IF($A120&gt;S$112,0,IF($A120=S$112,OFFSET(Inputs!$B$30,0,S$112-1),OFFSET(Inputs!$B$30,0,$A120-1)*IF((S$112-$A120+1)*12-Inputs!$E$8&lt;=0,1,IF(Inputs!$E$8&lt;=(S$112-$A120)*12,0,MOD(Inputs!$E$8,12)/12))))</f>
        <v>0</v>
      </c>
      <c r="T120" s="158">
        <f ca="1">IF($A120&gt;T$112,0,IF($A120=T$112,OFFSET(Inputs!$B$30,0,T$112-1),OFFSET(Inputs!$B$30,0,$A120-1)*IF((T$112-$A120+1)*12-Inputs!$E$8&lt;=0,1,IF(Inputs!$E$8&lt;=(T$112-$A120)*12,0,MOD(Inputs!$E$8,12)/12))))</f>
        <v>0</v>
      </c>
      <c r="U120" s="158">
        <f ca="1">IF($A120&gt;U$112,0,IF($A120=U$112,OFFSET(Inputs!$B$30,0,U$112-1),OFFSET(Inputs!$B$30,0,$A120-1)*IF((U$112-$A120+1)*12-Inputs!$E$8&lt;=0,1,IF(Inputs!$E$8&lt;=(U$112-$A120)*12,0,MOD(Inputs!$E$8,12)/12))))</f>
        <v>0</v>
      </c>
      <c r="V120" s="158">
        <f ca="1">IF($A120&gt;V$112,0,IF($A120=V$112,OFFSET(Inputs!$B$30,0,V$112-1),OFFSET(Inputs!$B$30,0,$A120-1)*IF((V$112-$A120+1)*12-Inputs!$E$8&lt;=0,1,IF(Inputs!$E$8&lt;=(V$112-$A120)*12,0,MOD(Inputs!$E$8,12)/12))))</f>
        <v>0</v>
      </c>
      <c r="W120" s="158">
        <f ca="1">IF($A120&gt;W$112,0,IF($A120=W$112,OFFSET(Inputs!$B$30,0,W$112-1),OFFSET(Inputs!$B$30,0,$A120-1)*IF((W$112-$A120+1)*12-Inputs!$E$8&lt;=0,1,IF(Inputs!$E$8&lt;=(W$112-$A120)*12,0,MOD(Inputs!$E$8,12)/12))))</f>
        <v>0</v>
      </c>
      <c r="X120" s="158">
        <f ca="1">IF($A120&gt;X$112,0,IF($A120=X$112,OFFSET(Inputs!$B$30,0,X$112-1),OFFSET(Inputs!$B$30,0,$A120-1)*IF((X$112-$A120+1)*12-Inputs!$E$8&lt;=0,1,IF(Inputs!$E$8&lt;=(X$112-$A120)*12,0,MOD(Inputs!$E$8,12)/12))))</f>
        <v>0</v>
      </c>
      <c r="Y120" s="158">
        <f ca="1">IF($A120&gt;Y$112,0,IF($A120=Y$112,OFFSET(Inputs!$B$30,0,Y$112-1),OFFSET(Inputs!$B$30,0,$A120-1)*IF((Y$112-$A120+1)*12-Inputs!$E$8&lt;=0,1,IF(Inputs!$E$8&lt;=(Y$112-$A120)*12,0,MOD(Inputs!$E$8,12)/12))))</f>
        <v>0</v>
      </c>
      <c r="Z120" s="158">
        <f ca="1">IF($A120&gt;Z$112,0,IF($A120=Z$112,OFFSET(Inputs!$B$30,0,Z$112-1),OFFSET(Inputs!$B$30,0,$A120-1)*IF((Z$112-$A120+1)*12-Inputs!$E$8&lt;=0,1,IF(Inputs!$E$8&lt;=(Z$112-$A120)*12,0,MOD(Inputs!$E$8,12)/12))))</f>
        <v>0</v>
      </c>
      <c r="AA120" s="158">
        <f ca="1">IF($A120&gt;AA$112,0,IF($A120=AA$112,OFFSET(Inputs!$B$30,0,AA$112-1),OFFSET(Inputs!$B$30,0,$A120-1)*IF((AA$112-$A120+1)*12-Inputs!$E$8&lt;=0,1,IF(Inputs!$E$8&lt;=(AA$112-$A120)*12,0,MOD(Inputs!$E$8,12)/12))))</f>
        <v>0</v>
      </c>
      <c r="AB120" s="158">
        <f ca="1">IF($A120&gt;AB$112,0,IF($A120=AB$112,OFFSET(Inputs!$B$30,0,AB$112-1),OFFSET(Inputs!$B$30,0,$A120-1)*IF((AB$112-$A120+1)*12-Inputs!$E$8&lt;=0,1,IF(Inputs!$E$8&lt;=(AB$112-$A120)*12,0,MOD(Inputs!$E$8,12)/12))))</f>
        <v>0</v>
      </c>
      <c r="AC120" s="158">
        <f ca="1">IF($A120&gt;AC$112,0,IF($A120=AC$112,OFFSET(Inputs!$B$30,0,AC$112-1),OFFSET(Inputs!$B$30,0,$A120-1)*IF((AC$112-$A120+1)*12-Inputs!$E$8&lt;=0,1,IF(Inputs!$E$8&lt;=(AC$112-$A120)*12,0,MOD(Inputs!$E$8,12)/12))))</f>
        <v>0</v>
      </c>
      <c r="AD120" s="158">
        <f ca="1">IF($A120&gt;AD$112,0,IF($A120=AD$112,OFFSET(Inputs!$B$30,0,AD$112-1),OFFSET(Inputs!$B$30,0,$A120-1)*IF((AD$112-$A120+1)*12-Inputs!$E$8&lt;=0,1,IF(Inputs!$E$8&lt;=(AD$112-$A120)*12,0,MOD(Inputs!$E$8,12)/12))))</f>
        <v>0</v>
      </c>
      <c r="AE120" s="158">
        <f ca="1">IF($A120&gt;AE$112,0,IF($A120=AE$112,OFFSET(Inputs!$B$30,0,AE$112-1),OFFSET(Inputs!$B$30,0,$A120-1)*IF((AE$112-$A120+1)*12-Inputs!$E$8&lt;=0,1,IF(Inputs!$E$8&lt;=(AE$112-$A120)*12,0,MOD(Inputs!$E$8,12)/12))))</f>
        <v>0</v>
      </c>
      <c r="AF120" s="158">
        <f ca="1">IF($A120&gt;AF$112,0,IF($A120=AF$112,OFFSET(Inputs!$B$30,0,AF$112-1),OFFSET(Inputs!$B$30,0,$A120-1)*IF((AF$112-$A120+1)*12-Inputs!$E$8&lt;=0,1,IF(Inputs!$E$8&lt;=(AF$112-$A120)*12,0,MOD(Inputs!$E$8,12)/12))))</f>
        <v>0</v>
      </c>
      <c r="AG120" s="158">
        <f ca="1">IF($A120&gt;AG$112,0,IF($A120=AG$112,OFFSET(Inputs!$B$30,0,AG$112-1),OFFSET(Inputs!$B$30,0,$A120-1)*IF((AG$112-$A120+1)*12-Inputs!$E$8&lt;=0,1,IF(Inputs!$E$8&lt;=(AG$112-$A120)*12,0,MOD(Inputs!$E$8,12)/12))))</f>
        <v>0</v>
      </c>
      <c r="AH120" s="158">
        <f ca="1">IF($A120&gt;AH$112,0,IF($A120=AH$112,OFFSET(Inputs!$B$30,0,AH$112-1),OFFSET(Inputs!$B$30,0,$A120-1)*IF((AH$112-$A120+1)*12-Inputs!$E$8&lt;=0,1,IF(Inputs!$E$8&lt;=(AH$112-$A120)*12,0,MOD(Inputs!$E$8,12)/12))))</f>
        <v>0</v>
      </c>
      <c r="AI120" s="158">
        <f ca="1">IF($A120&gt;AI$112,0,IF($A120=AI$112,OFFSET(Inputs!$B$30,0,AI$112-1),OFFSET(Inputs!$B$30,0,$A120-1)*IF((AI$112-$A120+1)*12-Inputs!$E$8&lt;=0,1,IF(Inputs!$E$8&lt;=(AI$112-$A120)*12,0,MOD(Inputs!$E$8,12)/12))))</f>
        <v>0</v>
      </c>
      <c r="AJ120" s="158">
        <f ca="1">IF($A120&gt;AJ$112,0,IF($A120=AJ$112,OFFSET(Inputs!$B$30,0,AJ$112-1),OFFSET(Inputs!$B$30,0,$A120-1)*IF((AJ$112-$A120+1)*12-Inputs!$E$8&lt;=0,1,IF(Inputs!$E$8&lt;=(AJ$112-$A120)*12,0,MOD(Inputs!$E$8,12)/12))))</f>
        <v>0</v>
      </c>
      <c r="AK120" s="158">
        <f ca="1">IF($A120&gt;AK$112,0,IF($A120=AK$112,OFFSET(Inputs!$B$30,0,AK$112-1),OFFSET(Inputs!$B$30,0,$A120-1)*IF((AK$112-$A120+1)*12-Inputs!$E$8&lt;=0,1,IF(Inputs!$E$8&lt;=(AK$112-$A120)*12,0,MOD(Inputs!$E$8,12)/12))))</f>
        <v>0</v>
      </c>
      <c r="AL120" s="158">
        <f ca="1">IF($A120&gt;AL$112,0,IF($A120=AL$112,OFFSET(Inputs!$B$30,0,AL$112-1),OFFSET(Inputs!$B$30,0,$A120-1)*IF((AL$112-$A120+1)*12-Inputs!$E$8&lt;=0,1,IF(Inputs!$E$8&lt;=(AL$112-$A120)*12,0,MOD(Inputs!$E$8,12)/12))))</f>
        <v>0</v>
      </c>
      <c r="AM120" s="158">
        <f ca="1">IF($A120&gt;AM$112,0,IF($A120=AM$112,OFFSET(Inputs!$B$30,0,AM$112-1),OFFSET(Inputs!$B$30,0,$A120-1)*IF((AM$112-$A120+1)*12-Inputs!$E$8&lt;=0,1,IF(Inputs!$E$8&lt;=(AM$112-$A120)*12,0,MOD(Inputs!$E$8,12)/12))))</f>
        <v>0</v>
      </c>
      <c r="AN120" s="158">
        <f ca="1">IF($A120&gt;AN$112,0,IF($A120=AN$112,OFFSET(Inputs!$B$30,0,AN$112-1),OFFSET(Inputs!$B$30,0,$A120-1)*IF((AN$112-$A120+1)*12-Inputs!$E$8&lt;=0,1,IF(Inputs!$E$8&lt;=(AN$112-$A120)*12,0,MOD(Inputs!$E$8,12)/12))))</f>
        <v>0</v>
      </c>
      <c r="AO120" s="158">
        <f ca="1">IF($A120&gt;AO$112,0,IF($A120=AO$112,OFFSET(Inputs!$B$30,0,AO$112-1),OFFSET(Inputs!$B$30,0,$A120-1)*IF((AO$112-$A120+1)*12-Inputs!$E$8&lt;=0,1,IF(Inputs!$E$8&lt;=(AO$112-$A120)*12,0,MOD(Inputs!$E$8,12)/12))))</f>
        <v>0</v>
      </c>
      <c r="AP120" s="158">
        <f ca="1">IF($A120&gt;AP$112,0,IF($A120=AP$112,OFFSET(Inputs!$B$30,0,AP$112-1),OFFSET(Inputs!$B$30,0,$A120-1)*IF((AP$112-$A120+1)*12-Inputs!$E$8&lt;=0,1,IF(Inputs!$E$8&lt;=(AP$112-$A120)*12,0,MOD(Inputs!$E$8,12)/12))))</f>
        <v>0</v>
      </c>
      <c r="AQ120" s="158">
        <f ca="1">IF($A120&gt;AQ$112,0,IF($A120=AQ$112,OFFSET(Inputs!$B$30,0,AQ$112-1),OFFSET(Inputs!$B$30,0,$A120-1)*IF((AQ$112-$A120+1)*12-Inputs!$E$8&lt;=0,1,IF(Inputs!$E$8&lt;=(AQ$112-$A120)*12,0,MOD(Inputs!$E$8,12)/12))))</f>
        <v>0</v>
      </c>
      <c r="AR120" s="158">
        <f ca="1">IF($A120&gt;AR$112,0,IF($A120=AR$112,OFFSET(Inputs!$B$30,0,AR$112-1),OFFSET(Inputs!$B$30,0,$A120-1)*IF((AR$112-$A120+1)*12-Inputs!$E$8&lt;=0,1,IF(Inputs!$E$8&lt;=(AR$112-$A120)*12,0,MOD(Inputs!$E$8,12)/12))))</f>
        <v>0</v>
      </c>
      <c r="AS120" s="158">
        <f ca="1">IF($A120&gt;AS$112,0,IF($A120=AS$112,OFFSET(Inputs!$B$30,0,AS$112-1),OFFSET(Inputs!$B$30,0,$A120-1)*IF((AS$112-$A120+1)*12-Inputs!$E$8&lt;=0,1,IF(Inputs!$E$8&lt;=(AS$112-$A120)*12,0,MOD(Inputs!$E$8,12)/12))))</f>
        <v>0</v>
      </c>
      <c r="AT120" s="158">
        <f ca="1">IF($A120&gt;AT$112,0,IF($A120=AT$112,OFFSET(Inputs!$B$30,0,AT$112-1),OFFSET(Inputs!$B$30,0,$A120-1)*IF((AT$112-$A120+1)*12-Inputs!$E$8&lt;=0,1,IF(Inputs!$E$8&lt;=(AT$112-$A120)*12,0,MOD(Inputs!$E$8,12)/12))))</f>
        <v>0</v>
      </c>
      <c r="AU120" s="158">
        <f ca="1">IF($A120&gt;AU$112,0,IF($A120=AU$112,OFFSET(Inputs!$B$30,0,AU$112-1),OFFSET(Inputs!$B$30,0,$A120-1)*IF((AU$112-$A120+1)*12-Inputs!$E$8&lt;=0,1,IF(Inputs!$E$8&lt;=(AU$112-$A120)*12,0,MOD(Inputs!$E$8,12)/12))))</f>
        <v>0</v>
      </c>
      <c r="AV120" s="158">
        <f ca="1">IF($A120&gt;AV$112,0,IF($A120=AV$112,OFFSET(Inputs!$B$30,0,AV$112-1),OFFSET(Inputs!$B$30,0,$A120-1)*IF((AV$112-$A120+1)*12-Inputs!$E$8&lt;=0,1,IF(Inputs!$E$8&lt;=(AV$112-$A120)*12,0,MOD(Inputs!$E$8,12)/12))))</f>
        <v>0</v>
      </c>
      <c r="AW120" s="158">
        <f ca="1">IF($A120&gt;AW$112,0,IF($A120=AW$112,OFFSET(Inputs!$B$30,0,AW$112-1),OFFSET(Inputs!$B$30,0,$A120-1)*IF((AW$112-$A120+1)*12-Inputs!$E$8&lt;=0,1,IF(Inputs!$E$8&lt;=(AW$112-$A120)*12,0,MOD(Inputs!$E$8,12)/12))))</f>
        <v>0</v>
      </c>
      <c r="AX120" s="158">
        <f ca="1">IF($A120&gt;AX$112,0,IF($A120=AX$112,OFFSET(Inputs!$B$30,0,AX$112-1),OFFSET(Inputs!$B$30,0,$A120-1)*IF((AX$112-$A120+1)*12-Inputs!$E$8&lt;=0,1,IF(Inputs!$E$8&lt;=(AX$112-$A120)*12,0,MOD(Inputs!$E$8,12)/12))))</f>
        <v>0</v>
      </c>
      <c r="AY120" s="158">
        <f ca="1">IF($A120&gt;AY$112,0,IF($A120=AY$112,OFFSET(Inputs!$B$30,0,AY$112-1),OFFSET(Inputs!$B$30,0,$A120-1)*IF((AY$112-$A120+1)*12-Inputs!$E$8&lt;=0,1,IF(Inputs!$E$8&lt;=(AY$112-$A120)*12,0,MOD(Inputs!$E$8,12)/12))))</f>
        <v>0</v>
      </c>
      <c r="AZ120" s="139"/>
      <c r="BA120" s="139"/>
    </row>
    <row r="121" spans="1:53" s="286" customFormat="1" outlineLevel="1">
      <c r="A121" s="886">
        <v>9</v>
      </c>
      <c r="B121" s="158">
        <f ca="1">IF($A121&gt;B$112,0,IF($A121=B$112,OFFSET(Inputs!$B$30,0,B$112-1),OFFSET(Inputs!$B$30,0,$A121-1)*IF((B$112-$A121+1)*12-Inputs!$E$8&lt;=0,1,IF(Inputs!$E$8&lt;=(B$112-$A121)*12,0,MOD(Inputs!$E$8,12)/12))))</f>
        <v>0</v>
      </c>
      <c r="C121" s="158">
        <f ca="1">IF($A121&gt;C$112,0,IF($A121=C$112,OFFSET(Inputs!$B$30,0,C$112-1),OFFSET(Inputs!$B$30,0,$A121-1)*IF((C$112-$A121+1)*12-Inputs!$E$8&lt;=0,1,IF(Inputs!$E$8&lt;=(C$112-$A121)*12,0,MOD(Inputs!$E$8,12)/12))))</f>
        <v>0</v>
      </c>
      <c r="D121" s="158">
        <f ca="1">IF($A121&gt;D$112,0,IF($A121=D$112,OFFSET(Inputs!$B$30,0,D$112-1),OFFSET(Inputs!$B$30,0,$A121-1)*IF((D$112-$A121+1)*12-Inputs!$E$8&lt;=0,1,IF(Inputs!$E$8&lt;=(D$112-$A121)*12,0,MOD(Inputs!$E$8,12)/12))))</f>
        <v>0</v>
      </c>
      <c r="E121" s="158">
        <f ca="1">IF($A121&gt;E$112,0,IF($A121=E$112,OFFSET(Inputs!$B$30,0,E$112-1),OFFSET(Inputs!$B$30,0,$A121-1)*IF((E$112-$A121+1)*12-Inputs!$E$8&lt;=0,1,IF(Inputs!$E$8&lt;=(E$112-$A121)*12,0,MOD(Inputs!$E$8,12)/12))))</f>
        <v>0</v>
      </c>
      <c r="F121" s="158">
        <f ca="1">IF($A121&gt;F$112,0,IF($A121=F$112,OFFSET(Inputs!$B$30,0,F$112-1),OFFSET(Inputs!$B$30,0,$A121-1)*IF((F$112-$A121+1)*12-Inputs!$E$8&lt;=0,1,IF(Inputs!$E$8&lt;=(F$112-$A121)*12,0,MOD(Inputs!$E$8,12)/12))))</f>
        <v>0</v>
      </c>
      <c r="G121" s="158">
        <f ca="1">IF($A121&gt;G$112,0,IF($A121=G$112,OFFSET(Inputs!$B$30,0,G$112-1),OFFSET(Inputs!$B$30,0,$A121-1)*IF((G$112-$A121+1)*12-Inputs!$E$8&lt;=0,1,IF(Inputs!$E$8&lt;=(G$112-$A121)*12,0,MOD(Inputs!$E$8,12)/12))))</f>
        <v>0</v>
      </c>
      <c r="H121" s="158">
        <f ca="1">IF($A121&gt;H$112,0,IF($A121=H$112,OFFSET(Inputs!$B$30,0,H$112-1),OFFSET(Inputs!$B$30,0,$A121-1)*IF((H$112-$A121+1)*12-Inputs!$E$8&lt;=0,1,IF(Inputs!$E$8&lt;=(H$112-$A121)*12,0,MOD(Inputs!$E$8,12)/12))))</f>
        <v>0</v>
      </c>
      <c r="I121" s="158">
        <f ca="1">IF($A121&gt;I$112,0,IF($A121=I$112,OFFSET(Inputs!$B$30,0,I$112-1),OFFSET(Inputs!$B$30,0,$A121-1)*IF((I$112-$A121+1)*12-Inputs!$E$8&lt;=0,1,IF(Inputs!$E$8&lt;=(I$112-$A121)*12,0,MOD(Inputs!$E$8,12)/12))))</f>
        <v>0</v>
      </c>
      <c r="J121" s="158">
        <f ca="1">IF($A121&gt;J$112,0,IF($A121=J$112,OFFSET(Inputs!$B$30,0,J$112-1),OFFSET(Inputs!$B$30,0,$A121-1)*IF((J$112-$A121+1)*12-Inputs!$E$8&lt;=0,1,IF(Inputs!$E$8&lt;=(J$112-$A121)*12,0,MOD(Inputs!$E$8,12)/12))))</f>
        <v>0</v>
      </c>
      <c r="K121" s="158">
        <f ca="1">IF($A121&gt;K$112,0,IF($A121=K$112,OFFSET(Inputs!$B$30,0,K$112-1),OFFSET(Inputs!$B$30,0,$A121-1)*IF((K$112-$A121+1)*12-Inputs!$E$8&lt;=0,1,IF(Inputs!$E$8&lt;=(K$112-$A121)*12,0,MOD(Inputs!$E$8,12)/12))))</f>
        <v>0</v>
      </c>
      <c r="L121" s="158">
        <f ca="1">IF($A121&gt;L$112,0,IF($A121=L$112,OFFSET(Inputs!$B$30,0,L$112-1),OFFSET(Inputs!$B$30,0,$A121-1)*IF((L$112-$A121+1)*12-Inputs!$E$8&lt;=0,1,IF(Inputs!$E$8&lt;=(L$112-$A121)*12,0,MOD(Inputs!$E$8,12)/12))))</f>
        <v>0</v>
      </c>
      <c r="M121" s="158">
        <f ca="1">IF($A121&gt;M$112,0,IF($A121=M$112,OFFSET(Inputs!$B$30,0,M$112-1),OFFSET(Inputs!$B$30,0,$A121-1)*IF((M$112-$A121+1)*12-Inputs!$E$8&lt;=0,1,IF(Inputs!$E$8&lt;=(M$112-$A121)*12,0,MOD(Inputs!$E$8,12)/12))))</f>
        <v>0</v>
      </c>
      <c r="N121" s="158">
        <f ca="1">IF($A121&gt;N$112,0,IF($A121=N$112,OFFSET(Inputs!$B$30,0,N$112-1),OFFSET(Inputs!$B$30,0,$A121-1)*IF((N$112-$A121+1)*12-Inputs!$E$8&lt;=0,1,IF(Inputs!$E$8&lt;=(N$112-$A121)*12,0,MOD(Inputs!$E$8,12)/12))))</f>
        <v>0</v>
      </c>
      <c r="O121" s="158">
        <f ca="1">IF($A121&gt;O$112,0,IF($A121=O$112,OFFSET(Inputs!$B$30,0,O$112-1),OFFSET(Inputs!$B$30,0,$A121-1)*IF((O$112-$A121+1)*12-Inputs!$E$8&lt;=0,1,IF(Inputs!$E$8&lt;=(O$112-$A121)*12,0,MOD(Inputs!$E$8,12)/12))))</f>
        <v>0</v>
      </c>
      <c r="P121" s="158">
        <f ca="1">IF($A121&gt;P$112,0,IF($A121=P$112,OFFSET(Inputs!$B$30,0,P$112-1),OFFSET(Inputs!$B$30,0,$A121-1)*IF((P$112-$A121+1)*12-Inputs!$E$8&lt;=0,1,IF(Inputs!$E$8&lt;=(P$112-$A121)*12,0,MOD(Inputs!$E$8,12)/12))))</f>
        <v>0</v>
      </c>
      <c r="Q121" s="158">
        <f ca="1">IF($A121&gt;Q$112,0,IF($A121=Q$112,OFFSET(Inputs!$B$30,0,Q$112-1),OFFSET(Inputs!$B$30,0,$A121-1)*IF((Q$112-$A121+1)*12-Inputs!$E$8&lt;=0,1,IF(Inputs!$E$8&lt;=(Q$112-$A121)*12,0,MOD(Inputs!$E$8,12)/12))))</f>
        <v>0</v>
      </c>
      <c r="R121" s="158">
        <f ca="1">IF($A121&gt;R$112,0,IF($A121=R$112,OFFSET(Inputs!$B$30,0,R$112-1),OFFSET(Inputs!$B$30,0,$A121-1)*IF((R$112-$A121+1)*12-Inputs!$E$8&lt;=0,1,IF(Inputs!$E$8&lt;=(R$112-$A121)*12,0,MOD(Inputs!$E$8,12)/12))))</f>
        <v>0</v>
      </c>
      <c r="S121" s="158">
        <f ca="1">IF($A121&gt;S$112,0,IF($A121=S$112,OFFSET(Inputs!$B$30,0,S$112-1),OFFSET(Inputs!$B$30,0,$A121-1)*IF((S$112-$A121+1)*12-Inputs!$E$8&lt;=0,1,IF(Inputs!$E$8&lt;=(S$112-$A121)*12,0,MOD(Inputs!$E$8,12)/12))))</f>
        <v>0</v>
      </c>
      <c r="T121" s="158">
        <f ca="1">IF($A121&gt;T$112,0,IF($A121=T$112,OFFSET(Inputs!$B$30,0,T$112-1),OFFSET(Inputs!$B$30,0,$A121-1)*IF((T$112-$A121+1)*12-Inputs!$E$8&lt;=0,1,IF(Inputs!$E$8&lt;=(T$112-$A121)*12,0,MOD(Inputs!$E$8,12)/12))))</f>
        <v>0</v>
      </c>
      <c r="U121" s="158">
        <f ca="1">IF($A121&gt;U$112,0,IF($A121=U$112,OFFSET(Inputs!$B$30,0,U$112-1),OFFSET(Inputs!$B$30,0,$A121-1)*IF((U$112-$A121+1)*12-Inputs!$E$8&lt;=0,1,IF(Inputs!$E$8&lt;=(U$112-$A121)*12,0,MOD(Inputs!$E$8,12)/12))))</f>
        <v>0</v>
      </c>
      <c r="V121" s="158">
        <f ca="1">IF($A121&gt;V$112,0,IF($A121=V$112,OFFSET(Inputs!$B$30,0,V$112-1),OFFSET(Inputs!$B$30,0,$A121-1)*IF((V$112-$A121+1)*12-Inputs!$E$8&lt;=0,1,IF(Inputs!$E$8&lt;=(V$112-$A121)*12,0,MOD(Inputs!$E$8,12)/12))))</f>
        <v>0</v>
      </c>
      <c r="W121" s="158">
        <f ca="1">IF($A121&gt;W$112,0,IF($A121=W$112,OFFSET(Inputs!$B$30,0,W$112-1),OFFSET(Inputs!$B$30,0,$A121-1)*IF((W$112-$A121+1)*12-Inputs!$E$8&lt;=0,1,IF(Inputs!$E$8&lt;=(W$112-$A121)*12,0,MOD(Inputs!$E$8,12)/12))))</f>
        <v>0</v>
      </c>
      <c r="X121" s="158">
        <f ca="1">IF($A121&gt;X$112,0,IF($A121=X$112,OFFSET(Inputs!$B$30,0,X$112-1),OFFSET(Inputs!$B$30,0,$A121-1)*IF((X$112-$A121+1)*12-Inputs!$E$8&lt;=0,1,IF(Inputs!$E$8&lt;=(X$112-$A121)*12,0,MOD(Inputs!$E$8,12)/12))))</f>
        <v>0</v>
      </c>
      <c r="Y121" s="158">
        <f ca="1">IF($A121&gt;Y$112,0,IF($A121=Y$112,OFFSET(Inputs!$B$30,0,Y$112-1),OFFSET(Inputs!$B$30,0,$A121-1)*IF((Y$112-$A121+1)*12-Inputs!$E$8&lt;=0,1,IF(Inputs!$E$8&lt;=(Y$112-$A121)*12,0,MOD(Inputs!$E$8,12)/12))))</f>
        <v>0</v>
      </c>
      <c r="Z121" s="158">
        <f ca="1">IF($A121&gt;Z$112,0,IF($A121=Z$112,OFFSET(Inputs!$B$30,0,Z$112-1),OFFSET(Inputs!$B$30,0,$A121-1)*IF((Z$112-$A121+1)*12-Inputs!$E$8&lt;=0,1,IF(Inputs!$E$8&lt;=(Z$112-$A121)*12,0,MOD(Inputs!$E$8,12)/12))))</f>
        <v>0</v>
      </c>
      <c r="AA121" s="158">
        <f ca="1">IF($A121&gt;AA$112,0,IF($A121=AA$112,OFFSET(Inputs!$B$30,0,AA$112-1),OFFSET(Inputs!$B$30,0,$A121-1)*IF((AA$112-$A121+1)*12-Inputs!$E$8&lt;=0,1,IF(Inputs!$E$8&lt;=(AA$112-$A121)*12,0,MOD(Inputs!$E$8,12)/12))))</f>
        <v>0</v>
      </c>
      <c r="AB121" s="158">
        <f ca="1">IF($A121&gt;AB$112,0,IF($A121=AB$112,OFFSET(Inputs!$B$30,0,AB$112-1),OFFSET(Inputs!$B$30,0,$A121-1)*IF((AB$112-$A121+1)*12-Inputs!$E$8&lt;=0,1,IF(Inputs!$E$8&lt;=(AB$112-$A121)*12,0,MOD(Inputs!$E$8,12)/12))))</f>
        <v>0</v>
      </c>
      <c r="AC121" s="158">
        <f ca="1">IF($A121&gt;AC$112,0,IF($A121=AC$112,OFFSET(Inputs!$B$30,0,AC$112-1),OFFSET(Inputs!$B$30,0,$A121-1)*IF((AC$112-$A121+1)*12-Inputs!$E$8&lt;=0,1,IF(Inputs!$E$8&lt;=(AC$112-$A121)*12,0,MOD(Inputs!$E$8,12)/12))))</f>
        <v>0</v>
      </c>
      <c r="AD121" s="158">
        <f ca="1">IF($A121&gt;AD$112,0,IF($A121=AD$112,OFFSET(Inputs!$B$30,0,AD$112-1),OFFSET(Inputs!$B$30,0,$A121-1)*IF((AD$112-$A121+1)*12-Inputs!$E$8&lt;=0,1,IF(Inputs!$E$8&lt;=(AD$112-$A121)*12,0,MOD(Inputs!$E$8,12)/12))))</f>
        <v>0</v>
      </c>
      <c r="AE121" s="158">
        <f ca="1">IF($A121&gt;AE$112,0,IF($A121=AE$112,OFFSET(Inputs!$B$30,0,AE$112-1),OFFSET(Inputs!$B$30,0,$A121-1)*IF((AE$112-$A121+1)*12-Inputs!$E$8&lt;=0,1,IF(Inputs!$E$8&lt;=(AE$112-$A121)*12,0,MOD(Inputs!$E$8,12)/12))))</f>
        <v>0</v>
      </c>
      <c r="AF121" s="158">
        <f ca="1">IF($A121&gt;AF$112,0,IF($A121=AF$112,OFFSET(Inputs!$B$30,0,AF$112-1),OFFSET(Inputs!$B$30,0,$A121-1)*IF((AF$112-$A121+1)*12-Inputs!$E$8&lt;=0,1,IF(Inputs!$E$8&lt;=(AF$112-$A121)*12,0,MOD(Inputs!$E$8,12)/12))))</f>
        <v>0</v>
      </c>
      <c r="AG121" s="158">
        <f ca="1">IF($A121&gt;AG$112,0,IF($A121=AG$112,OFFSET(Inputs!$B$30,0,AG$112-1),OFFSET(Inputs!$B$30,0,$A121-1)*IF((AG$112-$A121+1)*12-Inputs!$E$8&lt;=0,1,IF(Inputs!$E$8&lt;=(AG$112-$A121)*12,0,MOD(Inputs!$E$8,12)/12))))</f>
        <v>0</v>
      </c>
      <c r="AH121" s="158">
        <f ca="1">IF($A121&gt;AH$112,0,IF($A121=AH$112,OFFSET(Inputs!$B$30,0,AH$112-1),OFFSET(Inputs!$B$30,0,$A121-1)*IF((AH$112-$A121+1)*12-Inputs!$E$8&lt;=0,1,IF(Inputs!$E$8&lt;=(AH$112-$A121)*12,0,MOD(Inputs!$E$8,12)/12))))</f>
        <v>0</v>
      </c>
      <c r="AI121" s="158">
        <f ca="1">IF($A121&gt;AI$112,0,IF($A121=AI$112,OFFSET(Inputs!$B$30,0,AI$112-1),OFFSET(Inputs!$B$30,0,$A121-1)*IF((AI$112-$A121+1)*12-Inputs!$E$8&lt;=0,1,IF(Inputs!$E$8&lt;=(AI$112-$A121)*12,0,MOD(Inputs!$E$8,12)/12))))</f>
        <v>0</v>
      </c>
      <c r="AJ121" s="158">
        <f ca="1">IF($A121&gt;AJ$112,0,IF($A121=AJ$112,OFFSET(Inputs!$B$30,0,AJ$112-1),OFFSET(Inputs!$B$30,0,$A121-1)*IF((AJ$112-$A121+1)*12-Inputs!$E$8&lt;=0,1,IF(Inputs!$E$8&lt;=(AJ$112-$A121)*12,0,MOD(Inputs!$E$8,12)/12))))</f>
        <v>0</v>
      </c>
      <c r="AK121" s="158">
        <f ca="1">IF($A121&gt;AK$112,0,IF($A121=AK$112,OFFSET(Inputs!$B$30,0,AK$112-1),OFFSET(Inputs!$B$30,0,$A121-1)*IF((AK$112-$A121+1)*12-Inputs!$E$8&lt;=0,1,IF(Inputs!$E$8&lt;=(AK$112-$A121)*12,0,MOD(Inputs!$E$8,12)/12))))</f>
        <v>0</v>
      </c>
      <c r="AL121" s="158">
        <f ca="1">IF($A121&gt;AL$112,0,IF($A121=AL$112,OFFSET(Inputs!$B$30,0,AL$112-1),OFFSET(Inputs!$B$30,0,$A121-1)*IF((AL$112-$A121+1)*12-Inputs!$E$8&lt;=0,1,IF(Inputs!$E$8&lt;=(AL$112-$A121)*12,0,MOD(Inputs!$E$8,12)/12))))</f>
        <v>0</v>
      </c>
      <c r="AM121" s="158">
        <f ca="1">IF($A121&gt;AM$112,0,IF($A121=AM$112,OFFSET(Inputs!$B$30,0,AM$112-1),OFFSET(Inputs!$B$30,0,$A121-1)*IF((AM$112-$A121+1)*12-Inputs!$E$8&lt;=0,1,IF(Inputs!$E$8&lt;=(AM$112-$A121)*12,0,MOD(Inputs!$E$8,12)/12))))</f>
        <v>0</v>
      </c>
      <c r="AN121" s="158">
        <f ca="1">IF($A121&gt;AN$112,0,IF($A121=AN$112,OFFSET(Inputs!$B$30,0,AN$112-1),OFFSET(Inputs!$B$30,0,$A121-1)*IF((AN$112-$A121+1)*12-Inputs!$E$8&lt;=0,1,IF(Inputs!$E$8&lt;=(AN$112-$A121)*12,0,MOD(Inputs!$E$8,12)/12))))</f>
        <v>0</v>
      </c>
      <c r="AO121" s="158">
        <f ca="1">IF($A121&gt;AO$112,0,IF($A121=AO$112,OFFSET(Inputs!$B$30,0,AO$112-1),OFFSET(Inputs!$B$30,0,$A121-1)*IF((AO$112-$A121+1)*12-Inputs!$E$8&lt;=0,1,IF(Inputs!$E$8&lt;=(AO$112-$A121)*12,0,MOD(Inputs!$E$8,12)/12))))</f>
        <v>0</v>
      </c>
      <c r="AP121" s="158">
        <f ca="1">IF($A121&gt;AP$112,0,IF($A121=AP$112,OFFSET(Inputs!$B$30,0,AP$112-1),OFFSET(Inputs!$B$30,0,$A121-1)*IF((AP$112-$A121+1)*12-Inputs!$E$8&lt;=0,1,IF(Inputs!$E$8&lt;=(AP$112-$A121)*12,0,MOD(Inputs!$E$8,12)/12))))</f>
        <v>0</v>
      </c>
      <c r="AQ121" s="158">
        <f ca="1">IF($A121&gt;AQ$112,0,IF($A121=AQ$112,OFFSET(Inputs!$B$30,0,AQ$112-1),OFFSET(Inputs!$B$30,0,$A121-1)*IF((AQ$112-$A121+1)*12-Inputs!$E$8&lt;=0,1,IF(Inputs!$E$8&lt;=(AQ$112-$A121)*12,0,MOD(Inputs!$E$8,12)/12))))</f>
        <v>0</v>
      </c>
      <c r="AR121" s="158">
        <f ca="1">IF($A121&gt;AR$112,0,IF($A121=AR$112,OFFSET(Inputs!$B$30,0,AR$112-1),OFFSET(Inputs!$B$30,0,$A121-1)*IF((AR$112-$A121+1)*12-Inputs!$E$8&lt;=0,1,IF(Inputs!$E$8&lt;=(AR$112-$A121)*12,0,MOD(Inputs!$E$8,12)/12))))</f>
        <v>0</v>
      </c>
      <c r="AS121" s="158">
        <f ca="1">IF($A121&gt;AS$112,0,IF($A121=AS$112,OFFSET(Inputs!$B$30,0,AS$112-1),OFFSET(Inputs!$B$30,0,$A121-1)*IF((AS$112-$A121+1)*12-Inputs!$E$8&lt;=0,1,IF(Inputs!$E$8&lt;=(AS$112-$A121)*12,0,MOD(Inputs!$E$8,12)/12))))</f>
        <v>0</v>
      </c>
      <c r="AT121" s="158">
        <f ca="1">IF($A121&gt;AT$112,0,IF($A121=AT$112,OFFSET(Inputs!$B$30,0,AT$112-1),OFFSET(Inputs!$B$30,0,$A121-1)*IF((AT$112-$A121+1)*12-Inputs!$E$8&lt;=0,1,IF(Inputs!$E$8&lt;=(AT$112-$A121)*12,0,MOD(Inputs!$E$8,12)/12))))</f>
        <v>0</v>
      </c>
      <c r="AU121" s="158">
        <f ca="1">IF($A121&gt;AU$112,0,IF($A121=AU$112,OFFSET(Inputs!$B$30,0,AU$112-1),OFFSET(Inputs!$B$30,0,$A121-1)*IF((AU$112-$A121+1)*12-Inputs!$E$8&lt;=0,1,IF(Inputs!$E$8&lt;=(AU$112-$A121)*12,0,MOD(Inputs!$E$8,12)/12))))</f>
        <v>0</v>
      </c>
      <c r="AV121" s="158">
        <f ca="1">IF($A121&gt;AV$112,0,IF($A121=AV$112,OFFSET(Inputs!$B$30,0,AV$112-1),OFFSET(Inputs!$B$30,0,$A121-1)*IF((AV$112-$A121+1)*12-Inputs!$E$8&lt;=0,1,IF(Inputs!$E$8&lt;=(AV$112-$A121)*12,0,MOD(Inputs!$E$8,12)/12))))</f>
        <v>0</v>
      </c>
      <c r="AW121" s="158">
        <f ca="1">IF($A121&gt;AW$112,0,IF($A121=AW$112,OFFSET(Inputs!$B$30,0,AW$112-1),OFFSET(Inputs!$B$30,0,$A121-1)*IF((AW$112-$A121+1)*12-Inputs!$E$8&lt;=0,1,IF(Inputs!$E$8&lt;=(AW$112-$A121)*12,0,MOD(Inputs!$E$8,12)/12))))</f>
        <v>0</v>
      </c>
      <c r="AX121" s="158">
        <f ca="1">IF($A121&gt;AX$112,0,IF($A121=AX$112,OFFSET(Inputs!$B$30,0,AX$112-1),OFFSET(Inputs!$B$30,0,$A121-1)*IF((AX$112-$A121+1)*12-Inputs!$E$8&lt;=0,1,IF(Inputs!$E$8&lt;=(AX$112-$A121)*12,0,MOD(Inputs!$E$8,12)/12))))</f>
        <v>0</v>
      </c>
      <c r="AY121" s="158">
        <f ca="1">IF($A121&gt;AY$112,0,IF($A121=AY$112,OFFSET(Inputs!$B$30,0,AY$112-1),OFFSET(Inputs!$B$30,0,$A121-1)*IF((AY$112-$A121+1)*12-Inputs!$E$8&lt;=0,1,IF(Inputs!$E$8&lt;=(AY$112-$A121)*12,0,MOD(Inputs!$E$8,12)/12))))</f>
        <v>0</v>
      </c>
      <c r="AZ121" s="139"/>
      <c r="BA121" s="139"/>
    </row>
    <row r="122" spans="1:53" s="286" customFormat="1" outlineLevel="1">
      <c r="A122" s="886">
        <v>10</v>
      </c>
      <c r="B122" s="158">
        <f ca="1">IF($A122&gt;B$112,0,IF($A122=B$112,OFFSET(Inputs!$B$30,0,B$112-1),OFFSET(Inputs!$B$30,0,$A122-1)*IF((B$112-$A122+1)*12-Inputs!$E$8&lt;=0,1,IF(Inputs!$E$8&lt;=(B$112-$A122)*12,0,MOD(Inputs!$E$8,12)/12))))</f>
        <v>0</v>
      </c>
      <c r="C122" s="158">
        <f ca="1">IF($A122&gt;C$112,0,IF($A122=C$112,OFFSET(Inputs!$B$30,0,C$112-1),OFFSET(Inputs!$B$30,0,$A122-1)*IF((C$112-$A122+1)*12-Inputs!$E$8&lt;=0,1,IF(Inputs!$E$8&lt;=(C$112-$A122)*12,0,MOD(Inputs!$E$8,12)/12))))</f>
        <v>0</v>
      </c>
      <c r="D122" s="158">
        <f ca="1">IF($A122&gt;D$112,0,IF($A122=D$112,OFFSET(Inputs!$B$30,0,D$112-1),OFFSET(Inputs!$B$30,0,$A122-1)*IF((D$112-$A122+1)*12-Inputs!$E$8&lt;=0,1,IF(Inputs!$E$8&lt;=(D$112-$A122)*12,0,MOD(Inputs!$E$8,12)/12))))</f>
        <v>0</v>
      </c>
      <c r="E122" s="158">
        <f ca="1">IF($A122&gt;E$112,0,IF($A122=E$112,OFFSET(Inputs!$B$30,0,E$112-1),OFFSET(Inputs!$B$30,0,$A122-1)*IF((E$112-$A122+1)*12-Inputs!$E$8&lt;=0,1,IF(Inputs!$E$8&lt;=(E$112-$A122)*12,0,MOD(Inputs!$E$8,12)/12))))</f>
        <v>0</v>
      </c>
      <c r="F122" s="158">
        <f ca="1">IF($A122&gt;F$112,0,IF($A122=F$112,OFFSET(Inputs!$B$30,0,F$112-1),OFFSET(Inputs!$B$30,0,$A122-1)*IF((F$112-$A122+1)*12-Inputs!$E$8&lt;=0,1,IF(Inputs!$E$8&lt;=(F$112-$A122)*12,0,MOD(Inputs!$E$8,12)/12))))</f>
        <v>0</v>
      </c>
      <c r="G122" s="158">
        <f ca="1">IF($A122&gt;G$112,0,IF($A122=G$112,OFFSET(Inputs!$B$30,0,G$112-1),OFFSET(Inputs!$B$30,0,$A122-1)*IF((G$112-$A122+1)*12-Inputs!$E$8&lt;=0,1,IF(Inputs!$E$8&lt;=(G$112-$A122)*12,0,MOD(Inputs!$E$8,12)/12))))</f>
        <v>0</v>
      </c>
      <c r="H122" s="158">
        <f ca="1">IF($A122&gt;H$112,0,IF($A122=H$112,OFFSET(Inputs!$B$30,0,H$112-1),OFFSET(Inputs!$B$30,0,$A122-1)*IF((H$112-$A122+1)*12-Inputs!$E$8&lt;=0,1,IF(Inputs!$E$8&lt;=(H$112-$A122)*12,0,MOD(Inputs!$E$8,12)/12))))</f>
        <v>0</v>
      </c>
      <c r="I122" s="158">
        <f ca="1">IF($A122&gt;I$112,0,IF($A122=I$112,OFFSET(Inputs!$B$30,0,I$112-1),OFFSET(Inputs!$B$30,0,$A122-1)*IF((I$112-$A122+1)*12-Inputs!$E$8&lt;=0,1,IF(Inputs!$E$8&lt;=(I$112-$A122)*12,0,MOD(Inputs!$E$8,12)/12))))</f>
        <v>0</v>
      </c>
      <c r="J122" s="158">
        <f ca="1">IF($A122&gt;J$112,0,IF($A122=J$112,OFFSET(Inputs!$B$30,0,J$112-1),OFFSET(Inputs!$B$30,0,$A122-1)*IF((J$112-$A122+1)*12-Inputs!$E$8&lt;=0,1,IF(Inputs!$E$8&lt;=(J$112-$A122)*12,0,MOD(Inputs!$E$8,12)/12))))</f>
        <v>0</v>
      </c>
      <c r="K122" s="158">
        <f ca="1">IF($A122&gt;K$112,0,IF($A122=K$112,OFFSET(Inputs!$B$30,0,K$112-1),OFFSET(Inputs!$B$30,0,$A122-1)*IF((K$112-$A122+1)*12-Inputs!$E$8&lt;=0,1,IF(Inputs!$E$8&lt;=(K$112-$A122)*12,0,MOD(Inputs!$E$8,12)/12))))</f>
        <v>0</v>
      </c>
      <c r="L122" s="158">
        <f ca="1">IF($A122&gt;L$112,0,IF($A122=L$112,OFFSET(Inputs!$B$30,0,L$112-1),OFFSET(Inputs!$B$30,0,$A122-1)*IF((L$112-$A122+1)*12-Inputs!$E$8&lt;=0,1,IF(Inputs!$E$8&lt;=(L$112-$A122)*12,0,MOD(Inputs!$E$8,12)/12))))</f>
        <v>0</v>
      </c>
      <c r="M122" s="158">
        <f ca="1">IF($A122&gt;M$112,0,IF($A122=M$112,OFFSET(Inputs!$B$30,0,M$112-1),OFFSET(Inputs!$B$30,0,$A122-1)*IF((M$112-$A122+1)*12-Inputs!$E$8&lt;=0,1,IF(Inputs!$E$8&lt;=(M$112-$A122)*12,0,MOD(Inputs!$E$8,12)/12))))</f>
        <v>0</v>
      </c>
      <c r="N122" s="158">
        <f ca="1">IF($A122&gt;N$112,0,IF($A122=N$112,OFFSET(Inputs!$B$30,0,N$112-1),OFFSET(Inputs!$B$30,0,$A122-1)*IF((N$112-$A122+1)*12-Inputs!$E$8&lt;=0,1,IF(Inputs!$E$8&lt;=(N$112-$A122)*12,0,MOD(Inputs!$E$8,12)/12))))</f>
        <v>0</v>
      </c>
      <c r="O122" s="158">
        <f ca="1">IF($A122&gt;O$112,0,IF($A122=O$112,OFFSET(Inputs!$B$30,0,O$112-1),OFFSET(Inputs!$B$30,0,$A122-1)*IF((O$112-$A122+1)*12-Inputs!$E$8&lt;=0,1,IF(Inputs!$E$8&lt;=(O$112-$A122)*12,0,MOD(Inputs!$E$8,12)/12))))</f>
        <v>0</v>
      </c>
      <c r="P122" s="158">
        <f ca="1">IF($A122&gt;P$112,0,IF($A122=P$112,OFFSET(Inputs!$B$30,0,P$112-1),OFFSET(Inputs!$B$30,0,$A122-1)*IF((P$112-$A122+1)*12-Inputs!$E$8&lt;=0,1,IF(Inputs!$E$8&lt;=(P$112-$A122)*12,0,MOD(Inputs!$E$8,12)/12))))</f>
        <v>0</v>
      </c>
      <c r="Q122" s="158">
        <f ca="1">IF($A122&gt;Q$112,0,IF($A122=Q$112,OFFSET(Inputs!$B$30,0,Q$112-1),OFFSET(Inputs!$B$30,0,$A122-1)*IF((Q$112-$A122+1)*12-Inputs!$E$8&lt;=0,1,IF(Inputs!$E$8&lt;=(Q$112-$A122)*12,0,MOD(Inputs!$E$8,12)/12))))</f>
        <v>0</v>
      </c>
      <c r="R122" s="158">
        <f ca="1">IF($A122&gt;R$112,0,IF($A122=R$112,OFFSET(Inputs!$B$30,0,R$112-1),OFFSET(Inputs!$B$30,0,$A122-1)*IF((R$112-$A122+1)*12-Inputs!$E$8&lt;=0,1,IF(Inputs!$E$8&lt;=(R$112-$A122)*12,0,MOD(Inputs!$E$8,12)/12))))</f>
        <v>0</v>
      </c>
      <c r="S122" s="158">
        <f ca="1">IF($A122&gt;S$112,0,IF($A122=S$112,OFFSET(Inputs!$B$30,0,S$112-1),OFFSET(Inputs!$B$30,0,$A122-1)*IF((S$112-$A122+1)*12-Inputs!$E$8&lt;=0,1,IF(Inputs!$E$8&lt;=(S$112-$A122)*12,0,MOD(Inputs!$E$8,12)/12))))</f>
        <v>0</v>
      </c>
      <c r="T122" s="158">
        <f ca="1">IF($A122&gt;T$112,0,IF($A122=T$112,OFFSET(Inputs!$B$30,0,T$112-1),OFFSET(Inputs!$B$30,0,$A122-1)*IF((T$112-$A122+1)*12-Inputs!$E$8&lt;=0,1,IF(Inputs!$E$8&lt;=(T$112-$A122)*12,0,MOD(Inputs!$E$8,12)/12))))</f>
        <v>0</v>
      </c>
      <c r="U122" s="158">
        <f ca="1">IF($A122&gt;U$112,0,IF($A122=U$112,OFFSET(Inputs!$B$30,0,U$112-1),OFFSET(Inputs!$B$30,0,$A122-1)*IF((U$112-$A122+1)*12-Inputs!$E$8&lt;=0,1,IF(Inputs!$E$8&lt;=(U$112-$A122)*12,0,MOD(Inputs!$E$8,12)/12))))</f>
        <v>0</v>
      </c>
      <c r="V122" s="158">
        <f ca="1">IF($A122&gt;V$112,0,IF($A122=V$112,OFFSET(Inputs!$B$30,0,V$112-1),OFFSET(Inputs!$B$30,0,$A122-1)*IF((V$112-$A122+1)*12-Inputs!$E$8&lt;=0,1,IF(Inputs!$E$8&lt;=(V$112-$A122)*12,0,MOD(Inputs!$E$8,12)/12))))</f>
        <v>0</v>
      </c>
      <c r="W122" s="158">
        <f ca="1">IF($A122&gt;W$112,0,IF($A122=W$112,OFFSET(Inputs!$B$30,0,W$112-1),OFFSET(Inputs!$B$30,0,$A122-1)*IF((W$112-$A122+1)*12-Inputs!$E$8&lt;=0,1,IF(Inputs!$E$8&lt;=(W$112-$A122)*12,0,MOD(Inputs!$E$8,12)/12))))</f>
        <v>0</v>
      </c>
      <c r="X122" s="158">
        <f ca="1">IF($A122&gt;X$112,0,IF($A122=X$112,OFFSET(Inputs!$B$30,0,X$112-1),OFFSET(Inputs!$B$30,0,$A122-1)*IF((X$112-$A122+1)*12-Inputs!$E$8&lt;=0,1,IF(Inputs!$E$8&lt;=(X$112-$A122)*12,0,MOD(Inputs!$E$8,12)/12))))</f>
        <v>0</v>
      </c>
      <c r="Y122" s="158">
        <f ca="1">IF($A122&gt;Y$112,0,IF($A122=Y$112,OFFSET(Inputs!$B$30,0,Y$112-1),OFFSET(Inputs!$B$30,0,$A122-1)*IF((Y$112-$A122+1)*12-Inputs!$E$8&lt;=0,1,IF(Inputs!$E$8&lt;=(Y$112-$A122)*12,0,MOD(Inputs!$E$8,12)/12))))</f>
        <v>0</v>
      </c>
      <c r="Z122" s="158">
        <f ca="1">IF($A122&gt;Z$112,0,IF($A122=Z$112,OFFSET(Inputs!$B$30,0,Z$112-1),OFFSET(Inputs!$B$30,0,$A122-1)*IF((Z$112-$A122+1)*12-Inputs!$E$8&lt;=0,1,IF(Inputs!$E$8&lt;=(Z$112-$A122)*12,0,MOD(Inputs!$E$8,12)/12))))</f>
        <v>0</v>
      </c>
      <c r="AA122" s="158">
        <f ca="1">IF($A122&gt;AA$112,0,IF($A122=AA$112,OFFSET(Inputs!$B$30,0,AA$112-1),OFFSET(Inputs!$B$30,0,$A122-1)*IF((AA$112-$A122+1)*12-Inputs!$E$8&lt;=0,1,IF(Inputs!$E$8&lt;=(AA$112-$A122)*12,0,MOD(Inputs!$E$8,12)/12))))</f>
        <v>0</v>
      </c>
      <c r="AB122" s="158">
        <f ca="1">IF($A122&gt;AB$112,0,IF($A122=AB$112,OFFSET(Inputs!$B$30,0,AB$112-1),OFFSET(Inputs!$B$30,0,$A122-1)*IF((AB$112-$A122+1)*12-Inputs!$E$8&lt;=0,1,IF(Inputs!$E$8&lt;=(AB$112-$A122)*12,0,MOD(Inputs!$E$8,12)/12))))</f>
        <v>0</v>
      </c>
      <c r="AC122" s="158">
        <f ca="1">IF($A122&gt;AC$112,0,IF($A122=AC$112,OFFSET(Inputs!$B$30,0,AC$112-1),OFFSET(Inputs!$B$30,0,$A122-1)*IF((AC$112-$A122+1)*12-Inputs!$E$8&lt;=0,1,IF(Inputs!$E$8&lt;=(AC$112-$A122)*12,0,MOD(Inputs!$E$8,12)/12))))</f>
        <v>0</v>
      </c>
      <c r="AD122" s="158">
        <f ca="1">IF($A122&gt;AD$112,0,IF($A122=AD$112,OFFSET(Inputs!$B$30,0,AD$112-1),OFFSET(Inputs!$B$30,0,$A122-1)*IF((AD$112-$A122+1)*12-Inputs!$E$8&lt;=0,1,IF(Inputs!$E$8&lt;=(AD$112-$A122)*12,0,MOD(Inputs!$E$8,12)/12))))</f>
        <v>0</v>
      </c>
      <c r="AE122" s="158">
        <f ca="1">IF($A122&gt;AE$112,0,IF($A122=AE$112,OFFSET(Inputs!$B$30,0,AE$112-1),OFFSET(Inputs!$B$30,0,$A122-1)*IF((AE$112-$A122+1)*12-Inputs!$E$8&lt;=0,1,IF(Inputs!$E$8&lt;=(AE$112-$A122)*12,0,MOD(Inputs!$E$8,12)/12))))</f>
        <v>0</v>
      </c>
      <c r="AF122" s="158">
        <f ca="1">IF($A122&gt;AF$112,0,IF($A122=AF$112,OFFSET(Inputs!$B$30,0,AF$112-1),OFFSET(Inputs!$B$30,0,$A122-1)*IF((AF$112-$A122+1)*12-Inputs!$E$8&lt;=0,1,IF(Inputs!$E$8&lt;=(AF$112-$A122)*12,0,MOD(Inputs!$E$8,12)/12))))</f>
        <v>0</v>
      </c>
      <c r="AG122" s="158">
        <f ca="1">IF($A122&gt;AG$112,0,IF($A122=AG$112,OFFSET(Inputs!$B$30,0,AG$112-1),OFFSET(Inputs!$B$30,0,$A122-1)*IF((AG$112-$A122+1)*12-Inputs!$E$8&lt;=0,1,IF(Inputs!$E$8&lt;=(AG$112-$A122)*12,0,MOD(Inputs!$E$8,12)/12))))</f>
        <v>0</v>
      </c>
      <c r="AH122" s="158">
        <f ca="1">IF($A122&gt;AH$112,0,IF($A122=AH$112,OFFSET(Inputs!$B$30,0,AH$112-1),OFFSET(Inputs!$B$30,0,$A122-1)*IF((AH$112-$A122+1)*12-Inputs!$E$8&lt;=0,1,IF(Inputs!$E$8&lt;=(AH$112-$A122)*12,0,MOD(Inputs!$E$8,12)/12))))</f>
        <v>0</v>
      </c>
      <c r="AI122" s="158">
        <f ca="1">IF($A122&gt;AI$112,0,IF($A122=AI$112,OFFSET(Inputs!$B$30,0,AI$112-1),OFFSET(Inputs!$B$30,0,$A122-1)*IF((AI$112-$A122+1)*12-Inputs!$E$8&lt;=0,1,IF(Inputs!$E$8&lt;=(AI$112-$A122)*12,0,MOD(Inputs!$E$8,12)/12))))</f>
        <v>0</v>
      </c>
      <c r="AJ122" s="158">
        <f ca="1">IF($A122&gt;AJ$112,0,IF($A122=AJ$112,OFFSET(Inputs!$B$30,0,AJ$112-1),OFFSET(Inputs!$B$30,0,$A122-1)*IF((AJ$112-$A122+1)*12-Inputs!$E$8&lt;=0,1,IF(Inputs!$E$8&lt;=(AJ$112-$A122)*12,0,MOD(Inputs!$E$8,12)/12))))</f>
        <v>0</v>
      </c>
      <c r="AK122" s="158">
        <f ca="1">IF($A122&gt;AK$112,0,IF($A122=AK$112,OFFSET(Inputs!$B$30,0,AK$112-1),OFFSET(Inputs!$B$30,0,$A122-1)*IF((AK$112-$A122+1)*12-Inputs!$E$8&lt;=0,1,IF(Inputs!$E$8&lt;=(AK$112-$A122)*12,0,MOD(Inputs!$E$8,12)/12))))</f>
        <v>0</v>
      </c>
      <c r="AL122" s="158">
        <f ca="1">IF($A122&gt;AL$112,0,IF($A122=AL$112,OFFSET(Inputs!$B$30,0,AL$112-1),OFFSET(Inputs!$B$30,0,$A122-1)*IF((AL$112-$A122+1)*12-Inputs!$E$8&lt;=0,1,IF(Inputs!$E$8&lt;=(AL$112-$A122)*12,0,MOD(Inputs!$E$8,12)/12))))</f>
        <v>0</v>
      </c>
      <c r="AM122" s="158">
        <f ca="1">IF($A122&gt;AM$112,0,IF($A122=AM$112,OFFSET(Inputs!$B$30,0,AM$112-1),OFFSET(Inputs!$B$30,0,$A122-1)*IF((AM$112-$A122+1)*12-Inputs!$E$8&lt;=0,1,IF(Inputs!$E$8&lt;=(AM$112-$A122)*12,0,MOD(Inputs!$E$8,12)/12))))</f>
        <v>0</v>
      </c>
      <c r="AN122" s="158">
        <f ca="1">IF($A122&gt;AN$112,0,IF($A122=AN$112,OFFSET(Inputs!$B$30,0,AN$112-1),OFFSET(Inputs!$B$30,0,$A122-1)*IF((AN$112-$A122+1)*12-Inputs!$E$8&lt;=0,1,IF(Inputs!$E$8&lt;=(AN$112-$A122)*12,0,MOD(Inputs!$E$8,12)/12))))</f>
        <v>0</v>
      </c>
      <c r="AO122" s="158">
        <f ca="1">IF($A122&gt;AO$112,0,IF($A122=AO$112,OFFSET(Inputs!$B$30,0,AO$112-1),OFFSET(Inputs!$B$30,0,$A122-1)*IF((AO$112-$A122+1)*12-Inputs!$E$8&lt;=0,1,IF(Inputs!$E$8&lt;=(AO$112-$A122)*12,0,MOD(Inputs!$E$8,12)/12))))</f>
        <v>0</v>
      </c>
      <c r="AP122" s="158">
        <f ca="1">IF($A122&gt;AP$112,0,IF($A122=AP$112,OFFSET(Inputs!$B$30,0,AP$112-1),OFFSET(Inputs!$B$30,0,$A122-1)*IF((AP$112-$A122+1)*12-Inputs!$E$8&lt;=0,1,IF(Inputs!$E$8&lt;=(AP$112-$A122)*12,0,MOD(Inputs!$E$8,12)/12))))</f>
        <v>0</v>
      </c>
      <c r="AQ122" s="158">
        <f ca="1">IF($A122&gt;AQ$112,0,IF($A122=AQ$112,OFFSET(Inputs!$B$30,0,AQ$112-1),OFFSET(Inputs!$B$30,0,$A122-1)*IF((AQ$112-$A122+1)*12-Inputs!$E$8&lt;=0,1,IF(Inputs!$E$8&lt;=(AQ$112-$A122)*12,0,MOD(Inputs!$E$8,12)/12))))</f>
        <v>0</v>
      </c>
      <c r="AR122" s="158">
        <f ca="1">IF($A122&gt;AR$112,0,IF($A122=AR$112,OFFSET(Inputs!$B$30,0,AR$112-1),OFFSET(Inputs!$B$30,0,$A122-1)*IF((AR$112-$A122+1)*12-Inputs!$E$8&lt;=0,1,IF(Inputs!$E$8&lt;=(AR$112-$A122)*12,0,MOD(Inputs!$E$8,12)/12))))</f>
        <v>0</v>
      </c>
      <c r="AS122" s="158">
        <f ca="1">IF($A122&gt;AS$112,0,IF($A122=AS$112,OFFSET(Inputs!$B$30,0,AS$112-1),OFFSET(Inputs!$B$30,0,$A122-1)*IF((AS$112-$A122+1)*12-Inputs!$E$8&lt;=0,1,IF(Inputs!$E$8&lt;=(AS$112-$A122)*12,0,MOD(Inputs!$E$8,12)/12))))</f>
        <v>0</v>
      </c>
      <c r="AT122" s="158">
        <f ca="1">IF($A122&gt;AT$112,0,IF($A122=AT$112,OFFSET(Inputs!$B$30,0,AT$112-1),OFFSET(Inputs!$B$30,0,$A122-1)*IF((AT$112-$A122+1)*12-Inputs!$E$8&lt;=0,1,IF(Inputs!$E$8&lt;=(AT$112-$A122)*12,0,MOD(Inputs!$E$8,12)/12))))</f>
        <v>0</v>
      </c>
      <c r="AU122" s="158">
        <f ca="1">IF($A122&gt;AU$112,0,IF($A122=AU$112,OFFSET(Inputs!$B$30,0,AU$112-1),OFFSET(Inputs!$B$30,0,$A122-1)*IF((AU$112-$A122+1)*12-Inputs!$E$8&lt;=0,1,IF(Inputs!$E$8&lt;=(AU$112-$A122)*12,0,MOD(Inputs!$E$8,12)/12))))</f>
        <v>0</v>
      </c>
      <c r="AV122" s="158">
        <f ca="1">IF($A122&gt;AV$112,0,IF($A122=AV$112,OFFSET(Inputs!$B$30,0,AV$112-1),OFFSET(Inputs!$B$30,0,$A122-1)*IF((AV$112-$A122+1)*12-Inputs!$E$8&lt;=0,1,IF(Inputs!$E$8&lt;=(AV$112-$A122)*12,0,MOD(Inputs!$E$8,12)/12))))</f>
        <v>0</v>
      </c>
      <c r="AW122" s="158">
        <f ca="1">IF($A122&gt;AW$112,0,IF($A122=AW$112,OFFSET(Inputs!$B$30,0,AW$112-1),OFFSET(Inputs!$B$30,0,$A122-1)*IF((AW$112-$A122+1)*12-Inputs!$E$8&lt;=0,1,IF(Inputs!$E$8&lt;=(AW$112-$A122)*12,0,MOD(Inputs!$E$8,12)/12))))</f>
        <v>0</v>
      </c>
      <c r="AX122" s="158">
        <f ca="1">IF($A122&gt;AX$112,0,IF($A122=AX$112,OFFSET(Inputs!$B$30,0,AX$112-1),OFFSET(Inputs!$B$30,0,$A122-1)*IF((AX$112-$A122+1)*12-Inputs!$E$8&lt;=0,1,IF(Inputs!$E$8&lt;=(AX$112-$A122)*12,0,MOD(Inputs!$E$8,12)/12))))</f>
        <v>0</v>
      </c>
      <c r="AY122" s="158">
        <f ca="1">IF($A122&gt;AY$112,0,IF($A122=AY$112,OFFSET(Inputs!$B$30,0,AY$112-1),OFFSET(Inputs!$B$30,0,$A122-1)*IF((AY$112-$A122+1)*12-Inputs!$E$8&lt;=0,1,IF(Inputs!$E$8&lt;=(AY$112-$A122)*12,0,MOD(Inputs!$E$8,12)/12))))</f>
        <v>0</v>
      </c>
      <c r="AZ122" s="139"/>
      <c r="BA122" s="139"/>
    </row>
    <row r="123" spans="1:53" s="286" customFormat="1" outlineLevel="1">
      <c r="A123" s="886">
        <v>11</v>
      </c>
      <c r="B123" s="158">
        <f ca="1">IF($A123&gt;B$112,0,IF($A123=B$112,OFFSET(Inputs!$B$30,0,B$112-1),OFFSET(Inputs!$B$30,0,$A123-1)*IF((B$112-$A123+1)*12-Inputs!$E$8&lt;=0,1,IF(Inputs!$E$8&lt;=(B$112-$A123)*12,0,MOD(Inputs!$E$8,12)/12))))</f>
        <v>0</v>
      </c>
      <c r="C123" s="158">
        <f ca="1">IF($A123&gt;C$112,0,IF($A123=C$112,OFFSET(Inputs!$B$30,0,C$112-1),OFFSET(Inputs!$B$30,0,$A123-1)*IF((C$112-$A123+1)*12-Inputs!$E$8&lt;=0,1,IF(Inputs!$E$8&lt;=(C$112-$A123)*12,0,MOD(Inputs!$E$8,12)/12))))</f>
        <v>0</v>
      </c>
      <c r="D123" s="158">
        <f ca="1">IF($A123&gt;D$112,0,IF($A123=D$112,OFFSET(Inputs!$B$30,0,D$112-1),OFFSET(Inputs!$B$30,0,$A123-1)*IF((D$112-$A123+1)*12-Inputs!$E$8&lt;=0,1,IF(Inputs!$E$8&lt;=(D$112-$A123)*12,0,MOD(Inputs!$E$8,12)/12))))</f>
        <v>0</v>
      </c>
      <c r="E123" s="158">
        <f ca="1">IF($A123&gt;E$112,0,IF($A123=E$112,OFFSET(Inputs!$B$30,0,E$112-1),OFFSET(Inputs!$B$30,0,$A123-1)*IF((E$112-$A123+1)*12-Inputs!$E$8&lt;=0,1,IF(Inputs!$E$8&lt;=(E$112-$A123)*12,0,MOD(Inputs!$E$8,12)/12))))</f>
        <v>0</v>
      </c>
      <c r="F123" s="158">
        <f ca="1">IF($A123&gt;F$112,0,IF($A123=F$112,OFFSET(Inputs!$B$30,0,F$112-1),OFFSET(Inputs!$B$30,0,$A123-1)*IF((F$112-$A123+1)*12-Inputs!$E$8&lt;=0,1,IF(Inputs!$E$8&lt;=(F$112-$A123)*12,0,MOD(Inputs!$E$8,12)/12))))</f>
        <v>0</v>
      </c>
      <c r="G123" s="158">
        <f ca="1">IF($A123&gt;G$112,0,IF($A123=G$112,OFFSET(Inputs!$B$30,0,G$112-1),OFFSET(Inputs!$B$30,0,$A123-1)*IF((G$112-$A123+1)*12-Inputs!$E$8&lt;=0,1,IF(Inputs!$E$8&lt;=(G$112-$A123)*12,0,MOD(Inputs!$E$8,12)/12))))</f>
        <v>0</v>
      </c>
      <c r="H123" s="158">
        <f ca="1">IF($A123&gt;H$112,0,IF($A123=H$112,OFFSET(Inputs!$B$30,0,H$112-1),OFFSET(Inputs!$B$30,0,$A123-1)*IF((H$112-$A123+1)*12-Inputs!$E$8&lt;=0,1,IF(Inputs!$E$8&lt;=(H$112-$A123)*12,0,MOD(Inputs!$E$8,12)/12))))</f>
        <v>0</v>
      </c>
      <c r="I123" s="158">
        <f ca="1">IF($A123&gt;I$112,0,IF($A123=I$112,OFFSET(Inputs!$B$30,0,I$112-1),OFFSET(Inputs!$B$30,0,$A123-1)*IF((I$112-$A123+1)*12-Inputs!$E$8&lt;=0,1,IF(Inputs!$E$8&lt;=(I$112-$A123)*12,0,MOD(Inputs!$E$8,12)/12))))</f>
        <v>0</v>
      </c>
      <c r="J123" s="158">
        <f ca="1">IF($A123&gt;J$112,0,IF($A123=J$112,OFFSET(Inputs!$B$30,0,J$112-1),OFFSET(Inputs!$B$30,0,$A123-1)*IF((J$112-$A123+1)*12-Inputs!$E$8&lt;=0,1,IF(Inputs!$E$8&lt;=(J$112-$A123)*12,0,MOD(Inputs!$E$8,12)/12))))</f>
        <v>0</v>
      </c>
      <c r="K123" s="158">
        <f ca="1">IF($A123&gt;K$112,0,IF($A123=K$112,OFFSET(Inputs!$B$30,0,K$112-1),OFFSET(Inputs!$B$30,0,$A123-1)*IF((K$112-$A123+1)*12-Inputs!$E$8&lt;=0,1,IF(Inputs!$E$8&lt;=(K$112-$A123)*12,0,MOD(Inputs!$E$8,12)/12))))</f>
        <v>0</v>
      </c>
      <c r="L123" s="158">
        <f ca="1">IF($A123&gt;L$112,0,IF($A123=L$112,OFFSET(Inputs!$B$30,0,L$112-1),OFFSET(Inputs!$B$30,0,$A123-1)*IF((L$112-$A123+1)*12-Inputs!$E$8&lt;=0,1,IF(Inputs!$E$8&lt;=(L$112-$A123)*12,0,MOD(Inputs!$E$8,12)/12))))</f>
        <v>0</v>
      </c>
      <c r="M123" s="158">
        <f ca="1">IF($A123&gt;M$112,0,IF($A123=M$112,OFFSET(Inputs!$B$30,0,M$112-1),OFFSET(Inputs!$B$30,0,$A123-1)*IF((M$112-$A123+1)*12-Inputs!$E$8&lt;=0,1,IF(Inputs!$E$8&lt;=(M$112-$A123)*12,0,MOD(Inputs!$E$8,12)/12))))</f>
        <v>0</v>
      </c>
      <c r="N123" s="158">
        <f ca="1">IF($A123&gt;N$112,0,IF($A123=N$112,OFFSET(Inputs!$B$30,0,N$112-1),OFFSET(Inputs!$B$30,0,$A123-1)*IF((N$112-$A123+1)*12-Inputs!$E$8&lt;=0,1,IF(Inputs!$E$8&lt;=(N$112-$A123)*12,0,MOD(Inputs!$E$8,12)/12))))</f>
        <v>0</v>
      </c>
      <c r="O123" s="158">
        <f ca="1">IF($A123&gt;O$112,0,IF($A123=O$112,OFFSET(Inputs!$B$30,0,O$112-1),OFFSET(Inputs!$B$30,0,$A123-1)*IF((O$112-$A123+1)*12-Inputs!$E$8&lt;=0,1,IF(Inputs!$E$8&lt;=(O$112-$A123)*12,0,MOD(Inputs!$E$8,12)/12))))</f>
        <v>0</v>
      </c>
      <c r="P123" s="158">
        <f ca="1">IF($A123&gt;P$112,0,IF($A123=P$112,OFFSET(Inputs!$B$30,0,P$112-1),OFFSET(Inputs!$B$30,0,$A123-1)*IF((P$112-$A123+1)*12-Inputs!$E$8&lt;=0,1,IF(Inputs!$E$8&lt;=(P$112-$A123)*12,0,MOD(Inputs!$E$8,12)/12))))</f>
        <v>0</v>
      </c>
      <c r="Q123" s="158">
        <f ca="1">IF($A123&gt;Q$112,0,IF($A123=Q$112,OFFSET(Inputs!$B$30,0,Q$112-1),OFFSET(Inputs!$B$30,0,$A123-1)*IF((Q$112-$A123+1)*12-Inputs!$E$8&lt;=0,1,IF(Inputs!$E$8&lt;=(Q$112-$A123)*12,0,MOD(Inputs!$E$8,12)/12))))</f>
        <v>0</v>
      </c>
      <c r="R123" s="158">
        <f ca="1">IF($A123&gt;R$112,0,IF($A123=R$112,OFFSET(Inputs!$B$30,0,R$112-1),OFFSET(Inputs!$B$30,0,$A123-1)*IF((R$112-$A123+1)*12-Inputs!$E$8&lt;=0,1,IF(Inputs!$E$8&lt;=(R$112-$A123)*12,0,MOD(Inputs!$E$8,12)/12))))</f>
        <v>0</v>
      </c>
      <c r="S123" s="158">
        <f ca="1">IF($A123&gt;S$112,0,IF($A123=S$112,OFFSET(Inputs!$B$30,0,S$112-1),OFFSET(Inputs!$B$30,0,$A123-1)*IF((S$112-$A123+1)*12-Inputs!$E$8&lt;=0,1,IF(Inputs!$E$8&lt;=(S$112-$A123)*12,0,MOD(Inputs!$E$8,12)/12))))</f>
        <v>0</v>
      </c>
      <c r="T123" s="158">
        <f ca="1">IF($A123&gt;T$112,0,IF($A123=T$112,OFFSET(Inputs!$B$30,0,T$112-1),OFFSET(Inputs!$B$30,0,$A123-1)*IF((T$112-$A123+1)*12-Inputs!$E$8&lt;=0,1,IF(Inputs!$E$8&lt;=(T$112-$A123)*12,0,MOD(Inputs!$E$8,12)/12))))</f>
        <v>0</v>
      </c>
      <c r="U123" s="158">
        <f ca="1">IF($A123&gt;U$112,0,IF($A123=U$112,OFFSET(Inputs!$B$30,0,U$112-1),OFFSET(Inputs!$B$30,0,$A123-1)*IF((U$112-$A123+1)*12-Inputs!$E$8&lt;=0,1,IF(Inputs!$E$8&lt;=(U$112-$A123)*12,0,MOD(Inputs!$E$8,12)/12))))</f>
        <v>0</v>
      </c>
      <c r="V123" s="158">
        <f ca="1">IF($A123&gt;V$112,0,IF($A123=V$112,OFFSET(Inputs!$B$30,0,V$112-1),OFFSET(Inputs!$B$30,0,$A123-1)*IF((V$112-$A123+1)*12-Inputs!$E$8&lt;=0,1,IF(Inputs!$E$8&lt;=(V$112-$A123)*12,0,MOD(Inputs!$E$8,12)/12))))</f>
        <v>0</v>
      </c>
      <c r="W123" s="158">
        <f ca="1">IF($A123&gt;W$112,0,IF($A123=W$112,OFFSET(Inputs!$B$30,0,W$112-1),OFFSET(Inputs!$B$30,0,$A123-1)*IF((W$112-$A123+1)*12-Inputs!$E$8&lt;=0,1,IF(Inputs!$E$8&lt;=(W$112-$A123)*12,0,MOD(Inputs!$E$8,12)/12))))</f>
        <v>0</v>
      </c>
      <c r="X123" s="158">
        <f ca="1">IF($A123&gt;X$112,0,IF($A123=X$112,OFFSET(Inputs!$B$30,0,X$112-1),OFFSET(Inputs!$B$30,0,$A123-1)*IF((X$112-$A123+1)*12-Inputs!$E$8&lt;=0,1,IF(Inputs!$E$8&lt;=(X$112-$A123)*12,0,MOD(Inputs!$E$8,12)/12))))</f>
        <v>0</v>
      </c>
      <c r="Y123" s="158">
        <f ca="1">IF($A123&gt;Y$112,0,IF($A123=Y$112,OFFSET(Inputs!$B$30,0,Y$112-1),OFFSET(Inputs!$B$30,0,$A123-1)*IF((Y$112-$A123+1)*12-Inputs!$E$8&lt;=0,1,IF(Inputs!$E$8&lt;=(Y$112-$A123)*12,0,MOD(Inputs!$E$8,12)/12))))</f>
        <v>0</v>
      </c>
      <c r="Z123" s="158">
        <f ca="1">IF($A123&gt;Z$112,0,IF($A123=Z$112,OFFSET(Inputs!$B$30,0,Z$112-1),OFFSET(Inputs!$B$30,0,$A123-1)*IF((Z$112-$A123+1)*12-Inputs!$E$8&lt;=0,1,IF(Inputs!$E$8&lt;=(Z$112-$A123)*12,0,MOD(Inputs!$E$8,12)/12))))</f>
        <v>0</v>
      </c>
      <c r="AA123" s="158">
        <f ca="1">IF($A123&gt;AA$112,0,IF($A123=AA$112,OFFSET(Inputs!$B$30,0,AA$112-1),OFFSET(Inputs!$B$30,0,$A123-1)*IF((AA$112-$A123+1)*12-Inputs!$E$8&lt;=0,1,IF(Inputs!$E$8&lt;=(AA$112-$A123)*12,0,MOD(Inputs!$E$8,12)/12))))</f>
        <v>0</v>
      </c>
      <c r="AB123" s="158">
        <f ca="1">IF($A123&gt;AB$112,0,IF($A123=AB$112,OFFSET(Inputs!$B$30,0,AB$112-1),OFFSET(Inputs!$B$30,0,$A123-1)*IF((AB$112-$A123+1)*12-Inputs!$E$8&lt;=0,1,IF(Inputs!$E$8&lt;=(AB$112-$A123)*12,0,MOD(Inputs!$E$8,12)/12))))</f>
        <v>0</v>
      </c>
      <c r="AC123" s="158">
        <f ca="1">IF($A123&gt;AC$112,0,IF($A123=AC$112,OFFSET(Inputs!$B$30,0,AC$112-1),OFFSET(Inputs!$B$30,0,$A123-1)*IF((AC$112-$A123+1)*12-Inputs!$E$8&lt;=0,1,IF(Inputs!$E$8&lt;=(AC$112-$A123)*12,0,MOD(Inputs!$E$8,12)/12))))</f>
        <v>0</v>
      </c>
      <c r="AD123" s="158">
        <f ca="1">IF($A123&gt;AD$112,0,IF($A123=AD$112,OFFSET(Inputs!$B$30,0,AD$112-1),OFFSET(Inputs!$B$30,0,$A123-1)*IF((AD$112-$A123+1)*12-Inputs!$E$8&lt;=0,1,IF(Inputs!$E$8&lt;=(AD$112-$A123)*12,0,MOD(Inputs!$E$8,12)/12))))</f>
        <v>0</v>
      </c>
      <c r="AE123" s="158">
        <f ca="1">IF($A123&gt;AE$112,0,IF($A123=AE$112,OFFSET(Inputs!$B$30,0,AE$112-1),OFFSET(Inputs!$B$30,0,$A123-1)*IF((AE$112-$A123+1)*12-Inputs!$E$8&lt;=0,1,IF(Inputs!$E$8&lt;=(AE$112-$A123)*12,0,MOD(Inputs!$E$8,12)/12))))</f>
        <v>0</v>
      </c>
      <c r="AF123" s="158">
        <f ca="1">IF($A123&gt;AF$112,0,IF($A123=AF$112,OFFSET(Inputs!$B$30,0,AF$112-1),OFFSET(Inputs!$B$30,0,$A123-1)*IF((AF$112-$A123+1)*12-Inputs!$E$8&lt;=0,1,IF(Inputs!$E$8&lt;=(AF$112-$A123)*12,0,MOD(Inputs!$E$8,12)/12))))</f>
        <v>0</v>
      </c>
      <c r="AG123" s="158">
        <f ca="1">IF($A123&gt;AG$112,0,IF($A123=AG$112,OFFSET(Inputs!$B$30,0,AG$112-1),OFFSET(Inputs!$B$30,0,$A123-1)*IF((AG$112-$A123+1)*12-Inputs!$E$8&lt;=0,1,IF(Inputs!$E$8&lt;=(AG$112-$A123)*12,0,MOD(Inputs!$E$8,12)/12))))</f>
        <v>0</v>
      </c>
      <c r="AH123" s="158">
        <f ca="1">IF($A123&gt;AH$112,0,IF($A123=AH$112,OFFSET(Inputs!$B$30,0,AH$112-1),OFFSET(Inputs!$B$30,0,$A123-1)*IF((AH$112-$A123+1)*12-Inputs!$E$8&lt;=0,1,IF(Inputs!$E$8&lt;=(AH$112-$A123)*12,0,MOD(Inputs!$E$8,12)/12))))</f>
        <v>0</v>
      </c>
      <c r="AI123" s="158">
        <f ca="1">IF($A123&gt;AI$112,0,IF($A123=AI$112,OFFSET(Inputs!$B$30,0,AI$112-1),OFFSET(Inputs!$B$30,0,$A123-1)*IF((AI$112-$A123+1)*12-Inputs!$E$8&lt;=0,1,IF(Inputs!$E$8&lt;=(AI$112-$A123)*12,0,MOD(Inputs!$E$8,12)/12))))</f>
        <v>0</v>
      </c>
      <c r="AJ123" s="158">
        <f ca="1">IF($A123&gt;AJ$112,0,IF($A123=AJ$112,OFFSET(Inputs!$B$30,0,AJ$112-1),OFFSET(Inputs!$B$30,0,$A123-1)*IF((AJ$112-$A123+1)*12-Inputs!$E$8&lt;=0,1,IF(Inputs!$E$8&lt;=(AJ$112-$A123)*12,0,MOD(Inputs!$E$8,12)/12))))</f>
        <v>0</v>
      </c>
      <c r="AK123" s="158">
        <f ca="1">IF($A123&gt;AK$112,0,IF($A123=AK$112,OFFSET(Inputs!$B$30,0,AK$112-1),OFFSET(Inputs!$B$30,0,$A123-1)*IF((AK$112-$A123+1)*12-Inputs!$E$8&lt;=0,1,IF(Inputs!$E$8&lt;=(AK$112-$A123)*12,0,MOD(Inputs!$E$8,12)/12))))</f>
        <v>0</v>
      </c>
      <c r="AL123" s="158">
        <f ca="1">IF($A123&gt;AL$112,0,IF($A123=AL$112,OFFSET(Inputs!$B$30,0,AL$112-1),OFFSET(Inputs!$B$30,0,$A123-1)*IF((AL$112-$A123+1)*12-Inputs!$E$8&lt;=0,1,IF(Inputs!$E$8&lt;=(AL$112-$A123)*12,0,MOD(Inputs!$E$8,12)/12))))</f>
        <v>0</v>
      </c>
      <c r="AM123" s="158">
        <f ca="1">IF($A123&gt;AM$112,0,IF($A123=AM$112,OFFSET(Inputs!$B$30,0,AM$112-1),OFFSET(Inputs!$B$30,0,$A123-1)*IF((AM$112-$A123+1)*12-Inputs!$E$8&lt;=0,1,IF(Inputs!$E$8&lt;=(AM$112-$A123)*12,0,MOD(Inputs!$E$8,12)/12))))</f>
        <v>0</v>
      </c>
      <c r="AN123" s="158">
        <f ca="1">IF($A123&gt;AN$112,0,IF($A123=AN$112,OFFSET(Inputs!$B$30,0,AN$112-1),OFFSET(Inputs!$B$30,0,$A123-1)*IF((AN$112-$A123+1)*12-Inputs!$E$8&lt;=0,1,IF(Inputs!$E$8&lt;=(AN$112-$A123)*12,0,MOD(Inputs!$E$8,12)/12))))</f>
        <v>0</v>
      </c>
      <c r="AO123" s="158">
        <f ca="1">IF($A123&gt;AO$112,0,IF($A123=AO$112,OFFSET(Inputs!$B$30,0,AO$112-1),OFFSET(Inputs!$B$30,0,$A123-1)*IF((AO$112-$A123+1)*12-Inputs!$E$8&lt;=0,1,IF(Inputs!$E$8&lt;=(AO$112-$A123)*12,0,MOD(Inputs!$E$8,12)/12))))</f>
        <v>0</v>
      </c>
      <c r="AP123" s="158">
        <f ca="1">IF($A123&gt;AP$112,0,IF($A123=AP$112,OFFSET(Inputs!$B$30,0,AP$112-1),OFFSET(Inputs!$B$30,0,$A123-1)*IF((AP$112-$A123+1)*12-Inputs!$E$8&lt;=0,1,IF(Inputs!$E$8&lt;=(AP$112-$A123)*12,0,MOD(Inputs!$E$8,12)/12))))</f>
        <v>0</v>
      </c>
      <c r="AQ123" s="158">
        <f ca="1">IF($A123&gt;AQ$112,0,IF($A123=AQ$112,OFFSET(Inputs!$B$30,0,AQ$112-1),OFFSET(Inputs!$B$30,0,$A123-1)*IF((AQ$112-$A123+1)*12-Inputs!$E$8&lt;=0,1,IF(Inputs!$E$8&lt;=(AQ$112-$A123)*12,0,MOD(Inputs!$E$8,12)/12))))</f>
        <v>0</v>
      </c>
      <c r="AR123" s="158">
        <f ca="1">IF($A123&gt;AR$112,0,IF($A123=AR$112,OFFSET(Inputs!$B$30,0,AR$112-1),OFFSET(Inputs!$B$30,0,$A123-1)*IF((AR$112-$A123+1)*12-Inputs!$E$8&lt;=0,1,IF(Inputs!$E$8&lt;=(AR$112-$A123)*12,0,MOD(Inputs!$E$8,12)/12))))</f>
        <v>0</v>
      </c>
      <c r="AS123" s="158">
        <f ca="1">IF($A123&gt;AS$112,0,IF($A123=AS$112,OFFSET(Inputs!$B$30,0,AS$112-1),OFFSET(Inputs!$B$30,0,$A123-1)*IF((AS$112-$A123+1)*12-Inputs!$E$8&lt;=0,1,IF(Inputs!$E$8&lt;=(AS$112-$A123)*12,0,MOD(Inputs!$E$8,12)/12))))</f>
        <v>0</v>
      </c>
      <c r="AT123" s="158">
        <f ca="1">IF($A123&gt;AT$112,0,IF($A123=AT$112,OFFSET(Inputs!$B$30,0,AT$112-1),OFFSET(Inputs!$B$30,0,$A123-1)*IF((AT$112-$A123+1)*12-Inputs!$E$8&lt;=0,1,IF(Inputs!$E$8&lt;=(AT$112-$A123)*12,0,MOD(Inputs!$E$8,12)/12))))</f>
        <v>0</v>
      </c>
      <c r="AU123" s="158">
        <f ca="1">IF($A123&gt;AU$112,0,IF($A123=AU$112,OFFSET(Inputs!$B$30,0,AU$112-1),OFFSET(Inputs!$B$30,0,$A123-1)*IF((AU$112-$A123+1)*12-Inputs!$E$8&lt;=0,1,IF(Inputs!$E$8&lt;=(AU$112-$A123)*12,0,MOD(Inputs!$E$8,12)/12))))</f>
        <v>0</v>
      </c>
      <c r="AV123" s="158">
        <f ca="1">IF($A123&gt;AV$112,0,IF($A123=AV$112,OFFSET(Inputs!$B$30,0,AV$112-1),OFFSET(Inputs!$B$30,0,$A123-1)*IF((AV$112-$A123+1)*12-Inputs!$E$8&lt;=0,1,IF(Inputs!$E$8&lt;=(AV$112-$A123)*12,0,MOD(Inputs!$E$8,12)/12))))</f>
        <v>0</v>
      </c>
      <c r="AW123" s="158">
        <f ca="1">IF($A123&gt;AW$112,0,IF($A123=AW$112,OFFSET(Inputs!$B$30,0,AW$112-1),OFFSET(Inputs!$B$30,0,$A123-1)*IF((AW$112-$A123+1)*12-Inputs!$E$8&lt;=0,1,IF(Inputs!$E$8&lt;=(AW$112-$A123)*12,0,MOD(Inputs!$E$8,12)/12))))</f>
        <v>0</v>
      </c>
      <c r="AX123" s="158">
        <f ca="1">IF($A123&gt;AX$112,0,IF($A123=AX$112,OFFSET(Inputs!$B$30,0,AX$112-1),OFFSET(Inputs!$B$30,0,$A123-1)*IF((AX$112-$A123+1)*12-Inputs!$E$8&lt;=0,1,IF(Inputs!$E$8&lt;=(AX$112-$A123)*12,0,MOD(Inputs!$E$8,12)/12))))</f>
        <v>0</v>
      </c>
      <c r="AY123" s="158">
        <f ca="1">IF($A123&gt;AY$112,0,IF($A123=AY$112,OFFSET(Inputs!$B$30,0,AY$112-1),OFFSET(Inputs!$B$30,0,$A123-1)*IF((AY$112-$A123+1)*12-Inputs!$E$8&lt;=0,1,IF(Inputs!$E$8&lt;=(AY$112-$A123)*12,0,MOD(Inputs!$E$8,12)/12))))</f>
        <v>0</v>
      </c>
      <c r="AZ123" s="139"/>
      <c r="BA123" s="139"/>
    </row>
    <row r="124" spans="1:53" s="286" customFormat="1" outlineLevel="1">
      <c r="A124" s="886">
        <v>12</v>
      </c>
      <c r="B124" s="158">
        <f ca="1">IF($A124&gt;B$112,0,IF($A124=B$112,OFFSET(Inputs!$B$30,0,B$112-1),OFFSET(Inputs!$B$30,0,$A124-1)*IF((B$112-$A124+1)*12-Inputs!$E$8&lt;=0,1,IF(Inputs!$E$8&lt;=(B$112-$A124)*12,0,MOD(Inputs!$E$8,12)/12))))</f>
        <v>0</v>
      </c>
      <c r="C124" s="158">
        <f ca="1">IF($A124&gt;C$112,0,IF($A124=C$112,OFFSET(Inputs!$B$30,0,C$112-1),OFFSET(Inputs!$B$30,0,$A124-1)*IF((C$112-$A124+1)*12-Inputs!$E$8&lt;=0,1,IF(Inputs!$E$8&lt;=(C$112-$A124)*12,0,MOD(Inputs!$E$8,12)/12))))</f>
        <v>0</v>
      </c>
      <c r="D124" s="158">
        <f ca="1">IF($A124&gt;D$112,0,IF($A124=D$112,OFFSET(Inputs!$B$30,0,D$112-1),OFFSET(Inputs!$B$30,0,$A124-1)*IF((D$112-$A124+1)*12-Inputs!$E$8&lt;=0,1,IF(Inputs!$E$8&lt;=(D$112-$A124)*12,0,MOD(Inputs!$E$8,12)/12))))</f>
        <v>0</v>
      </c>
      <c r="E124" s="158">
        <f ca="1">IF($A124&gt;E$112,0,IF($A124=E$112,OFFSET(Inputs!$B$30,0,E$112-1),OFFSET(Inputs!$B$30,0,$A124-1)*IF((E$112-$A124+1)*12-Inputs!$E$8&lt;=0,1,IF(Inputs!$E$8&lt;=(E$112-$A124)*12,0,MOD(Inputs!$E$8,12)/12))))</f>
        <v>0</v>
      </c>
      <c r="F124" s="158">
        <f ca="1">IF($A124&gt;F$112,0,IF($A124=F$112,OFFSET(Inputs!$B$30,0,F$112-1),OFFSET(Inputs!$B$30,0,$A124-1)*IF((F$112-$A124+1)*12-Inputs!$E$8&lt;=0,1,IF(Inputs!$E$8&lt;=(F$112-$A124)*12,0,MOD(Inputs!$E$8,12)/12))))</f>
        <v>0</v>
      </c>
      <c r="G124" s="158">
        <f ca="1">IF($A124&gt;G$112,0,IF($A124=G$112,OFFSET(Inputs!$B$30,0,G$112-1),OFFSET(Inputs!$B$30,0,$A124-1)*IF((G$112-$A124+1)*12-Inputs!$E$8&lt;=0,1,IF(Inputs!$E$8&lt;=(G$112-$A124)*12,0,MOD(Inputs!$E$8,12)/12))))</f>
        <v>0</v>
      </c>
      <c r="H124" s="158">
        <f ca="1">IF($A124&gt;H$112,0,IF($A124=H$112,OFFSET(Inputs!$B$30,0,H$112-1),OFFSET(Inputs!$B$30,0,$A124-1)*IF((H$112-$A124+1)*12-Inputs!$E$8&lt;=0,1,IF(Inputs!$E$8&lt;=(H$112-$A124)*12,0,MOD(Inputs!$E$8,12)/12))))</f>
        <v>0</v>
      </c>
      <c r="I124" s="158">
        <f ca="1">IF($A124&gt;I$112,0,IF($A124=I$112,OFFSET(Inputs!$B$30,0,I$112-1),OFFSET(Inputs!$B$30,0,$A124-1)*IF((I$112-$A124+1)*12-Inputs!$E$8&lt;=0,1,IF(Inputs!$E$8&lt;=(I$112-$A124)*12,0,MOD(Inputs!$E$8,12)/12))))</f>
        <v>0</v>
      </c>
      <c r="J124" s="158">
        <f ca="1">IF($A124&gt;J$112,0,IF($A124=J$112,OFFSET(Inputs!$B$30,0,J$112-1),OFFSET(Inputs!$B$30,0,$A124-1)*IF((J$112-$A124+1)*12-Inputs!$E$8&lt;=0,1,IF(Inputs!$E$8&lt;=(J$112-$A124)*12,0,MOD(Inputs!$E$8,12)/12))))</f>
        <v>0</v>
      </c>
      <c r="K124" s="158">
        <f ca="1">IF($A124&gt;K$112,0,IF($A124=K$112,OFFSET(Inputs!$B$30,0,K$112-1),OFFSET(Inputs!$B$30,0,$A124-1)*IF((K$112-$A124+1)*12-Inputs!$E$8&lt;=0,1,IF(Inputs!$E$8&lt;=(K$112-$A124)*12,0,MOD(Inputs!$E$8,12)/12))))</f>
        <v>0</v>
      </c>
      <c r="L124" s="158">
        <f ca="1">IF($A124&gt;L$112,0,IF($A124=L$112,OFFSET(Inputs!$B$30,0,L$112-1),OFFSET(Inputs!$B$30,0,$A124-1)*IF((L$112-$A124+1)*12-Inputs!$E$8&lt;=0,1,IF(Inputs!$E$8&lt;=(L$112-$A124)*12,0,MOD(Inputs!$E$8,12)/12))))</f>
        <v>0</v>
      </c>
      <c r="M124" s="158">
        <f ca="1">IF($A124&gt;M$112,0,IF($A124=M$112,OFFSET(Inputs!$B$30,0,M$112-1),OFFSET(Inputs!$B$30,0,$A124-1)*IF((M$112-$A124+1)*12-Inputs!$E$8&lt;=0,1,IF(Inputs!$E$8&lt;=(M$112-$A124)*12,0,MOD(Inputs!$E$8,12)/12))))</f>
        <v>0</v>
      </c>
      <c r="N124" s="158">
        <f ca="1">IF($A124&gt;N$112,0,IF($A124=N$112,OFFSET(Inputs!$B$30,0,N$112-1),OFFSET(Inputs!$B$30,0,$A124-1)*IF((N$112-$A124+1)*12-Inputs!$E$8&lt;=0,1,IF(Inputs!$E$8&lt;=(N$112-$A124)*12,0,MOD(Inputs!$E$8,12)/12))))</f>
        <v>0</v>
      </c>
      <c r="O124" s="158">
        <f ca="1">IF($A124&gt;O$112,0,IF($A124=O$112,OFFSET(Inputs!$B$30,0,O$112-1),OFFSET(Inputs!$B$30,0,$A124-1)*IF((O$112-$A124+1)*12-Inputs!$E$8&lt;=0,1,IF(Inputs!$E$8&lt;=(O$112-$A124)*12,0,MOD(Inputs!$E$8,12)/12))))</f>
        <v>0</v>
      </c>
      <c r="P124" s="158">
        <f ca="1">IF($A124&gt;P$112,0,IF($A124=P$112,OFFSET(Inputs!$B$30,0,P$112-1),OFFSET(Inputs!$B$30,0,$A124-1)*IF((P$112-$A124+1)*12-Inputs!$E$8&lt;=0,1,IF(Inputs!$E$8&lt;=(P$112-$A124)*12,0,MOD(Inputs!$E$8,12)/12))))</f>
        <v>0</v>
      </c>
      <c r="Q124" s="158">
        <f ca="1">IF($A124&gt;Q$112,0,IF($A124=Q$112,OFFSET(Inputs!$B$30,0,Q$112-1),OFFSET(Inputs!$B$30,0,$A124-1)*IF((Q$112-$A124+1)*12-Inputs!$E$8&lt;=0,1,IF(Inputs!$E$8&lt;=(Q$112-$A124)*12,0,MOD(Inputs!$E$8,12)/12))))</f>
        <v>0</v>
      </c>
      <c r="R124" s="158">
        <f ca="1">IF($A124&gt;R$112,0,IF($A124=R$112,OFFSET(Inputs!$B$30,0,R$112-1),OFFSET(Inputs!$B$30,0,$A124-1)*IF((R$112-$A124+1)*12-Inputs!$E$8&lt;=0,1,IF(Inputs!$E$8&lt;=(R$112-$A124)*12,0,MOD(Inputs!$E$8,12)/12))))</f>
        <v>0</v>
      </c>
      <c r="S124" s="158">
        <f ca="1">IF($A124&gt;S$112,0,IF($A124=S$112,OFFSET(Inputs!$B$30,0,S$112-1),OFFSET(Inputs!$B$30,0,$A124-1)*IF((S$112-$A124+1)*12-Inputs!$E$8&lt;=0,1,IF(Inputs!$E$8&lt;=(S$112-$A124)*12,0,MOD(Inputs!$E$8,12)/12))))</f>
        <v>0</v>
      </c>
      <c r="T124" s="158">
        <f ca="1">IF($A124&gt;T$112,0,IF($A124=T$112,OFFSET(Inputs!$B$30,0,T$112-1),OFFSET(Inputs!$B$30,0,$A124-1)*IF((T$112-$A124+1)*12-Inputs!$E$8&lt;=0,1,IF(Inputs!$E$8&lt;=(T$112-$A124)*12,0,MOD(Inputs!$E$8,12)/12))))</f>
        <v>0</v>
      </c>
      <c r="U124" s="158">
        <f ca="1">IF($A124&gt;U$112,0,IF($A124=U$112,OFFSET(Inputs!$B$30,0,U$112-1),OFFSET(Inputs!$B$30,0,$A124-1)*IF((U$112-$A124+1)*12-Inputs!$E$8&lt;=0,1,IF(Inputs!$E$8&lt;=(U$112-$A124)*12,0,MOD(Inputs!$E$8,12)/12))))</f>
        <v>0</v>
      </c>
      <c r="V124" s="158">
        <f ca="1">IF($A124&gt;V$112,0,IF($A124=V$112,OFFSET(Inputs!$B$30,0,V$112-1),OFFSET(Inputs!$B$30,0,$A124-1)*IF((V$112-$A124+1)*12-Inputs!$E$8&lt;=0,1,IF(Inputs!$E$8&lt;=(V$112-$A124)*12,0,MOD(Inputs!$E$8,12)/12))))</f>
        <v>0</v>
      </c>
      <c r="W124" s="158">
        <f ca="1">IF($A124&gt;W$112,0,IF($A124=W$112,OFFSET(Inputs!$B$30,0,W$112-1),OFFSET(Inputs!$B$30,0,$A124-1)*IF((W$112-$A124+1)*12-Inputs!$E$8&lt;=0,1,IF(Inputs!$E$8&lt;=(W$112-$A124)*12,0,MOD(Inputs!$E$8,12)/12))))</f>
        <v>0</v>
      </c>
      <c r="X124" s="158">
        <f ca="1">IF($A124&gt;X$112,0,IF($A124=X$112,OFFSET(Inputs!$B$30,0,X$112-1),OFFSET(Inputs!$B$30,0,$A124-1)*IF((X$112-$A124+1)*12-Inputs!$E$8&lt;=0,1,IF(Inputs!$E$8&lt;=(X$112-$A124)*12,0,MOD(Inputs!$E$8,12)/12))))</f>
        <v>0</v>
      </c>
      <c r="Y124" s="158">
        <f ca="1">IF($A124&gt;Y$112,0,IF($A124=Y$112,OFFSET(Inputs!$B$30,0,Y$112-1),OFFSET(Inputs!$B$30,0,$A124-1)*IF((Y$112-$A124+1)*12-Inputs!$E$8&lt;=0,1,IF(Inputs!$E$8&lt;=(Y$112-$A124)*12,0,MOD(Inputs!$E$8,12)/12))))</f>
        <v>0</v>
      </c>
      <c r="Z124" s="158">
        <f ca="1">IF($A124&gt;Z$112,0,IF($A124=Z$112,OFFSET(Inputs!$B$30,0,Z$112-1),OFFSET(Inputs!$B$30,0,$A124-1)*IF((Z$112-$A124+1)*12-Inputs!$E$8&lt;=0,1,IF(Inputs!$E$8&lt;=(Z$112-$A124)*12,0,MOD(Inputs!$E$8,12)/12))))</f>
        <v>0</v>
      </c>
      <c r="AA124" s="158">
        <f ca="1">IF($A124&gt;AA$112,0,IF($A124=AA$112,OFFSET(Inputs!$B$30,0,AA$112-1),OFFSET(Inputs!$B$30,0,$A124-1)*IF((AA$112-$A124+1)*12-Inputs!$E$8&lt;=0,1,IF(Inputs!$E$8&lt;=(AA$112-$A124)*12,0,MOD(Inputs!$E$8,12)/12))))</f>
        <v>0</v>
      </c>
      <c r="AB124" s="158">
        <f ca="1">IF($A124&gt;AB$112,0,IF($A124=AB$112,OFFSET(Inputs!$B$30,0,AB$112-1),OFFSET(Inputs!$B$30,0,$A124-1)*IF((AB$112-$A124+1)*12-Inputs!$E$8&lt;=0,1,IF(Inputs!$E$8&lt;=(AB$112-$A124)*12,0,MOD(Inputs!$E$8,12)/12))))</f>
        <v>0</v>
      </c>
      <c r="AC124" s="158">
        <f ca="1">IF($A124&gt;AC$112,0,IF($A124=AC$112,OFFSET(Inputs!$B$30,0,AC$112-1),OFFSET(Inputs!$B$30,0,$A124-1)*IF((AC$112-$A124+1)*12-Inputs!$E$8&lt;=0,1,IF(Inputs!$E$8&lt;=(AC$112-$A124)*12,0,MOD(Inputs!$E$8,12)/12))))</f>
        <v>0</v>
      </c>
      <c r="AD124" s="158">
        <f ca="1">IF($A124&gt;AD$112,0,IF($A124=AD$112,OFFSET(Inputs!$B$30,0,AD$112-1),OFFSET(Inputs!$B$30,0,$A124-1)*IF((AD$112-$A124+1)*12-Inputs!$E$8&lt;=0,1,IF(Inputs!$E$8&lt;=(AD$112-$A124)*12,0,MOD(Inputs!$E$8,12)/12))))</f>
        <v>0</v>
      </c>
      <c r="AE124" s="158">
        <f ca="1">IF($A124&gt;AE$112,0,IF($A124=AE$112,OFFSET(Inputs!$B$30,0,AE$112-1),OFFSET(Inputs!$B$30,0,$A124-1)*IF((AE$112-$A124+1)*12-Inputs!$E$8&lt;=0,1,IF(Inputs!$E$8&lt;=(AE$112-$A124)*12,0,MOD(Inputs!$E$8,12)/12))))</f>
        <v>0</v>
      </c>
      <c r="AF124" s="158">
        <f ca="1">IF($A124&gt;AF$112,0,IF($A124=AF$112,OFFSET(Inputs!$B$30,0,AF$112-1),OFFSET(Inputs!$B$30,0,$A124-1)*IF((AF$112-$A124+1)*12-Inputs!$E$8&lt;=0,1,IF(Inputs!$E$8&lt;=(AF$112-$A124)*12,0,MOD(Inputs!$E$8,12)/12))))</f>
        <v>0</v>
      </c>
      <c r="AG124" s="158">
        <f ca="1">IF($A124&gt;AG$112,0,IF($A124=AG$112,OFFSET(Inputs!$B$30,0,AG$112-1),OFFSET(Inputs!$B$30,0,$A124-1)*IF((AG$112-$A124+1)*12-Inputs!$E$8&lt;=0,1,IF(Inputs!$E$8&lt;=(AG$112-$A124)*12,0,MOD(Inputs!$E$8,12)/12))))</f>
        <v>0</v>
      </c>
      <c r="AH124" s="158">
        <f ca="1">IF($A124&gt;AH$112,0,IF($A124=AH$112,OFFSET(Inputs!$B$30,0,AH$112-1),OFFSET(Inputs!$B$30,0,$A124-1)*IF((AH$112-$A124+1)*12-Inputs!$E$8&lt;=0,1,IF(Inputs!$E$8&lt;=(AH$112-$A124)*12,0,MOD(Inputs!$E$8,12)/12))))</f>
        <v>0</v>
      </c>
      <c r="AI124" s="158">
        <f ca="1">IF($A124&gt;AI$112,0,IF($A124=AI$112,OFFSET(Inputs!$B$30,0,AI$112-1),OFFSET(Inputs!$B$30,0,$A124-1)*IF((AI$112-$A124+1)*12-Inputs!$E$8&lt;=0,1,IF(Inputs!$E$8&lt;=(AI$112-$A124)*12,0,MOD(Inputs!$E$8,12)/12))))</f>
        <v>0</v>
      </c>
      <c r="AJ124" s="158">
        <f ca="1">IF($A124&gt;AJ$112,0,IF($A124=AJ$112,OFFSET(Inputs!$B$30,0,AJ$112-1),OFFSET(Inputs!$B$30,0,$A124-1)*IF((AJ$112-$A124+1)*12-Inputs!$E$8&lt;=0,1,IF(Inputs!$E$8&lt;=(AJ$112-$A124)*12,0,MOD(Inputs!$E$8,12)/12))))</f>
        <v>0</v>
      </c>
      <c r="AK124" s="158">
        <f ca="1">IF($A124&gt;AK$112,0,IF($A124=AK$112,OFFSET(Inputs!$B$30,0,AK$112-1),OFFSET(Inputs!$B$30,0,$A124-1)*IF((AK$112-$A124+1)*12-Inputs!$E$8&lt;=0,1,IF(Inputs!$E$8&lt;=(AK$112-$A124)*12,0,MOD(Inputs!$E$8,12)/12))))</f>
        <v>0</v>
      </c>
      <c r="AL124" s="158">
        <f ca="1">IF($A124&gt;AL$112,0,IF($A124=AL$112,OFFSET(Inputs!$B$30,0,AL$112-1),OFFSET(Inputs!$B$30,0,$A124-1)*IF((AL$112-$A124+1)*12-Inputs!$E$8&lt;=0,1,IF(Inputs!$E$8&lt;=(AL$112-$A124)*12,0,MOD(Inputs!$E$8,12)/12))))</f>
        <v>0</v>
      </c>
      <c r="AM124" s="158">
        <f ca="1">IF($A124&gt;AM$112,0,IF($A124=AM$112,OFFSET(Inputs!$B$30,0,AM$112-1),OFFSET(Inputs!$B$30,0,$A124-1)*IF((AM$112-$A124+1)*12-Inputs!$E$8&lt;=0,1,IF(Inputs!$E$8&lt;=(AM$112-$A124)*12,0,MOD(Inputs!$E$8,12)/12))))</f>
        <v>0</v>
      </c>
      <c r="AN124" s="158">
        <f ca="1">IF($A124&gt;AN$112,0,IF($A124=AN$112,OFFSET(Inputs!$B$30,0,AN$112-1),OFFSET(Inputs!$B$30,0,$A124-1)*IF((AN$112-$A124+1)*12-Inputs!$E$8&lt;=0,1,IF(Inputs!$E$8&lt;=(AN$112-$A124)*12,0,MOD(Inputs!$E$8,12)/12))))</f>
        <v>0</v>
      </c>
      <c r="AO124" s="158">
        <f ca="1">IF($A124&gt;AO$112,0,IF($A124=AO$112,OFFSET(Inputs!$B$30,0,AO$112-1),OFFSET(Inputs!$B$30,0,$A124-1)*IF((AO$112-$A124+1)*12-Inputs!$E$8&lt;=0,1,IF(Inputs!$E$8&lt;=(AO$112-$A124)*12,0,MOD(Inputs!$E$8,12)/12))))</f>
        <v>0</v>
      </c>
      <c r="AP124" s="158">
        <f ca="1">IF($A124&gt;AP$112,0,IF($A124=AP$112,OFFSET(Inputs!$B$30,0,AP$112-1),OFFSET(Inputs!$B$30,0,$A124-1)*IF((AP$112-$A124+1)*12-Inputs!$E$8&lt;=0,1,IF(Inputs!$E$8&lt;=(AP$112-$A124)*12,0,MOD(Inputs!$E$8,12)/12))))</f>
        <v>0</v>
      </c>
      <c r="AQ124" s="158">
        <f ca="1">IF($A124&gt;AQ$112,0,IF($A124=AQ$112,OFFSET(Inputs!$B$30,0,AQ$112-1),OFFSET(Inputs!$B$30,0,$A124-1)*IF((AQ$112-$A124+1)*12-Inputs!$E$8&lt;=0,1,IF(Inputs!$E$8&lt;=(AQ$112-$A124)*12,0,MOD(Inputs!$E$8,12)/12))))</f>
        <v>0</v>
      </c>
      <c r="AR124" s="158">
        <f ca="1">IF($A124&gt;AR$112,0,IF($A124=AR$112,OFFSET(Inputs!$B$30,0,AR$112-1),OFFSET(Inputs!$B$30,0,$A124-1)*IF((AR$112-$A124+1)*12-Inputs!$E$8&lt;=0,1,IF(Inputs!$E$8&lt;=(AR$112-$A124)*12,0,MOD(Inputs!$E$8,12)/12))))</f>
        <v>0</v>
      </c>
      <c r="AS124" s="158">
        <f ca="1">IF($A124&gt;AS$112,0,IF($A124=AS$112,OFFSET(Inputs!$B$30,0,AS$112-1),OFFSET(Inputs!$B$30,0,$A124-1)*IF((AS$112-$A124+1)*12-Inputs!$E$8&lt;=0,1,IF(Inputs!$E$8&lt;=(AS$112-$A124)*12,0,MOD(Inputs!$E$8,12)/12))))</f>
        <v>0</v>
      </c>
      <c r="AT124" s="158">
        <f ca="1">IF($A124&gt;AT$112,0,IF($A124=AT$112,OFFSET(Inputs!$B$30,0,AT$112-1),OFFSET(Inputs!$B$30,0,$A124-1)*IF((AT$112-$A124+1)*12-Inputs!$E$8&lt;=0,1,IF(Inputs!$E$8&lt;=(AT$112-$A124)*12,0,MOD(Inputs!$E$8,12)/12))))</f>
        <v>0</v>
      </c>
      <c r="AU124" s="158">
        <f ca="1">IF($A124&gt;AU$112,0,IF($A124=AU$112,OFFSET(Inputs!$B$30,0,AU$112-1),OFFSET(Inputs!$B$30,0,$A124-1)*IF((AU$112-$A124+1)*12-Inputs!$E$8&lt;=0,1,IF(Inputs!$E$8&lt;=(AU$112-$A124)*12,0,MOD(Inputs!$E$8,12)/12))))</f>
        <v>0</v>
      </c>
      <c r="AV124" s="158">
        <f ca="1">IF($A124&gt;AV$112,0,IF($A124=AV$112,OFFSET(Inputs!$B$30,0,AV$112-1),OFFSET(Inputs!$B$30,0,$A124-1)*IF((AV$112-$A124+1)*12-Inputs!$E$8&lt;=0,1,IF(Inputs!$E$8&lt;=(AV$112-$A124)*12,0,MOD(Inputs!$E$8,12)/12))))</f>
        <v>0</v>
      </c>
      <c r="AW124" s="158">
        <f ca="1">IF($A124&gt;AW$112,0,IF($A124=AW$112,OFFSET(Inputs!$B$30,0,AW$112-1),OFFSET(Inputs!$B$30,0,$A124-1)*IF((AW$112-$A124+1)*12-Inputs!$E$8&lt;=0,1,IF(Inputs!$E$8&lt;=(AW$112-$A124)*12,0,MOD(Inputs!$E$8,12)/12))))</f>
        <v>0</v>
      </c>
      <c r="AX124" s="158">
        <f ca="1">IF($A124&gt;AX$112,0,IF($A124=AX$112,OFFSET(Inputs!$B$30,0,AX$112-1),OFFSET(Inputs!$B$30,0,$A124-1)*IF((AX$112-$A124+1)*12-Inputs!$E$8&lt;=0,1,IF(Inputs!$E$8&lt;=(AX$112-$A124)*12,0,MOD(Inputs!$E$8,12)/12))))</f>
        <v>0</v>
      </c>
      <c r="AY124" s="158">
        <f ca="1">IF($A124&gt;AY$112,0,IF($A124=AY$112,OFFSET(Inputs!$B$30,0,AY$112-1),OFFSET(Inputs!$B$30,0,$A124-1)*IF((AY$112-$A124+1)*12-Inputs!$E$8&lt;=0,1,IF(Inputs!$E$8&lt;=(AY$112-$A124)*12,0,MOD(Inputs!$E$8,12)/12))))</f>
        <v>0</v>
      </c>
      <c r="AZ124" s="139"/>
      <c r="BA124" s="139"/>
    </row>
    <row r="125" spans="1:53" s="286" customFormat="1" outlineLevel="1">
      <c r="A125" s="886">
        <v>13</v>
      </c>
      <c r="B125" s="158">
        <f ca="1">IF($A125&gt;B$112,0,IF($A125=B$112,OFFSET(Inputs!$B$30,0,B$112-1),OFFSET(Inputs!$B$30,0,$A125-1)*IF((B$112-$A125+1)*12-Inputs!$E$8&lt;=0,1,IF(Inputs!$E$8&lt;=(B$112-$A125)*12,0,MOD(Inputs!$E$8,12)/12))))</f>
        <v>0</v>
      </c>
      <c r="C125" s="158">
        <f ca="1">IF($A125&gt;C$112,0,IF($A125=C$112,OFFSET(Inputs!$B$30,0,C$112-1),OFFSET(Inputs!$B$30,0,$A125-1)*IF((C$112-$A125+1)*12-Inputs!$E$8&lt;=0,1,IF(Inputs!$E$8&lt;=(C$112-$A125)*12,0,MOD(Inputs!$E$8,12)/12))))</f>
        <v>0</v>
      </c>
      <c r="D125" s="158">
        <f ca="1">IF($A125&gt;D$112,0,IF($A125=D$112,OFFSET(Inputs!$B$30,0,D$112-1),OFFSET(Inputs!$B$30,0,$A125-1)*IF((D$112-$A125+1)*12-Inputs!$E$8&lt;=0,1,IF(Inputs!$E$8&lt;=(D$112-$A125)*12,0,MOD(Inputs!$E$8,12)/12))))</f>
        <v>0</v>
      </c>
      <c r="E125" s="158">
        <f ca="1">IF($A125&gt;E$112,0,IF($A125=E$112,OFFSET(Inputs!$B$30,0,E$112-1),OFFSET(Inputs!$B$30,0,$A125-1)*IF((E$112-$A125+1)*12-Inputs!$E$8&lt;=0,1,IF(Inputs!$E$8&lt;=(E$112-$A125)*12,0,MOD(Inputs!$E$8,12)/12))))</f>
        <v>0</v>
      </c>
      <c r="F125" s="158">
        <f ca="1">IF($A125&gt;F$112,0,IF($A125=F$112,OFFSET(Inputs!$B$30,0,F$112-1),OFFSET(Inputs!$B$30,0,$A125-1)*IF((F$112-$A125+1)*12-Inputs!$E$8&lt;=0,1,IF(Inputs!$E$8&lt;=(F$112-$A125)*12,0,MOD(Inputs!$E$8,12)/12))))</f>
        <v>0</v>
      </c>
      <c r="G125" s="158">
        <f ca="1">IF($A125&gt;G$112,0,IF($A125=G$112,OFFSET(Inputs!$B$30,0,G$112-1),OFFSET(Inputs!$B$30,0,$A125-1)*IF((G$112-$A125+1)*12-Inputs!$E$8&lt;=0,1,IF(Inputs!$E$8&lt;=(G$112-$A125)*12,0,MOD(Inputs!$E$8,12)/12))))</f>
        <v>0</v>
      </c>
      <c r="H125" s="158">
        <f ca="1">IF($A125&gt;H$112,0,IF($A125=H$112,OFFSET(Inputs!$B$30,0,H$112-1),OFFSET(Inputs!$B$30,0,$A125-1)*IF((H$112-$A125+1)*12-Inputs!$E$8&lt;=0,1,IF(Inputs!$E$8&lt;=(H$112-$A125)*12,0,MOD(Inputs!$E$8,12)/12))))</f>
        <v>0</v>
      </c>
      <c r="I125" s="158">
        <f ca="1">IF($A125&gt;I$112,0,IF($A125=I$112,OFFSET(Inputs!$B$30,0,I$112-1),OFFSET(Inputs!$B$30,0,$A125-1)*IF((I$112-$A125+1)*12-Inputs!$E$8&lt;=0,1,IF(Inputs!$E$8&lt;=(I$112-$A125)*12,0,MOD(Inputs!$E$8,12)/12))))</f>
        <v>0</v>
      </c>
      <c r="J125" s="158">
        <f ca="1">IF($A125&gt;J$112,0,IF($A125=J$112,OFFSET(Inputs!$B$30,0,J$112-1),OFFSET(Inputs!$B$30,0,$A125-1)*IF((J$112-$A125+1)*12-Inputs!$E$8&lt;=0,1,IF(Inputs!$E$8&lt;=(J$112-$A125)*12,0,MOD(Inputs!$E$8,12)/12))))</f>
        <v>0</v>
      </c>
      <c r="K125" s="158">
        <f ca="1">IF($A125&gt;K$112,0,IF($A125=K$112,OFFSET(Inputs!$B$30,0,K$112-1),OFFSET(Inputs!$B$30,0,$A125-1)*IF((K$112-$A125+1)*12-Inputs!$E$8&lt;=0,1,IF(Inputs!$E$8&lt;=(K$112-$A125)*12,0,MOD(Inputs!$E$8,12)/12))))</f>
        <v>0</v>
      </c>
      <c r="L125" s="158">
        <f ca="1">IF($A125&gt;L$112,0,IF($A125=L$112,OFFSET(Inputs!$B$30,0,L$112-1),OFFSET(Inputs!$B$30,0,$A125-1)*IF((L$112-$A125+1)*12-Inputs!$E$8&lt;=0,1,IF(Inputs!$E$8&lt;=(L$112-$A125)*12,0,MOD(Inputs!$E$8,12)/12))))</f>
        <v>0</v>
      </c>
      <c r="M125" s="158">
        <f ca="1">IF($A125&gt;M$112,0,IF($A125=M$112,OFFSET(Inputs!$B$30,0,M$112-1),OFFSET(Inputs!$B$30,0,$A125-1)*IF((M$112-$A125+1)*12-Inputs!$E$8&lt;=0,1,IF(Inputs!$E$8&lt;=(M$112-$A125)*12,0,MOD(Inputs!$E$8,12)/12))))</f>
        <v>0</v>
      </c>
      <c r="N125" s="158">
        <f ca="1">IF($A125&gt;N$112,0,IF($A125=N$112,OFFSET(Inputs!$B$30,0,N$112-1),OFFSET(Inputs!$B$30,0,$A125-1)*IF((N$112-$A125+1)*12-Inputs!$E$8&lt;=0,1,IF(Inputs!$E$8&lt;=(N$112-$A125)*12,0,MOD(Inputs!$E$8,12)/12))))</f>
        <v>0</v>
      </c>
      <c r="O125" s="158">
        <f ca="1">IF($A125&gt;O$112,0,IF($A125=O$112,OFFSET(Inputs!$B$30,0,O$112-1),OFFSET(Inputs!$B$30,0,$A125-1)*IF((O$112-$A125+1)*12-Inputs!$E$8&lt;=0,1,IF(Inputs!$E$8&lt;=(O$112-$A125)*12,0,MOD(Inputs!$E$8,12)/12))))</f>
        <v>0</v>
      </c>
      <c r="P125" s="158">
        <f ca="1">IF($A125&gt;P$112,0,IF($A125=P$112,OFFSET(Inputs!$B$30,0,P$112-1),OFFSET(Inputs!$B$30,0,$A125-1)*IF((P$112-$A125+1)*12-Inputs!$E$8&lt;=0,1,IF(Inputs!$E$8&lt;=(P$112-$A125)*12,0,MOD(Inputs!$E$8,12)/12))))</f>
        <v>0</v>
      </c>
      <c r="Q125" s="158">
        <f ca="1">IF($A125&gt;Q$112,0,IF($A125=Q$112,OFFSET(Inputs!$B$30,0,Q$112-1),OFFSET(Inputs!$B$30,0,$A125-1)*IF((Q$112-$A125+1)*12-Inputs!$E$8&lt;=0,1,IF(Inputs!$E$8&lt;=(Q$112-$A125)*12,0,MOD(Inputs!$E$8,12)/12))))</f>
        <v>0</v>
      </c>
      <c r="R125" s="158">
        <f ca="1">IF($A125&gt;R$112,0,IF($A125=R$112,OFFSET(Inputs!$B$30,0,R$112-1),OFFSET(Inputs!$B$30,0,$A125-1)*IF((R$112-$A125+1)*12-Inputs!$E$8&lt;=0,1,IF(Inputs!$E$8&lt;=(R$112-$A125)*12,0,MOD(Inputs!$E$8,12)/12))))</f>
        <v>0</v>
      </c>
      <c r="S125" s="158">
        <f ca="1">IF($A125&gt;S$112,0,IF($A125=S$112,OFFSET(Inputs!$B$30,0,S$112-1),OFFSET(Inputs!$B$30,0,$A125-1)*IF((S$112-$A125+1)*12-Inputs!$E$8&lt;=0,1,IF(Inputs!$E$8&lt;=(S$112-$A125)*12,0,MOD(Inputs!$E$8,12)/12))))</f>
        <v>0</v>
      </c>
      <c r="T125" s="158">
        <f ca="1">IF($A125&gt;T$112,0,IF($A125=T$112,OFFSET(Inputs!$B$30,0,T$112-1),OFFSET(Inputs!$B$30,0,$A125-1)*IF((T$112-$A125+1)*12-Inputs!$E$8&lt;=0,1,IF(Inputs!$E$8&lt;=(T$112-$A125)*12,0,MOD(Inputs!$E$8,12)/12))))</f>
        <v>0</v>
      </c>
      <c r="U125" s="158">
        <f ca="1">IF($A125&gt;U$112,0,IF($A125=U$112,OFFSET(Inputs!$B$30,0,U$112-1),OFFSET(Inputs!$B$30,0,$A125-1)*IF((U$112-$A125+1)*12-Inputs!$E$8&lt;=0,1,IF(Inputs!$E$8&lt;=(U$112-$A125)*12,0,MOD(Inputs!$E$8,12)/12))))</f>
        <v>0</v>
      </c>
      <c r="V125" s="158">
        <f ca="1">IF($A125&gt;V$112,0,IF($A125=V$112,OFFSET(Inputs!$B$30,0,V$112-1),OFFSET(Inputs!$B$30,0,$A125-1)*IF((V$112-$A125+1)*12-Inputs!$E$8&lt;=0,1,IF(Inputs!$E$8&lt;=(V$112-$A125)*12,0,MOD(Inputs!$E$8,12)/12))))</f>
        <v>0</v>
      </c>
      <c r="W125" s="158">
        <f ca="1">IF($A125&gt;W$112,0,IF($A125=W$112,OFFSET(Inputs!$B$30,0,W$112-1),OFFSET(Inputs!$B$30,0,$A125-1)*IF((W$112-$A125+1)*12-Inputs!$E$8&lt;=0,1,IF(Inputs!$E$8&lt;=(W$112-$A125)*12,0,MOD(Inputs!$E$8,12)/12))))</f>
        <v>0</v>
      </c>
      <c r="X125" s="158">
        <f ca="1">IF($A125&gt;X$112,0,IF($A125=X$112,OFFSET(Inputs!$B$30,0,X$112-1),OFFSET(Inputs!$B$30,0,$A125-1)*IF((X$112-$A125+1)*12-Inputs!$E$8&lt;=0,1,IF(Inputs!$E$8&lt;=(X$112-$A125)*12,0,MOD(Inputs!$E$8,12)/12))))</f>
        <v>0</v>
      </c>
      <c r="Y125" s="158">
        <f ca="1">IF($A125&gt;Y$112,0,IF($A125=Y$112,OFFSET(Inputs!$B$30,0,Y$112-1),OFFSET(Inputs!$B$30,0,$A125-1)*IF((Y$112-$A125+1)*12-Inputs!$E$8&lt;=0,1,IF(Inputs!$E$8&lt;=(Y$112-$A125)*12,0,MOD(Inputs!$E$8,12)/12))))</f>
        <v>0</v>
      </c>
      <c r="Z125" s="158">
        <f ca="1">IF($A125&gt;Z$112,0,IF($A125=Z$112,OFFSET(Inputs!$B$30,0,Z$112-1),OFFSET(Inputs!$B$30,0,$A125-1)*IF((Z$112-$A125+1)*12-Inputs!$E$8&lt;=0,1,IF(Inputs!$E$8&lt;=(Z$112-$A125)*12,0,MOD(Inputs!$E$8,12)/12))))</f>
        <v>0</v>
      </c>
      <c r="AA125" s="158">
        <f ca="1">IF($A125&gt;AA$112,0,IF($A125=AA$112,OFFSET(Inputs!$B$30,0,AA$112-1),OFFSET(Inputs!$B$30,0,$A125-1)*IF((AA$112-$A125+1)*12-Inputs!$E$8&lt;=0,1,IF(Inputs!$E$8&lt;=(AA$112-$A125)*12,0,MOD(Inputs!$E$8,12)/12))))</f>
        <v>0</v>
      </c>
      <c r="AB125" s="158">
        <f ca="1">IF($A125&gt;AB$112,0,IF($A125=AB$112,OFFSET(Inputs!$B$30,0,AB$112-1),OFFSET(Inputs!$B$30,0,$A125-1)*IF((AB$112-$A125+1)*12-Inputs!$E$8&lt;=0,1,IF(Inputs!$E$8&lt;=(AB$112-$A125)*12,0,MOD(Inputs!$E$8,12)/12))))</f>
        <v>0</v>
      </c>
      <c r="AC125" s="158">
        <f ca="1">IF($A125&gt;AC$112,0,IF($A125=AC$112,OFFSET(Inputs!$B$30,0,AC$112-1),OFFSET(Inputs!$B$30,0,$A125-1)*IF((AC$112-$A125+1)*12-Inputs!$E$8&lt;=0,1,IF(Inputs!$E$8&lt;=(AC$112-$A125)*12,0,MOD(Inputs!$E$8,12)/12))))</f>
        <v>0</v>
      </c>
      <c r="AD125" s="158">
        <f ca="1">IF($A125&gt;AD$112,0,IF($A125=AD$112,OFFSET(Inputs!$B$30,0,AD$112-1),OFFSET(Inputs!$B$30,0,$A125-1)*IF((AD$112-$A125+1)*12-Inputs!$E$8&lt;=0,1,IF(Inputs!$E$8&lt;=(AD$112-$A125)*12,0,MOD(Inputs!$E$8,12)/12))))</f>
        <v>0</v>
      </c>
      <c r="AE125" s="158">
        <f ca="1">IF($A125&gt;AE$112,0,IF($A125=AE$112,OFFSET(Inputs!$B$30,0,AE$112-1),OFFSET(Inputs!$B$30,0,$A125-1)*IF((AE$112-$A125+1)*12-Inputs!$E$8&lt;=0,1,IF(Inputs!$E$8&lt;=(AE$112-$A125)*12,0,MOD(Inputs!$E$8,12)/12))))</f>
        <v>0</v>
      </c>
      <c r="AF125" s="158">
        <f ca="1">IF($A125&gt;AF$112,0,IF($A125=AF$112,OFFSET(Inputs!$B$30,0,AF$112-1),OFFSET(Inputs!$B$30,0,$A125-1)*IF((AF$112-$A125+1)*12-Inputs!$E$8&lt;=0,1,IF(Inputs!$E$8&lt;=(AF$112-$A125)*12,0,MOD(Inputs!$E$8,12)/12))))</f>
        <v>0</v>
      </c>
      <c r="AG125" s="158">
        <f ca="1">IF($A125&gt;AG$112,0,IF($A125=AG$112,OFFSET(Inputs!$B$30,0,AG$112-1),OFFSET(Inputs!$B$30,0,$A125-1)*IF((AG$112-$A125+1)*12-Inputs!$E$8&lt;=0,1,IF(Inputs!$E$8&lt;=(AG$112-$A125)*12,0,MOD(Inputs!$E$8,12)/12))))</f>
        <v>0</v>
      </c>
      <c r="AH125" s="158">
        <f ca="1">IF($A125&gt;AH$112,0,IF($A125=AH$112,OFFSET(Inputs!$B$30,0,AH$112-1),OFFSET(Inputs!$B$30,0,$A125-1)*IF((AH$112-$A125+1)*12-Inputs!$E$8&lt;=0,1,IF(Inputs!$E$8&lt;=(AH$112-$A125)*12,0,MOD(Inputs!$E$8,12)/12))))</f>
        <v>0</v>
      </c>
      <c r="AI125" s="158">
        <f ca="1">IF($A125&gt;AI$112,0,IF($A125=AI$112,OFFSET(Inputs!$B$30,0,AI$112-1),OFFSET(Inputs!$B$30,0,$A125-1)*IF((AI$112-$A125+1)*12-Inputs!$E$8&lt;=0,1,IF(Inputs!$E$8&lt;=(AI$112-$A125)*12,0,MOD(Inputs!$E$8,12)/12))))</f>
        <v>0</v>
      </c>
      <c r="AJ125" s="158">
        <f ca="1">IF($A125&gt;AJ$112,0,IF($A125=AJ$112,OFFSET(Inputs!$B$30,0,AJ$112-1),OFFSET(Inputs!$B$30,0,$A125-1)*IF((AJ$112-$A125+1)*12-Inputs!$E$8&lt;=0,1,IF(Inputs!$E$8&lt;=(AJ$112-$A125)*12,0,MOD(Inputs!$E$8,12)/12))))</f>
        <v>0</v>
      </c>
      <c r="AK125" s="158">
        <f ca="1">IF($A125&gt;AK$112,0,IF($A125=AK$112,OFFSET(Inputs!$B$30,0,AK$112-1),OFFSET(Inputs!$B$30,0,$A125-1)*IF((AK$112-$A125+1)*12-Inputs!$E$8&lt;=0,1,IF(Inputs!$E$8&lt;=(AK$112-$A125)*12,0,MOD(Inputs!$E$8,12)/12))))</f>
        <v>0</v>
      </c>
      <c r="AL125" s="158">
        <f ca="1">IF($A125&gt;AL$112,0,IF($A125=AL$112,OFFSET(Inputs!$B$30,0,AL$112-1),OFFSET(Inputs!$B$30,0,$A125-1)*IF((AL$112-$A125+1)*12-Inputs!$E$8&lt;=0,1,IF(Inputs!$E$8&lt;=(AL$112-$A125)*12,0,MOD(Inputs!$E$8,12)/12))))</f>
        <v>0</v>
      </c>
      <c r="AM125" s="158">
        <f ca="1">IF($A125&gt;AM$112,0,IF($A125=AM$112,OFFSET(Inputs!$B$30,0,AM$112-1),OFFSET(Inputs!$B$30,0,$A125-1)*IF((AM$112-$A125+1)*12-Inputs!$E$8&lt;=0,1,IF(Inputs!$E$8&lt;=(AM$112-$A125)*12,0,MOD(Inputs!$E$8,12)/12))))</f>
        <v>0</v>
      </c>
      <c r="AN125" s="158">
        <f ca="1">IF($A125&gt;AN$112,0,IF($A125=AN$112,OFFSET(Inputs!$B$30,0,AN$112-1),OFFSET(Inputs!$B$30,0,$A125-1)*IF((AN$112-$A125+1)*12-Inputs!$E$8&lt;=0,1,IF(Inputs!$E$8&lt;=(AN$112-$A125)*12,0,MOD(Inputs!$E$8,12)/12))))</f>
        <v>0</v>
      </c>
      <c r="AO125" s="158">
        <f ca="1">IF($A125&gt;AO$112,0,IF($A125=AO$112,OFFSET(Inputs!$B$30,0,AO$112-1),OFFSET(Inputs!$B$30,0,$A125-1)*IF((AO$112-$A125+1)*12-Inputs!$E$8&lt;=0,1,IF(Inputs!$E$8&lt;=(AO$112-$A125)*12,0,MOD(Inputs!$E$8,12)/12))))</f>
        <v>0</v>
      </c>
      <c r="AP125" s="158">
        <f ca="1">IF($A125&gt;AP$112,0,IF($A125=AP$112,OFFSET(Inputs!$B$30,0,AP$112-1),OFFSET(Inputs!$B$30,0,$A125-1)*IF((AP$112-$A125+1)*12-Inputs!$E$8&lt;=0,1,IF(Inputs!$E$8&lt;=(AP$112-$A125)*12,0,MOD(Inputs!$E$8,12)/12))))</f>
        <v>0</v>
      </c>
      <c r="AQ125" s="158">
        <f ca="1">IF($A125&gt;AQ$112,0,IF($A125=AQ$112,OFFSET(Inputs!$B$30,0,AQ$112-1),OFFSET(Inputs!$B$30,0,$A125-1)*IF((AQ$112-$A125+1)*12-Inputs!$E$8&lt;=0,1,IF(Inputs!$E$8&lt;=(AQ$112-$A125)*12,0,MOD(Inputs!$E$8,12)/12))))</f>
        <v>0</v>
      </c>
      <c r="AR125" s="158">
        <f ca="1">IF($A125&gt;AR$112,0,IF($A125=AR$112,OFFSET(Inputs!$B$30,0,AR$112-1),OFFSET(Inputs!$B$30,0,$A125-1)*IF((AR$112-$A125+1)*12-Inputs!$E$8&lt;=0,1,IF(Inputs!$E$8&lt;=(AR$112-$A125)*12,0,MOD(Inputs!$E$8,12)/12))))</f>
        <v>0</v>
      </c>
      <c r="AS125" s="158">
        <f ca="1">IF($A125&gt;AS$112,0,IF($A125=AS$112,OFFSET(Inputs!$B$30,0,AS$112-1),OFFSET(Inputs!$B$30,0,$A125-1)*IF((AS$112-$A125+1)*12-Inputs!$E$8&lt;=0,1,IF(Inputs!$E$8&lt;=(AS$112-$A125)*12,0,MOD(Inputs!$E$8,12)/12))))</f>
        <v>0</v>
      </c>
      <c r="AT125" s="158">
        <f ca="1">IF($A125&gt;AT$112,0,IF($A125=AT$112,OFFSET(Inputs!$B$30,0,AT$112-1),OFFSET(Inputs!$B$30,0,$A125-1)*IF((AT$112-$A125+1)*12-Inputs!$E$8&lt;=0,1,IF(Inputs!$E$8&lt;=(AT$112-$A125)*12,0,MOD(Inputs!$E$8,12)/12))))</f>
        <v>0</v>
      </c>
      <c r="AU125" s="158">
        <f ca="1">IF($A125&gt;AU$112,0,IF($A125=AU$112,OFFSET(Inputs!$B$30,0,AU$112-1),OFFSET(Inputs!$B$30,0,$A125-1)*IF((AU$112-$A125+1)*12-Inputs!$E$8&lt;=0,1,IF(Inputs!$E$8&lt;=(AU$112-$A125)*12,0,MOD(Inputs!$E$8,12)/12))))</f>
        <v>0</v>
      </c>
      <c r="AV125" s="158">
        <f ca="1">IF($A125&gt;AV$112,0,IF($A125=AV$112,OFFSET(Inputs!$B$30,0,AV$112-1),OFFSET(Inputs!$B$30,0,$A125-1)*IF((AV$112-$A125+1)*12-Inputs!$E$8&lt;=0,1,IF(Inputs!$E$8&lt;=(AV$112-$A125)*12,0,MOD(Inputs!$E$8,12)/12))))</f>
        <v>0</v>
      </c>
      <c r="AW125" s="158">
        <f ca="1">IF($A125&gt;AW$112,0,IF($A125=AW$112,OFFSET(Inputs!$B$30,0,AW$112-1),OFFSET(Inputs!$B$30,0,$A125-1)*IF((AW$112-$A125+1)*12-Inputs!$E$8&lt;=0,1,IF(Inputs!$E$8&lt;=(AW$112-$A125)*12,0,MOD(Inputs!$E$8,12)/12))))</f>
        <v>0</v>
      </c>
      <c r="AX125" s="158">
        <f ca="1">IF($A125&gt;AX$112,0,IF($A125=AX$112,OFFSET(Inputs!$B$30,0,AX$112-1),OFFSET(Inputs!$B$30,0,$A125-1)*IF((AX$112-$A125+1)*12-Inputs!$E$8&lt;=0,1,IF(Inputs!$E$8&lt;=(AX$112-$A125)*12,0,MOD(Inputs!$E$8,12)/12))))</f>
        <v>0</v>
      </c>
      <c r="AY125" s="158">
        <f ca="1">IF($A125&gt;AY$112,0,IF($A125=AY$112,OFFSET(Inputs!$B$30,0,AY$112-1),OFFSET(Inputs!$B$30,0,$A125-1)*IF((AY$112-$A125+1)*12-Inputs!$E$8&lt;=0,1,IF(Inputs!$E$8&lt;=(AY$112-$A125)*12,0,MOD(Inputs!$E$8,12)/12))))</f>
        <v>0</v>
      </c>
      <c r="AZ125" s="139"/>
      <c r="BA125" s="139"/>
    </row>
    <row r="126" spans="1:53" s="286" customFormat="1" outlineLevel="1">
      <c r="A126" s="886">
        <v>14</v>
      </c>
      <c r="B126" s="158">
        <f ca="1">IF($A126&gt;B$112,0,IF($A126=B$112,OFFSET(Inputs!$B$30,0,B$112-1),OFFSET(Inputs!$B$30,0,$A126-1)*IF((B$112-$A126+1)*12-Inputs!$E$8&lt;=0,1,IF(Inputs!$E$8&lt;=(B$112-$A126)*12,0,MOD(Inputs!$E$8,12)/12))))</f>
        <v>0</v>
      </c>
      <c r="C126" s="158">
        <f ca="1">IF($A126&gt;C$112,0,IF($A126=C$112,OFFSET(Inputs!$B$30,0,C$112-1),OFFSET(Inputs!$B$30,0,$A126-1)*IF((C$112-$A126+1)*12-Inputs!$E$8&lt;=0,1,IF(Inputs!$E$8&lt;=(C$112-$A126)*12,0,MOD(Inputs!$E$8,12)/12))))</f>
        <v>0</v>
      </c>
      <c r="D126" s="158">
        <f ca="1">IF($A126&gt;D$112,0,IF($A126=D$112,OFFSET(Inputs!$B$30,0,D$112-1),OFFSET(Inputs!$B$30,0,$A126-1)*IF((D$112-$A126+1)*12-Inputs!$E$8&lt;=0,1,IF(Inputs!$E$8&lt;=(D$112-$A126)*12,0,MOD(Inputs!$E$8,12)/12))))</f>
        <v>0</v>
      </c>
      <c r="E126" s="158">
        <f ca="1">IF($A126&gt;E$112,0,IF($A126=E$112,OFFSET(Inputs!$B$30,0,E$112-1),OFFSET(Inputs!$B$30,0,$A126-1)*IF((E$112-$A126+1)*12-Inputs!$E$8&lt;=0,1,IF(Inputs!$E$8&lt;=(E$112-$A126)*12,0,MOD(Inputs!$E$8,12)/12))))</f>
        <v>0</v>
      </c>
      <c r="F126" s="158">
        <f ca="1">IF($A126&gt;F$112,0,IF($A126=F$112,OFFSET(Inputs!$B$30,0,F$112-1),OFFSET(Inputs!$B$30,0,$A126-1)*IF((F$112-$A126+1)*12-Inputs!$E$8&lt;=0,1,IF(Inputs!$E$8&lt;=(F$112-$A126)*12,0,MOD(Inputs!$E$8,12)/12))))</f>
        <v>0</v>
      </c>
      <c r="G126" s="158">
        <f ca="1">IF($A126&gt;G$112,0,IF($A126=G$112,OFFSET(Inputs!$B$30,0,G$112-1),OFFSET(Inputs!$B$30,0,$A126-1)*IF((G$112-$A126+1)*12-Inputs!$E$8&lt;=0,1,IF(Inputs!$E$8&lt;=(G$112-$A126)*12,0,MOD(Inputs!$E$8,12)/12))))</f>
        <v>0</v>
      </c>
      <c r="H126" s="158">
        <f ca="1">IF($A126&gt;H$112,0,IF($A126=H$112,OFFSET(Inputs!$B$30,0,H$112-1),OFFSET(Inputs!$B$30,0,$A126-1)*IF((H$112-$A126+1)*12-Inputs!$E$8&lt;=0,1,IF(Inputs!$E$8&lt;=(H$112-$A126)*12,0,MOD(Inputs!$E$8,12)/12))))</f>
        <v>0</v>
      </c>
      <c r="I126" s="158">
        <f ca="1">IF($A126&gt;I$112,0,IF($A126=I$112,OFFSET(Inputs!$B$30,0,I$112-1),OFFSET(Inputs!$B$30,0,$A126-1)*IF((I$112-$A126+1)*12-Inputs!$E$8&lt;=0,1,IF(Inputs!$E$8&lt;=(I$112-$A126)*12,0,MOD(Inputs!$E$8,12)/12))))</f>
        <v>0</v>
      </c>
      <c r="J126" s="158">
        <f ca="1">IF($A126&gt;J$112,0,IF($A126=J$112,OFFSET(Inputs!$B$30,0,J$112-1),OFFSET(Inputs!$B$30,0,$A126-1)*IF((J$112-$A126+1)*12-Inputs!$E$8&lt;=0,1,IF(Inputs!$E$8&lt;=(J$112-$A126)*12,0,MOD(Inputs!$E$8,12)/12))))</f>
        <v>0</v>
      </c>
      <c r="K126" s="158">
        <f ca="1">IF($A126&gt;K$112,0,IF($A126=K$112,OFFSET(Inputs!$B$30,0,K$112-1),OFFSET(Inputs!$B$30,0,$A126-1)*IF((K$112-$A126+1)*12-Inputs!$E$8&lt;=0,1,IF(Inputs!$E$8&lt;=(K$112-$A126)*12,0,MOD(Inputs!$E$8,12)/12))))</f>
        <v>0</v>
      </c>
      <c r="L126" s="158">
        <f ca="1">IF($A126&gt;L$112,0,IF($A126=L$112,OFFSET(Inputs!$B$30,0,L$112-1),OFFSET(Inputs!$B$30,0,$A126-1)*IF((L$112-$A126+1)*12-Inputs!$E$8&lt;=0,1,IF(Inputs!$E$8&lt;=(L$112-$A126)*12,0,MOD(Inputs!$E$8,12)/12))))</f>
        <v>0</v>
      </c>
      <c r="M126" s="158">
        <f ca="1">IF($A126&gt;M$112,0,IF($A126=M$112,OFFSET(Inputs!$B$30,0,M$112-1),OFFSET(Inputs!$B$30,0,$A126-1)*IF((M$112-$A126+1)*12-Inputs!$E$8&lt;=0,1,IF(Inputs!$E$8&lt;=(M$112-$A126)*12,0,MOD(Inputs!$E$8,12)/12))))</f>
        <v>0</v>
      </c>
      <c r="N126" s="158">
        <f ca="1">IF($A126&gt;N$112,0,IF($A126=N$112,OFFSET(Inputs!$B$30,0,N$112-1),OFFSET(Inputs!$B$30,0,$A126-1)*IF((N$112-$A126+1)*12-Inputs!$E$8&lt;=0,1,IF(Inputs!$E$8&lt;=(N$112-$A126)*12,0,MOD(Inputs!$E$8,12)/12))))</f>
        <v>0</v>
      </c>
      <c r="O126" s="158">
        <f ca="1">IF($A126&gt;O$112,0,IF($A126=O$112,OFFSET(Inputs!$B$30,0,O$112-1),OFFSET(Inputs!$B$30,0,$A126-1)*IF((O$112-$A126+1)*12-Inputs!$E$8&lt;=0,1,IF(Inputs!$E$8&lt;=(O$112-$A126)*12,0,MOD(Inputs!$E$8,12)/12))))</f>
        <v>0</v>
      </c>
      <c r="P126" s="158">
        <f ca="1">IF($A126&gt;P$112,0,IF($A126=P$112,OFFSET(Inputs!$B$30,0,P$112-1),OFFSET(Inputs!$B$30,0,$A126-1)*IF((P$112-$A126+1)*12-Inputs!$E$8&lt;=0,1,IF(Inputs!$E$8&lt;=(P$112-$A126)*12,0,MOD(Inputs!$E$8,12)/12))))</f>
        <v>0</v>
      </c>
      <c r="Q126" s="158">
        <f ca="1">IF($A126&gt;Q$112,0,IF($A126=Q$112,OFFSET(Inputs!$B$30,0,Q$112-1),OFFSET(Inputs!$B$30,0,$A126-1)*IF((Q$112-$A126+1)*12-Inputs!$E$8&lt;=0,1,IF(Inputs!$E$8&lt;=(Q$112-$A126)*12,0,MOD(Inputs!$E$8,12)/12))))</f>
        <v>0</v>
      </c>
      <c r="R126" s="158">
        <f ca="1">IF($A126&gt;R$112,0,IF($A126=R$112,OFFSET(Inputs!$B$30,0,R$112-1),OFFSET(Inputs!$B$30,0,$A126-1)*IF((R$112-$A126+1)*12-Inputs!$E$8&lt;=0,1,IF(Inputs!$E$8&lt;=(R$112-$A126)*12,0,MOD(Inputs!$E$8,12)/12))))</f>
        <v>0</v>
      </c>
      <c r="S126" s="158">
        <f ca="1">IF($A126&gt;S$112,0,IF($A126=S$112,OFFSET(Inputs!$B$30,0,S$112-1),OFFSET(Inputs!$B$30,0,$A126-1)*IF((S$112-$A126+1)*12-Inputs!$E$8&lt;=0,1,IF(Inputs!$E$8&lt;=(S$112-$A126)*12,0,MOD(Inputs!$E$8,12)/12))))</f>
        <v>0</v>
      </c>
      <c r="T126" s="158">
        <f ca="1">IF($A126&gt;T$112,0,IF($A126=T$112,OFFSET(Inputs!$B$30,0,T$112-1),OFFSET(Inputs!$B$30,0,$A126-1)*IF((T$112-$A126+1)*12-Inputs!$E$8&lt;=0,1,IF(Inputs!$E$8&lt;=(T$112-$A126)*12,0,MOD(Inputs!$E$8,12)/12))))</f>
        <v>0</v>
      </c>
      <c r="U126" s="158">
        <f ca="1">IF($A126&gt;U$112,0,IF($A126=U$112,OFFSET(Inputs!$B$30,0,U$112-1),OFFSET(Inputs!$B$30,0,$A126-1)*IF((U$112-$A126+1)*12-Inputs!$E$8&lt;=0,1,IF(Inputs!$E$8&lt;=(U$112-$A126)*12,0,MOD(Inputs!$E$8,12)/12))))</f>
        <v>0</v>
      </c>
      <c r="V126" s="158">
        <f ca="1">IF($A126&gt;V$112,0,IF($A126=V$112,OFFSET(Inputs!$B$30,0,V$112-1),OFFSET(Inputs!$B$30,0,$A126-1)*IF((V$112-$A126+1)*12-Inputs!$E$8&lt;=0,1,IF(Inputs!$E$8&lt;=(V$112-$A126)*12,0,MOD(Inputs!$E$8,12)/12))))</f>
        <v>0</v>
      </c>
      <c r="W126" s="158">
        <f ca="1">IF($A126&gt;W$112,0,IF($A126=W$112,OFFSET(Inputs!$B$30,0,W$112-1),OFFSET(Inputs!$B$30,0,$A126-1)*IF((W$112-$A126+1)*12-Inputs!$E$8&lt;=0,1,IF(Inputs!$E$8&lt;=(W$112-$A126)*12,0,MOD(Inputs!$E$8,12)/12))))</f>
        <v>0</v>
      </c>
      <c r="X126" s="158">
        <f ca="1">IF($A126&gt;X$112,0,IF($A126=X$112,OFFSET(Inputs!$B$30,0,X$112-1),OFFSET(Inputs!$B$30,0,$A126-1)*IF((X$112-$A126+1)*12-Inputs!$E$8&lt;=0,1,IF(Inputs!$E$8&lt;=(X$112-$A126)*12,0,MOD(Inputs!$E$8,12)/12))))</f>
        <v>0</v>
      </c>
      <c r="Y126" s="158">
        <f ca="1">IF($A126&gt;Y$112,0,IF($A126=Y$112,OFFSET(Inputs!$B$30,0,Y$112-1),OFFSET(Inputs!$B$30,0,$A126-1)*IF((Y$112-$A126+1)*12-Inputs!$E$8&lt;=0,1,IF(Inputs!$E$8&lt;=(Y$112-$A126)*12,0,MOD(Inputs!$E$8,12)/12))))</f>
        <v>0</v>
      </c>
      <c r="Z126" s="158">
        <f ca="1">IF($A126&gt;Z$112,0,IF($A126=Z$112,OFFSET(Inputs!$B$30,0,Z$112-1),OFFSET(Inputs!$B$30,0,$A126-1)*IF((Z$112-$A126+1)*12-Inputs!$E$8&lt;=0,1,IF(Inputs!$E$8&lt;=(Z$112-$A126)*12,0,MOD(Inputs!$E$8,12)/12))))</f>
        <v>0</v>
      </c>
      <c r="AA126" s="158">
        <f ca="1">IF($A126&gt;AA$112,0,IF($A126=AA$112,OFFSET(Inputs!$B$30,0,AA$112-1),OFFSET(Inputs!$B$30,0,$A126-1)*IF((AA$112-$A126+1)*12-Inputs!$E$8&lt;=0,1,IF(Inputs!$E$8&lt;=(AA$112-$A126)*12,0,MOD(Inputs!$E$8,12)/12))))</f>
        <v>0</v>
      </c>
      <c r="AB126" s="158">
        <f ca="1">IF($A126&gt;AB$112,0,IF($A126=AB$112,OFFSET(Inputs!$B$30,0,AB$112-1),OFFSET(Inputs!$B$30,0,$A126-1)*IF((AB$112-$A126+1)*12-Inputs!$E$8&lt;=0,1,IF(Inputs!$E$8&lt;=(AB$112-$A126)*12,0,MOD(Inputs!$E$8,12)/12))))</f>
        <v>0</v>
      </c>
      <c r="AC126" s="158">
        <f ca="1">IF($A126&gt;AC$112,0,IF($A126=AC$112,OFFSET(Inputs!$B$30,0,AC$112-1),OFFSET(Inputs!$B$30,0,$A126-1)*IF((AC$112-$A126+1)*12-Inputs!$E$8&lt;=0,1,IF(Inputs!$E$8&lt;=(AC$112-$A126)*12,0,MOD(Inputs!$E$8,12)/12))))</f>
        <v>0</v>
      </c>
      <c r="AD126" s="158">
        <f ca="1">IF($A126&gt;AD$112,0,IF($A126=AD$112,OFFSET(Inputs!$B$30,0,AD$112-1),OFFSET(Inputs!$B$30,0,$A126-1)*IF((AD$112-$A126+1)*12-Inputs!$E$8&lt;=0,1,IF(Inputs!$E$8&lt;=(AD$112-$A126)*12,0,MOD(Inputs!$E$8,12)/12))))</f>
        <v>0</v>
      </c>
      <c r="AE126" s="158">
        <f ca="1">IF($A126&gt;AE$112,0,IF($A126=AE$112,OFFSET(Inputs!$B$30,0,AE$112-1),OFFSET(Inputs!$B$30,0,$A126-1)*IF((AE$112-$A126+1)*12-Inputs!$E$8&lt;=0,1,IF(Inputs!$E$8&lt;=(AE$112-$A126)*12,0,MOD(Inputs!$E$8,12)/12))))</f>
        <v>0</v>
      </c>
      <c r="AF126" s="158">
        <f ca="1">IF($A126&gt;AF$112,0,IF($A126=AF$112,OFFSET(Inputs!$B$30,0,AF$112-1),OFFSET(Inputs!$B$30,0,$A126-1)*IF((AF$112-$A126+1)*12-Inputs!$E$8&lt;=0,1,IF(Inputs!$E$8&lt;=(AF$112-$A126)*12,0,MOD(Inputs!$E$8,12)/12))))</f>
        <v>0</v>
      </c>
      <c r="AG126" s="158">
        <f ca="1">IF($A126&gt;AG$112,0,IF($A126=AG$112,OFFSET(Inputs!$B$30,0,AG$112-1),OFFSET(Inputs!$B$30,0,$A126-1)*IF((AG$112-$A126+1)*12-Inputs!$E$8&lt;=0,1,IF(Inputs!$E$8&lt;=(AG$112-$A126)*12,0,MOD(Inputs!$E$8,12)/12))))</f>
        <v>0</v>
      </c>
      <c r="AH126" s="158">
        <f ca="1">IF($A126&gt;AH$112,0,IF($A126=AH$112,OFFSET(Inputs!$B$30,0,AH$112-1),OFFSET(Inputs!$B$30,0,$A126-1)*IF((AH$112-$A126+1)*12-Inputs!$E$8&lt;=0,1,IF(Inputs!$E$8&lt;=(AH$112-$A126)*12,0,MOD(Inputs!$E$8,12)/12))))</f>
        <v>0</v>
      </c>
      <c r="AI126" s="158">
        <f ca="1">IF($A126&gt;AI$112,0,IF($A126=AI$112,OFFSET(Inputs!$B$30,0,AI$112-1),OFFSET(Inputs!$B$30,0,$A126-1)*IF((AI$112-$A126+1)*12-Inputs!$E$8&lt;=0,1,IF(Inputs!$E$8&lt;=(AI$112-$A126)*12,0,MOD(Inputs!$E$8,12)/12))))</f>
        <v>0</v>
      </c>
      <c r="AJ126" s="158">
        <f ca="1">IF($A126&gt;AJ$112,0,IF($A126=AJ$112,OFFSET(Inputs!$B$30,0,AJ$112-1),OFFSET(Inputs!$B$30,0,$A126-1)*IF((AJ$112-$A126+1)*12-Inputs!$E$8&lt;=0,1,IF(Inputs!$E$8&lt;=(AJ$112-$A126)*12,0,MOD(Inputs!$E$8,12)/12))))</f>
        <v>0</v>
      </c>
      <c r="AK126" s="158">
        <f ca="1">IF($A126&gt;AK$112,0,IF($A126=AK$112,OFFSET(Inputs!$B$30,0,AK$112-1),OFFSET(Inputs!$B$30,0,$A126-1)*IF((AK$112-$A126+1)*12-Inputs!$E$8&lt;=0,1,IF(Inputs!$E$8&lt;=(AK$112-$A126)*12,0,MOD(Inputs!$E$8,12)/12))))</f>
        <v>0</v>
      </c>
      <c r="AL126" s="158">
        <f ca="1">IF($A126&gt;AL$112,0,IF($A126=AL$112,OFFSET(Inputs!$B$30,0,AL$112-1),OFFSET(Inputs!$B$30,0,$A126-1)*IF((AL$112-$A126+1)*12-Inputs!$E$8&lt;=0,1,IF(Inputs!$E$8&lt;=(AL$112-$A126)*12,0,MOD(Inputs!$E$8,12)/12))))</f>
        <v>0</v>
      </c>
      <c r="AM126" s="158">
        <f ca="1">IF($A126&gt;AM$112,0,IF($A126=AM$112,OFFSET(Inputs!$B$30,0,AM$112-1),OFFSET(Inputs!$B$30,0,$A126-1)*IF((AM$112-$A126+1)*12-Inputs!$E$8&lt;=0,1,IF(Inputs!$E$8&lt;=(AM$112-$A126)*12,0,MOD(Inputs!$E$8,12)/12))))</f>
        <v>0</v>
      </c>
      <c r="AN126" s="158">
        <f ca="1">IF($A126&gt;AN$112,0,IF($A126=AN$112,OFFSET(Inputs!$B$30,0,AN$112-1),OFFSET(Inputs!$B$30,0,$A126-1)*IF((AN$112-$A126+1)*12-Inputs!$E$8&lt;=0,1,IF(Inputs!$E$8&lt;=(AN$112-$A126)*12,0,MOD(Inputs!$E$8,12)/12))))</f>
        <v>0</v>
      </c>
      <c r="AO126" s="158">
        <f ca="1">IF($A126&gt;AO$112,0,IF($A126=AO$112,OFFSET(Inputs!$B$30,0,AO$112-1),OFFSET(Inputs!$B$30,0,$A126-1)*IF((AO$112-$A126+1)*12-Inputs!$E$8&lt;=0,1,IF(Inputs!$E$8&lt;=(AO$112-$A126)*12,0,MOD(Inputs!$E$8,12)/12))))</f>
        <v>0</v>
      </c>
      <c r="AP126" s="158">
        <f ca="1">IF($A126&gt;AP$112,0,IF($A126=AP$112,OFFSET(Inputs!$B$30,0,AP$112-1),OFFSET(Inputs!$B$30,0,$A126-1)*IF((AP$112-$A126+1)*12-Inputs!$E$8&lt;=0,1,IF(Inputs!$E$8&lt;=(AP$112-$A126)*12,0,MOD(Inputs!$E$8,12)/12))))</f>
        <v>0</v>
      </c>
      <c r="AQ126" s="158">
        <f ca="1">IF($A126&gt;AQ$112,0,IF($A126=AQ$112,OFFSET(Inputs!$B$30,0,AQ$112-1),OFFSET(Inputs!$B$30,0,$A126-1)*IF((AQ$112-$A126+1)*12-Inputs!$E$8&lt;=0,1,IF(Inputs!$E$8&lt;=(AQ$112-$A126)*12,0,MOD(Inputs!$E$8,12)/12))))</f>
        <v>0</v>
      </c>
      <c r="AR126" s="158">
        <f ca="1">IF($A126&gt;AR$112,0,IF($A126=AR$112,OFFSET(Inputs!$B$30,0,AR$112-1),OFFSET(Inputs!$B$30,0,$A126-1)*IF((AR$112-$A126+1)*12-Inputs!$E$8&lt;=0,1,IF(Inputs!$E$8&lt;=(AR$112-$A126)*12,0,MOD(Inputs!$E$8,12)/12))))</f>
        <v>0</v>
      </c>
      <c r="AS126" s="158">
        <f ca="1">IF($A126&gt;AS$112,0,IF($A126=AS$112,OFFSET(Inputs!$B$30,0,AS$112-1),OFFSET(Inputs!$B$30,0,$A126-1)*IF((AS$112-$A126+1)*12-Inputs!$E$8&lt;=0,1,IF(Inputs!$E$8&lt;=(AS$112-$A126)*12,0,MOD(Inputs!$E$8,12)/12))))</f>
        <v>0</v>
      </c>
      <c r="AT126" s="158">
        <f ca="1">IF($A126&gt;AT$112,0,IF($A126=AT$112,OFFSET(Inputs!$B$30,0,AT$112-1),OFFSET(Inputs!$B$30,0,$A126-1)*IF((AT$112-$A126+1)*12-Inputs!$E$8&lt;=0,1,IF(Inputs!$E$8&lt;=(AT$112-$A126)*12,0,MOD(Inputs!$E$8,12)/12))))</f>
        <v>0</v>
      </c>
      <c r="AU126" s="158">
        <f ca="1">IF($A126&gt;AU$112,0,IF($A126=AU$112,OFFSET(Inputs!$B$30,0,AU$112-1),OFFSET(Inputs!$B$30,0,$A126-1)*IF((AU$112-$A126+1)*12-Inputs!$E$8&lt;=0,1,IF(Inputs!$E$8&lt;=(AU$112-$A126)*12,0,MOD(Inputs!$E$8,12)/12))))</f>
        <v>0</v>
      </c>
      <c r="AV126" s="158">
        <f ca="1">IF($A126&gt;AV$112,0,IF($A126=AV$112,OFFSET(Inputs!$B$30,0,AV$112-1),OFFSET(Inputs!$B$30,0,$A126-1)*IF((AV$112-$A126+1)*12-Inputs!$E$8&lt;=0,1,IF(Inputs!$E$8&lt;=(AV$112-$A126)*12,0,MOD(Inputs!$E$8,12)/12))))</f>
        <v>0</v>
      </c>
      <c r="AW126" s="158">
        <f ca="1">IF($A126&gt;AW$112,0,IF($A126=AW$112,OFFSET(Inputs!$B$30,0,AW$112-1),OFFSET(Inputs!$B$30,0,$A126-1)*IF((AW$112-$A126+1)*12-Inputs!$E$8&lt;=0,1,IF(Inputs!$E$8&lt;=(AW$112-$A126)*12,0,MOD(Inputs!$E$8,12)/12))))</f>
        <v>0</v>
      </c>
      <c r="AX126" s="158">
        <f ca="1">IF($A126&gt;AX$112,0,IF($A126=AX$112,OFFSET(Inputs!$B$30,0,AX$112-1),OFFSET(Inputs!$B$30,0,$A126-1)*IF((AX$112-$A126+1)*12-Inputs!$E$8&lt;=0,1,IF(Inputs!$E$8&lt;=(AX$112-$A126)*12,0,MOD(Inputs!$E$8,12)/12))))</f>
        <v>0</v>
      </c>
      <c r="AY126" s="158">
        <f ca="1">IF($A126&gt;AY$112,0,IF($A126=AY$112,OFFSET(Inputs!$B$30,0,AY$112-1),OFFSET(Inputs!$B$30,0,$A126-1)*IF((AY$112-$A126+1)*12-Inputs!$E$8&lt;=0,1,IF(Inputs!$E$8&lt;=(AY$112-$A126)*12,0,MOD(Inputs!$E$8,12)/12))))</f>
        <v>0</v>
      </c>
      <c r="AZ126" s="139"/>
      <c r="BA126" s="139"/>
    </row>
    <row r="127" spans="1:53" s="286" customFormat="1" outlineLevel="1">
      <c r="A127" s="886">
        <v>15</v>
      </c>
      <c r="B127" s="158">
        <f ca="1">IF($A127&gt;B$112,0,IF($A127=B$112,OFFSET(Inputs!$B$30,0,B$112-1),OFFSET(Inputs!$B$30,0,$A127-1)*IF((B$112-$A127+1)*12-Inputs!$E$8&lt;=0,1,IF(Inputs!$E$8&lt;=(B$112-$A127)*12,0,MOD(Inputs!$E$8,12)/12))))</f>
        <v>0</v>
      </c>
      <c r="C127" s="158">
        <f ca="1">IF($A127&gt;C$112,0,IF($A127=C$112,OFFSET(Inputs!$B$30,0,C$112-1),OFFSET(Inputs!$B$30,0,$A127-1)*IF((C$112-$A127+1)*12-Inputs!$E$8&lt;=0,1,IF(Inputs!$E$8&lt;=(C$112-$A127)*12,0,MOD(Inputs!$E$8,12)/12))))</f>
        <v>0</v>
      </c>
      <c r="D127" s="158">
        <f ca="1">IF($A127&gt;D$112,0,IF($A127=D$112,OFFSET(Inputs!$B$30,0,D$112-1),OFFSET(Inputs!$B$30,0,$A127-1)*IF((D$112-$A127+1)*12-Inputs!$E$8&lt;=0,1,IF(Inputs!$E$8&lt;=(D$112-$A127)*12,0,MOD(Inputs!$E$8,12)/12))))</f>
        <v>0</v>
      </c>
      <c r="E127" s="158">
        <f ca="1">IF($A127&gt;E$112,0,IF($A127=E$112,OFFSET(Inputs!$B$30,0,E$112-1),OFFSET(Inputs!$B$30,0,$A127-1)*IF((E$112-$A127+1)*12-Inputs!$E$8&lt;=0,1,IF(Inputs!$E$8&lt;=(E$112-$A127)*12,0,MOD(Inputs!$E$8,12)/12))))</f>
        <v>0</v>
      </c>
      <c r="F127" s="158">
        <f ca="1">IF($A127&gt;F$112,0,IF($A127=F$112,OFFSET(Inputs!$B$30,0,F$112-1),OFFSET(Inputs!$B$30,0,$A127-1)*IF((F$112-$A127+1)*12-Inputs!$E$8&lt;=0,1,IF(Inputs!$E$8&lt;=(F$112-$A127)*12,0,MOD(Inputs!$E$8,12)/12))))</f>
        <v>0</v>
      </c>
      <c r="G127" s="158">
        <f ca="1">IF($A127&gt;G$112,0,IF($A127=G$112,OFFSET(Inputs!$B$30,0,G$112-1),OFFSET(Inputs!$B$30,0,$A127-1)*IF((G$112-$A127+1)*12-Inputs!$E$8&lt;=0,1,IF(Inputs!$E$8&lt;=(G$112-$A127)*12,0,MOD(Inputs!$E$8,12)/12))))</f>
        <v>0</v>
      </c>
      <c r="H127" s="158">
        <f ca="1">IF($A127&gt;H$112,0,IF($A127=H$112,OFFSET(Inputs!$B$30,0,H$112-1),OFFSET(Inputs!$B$30,0,$A127-1)*IF((H$112-$A127+1)*12-Inputs!$E$8&lt;=0,1,IF(Inputs!$E$8&lt;=(H$112-$A127)*12,0,MOD(Inputs!$E$8,12)/12))))</f>
        <v>0</v>
      </c>
      <c r="I127" s="158">
        <f ca="1">IF($A127&gt;I$112,0,IF($A127=I$112,OFFSET(Inputs!$B$30,0,I$112-1),OFFSET(Inputs!$B$30,0,$A127-1)*IF((I$112-$A127+1)*12-Inputs!$E$8&lt;=0,1,IF(Inputs!$E$8&lt;=(I$112-$A127)*12,0,MOD(Inputs!$E$8,12)/12))))</f>
        <v>0</v>
      </c>
      <c r="J127" s="158">
        <f ca="1">IF($A127&gt;J$112,0,IF($A127=J$112,OFFSET(Inputs!$B$30,0,J$112-1),OFFSET(Inputs!$B$30,0,$A127-1)*IF((J$112-$A127+1)*12-Inputs!$E$8&lt;=0,1,IF(Inputs!$E$8&lt;=(J$112-$A127)*12,0,MOD(Inputs!$E$8,12)/12))))</f>
        <v>0</v>
      </c>
      <c r="K127" s="158">
        <f ca="1">IF($A127&gt;K$112,0,IF($A127=K$112,OFFSET(Inputs!$B$30,0,K$112-1),OFFSET(Inputs!$B$30,0,$A127-1)*IF((K$112-$A127+1)*12-Inputs!$E$8&lt;=0,1,IF(Inputs!$E$8&lt;=(K$112-$A127)*12,0,MOD(Inputs!$E$8,12)/12))))</f>
        <v>0</v>
      </c>
      <c r="L127" s="158">
        <f ca="1">IF($A127&gt;L$112,0,IF($A127=L$112,OFFSET(Inputs!$B$30,0,L$112-1),OFFSET(Inputs!$B$30,0,$A127-1)*IF((L$112-$A127+1)*12-Inputs!$E$8&lt;=0,1,IF(Inputs!$E$8&lt;=(L$112-$A127)*12,0,MOD(Inputs!$E$8,12)/12))))</f>
        <v>0</v>
      </c>
      <c r="M127" s="158">
        <f ca="1">IF($A127&gt;M$112,0,IF($A127=M$112,OFFSET(Inputs!$B$30,0,M$112-1),OFFSET(Inputs!$B$30,0,$A127-1)*IF((M$112-$A127+1)*12-Inputs!$E$8&lt;=0,1,IF(Inputs!$E$8&lt;=(M$112-$A127)*12,0,MOD(Inputs!$E$8,12)/12))))</f>
        <v>0</v>
      </c>
      <c r="N127" s="158">
        <f ca="1">IF($A127&gt;N$112,0,IF($A127=N$112,OFFSET(Inputs!$B$30,0,N$112-1),OFFSET(Inputs!$B$30,0,$A127-1)*IF((N$112-$A127+1)*12-Inputs!$E$8&lt;=0,1,IF(Inputs!$E$8&lt;=(N$112-$A127)*12,0,MOD(Inputs!$E$8,12)/12))))</f>
        <v>0</v>
      </c>
      <c r="O127" s="158">
        <f ca="1">IF($A127&gt;O$112,0,IF($A127=O$112,OFFSET(Inputs!$B$30,0,O$112-1),OFFSET(Inputs!$B$30,0,$A127-1)*IF((O$112-$A127+1)*12-Inputs!$E$8&lt;=0,1,IF(Inputs!$E$8&lt;=(O$112-$A127)*12,0,MOD(Inputs!$E$8,12)/12))))</f>
        <v>0</v>
      </c>
      <c r="P127" s="158">
        <f ca="1">IF($A127&gt;P$112,0,IF($A127=P$112,OFFSET(Inputs!$B$30,0,P$112-1),OFFSET(Inputs!$B$30,0,$A127-1)*IF((P$112-$A127+1)*12-Inputs!$E$8&lt;=0,1,IF(Inputs!$E$8&lt;=(P$112-$A127)*12,0,MOD(Inputs!$E$8,12)/12))))</f>
        <v>0</v>
      </c>
      <c r="Q127" s="158">
        <f ca="1">IF($A127&gt;Q$112,0,IF($A127=Q$112,OFFSET(Inputs!$B$30,0,Q$112-1),OFFSET(Inputs!$B$30,0,$A127-1)*IF((Q$112-$A127+1)*12-Inputs!$E$8&lt;=0,1,IF(Inputs!$E$8&lt;=(Q$112-$A127)*12,0,MOD(Inputs!$E$8,12)/12))))</f>
        <v>0</v>
      </c>
      <c r="R127" s="158">
        <f ca="1">IF($A127&gt;R$112,0,IF($A127=R$112,OFFSET(Inputs!$B$30,0,R$112-1),OFFSET(Inputs!$B$30,0,$A127-1)*IF((R$112-$A127+1)*12-Inputs!$E$8&lt;=0,1,IF(Inputs!$E$8&lt;=(R$112-$A127)*12,0,MOD(Inputs!$E$8,12)/12))))</f>
        <v>0</v>
      </c>
      <c r="S127" s="158">
        <f ca="1">IF($A127&gt;S$112,0,IF($A127=S$112,OFFSET(Inputs!$B$30,0,S$112-1),OFFSET(Inputs!$B$30,0,$A127-1)*IF((S$112-$A127+1)*12-Inputs!$E$8&lt;=0,1,IF(Inputs!$E$8&lt;=(S$112-$A127)*12,0,MOD(Inputs!$E$8,12)/12))))</f>
        <v>0</v>
      </c>
      <c r="T127" s="158">
        <f ca="1">IF($A127&gt;T$112,0,IF($A127=T$112,OFFSET(Inputs!$B$30,0,T$112-1),OFFSET(Inputs!$B$30,0,$A127-1)*IF((T$112-$A127+1)*12-Inputs!$E$8&lt;=0,1,IF(Inputs!$E$8&lt;=(T$112-$A127)*12,0,MOD(Inputs!$E$8,12)/12))))</f>
        <v>0</v>
      </c>
      <c r="U127" s="158">
        <f ca="1">IF($A127&gt;U$112,0,IF($A127=U$112,OFFSET(Inputs!$B$30,0,U$112-1),OFFSET(Inputs!$B$30,0,$A127-1)*IF((U$112-$A127+1)*12-Inputs!$E$8&lt;=0,1,IF(Inputs!$E$8&lt;=(U$112-$A127)*12,0,MOD(Inputs!$E$8,12)/12))))</f>
        <v>0</v>
      </c>
      <c r="V127" s="158">
        <f ca="1">IF($A127&gt;V$112,0,IF($A127=V$112,OFFSET(Inputs!$B$30,0,V$112-1),OFFSET(Inputs!$B$30,0,$A127-1)*IF((V$112-$A127+1)*12-Inputs!$E$8&lt;=0,1,IF(Inputs!$E$8&lt;=(V$112-$A127)*12,0,MOD(Inputs!$E$8,12)/12))))</f>
        <v>0</v>
      </c>
      <c r="W127" s="158">
        <f ca="1">IF($A127&gt;W$112,0,IF($A127=W$112,OFFSET(Inputs!$B$30,0,W$112-1),OFFSET(Inputs!$B$30,0,$A127-1)*IF((W$112-$A127+1)*12-Inputs!$E$8&lt;=0,1,IF(Inputs!$E$8&lt;=(W$112-$A127)*12,0,MOD(Inputs!$E$8,12)/12))))</f>
        <v>0</v>
      </c>
      <c r="X127" s="158">
        <f ca="1">IF($A127&gt;X$112,0,IF($A127=X$112,OFFSET(Inputs!$B$30,0,X$112-1),OFFSET(Inputs!$B$30,0,$A127-1)*IF((X$112-$A127+1)*12-Inputs!$E$8&lt;=0,1,IF(Inputs!$E$8&lt;=(X$112-$A127)*12,0,MOD(Inputs!$E$8,12)/12))))</f>
        <v>0</v>
      </c>
      <c r="Y127" s="158">
        <f ca="1">IF($A127&gt;Y$112,0,IF($A127=Y$112,OFFSET(Inputs!$B$30,0,Y$112-1),OFFSET(Inputs!$B$30,0,$A127-1)*IF((Y$112-$A127+1)*12-Inputs!$E$8&lt;=0,1,IF(Inputs!$E$8&lt;=(Y$112-$A127)*12,0,MOD(Inputs!$E$8,12)/12))))</f>
        <v>0</v>
      </c>
      <c r="Z127" s="158">
        <f ca="1">IF($A127&gt;Z$112,0,IF($A127=Z$112,OFFSET(Inputs!$B$30,0,Z$112-1),OFFSET(Inputs!$B$30,0,$A127-1)*IF((Z$112-$A127+1)*12-Inputs!$E$8&lt;=0,1,IF(Inputs!$E$8&lt;=(Z$112-$A127)*12,0,MOD(Inputs!$E$8,12)/12))))</f>
        <v>0</v>
      </c>
      <c r="AA127" s="158">
        <f ca="1">IF($A127&gt;AA$112,0,IF($A127=AA$112,OFFSET(Inputs!$B$30,0,AA$112-1),OFFSET(Inputs!$B$30,0,$A127-1)*IF((AA$112-$A127+1)*12-Inputs!$E$8&lt;=0,1,IF(Inputs!$E$8&lt;=(AA$112-$A127)*12,0,MOD(Inputs!$E$8,12)/12))))</f>
        <v>0</v>
      </c>
      <c r="AB127" s="158">
        <f ca="1">IF($A127&gt;AB$112,0,IF($A127=AB$112,OFFSET(Inputs!$B$30,0,AB$112-1),OFFSET(Inputs!$B$30,0,$A127-1)*IF((AB$112-$A127+1)*12-Inputs!$E$8&lt;=0,1,IF(Inputs!$E$8&lt;=(AB$112-$A127)*12,0,MOD(Inputs!$E$8,12)/12))))</f>
        <v>0</v>
      </c>
      <c r="AC127" s="158">
        <f ca="1">IF($A127&gt;AC$112,0,IF($A127=AC$112,OFFSET(Inputs!$B$30,0,AC$112-1),OFFSET(Inputs!$B$30,0,$A127-1)*IF((AC$112-$A127+1)*12-Inputs!$E$8&lt;=0,1,IF(Inputs!$E$8&lt;=(AC$112-$A127)*12,0,MOD(Inputs!$E$8,12)/12))))</f>
        <v>0</v>
      </c>
      <c r="AD127" s="158">
        <f ca="1">IF($A127&gt;AD$112,0,IF($A127=AD$112,OFFSET(Inputs!$B$30,0,AD$112-1),OFFSET(Inputs!$B$30,0,$A127-1)*IF((AD$112-$A127+1)*12-Inputs!$E$8&lt;=0,1,IF(Inputs!$E$8&lt;=(AD$112-$A127)*12,0,MOD(Inputs!$E$8,12)/12))))</f>
        <v>0</v>
      </c>
      <c r="AE127" s="158">
        <f ca="1">IF($A127&gt;AE$112,0,IF($A127=AE$112,OFFSET(Inputs!$B$30,0,AE$112-1),OFFSET(Inputs!$B$30,0,$A127-1)*IF((AE$112-$A127+1)*12-Inputs!$E$8&lt;=0,1,IF(Inputs!$E$8&lt;=(AE$112-$A127)*12,0,MOD(Inputs!$E$8,12)/12))))</f>
        <v>0</v>
      </c>
      <c r="AF127" s="158">
        <f ca="1">IF($A127&gt;AF$112,0,IF($A127=AF$112,OFFSET(Inputs!$B$30,0,AF$112-1),OFFSET(Inputs!$B$30,0,$A127-1)*IF((AF$112-$A127+1)*12-Inputs!$E$8&lt;=0,1,IF(Inputs!$E$8&lt;=(AF$112-$A127)*12,0,MOD(Inputs!$E$8,12)/12))))</f>
        <v>0</v>
      </c>
      <c r="AG127" s="158">
        <f ca="1">IF($A127&gt;AG$112,0,IF($A127=AG$112,OFFSET(Inputs!$B$30,0,AG$112-1),OFFSET(Inputs!$B$30,0,$A127-1)*IF((AG$112-$A127+1)*12-Inputs!$E$8&lt;=0,1,IF(Inputs!$E$8&lt;=(AG$112-$A127)*12,0,MOD(Inputs!$E$8,12)/12))))</f>
        <v>0</v>
      </c>
      <c r="AH127" s="158">
        <f ca="1">IF($A127&gt;AH$112,0,IF($A127=AH$112,OFFSET(Inputs!$B$30,0,AH$112-1),OFFSET(Inputs!$B$30,0,$A127-1)*IF((AH$112-$A127+1)*12-Inputs!$E$8&lt;=0,1,IF(Inputs!$E$8&lt;=(AH$112-$A127)*12,0,MOD(Inputs!$E$8,12)/12))))</f>
        <v>0</v>
      </c>
      <c r="AI127" s="158">
        <f ca="1">IF($A127&gt;AI$112,0,IF($A127=AI$112,OFFSET(Inputs!$B$30,0,AI$112-1),OFFSET(Inputs!$B$30,0,$A127-1)*IF((AI$112-$A127+1)*12-Inputs!$E$8&lt;=0,1,IF(Inputs!$E$8&lt;=(AI$112-$A127)*12,0,MOD(Inputs!$E$8,12)/12))))</f>
        <v>0</v>
      </c>
      <c r="AJ127" s="158">
        <f ca="1">IF($A127&gt;AJ$112,0,IF($A127=AJ$112,OFFSET(Inputs!$B$30,0,AJ$112-1),OFFSET(Inputs!$B$30,0,$A127-1)*IF((AJ$112-$A127+1)*12-Inputs!$E$8&lt;=0,1,IF(Inputs!$E$8&lt;=(AJ$112-$A127)*12,0,MOD(Inputs!$E$8,12)/12))))</f>
        <v>0</v>
      </c>
      <c r="AK127" s="158">
        <f ca="1">IF($A127&gt;AK$112,0,IF($A127=AK$112,OFFSET(Inputs!$B$30,0,AK$112-1),OFFSET(Inputs!$B$30,0,$A127-1)*IF((AK$112-$A127+1)*12-Inputs!$E$8&lt;=0,1,IF(Inputs!$E$8&lt;=(AK$112-$A127)*12,0,MOD(Inputs!$E$8,12)/12))))</f>
        <v>0</v>
      </c>
      <c r="AL127" s="158">
        <f ca="1">IF($A127&gt;AL$112,0,IF($A127=AL$112,OFFSET(Inputs!$B$30,0,AL$112-1),OFFSET(Inputs!$B$30,0,$A127-1)*IF((AL$112-$A127+1)*12-Inputs!$E$8&lt;=0,1,IF(Inputs!$E$8&lt;=(AL$112-$A127)*12,0,MOD(Inputs!$E$8,12)/12))))</f>
        <v>0</v>
      </c>
      <c r="AM127" s="158">
        <f ca="1">IF($A127&gt;AM$112,0,IF($A127=AM$112,OFFSET(Inputs!$B$30,0,AM$112-1),OFFSET(Inputs!$B$30,0,$A127-1)*IF((AM$112-$A127+1)*12-Inputs!$E$8&lt;=0,1,IF(Inputs!$E$8&lt;=(AM$112-$A127)*12,0,MOD(Inputs!$E$8,12)/12))))</f>
        <v>0</v>
      </c>
      <c r="AN127" s="158">
        <f ca="1">IF($A127&gt;AN$112,0,IF($A127=AN$112,OFFSET(Inputs!$B$30,0,AN$112-1),OFFSET(Inputs!$B$30,0,$A127-1)*IF((AN$112-$A127+1)*12-Inputs!$E$8&lt;=0,1,IF(Inputs!$E$8&lt;=(AN$112-$A127)*12,0,MOD(Inputs!$E$8,12)/12))))</f>
        <v>0</v>
      </c>
      <c r="AO127" s="158">
        <f ca="1">IF($A127&gt;AO$112,0,IF($A127=AO$112,OFFSET(Inputs!$B$30,0,AO$112-1),OFFSET(Inputs!$B$30,0,$A127-1)*IF((AO$112-$A127+1)*12-Inputs!$E$8&lt;=0,1,IF(Inputs!$E$8&lt;=(AO$112-$A127)*12,0,MOD(Inputs!$E$8,12)/12))))</f>
        <v>0</v>
      </c>
      <c r="AP127" s="158">
        <f ca="1">IF($A127&gt;AP$112,0,IF($A127=AP$112,OFFSET(Inputs!$B$30,0,AP$112-1),OFFSET(Inputs!$B$30,0,$A127-1)*IF((AP$112-$A127+1)*12-Inputs!$E$8&lt;=0,1,IF(Inputs!$E$8&lt;=(AP$112-$A127)*12,0,MOD(Inputs!$E$8,12)/12))))</f>
        <v>0</v>
      </c>
      <c r="AQ127" s="158">
        <f ca="1">IF($A127&gt;AQ$112,0,IF($A127=AQ$112,OFFSET(Inputs!$B$30,0,AQ$112-1),OFFSET(Inputs!$B$30,0,$A127-1)*IF((AQ$112-$A127+1)*12-Inputs!$E$8&lt;=0,1,IF(Inputs!$E$8&lt;=(AQ$112-$A127)*12,0,MOD(Inputs!$E$8,12)/12))))</f>
        <v>0</v>
      </c>
      <c r="AR127" s="158">
        <f ca="1">IF($A127&gt;AR$112,0,IF($A127=AR$112,OFFSET(Inputs!$B$30,0,AR$112-1),OFFSET(Inputs!$B$30,0,$A127-1)*IF((AR$112-$A127+1)*12-Inputs!$E$8&lt;=0,1,IF(Inputs!$E$8&lt;=(AR$112-$A127)*12,0,MOD(Inputs!$E$8,12)/12))))</f>
        <v>0</v>
      </c>
      <c r="AS127" s="158">
        <f ca="1">IF($A127&gt;AS$112,0,IF($A127=AS$112,OFFSET(Inputs!$B$30,0,AS$112-1),OFFSET(Inputs!$B$30,0,$A127-1)*IF((AS$112-$A127+1)*12-Inputs!$E$8&lt;=0,1,IF(Inputs!$E$8&lt;=(AS$112-$A127)*12,0,MOD(Inputs!$E$8,12)/12))))</f>
        <v>0</v>
      </c>
      <c r="AT127" s="158">
        <f ca="1">IF($A127&gt;AT$112,0,IF($A127=AT$112,OFFSET(Inputs!$B$30,0,AT$112-1),OFFSET(Inputs!$B$30,0,$A127-1)*IF((AT$112-$A127+1)*12-Inputs!$E$8&lt;=0,1,IF(Inputs!$E$8&lt;=(AT$112-$A127)*12,0,MOD(Inputs!$E$8,12)/12))))</f>
        <v>0</v>
      </c>
      <c r="AU127" s="158">
        <f ca="1">IF($A127&gt;AU$112,0,IF($A127=AU$112,OFFSET(Inputs!$B$30,0,AU$112-1),OFFSET(Inputs!$B$30,0,$A127-1)*IF((AU$112-$A127+1)*12-Inputs!$E$8&lt;=0,1,IF(Inputs!$E$8&lt;=(AU$112-$A127)*12,0,MOD(Inputs!$E$8,12)/12))))</f>
        <v>0</v>
      </c>
      <c r="AV127" s="158">
        <f ca="1">IF($A127&gt;AV$112,0,IF($A127=AV$112,OFFSET(Inputs!$B$30,0,AV$112-1),OFFSET(Inputs!$B$30,0,$A127-1)*IF((AV$112-$A127+1)*12-Inputs!$E$8&lt;=0,1,IF(Inputs!$E$8&lt;=(AV$112-$A127)*12,0,MOD(Inputs!$E$8,12)/12))))</f>
        <v>0</v>
      </c>
      <c r="AW127" s="158">
        <f ca="1">IF($A127&gt;AW$112,0,IF($A127=AW$112,OFFSET(Inputs!$B$30,0,AW$112-1),OFFSET(Inputs!$B$30,0,$A127-1)*IF((AW$112-$A127+1)*12-Inputs!$E$8&lt;=0,1,IF(Inputs!$E$8&lt;=(AW$112-$A127)*12,0,MOD(Inputs!$E$8,12)/12))))</f>
        <v>0</v>
      </c>
      <c r="AX127" s="158">
        <f ca="1">IF($A127&gt;AX$112,0,IF($A127=AX$112,OFFSET(Inputs!$B$30,0,AX$112-1),OFFSET(Inputs!$B$30,0,$A127-1)*IF((AX$112-$A127+1)*12-Inputs!$E$8&lt;=0,1,IF(Inputs!$E$8&lt;=(AX$112-$A127)*12,0,MOD(Inputs!$E$8,12)/12))))</f>
        <v>0</v>
      </c>
      <c r="AY127" s="158">
        <f ca="1">IF($A127&gt;AY$112,0,IF($A127=AY$112,OFFSET(Inputs!$B$30,0,AY$112-1),OFFSET(Inputs!$B$30,0,$A127-1)*IF((AY$112-$A127+1)*12-Inputs!$E$8&lt;=0,1,IF(Inputs!$E$8&lt;=(AY$112-$A127)*12,0,MOD(Inputs!$E$8,12)/12))))</f>
        <v>0</v>
      </c>
      <c r="AZ127" s="139"/>
      <c r="BA127" s="139"/>
    </row>
    <row r="128" spans="1:53" s="286" customFormat="1" outlineLevel="1">
      <c r="A128" s="886">
        <v>16</v>
      </c>
      <c r="B128" s="158">
        <f ca="1">IF($A128&gt;B$112,0,IF($A128=B$112,OFFSET(Inputs!$B$30,0,B$112-1),OFFSET(Inputs!$B$30,0,$A128-1)*IF((B$112-$A128+1)*12-Inputs!$E$8&lt;=0,1,IF(Inputs!$E$8&lt;=(B$112-$A128)*12,0,MOD(Inputs!$E$8,12)/12))))</f>
        <v>0</v>
      </c>
      <c r="C128" s="158">
        <f ca="1">IF($A128&gt;C$112,0,IF($A128=C$112,OFFSET(Inputs!$B$30,0,C$112-1),OFFSET(Inputs!$B$30,0,$A128-1)*IF((C$112-$A128+1)*12-Inputs!$E$8&lt;=0,1,IF(Inputs!$E$8&lt;=(C$112-$A128)*12,0,MOD(Inputs!$E$8,12)/12))))</f>
        <v>0</v>
      </c>
      <c r="D128" s="158">
        <f ca="1">IF($A128&gt;D$112,0,IF($A128=D$112,OFFSET(Inputs!$B$30,0,D$112-1),OFFSET(Inputs!$B$30,0,$A128-1)*IF((D$112-$A128+1)*12-Inputs!$E$8&lt;=0,1,IF(Inputs!$E$8&lt;=(D$112-$A128)*12,0,MOD(Inputs!$E$8,12)/12))))</f>
        <v>0</v>
      </c>
      <c r="E128" s="158">
        <f ca="1">IF($A128&gt;E$112,0,IF($A128=E$112,OFFSET(Inputs!$B$30,0,E$112-1),OFFSET(Inputs!$B$30,0,$A128-1)*IF((E$112-$A128+1)*12-Inputs!$E$8&lt;=0,1,IF(Inputs!$E$8&lt;=(E$112-$A128)*12,0,MOD(Inputs!$E$8,12)/12))))</f>
        <v>0</v>
      </c>
      <c r="F128" s="158">
        <f ca="1">IF($A128&gt;F$112,0,IF($A128=F$112,OFFSET(Inputs!$B$30,0,F$112-1),OFFSET(Inputs!$B$30,0,$A128-1)*IF((F$112-$A128+1)*12-Inputs!$E$8&lt;=0,1,IF(Inputs!$E$8&lt;=(F$112-$A128)*12,0,MOD(Inputs!$E$8,12)/12))))</f>
        <v>0</v>
      </c>
      <c r="G128" s="158">
        <f ca="1">IF($A128&gt;G$112,0,IF($A128=G$112,OFFSET(Inputs!$B$30,0,G$112-1),OFFSET(Inputs!$B$30,0,$A128-1)*IF((G$112-$A128+1)*12-Inputs!$E$8&lt;=0,1,IF(Inputs!$E$8&lt;=(G$112-$A128)*12,0,MOD(Inputs!$E$8,12)/12))))</f>
        <v>0</v>
      </c>
      <c r="H128" s="158">
        <f ca="1">IF($A128&gt;H$112,0,IF($A128=H$112,OFFSET(Inputs!$B$30,0,H$112-1),OFFSET(Inputs!$B$30,0,$A128-1)*IF((H$112-$A128+1)*12-Inputs!$E$8&lt;=0,1,IF(Inputs!$E$8&lt;=(H$112-$A128)*12,0,MOD(Inputs!$E$8,12)/12))))</f>
        <v>0</v>
      </c>
      <c r="I128" s="158">
        <f ca="1">IF($A128&gt;I$112,0,IF($A128=I$112,OFFSET(Inputs!$B$30,0,I$112-1),OFFSET(Inputs!$B$30,0,$A128-1)*IF((I$112-$A128+1)*12-Inputs!$E$8&lt;=0,1,IF(Inputs!$E$8&lt;=(I$112-$A128)*12,0,MOD(Inputs!$E$8,12)/12))))</f>
        <v>0</v>
      </c>
      <c r="J128" s="158">
        <f ca="1">IF($A128&gt;J$112,0,IF($A128=J$112,OFFSET(Inputs!$B$30,0,J$112-1),OFFSET(Inputs!$B$30,0,$A128-1)*IF((J$112-$A128+1)*12-Inputs!$E$8&lt;=0,1,IF(Inputs!$E$8&lt;=(J$112-$A128)*12,0,MOD(Inputs!$E$8,12)/12))))</f>
        <v>0</v>
      </c>
      <c r="K128" s="158">
        <f ca="1">IF($A128&gt;K$112,0,IF($A128=K$112,OFFSET(Inputs!$B$30,0,K$112-1),OFFSET(Inputs!$B$30,0,$A128-1)*IF((K$112-$A128+1)*12-Inputs!$E$8&lt;=0,1,IF(Inputs!$E$8&lt;=(K$112-$A128)*12,0,MOD(Inputs!$E$8,12)/12))))</f>
        <v>0</v>
      </c>
      <c r="L128" s="158">
        <f ca="1">IF($A128&gt;L$112,0,IF($A128=L$112,OFFSET(Inputs!$B$30,0,L$112-1),OFFSET(Inputs!$B$30,0,$A128-1)*IF((L$112-$A128+1)*12-Inputs!$E$8&lt;=0,1,IF(Inputs!$E$8&lt;=(L$112-$A128)*12,0,MOD(Inputs!$E$8,12)/12))))</f>
        <v>0</v>
      </c>
      <c r="M128" s="158">
        <f ca="1">IF($A128&gt;M$112,0,IF($A128=M$112,OFFSET(Inputs!$B$30,0,M$112-1),OFFSET(Inputs!$B$30,0,$A128-1)*IF((M$112-$A128+1)*12-Inputs!$E$8&lt;=0,1,IF(Inputs!$E$8&lt;=(M$112-$A128)*12,0,MOD(Inputs!$E$8,12)/12))))</f>
        <v>0</v>
      </c>
      <c r="N128" s="158">
        <f ca="1">IF($A128&gt;N$112,0,IF($A128=N$112,OFFSET(Inputs!$B$30,0,N$112-1),OFFSET(Inputs!$B$30,0,$A128-1)*IF((N$112-$A128+1)*12-Inputs!$E$8&lt;=0,1,IF(Inputs!$E$8&lt;=(N$112-$A128)*12,0,MOD(Inputs!$E$8,12)/12))))</f>
        <v>0</v>
      </c>
      <c r="O128" s="158">
        <f ca="1">IF($A128&gt;O$112,0,IF($A128=O$112,OFFSET(Inputs!$B$30,0,O$112-1),OFFSET(Inputs!$B$30,0,$A128-1)*IF((O$112-$A128+1)*12-Inputs!$E$8&lt;=0,1,IF(Inputs!$E$8&lt;=(O$112-$A128)*12,0,MOD(Inputs!$E$8,12)/12))))</f>
        <v>0</v>
      </c>
      <c r="P128" s="158">
        <f ca="1">IF($A128&gt;P$112,0,IF($A128=P$112,OFFSET(Inputs!$B$30,0,P$112-1),OFFSET(Inputs!$B$30,0,$A128-1)*IF((P$112-$A128+1)*12-Inputs!$E$8&lt;=0,1,IF(Inputs!$E$8&lt;=(P$112-$A128)*12,0,MOD(Inputs!$E$8,12)/12))))</f>
        <v>0</v>
      </c>
      <c r="Q128" s="158">
        <f ca="1">IF($A128&gt;Q$112,0,IF($A128=Q$112,OFFSET(Inputs!$B$30,0,Q$112-1),OFFSET(Inputs!$B$30,0,$A128-1)*IF((Q$112-$A128+1)*12-Inputs!$E$8&lt;=0,1,IF(Inputs!$E$8&lt;=(Q$112-$A128)*12,0,MOD(Inputs!$E$8,12)/12))))</f>
        <v>0</v>
      </c>
      <c r="R128" s="158">
        <f ca="1">IF($A128&gt;R$112,0,IF($A128=R$112,OFFSET(Inputs!$B$30,0,R$112-1),OFFSET(Inputs!$B$30,0,$A128-1)*IF((R$112-$A128+1)*12-Inputs!$E$8&lt;=0,1,IF(Inputs!$E$8&lt;=(R$112-$A128)*12,0,MOD(Inputs!$E$8,12)/12))))</f>
        <v>0</v>
      </c>
      <c r="S128" s="158">
        <f ca="1">IF($A128&gt;S$112,0,IF($A128=S$112,OFFSET(Inputs!$B$30,0,S$112-1),OFFSET(Inputs!$B$30,0,$A128-1)*IF((S$112-$A128+1)*12-Inputs!$E$8&lt;=0,1,IF(Inputs!$E$8&lt;=(S$112-$A128)*12,0,MOD(Inputs!$E$8,12)/12))))</f>
        <v>0</v>
      </c>
      <c r="T128" s="158">
        <f ca="1">IF($A128&gt;T$112,0,IF($A128=T$112,OFFSET(Inputs!$B$30,0,T$112-1),OFFSET(Inputs!$B$30,0,$A128-1)*IF((T$112-$A128+1)*12-Inputs!$E$8&lt;=0,1,IF(Inputs!$E$8&lt;=(T$112-$A128)*12,0,MOD(Inputs!$E$8,12)/12))))</f>
        <v>0</v>
      </c>
      <c r="U128" s="158">
        <f ca="1">IF($A128&gt;U$112,0,IF($A128=U$112,OFFSET(Inputs!$B$30,0,U$112-1),OFFSET(Inputs!$B$30,0,$A128-1)*IF((U$112-$A128+1)*12-Inputs!$E$8&lt;=0,1,IF(Inputs!$E$8&lt;=(U$112-$A128)*12,0,MOD(Inputs!$E$8,12)/12))))</f>
        <v>0</v>
      </c>
      <c r="V128" s="158">
        <f ca="1">IF($A128&gt;V$112,0,IF($A128=V$112,OFFSET(Inputs!$B$30,0,V$112-1),OFFSET(Inputs!$B$30,0,$A128-1)*IF((V$112-$A128+1)*12-Inputs!$E$8&lt;=0,1,IF(Inputs!$E$8&lt;=(V$112-$A128)*12,0,MOD(Inputs!$E$8,12)/12))))</f>
        <v>0</v>
      </c>
      <c r="W128" s="158">
        <f ca="1">IF($A128&gt;W$112,0,IF($A128=W$112,OFFSET(Inputs!$B$30,0,W$112-1),OFFSET(Inputs!$B$30,0,$A128-1)*IF((W$112-$A128+1)*12-Inputs!$E$8&lt;=0,1,IF(Inputs!$E$8&lt;=(W$112-$A128)*12,0,MOD(Inputs!$E$8,12)/12))))</f>
        <v>0</v>
      </c>
      <c r="X128" s="158">
        <f ca="1">IF($A128&gt;X$112,0,IF($A128=X$112,OFFSET(Inputs!$B$30,0,X$112-1),OFFSET(Inputs!$B$30,0,$A128-1)*IF((X$112-$A128+1)*12-Inputs!$E$8&lt;=0,1,IF(Inputs!$E$8&lt;=(X$112-$A128)*12,0,MOD(Inputs!$E$8,12)/12))))</f>
        <v>0</v>
      </c>
      <c r="Y128" s="158">
        <f ca="1">IF($A128&gt;Y$112,0,IF($A128=Y$112,OFFSET(Inputs!$B$30,0,Y$112-1),OFFSET(Inputs!$B$30,0,$A128-1)*IF((Y$112-$A128+1)*12-Inputs!$E$8&lt;=0,1,IF(Inputs!$E$8&lt;=(Y$112-$A128)*12,0,MOD(Inputs!$E$8,12)/12))))</f>
        <v>0</v>
      </c>
      <c r="Z128" s="158">
        <f ca="1">IF($A128&gt;Z$112,0,IF($A128=Z$112,OFFSET(Inputs!$B$30,0,Z$112-1),OFFSET(Inputs!$B$30,0,$A128-1)*IF((Z$112-$A128+1)*12-Inputs!$E$8&lt;=0,1,IF(Inputs!$E$8&lt;=(Z$112-$A128)*12,0,MOD(Inputs!$E$8,12)/12))))</f>
        <v>0</v>
      </c>
      <c r="AA128" s="158">
        <f ca="1">IF($A128&gt;AA$112,0,IF($A128=AA$112,OFFSET(Inputs!$B$30,0,AA$112-1),OFFSET(Inputs!$B$30,0,$A128-1)*IF((AA$112-$A128+1)*12-Inputs!$E$8&lt;=0,1,IF(Inputs!$E$8&lt;=(AA$112-$A128)*12,0,MOD(Inputs!$E$8,12)/12))))</f>
        <v>0</v>
      </c>
      <c r="AB128" s="158">
        <f ca="1">IF($A128&gt;AB$112,0,IF($A128=AB$112,OFFSET(Inputs!$B$30,0,AB$112-1),OFFSET(Inputs!$B$30,0,$A128-1)*IF((AB$112-$A128+1)*12-Inputs!$E$8&lt;=0,1,IF(Inputs!$E$8&lt;=(AB$112-$A128)*12,0,MOD(Inputs!$E$8,12)/12))))</f>
        <v>0</v>
      </c>
      <c r="AC128" s="158">
        <f ca="1">IF($A128&gt;AC$112,0,IF($A128=AC$112,OFFSET(Inputs!$B$30,0,AC$112-1),OFFSET(Inputs!$B$30,0,$A128-1)*IF((AC$112-$A128+1)*12-Inputs!$E$8&lt;=0,1,IF(Inputs!$E$8&lt;=(AC$112-$A128)*12,0,MOD(Inputs!$E$8,12)/12))))</f>
        <v>0</v>
      </c>
      <c r="AD128" s="158">
        <f ca="1">IF($A128&gt;AD$112,0,IF($A128=AD$112,OFFSET(Inputs!$B$30,0,AD$112-1),OFFSET(Inputs!$B$30,0,$A128-1)*IF((AD$112-$A128+1)*12-Inputs!$E$8&lt;=0,1,IF(Inputs!$E$8&lt;=(AD$112-$A128)*12,0,MOD(Inputs!$E$8,12)/12))))</f>
        <v>0</v>
      </c>
      <c r="AE128" s="158">
        <f ca="1">IF($A128&gt;AE$112,0,IF($A128=AE$112,OFFSET(Inputs!$B$30,0,AE$112-1),OFFSET(Inputs!$B$30,0,$A128-1)*IF((AE$112-$A128+1)*12-Inputs!$E$8&lt;=0,1,IF(Inputs!$E$8&lt;=(AE$112-$A128)*12,0,MOD(Inputs!$E$8,12)/12))))</f>
        <v>0</v>
      </c>
      <c r="AF128" s="158">
        <f ca="1">IF($A128&gt;AF$112,0,IF($A128=AF$112,OFFSET(Inputs!$B$30,0,AF$112-1),OFFSET(Inputs!$B$30,0,$A128-1)*IF((AF$112-$A128+1)*12-Inputs!$E$8&lt;=0,1,IF(Inputs!$E$8&lt;=(AF$112-$A128)*12,0,MOD(Inputs!$E$8,12)/12))))</f>
        <v>0</v>
      </c>
      <c r="AG128" s="158">
        <f ca="1">IF($A128&gt;AG$112,0,IF($A128=AG$112,OFFSET(Inputs!$B$30,0,AG$112-1),OFFSET(Inputs!$B$30,0,$A128-1)*IF((AG$112-$A128+1)*12-Inputs!$E$8&lt;=0,1,IF(Inputs!$E$8&lt;=(AG$112-$A128)*12,0,MOD(Inputs!$E$8,12)/12))))</f>
        <v>0</v>
      </c>
      <c r="AH128" s="158">
        <f ca="1">IF($A128&gt;AH$112,0,IF($A128=AH$112,OFFSET(Inputs!$B$30,0,AH$112-1),OFFSET(Inputs!$B$30,0,$A128-1)*IF((AH$112-$A128+1)*12-Inputs!$E$8&lt;=0,1,IF(Inputs!$E$8&lt;=(AH$112-$A128)*12,0,MOD(Inputs!$E$8,12)/12))))</f>
        <v>0</v>
      </c>
      <c r="AI128" s="158">
        <f ca="1">IF($A128&gt;AI$112,0,IF($A128=AI$112,OFFSET(Inputs!$B$30,0,AI$112-1),OFFSET(Inputs!$B$30,0,$A128-1)*IF((AI$112-$A128+1)*12-Inputs!$E$8&lt;=0,1,IF(Inputs!$E$8&lt;=(AI$112-$A128)*12,0,MOD(Inputs!$E$8,12)/12))))</f>
        <v>0</v>
      </c>
      <c r="AJ128" s="158">
        <f ca="1">IF($A128&gt;AJ$112,0,IF($A128=AJ$112,OFFSET(Inputs!$B$30,0,AJ$112-1),OFFSET(Inputs!$B$30,0,$A128-1)*IF((AJ$112-$A128+1)*12-Inputs!$E$8&lt;=0,1,IF(Inputs!$E$8&lt;=(AJ$112-$A128)*12,0,MOD(Inputs!$E$8,12)/12))))</f>
        <v>0</v>
      </c>
      <c r="AK128" s="158">
        <f ca="1">IF($A128&gt;AK$112,0,IF($A128=AK$112,OFFSET(Inputs!$B$30,0,AK$112-1),OFFSET(Inputs!$B$30,0,$A128-1)*IF((AK$112-$A128+1)*12-Inputs!$E$8&lt;=0,1,IF(Inputs!$E$8&lt;=(AK$112-$A128)*12,0,MOD(Inputs!$E$8,12)/12))))</f>
        <v>0</v>
      </c>
      <c r="AL128" s="158">
        <f ca="1">IF($A128&gt;AL$112,0,IF($A128=AL$112,OFFSET(Inputs!$B$30,0,AL$112-1),OFFSET(Inputs!$B$30,0,$A128-1)*IF((AL$112-$A128+1)*12-Inputs!$E$8&lt;=0,1,IF(Inputs!$E$8&lt;=(AL$112-$A128)*12,0,MOD(Inputs!$E$8,12)/12))))</f>
        <v>0</v>
      </c>
      <c r="AM128" s="158">
        <f ca="1">IF($A128&gt;AM$112,0,IF($A128=AM$112,OFFSET(Inputs!$B$30,0,AM$112-1),OFFSET(Inputs!$B$30,0,$A128-1)*IF((AM$112-$A128+1)*12-Inputs!$E$8&lt;=0,1,IF(Inputs!$E$8&lt;=(AM$112-$A128)*12,0,MOD(Inputs!$E$8,12)/12))))</f>
        <v>0</v>
      </c>
      <c r="AN128" s="158">
        <f ca="1">IF($A128&gt;AN$112,0,IF($A128=AN$112,OFFSET(Inputs!$B$30,0,AN$112-1),OFFSET(Inputs!$B$30,0,$A128-1)*IF((AN$112-$A128+1)*12-Inputs!$E$8&lt;=0,1,IF(Inputs!$E$8&lt;=(AN$112-$A128)*12,0,MOD(Inputs!$E$8,12)/12))))</f>
        <v>0</v>
      </c>
      <c r="AO128" s="158">
        <f ca="1">IF($A128&gt;AO$112,0,IF($A128=AO$112,OFFSET(Inputs!$B$30,0,AO$112-1),OFFSET(Inputs!$B$30,0,$A128-1)*IF((AO$112-$A128+1)*12-Inputs!$E$8&lt;=0,1,IF(Inputs!$E$8&lt;=(AO$112-$A128)*12,0,MOD(Inputs!$E$8,12)/12))))</f>
        <v>0</v>
      </c>
      <c r="AP128" s="158">
        <f ca="1">IF($A128&gt;AP$112,0,IF($A128=AP$112,OFFSET(Inputs!$B$30,0,AP$112-1),OFFSET(Inputs!$B$30,0,$A128-1)*IF((AP$112-$A128+1)*12-Inputs!$E$8&lt;=0,1,IF(Inputs!$E$8&lt;=(AP$112-$A128)*12,0,MOD(Inputs!$E$8,12)/12))))</f>
        <v>0</v>
      </c>
      <c r="AQ128" s="158">
        <f ca="1">IF($A128&gt;AQ$112,0,IF($A128=AQ$112,OFFSET(Inputs!$B$30,0,AQ$112-1),OFFSET(Inputs!$B$30,0,$A128-1)*IF((AQ$112-$A128+1)*12-Inputs!$E$8&lt;=0,1,IF(Inputs!$E$8&lt;=(AQ$112-$A128)*12,0,MOD(Inputs!$E$8,12)/12))))</f>
        <v>0</v>
      </c>
      <c r="AR128" s="158">
        <f ca="1">IF($A128&gt;AR$112,0,IF($A128=AR$112,OFFSET(Inputs!$B$30,0,AR$112-1),OFFSET(Inputs!$B$30,0,$A128-1)*IF((AR$112-$A128+1)*12-Inputs!$E$8&lt;=0,1,IF(Inputs!$E$8&lt;=(AR$112-$A128)*12,0,MOD(Inputs!$E$8,12)/12))))</f>
        <v>0</v>
      </c>
      <c r="AS128" s="158">
        <f ca="1">IF($A128&gt;AS$112,0,IF($A128=AS$112,OFFSET(Inputs!$B$30,0,AS$112-1),OFFSET(Inputs!$B$30,0,$A128-1)*IF((AS$112-$A128+1)*12-Inputs!$E$8&lt;=0,1,IF(Inputs!$E$8&lt;=(AS$112-$A128)*12,0,MOD(Inputs!$E$8,12)/12))))</f>
        <v>0</v>
      </c>
      <c r="AT128" s="158">
        <f ca="1">IF($A128&gt;AT$112,0,IF($A128=AT$112,OFFSET(Inputs!$B$30,0,AT$112-1),OFFSET(Inputs!$B$30,0,$A128-1)*IF((AT$112-$A128+1)*12-Inputs!$E$8&lt;=0,1,IF(Inputs!$E$8&lt;=(AT$112-$A128)*12,0,MOD(Inputs!$E$8,12)/12))))</f>
        <v>0</v>
      </c>
      <c r="AU128" s="158">
        <f ca="1">IF($A128&gt;AU$112,0,IF($A128=AU$112,OFFSET(Inputs!$B$30,0,AU$112-1),OFFSET(Inputs!$B$30,0,$A128-1)*IF((AU$112-$A128+1)*12-Inputs!$E$8&lt;=0,1,IF(Inputs!$E$8&lt;=(AU$112-$A128)*12,0,MOD(Inputs!$E$8,12)/12))))</f>
        <v>0</v>
      </c>
      <c r="AV128" s="158">
        <f ca="1">IF($A128&gt;AV$112,0,IF($A128=AV$112,OFFSET(Inputs!$B$30,0,AV$112-1),OFFSET(Inputs!$B$30,0,$A128-1)*IF((AV$112-$A128+1)*12-Inputs!$E$8&lt;=0,1,IF(Inputs!$E$8&lt;=(AV$112-$A128)*12,0,MOD(Inputs!$E$8,12)/12))))</f>
        <v>0</v>
      </c>
      <c r="AW128" s="158">
        <f ca="1">IF($A128&gt;AW$112,0,IF($A128=AW$112,OFFSET(Inputs!$B$30,0,AW$112-1),OFFSET(Inputs!$B$30,0,$A128-1)*IF((AW$112-$A128+1)*12-Inputs!$E$8&lt;=0,1,IF(Inputs!$E$8&lt;=(AW$112-$A128)*12,0,MOD(Inputs!$E$8,12)/12))))</f>
        <v>0</v>
      </c>
      <c r="AX128" s="158">
        <f ca="1">IF($A128&gt;AX$112,0,IF($A128=AX$112,OFFSET(Inputs!$B$30,0,AX$112-1),OFFSET(Inputs!$B$30,0,$A128-1)*IF((AX$112-$A128+1)*12-Inputs!$E$8&lt;=0,1,IF(Inputs!$E$8&lt;=(AX$112-$A128)*12,0,MOD(Inputs!$E$8,12)/12))))</f>
        <v>0</v>
      </c>
      <c r="AY128" s="158">
        <f ca="1">IF($A128&gt;AY$112,0,IF($A128=AY$112,OFFSET(Inputs!$B$30,0,AY$112-1),OFFSET(Inputs!$B$30,0,$A128-1)*IF((AY$112-$A128+1)*12-Inputs!$E$8&lt;=0,1,IF(Inputs!$E$8&lt;=(AY$112-$A128)*12,0,MOD(Inputs!$E$8,12)/12))))</f>
        <v>0</v>
      </c>
      <c r="AZ128" s="139"/>
      <c r="BA128" s="139"/>
    </row>
    <row r="129" spans="1:53" s="286" customFormat="1" outlineLevel="1">
      <c r="A129" s="886">
        <v>17</v>
      </c>
      <c r="B129" s="158">
        <f ca="1">IF($A129&gt;B$112,0,IF($A129=B$112,OFFSET(Inputs!$B$30,0,B$112-1),OFFSET(Inputs!$B$30,0,$A129-1)*IF((B$112-$A129+1)*12-Inputs!$E$8&lt;=0,1,IF(Inputs!$E$8&lt;=(B$112-$A129)*12,0,MOD(Inputs!$E$8,12)/12))))</f>
        <v>0</v>
      </c>
      <c r="C129" s="158">
        <f ca="1">IF($A129&gt;C$112,0,IF($A129=C$112,OFFSET(Inputs!$B$30,0,C$112-1),OFFSET(Inputs!$B$30,0,$A129-1)*IF((C$112-$A129+1)*12-Inputs!$E$8&lt;=0,1,IF(Inputs!$E$8&lt;=(C$112-$A129)*12,0,MOD(Inputs!$E$8,12)/12))))</f>
        <v>0</v>
      </c>
      <c r="D129" s="158">
        <f ca="1">IF($A129&gt;D$112,0,IF($A129=D$112,OFFSET(Inputs!$B$30,0,D$112-1),OFFSET(Inputs!$B$30,0,$A129-1)*IF((D$112-$A129+1)*12-Inputs!$E$8&lt;=0,1,IF(Inputs!$E$8&lt;=(D$112-$A129)*12,0,MOD(Inputs!$E$8,12)/12))))</f>
        <v>0</v>
      </c>
      <c r="E129" s="158">
        <f ca="1">IF($A129&gt;E$112,0,IF($A129=E$112,OFFSET(Inputs!$B$30,0,E$112-1),OFFSET(Inputs!$B$30,0,$A129-1)*IF((E$112-$A129+1)*12-Inputs!$E$8&lt;=0,1,IF(Inputs!$E$8&lt;=(E$112-$A129)*12,0,MOD(Inputs!$E$8,12)/12))))</f>
        <v>0</v>
      </c>
      <c r="F129" s="158">
        <f ca="1">IF($A129&gt;F$112,0,IF($A129=F$112,OFFSET(Inputs!$B$30,0,F$112-1),OFFSET(Inputs!$B$30,0,$A129-1)*IF((F$112-$A129+1)*12-Inputs!$E$8&lt;=0,1,IF(Inputs!$E$8&lt;=(F$112-$A129)*12,0,MOD(Inputs!$E$8,12)/12))))</f>
        <v>0</v>
      </c>
      <c r="G129" s="158">
        <f ca="1">IF($A129&gt;G$112,0,IF($A129=G$112,OFFSET(Inputs!$B$30,0,G$112-1),OFFSET(Inputs!$B$30,0,$A129-1)*IF((G$112-$A129+1)*12-Inputs!$E$8&lt;=0,1,IF(Inputs!$E$8&lt;=(G$112-$A129)*12,0,MOD(Inputs!$E$8,12)/12))))</f>
        <v>0</v>
      </c>
      <c r="H129" s="158">
        <f ca="1">IF($A129&gt;H$112,0,IF($A129=H$112,OFFSET(Inputs!$B$30,0,H$112-1),OFFSET(Inputs!$B$30,0,$A129-1)*IF((H$112-$A129+1)*12-Inputs!$E$8&lt;=0,1,IF(Inputs!$E$8&lt;=(H$112-$A129)*12,0,MOD(Inputs!$E$8,12)/12))))</f>
        <v>0</v>
      </c>
      <c r="I129" s="158">
        <f ca="1">IF($A129&gt;I$112,0,IF($A129=I$112,OFFSET(Inputs!$B$30,0,I$112-1),OFFSET(Inputs!$B$30,0,$A129-1)*IF((I$112-$A129+1)*12-Inputs!$E$8&lt;=0,1,IF(Inputs!$E$8&lt;=(I$112-$A129)*12,0,MOD(Inputs!$E$8,12)/12))))</f>
        <v>0</v>
      </c>
      <c r="J129" s="158">
        <f ca="1">IF($A129&gt;J$112,0,IF($A129=J$112,OFFSET(Inputs!$B$30,0,J$112-1),OFFSET(Inputs!$B$30,0,$A129-1)*IF((J$112-$A129+1)*12-Inputs!$E$8&lt;=0,1,IF(Inputs!$E$8&lt;=(J$112-$A129)*12,0,MOD(Inputs!$E$8,12)/12))))</f>
        <v>0</v>
      </c>
      <c r="K129" s="158">
        <f ca="1">IF($A129&gt;K$112,0,IF($A129=K$112,OFFSET(Inputs!$B$30,0,K$112-1),OFFSET(Inputs!$B$30,0,$A129-1)*IF((K$112-$A129+1)*12-Inputs!$E$8&lt;=0,1,IF(Inputs!$E$8&lt;=(K$112-$A129)*12,0,MOD(Inputs!$E$8,12)/12))))</f>
        <v>0</v>
      </c>
      <c r="L129" s="158">
        <f ca="1">IF($A129&gt;L$112,0,IF($A129=L$112,OFFSET(Inputs!$B$30,0,L$112-1),OFFSET(Inputs!$B$30,0,$A129-1)*IF((L$112-$A129+1)*12-Inputs!$E$8&lt;=0,1,IF(Inputs!$E$8&lt;=(L$112-$A129)*12,0,MOD(Inputs!$E$8,12)/12))))</f>
        <v>0</v>
      </c>
      <c r="M129" s="158">
        <f ca="1">IF($A129&gt;M$112,0,IF($A129=M$112,OFFSET(Inputs!$B$30,0,M$112-1),OFFSET(Inputs!$B$30,0,$A129-1)*IF((M$112-$A129+1)*12-Inputs!$E$8&lt;=0,1,IF(Inputs!$E$8&lt;=(M$112-$A129)*12,0,MOD(Inputs!$E$8,12)/12))))</f>
        <v>0</v>
      </c>
      <c r="N129" s="158">
        <f ca="1">IF($A129&gt;N$112,0,IF($A129=N$112,OFFSET(Inputs!$B$30,0,N$112-1),OFFSET(Inputs!$B$30,0,$A129-1)*IF((N$112-$A129+1)*12-Inputs!$E$8&lt;=0,1,IF(Inputs!$E$8&lt;=(N$112-$A129)*12,0,MOD(Inputs!$E$8,12)/12))))</f>
        <v>0</v>
      </c>
      <c r="O129" s="158">
        <f ca="1">IF($A129&gt;O$112,0,IF($A129=O$112,OFFSET(Inputs!$B$30,0,O$112-1),OFFSET(Inputs!$B$30,0,$A129-1)*IF((O$112-$A129+1)*12-Inputs!$E$8&lt;=0,1,IF(Inputs!$E$8&lt;=(O$112-$A129)*12,0,MOD(Inputs!$E$8,12)/12))))</f>
        <v>0</v>
      </c>
      <c r="P129" s="158">
        <f ca="1">IF($A129&gt;P$112,0,IF($A129=P$112,OFFSET(Inputs!$B$30,0,P$112-1),OFFSET(Inputs!$B$30,0,$A129-1)*IF((P$112-$A129+1)*12-Inputs!$E$8&lt;=0,1,IF(Inputs!$E$8&lt;=(P$112-$A129)*12,0,MOD(Inputs!$E$8,12)/12))))</f>
        <v>0</v>
      </c>
      <c r="Q129" s="158">
        <f ca="1">IF($A129&gt;Q$112,0,IF($A129=Q$112,OFFSET(Inputs!$B$30,0,Q$112-1),OFFSET(Inputs!$B$30,0,$A129-1)*IF((Q$112-$A129+1)*12-Inputs!$E$8&lt;=0,1,IF(Inputs!$E$8&lt;=(Q$112-$A129)*12,0,MOD(Inputs!$E$8,12)/12))))</f>
        <v>0</v>
      </c>
      <c r="R129" s="158">
        <f ca="1">IF($A129&gt;R$112,0,IF($A129=R$112,OFFSET(Inputs!$B$30,0,R$112-1),OFFSET(Inputs!$B$30,0,$A129-1)*IF((R$112-$A129+1)*12-Inputs!$E$8&lt;=0,1,IF(Inputs!$E$8&lt;=(R$112-$A129)*12,0,MOD(Inputs!$E$8,12)/12))))</f>
        <v>0</v>
      </c>
      <c r="S129" s="158">
        <f ca="1">IF($A129&gt;S$112,0,IF($A129=S$112,OFFSET(Inputs!$B$30,0,S$112-1),OFFSET(Inputs!$B$30,0,$A129-1)*IF((S$112-$A129+1)*12-Inputs!$E$8&lt;=0,1,IF(Inputs!$E$8&lt;=(S$112-$A129)*12,0,MOD(Inputs!$E$8,12)/12))))</f>
        <v>0</v>
      </c>
      <c r="T129" s="158">
        <f ca="1">IF($A129&gt;T$112,0,IF($A129=T$112,OFFSET(Inputs!$B$30,0,T$112-1),OFFSET(Inputs!$B$30,0,$A129-1)*IF((T$112-$A129+1)*12-Inputs!$E$8&lt;=0,1,IF(Inputs!$E$8&lt;=(T$112-$A129)*12,0,MOD(Inputs!$E$8,12)/12))))</f>
        <v>0</v>
      </c>
      <c r="U129" s="158">
        <f ca="1">IF($A129&gt;U$112,0,IF($A129=U$112,OFFSET(Inputs!$B$30,0,U$112-1),OFFSET(Inputs!$B$30,0,$A129-1)*IF((U$112-$A129+1)*12-Inputs!$E$8&lt;=0,1,IF(Inputs!$E$8&lt;=(U$112-$A129)*12,0,MOD(Inputs!$E$8,12)/12))))</f>
        <v>0</v>
      </c>
      <c r="V129" s="158">
        <f ca="1">IF($A129&gt;V$112,0,IF($A129=V$112,OFFSET(Inputs!$B$30,0,V$112-1),OFFSET(Inputs!$B$30,0,$A129-1)*IF((V$112-$A129+1)*12-Inputs!$E$8&lt;=0,1,IF(Inputs!$E$8&lt;=(V$112-$A129)*12,0,MOD(Inputs!$E$8,12)/12))))</f>
        <v>0</v>
      </c>
      <c r="W129" s="158">
        <f ca="1">IF($A129&gt;W$112,0,IF($A129=W$112,OFFSET(Inputs!$B$30,0,W$112-1),OFFSET(Inputs!$B$30,0,$A129-1)*IF((W$112-$A129+1)*12-Inputs!$E$8&lt;=0,1,IF(Inputs!$E$8&lt;=(W$112-$A129)*12,0,MOD(Inputs!$E$8,12)/12))))</f>
        <v>0</v>
      </c>
      <c r="X129" s="158">
        <f ca="1">IF($A129&gt;X$112,0,IF($A129=X$112,OFFSET(Inputs!$B$30,0,X$112-1),OFFSET(Inputs!$B$30,0,$A129-1)*IF((X$112-$A129+1)*12-Inputs!$E$8&lt;=0,1,IF(Inputs!$E$8&lt;=(X$112-$A129)*12,0,MOD(Inputs!$E$8,12)/12))))</f>
        <v>0</v>
      </c>
      <c r="Y129" s="158">
        <f ca="1">IF($A129&gt;Y$112,0,IF($A129=Y$112,OFFSET(Inputs!$B$30,0,Y$112-1),OFFSET(Inputs!$B$30,0,$A129-1)*IF((Y$112-$A129+1)*12-Inputs!$E$8&lt;=0,1,IF(Inputs!$E$8&lt;=(Y$112-$A129)*12,0,MOD(Inputs!$E$8,12)/12))))</f>
        <v>0</v>
      </c>
      <c r="Z129" s="158">
        <f ca="1">IF($A129&gt;Z$112,0,IF($A129=Z$112,OFFSET(Inputs!$B$30,0,Z$112-1),OFFSET(Inputs!$B$30,0,$A129-1)*IF((Z$112-$A129+1)*12-Inputs!$E$8&lt;=0,1,IF(Inputs!$E$8&lt;=(Z$112-$A129)*12,0,MOD(Inputs!$E$8,12)/12))))</f>
        <v>0</v>
      </c>
      <c r="AA129" s="158">
        <f ca="1">IF($A129&gt;AA$112,0,IF($A129=AA$112,OFFSET(Inputs!$B$30,0,AA$112-1),OFFSET(Inputs!$B$30,0,$A129-1)*IF((AA$112-$A129+1)*12-Inputs!$E$8&lt;=0,1,IF(Inputs!$E$8&lt;=(AA$112-$A129)*12,0,MOD(Inputs!$E$8,12)/12))))</f>
        <v>0</v>
      </c>
      <c r="AB129" s="158">
        <f ca="1">IF($A129&gt;AB$112,0,IF($A129=AB$112,OFFSET(Inputs!$B$30,0,AB$112-1),OFFSET(Inputs!$B$30,0,$A129-1)*IF((AB$112-$A129+1)*12-Inputs!$E$8&lt;=0,1,IF(Inputs!$E$8&lt;=(AB$112-$A129)*12,0,MOD(Inputs!$E$8,12)/12))))</f>
        <v>0</v>
      </c>
      <c r="AC129" s="158">
        <f ca="1">IF($A129&gt;AC$112,0,IF($A129=AC$112,OFFSET(Inputs!$B$30,0,AC$112-1),OFFSET(Inputs!$B$30,0,$A129-1)*IF((AC$112-$A129+1)*12-Inputs!$E$8&lt;=0,1,IF(Inputs!$E$8&lt;=(AC$112-$A129)*12,0,MOD(Inputs!$E$8,12)/12))))</f>
        <v>0</v>
      </c>
      <c r="AD129" s="158">
        <f ca="1">IF($A129&gt;AD$112,0,IF($A129=AD$112,OFFSET(Inputs!$B$30,0,AD$112-1),OFFSET(Inputs!$B$30,0,$A129-1)*IF((AD$112-$A129+1)*12-Inputs!$E$8&lt;=0,1,IF(Inputs!$E$8&lt;=(AD$112-$A129)*12,0,MOD(Inputs!$E$8,12)/12))))</f>
        <v>0</v>
      </c>
      <c r="AE129" s="158">
        <f ca="1">IF($A129&gt;AE$112,0,IF($A129=AE$112,OFFSET(Inputs!$B$30,0,AE$112-1),OFFSET(Inputs!$B$30,0,$A129-1)*IF((AE$112-$A129+1)*12-Inputs!$E$8&lt;=0,1,IF(Inputs!$E$8&lt;=(AE$112-$A129)*12,0,MOD(Inputs!$E$8,12)/12))))</f>
        <v>0</v>
      </c>
      <c r="AF129" s="158">
        <f ca="1">IF($A129&gt;AF$112,0,IF($A129=AF$112,OFFSET(Inputs!$B$30,0,AF$112-1),OFFSET(Inputs!$B$30,0,$A129-1)*IF((AF$112-$A129+1)*12-Inputs!$E$8&lt;=0,1,IF(Inputs!$E$8&lt;=(AF$112-$A129)*12,0,MOD(Inputs!$E$8,12)/12))))</f>
        <v>0</v>
      </c>
      <c r="AG129" s="158">
        <f ca="1">IF($A129&gt;AG$112,0,IF($A129=AG$112,OFFSET(Inputs!$B$30,0,AG$112-1),OFFSET(Inputs!$B$30,0,$A129-1)*IF((AG$112-$A129+1)*12-Inputs!$E$8&lt;=0,1,IF(Inputs!$E$8&lt;=(AG$112-$A129)*12,0,MOD(Inputs!$E$8,12)/12))))</f>
        <v>0</v>
      </c>
      <c r="AH129" s="158">
        <f ca="1">IF($A129&gt;AH$112,0,IF($A129=AH$112,OFFSET(Inputs!$B$30,0,AH$112-1),OFFSET(Inputs!$B$30,0,$A129-1)*IF((AH$112-$A129+1)*12-Inputs!$E$8&lt;=0,1,IF(Inputs!$E$8&lt;=(AH$112-$A129)*12,0,MOD(Inputs!$E$8,12)/12))))</f>
        <v>0</v>
      </c>
      <c r="AI129" s="158">
        <f ca="1">IF($A129&gt;AI$112,0,IF($A129=AI$112,OFFSET(Inputs!$B$30,0,AI$112-1),OFFSET(Inputs!$B$30,0,$A129-1)*IF((AI$112-$A129+1)*12-Inputs!$E$8&lt;=0,1,IF(Inputs!$E$8&lt;=(AI$112-$A129)*12,0,MOD(Inputs!$E$8,12)/12))))</f>
        <v>0</v>
      </c>
      <c r="AJ129" s="158">
        <f ca="1">IF($A129&gt;AJ$112,0,IF($A129=AJ$112,OFFSET(Inputs!$B$30,0,AJ$112-1),OFFSET(Inputs!$B$30,0,$A129-1)*IF((AJ$112-$A129+1)*12-Inputs!$E$8&lt;=0,1,IF(Inputs!$E$8&lt;=(AJ$112-$A129)*12,0,MOD(Inputs!$E$8,12)/12))))</f>
        <v>0</v>
      </c>
      <c r="AK129" s="158">
        <f ca="1">IF($A129&gt;AK$112,0,IF($A129=AK$112,OFFSET(Inputs!$B$30,0,AK$112-1),OFFSET(Inputs!$B$30,0,$A129-1)*IF((AK$112-$A129+1)*12-Inputs!$E$8&lt;=0,1,IF(Inputs!$E$8&lt;=(AK$112-$A129)*12,0,MOD(Inputs!$E$8,12)/12))))</f>
        <v>0</v>
      </c>
      <c r="AL129" s="158">
        <f ca="1">IF($A129&gt;AL$112,0,IF($A129=AL$112,OFFSET(Inputs!$B$30,0,AL$112-1),OFFSET(Inputs!$B$30,0,$A129-1)*IF((AL$112-$A129+1)*12-Inputs!$E$8&lt;=0,1,IF(Inputs!$E$8&lt;=(AL$112-$A129)*12,0,MOD(Inputs!$E$8,12)/12))))</f>
        <v>0</v>
      </c>
      <c r="AM129" s="158">
        <f ca="1">IF($A129&gt;AM$112,0,IF($A129=AM$112,OFFSET(Inputs!$B$30,0,AM$112-1),OFFSET(Inputs!$B$30,0,$A129-1)*IF((AM$112-$A129+1)*12-Inputs!$E$8&lt;=0,1,IF(Inputs!$E$8&lt;=(AM$112-$A129)*12,0,MOD(Inputs!$E$8,12)/12))))</f>
        <v>0</v>
      </c>
      <c r="AN129" s="158">
        <f ca="1">IF($A129&gt;AN$112,0,IF($A129=AN$112,OFFSET(Inputs!$B$30,0,AN$112-1),OFFSET(Inputs!$B$30,0,$A129-1)*IF((AN$112-$A129+1)*12-Inputs!$E$8&lt;=0,1,IF(Inputs!$E$8&lt;=(AN$112-$A129)*12,0,MOD(Inputs!$E$8,12)/12))))</f>
        <v>0</v>
      </c>
      <c r="AO129" s="158">
        <f ca="1">IF($A129&gt;AO$112,0,IF($A129=AO$112,OFFSET(Inputs!$B$30,0,AO$112-1),OFFSET(Inputs!$B$30,0,$A129-1)*IF((AO$112-$A129+1)*12-Inputs!$E$8&lt;=0,1,IF(Inputs!$E$8&lt;=(AO$112-$A129)*12,0,MOD(Inputs!$E$8,12)/12))))</f>
        <v>0</v>
      </c>
      <c r="AP129" s="158">
        <f ca="1">IF($A129&gt;AP$112,0,IF($A129=AP$112,OFFSET(Inputs!$B$30,0,AP$112-1),OFFSET(Inputs!$B$30,0,$A129-1)*IF((AP$112-$A129+1)*12-Inputs!$E$8&lt;=0,1,IF(Inputs!$E$8&lt;=(AP$112-$A129)*12,0,MOD(Inputs!$E$8,12)/12))))</f>
        <v>0</v>
      </c>
      <c r="AQ129" s="158">
        <f ca="1">IF($A129&gt;AQ$112,0,IF($A129=AQ$112,OFFSET(Inputs!$B$30,0,AQ$112-1),OFFSET(Inputs!$B$30,0,$A129-1)*IF((AQ$112-$A129+1)*12-Inputs!$E$8&lt;=0,1,IF(Inputs!$E$8&lt;=(AQ$112-$A129)*12,0,MOD(Inputs!$E$8,12)/12))))</f>
        <v>0</v>
      </c>
      <c r="AR129" s="158">
        <f ca="1">IF($A129&gt;AR$112,0,IF($A129=AR$112,OFFSET(Inputs!$B$30,0,AR$112-1),OFFSET(Inputs!$B$30,0,$A129-1)*IF((AR$112-$A129+1)*12-Inputs!$E$8&lt;=0,1,IF(Inputs!$E$8&lt;=(AR$112-$A129)*12,0,MOD(Inputs!$E$8,12)/12))))</f>
        <v>0</v>
      </c>
      <c r="AS129" s="158">
        <f ca="1">IF($A129&gt;AS$112,0,IF($A129=AS$112,OFFSET(Inputs!$B$30,0,AS$112-1),OFFSET(Inputs!$B$30,0,$A129-1)*IF((AS$112-$A129+1)*12-Inputs!$E$8&lt;=0,1,IF(Inputs!$E$8&lt;=(AS$112-$A129)*12,0,MOD(Inputs!$E$8,12)/12))))</f>
        <v>0</v>
      </c>
      <c r="AT129" s="158">
        <f ca="1">IF($A129&gt;AT$112,0,IF($A129=AT$112,OFFSET(Inputs!$B$30,0,AT$112-1),OFFSET(Inputs!$B$30,0,$A129-1)*IF((AT$112-$A129+1)*12-Inputs!$E$8&lt;=0,1,IF(Inputs!$E$8&lt;=(AT$112-$A129)*12,0,MOD(Inputs!$E$8,12)/12))))</f>
        <v>0</v>
      </c>
      <c r="AU129" s="158">
        <f ca="1">IF($A129&gt;AU$112,0,IF($A129=AU$112,OFFSET(Inputs!$B$30,0,AU$112-1),OFFSET(Inputs!$B$30,0,$A129-1)*IF((AU$112-$A129+1)*12-Inputs!$E$8&lt;=0,1,IF(Inputs!$E$8&lt;=(AU$112-$A129)*12,0,MOD(Inputs!$E$8,12)/12))))</f>
        <v>0</v>
      </c>
      <c r="AV129" s="158">
        <f ca="1">IF($A129&gt;AV$112,0,IF($A129=AV$112,OFFSET(Inputs!$B$30,0,AV$112-1),OFFSET(Inputs!$B$30,0,$A129-1)*IF((AV$112-$A129+1)*12-Inputs!$E$8&lt;=0,1,IF(Inputs!$E$8&lt;=(AV$112-$A129)*12,0,MOD(Inputs!$E$8,12)/12))))</f>
        <v>0</v>
      </c>
      <c r="AW129" s="158">
        <f ca="1">IF($A129&gt;AW$112,0,IF($A129=AW$112,OFFSET(Inputs!$B$30,0,AW$112-1),OFFSET(Inputs!$B$30,0,$A129-1)*IF((AW$112-$A129+1)*12-Inputs!$E$8&lt;=0,1,IF(Inputs!$E$8&lt;=(AW$112-$A129)*12,0,MOD(Inputs!$E$8,12)/12))))</f>
        <v>0</v>
      </c>
      <c r="AX129" s="158">
        <f ca="1">IF($A129&gt;AX$112,0,IF($A129=AX$112,OFFSET(Inputs!$B$30,0,AX$112-1),OFFSET(Inputs!$B$30,0,$A129-1)*IF((AX$112-$A129+1)*12-Inputs!$E$8&lt;=0,1,IF(Inputs!$E$8&lt;=(AX$112-$A129)*12,0,MOD(Inputs!$E$8,12)/12))))</f>
        <v>0</v>
      </c>
      <c r="AY129" s="158">
        <f ca="1">IF($A129&gt;AY$112,0,IF($A129=AY$112,OFFSET(Inputs!$B$30,0,AY$112-1),OFFSET(Inputs!$B$30,0,$A129-1)*IF((AY$112-$A129+1)*12-Inputs!$E$8&lt;=0,1,IF(Inputs!$E$8&lt;=(AY$112-$A129)*12,0,MOD(Inputs!$E$8,12)/12))))</f>
        <v>0</v>
      </c>
      <c r="AZ129" s="139"/>
      <c r="BA129" s="139"/>
    </row>
    <row r="130" spans="1:53" s="286" customFormat="1" outlineLevel="1">
      <c r="A130" s="886">
        <v>18</v>
      </c>
      <c r="B130" s="158">
        <f ca="1">IF($A130&gt;B$112,0,IF($A130=B$112,OFFSET(Inputs!$B$30,0,B$112-1),OFFSET(Inputs!$B$30,0,$A130-1)*IF((B$112-$A130+1)*12-Inputs!$E$8&lt;=0,1,IF(Inputs!$E$8&lt;=(B$112-$A130)*12,0,MOD(Inputs!$E$8,12)/12))))</f>
        <v>0</v>
      </c>
      <c r="C130" s="158">
        <f ca="1">IF($A130&gt;C$112,0,IF($A130=C$112,OFFSET(Inputs!$B$30,0,C$112-1),OFFSET(Inputs!$B$30,0,$A130-1)*IF((C$112-$A130+1)*12-Inputs!$E$8&lt;=0,1,IF(Inputs!$E$8&lt;=(C$112-$A130)*12,0,MOD(Inputs!$E$8,12)/12))))</f>
        <v>0</v>
      </c>
      <c r="D130" s="158">
        <f ca="1">IF($A130&gt;D$112,0,IF($A130=D$112,OFFSET(Inputs!$B$30,0,D$112-1),OFFSET(Inputs!$B$30,0,$A130-1)*IF((D$112-$A130+1)*12-Inputs!$E$8&lt;=0,1,IF(Inputs!$E$8&lt;=(D$112-$A130)*12,0,MOD(Inputs!$E$8,12)/12))))</f>
        <v>0</v>
      </c>
      <c r="E130" s="158">
        <f ca="1">IF($A130&gt;E$112,0,IF($A130=E$112,OFFSET(Inputs!$B$30,0,E$112-1),OFFSET(Inputs!$B$30,0,$A130-1)*IF((E$112-$A130+1)*12-Inputs!$E$8&lt;=0,1,IF(Inputs!$E$8&lt;=(E$112-$A130)*12,0,MOD(Inputs!$E$8,12)/12))))</f>
        <v>0</v>
      </c>
      <c r="F130" s="158">
        <f ca="1">IF($A130&gt;F$112,0,IF($A130=F$112,OFFSET(Inputs!$B$30,0,F$112-1),OFFSET(Inputs!$B$30,0,$A130-1)*IF((F$112-$A130+1)*12-Inputs!$E$8&lt;=0,1,IF(Inputs!$E$8&lt;=(F$112-$A130)*12,0,MOD(Inputs!$E$8,12)/12))))</f>
        <v>0</v>
      </c>
      <c r="G130" s="158">
        <f ca="1">IF($A130&gt;G$112,0,IF($A130=G$112,OFFSET(Inputs!$B$30,0,G$112-1),OFFSET(Inputs!$B$30,0,$A130-1)*IF((G$112-$A130+1)*12-Inputs!$E$8&lt;=0,1,IF(Inputs!$E$8&lt;=(G$112-$A130)*12,0,MOD(Inputs!$E$8,12)/12))))</f>
        <v>0</v>
      </c>
      <c r="H130" s="158">
        <f ca="1">IF($A130&gt;H$112,0,IF($A130=H$112,OFFSET(Inputs!$B$30,0,H$112-1),OFFSET(Inputs!$B$30,0,$A130-1)*IF((H$112-$A130+1)*12-Inputs!$E$8&lt;=0,1,IF(Inputs!$E$8&lt;=(H$112-$A130)*12,0,MOD(Inputs!$E$8,12)/12))))</f>
        <v>0</v>
      </c>
      <c r="I130" s="158">
        <f ca="1">IF($A130&gt;I$112,0,IF($A130=I$112,OFFSET(Inputs!$B$30,0,I$112-1),OFFSET(Inputs!$B$30,0,$A130-1)*IF((I$112-$A130+1)*12-Inputs!$E$8&lt;=0,1,IF(Inputs!$E$8&lt;=(I$112-$A130)*12,0,MOD(Inputs!$E$8,12)/12))))</f>
        <v>0</v>
      </c>
      <c r="J130" s="158">
        <f ca="1">IF($A130&gt;J$112,0,IF($A130=J$112,OFFSET(Inputs!$B$30,0,J$112-1),OFFSET(Inputs!$B$30,0,$A130-1)*IF((J$112-$A130+1)*12-Inputs!$E$8&lt;=0,1,IF(Inputs!$E$8&lt;=(J$112-$A130)*12,0,MOD(Inputs!$E$8,12)/12))))</f>
        <v>0</v>
      </c>
      <c r="K130" s="158">
        <f ca="1">IF($A130&gt;K$112,0,IF($A130=K$112,OFFSET(Inputs!$B$30,0,K$112-1),OFFSET(Inputs!$B$30,0,$A130-1)*IF((K$112-$A130+1)*12-Inputs!$E$8&lt;=0,1,IF(Inputs!$E$8&lt;=(K$112-$A130)*12,0,MOD(Inputs!$E$8,12)/12))))</f>
        <v>0</v>
      </c>
      <c r="L130" s="158">
        <f ca="1">IF($A130&gt;L$112,0,IF($A130=L$112,OFFSET(Inputs!$B$30,0,L$112-1),OFFSET(Inputs!$B$30,0,$A130-1)*IF((L$112-$A130+1)*12-Inputs!$E$8&lt;=0,1,IF(Inputs!$E$8&lt;=(L$112-$A130)*12,0,MOD(Inputs!$E$8,12)/12))))</f>
        <v>0</v>
      </c>
      <c r="M130" s="158">
        <f ca="1">IF($A130&gt;M$112,0,IF($A130=M$112,OFFSET(Inputs!$B$30,0,M$112-1),OFFSET(Inputs!$B$30,0,$A130-1)*IF((M$112-$A130+1)*12-Inputs!$E$8&lt;=0,1,IF(Inputs!$E$8&lt;=(M$112-$A130)*12,0,MOD(Inputs!$E$8,12)/12))))</f>
        <v>0</v>
      </c>
      <c r="N130" s="158">
        <f ca="1">IF($A130&gt;N$112,0,IF($A130=N$112,OFFSET(Inputs!$B$30,0,N$112-1),OFFSET(Inputs!$B$30,0,$A130-1)*IF((N$112-$A130+1)*12-Inputs!$E$8&lt;=0,1,IF(Inputs!$E$8&lt;=(N$112-$A130)*12,0,MOD(Inputs!$E$8,12)/12))))</f>
        <v>0</v>
      </c>
      <c r="O130" s="158">
        <f ca="1">IF($A130&gt;O$112,0,IF($A130=O$112,OFFSET(Inputs!$B$30,0,O$112-1),OFFSET(Inputs!$B$30,0,$A130-1)*IF((O$112-$A130+1)*12-Inputs!$E$8&lt;=0,1,IF(Inputs!$E$8&lt;=(O$112-$A130)*12,0,MOD(Inputs!$E$8,12)/12))))</f>
        <v>0</v>
      </c>
      <c r="P130" s="158">
        <f ca="1">IF($A130&gt;P$112,0,IF($A130=P$112,OFFSET(Inputs!$B$30,0,P$112-1),OFFSET(Inputs!$B$30,0,$A130-1)*IF((P$112-$A130+1)*12-Inputs!$E$8&lt;=0,1,IF(Inputs!$E$8&lt;=(P$112-$A130)*12,0,MOD(Inputs!$E$8,12)/12))))</f>
        <v>0</v>
      </c>
      <c r="Q130" s="158">
        <f ca="1">IF($A130&gt;Q$112,0,IF($A130=Q$112,OFFSET(Inputs!$B$30,0,Q$112-1),OFFSET(Inputs!$B$30,0,$A130-1)*IF((Q$112-$A130+1)*12-Inputs!$E$8&lt;=0,1,IF(Inputs!$E$8&lt;=(Q$112-$A130)*12,0,MOD(Inputs!$E$8,12)/12))))</f>
        <v>0</v>
      </c>
      <c r="R130" s="158">
        <f ca="1">IF($A130&gt;R$112,0,IF($A130=R$112,OFFSET(Inputs!$B$30,0,R$112-1),OFFSET(Inputs!$B$30,0,$A130-1)*IF((R$112-$A130+1)*12-Inputs!$E$8&lt;=0,1,IF(Inputs!$E$8&lt;=(R$112-$A130)*12,0,MOD(Inputs!$E$8,12)/12))))</f>
        <v>0</v>
      </c>
      <c r="S130" s="158">
        <f ca="1">IF($A130&gt;S$112,0,IF($A130=S$112,OFFSET(Inputs!$B$30,0,S$112-1),OFFSET(Inputs!$B$30,0,$A130-1)*IF((S$112-$A130+1)*12-Inputs!$E$8&lt;=0,1,IF(Inputs!$E$8&lt;=(S$112-$A130)*12,0,MOD(Inputs!$E$8,12)/12))))</f>
        <v>0</v>
      </c>
      <c r="T130" s="158">
        <f ca="1">IF($A130&gt;T$112,0,IF($A130=T$112,OFFSET(Inputs!$B$30,0,T$112-1),OFFSET(Inputs!$B$30,0,$A130-1)*IF((T$112-$A130+1)*12-Inputs!$E$8&lt;=0,1,IF(Inputs!$E$8&lt;=(T$112-$A130)*12,0,MOD(Inputs!$E$8,12)/12))))</f>
        <v>0</v>
      </c>
      <c r="U130" s="158">
        <f ca="1">IF($A130&gt;U$112,0,IF($A130=U$112,OFFSET(Inputs!$B$30,0,U$112-1),OFFSET(Inputs!$B$30,0,$A130-1)*IF((U$112-$A130+1)*12-Inputs!$E$8&lt;=0,1,IF(Inputs!$E$8&lt;=(U$112-$A130)*12,0,MOD(Inputs!$E$8,12)/12))))</f>
        <v>0</v>
      </c>
      <c r="V130" s="158">
        <f ca="1">IF($A130&gt;V$112,0,IF($A130=V$112,OFFSET(Inputs!$B$30,0,V$112-1),OFFSET(Inputs!$B$30,0,$A130-1)*IF((V$112-$A130+1)*12-Inputs!$E$8&lt;=0,1,IF(Inputs!$E$8&lt;=(V$112-$A130)*12,0,MOD(Inputs!$E$8,12)/12))))</f>
        <v>0</v>
      </c>
      <c r="W130" s="158">
        <f ca="1">IF($A130&gt;W$112,0,IF($A130=W$112,OFFSET(Inputs!$B$30,0,W$112-1),OFFSET(Inputs!$B$30,0,$A130-1)*IF((W$112-$A130+1)*12-Inputs!$E$8&lt;=0,1,IF(Inputs!$E$8&lt;=(W$112-$A130)*12,0,MOD(Inputs!$E$8,12)/12))))</f>
        <v>0</v>
      </c>
      <c r="X130" s="158">
        <f ca="1">IF($A130&gt;X$112,0,IF($A130=X$112,OFFSET(Inputs!$B$30,0,X$112-1),OFFSET(Inputs!$B$30,0,$A130-1)*IF((X$112-$A130+1)*12-Inputs!$E$8&lt;=0,1,IF(Inputs!$E$8&lt;=(X$112-$A130)*12,0,MOD(Inputs!$E$8,12)/12))))</f>
        <v>0</v>
      </c>
      <c r="Y130" s="158">
        <f ca="1">IF($A130&gt;Y$112,0,IF($A130=Y$112,OFFSET(Inputs!$B$30,0,Y$112-1),OFFSET(Inputs!$B$30,0,$A130-1)*IF((Y$112-$A130+1)*12-Inputs!$E$8&lt;=0,1,IF(Inputs!$E$8&lt;=(Y$112-$A130)*12,0,MOD(Inputs!$E$8,12)/12))))</f>
        <v>0</v>
      </c>
      <c r="Z130" s="158">
        <f ca="1">IF($A130&gt;Z$112,0,IF($A130=Z$112,OFFSET(Inputs!$B$30,0,Z$112-1),OFFSET(Inputs!$B$30,0,$A130-1)*IF((Z$112-$A130+1)*12-Inputs!$E$8&lt;=0,1,IF(Inputs!$E$8&lt;=(Z$112-$A130)*12,0,MOD(Inputs!$E$8,12)/12))))</f>
        <v>0</v>
      </c>
      <c r="AA130" s="158">
        <f ca="1">IF($A130&gt;AA$112,0,IF($A130=AA$112,OFFSET(Inputs!$B$30,0,AA$112-1),OFFSET(Inputs!$B$30,0,$A130-1)*IF((AA$112-$A130+1)*12-Inputs!$E$8&lt;=0,1,IF(Inputs!$E$8&lt;=(AA$112-$A130)*12,0,MOD(Inputs!$E$8,12)/12))))</f>
        <v>0</v>
      </c>
      <c r="AB130" s="158">
        <f ca="1">IF($A130&gt;AB$112,0,IF($A130=AB$112,OFFSET(Inputs!$B$30,0,AB$112-1),OFFSET(Inputs!$B$30,0,$A130-1)*IF((AB$112-$A130+1)*12-Inputs!$E$8&lt;=0,1,IF(Inputs!$E$8&lt;=(AB$112-$A130)*12,0,MOD(Inputs!$E$8,12)/12))))</f>
        <v>0</v>
      </c>
      <c r="AC130" s="158">
        <f ca="1">IF($A130&gt;AC$112,0,IF($A130=AC$112,OFFSET(Inputs!$B$30,0,AC$112-1),OFFSET(Inputs!$B$30,0,$A130-1)*IF((AC$112-$A130+1)*12-Inputs!$E$8&lt;=0,1,IF(Inputs!$E$8&lt;=(AC$112-$A130)*12,0,MOD(Inputs!$E$8,12)/12))))</f>
        <v>0</v>
      </c>
      <c r="AD130" s="158">
        <f ca="1">IF($A130&gt;AD$112,0,IF($A130=AD$112,OFFSET(Inputs!$B$30,0,AD$112-1),OFFSET(Inputs!$B$30,0,$A130-1)*IF((AD$112-$A130+1)*12-Inputs!$E$8&lt;=0,1,IF(Inputs!$E$8&lt;=(AD$112-$A130)*12,0,MOD(Inputs!$E$8,12)/12))))</f>
        <v>0</v>
      </c>
      <c r="AE130" s="158">
        <f ca="1">IF($A130&gt;AE$112,0,IF($A130=AE$112,OFFSET(Inputs!$B$30,0,AE$112-1),OFFSET(Inputs!$B$30,0,$A130-1)*IF((AE$112-$A130+1)*12-Inputs!$E$8&lt;=0,1,IF(Inputs!$E$8&lt;=(AE$112-$A130)*12,0,MOD(Inputs!$E$8,12)/12))))</f>
        <v>0</v>
      </c>
      <c r="AF130" s="158">
        <f ca="1">IF($A130&gt;AF$112,0,IF($A130=AF$112,OFFSET(Inputs!$B$30,0,AF$112-1),OFFSET(Inputs!$B$30,0,$A130-1)*IF((AF$112-$A130+1)*12-Inputs!$E$8&lt;=0,1,IF(Inputs!$E$8&lt;=(AF$112-$A130)*12,0,MOD(Inputs!$E$8,12)/12))))</f>
        <v>0</v>
      </c>
      <c r="AG130" s="158">
        <f ca="1">IF($A130&gt;AG$112,0,IF($A130=AG$112,OFFSET(Inputs!$B$30,0,AG$112-1),OFFSET(Inputs!$B$30,0,$A130-1)*IF((AG$112-$A130+1)*12-Inputs!$E$8&lt;=0,1,IF(Inputs!$E$8&lt;=(AG$112-$A130)*12,0,MOD(Inputs!$E$8,12)/12))))</f>
        <v>0</v>
      </c>
      <c r="AH130" s="158">
        <f ca="1">IF($A130&gt;AH$112,0,IF($A130=AH$112,OFFSET(Inputs!$B$30,0,AH$112-1),OFFSET(Inputs!$B$30,0,$A130-1)*IF((AH$112-$A130+1)*12-Inputs!$E$8&lt;=0,1,IF(Inputs!$E$8&lt;=(AH$112-$A130)*12,0,MOD(Inputs!$E$8,12)/12))))</f>
        <v>0</v>
      </c>
      <c r="AI130" s="158">
        <f ca="1">IF($A130&gt;AI$112,0,IF($A130=AI$112,OFFSET(Inputs!$B$30,0,AI$112-1),OFFSET(Inputs!$B$30,0,$A130-1)*IF((AI$112-$A130+1)*12-Inputs!$E$8&lt;=0,1,IF(Inputs!$E$8&lt;=(AI$112-$A130)*12,0,MOD(Inputs!$E$8,12)/12))))</f>
        <v>0</v>
      </c>
      <c r="AJ130" s="158">
        <f ca="1">IF($A130&gt;AJ$112,0,IF($A130=AJ$112,OFFSET(Inputs!$B$30,0,AJ$112-1),OFFSET(Inputs!$B$30,0,$A130-1)*IF((AJ$112-$A130+1)*12-Inputs!$E$8&lt;=0,1,IF(Inputs!$E$8&lt;=(AJ$112-$A130)*12,0,MOD(Inputs!$E$8,12)/12))))</f>
        <v>0</v>
      </c>
      <c r="AK130" s="158">
        <f ca="1">IF($A130&gt;AK$112,0,IF($A130=AK$112,OFFSET(Inputs!$B$30,0,AK$112-1),OFFSET(Inputs!$B$30,0,$A130-1)*IF((AK$112-$A130+1)*12-Inputs!$E$8&lt;=0,1,IF(Inputs!$E$8&lt;=(AK$112-$A130)*12,0,MOD(Inputs!$E$8,12)/12))))</f>
        <v>0</v>
      </c>
      <c r="AL130" s="158">
        <f ca="1">IF($A130&gt;AL$112,0,IF($A130=AL$112,OFFSET(Inputs!$B$30,0,AL$112-1),OFFSET(Inputs!$B$30,0,$A130-1)*IF((AL$112-$A130+1)*12-Inputs!$E$8&lt;=0,1,IF(Inputs!$E$8&lt;=(AL$112-$A130)*12,0,MOD(Inputs!$E$8,12)/12))))</f>
        <v>0</v>
      </c>
      <c r="AM130" s="158">
        <f ca="1">IF($A130&gt;AM$112,0,IF($A130=AM$112,OFFSET(Inputs!$B$30,0,AM$112-1),OFFSET(Inputs!$B$30,0,$A130-1)*IF((AM$112-$A130+1)*12-Inputs!$E$8&lt;=0,1,IF(Inputs!$E$8&lt;=(AM$112-$A130)*12,0,MOD(Inputs!$E$8,12)/12))))</f>
        <v>0</v>
      </c>
      <c r="AN130" s="158">
        <f ca="1">IF($A130&gt;AN$112,0,IF($A130=AN$112,OFFSET(Inputs!$B$30,0,AN$112-1),OFFSET(Inputs!$B$30,0,$A130-1)*IF((AN$112-$A130+1)*12-Inputs!$E$8&lt;=0,1,IF(Inputs!$E$8&lt;=(AN$112-$A130)*12,0,MOD(Inputs!$E$8,12)/12))))</f>
        <v>0</v>
      </c>
      <c r="AO130" s="158">
        <f ca="1">IF($A130&gt;AO$112,0,IF($A130=AO$112,OFFSET(Inputs!$B$30,0,AO$112-1),OFFSET(Inputs!$B$30,0,$A130-1)*IF((AO$112-$A130+1)*12-Inputs!$E$8&lt;=0,1,IF(Inputs!$E$8&lt;=(AO$112-$A130)*12,0,MOD(Inputs!$E$8,12)/12))))</f>
        <v>0</v>
      </c>
      <c r="AP130" s="158">
        <f ca="1">IF($A130&gt;AP$112,0,IF($A130=AP$112,OFFSET(Inputs!$B$30,0,AP$112-1),OFFSET(Inputs!$B$30,0,$A130-1)*IF((AP$112-$A130+1)*12-Inputs!$E$8&lt;=0,1,IF(Inputs!$E$8&lt;=(AP$112-$A130)*12,0,MOD(Inputs!$E$8,12)/12))))</f>
        <v>0</v>
      </c>
      <c r="AQ130" s="158">
        <f ca="1">IF($A130&gt;AQ$112,0,IF($A130=AQ$112,OFFSET(Inputs!$B$30,0,AQ$112-1),OFFSET(Inputs!$B$30,0,$A130-1)*IF((AQ$112-$A130+1)*12-Inputs!$E$8&lt;=0,1,IF(Inputs!$E$8&lt;=(AQ$112-$A130)*12,0,MOD(Inputs!$E$8,12)/12))))</f>
        <v>0</v>
      </c>
      <c r="AR130" s="158">
        <f ca="1">IF($A130&gt;AR$112,0,IF($A130=AR$112,OFFSET(Inputs!$B$30,0,AR$112-1),OFFSET(Inputs!$B$30,0,$A130-1)*IF((AR$112-$A130+1)*12-Inputs!$E$8&lt;=0,1,IF(Inputs!$E$8&lt;=(AR$112-$A130)*12,0,MOD(Inputs!$E$8,12)/12))))</f>
        <v>0</v>
      </c>
      <c r="AS130" s="158">
        <f ca="1">IF($A130&gt;AS$112,0,IF($A130=AS$112,OFFSET(Inputs!$B$30,0,AS$112-1),OFFSET(Inputs!$B$30,0,$A130-1)*IF((AS$112-$A130+1)*12-Inputs!$E$8&lt;=0,1,IF(Inputs!$E$8&lt;=(AS$112-$A130)*12,0,MOD(Inputs!$E$8,12)/12))))</f>
        <v>0</v>
      </c>
      <c r="AT130" s="158">
        <f ca="1">IF($A130&gt;AT$112,0,IF($A130=AT$112,OFFSET(Inputs!$B$30,0,AT$112-1),OFFSET(Inputs!$B$30,0,$A130-1)*IF((AT$112-$A130+1)*12-Inputs!$E$8&lt;=0,1,IF(Inputs!$E$8&lt;=(AT$112-$A130)*12,0,MOD(Inputs!$E$8,12)/12))))</f>
        <v>0</v>
      </c>
      <c r="AU130" s="158">
        <f ca="1">IF($A130&gt;AU$112,0,IF($A130=AU$112,OFFSET(Inputs!$B$30,0,AU$112-1),OFFSET(Inputs!$B$30,0,$A130-1)*IF((AU$112-$A130+1)*12-Inputs!$E$8&lt;=0,1,IF(Inputs!$E$8&lt;=(AU$112-$A130)*12,0,MOD(Inputs!$E$8,12)/12))))</f>
        <v>0</v>
      </c>
      <c r="AV130" s="158">
        <f ca="1">IF($A130&gt;AV$112,0,IF($A130=AV$112,OFFSET(Inputs!$B$30,0,AV$112-1),OFFSET(Inputs!$B$30,0,$A130-1)*IF((AV$112-$A130+1)*12-Inputs!$E$8&lt;=0,1,IF(Inputs!$E$8&lt;=(AV$112-$A130)*12,0,MOD(Inputs!$E$8,12)/12))))</f>
        <v>0</v>
      </c>
      <c r="AW130" s="158">
        <f ca="1">IF($A130&gt;AW$112,0,IF($A130=AW$112,OFFSET(Inputs!$B$30,0,AW$112-1),OFFSET(Inputs!$B$30,0,$A130-1)*IF((AW$112-$A130+1)*12-Inputs!$E$8&lt;=0,1,IF(Inputs!$E$8&lt;=(AW$112-$A130)*12,0,MOD(Inputs!$E$8,12)/12))))</f>
        <v>0</v>
      </c>
      <c r="AX130" s="158">
        <f ca="1">IF($A130&gt;AX$112,0,IF($A130=AX$112,OFFSET(Inputs!$B$30,0,AX$112-1),OFFSET(Inputs!$B$30,0,$A130-1)*IF((AX$112-$A130+1)*12-Inputs!$E$8&lt;=0,1,IF(Inputs!$E$8&lt;=(AX$112-$A130)*12,0,MOD(Inputs!$E$8,12)/12))))</f>
        <v>0</v>
      </c>
      <c r="AY130" s="158">
        <f ca="1">IF($A130&gt;AY$112,0,IF($A130=AY$112,OFFSET(Inputs!$B$30,0,AY$112-1),OFFSET(Inputs!$B$30,0,$A130-1)*IF((AY$112-$A130+1)*12-Inputs!$E$8&lt;=0,1,IF(Inputs!$E$8&lt;=(AY$112-$A130)*12,0,MOD(Inputs!$E$8,12)/12))))</f>
        <v>0</v>
      </c>
      <c r="AZ130" s="139"/>
      <c r="BA130" s="139"/>
    </row>
    <row r="131" spans="1:53" s="286" customFormat="1" outlineLevel="1">
      <c r="A131" s="886">
        <v>19</v>
      </c>
      <c r="B131" s="158">
        <f ca="1">IF($A131&gt;B$112,0,IF($A131=B$112,OFFSET(Inputs!$B$30,0,B$112-1),OFFSET(Inputs!$B$30,0,$A131-1)*IF((B$112-$A131+1)*12-Inputs!$E$8&lt;=0,1,IF(Inputs!$E$8&lt;=(B$112-$A131)*12,0,MOD(Inputs!$E$8,12)/12))))</f>
        <v>0</v>
      </c>
      <c r="C131" s="158">
        <f ca="1">IF($A131&gt;C$112,0,IF($A131=C$112,OFFSET(Inputs!$B$30,0,C$112-1),OFFSET(Inputs!$B$30,0,$A131-1)*IF((C$112-$A131+1)*12-Inputs!$E$8&lt;=0,1,IF(Inputs!$E$8&lt;=(C$112-$A131)*12,0,MOD(Inputs!$E$8,12)/12))))</f>
        <v>0</v>
      </c>
      <c r="D131" s="158">
        <f ca="1">IF($A131&gt;D$112,0,IF($A131=D$112,OFFSET(Inputs!$B$30,0,D$112-1),OFFSET(Inputs!$B$30,0,$A131-1)*IF((D$112-$A131+1)*12-Inputs!$E$8&lt;=0,1,IF(Inputs!$E$8&lt;=(D$112-$A131)*12,0,MOD(Inputs!$E$8,12)/12))))</f>
        <v>0</v>
      </c>
      <c r="E131" s="158">
        <f ca="1">IF($A131&gt;E$112,0,IF($A131=E$112,OFFSET(Inputs!$B$30,0,E$112-1),OFFSET(Inputs!$B$30,0,$A131-1)*IF((E$112-$A131+1)*12-Inputs!$E$8&lt;=0,1,IF(Inputs!$E$8&lt;=(E$112-$A131)*12,0,MOD(Inputs!$E$8,12)/12))))</f>
        <v>0</v>
      </c>
      <c r="F131" s="158">
        <f ca="1">IF($A131&gt;F$112,0,IF($A131=F$112,OFFSET(Inputs!$B$30,0,F$112-1),OFFSET(Inputs!$B$30,0,$A131-1)*IF((F$112-$A131+1)*12-Inputs!$E$8&lt;=0,1,IF(Inputs!$E$8&lt;=(F$112-$A131)*12,0,MOD(Inputs!$E$8,12)/12))))</f>
        <v>0</v>
      </c>
      <c r="G131" s="158">
        <f ca="1">IF($A131&gt;G$112,0,IF($A131=G$112,OFFSET(Inputs!$B$30,0,G$112-1),OFFSET(Inputs!$B$30,0,$A131-1)*IF((G$112-$A131+1)*12-Inputs!$E$8&lt;=0,1,IF(Inputs!$E$8&lt;=(G$112-$A131)*12,0,MOD(Inputs!$E$8,12)/12))))</f>
        <v>0</v>
      </c>
      <c r="H131" s="158">
        <f ca="1">IF($A131&gt;H$112,0,IF($A131=H$112,OFFSET(Inputs!$B$30,0,H$112-1),OFFSET(Inputs!$B$30,0,$A131-1)*IF((H$112-$A131+1)*12-Inputs!$E$8&lt;=0,1,IF(Inputs!$E$8&lt;=(H$112-$A131)*12,0,MOD(Inputs!$E$8,12)/12))))</f>
        <v>0</v>
      </c>
      <c r="I131" s="158">
        <f ca="1">IF($A131&gt;I$112,0,IF($A131=I$112,OFFSET(Inputs!$B$30,0,I$112-1),OFFSET(Inputs!$B$30,0,$A131-1)*IF((I$112-$A131+1)*12-Inputs!$E$8&lt;=0,1,IF(Inputs!$E$8&lt;=(I$112-$A131)*12,0,MOD(Inputs!$E$8,12)/12))))</f>
        <v>0</v>
      </c>
      <c r="J131" s="158">
        <f ca="1">IF($A131&gt;J$112,0,IF($A131=J$112,OFFSET(Inputs!$B$30,0,J$112-1),OFFSET(Inputs!$B$30,0,$A131-1)*IF((J$112-$A131+1)*12-Inputs!$E$8&lt;=0,1,IF(Inputs!$E$8&lt;=(J$112-$A131)*12,0,MOD(Inputs!$E$8,12)/12))))</f>
        <v>0</v>
      </c>
      <c r="K131" s="158">
        <f ca="1">IF($A131&gt;K$112,0,IF($A131=K$112,OFFSET(Inputs!$B$30,0,K$112-1),OFFSET(Inputs!$B$30,0,$A131-1)*IF((K$112-$A131+1)*12-Inputs!$E$8&lt;=0,1,IF(Inputs!$E$8&lt;=(K$112-$A131)*12,0,MOD(Inputs!$E$8,12)/12))))</f>
        <v>0</v>
      </c>
      <c r="L131" s="158">
        <f ca="1">IF($A131&gt;L$112,0,IF($A131=L$112,OFFSET(Inputs!$B$30,0,L$112-1),OFFSET(Inputs!$B$30,0,$A131-1)*IF((L$112-$A131+1)*12-Inputs!$E$8&lt;=0,1,IF(Inputs!$E$8&lt;=(L$112-$A131)*12,0,MOD(Inputs!$E$8,12)/12))))</f>
        <v>0</v>
      </c>
      <c r="M131" s="158">
        <f ca="1">IF($A131&gt;M$112,0,IF($A131=M$112,OFFSET(Inputs!$B$30,0,M$112-1),OFFSET(Inputs!$B$30,0,$A131-1)*IF((M$112-$A131+1)*12-Inputs!$E$8&lt;=0,1,IF(Inputs!$E$8&lt;=(M$112-$A131)*12,0,MOD(Inputs!$E$8,12)/12))))</f>
        <v>0</v>
      </c>
      <c r="N131" s="158">
        <f ca="1">IF($A131&gt;N$112,0,IF($A131=N$112,OFFSET(Inputs!$B$30,0,N$112-1),OFFSET(Inputs!$B$30,0,$A131-1)*IF((N$112-$A131+1)*12-Inputs!$E$8&lt;=0,1,IF(Inputs!$E$8&lt;=(N$112-$A131)*12,0,MOD(Inputs!$E$8,12)/12))))</f>
        <v>0</v>
      </c>
      <c r="O131" s="158">
        <f ca="1">IF($A131&gt;O$112,0,IF($A131=O$112,OFFSET(Inputs!$B$30,0,O$112-1),OFFSET(Inputs!$B$30,0,$A131-1)*IF((O$112-$A131+1)*12-Inputs!$E$8&lt;=0,1,IF(Inputs!$E$8&lt;=(O$112-$A131)*12,0,MOD(Inputs!$E$8,12)/12))))</f>
        <v>0</v>
      </c>
      <c r="P131" s="158">
        <f ca="1">IF($A131&gt;P$112,0,IF($A131=P$112,OFFSET(Inputs!$B$30,0,P$112-1),OFFSET(Inputs!$B$30,0,$A131-1)*IF((P$112-$A131+1)*12-Inputs!$E$8&lt;=0,1,IF(Inputs!$E$8&lt;=(P$112-$A131)*12,0,MOD(Inputs!$E$8,12)/12))))</f>
        <v>0</v>
      </c>
      <c r="Q131" s="158">
        <f ca="1">IF($A131&gt;Q$112,0,IF($A131=Q$112,OFFSET(Inputs!$B$30,0,Q$112-1),OFFSET(Inputs!$B$30,0,$A131-1)*IF((Q$112-$A131+1)*12-Inputs!$E$8&lt;=0,1,IF(Inputs!$E$8&lt;=(Q$112-$A131)*12,0,MOD(Inputs!$E$8,12)/12))))</f>
        <v>0</v>
      </c>
      <c r="R131" s="158">
        <f ca="1">IF($A131&gt;R$112,0,IF($A131=R$112,OFFSET(Inputs!$B$30,0,R$112-1),OFFSET(Inputs!$B$30,0,$A131-1)*IF((R$112-$A131+1)*12-Inputs!$E$8&lt;=0,1,IF(Inputs!$E$8&lt;=(R$112-$A131)*12,0,MOD(Inputs!$E$8,12)/12))))</f>
        <v>0</v>
      </c>
      <c r="S131" s="158">
        <f ca="1">IF($A131&gt;S$112,0,IF($A131=S$112,OFFSET(Inputs!$B$30,0,S$112-1),OFFSET(Inputs!$B$30,0,$A131-1)*IF((S$112-$A131+1)*12-Inputs!$E$8&lt;=0,1,IF(Inputs!$E$8&lt;=(S$112-$A131)*12,0,MOD(Inputs!$E$8,12)/12))))</f>
        <v>0</v>
      </c>
      <c r="T131" s="158">
        <f ca="1">IF($A131&gt;T$112,0,IF($A131=T$112,OFFSET(Inputs!$B$30,0,T$112-1),OFFSET(Inputs!$B$30,0,$A131-1)*IF((T$112-$A131+1)*12-Inputs!$E$8&lt;=0,1,IF(Inputs!$E$8&lt;=(T$112-$A131)*12,0,MOD(Inputs!$E$8,12)/12))))</f>
        <v>0</v>
      </c>
      <c r="U131" s="158">
        <f ca="1">IF($A131&gt;U$112,0,IF($A131=U$112,OFFSET(Inputs!$B$30,0,U$112-1),OFFSET(Inputs!$B$30,0,$A131-1)*IF((U$112-$A131+1)*12-Inputs!$E$8&lt;=0,1,IF(Inputs!$E$8&lt;=(U$112-$A131)*12,0,MOD(Inputs!$E$8,12)/12))))</f>
        <v>0</v>
      </c>
      <c r="V131" s="158">
        <f ca="1">IF($A131&gt;V$112,0,IF($A131=V$112,OFFSET(Inputs!$B$30,0,V$112-1),OFFSET(Inputs!$B$30,0,$A131-1)*IF((V$112-$A131+1)*12-Inputs!$E$8&lt;=0,1,IF(Inputs!$E$8&lt;=(V$112-$A131)*12,0,MOD(Inputs!$E$8,12)/12))))</f>
        <v>0</v>
      </c>
      <c r="W131" s="158">
        <f ca="1">IF($A131&gt;W$112,0,IF($A131=W$112,OFFSET(Inputs!$B$30,0,W$112-1),OFFSET(Inputs!$B$30,0,$A131-1)*IF((W$112-$A131+1)*12-Inputs!$E$8&lt;=0,1,IF(Inputs!$E$8&lt;=(W$112-$A131)*12,0,MOD(Inputs!$E$8,12)/12))))</f>
        <v>0</v>
      </c>
      <c r="X131" s="158">
        <f ca="1">IF($A131&gt;X$112,0,IF($A131=X$112,OFFSET(Inputs!$B$30,0,X$112-1),OFFSET(Inputs!$B$30,0,$A131-1)*IF((X$112-$A131+1)*12-Inputs!$E$8&lt;=0,1,IF(Inputs!$E$8&lt;=(X$112-$A131)*12,0,MOD(Inputs!$E$8,12)/12))))</f>
        <v>0</v>
      </c>
      <c r="Y131" s="158">
        <f ca="1">IF($A131&gt;Y$112,0,IF($A131=Y$112,OFFSET(Inputs!$B$30,0,Y$112-1),OFFSET(Inputs!$B$30,0,$A131-1)*IF((Y$112-$A131+1)*12-Inputs!$E$8&lt;=0,1,IF(Inputs!$E$8&lt;=(Y$112-$A131)*12,0,MOD(Inputs!$E$8,12)/12))))</f>
        <v>0</v>
      </c>
      <c r="Z131" s="158">
        <f ca="1">IF($A131&gt;Z$112,0,IF($A131=Z$112,OFFSET(Inputs!$B$30,0,Z$112-1),OFFSET(Inputs!$B$30,0,$A131-1)*IF((Z$112-$A131+1)*12-Inputs!$E$8&lt;=0,1,IF(Inputs!$E$8&lt;=(Z$112-$A131)*12,0,MOD(Inputs!$E$8,12)/12))))</f>
        <v>0</v>
      </c>
      <c r="AA131" s="158">
        <f ca="1">IF($A131&gt;AA$112,0,IF($A131=AA$112,OFFSET(Inputs!$B$30,0,AA$112-1),OFFSET(Inputs!$B$30,0,$A131-1)*IF((AA$112-$A131+1)*12-Inputs!$E$8&lt;=0,1,IF(Inputs!$E$8&lt;=(AA$112-$A131)*12,0,MOD(Inputs!$E$8,12)/12))))</f>
        <v>0</v>
      </c>
      <c r="AB131" s="158">
        <f ca="1">IF($A131&gt;AB$112,0,IF($A131=AB$112,OFFSET(Inputs!$B$30,0,AB$112-1),OFFSET(Inputs!$B$30,0,$A131-1)*IF((AB$112-$A131+1)*12-Inputs!$E$8&lt;=0,1,IF(Inputs!$E$8&lt;=(AB$112-$A131)*12,0,MOD(Inputs!$E$8,12)/12))))</f>
        <v>0</v>
      </c>
      <c r="AC131" s="158">
        <f ca="1">IF($A131&gt;AC$112,0,IF($A131=AC$112,OFFSET(Inputs!$B$30,0,AC$112-1),OFFSET(Inputs!$B$30,0,$A131-1)*IF((AC$112-$A131+1)*12-Inputs!$E$8&lt;=0,1,IF(Inputs!$E$8&lt;=(AC$112-$A131)*12,0,MOD(Inputs!$E$8,12)/12))))</f>
        <v>0</v>
      </c>
      <c r="AD131" s="158">
        <f ca="1">IF($A131&gt;AD$112,0,IF($A131=AD$112,OFFSET(Inputs!$B$30,0,AD$112-1),OFFSET(Inputs!$B$30,0,$A131-1)*IF((AD$112-$A131+1)*12-Inputs!$E$8&lt;=0,1,IF(Inputs!$E$8&lt;=(AD$112-$A131)*12,0,MOD(Inputs!$E$8,12)/12))))</f>
        <v>0</v>
      </c>
      <c r="AE131" s="158">
        <f ca="1">IF($A131&gt;AE$112,0,IF($A131=AE$112,OFFSET(Inputs!$B$30,0,AE$112-1),OFFSET(Inputs!$B$30,0,$A131-1)*IF((AE$112-$A131+1)*12-Inputs!$E$8&lt;=0,1,IF(Inputs!$E$8&lt;=(AE$112-$A131)*12,0,MOD(Inputs!$E$8,12)/12))))</f>
        <v>0</v>
      </c>
      <c r="AF131" s="158">
        <f ca="1">IF($A131&gt;AF$112,0,IF($A131=AF$112,OFFSET(Inputs!$B$30,0,AF$112-1),OFFSET(Inputs!$B$30,0,$A131-1)*IF((AF$112-$A131+1)*12-Inputs!$E$8&lt;=0,1,IF(Inputs!$E$8&lt;=(AF$112-$A131)*12,0,MOD(Inputs!$E$8,12)/12))))</f>
        <v>0</v>
      </c>
      <c r="AG131" s="158">
        <f ca="1">IF($A131&gt;AG$112,0,IF($A131=AG$112,OFFSET(Inputs!$B$30,0,AG$112-1),OFFSET(Inputs!$B$30,0,$A131-1)*IF((AG$112-$A131+1)*12-Inputs!$E$8&lt;=0,1,IF(Inputs!$E$8&lt;=(AG$112-$A131)*12,0,MOD(Inputs!$E$8,12)/12))))</f>
        <v>0</v>
      </c>
      <c r="AH131" s="158">
        <f ca="1">IF($A131&gt;AH$112,0,IF($A131=AH$112,OFFSET(Inputs!$B$30,0,AH$112-1),OFFSET(Inputs!$B$30,0,$A131-1)*IF((AH$112-$A131+1)*12-Inputs!$E$8&lt;=0,1,IF(Inputs!$E$8&lt;=(AH$112-$A131)*12,0,MOD(Inputs!$E$8,12)/12))))</f>
        <v>0</v>
      </c>
      <c r="AI131" s="158">
        <f ca="1">IF($A131&gt;AI$112,0,IF($A131=AI$112,OFFSET(Inputs!$B$30,0,AI$112-1),OFFSET(Inputs!$B$30,0,$A131-1)*IF((AI$112-$A131+1)*12-Inputs!$E$8&lt;=0,1,IF(Inputs!$E$8&lt;=(AI$112-$A131)*12,0,MOD(Inputs!$E$8,12)/12))))</f>
        <v>0</v>
      </c>
      <c r="AJ131" s="158">
        <f ca="1">IF($A131&gt;AJ$112,0,IF($A131=AJ$112,OFFSET(Inputs!$B$30,0,AJ$112-1),OFFSET(Inputs!$B$30,0,$A131-1)*IF((AJ$112-$A131+1)*12-Inputs!$E$8&lt;=0,1,IF(Inputs!$E$8&lt;=(AJ$112-$A131)*12,0,MOD(Inputs!$E$8,12)/12))))</f>
        <v>0</v>
      </c>
      <c r="AK131" s="158">
        <f ca="1">IF($A131&gt;AK$112,0,IF($A131=AK$112,OFFSET(Inputs!$B$30,0,AK$112-1),OFFSET(Inputs!$B$30,0,$A131-1)*IF((AK$112-$A131+1)*12-Inputs!$E$8&lt;=0,1,IF(Inputs!$E$8&lt;=(AK$112-$A131)*12,0,MOD(Inputs!$E$8,12)/12))))</f>
        <v>0</v>
      </c>
      <c r="AL131" s="158">
        <f ca="1">IF($A131&gt;AL$112,0,IF($A131=AL$112,OFFSET(Inputs!$B$30,0,AL$112-1),OFFSET(Inputs!$B$30,0,$A131-1)*IF((AL$112-$A131+1)*12-Inputs!$E$8&lt;=0,1,IF(Inputs!$E$8&lt;=(AL$112-$A131)*12,0,MOD(Inputs!$E$8,12)/12))))</f>
        <v>0</v>
      </c>
      <c r="AM131" s="158">
        <f ca="1">IF($A131&gt;AM$112,0,IF($A131=AM$112,OFFSET(Inputs!$B$30,0,AM$112-1),OFFSET(Inputs!$B$30,0,$A131-1)*IF((AM$112-$A131+1)*12-Inputs!$E$8&lt;=0,1,IF(Inputs!$E$8&lt;=(AM$112-$A131)*12,0,MOD(Inputs!$E$8,12)/12))))</f>
        <v>0</v>
      </c>
      <c r="AN131" s="158">
        <f ca="1">IF($A131&gt;AN$112,0,IF($A131=AN$112,OFFSET(Inputs!$B$30,0,AN$112-1),OFFSET(Inputs!$B$30,0,$A131-1)*IF((AN$112-$A131+1)*12-Inputs!$E$8&lt;=0,1,IF(Inputs!$E$8&lt;=(AN$112-$A131)*12,0,MOD(Inputs!$E$8,12)/12))))</f>
        <v>0</v>
      </c>
      <c r="AO131" s="158">
        <f ca="1">IF($A131&gt;AO$112,0,IF($A131=AO$112,OFFSET(Inputs!$B$30,0,AO$112-1),OFFSET(Inputs!$B$30,0,$A131-1)*IF((AO$112-$A131+1)*12-Inputs!$E$8&lt;=0,1,IF(Inputs!$E$8&lt;=(AO$112-$A131)*12,0,MOD(Inputs!$E$8,12)/12))))</f>
        <v>0</v>
      </c>
      <c r="AP131" s="158">
        <f ca="1">IF($A131&gt;AP$112,0,IF($A131=AP$112,OFFSET(Inputs!$B$30,0,AP$112-1),OFFSET(Inputs!$B$30,0,$A131-1)*IF((AP$112-$A131+1)*12-Inputs!$E$8&lt;=0,1,IF(Inputs!$E$8&lt;=(AP$112-$A131)*12,0,MOD(Inputs!$E$8,12)/12))))</f>
        <v>0</v>
      </c>
      <c r="AQ131" s="158">
        <f ca="1">IF($A131&gt;AQ$112,0,IF($A131=AQ$112,OFFSET(Inputs!$B$30,0,AQ$112-1),OFFSET(Inputs!$B$30,0,$A131-1)*IF((AQ$112-$A131+1)*12-Inputs!$E$8&lt;=0,1,IF(Inputs!$E$8&lt;=(AQ$112-$A131)*12,0,MOD(Inputs!$E$8,12)/12))))</f>
        <v>0</v>
      </c>
      <c r="AR131" s="158">
        <f ca="1">IF($A131&gt;AR$112,0,IF($A131=AR$112,OFFSET(Inputs!$B$30,0,AR$112-1),OFFSET(Inputs!$B$30,0,$A131-1)*IF((AR$112-$A131+1)*12-Inputs!$E$8&lt;=0,1,IF(Inputs!$E$8&lt;=(AR$112-$A131)*12,0,MOD(Inputs!$E$8,12)/12))))</f>
        <v>0</v>
      </c>
      <c r="AS131" s="158">
        <f ca="1">IF($A131&gt;AS$112,0,IF($A131=AS$112,OFFSET(Inputs!$B$30,0,AS$112-1),OFFSET(Inputs!$B$30,0,$A131-1)*IF((AS$112-$A131+1)*12-Inputs!$E$8&lt;=0,1,IF(Inputs!$E$8&lt;=(AS$112-$A131)*12,0,MOD(Inputs!$E$8,12)/12))))</f>
        <v>0</v>
      </c>
      <c r="AT131" s="158">
        <f ca="1">IF($A131&gt;AT$112,0,IF($A131=AT$112,OFFSET(Inputs!$B$30,0,AT$112-1),OFFSET(Inputs!$B$30,0,$A131-1)*IF((AT$112-$A131+1)*12-Inputs!$E$8&lt;=0,1,IF(Inputs!$E$8&lt;=(AT$112-$A131)*12,0,MOD(Inputs!$E$8,12)/12))))</f>
        <v>0</v>
      </c>
      <c r="AU131" s="158">
        <f ca="1">IF($A131&gt;AU$112,0,IF($A131=AU$112,OFFSET(Inputs!$B$30,0,AU$112-1),OFFSET(Inputs!$B$30,0,$A131-1)*IF((AU$112-$A131+1)*12-Inputs!$E$8&lt;=0,1,IF(Inputs!$E$8&lt;=(AU$112-$A131)*12,0,MOD(Inputs!$E$8,12)/12))))</f>
        <v>0</v>
      </c>
      <c r="AV131" s="158">
        <f ca="1">IF($A131&gt;AV$112,0,IF($A131=AV$112,OFFSET(Inputs!$B$30,0,AV$112-1),OFFSET(Inputs!$B$30,0,$A131-1)*IF((AV$112-$A131+1)*12-Inputs!$E$8&lt;=0,1,IF(Inputs!$E$8&lt;=(AV$112-$A131)*12,0,MOD(Inputs!$E$8,12)/12))))</f>
        <v>0</v>
      </c>
      <c r="AW131" s="158">
        <f ca="1">IF($A131&gt;AW$112,0,IF($A131=AW$112,OFFSET(Inputs!$B$30,0,AW$112-1),OFFSET(Inputs!$B$30,0,$A131-1)*IF((AW$112-$A131+1)*12-Inputs!$E$8&lt;=0,1,IF(Inputs!$E$8&lt;=(AW$112-$A131)*12,0,MOD(Inputs!$E$8,12)/12))))</f>
        <v>0</v>
      </c>
      <c r="AX131" s="158">
        <f ca="1">IF($A131&gt;AX$112,0,IF($A131=AX$112,OFFSET(Inputs!$B$30,0,AX$112-1),OFFSET(Inputs!$B$30,0,$A131-1)*IF((AX$112-$A131+1)*12-Inputs!$E$8&lt;=0,1,IF(Inputs!$E$8&lt;=(AX$112-$A131)*12,0,MOD(Inputs!$E$8,12)/12))))</f>
        <v>0</v>
      </c>
      <c r="AY131" s="158">
        <f ca="1">IF($A131&gt;AY$112,0,IF($A131=AY$112,OFFSET(Inputs!$B$30,0,AY$112-1),OFFSET(Inputs!$B$30,0,$A131-1)*IF((AY$112-$A131+1)*12-Inputs!$E$8&lt;=0,1,IF(Inputs!$E$8&lt;=(AY$112-$A131)*12,0,MOD(Inputs!$E$8,12)/12))))</f>
        <v>0</v>
      </c>
      <c r="AZ131" s="139"/>
      <c r="BA131" s="139"/>
    </row>
    <row r="132" spans="1:53" s="286" customFormat="1" outlineLevel="1">
      <c r="A132" s="886">
        <v>20</v>
      </c>
      <c r="B132" s="158">
        <f ca="1">IF($A132&gt;B$112,0,IF($A132=B$112,OFFSET(Inputs!$B$30,0,B$112-1),OFFSET(Inputs!$B$30,0,$A132-1)*IF((B$112-$A132+1)*12-Inputs!$E$8&lt;=0,1,IF(Inputs!$E$8&lt;=(B$112-$A132)*12,0,MOD(Inputs!$E$8,12)/12))))</f>
        <v>0</v>
      </c>
      <c r="C132" s="158">
        <f ca="1">IF($A132&gt;C$112,0,IF($A132=C$112,OFFSET(Inputs!$B$30,0,C$112-1),OFFSET(Inputs!$B$30,0,$A132-1)*IF((C$112-$A132+1)*12-Inputs!$E$8&lt;=0,1,IF(Inputs!$E$8&lt;=(C$112-$A132)*12,0,MOD(Inputs!$E$8,12)/12))))</f>
        <v>0</v>
      </c>
      <c r="D132" s="158">
        <f ca="1">IF($A132&gt;D$112,0,IF($A132=D$112,OFFSET(Inputs!$B$30,0,D$112-1),OFFSET(Inputs!$B$30,0,$A132-1)*IF((D$112-$A132+1)*12-Inputs!$E$8&lt;=0,1,IF(Inputs!$E$8&lt;=(D$112-$A132)*12,0,MOD(Inputs!$E$8,12)/12))))</f>
        <v>0</v>
      </c>
      <c r="E132" s="158">
        <f ca="1">IF($A132&gt;E$112,0,IF($A132=E$112,OFFSET(Inputs!$B$30,0,E$112-1),OFFSET(Inputs!$B$30,0,$A132-1)*IF((E$112-$A132+1)*12-Inputs!$E$8&lt;=0,1,IF(Inputs!$E$8&lt;=(E$112-$A132)*12,0,MOD(Inputs!$E$8,12)/12))))</f>
        <v>0</v>
      </c>
      <c r="F132" s="158">
        <f ca="1">IF($A132&gt;F$112,0,IF($A132=F$112,OFFSET(Inputs!$B$30,0,F$112-1),OFFSET(Inputs!$B$30,0,$A132-1)*IF((F$112-$A132+1)*12-Inputs!$E$8&lt;=0,1,IF(Inputs!$E$8&lt;=(F$112-$A132)*12,0,MOD(Inputs!$E$8,12)/12))))</f>
        <v>0</v>
      </c>
      <c r="G132" s="158">
        <f ca="1">IF($A132&gt;G$112,0,IF($A132=G$112,OFFSET(Inputs!$B$30,0,G$112-1),OFFSET(Inputs!$B$30,0,$A132-1)*IF((G$112-$A132+1)*12-Inputs!$E$8&lt;=0,1,IF(Inputs!$E$8&lt;=(G$112-$A132)*12,0,MOD(Inputs!$E$8,12)/12))))</f>
        <v>0</v>
      </c>
      <c r="H132" s="158">
        <f ca="1">IF($A132&gt;H$112,0,IF($A132=H$112,OFFSET(Inputs!$B$30,0,H$112-1),OFFSET(Inputs!$B$30,0,$A132-1)*IF((H$112-$A132+1)*12-Inputs!$E$8&lt;=0,1,IF(Inputs!$E$8&lt;=(H$112-$A132)*12,0,MOD(Inputs!$E$8,12)/12))))</f>
        <v>0</v>
      </c>
      <c r="I132" s="158">
        <f ca="1">IF($A132&gt;I$112,0,IF($A132=I$112,OFFSET(Inputs!$B$30,0,I$112-1),OFFSET(Inputs!$B$30,0,$A132-1)*IF((I$112-$A132+1)*12-Inputs!$E$8&lt;=0,1,IF(Inputs!$E$8&lt;=(I$112-$A132)*12,0,MOD(Inputs!$E$8,12)/12))))</f>
        <v>0</v>
      </c>
      <c r="J132" s="158">
        <f ca="1">IF($A132&gt;J$112,0,IF($A132=J$112,OFFSET(Inputs!$B$30,0,J$112-1),OFFSET(Inputs!$B$30,0,$A132-1)*IF((J$112-$A132+1)*12-Inputs!$E$8&lt;=0,1,IF(Inputs!$E$8&lt;=(J$112-$A132)*12,0,MOD(Inputs!$E$8,12)/12))))</f>
        <v>0</v>
      </c>
      <c r="K132" s="158">
        <f ca="1">IF($A132&gt;K$112,0,IF($A132=K$112,OFFSET(Inputs!$B$30,0,K$112-1),OFFSET(Inputs!$B$30,0,$A132-1)*IF((K$112-$A132+1)*12-Inputs!$E$8&lt;=0,1,IF(Inputs!$E$8&lt;=(K$112-$A132)*12,0,MOD(Inputs!$E$8,12)/12))))</f>
        <v>0</v>
      </c>
      <c r="L132" s="158">
        <f ca="1">IF($A132&gt;L$112,0,IF($A132=L$112,OFFSET(Inputs!$B$30,0,L$112-1),OFFSET(Inputs!$B$30,0,$A132-1)*IF((L$112-$A132+1)*12-Inputs!$E$8&lt;=0,1,IF(Inputs!$E$8&lt;=(L$112-$A132)*12,0,MOD(Inputs!$E$8,12)/12))))</f>
        <v>0</v>
      </c>
      <c r="M132" s="158">
        <f ca="1">IF($A132&gt;M$112,0,IF($A132=M$112,OFFSET(Inputs!$B$30,0,M$112-1),OFFSET(Inputs!$B$30,0,$A132-1)*IF((M$112-$A132+1)*12-Inputs!$E$8&lt;=0,1,IF(Inputs!$E$8&lt;=(M$112-$A132)*12,0,MOD(Inputs!$E$8,12)/12))))</f>
        <v>0</v>
      </c>
      <c r="N132" s="158">
        <f ca="1">IF($A132&gt;N$112,0,IF($A132=N$112,OFFSET(Inputs!$B$30,0,N$112-1),OFFSET(Inputs!$B$30,0,$A132-1)*IF((N$112-$A132+1)*12-Inputs!$E$8&lt;=0,1,IF(Inputs!$E$8&lt;=(N$112-$A132)*12,0,MOD(Inputs!$E$8,12)/12))))</f>
        <v>0</v>
      </c>
      <c r="O132" s="158">
        <f ca="1">IF($A132&gt;O$112,0,IF($A132=O$112,OFFSET(Inputs!$B$30,0,O$112-1),OFFSET(Inputs!$B$30,0,$A132-1)*IF((O$112-$A132+1)*12-Inputs!$E$8&lt;=0,1,IF(Inputs!$E$8&lt;=(O$112-$A132)*12,0,MOD(Inputs!$E$8,12)/12))))</f>
        <v>0</v>
      </c>
      <c r="P132" s="158">
        <f ca="1">IF($A132&gt;P$112,0,IF($A132=P$112,OFFSET(Inputs!$B$30,0,P$112-1),OFFSET(Inputs!$B$30,0,$A132-1)*IF((P$112-$A132+1)*12-Inputs!$E$8&lt;=0,1,IF(Inputs!$E$8&lt;=(P$112-$A132)*12,0,MOD(Inputs!$E$8,12)/12))))</f>
        <v>0</v>
      </c>
      <c r="Q132" s="158">
        <f ca="1">IF($A132&gt;Q$112,0,IF($A132=Q$112,OFFSET(Inputs!$B$30,0,Q$112-1),OFFSET(Inputs!$B$30,0,$A132-1)*IF((Q$112-$A132+1)*12-Inputs!$E$8&lt;=0,1,IF(Inputs!$E$8&lt;=(Q$112-$A132)*12,0,MOD(Inputs!$E$8,12)/12))))</f>
        <v>0</v>
      </c>
      <c r="R132" s="158">
        <f ca="1">IF($A132&gt;R$112,0,IF($A132=R$112,OFFSET(Inputs!$B$30,0,R$112-1),OFFSET(Inputs!$B$30,0,$A132-1)*IF((R$112-$A132+1)*12-Inputs!$E$8&lt;=0,1,IF(Inputs!$E$8&lt;=(R$112-$A132)*12,0,MOD(Inputs!$E$8,12)/12))))</f>
        <v>0</v>
      </c>
      <c r="S132" s="158">
        <f ca="1">IF($A132&gt;S$112,0,IF($A132=S$112,OFFSET(Inputs!$B$30,0,S$112-1),OFFSET(Inputs!$B$30,0,$A132-1)*IF((S$112-$A132+1)*12-Inputs!$E$8&lt;=0,1,IF(Inputs!$E$8&lt;=(S$112-$A132)*12,0,MOD(Inputs!$E$8,12)/12))))</f>
        <v>0</v>
      </c>
      <c r="T132" s="158">
        <f ca="1">IF($A132&gt;T$112,0,IF($A132=T$112,OFFSET(Inputs!$B$30,0,T$112-1),OFFSET(Inputs!$B$30,0,$A132-1)*IF((T$112-$A132+1)*12-Inputs!$E$8&lt;=0,1,IF(Inputs!$E$8&lt;=(T$112-$A132)*12,0,MOD(Inputs!$E$8,12)/12))))</f>
        <v>0</v>
      </c>
      <c r="U132" s="158">
        <f ca="1">IF($A132&gt;U$112,0,IF($A132=U$112,OFFSET(Inputs!$B$30,0,U$112-1),OFFSET(Inputs!$B$30,0,$A132-1)*IF((U$112-$A132+1)*12-Inputs!$E$8&lt;=0,1,IF(Inputs!$E$8&lt;=(U$112-$A132)*12,0,MOD(Inputs!$E$8,12)/12))))</f>
        <v>0</v>
      </c>
      <c r="V132" s="158">
        <f ca="1">IF($A132&gt;V$112,0,IF($A132=V$112,OFFSET(Inputs!$B$30,0,V$112-1),OFFSET(Inputs!$B$30,0,$A132-1)*IF((V$112-$A132+1)*12-Inputs!$E$8&lt;=0,1,IF(Inputs!$E$8&lt;=(V$112-$A132)*12,0,MOD(Inputs!$E$8,12)/12))))</f>
        <v>0</v>
      </c>
      <c r="W132" s="158">
        <f ca="1">IF($A132&gt;W$112,0,IF($A132=W$112,OFFSET(Inputs!$B$30,0,W$112-1),OFFSET(Inputs!$B$30,0,$A132-1)*IF((W$112-$A132+1)*12-Inputs!$E$8&lt;=0,1,IF(Inputs!$E$8&lt;=(W$112-$A132)*12,0,MOD(Inputs!$E$8,12)/12))))</f>
        <v>0</v>
      </c>
      <c r="X132" s="158">
        <f ca="1">IF($A132&gt;X$112,0,IF($A132=X$112,OFFSET(Inputs!$B$30,0,X$112-1),OFFSET(Inputs!$B$30,0,$A132-1)*IF((X$112-$A132+1)*12-Inputs!$E$8&lt;=0,1,IF(Inputs!$E$8&lt;=(X$112-$A132)*12,0,MOD(Inputs!$E$8,12)/12))))</f>
        <v>0</v>
      </c>
      <c r="Y132" s="158">
        <f ca="1">IF($A132&gt;Y$112,0,IF($A132=Y$112,OFFSET(Inputs!$B$30,0,Y$112-1),OFFSET(Inputs!$B$30,0,$A132-1)*IF((Y$112-$A132+1)*12-Inputs!$E$8&lt;=0,1,IF(Inputs!$E$8&lt;=(Y$112-$A132)*12,0,MOD(Inputs!$E$8,12)/12))))</f>
        <v>0</v>
      </c>
      <c r="Z132" s="158">
        <f ca="1">IF($A132&gt;Z$112,0,IF($A132=Z$112,OFFSET(Inputs!$B$30,0,Z$112-1),OFFSET(Inputs!$B$30,0,$A132-1)*IF((Z$112-$A132+1)*12-Inputs!$E$8&lt;=0,1,IF(Inputs!$E$8&lt;=(Z$112-$A132)*12,0,MOD(Inputs!$E$8,12)/12))))</f>
        <v>0</v>
      </c>
      <c r="AA132" s="158">
        <f ca="1">IF($A132&gt;AA$112,0,IF($A132=AA$112,OFFSET(Inputs!$B$30,0,AA$112-1),OFFSET(Inputs!$B$30,0,$A132-1)*IF((AA$112-$A132+1)*12-Inputs!$E$8&lt;=0,1,IF(Inputs!$E$8&lt;=(AA$112-$A132)*12,0,MOD(Inputs!$E$8,12)/12))))</f>
        <v>0</v>
      </c>
      <c r="AB132" s="158">
        <f ca="1">IF($A132&gt;AB$112,0,IF($A132=AB$112,OFFSET(Inputs!$B$30,0,AB$112-1),OFFSET(Inputs!$B$30,0,$A132-1)*IF((AB$112-$A132+1)*12-Inputs!$E$8&lt;=0,1,IF(Inputs!$E$8&lt;=(AB$112-$A132)*12,0,MOD(Inputs!$E$8,12)/12))))</f>
        <v>0</v>
      </c>
      <c r="AC132" s="158">
        <f ca="1">IF($A132&gt;AC$112,0,IF($A132=AC$112,OFFSET(Inputs!$B$30,0,AC$112-1),OFFSET(Inputs!$B$30,0,$A132-1)*IF((AC$112-$A132+1)*12-Inputs!$E$8&lt;=0,1,IF(Inputs!$E$8&lt;=(AC$112-$A132)*12,0,MOD(Inputs!$E$8,12)/12))))</f>
        <v>0</v>
      </c>
      <c r="AD132" s="158">
        <f ca="1">IF($A132&gt;AD$112,0,IF($A132=AD$112,OFFSET(Inputs!$B$30,0,AD$112-1),OFFSET(Inputs!$B$30,0,$A132-1)*IF((AD$112-$A132+1)*12-Inputs!$E$8&lt;=0,1,IF(Inputs!$E$8&lt;=(AD$112-$A132)*12,0,MOD(Inputs!$E$8,12)/12))))</f>
        <v>0</v>
      </c>
      <c r="AE132" s="158">
        <f ca="1">IF($A132&gt;AE$112,0,IF($A132=AE$112,OFFSET(Inputs!$B$30,0,AE$112-1),OFFSET(Inputs!$B$30,0,$A132-1)*IF((AE$112-$A132+1)*12-Inputs!$E$8&lt;=0,1,IF(Inputs!$E$8&lt;=(AE$112-$A132)*12,0,MOD(Inputs!$E$8,12)/12))))</f>
        <v>0</v>
      </c>
      <c r="AF132" s="158">
        <f ca="1">IF($A132&gt;AF$112,0,IF($A132=AF$112,OFFSET(Inputs!$B$30,0,AF$112-1),OFFSET(Inputs!$B$30,0,$A132-1)*IF((AF$112-$A132+1)*12-Inputs!$E$8&lt;=0,1,IF(Inputs!$E$8&lt;=(AF$112-$A132)*12,0,MOD(Inputs!$E$8,12)/12))))</f>
        <v>0</v>
      </c>
      <c r="AG132" s="158">
        <f ca="1">IF($A132&gt;AG$112,0,IF($A132=AG$112,OFFSET(Inputs!$B$30,0,AG$112-1),OFFSET(Inputs!$B$30,0,$A132-1)*IF((AG$112-$A132+1)*12-Inputs!$E$8&lt;=0,1,IF(Inputs!$E$8&lt;=(AG$112-$A132)*12,0,MOD(Inputs!$E$8,12)/12))))</f>
        <v>0</v>
      </c>
      <c r="AH132" s="158">
        <f ca="1">IF($A132&gt;AH$112,0,IF($A132=AH$112,OFFSET(Inputs!$B$30,0,AH$112-1),OFFSET(Inputs!$B$30,0,$A132-1)*IF((AH$112-$A132+1)*12-Inputs!$E$8&lt;=0,1,IF(Inputs!$E$8&lt;=(AH$112-$A132)*12,0,MOD(Inputs!$E$8,12)/12))))</f>
        <v>0</v>
      </c>
      <c r="AI132" s="158">
        <f ca="1">IF($A132&gt;AI$112,0,IF($A132=AI$112,OFFSET(Inputs!$B$30,0,AI$112-1),OFFSET(Inputs!$B$30,0,$A132-1)*IF((AI$112-$A132+1)*12-Inputs!$E$8&lt;=0,1,IF(Inputs!$E$8&lt;=(AI$112-$A132)*12,0,MOD(Inputs!$E$8,12)/12))))</f>
        <v>0</v>
      </c>
      <c r="AJ132" s="158">
        <f ca="1">IF($A132&gt;AJ$112,0,IF($A132=AJ$112,OFFSET(Inputs!$B$30,0,AJ$112-1),OFFSET(Inputs!$B$30,0,$A132-1)*IF((AJ$112-$A132+1)*12-Inputs!$E$8&lt;=0,1,IF(Inputs!$E$8&lt;=(AJ$112-$A132)*12,0,MOD(Inputs!$E$8,12)/12))))</f>
        <v>0</v>
      </c>
      <c r="AK132" s="158">
        <f ca="1">IF($A132&gt;AK$112,0,IF($A132=AK$112,OFFSET(Inputs!$B$30,0,AK$112-1),OFFSET(Inputs!$B$30,0,$A132-1)*IF((AK$112-$A132+1)*12-Inputs!$E$8&lt;=0,1,IF(Inputs!$E$8&lt;=(AK$112-$A132)*12,0,MOD(Inputs!$E$8,12)/12))))</f>
        <v>0</v>
      </c>
      <c r="AL132" s="158">
        <f ca="1">IF($A132&gt;AL$112,0,IF($A132=AL$112,OFFSET(Inputs!$B$30,0,AL$112-1),OFFSET(Inputs!$B$30,0,$A132-1)*IF((AL$112-$A132+1)*12-Inputs!$E$8&lt;=0,1,IF(Inputs!$E$8&lt;=(AL$112-$A132)*12,0,MOD(Inputs!$E$8,12)/12))))</f>
        <v>0</v>
      </c>
      <c r="AM132" s="158">
        <f ca="1">IF($A132&gt;AM$112,0,IF($A132=AM$112,OFFSET(Inputs!$B$30,0,AM$112-1),OFFSET(Inputs!$B$30,0,$A132-1)*IF((AM$112-$A132+1)*12-Inputs!$E$8&lt;=0,1,IF(Inputs!$E$8&lt;=(AM$112-$A132)*12,0,MOD(Inputs!$E$8,12)/12))))</f>
        <v>0</v>
      </c>
      <c r="AN132" s="158">
        <f ca="1">IF($A132&gt;AN$112,0,IF($A132=AN$112,OFFSET(Inputs!$B$30,0,AN$112-1),OFFSET(Inputs!$B$30,0,$A132-1)*IF((AN$112-$A132+1)*12-Inputs!$E$8&lt;=0,1,IF(Inputs!$E$8&lt;=(AN$112-$A132)*12,0,MOD(Inputs!$E$8,12)/12))))</f>
        <v>0</v>
      </c>
      <c r="AO132" s="158">
        <f ca="1">IF($A132&gt;AO$112,0,IF($A132=AO$112,OFFSET(Inputs!$B$30,0,AO$112-1),OFFSET(Inputs!$B$30,0,$A132-1)*IF((AO$112-$A132+1)*12-Inputs!$E$8&lt;=0,1,IF(Inputs!$E$8&lt;=(AO$112-$A132)*12,0,MOD(Inputs!$E$8,12)/12))))</f>
        <v>0</v>
      </c>
      <c r="AP132" s="158">
        <f ca="1">IF($A132&gt;AP$112,0,IF($A132=AP$112,OFFSET(Inputs!$B$30,0,AP$112-1),OFFSET(Inputs!$B$30,0,$A132-1)*IF((AP$112-$A132+1)*12-Inputs!$E$8&lt;=0,1,IF(Inputs!$E$8&lt;=(AP$112-$A132)*12,0,MOD(Inputs!$E$8,12)/12))))</f>
        <v>0</v>
      </c>
      <c r="AQ132" s="158">
        <f ca="1">IF($A132&gt;AQ$112,0,IF($A132=AQ$112,OFFSET(Inputs!$B$30,0,AQ$112-1),OFFSET(Inputs!$B$30,0,$A132-1)*IF((AQ$112-$A132+1)*12-Inputs!$E$8&lt;=0,1,IF(Inputs!$E$8&lt;=(AQ$112-$A132)*12,0,MOD(Inputs!$E$8,12)/12))))</f>
        <v>0</v>
      </c>
      <c r="AR132" s="158">
        <f ca="1">IF($A132&gt;AR$112,0,IF($A132=AR$112,OFFSET(Inputs!$B$30,0,AR$112-1),OFFSET(Inputs!$B$30,0,$A132-1)*IF((AR$112-$A132+1)*12-Inputs!$E$8&lt;=0,1,IF(Inputs!$E$8&lt;=(AR$112-$A132)*12,0,MOD(Inputs!$E$8,12)/12))))</f>
        <v>0</v>
      </c>
      <c r="AS132" s="158">
        <f ca="1">IF($A132&gt;AS$112,0,IF($A132=AS$112,OFFSET(Inputs!$B$30,0,AS$112-1),OFFSET(Inputs!$B$30,0,$A132-1)*IF((AS$112-$A132+1)*12-Inputs!$E$8&lt;=0,1,IF(Inputs!$E$8&lt;=(AS$112-$A132)*12,0,MOD(Inputs!$E$8,12)/12))))</f>
        <v>0</v>
      </c>
      <c r="AT132" s="158">
        <f ca="1">IF($A132&gt;AT$112,0,IF($A132=AT$112,OFFSET(Inputs!$B$30,0,AT$112-1),OFFSET(Inputs!$B$30,0,$A132-1)*IF((AT$112-$A132+1)*12-Inputs!$E$8&lt;=0,1,IF(Inputs!$E$8&lt;=(AT$112-$A132)*12,0,MOD(Inputs!$E$8,12)/12))))</f>
        <v>0</v>
      </c>
      <c r="AU132" s="158">
        <f ca="1">IF($A132&gt;AU$112,0,IF($A132=AU$112,OFFSET(Inputs!$B$30,0,AU$112-1),OFFSET(Inputs!$B$30,0,$A132-1)*IF((AU$112-$A132+1)*12-Inputs!$E$8&lt;=0,1,IF(Inputs!$E$8&lt;=(AU$112-$A132)*12,0,MOD(Inputs!$E$8,12)/12))))</f>
        <v>0</v>
      </c>
      <c r="AV132" s="158">
        <f ca="1">IF($A132&gt;AV$112,0,IF($A132=AV$112,OFFSET(Inputs!$B$30,0,AV$112-1),OFFSET(Inputs!$B$30,0,$A132-1)*IF((AV$112-$A132+1)*12-Inputs!$E$8&lt;=0,1,IF(Inputs!$E$8&lt;=(AV$112-$A132)*12,0,MOD(Inputs!$E$8,12)/12))))</f>
        <v>0</v>
      </c>
      <c r="AW132" s="158">
        <f ca="1">IF($A132&gt;AW$112,0,IF($A132=AW$112,OFFSET(Inputs!$B$30,0,AW$112-1),OFFSET(Inputs!$B$30,0,$A132-1)*IF((AW$112-$A132+1)*12-Inputs!$E$8&lt;=0,1,IF(Inputs!$E$8&lt;=(AW$112-$A132)*12,0,MOD(Inputs!$E$8,12)/12))))</f>
        <v>0</v>
      </c>
      <c r="AX132" s="158">
        <f ca="1">IF($A132&gt;AX$112,0,IF($A132=AX$112,OFFSET(Inputs!$B$30,0,AX$112-1),OFFSET(Inputs!$B$30,0,$A132-1)*IF((AX$112-$A132+1)*12-Inputs!$E$8&lt;=0,1,IF(Inputs!$E$8&lt;=(AX$112-$A132)*12,0,MOD(Inputs!$E$8,12)/12))))</f>
        <v>0</v>
      </c>
      <c r="AY132" s="158">
        <f ca="1">IF($A132&gt;AY$112,0,IF($A132=AY$112,OFFSET(Inputs!$B$30,0,AY$112-1),OFFSET(Inputs!$B$30,0,$A132-1)*IF((AY$112-$A132+1)*12-Inputs!$E$8&lt;=0,1,IF(Inputs!$E$8&lt;=(AY$112-$A132)*12,0,MOD(Inputs!$E$8,12)/12))))</f>
        <v>0</v>
      </c>
      <c r="AZ132" s="139"/>
      <c r="BA132" s="139"/>
    </row>
    <row r="133" spans="1:53" s="286" customFormat="1" outlineLevel="1">
      <c r="A133" s="886">
        <v>21</v>
      </c>
      <c r="B133" s="158">
        <f ca="1">IF($A133&gt;B$112,0,IF($A133=B$112,OFFSET(Inputs!$B$30,0,B$112-1),OFFSET(Inputs!$B$30,0,$A133-1)*IF((B$112-$A133+1)*12-Inputs!$E$8&lt;=0,1,IF(Inputs!$E$8&lt;=(B$112-$A133)*12,0,MOD(Inputs!$E$8,12)/12))))</f>
        <v>0</v>
      </c>
      <c r="C133" s="158">
        <f ca="1">IF($A133&gt;C$112,0,IF($A133=C$112,OFFSET(Inputs!$B$30,0,C$112-1),OFFSET(Inputs!$B$30,0,$A133-1)*IF((C$112-$A133+1)*12-Inputs!$E$8&lt;=0,1,IF(Inputs!$E$8&lt;=(C$112-$A133)*12,0,MOD(Inputs!$E$8,12)/12))))</f>
        <v>0</v>
      </c>
      <c r="D133" s="158">
        <f ca="1">IF($A133&gt;D$112,0,IF($A133=D$112,OFFSET(Inputs!$B$30,0,D$112-1),OFFSET(Inputs!$B$30,0,$A133-1)*IF((D$112-$A133+1)*12-Inputs!$E$8&lt;=0,1,IF(Inputs!$E$8&lt;=(D$112-$A133)*12,0,MOD(Inputs!$E$8,12)/12))))</f>
        <v>0</v>
      </c>
      <c r="E133" s="158">
        <f ca="1">IF($A133&gt;E$112,0,IF($A133=E$112,OFFSET(Inputs!$B$30,0,E$112-1),OFFSET(Inputs!$B$30,0,$A133-1)*IF((E$112-$A133+1)*12-Inputs!$E$8&lt;=0,1,IF(Inputs!$E$8&lt;=(E$112-$A133)*12,0,MOD(Inputs!$E$8,12)/12))))</f>
        <v>0</v>
      </c>
      <c r="F133" s="158">
        <f ca="1">IF($A133&gt;F$112,0,IF($A133=F$112,OFFSET(Inputs!$B$30,0,F$112-1),OFFSET(Inputs!$B$30,0,$A133-1)*IF((F$112-$A133+1)*12-Inputs!$E$8&lt;=0,1,IF(Inputs!$E$8&lt;=(F$112-$A133)*12,0,MOD(Inputs!$E$8,12)/12))))</f>
        <v>0</v>
      </c>
      <c r="G133" s="158">
        <f ca="1">IF($A133&gt;G$112,0,IF($A133=G$112,OFFSET(Inputs!$B$30,0,G$112-1),OFFSET(Inputs!$B$30,0,$A133-1)*IF((G$112-$A133+1)*12-Inputs!$E$8&lt;=0,1,IF(Inputs!$E$8&lt;=(G$112-$A133)*12,0,MOD(Inputs!$E$8,12)/12))))</f>
        <v>0</v>
      </c>
      <c r="H133" s="158">
        <f ca="1">IF($A133&gt;H$112,0,IF($A133=H$112,OFFSET(Inputs!$B$30,0,H$112-1),OFFSET(Inputs!$B$30,0,$A133-1)*IF((H$112-$A133+1)*12-Inputs!$E$8&lt;=0,1,IF(Inputs!$E$8&lt;=(H$112-$A133)*12,0,MOD(Inputs!$E$8,12)/12))))</f>
        <v>0</v>
      </c>
      <c r="I133" s="158">
        <f ca="1">IF($A133&gt;I$112,0,IF($A133=I$112,OFFSET(Inputs!$B$30,0,I$112-1),OFFSET(Inputs!$B$30,0,$A133-1)*IF((I$112-$A133+1)*12-Inputs!$E$8&lt;=0,1,IF(Inputs!$E$8&lt;=(I$112-$A133)*12,0,MOD(Inputs!$E$8,12)/12))))</f>
        <v>0</v>
      </c>
      <c r="J133" s="158">
        <f ca="1">IF($A133&gt;J$112,0,IF($A133=J$112,OFFSET(Inputs!$B$30,0,J$112-1),OFFSET(Inputs!$B$30,0,$A133-1)*IF((J$112-$A133+1)*12-Inputs!$E$8&lt;=0,1,IF(Inputs!$E$8&lt;=(J$112-$A133)*12,0,MOD(Inputs!$E$8,12)/12))))</f>
        <v>0</v>
      </c>
      <c r="K133" s="158">
        <f ca="1">IF($A133&gt;K$112,0,IF($A133=K$112,OFFSET(Inputs!$B$30,0,K$112-1),OFFSET(Inputs!$B$30,0,$A133-1)*IF((K$112-$A133+1)*12-Inputs!$E$8&lt;=0,1,IF(Inputs!$E$8&lt;=(K$112-$A133)*12,0,MOD(Inputs!$E$8,12)/12))))</f>
        <v>0</v>
      </c>
      <c r="L133" s="158">
        <f ca="1">IF($A133&gt;L$112,0,IF($A133=L$112,OFFSET(Inputs!$B$30,0,L$112-1),OFFSET(Inputs!$B$30,0,$A133-1)*IF((L$112-$A133+1)*12-Inputs!$E$8&lt;=0,1,IF(Inputs!$E$8&lt;=(L$112-$A133)*12,0,MOD(Inputs!$E$8,12)/12))))</f>
        <v>0</v>
      </c>
      <c r="M133" s="158">
        <f ca="1">IF($A133&gt;M$112,0,IF($A133=M$112,OFFSET(Inputs!$B$30,0,M$112-1),OFFSET(Inputs!$B$30,0,$A133-1)*IF((M$112-$A133+1)*12-Inputs!$E$8&lt;=0,1,IF(Inputs!$E$8&lt;=(M$112-$A133)*12,0,MOD(Inputs!$E$8,12)/12))))</f>
        <v>0</v>
      </c>
      <c r="N133" s="158">
        <f ca="1">IF($A133&gt;N$112,0,IF($A133=N$112,OFFSET(Inputs!$B$30,0,N$112-1),OFFSET(Inputs!$B$30,0,$A133-1)*IF((N$112-$A133+1)*12-Inputs!$E$8&lt;=0,1,IF(Inputs!$E$8&lt;=(N$112-$A133)*12,0,MOD(Inputs!$E$8,12)/12))))</f>
        <v>0</v>
      </c>
      <c r="O133" s="158">
        <f ca="1">IF($A133&gt;O$112,0,IF($A133=O$112,OFFSET(Inputs!$B$30,0,O$112-1),OFFSET(Inputs!$B$30,0,$A133-1)*IF((O$112-$A133+1)*12-Inputs!$E$8&lt;=0,1,IF(Inputs!$E$8&lt;=(O$112-$A133)*12,0,MOD(Inputs!$E$8,12)/12))))</f>
        <v>0</v>
      </c>
      <c r="P133" s="158">
        <f ca="1">IF($A133&gt;P$112,0,IF($A133=P$112,OFFSET(Inputs!$B$30,0,P$112-1),OFFSET(Inputs!$B$30,0,$A133-1)*IF((P$112-$A133+1)*12-Inputs!$E$8&lt;=0,1,IF(Inputs!$E$8&lt;=(P$112-$A133)*12,0,MOD(Inputs!$E$8,12)/12))))</f>
        <v>0</v>
      </c>
      <c r="Q133" s="158">
        <f ca="1">IF($A133&gt;Q$112,0,IF($A133=Q$112,OFFSET(Inputs!$B$30,0,Q$112-1),OFFSET(Inputs!$B$30,0,$A133-1)*IF((Q$112-$A133+1)*12-Inputs!$E$8&lt;=0,1,IF(Inputs!$E$8&lt;=(Q$112-$A133)*12,0,MOD(Inputs!$E$8,12)/12))))</f>
        <v>0</v>
      </c>
      <c r="R133" s="158">
        <f ca="1">IF($A133&gt;R$112,0,IF($A133=R$112,OFFSET(Inputs!$B$30,0,R$112-1),OFFSET(Inputs!$B$30,0,$A133-1)*IF((R$112-$A133+1)*12-Inputs!$E$8&lt;=0,1,IF(Inputs!$E$8&lt;=(R$112-$A133)*12,0,MOD(Inputs!$E$8,12)/12))))</f>
        <v>0</v>
      </c>
      <c r="S133" s="158">
        <f ca="1">IF($A133&gt;S$112,0,IF($A133=S$112,OFFSET(Inputs!$B$30,0,S$112-1),OFFSET(Inputs!$B$30,0,$A133-1)*IF((S$112-$A133+1)*12-Inputs!$E$8&lt;=0,1,IF(Inputs!$E$8&lt;=(S$112-$A133)*12,0,MOD(Inputs!$E$8,12)/12))))</f>
        <v>0</v>
      </c>
      <c r="T133" s="158">
        <f ca="1">IF($A133&gt;T$112,0,IF($A133=T$112,OFFSET(Inputs!$B$30,0,T$112-1),OFFSET(Inputs!$B$30,0,$A133-1)*IF((T$112-$A133+1)*12-Inputs!$E$8&lt;=0,1,IF(Inputs!$E$8&lt;=(T$112-$A133)*12,0,MOD(Inputs!$E$8,12)/12))))</f>
        <v>0</v>
      </c>
      <c r="U133" s="158">
        <f ca="1">IF($A133&gt;U$112,0,IF($A133=U$112,OFFSET(Inputs!$B$30,0,U$112-1),OFFSET(Inputs!$B$30,0,$A133-1)*IF((U$112-$A133+1)*12-Inputs!$E$8&lt;=0,1,IF(Inputs!$E$8&lt;=(U$112-$A133)*12,0,MOD(Inputs!$E$8,12)/12))))</f>
        <v>0</v>
      </c>
      <c r="V133" s="158">
        <f ca="1">IF($A133&gt;V$112,0,IF($A133=V$112,OFFSET(Inputs!$B$30,0,V$112-1),OFFSET(Inputs!$B$30,0,$A133-1)*IF((V$112-$A133+1)*12-Inputs!$E$8&lt;=0,1,IF(Inputs!$E$8&lt;=(V$112-$A133)*12,0,MOD(Inputs!$E$8,12)/12))))</f>
        <v>0</v>
      </c>
      <c r="W133" s="158">
        <f ca="1">IF($A133&gt;W$112,0,IF($A133=W$112,OFFSET(Inputs!$B$30,0,W$112-1),OFFSET(Inputs!$B$30,0,$A133-1)*IF((W$112-$A133+1)*12-Inputs!$E$8&lt;=0,1,IF(Inputs!$E$8&lt;=(W$112-$A133)*12,0,MOD(Inputs!$E$8,12)/12))))</f>
        <v>0</v>
      </c>
      <c r="X133" s="158">
        <f ca="1">IF($A133&gt;X$112,0,IF($A133=X$112,OFFSET(Inputs!$B$30,0,X$112-1),OFFSET(Inputs!$B$30,0,$A133-1)*IF((X$112-$A133+1)*12-Inputs!$E$8&lt;=0,1,IF(Inputs!$E$8&lt;=(X$112-$A133)*12,0,MOD(Inputs!$E$8,12)/12))))</f>
        <v>0</v>
      </c>
      <c r="Y133" s="158">
        <f ca="1">IF($A133&gt;Y$112,0,IF($A133=Y$112,OFFSET(Inputs!$B$30,0,Y$112-1),OFFSET(Inputs!$B$30,0,$A133-1)*IF((Y$112-$A133+1)*12-Inputs!$E$8&lt;=0,1,IF(Inputs!$E$8&lt;=(Y$112-$A133)*12,0,MOD(Inputs!$E$8,12)/12))))</f>
        <v>0</v>
      </c>
      <c r="Z133" s="158">
        <f ca="1">IF($A133&gt;Z$112,0,IF($A133=Z$112,OFFSET(Inputs!$B$30,0,Z$112-1),OFFSET(Inputs!$B$30,0,$A133-1)*IF((Z$112-$A133+1)*12-Inputs!$E$8&lt;=0,1,IF(Inputs!$E$8&lt;=(Z$112-$A133)*12,0,MOD(Inputs!$E$8,12)/12))))</f>
        <v>0</v>
      </c>
      <c r="AA133" s="158">
        <f ca="1">IF($A133&gt;AA$112,0,IF($A133=AA$112,OFFSET(Inputs!$B$30,0,AA$112-1),OFFSET(Inputs!$B$30,0,$A133-1)*IF((AA$112-$A133+1)*12-Inputs!$E$8&lt;=0,1,IF(Inputs!$E$8&lt;=(AA$112-$A133)*12,0,MOD(Inputs!$E$8,12)/12))))</f>
        <v>0</v>
      </c>
      <c r="AB133" s="158">
        <f ca="1">IF($A133&gt;AB$112,0,IF($A133=AB$112,OFFSET(Inputs!$B$30,0,AB$112-1),OFFSET(Inputs!$B$30,0,$A133-1)*IF((AB$112-$A133+1)*12-Inputs!$E$8&lt;=0,1,IF(Inputs!$E$8&lt;=(AB$112-$A133)*12,0,MOD(Inputs!$E$8,12)/12))))</f>
        <v>0</v>
      </c>
      <c r="AC133" s="158">
        <f ca="1">IF($A133&gt;AC$112,0,IF($A133=AC$112,OFFSET(Inputs!$B$30,0,AC$112-1),OFFSET(Inputs!$B$30,0,$A133-1)*IF((AC$112-$A133+1)*12-Inputs!$E$8&lt;=0,1,IF(Inputs!$E$8&lt;=(AC$112-$A133)*12,0,MOD(Inputs!$E$8,12)/12))))</f>
        <v>0</v>
      </c>
      <c r="AD133" s="158">
        <f ca="1">IF($A133&gt;AD$112,0,IF($A133=AD$112,OFFSET(Inputs!$B$30,0,AD$112-1),OFFSET(Inputs!$B$30,0,$A133-1)*IF((AD$112-$A133+1)*12-Inputs!$E$8&lt;=0,1,IF(Inputs!$E$8&lt;=(AD$112-$A133)*12,0,MOD(Inputs!$E$8,12)/12))))</f>
        <v>0</v>
      </c>
      <c r="AE133" s="158">
        <f ca="1">IF($A133&gt;AE$112,0,IF($A133=AE$112,OFFSET(Inputs!$B$30,0,AE$112-1),OFFSET(Inputs!$B$30,0,$A133-1)*IF((AE$112-$A133+1)*12-Inputs!$E$8&lt;=0,1,IF(Inputs!$E$8&lt;=(AE$112-$A133)*12,0,MOD(Inputs!$E$8,12)/12))))</f>
        <v>0</v>
      </c>
      <c r="AF133" s="158">
        <f ca="1">IF($A133&gt;AF$112,0,IF($A133=AF$112,OFFSET(Inputs!$B$30,0,AF$112-1),OFFSET(Inputs!$B$30,0,$A133-1)*IF((AF$112-$A133+1)*12-Inputs!$E$8&lt;=0,1,IF(Inputs!$E$8&lt;=(AF$112-$A133)*12,0,MOD(Inputs!$E$8,12)/12))))</f>
        <v>0</v>
      </c>
      <c r="AG133" s="158">
        <f ca="1">IF($A133&gt;AG$112,0,IF($A133=AG$112,OFFSET(Inputs!$B$30,0,AG$112-1),OFFSET(Inputs!$B$30,0,$A133-1)*IF((AG$112-$A133+1)*12-Inputs!$E$8&lt;=0,1,IF(Inputs!$E$8&lt;=(AG$112-$A133)*12,0,MOD(Inputs!$E$8,12)/12))))</f>
        <v>0</v>
      </c>
      <c r="AH133" s="158">
        <f ca="1">IF($A133&gt;AH$112,0,IF($A133=AH$112,OFFSET(Inputs!$B$30,0,AH$112-1),OFFSET(Inputs!$B$30,0,$A133-1)*IF((AH$112-$A133+1)*12-Inputs!$E$8&lt;=0,1,IF(Inputs!$E$8&lt;=(AH$112-$A133)*12,0,MOD(Inputs!$E$8,12)/12))))</f>
        <v>0</v>
      </c>
      <c r="AI133" s="158">
        <f ca="1">IF($A133&gt;AI$112,0,IF($A133=AI$112,OFFSET(Inputs!$B$30,0,AI$112-1),OFFSET(Inputs!$B$30,0,$A133-1)*IF((AI$112-$A133+1)*12-Inputs!$E$8&lt;=0,1,IF(Inputs!$E$8&lt;=(AI$112-$A133)*12,0,MOD(Inputs!$E$8,12)/12))))</f>
        <v>0</v>
      </c>
      <c r="AJ133" s="158">
        <f ca="1">IF($A133&gt;AJ$112,0,IF($A133=AJ$112,OFFSET(Inputs!$B$30,0,AJ$112-1),OFFSET(Inputs!$B$30,0,$A133-1)*IF((AJ$112-$A133+1)*12-Inputs!$E$8&lt;=0,1,IF(Inputs!$E$8&lt;=(AJ$112-$A133)*12,0,MOD(Inputs!$E$8,12)/12))))</f>
        <v>0</v>
      </c>
      <c r="AK133" s="158">
        <f ca="1">IF($A133&gt;AK$112,0,IF($A133=AK$112,OFFSET(Inputs!$B$30,0,AK$112-1),OFFSET(Inputs!$B$30,0,$A133-1)*IF((AK$112-$A133+1)*12-Inputs!$E$8&lt;=0,1,IF(Inputs!$E$8&lt;=(AK$112-$A133)*12,0,MOD(Inputs!$E$8,12)/12))))</f>
        <v>0</v>
      </c>
      <c r="AL133" s="158">
        <f ca="1">IF($A133&gt;AL$112,0,IF($A133=AL$112,OFFSET(Inputs!$B$30,0,AL$112-1),OFFSET(Inputs!$B$30,0,$A133-1)*IF((AL$112-$A133+1)*12-Inputs!$E$8&lt;=0,1,IF(Inputs!$E$8&lt;=(AL$112-$A133)*12,0,MOD(Inputs!$E$8,12)/12))))</f>
        <v>0</v>
      </c>
      <c r="AM133" s="158">
        <f ca="1">IF($A133&gt;AM$112,0,IF($A133=AM$112,OFFSET(Inputs!$B$30,0,AM$112-1),OFFSET(Inputs!$B$30,0,$A133-1)*IF((AM$112-$A133+1)*12-Inputs!$E$8&lt;=0,1,IF(Inputs!$E$8&lt;=(AM$112-$A133)*12,0,MOD(Inputs!$E$8,12)/12))))</f>
        <v>0</v>
      </c>
      <c r="AN133" s="158">
        <f ca="1">IF($A133&gt;AN$112,0,IF($A133=AN$112,OFFSET(Inputs!$B$30,0,AN$112-1),OFFSET(Inputs!$B$30,0,$A133-1)*IF((AN$112-$A133+1)*12-Inputs!$E$8&lt;=0,1,IF(Inputs!$E$8&lt;=(AN$112-$A133)*12,0,MOD(Inputs!$E$8,12)/12))))</f>
        <v>0</v>
      </c>
      <c r="AO133" s="158">
        <f ca="1">IF($A133&gt;AO$112,0,IF($A133=AO$112,OFFSET(Inputs!$B$30,0,AO$112-1),OFFSET(Inputs!$B$30,0,$A133-1)*IF((AO$112-$A133+1)*12-Inputs!$E$8&lt;=0,1,IF(Inputs!$E$8&lt;=(AO$112-$A133)*12,0,MOD(Inputs!$E$8,12)/12))))</f>
        <v>0</v>
      </c>
      <c r="AP133" s="158">
        <f ca="1">IF($A133&gt;AP$112,0,IF($A133=AP$112,OFFSET(Inputs!$B$30,0,AP$112-1),OFFSET(Inputs!$B$30,0,$A133-1)*IF((AP$112-$A133+1)*12-Inputs!$E$8&lt;=0,1,IF(Inputs!$E$8&lt;=(AP$112-$A133)*12,0,MOD(Inputs!$E$8,12)/12))))</f>
        <v>0</v>
      </c>
      <c r="AQ133" s="158">
        <f ca="1">IF($A133&gt;AQ$112,0,IF($A133=AQ$112,OFFSET(Inputs!$B$30,0,AQ$112-1),OFFSET(Inputs!$B$30,0,$A133-1)*IF((AQ$112-$A133+1)*12-Inputs!$E$8&lt;=0,1,IF(Inputs!$E$8&lt;=(AQ$112-$A133)*12,0,MOD(Inputs!$E$8,12)/12))))</f>
        <v>0</v>
      </c>
      <c r="AR133" s="158">
        <f ca="1">IF($A133&gt;AR$112,0,IF($A133=AR$112,OFFSET(Inputs!$B$30,0,AR$112-1),OFFSET(Inputs!$B$30,0,$A133-1)*IF((AR$112-$A133+1)*12-Inputs!$E$8&lt;=0,1,IF(Inputs!$E$8&lt;=(AR$112-$A133)*12,0,MOD(Inputs!$E$8,12)/12))))</f>
        <v>0</v>
      </c>
      <c r="AS133" s="158">
        <f ca="1">IF($A133&gt;AS$112,0,IF($A133=AS$112,OFFSET(Inputs!$B$30,0,AS$112-1),OFFSET(Inputs!$B$30,0,$A133-1)*IF((AS$112-$A133+1)*12-Inputs!$E$8&lt;=0,1,IF(Inputs!$E$8&lt;=(AS$112-$A133)*12,0,MOD(Inputs!$E$8,12)/12))))</f>
        <v>0</v>
      </c>
      <c r="AT133" s="158">
        <f ca="1">IF($A133&gt;AT$112,0,IF($A133=AT$112,OFFSET(Inputs!$B$30,0,AT$112-1),OFFSET(Inputs!$B$30,0,$A133-1)*IF((AT$112-$A133+1)*12-Inputs!$E$8&lt;=0,1,IF(Inputs!$E$8&lt;=(AT$112-$A133)*12,0,MOD(Inputs!$E$8,12)/12))))</f>
        <v>0</v>
      </c>
      <c r="AU133" s="158">
        <f ca="1">IF($A133&gt;AU$112,0,IF($A133=AU$112,OFFSET(Inputs!$B$30,0,AU$112-1),OFFSET(Inputs!$B$30,0,$A133-1)*IF((AU$112-$A133+1)*12-Inputs!$E$8&lt;=0,1,IF(Inputs!$E$8&lt;=(AU$112-$A133)*12,0,MOD(Inputs!$E$8,12)/12))))</f>
        <v>0</v>
      </c>
      <c r="AV133" s="158">
        <f ca="1">IF($A133&gt;AV$112,0,IF($A133=AV$112,OFFSET(Inputs!$B$30,0,AV$112-1),OFFSET(Inputs!$B$30,0,$A133-1)*IF((AV$112-$A133+1)*12-Inputs!$E$8&lt;=0,1,IF(Inputs!$E$8&lt;=(AV$112-$A133)*12,0,MOD(Inputs!$E$8,12)/12))))</f>
        <v>0</v>
      </c>
      <c r="AW133" s="158">
        <f ca="1">IF($A133&gt;AW$112,0,IF($A133=AW$112,OFFSET(Inputs!$B$30,0,AW$112-1),OFFSET(Inputs!$B$30,0,$A133-1)*IF((AW$112-$A133+1)*12-Inputs!$E$8&lt;=0,1,IF(Inputs!$E$8&lt;=(AW$112-$A133)*12,0,MOD(Inputs!$E$8,12)/12))))</f>
        <v>0</v>
      </c>
      <c r="AX133" s="158">
        <f ca="1">IF($A133&gt;AX$112,0,IF($A133=AX$112,OFFSET(Inputs!$B$30,0,AX$112-1),OFFSET(Inputs!$B$30,0,$A133-1)*IF((AX$112-$A133+1)*12-Inputs!$E$8&lt;=0,1,IF(Inputs!$E$8&lt;=(AX$112-$A133)*12,0,MOD(Inputs!$E$8,12)/12))))</f>
        <v>0</v>
      </c>
      <c r="AY133" s="158">
        <f ca="1">IF($A133&gt;AY$112,0,IF($A133=AY$112,OFFSET(Inputs!$B$30,0,AY$112-1),OFFSET(Inputs!$B$30,0,$A133-1)*IF((AY$112-$A133+1)*12-Inputs!$E$8&lt;=0,1,IF(Inputs!$E$8&lt;=(AY$112-$A133)*12,0,MOD(Inputs!$E$8,12)/12))))</f>
        <v>0</v>
      </c>
      <c r="AZ133" s="139"/>
      <c r="BA133" s="139"/>
    </row>
    <row r="134" spans="1:53" s="286" customFormat="1" outlineLevel="1">
      <c r="A134" s="886">
        <v>22</v>
      </c>
      <c r="B134" s="158">
        <f ca="1">IF($A134&gt;B$112,0,IF($A134=B$112,OFFSET(Inputs!$B$30,0,B$112-1),OFFSET(Inputs!$B$30,0,$A134-1)*IF((B$112-$A134+1)*12-Inputs!$E$8&lt;=0,1,IF(Inputs!$E$8&lt;=(B$112-$A134)*12,0,MOD(Inputs!$E$8,12)/12))))</f>
        <v>0</v>
      </c>
      <c r="C134" s="158">
        <f ca="1">IF($A134&gt;C$112,0,IF($A134=C$112,OFFSET(Inputs!$B$30,0,C$112-1),OFFSET(Inputs!$B$30,0,$A134-1)*IF((C$112-$A134+1)*12-Inputs!$E$8&lt;=0,1,IF(Inputs!$E$8&lt;=(C$112-$A134)*12,0,MOD(Inputs!$E$8,12)/12))))</f>
        <v>0</v>
      </c>
      <c r="D134" s="158">
        <f ca="1">IF($A134&gt;D$112,0,IF($A134=D$112,OFFSET(Inputs!$B$30,0,D$112-1),OFFSET(Inputs!$B$30,0,$A134-1)*IF((D$112-$A134+1)*12-Inputs!$E$8&lt;=0,1,IF(Inputs!$E$8&lt;=(D$112-$A134)*12,0,MOD(Inputs!$E$8,12)/12))))</f>
        <v>0</v>
      </c>
      <c r="E134" s="158">
        <f ca="1">IF($A134&gt;E$112,0,IF($A134=E$112,OFFSET(Inputs!$B$30,0,E$112-1),OFFSET(Inputs!$B$30,0,$A134-1)*IF((E$112-$A134+1)*12-Inputs!$E$8&lt;=0,1,IF(Inputs!$E$8&lt;=(E$112-$A134)*12,0,MOD(Inputs!$E$8,12)/12))))</f>
        <v>0</v>
      </c>
      <c r="F134" s="158">
        <f ca="1">IF($A134&gt;F$112,0,IF($A134=F$112,OFFSET(Inputs!$B$30,0,F$112-1),OFFSET(Inputs!$B$30,0,$A134-1)*IF((F$112-$A134+1)*12-Inputs!$E$8&lt;=0,1,IF(Inputs!$E$8&lt;=(F$112-$A134)*12,0,MOD(Inputs!$E$8,12)/12))))</f>
        <v>0</v>
      </c>
      <c r="G134" s="158">
        <f ca="1">IF($A134&gt;G$112,0,IF($A134=G$112,OFFSET(Inputs!$B$30,0,G$112-1),OFFSET(Inputs!$B$30,0,$A134-1)*IF((G$112-$A134+1)*12-Inputs!$E$8&lt;=0,1,IF(Inputs!$E$8&lt;=(G$112-$A134)*12,0,MOD(Inputs!$E$8,12)/12))))</f>
        <v>0</v>
      </c>
      <c r="H134" s="158">
        <f ca="1">IF($A134&gt;H$112,0,IF($A134=H$112,OFFSET(Inputs!$B$30,0,H$112-1),OFFSET(Inputs!$B$30,0,$A134-1)*IF((H$112-$A134+1)*12-Inputs!$E$8&lt;=0,1,IF(Inputs!$E$8&lt;=(H$112-$A134)*12,0,MOD(Inputs!$E$8,12)/12))))</f>
        <v>0</v>
      </c>
      <c r="I134" s="158">
        <f ca="1">IF($A134&gt;I$112,0,IF($A134=I$112,OFFSET(Inputs!$B$30,0,I$112-1),OFFSET(Inputs!$B$30,0,$A134-1)*IF((I$112-$A134+1)*12-Inputs!$E$8&lt;=0,1,IF(Inputs!$E$8&lt;=(I$112-$A134)*12,0,MOD(Inputs!$E$8,12)/12))))</f>
        <v>0</v>
      </c>
      <c r="J134" s="158">
        <f ca="1">IF($A134&gt;J$112,0,IF($A134=J$112,OFFSET(Inputs!$B$30,0,J$112-1),OFFSET(Inputs!$B$30,0,$A134-1)*IF((J$112-$A134+1)*12-Inputs!$E$8&lt;=0,1,IF(Inputs!$E$8&lt;=(J$112-$A134)*12,0,MOD(Inputs!$E$8,12)/12))))</f>
        <v>0</v>
      </c>
      <c r="K134" s="158">
        <f ca="1">IF($A134&gt;K$112,0,IF($A134=K$112,OFFSET(Inputs!$B$30,0,K$112-1),OFFSET(Inputs!$B$30,0,$A134-1)*IF((K$112-$A134+1)*12-Inputs!$E$8&lt;=0,1,IF(Inputs!$E$8&lt;=(K$112-$A134)*12,0,MOD(Inputs!$E$8,12)/12))))</f>
        <v>0</v>
      </c>
      <c r="L134" s="158">
        <f ca="1">IF($A134&gt;L$112,0,IF($A134=L$112,OFFSET(Inputs!$B$30,0,L$112-1),OFFSET(Inputs!$B$30,0,$A134-1)*IF((L$112-$A134+1)*12-Inputs!$E$8&lt;=0,1,IF(Inputs!$E$8&lt;=(L$112-$A134)*12,0,MOD(Inputs!$E$8,12)/12))))</f>
        <v>0</v>
      </c>
      <c r="M134" s="158">
        <f ca="1">IF($A134&gt;M$112,0,IF($A134=M$112,OFFSET(Inputs!$B$30,0,M$112-1),OFFSET(Inputs!$B$30,0,$A134-1)*IF((M$112-$A134+1)*12-Inputs!$E$8&lt;=0,1,IF(Inputs!$E$8&lt;=(M$112-$A134)*12,0,MOD(Inputs!$E$8,12)/12))))</f>
        <v>0</v>
      </c>
      <c r="N134" s="158">
        <f ca="1">IF($A134&gt;N$112,0,IF($A134=N$112,OFFSET(Inputs!$B$30,0,N$112-1),OFFSET(Inputs!$B$30,0,$A134-1)*IF((N$112-$A134+1)*12-Inputs!$E$8&lt;=0,1,IF(Inputs!$E$8&lt;=(N$112-$A134)*12,0,MOD(Inputs!$E$8,12)/12))))</f>
        <v>0</v>
      </c>
      <c r="O134" s="158">
        <f ca="1">IF($A134&gt;O$112,0,IF($A134=O$112,OFFSET(Inputs!$B$30,0,O$112-1),OFFSET(Inputs!$B$30,0,$A134-1)*IF((O$112-$A134+1)*12-Inputs!$E$8&lt;=0,1,IF(Inputs!$E$8&lt;=(O$112-$A134)*12,0,MOD(Inputs!$E$8,12)/12))))</f>
        <v>0</v>
      </c>
      <c r="P134" s="158">
        <f ca="1">IF($A134&gt;P$112,0,IF($A134=P$112,OFFSET(Inputs!$B$30,0,P$112-1),OFFSET(Inputs!$B$30,0,$A134-1)*IF((P$112-$A134+1)*12-Inputs!$E$8&lt;=0,1,IF(Inputs!$E$8&lt;=(P$112-$A134)*12,0,MOD(Inputs!$E$8,12)/12))))</f>
        <v>0</v>
      </c>
      <c r="Q134" s="158">
        <f ca="1">IF($A134&gt;Q$112,0,IF($A134=Q$112,OFFSET(Inputs!$B$30,0,Q$112-1),OFFSET(Inputs!$B$30,0,$A134-1)*IF((Q$112-$A134+1)*12-Inputs!$E$8&lt;=0,1,IF(Inputs!$E$8&lt;=(Q$112-$A134)*12,0,MOD(Inputs!$E$8,12)/12))))</f>
        <v>0</v>
      </c>
      <c r="R134" s="158">
        <f ca="1">IF($A134&gt;R$112,0,IF($A134=R$112,OFFSET(Inputs!$B$30,0,R$112-1),OFFSET(Inputs!$B$30,0,$A134-1)*IF((R$112-$A134+1)*12-Inputs!$E$8&lt;=0,1,IF(Inputs!$E$8&lt;=(R$112-$A134)*12,0,MOD(Inputs!$E$8,12)/12))))</f>
        <v>0</v>
      </c>
      <c r="S134" s="158">
        <f ca="1">IF($A134&gt;S$112,0,IF($A134=S$112,OFFSET(Inputs!$B$30,0,S$112-1),OFFSET(Inputs!$B$30,0,$A134-1)*IF((S$112-$A134+1)*12-Inputs!$E$8&lt;=0,1,IF(Inputs!$E$8&lt;=(S$112-$A134)*12,0,MOD(Inputs!$E$8,12)/12))))</f>
        <v>0</v>
      </c>
      <c r="T134" s="158">
        <f ca="1">IF($A134&gt;T$112,0,IF($A134=T$112,OFFSET(Inputs!$B$30,0,T$112-1),OFFSET(Inputs!$B$30,0,$A134-1)*IF((T$112-$A134+1)*12-Inputs!$E$8&lt;=0,1,IF(Inputs!$E$8&lt;=(T$112-$A134)*12,0,MOD(Inputs!$E$8,12)/12))))</f>
        <v>0</v>
      </c>
      <c r="U134" s="158">
        <f ca="1">IF($A134&gt;U$112,0,IF($A134=U$112,OFFSET(Inputs!$B$30,0,U$112-1),OFFSET(Inputs!$B$30,0,$A134-1)*IF((U$112-$A134+1)*12-Inputs!$E$8&lt;=0,1,IF(Inputs!$E$8&lt;=(U$112-$A134)*12,0,MOD(Inputs!$E$8,12)/12))))</f>
        <v>0</v>
      </c>
      <c r="V134" s="158">
        <f ca="1">IF($A134&gt;V$112,0,IF($A134=V$112,OFFSET(Inputs!$B$30,0,V$112-1),OFFSET(Inputs!$B$30,0,$A134-1)*IF((V$112-$A134+1)*12-Inputs!$E$8&lt;=0,1,IF(Inputs!$E$8&lt;=(V$112-$A134)*12,0,MOD(Inputs!$E$8,12)/12))))</f>
        <v>0</v>
      </c>
      <c r="W134" s="158">
        <f ca="1">IF($A134&gt;W$112,0,IF($A134=W$112,OFFSET(Inputs!$B$30,0,W$112-1),OFFSET(Inputs!$B$30,0,$A134-1)*IF((W$112-$A134+1)*12-Inputs!$E$8&lt;=0,1,IF(Inputs!$E$8&lt;=(W$112-$A134)*12,0,MOD(Inputs!$E$8,12)/12))))</f>
        <v>0</v>
      </c>
      <c r="X134" s="158">
        <f ca="1">IF($A134&gt;X$112,0,IF($A134=X$112,OFFSET(Inputs!$B$30,0,X$112-1),OFFSET(Inputs!$B$30,0,$A134-1)*IF((X$112-$A134+1)*12-Inputs!$E$8&lt;=0,1,IF(Inputs!$E$8&lt;=(X$112-$A134)*12,0,MOD(Inputs!$E$8,12)/12))))</f>
        <v>0</v>
      </c>
      <c r="Y134" s="158">
        <f ca="1">IF($A134&gt;Y$112,0,IF($A134=Y$112,OFFSET(Inputs!$B$30,0,Y$112-1),OFFSET(Inputs!$B$30,0,$A134-1)*IF((Y$112-$A134+1)*12-Inputs!$E$8&lt;=0,1,IF(Inputs!$E$8&lt;=(Y$112-$A134)*12,0,MOD(Inputs!$E$8,12)/12))))</f>
        <v>0</v>
      </c>
      <c r="Z134" s="158">
        <f ca="1">IF($A134&gt;Z$112,0,IF($A134=Z$112,OFFSET(Inputs!$B$30,0,Z$112-1),OFFSET(Inputs!$B$30,0,$A134-1)*IF((Z$112-$A134+1)*12-Inputs!$E$8&lt;=0,1,IF(Inputs!$E$8&lt;=(Z$112-$A134)*12,0,MOD(Inputs!$E$8,12)/12))))</f>
        <v>0</v>
      </c>
      <c r="AA134" s="158">
        <f ca="1">IF($A134&gt;AA$112,0,IF($A134=AA$112,OFFSET(Inputs!$B$30,0,AA$112-1),OFFSET(Inputs!$B$30,0,$A134-1)*IF((AA$112-$A134+1)*12-Inputs!$E$8&lt;=0,1,IF(Inputs!$E$8&lt;=(AA$112-$A134)*12,0,MOD(Inputs!$E$8,12)/12))))</f>
        <v>0</v>
      </c>
      <c r="AB134" s="158">
        <f ca="1">IF($A134&gt;AB$112,0,IF($A134=AB$112,OFFSET(Inputs!$B$30,0,AB$112-1),OFFSET(Inputs!$B$30,0,$A134-1)*IF((AB$112-$A134+1)*12-Inputs!$E$8&lt;=0,1,IF(Inputs!$E$8&lt;=(AB$112-$A134)*12,0,MOD(Inputs!$E$8,12)/12))))</f>
        <v>0</v>
      </c>
      <c r="AC134" s="158">
        <f ca="1">IF($A134&gt;AC$112,0,IF($A134=AC$112,OFFSET(Inputs!$B$30,0,AC$112-1),OFFSET(Inputs!$B$30,0,$A134-1)*IF((AC$112-$A134+1)*12-Inputs!$E$8&lt;=0,1,IF(Inputs!$E$8&lt;=(AC$112-$A134)*12,0,MOD(Inputs!$E$8,12)/12))))</f>
        <v>0</v>
      </c>
      <c r="AD134" s="158">
        <f ca="1">IF($A134&gt;AD$112,0,IF($A134=AD$112,OFFSET(Inputs!$B$30,0,AD$112-1),OFFSET(Inputs!$B$30,0,$A134-1)*IF((AD$112-$A134+1)*12-Inputs!$E$8&lt;=0,1,IF(Inputs!$E$8&lt;=(AD$112-$A134)*12,0,MOD(Inputs!$E$8,12)/12))))</f>
        <v>0</v>
      </c>
      <c r="AE134" s="158">
        <f ca="1">IF($A134&gt;AE$112,0,IF($A134=AE$112,OFFSET(Inputs!$B$30,0,AE$112-1),OFFSET(Inputs!$B$30,0,$A134-1)*IF((AE$112-$A134+1)*12-Inputs!$E$8&lt;=0,1,IF(Inputs!$E$8&lt;=(AE$112-$A134)*12,0,MOD(Inputs!$E$8,12)/12))))</f>
        <v>0</v>
      </c>
      <c r="AF134" s="158">
        <f ca="1">IF($A134&gt;AF$112,0,IF($A134=AF$112,OFFSET(Inputs!$B$30,0,AF$112-1),OFFSET(Inputs!$B$30,0,$A134-1)*IF((AF$112-$A134+1)*12-Inputs!$E$8&lt;=0,1,IF(Inputs!$E$8&lt;=(AF$112-$A134)*12,0,MOD(Inputs!$E$8,12)/12))))</f>
        <v>0</v>
      </c>
      <c r="AG134" s="158">
        <f ca="1">IF($A134&gt;AG$112,0,IF($A134=AG$112,OFFSET(Inputs!$B$30,0,AG$112-1),OFFSET(Inputs!$B$30,0,$A134-1)*IF((AG$112-$A134+1)*12-Inputs!$E$8&lt;=0,1,IF(Inputs!$E$8&lt;=(AG$112-$A134)*12,0,MOD(Inputs!$E$8,12)/12))))</f>
        <v>0</v>
      </c>
      <c r="AH134" s="158">
        <f ca="1">IF($A134&gt;AH$112,0,IF($A134=AH$112,OFFSET(Inputs!$B$30,0,AH$112-1),OFFSET(Inputs!$B$30,0,$A134-1)*IF((AH$112-$A134+1)*12-Inputs!$E$8&lt;=0,1,IF(Inputs!$E$8&lt;=(AH$112-$A134)*12,0,MOD(Inputs!$E$8,12)/12))))</f>
        <v>0</v>
      </c>
      <c r="AI134" s="158">
        <f ca="1">IF($A134&gt;AI$112,0,IF($A134=AI$112,OFFSET(Inputs!$B$30,0,AI$112-1),OFFSET(Inputs!$B$30,0,$A134-1)*IF((AI$112-$A134+1)*12-Inputs!$E$8&lt;=0,1,IF(Inputs!$E$8&lt;=(AI$112-$A134)*12,0,MOD(Inputs!$E$8,12)/12))))</f>
        <v>0</v>
      </c>
      <c r="AJ134" s="158">
        <f ca="1">IF($A134&gt;AJ$112,0,IF($A134=AJ$112,OFFSET(Inputs!$B$30,0,AJ$112-1),OFFSET(Inputs!$B$30,0,$A134-1)*IF((AJ$112-$A134+1)*12-Inputs!$E$8&lt;=0,1,IF(Inputs!$E$8&lt;=(AJ$112-$A134)*12,0,MOD(Inputs!$E$8,12)/12))))</f>
        <v>0</v>
      </c>
      <c r="AK134" s="158">
        <f ca="1">IF($A134&gt;AK$112,0,IF($A134=AK$112,OFFSET(Inputs!$B$30,0,AK$112-1),OFFSET(Inputs!$B$30,0,$A134-1)*IF((AK$112-$A134+1)*12-Inputs!$E$8&lt;=0,1,IF(Inputs!$E$8&lt;=(AK$112-$A134)*12,0,MOD(Inputs!$E$8,12)/12))))</f>
        <v>0</v>
      </c>
      <c r="AL134" s="158">
        <f ca="1">IF($A134&gt;AL$112,0,IF($A134=AL$112,OFFSET(Inputs!$B$30,0,AL$112-1),OFFSET(Inputs!$B$30,0,$A134-1)*IF((AL$112-$A134+1)*12-Inputs!$E$8&lt;=0,1,IF(Inputs!$E$8&lt;=(AL$112-$A134)*12,0,MOD(Inputs!$E$8,12)/12))))</f>
        <v>0</v>
      </c>
      <c r="AM134" s="158">
        <f ca="1">IF($A134&gt;AM$112,0,IF($A134=AM$112,OFFSET(Inputs!$B$30,0,AM$112-1),OFFSET(Inputs!$B$30,0,$A134-1)*IF((AM$112-$A134+1)*12-Inputs!$E$8&lt;=0,1,IF(Inputs!$E$8&lt;=(AM$112-$A134)*12,0,MOD(Inputs!$E$8,12)/12))))</f>
        <v>0</v>
      </c>
      <c r="AN134" s="158">
        <f ca="1">IF($A134&gt;AN$112,0,IF($A134=AN$112,OFFSET(Inputs!$B$30,0,AN$112-1),OFFSET(Inputs!$B$30,0,$A134-1)*IF((AN$112-$A134+1)*12-Inputs!$E$8&lt;=0,1,IF(Inputs!$E$8&lt;=(AN$112-$A134)*12,0,MOD(Inputs!$E$8,12)/12))))</f>
        <v>0</v>
      </c>
      <c r="AO134" s="158">
        <f ca="1">IF($A134&gt;AO$112,0,IF($A134=AO$112,OFFSET(Inputs!$B$30,0,AO$112-1),OFFSET(Inputs!$B$30,0,$A134-1)*IF((AO$112-$A134+1)*12-Inputs!$E$8&lt;=0,1,IF(Inputs!$E$8&lt;=(AO$112-$A134)*12,0,MOD(Inputs!$E$8,12)/12))))</f>
        <v>0</v>
      </c>
      <c r="AP134" s="158">
        <f ca="1">IF($A134&gt;AP$112,0,IF($A134=AP$112,OFFSET(Inputs!$B$30,0,AP$112-1),OFFSET(Inputs!$B$30,0,$A134-1)*IF((AP$112-$A134+1)*12-Inputs!$E$8&lt;=0,1,IF(Inputs!$E$8&lt;=(AP$112-$A134)*12,0,MOD(Inputs!$E$8,12)/12))))</f>
        <v>0</v>
      </c>
      <c r="AQ134" s="158">
        <f ca="1">IF($A134&gt;AQ$112,0,IF($A134=AQ$112,OFFSET(Inputs!$B$30,0,AQ$112-1),OFFSET(Inputs!$B$30,0,$A134-1)*IF((AQ$112-$A134+1)*12-Inputs!$E$8&lt;=0,1,IF(Inputs!$E$8&lt;=(AQ$112-$A134)*12,0,MOD(Inputs!$E$8,12)/12))))</f>
        <v>0</v>
      </c>
      <c r="AR134" s="158">
        <f ca="1">IF($A134&gt;AR$112,0,IF($A134=AR$112,OFFSET(Inputs!$B$30,0,AR$112-1),OFFSET(Inputs!$B$30,0,$A134-1)*IF((AR$112-$A134+1)*12-Inputs!$E$8&lt;=0,1,IF(Inputs!$E$8&lt;=(AR$112-$A134)*12,0,MOD(Inputs!$E$8,12)/12))))</f>
        <v>0</v>
      </c>
      <c r="AS134" s="158">
        <f ca="1">IF($A134&gt;AS$112,0,IF($A134=AS$112,OFFSET(Inputs!$B$30,0,AS$112-1),OFFSET(Inputs!$B$30,0,$A134-1)*IF((AS$112-$A134+1)*12-Inputs!$E$8&lt;=0,1,IF(Inputs!$E$8&lt;=(AS$112-$A134)*12,0,MOD(Inputs!$E$8,12)/12))))</f>
        <v>0</v>
      </c>
      <c r="AT134" s="158">
        <f ca="1">IF($A134&gt;AT$112,0,IF($A134=AT$112,OFFSET(Inputs!$B$30,0,AT$112-1),OFFSET(Inputs!$B$30,0,$A134-1)*IF((AT$112-$A134+1)*12-Inputs!$E$8&lt;=0,1,IF(Inputs!$E$8&lt;=(AT$112-$A134)*12,0,MOD(Inputs!$E$8,12)/12))))</f>
        <v>0</v>
      </c>
      <c r="AU134" s="158">
        <f ca="1">IF($A134&gt;AU$112,0,IF($A134=AU$112,OFFSET(Inputs!$B$30,0,AU$112-1),OFFSET(Inputs!$B$30,0,$A134-1)*IF((AU$112-$A134+1)*12-Inputs!$E$8&lt;=0,1,IF(Inputs!$E$8&lt;=(AU$112-$A134)*12,0,MOD(Inputs!$E$8,12)/12))))</f>
        <v>0</v>
      </c>
      <c r="AV134" s="158">
        <f ca="1">IF($A134&gt;AV$112,0,IF($A134=AV$112,OFFSET(Inputs!$B$30,0,AV$112-1),OFFSET(Inputs!$B$30,0,$A134-1)*IF((AV$112-$A134+1)*12-Inputs!$E$8&lt;=0,1,IF(Inputs!$E$8&lt;=(AV$112-$A134)*12,0,MOD(Inputs!$E$8,12)/12))))</f>
        <v>0</v>
      </c>
      <c r="AW134" s="158">
        <f ca="1">IF($A134&gt;AW$112,0,IF($A134=AW$112,OFFSET(Inputs!$B$30,0,AW$112-1),OFFSET(Inputs!$B$30,0,$A134-1)*IF((AW$112-$A134+1)*12-Inputs!$E$8&lt;=0,1,IF(Inputs!$E$8&lt;=(AW$112-$A134)*12,0,MOD(Inputs!$E$8,12)/12))))</f>
        <v>0</v>
      </c>
      <c r="AX134" s="158">
        <f ca="1">IF($A134&gt;AX$112,0,IF($A134=AX$112,OFFSET(Inputs!$B$30,0,AX$112-1),OFFSET(Inputs!$B$30,0,$A134-1)*IF((AX$112-$A134+1)*12-Inputs!$E$8&lt;=0,1,IF(Inputs!$E$8&lt;=(AX$112-$A134)*12,0,MOD(Inputs!$E$8,12)/12))))</f>
        <v>0</v>
      </c>
      <c r="AY134" s="158">
        <f ca="1">IF($A134&gt;AY$112,0,IF($A134=AY$112,OFFSET(Inputs!$B$30,0,AY$112-1),OFFSET(Inputs!$B$30,0,$A134-1)*IF((AY$112-$A134+1)*12-Inputs!$E$8&lt;=0,1,IF(Inputs!$E$8&lt;=(AY$112-$A134)*12,0,MOD(Inputs!$E$8,12)/12))))</f>
        <v>0</v>
      </c>
      <c r="AZ134" s="139"/>
      <c r="BA134" s="139"/>
    </row>
    <row r="135" spans="1:53" s="286" customFormat="1" outlineLevel="1">
      <c r="A135" s="886">
        <v>23</v>
      </c>
      <c r="B135" s="158">
        <f ca="1">IF($A135&gt;B$112,0,IF($A135=B$112,OFFSET(Inputs!$B$30,0,B$112-1),OFFSET(Inputs!$B$30,0,$A135-1)*IF((B$112-$A135+1)*12-Inputs!$E$8&lt;=0,1,IF(Inputs!$E$8&lt;=(B$112-$A135)*12,0,MOD(Inputs!$E$8,12)/12))))</f>
        <v>0</v>
      </c>
      <c r="C135" s="158">
        <f ca="1">IF($A135&gt;C$112,0,IF($A135=C$112,OFFSET(Inputs!$B$30,0,C$112-1),OFFSET(Inputs!$B$30,0,$A135-1)*IF((C$112-$A135+1)*12-Inputs!$E$8&lt;=0,1,IF(Inputs!$E$8&lt;=(C$112-$A135)*12,0,MOD(Inputs!$E$8,12)/12))))</f>
        <v>0</v>
      </c>
      <c r="D135" s="158">
        <f ca="1">IF($A135&gt;D$112,0,IF($A135=D$112,OFFSET(Inputs!$B$30,0,D$112-1),OFFSET(Inputs!$B$30,0,$A135-1)*IF((D$112-$A135+1)*12-Inputs!$E$8&lt;=0,1,IF(Inputs!$E$8&lt;=(D$112-$A135)*12,0,MOD(Inputs!$E$8,12)/12))))</f>
        <v>0</v>
      </c>
      <c r="E135" s="158">
        <f ca="1">IF($A135&gt;E$112,0,IF($A135=E$112,OFFSET(Inputs!$B$30,0,E$112-1),OFFSET(Inputs!$B$30,0,$A135-1)*IF((E$112-$A135+1)*12-Inputs!$E$8&lt;=0,1,IF(Inputs!$E$8&lt;=(E$112-$A135)*12,0,MOD(Inputs!$E$8,12)/12))))</f>
        <v>0</v>
      </c>
      <c r="F135" s="158">
        <f ca="1">IF($A135&gt;F$112,0,IF($A135=F$112,OFFSET(Inputs!$B$30,0,F$112-1),OFFSET(Inputs!$B$30,0,$A135-1)*IF((F$112-$A135+1)*12-Inputs!$E$8&lt;=0,1,IF(Inputs!$E$8&lt;=(F$112-$A135)*12,0,MOD(Inputs!$E$8,12)/12))))</f>
        <v>0</v>
      </c>
      <c r="G135" s="158">
        <f ca="1">IF($A135&gt;G$112,0,IF($A135=G$112,OFFSET(Inputs!$B$30,0,G$112-1),OFFSET(Inputs!$B$30,0,$A135-1)*IF((G$112-$A135+1)*12-Inputs!$E$8&lt;=0,1,IF(Inputs!$E$8&lt;=(G$112-$A135)*12,0,MOD(Inputs!$E$8,12)/12))))</f>
        <v>0</v>
      </c>
      <c r="H135" s="158">
        <f ca="1">IF($A135&gt;H$112,0,IF($A135=H$112,OFFSET(Inputs!$B$30,0,H$112-1),OFFSET(Inputs!$B$30,0,$A135-1)*IF((H$112-$A135+1)*12-Inputs!$E$8&lt;=0,1,IF(Inputs!$E$8&lt;=(H$112-$A135)*12,0,MOD(Inputs!$E$8,12)/12))))</f>
        <v>0</v>
      </c>
      <c r="I135" s="158">
        <f ca="1">IF($A135&gt;I$112,0,IF($A135=I$112,OFFSET(Inputs!$B$30,0,I$112-1),OFFSET(Inputs!$B$30,0,$A135-1)*IF((I$112-$A135+1)*12-Inputs!$E$8&lt;=0,1,IF(Inputs!$E$8&lt;=(I$112-$A135)*12,0,MOD(Inputs!$E$8,12)/12))))</f>
        <v>0</v>
      </c>
      <c r="J135" s="158">
        <f ca="1">IF($A135&gt;J$112,0,IF($A135=J$112,OFFSET(Inputs!$B$30,0,J$112-1),OFFSET(Inputs!$B$30,0,$A135-1)*IF((J$112-$A135+1)*12-Inputs!$E$8&lt;=0,1,IF(Inputs!$E$8&lt;=(J$112-$A135)*12,0,MOD(Inputs!$E$8,12)/12))))</f>
        <v>0</v>
      </c>
      <c r="K135" s="158">
        <f ca="1">IF($A135&gt;K$112,0,IF($A135=K$112,OFFSET(Inputs!$B$30,0,K$112-1),OFFSET(Inputs!$B$30,0,$A135-1)*IF((K$112-$A135+1)*12-Inputs!$E$8&lt;=0,1,IF(Inputs!$E$8&lt;=(K$112-$A135)*12,0,MOD(Inputs!$E$8,12)/12))))</f>
        <v>0</v>
      </c>
      <c r="L135" s="158">
        <f ca="1">IF($A135&gt;L$112,0,IF($A135=L$112,OFFSET(Inputs!$B$30,0,L$112-1),OFFSET(Inputs!$B$30,0,$A135-1)*IF((L$112-$A135+1)*12-Inputs!$E$8&lt;=0,1,IF(Inputs!$E$8&lt;=(L$112-$A135)*12,0,MOD(Inputs!$E$8,12)/12))))</f>
        <v>0</v>
      </c>
      <c r="M135" s="158">
        <f ca="1">IF($A135&gt;M$112,0,IF($A135=M$112,OFFSET(Inputs!$B$30,0,M$112-1),OFFSET(Inputs!$B$30,0,$A135-1)*IF((M$112-$A135+1)*12-Inputs!$E$8&lt;=0,1,IF(Inputs!$E$8&lt;=(M$112-$A135)*12,0,MOD(Inputs!$E$8,12)/12))))</f>
        <v>0</v>
      </c>
      <c r="N135" s="158">
        <f ca="1">IF($A135&gt;N$112,0,IF($A135=N$112,OFFSET(Inputs!$B$30,0,N$112-1),OFFSET(Inputs!$B$30,0,$A135-1)*IF((N$112-$A135+1)*12-Inputs!$E$8&lt;=0,1,IF(Inputs!$E$8&lt;=(N$112-$A135)*12,0,MOD(Inputs!$E$8,12)/12))))</f>
        <v>0</v>
      </c>
      <c r="O135" s="158">
        <f ca="1">IF($A135&gt;O$112,0,IF($A135=O$112,OFFSET(Inputs!$B$30,0,O$112-1),OFFSET(Inputs!$B$30,0,$A135-1)*IF((O$112-$A135+1)*12-Inputs!$E$8&lt;=0,1,IF(Inputs!$E$8&lt;=(O$112-$A135)*12,0,MOD(Inputs!$E$8,12)/12))))</f>
        <v>0</v>
      </c>
      <c r="P135" s="158">
        <f ca="1">IF($A135&gt;P$112,0,IF($A135=P$112,OFFSET(Inputs!$B$30,0,P$112-1),OFFSET(Inputs!$B$30,0,$A135-1)*IF((P$112-$A135+1)*12-Inputs!$E$8&lt;=0,1,IF(Inputs!$E$8&lt;=(P$112-$A135)*12,0,MOD(Inputs!$E$8,12)/12))))</f>
        <v>0</v>
      </c>
      <c r="Q135" s="158">
        <f ca="1">IF($A135&gt;Q$112,0,IF($A135=Q$112,OFFSET(Inputs!$B$30,0,Q$112-1),OFFSET(Inputs!$B$30,0,$A135-1)*IF((Q$112-$A135+1)*12-Inputs!$E$8&lt;=0,1,IF(Inputs!$E$8&lt;=(Q$112-$A135)*12,0,MOD(Inputs!$E$8,12)/12))))</f>
        <v>0</v>
      </c>
      <c r="R135" s="158">
        <f ca="1">IF($A135&gt;R$112,0,IF($A135=R$112,OFFSET(Inputs!$B$30,0,R$112-1),OFFSET(Inputs!$B$30,0,$A135-1)*IF((R$112-$A135+1)*12-Inputs!$E$8&lt;=0,1,IF(Inputs!$E$8&lt;=(R$112-$A135)*12,0,MOD(Inputs!$E$8,12)/12))))</f>
        <v>0</v>
      </c>
      <c r="S135" s="158">
        <f ca="1">IF($A135&gt;S$112,0,IF($A135=S$112,OFFSET(Inputs!$B$30,0,S$112-1),OFFSET(Inputs!$B$30,0,$A135-1)*IF((S$112-$A135+1)*12-Inputs!$E$8&lt;=0,1,IF(Inputs!$E$8&lt;=(S$112-$A135)*12,0,MOD(Inputs!$E$8,12)/12))))</f>
        <v>0</v>
      </c>
      <c r="T135" s="158">
        <f ca="1">IF($A135&gt;T$112,0,IF($A135=T$112,OFFSET(Inputs!$B$30,0,T$112-1),OFFSET(Inputs!$B$30,0,$A135-1)*IF((T$112-$A135+1)*12-Inputs!$E$8&lt;=0,1,IF(Inputs!$E$8&lt;=(T$112-$A135)*12,0,MOD(Inputs!$E$8,12)/12))))</f>
        <v>0</v>
      </c>
      <c r="U135" s="158">
        <f ca="1">IF($A135&gt;U$112,0,IF($A135=U$112,OFFSET(Inputs!$B$30,0,U$112-1),OFFSET(Inputs!$B$30,0,$A135-1)*IF((U$112-$A135+1)*12-Inputs!$E$8&lt;=0,1,IF(Inputs!$E$8&lt;=(U$112-$A135)*12,0,MOD(Inputs!$E$8,12)/12))))</f>
        <v>0</v>
      </c>
      <c r="V135" s="158">
        <f ca="1">IF($A135&gt;V$112,0,IF($A135=V$112,OFFSET(Inputs!$B$30,0,V$112-1),OFFSET(Inputs!$B$30,0,$A135-1)*IF((V$112-$A135+1)*12-Inputs!$E$8&lt;=0,1,IF(Inputs!$E$8&lt;=(V$112-$A135)*12,0,MOD(Inputs!$E$8,12)/12))))</f>
        <v>0</v>
      </c>
      <c r="W135" s="158">
        <f ca="1">IF($A135&gt;W$112,0,IF($A135=W$112,OFFSET(Inputs!$B$30,0,W$112-1),OFFSET(Inputs!$B$30,0,$A135-1)*IF((W$112-$A135+1)*12-Inputs!$E$8&lt;=0,1,IF(Inputs!$E$8&lt;=(W$112-$A135)*12,0,MOD(Inputs!$E$8,12)/12))))</f>
        <v>0</v>
      </c>
      <c r="X135" s="158">
        <f ca="1">IF($A135&gt;X$112,0,IF($A135=X$112,OFFSET(Inputs!$B$30,0,X$112-1),OFFSET(Inputs!$B$30,0,$A135-1)*IF((X$112-$A135+1)*12-Inputs!$E$8&lt;=0,1,IF(Inputs!$E$8&lt;=(X$112-$A135)*12,0,MOD(Inputs!$E$8,12)/12))))</f>
        <v>0</v>
      </c>
      <c r="Y135" s="158">
        <f ca="1">IF($A135&gt;Y$112,0,IF($A135=Y$112,OFFSET(Inputs!$B$30,0,Y$112-1),OFFSET(Inputs!$B$30,0,$A135-1)*IF((Y$112-$A135+1)*12-Inputs!$E$8&lt;=0,1,IF(Inputs!$E$8&lt;=(Y$112-$A135)*12,0,MOD(Inputs!$E$8,12)/12))))</f>
        <v>0</v>
      </c>
      <c r="Z135" s="158">
        <f ca="1">IF($A135&gt;Z$112,0,IF($A135=Z$112,OFFSET(Inputs!$B$30,0,Z$112-1),OFFSET(Inputs!$B$30,0,$A135-1)*IF((Z$112-$A135+1)*12-Inputs!$E$8&lt;=0,1,IF(Inputs!$E$8&lt;=(Z$112-$A135)*12,0,MOD(Inputs!$E$8,12)/12))))</f>
        <v>0</v>
      </c>
      <c r="AA135" s="158">
        <f ca="1">IF($A135&gt;AA$112,0,IF($A135=AA$112,OFFSET(Inputs!$B$30,0,AA$112-1),OFFSET(Inputs!$B$30,0,$A135-1)*IF((AA$112-$A135+1)*12-Inputs!$E$8&lt;=0,1,IF(Inputs!$E$8&lt;=(AA$112-$A135)*12,0,MOD(Inputs!$E$8,12)/12))))</f>
        <v>0</v>
      </c>
      <c r="AB135" s="158">
        <f ca="1">IF($A135&gt;AB$112,0,IF($A135=AB$112,OFFSET(Inputs!$B$30,0,AB$112-1),OFFSET(Inputs!$B$30,0,$A135-1)*IF((AB$112-$A135+1)*12-Inputs!$E$8&lt;=0,1,IF(Inputs!$E$8&lt;=(AB$112-$A135)*12,0,MOD(Inputs!$E$8,12)/12))))</f>
        <v>0</v>
      </c>
      <c r="AC135" s="158">
        <f ca="1">IF($A135&gt;AC$112,0,IF($A135=AC$112,OFFSET(Inputs!$B$30,0,AC$112-1),OFFSET(Inputs!$B$30,0,$A135-1)*IF((AC$112-$A135+1)*12-Inputs!$E$8&lt;=0,1,IF(Inputs!$E$8&lt;=(AC$112-$A135)*12,0,MOD(Inputs!$E$8,12)/12))))</f>
        <v>0</v>
      </c>
      <c r="AD135" s="158">
        <f ca="1">IF($A135&gt;AD$112,0,IF($A135=AD$112,OFFSET(Inputs!$B$30,0,AD$112-1),OFFSET(Inputs!$B$30,0,$A135-1)*IF((AD$112-$A135+1)*12-Inputs!$E$8&lt;=0,1,IF(Inputs!$E$8&lt;=(AD$112-$A135)*12,0,MOD(Inputs!$E$8,12)/12))))</f>
        <v>0</v>
      </c>
      <c r="AE135" s="158">
        <f ca="1">IF($A135&gt;AE$112,0,IF($A135=AE$112,OFFSET(Inputs!$B$30,0,AE$112-1),OFFSET(Inputs!$B$30,0,$A135-1)*IF((AE$112-$A135+1)*12-Inputs!$E$8&lt;=0,1,IF(Inputs!$E$8&lt;=(AE$112-$A135)*12,0,MOD(Inputs!$E$8,12)/12))))</f>
        <v>0</v>
      </c>
      <c r="AF135" s="158">
        <f ca="1">IF($A135&gt;AF$112,0,IF($A135=AF$112,OFFSET(Inputs!$B$30,0,AF$112-1),OFFSET(Inputs!$B$30,0,$A135-1)*IF((AF$112-$A135+1)*12-Inputs!$E$8&lt;=0,1,IF(Inputs!$E$8&lt;=(AF$112-$A135)*12,0,MOD(Inputs!$E$8,12)/12))))</f>
        <v>0</v>
      </c>
      <c r="AG135" s="158">
        <f ca="1">IF($A135&gt;AG$112,0,IF($A135=AG$112,OFFSET(Inputs!$B$30,0,AG$112-1),OFFSET(Inputs!$B$30,0,$A135-1)*IF((AG$112-$A135+1)*12-Inputs!$E$8&lt;=0,1,IF(Inputs!$E$8&lt;=(AG$112-$A135)*12,0,MOD(Inputs!$E$8,12)/12))))</f>
        <v>0</v>
      </c>
      <c r="AH135" s="158">
        <f ca="1">IF($A135&gt;AH$112,0,IF($A135=AH$112,OFFSET(Inputs!$B$30,0,AH$112-1),OFFSET(Inputs!$B$30,0,$A135-1)*IF((AH$112-$A135+1)*12-Inputs!$E$8&lt;=0,1,IF(Inputs!$E$8&lt;=(AH$112-$A135)*12,0,MOD(Inputs!$E$8,12)/12))))</f>
        <v>0</v>
      </c>
      <c r="AI135" s="158">
        <f ca="1">IF($A135&gt;AI$112,0,IF($A135=AI$112,OFFSET(Inputs!$B$30,0,AI$112-1),OFFSET(Inputs!$B$30,0,$A135-1)*IF((AI$112-$A135+1)*12-Inputs!$E$8&lt;=0,1,IF(Inputs!$E$8&lt;=(AI$112-$A135)*12,0,MOD(Inputs!$E$8,12)/12))))</f>
        <v>0</v>
      </c>
      <c r="AJ135" s="158">
        <f ca="1">IF($A135&gt;AJ$112,0,IF($A135=AJ$112,OFFSET(Inputs!$B$30,0,AJ$112-1),OFFSET(Inputs!$B$30,0,$A135-1)*IF((AJ$112-$A135+1)*12-Inputs!$E$8&lt;=0,1,IF(Inputs!$E$8&lt;=(AJ$112-$A135)*12,0,MOD(Inputs!$E$8,12)/12))))</f>
        <v>0</v>
      </c>
      <c r="AK135" s="158">
        <f ca="1">IF($A135&gt;AK$112,0,IF($A135=AK$112,OFFSET(Inputs!$B$30,0,AK$112-1),OFFSET(Inputs!$B$30,0,$A135-1)*IF((AK$112-$A135+1)*12-Inputs!$E$8&lt;=0,1,IF(Inputs!$E$8&lt;=(AK$112-$A135)*12,0,MOD(Inputs!$E$8,12)/12))))</f>
        <v>0</v>
      </c>
      <c r="AL135" s="158">
        <f ca="1">IF($A135&gt;AL$112,0,IF($A135=AL$112,OFFSET(Inputs!$B$30,0,AL$112-1),OFFSET(Inputs!$B$30,0,$A135-1)*IF((AL$112-$A135+1)*12-Inputs!$E$8&lt;=0,1,IF(Inputs!$E$8&lt;=(AL$112-$A135)*12,0,MOD(Inputs!$E$8,12)/12))))</f>
        <v>0</v>
      </c>
      <c r="AM135" s="158">
        <f ca="1">IF($A135&gt;AM$112,0,IF($A135=AM$112,OFFSET(Inputs!$B$30,0,AM$112-1),OFFSET(Inputs!$B$30,0,$A135-1)*IF((AM$112-$A135+1)*12-Inputs!$E$8&lt;=0,1,IF(Inputs!$E$8&lt;=(AM$112-$A135)*12,0,MOD(Inputs!$E$8,12)/12))))</f>
        <v>0</v>
      </c>
      <c r="AN135" s="158">
        <f ca="1">IF($A135&gt;AN$112,0,IF($A135=AN$112,OFFSET(Inputs!$B$30,0,AN$112-1),OFFSET(Inputs!$B$30,0,$A135-1)*IF((AN$112-$A135+1)*12-Inputs!$E$8&lt;=0,1,IF(Inputs!$E$8&lt;=(AN$112-$A135)*12,0,MOD(Inputs!$E$8,12)/12))))</f>
        <v>0</v>
      </c>
      <c r="AO135" s="158">
        <f ca="1">IF($A135&gt;AO$112,0,IF($A135=AO$112,OFFSET(Inputs!$B$30,0,AO$112-1),OFFSET(Inputs!$B$30,0,$A135-1)*IF((AO$112-$A135+1)*12-Inputs!$E$8&lt;=0,1,IF(Inputs!$E$8&lt;=(AO$112-$A135)*12,0,MOD(Inputs!$E$8,12)/12))))</f>
        <v>0</v>
      </c>
      <c r="AP135" s="158">
        <f ca="1">IF($A135&gt;AP$112,0,IF($A135=AP$112,OFFSET(Inputs!$B$30,0,AP$112-1),OFFSET(Inputs!$B$30,0,$A135-1)*IF((AP$112-$A135+1)*12-Inputs!$E$8&lt;=0,1,IF(Inputs!$E$8&lt;=(AP$112-$A135)*12,0,MOD(Inputs!$E$8,12)/12))))</f>
        <v>0</v>
      </c>
      <c r="AQ135" s="158">
        <f ca="1">IF($A135&gt;AQ$112,0,IF($A135=AQ$112,OFFSET(Inputs!$B$30,0,AQ$112-1),OFFSET(Inputs!$B$30,0,$A135-1)*IF((AQ$112-$A135+1)*12-Inputs!$E$8&lt;=0,1,IF(Inputs!$E$8&lt;=(AQ$112-$A135)*12,0,MOD(Inputs!$E$8,12)/12))))</f>
        <v>0</v>
      </c>
      <c r="AR135" s="158">
        <f ca="1">IF($A135&gt;AR$112,0,IF($A135=AR$112,OFFSET(Inputs!$B$30,0,AR$112-1),OFFSET(Inputs!$B$30,0,$A135-1)*IF((AR$112-$A135+1)*12-Inputs!$E$8&lt;=0,1,IF(Inputs!$E$8&lt;=(AR$112-$A135)*12,0,MOD(Inputs!$E$8,12)/12))))</f>
        <v>0</v>
      </c>
      <c r="AS135" s="158">
        <f ca="1">IF($A135&gt;AS$112,0,IF($A135=AS$112,OFFSET(Inputs!$B$30,0,AS$112-1),OFFSET(Inputs!$B$30,0,$A135-1)*IF((AS$112-$A135+1)*12-Inputs!$E$8&lt;=0,1,IF(Inputs!$E$8&lt;=(AS$112-$A135)*12,0,MOD(Inputs!$E$8,12)/12))))</f>
        <v>0</v>
      </c>
      <c r="AT135" s="158">
        <f ca="1">IF($A135&gt;AT$112,0,IF($A135=AT$112,OFFSET(Inputs!$B$30,0,AT$112-1),OFFSET(Inputs!$B$30,0,$A135-1)*IF((AT$112-$A135+1)*12-Inputs!$E$8&lt;=0,1,IF(Inputs!$E$8&lt;=(AT$112-$A135)*12,0,MOD(Inputs!$E$8,12)/12))))</f>
        <v>0</v>
      </c>
      <c r="AU135" s="158">
        <f ca="1">IF($A135&gt;AU$112,0,IF($A135=AU$112,OFFSET(Inputs!$B$30,0,AU$112-1),OFFSET(Inputs!$B$30,0,$A135-1)*IF((AU$112-$A135+1)*12-Inputs!$E$8&lt;=0,1,IF(Inputs!$E$8&lt;=(AU$112-$A135)*12,0,MOD(Inputs!$E$8,12)/12))))</f>
        <v>0</v>
      </c>
      <c r="AV135" s="158">
        <f ca="1">IF($A135&gt;AV$112,0,IF($A135=AV$112,OFFSET(Inputs!$B$30,0,AV$112-1),OFFSET(Inputs!$B$30,0,$A135-1)*IF((AV$112-$A135+1)*12-Inputs!$E$8&lt;=0,1,IF(Inputs!$E$8&lt;=(AV$112-$A135)*12,0,MOD(Inputs!$E$8,12)/12))))</f>
        <v>0</v>
      </c>
      <c r="AW135" s="158">
        <f ca="1">IF($A135&gt;AW$112,0,IF($A135=AW$112,OFFSET(Inputs!$B$30,0,AW$112-1),OFFSET(Inputs!$B$30,0,$A135-1)*IF((AW$112-$A135+1)*12-Inputs!$E$8&lt;=0,1,IF(Inputs!$E$8&lt;=(AW$112-$A135)*12,0,MOD(Inputs!$E$8,12)/12))))</f>
        <v>0</v>
      </c>
      <c r="AX135" s="158">
        <f ca="1">IF($A135&gt;AX$112,0,IF($A135=AX$112,OFFSET(Inputs!$B$30,0,AX$112-1),OFFSET(Inputs!$B$30,0,$A135-1)*IF((AX$112-$A135+1)*12-Inputs!$E$8&lt;=0,1,IF(Inputs!$E$8&lt;=(AX$112-$A135)*12,0,MOD(Inputs!$E$8,12)/12))))</f>
        <v>0</v>
      </c>
      <c r="AY135" s="158">
        <f ca="1">IF($A135&gt;AY$112,0,IF($A135=AY$112,OFFSET(Inputs!$B$30,0,AY$112-1),OFFSET(Inputs!$B$30,0,$A135-1)*IF((AY$112-$A135+1)*12-Inputs!$E$8&lt;=0,1,IF(Inputs!$E$8&lt;=(AY$112-$A135)*12,0,MOD(Inputs!$E$8,12)/12))))</f>
        <v>0</v>
      </c>
      <c r="AZ135" s="139"/>
      <c r="BA135" s="139"/>
    </row>
    <row r="136" spans="1:53" s="286" customFormat="1" outlineLevel="1">
      <c r="A136" s="886">
        <v>24</v>
      </c>
      <c r="B136" s="158">
        <f ca="1">IF($A136&gt;B$112,0,IF($A136=B$112,OFFSET(Inputs!$B$30,0,B$112-1),OFFSET(Inputs!$B$30,0,$A136-1)*IF((B$112-$A136+1)*12-Inputs!$E$8&lt;=0,1,IF(Inputs!$E$8&lt;=(B$112-$A136)*12,0,MOD(Inputs!$E$8,12)/12))))</f>
        <v>0</v>
      </c>
      <c r="C136" s="158">
        <f ca="1">IF($A136&gt;C$112,0,IF($A136=C$112,OFFSET(Inputs!$B$30,0,C$112-1),OFFSET(Inputs!$B$30,0,$A136-1)*IF((C$112-$A136+1)*12-Inputs!$E$8&lt;=0,1,IF(Inputs!$E$8&lt;=(C$112-$A136)*12,0,MOD(Inputs!$E$8,12)/12))))</f>
        <v>0</v>
      </c>
      <c r="D136" s="158">
        <f ca="1">IF($A136&gt;D$112,0,IF($A136=D$112,OFFSET(Inputs!$B$30,0,D$112-1),OFFSET(Inputs!$B$30,0,$A136-1)*IF((D$112-$A136+1)*12-Inputs!$E$8&lt;=0,1,IF(Inputs!$E$8&lt;=(D$112-$A136)*12,0,MOD(Inputs!$E$8,12)/12))))</f>
        <v>0</v>
      </c>
      <c r="E136" s="158">
        <f ca="1">IF($A136&gt;E$112,0,IF($A136=E$112,OFFSET(Inputs!$B$30,0,E$112-1),OFFSET(Inputs!$B$30,0,$A136-1)*IF((E$112-$A136+1)*12-Inputs!$E$8&lt;=0,1,IF(Inputs!$E$8&lt;=(E$112-$A136)*12,0,MOD(Inputs!$E$8,12)/12))))</f>
        <v>0</v>
      </c>
      <c r="F136" s="158">
        <f ca="1">IF($A136&gt;F$112,0,IF($A136=F$112,OFFSET(Inputs!$B$30,0,F$112-1),OFFSET(Inputs!$B$30,0,$A136-1)*IF((F$112-$A136+1)*12-Inputs!$E$8&lt;=0,1,IF(Inputs!$E$8&lt;=(F$112-$A136)*12,0,MOD(Inputs!$E$8,12)/12))))</f>
        <v>0</v>
      </c>
      <c r="G136" s="158">
        <f ca="1">IF($A136&gt;G$112,0,IF($A136=G$112,OFFSET(Inputs!$B$30,0,G$112-1),OFFSET(Inputs!$B$30,0,$A136-1)*IF((G$112-$A136+1)*12-Inputs!$E$8&lt;=0,1,IF(Inputs!$E$8&lt;=(G$112-$A136)*12,0,MOD(Inputs!$E$8,12)/12))))</f>
        <v>0</v>
      </c>
      <c r="H136" s="158">
        <f ca="1">IF($A136&gt;H$112,0,IF($A136=H$112,OFFSET(Inputs!$B$30,0,H$112-1),OFFSET(Inputs!$B$30,0,$A136-1)*IF((H$112-$A136+1)*12-Inputs!$E$8&lt;=0,1,IF(Inputs!$E$8&lt;=(H$112-$A136)*12,0,MOD(Inputs!$E$8,12)/12))))</f>
        <v>0</v>
      </c>
      <c r="I136" s="158">
        <f ca="1">IF($A136&gt;I$112,0,IF($A136=I$112,OFFSET(Inputs!$B$30,0,I$112-1),OFFSET(Inputs!$B$30,0,$A136-1)*IF((I$112-$A136+1)*12-Inputs!$E$8&lt;=0,1,IF(Inputs!$E$8&lt;=(I$112-$A136)*12,0,MOD(Inputs!$E$8,12)/12))))</f>
        <v>0</v>
      </c>
      <c r="J136" s="158">
        <f ca="1">IF($A136&gt;J$112,0,IF($A136=J$112,OFFSET(Inputs!$B$30,0,J$112-1),OFFSET(Inputs!$B$30,0,$A136-1)*IF((J$112-$A136+1)*12-Inputs!$E$8&lt;=0,1,IF(Inputs!$E$8&lt;=(J$112-$A136)*12,0,MOD(Inputs!$E$8,12)/12))))</f>
        <v>0</v>
      </c>
      <c r="K136" s="158">
        <f ca="1">IF($A136&gt;K$112,0,IF($A136=K$112,OFFSET(Inputs!$B$30,0,K$112-1),OFFSET(Inputs!$B$30,0,$A136-1)*IF((K$112-$A136+1)*12-Inputs!$E$8&lt;=0,1,IF(Inputs!$E$8&lt;=(K$112-$A136)*12,0,MOD(Inputs!$E$8,12)/12))))</f>
        <v>0</v>
      </c>
      <c r="L136" s="158">
        <f ca="1">IF($A136&gt;L$112,0,IF($A136=L$112,OFFSET(Inputs!$B$30,0,L$112-1),OFFSET(Inputs!$B$30,0,$A136-1)*IF((L$112-$A136+1)*12-Inputs!$E$8&lt;=0,1,IF(Inputs!$E$8&lt;=(L$112-$A136)*12,0,MOD(Inputs!$E$8,12)/12))))</f>
        <v>0</v>
      </c>
      <c r="M136" s="158">
        <f ca="1">IF($A136&gt;M$112,0,IF($A136=M$112,OFFSET(Inputs!$B$30,0,M$112-1),OFFSET(Inputs!$B$30,0,$A136-1)*IF((M$112-$A136+1)*12-Inputs!$E$8&lt;=0,1,IF(Inputs!$E$8&lt;=(M$112-$A136)*12,0,MOD(Inputs!$E$8,12)/12))))</f>
        <v>0</v>
      </c>
      <c r="N136" s="158">
        <f ca="1">IF($A136&gt;N$112,0,IF($A136=N$112,OFFSET(Inputs!$B$30,0,N$112-1),OFFSET(Inputs!$B$30,0,$A136-1)*IF((N$112-$A136+1)*12-Inputs!$E$8&lt;=0,1,IF(Inputs!$E$8&lt;=(N$112-$A136)*12,0,MOD(Inputs!$E$8,12)/12))))</f>
        <v>0</v>
      </c>
      <c r="O136" s="158">
        <f ca="1">IF($A136&gt;O$112,0,IF($A136=O$112,OFFSET(Inputs!$B$30,0,O$112-1),OFFSET(Inputs!$B$30,0,$A136-1)*IF((O$112-$A136+1)*12-Inputs!$E$8&lt;=0,1,IF(Inputs!$E$8&lt;=(O$112-$A136)*12,0,MOD(Inputs!$E$8,12)/12))))</f>
        <v>0</v>
      </c>
      <c r="P136" s="158">
        <f ca="1">IF($A136&gt;P$112,0,IF($A136=P$112,OFFSET(Inputs!$B$30,0,P$112-1),OFFSET(Inputs!$B$30,0,$A136-1)*IF((P$112-$A136+1)*12-Inputs!$E$8&lt;=0,1,IF(Inputs!$E$8&lt;=(P$112-$A136)*12,0,MOD(Inputs!$E$8,12)/12))))</f>
        <v>0</v>
      </c>
      <c r="Q136" s="158">
        <f ca="1">IF($A136&gt;Q$112,0,IF($A136=Q$112,OFFSET(Inputs!$B$30,0,Q$112-1),OFFSET(Inputs!$B$30,0,$A136-1)*IF((Q$112-$A136+1)*12-Inputs!$E$8&lt;=0,1,IF(Inputs!$E$8&lt;=(Q$112-$A136)*12,0,MOD(Inputs!$E$8,12)/12))))</f>
        <v>0</v>
      </c>
      <c r="R136" s="158">
        <f ca="1">IF($A136&gt;R$112,0,IF($A136=R$112,OFFSET(Inputs!$B$30,0,R$112-1),OFFSET(Inputs!$B$30,0,$A136-1)*IF((R$112-$A136+1)*12-Inputs!$E$8&lt;=0,1,IF(Inputs!$E$8&lt;=(R$112-$A136)*12,0,MOD(Inputs!$E$8,12)/12))))</f>
        <v>0</v>
      </c>
      <c r="S136" s="158">
        <f ca="1">IF($A136&gt;S$112,0,IF($A136=S$112,OFFSET(Inputs!$B$30,0,S$112-1),OFFSET(Inputs!$B$30,0,$A136-1)*IF((S$112-$A136+1)*12-Inputs!$E$8&lt;=0,1,IF(Inputs!$E$8&lt;=(S$112-$A136)*12,0,MOD(Inputs!$E$8,12)/12))))</f>
        <v>0</v>
      </c>
      <c r="T136" s="158">
        <f ca="1">IF($A136&gt;T$112,0,IF($A136=T$112,OFFSET(Inputs!$B$30,0,T$112-1),OFFSET(Inputs!$B$30,0,$A136-1)*IF((T$112-$A136+1)*12-Inputs!$E$8&lt;=0,1,IF(Inputs!$E$8&lt;=(T$112-$A136)*12,0,MOD(Inputs!$E$8,12)/12))))</f>
        <v>0</v>
      </c>
      <c r="U136" s="158">
        <f ca="1">IF($A136&gt;U$112,0,IF($A136=U$112,OFFSET(Inputs!$B$30,0,U$112-1),OFFSET(Inputs!$B$30,0,$A136-1)*IF((U$112-$A136+1)*12-Inputs!$E$8&lt;=0,1,IF(Inputs!$E$8&lt;=(U$112-$A136)*12,0,MOD(Inputs!$E$8,12)/12))))</f>
        <v>0</v>
      </c>
      <c r="V136" s="158">
        <f ca="1">IF($A136&gt;V$112,0,IF($A136=V$112,OFFSET(Inputs!$B$30,0,V$112-1),OFFSET(Inputs!$B$30,0,$A136-1)*IF((V$112-$A136+1)*12-Inputs!$E$8&lt;=0,1,IF(Inputs!$E$8&lt;=(V$112-$A136)*12,0,MOD(Inputs!$E$8,12)/12))))</f>
        <v>0</v>
      </c>
      <c r="W136" s="158">
        <f ca="1">IF($A136&gt;W$112,0,IF($A136=W$112,OFFSET(Inputs!$B$30,0,W$112-1),OFFSET(Inputs!$B$30,0,$A136-1)*IF((W$112-$A136+1)*12-Inputs!$E$8&lt;=0,1,IF(Inputs!$E$8&lt;=(W$112-$A136)*12,0,MOD(Inputs!$E$8,12)/12))))</f>
        <v>0</v>
      </c>
      <c r="X136" s="158">
        <f ca="1">IF($A136&gt;X$112,0,IF($A136=X$112,OFFSET(Inputs!$B$30,0,X$112-1),OFFSET(Inputs!$B$30,0,$A136-1)*IF((X$112-$A136+1)*12-Inputs!$E$8&lt;=0,1,IF(Inputs!$E$8&lt;=(X$112-$A136)*12,0,MOD(Inputs!$E$8,12)/12))))</f>
        <v>0</v>
      </c>
      <c r="Y136" s="158">
        <f ca="1">IF($A136&gt;Y$112,0,IF($A136=Y$112,OFFSET(Inputs!$B$30,0,Y$112-1),OFFSET(Inputs!$B$30,0,$A136-1)*IF((Y$112-$A136+1)*12-Inputs!$E$8&lt;=0,1,IF(Inputs!$E$8&lt;=(Y$112-$A136)*12,0,MOD(Inputs!$E$8,12)/12))))</f>
        <v>0</v>
      </c>
      <c r="Z136" s="158">
        <f ca="1">IF($A136&gt;Z$112,0,IF($A136=Z$112,OFFSET(Inputs!$B$30,0,Z$112-1),OFFSET(Inputs!$B$30,0,$A136-1)*IF((Z$112-$A136+1)*12-Inputs!$E$8&lt;=0,1,IF(Inputs!$E$8&lt;=(Z$112-$A136)*12,0,MOD(Inputs!$E$8,12)/12))))</f>
        <v>0</v>
      </c>
      <c r="AA136" s="158">
        <f ca="1">IF($A136&gt;AA$112,0,IF($A136=AA$112,OFFSET(Inputs!$B$30,0,AA$112-1),OFFSET(Inputs!$B$30,0,$A136-1)*IF((AA$112-$A136+1)*12-Inputs!$E$8&lt;=0,1,IF(Inputs!$E$8&lt;=(AA$112-$A136)*12,0,MOD(Inputs!$E$8,12)/12))))</f>
        <v>0</v>
      </c>
      <c r="AB136" s="158">
        <f ca="1">IF($A136&gt;AB$112,0,IF($A136=AB$112,OFFSET(Inputs!$B$30,0,AB$112-1),OFFSET(Inputs!$B$30,0,$A136-1)*IF((AB$112-$A136+1)*12-Inputs!$E$8&lt;=0,1,IF(Inputs!$E$8&lt;=(AB$112-$A136)*12,0,MOD(Inputs!$E$8,12)/12))))</f>
        <v>0</v>
      </c>
      <c r="AC136" s="158">
        <f ca="1">IF($A136&gt;AC$112,0,IF($A136=AC$112,OFFSET(Inputs!$B$30,0,AC$112-1),OFFSET(Inputs!$B$30,0,$A136-1)*IF((AC$112-$A136+1)*12-Inputs!$E$8&lt;=0,1,IF(Inputs!$E$8&lt;=(AC$112-$A136)*12,0,MOD(Inputs!$E$8,12)/12))))</f>
        <v>0</v>
      </c>
      <c r="AD136" s="158">
        <f ca="1">IF($A136&gt;AD$112,0,IF($A136=AD$112,OFFSET(Inputs!$B$30,0,AD$112-1),OFFSET(Inputs!$B$30,0,$A136-1)*IF((AD$112-$A136+1)*12-Inputs!$E$8&lt;=0,1,IF(Inputs!$E$8&lt;=(AD$112-$A136)*12,0,MOD(Inputs!$E$8,12)/12))))</f>
        <v>0</v>
      </c>
      <c r="AE136" s="158">
        <f ca="1">IF($A136&gt;AE$112,0,IF($A136=AE$112,OFFSET(Inputs!$B$30,0,AE$112-1),OFFSET(Inputs!$B$30,0,$A136-1)*IF((AE$112-$A136+1)*12-Inputs!$E$8&lt;=0,1,IF(Inputs!$E$8&lt;=(AE$112-$A136)*12,0,MOD(Inputs!$E$8,12)/12))))</f>
        <v>0</v>
      </c>
      <c r="AF136" s="158">
        <f ca="1">IF($A136&gt;AF$112,0,IF($A136=AF$112,OFFSET(Inputs!$B$30,0,AF$112-1),OFFSET(Inputs!$B$30,0,$A136-1)*IF((AF$112-$A136+1)*12-Inputs!$E$8&lt;=0,1,IF(Inputs!$E$8&lt;=(AF$112-$A136)*12,0,MOD(Inputs!$E$8,12)/12))))</f>
        <v>0</v>
      </c>
      <c r="AG136" s="158">
        <f ca="1">IF($A136&gt;AG$112,0,IF($A136=AG$112,OFFSET(Inputs!$B$30,0,AG$112-1),OFFSET(Inputs!$B$30,0,$A136-1)*IF((AG$112-$A136+1)*12-Inputs!$E$8&lt;=0,1,IF(Inputs!$E$8&lt;=(AG$112-$A136)*12,0,MOD(Inputs!$E$8,12)/12))))</f>
        <v>0</v>
      </c>
      <c r="AH136" s="158">
        <f ca="1">IF($A136&gt;AH$112,0,IF($A136=AH$112,OFFSET(Inputs!$B$30,0,AH$112-1),OFFSET(Inputs!$B$30,0,$A136-1)*IF((AH$112-$A136+1)*12-Inputs!$E$8&lt;=0,1,IF(Inputs!$E$8&lt;=(AH$112-$A136)*12,0,MOD(Inputs!$E$8,12)/12))))</f>
        <v>0</v>
      </c>
      <c r="AI136" s="158">
        <f ca="1">IF($A136&gt;AI$112,0,IF($A136=AI$112,OFFSET(Inputs!$B$30,0,AI$112-1),OFFSET(Inputs!$B$30,0,$A136-1)*IF((AI$112-$A136+1)*12-Inputs!$E$8&lt;=0,1,IF(Inputs!$E$8&lt;=(AI$112-$A136)*12,0,MOD(Inputs!$E$8,12)/12))))</f>
        <v>0</v>
      </c>
      <c r="AJ136" s="158">
        <f ca="1">IF($A136&gt;AJ$112,0,IF($A136=AJ$112,OFFSET(Inputs!$B$30,0,AJ$112-1),OFFSET(Inputs!$B$30,0,$A136-1)*IF((AJ$112-$A136+1)*12-Inputs!$E$8&lt;=0,1,IF(Inputs!$E$8&lt;=(AJ$112-$A136)*12,0,MOD(Inputs!$E$8,12)/12))))</f>
        <v>0</v>
      </c>
      <c r="AK136" s="158">
        <f ca="1">IF($A136&gt;AK$112,0,IF($A136=AK$112,OFFSET(Inputs!$B$30,0,AK$112-1),OFFSET(Inputs!$B$30,0,$A136-1)*IF((AK$112-$A136+1)*12-Inputs!$E$8&lt;=0,1,IF(Inputs!$E$8&lt;=(AK$112-$A136)*12,0,MOD(Inputs!$E$8,12)/12))))</f>
        <v>0</v>
      </c>
      <c r="AL136" s="158">
        <f ca="1">IF($A136&gt;AL$112,0,IF($A136=AL$112,OFFSET(Inputs!$B$30,0,AL$112-1),OFFSET(Inputs!$B$30,0,$A136-1)*IF((AL$112-$A136+1)*12-Inputs!$E$8&lt;=0,1,IF(Inputs!$E$8&lt;=(AL$112-$A136)*12,0,MOD(Inputs!$E$8,12)/12))))</f>
        <v>0</v>
      </c>
      <c r="AM136" s="158">
        <f ca="1">IF($A136&gt;AM$112,0,IF($A136=AM$112,OFFSET(Inputs!$B$30,0,AM$112-1),OFFSET(Inputs!$B$30,0,$A136-1)*IF((AM$112-$A136+1)*12-Inputs!$E$8&lt;=0,1,IF(Inputs!$E$8&lt;=(AM$112-$A136)*12,0,MOD(Inputs!$E$8,12)/12))))</f>
        <v>0</v>
      </c>
      <c r="AN136" s="158">
        <f ca="1">IF($A136&gt;AN$112,0,IF($A136=AN$112,OFFSET(Inputs!$B$30,0,AN$112-1),OFFSET(Inputs!$B$30,0,$A136-1)*IF((AN$112-$A136+1)*12-Inputs!$E$8&lt;=0,1,IF(Inputs!$E$8&lt;=(AN$112-$A136)*12,0,MOD(Inputs!$E$8,12)/12))))</f>
        <v>0</v>
      </c>
      <c r="AO136" s="158">
        <f ca="1">IF($A136&gt;AO$112,0,IF($A136=AO$112,OFFSET(Inputs!$B$30,0,AO$112-1),OFFSET(Inputs!$B$30,0,$A136-1)*IF((AO$112-$A136+1)*12-Inputs!$E$8&lt;=0,1,IF(Inputs!$E$8&lt;=(AO$112-$A136)*12,0,MOD(Inputs!$E$8,12)/12))))</f>
        <v>0</v>
      </c>
      <c r="AP136" s="158">
        <f ca="1">IF($A136&gt;AP$112,0,IF($A136=AP$112,OFFSET(Inputs!$B$30,0,AP$112-1),OFFSET(Inputs!$B$30,0,$A136-1)*IF((AP$112-$A136+1)*12-Inputs!$E$8&lt;=0,1,IF(Inputs!$E$8&lt;=(AP$112-$A136)*12,0,MOD(Inputs!$E$8,12)/12))))</f>
        <v>0</v>
      </c>
      <c r="AQ136" s="158">
        <f ca="1">IF($A136&gt;AQ$112,0,IF($A136=AQ$112,OFFSET(Inputs!$B$30,0,AQ$112-1),OFFSET(Inputs!$B$30,0,$A136-1)*IF((AQ$112-$A136+1)*12-Inputs!$E$8&lt;=0,1,IF(Inputs!$E$8&lt;=(AQ$112-$A136)*12,0,MOD(Inputs!$E$8,12)/12))))</f>
        <v>0</v>
      </c>
      <c r="AR136" s="158">
        <f ca="1">IF($A136&gt;AR$112,0,IF($A136=AR$112,OFFSET(Inputs!$B$30,0,AR$112-1),OFFSET(Inputs!$B$30,0,$A136-1)*IF((AR$112-$A136+1)*12-Inputs!$E$8&lt;=0,1,IF(Inputs!$E$8&lt;=(AR$112-$A136)*12,0,MOD(Inputs!$E$8,12)/12))))</f>
        <v>0</v>
      </c>
      <c r="AS136" s="158">
        <f ca="1">IF($A136&gt;AS$112,0,IF($A136=AS$112,OFFSET(Inputs!$B$30,0,AS$112-1),OFFSET(Inputs!$B$30,0,$A136-1)*IF((AS$112-$A136+1)*12-Inputs!$E$8&lt;=0,1,IF(Inputs!$E$8&lt;=(AS$112-$A136)*12,0,MOD(Inputs!$E$8,12)/12))))</f>
        <v>0</v>
      </c>
      <c r="AT136" s="158">
        <f ca="1">IF($A136&gt;AT$112,0,IF($A136=AT$112,OFFSET(Inputs!$B$30,0,AT$112-1),OFFSET(Inputs!$B$30,0,$A136-1)*IF((AT$112-$A136+1)*12-Inputs!$E$8&lt;=0,1,IF(Inputs!$E$8&lt;=(AT$112-$A136)*12,0,MOD(Inputs!$E$8,12)/12))))</f>
        <v>0</v>
      </c>
      <c r="AU136" s="158">
        <f ca="1">IF($A136&gt;AU$112,0,IF($A136=AU$112,OFFSET(Inputs!$B$30,0,AU$112-1),OFFSET(Inputs!$B$30,0,$A136-1)*IF((AU$112-$A136+1)*12-Inputs!$E$8&lt;=0,1,IF(Inputs!$E$8&lt;=(AU$112-$A136)*12,0,MOD(Inputs!$E$8,12)/12))))</f>
        <v>0</v>
      </c>
      <c r="AV136" s="158">
        <f ca="1">IF($A136&gt;AV$112,0,IF($A136=AV$112,OFFSET(Inputs!$B$30,0,AV$112-1),OFFSET(Inputs!$B$30,0,$A136-1)*IF((AV$112-$A136+1)*12-Inputs!$E$8&lt;=0,1,IF(Inputs!$E$8&lt;=(AV$112-$A136)*12,0,MOD(Inputs!$E$8,12)/12))))</f>
        <v>0</v>
      </c>
      <c r="AW136" s="158">
        <f ca="1">IF($A136&gt;AW$112,0,IF($A136=AW$112,OFFSET(Inputs!$B$30,0,AW$112-1),OFFSET(Inputs!$B$30,0,$A136-1)*IF((AW$112-$A136+1)*12-Inputs!$E$8&lt;=0,1,IF(Inputs!$E$8&lt;=(AW$112-$A136)*12,0,MOD(Inputs!$E$8,12)/12))))</f>
        <v>0</v>
      </c>
      <c r="AX136" s="158">
        <f ca="1">IF($A136&gt;AX$112,0,IF($A136=AX$112,OFFSET(Inputs!$B$30,0,AX$112-1),OFFSET(Inputs!$B$30,0,$A136-1)*IF((AX$112-$A136+1)*12-Inputs!$E$8&lt;=0,1,IF(Inputs!$E$8&lt;=(AX$112-$A136)*12,0,MOD(Inputs!$E$8,12)/12))))</f>
        <v>0</v>
      </c>
      <c r="AY136" s="158">
        <f ca="1">IF($A136&gt;AY$112,0,IF($A136=AY$112,OFFSET(Inputs!$B$30,0,AY$112-1),OFFSET(Inputs!$B$30,0,$A136-1)*IF((AY$112-$A136+1)*12-Inputs!$E$8&lt;=0,1,IF(Inputs!$E$8&lt;=(AY$112-$A136)*12,0,MOD(Inputs!$E$8,12)/12))))</f>
        <v>0</v>
      </c>
      <c r="AZ136" s="139"/>
      <c r="BA136" s="139"/>
    </row>
    <row r="137" spans="1:53" s="286" customFormat="1" outlineLevel="1">
      <c r="A137" s="886">
        <v>25</v>
      </c>
      <c r="B137" s="158">
        <f ca="1">IF($A137&gt;B$112,0,IF($A137=B$112,OFFSET(Inputs!$B$30,0,B$112-1),OFFSET(Inputs!$B$30,0,$A137-1)*IF((B$112-$A137+1)*12-Inputs!$E$8&lt;=0,1,IF(Inputs!$E$8&lt;=(B$112-$A137)*12,0,MOD(Inputs!$E$8,12)/12))))</f>
        <v>0</v>
      </c>
      <c r="C137" s="158">
        <f ca="1">IF($A137&gt;C$112,0,IF($A137=C$112,OFFSET(Inputs!$B$30,0,C$112-1),OFFSET(Inputs!$B$30,0,$A137-1)*IF((C$112-$A137+1)*12-Inputs!$E$8&lt;=0,1,IF(Inputs!$E$8&lt;=(C$112-$A137)*12,0,MOD(Inputs!$E$8,12)/12))))</f>
        <v>0</v>
      </c>
      <c r="D137" s="158">
        <f ca="1">IF($A137&gt;D$112,0,IF($A137=D$112,OFFSET(Inputs!$B$30,0,D$112-1),OFFSET(Inputs!$B$30,0,$A137-1)*IF((D$112-$A137+1)*12-Inputs!$E$8&lt;=0,1,IF(Inputs!$E$8&lt;=(D$112-$A137)*12,0,MOD(Inputs!$E$8,12)/12))))</f>
        <v>0</v>
      </c>
      <c r="E137" s="158">
        <f ca="1">IF($A137&gt;E$112,0,IF($A137=E$112,OFFSET(Inputs!$B$30,0,E$112-1),OFFSET(Inputs!$B$30,0,$A137-1)*IF((E$112-$A137+1)*12-Inputs!$E$8&lt;=0,1,IF(Inputs!$E$8&lt;=(E$112-$A137)*12,0,MOD(Inputs!$E$8,12)/12))))</f>
        <v>0</v>
      </c>
      <c r="F137" s="158">
        <f ca="1">IF($A137&gt;F$112,0,IF($A137=F$112,OFFSET(Inputs!$B$30,0,F$112-1),OFFSET(Inputs!$B$30,0,$A137-1)*IF((F$112-$A137+1)*12-Inputs!$E$8&lt;=0,1,IF(Inputs!$E$8&lt;=(F$112-$A137)*12,0,MOD(Inputs!$E$8,12)/12))))</f>
        <v>0</v>
      </c>
      <c r="G137" s="158">
        <f ca="1">IF($A137&gt;G$112,0,IF($A137=G$112,OFFSET(Inputs!$B$30,0,G$112-1),OFFSET(Inputs!$B$30,0,$A137-1)*IF((G$112-$A137+1)*12-Inputs!$E$8&lt;=0,1,IF(Inputs!$E$8&lt;=(G$112-$A137)*12,0,MOD(Inputs!$E$8,12)/12))))</f>
        <v>0</v>
      </c>
      <c r="H137" s="158">
        <f ca="1">IF($A137&gt;H$112,0,IF($A137=H$112,OFFSET(Inputs!$B$30,0,H$112-1),OFFSET(Inputs!$B$30,0,$A137-1)*IF((H$112-$A137+1)*12-Inputs!$E$8&lt;=0,1,IF(Inputs!$E$8&lt;=(H$112-$A137)*12,0,MOD(Inputs!$E$8,12)/12))))</f>
        <v>0</v>
      </c>
      <c r="I137" s="158">
        <f ca="1">IF($A137&gt;I$112,0,IF($A137=I$112,OFFSET(Inputs!$B$30,0,I$112-1),OFFSET(Inputs!$B$30,0,$A137-1)*IF((I$112-$A137+1)*12-Inputs!$E$8&lt;=0,1,IF(Inputs!$E$8&lt;=(I$112-$A137)*12,0,MOD(Inputs!$E$8,12)/12))))</f>
        <v>0</v>
      </c>
      <c r="J137" s="158">
        <f ca="1">IF($A137&gt;J$112,0,IF($A137=J$112,OFFSET(Inputs!$B$30,0,J$112-1),OFFSET(Inputs!$B$30,0,$A137-1)*IF((J$112-$A137+1)*12-Inputs!$E$8&lt;=0,1,IF(Inputs!$E$8&lt;=(J$112-$A137)*12,0,MOD(Inputs!$E$8,12)/12))))</f>
        <v>0</v>
      </c>
      <c r="K137" s="158">
        <f ca="1">IF($A137&gt;K$112,0,IF($A137=K$112,OFFSET(Inputs!$B$30,0,K$112-1),OFFSET(Inputs!$B$30,0,$A137-1)*IF((K$112-$A137+1)*12-Inputs!$E$8&lt;=0,1,IF(Inputs!$E$8&lt;=(K$112-$A137)*12,0,MOD(Inputs!$E$8,12)/12))))</f>
        <v>0</v>
      </c>
      <c r="L137" s="158">
        <f ca="1">IF($A137&gt;L$112,0,IF($A137=L$112,OFFSET(Inputs!$B$30,0,L$112-1),OFFSET(Inputs!$B$30,0,$A137-1)*IF((L$112-$A137+1)*12-Inputs!$E$8&lt;=0,1,IF(Inputs!$E$8&lt;=(L$112-$A137)*12,0,MOD(Inputs!$E$8,12)/12))))</f>
        <v>0</v>
      </c>
      <c r="M137" s="158">
        <f ca="1">IF($A137&gt;M$112,0,IF($A137=M$112,OFFSET(Inputs!$B$30,0,M$112-1),OFFSET(Inputs!$B$30,0,$A137-1)*IF((M$112-$A137+1)*12-Inputs!$E$8&lt;=0,1,IF(Inputs!$E$8&lt;=(M$112-$A137)*12,0,MOD(Inputs!$E$8,12)/12))))</f>
        <v>0</v>
      </c>
      <c r="N137" s="158">
        <f ca="1">IF($A137&gt;N$112,0,IF($A137=N$112,OFFSET(Inputs!$B$30,0,N$112-1),OFFSET(Inputs!$B$30,0,$A137-1)*IF((N$112-$A137+1)*12-Inputs!$E$8&lt;=0,1,IF(Inputs!$E$8&lt;=(N$112-$A137)*12,0,MOD(Inputs!$E$8,12)/12))))</f>
        <v>0</v>
      </c>
      <c r="O137" s="158">
        <f ca="1">IF($A137&gt;O$112,0,IF($A137=O$112,OFFSET(Inputs!$B$30,0,O$112-1),OFFSET(Inputs!$B$30,0,$A137-1)*IF((O$112-$A137+1)*12-Inputs!$E$8&lt;=0,1,IF(Inputs!$E$8&lt;=(O$112-$A137)*12,0,MOD(Inputs!$E$8,12)/12))))</f>
        <v>0</v>
      </c>
      <c r="P137" s="158">
        <f ca="1">IF($A137&gt;P$112,0,IF($A137=P$112,OFFSET(Inputs!$B$30,0,P$112-1),OFFSET(Inputs!$B$30,0,$A137-1)*IF((P$112-$A137+1)*12-Inputs!$E$8&lt;=0,1,IF(Inputs!$E$8&lt;=(P$112-$A137)*12,0,MOD(Inputs!$E$8,12)/12))))</f>
        <v>0</v>
      </c>
      <c r="Q137" s="158">
        <f ca="1">IF($A137&gt;Q$112,0,IF($A137=Q$112,OFFSET(Inputs!$B$30,0,Q$112-1),OFFSET(Inputs!$B$30,0,$A137-1)*IF((Q$112-$A137+1)*12-Inputs!$E$8&lt;=0,1,IF(Inputs!$E$8&lt;=(Q$112-$A137)*12,0,MOD(Inputs!$E$8,12)/12))))</f>
        <v>0</v>
      </c>
      <c r="R137" s="158">
        <f ca="1">IF($A137&gt;R$112,0,IF($A137=R$112,OFFSET(Inputs!$B$30,0,R$112-1),OFFSET(Inputs!$B$30,0,$A137-1)*IF((R$112-$A137+1)*12-Inputs!$E$8&lt;=0,1,IF(Inputs!$E$8&lt;=(R$112-$A137)*12,0,MOD(Inputs!$E$8,12)/12))))</f>
        <v>0</v>
      </c>
      <c r="S137" s="158">
        <f ca="1">IF($A137&gt;S$112,0,IF($A137=S$112,OFFSET(Inputs!$B$30,0,S$112-1),OFFSET(Inputs!$B$30,0,$A137-1)*IF((S$112-$A137+1)*12-Inputs!$E$8&lt;=0,1,IF(Inputs!$E$8&lt;=(S$112-$A137)*12,0,MOD(Inputs!$E$8,12)/12))))</f>
        <v>0</v>
      </c>
      <c r="T137" s="158">
        <f ca="1">IF($A137&gt;T$112,0,IF($A137=T$112,OFFSET(Inputs!$B$30,0,T$112-1),OFFSET(Inputs!$B$30,0,$A137-1)*IF((T$112-$A137+1)*12-Inputs!$E$8&lt;=0,1,IF(Inputs!$E$8&lt;=(T$112-$A137)*12,0,MOD(Inputs!$E$8,12)/12))))</f>
        <v>0</v>
      </c>
      <c r="U137" s="158">
        <f ca="1">IF($A137&gt;U$112,0,IF($A137=U$112,OFFSET(Inputs!$B$30,0,U$112-1),OFFSET(Inputs!$B$30,0,$A137-1)*IF((U$112-$A137+1)*12-Inputs!$E$8&lt;=0,1,IF(Inputs!$E$8&lt;=(U$112-$A137)*12,0,MOD(Inputs!$E$8,12)/12))))</f>
        <v>0</v>
      </c>
      <c r="V137" s="158">
        <f ca="1">IF($A137&gt;V$112,0,IF($A137=V$112,OFFSET(Inputs!$B$30,0,V$112-1),OFFSET(Inputs!$B$30,0,$A137-1)*IF((V$112-$A137+1)*12-Inputs!$E$8&lt;=0,1,IF(Inputs!$E$8&lt;=(V$112-$A137)*12,0,MOD(Inputs!$E$8,12)/12))))</f>
        <v>0</v>
      </c>
      <c r="W137" s="158">
        <f ca="1">IF($A137&gt;W$112,0,IF($A137=W$112,OFFSET(Inputs!$B$30,0,W$112-1),OFFSET(Inputs!$B$30,0,$A137-1)*IF((W$112-$A137+1)*12-Inputs!$E$8&lt;=0,1,IF(Inputs!$E$8&lt;=(W$112-$A137)*12,0,MOD(Inputs!$E$8,12)/12))))</f>
        <v>0</v>
      </c>
      <c r="X137" s="158">
        <f ca="1">IF($A137&gt;X$112,0,IF($A137=X$112,OFFSET(Inputs!$B$30,0,X$112-1),OFFSET(Inputs!$B$30,0,$A137-1)*IF((X$112-$A137+1)*12-Inputs!$E$8&lt;=0,1,IF(Inputs!$E$8&lt;=(X$112-$A137)*12,0,MOD(Inputs!$E$8,12)/12))))</f>
        <v>0</v>
      </c>
      <c r="Y137" s="158">
        <f ca="1">IF($A137&gt;Y$112,0,IF($A137=Y$112,OFFSET(Inputs!$B$30,0,Y$112-1),OFFSET(Inputs!$B$30,0,$A137-1)*IF((Y$112-$A137+1)*12-Inputs!$E$8&lt;=0,1,IF(Inputs!$E$8&lt;=(Y$112-$A137)*12,0,MOD(Inputs!$E$8,12)/12))))</f>
        <v>0</v>
      </c>
      <c r="Z137" s="158">
        <f ca="1">IF($A137&gt;Z$112,0,IF($A137=Z$112,OFFSET(Inputs!$B$30,0,Z$112-1),OFFSET(Inputs!$B$30,0,$A137-1)*IF((Z$112-$A137+1)*12-Inputs!$E$8&lt;=0,1,IF(Inputs!$E$8&lt;=(Z$112-$A137)*12,0,MOD(Inputs!$E$8,12)/12))))</f>
        <v>0</v>
      </c>
      <c r="AA137" s="158">
        <f ca="1">IF($A137&gt;AA$112,0,IF($A137=AA$112,OFFSET(Inputs!$B$30,0,AA$112-1),OFFSET(Inputs!$B$30,0,$A137-1)*IF((AA$112-$A137+1)*12-Inputs!$E$8&lt;=0,1,IF(Inputs!$E$8&lt;=(AA$112-$A137)*12,0,MOD(Inputs!$E$8,12)/12))))</f>
        <v>0</v>
      </c>
      <c r="AB137" s="158">
        <f ca="1">IF($A137&gt;AB$112,0,IF($A137=AB$112,OFFSET(Inputs!$B$30,0,AB$112-1),OFFSET(Inputs!$B$30,0,$A137-1)*IF((AB$112-$A137+1)*12-Inputs!$E$8&lt;=0,1,IF(Inputs!$E$8&lt;=(AB$112-$A137)*12,0,MOD(Inputs!$E$8,12)/12))))</f>
        <v>0</v>
      </c>
      <c r="AC137" s="158">
        <f ca="1">IF($A137&gt;AC$112,0,IF($A137=AC$112,OFFSET(Inputs!$B$30,0,AC$112-1),OFFSET(Inputs!$B$30,0,$A137-1)*IF((AC$112-$A137+1)*12-Inputs!$E$8&lt;=0,1,IF(Inputs!$E$8&lt;=(AC$112-$A137)*12,0,MOD(Inputs!$E$8,12)/12))))</f>
        <v>0</v>
      </c>
      <c r="AD137" s="158">
        <f ca="1">IF($A137&gt;AD$112,0,IF($A137=AD$112,OFFSET(Inputs!$B$30,0,AD$112-1),OFFSET(Inputs!$B$30,0,$A137-1)*IF((AD$112-$A137+1)*12-Inputs!$E$8&lt;=0,1,IF(Inputs!$E$8&lt;=(AD$112-$A137)*12,0,MOD(Inputs!$E$8,12)/12))))</f>
        <v>0</v>
      </c>
      <c r="AE137" s="158">
        <f ca="1">IF($A137&gt;AE$112,0,IF($A137=AE$112,OFFSET(Inputs!$B$30,0,AE$112-1),OFFSET(Inputs!$B$30,0,$A137-1)*IF((AE$112-$A137+1)*12-Inputs!$E$8&lt;=0,1,IF(Inputs!$E$8&lt;=(AE$112-$A137)*12,0,MOD(Inputs!$E$8,12)/12))))</f>
        <v>0</v>
      </c>
      <c r="AF137" s="158">
        <f ca="1">IF($A137&gt;AF$112,0,IF($A137=AF$112,OFFSET(Inputs!$B$30,0,AF$112-1),OFFSET(Inputs!$B$30,0,$A137-1)*IF((AF$112-$A137+1)*12-Inputs!$E$8&lt;=0,1,IF(Inputs!$E$8&lt;=(AF$112-$A137)*12,0,MOD(Inputs!$E$8,12)/12))))</f>
        <v>0</v>
      </c>
      <c r="AG137" s="158">
        <f ca="1">IF($A137&gt;AG$112,0,IF($A137=AG$112,OFFSET(Inputs!$B$30,0,AG$112-1),OFFSET(Inputs!$B$30,0,$A137-1)*IF((AG$112-$A137+1)*12-Inputs!$E$8&lt;=0,1,IF(Inputs!$E$8&lt;=(AG$112-$A137)*12,0,MOD(Inputs!$E$8,12)/12))))</f>
        <v>0</v>
      </c>
      <c r="AH137" s="158">
        <f ca="1">IF($A137&gt;AH$112,0,IF($A137=AH$112,OFFSET(Inputs!$B$30,0,AH$112-1),OFFSET(Inputs!$B$30,0,$A137-1)*IF((AH$112-$A137+1)*12-Inputs!$E$8&lt;=0,1,IF(Inputs!$E$8&lt;=(AH$112-$A137)*12,0,MOD(Inputs!$E$8,12)/12))))</f>
        <v>0</v>
      </c>
      <c r="AI137" s="158">
        <f ca="1">IF($A137&gt;AI$112,0,IF($A137=AI$112,OFFSET(Inputs!$B$30,0,AI$112-1),OFFSET(Inputs!$B$30,0,$A137-1)*IF((AI$112-$A137+1)*12-Inputs!$E$8&lt;=0,1,IF(Inputs!$E$8&lt;=(AI$112-$A137)*12,0,MOD(Inputs!$E$8,12)/12))))</f>
        <v>0</v>
      </c>
      <c r="AJ137" s="158">
        <f ca="1">IF($A137&gt;AJ$112,0,IF($A137=AJ$112,OFFSET(Inputs!$B$30,0,AJ$112-1),OFFSET(Inputs!$B$30,0,$A137-1)*IF((AJ$112-$A137+1)*12-Inputs!$E$8&lt;=0,1,IF(Inputs!$E$8&lt;=(AJ$112-$A137)*12,0,MOD(Inputs!$E$8,12)/12))))</f>
        <v>0</v>
      </c>
      <c r="AK137" s="158">
        <f ca="1">IF($A137&gt;AK$112,0,IF($A137=AK$112,OFFSET(Inputs!$B$30,0,AK$112-1),OFFSET(Inputs!$B$30,0,$A137-1)*IF((AK$112-$A137+1)*12-Inputs!$E$8&lt;=0,1,IF(Inputs!$E$8&lt;=(AK$112-$A137)*12,0,MOD(Inputs!$E$8,12)/12))))</f>
        <v>0</v>
      </c>
      <c r="AL137" s="158">
        <f ca="1">IF($A137&gt;AL$112,0,IF($A137=AL$112,OFFSET(Inputs!$B$30,0,AL$112-1),OFFSET(Inputs!$B$30,0,$A137-1)*IF((AL$112-$A137+1)*12-Inputs!$E$8&lt;=0,1,IF(Inputs!$E$8&lt;=(AL$112-$A137)*12,0,MOD(Inputs!$E$8,12)/12))))</f>
        <v>0</v>
      </c>
      <c r="AM137" s="158">
        <f ca="1">IF($A137&gt;AM$112,0,IF($A137=AM$112,OFFSET(Inputs!$B$30,0,AM$112-1),OFFSET(Inputs!$B$30,0,$A137-1)*IF((AM$112-$A137+1)*12-Inputs!$E$8&lt;=0,1,IF(Inputs!$E$8&lt;=(AM$112-$A137)*12,0,MOD(Inputs!$E$8,12)/12))))</f>
        <v>0</v>
      </c>
      <c r="AN137" s="158">
        <f ca="1">IF($A137&gt;AN$112,0,IF($A137=AN$112,OFFSET(Inputs!$B$30,0,AN$112-1),OFFSET(Inputs!$B$30,0,$A137-1)*IF((AN$112-$A137+1)*12-Inputs!$E$8&lt;=0,1,IF(Inputs!$E$8&lt;=(AN$112-$A137)*12,0,MOD(Inputs!$E$8,12)/12))))</f>
        <v>0</v>
      </c>
      <c r="AO137" s="158">
        <f ca="1">IF($A137&gt;AO$112,0,IF($A137=AO$112,OFFSET(Inputs!$B$30,0,AO$112-1),OFFSET(Inputs!$B$30,0,$A137-1)*IF((AO$112-$A137+1)*12-Inputs!$E$8&lt;=0,1,IF(Inputs!$E$8&lt;=(AO$112-$A137)*12,0,MOD(Inputs!$E$8,12)/12))))</f>
        <v>0</v>
      </c>
      <c r="AP137" s="158">
        <f ca="1">IF($A137&gt;AP$112,0,IF($A137=AP$112,OFFSET(Inputs!$B$30,0,AP$112-1),OFFSET(Inputs!$B$30,0,$A137-1)*IF((AP$112-$A137+1)*12-Inputs!$E$8&lt;=0,1,IF(Inputs!$E$8&lt;=(AP$112-$A137)*12,0,MOD(Inputs!$E$8,12)/12))))</f>
        <v>0</v>
      </c>
      <c r="AQ137" s="158">
        <f ca="1">IF($A137&gt;AQ$112,0,IF($A137=AQ$112,OFFSET(Inputs!$B$30,0,AQ$112-1),OFFSET(Inputs!$B$30,0,$A137-1)*IF((AQ$112-$A137+1)*12-Inputs!$E$8&lt;=0,1,IF(Inputs!$E$8&lt;=(AQ$112-$A137)*12,0,MOD(Inputs!$E$8,12)/12))))</f>
        <v>0</v>
      </c>
      <c r="AR137" s="158">
        <f ca="1">IF($A137&gt;AR$112,0,IF($A137=AR$112,OFFSET(Inputs!$B$30,0,AR$112-1),OFFSET(Inputs!$B$30,0,$A137-1)*IF((AR$112-$A137+1)*12-Inputs!$E$8&lt;=0,1,IF(Inputs!$E$8&lt;=(AR$112-$A137)*12,0,MOD(Inputs!$E$8,12)/12))))</f>
        <v>0</v>
      </c>
      <c r="AS137" s="158">
        <f ca="1">IF($A137&gt;AS$112,0,IF($A137=AS$112,OFFSET(Inputs!$B$30,0,AS$112-1),OFFSET(Inputs!$B$30,0,$A137-1)*IF((AS$112-$A137+1)*12-Inputs!$E$8&lt;=0,1,IF(Inputs!$E$8&lt;=(AS$112-$A137)*12,0,MOD(Inputs!$E$8,12)/12))))</f>
        <v>0</v>
      </c>
      <c r="AT137" s="158">
        <f ca="1">IF($A137&gt;AT$112,0,IF($A137=AT$112,OFFSET(Inputs!$B$30,0,AT$112-1),OFFSET(Inputs!$B$30,0,$A137-1)*IF((AT$112-$A137+1)*12-Inputs!$E$8&lt;=0,1,IF(Inputs!$E$8&lt;=(AT$112-$A137)*12,0,MOD(Inputs!$E$8,12)/12))))</f>
        <v>0</v>
      </c>
      <c r="AU137" s="158">
        <f ca="1">IF($A137&gt;AU$112,0,IF($A137=AU$112,OFFSET(Inputs!$B$30,0,AU$112-1),OFFSET(Inputs!$B$30,0,$A137-1)*IF((AU$112-$A137+1)*12-Inputs!$E$8&lt;=0,1,IF(Inputs!$E$8&lt;=(AU$112-$A137)*12,0,MOD(Inputs!$E$8,12)/12))))</f>
        <v>0</v>
      </c>
      <c r="AV137" s="158">
        <f ca="1">IF($A137&gt;AV$112,0,IF($A137=AV$112,OFFSET(Inputs!$B$30,0,AV$112-1),OFFSET(Inputs!$B$30,0,$A137-1)*IF((AV$112-$A137+1)*12-Inputs!$E$8&lt;=0,1,IF(Inputs!$E$8&lt;=(AV$112-$A137)*12,0,MOD(Inputs!$E$8,12)/12))))</f>
        <v>0</v>
      </c>
      <c r="AW137" s="158">
        <f ca="1">IF($A137&gt;AW$112,0,IF($A137=AW$112,OFFSET(Inputs!$B$30,0,AW$112-1),OFFSET(Inputs!$B$30,0,$A137-1)*IF((AW$112-$A137+1)*12-Inputs!$E$8&lt;=0,1,IF(Inputs!$E$8&lt;=(AW$112-$A137)*12,0,MOD(Inputs!$E$8,12)/12))))</f>
        <v>0</v>
      </c>
      <c r="AX137" s="158">
        <f ca="1">IF($A137&gt;AX$112,0,IF($A137=AX$112,OFFSET(Inputs!$B$30,0,AX$112-1),OFFSET(Inputs!$B$30,0,$A137-1)*IF((AX$112-$A137+1)*12-Inputs!$E$8&lt;=0,1,IF(Inputs!$E$8&lt;=(AX$112-$A137)*12,0,MOD(Inputs!$E$8,12)/12))))</f>
        <v>0</v>
      </c>
      <c r="AY137" s="158">
        <f ca="1">IF($A137&gt;AY$112,0,IF($A137=AY$112,OFFSET(Inputs!$B$30,0,AY$112-1),OFFSET(Inputs!$B$30,0,$A137-1)*IF((AY$112-$A137+1)*12-Inputs!$E$8&lt;=0,1,IF(Inputs!$E$8&lt;=(AY$112-$A137)*12,0,MOD(Inputs!$E$8,12)/12))))</f>
        <v>0</v>
      </c>
      <c r="AZ137" s="139"/>
      <c r="BA137" s="139"/>
    </row>
    <row r="138" spans="1:53" s="286" customFormat="1" outlineLevel="1">
      <c r="A138" s="886">
        <v>26</v>
      </c>
      <c r="B138" s="158">
        <f ca="1">IF($A138&gt;B$112,0,IF($A138=B$112,OFFSET(Inputs!$B$30,0,B$112-1),OFFSET(Inputs!$B$30,0,$A138-1)*IF((B$112-$A138+1)*12-Inputs!$E$8&lt;=0,1,IF(Inputs!$E$8&lt;=(B$112-$A138)*12,0,MOD(Inputs!$E$8,12)/12))))</f>
        <v>0</v>
      </c>
      <c r="C138" s="158">
        <f ca="1">IF($A138&gt;C$112,0,IF($A138=C$112,OFFSET(Inputs!$B$30,0,C$112-1),OFFSET(Inputs!$B$30,0,$A138-1)*IF((C$112-$A138+1)*12-Inputs!$E$8&lt;=0,1,IF(Inputs!$E$8&lt;=(C$112-$A138)*12,0,MOD(Inputs!$E$8,12)/12))))</f>
        <v>0</v>
      </c>
      <c r="D138" s="158">
        <f ca="1">IF($A138&gt;D$112,0,IF($A138=D$112,OFFSET(Inputs!$B$30,0,D$112-1),OFFSET(Inputs!$B$30,0,$A138-1)*IF((D$112-$A138+1)*12-Inputs!$E$8&lt;=0,1,IF(Inputs!$E$8&lt;=(D$112-$A138)*12,0,MOD(Inputs!$E$8,12)/12))))</f>
        <v>0</v>
      </c>
      <c r="E138" s="158">
        <f ca="1">IF($A138&gt;E$112,0,IF($A138=E$112,OFFSET(Inputs!$B$30,0,E$112-1),OFFSET(Inputs!$B$30,0,$A138-1)*IF((E$112-$A138+1)*12-Inputs!$E$8&lt;=0,1,IF(Inputs!$E$8&lt;=(E$112-$A138)*12,0,MOD(Inputs!$E$8,12)/12))))</f>
        <v>0</v>
      </c>
      <c r="F138" s="158">
        <f ca="1">IF($A138&gt;F$112,0,IF($A138=F$112,OFFSET(Inputs!$B$30,0,F$112-1),OFFSET(Inputs!$B$30,0,$A138-1)*IF((F$112-$A138+1)*12-Inputs!$E$8&lt;=0,1,IF(Inputs!$E$8&lt;=(F$112-$A138)*12,0,MOD(Inputs!$E$8,12)/12))))</f>
        <v>0</v>
      </c>
      <c r="G138" s="158">
        <f ca="1">IF($A138&gt;G$112,0,IF($A138=G$112,OFFSET(Inputs!$B$30,0,G$112-1),OFFSET(Inputs!$B$30,0,$A138-1)*IF((G$112-$A138+1)*12-Inputs!$E$8&lt;=0,1,IF(Inputs!$E$8&lt;=(G$112-$A138)*12,0,MOD(Inputs!$E$8,12)/12))))</f>
        <v>0</v>
      </c>
      <c r="H138" s="158">
        <f ca="1">IF($A138&gt;H$112,0,IF($A138=H$112,OFFSET(Inputs!$B$30,0,H$112-1),OFFSET(Inputs!$B$30,0,$A138-1)*IF((H$112-$A138+1)*12-Inputs!$E$8&lt;=0,1,IF(Inputs!$E$8&lt;=(H$112-$A138)*12,0,MOD(Inputs!$E$8,12)/12))))</f>
        <v>0</v>
      </c>
      <c r="I138" s="158">
        <f ca="1">IF($A138&gt;I$112,0,IF($A138=I$112,OFFSET(Inputs!$B$30,0,I$112-1),OFFSET(Inputs!$B$30,0,$A138-1)*IF((I$112-$A138+1)*12-Inputs!$E$8&lt;=0,1,IF(Inputs!$E$8&lt;=(I$112-$A138)*12,0,MOD(Inputs!$E$8,12)/12))))</f>
        <v>0</v>
      </c>
      <c r="J138" s="158">
        <f ca="1">IF($A138&gt;J$112,0,IF($A138=J$112,OFFSET(Inputs!$B$30,0,J$112-1),OFFSET(Inputs!$B$30,0,$A138-1)*IF((J$112-$A138+1)*12-Inputs!$E$8&lt;=0,1,IF(Inputs!$E$8&lt;=(J$112-$A138)*12,0,MOD(Inputs!$E$8,12)/12))))</f>
        <v>0</v>
      </c>
      <c r="K138" s="158">
        <f ca="1">IF($A138&gt;K$112,0,IF($A138=K$112,OFFSET(Inputs!$B$30,0,K$112-1),OFFSET(Inputs!$B$30,0,$A138-1)*IF((K$112-$A138+1)*12-Inputs!$E$8&lt;=0,1,IF(Inputs!$E$8&lt;=(K$112-$A138)*12,0,MOD(Inputs!$E$8,12)/12))))</f>
        <v>0</v>
      </c>
      <c r="L138" s="158">
        <f ca="1">IF($A138&gt;L$112,0,IF($A138=L$112,OFFSET(Inputs!$B$30,0,L$112-1),OFFSET(Inputs!$B$30,0,$A138-1)*IF((L$112-$A138+1)*12-Inputs!$E$8&lt;=0,1,IF(Inputs!$E$8&lt;=(L$112-$A138)*12,0,MOD(Inputs!$E$8,12)/12))))</f>
        <v>0</v>
      </c>
      <c r="M138" s="158">
        <f ca="1">IF($A138&gt;M$112,0,IF($A138=M$112,OFFSET(Inputs!$B$30,0,M$112-1),OFFSET(Inputs!$B$30,0,$A138-1)*IF((M$112-$A138+1)*12-Inputs!$E$8&lt;=0,1,IF(Inputs!$E$8&lt;=(M$112-$A138)*12,0,MOD(Inputs!$E$8,12)/12))))</f>
        <v>0</v>
      </c>
      <c r="N138" s="158">
        <f ca="1">IF($A138&gt;N$112,0,IF($A138=N$112,OFFSET(Inputs!$B$30,0,N$112-1),OFFSET(Inputs!$B$30,0,$A138-1)*IF((N$112-$A138+1)*12-Inputs!$E$8&lt;=0,1,IF(Inputs!$E$8&lt;=(N$112-$A138)*12,0,MOD(Inputs!$E$8,12)/12))))</f>
        <v>0</v>
      </c>
      <c r="O138" s="158">
        <f ca="1">IF($A138&gt;O$112,0,IF($A138=O$112,OFFSET(Inputs!$B$30,0,O$112-1),OFFSET(Inputs!$B$30,0,$A138-1)*IF((O$112-$A138+1)*12-Inputs!$E$8&lt;=0,1,IF(Inputs!$E$8&lt;=(O$112-$A138)*12,0,MOD(Inputs!$E$8,12)/12))))</f>
        <v>0</v>
      </c>
      <c r="P138" s="158">
        <f ca="1">IF($A138&gt;P$112,0,IF($A138=P$112,OFFSET(Inputs!$B$30,0,P$112-1),OFFSET(Inputs!$B$30,0,$A138-1)*IF((P$112-$A138+1)*12-Inputs!$E$8&lt;=0,1,IF(Inputs!$E$8&lt;=(P$112-$A138)*12,0,MOD(Inputs!$E$8,12)/12))))</f>
        <v>0</v>
      </c>
      <c r="Q138" s="158">
        <f ca="1">IF($A138&gt;Q$112,0,IF($A138=Q$112,OFFSET(Inputs!$B$30,0,Q$112-1),OFFSET(Inputs!$B$30,0,$A138-1)*IF((Q$112-$A138+1)*12-Inputs!$E$8&lt;=0,1,IF(Inputs!$E$8&lt;=(Q$112-$A138)*12,0,MOD(Inputs!$E$8,12)/12))))</f>
        <v>0</v>
      </c>
      <c r="R138" s="158">
        <f ca="1">IF($A138&gt;R$112,0,IF($A138=R$112,OFFSET(Inputs!$B$30,0,R$112-1),OFFSET(Inputs!$B$30,0,$A138-1)*IF((R$112-$A138+1)*12-Inputs!$E$8&lt;=0,1,IF(Inputs!$E$8&lt;=(R$112-$A138)*12,0,MOD(Inputs!$E$8,12)/12))))</f>
        <v>0</v>
      </c>
      <c r="S138" s="158">
        <f ca="1">IF($A138&gt;S$112,0,IF($A138=S$112,OFFSET(Inputs!$B$30,0,S$112-1),OFFSET(Inputs!$B$30,0,$A138-1)*IF((S$112-$A138+1)*12-Inputs!$E$8&lt;=0,1,IF(Inputs!$E$8&lt;=(S$112-$A138)*12,0,MOD(Inputs!$E$8,12)/12))))</f>
        <v>0</v>
      </c>
      <c r="T138" s="158">
        <f ca="1">IF($A138&gt;T$112,0,IF($A138=T$112,OFFSET(Inputs!$B$30,0,T$112-1),OFFSET(Inputs!$B$30,0,$A138-1)*IF((T$112-$A138+1)*12-Inputs!$E$8&lt;=0,1,IF(Inputs!$E$8&lt;=(T$112-$A138)*12,0,MOD(Inputs!$E$8,12)/12))))</f>
        <v>0</v>
      </c>
      <c r="U138" s="158">
        <f ca="1">IF($A138&gt;U$112,0,IF($A138=U$112,OFFSET(Inputs!$B$30,0,U$112-1),OFFSET(Inputs!$B$30,0,$A138-1)*IF((U$112-$A138+1)*12-Inputs!$E$8&lt;=0,1,IF(Inputs!$E$8&lt;=(U$112-$A138)*12,0,MOD(Inputs!$E$8,12)/12))))</f>
        <v>0</v>
      </c>
      <c r="V138" s="158">
        <f ca="1">IF($A138&gt;V$112,0,IF($A138=V$112,OFFSET(Inputs!$B$30,0,V$112-1),OFFSET(Inputs!$B$30,0,$A138-1)*IF((V$112-$A138+1)*12-Inputs!$E$8&lt;=0,1,IF(Inputs!$E$8&lt;=(V$112-$A138)*12,0,MOD(Inputs!$E$8,12)/12))))</f>
        <v>0</v>
      </c>
      <c r="W138" s="158">
        <f ca="1">IF($A138&gt;W$112,0,IF($A138=W$112,OFFSET(Inputs!$B$30,0,W$112-1),OFFSET(Inputs!$B$30,0,$A138-1)*IF((W$112-$A138+1)*12-Inputs!$E$8&lt;=0,1,IF(Inputs!$E$8&lt;=(W$112-$A138)*12,0,MOD(Inputs!$E$8,12)/12))))</f>
        <v>0</v>
      </c>
      <c r="X138" s="158">
        <f ca="1">IF($A138&gt;X$112,0,IF($A138=X$112,OFFSET(Inputs!$B$30,0,X$112-1),OFFSET(Inputs!$B$30,0,$A138-1)*IF((X$112-$A138+1)*12-Inputs!$E$8&lt;=0,1,IF(Inputs!$E$8&lt;=(X$112-$A138)*12,0,MOD(Inputs!$E$8,12)/12))))</f>
        <v>0</v>
      </c>
      <c r="Y138" s="158">
        <f ca="1">IF($A138&gt;Y$112,0,IF($A138=Y$112,OFFSET(Inputs!$B$30,0,Y$112-1),OFFSET(Inputs!$B$30,0,$A138-1)*IF((Y$112-$A138+1)*12-Inputs!$E$8&lt;=0,1,IF(Inputs!$E$8&lt;=(Y$112-$A138)*12,0,MOD(Inputs!$E$8,12)/12))))</f>
        <v>0</v>
      </c>
      <c r="Z138" s="158">
        <f ca="1">IF($A138&gt;Z$112,0,IF($A138=Z$112,OFFSET(Inputs!$B$30,0,Z$112-1),OFFSET(Inputs!$B$30,0,$A138-1)*IF((Z$112-$A138+1)*12-Inputs!$E$8&lt;=0,1,IF(Inputs!$E$8&lt;=(Z$112-$A138)*12,0,MOD(Inputs!$E$8,12)/12))))</f>
        <v>0</v>
      </c>
      <c r="AA138" s="158">
        <f ca="1">IF($A138&gt;AA$112,0,IF($A138=AA$112,OFFSET(Inputs!$B$30,0,AA$112-1),OFFSET(Inputs!$B$30,0,$A138-1)*IF((AA$112-$A138+1)*12-Inputs!$E$8&lt;=0,1,IF(Inputs!$E$8&lt;=(AA$112-$A138)*12,0,MOD(Inputs!$E$8,12)/12))))</f>
        <v>0</v>
      </c>
      <c r="AB138" s="158">
        <f ca="1">IF($A138&gt;AB$112,0,IF($A138=AB$112,OFFSET(Inputs!$B$30,0,AB$112-1),OFFSET(Inputs!$B$30,0,$A138-1)*IF((AB$112-$A138+1)*12-Inputs!$E$8&lt;=0,1,IF(Inputs!$E$8&lt;=(AB$112-$A138)*12,0,MOD(Inputs!$E$8,12)/12))))</f>
        <v>0</v>
      </c>
      <c r="AC138" s="158">
        <f ca="1">IF($A138&gt;AC$112,0,IF($A138=AC$112,OFFSET(Inputs!$B$30,0,AC$112-1),OFFSET(Inputs!$B$30,0,$A138-1)*IF((AC$112-$A138+1)*12-Inputs!$E$8&lt;=0,1,IF(Inputs!$E$8&lt;=(AC$112-$A138)*12,0,MOD(Inputs!$E$8,12)/12))))</f>
        <v>0</v>
      </c>
      <c r="AD138" s="158">
        <f ca="1">IF($A138&gt;AD$112,0,IF($A138=AD$112,OFFSET(Inputs!$B$30,0,AD$112-1),OFFSET(Inputs!$B$30,0,$A138-1)*IF((AD$112-$A138+1)*12-Inputs!$E$8&lt;=0,1,IF(Inputs!$E$8&lt;=(AD$112-$A138)*12,0,MOD(Inputs!$E$8,12)/12))))</f>
        <v>0</v>
      </c>
      <c r="AE138" s="158">
        <f ca="1">IF($A138&gt;AE$112,0,IF($A138=AE$112,OFFSET(Inputs!$B$30,0,AE$112-1),OFFSET(Inputs!$B$30,0,$A138-1)*IF((AE$112-$A138+1)*12-Inputs!$E$8&lt;=0,1,IF(Inputs!$E$8&lt;=(AE$112-$A138)*12,0,MOD(Inputs!$E$8,12)/12))))</f>
        <v>0</v>
      </c>
      <c r="AF138" s="158">
        <f ca="1">IF($A138&gt;AF$112,0,IF($A138=AF$112,OFFSET(Inputs!$B$30,0,AF$112-1),OFFSET(Inputs!$B$30,0,$A138-1)*IF((AF$112-$A138+1)*12-Inputs!$E$8&lt;=0,1,IF(Inputs!$E$8&lt;=(AF$112-$A138)*12,0,MOD(Inputs!$E$8,12)/12))))</f>
        <v>0</v>
      </c>
      <c r="AG138" s="158">
        <f ca="1">IF($A138&gt;AG$112,0,IF($A138=AG$112,OFFSET(Inputs!$B$30,0,AG$112-1),OFFSET(Inputs!$B$30,0,$A138-1)*IF((AG$112-$A138+1)*12-Inputs!$E$8&lt;=0,1,IF(Inputs!$E$8&lt;=(AG$112-$A138)*12,0,MOD(Inputs!$E$8,12)/12))))</f>
        <v>0</v>
      </c>
      <c r="AH138" s="158">
        <f ca="1">IF($A138&gt;AH$112,0,IF($A138=AH$112,OFFSET(Inputs!$B$30,0,AH$112-1),OFFSET(Inputs!$B$30,0,$A138-1)*IF((AH$112-$A138+1)*12-Inputs!$E$8&lt;=0,1,IF(Inputs!$E$8&lt;=(AH$112-$A138)*12,0,MOD(Inputs!$E$8,12)/12))))</f>
        <v>0</v>
      </c>
      <c r="AI138" s="158">
        <f ca="1">IF($A138&gt;AI$112,0,IF($A138=AI$112,OFFSET(Inputs!$B$30,0,AI$112-1),OFFSET(Inputs!$B$30,0,$A138-1)*IF((AI$112-$A138+1)*12-Inputs!$E$8&lt;=0,1,IF(Inputs!$E$8&lt;=(AI$112-$A138)*12,0,MOD(Inputs!$E$8,12)/12))))</f>
        <v>0</v>
      </c>
      <c r="AJ138" s="158">
        <f ca="1">IF($A138&gt;AJ$112,0,IF($A138=AJ$112,OFFSET(Inputs!$B$30,0,AJ$112-1),OFFSET(Inputs!$B$30,0,$A138-1)*IF((AJ$112-$A138+1)*12-Inputs!$E$8&lt;=0,1,IF(Inputs!$E$8&lt;=(AJ$112-$A138)*12,0,MOD(Inputs!$E$8,12)/12))))</f>
        <v>0</v>
      </c>
      <c r="AK138" s="158">
        <f ca="1">IF($A138&gt;AK$112,0,IF($A138=AK$112,OFFSET(Inputs!$B$30,0,AK$112-1),OFFSET(Inputs!$B$30,0,$A138-1)*IF((AK$112-$A138+1)*12-Inputs!$E$8&lt;=0,1,IF(Inputs!$E$8&lt;=(AK$112-$A138)*12,0,MOD(Inputs!$E$8,12)/12))))</f>
        <v>0</v>
      </c>
      <c r="AL138" s="158">
        <f ca="1">IF($A138&gt;AL$112,0,IF($A138=AL$112,OFFSET(Inputs!$B$30,0,AL$112-1),OFFSET(Inputs!$B$30,0,$A138-1)*IF((AL$112-$A138+1)*12-Inputs!$E$8&lt;=0,1,IF(Inputs!$E$8&lt;=(AL$112-$A138)*12,0,MOD(Inputs!$E$8,12)/12))))</f>
        <v>0</v>
      </c>
      <c r="AM138" s="158">
        <f ca="1">IF($A138&gt;AM$112,0,IF($A138=AM$112,OFFSET(Inputs!$B$30,0,AM$112-1),OFFSET(Inputs!$B$30,0,$A138-1)*IF((AM$112-$A138+1)*12-Inputs!$E$8&lt;=0,1,IF(Inputs!$E$8&lt;=(AM$112-$A138)*12,0,MOD(Inputs!$E$8,12)/12))))</f>
        <v>0</v>
      </c>
      <c r="AN138" s="158">
        <f ca="1">IF($A138&gt;AN$112,0,IF($A138=AN$112,OFFSET(Inputs!$B$30,0,AN$112-1),OFFSET(Inputs!$B$30,0,$A138-1)*IF((AN$112-$A138+1)*12-Inputs!$E$8&lt;=0,1,IF(Inputs!$E$8&lt;=(AN$112-$A138)*12,0,MOD(Inputs!$E$8,12)/12))))</f>
        <v>0</v>
      </c>
      <c r="AO138" s="158">
        <f ca="1">IF($A138&gt;AO$112,0,IF($A138=AO$112,OFFSET(Inputs!$B$30,0,AO$112-1),OFFSET(Inputs!$B$30,0,$A138-1)*IF((AO$112-$A138+1)*12-Inputs!$E$8&lt;=0,1,IF(Inputs!$E$8&lt;=(AO$112-$A138)*12,0,MOD(Inputs!$E$8,12)/12))))</f>
        <v>0</v>
      </c>
      <c r="AP138" s="158">
        <f ca="1">IF($A138&gt;AP$112,0,IF($A138=AP$112,OFFSET(Inputs!$B$30,0,AP$112-1),OFFSET(Inputs!$B$30,0,$A138-1)*IF((AP$112-$A138+1)*12-Inputs!$E$8&lt;=0,1,IF(Inputs!$E$8&lt;=(AP$112-$A138)*12,0,MOD(Inputs!$E$8,12)/12))))</f>
        <v>0</v>
      </c>
      <c r="AQ138" s="158">
        <f ca="1">IF($A138&gt;AQ$112,0,IF($A138=AQ$112,OFFSET(Inputs!$B$30,0,AQ$112-1),OFFSET(Inputs!$B$30,0,$A138-1)*IF((AQ$112-$A138+1)*12-Inputs!$E$8&lt;=0,1,IF(Inputs!$E$8&lt;=(AQ$112-$A138)*12,0,MOD(Inputs!$E$8,12)/12))))</f>
        <v>0</v>
      </c>
      <c r="AR138" s="158">
        <f ca="1">IF($A138&gt;AR$112,0,IF($A138=AR$112,OFFSET(Inputs!$B$30,0,AR$112-1),OFFSET(Inputs!$B$30,0,$A138-1)*IF((AR$112-$A138+1)*12-Inputs!$E$8&lt;=0,1,IF(Inputs!$E$8&lt;=(AR$112-$A138)*12,0,MOD(Inputs!$E$8,12)/12))))</f>
        <v>0</v>
      </c>
      <c r="AS138" s="158">
        <f ca="1">IF($A138&gt;AS$112,0,IF($A138=AS$112,OFFSET(Inputs!$B$30,0,AS$112-1),OFFSET(Inputs!$B$30,0,$A138-1)*IF((AS$112-$A138+1)*12-Inputs!$E$8&lt;=0,1,IF(Inputs!$E$8&lt;=(AS$112-$A138)*12,0,MOD(Inputs!$E$8,12)/12))))</f>
        <v>0</v>
      </c>
      <c r="AT138" s="158">
        <f ca="1">IF($A138&gt;AT$112,0,IF($A138=AT$112,OFFSET(Inputs!$B$30,0,AT$112-1),OFFSET(Inputs!$B$30,0,$A138-1)*IF((AT$112-$A138+1)*12-Inputs!$E$8&lt;=0,1,IF(Inputs!$E$8&lt;=(AT$112-$A138)*12,0,MOD(Inputs!$E$8,12)/12))))</f>
        <v>0</v>
      </c>
      <c r="AU138" s="158">
        <f ca="1">IF($A138&gt;AU$112,0,IF($A138=AU$112,OFFSET(Inputs!$B$30,0,AU$112-1),OFFSET(Inputs!$B$30,0,$A138-1)*IF((AU$112-$A138+1)*12-Inputs!$E$8&lt;=0,1,IF(Inputs!$E$8&lt;=(AU$112-$A138)*12,0,MOD(Inputs!$E$8,12)/12))))</f>
        <v>0</v>
      </c>
      <c r="AV138" s="158">
        <f ca="1">IF($A138&gt;AV$112,0,IF($A138=AV$112,OFFSET(Inputs!$B$30,0,AV$112-1),OFFSET(Inputs!$B$30,0,$A138-1)*IF((AV$112-$A138+1)*12-Inputs!$E$8&lt;=0,1,IF(Inputs!$E$8&lt;=(AV$112-$A138)*12,0,MOD(Inputs!$E$8,12)/12))))</f>
        <v>0</v>
      </c>
      <c r="AW138" s="158">
        <f ca="1">IF($A138&gt;AW$112,0,IF($A138=AW$112,OFFSET(Inputs!$B$30,0,AW$112-1),OFFSET(Inputs!$B$30,0,$A138-1)*IF((AW$112-$A138+1)*12-Inputs!$E$8&lt;=0,1,IF(Inputs!$E$8&lt;=(AW$112-$A138)*12,0,MOD(Inputs!$E$8,12)/12))))</f>
        <v>0</v>
      </c>
      <c r="AX138" s="158">
        <f ca="1">IF($A138&gt;AX$112,0,IF($A138=AX$112,OFFSET(Inputs!$B$30,0,AX$112-1),OFFSET(Inputs!$B$30,0,$A138-1)*IF((AX$112-$A138+1)*12-Inputs!$E$8&lt;=0,1,IF(Inputs!$E$8&lt;=(AX$112-$A138)*12,0,MOD(Inputs!$E$8,12)/12))))</f>
        <v>0</v>
      </c>
      <c r="AY138" s="158">
        <f ca="1">IF($A138&gt;AY$112,0,IF($A138=AY$112,OFFSET(Inputs!$B$30,0,AY$112-1),OFFSET(Inputs!$B$30,0,$A138-1)*IF((AY$112-$A138+1)*12-Inputs!$E$8&lt;=0,1,IF(Inputs!$E$8&lt;=(AY$112-$A138)*12,0,MOD(Inputs!$E$8,12)/12))))</f>
        <v>0</v>
      </c>
      <c r="AZ138" s="139"/>
      <c r="BA138" s="139"/>
    </row>
    <row r="139" spans="1:53" s="286" customFormat="1" outlineLevel="1">
      <c r="A139" s="886">
        <v>27</v>
      </c>
      <c r="B139" s="158">
        <f ca="1">IF($A139&gt;B$112,0,IF($A139=B$112,OFFSET(Inputs!$B$30,0,B$112-1),OFFSET(Inputs!$B$30,0,$A139-1)*IF((B$112-$A139+1)*12-Inputs!$E$8&lt;=0,1,IF(Inputs!$E$8&lt;=(B$112-$A139)*12,0,MOD(Inputs!$E$8,12)/12))))</f>
        <v>0</v>
      </c>
      <c r="C139" s="158">
        <f ca="1">IF($A139&gt;C$112,0,IF($A139=C$112,OFFSET(Inputs!$B$30,0,C$112-1),OFFSET(Inputs!$B$30,0,$A139-1)*IF((C$112-$A139+1)*12-Inputs!$E$8&lt;=0,1,IF(Inputs!$E$8&lt;=(C$112-$A139)*12,0,MOD(Inputs!$E$8,12)/12))))</f>
        <v>0</v>
      </c>
      <c r="D139" s="158">
        <f ca="1">IF($A139&gt;D$112,0,IF($A139=D$112,OFFSET(Inputs!$B$30,0,D$112-1),OFFSET(Inputs!$B$30,0,$A139-1)*IF((D$112-$A139+1)*12-Inputs!$E$8&lt;=0,1,IF(Inputs!$E$8&lt;=(D$112-$A139)*12,0,MOD(Inputs!$E$8,12)/12))))</f>
        <v>0</v>
      </c>
      <c r="E139" s="158">
        <f ca="1">IF($A139&gt;E$112,0,IF($A139=E$112,OFFSET(Inputs!$B$30,0,E$112-1),OFFSET(Inputs!$B$30,0,$A139-1)*IF((E$112-$A139+1)*12-Inputs!$E$8&lt;=0,1,IF(Inputs!$E$8&lt;=(E$112-$A139)*12,0,MOD(Inputs!$E$8,12)/12))))</f>
        <v>0</v>
      </c>
      <c r="F139" s="158">
        <f ca="1">IF($A139&gt;F$112,0,IF($A139=F$112,OFFSET(Inputs!$B$30,0,F$112-1),OFFSET(Inputs!$B$30,0,$A139-1)*IF((F$112-$A139+1)*12-Inputs!$E$8&lt;=0,1,IF(Inputs!$E$8&lt;=(F$112-$A139)*12,0,MOD(Inputs!$E$8,12)/12))))</f>
        <v>0</v>
      </c>
      <c r="G139" s="158">
        <f ca="1">IF($A139&gt;G$112,0,IF($A139=G$112,OFFSET(Inputs!$B$30,0,G$112-1),OFFSET(Inputs!$B$30,0,$A139-1)*IF((G$112-$A139+1)*12-Inputs!$E$8&lt;=0,1,IF(Inputs!$E$8&lt;=(G$112-$A139)*12,0,MOD(Inputs!$E$8,12)/12))))</f>
        <v>0</v>
      </c>
      <c r="H139" s="158">
        <f ca="1">IF($A139&gt;H$112,0,IF($A139=H$112,OFFSET(Inputs!$B$30,0,H$112-1),OFFSET(Inputs!$B$30,0,$A139-1)*IF((H$112-$A139+1)*12-Inputs!$E$8&lt;=0,1,IF(Inputs!$E$8&lt;=(H$112-$A139)*12,0,MOD(Inputs!$E$8,12)/12))))</f>
        <v>0</v>
      </c>
      <c r="I139" s="158">
        <f ca="1">IF($A139&gt;I$112,0,IF($A139=I$112,OFFSET(Inputs!$B$30,0,I$112-1),OFFSET(Inputs!$B$30,0,$A139-1)*IF((I$112-$A139+1)*12-Inputs!$E$8&lt;=0,1,IF(Inputs!$E$8&lt;=(I$112-$A139)*12,0,MOD(Inputs!$E$8,12)/12))))</f>
        <v>0</v>
      </c>
      <c r="J139" s="158">
        <f ca="1">IF($A139&gt;J$112,0,IF($A139=J$112,OFFSET(Inputs!$B$30,0,J$112-1),OFFSET(Inputs!$B$30,0,$A139-1)*IF((J$112-$A139+1)*12-Inputs!$E$8&lt;=0,1,IF(Inputs!$E$8&lt;=(J$112-$A139)*12,0,MOD(Inputs!$E$8,12)/12))))</f>
        <v>0</v>
      </c>
      <c r="K139" s="158">
        <f ca="1">IF($A139&gt;K$112,0,IF($A139=K$112,OFFSET(Inputs!$B$30,0,K$112-1),OFFSET(Inputs!$B$30,0,$A139-1)*IF((K$112-$A139+1)*12-Inputs!$E$8&lt;=0,1,IF(Inputs!$E$8&lt;=(K$112-$A139)*12,0,MOD(Inputs!$E$8,12)/12))))</f>
        <v>0</v>
      </c>
      <c r="L139" s="158">
        <f ca="1">IF($A139&gt;L$112,0,IF($A139=L$112,OFFSET(Inputs!$B$30,0,L$112-1),OFFSET(Inputs!$B$30,0,$A139-1)*IF((L$112-$A139+1)*12-Inputs!$E$8&lt;=0,1,IF(Inputs!$E$8&lt;=(L$112-$A139)*12,0,MOD(Inputs!$E$8,12)/12))))</f>
        <v>0</v>
      </c>
      <c r="M139" s="158">
        <f ca="1">IF($A139&gt;M$112,0,IF($A139=M$112,OFFSET(Inputs!$B$30,0,M$112-1),OFFSET(Inputs!$B$30,0,$A139-1)*IF((M$112-$A139+1)*12-Inputs!$E$8&lt;=0,1,IF(Inputs!$E$8&lt;=(M$112-$A139)*12,0,MOD(Inputs!$E$8,12)/12))))</f>
        <v>0</v>
      </c>
      <c r="N139" s="158">
        <f ca="1">IF($A139&gt;N$112,0,IF($A139=N$112,OFFSET(Inputs!$B$30,0,N$112-1),OFFSET(Inputs!$B$30,0,$A139-1)*IF((N$112-$A139+1)*12-Inputs!$E$8&lt;=0,1,IF(Inputs!$E$8&lt;=(N$112-$A139)*12,0,MOD(Inputs!$E$8,12)/12))))</f>
        <v>0</v>
      </c>
      <c r="O139" s="158">
        <f ca="1">IF($A139&gt;O$112,0,IF($A139=O$112,OFFSET(Inputs!$B$30,0,O$112-1),OFFSET(Inputs!$B$30,0,$A139-1)*IF((O$112-$A139+1)*12-Inputs!$E$8&lt;=0,1,IF(Inputs!$E$8&lt;=(O$112-$A139)*12,0,MOD(Inputs!$E$8,12)/12))))</f>
        <v>0</v>
      </c>
      <c r="P139" s="158">
        <f ca="1">IF($A139&gt;P$112,0,IF($A139=P$112,OFFSET(Inputs!$B$30,0,P$112-1),OFFSET(Inputs!$B$30,0,$A139-1)*IF((P$112-$A139+1)*12-Inputs!$E$8&lt;=0,1,IF(Inputs!$E$8&lt;=(P$112-$A139)*12,0,MOD(Inputs!$E$8,12)/12))))</f>
        <v>0</v>
      </c>
      <c r="Q139" s="158">
        <f ca="1">IF($A139&gt;Q$112,0,IF($A139=Q$112,OFFSET(Inputs!$B$30,0,Q$112-1),OFFSET(Inputs!$B$30,0,$A139-1)*IF((Q$112-$A139+1)*12-Inputs!$E$8&lt;=0,1,IF(Inputs!$E$8&lt;=(Q$112-$A139)*12,0,MOD(Inputs!$E$8,12)/12))))</f>
        <v>0</v>
      </c>
      <c r="R139" s="158">
        <f ca="1">IF($A139&gt;R$112,0,IF($A139=R$112,OFFSET(Inputs!$B$30,0,R$112-1),OFFSET(Inputs!$B$30,0,$A139-1)*IF((R$112-$A139+1)*12-Inputs!$E$8&lt;=0,1,IF(Inputs!$E$8&lt;=(R$112-$A139)*12,0,MOD(Inputs!$E$8,12)/12))))</f>
        <v>0</v>
      </c>
      <c r="S139" s="158">
        <f ca="1">IF($A139&gt;S$112,0,IF($A139=S$112,OFFSET(Inputs!$B$30,0,S$112-1),OFFSET(Inputs!$B$30,0,$A139-1)*IF((S$112-$A139+1)*12-Inputs!$E$8&lt;=0,1,IF(Inputs!$E$8&lt;=(S$112-$A139)*12,0,MOD(Inputs!$E$8,12)/12))))</f>
        <v>0</v>
      </c>
      <c r="T139" s="158">
        <f ca="1">IF($A139&gt;T$112,0,IF($A139=T$112,OFFSET(Inputs!$B$30,0,T$112-1),OFFSET(Inputs!$B$30,0,$A139-1)*IF((T$112-$A139+1)*12-Inputs!$E$8&lt;=0,1,IF(Inputs!$E$8&lt;=(T$112-$A139)*12,0,MOD(Inputs!$E$8,12)/12))))</f>
        <v>0</v>
      </c>
      <c r="U139" s="158">
        <f ca="1">IF($A139&gt;U$112,0,IF($A139=U$112,OFFSET(Inputs!$B$30,0,U$112-1),OFFSET(Inputs!$B$30,0,$A139-1)*IF((U$112-$A139+1)*12-Inputs!$E$8&lt;=0,1,IF(Inputs!$E$8&lt;=(U$112-$A139)*12,0,MOD(Inputs!$E$8,12)/12))))</f>
        <v>0</v>
      </c>
      <c r="V139" s="158">
        <f ca="1">IF($A139&gt;V$112,0,IF($A139=V$112,OFFSET(Inputs!$B$30,0,V$112-1),OFFSET(Inputs!$B$30,0,$A139-1)*IF((V$112-$A139+1)*12-Inputs!$E$8&lt;=0,1,IF(Inputs!$E$8&lt;=(V$112-$A139)*12,0,MOD(Inputs!$E$8,12)/12))))</f>
        <v>0</v>
      </c>
      <c r="W139" s="158">
        <f ca="1">IF($A139&gt;W$112,0,IF($A139=W$112,OFFSET(Inputs!$B$30,0,W$112-1),OFFSET(Inputs!$B$30,0,$A139-1)*IF((W$112-$A139+1)*12-Inputs!$E$8&lt;=0,1,IF(Inputs!$E$8&lt;=(W$112-$A139)*12,0,MOD(Inputs!$E$8,12)/12))))</f>
        <v>0</v>
      </c>
      <c r="X139" s="158">
        <f ca="1">IF($A139&gt;X$112,0,IF($A139=X$112,OFFSET(Inputs!$B$30,0,X$112-1),OFFSET(Inputs!$B$30,0,$A139-1)*IF((X$112-$A139+1)*12-Inputs!$E$8&lt;=0,1,IF(Inputs!$E$8&lt;=(X$112-$A139)*12,0,MOD(Inputs!$E$8,12)/12))))</f>
        <v>0</v>
      </c>
      <c r="Y139" s="158">
        <f ca="1">IF($A139&gt;Y$112,0,IF($A139=Y$112,OFFSET(Inputs!$B$30,0,Y$112-1),OFFSET(Inputs!$B$30,0,$A139-1)*IF((Y$112-$A139+1)*12-Inputs!$E$8&lt;=0,1,IF(Inputs!$E$8&lt;=(Y$112-$A139)*12,0,MOD(Inputs!$E$8,12)/12))))</f>
        <v>0</v>
      </c>
      <c r="Z139" s="158">
        <f ca="1">IF($A139&gt;Z$112,0,IF($A139=Z$112,OFFSET(Inputs!$B$30,0,Z$112-1),OFFSET(Inputs!$B$30,0,$A139-1)*IF((Z$112-$A139+1)*12-Inputs!$E$8&lt;=0,1,IF(Inputs!$E$8&lt;=(Z$112-$A139)*12,0,MOD(Inputs!$E$8,12)/12))))</f>
        <v>0</v>
      </c>
      <c r="AA139" s="158">
        <f ca="1">IF($A139&gt;AA$112,0,IF($A139=AA$112,OFFSET(Inputs!$B$30,0,AA$112-1),OFFSET(Inputs!$B$30,0,$A139-1)*IF((AA$112-$A139+1)*12-Inputs!$E$8&lt;=0,1,IF(Inputs!$E$8&lt;=(AA$112-$A139)*12,0,MOD(Inputs!$E$8,12)/12))))</f>
        <v>0</v>
      </c>
      <c r="AB139" s="158">
        <f ca="1">IF($A139&gt;AB$112,0,IF($A139=AB$112,OFFSET(Inputs!$B$30,0,AB$112-1),OFFSET(Inputs!$B$30,0,$A139-1)*IF((AB$112-$A139+1)*12-Inputs!$E$8&lt;=0,1,IF(Inputs!$E$8&lt;=(AB$112-$A139)*12,0,MOD(Inputs!$E$8,12)/12))))</f>
        <v>0</v>
      </c>
      <c r="AC139" s="158">
        <f ca="1">IF($A139&gt;AC$112,0,IF($A139=AC$112,OFFSET(Inputs!$B$30,0,AC$112-1),OFFSET(Inputs!$B$30,0,$A139-1)*IF((AC$112-$A139+1)*12-Inputs!$E$8&lt;=0,1,IF(Inputs!$E$8&lt;=(AC$112-$A139)*12,0,MOD(Inputs!$E$8,12)/12))))</f>
        <v>0</v>
      </c>
      <c r="AD139" s="158">
        <f ca="1">IF($A139&gt;AD$112,0,IF($A139=AD$112,OFFSET(Inputs!$B$30,0,AD$112-1),OFFSET(Inputs!$B$30,0,$A139-1)*IF((AD$112-$A139+1)*12-Inputs!$E$8&lt;=0,1,IF(Inputs!$E$8&lt;=(AD$112-$A139)*12,0,MOD(Inputs!$E$8,12)/12))))</f>
        <v>0</v>
      </c>
      <c r="AE139" s="158">
        <f ca="1">IF($A139&gt;AE$112,0,IF($A139=AE$112,OFFSET(Inputs!$B$30,0,AE$112-1),OFFSET(Inputs!$B$30,0,$A139-1)*IF((AE$112-$A139+1)*12-Inputs!$E$8&lt;=0,1,IF(Inputs!$E$8&lt;=(AE$112-$A139)*12,0,MOD(Inputs!$E$8,12)/12))))</f>
        <v>0</v>
      </c>
      <c r="AF139" s="158">
        <f ca="1">IF($A139&gt;AF$112,0,IF($A139=AF$112,OFFSET(Inputs!$B$30,0,AF$112-1),OFFSET(Inputs!$B$30,0,$A139-1)*IF((AF$112-$A139+1)*12-Inputs!$E$8&lt;=0,1,IF(Inputs!$E$8&lt;=(AF$112-$A139)*12,0,MOD(Inputs!$E$8,12)/12))))</f>
        <v>0</v>
      </c>
      <c r="AG139" s="158">
        <f ca="1">IF($A139&gt;AG$112,0,IF($A139=AG$112,OFFSET(Inputs!$B$30,0,AG$112-1),OFFSET(Inputs!$B$30,0,$A139-1)*IF((AG$112-$A139+1)*12-Inputs!$E$8&lt;=0,1,IF(Inputs!$E$8&lt;=(AG$112-$A139)*12,0,MOD(Inputs!$E$8,12)/12))))</f>
        <v>0</v>
      </c>
      <c r="AH139" s="158">
        <f ca="1">IF($A139&gt;AH$112,0,IF($A139=AH$112,OFFSET(Inputs!$B$30,0,AH$112-1),OFFSET(Inputs!$B$30,0,$A139-1)*IF((AH$112-$A139+1)*12-Inputs!$E$8&lt;=0,1,IF(Inputs!$E$8&lt;=(AH$112-$A139)*12,0,MOD(Inputs!$E$8,12)/12))))</f>
        <v>0</v>
      </c>
      <c r="AI139" s="158">
        <f ca="1">IF($A139&gt;AI$112,0,IF($A139=AI$112,OFFSET(Inputs!$B$30,0,AI$112-1),OFFSET(Inputs!$B$30,0,$A139-1)*IF((AI$112-$A139+1)*12-Inputs!$E$8&lt;=0,1,IF(Inputs!$E$8&lt;=(AI$112-$A139)*12,0,MOD(Inputs!$E$8,12)/12))))</f>
        <v>0</v>
      </c>
      <c r="AJ139" s="158">
        <f ca="1">IF($A139&gt;AJ$112,0,IF($A139=AJ$112,OFFSET(Inputs!$B$30,0,AJ$112-1),OFFSET(Inputs!$B$30,0,$A139-1)*IF((AJ$112-$A139+1)*12-Inputs!$E$8&lt;=0,1,IF(Inputs!$E$8&lt;=(AJ$112-$A139)*12,0,MOD(Inputs!$E$8,12)/12))))</f>
        <v>0</v>
      </c>
      <c r="AK139" s="158">
        <f ca="1">IF($A139&gt;AK$112,0,IF($A139=AK$112,OFFSET(Inputs!$B$30,0,AK$112-1),OFFSET(Inputs!$B$30,0,$A139-1)*IF((AK$112-$A139+1)*12-Inputs!$E$8&lt;=0,1,IF(Inputs!$E$8&lt;=(AK$112-$A139)*12,0,MOD(Inputs!$E$8,12)/12))))</f>
        <v>0</v>
      </c>
      <c r="AL139" s="158">
        <f ca="1">IF($A139&gt;AL$112,0,IF($A139=AL$112,OFFSET(Inputs!$B$30,0,AL$112-1),OFFSET(Inputs!$B$30,0,$A139-1)*IF((AL$112-$A139+1)*12-Inputs!$E$8&lt;=0,1,IF(Inputs!$E$8&lt;=(AL$112-$A139)*12,0,MOD(Inputs!$E$8,12)/12))))</f>
        <v>0</v>
      </c>
      <c r="AM139" s="158">
        <f ca="1">IF($A139&gt;AM$112,0,IF($A139=AM$112,OFFSET(Inputs!$B$30,0,AM$112-1),OFFSET(Inputs!$B$30,0,$A139-1)*IF((AM$112-$A139+1)*12-Inputs!$E$8&lt;=0,1,IF(Inputs!$E$8&lt;=(AM$112-$A139)*12,0,MOD(Inputs!$E$8,12)/12))))</f>
        <v>0</v>
      </c>
      <c r="AN139" s="158">
        <f ca="1">IF($A139&gt;AN$112,0,IF($A139=AN$112,OFFSET(Inputs!$B$30,0,AN$112-1),OFFSET(Inputs!$B$30,0,$A139-1)*IF((AN$112-$A139+1)*12-Inputs!$E$8&lt;=0,1,IF(Inputs!$E$8&lt;=(AN$112-$A139)*12,0,MOD(Inputs!$E$8,12)/12))))</f>
        <v>0</v>
      </c>
      <c r="AO139" s="158">
        <f ca="1">IF($A139&gt;AO$112,0,IF($A139=AO$112,OFFSET(Inputs!$B$30,0,AO$112-1),OFFSET(Inputs!$B$30,0,$A139-1)*IF((AO$112-$A139+1)*12-Inputs!$E$8&lt;=0,1,IF(Inputs!$E$8&lt;=(AO$112-$A139)*12,0,MOD(Inputs!$E$8,12)/12))))</f>
        <v>0</v>
      </c>
      <c r="AP139" s="158">
        <f ca="1">IF($A139&gt;AP$112,0,IF($A139=AP$112,OFFSET(Inputs!$B$30,0,AP$112-1),OFFSET(Inputs!$B$30,0,$A139-1)*IF((AP$112-$A139+1)*12-Inputs!$E$8&lt;=0,1,IF(Inputs!$E$8&lt;=(AP$112-$A139)*12,0,MOD(Inputs!$E$8,12)/12))))</f>
        <v>0</v>
      </c>
      <c r="AQ139" s="158">
        <f ca="1">IF($A139&gt;AQ$112,0,IF($A139=AQ$112,OFFSET(Inputs!$B$30,0,AQ$112-1),OFFSET(Inputs!$B$30,0,$A139-1)*IF((AQ$112-$A139+1)*12-Inputs!$E$8&lt;=0,1,IF(Inputs!$E$8&lt;=(AQ$112-$A139)*12,0,MOD(Inputs!$E$8,12)/12))))</f>
        <v>0</v>
      </c>
      <c r="AR139" s="158">
        <f ca="1">IF($A139&gt;AR$112,0,IF($A139=AR$112,OFFSET(Inputs!$B$30,0,AR$112-1),OFFSET(Inputs!$B$30,0,$A139-1)*IF((AR$112-$A139+1)*12-Inputs!$E$8&lt;=0,1,IF(Inputs!$E$8&lt;=(AR$112-$A139)*12,0,MOD(Inputs!$E$8,12)/12))))</f>
        <v>0</v>
      </c>
      <c r="AS139" s="158">
        <f ca="1">IF($A139&gt;AS$112,0,IF($A139=AS$112,OFFSET(Inputs!$B$30,0,AS$112-1),OFFSET(Inputs!$B$30,0,$A139-1)*IF((AS$112-$A139+1)*12-Inputs!$E$8&lt;=0,1,IF(Inputs!$E$8&lt;=(AS$112-$A139)*12,0,MOD(Inputs!$E$8,12)/12))))</f>
        <v>0</v>
      </c>
      <c r="AT139" s="158">
        <f ca="1">IF($A139&gt;AT$112,0,IF($A139=AT$112,OFFSET(Inputs!$B$30,0,AT$112-1),OFFSET(Inputs!$B$30,0,$A139-1)*IF((AT$112-$A139+1)*12-Inputs!$E$8&lt;=0,1,IF(Inputs!$E$8&lt;=(AT$112-$A139)*12,0,MOD(Inputs!$E$8,12)/12))))</f>
        <v>0</v>
      </c>
      <c r="AU139" s="158">
        <f ca="1">IF($A139&gt;AU$112,0,IF($A139=AU$112,OFFSET(Inputs!$B$30,0,AU$112-1),OFFSET(Inputs!$B$30,0,$A139-1)*IF((AU$112-$A139+1)*12-Inputs!$E$8&lt;=0,1,IF(Inputs!$E$8&lt;=(AU$112-$A139)*12,0,MOD(Inputs!$E$8,12)/12))))</f>
        <v>0</v>
      </c>
      <c r="AV139" s="158">
        <f ca="1">IF($A139&gt;AV$112,0,IF($A139=AV$112,OFFSET(Inputs!$B$30,0,AV$112-1),OFFSET(Inputs!$B$30,0,$A139-1)*IF((AV$112-$A139+1)*12-Inputs!$E$8&lt;=0,1,IF(Inputs!$E$8&lt;=(AV$112-$A139)*12,0,MOD(Inputs!$E$8,12)/12))))</f>
        <v>0</v>
      </c>
      <c r="AW139" s="158">
        <f ca="1">IF($A139&gt;AW$112,0,IF($A139=AW$112,OFFSET(Inputs!$B$30,0,AW$112-1),OFFSET(Inputs!$B$30,0,$A139-1)*IF((AW$112-$A139+1)*12-Inputs!$E$8&lt;=0,1,IF(Inputs!$E$8&lt;=(AW$112-$A139)*12,0,MOD(Inputs!$E$8,12)/12))))</f>
        <v>0</v>
      </c>
      <c r="AX139" s="158">
        <f ca="1">IF($A139&gt;AX$112,0,IF($A139=AX$112,OFFSET(Inputs!$B$30,0,AX$112-1),OFFSET(Inputs!$B$30,0,$A139-1)*IF((AX$112-$A139+1)*12-Inputs!$E$8&lt;=0,1,IF(Inputs!$E$8&lt;=(AX$112-$A139)*12,0,MOD(Inputs!$E$8,12)/12))))</f>
        <v>0</v>
      </c>
      <c r="AY139" s="158">
        <f ca="1">IF($A139&gt;AY$112,0,IF($A139=AY$112,OFFSET(Inputs!$B$30,0,AY$112-1),OFFSET(Inputs!$B$30,0,$A139-1)*IF((AY$112-$A139+1)*12-Inputs!$E$8&lt;=0,1,IF(Inputs!$E$8&lt;=(AY$112-$A139)*12,0,MOD(Inputs!$E$8,12)/12))))</f>
        <v>0</v>
      </c>
      <c r="AZ139" s="139"/>
      <c r="BA139" s="139"/>
    </row>
    <row r="140" spans="1:53" s="286" customFormat="1" outlineLevel="1">
      <c r="A140" s="886">
        <v>28</v>
      </c>
      <c r="B140" s="158">
        <f ca="1">IF($A140&gt;B$112,0,IF($A140=B$112,OFFSET(Inputs!$B$30,0,B$112-1),OFFSET(Inputs!$B$30,0,$A140-1)*IF((B$112-$A140+1)*12-Inputs!$E$8&lt;=0,1,IF(Inputs!$E$8&lt;=(B$112-$A140)*12,0,MOD(Inputs!$E$8,12)/12))))</f>
        <v>0</v>
      </c>
      <c r="C140" s="158">
        <f ca="1">IF($A140&gt;C$112,0,IF($A140=C$112,OFFSET(Inputs!$B$30,0,C$112-1),OFFSET(Inputs!$B$30,0,$A140-1)*IF((C$112-$A140+1)*12-Inputs!$E$8&lt;=0,1,IF(Inputs!$E$8&lt;=(C$112-$A140)*12,0,MOD(Inputs!$E$8,12)/12))))</f>
        <v>0</v>
      </c>
      <c r="D140" s="158">
        <f ca="1">IF($A140&gt;D$112,0,IF($A140=D$112,OFFSET(Inputs!$B$30,0,D$112-1),OFFSET(Inputs!$B$30,0,$A140-1)*IF((D$112-$A140+1)*12-Inputs!$E$8&lt;=0,1,IF(Inputs!$E$8&lt;=(D$112-$A140)*12,0,MOD(Inputs!$E$8,12)/12))))</f>
        <v>0</v>
      </c>
      <c r="E140" s="158">
        <f ca="1">IF($A140&gt;E$112,0,IF($A140=E$112,OFFSET(Inputs!$B$30,0,E$112-1),OFFSET(Inputs!$B$30,0,$A140-1)*IF((E$112-$A140+1)*12-Inputs!$E$8&lt;=0,1,IF(Inputs!$E$8&lt;=(E$112-$A140)*12,0,MOD(Inputs!$E$8,12)/12))))</f>
        <v>0</v>
      </c>
      <c r="F140" s="158">
        <f ca="1">IF($A140&gt;F$112,0,IF($A140=F$112,OFFSET(Inputs!$B$30,0,F$112-1),OFFSET(Inputs!$B$30,0,$A140-1)*IF((F$112-$A140+1)*12-Inputs!$E$8&lt;=0,1,IF(Inputs!$E$8&lt;=(F$112-$A140)*12,0,MOD(Inputs!$E$8,12)/12))))</f>
        <v>0</v>
      </c>
      <c r="G140" s="158">
        <f ca="1">IF($A140&gt;G$112,0,IF($A140=G$112,OFFSET(Inputs!$B$30,0,G$112-1),OFFSET(Inputs!$B$30,0,$A140-1)*IF((G$112-$A140+1)*12-Inputs!$E$8&lt;=0,1,IF(Inputs!$E$8&lt;=(G$112-$A140)*12,0,MOD(Inputs!$E$8,12)/12))))</f>
        <v>0</v>
      </c>
      <c r="H140" s="158">
        <f ca="1">IF($A140&gt;H$112,0,IF($A140=H$112,OFFSET(Inputs!$B$30,0,H$112-1),OFFSET(Inputs!$B$30,0,$A140-1)*IF((H$112-$A140+1)*12-Inputs!$E$8&lt;=0,1,IF(Inputs!$E$8&lt;=(H$112-$A140)*12,0,MOD(Inputs!$E$8,12)/12))))</f>
        <v>0</v>
      </c>
      <c r="I140" s="158">
        <f ca="1">IF($A140&gt;I$112,0,IF($A140=I$112,OFFSET(Inputs!$B$30,0,I$112-1),OFFSET(Inputs!$B$30,0,$A140-1)*IF((I$112-$A140+1)*12-Inputs!$E$8&lt;=0,1,IF(Inputs!$E$8&lt;=(I$112-$A140)*12,0,MOD(Inputs!$E$8,12)/12))))</f>
        <v>0</v>
      </c>
      <c r="J140" s="158">
        <f ca="1">IF($A140&gt;J$112,0,IF($A140=J$112,OFFSET(Inputs!$B$30,0,J$112-1),OFFSET(Inputs!$B$30,0,$A140-1)*IF((J$112-$A140+1)*12-Inputs!$E$8&lt;=0,1,IF(Inputs!$E$8&lt;=(J$112-$A140)*12,0,MOD(Inputs!$E$8,12)/12))))</f>
        <v>0</v>
      </c>
      <c r="K140" s="158">
        <f ca="1">IF($A140&gt;K$112,0,IF($A140=K$112,OFFSET(Inputs!$B$30,0,K$112-1),OFFSET(Inputs!$B$30,0,$A140-1)*IF((K$112-$A140+1)*12-Inputs!$E$8&lt;=0,1,IF(Inputs!$E$8&lt;=(K$112-$A140)*12,0,MOD(Inputs!$E$8,12)/12))))</f>
        <v>0</v>
      </c>
      <c r="L140" s="158">
        <f ca="1">IF($A140&gt;L$112,0,IF($A140=L$112,OFFSET(Inputs!$B$30,0,L$112-1),OFFSET(Inputs!$B$30,0,$A140-1)*IF((L$112-$A140+1)*12-Inputs!$E$8&lt;=0,1,IF(Inputs!$E$8&lt;=(L$112-$A140)*12,0,MOD(Inputs!$E$8,12)/12))))</f>
        <v>0</v>
      </c>
      <c r="M140" s="158">
        <f ca="1">IF($A140&gt;M$112,0,IF($A140=M$112,OFFSET(Inputs!$B$30,0,M$112-1),OFFSET(Inputs!$B$30,0,$A140-1)*IF((M$112-$A140+1)*12-Inputs!$E$8&lt;=0,1,IF(Inputs!$E$8&lt;=(M$112-$A140)*12,0,MOD(Inputs!$E$8,12)/12))))</f>
        <v>0</v>
      </c>
      <c r="N140" s="158">
        <f ca="1">IF($A140&gt;N$112,0,IF($A140=N$112,OFFSET(Inputs!$B$30,0,N$112-1),OFFSET(Inputs!$B$30,0,$A140-1)*IF((N$112-$A140+1)*12-Inputs!$E$8&lt;=0,1,IF(Inputs!$E$8&lt;=(N$112-$A140)*12,0,MOD(Inputs!$E$8,12)/12))))</f>
        <v>0</v>
      </c>
      <c r="O140" s="158">
        <f ca="1">IF($A140&gt;O$112,0,IF($A140=O$112,OFFSET(Inputs!$B$30,0,O$112-1),OFFSET(Inputs!$B$30,0,$A140-1)*IF((O$112-$A140+1)*12-Inputs!$E$8&lt;=0,1,IF(Inputs!$E$8&lt;=(O$112-$A140)*12,0,MOD(Inputs!$E$8,12)/12))))</f>
        <v>0</v>
      </c>
      <c r="P140" s="158">
        <f ca="1">IF($A140&gt;P$112,0,IF($A140=P$112,OFFSET(Inputs!$B$30,0,P$112-1),OFFSET(Inputs!$B$30,0,$A140-1)*IF((P$112-$A140+1)*12-Inputs!$E$8&lt;=0,1,IF(Inputs!$E$8&lt;=(P$112-$A140)*12,0,MOD(Inputs!$E$8,12)/12))))</f>
        <v>0</v>
      </c>
      <c r="Q140" s="158">
        <f ca="1">IF($A140&gt;Q$112,0,IF($A140=Q$112,OFFSET(Inputs!$B$30,0,Q$112-1),OFFSET(Inputs!$B$30,0,$A140-1)*IF((Q$112-$A140+1)*12-Inputs!$E$8&lt;=0,1,IF(Inputs!$E$8&lt;=(Q$112-$A140)*12,0,MOD(Inputs!$E$8,12)/12))))</f>
        <v>0</v>
      </c>
      <c r="R140" s="158">
        <f ca="1">IF($A140&gt;R$112,0,IF($A140=R$112,OFFSET(Inputs!$B$30,0,R$112-1),OFFSET(Inputs!$B$30,0,$A140-1)*IF((R$112-$A140+1)*12-Inputs!$E$8&lt;=0,1,IF(Inputs!$E$8&lt;=(R$112-$A140)*12,0,MOD(Inputs!$E$8,12)/12))))</f>
        <v>0</v>
      </c>
      <c r="S140" s="158">
        <f ca="1">IF($A140&gt;S$112,0,IF($A140=S$112,OFFSET(Inputs!$B$30,0,S$112-1),OFFSET(Inputs!$B$30,0,$A140-1)*IF((S$112-$A140+1)*12-Inputs!$E$8&lt;=0,1,IF(Inputs!$E$8&lt;=(S$112-$A140)*12,0,MOD(Inputs!$E$8,12)/12))))</f>
        <v>0</v>
      </c>
      <c r="T140" s="158">
        <f ca="1">IF($A140&gt;T$112,0,IF($A140=T$112,OFFSET(Inputs!$B$30,0,T$112-1),OFFSET(Inputs!$B$30,0,$A140-1)*IF((T$112-$A140+1)*12-Inputs!$E$8&lt;=0,1,IF(Inputs!$E$8&lt;=(T$112-$A140)*12,0,MOD(Inputs!$E$8,12)/12))))</f>
        <v>0</v>
      </c>
      <c r="U140" s="158">
        <f ca="1">IF($A140&gt;U$112,0,IF($A140=U$112,OFFSET(Inputs!$B$30,0,U$112-1),OFFSET(Inputs!$B$30,0,$A140-1)*IF((U$112-$A140+1)*12-Inputs!$E$8&lt;=0,1,IF(Inputs!$E$8&lt;=(U$112-$A140)*12,0,MOD(Inputs!$E$8,12)/12))))</f>
        <v>0</v>
      </c>
      <c r="V140" s="158">
        <f ca="1">IF($A140&gt;V$112,0,IF($A140=V$112,OFFSET(Inputs!$B$30,0,V$112-1),OFFSET(Inputs!$B$30,0,$A140-1)*IF((V$112-$A140+1)*12-Inputs!$E$8&lt;=0,1,IF(Inputs!$E$8&lt;=(V$112-$A140)*12,0,MOD(Inputs!$E$8,12)/12))))</f>
        <v>0</v>
      </c>
      <c r="W140" s="158">
        <f ca="1">IF($A140&gt;W$112,0,IF($A140=W$112,OFFSET(Inputs!$B$30,0,W$112-1),OFFSET(Inputs!$B$30,0,$A140-1)*IF((W$112-$A140+1)*12-Inputs!$E$8&lt;=0,1,IF(Inputs!$E$8&lt;=(W$112-$A140)*12,0,MOD(Inputs!$E$8,12)/12))))</f>
        <v>0</v>
      </c>
      <c r="X140" s="158">
        <f ca="1">IF($A140&gt;X$112,0,IF($A140=X$112,OFFSET(Inputs!$B$30,0,X$112-1),OFFSET(Inputs!$B$30,0,$A140-1)*IF((X$112-$A140+1)*12-Inputs!$E$8&lt;=0,1,IF(Inputs!$E$8&lt;=(X$112-$A140)*12,0,MOD(Inputs!$E$8,12)/12))))</f>
        <v>0</v>
      </c>
      <c r="Y140" s="158">
        <f ca="1">IF($A140&gt;Y$112,0,IF($A140=Y$112,OFFSET(Inputs!$B$30,0,Y$112-1),OFFSET(Inputs!$B$30,0,$A140-1)*IF((Y$112-$A140+1)*12-Inputs!$E$8&lt;=0,1,IF(Inputs!$E$8&lt;=(Y$112-$A140)*12,0,MOD(Inputs!$E$8,12)/12))))</f>
        <v>0</v>
      </c>
      <c r="Z140" s="158">
        <f ca="1">IF($A140&gt;Z$112,0,IF($A140=Z$112,OFFSET(Inputs!$B$30,0,Z$112-1),OFFSET(Inputs!$B$30,0,$A140-1)*IF((Z$112-$A140+1)*12-Inputs!$E$8&lt;=0,1,IF(Inputs!$E$8&lt;=(Z$112-$A140)*12,0,MOD(Inputs!$E$8,12)/12))))</f>
        <v>0</v>
      </c>
      <c r="AA140" s="158">
        <f ca="1">IF($A140&gt;AA$112,0,IF($A140=AA$112,OFFSET(Inputs!$B$30,0,AA$112-1),OFFSET(Inputs!$B$30,0,$A140-1)*IF((AA$112-$A140+1)*12-Inputs!$E$8&lt;=0,1,IF(Inputs!$E$8&lt;=(AA$112-$A140)*12,0,MOD(Inputs!$E$8,12)/12))))</f>
        <v>0</v>
      </c>
      <c r="AB140" s="158">
        <f ca="1">IF($A140&gt;AB$112,0,IF($A140=AB$112,OFFSET(Inputs!$B$30,0,AB$112-1),OFFSET(Inputs!$B$30,0,$A140-1)*IF((AB$112-$A140+1)*12-Inputs!$E$8&lt;=0,1,IF(Inputs!$E$8&lt;=(AB$112-$A140)*12,0,MOD(Inputs!$E$8,12)/12))))</f>
        <v>0</v>
      </c>
      <c r="AC140" s="158">
        <f ca="1">IF($A140&gt;AC$112,0,IF($A140=AC$112,OFFSET(Inputs!$B$30,0,AC$112-1),OFFSET(Inputs!$B$30,0,$A140-1)*IF((AC$112-$A140+1)*12-Inputs!$E$8&lt;=0,1,IF(Inputs!$E$8&lt;=(AC$112-$A140)*12,0,MOD(Inputs!$E$8,12)/12))))</f>
        <v>0</v>
      </c>
      <c r="AD140" s="158">
        <f ca="1">IF($A140&gt;AD$112,0,IF($A140=AD$112,OFFSET(Inputs!$B$30,0,AD$112-1),OFFSET(Inputs!$B$30,0,$A140-1)*IF((AD$112-$A140+1)*12-Inputs!$E$8&lt;=0,1,IF(Inputs!$E$8&lt;=(AD$112-$A140)*12,0,MOD(Inputs!$E$8,12)/12))))</f>
        <v>0</v>
      </c>
      <c r="AE140" s="158">
        <f ca="1">IF($A140&gt;AE$112,0,IF($A140=AE$112,OFFSET(Inputs!$B$30,0,AE$112-1),OFFSET(Inputs!$B$30,0,$A140-1)*IF((AE$112-$A140+1)*12-Inputs!$E$8&lt;=0,1,IF(Inputs!$E$8&lt;=(AE$112-$A140)*12,0,MOD(Inputs!$E$8,12)/12))))</f>
        <v>0</v>
      </c>
      <c r="AF140" s="158">
        <f ca="1">IF($A140&gt;AF$112,0,IF($A140=AF$112,OFFSET(Inputs!$B$30,0,AF$112-1),OFFSET(Inputs!$B$30,0,$A140-1)*IF((AF$112-$A140+1)*12-Inputs!$E$8&lt;=0,1,IF(Inputs!$E$8&lt;=(AF$112-$A140)*12,0,MOD(Inputs!$E$8,12)/12))))</f>
        <v>0</v>
      </c>
      <c r="AG140" s="158">
        <f ca="1">IF($A140&gt;AG$112,0,IF($A140=AG$112,OFFSET(Inputs!$B$30,0,AG$112-1),OFFSET(Inputs!$B$30,0,$A140-1)*IF((AG$112-$A140+1)*12-Inputs!$E$8&lt;=0,1,IF(Inputs!$E$8&lt;=(AG$112-$A140)*12,0,MOD(Inputs!$E$8,12)/12))))</f>
        <v>0</v>
      </c>
      <c r="AH140" s="158">
        <f ca="1">IF($A140&gt;AH$112,0,IF($A140=AH$112,OFFSET(Inputs!$B$30,0,AH$112-1),OFFSET(Inputs!$B$30,0,$A140-1)*IF((AH$112-$A140+1)*12-Inputs!$E$8&lt;=0,1,IF(Inputs!$E$8&lt;=(AH$112-$A140)*12,0,MOD(Inputs!$E$8,12)/12))))</f>
        <v>0</v>
      </c>
      <c r="AI140" s="158">
        <f ca="1">IF($A140&gt;AI$112,0,IF($A140=AI$112,OFFSET(Inputs!$B$30,0,AI$112-1),OFFSET(Inputs!$B$30,0,$A140-1)*IF((AI$112-$A140+1)*12-Inputs!$E$8&lt;=0,1,IF(Inputs!$E$8&lt;=(AI$112-$A140)*12,0,MOD(Inputs!$E$8,12)/12))))</f>
        <v>0</v>
      </c>
      <c r="AJ140" s="158">
        <f ca="1">IF($A140&gt;AJ$112,0,IF($A140=AJ$112,OFFSET(Inputs!$B$30,0,AJ$112-1),OFFSET(Inputs!$B$30,0,$A140-1)*IF((AJ$112-$A140+1)*12-Inputs!$E$8&lt;=0,1,IF(Inputs!$E$8&lt;=(AJ$112-$A140)*12,0,MOD(Inputs!$E$8,12)/12))))</f>
        <v>0</v>
      </c>
      <c r="AK140" s="158">
        <f ca="1">IF($A140&gt;AK$112,0,IF($A140=AK$112,OFFSET(Inputs!$B$30,0,AK$112-1),OFFSET(Inputs!$B$30,0,$A140-1)*IF((AK$112-$A140+1)*12-Inputs!$E$8&lt;=0,1,IF(Inputs!$E$8&lt;=(AK$112-$A140)*12,0,MOD(Inputs!$E$8,12)/12))))</f>
        <v>0</v>
      </c>
      <c r="AL140" s="158">
        <f ca="1">IF($A140&gt;AL$112,0,IF($A140=AL$112,OFFSET(Inputs!$B$30,0,AL$112-1),OFFSET(Inputs!$B$30,0,$A140-1)*IF((AL$112-$A140+1)*12-Inputs!$E$8&lt;=0,1,IF(Inputs!$E$8&lt;=(AL$112-$A140)*12,0,MOD(Inputs!$E$8,12)/12))))</f>
        <v>0</v>
      </c>
      <c r="AM140" s="158">
        <f ca="1">IF($A140&gt;AM$112,0,IF($A140=AM$112,OFFSET(Inputs!$B$30,0,AM$112-1),OFFSET(Inputs!$B$30,0,$A140-1)*IF((AM$112-$A140+1)*12-Inputs!$E$8&lt;=0,1,IF(Inputs!$E$8&lt;=(AM$112-$A140)*12,0,MOD(Inputs!$E$8,12)/12))))</f>
        <v>0</v>
      </c>
      <c r="AN140" s="158">
        <f ca="1">IF($A140&gt;AN$112,0,IF($A140=AN$112,OFFSET(Inputs!$B$30,0,AN$112-1),OFFSET(Inputs!$B$30,0,$A140-1)*IF((AN$112-$A140+1)*12-Inputs!$E$8&lt;=0,1,IF(Inputs!$E$8&lt;=(AN$112-$A140)*12,0,MOD(Inputs!$E$8,12)/12))))</f>
        <v>0</v>
      </c>
      <c r="AO140" s="158">
        <f ca="1">IF($A140&gt;AO$112,0,IF($A140=AO$112,OFFSET(Inputs!$B$30,0,AO$112-1),OFFSET(Inputs!$B$30,0,$A140-1)*IF((AO$112-$A140+1)*12-Inputs!$E$8&lt;=0,1,IF(Inputs!$E$8&lt;=(AO$112-$A140)*12,0,MOD(Inputs!$E$8,12)/12))))</f>
        <v>0</v>
      </c>
      <c r="AP140" s="158">
        <f ca="1">IF($A140&gt;AP$112,0,IF($A140=AP$112,OFFSET(Inputs!$B$30,0,AP$112-1),OFFSET(Inputs!$B$30,0,$A140-1)*IF((AP$112-$A140+1)*12-Inputs!$E$8&lt;=0,1,IF(Inputs!$E$8&lt;=(AP$112-$A140)*12,0,MOD(Inputs!$E$8,12)/12))))</f>
        <v>0</v>
      </c>
      <c r="AQ140" s="158">
        <f ca="1">IF($A140&gt;AQ$112,0,IF($A140=AQ$112,OFFSET(Inputs!$B$30,0,AQ$112-1),OFFSET(Inputs!$B$30,0,$A140-1)*IF((AQ$112-$A140+1)*12-Inputs!$E$8&lt;=0,1,IF(Inputs!$E$8&lt;=(AQ$112-$A140)*12,0,MOD(Inputs!$E$8,12)/12))))</f>
        <v>0</v>
      </c>
      <c r="AR140" s="158">
        <f ca="1">IF($A140&gt;AR$112,0,IF($A140=AR$112,OFFSET(Inputs!$B$30,0,AR$112-1),OFFSET(Inputs!$B$30,0,$A140-1)*IF((AR$112-$A140+1)*12-Inputs!$E$8&lt;=0,1,IF(Inputs!$E$8&lt;=(AR$112-$A140)*12,0,MOD(Inputs!$E$8,12)/12))))</f>
        <v>0</v>
      </c>
      <c r="AS140" s="158">
        <f ca="1">IF($A140&gt;AS$112,0,IF($A140=AS$112,OFFSET(Inputs!$B$30,0,AS$112-1),OFFSET(Inputs!$B$30,0,$A140-1)*IF((AS$112-$A140+1)*12-Inputs!$E$8&lt;=0,1,IF(Inputs!$E$8&lt;=(AS$112-$A140)*12,0,MOD(Inputs!$E$8,12)/12))))</f>
        <v>0</v>
      </c>
      <c r="AT140" s="158">
        <f ca="1">IF($A140&gt;AT$112,0,IF($A140=AT$112,OFFSET(Inputs!$B$30,0,AT$112-1),OFFSET(Inputs!$B$30,0,$A140-1)*IF((AT$112-$A140+1)*12-Inputs!$E$8&lt;=0,1,IF(Inputs!$E$8&lt;=(AT$112-$A140)*12,0,MOD(Inputs!$E$8,12)/12))))</f>
        <v>0</v>
      </c>
      <c r="AU140" s="158">
        <f ca="1">IF($A140&gt;AU$112,0,IF($A140=AU$112,OFFSET(Inputs!$B$30,0,AU$112-1),OFFSET(Inputs!$B$30,0,$A140-1)*IF((AU$112-$A140+1)*12-Inputs!$E$8&lt;=0,1,IF(Inputs!$E$8&lt;=(AU$112-$A140)*12,0,MOD(Inputs!$E$8,12)/12))))</f>
        <v>0</v>
      </c>
      <c r="AV140" s="158">
        <f ca="1">IF($A140&gt;AV$112,0,IF($A140=AV$112,OFFSET(Inputs!$B$30,0,AV$112-1),OFFSET(Inputs!$B$30,0,$A140-1)*IF((AV$112-$A140+1)*12-Inputs!$E$8&lt;=0,1,IF(Inputs!$E$8&lt;=(AV$112-$A140)*12,0,MOD(Inputs!$E$8,12)/12))))</f>
        <v>0</v>
      </c>
      <c r="AW140" s="158">
        <f ca="1">IF($A140&gt;AW$112,0,IF($A140=AW$112,OFFSET(Inputs!$B$30,0,AW$112-1),OFFSET(Inputs!$B$30,0,$A140-1)*IF((AW$112-$A140+1)*12-Inputs!$E$8&lt;=0,1,IF(Inputs!$E$8&lt;=(AW$112-$A140)*12,0,MOD(Inputs!$E$8,12)/12))))</f>
        <v>0</v>
      </c>
      <c r="AX140" s="158">
        <f ca="1">IF($A140&gt;AX$112,0,IF($A140=AX$112,OFFSET(Inputs!$B$30,0,AX$112-1),OFFSET(Inputs!$B$30,0,$A140-1)*IF((AX$112-$A140+1)*12-Inputs!$E$8&lt;=0,1,IF(Inputs!$E$8&lt;=(AX$112-$A140)*12,0,MOD(Inputs!$E$8,12)/12))))</f>
        <v>0</v>
      </c>
      <c r="AY140" s="158">
        <f ca="1">IF($A140&gt;AY$112,0,IF($A140=AY$112,OFFSET(Inputs!$B$30,0,AY$112-1),OFFSET(Inputs!$B$30,0,$A140-1)*IF((AY$112-$A140+1)*12-Inputs!$E$8&lt;=0,1,IF(Inputs!$E$8&lt;=(AY$112-$A140)*12,0,MOD(Inputs!$E$8,12)/12))))</f>
        <v>0</v>
      </c>
      <c r="AZ140" s="139"/>
      <c r="BA140" s="139"/>
    </row>
    <row r="141" spans="1:53" s="286" customFormat="1" outlineLevel="1">
      <c r="A141" s="886">
        <v>29</v>
      </c>
      <c r="B141" s="158">
        <f ca="1">IF($A141&gt;B$112,0,IF($A141=B$112,OFFSET(Inputs!$B$30,0,B$112-1),OFFSET(Inputs!$B$30,0,$A141-1)*IF((B$112-$A141+1)*12-Inputs!$E$8&lt;=0,1,IF(Inputs!$E$8&lt;=(B$112-$A141)*12,0,MOD(Inputs!$E$8,12)/12))))</f>
        <v>0</v>
      </c>
      <c r="C141" s="158">
        <f ca="1">IF($A141&gt;C$112,0,IF($A141=C$112,OFFSET(Inputs!$B$30,0,C$112-1),OFFSET(Inputs!$B$30,0,$A141-1)*IF((C$112-$A141+1)*12-Inputs!$E$8&lt;=0,1,IF(Inputs!$E$8&lt;=(C$112-$A141)*12,0,MOD(Inputs!$E$8,12)/12))))</f>
        <v>0</v>
      </c>
      <c r="D141" s="158">
        <f ca="1">IF($A141&gt;D$112,0,IF($A141=D$112,OFFSET(Inputs!$B$30,0,D$112-1),OFFSET(Inputs!$B$30,0,$A141-1)*IF((D$112-$A141+1)*12-Inputs!$E$8&lt;=0,1,IF(Inputs!$E$8&lt;=(D$112-$A141)*12,0,MOD(Inputs!$E$8,12)/12))))</f>
        <v>0</v>
      </c>
      <c r="E141" s="158">
        <f ca="1">IF($A141&gt;E$112,0,IF($A141=E$112,OFFSET(Inputs!$B$30,0,E$112-1),OFFSET(Inputs!$B$30,0,$A141-1)*IF((E$112-$A141+1)*12-Inputs!$E$8&lt;=0,1,IF(Inputs!$E$8&lt;=(E$112-$A141)*12,0,MOD(Inputs!$E$8,12)/12))))</f>
        <v>0</v>
      </c>
      <c r="F141" s="158">
        <f ca="1">IF($A141&gt;F$112,0,IF($A141=F$112,OFFSET(Inputs!$B$30,0,F$112-1),OFFSET(Inputs!$B$30,0,$A141-1)*IF((F$112-$A141+1)*12-Inputs!$E$8&lt;=0,1,IF(Inputs!$E$8&lt;=(F$112-$A141)*12,0,MOD(Inputs!$E$8,12)/12))))</f>
        <v>0</v>
      </c>
      <c r="G141" s="158">
        <f ca="1">IF($A141&gt;G$112,0,IF($A141=G$112,OFFSET(Inputs!$B$30,0,G$112-1),OFFSET(Inputs!$B$30,0,$A141-1)*IF((G$112-$A141+1)*12-Inputs!$E$8&lt;=0,1,IF(Inputs!$E$8&lt;=(G$112-$A141)*12,0,MOD(Inputs!$E$8,12)/12))))</f>
        <v>0</v>
      </c>
      <c r="H141" s="158">
        <f ca="1">IF($A141&gt;H$112,0,IF($A141=H$112,OFFSET(Inputs!$B$30,0,H$112-1),OFFSET(Inputs!$B$30,0,$A141-1)*IF((H$112-$A141+1)*12-Inputs!$E$8&lt;=0,1,IF(Inputs!$E$8&lt;=(H$112-$A141)*12,0,MOD(Inputs!$E$8,12)/12))))</f>
        <v>0</v>
      </c>
      <c r="I141" s="158">
        <f ca="1">IF($A141&gt;I$112,0,IF($A141=I$112,OFFSET(Inputs!$B$30,0,I$112-1),OFFSET(Inputs!$B$30,0,$A141-1)*IF((I$112-$A141+1)*12-Inputs!$E$8&lt;=0,1,IF(Inputs!$E$8&lt;=(I$112-$A141)*12,0,MOD(Inputs!$E$8,12)/12))))</f>
        <v>0</v>
      </c>
      <c r="J141" s="158">
        <f ca="1">IF($A141&gt;J$112,0,IF($A141=J$112,OFFSET(Inputs!$B$30,0,J$112-1),OFFSET(Inputs!$B$30,0,$A141-1)*IF((J$112-$A141+1)*12-Inputs!$E$8&lt;=0,1,IF(Inputs!$E$8&lt;=(J$112-$A141)*12,0,MOD(Inputs!$E$8,12)/12))))</f>
        <v>0</v>
      </c>
      <c r="K141" s="158">
        <f ca="1">IF($A141&gt;K$112,0,IF($A141=K$112,OFFSET(Inputs!$B$30,0,K$112-1),OFFSET(Inputs!$B$30,0,$A141-1)*IF((K$112-$A141+1)*12-Inputs!$E$8&lt;=0,1,IF(Inputs!$E$8&lt;=(K$112-$A141)*12,0,MOD(Inputs!$E$8,12)/12))))</f>
        <v>0</v>
      </c>
      <c r="L141" s="158">
        <f ca="1">IF($A141&gt;L$112,0,IF($A141=L$112,OFFSET(Inputs!$B$30,0,L$112-1),OFFSET(Inputs!$B$30,0,$A141-1)*IF((L$112-$A141+1)*12-Inputs!$E$8&lt;=0,1,IF(Inputs!$E$8&lt;=(L$112-$A141)*12,0,MOD(Inputs!$E$8,12)/12))))</f>
        <v>0</v>
      </c>
      <c r="M141" s="158">
        <f ca="1">IF($A141&gt;M$112,0,IF($A141=M$112,OFFSET(Inputs!$B$30,0,M$112-1),OFFSET(Inputs!$B$30,0,$A141-1)*IF((M$112-$A141+1)*12-Inputs!$E$8&lt;=0,1,IF(Inputs!$E$8&lt;=(M$112-$A141)*12,0,MOD(Inputs!$E$8,12)/12))))</f>
        <v>0</v>
      </c>
      <c r="N141" s="158">
        <f ca="1">IF($A141&gt;N$112,0,IF($A141=N$112,OFFSET(Inputs!$B$30,0,N$112-1),OFFSET(Inputs!$B$30,0,$A141-1)*IF((N$112-$A141+1)*12-Inputs!$E$8&lt;=0,1,IF(Inputs!$E$8&lt;=(N$112-$A141)*12,0,MOD(Inputs!$E$8,12)/12))))</f>
        <v>0</v>
      </c>
      <c r="O141" s="158">
        <f ca="1">IF($A141&gt;O$112,0,IF($A141=O$112,OFFSET(Inputs!$B$30,0,O$112-1),OFFSET(Inputs!$B$30,0,$A141-1)*IF((O$112-$A141+1)*12-Inputs!$E$8&lt;=0,1,IF(Inputs!$E$8&lt;=(O$112-$A141)*12,0,MOD(Inputs!$E$8,12)/12))))</f>
        <v>0</v>
      </c>
      <c r="P141" s="158">
        <f ca="1">IF($A141&gt;P$112,0,IF($A141=P$112,OFFSET(Inputs!$B$30,0,P$112-1),OFFSET(Inputs!$B$30,0,$A141-1)*IF((P$112-$A141+1)*12-Inputs!$E$8&lt;=0,1,IF(Inputs!$E$8&lt;=(P$112-$A141)*12,0,MOD(Inputs!$E$8,12)/12))))</f>
        <v>0</v>
      </c>
      <c r="Q141" s="158">
        <f ca="1">IF($A141&gt;Q$112,0,IF($A141=Q$112,OFFSET(Inputs!$B$30,0,Q$112-1),OFFSET(Inputs!$B$30,0,$A141-1)*IF((Q$112-$A141+1)*12-Inputs!$E$8&lt;=0,1,IF(Inputs!$E$8&lt;=(Q$112-$A141)*12,0,MOD(Inputs!$E$8,12)/12))))</f>
        <v>0</v>
      </c>
      <c r="R141" s="158">
        <f ca="1">IF($A141&gt;R$112,0,IF($A141=R$112,OFFSET(Inputs!$B$30,0,R$112-1),OFFSET(Inputs!$B$30,0,$A141-1)*IF((R$112-$A141+1)*12-Inputs!$E$8&lt;=0,1,IF(Inputs!$E$8&lt;=(R$112-$A141)*12,0,MOD(Inputs!$E$8,12)/12))))</f>
        <v>0</v>
      </c>
      <c r="S141" s="158">
        <f ca="1">IF($A141&gt;S$112,0,IF($A141=S$112,OFFSET(Inputs!$B$30,0,S$112-1),OFFSET(Inputs!$B$30,0,$A141-1)*IF((S$112-$A141+1)*12-Inputs!$E$8&lt;=0,1,IF(Inputs!$E$8&lt;=(S$112-$A141)*12,0,MOD(Inputs!$E$8,12)/12))))</f>
        <v>0</v>
      </c>
      <c r="T141" s="158">
        <f ca="1">IF($A141&gt;T$112,0,IF($A141=T$112,OFFSET(Inputs!$B$30,0,T$112-1),OFFSET(Inputs!$B$30,0,$A141-1)*IF((T$112-$A141+1)*12-Inputs!$E$8&lt;=0,1,IF(Inputs!$E$8&lt;=(T$112-$A141)*12,0,MOD(Inputs!$E$8,12)/12))))</f>
        <v>0</v>
      </c>
      <c r="U141" s="158">
        <f ca="1">IF($A141&gt;U$112,0,IF($A141=U$112,OFFSET(Inputs!$B$30,0,U$112-1),OFFSET(Inputs!$B$30,0,$A141-1)*IF((U$112-$A141+1)*12-Inputs!$E$8&lt;=0,1,IF(Inputs!$E$8&lt;=(U$112-$A141)*12,0,MOD(Inputs!$E$8,12)/12))))</f>
        <v>0</v>
      </c>
      <c r="V141" s="158">
        <f ca="1">IF($A141&gt;V$112,0,IF($A141=V$112,OFFSET(Inputs!$B$30,0,V$112-1),OFFSET(Inputs!$B$30,0,$A141-1)*IF((V$112-$A141+1)*12-Inputs!$E$8&lt;=0,1,IF(Inputs!$E$8&lt;=(V$112-$A141)*12,0,MOD(Inputs!$E$8,12)/12))))</f>
        <v>0</v>
      </c>
      <c r="W141" s="158">
        <f ca="1">IF($A141&gt;W$112,0,IF($A141=W$112,OFFSET(Inputs!$B$30,0,W$112-1),OFFSET(Inputs!$B$30,0,$A141-1)*IF((W$112-$A141+1)*12-Inputs!$E$8&lt;=0,1,IF(Inputs!$E$8&lt;=(W$112-$A141)*12,0,MOD(Inputs!$E$8,12)/12))))</f>
        <v>0</v>
      </c>
      <c r="X141" s="158">
        <f ca="1">IF($A141&gt;X$112,0,IF($A141=X$112,OFFSET(Inputs!$B$30,0,X$112-1),OFFSET(Inputs!$B$30,0,$A141-1)*IF((X$112-$A141+1)*12-Inputs!$E$8&lt;=0,1,IF(Inputs!$E$8&lt;=(X$112-$A141)*12,0,MOD(Inputs!$E$8,12)/12))))</f>
        <v>0</v>
      </c>
      <c r="Y141" s="158">
        <f ca="1">IF($A141&gt;Y$112,0,IF($A141=Y$112,OFFSET(Inputs!$B$30,0,Y$112-1),OFFSET(Inputs!$B$30,0,$A141-1)*IF((Y$112-$A141+1)*12-Inputs!$E$8&lt;=0,1,IF(Inputs!$E$8&lt;=(Y$112-$A141)*12,0,MOD(Inputs!$E$8,12)/12))))</f>
        <v>0</v>
      </c>
      <c r="Z141" s="158">
        <f ca="1">IF($A141&gt;Z$112,0,IF($A141=Z$112,OFFSET(Inputs!$B$30,0,Z$112-1),OFFSET(Inputs!$B$30,0,$A141-1)*IF((Z$112-$A141+1)*12-Inputs!$E$8&lt;=0,1,IF(Inputs!$E$8&lt;=(Z$112-$A141)*12,0,MOD(Inputs!$E$8,12)/12))))</f>
        <v>0</v>
      </c>
      <c r="AA141" s="158">
        <f ca="1">IF($A141&gt;AA$112,0,IF($A141=AA$112,OFFSET(Inputs!$B$30,0,AA$112-1),OFFSET(Inputs!$B$30,0,$A141-1)*IF((AA$112-$A141+1)*12-Inputs!$E$8&lt;=0,1,IF(Inputs!$E$8&lt;=(AA$112-$A141)*12,0,MOD(Inputs!$E$8,12)/12))))</f>
        <v>0</v>
      </c>
      <c r="AB141" s="158">
        <f ca="1">IF($A141&gt;AB$112,0,IF($A141=AB$112,OFFSET(Inputs!$B$30,0,AB$112-1),OFFSET(Inputs!$B$30,0,$A141-1)*IF((AB$112-$A141+1)*12-Inputs!$E$8&lt;=0,1,IF(Inputs!$E$8&lt;=(AB$112-$A141)*12,0,MOD(Inputs!$E$8,12)/12))))</f>
        <v>0</v>
      </c>
      <c r="AC141" s="158">
        <f ca="1">IF($A141&gt;AC$112,0,IF($A141=AC$112,OFFSET(Inputs!$B$30,0,AC$112-1),OFFSET(Inputs!$B$30,0,$A141-1)*IF((AC$112-$A141+1)*12-Inputs!$E$8&lt;=0,1,IF(Inputs!$E$8&lt;=(AC$112-$A141)*12,0,MOD(Inputs!$E$8,12)/12))))</f>
        <v>0</v>
      </c>
      <c r="AD141" s="158">
        <f ca="1">IF($A141&gt;AD$112,0,IF($A141=AD$112,OFFSET(Inputs!$B$30,0,AD$112-1),OFFSET(Inputs!$B$30,0,$A141-1)*IF((AD$112-$A141+1)*12-Inputs!$E$8&lt;=0,1,IF(Inputs!$E$8&lt;=(AD$112-$A141)*12,0,MOD(Inputs!$E$8,12)/12))))</f>
        <v>0</v>
      </c>
      <c r="AE141" s="158">
        <f ca="1">IF($A141&gt;AE$112,0,IF($A141=AE$112,OFFSET(Inputs!$B$30,0,AE$112-1),OFFSET(Inputs!$B$30,0,$A141-1)*IF((AE$112-$A141+1)*12-Inputs!$E$8&lt;=0,1,IF(Inputs!$E$8&lt;=(AE$112-$A141)*12,0,MOD(Inputs!$E$8,12)/12))))</f>
        <v>0</v>
      </c>
      <c r="AF141" s="158">
        <f ca="1">IF($A141&gt;AF$112,0,IF($A141=AF$112,OFFSET(Inputs!$B$30,0,AF$112-1),OFFSET(Inputs!$B$30,0,$A141-1)*IF((AF$112-$A141+1)*12-Inputs!$E$8&lt;=0,1,IF(Inputs!$E$8&lt;=(AF$112-$A141)*12,0,MOD(Inputs!$E$8,12)/12))))</f>
        <v>0</v>
      </c>
      <c r="AG141" s="158">
        <f ca="1">IF($A141&gt;AG$112,0,IF($A141=AG$112,OFFSET(Inputs!$B$30,0,AG$112-1),OFFSET(Inputs!$B$30,0,$A141-1)*IF((AG$112-$A141+1)*12-Inputs!$E$8&lt;=0,1,IF(Inputs!$E$8&lt;=(AG$112-$A141)*12,0,MOD(Inputs!$E$8,12)/12))))</f>
        <v>0</v>
      </c>
      <c r="AH141" s="158">
        <f ca="1">IF($A141&gt;AH$112,0,IF($A141=AH$112,OFFSET(Inputs!$B$30,0,AH$112-1),OFFSET(Inputs!$B$30,0,$A141-1)*IF((AH$112-$A141+1)*12-Inputs!$E$8&lt;=0,1,IF(Inputs!$E$8&lt;=(AH$112-$A141)*12,0,MOD(Inputs!$E$8,12)/12))))</f>
        <v>0</v>
      </c>
      <c r="AI141" s="158">
        <f ca="1">IF($A141&gt;AI$112,0,IF($A141=AI$112,OFFSET(Inputs!$B$30,0,AI$112-1),OFFSET(Inputs!$B$30,0,$A141-1)*IF((AI$112-$A141+1)*12-Inputs!$E$8&lt;=0,1,IF(Inputs!$E$8&lt;=(AI$112-$A141)*12,0,MOD(Inputs!$E$8,12)/12))))</f>
        <v>0</v>
      </c>
      <c r="AJ141" s="158">
        <f ca="1">IF($A141&gt;AJ$112,0,IF($A141=AJ$112,OFFSET(Inputs!$B$30,0,AJ$112-1),OFFSET(Inputs!$B$30,0,$A141-1)*IF((AJ$112-$A141+1)*12-Inputs!$E$8&lt;=0,1,IF(Inputs!$E$8&lt;=(AJ$112-$A141)*12,0,MOD(Inputs!$E$8,12)/12))))</f>
        <v>0</v>
      </c>
      <c r="AK141" s="158">
        <f ca="1">IF($A141&gt;AK$112,0,IF($A141=AK$112,OFFSET(Inputs!$B$30,0,AK$112-1),OFFSET(Inputs!$B$30,0,$A141-1)*IF((AK$112-$A141+1)*12-Inputs!$E$8&lt;=0,1,IF(Inputs!$E$8&lt;=(AK$112-$A141)*12,0,MOD(Inputs!$E$8,12)/12))))</f>
        <v>0</v>
      </c>
      <c r="AL141" s="158">
        <f ca="1">IF($A141&gt;AL$112,0,IF($A141=AL$112,OFFSET(Inputs!$B$30,0,AL$112-1),OFFSET(Inputs!$B$30,0,$A141-1)*IF((AL$112-$A141+1)*12-Inputs!$E$8&lt;=0,1,IF(Inputs!$E$8&lt;=(AL$112-$A141)*12,0,MOD(Inputs!$E$8,12)/12))))</f>
        <v>0</v>
      </c>
      <c r="AM141" s="158">
        <f ca="1">IF($A141&gt;AM$112,0,IF($A141=AM$112,OFFSET(Inputs!$B$30,0,AM$112-1),OFFSET(Inputs!$B$30,0,$A141-1)*IF((AM$112-$A141+1)*12-Inputs!$E$8&lt;=0,1,IF(Inputs!$E$8&lt;=(AM$112-$A141)*12,0,MOD(Inputs!$E$8,12)/12))))</f>
        <v>0</v>
      </c>
      <c r="AN141" s="158">
        <f ca="1">IF($A141&gt;AN$112,0,IF($A141=AN$112,OFFSET(Inputs!$B$30,0,AN$112-1),OFFSET(Inputs!$B$30,0,$A141-1)*IF((AN$112-$A141+1)*12-Inputs!$E$8&lt;=0,1,IF(Inputs!$E$8&lt;=(AN$112-$A141)*12,0,MOD(Inputs!$E$8,12)/12))))</f>
        <v>0</v>
      </c>
      <c r="AO141" s="158">
        <f ca="1">IF($A141&gt;AO$112,0,IF($A141=AO$112,OFFSET(Inputs!$B$30,0,AO$112-1),OFFSET(Inputs!$B$30,0,$A141-1)*IF((AO$112-$A141+1)*12-Inputs!$E$8&lt;=0,1,IF(Inputs!$E$8&lt;=(AO$112-$A141)*12,0,MOD(Inputs!$E$8,12)/12))))</f>
        <v>0</v>
      </c>
      <c r="AP141" s="158">
        <f ca="1">IF($A141&gt;AP$112,0,IF($A141=AP$112,OFFSET(Inputs!$B$30,0,AP$112-1),OFFSET(Inputs!$B$30,0,$A141-1)*IF((AP$112-$A141+1)*12-Inputs!$E$8&lt;=0,1,IF(Inputs!$E$8&lt;=(AP$112-$A141)*12,0,MOD(Inputs!$E$8,12)/12))))</f>
        <v>0</v>
      </c>
      <c r="AQ141" s="158">
        <f ca="1">IF($A141&gt;AQ$112,0,IF($A141=AQ$112,OFFSET(Inputs!$B$30,0,AQ$112-1),OFFSET(Inputs!$B$30,0,$A141-1)*IF((AQ$112-$A141+1)*12-Inputs!$E$8&lt;=0,1,IF(Inputs!$E$8&lt;=(AQ$112-$A141)*12,0,MOD(Inputs!$E$8,12)/12))))</f>
        <v>0</v>
      </c>
      <c r="AR141" s="158">
        <f ca="1">IF($A141&gt;AR$112,0,IF($A141=AR$112,OFFSET(Inputs!$B$30,0,AR$112-1),OFFSET(Inputs!$B$30,0,$A141-1)*IF((AR$112-$A141+1)*12-Inputs!$E$8&lt;=0,1,IF(Inputs!$E$8&lt;=(AR$112-$A141)*12,0,MOD(Inputs!$E$8,12)/12))))</f>
        <v>0</v>
      </c>
      <c r="AS141" s="158">
        <f ca="1">IF($A141&gt;AS$112,0,IF($A141=AS$112,OFFSET(Inputs!$B$30,0,AS$112-1),OFFSET(Inputs!$B$30,0,$A141-1)*IF((AS$112-$A141+1)*12-Inputs!$E$8&lt;=0,1,IF(Inputs!$E$8&lt;=(AS$112-$A141)*12,0,MOD(Inputs!$E$8,12)/12))))</f>
        <v>0</v>
      </c>
      <c r="AT141" s="158">
        <f ca="1">IF($A141&gt;AT$112,0,IF($A141=AT$112,OFFSET(Inputs!$B$30,0,AT$112-1),OFFSET(Inputs!$B$30,0,$A141-1)*IF((AT$112-$A141+1)*12-Inputs!$E$8&lt;=0,1,IF(Inputs!$E$8&lt;=(AT$112-$A141)*12,0,MOD(Inputs!$E$8,12)/12))))</f>
        <v>0</v>
      </c>
      <c r="AU141" s="158">
        <f ca="1">IF($A141&gt;AU$112,0,IF($A141=AU$112,OFFSET(Inputs!$B$30,0,AU$112-1),OFFSET(Inputs!$B$30,0,$A141-1)*IF((AU$112-$A141+1)*12-Inputs!$E$8&lt;=0,1,IF(Inputs!$E$8&lt;=(AU$112-$A141)*12,0,MOD(Inputs!$E$8,12)/12))))</f>
        <v>0</v>
      </c>
      <c r="AV141" s="158">
        <f ca="1">IF($A141&gt;AV$112,0,IF($A141=AV$112,OFFSET(Inputs!$B$30,0,AV$112-1),OFFSET(Inputs!$B$30,0,$A141-1)*IF((AV$112-$A141+1)*12-Inputs!$E$8&lt;=0,1,IF(Inputs!$E$8&lt;=(AV$112-$A141)*12,0,MOD(Inputs!$E$8,12)/12))))</f>
        <v>0</v>
      </c>
      <c r="AW141" s="158">
        <f ca="1">IF($A141&gt;AW$112,0,IF($A141=AW$112,OFFSET(Inputs!$B$30,0,AW$112-1),OFFSET(Inputs!$B$30,0,$A141-1)*IF((AW$112-$A141+1)*12-Inputs!$E$8&lt;=0,1,IF(Inputs!$E$8&lt;=(AW$112-$A141)*12,0,MOD(Inputs!$E$8,12)/12))))</f>
        <v>0</v>
      </c>
      <c r="AX141" s="158">
        <f ca="1">IF($A141&gt;AX$112,0,IF($A141=AX$112,OFFSET(Inputs!$B$30,0,AX$112-1),OFFSET(Inputs!$B$30,0,$A141-1)*IF((AX$112-$A141+1)*12-Inputs!$E$8&lt;=0,1,IF(Inputs!$E$8&lt;=(AX$112-$A141)*12,0,MOD(Inputs!$E$8,12)/12))))</f>
        <v>0</v>
      </c>
      <c r="AY141" s="158">
        <f ca="1">IF($A141&gt;AY$112,0,IF($A141=AY$112,OFFSET(Inputs!$B$30,0,AY$112-1),OFFSET(Inputs!$B$30,0,$A141-1)*IF((AY$112-$A141+1)*12-Inputs!$E$8&lt;=0,1,IF(Inputs!$E$8&lt;=(AY$112-$A141)*12,0,MOD(Inputs!$E$8,12)/12))))</f>
        <v>0</v>
      </c>
      <c r="AZ141" s="139"/>
      <c r="BA141" s="139"/>
    </row>
    <row r="142" spans="1:53" s="286" customFormat="1" outlineLevel="1">
      <c r="A142" s="886">
        <v>30</v>
      </c>
      <c r="B142" s="158">
        <f ca="1">IF($A142&gt;B$112,0,IF($A142=B$112,OFFSET(Inputs!$B$30,0,B$112-1),OFFSET(Inputs!$B$30,0,$A142-1)*IF((B$112-$A142+1)*12-Inputs!$E$8&lt;=0,1,IF(Inputs!$E$8&lt;=(B$112-$A142)*12,0,MOD(Inputs!$E$8,12)/12))))</f>
        <v>0</v>
      </c>
      <c r="C142" s="158">
        <f ca="1">IF($A142&gt;C$112,0,IF($A142=C$112,OFFSET(Inputs!$B$30,0,C$112-1),OFFSET(Inputs!$B$30,0,$A142-1)*IF((C$112-$A142+1)*12-Inputs!$E$8&lt;=0,1,IF(Inputs!$E$8&lt;=(C$112-$A142)*12,0,MOD(Inputs!$E$8,12)/12))))</f>
        <v>0</v>
      </c>
      <c r="D142" s="158">
        <f ca="1">IF($A142&gt;D$112,0,IF($A142=D$112,OFFSET(Inputs!$B$30,0,D$112-1),OFFSET(Inputs!$B$30,0,$A142-1)*IF((D$112-$A142+1)*12-Inputs!$E$8&lt;=0,1,IF(Inputs!$E$8&lt;=(D$112-$A142)*12,0,MOD(Inputs!$E$8,12)/12))))</f>
        <v>0</v>
      </c>
      <c r="E142" s="158">
        <f ca="1">IF($A142&gt;E$112,0,IF($A142=E$112,OFFSET(Inputs!$B$30,0,E$112-1),OFFSET(Inputs!$B$30,0,$A142-1)*IF((E$112-$A142+1)*12-Inputs!$E$8&lt;=0,1,IF(Inputs!$E$8&lt;=(E$112-$A142)*12,0,MOD(Inputs!$E$8,12)/12))))</f>
        <v>0</v>
      </c>
      <c r="F142" s="158">
        <f ca="1">IF($A142&gt;F$112,0,IF($A142=F$112,OFFSET(Inputs!$B$30,0,F$112-1),OFFSET(Inputs!$B$30,0,$A142-1)*IF((F$112-$A142+1)*12-Inputs!$E$8&lt;=0,1,IF(Inputs!$E$8&lt;=(F$112-$A142)*12,0,MOD(Inputs!$E$8,12)/12))))</f>
        <v>0</v>
      </c>
      <c r="G142" s="158">
        <f ca="1">IF($A142&gt;G$112,0,IF($A142=G$112,OFFSET(Inputs!$B$30,0,G$112-1),OFFSET(Inputs!$B$30,0,$A142-1)*IF((G$112-$A142+1)*12-Inputs!$E$8&lt;=0,1,IF(Inputs!$E$8&lt;=(G$112-$A142)*12,0,MOD(Inputs!$E$8,12)/12))))</f>
        <v>0</v>
      </c>
      <c r="H142" s="158">
        <f ca="1">IF($A142&gt;H$112,0,IF($A142=H$112,OFFSET(Inputs!$B$30,0,H$112-1),OFFSET(Inputs!$B$30,0,$A142-1)*IF((H$112-$A142+1)*12-Inputs!$E$8&lt;=0,1,IF(Inputs!$E$8&lt;=(H$112-$A142)*12,0,MOD(Inputs!$E$8,12)/12))))</f>
        <v>0</v>
      </c>
      <c r="I142" s="158">
        <f ca="1">IF($A142&gt;I$112,0,IF($A142=I$112,OFFSET(Inputs!$B$30,0,I$112-1),OFFSET(Inputs!$B$30,0,$A142-1)*IF((I$112-$A142+1)*12-Inputs!$E$8&lt;=0,1,IF(Inputs!$E$8&lt;=(I$112-$A142)*12,0,MOD(Inputs!$E$8,12)/12))))</f>
        <v>0</v>
      </c>
      <c r="J142" s="158">
        <f ca="1">IF($A142&gt;J$112,0,IF($A142=J$112,OFFSET(Inputs!$B$30,0,J$112-1),OFFSET(Inputs!$B$30,0,$A142-1)*IF((J$112-$A142+1)*12-Inputs!$E$8&lt;=0,1,IF(Inputs!$E$8&lt;=(J$112-$A142)*12,0,MOD(Inputs!$E$8,12)/12))))</f>
        <v>0</v>
      </c>
      <c r="K142" s="158">
        <f ca="1">IF($A142&gt;K$112,0,IF($A142=K$112,OFFSET(Inputs!$B$30,0,K$112-1),OFFSET(Inputs!$B$30,0,$A142-1)*IF((K$112-$A142+1)*12-Inputs!$E$8&lt;=0,1,IF(Inputs!$E$8&lt;=(K$112-$A142)*12,0,MOD(Inputs!$E$8,12)/12))))</f>
        <v>0</v>
      </c>
      <c r="L142" s="158">
        <f ca="1">IF($A142&gt;L$112,0,IF($A142=L$112,OFFSET(Inputs!$B$30,0,L$112-1),OFFSET(Inputs!$B$30,0,$A142-1)*IF((L$112-$A142+1)*12-Inputs!$E$8&lt;=0,1,IF(Inputs!$E$8&lt;=(L$112-$A142)*12,0,MOD(Inputs!$E$8,12)/12))))</f>
        <v>0</v>
      </c>
      <c r="M142" s="158">
        <f ca="1">IF($A142&gt;M$112,0,IF($A142=M$112,OFFSET(Inputs!$B$30,0,M$112-1),OFFSET(Inputs!$B$30,0,$A142-1)*IF((M$112-$A142+1)*12-Inputs!$E$8&lt;=0,1,IF(Inputs!$E$8&lt;=(M$112-$A142)*12,0,MOD(Inputs!$E$8,12)/12))))</f>
        <v>0</v>
      </c>
      <c r="N142" s="158">
        <f ca="1">IF($A142&gt;N$112,0,IF($A142=N$112,OFFSET(Inputs!$B$30,0,N$112-1),OFFSET(Inputs!$B$30,0,$A142-1)*IF((N$112-$A142+1)*12-Inputs!$E$8&lt;=0,1,IF(Inputs!$E$8&lt;=(N$112-$A142)*12,0,MOD(Inputs!$E$8,12)/12))))</f>
        <v>0</v>
      </c>
      <c r="O142" s="158">
        <f ca="1">IF($A142&gt;O$112,0,IF($A142=O$112,OFFSET(Inputs!$B$30,0,O$112-1),OFFSET(Inputs!$B$30,0,$A142-1)*IF((O$112-$A142+1)*12-Inputs!$E$8&lt;=0,1,IF(Inputs!$E$8&lt;=(O$112-$A142)*12,0,MOD(Inputs!$E$8,12)/12))))</f>
        <v>0</v>
      </c>
      <c r="P142" s="158">
        <f ca="1">IF($A142&gt;P$112,0,IF($A142=P$112,OFFSET(Inputs!$B$30,0,P$112-1),OFFSET(Inputs!$B$30,0,$A142-1)*IF((P$112-$A142+1)*12-Inputs!$E$8&lt;=0,1,IF(Inputs!$E$8&lt;=(P$112-$A142)*12,0,MOD(Inputs!$E$8,12)/12))))</f>
        <v>0</v>
      </c>
      <c r="Q142" s="158">
        <f ca="1">IF($A142&gt;Q$112,0,IF($A142=Q$112,OFFSET(Inputs!$B$30,0,Q$112-1),OFFSET(Inputs!$B$30,0,$A142-1)*IF((Q$112-$A142+1)*12-Inputs!$E$8&lt;=0,1,IF(Inputs!$E$8&lt;=(Q$112-$A142)*12,0,MOD(Inputs!$E$8,12)/12))))</f>
        <v>0</v>
      </c>
      <c r="R142" s="158">
        <f ca="1">IF($A142&gt;R$112,0,IF($A142=R$112,OFFSET(Inputs!$B$30,0,R$112-1),OFFSET(Inputs!$B$30,0,$A142-1)*IF((R$112-$A142+1)*12-Inputs!$E$8&lt;=0,1,IF(Inputs!$E$8&lt;=(R$112-$A142)*12,0,MOD(Inputs!$E$8,12)/12))))</f>
        <v>0</v>
      </c>
      <c r="S142" s="158">
        <f ca="1">IF($A142&gt;S$112,0,IF($A142=S$112,OFFSET(Inputs!$B$30,0,S$112-1),OFFSET(Inputs!$B$30,0,$A142-1)*IF((S$112-$A142+1)*12-Inputs!$E$8&lt;=0,1,IF(Inputs!$E$8&lt;=(S$112-$A142)*12,0,MOD(Inputs!$E$8,12)/12))))</f>
        <v>0</v>
      </c>
      <c r="T142" s="158">
        <f ca="1">IF($A142&gt;T$112,0,IF($A142=T$112,OFFSET(Inputs!$B$30,0,T$112-1),OFFSET(Inputs!$B$30,0,$A142-1)*IF((T$112-$A142+1)*12-Inputs!$E$8&lt;=0,1,IF(Inputs!$E$8&lt;=(T$112-$A142)*12,0,MOD(Inputs!$E$8,12)/12))))</f>
        <v>0</v>
      </c>
      <c r="U142" s="158">
        <f ca="1">IF($A142&gt;U$112,0,IF($A142=U$112,OFFSET(Inputs!$B$30,0,U$112-1),OFFSET(Inputs!$B$30,0,$A142-1)*IF((U$112-$A142+1)*12-Inputs!$E$8&lt;=0,1,IF(Inputs!$E$8&lt;=(U$112-$A142)*12,0,MOD(Inputs!$E$8,12)/12))))</f>
        <v>0</v>
      </c>
      <c r="V142" s="158">
        <f ca="1">IF($A142&gt;V$112,0,IF($A142=V$112,OFFSET(Inputs!$B$30,0,V$112-1),OFFSET(Inputs!$B$30,0,$A142-1)*IF((V$112-$A142+1)*12-Inputs!$E$8&lt;=0,1,IF(Inputs!$E$8&lt;=(V$112-$A142)*12,0,MOD(Inputs!$E$8,12)/12))))</f>
        <v>0</v>
      </c>
      <c r="W142" s="158">
        <f ca="1">IF($A142&gt;W$112,0,IF($A142=W$112,OFFSET(Inputs!$B$30,0,W$112-1),OFFSET(Inputs!$B$30,0,$A142-1)*IF((W$112-$A142+1)*12-Inputs!$E$8&lt;=0,1,IF(Inputs!$E$8&lt;=(W$112-$A142)*12,0,MOD(Inputs!$E$8,12)/12))))</f>
        <v>0</v>
      </c>
      <c r="X142" s="158">
        <f ca="1">IF($A142&gt;X$112,0,IF($A142=X$112,OFFSET(Inputs!$B$30,0,X$112-1),OFFSET(Inputs!$B$30,0,$A142-1)*IF((X$112-$A142+1)*12-Inputs!$E$8&lt;=0,1,IF(Inputs!$E$8&lt;=(X$112-$A142)*12,0,MOD(Inputs!$E$8,12)/12))))</f>
        <v>0</v>
      </c>
      <c r="Y142" s="158">
        <f ca="1">IF($A142&gt;Y$112,0,IF($A142=Y$112,OFFSET(Inputs!$B$30,0,Y$112-1),OFFSET(Inputs!$B$30,0,$A142-1)*IF((Y$112-$A142+1)*12-Inputs!$E$8&lt;=0,1,IF(Inputs!$E$8&lt;=(Y$112-$A142)*12,0,MOD(Inputs!$E$8,12)/12))))</f>
        <v>0</v>
      </c>
      <c r="Z142" s="158">
        <f ca="1">IF($A142&gt;Z$112,0,IF($A142=Z$112,OFFSET(Inputs!$B$30,0,Z$112-1),OFFSET(Inputs!$B$30,0,$A142-1)*IF((Z$112-$A142+1)*12-Inputs!$E$8&lt;=0,1,IF(Inputs!$E$8&lt;=(Z$112-$A142)*12,0,MOD(Inputs!$E$8,12)/12))))</f>
        <v>0</v>
      </c>
      <c r="AA142" s="158">
        <f ca="1">IF($A142&gt;AA$112,0,IF($A142=AA$112,OFFSET(Inputs!$B$30,0,AA$112-1),OFFSET(Inputs!$B$30,0,$A142-1)*IF((AA$112-$A142+1)*12-Inputs!$E$8&lt;=0,1,IF(Inputs!$E$8&lt;=(AA$112-$A142)*12,0,MOD(Inputs!$E$8,12)/12))))</f>
        <v>0</v>
      </c>
      <c r="AB142" s="158">
        <f ca="1">IF($A142&gt;AB$112,0,IF($A142=AB$112,OFFSET(Inputs!$B$30,0,AB$112-1),OFFSET(Inputs!$B$30,0,$A142-1)*IF((AB$112-$A142+1)*12-Inputs!$E$8&lt;=0,1,IF(Inputs!$E$8&lt;=(AB$112-$A142)*12,0,MOD(Inputs!$E$8,12)/12))))</f>
        <v>0</v>
      </c>
      <c r="AC142" s="158">
        <f ca="1">IF($A142&gt;AC$112,0,IF($A142=AC$112,OFFSET(Inputs!$B$30,0,AC$112-1),OFFSET(Inputs!$B$30,0,$A142-1)*IF((AC$112-$A142+1)*12-Inputs!$E$8&lt;=0,1,IF(Inputs!$E$8&lt;=(AC$112-$A142)*12,0,MOD(Inputs!$E$8,12)/12))))</f>
        <v>0</v>
      </c>
      <c r="AD142" s="158">
        <f ca="1">IF($A142&gt;AD$112,0,IF($A142=AD$112,OFFSET(Inputs!$B$30,0,AD$112-1),OFFSET(Inputs!$B$30,0,$A142-1)*IF((AD$112-$A142+1)*12-Inputs!$E$8&lt;=0,1,IF(Inputs!$E$8&lt;=(AD$112-$A142)*12,0,MOD(Inputs!$E$8,12)/12))))</f>
        <v>0</v>
      </c>
      <c r="AE142" s="158">
        <f ca="1">IF($A142&gt;AE$112,0,IF($A142=AE$112,OFFSET(Inputs!$B$30,0,AE$112-1),OFFSET(Inputs!$B$30,0,$A142-1)*IF((AE$112-$A142+1)*12-Inputs!$E$8&lt;=0,1,IF(Inputs!$E$8&lt;=(AE$112-$A142)*12,0,MOD(Inputs!$E$8,12)/12))))</f>
        <v>0</v>
      </c>
      <c r="AF142" s="158">
        <f ca="1">IF($A142&gt;AF$112,0,IF($A142=AF$112,OFFSET(Inputs!$B$30,0,AF$112-1),OFFSET(Inputs!$B$30,0,$A142-1)*IF((AF$112-$A142+1)*12-Inputs!$E$8&lt;=0,1,IF(Inputs!$E$8&lt;=(AF$112-$A142)*12,0,MOD(Inputs!$E$8,12)/12))))</f>
        <v>0</v>
      </c>
      <c r="AG142" s="158">
        <f ca="1">IF($A142&gt;AG$112,0,IF($A142=AG$112,OFFSET(Inputs!$B$30,0,AG$112-1),OFFSET(Inputs!$B$30,0,$A142-1)*IF((AG$112-$A142+1)*12-Inputs!$E$8&lt;=0,1,IF(Inputs!$E$8&lt;=(AG$112-$A142)*12,0,MOD(Inputs!$E$8,12)/12))))</f>
        <v>0</v>
      </c>
      <c r="AH142" s="158">
        <f ca="1">IF($A142&gt;AH$112,0,IF($A142=AH$112,OFFSET(Inputs!$B$30,0,AH$112-1),OFFSET(Inputs!$B$30,0,$A142-1)*IF((AH$112-$A142+1)*12-Inputs!$E$8&lt;=0,1,IF(Inputs!$E$8&lt;=(AH$112-$A142)*12,0,MOD(Inputs!$E$8,12)/12))))</f>
        <v>0</v>
      </c>
      <c r="AI142" s="158">
        <f ca="1">IF($A142&gt;AI$112,0,IF($A142=AI$112,OFFSET(Inputs!$B$30,0,AI$112-1),OFFSET(Inputs!$B$30,0,$A142-1)*IF((AI$112-$A142+1)*12-Inputs!$E$8&lt;=0,1,IF(Inputs!$E$8&lt;=(AI$112-$A142)*12,0,MOD(Inputs!$E$8,12)/12))))</f>
        <v>0</v>
      </c>
      <c r="AJ142" s="158">
        <f ca="1">IF($A142&gt;AJ$112,0,IF($A142=AJ$112,OFFSET(Inputs!$B$30,0,AJ$112-1),OFFSET(Inputs!$B$30,0,$A142-1)*IF((AJ$112-$A142+1)*12-Inputs!$E$8&lt;=0,1,IF(Inputs!$E$8&lt;=(AJ$112-$A142)*12,0,MOD(Inputs!$E$8,12)/12))))</f>
        <v>0</v>
      </c>
      <c r="AK142" s="158">
        <f ca="1">IF($A142&gt;AK$112,0,IF($A142=AK$112,OFFSET(Inputs!$B$30,0,AK$112-1),OFFSET(Inputs!$B$30,0,$A142-1)*IF((AK$112-$A142+1)*12-Inputs!$E$8&lt;=0,1,IF(Inputs!$E$8&lt;=(AK$112-$A142)*12,0,MOD(Inputs!$E$8,12)/12))))</f>
        <v>0</v>
      </c>
      <c r="AL142" s="158">
        <f ca="1">IF($A142&gt;AL$112,0,IF($A142=AL$112,OFFSET(Inputs!$B$30,0,AL$112-1),OFFSET(Inputs!$B$30,0,$A142-1)*IF((AL$112-$A142+1)*12-Inputs!$E$8&lt;=0,1,IF(Inputs!$E$8&lt;=(AL$112-$A142)*12,0,MOD(Inputs!$E$8,12)/12))))</f>
        <v>0</v>
      </c>
      <c r="AM142" s="158">
        <f ca="1">IF($A142&gt;AM$112,0,IF($A142=AM$112,OFFSET(Inputs!$B$30,0,AM$112-1),OFFSET(Inputs!$B$30,0,$A142-1)*IF((AM$112-$A142+1)*12-Inputs!$E$8&lt;=0,1,IF(Inputs!$E$8&lt;=(AM$112-$A142)*12,0,MOD(Inputs!$E$8,12)/12))))</f>
        <v>0</v>
      </c>
      <c r="AN142" s="158">
        <f ca="1">IF($A142&gt;AN$112,0,IF($A142=AN$112,OFFSET(Inputs!$B$30,0,AN$112-1),OFFSET(Inputs!$B$30,0,$A142-1)*IF((AN$112-$A142+1)*12-Inputs!$E$8&lt;=0,1,IF(Inputs!$E$8&lt;=(AN$112-$A142)*12,0,MOD(Inputs!$E$8,12)/12))))</f>
        <v>0</v>
      </c>
      <c r="AO142" s="158">
        <f ca="1">IF($A142&gt;AO$112,0,IF($A142=AO$112,OFFSET(Inputs!$B$30,0,AO$112-1),OFFSET(Inputs!$B$30,0,$A142-1)*IF((AO$112-$A142+1)*12-Inputs!$E$8&lt;=0,1,IF(Inputs!$E$8&lt;=(AO$112-$A142)*12,0,MOD(Inputs!$E$8,12)/12))))</f>
        <v>0</v>
      </c>
      <c r="AP142" s="158">
        <f ca="1">IF($A142&gt;AP$112,0,IF($A142=AP$112,OFFSET(Inputs!$B$30,0,AP$112-1),OFFSET(Inputs!$B$30,0,$A142-1)*IF((AP$112-$A142+1)*12-Inputs!$E$8&lt;=0,1,IF(Inputs!$E$8&lt;=(AP$112-$A142)*12,0,MOD(Inputs!$E$8,12)/12))))</f>
        <v>0</v>
      </c>
      <c r="AQ142" s="158">
        <f ca="1">IF($A142&gt;AQ$112,0,IF($A142=AQ$112,OFFSET(Inputs!$B$30,0,AQ$112-1),OFFSET(Inputs!$B$30,0,$A142-1)*IF((AQ$112-$A142+1)*12-Inputs!$E$8&lt;=0,1,IF(Inputs!$E$8&lt;=(AQ$112-$A142)*12,0,MOD(Inputs!$E$8,12)/12))))</f>
        <v>0</v>
      </c>
      <c r="AR142" s="158">
        <f ca="1">IF($A142&gt;AR$112,0,IF($A142=AR$112,OFFSET(Inputs!$B$30,0,AR$112-1),OFFSET(Inputs!$B$30,0,$A142-1)*IF((AR$112-$A142+1)*12-Inputs!$E$8&lt;=0,1,IF(Inputs!$E$8&lt;=(AR$112-$A142)*12,0,MOD(Inputs!$E$8,12)/12))))</f>
        <v>0</v>
      </c>
      <c r="AS142" s="158">
        <f ca="1">IF($A142&gt;AS$112,0,IF($A142=AS$112,OFFSET(Inputs!$B$30,0,AS$112-1),OFFSET(Inputs!$B$30,0,$A142-1)*IF((AS$112-$A142+1)*12-Inputs!$E$8&lt;=0,1,IF(Inputs!$E$8&lt;=(AS$112-$A142)*12,0,MOD(Inputs!$E$8,12)/12))))</f>
        <v>0</v>
      </c>
      <c r="AT142" s="158">
        <f ca="1">IF($A142&gt;AT$112,0,IF($A142=AT$112,OFFSET(Inputs!$B$30,0,AT$112-1),OFFSET(Inputs!$B$30,0,$A142-1)*IF((AT$112-$A142+1)*12-Inputs!$E$8&lt;=0,1,IF(Inputs!$E$8&lt;=(AT$112-$A142)*12,0,MOD(Inputs!$E$8,12)/12))))</f>
        <v>0</v>
      </c>
      <c r="AU142" s="158">
        <f ca="1">IF($A142&gt;AU$112,0,IF($A142=AU$112,OFFSET(Inputs!$B$30,0,AU$112-1),OFFSET(Inputs!$B$30,0,$A142-1)*IF((AU$112-$A142+1)*12-Inputs!$E$8&lt;=0,1,IF(Inputs!$E$8&lt;=(AU$112-$A142)*12,0,MOD(Inputs!$E$8,12)/12))))</f>
        <v>0</v>
      </c>
      <c r="AV142" s="158">
        <f ca="1">IF($A142&gt;AV$112,0,IF($A142=AV$112,OFFSET(Inputs!$B$30,0,AV$112-1),OFFSET(Inputs!$B$30,0,$A142-1)*IF((AV$112-$A142+1)*12-Inputs!$E$8&lt;=0,1,IF(Inputs!$E$8&lt;=(AV$112-$A142)*12,0,MOD(Inputs!$E$8,12)/12))))</f>
        <v>0</v>
      </c>
      <c r="AW142" s="158">
        <f ca="1">IF($A142&gt;AW$112,0,IF($A142=AW$112,OFFSET(Inputs!$B$30,0,AW$112-1),OFFSET(Inputs!$B$30,0,$A142-1)*IF((AW$112-$A142+1)*12-Inputs!$E$8&lt;=0,1,IF(Inputs!$E$8&lt;=(AW$112-$A142)*12,0,MOD(Inputs!$E$8,12)/12))))</f>
        <v>0</v>
      </c>
      <c r="AX142" s="158">
        <f ca="1">IF($A142&gt;AX$112,0,IF($A142=AX$112,OFFSET(Inputs!$B$30,0,AX$112-1),OFFSET(Inputs!$B$30,0,$A142-1)*IF((AX$112-$A142+1)*12-Inputs!$E$8&lt;=0,1,IF(Inputs!$E$8&lt;=(AX$112-$A142)*12,0,MOD(Inputs!$E$8,12)/12))))</f>
        <v>0</v>
      </c>
      <c r="AY142" s="158">
        <f ca="1">IF($A142&gt;AY$112,0,IF($A142=AY$112,OFFSET(Inputs!$B$30,0,AY$112-1),OFFSET(Inputs!$B$30,0,$A142-1)*IF((AY$112-$A142+1)*12-Inputs!$E$8&lt;=0,1,IF(Inputs!$E$8&lt;=(AY$112-$A142)*12,0,MOD(Inputs!$E$8,12)/12))))</f>
        <v>0</v>
      </c>
      <c r="AZ142" s="139"/>
      <c r="BA142" s="139"/>
    </row>
    <row r="143" spans="1:53" s="286" customFormat="1" outlineLevel="1">
      <c r="A143" s="886">
        <v>31</v>
      </c>
      <c r="B143" s="158">
        <f ca="1">IF($A143&gt;B$112,0,IF($A143=B$112,OFFSET(Inputs!$B$30,0,B$112-1),OFFSET(Inputs!$B$30,0,$A143-1)*IF((B$112-$A143+1)*12-Inputs!$E$8&lt;=0,1,IF(Inputs!$E$8&lt;=(B$112-$A143)*12,0,MOD(Inputs!$E$8,12)/12))))</f>
        <v>0</v>
      </c>
      <c r="C143" s="158">
        <f ca="1">IF($A143&gt;C$112,0,IF($A143=C$112,OFFSET(Inputs!$B$30,0,C$112-1),OFFSET(Inputs!$B$30,0,$A143-1)*IF((C$112-$A143+1)*12-Inputs!$E$8&lt;=0,1,IF(Inputs!$E$8&lt;=(C$112-$A143)*12,0,MOD(Inputs!$E$8,12)/12))))</f>
        <v>0</v>
      </c>
      <c r="D143" s="158">
        <f ca="1">IF($A143&gt;D$112,0,IF($A143=D$112,OFFSET(Inputs!$B$30,0,D$112-1),OFFSET(Inputs!$B$30,0,$A143-1)*IF((D$112-$A143+1)*12-Inputs!$E$8&lt;=0,1,IF(Inputs!$E$8&lt;=(D$112-$A143)*12,0,MOD(Inputs!$E$8,12)/12))))</f>
        <v>0</v>
      </c>
      <c r="E143" s="158">
        <f ca="1">IF($A143&gt;E$112,0,IF($A143=E$112,OFFSET(Inputs!$B$30,0,E$112-1),OFFSET(Inputs!$B$30,0,$A143-1)*IF((E$112-$A143+1)*12-Inputs!$E$8&lt;=0,1,IF(Inputs!$E$8&lt;=(E$112-$A143)*12,0,MOD(Inputs!$E$8,12)/12))))</f>
        <v>0</v>
      </c>
      <c r="F143" s="158">
        <f ca="1">IF($A143&gt;F$112,0,IF($A143=F$112,OFFSET(Inputs!$B$30,0,F$112-1),OFFSET(Inputs!$B$30,0,$A143-1)*IF((F$112-$A143+1)*12-Inputs!$E$8&lt;=0,1,IF(Inputs!$E$8&lt;=(F$112-$A143)*12,0,MOD(Inputs!$E$8,12)/12))))</f>
        <v>0</v>
      </c>
      <c r="G143" s="158">
        <f ca="1">IF($A143&gt;G$112,0,IF($A143=G$112,OFFSET(Inputs!$B$30,0,G$112-1),OFFSET(Inputs!$B$30,0,$A143-1)*IF((G$112-$A143+1)*12-Inputs!$E$8&lt;=0,1,IF(Inputs!$E$8&lt;=(G$112-$A143)*12,0,MOD(Inputs!$E$8,12)/12))))</f>
        <v>0</v>
      </c>
      <c r="H143" s="158">
        <f ca="1">IF($A143&gt;H$112,0,IF($A143=H$112,OFFSET(Inputs!$B$30,0,H$112-1),OFFSET(Inputs!$B$30,0,$A143-1)*IF((H$112-$A143+1)*12-Inputs!$E$8&lt;=0,1,IF(Inputs!$E$8&lt;=(H$112-$A143)*12,0,MOD(Inputs!$E$8,12)/12))))</f>
        <v>0</v>
      </c>
      <c r="I143" s="158">
        <f ca="1">IF($A143&gt;I$112,0,IF($A143=I$112,OFFSET(Inputs!$B$30,0,I$112-1),OFFSET(Inputs!$B$30,0,$A143-1)*IF((I$112-$A143+1)*12-Inputs!$E$8&lt;=0,1,IF(Inputs!$E$8&lt;=(I$112-$A143)*12,0,MOD(Inputs!$E$8,12)/12))))</f>
        <v>0</v>
      </c>
      <c r="J143" s="158">
        <f ca="1">IF($A143&gt;J$112,0,IF($A143=J$112,OFFSET(Inputs!$B$30,0,J$112-1),OFFSET(Inputs!$B$30,0,$A143-1)*IF((J$112-$A143+1)*12-Inputs!$E$8&lt;=0,1,IF(Inputs!$E$8&lt;=(J$112-$A143)*12,0,MOD(Inputs!$E$8,12)/12))))</f>
        <v>0</v>
      </c>
      <c r="K143" s="158">
        <f ca="1">IF($A143&gt;K$112,0,IF($A143=K$112,OFFSET(Inputs!$B$30,0,K$112-1),OFFSET(Inputs!$B$30,0,$A143-1)*IF((K$112-$A143+1)*12-Inputs!$E$8&lt;=0,1,IF(Inputs!$E$8&lt;=(K$112-$A143)*12,0,MOD(Inputs!$E$8,12)/12))))</f>
        <v>0</v>
      </c>
      <c r="L143" s="158">
        <f ca="1">IF($A143&gt;L$112,0,IF($A143=L$112,OFFSET(Inputs!$B$30,0,L$112-1),OFFSET(Inputs!$B$30,0,$A143-1)*IF((L$112-$A143+1)*12-Inputs!$E$8&lt;=0,1,IF(Inputs!$E$8&lt;=(L$112-$A143)*12,0,MOD(Inputs!$E$8,12)/12))))</f>
        <v>0</v>
      </c>
      <c r="M143" s="158">
        <f ca="1">IF($A143&gt;M$112,0,IF($A143=M$112,OFFSET(Inputs!$B$30,0,M$112-1),OFFSET(Inputs!$B$30,0,$A143-1)*IF((M$112-$A143+1)*12-Inputs!$E$8&lt;=0,1,IF(Inputs!$E$8&lt;=(M$112-$A143)*12,0,MOD(Inputs!$E$8,12)/12))))</f>
        <v>0</v>
      </c>
      <c r="N143" s="158">
        <f ca="1">IF($A143&gt;N$112,0,IF($A143=N$112,OFFSET(Inputs!$B$30,0,N$112-1),OFFSET(Inputs!$B$30,0,$A143-1)*IF((N$112-$A143+1)*12-Inputs!$E$8&lt;=0,1,IF(Inputs!$E$8&lt;=(N$112-$A143)*12,0,MOD(Inputs!$E$8,12)/12))))</f>
        <v>0</v>
      </c>
      <c r="O143" s="158">
        <f ca="1">IF($A143&gt;O$112,0,IF($A143=O$112,OFFSET(Inputs!$B$30,0,O$112-1),OFFSET(Inputs!$B$30,0,$A143-1)*IF((O$112-$A143+1)*12-Inputs!$E$8&lt;=0,1,IF(Inputs!$E$8&lt;=(O$112-$A143)*12,0,MOD(Inputs!$E$8,12)/12))))</f>
        <v>0</v>
      </c>
      <c r="P143" s="158">
        <f ca="1">IF($A143&gt;P$112,0,IF($A143=P$112,OFFSET(Inputs!$B$30,0,P$112-1),OFFSET(Inputs!$B$30,0,$A143-1)*IF((P$112-$A143+1)*12-Inputs!$E$8&lt;=0,1,IF(Inputs!$E$8&lt;=(P$112-$A143)*12,0,MOD(Inputs!$E$8,12)/12))))</f>
        <v>0</v>
      </c>
      <c r="Q143" s="158">
        <f ca="1">IF($A143&gt;Q$112,0,IF($A143=Q$112,OFFSET(Inputs!$B$30,0,Q$112-1),OFFSET(Inputs!$B$30,0,$A143-1)*IF((Q$112-$A143+1)*12-Inputs!$E$8&lt;=0,1,IF(Inputs!$E$8&lt;=(Q$112-$A143)*12,0,MOD(Inputs!$E$8,12)/12))))</f>
        <v>0</v>
      </c>
      <c r="R143" s="158">
        <f ca="1">IF($A143&gt;R$112,0,IF($A143=R$112,OFFSET(Inputs!$B$30,0,R$112-1),OFFSET(Inputs!$B$30,0,$A143-1)*IF((R$112-$A143+1)*12-Inputs!$E$8&lt;=0,1,IF(Inputs!$E$8&lt;=(R$112-$A143)*12,0,MOD(Inputs!$E$8,12)/12))))</f>
        <v>0</v>
      </c>
      <c r="S143" s="158">
        <f ca="1">IF($A143&gt;S$112,0,IF($A143=S$112,OFFSET(Inputs!$B$30,0,S$112-1),OFFSET(Inputs!$B$30,0,$A143-1)*IF((S$112-$A143+1)*12-Inputs!$E$8&lt;=0,1,IF(Inputs!$E$8&lt;=(S$112-$A143)*12,0,MOD(Inputs!$E$8,12)/12))))</f>
        <v>0</v>
      </c>
      <c r="T143" s="158">
        <f ca="1">IF($A143&gt;T$112,0,IF($A143=T$112,OFFSET(Inputs!$B$30,0,T$112-1),OFFSET(Inputs!$B$30,0,$A143-1)*IF((T$112-$A143+1)*12-Inputs!$E$8&lt;=0,1,IF(Inputs!$E$8&lt;=(T$112-$A143)*12,0,MOD(Inputs!$E$8,12)/12))))</f>
        <v>0</v>
      </c>
      <c r="U143" s="158">
        <f ca="1">IF($A143&gt;U$112,0,IF($A143=U$112,OFFSET(Inputs!$B$30,0,U$112-1),OFFSET(Inputs!$B$30,0,$A143-1)*IF((U$112-$A143+1)*12-Inputs!$E$8&lt;=0,1,IF(Inputs!$E$8&lt;=(U$112-$A143)*12,0,MOD(Inputs!$E$8,12)/12))))</f>
        <v>0</v>
      </c>
      <c r="V143" s="158">
        <f ca="1">IF($A143&gt;V$112,0,IF($A143=V$112,OFFSET(Inputs!$B$30,0,V$112-1),OFFSET(Inputs!$B$30,0,$A143-1)*IF((V$112-$A143+1)*12-Inputs!$E$8&lt;=0,1,IF(Inputs!$E$8&lt;=(V$112-$A143)*12,0,MOD(Inputs!$E$8,12)/12))))</f>
        <v>0</v>
      </c>
      <c r="W143" s="158">
        <f ca="1">IF($A143&gt;W$112,0,IF($A143=W$112,OFFSET(Inputs!$B$30,0,W$112-1),OFFSET(Inputs!$B$30,0,$A143-1)*IF((W$112-$A143+1)*12-Inputs!$E$8&lt;=0,1,IF(Inputs!$E$8&lt;=(W$112-$A143)*12,0,MOD(Inputs!$E$8,12)/12))))</f>
        <v>0</v>
      </c>
      <c r="X143" s="158">
        <f ca="1">IF($A143&gt;X$112,0,IF($A143=X$112,OFFSET(Inputs!$B$30,0,X$112-1),OFFSET(Inputs!$B$30,0,$A143-1)*IF((X$112-$A143+1)*12-Inputs!$E$8&lt;=0,1,IF(Inputs!$E$8&lt;=(X$112-$A143)*12,0,MOD(Inputs!$E$8,12)/12))))</f>
        <v>0</v>
      </c>
      <c r="Y143" s="158">
        <f ca="1">IF($A143&gt;Y$112,0,IF($A143=Y$112,OFFSET(Inputs!$B$30,0,Y$112-1),OFFSET(Inputs!$B$30,0,$A143-1)*IF((Y$112-$A143+1)*12-Inputs!$E$8&lt;=0,1,IF(Inputs!$E$8&lt;=(Y$112-$A143)*12,0,MOD(Inputs!$E$8,12)/12))))</f>
        <v>0</v>
      </c>
      <c r="Z143" s="158">
        <f ca="1">IF($A143&gt;Z$112,0,IF($A143=Z$112,OFFSET(Inputs!$B$30,0,Z$112-1),OFFSET(Inputs!$B$30,0,$A143-1)*IF((Z$112-$A143+1)*12-Inputs!$E$8&lt;=0,1,IF(Inputs!$E$8&lt;=(Z$112-$A143)*12,0,MOD(Inputs!$E$8,12)/12))))</f>
        <v>0</v>
      </c>
      <c r="AA143" s="158">
        <f ca="1">IF($A143&gt;AA$112,0,IF($A143=AA$112,OFFSET(Inputs!$B$30,0,AA$112-1),OFFSET(Inputs!$B$30,0,$A143-1)*IF((AA$112-$A143+1)*12-Inputs!$E$8&lt;=0,1,IF(Inputs!$E$8&lt;=(AA$112-$A143)*12,0,MOD(Inputs!$E$8,12)/12))))</f>
        <v>0</v>
      </c>
      <c r="AB143" s="158">
        <f ca="1">IF($A143&gt;AB$112,0,IF($A143=AB$112,OFFSET(Inputs!$B$30,0,AB$112-1),OFFSET(Inputs!$B$30,0,$A143-1)*IF((AB$112-$A143+1)*12-Inputs!$E$8&lt;=0,1,IF(Inputs!$E$8&lt;=(AB$112-$A143)*12,0,MOD(Inputs!$E$8,12)/12))))</f>
        <v>0</v>
      </c>
      <c r="AC143" s="158">
        <f ca="1">IF($A143&gt;AC$112,0,IF($A143=AC$112,OFFSET(Inputs!$B$30,0,AC$112-1),OFFSET(Inputs!$B$30,0,$A143-1)*IF((AC$112-$A143+1)*12-Inputs!$E$8&lt;=0,1,IF(Inputs!$E$8&lt;=(AC$112-$A143)*12,0,MOD(Inputs!$E$8,12)/12))))</f>
        <v>0</v>
      </c>
      <c r="AD143" s="158">
        <f ca="1">IF($A143&gt;AD$112,0,IF($A143=AD$112,OFFSET(Inputs!$B$30,0,AD$112-1),OFFSET(Inputs!$B$30,0,$A143-1)*IF((AD$112-$A143+1)*12-Inputs!$E$8&lt;=0,1,IF(Inputs!$E$8&lt;=(AD$112-$A143)*12,0,MOD(Inputs!$E$8,12)/12))))</f>
        <v>0</v>
      </c>
      <c r="AE143" s="158">
        <f ca="1">IF($A143&gt;AE$112,0,IF($A143=AE$112,OFFSET(Inputs!$B$30,0,AE$112-1),OFFSET(Inputs!$B$30,0,$A143-1)*IF((AE$112-$A143+1)*12-Inputs!$E$8&lt;=0,1,IF(Inputs!$E$8&lt;=(AE$112-$A143)*12,0,MOD(Inputs!$E$8,12)/12))))</f>
        <v>0</v>
      </c>
      <c r="AF143" s="158">
        <f ca="1">IF($A143&gt;AF$112,0,IF($A143=AF$112,OFFSET(Inputs!$B$30,0,AF$112-1),OFFSET(Inputs!$B$30,0,$A143-1)*IF((AF$112-$A143+1)*12-Inputs!$E$8&lt;=0,1,IF(Inputs!$E$8&lt;=(AF$112-$A143)*12,0,MOD(Inputs!$E$8,12)/12))))</f>
        <v>0</v>
      </c>
      <c r="AG143" s="158">
        <f ca="1">IF($A143&gt;AG$112,0,IF($A143=AG$112,OFFSET(Inputs!$B$30,0,AG$112-1),OFFSET(Inputs!$B$30,0,$A143-1)*IF((AG$112-$A143+1)*12-Inputs!$E$8&lt;=0,1,IF(Inputs!$E$8&lt;=(AG$112-$A143)*12,0,MOD(Inputs!$E$8,12)/12))))</f>
        <v>0</v>
      </c>
      <c r="AH143" s="158">
        <f ca="1">IF($A143&gt;AH$112,0,IF($A143=AH$112,OFFSET(Inputs!$B$30,0,AH$112-1),OFFSET(Inputs!$B$30,0,$A143-1)*IF((AH$112-$A143+1)*12-Inputs!$E$8&lt;=0,1,IF(Inputs!$E$8&lt;=(AH$112-$A143)*12,0,MOD(Inputs!$E$8,12)/12))))</f>
        <v>0</v>
      </c>
      <c r="AI143" s="158">
        <f ca="1">IF($A143&gt;AI$112,0,IF($A143=AI$112,OFFSET(Inputs!$B$30,0,AI$112-1),OFFSET(Inputs!$B$30,0,$A143-1)*IF((AI$112-$A143+1)*12-Inputs!$E$8&lt;=0,1,IF(Inputs!$E$8&lt;=(AI$112-$A143)*12,0,MOD(Inputs!$E$8,12)/12))))</f>
        <v>0</v>
      </c>
      <c r="AJ143" s="158">
        <f ca="1">IF($A143&gt;AJ$112,0,IF($A143=AJ$112,OFFSET(Inputs!$B$30,0,AJ$112-1),OFFSET(Inputs!$B$30,0,$A143-1)*IF((AJ$112-$A143+1)*12-Inputs!$E$8&lt;=0,1,IF(Inputs!$E$8&lt;=(AJ$112-$A143)*12,0,MOD(Inputs!$E$8,12)/12))))</f>
        <v>0</v>
      </c>
      <c r="AK143" s="158">
        <f ca="1">IF($A143&gt;AK$112,0,IF($A143=AK$112,OFFSET(Inputs!$B$30,0,AK$112-1),OFFSET(Inputs!$B$30,0,$A143-1)*IF((AK$112-$A143+1)*12-Inputs!$E$8&lt;=0,1,IF(Inputs!$E$8&lt;=(AK$112-$A143)*12,0,MOD(Inputs!$E$8,12)/12))))</f>
        <v>0</v>
      </c>
      <c r="AL143" s="158">
        <f ca="1">IF($A143&gt;AL$112,0,IF($A143=AL$112,OFFSET(Inputs!$B$30,0,AL$112-1),OFFSET(Inputs!$B$30,0,$A143-1)*IF((AL$112-$A143+1)*12-Inputs!$E$8&lt;=0,1,IF(Inputs!$E$8&lt;=(AL$112-$A143)*12,0,MOD(Inputs!$E$8,12)/12))))</f>
        <v>0</v>
      </c>
      <c r="AM143" s="158">
        <f ca="1">IF($A143&gt;AM$112,0,IF($A143=AM$112,OFFSET(Inputs!$B$30,0,AM$112-1),OFFSET(Inputs!$B$30,0,$A143-1)*IF((AM$112-$A143+1)*12-Inputs!$E$8&lt;=0,1,IF(Inputs!$E$8&lt;=(AM$112-$A143)*12,0,MOD(Inputs!$E$8,12)/12))))</f>
        <v>0</v>
      </c>
      <c r="AN143" s="158">
        <f ca="1">IF($A143&gt;AN$112,0,IF($A143=AN$112,OFFSET(Inputs!$B$30,0,AN$112-1),OFFSET(Inputs!$B$30,0,$A143-1)*IF((AN$112-$A143+1)*12-Inputs!$E$8&lt;=0,1,IF(Inputs!$E$8&lt;=(AN$112-$A143)*12,0,MOD(Inputs!$E$8,12)/12))))</f>
        <v>0</v>
      </c>
      <c r="AO143" s="158">
        <f ca="1">IF($A143&gt;AO$112,0,IF($A143=AO$112,OFFSET(Inputs!$B$30,0,AO$112-1),OFFSET(Inputs!$B$30,0,$A143-1)*IF((AO$112-$A143+1)*12-Inputs!$E$8&lt;=0,1,IF(Inputs!$E$8&lt;=(AO$112-$A143)*12,0,MOD(Inputs!$E$8,12)/12))))</f>
        <v>0</v>
      </c>
      <c r="AP143" s="158">
        <f ca="1">IF($A143&gt;AP$112,0,IF($A143=AP$112,OFFSET(Inputs!$B$30,0,AP$112-1),OFFSET(Inputs!$B$30,0,$A143-1)*IF((AP$112-$A143+1)*12-Inputs!$E$8&lt;=0,1,IF(Inputs!$E$8&lt;=(AP$112-$A143)*12,0,MOD(Inputs!$E$8,12)/12))))</f>
        <v>0</v>
      </c>
      <c r="AQ143" s="158">
        <f ca="1">IF($A143&gt;AQ$112,0,IF($A143=AQ$112,OFFSET(Inputs!$B$30,0,AQ$112-1),OFFSET(Inputs!$B$30,0,$A143-1)*IF((AQ$112-$A143+1)*12-Inputs!$E$8&lt;=0,1,IF(Inputs!$E$8&lt;=(AQ$112-$A143)*12,0,MOD(Inputs!$E$8,12)/12))))</f>
        <v>0</v>
      </c>
      <c r="AR143" s="158">
        <f ca="1">IF($A143&gt;AR$112,0,IF($A143=AR$112,OFFSET(Inputs!$B$30,0,AR$112-1),OFFSET(Inputs!$B$30,0,$A143-1)*IF((AR$112-$A143+1)*12-Inputs!$E$8&lt;=0,1,IF(Inputs!$E$8&lt;=(AR$112-$A143)*12,0,MOD(Inputs!$E$8,12)/12))))</f>
        <v>0</v>
      </c>
      <c r="AS143" s="158">
        <f ca="1">IF($A143&gt;AS$112,0,IF($A143=AS$112,OFFSET(Inputs!$B$30,0,AS$112-1),OFFSET(Inputs!$B$30,0,$A143-1)*IF((AS$112-$A143+1)*12-Inputs!$E$8&lt;=0,1,IF(Inputs!$E$8&lt;=(AS$112-$A143)*12,0,MOD(Inputs!$E$8,12)/12))))</f>
        <v>0</v>
      </c>
      <c r="AT143" s="158">
        <f ca="1">IF($A143&gt;AT$112,0,IF($A143=AT$112,OFFSET(Inputs!$B$30,0,AT$112-1),OFFSET(Inputs!$B$30,0,$A143-1)*IF((AT$112-$A143+1)*12-Inputs!$E$8&lt;=0,1,IF(Inputs!$E$8&lt;=(AT$112-$A143)*12,0,MOD(Inputs!$E$8,12)/12))))</f>
        <v>0</v>
      </c>
      <c r="AU143" s="158">
        <f ca="1">IF($A143&gt;AU$112,0,IF($A143=AU$112,OFFSET(Inputs!$B$30,0,AU$112-1),OFFSET(Inputs!$B$30,0,$A143-1)*IF((AU$112-$A143+1)*12-Inputs!$E$8&lt;=0,1,IF(Inputs!$E$8&lt;=(AU$112-$A143)*12,0,MOD(Inputs!$E$8,12)/12))))</f>
        <v>0</v>
      </c>
      <c r="AV143" s="158">
        <f ca="1">IF($A143&gt;AV$112,0,IF($A143=AV$112,OFFSET(Inputs!$B$30,0,AV$112-1),OFFSET(Inputs!$B$30,0,$A143-1)*IF((AV$112-$A143+1)*12-Inputs!$E$8&lt;=0,1,IF(Inputs!$E$8&lt;=(AV$112-$A143)*12,0,MOD(Inputs!$E$8,12)/12))))</f>
        <v>0</v>
      </c>
      <c r="AW143" s="158">
        <f ca="1">IF($A143&gt;AW$112,0,IF($A143=AW$112,OFFSET(Inputs!$B$30,0,AW$112-1),OFFSET(Inputs!$B$30,0,$A143-1)*IF((AW$112-$A143+1)*12-Inputs!$E$8&lt;=0,1,IF(Inputs!$E$8&lt;=(AW$112-$A143)*12,0,MOD(Inputs!$E$8,12)/12))))</f>
        <v>0</v>
      </c>
      <c r="AX143" s="158">
        <f ca="1">IF($A143&gt;AX$112,0,IF($A143=AX$112,OFFSET(Inputs!$B$30,0,AX$112-1),OFFSET(Inputs!$B$30,0,$A143-1)*IF((AX$112-$A143+1)*12-Inputs!$E$8&lt;=0,1,IF(Inputs!$E$8&lt;=(AX$112-$A143)*12,0,MOD(Inputs!$E$8,12)/12))))</f>
        <v>0</v>
      </c>
      <c r="AY143" s="158">
        <f ca="1">IF($A143&gt;AY$112,0,IF($A143=AY$112,OFFSET(Inputs!$B$30,0,AY$112-1),OFFSET(Inputs!$B$30,0,$A143-1)*IF((AY$112-$A143+1)*12-Inputs!$E$8&lt;=0,1,IF(Inputs!$E$8&lt;=(AY$112-$A143)*12,0,MOD(Inputs!$E$8,12)/12))))</f>
        <v>0</v>
      </c>
      <c r="AZ143" s="139"/>
      <c r="BA143" s="139"/>
    </row>
    <row r="144" spans="1:53" s="286" customFormat="1" outlineLevel="1">
      <c r="A144" s="886">
        <v>32</v>
      </c>
      <c r="B144" s="158">
        <f ca="1">IF($A144&gt;B$112,0,IF($A144=B$112,OFFSET(Inputs!$B$30,0,B$112-1),OFFSET(Inputs!$B$30,0,$A144-1)*IF((B$112-$A144+1)*12-Inputs!$E$8&lt;=0,1,IF(Inputs!$E$8&lt;=(B$112-$A144)*12,0,MOD(Inputs!$E$8,12)/12))))</f>
        <v>0</v>
      </c>
      <c r="C144" s="158">
        <f ca="1">IF($A144&gt;C$112,0,IF($A144=C$112,OFFSET(Inputs!$B$30,0,C$112-1),OFFSET(Inputs!$B$30,0,$A144-1)*IF((C$112-$A144+1)*12-Inputs!$E$8&lt;=0,1,IF(Inputs!$E$8&lt;=(C$112-$A144)*12,0,MOD(Inputs!$E$8,12)/12))))</f>
        <v>0</v>
      </c>
      <c r="D144" s="158">
        <f ca="1">IF($A144&gt;D$112,0,IF($A144=D$112,OFFSET(Inputs!$B$30,0,D$112-1),OFFSET(Inputs!$B$30,0,$A144-1)*IF((D$112-$A144+1)*12-Inputs!$E$8&lt;=0,1,IF(Inputs!$E$8&lt;=(D$112-$A144)*12,0,MOD(Inputs!$E$8,12)/12))))</f>
        <v>0</v>
      </c>
      <c r="E144" s="158">
        <f ca="1">IF($A144&gt;E$112,0,IF($A144=E$112,OFFSET(Inputs!$B$30,0,E$112-1),OFFSET(Inputs!$B$30,0,$A144-1)*IF((E$112-$A144+1)*12-Inputs!$E$8&lt;=0,1,IF(Inputs!$E$8&lt;=(E$112-$A144)*12,0,MOD(Inputs!$E$8,12)/12))))</f>
        <v>0</v>
      </c>
      <c r="F144" s="158">
        <f ca="1">IF($A144&gt;F$112,0,IF($A144=F$112,OFFSET(Inputs!$B$30,0,F$112-1),OFFSET(Inputs!$B$30,0,$A144-1)*IF((F$112-$A144+1)*12-Inputs!$E$8&lt;=0,1,IF(Inputs!$E$8&lt;=(F$112-$A144)*12,0,MOD(Inputs!$E$8,12)/12))))</f>
        <v>0</v>
      </c>
      <c r="G144" s="158">
        <f ca="1">IF($A144&gt;G$112,0,IF($A144=G$112,OFFSET(Inputs!$B$30,0,G$112-1),OFFSET(Inputs!$B$30,0,$A144-1)*IF((G$112-$A144+1)*12-Inputs!$E$8&lt;=0,1,IF(Inputs!$E$8&lt;=(G$112-$A144)*12,0,MOD(Inputs!$E$8,12)/12))))</f>
        <v>0</v>
      </c>
      <c r="H144" s="158">
        <f ca="1">IF($A144&gt;H$112,0,IF($A144=H$112,OFFSET(Inputs!$B$30,0,H$112-1),OFFSET(Inputs!$B$30,0,$A144-1)*IF((H$112-$A144+1)*12-Inputs!$E$8&lt;=0,1,IF(Inputs!$E$8&lt;=(H$112-$A144)*12,0,MOD(Inputs!$E$8,12)/12))))</f>
        <v>0</v>
      </c>
      <c r="I144" s="158">
        <f ca="1">IF($A144&gt;I$112,0,IF($A144=I$112,OFFSET(Inputs!$B$30,0,I$112-1),OFFSET(Inputs!$B$30,0,$A144-1)*IF((I$112-$A144+1)*12-Inputs!$E$8&lt;=0,1,IF(Inputs!$E$8&lt;=(I$112-$A144)*12,0,MOD(Inputs!$E$8,12)/12))))</f>
        <v>0</v>
      </c>
      <c r="J144" s="158">
        <f ca="1">IF($A144&gt;J$112,0,IF($A144=J$112,OFFSET(Inputs!$B$30,0,J$112-1),OFFSET(Inputs!$B$30,0,$A144-1)*IF((J$112-$A144+1)*12-Inputs!$E$8&lt;=0,1,IF(Inputs!$E$8&lt;=(J$112-$A144)*12,0,MOD(Inputs!$E$8,12)/12))))</f>
        <v>0</v>
      </c>
      <c r="K144" s="158">
        <f ca="1">IF($A144&gt;K$112,0,IF($A144=K$112,OFFSET(Inputs!$B$30,0,K$112-1),OFFSET(Inputs!$B$30,0,$A144-1)*IF((K$112-$A144+1)*12-Inputs!$E$8&lt;=0,1,IF(Inputs!$E$8&lt;=(K$112-$A144)*12,0,MOD(Inputs!$E$8,12)/12))))</f>
        <v>0</v>
      </c>
      <c r="L144" s="158">
        <f ca="1">IF($A144&gt;L$112,0,IF($A144=L$112,OFFSET(Inputs!$B$30,0,L$112-1),OFFSET(Inputs!$B$30,0,$A144-1)*IF((L$112-$A144+1)*12-Inputs!$E$8&lt;=0,1,IF(Inputs!$E$8&lt;=(L$112-$A144)*12,0,MOD(Inputs!$E$8,12)/12))))</f>
        <v>0</v>
      </c>
      <c r="M144" s="158">
        <f ca="1">IF($A144&gt;M$112,0,IF($A144=M$112,OFFSET(Inputs!$B$30,0,M$112-1),OFFSET(Inputs!$B$30,0,$A144-1)*IF((M$112-$A144+1)*12-Inputs!$E$8&lt;=0,1,IF(Inputs!$E$8&lt;=(M$112-$A144)*12,0,MOD(Inputs!$E$8,12)/12))))</f>
        <v>0</v>
      </c>
      <c r="N144" s="158">
        <f ca="1">IF($A144&gt;N$112,0,IF($A144=N$112,OFFSET(Inputs!$B$30,0,N$112-1),OFFSET(Inputs!$B$30,0,$A144-1)*IF((N$112-$A144+1)*12-Inputs!$E$8&lt;=0,1,IF(Inputs!$E$8&lt;=(N$112-$A144)*12,0,MOD(Inputs!$E$8,12)/12))))</f>
        <v>0</v>
      </c>
      <c r="O144" s="158">
        <f ca="1">IF($A144&gt;O$112,0,IF($A144=O$112,OFFSET(Inputs!$B$30,0,O$112-1),OFFSET(Inputs!$B$30,0,$A144-1)*IF((O$112-$A144+1)*12-Inputs!$E$8&lt;=0,1,IF(Inputs!$E$8&lt;=(O$112-$A144)*12,0,MOD(Inputs!$E$8,12)/12))))</f>
        <v>0</v>
      </c>
      <c r="P144" s="158">
        <f ca="1">IF($A144&gt;P$112,0,IF($A144=P$112,OFFSET(Inputs!$B$30,0,P$112-1),OFFSET(Inputs!$B$30,0,$A144-1)*IF((P$112-$A144+1)*12-Inputs!$E$8&lt;=0,1,IF(Inputs!$E$8&lt;=(P$112-$A144)*12,0,MOD(Inputs!$E$8,12)/12))))</f>
        <v>0</v>
      </c>
      <c r="Q144" s="158">
        <f ca="1">IF($A144&gt;Q$112,0,IF($A144=Q$112,OFFSET(Inputs!$B$30,0,Q$112-1),OFFSET(Inputs!$B$30,0,$A144-1)*IF((Q$112-$A144+1)*12-Inputs!$E$8&lt;=0,1,IF(Inputs!$E$8&lt;=(Q$112-$A144)*12,0,MOD(Inputs!$E$8,12)/12))))</f>
        <v>0</v>
      </c>
      <c r="R144" s="158">
        <f ca="1">IF($A144&gt;R$112,0,IF($A144=R$112,OFFSET(Inputs!$B$30,0,R$112-1),OFFSET(Inputs!$B$30,0,$A144-1)*IF((R$112-$A144+1)*12-Inputs!$E$8&lt;=0,1,IF(Inputs!$E$8&lt;=(R$112-$A144)*12,0,MOD(Inputs!$E$8,12)/12))))</f>
        <v>0</v>
      </c>
      <c r="S144" s="158">
        <f ca="1">IF($A144&gt;S$112,0,IF($A144=S$112,OFFSET(Inputs!$B$30,0,S$112-1),OFFSET(Inputs!$B$30,0,$A144-1)*IF((S$112-$A144+1)*12-Inputs!$E$8&lt;=0,1,IF(Inputs!$E$8&lt;=(S$112-$A144)*12,0,MOD(Inputs!$E$8,12)/12))))</f>
        <v>0</v>
      </c>
      <c r="T144" s="158">
        <f ca="1">IF($A144&gt;T$112,0,IF($A144=T$112,OFFSET(Inputs!$B$30,0,T$112-1),OFFSET(Inputs!$B$30,0,$A144-1)*IF((T$112-$A144+1)*12-Inputs!$E$8&lt;=0,1,IF(Inputs!$E$8&lt;=(T$112-$A144)*12,0,MOD(Inputs!$E$8,12)/12))))</f>
        <v>0</v>
      </c>
      <c r="U144" s="158">
        <f ca="1">IF($A144&gt;U$112,0,IF($A144=U$112,OFFSET(Inputs!$B$30,0,U$112-1),OFFSET(Inputs!$B$30,0,$A144-1)*IF((U$112-$A144+1)*12-Inputs!$E$8&lt;=0,1,IF(Inputs!$E$8&lt;=(U$112-$A144)*12,0,MOD(Inputs!$E$8,12)/12))))</f>
        <v>0</v>
      </c>
      <c r="V144" s="158">
        <f ca="1">IF($A144&gt;V$112,0,IF($A144=V$112,OFFSET(Inputs!$B$30,0,V$112-1),OFFSET(Inputs!$B$30,0,$A144-1)*IF((V$112-$A144+1)*12-Inputs!$E$8&lt;=0,1,IF(Inputs!$E$8&lt;=(V$112-$A144)*12,0,MOD(Inputs!$E$8,12)/12))))</f>
        <v>0</v>
      </c>
      <c r="W144" s="158">
        <f ca="1">IF($A144&gt;W$112,0,IF($A144=W$112,OFFSET(Inputs!$B$30,0,W$112-1),OFFSET(Inputs!$B$30,0,$A144-1)*IF((W$112-$A144+1)*12-Inputs!$E$8&lt;=0,1,IF(Inputs!$E$8&lt;=(W$112-$A144)*12,0,MOD(Inputs!$E$8,12)/12))))</f>
        <v>0</v>
      </c>
      <c r="X144" s="158">
        <f ca="1">IF($A144&gt;X$112,0,IF($A144=X$112,OFFSET(Inputs!$B$30,0,X$112-1),OFFSET(Inputs!$B$30,0,$A144-1)*IF((X$112-$A144+1)*12-Inputs!$E$8&lt;=0,1,IF(Inputs!$E$8&lt;=(X$112-$A144)*12,0,MOD(Inputs!$E$8,12)/12))))</f>
        <v>0</v>
      </c>
      <c r="Y144" s="158">
        <f ca="1">IF($A144&gt;Y$112,0,IF($A144=Y$112,OFFSET(Inputs!$B$30,0,Y$112-1),OFFSET(Inputs!$B$30,0,$A144-1)*IF((Y$112-$A144+1)*12-Inputs!$E$8&lt;=0,1,IF(Inputs!$E$8&lt;=(Y$112-$A144)*12,0,MOD(Inputs!$E$8,12)/12))))</f>
        <v>0</v>
      </c>
      <c r="Z144" s="158">
        <f ca="1">IF($A144&gt;Z$112,0,IF($A144=Z$112,OFFSET(Inputs!$B$30,0,Z$112-1),OFFSET(Inputs!$B$30,0,$A144-1)*IF((Z$112-$A144+1)*12-Inputs!$E$8&lt;=0,1,IF(Inputs!$E$8&lt;=(Z$112-$A144)*12,0,MOD(Inputs!$E$8,12)/12))))</f>
        <v>0</v>
      </c>
      <c r="AA144" s="158">
        <f ca="1">IF($A144&gt;AA$112,0,IF($A144=AA$112,OFFSET(Inputs!$B$30,0,AA$112-1),OFFSET(Inputs!$B$30,0,$A144-1)*IF((AA$112-$A144+1)*12-Inputs!$E$8&lt;=0,1,IF(Inputs!$E$8&lt;=(AA$112-$A144)*12,0,MOD(Inputs!$E$8,12)/12))))</f>
        <v>0</v>
      </c>
      <c r="AB144" s="158">
        <f ca="1">IF($A144&gt;AB$112,0,IF($A144=AB$112,OFFSET(Inputs!$B$30,0,AB$112-1),OFFSET(Inputs!$B$30,0,$A144-1)*IF((AB$112-$A144+1)*12-Inputs!$E$8&lt;=0,1,IF(Inputs!$E$8&lt;=(AB$112-$A144)*12,0,MOD(Inputs!$E$8,12)/12))))</f>
        <v>0</v>
      </c>
      <c r="AC144" s="158">
        <f ca="1">IF($A144&gt;AC$112,0,IF($A144=AC$112,OFFSET(Inputs!$B$30,0,AC$112-1),OFFSET(Inputs!$B$30,0,$A144-1)*IF((AC$112-$A144+1)*12-Inputs!$E$8&lt;=0,1,IF(Inputs!$E$8&lt;=(AC$112-$A144)*12,0,MOD(Inputs!$E$8,12)/12))))</f>
        <v>0</v>
      </c>
      <c r="AD144" s="158">
        <f ca="1">IF($A144&gt;AD$112,0,IF($A144=AD$112,OFFSET(Inputs!$B$30,0,AD$112-1),OFFSET(Inputs!$B$30,0,$A144-1)*IF((AD$112-$A144+1)*12-Inputs!$E$8&lt;=0,1,IF(Inputs!$E$8&lt;=(AD$112-$A144)*12,0,MOD(Inputs!$E$8,12)/12))))</f>
        <v>0</v>
      </c>
      <c r="AE144" s="158">
        <f ca="1">IF($A144&gt;AE$112,0,IF($A144=AE$112,OFFSET(Inputs!$B$30,0,AE$112-1),OFFSET(Inputs!$B$30,0,$A144-1)*IF((AE$112-$A144+1)*12-Inputs!$E$8&lt;=0,1,IF(Inputs!$E$8&lt;=(AE$112-$A144)*12,0,MOD(Inputs!$E$8,12)/12))))</f>
        <v>0</v>
      </c>
      <c r="AF144" s="158">
        <f ca="1">IF($A144&gt;AF$112,0,IF($A144=AF$112,OFFSET(Inputs!$B$30,0,AF$112-1),OFFSET(Inputs!$B$30,0,$A144-1)*IF((AF$112-$A144+1)*12-Inputs!$E$8&lt;=0,1,IF(Inputs!$E$8&lt;=(AF$112-$A144)*12,0,MOD(Inputs!$E$8,12)/12))))</f>
        <v>0</v>
      </c>
      <c r="AG144" s="158">
        <f ca="1">IF($A144&gt;AG$112,0,IF($A144=AG$112,OFFSET(Inputs!$B$30,0,AG$112-1),OFFSET(Inputs!$B$30,0,$A144-1)*IF((AG$112-$A144+1)*12-Inputs!$E$8&lt;=0,1,IF(Inputs!$E$8&lt;=(AG$112-$A144)*12,0,MOD(Inputs!$E$8,12)/12))))</f>
        <v>0</v>
      </c>
      <c r="AH144" s="158">
        <f ca="1">IF($A144&gt;AH$112,0,IF($A144=AH$112,OFFSET(Inputs!$B$30,0,AH$112-1),OFFSET(Inputs!$B$30,0,$A144-1)*IF((AH$112-$A144+1)*12-Inputs!$E$8&lt;=0,1,IF(Inputs!$E$8&lt;=(AH$112-$A144)*12,0,MOD(Inputs!$E$8,12)/12))))</f>
        <v>0</v>
      </c>
      <c r="AI144" s="158">
        <f ca="1">IF($A144&gt;AI$112,0,IF($A144=AI$112,OFFSET(Inputs!$B$30,0,AI$112-1),OFFSET(Inputs!$B$30,0,$A144-1)*IF((AI$112-$A144+1)*12-Inputs!$E$8&lt;=0,1,IF(Inputs!$E$8&lt;=(AI$112-$A144)*12,0,MOD(Inputs!$E$8,12)/12))))</f>
        <v>0</v>
      </c>
      <c r="AJ144" s="158">
        <f ca="1">IF($A144&gt;AJ$112,0,IF($A144=AJ$112,OFFSET(Inputs!$B$30,0,AJ$112-1),OFFSET(Inputs!$B$30,0,$A144-1)*IF((AJ$112-$A144+1)*12-Inputs!$E$8&lt;=0,1,IF(Inputs!$E$8&lt;=(AJ$112-$A144)*12,0,MOD(Inputs!$E$8,12)/12))))</f>
        <v>0</v>
      </c>
      <c r="AK144" s="158">
        <f ca="1">IF($A144&gt;AK$112,0,IF($A144=AK$112,OFFSET(Inputs!$B$30,0,AK$112-1),OFFSET(Inputs!$B$30,0,$A144-1)*IF((AK$112-$A144+1)*12-Inputs!$E$8&lt;=0,1,IF(Inputs!$E$8&lt;=(AK$112-$A144)*12,0,MOD(Inputs!$E$8,12)/12))))</f>
        <v>0</v>
      </c>
      <c r="AL144" s="158">
        <f ca="1">IF($A144&gt;AL$112,0,IF($A144=AL$112,OFFSET(Inputs!$B$30,0,AL$112-1),OFFSET(Inputs!$B$30,0,$A144-1)*IF((AL$112-$A144+1)*12-Inputs!$E$8&lt;=0,1,IF(Inputs!$E$8&lt;=(AL$112-$A144)*12,0,MOD(Inputs!$E$8,12)/12))))</f>
        <v>0</v>
      </c>
      <c r="AM144" s="158">
        <f ca="1">IF($A144&gt;AM$112,0,IF($A144=AM$112,OFFSET(Inputs!$B$30,0,AM$112-1),OFFSET(Inputs!$B$30,0,$A144-1)*IF((AM$112-$A144+1)*12-Inputs!$E$8&lt;=0,1,IF(Inputs!$E$8&lt;=(AM$112-$A144)*12,0,MOD(Inputs!$E$8,12)/12))))</f>
        <v>0</v>
      </c>
      <c r="AN144" s="158">
        <f ca="1">IF($A144&gt;AN$112,0,IF($A144=AN$112,OFFSET(Inputs!$B$30,0,AN$112-1),OFFSET(Inputs!$B$30,0,$A144-1)*IF((AN$112-$A144+1)*12-Inputs!$E$8&lt;=0,1,IF(Inputs!$E$8&lt;=(AN$112-$A144)*12,0,MOD(Inputs!$E$8,12)/12))))</f>
        <v>0</v>
      </c>
      <c r="AO144" s="158">
        <f ca="1">IF($A144&gt;AO$112,0,IF($A144=AO$112,OFFSET(Inputs!$B$30,0,AO$112-1),OFFSET(Inputs!$B$30,0,$A144-1)*IF((AO$112-$A144+1)*12-Inputs!$E$8&lt;=0,1,IF(Inputs!$E$8&lt;=(AO$112-$A144)*12,0,MOD(Inputs!$E$8,12)/12))))</f>
        <v>0</v>
      </c>
      <c r="AP144" s="158">
        <f ca="1">IF($A144&gt;AP$112,0,IF($A144=AP$112,OFFSET(Inputs!$B$30,0,AP$112-1),OFFSET(Inputs!$B$30,0,$A144-1)*IF((AP$112-$A144+1)*12-Inputs!$E$8&lt;=0,1,IF(Inputs!$E$8&lt;=(AP$112-$A144)*12,0,MOD(Inputs!$E$8,12)/12))))</f>
        <v>0</v>
      </c>
      <c r="AQ144" s="158">
        <f ca="1">IF($A144&gt;AQ$112,0,IF($A144=AQ$112,OFFSET(Inputs!$B$30,0,AQ$112-1),OFFSET(Inputs!$B$30,0,$A144-1)*IF((AQ$112-$A144+1)*12-Inputs!$E$8&lt;=0,1,IF(Inputs!$E$8&lt;=(AQ$112-$A144)*12,0,MOD(Inputs!$E$8,12)/12))))</f>
        <v>0</v>
      </c>
      <c r="AR144" s="158">
        <f ca="1">IF($A144&gt;AR$112,0,IF($A144=AR$112,OFFSET(Inputs!$B$30,0,AR$112-1),OFFSET(Inputs!$B$30,0,$A144-1)*IF((AR$112-$A144+1)*12-Inputs!$E$8&lt;=0,1,IF(Inputs!$E$8&lt;=(AR$112-$A144)*12,0,MOD(Inputs!$E$8,12)/12))))</f>
        <v>0</v>
      </c>
      <c r="AS144" s="158">
        <f ca="1">IF($A144&gt;AS$112,0,IF($A144=AS$112,OFFSET(Inputs!$B$30,0,AS$112-1),OFFSET(Inputs!$B$30,0,$A144-1)*IF((AS$112-$A144+1)*12-Inputs!$E$8&lt;=0,1,IF(Inputs!$E$8&lt;=(AS$112-$A144)*12,0,MOD(Inputs!$E$8,12)/12))))</f>
        <v>0</v>
      </c>
      <c r="AT144" s="158">
        <f ca="1">IF($A144&gt;AT$112,0,IF($A144=AT$112,OFFSET(Inputs!$B$30,0,AT$112-1),OFFSET(Inputs!$B$30,0,$A144-1)*IF((AT$112-$A144+1)*12-Inputs!$E$8&lt;=0,1,IF(Inputs!$E$8&lt;=(AT$112-$A144)*12,0,MOD(Inputs!$E$8,12)/12))))</f>
        <v>0</v>
      </c>
      <c r="AU144" s="158">
        <f ca="1">IF($A144&gt;AU$112,0,IF($A144=AU$112,OFFSET(Inputs!$B$30,0,AU$112-1),OFFSET(Inputs!$B$30,0,$A144-1)*IF((AU$112-$A144+1)*12-Inputs!$E$8&lt;=0,1,IF(Inputs!$E$8&lt;=(AU$112-$A144)*12,0,MOD(Inputs!$E$8,12)/12))))</f>
        <v>0</v>
      </c>
      <c r="AV144" s="158">
        <f ca="1">IF($A144&gt;AV$112,0,IF($A144=AV$112,OFFSET(Inputs!$B$30,0,AV$112-1),OFFSET(Inputs!$B$30,0,$A144-1)*IF((AV$112-$A144+1)*12-Inputs!$E$8&lt;=0,1,IF(Inputs!$E$8&lt;=(AV$112-$A144)*12,0,MOD(Inputs!$E$8,12)/12))))</f>
        <v>0</v>
      </c>
      <c r="AW144" s="158">
        <f ca="1">IF($A144&gt;AW$112,0,IF($A144=AW$112,OFFSET(Inputs!$B$30,0,AW$112-1),OFFSET(Inputs!$B$30,0,$A144-1)*IF((AW$112-$A144+1)*12-Inputs!$E$8&lt;=0,1,IF(Inputs!$E$8&lt;=(AW$112-$A144)*12,0,MOD(Inputs!$E$8,12)/12))))</f>
        <v>0</v>
      </c>
      <c r="AX144" s="158">
        <f ca="1">IF($A144&gt;AX$112,0,IF($A144=AX$112,OFFSET(Inputs!$B$30,0,AX$112-1),OFFSET(Inputs!$B$30,0,$A144-1)*IF((AX$112-$A144+1)*12-Inputs!$E$8&lt;=0,1,IF(Inputs!$E$8&lt;=(AX$112-$A144)*12,0,MOD(Inputs!$E$8,12)/12))))</f>
        <v>0</v>
      </c>
      <c r="AY144" s="158">
        <f ca="1">IF($A144&gt;AY$112,0,IF($A144=AY$112,OFFSET(Inputs!$B$30,0,AY$112-1),OFFSET(Inputs!$B$30,0,$A144-1)*IF((AY$112-$A144+1)*12-Inputs!$E$8&lt;=0,1,IF(Inputs!$E$8&lt;=(AY$112-$A144)*12,0,MOD(Inputs!$E$8,12)/12))))</f>
        <v>0</v>
      </c>
      <c r="AZ144" s="139"/>
      <c r="BA144" s="139"/>
    </row>
    <row r="145" spans="1:53" s="286" customFormat="1" outlineLevel="1">
      <c r="A145" s="886">
        <v>33</v>
      </c>
      <c r="B145" s="158">
        <f ca="1">IF($A145&gt;B$112,0,IF($A145=B$112,OFFSET(Inputs!$B$30,0,B$112-1),OFFSET(Inputs!$B$30,0,$A145-1)*IF((B$112-$A145+1)*12-Inputs!$E$8&lt;=0,1,IF(Inputs!$E$8&lt;=(B$112-$A145)*12,0,MOD(Inputs!$E$8,12)/12))))</f>
        <v>0</v>
      </c>
      <c r="C145" s="158">
        <f ca="1">IF($A145&gt;C$112,0,IF($A145=C$112,OFFSET(Inputs!$B$30,0,C$112-1),OFFSET(Inputs!$B$30,0,$A145-1)*IF((C$112-$A145+1)*12-Inputs!$E$8&lt;=0,1,IF(Inputs!$E$8&lt;=(C$112-$A145)*12,0,MOD(Inputs!$E$8,12)/12))))</f>
        <v>0</v>
      </c>
      <c r="D145" s="158">
        <f ca="1">IF($A145&gt;D$112,0,IF($A145=D$112,OFFSET(Inputs!$B$30,0,D$112-1),OFFSET(Inputs!$B$30,0,$A145-1)*IF((D$112-$A145+1)*12-Inputs!$E$8&lt;=0,1,IF(Inputs!$E$8&lt;=(D$112-$A145)*12,0,MOD(Inputs!$E$8,12)/12))))</f>
        <v>0</v>
      </c>
      <c r="E145" s="158">
        <f ca="1">IF($A145&gt;E$112,0,IF($A145=E$112,OFFSET(Inputs!$B$30,0,E$112-1),OFFSET(Inputs!$B$30,0,$A145-1)*IF((E$112-$A145+1)*12-Inputs!$E$8&lt;=0,1,IF(Inputs!$E$8&lt;=(E$112-$A145)*12,0,MOD(Inputs!$E$8,12)/12))))</f>
        <v>0</v>
      </c>
      <c r="F145" s="158">
        <f ca="1">IF($A145&gt;F$112,0,IF($A145=F$112,OFFSET(Inputs!$B$30,0,F$112-1),OFFSET(Inputs!$B$30,0,$A145-1)*IF((F$112-$A145+1)*12-Inputs!$E$8&lt;=0,1,IF(Inputs!$E$8&lt;=(F$112-$A145)*12,0,MOD(Inputs!$E$8,12)/12))))</f>
        <v>0</v>
      </c>
      <c r="G145" s="158">
        <f ca="1">IF($A145&gt;G$112,0,IF($A145=G$112,OFFSET(Inputs!$B$30,0,G$112-1),OFFSET(Inputs!$B$30,0,$A145-1)*IF((G$112-$A145+1)*12-Inputs!$E$8&lt;=0,1,IF(Inputs!$E$8&lt;=(G$112-$A145)*12,0,MOD(Inputs!$E$8,12)/12))))</f>
        <v>0</v>
      </c>
      <c r="H145" s="158">
        <f ca="1">IF($A145&gt;H$112,0,IF($A145=H$112,OFFSET(Inputs!$B$30,0,H$112-1),OFFSET(Inputs!$B$30,0,$A145-1)*IF((H$112-$A145+1)*12-Inputs!$E$8&lt;=0,1,IF(Inputs!$E$8&lt;=(H$112-$A145)*12,0,MOD(Inputs!$E$8,12)/12))))</f>
        <v>0</v>
      </c>
      <c r="I145" s="158">
        <f ca="1">IF($A145&gt;I$112,0,IF($A145=I$112,OFFSET(Inputs!$B$30,0,I$112-1),OFFSET(Inputs!$B$30,0,$A145-1)*IF((I$112-$A145+1)*12-Inputs!$E$8&lt;=0,1,IF(Inputs!$E$8&lt;=(I$112-$A145)*12,0,MOD(Inputs!$E$8,12)/12))))</f>
        <v>0</v>
      </c>
      <c r="J145" s="158">
        <f ca="1">IF($A145&gt;J$112,0,IF($A145=J$112,OFFSET(Inputs!$B$30,0,J$112-1),OFFSET(Inputs!$B$30,0,$A145-1)*IF((J$112-$A145+1)*12-Inputs!$E$8&lt;=0,1,IF(Inputs!$E$8&lt;=(J$112-$A145)*12,0,MOD(Inputs!$E$8,12)/12))))</f>
        <v>0</v>
      </c>
      <c r="K145" s="158">
        <f ca="1">IF($A145&gt;K$112,0,IF($A145=K$112,OFFSET(Inputs!$B$30,0,K$112-1),OFFSET(Inputs!$B$30,0,$A145-1)*IF((K$112-$A145+1)*12-Inputs!$E$8&lt;=0,1,IF(Inputs!$E$8&lt;=(K$112-$A145)*12,0,MOD(Inputs!$E$8,12)/12))))</f>
        <v>0</v>
      </c>
      <c r="L145" s="158">
        <f ca="1">IF($A145&gt;L$112,0,IF($A145=L$112,OFFSET(Inputs!$B$30,0,L$112-1),OFFSET(Inputs!$B$30,0,$A145-1)*IF((L$112-$A145+1)*12-Inputs!$E$8&lt;=0,1,IF(Inputs!$E$8&lt;=(L$112-$A145)*12,0,MOD(Inputs!$E$8,12)/12))))</f>
        <v>0</v>
      </c>
      <c r="M145" s="158">
        <f ca="1">IF($A145&gt;M$112,0,IF($A145=M$112,OFFSET(Inputs!$B$30,0,M$112-1),OFFSET(Inputs!$B$30,0,$A145-1)*IF((M$112-$A145+1)*12-Inputs!$E$8&lt;=0,1,IF(Inputs!$E$8&lt;=(M$112-$A145)*12,0,MOD(Inputs!$E$8,12)/12))))</f>
        <v>0</v>
      </c>
      <c r="N145" s="158">
        <f ca="1">IF($A145&gt;N$112,0,IF($A145=N$112,OFFSET(Inputs!$B$30,0,N$112-1),OFFSET(Inputs!$B$30,0,$A145-1)*IF((N$112-$A145+1)*12-Inputs!$E$8&lt;=0,1,IF(Inputs!$E$8&lt;=(N$112-$A145)*12,0,MOD(Inputs!$E$8,12)/12))))</f>
        <v>0</v>
      </c>
      <c r="O145" s="158">
        <f ca="1">IF($A145&gt;O$112,0,IF($A145=O$112,OFFSET(Inputs!$B$30,0,O$112-1),OFFSET(Inputs!$B$30,0,$A145-1)*IF((O$112-$A145+1)*12-Inputs!$E$8&lt;=0,1,IF(Inputs!$E$8&lt;=(O$112-$A145)*12,0,MOD(Inputs!$E$8,12)/12))))</f>
        <v>0</v>
      </c>
      <c r="P145" s="158">
        <f ca="1">IF($A145&gt;P$112,0,IF($A145=P$112,OFFSET(Inputs!$B$30,0,P$112-1),OFFSET(Inputs!$B$30,0,$A145-1)*IF((P$112-$A145+1)*12-Inputs!$E$8&lt;=0,1,IF(Inputs!$E$8&lt;=(P$112-$A145)*12,0,MOD(Inputs!$E$8,12)/12))))</f>
        <v>0</v>
      </c>
      <c r="Q145" s="158">
        <f ca="1">IF($A145&gt;Q$112,0,IF($A145=Q$112,OFFSET(Inputs!$B$30,0,Q$112-1),OFFSET(Inputs!$B$30,0,$A145-1)*IF((Q$112-$A145+1)*12-Inputs!$E$8&lt;=0,1,IF(Inputs!$E$8&lt;=(Q$112-$A145)*12,0,MOD(Inputs!$E$8,12)/12))))</f>
        <v>0</v>
      </c>
      <c r="R145" s="158">
        <f ca="1">IF($A145&gt;R$112,0,IF($A145=R$112,OFFSET(Inputs!$B$30,0,R$112-1),OFFSET(Inputs!$B$30,0,$A145-1)*IF((R$112-$A145+1)*12-Inputs!$E$8&lt;=0,1,IF(Inputs!$E$8&lt;=(R$112-$A145)*12,0,MOD(Inputs!$E$8,12)/12))))</f>
        <v>0</v>
      </c>
      <c r="S145" s="158">
        <f ca="1">IF($A145&gt;S$112,0,IF($A145=S$112,OFFSET(Inputs!$B$30,0,S$112-1),OFFSET(Inputs!$B$30,0,$A145-1)*IF((S$112-$A145+1)*12-Inputs!$E$8&lt;=0,1,IF(Inputs!$E$8&lt;=(S$112-$A145)*12,0,MOD(Inputs!$E$8,12)/12))))</f>
        <v>0</v>
      </c>
      <c r="T145" s="158">
        <f ca="1">IF($A145&gt;T$112,0,IF($A145=T$112,OFFSET(Inputs!$B$30,0,T$112-1),OFFSET(Inputs!$B$30,0,$A145-1)*IF((T$112-$A145+1)*12-Inputs!$E$8&lt;=0,1,IF(Inputs!$E$8&lt;=(T$112-$A145)*12,0,MOD(Inputs!$E$8,12)/12))))</f>
        <v>0</v>
      </c>
      <c r="U145" s="158">
        <f ca="1">IF($A145&gt;U$112,0,IF($A145=U$112,OFFSET(Inputs!$B$30,0,U$112-1),OFFSET(Inputs!$B$30,0,$A145-1)*IF((U$112-$A145+1)*12-Inputs!$E$8&lt;=0,1,IF(Inputs!$E$8&lt;=(U$112-$A145)*12,0,MOD(Inputs!$E$8,12)/12))))</f>
        <v>0</v>
      </c>
      <c r="V145" s="158">
        <f ca="1">IF($A145&gt;V$112,0,IF($A145=V$112,OFFSET(Inputs!$B$30,0,V$112-1),OFFSET(Inputs!$B$30,0,$A145-1)*IF((V$112-$A145+1)*12-Inputs!$E$8&lt;=0,1,IF(Inputs!$E$8&lt;=(V$112-$A145)*12,0,MOD(Inputs!$E$8,12)/12))))</f>
        <v>0</v>
      </c>
      <c r="W145" s="158">
        <f ca="1">IF($A145&gt;W$112,0,IF($A145=W$112,OFFSET(Inputs!$B$30,0,W$112-1),OFFSET(Inputs!$B$30,0,$A145-1)*IF((W$112-$A145+1)*12-Inputs!$E$8&lt;=0,1,IF(Inputs!$E$8&lt;=(W$112-$A145)*12,0,MOD(Inputs!$E$8,12)/12))))</f>
        <v>0</v>
      </c>
      <c r="X145" s="158">
        <f ca="1">IF($A145&gt;X$112,0,IF($A145=X$112,OFFSET(Inputs!$B$30,0,X$112-1),OFFSET(Inputs!$B$30,0,$A145-1)*IF((X$112-$A145+1)*12-Inputs!$E$8&lt;=0,1,IF(Inputs!$E$8&lt;=(X$112-$A145)*12,0,MOD(Inputs!$E$8,12)/12))))</f>
        <v>0</v>
      </c>
      <c r="Y145" s="158">
        <f ca="1">IF($A145&gt;Y$112,0,IF($A145=Y$112,OFFSET(Inputs!$B$30,0,Y$112-1),OFFSET(Inputs!$B$30,0,$A145-1)*IF((Y$112-$A145+1)*12-Inputs!$E$8&lt;=0,1,IF(Inputs!$E$8&lt;=(Y$112-$A145)*12,0,MOD(Inputs!$E$8,12)/12))))</f>
        <v>0</v>
      </c>
      <c r="Z145" s="158">
        <f ca="1">IF($A145&gt;Z$112,0,IF($A145=Z$112,OFFSET(Inputs!$B$30,0,Z$112-1),OFFSET(Inputs!$B$30,0,$A145-1)*IF((Z$112-$A145+1)*12-Inputs!$E$8&lt;=0,1,IF(Inputs!$E$8&lt;=(Z$112-$A145)*12,0,MOD(Inputs!$E$8,12)/12))))</f>
        <v>0</v>
      </c>
      <c r="AA145" s="158">
        <f ca="1">IF($A145&gt;AA$112,0,IF($A145=AA$112,OFFSET(Inputs!$B$30,0,AA$112-1),OFFSET(Inputs!$B$30,0,$A145-1)*IF((AA$112-$A145+1)*12-Inputs!$E$8&lt;=0,1,IF(Inputs!$E$8&lt;=(AA$112-$A145)*12,0,MOD(Inputs!$E$8,12)/12))))</f>
        <v>0</v>
      </c>
      <c r="AB145" s="158">
        <f ca="1">IF($A145&gt;AB$112,0,IF($A145=AB$112,OFFSET(Inputs!$B$30,0,AB$112-1),OFFSET(Inputs!$B$30,0,$A145-1)*IF((AB$112-$A145+1)*12-Inputs!$E$8&lt;=0,1,IF(Inputs!$E$8&lt;=(AB$112-$A145)*12,0,MOD(Inputs!$E$8,12)/12))))</f>
        <v>0</v>
      </c>
      <c r="AC145" s="158">
        <f ca="1">IF($A145&gt;AC$112,0,IF($A145=AC$112,OFFSET(Inputs!$B$30,0,AC$112-1),OFFSET(Inputs!$B$30,0,$A145-1)*IF((AC$112-$A145+1)*12-Inputs!$E$8&lt;=0,1,IF(Inputs!$E$8&lt;=(AC$112-$A145)*12,0,MOD(Inputs!$E$8,12)/12))))</f>
        <v>0</v>
      </c>
      <c r="AD145" s="158">
        <f ca="1">IF($A145&gt;AD$112,0,IF($A145=AD$112,OFFSET(Inputs!$B$30,0,AD$112-1),OFFSET(Inputs!$B$30,0,$A145-1)*IF((AD$112-$A145+1)*12-Inputs!$E$8&lt;=0,1,IF(Inputs!$E$8&lt;=(AD$112-$A145)*12,0,MOD(Inputs!$E$8,12)/12))))</f>
        <v>0</v>
      </c>
      <c r="AE145" s="158">
        <f ca="1">IF($A145&gt;AE$112,0,IF($A145=AE$112,OFFSET(Inputs!$B$30,0,AE$112-1),OFFSET(Inputs!$B$30,0,$A145-1)*IF((AE$112-$A145+1)*12-Inputs!$E$8&lt;=0,1,IF(Inputs!$E$8&lt;=(AE$112-$A145)*12,0,MOD(Inputs!$E$8,12)/12))))</f>
        <v>0</v>
      </c>
      <c r="AF145" s="158">
        <f ca="1">IF($A145&gt;AF$112,0,IF($A145=AF$112,OFFSET(Inputs!$B$30,0,AF$112-1),OFFSET(Inputs!$B$30,0,$A145-1)*IF((AF$112-$A145+1)*12-Inputs!$E$8&lt;=0,1,IF(Inputs!$E$8&lt;=(AF$112-$A145)*12,0,MOD(Inputs!$E$8,12)/12))))</f>
        <v>0</v>
      </c>
      <c r="AG145" s="158">
        <f ca="1">IF($A145&gt;AG$112,0,IF($A145=AG$112,OFFSET(Inputs!$B$30,0,AG$112-1),OFFSET(Inputs!$B$30,0,$A145-1)*IF((AG$112-$A145+1)*12-Inputs!$E$8&lt;=0,1,IF(Inputs!$E$8&lt;=(AG$112-$A145)*12,0,MOD(Inputs!$E$8,12)/12))))</f>
        <v>0</v>
      </c>
      <c r="AH145" s="158">
        <f ca="1">IF($A145&gt;AH$112,0,IF($A145=AH$112,OFFSET(Inputs!$B$30,0,AH$112-1),OFFSET(Inputs!$B$30,0,$A145-1)*IF((AH$112-$A145+1)*12-Inputs!$E$8&lt;=0,1,IF(Inputs!$E$8&lt;=(AH$112-$A145)*12,0,MOD(Inputs!$E$8,12)/12))))</f>
        <v>0</v>
      </c>
      <c r="AI145" s="158">
        <f ca="1">IF($A145&gt;AI$112,0,IF($A145=AI$112,OFFSET(Inputs!$B$30,0,AI$112-1),OFFSET(Inputs!$B$30,0,$A145-1)*IF((AI$112-$A145+1)*12-Inputs!$E$8&lt;=0,1,IF(Inputs!$E$8&lt;=(AI$112-$A145)*12,0,MOD(Inputs!$E$8,12)/12))))</f>
        <v>0</v>
      </c>
      <c r="AJ145" s="158">
        <f ca="1">IF($A145&gt;AJ$112,0,IF($A145=AJ$112,OFFSET(Inputs!$B$30,0,AJ$112-1),OFFSET(Inputs!$B$30,0,$A145-1)*IF((AJ$112-$A145+1)*12-Inputs!$E$8&lt;=0,1,IF(Inputs!$E$8&lt;=(AJ$112-$A145)*12,0,MOD(Inputs!$E$8,12)/12))))</f>
        <v>0</v>
      </c>
      <c r="AK145" s="158">
        <f ca="1">IF($A145&gt;AK$112,0,IF($A145=AK$112,OFFSET(Inputs!$B$30,0,AK$112-1),OFFSET(Inputs!$B$30,0,$A145-1)*IF((AK$112-$A145+1)*12-Inputs!$E$8&lt;=0,1,IF(Inputs!$E$8&lt;=(AK$112-$A145)*12,0,MOD(Inputs!$E$8,12)/12))))</f>
        <v>0</v>
      </c>
      <c r="AL145" s="158">
        <f ca="1">IF($A145&gt;AL$112,0,IF($A145=AL$112,OFFSET(Inputs!$B$30,0,AL$112-1),OFFSET(Inputs!$B$30,0,$A145-1)*IF((AL$112-$A145+1)*12-Inputs!$E$8&lt;=0,1,IF(Inputs!$E$8&lt;=(AL$112-$A145)*12,0,MOD(Inputs!$E$8,12)/12))))</f>
        <v>0</v>
      </c>
      <c r="AM145" s="158">
        <f ca="1">IF($A145&gt;AM$112,0,IF($A145=AM$112,OFFSET(Inputs!$B$30,0,AM$112-1),OFFSET(Inputs!$B$30,0,$A145-1)*IF((AM$112-$A145+1)*12-Inputs!$E$8&lt;=0,1,IF(Inputs!$E$8&lt;=(AM$112-$A145)*12,0,MOD(Inputs!$E$8,12)/12))))</f>
        <v>0</v>
      </c>
      <c r="AN145" s="158">
        <f ca="1">IF($A145&gt;AN$112,0,IF($A145=AN$112,OFFSET(Inputs!$B$30,0,AN$112-1),OFFSET(Inputs!$B$30,0,$A145-1)*IF((AN$112-$A145+1)*12-Inputs!$E$8&lt;=0,1,IF(Inputs!$E$8&lt;=(AN$112-$A145)*12,0,MOD(Inputs!$E$8,12)/12))))</f>
        <v>0</v>
      </c>
      <c r="AO145" s="158">
        <f ca="1">IF($A145&gt;AO$112,0,IF($A145=AO$112,OFFSET(Inputs!$B$30,0,AO$112-1),OFFSET(Inputs!$B$30,0,$A145-1)*IF((AO$112-$A145+1)*12-Inputs!$E$8&lt;=0,1,IF(Inputs!$E$8&lt;=(AO$112-$A145)*12,0,MOD(Inputs!$E$8,12)/12))))</f>
        <v>0</v>
      </c>
      <c r="AP145" s="158">
        <f ca="1">IF($A145&gt;AP$112,0,IF($A145=AP$112,OFFSET(Inputs!$B$30,0,AP$112-1),OFFSET(Inputs!$B$30,0,$A145-1)*IF((AP$112-$A145+1)*12-Inputs!$E$8&lt;=0,1,IF(Inputs!$E$8&lt;=(AP$112-$A145)*12,0,MOD(Inputs!$E$8,12)/12))))</f>
        <v>0</v>
      </c>
      <c r="AQ145" s="158">
        <f ca="1">IF($A145&gt;AQ$112,0,IF($A145=AQ$112,OFFSET(Inputs!$B$30,0,AQ$112-1),OFFSET(Inputs!$B$30,0,$A145-1)*IF((AQ$112-$A145+1)*12-Inputs!$E$8&lt;=0,1,IF(Inputs!$E$8&lt;=(AQ$112-$A145)*12,0,MOD(Inputs!$E$8,12)/12))))</f>
        <v>0</v>
      </c>
      <c r="AR145" s="158">
        <f ca="1">IF($A145&gt;AR$112,0,IF($A145=AR$112,OFFSET(Inputs!$B$30,0,AR$112-1),OFFSET(Inputs!$B$30,0,$A145-1)*IF((AR$112-$A145+1)*12-Inputs!$E$8&lt;=0,1,IF(Inputs!$E$8&lt;=(AR$112-$A145)*12,0,MOD(Inputs!$E$8,12)/12))))</f>
        <v>0</v>
      </c>
      <c r="AS145" s="158">
        <f ca="1">IF($A145&gt;AS$112,0,IF($A145=AS$112,OFFSET(Inputs!$B$30,0,AS$112-1),OFFSET(Inputs!$B$30,0,$A145-1)*IF((AS$112-$A145+1)*12-Inputs!$E$8&lt;=0,1,IF(Inputs!$E$8&lt;=(AS$112-$A145)*12,0,MOD(Inputs!$E$8,12)/12))))</f>
        <v>0</v>
      </c>
      <c r="AT145" s="158">
        <f ca="1">IF($A145&gt;AT$112,0,IF($A145=AT$112,OFFSET(Inputs!$B$30,0,AT$112-1),OFFSET(Inputs!$B$30,0,$A145-1)*IF((AT$112-$A145+1)*12-Inputs!$E$8&lt;=0,1,IF(Inputs!$E$8&lt;=(AT$112-$A145)*12,0,MOD(Inputs!$E$8,12)/12))))</f>
        <v>0</v>
      </c>
      <c r="AU145" s="158">
        <f ca="1">IF($A145&gt;AU$112,0,IF($A145=AU$112,OFFSET(Inputs!$B$30,0,AU$112-1),OFFSET(Inputs!$B$30,0,$A145-1)*IF((AU$112-$A145+1)*12-Inputs!$E$8&lt;=0,1,IF(Inputs!$E$8&lt;=(AU$112-$A145)*12,0,MOD(Inputs!$E$8,12)/12))))</f>
        <v>0</v>
      </c>
      <c r="AV145" s="158">
        <f ca="1">IF($A145&gt;AV$112,0,IF($A145=AV$112,OFFSET(Inputs!$B$30,0,AV$112-1),OFFSET(Inputs!$B$30,0,$A145-1)*IF((AV$112-$A145+1)*12-Inputs!$E$8&lt;=0,1,IF(Inputs!$E$8&lt;=(AV$112-$A145)*12,0,MOD(Inputs!$E$8,12)/12))))</f>
        <v>0</v>
      </c>
      <c r="AW145" s="158">
        <f ca="1">IF($A145&gt;AW$112,0,IF($A145=AW$112,OFFSET(Inputs!$B$30,0,AW$112-1),OFFSET(Inputs!$B$30,0,$A145-1)*IF((AW$112-$A145+1)*12-Inputs!$E$8&lt;=0,1,IF(Inputs!$E$8&lt;=(AW$112-$A145)*12,0,MOD(Inputs!$E$8,12)/12))))</f>
        <v>0</v>
      </c>
      <c r="AX145" s="158">
        <f ca="1">IF($A145&gt;AX$112,0,IF($A145=AX$112,OFFSET(Inputs!$B$30,0,AX$112-1),OFFSET(Inputs!$B$30,0,$A145-1)*IF((AX$112-$A145+1)*12-Inputs!$E$8&lt;=0,1,IF(Inputs!$E$8&lt;=(AX$112-$A145)*12,0,MOD(Inputs!$E$8,12)/12))))</f>
        <v>0</v>
      </c>
      <c r="AY145" s="158">
        <f ca="1">IF($A145&gt;AY$112,0,IF($A145=AY$112,OFFSET(Inputs!$B$30,0,AY$112-1),OFFSET(Inputs!$B$30,0,$A145-1)*IF((AY$112-$A145+1)*12-Inputs!$E$8&lt;=0,1,IF(Inputs!$E$8&lt;=(AY$112-$A145)*12,0,MOD(Inputs!$E$8,12)/12))))</f>
        <v>0</v>
      </c>
      <c r="AZ145" s="139"/>
      <c r="BA145" s="139"/>
    </row>
    <row r="146" spans="1:53" s="286" customFormat="1" outlineLevel="1">
      <c r="A146" s="886">
        <v>34</v>
      </c>
      <c r="B146" s="158">
        <f ca="1">IF($A146&gt;B$112,0,IF($A146=B$112,OFFSET(Inputs!$B$30,0,B$112-1),OFFSET(Inputs!$B$30,0,$A146-1)*IF((B$112-$A146+1)*12-Inputs!$E$8&lt;=0,1,IF(Inputs!$E$8&lt;=(B$112-$A146)*12,0,MOD(Inputs!$E$8,12)/12))))</f>
        <v>0</v>
      </c>
      <c r="C146" s="158">
        <f ca="1">IF($A146&gt;C$112,0,IF($A146=C$112,OFFSET(Inputs!$B$30,0,C$112-1),OFFSET(Inputs!$B$30,0,$A146-1)*IF((C$112-$A146+1)*12-Inputs!$E$8&lt;=0,1,IF(Inputs!$E$8&lt;=(C$112-$A146)*12,0,MOD(Inputs!$E$8,12)/12))))</f>
        <v>0</v>
      </c>
      <c r="D146" s="158">
        <f ca="1">IF($A146&gt;D$112,0,IF($A146=D$112,OFFSET(Inputs!$B$30,0,D$112-1),OFFSET(Inputs!$B$30,0,$A146-1)*IF((D$112-$A146+1)*12-Inputs!$E$8&lt;=0,1,IF(Inputs!$E$8&lt;=(D$112-$A146)*12,0,MOD(Inputs!$E$8,12)/12))))</f>
        <v>0</v>
      </c>
      <c r="E146" s="158">
        <f ca="1">IF($A146&gt;E$112,0,IF($A146=E$112,OFFSET(Inputs!$B$30,0,E$112-1),OFFSET(Inputs!$B$30,0,$A146-1)*IF((E$112-$A146+1)*12-Inputs!$E$8&lt;=0,1,IF(Inputs!$E$8&lt;=(E$112-$A146)*12,0,MOD(Inputs!$E$8,12)/12))))</f>
        <v>0</v>
      </c>
      <c r="F146" s="158">
        <f ca="1">IF($A146&gt;F$112,0,IF($A146=F$112,OFFSET(Inputs!$B$30,0,F$112-1),OFFSET(Inputs!$B$30,0,$A146-1)*IF((F$112-$A146+1)*12-Inputs!$E$8&lt;=0,1,IF(Inputs!$E$8&lt;=(F$112-$A146)*12,0,MOD(Inputs!$E$8,12)/12))))</f>
        <v>0</v>
      </c>
      <c r="G146" s="158">
        <f ca="1">IF($A146&gt;G$112,0,IF($A146=G$112,OFFSET(Inputs!$B$30,0,G$112-1),OFFSET(Inputs!$B$30,0,$A146-1)*IF((G$112-$A146+1)*12-Inputs!$E$8&lt;=0,1,IF(Inputs!$E$8&lt;=(G$112-$A146)*12,0,MOD(Inputs!$E$8,12)/12))))</f>
        <v>0</v>
      </c>
      <c r="H146" s="158">
        <f ca="1">IF($A146&gt;H$112,0,IF($A146=H$112,OFFSET(Inputs!$B$30,0,H$112-1),OFFSET(Inputs!$B$30,0,$A146-1)*IF((H$112-$A146+1)*12-Inputs!$E$8&lt;=0,1,IF(Inputs!$E$8&lt;=(H$112-$A146)*12,0,MOD(Inputs!$E$8,12)/12))))</f>
        <v>0</v>
      </c>
      <c r="I146" s="158">
        <f ca="1">IF($A146&gt;I$112,0,IF($A146=I$112,OFFSET(Inputs!$B$30,0,I$112-1),OFFSET(Inputs!$B$30,0,$A146-1)*IF((I$112-$A146+1)*12-Inputs!$E$8&lt;=0,1,IF(Inputs!$E$8&lt;=(I$112-$A146)*12,0,MOD(Inputs!$E$8,12)/12))))</f>
        <v>0</v>
      </c>
      <c r="J146" s="158">
        <f ca="1">IF($A146&gt;J$112,0,IF($A146=J$112,OFFSET(Inputs!$B$30,0,J$112-1),OFFSET(Inputs!$B$30,0,$A146-1)*IF((J$112-$A146+1)*12-Inputs!$E$8&lt;=0,1,IF(Inputs!$E$8&lt;=(J$112-$A146)*12,0,MOD(Inputs!$E$8,12)/12))))</f>
        <v>0</v>
      </c>
      <c r="K146" s="158">
        <f ca="1">IF($A146&gt;K$112,0,IF($A146=K$112,OFFSET(Inputs!$B$30,0,K$112-1),OFFSET(Inputs!$B$30,0,$A146-1)*IF((K$112-$A146+1)*12-Inputs!$E$8&lt;=0,1,IF(Inputs!$E$8&lt;=(K$112-$A146)*12,0,MOD(Inputs!$E$8,12)/12))))</f>
        <v>0</v>
      </c>
      <c r="L146" s="158">
        <f ca="1">IF($A146&gt;L$112,0,IF($A146=L$112,OFFSET(Inputs!$B$30,0,L$112-1),OFFSET(Inputs!$B$30,0,$A146-1)*IF((L$112-$A146+1)*12-Inputs!$E$8&lt;=0,1,IF(Inputs!$E$8&lt;=(L$112-$A146)*12,0,MOD(Inputs!$E$8,12)/12))))</f>
        <v>0</v>
      </c>
      <c r="M146" s="158">
        <f ca="1">IF($A146&gt;M$112,0,IF($A146=M$112,OFFSET(Inputs!$B$30,0,M$112-1),OFFSET(Inputs!$B$30,0,$A146-1)*IF((M$112-$A146+1)*12-Inputs!$E$8&lt;=0,1,IF(Inputs!$E$8&lt;=(M$112-$A146)*12,0,MOD(Inputs!$E$8,12)/12))))</f>
        <v>0</v>
      </c>
      <c r="N146" s="158">
        <f ca="1">IF($A146&gt;N$112,0,IF($A146=N$112,OFFSET(Inputs!$B$30,0,N$112-1),OFFSET(Inputs!$B$30,0,$A146-1)*IF((N$112-$A146+1)*12-Inputs!$E$8&lt;=0,1,IF(Inputs!$E$8&lt;=(N$112-$A146)*12,0,MOD(Inputs!$E$8,12)/12))))</f>
        <v>0</v>
      </c>
      <c r="O146" s="158">
        <f ca="1">IF($A146&gt;O$112,0,IF($A146=O$112,OFFSET(Inputs!$B$30,0,O$112-1),OFFSET(Inputs!$B$30,0,$A146-1)*IF((O$112-$A146+1)*12-Inputs!$E$8&lt;=0,1,IF(Inputs!$E$8&lt;=(O$112-$A146)*12,0,MOD(Inputs!$E$8,12)/12))))</f>
        <v>0</v>
      </c>
      <c r="P146" s="158">
        <f ca="1">IF($A146&gt;P$112,0,IF($A146=P$112,OFFSET(Inputs!$B$30,0,P$112-1),OFFSET(Inputs!$B$30,0,$A146-1)*IF((P$112-$A146+1)*12-Inputs!$E$8&lt;=0,1,IF(Inputs!$E$8&lt;=(P$112-$A146)*12,0,MOD(Inputs!$E$8,12)/12))))</f>
        <v>0</v>
      </c>
      <c r="Q146" s="158">
        <f ca="1">IF($A146&gt;Q$112,0,IF($A146=Q$112,OFFSET(Inputs!$B$30,0,Q$112-1),OFFSET(Inputs!$B$30,0,$A146-1)*IF((Q$112-$A146+1)*12-Inputs!$E$8&lt;=0,1,IF(Inputs!$E$8&lt;=(Q$112-$A146)*12,0,MOD(Inputs!$E$8,12)/12))))</f>
        <v>0</v>
      </c>
      <c r="R146" s="158">
        <f ca="1">IF($A146&gt;R$112,0,IF($A146=R$112,OFFSET(Inputs!$B$30,0,R$112-1),OFFSET(Inputs!$B$30,0,$A146-1)*IF((R$112-$A146+1)*12-Inputs!$E$8&lt;=0,1,IF(Inputs!$E$8&lt;=(R$112-$A146)*12,0,MOD(Inputs!$E$8,12)/12))))</f>
        <v>0</v>
      </c>
      <c r="S146" s="158">
        <f ca="1">IF($A146&gt;S$112,0,IF($A146=S$112,OFFSET(Inputs!$B$30,0,S$112-1),OFFSET(Inputs!$B$30,0,$A146-1)*IF((S$112-$A146+1)*12-Inputs!$E$8&lt;=0,1,IF(Inputs!$E$8&lt;=(S$112-$A146)*12,0,MOD(Inputs!$E$8,12)/12))))</f>
        <v>0</v>
      </c>
      <c r="T146" s="158">
        <f ca="1">IF($A146&gt;T$112,0,IF($A146=T$112,OFFSET(Inputs!$B$30,0,T$112-1),OFFSET(Inputs!$B$30,0,$A146-1)*IF((T$112-$A146+1)*12-Inputs!$E$8&lt;=0,1,IF(Inputs!$E$8&lt;=(T$112-$A146)*12,0,MOD(Inputs!$E$8,12)/12))))</f>
        <v>0</v>
      </c>
      <c r="U146" s="158">
        <f ca="1">IF($A146&gt;U$112,0,IF($A146=U$112,OFFSET(Inputs!$B$30,0,U$112-1),OFFSET(Inputs!$B$30,0,$A146-1)*IF((U$112-$A146+1)*12-Inputs!$E$8&lt;=0,1,IF(Inputs!$E$8&lt;=(U$112-$A146)*12,0,MOD(Inputs!$E$8,12)/12))))</f>
        <v>0</v>
      </c>
      <c r="V146" s="158">
        <f ca="1">IF($A146&gt;V$112,0,IF($A146=V$112,OFFSET(Inputs!$B$30,0,V$112-1),OFFSET(Inputs!$B$30,0,$A146-1)*IF((V$112-$A146+1)*12-Inputs!$E$8&lt;=0,1,IF(Inputs!$E$8&lt;=(V$112-$A146)*12,0,MOD(Inputs!$E$8,12)/12))))</f>
        <v>0</v>
      </c>
      <c r="W146" s="158">
        <f ca="1">IF($A146&gt;W$112,0,IF($A146=W$112,OFFSET(Inputs!$B$30,0,W$112-1),OFFSET(Inputs!$B$30,0,$A146-1)*IF((W$112-$A146+1)*12-Inputs!$E$8&lt;=0,1,IF(Inputs!$E$8&lt;=(W$112-$A146)*12,0,MOD(Inputs!$E$8,12)/12))))</f>
        <v>0</v>
      </c>
      <c r="X146" s="158">
        <f ca="1">IF($A146&gt;X$112,0,IF($A146=X$112,OFFSET(Inputs!$B$30,0,X$112-1),OFFSET(Inputs!$B$30,0,$A146-1)*IF((X$112-$A146+1)*12-Inputs!$E$8&lt;=0,1,IF(Inputs!$E$8&lt;=(X$112-$A146)*12,0,MOD(Inputs!$E$8,12)/12))))</f>
        <v>0</v>
      </c>
      <c r="Y146" s="158">
        <f ca="1">IF($A146&gt;Y$112,0,IF($A146=Y$112,OFFSET(Inputs!$B$30,0,Y$112-1),OFFSET(Inputs!$B$30,0,$A146-1)*IF((Y$112-$A146+1)*12-Inputs!$E$8&lt;=0,1,IF(Inputs!$E$8&lt;=(Y$112-$A146)*12,0,MOD(Inputs!$E$8,12)/12))))</f>
        <v>0</v>
      </c>
      <c r="Z146" s="158">
        <f ca="1">IF($A146&gt;Z$112,0,IF($A146=Z$112,OFFSET(Inputs!$B$30,0,Z$112-1),OFFSET(Inputs!$B$30,0,$A146-1)*IF((Z$112-$A146+1)*12-Inputs!$E$8&lt;=0,1,IF(Inputs!$E$8&lt;=(Z$112-$A146)*12,0,MOD(Inputs!$E$8,12)/12))))</f>
        <v>0</v>
      </c>
      <c r="AA146" s="158">
        <f ca="1">IF($A146&gt;AA$112,0,IF($A146=AA$112,OFFSET(Inputs!$B$30,0,AA$112-1),OFFSET(Inputs!$B$30,0,$A146-1)*IF((AA$112-$A146+1)*12-Inputs!$E$8&lt;=0,1,IF(Inputs!$E$8&lt;=(AA$112-$A146)*12,0,MOD(Inputs!$E$8,12)/12))))</f>
        <v>0</v>
      </c>
      <c r="AB146" s="158">
        <f ca="1">IF($A146&gt;AB$112,0,IF($A146=AB$112,OFFSET(Inputs!$B$30,0,AB$112-1),OFFSET(Inputs!$B$30,0,$A146-1)*IF((AB$112-$A146+1)*12-Inputs!$E$8&lt;=0,1,IF(Inputs!$E$8&lt;=(AB$112-$A146)*12,0,MOD(Inputs!$E$8,12)/12))))</f>
        <v>0</v>
      </c>
      <c r="AC146" s="158">
        <f ca="1">IF($A146&gt;AC$112,0,IF($A146=AC$112,OFFSET(Inputs!$B$30,0,AC$112-1),OFFSET(Inputs!$B$30,0,$A146-1)*IF((AC$112-$A146+1)*12-Inputs!$E$8&lt;=0,1,IF(Inputs!$E$8&lt;=(AC$112-$A146)*12,0,MOD(Inputs!$E$8,12)/12))))</f>
        <v>0</v>
      </c>
      <c r="AD146" s="158">
        <f ca="1">IF($A146&gt;AD$112,0,IF($A146=AD$112,OFFSET(Inputs!$B$30,0,AD$112-1),OFFSET(Inputs!$B$30,0,$A146-1)*IF((AD$112-$A146+1)*12-Inputs!$E$8&lt;=0,1,IF(Inputs!$E$8&lt;=(AD$112-$A146)*12,0,MOD(Inputs!$E$8,12)/12))))</f>
        <v>0</v>
      </c>
      <c r="AE146" s="158">
        <f ca="1">IF($A146&gt;AE$112,0,IF($A146=AE$112,OFFSET(Inputs!$B$30,0,AE$112-1),OFFSET(Inputs!$B$30,0,$A146-1)*IF((AE$112-$A146+1)*12-Inputs!$E$8&lt;=0,1,IF(Inputs!$E$8&lt;=(AE$112-$A146)*12,0,MOD(Inputs!$E$8,12)/12))))</f>
        <v>0</v>
      </c>
      <c r="AF146" s="158">
        <f ca="1">IF($A146&gt;AF$112,0,IF($A146=AF$112,OFFSET(Inputs!$B$30,0,AF$112-1),OFFSET(Inputs!$B$30,0,$A146-1)*IF((AF$112-$A146+1)*12-Inputs!$E$8&lt;=0,1,IF(Inputs!$E$8&lt;=(AF$112-$A146)*12,0,MOD(Inputs!$E$8,12)/12))))</f>
        <v>0</v>
      </c>
      <c r="AG146" s="158">
        <f ca="1">IF($A146&gt;AG$112,0,IF($A146=AG$112,OFFSET(Inputs!$B$30,0,AG$112-1),OFFSET(Inputs!$B$30,0,$A146-1)*IF((AG$112-$A146+1)*12-Inputs!$E$8&lt;=0,1,IF(Inputs!$E$8&lt;=(AG$112-$A146)*12,0,MOD(Inputs!$E$8,12)/12))))</f>
        <v>0</v>
      </c>
      <c r="AH146" s="158">
        <f ca="1">IF($A146&gt;AH$112,0,IF($A146=AH$112,OFFSET(Inputs!$B$30,0,AH$112-1),OFFSET(Inputs!$B$30,0,$A146-1)*IF((AH$112-$A146+1)*12-Inputs!$E$8&lt;=0,1,IF(Inputs!$E$8&lt;=(AH$112-$A146)*12,0,MOD(Inputs!$E$8,12)/12))))</f>
        <v>0</v>
      </c>
      <c r="AI146" s="158">
        <f ca="1">IF($A146&gt;AI$112,0,IF($A146=AI$112,OFFSET(Inputs!$B$30,0,AI$112-1),OFFSET(Inputs!$B$30,0,$A146-1)*IF((AI$112-$A146+1)*12-Inputs!$E$8&lt;=0,1,IF(Inputs!$E$8&lt;=(AI$112-$A146)*12,0,MOD(Inputs!$E$8,12)/12))))</f>
        <v>0</v>
      </c>
      <c r="AJ146" s="158">
        <f ca="1">IF($A146&gt;AJ$112,0,IF($A146=AJ$112,OFFSET(Inputs!$B$30,0,AJ$112-1),OFFSET(Inputs!$B$30,0,$A146-1)*IF((AJ$112-$A146+1)*12-Inputs!$E$8&lt;=0,1,IF(Inputs!$E$8&lt;=(AJ$112-$A146)*12,0,MOD(Inputs!$E$8,12)/12))))</f>
        <v>0</v>
      </c>
      <c r="AK146" s="158">
        <f ca="1">IF($A146&gt;AK$112,0,IF($A146=AK$112,OFFSET(Inputs!$B$30,0,AK$112-1),OFFSET(Inputs!$B$30,0,$A146-1)*IF((AK$112-$A146+1)*12-Inputs!$E$8&lt;=0,1,IF(Inputs!$E$8&lt;=(AK$112-$A146)*12,0,MOD(Inputs!$E$8,12)/12))))</f>
        <v>0</v>
      </c>
      <c r="AL146" s="158">
        <f ca="1">IF($A146&gt;AL$112,0,IF($A146=AL$112,OFFSET(Inputs!$B$30,0,AL$112-1),OFFSET(Inputs!$B$30,0,$A146-1)*IF((AL$112-$A146+1)*12-Inputs!$E$8&lt;=0,1,IF(Inputs!$E$8&lt;=(AL$112-$A146)*12,0,MOD(Inputs!$E$8,12)/12))))</f>
        <v>0</v>
      </c>
      <c r="AM146" s="158">
        <f ca="1">IF($A146&gt;AM$112,0,IF($A146=AM$112,OFFSET(Inputs!$B$30,0,AM$112-1),OFFSET(Inputs!$B$30,0,$A146-1)*IF((AM$112-$A146+1)*12-Inputs!$E$8&lt;=0,1,IF(Inputs!$E$8&lt;=(AM$112-$A146)*12,0,MOD(Inputs!$E$8,12)/12))))</f>
        <v>0</v>
      </c>
      <c r="AN146" s="158">
        <f ca="1">IF($A146&gt;AN$112,0,IF($A146=AN$112,OFFSET(Inputs!$B$30,0,AN$112-1),OFFSET(Inputs!$B$30,0,$A146-1)*IF((AN$112-$A146+1)*12-Inputs!$E$8&lt;=0,1,IF(Inputs!$E$8&lt;=(AN$112-$A146)*12,0,MOD(Inputs!$E$8,12)/12))))</f>
        <v>0</v>
      </c>
      <c r="AO146" s="158">
        <f ca="1">IF($A146&gt;AO$112,0,IF($A146=AO$112,OFFSET(Inputs!$B$30,0,AO$112-1),OFFSET(Inputs!$B$30,0,$A146-1)*IF((AO$112-$A146+1)*12-Inputs!$E$8&lt;=0,1,IF(Inputs!$E$8&lt;=(AO$112-$A146)*12,0,MOD(Inputs!$E$8,12)/12))))</f>
        <v>0</v>
      </c>
      <c r="AP146" s="158">
        <f ca="1">IF($A146&gt;AP$112,0,IF($A146=AP$112,OFFSET(Inputs!$B$30,0,AP$112-1),OFFSET(Inputs!$B$30,0,$A146-1)*IF((AP$112-$A146+1)*12-Inputs!$E$8&lt;=0,1,IF(Inputs!$E$8&lt;=(AP$112-$A146)*12,0,MOD(Inputs!$E$8,12)/12))))</f>
        <v>0</v>
      </c>
      <c r="AQ146" s="158">
        <f ca="1">IF($A146&gt;AQ$112,0,IF($A146=AQ$112,OFFSET(Inputs!$B$30,0,AQ$112-1),OFFSET(Inputs!$B$30,0,$A146-1)*IF((AQ$112-$A146+1)*12-Inputs!$E$8&lt;=0,1,IF(Inputs!$E$8&lt;=(AQ$112-$A146)*12,0,MOD(Inputs!$E$8,12)/12))))</f>
        <v>0</v>
      </c>
      <c r="AR146" s="158">
        <f ca="1">IF($A146&gt;AR$112,0,IF($A146=AR$112,OFFSET(Inputs!$B$30,0,AR$112-1),OFFSET(Inputs!$B$30,0,$A146-1)*IF((AR$112-$A146+1)*12-Inputs!$E$8&lt;=0,1,IF(Inputs!$E$8&lt;=(AR$112-$A146)*12,0,MOD(Inputs!$E$8,12)/12))))</f>
        <v>0</v>
      </c>
      <c r="AS146" s="158">
        <f ca="1">IF($A146&gt;AS$112,0,IF($A146=AS$112,OFFSET(Inputs!$B$30,0,AS$112-1),OFFSET(Inputs!$B$30,0,$A146-1)*IF((AS$112-$A146+1)*12-Inputs!$E$8&lt;=0,1,IF(Inputs!$E$8&lt;=(AS$112-$A146)*12,0,MOD(Inputs!$E$8,12)/12))))</f>
        <v>0</v>
      </c>
      <c r="AT146" s="158">
        <f ca="1">IF($A146&gt;AT$112,0,IF($A146=AT$112,OFFSET(Inputs!$B$30,0,AT$112-1),OFFSET(Inputs!$B$30,0,$A146-1)*IF((AT$112-$A146+1)*12-Inputs!$E$8&lt;=0,1,IF(Inputs!$E$8&lt;=(AT$112-$A146)*12,0,MOD(Inputs!$E$8,12)/12))))</f>
        <v>0</v>
      </c>
      <c r="AU146" s="158">
        <f ca="1">IF($A146&gt;AU$112,0,IF($A146=AU$112,OFFSET(Inputs!$B$30,0,AU$112-1),OFFSET(Inputs!$B$30,0,$A146-1)*IF((AU$112-$A146+1)*12-Inputs!$E$8&lt;=0,1,IF(Inputs!$E$8&lt;=(AU$112-$A146)*12,0,MOD(Inputs!$E$8,12)/12))))</f>
        <v>0</v>
      </c>
      <c r="AV146" s="158">
        <f ca="1">IF($A146&gt;AV$112,0,IF($A146=AV$112,OFFSET(Inputs!$B$30,0,AV$112-1),OFFSET(Inputs!$B$30,0,$A146-1)*IF((AV$112-$A146+1)*12-Inputs!$E$8&lt;=0,1,IF(Inputs!$E$8&lt;=(AV$112-$A146)*12,0,MOD(Inputs!$E$8,12)/12))))</f>
        <v>0</v>
      </c>
      <c r="AW146" s="158">
        <f ca="1">IF($A146&gt;AW$112,0,IF($A146=AW$112,OFFSET(Inputs!$B$30,0,AW$112-1),OFFSET(Inputs!$B$30,0,$A146-1)*IF((AW$112-$A146+1)*12-Inputs!$E$8&lt;=0,1,IF(Inputs!$E$8&lt;=(AW$112-$A146)*12,0,MOD(Inputs!$E$8,12)/12))))</f>
        <v>0</v>
      </c>
      <c r="AX146" s="158">
        <f ca="1">IF($A146&gt;AX$112,0,IF($A146=AX$112,OFFSET(Inputs!$B$30,0,AX$112-1),OFFSET(Inputs!$B$30,0,$A146-1)*IF((AX$112-$A146+1)*12-Inputs!$E$8&lt;=0,1,IF(Inputs!$E$8&lt;=(AX$112-$A146)*12,0,MOD(Inputs!$E$8,12)/12))))</f>
        <v>0</v>
      </c>
      <c r="AY146" s="158">
        <f ca="1">IF($A146&gt;AY$112,0,IF($A146=AY$112,OFFSET(Inputs!$B$30,0,AY$112-1),OFFSET(Inputs!$B$30,0,$A146-1)*IF((AY$112-$A146+1)*12-Inputs!$E$8&lt;=0,1,IF(Inputs!$E$8&lt;=(AY$112-$A146)*12,0,MOD(Inputs!$E$8,12)/12))))</f>
        <v>0</v>
      </c>
      <c r="AZ146" s="139"/>
      <c r="BA146" s="139"/>
    </row>
    <row r="147" spans="1:53" s="286" customFormat="1" outlineLevel="1">
      <c r="A147" s="886">
        <v>35</v>
      </c>
      <c r="B147" s="158">
        <f ca="1">IF($A147&gt;B$112,0,IF($A147=B$112,OFFSET(Inputs!$B$30,0,B$112-1),OFFSET(Inputs!$B$30,0,$A147-1)*IF((B$112-$A147+1)*12-Inputs!$E$8&lt;=0,1,IF(Inputs!$E$8&lt;=(B$112-$A147)*12,0,MOD(Inputs!$E$8,12)/12))))</f>
        <v>0</v>
      </c>
      <c r="C147" s="158">
        <f ca="1">IF($A147&gt;C$112,0,IF($A147=C$112,OFFSET(Inputs!$B$30,0,C$112-1),OFFSET(Inputs!$B$30,0,$A147-1)*IF((C$112-$A147+1)*12-Inputs!$E$8&lt;=0,1,IF(Inputs!$E$8&lt;=(C$112-$A147)*12,0,MOD(Inputs!$E$8,12)/12))))</f>
        <v>0</v>
      </c>
      <c r="D147" s="158">
        <f ca="1">IF($A147&gt;D$112,0,IF($A147=D$112,OFFSET(Inputs!$B$30,0,D$112-1),OFFSET(Inputs!$B$30,0,$A147-1)*IF((D$112-$A147+1)*12-Inputs!$E$8&lt;=0,1,IF(Inputs!$E$8&lt;=(D$112-$A147)*12,0,MOD(Inputs!$E$8,12)/12))))</f>
        <v>0</v>
      </c>
      <c r="E147" s="158">
        <f ca="1">IF($A147&gt;E$112,0,IF($A147=E$112,OFFSET(Inputs!$B$30,0,E$112-1),OFFSET(Inputs!$B$30,0,$A147-1)*IF((E$112-$A147+1)*12-Inputs!$E$8&lt;=0,1,IF(Inputs!$E$8&lt;=(E$112-$A147)*12,0,MOD(Inputs!$E$8,12)/12))))</f>
        <v>0</v>
      </c>
      <c r="F147" s="158">
        <f ca="1">IF($A147&gt;F$112,0,IF($A147=F$112,OFFSET(Inputs!$B$30,0,F$112-1),OFFSET(Inputs!$B$30,0,$A147-1)*IF((F$112-$A147+1)*12-Inputs!$E$8&lt;=0,1,IF(Inputs!$E$8&lt;=(F$112-$A147)*12,0,MOD(Inputs!$E$8,12)/12))))</f>
        <v>0</v>
      </c>
      <c r="G147" s="158">
        <f ca="1">IF($A147&gt;G$112,0,IF($A147=G$112,OFFSET(Inputs!$B$30,0,G$112-1),OFFSET(Inputs!$B$30,0,$A147-1)*IF((G$112-$A147+1)*12-Inputs!$E$8&lt;=0,1,IF(Inputs!$E$8&lt;=(G$112-$A147)*12,0,MOD(Inputs!$E$8,12)/12))))</f>
        <v>0</v>
      </c>
      <c r="H147" s="158">
        <f ca="1">IF($A147&gt;H$112,0,IF($A147=H$112,OFFSET(Inputs!$B$30,0,H$112-1),OFFSET(Inputs!$B$30,0,$A147-1)*IF((H$112-$A147+1)*12-Inputs!$E$8&lt;=0,1,IF(Inputs!$E$8&lt;=(H$112-$A147)*12,0,MOD(Inputs!$E$8,12)/12))))</f>
        <v>0</v>
      </c>
      <c r="I147" s="158">
        <f ca="1">IF($A147&gt;I$112,0,IF($A147=I$112,OFFSET(Inputs!$B$30,0,I$112-1),OFFSET(Inputs!$B$30,0,$A147-1)*IF((I$112-$A147+1)*12-Inputs!$E$8&lt;=0,1,IF(Inputs!$E$8&lt;=(I$112-$A147)*12,0,MOD(Inputs!$E$8,12)/12))))</f>
        <v>0</v>
      </c>
      <c r="J147" s="158">
        <f ca="1">IF($A147&gt;J$112,0,IF($A147=J$112,OFFSET(Inputs!$B$30,0,J$112-1),OFFSET(Inputs!$B$30,0,$A147-1)*IF((J$112-$A147+1)*12-Inputs!$E$8&lt;=0,1,IF(Inputs!$E$8&lt;=(J$112-$A147)*12,0,MOD(Inputs!$E$8,12)/12))))</f>
        <v>0</v>
      </c>
      <c r="K147" s="158">
        <f ca="1">IF($A147&gt;K$112,0,IF($A147=K$112,OFFSET(Inputs!$B$30,0,K$112-1),OFFSET(Inputs!$B$30,0,$A147-1)*IF((K$112-$A147+1)*12-Inputs!$E$8&lt;=0,1,IF(Inputs!$E$8&lt;=(K$112-$A147)*12,0,MOD(Inputs!$E$8,12)/12))))</f>
        <v>0</v>
      </c>
      <c r="L147" s="158">
        <f ca="1">IF($A147&gt;L$112,0,IF($A147=L$112,OFFSET(Inputs!$B$30,0,L$112-1),OFFSET(Inputs!$B$30,0,$A147-1)*IF((L$112-$A147+1)*12-Inputs!$E$8&lt;=0,1,IF(Inputs!$E$8&lt;=(L$112-$A147)*12,0,MOD(Inputs!$E$8,12)/12))))</f>
        <v>0</v>
      </c>
      <c r="M147" s="158">
        <f ca="1">IF($A147&gt;M$112,0,IF($A147=M$112,OFFSET(Inputs!$B$30,0,M$112-1),OFFSET(Inputs!$B$30,0,$A147-1)*IF((M$112-$A147+1)*12-Inputs!$E$8&lt;=0,1,IF(Inputs!$E$8&lt;=(M$112-$A147)*12,0,MOD(Inputs!$E$8,12)/12))))</f>
        <v>0</v>
      </c>
      <c r="N147" s="158">
        <f ca="1">IF($A147&gt;N$112,0,IF($A147=N$112,OFFSET(Inputs!$B$30,0,N$112-1),OFFSET(Inputs!$B$30,0,$A147-1)*IF((N$112-$A147+1)*12-Inputs!$E$8&lt;=0,1,IF(Inputs!$E$8&lt;=(N$112-$A147)*12,0,MOD(Inputs!$E$8,12)/12))))</f>
        <v>0</v>
      </c>
      <c r="O147" s="158">
        <f ca="1">IF($A147&gt;O$112,0,IF($A147=O$112,OFFSET(Inputs!$B$30,0,O$112-1),OFFSET(Inputs!$B$30,0,$A147-1)*IF((O$112-$A147+1)*12-Inputs!$E$8&lt;=0,1,IF(Inputs!$E$8&lt;=(O$112-$A147)*12,0,MOD(Inputs!$E$8,12)/12))))</f>
        <v>0</v>
      </c>
      <c r="P147" s="158">
        <f ca="1">IF($A147&gt;P$112,0,IF($A147=P$112,OFFSET(Inputs!$B$30,0,P$112-1),OFFSET(Inputs!$B$30,0,$A147-1)*IF((P$112-$A147+1)*12-Inputs!$E$8&lt;=0,1,IF(Inputs!$E$8&lt;=(P$112-$A147)*12,0,MOD(Inputs!$E$8,12)/12))))</f>
        <v>0</v>
      </c>
      <c r="Q147" s="158">
        <f ca="1">IF($A147&gt;Q$112,0,IF($A147=Q$112,OFFSET(Inputs!$B$30,0,Q$112-1),OFFSET(Inputs!$B$30,0,$A147-1)*IF((Q$112-$A147+1)*12-Inputs!$E$8&lt;=0,1,IF(Inputs!$E$8&lt;=(Q$112-$A147)*12,0,MOD(Inputs!$E$8,12)/12))))</f>
        <v>0</v>
      </c>
      <c r="R147" s="158">
        <f ca="1">IF($A147&gt;R$112,0,IF($A147=R$112,OFFSET(Inputs!$B$30,0,R$112-1),OFFSET(Inputs!$B$30,0,$A147-1)*IF((R$112-$A147+1)*12-Inputs!$E$8&lt;=0,1,IF(Inputs!$E$8&lt;=(R$112-$A147)*12,0,MOD(Inputs!$E$8,12)/12))))</f>
        <v>0</v>
      </c>
      <c r="S147" s="158">
        <f ca="1">IF($A147&gt;S$112,0,IF($A147=S$112,OFFSET(Inputs!$B$30,0,S$112-1),OFFSET(Inputs!$B$30,0,$A147-1)*IF((S$112-$A147+1)*12-Inputs!$E$8&lt;=0,1,IF(Inputs!$E$8&lt;=(S$112-$A147)*12,0,MOD(Inputs!$E$8,12)/12))))</f>
        <v>0</v>
      </c>
      <c r="T147" s="158">
        <f ca="1">IF($A147&gt;T$112,0,IF($A147=T$112,OFFSET(Inputs!$B$30,0,T$112-1),OFFSET(Inputs!$B$30,0,$A147-1)*IF((T$112-$A147+1)*12-Inputs!$E$8&lt;=0,1,IF(Inputs!$E$8&lt;=(T$112-$A147)*12,0,MOD(Inputs!$E$8,12)/12))))</f>
        <v>0</v>
      </c>
      <c r="U147" s="158">
        <f ca="1">IF($A147&gt;U$112,0,IF($A147=U$112,OFFSET(Inputs!$B$30,0,U$112-1),OFFSET(Inputs!$B$30,0,$A147-1)*IF((U$112-$A147+1)*12-Inputs!$E$8&lt;=0,1,IF(Inputs!$E$8&lt;=(U$112-$A147)*12,0,MOD(Inputs!$E$8,12)/12))))</f>
        <v>0</v>
      </c>
      <c r="V147" s="158">
        <f ca="1">IF($A147&gt;V$112,0,IF($A147=V$112,OFFSET(Inputs!$B$30,0,V$112-1),OFFSET(Inputs!$B$30,0,$A147-1)*IF((V$112-$A147+1)*12-Inputs!$E$8&lt;=0,1,IF(Inputs!$E$8&lt;=(V$112-$A147)*12,0,MOD(Inputs!$E$8,12)/12))))</f>
        <v>0</v>
      </c>
      <c r="W147" s="158">
        <f ca="1">IF($A147&gt;W$112,0,IF($A147=W$112,OFFSET(Inputs!$B$30,0,W$112-1),OFFSET(Inputs!$B$30,0,$A147-1)*IF((W$112-$A147+1)*12-Inputs!$E$8&lt;=0,1,IF(Inputs!$E$8&lt;=(W$112-$A147)*12,0,MOD(Inputs!$E$8,12)/12))))</f>
        <v>0</v>
      </c>
      <c r="X147" s="158">
        <f ca="1">IF($A147&gt;X$112,0,IF($A147=X$112,OFFSET(Inputs!$B$30,0,X$112-1),OFFSET(Inputs!$B$30,0,$A147-1)*IF((X$112-$A147+1)*12-Inputs!$E$8&lt;=0,1,IF(Inputs!$E$8&lt;=(X$112-$A147)*12,0,MOD(Inputs!$E$8,12)/12))))</f>
        <v>0</v>
      </c>
      <c r="Y147" s="158">
        <f ca="1">IF($A147&gt;Y$112,0,IF($A147=Y$112,OFFSET(Inputs!$B$30,0,Y$112-1),OFFSET(Inputs!$B$30,0,$A147-1)*IF((Y$112-$A147+1)*12-Inputs!$E$8&lt;=0,1,IF(Inputs!$E$8&lt;=(Y$112-$A147)*12,0,MOD(Inputs!$E$8,12)/12))))</f>
        <v>0</v>
      </c>
      <c r="Z147" s="158">
        <f ca="1">IF($A147&gt;Z$112,0,IF($A147=Z$112,OFFSET(Inputs!$B$30,0,Z$112-1),OFFSET(Inputs!$B$30,0,$A147-1)*IF((Z$112-$A147+1)*12-Inputs!$E$8&lt;=0,1,IF(Inputs!$E$8&lt;=(Z$112-$A147)*12,0,MOD(Inputs!$E$8,12)/12))))</f>
        <v>0</v>
      </c>
      <c r="AA147" s="158">
        <f ca="1">IF($A147&gt;AA$112,0,IF($A147=AA$112,OFFSET(Inputs!$B$30,0,AA$112-1),OFFSET(Inputs!$B$30,0,$A147-1)*IF((AA$112-$A147+1)*12-Inputs!$E$8&lt;=0,1,IF(Inputs!$E$8&lt;=(AA$112-$A147)*12,0,MOD(Inputs!$E$8,12)/12))))</f>
        <v>0</v>
      </c>
      <c r="AB147" s="158">
        <f ca="1">IF($A147&gt;AB$112,0,IF($A147=AB$112,OFFSET(Inputs!$B$30,0,AB$112-1),OFFSET(Inputs!$B$30,0,$A147-1)*IF((AB$112-$A147+1)*12-Inputs!$E$8&lt;=0,1,IF(Inputs!$E$8&lt;=(AB$112-$A147)*12,0,MOD(Inputs!$E$8,12)/12))))</f>
        <v>0</v>
      </c>
      <c r="AC147" s="158">
        <f ca="1">IF($A147&gt;AC$112,0,IF($A147=AC$112,OFFSET(Inputs!$B$30,0,AC$112-1),OFFSET(Inputs!$B$30,0,$A147-1)*IF((AC$112-$A147+1)*12-Inputs!$E$8&lt;=0,1,IF(Inputs!$E$8&lt;=(AC$112-$A147)*12,0,MOD(Inputs!$E$8,12)/12))))</f>
        <v>0</v>
      </c>
      <c r="AD147" s="158">
        <f ca="1">IF($A147&gt;AD$112,0,IF($A147=AD$112,OFFSET(Inputs!$B$30,0,AD$112-1),OFFSET(Inputs!$B$30,0,$A147-1)*IF((AD$112-$A147+1)*12-Inputs!$E$8&lt;=0,1,IF(Inputs!$E$8&lt;=(AD$112-$A147)*12,0,MOD(Inputs!$E$8,12)/12))))</f>
        <v>0</v>
      </c>
      <c r="AE147" s="158">
        <f ca="1">IF($A147&gt;AE$112,0,IF($A147=AE$112,OFFSET(Inputs!$B$30,0,AE$112-1),OFFSET(Inputs!$B$30,0,$A147-1)*IF((AE$112-$A147+1)*12-Inputs!$E$8&lt;=0,1,IF(Inputs!$E$8&lt;=(AE$112-$A147)*12,0,MOD(Inputs!$E$8,12)/12))))</f>
        <v>0</v>
      </c>
      <c r="AF147" s="158">
        <f ca="1">IF($A147&gt;AF$112,0,IF($A147=AF$112,OFFSET(Inputs!$B$30,0,AF$112-1),OFFSET(Inputs!$B$30,0,$A147-1)*IF((AF$112-$A147+1)*12-Inputs!$E$8&lt;=0,1,IF(Inputs!$E$8&lt;=(AF$112-$A147)*12,0,MOD(Inputs!$E$8,12)/12))))</f>
        <v>0</v>
      </c>
      <c r="AG147" s="158">
        <f ca="1">IF($A147&gt;AG$112,0,IF($A147=AG$112,OFFSET(Inputs!$B$30,0,AG$112-1),OFFSET(Inputs!$B$30,0,$A147-1)*IF((AG$112-$A147+1)*12-Inputs!$E$8&lt;=0,1,IF(Inputs!$E$8&lt;=(AG$112-$A147)*12,0,MOD(Inputs!$E$8,12)/12))))</f>
        <v>0</v>
      </c>
      <c r="AH147" s="158">
        <f ca="1">IF($A147&gt;AH$112,0,IF($A147=AH$112,OFFSET(Inputs!$B$30,0,AH$112-1),OFFSET(Inputs!$B$30,0,$A147-1)*IF((AH$112-$A147+1)*12-Inputs!$E$8&lt;=0,1,IF(Inputs!$E$8&lt;=(AH$112-$A147)*12,0,MOD(Inputs!$E$8,12)/12))))</f>
        <v>0</v>
      </c>
      <c r="AI147" s="158">
        <f ca="1">IF($A147&gt;AI$112,0,IF($A147=AI$112,OFFSET(Inputs!$B$30,0,AI$112-1),OFFSET(Inputs!$B$30,0,$A147-1)*IF((AI$112-$A147+1)*12-Inputs!$E$8&lt;=0,1,IF(Inputs!$E$8&lt;=(AI$112-$A147)*12,0,MOD(Inputs!$E$8,12)/12))))</f>
        <v>0</v>
      </c>
      <c r="AJ147" s="158">
        <f ca="1">IF($A147&gt;AJ$112,0,IF($A147=AJ$112,OFFSET(Inputs!$B$30,0,AJ$112-1),OFFSET(Inputs!$B$30,0,$A147-1)*IF((AJ$112-$A147+1)*12-Inputs!$E$8&lt;=0,1,IF(Inputs!$E$8&lt;=(AJ$112-$A147)*12,0,MOD(Inputs!$E$8,12)/12))))</f>
        <v>0</v>
      </c>
      <c r="AK147" s="158">
        <f ca="1">IF($A147&gt;AK$112,0,IF($A147=AK$112,OFFSET(Inputs!$B$30,0,AK$112-1),OFFSET(Inputs!$B$30,0,$A147-1)*IF((AK$112-$A147+1)*12-Inputs!$E$8&lt;=0,1,IF(Inputs!$E$8&lt;=(AK$112-$A147)*12,0,MOD(Inputs!$E$8,12)/12))))</f>
        <v>0</v>
      </c>
      <c r="AL147" s="158">
        <f ca="1">IF($A147&gt;AL$112,0,IF($A147=AL$112,OFFSET(Inputs!$B$30,0,AL$112-1),OFFSET(Inputs!$B$30,0,$A147-1)*IF((AL$112-$A147+1)*12-Inputs!$E$8&lt;=0,1,IF(Inputs!$E$8&lt;=(AL$112-$A147)*12,0,MOD(Inputs!$E$8,12)/12))))</f>
        <v>0</v>
      </c>
      <c r="AM147" s="158">
        <f ca="1">IF($A147&gt;AM$112,0,IF($A147=AM$112,OFFSET(Inputs!$B$30,0,AM$112-1),OFFSET(Inputs!$B$30,0,$A147-1)*IF((AM$112-$A147+1)*12-Inputs!$E$8&lt;=0,1,IF(Inputs!$E$8&lt;=(AM$112-$A147)*12,0,MOD(Inputs!$E$8,12)/12))))</f>
        <v>0</v>
      </c>
      <c r="AN147" s="158">
        <f ca="1">IF($A147&gt;AN$112,0,IF($A147=AN$112,OFFSET(Inputs!$B$30,0,AN$112-1),OFFSET(Inputs!$B$30,0,$A147-1)*IF((AN$112-$A147+1)*12-Inputs!$E$8&lt;=0,1,IF(Inputs!$E$8&lt;=(AN$112-$A147)*12,0,MOD(Inputs!$E$8,12)/12))))</f>
        <v>0</v>
      </c>
      <c r="AO147" s="158">
        <f ca="1">IF($A147&gt;AO$112,0,IF($A147=AO$112,OFFSET(Inputs!$B$30,0,AO$112-1),OFFSET(Inputs!$B$30,0,$A147-1)*IF((AO$112-$A147+1)*12-Inputs!$E$8&lt;=0,1,IF(Inputs!$E$8&lt;=(AO$112-$A147)*12,0,MOD(Inputs!$E$8,12)/12))))</f>
        <v>0</v>
      </c>
      <c r="AP147" s="158">
        <f ca="1">IF($A147&gt;AP$112,0,IF($A147=AP$112,OFFSET(Inputs!$B$30,0,AP$112-1),OFFSET(Inputs!$B$30,0,$A147-1)*IF((AP$112-$A147+1)*12-Inputs!$E$8&lt;=0,1,IF(Inputs!$E$8&lt;=(AP$112-$A147)*12,0,MOD(Inputs!$E$8,12)/12))))</f>
        <v>0</v>
      </c>
      <c r="AQ147" s="158">
        <f ca="1">IF($A147&gt;AQ$112,0,IF($A147=AQ$112,OFFSET(Inputs!$B$30,0,AQ$112-1),OFFSET(Inputs!$B$30,0,$A147-1)*IF((AQ$112-$A147+1)*12-Inputs!$E$8&lt;=0,1,IF(Inputs!$E$8&lt;=(AQ$112-$A147)*12,0,MOD(Inputs!$E$8,12)/12))))</f>
        <v>0</v>
      </c>
      <c r="AR147" s="158">
        <f ca="1">IF($A147&gt;AR$112,0,IF($A147=AR$112,OFFSET(Inputs!$B$30,0,AR$112-1),OFFSET(Inputs!$B$30,0,$A147-1)*IF((AR$112-$A147+1)*12-Inputs!$E$8&lt;=0,1,IF(Inputs!$E$8&lt;=(AR$112-$A147)*12,0,MOD(Inputs!$E$8,12)/12))))</f>
        <v>0</v>
      </c>
      <c r="AS147" s="158">
        <f ca="1">IF($A147&gt;AS$112,0,IF($A147=AS$112,OFFSET(Inputs!$B$30,0,AS$112-1),OFFSET(Inputs!$B$30,0,$A147-1)*IF((AS$112-$A147+1)*12-Inputs!$E$8&lt;=0,1,IF(Inputs!$E$8&lt;=(AS$112-$A147)*12,0,MOD(Inputs!$E$8,12)/12))))</f>
        <v>0</v>
      </c>
      <c r="AT147" s="158">
        <f ca="1">IF($A147&gt;AT$112,0,IF($A147=AT$112,OFFSET(Inputs!$B$30,0,AT$112-1),OFFSET(Inputs!$B$30,0,$A147-1)*IF((AT$112-$A147+1)*12-Inputs!$E$8&lt;=0,1,IF(Inputs!$E$8&lt;=(AT$112-$A147)*12,0,MOD(Inputs!$E$8,12)/12))))</f>
        <v>0</v>
      </c>
      <c r="AU147" s="158">
        <f ca="1">IF($A147&gt;AU$112,0,IF($A147=AU$112,OFFSET(Inputs!$B$30,0,AU$112-1),OFFSET(Inputs!$B$30,0,$A147-1)*IF((AU$112-$A147+1)*12-Inputs!$E$8&lt;=0,1,IF(Inputs!$E$8&lt;=(AU$112-$A147)*12,0,MOD(Inputs!$E$8,12)/12))))</f>
        <v>0</v>
      </c>
      <c r="AV147" s="158">
        <f ca="1">IF($A147&gt;AV$112,0,IF($A147=AV$112,OFFSET(Inputs!$B$30,0,AV$112-1),OFFSET(Inputs!$B$30,0,$A147-1)*IF((AV$112-$A147+1)*12-Inputs!$E$8&lt;=0,1,IF(Inputs!$E$8&lt;=(AV$112-$A147)*12,0,MOD(Inputs!$E$8,12)/12))))</f>
        <v>0</v>
      </c>
      <c r="AW147" s="158">
        <f ca="1">IF($A147&gt;AW$112,0,IF($A147=AW$112,OFFSET(Inputs!$B$30,0,AW$112-1),OFFSET(Inputs!$B$30,0,$A147-1)*IF((AW$112-$A147+1)*12-Inputs!$E$8&lt;=0,1,IF(Inputs!$E$8&lt;=(AW$112-$A147)*12,0,MOD(Inputs!$E$8,12)/12))))</f>
        <v>0</v>
      </c>
      <c r="AX147" s="158">
        <f ca="1">IF($A147&gt;AX$112,0,IF($A147=AX$112,OFFSET(Inputs!$B$30,0,AX$112-1),OFFSET(Inputs!$B$30,0,$A147-1)*IF((AX$112-$A147+1)*12-Inputs!$E$8&lt;=0,1,IF(Inputs!$E$8&lt;=(AX$112-$A147)*12,0,MOD(Inputs!$E$8,12)/12))))</f>
        <v>0</v>
      </c>
      <c r="AY147" s="158">
        <f ca="1">IF($A147&gt;AY$112,0,IF($A147=AY$112,OFFSET(Inputs!$B$30,0,AY$112-1),OFFSET(Inputs!$B$30,0,$A147-1)*IF((AY$112-$A147+1)*12-Inputs!$E$8&lt;=0,1,IF(Inputs!$E$8&lt;=(AY$112-$A147)*12,0,MOD(Inputs!$E$8,12)/12))))</f>
        <v>0</v>
      </c>
      <c r="AZ147" s="139"/>
      <c r="BA147" s="139"/>
    </row>
    <row r="148" spans="1:53" s="286" customFormat="1" outlineLevel="1">
      <c r="A148" s="886">
        <v>36</v>
      </c>
      <c r="B148" s="158">
        <f ca="1">IF($A148&gt;B$112,0,IF($A148=B$112,OFFSET(Inputs!$B$30,0,B$112-1),OFFSET(Inputs!$B$30,0,$A148-1)*IF((B$112-$A148+1)*12-Inputs!$E$8&lt;=0,1,IF(Inputs!$E$8&lt;=(B$112-$A148)*12,0,MOD(Inputs!$E$8,12)/12))))</f>
        <v>0</v>
      </c>
      <c r="C148" s="158">
        <f ca="1">IF($A148&gt;C$112,0,IF($A148=C$112,OFFSET(Inputs!$B$30,0,C$112-1),OFFSET(Inputs!$B$30,0,$A148-1)*IF((C$112-$A148+1)*12-Inputs!$E$8&lt;=0,1,IF(Inputs!$E$8&lt;=(C$112-$A148)*12,0,MOD(Inputs!$E$8,12)/12))))</f>
        <v>0</v>
      </c>
      <c r="D148" s="158">
        <f ca="1">IF($A148&gt;D$112,0,IF($A148=D$112,OFFSET(Inputs!$B$30,0,D$112-1),OFFSET(Inputs!$B$30,0,$A148-1)*IF((D$112-$A148+1)*12-Inputs!$E$8&lt;=0,1,IF(Inputs!$E$8&lt;=(D$112-$A148)*12,0,MOD(Inputs!$E$8,12)/12))))</f>
        <v>0</v>
      </c>
      <c r="E148" s="158">
        <f ca="1">IF($A148&gt;E$112,0,IF($A148=E$112,OFFSET(Inputs!$B$30,0,E$112-1),OFFSET(Inputs!$B$30,0,$A148-1)*IF((E$112-$A148+1)*12-Inputs!$E$8&lt;=0,1,IF(Inputs!$E$8&lt;=(E$112-$A148)*12,0,MOD(Inputs!$E$8,12)/12))))</f>
        <v>0</v>
      </c>
      <c r="F148" s="158">
        <f ca="1">IF($A148&gt;F$112,0,IF($A148=F$112,OFFSET(Inputs!$B$30,0,F$112-1),OFFSET(Inputs!$B$30,0,$A148-1)*IF((F$112-$A148+1)*12-Inputs!$E$8&lt;=0,1,IF(Inputs!$E$8&lt;=(F$112-$A148)*12,0,MOD(Inputs!$E$8,12)/12))))</f>
        <v>0</v>
      </c>
      <c r="G148" s="158">
        <f ca="1">IF($A148&gt;G$112,0,IF($A148=G$112,OFFSET(Inputs!$B$30,0,G$112-1),OFFSET(Inputs!$B$30,0,$A148-1)*IF((G$112-$A148+1)*12-Inputs!$E$8&lt;=0,1,IF(Inputs!$E$8&lt;=(G$112-$A148)*12,0,MOD(Inputs!$E$8,12)/12))))</f>
        <v>0</v>
      </c>
      <c r="H148" s="158">
        <f ca="1">IF($A148&gt;H$112,0,IF($A148=H$112,OFFSET(Inputs!$B$30,0,H$112-1),OFFSET(Inputs!$B$30,0,$A148-1)*IF((H$112-$A148+1)*12-Inputs!$E$8&lt;=0,1,IF(Inputs!$E$8&lt;=(H$112-$A148)*12,0,MOD(Inputs!$E$8,12)/12))))</f>
        <v>0</v>
      </c>
      <c r="I148" s="158">
        <f ca="1">IF($A148&gt;I$112,0,IF($A148=I$112,OFFSET(Inputs!$B$30,0,I$112-1),OFFSET(Inputs!$B$30,0,$A148-1)*IF((I$112-$A148+1)*12-Inputs!$E$8&lt;=0,1,IF(Inputs!$E$8&lt;=(I$112-$A148)*12,0,MOD(Inputs!$E$8,12)/12))))</f>
        <v>0</v>
      </c>
      <c r="J148" s="158">
        <f ca="1">IF($A148&gt;J$112,0,IF($A148=J$112,OFFSET(Inputs!$B$30,0,J$112-1),OFFSET(Inputs!$B$30,0,$A148-1)*IF((J$112-$A148+1)*12-Inputs!$E$8&lt;=0,1,IF(Inputs!$E$8&lt;=(J$112-$A148)*12,0,MOD(Inputs!$E$8,12)/12))))</f>
        <v>0</v>
      </c>
      <c r="K148" s="158">
        <f ca="1">IF($A148&gt;K$112,0,IF($A148=K$112,OFFSET(Inputs!$B$30,0,K$112-1),OFFSET(Inputs!$B$30,0,$A148-1)*IF((K$112-$A148+1)*12-Inputs!$E$8&lt;=0,1,IF(Inputs!$E$8&lt;=(K$112-$A148)*12,0,MOD(Inputs!$E$8,12)/12))))</f>
        <v>0</v>
      </c>
      <c r="L148" s="158">
        <f ca="1">IF($A148&gt;L$112,0,IF($A148=L$112,OFFSET(Inputs!$B$30,0,L$112-1),OFFSET(Inputs!$B$30,0,$A148-1)*IF((L$112-$A148+1)*12-Inputs!$E$8&lt;=0,1,IF(Inputs!$E$8&lt;=(L$112-$A148)*12,0,MOD(Inputs!$E$8,12)/12))))</f>
        <v>0</v>
      </c>
      <c r="M148" s="158">
        <f ca="1">IF($A148&gt;M$112,0,IF($A148=M$112,OFFSET(Inputs!$B$30,0,M$112-1),OFFSET(Inputs!$B$30,0,$A148-1)*IF((M$112-$A148+1)*12-Inputs!$E$8&lt;=0,1,IF(Inputs!$E$8&lt;=(M$112-$A148)*12,0,MOD(Inputs!$E$8,12)/12))))</f>
        <v>0</v>
      </c>
      <c r="N148" s="158">
        <f ca="1">IF($A148&gt;N$112,0,IF($A148=N$112,OFFSET(Inputs!$B$30,0,N$112-1),OFFSET(Inputs!$B$30,0,$A148-1)*IF((N$112-$A148+1)*12-Inputs!$E$8&lt;=0,1,IF(Inputs!$E$8&lt;=(N$112-$A148)*12,0,MOD(Inputs!$E$8,12)/12))))</f>
        <v>0</v>
      </c>
      <c r="O148" s="158">
        <f ca="1">IF($A148&gt;O$112,0,IF($A148=O$112,OFFSET(Inputs!$B$30,0,O$112-1),OFFSET(Inputs!$B$30,0,$A148-1)*IF((O$112-$A148+1)*12-Inputs!$E$8&lt;=0,1,IF(Inputs!$E$8&lt;=(O$112-$A148)*12,0,MOD(Inputs!$E$8,12)/12))))</f>
        <v>0</v>
      </c>
      <c r="P148" s="158">
        <f ca="1">IF($A148&gt;P$112,0,IF($A148=P$112,OFFSET(Inputs!$B$30,0,P$112-1),OFFSET(Inputs!$B$30,0,$A148-1)*IF((P$112-$A148+1)*12-Inputs!$E$8&lt;=0,1,IF(Inputs!$E$8&lt;=(P$112-$A148)*12,0,MOD(Inputs!$E$8,12)/12))))</f>
        <v>0</v>
      </c>
      <c r="Q148" s="158">
        <f ca="1">IF($A148&gt;Q$112,0,IF($A148=Q$112,OFFSET(Inputs!$B$30,0,Q$112-1),OFFSET(Inputs!$B$30,0,$A148-1)*IF((Q$112-$A148+1)*12-Inputs!$E$8&lt;=0,1,IF(Inputs!$E$8&lt;=(Q$112-$A148)*12,0,MOD(Inputs!$E$8,12)/12))))</f>
        <v>0</v>
      </c>
      <c r="R148" s="158">
        <f ca="1">IF($A148&gt;R$112,0,IF($A148=R$112,OFFSET(Inputs!$B$30,0,R$112-1),OFFSET(Inputs!$B$30,0,$A148-1)*IF((R$112-$A148+1)*12-Inputs!$E$8&lt;=0,1,IF(Inputs!$E$8&lt;=(R$112-$A148)*12,0,MOD(Inputs!$E$8,12)/12))))</f>
        <v>0</v>
      </c>
      <c r="S148" s="158">
        <f ca="1">IF($A148&gt;S$112,0,IF($A148=S$112,OFFSET(Inputs!$B$30,0,S$112-1),OFFSET(Inputs!$B$30,0,$A148-1)*IF((S$112-$A148+1)*12-Inputs!$E$8&lt;=0,1,IF(Inputs!$E$8&lt;=(S$112-$A148)*12,0,MOD(Inputs!$E$8,12)/12))))</f>
        <v>0</v>
      </c>
      <c r="T148" s="158">
        <f ca="1">IF($A148&gt;T$112,0,IF($A148=T$112,OFFSET(Inputs!$B$30,0,T$112-1),OFFSET(Inputs!$B$30,0,$A148-1)*IF((T$112-$A148+1)*12-Inputs!$E$8&lt;=0,1,IF(Inputs!$E$8&lt;=(T$112-$A148)*12,0,MOD(Inputs!$E$8,12)/12))))</f>
        <v>0</v>
      </c>
      <c r="U148" s="158">
        <f ca="1">IF($A148&gt;U$112,0,IF($A148=U$112,OFFSET(Inputs!$B$30,0,U$112-1),OFFSET(Inputs!$B$30,0,$A148-1)*IF((U$112-$A148+1)*12-Inputs!$E$8&lt;=0,1,IF(Inputs!$E$8&lt;=(U$112-$A148)*12,0,MOD(Inputs!$E$8,12)/12))))</f>
        <v>0</v>
      </c>
      <c r="V148" s="158">
        <f ca="1">IF($A148&gt;V$112,0,IF($A148=V$112,OFFSET(Inputs!$B$30,0,V$112-1),OFFSET(Inputs!$B$30,0,$A148-1)*IF((V$112-$A148+1)*12-Inputs!$E$8&lt;=0,1,IF(Inputs!$E$8&lt;=(V$112-$A148)*12,0,MOD(Inputs!$E$8,12)/12))))</f>
        <v>0</v>
      </c>
      <c r="W148" s="158">
        <f ca="1">IF($A148&gt;W$112,0,IF($A148=W$112,OFFSET(Inputs!$B$30,0,W$112-1),OFFSET(Inputs!$B$30,0,$A148-1)*IF((W$112-$A148+1)*12-Inputs!$E$8&lt;=0,1,IF(Inputs!$E$8&lt;=(W$112-$A148)*12,0,MOD(Inputs!$E$8,12)/12))))</f>
        <v>0</v>
      </c>
      <c r="X148" s="158">
        <f ca="1">IF($A148&gt;X$112,0,IF($A148=X$112,OFFSET(Inputs!$B$30,0,X$112-1),OFFSET(Inputs!$B$30,0,$A148-1)*IF((X$112-$A148+1)*12-Inputs!$E$8&lt;=0,1,IF(Inputs!$E$8&lt;=(X$112-$A148)*12,0,MOD(Inputs!$E$8,12)/12))))</f>
        <v>0</v>
      </c>
      <c r="Y148" s="158">
        <f ca="1">IF($A148&gt;Y$112,0,IF($A148=Y$112,OFFSET(Inputs!$B$30,0,Y$112-1),OFFSET(Inputs!$B$30,0,$A148-1)*IF((Y$112-$A148+1)*12-Inputs!$E$8&lt;=0,1,IF(Inputs!$E$8&lt;=(Y$112-$A148)*12,0,MOD(Inputs!$E$8,12)/12))))</f>
        <v>0</v>
      </c>
      <c r="Z148" s="158">
        <f ca="1">IF($A148&gt;Z$112,0,IF($A148=Z$112,OFFSET(Inputs!$B$30,0,Z$112-1),OFFSET(Inputs!$B$30,0,$A148-1)*IF((Z$112-$A148+1)*12-Inputs!$E$8&lt;=0,1,IF(Inputs!$E$8&lt;=(Z$112-$A148)*12,0,MOD(Inputs!$E$8,12)/12))))</f>
        <v>0</v>
      </c>
      <c r="AA148" s="158">
        <f ca="1">IF($A148&gt;AA$112,0,IF($A148=AA$112,OFFSET(Inputs!$B$30,0,AA$112-1),OFFSET(Inputs!$B$30,0,$A148-1)*IF((AA$112-$A148+1)*12-Inputs!$E$8&lt;=0,1,IF(Inputs!$E$8&lt;=(AA$112-$A148)*12,0,MOD(Inputs!$E$8,12)/12))))</f>
        <v>0</v>
      </c>
      <c r="AB148" s="158">
        <f ca="1">IF($A148&gt;AB$112,0,IF($A148=AB$112,OFFSET(Inputs!$B$30,0,AB$112-1),OFFSET(Inputs!$B$30,0,$A148-1)*IF((AB$112-$A148+1)*12-Inputs!$E$8&lt;=0,1,IF(Inputs!$E$8&lt;=(AB$112-$A148)*12,0,MOD(Inputs!$E$8,12)/12))))</f>
        <v>0</v>
      </c>
      <c r="AC148" s="158">
        <f ca="1">IF($A148&gt;AC$112,0,IF($A148=AC$112,OFFSET(Inputs!$B$30,0,AC$112-1),OFFSET(Inputs!$B$30,0,$A148-1)*IF((AC$112-$A148+1)*12-Inputs!$E$8&lt;=0,1,IF(Inputs!$E$8&lt;=(AC$112-$A148)*12,0,MOD(Inputs!$E$8,12)/12))))</f>
        <v>0</v>
      </c>
      <c r="AD148" s="158">
        <f ca="1">IF($A148&gt;AD$112,0,IF($A148=AD$112,OFFSET(Inputs!$B$30,0,AD$112-1),OFFSET(Inputs!$B$30,0,$A148-1)*IF((AD$112-$A148+1)*12-Inputs!$E$8&lt;=0,1,IF(Inputs!$E$8&lt;=(AD$112-$A148)*12,0,MOD(Inputs!$E$8,12)/12))))</f>
        <v>0</v>
      </c>
      <c r="AE148" s="158">
        <f ca="1">IF($A148&gt;AE$112,0,IF($A148=AE$112,OFFSET(Inputs!$B$30,0,AE$112-1),OFFSET(Inputs!$B$30,0,$A148-1)*IF((AE$112-$A148+1)*12-Inputs!$E$8&lt;=0,1,IF(Inputs!$E$8&lt;=(AE$112-$A148)*12,0,MOD(Inputs!$E$8,12)/12))))</f>
        <v>0</v>
      </c>
      <c r="AF148" s="158">
        <f ca="1">IF($A148&gt;AF$112,0,IF($A148=AF$112,OFFSET(Inputs!$B$30,0,AF$112-1),OFFSET(Inputs!$B$30,0,$A148-1)*IF((AF$112-$A148+1)*12-Inputs!$E$8&lt;=0,1,IF(Inputs!$E$8&lt;=(AF$112-$A148)*12,0,MOD(Inputs!$E$8,12)/12))))</f>
        <v>0</v>
      </c>
      <c r="AG148" s="158">
        <f ca="1">IF($A148&gt;AG$112,0,IF($A148=AG$112,OFFSET(Inputs!$B$30,0,AG$112-1),OFFSET(Inputs!$B$30,0,$A148-1)*IF((AG$112-$A148+1)*12-Inputs!$E$8&lt;=0,1,IF(Inputs!$E$8&lt;=(AG$112-$A148)*12,0,MOD(Inputs!$E$8,12)/12))))</f>
        <v>0</v>
      </c>
      <c r="AH148" s="158">
        <f ca="1">IF($A148&gt;AH$112,0,IF($A148=AH$112,OFFSET(Inputs!$B$30,0,AH$112-1),OFFSET(Inputs!$B$30,0,$A148-1)*IF((AH$112-$A148+1)*12-Inputs!$E$8&lt;=0,1,IF(Inputs!$E$8&lt;=(AH$112-$A148)*12,0,MOD(Inputs!$E$8,12)/12))))</f>
        <v>0</v>
      </c>
      <c r="AI148" s="158">
        <f ca="1">IF($A148&gt;AI$112,0,IF($A148=AI$112,OFFSET(Inputs!$B$30,0,AI$112-1),OFFSET(Inputs!$B$30,0,$A148-1)*IF((AI$112-$A148+1)*12-Inputs!$E$8&lt;=0,1,IF(Inputs!$E$8&lt;=(AI$112-$A148)*12,0,MOD(Inputs!$E$8,12)/12))))</f>
        <v>0</v>
      </c>
      <c r="AJ148" s="158">
        <f ca="1">IF($A148&gt;AJ$112,0,IF($A148=AJ$112,OFFSET(Inputs!$B$30,0,AJ$112-1),OFFSET(Inputs!$B$30,0,$A148-1)*IF((AJ$112-$A148+1)*12-Inputs!$E$8&lt;=0,1,IF(Inputs!$E$8&lt;=(AJ$112-$A148)*12,0,MOD(Inputs!$E$8,12)/12))))</f>
        <v>0</v>
      </c>
      <c r="AK148" s="158">
        <f ca="1">IF($A148&gt;AK$112,0,IF($A148=AK$112,OFFSET(Inputs!$B$30,0,AK$112-1),OFFSET(Inputs!$B$30,0,$A148-1)*IF((AK$112-$A148+1)*12-Inputs!$E$8&lt;=0,1,IF(Inputs!$E$8&lt;=(AK$112-$A148)*12,0,MOD(Inputs!$E$8,12)/12))))</f>
        <v>0</v>
      </c>
      <c r="AL148" s="158">
        <f ca="1">IF($A148&gt;AL$112,0,IF($A148=AL$112,OFFSET(Inputs!$B$30,0,AL$112-1),OFFSET(Inputs!$B$30,0,$A148-1)*IF((AL$112-$A148+1)*12-Inputs!$E$8&lt;=0,1,IF(Inputs!$E$8&lt;=(AL$112-$A148)*12,0,MOD(Inputs!$E$8,12)/12))))</f>
        <v>0</v>
      </c>
      <c r="AM148" s="158">
        <f ca="1">IF($A148&gt;AM$112,0,IF($A148=AM$112,OFFSET(Inputs!$B$30,0,AM$112-1),OFFSET(Inputs!$B$30,0,$A148-1)*IF((AM$112-$A148+1)*12-Inputs!$E$8&lt;=0,1,IF(Inputs!$E$8&lt;=(AM$112-$A148)*12,0,MOD(Inputs!$E$8,12)/12))))</f>
        <v>0</v>
      </c>
      <c r="AN148" s="158">
        <f ca="1">IF($A148&gt;AN$112,0,IF($A148=AN$112,OFFSET(Inputs!$B$30,0,AN$112-1),OFFSET(Inputs!$B$30,0,$A148-1)*IF((AN$112-$A148+1)*12-Inputs!$E$8&lt;=0,1,IF(Inputs!$E$8&lt;=(AN$112-$A148)*12,0,MOD(Inputs!$E$8,12)/12))))</f>
        <v>0</v>
      </c>
      <c r="AO148" s="158">
        <f ca="1">IF($A148&gt;AO$112,0,IF($A148=AO$112,OFFSET(Inputs!$B$30,0,AO$112-1),OFFSET(Inputs!$B$30,0,$A148-1)*IF((AO$112-$A148+1)*12-Inputs!$E$8&lt;=0,1,IF(Inputs!$E$8&lt;=(AO$112-$A148)*12,0,MOD(Inputs!$E$8,12)/12))))</f>
        <v>0</v>
      </c>
      <c r="AP148" s="158">
        <f ca="1">IF($A148&gt;AP$112,0,IF($A148=AP$112,OFFSET(Inputs!$B$30,0,AP$112-1),OFFSET(Inputs!$B$30,0,$A148-1)*IF((AP$112-$A148+1)*12-Inputs!$E$8&lt;=0,1,IF(Inputs!$E$8&lt;=(AP$112-$A148)*12,0,MOD(Inputs!$E$8,12)/12))))</f>
        <v>0</v>
      </c>
      <c r="AQ148" s="158">
        <f ca="1">IF($A148&gt;AQ$112,0,IF($A148=AQ$112,OFFSET(Inputs!$B$30,0,AQ$112-1),OFFSET(Inputs!$B$30,0,$A148-1)*IF((AQ$112-$A148+1)*12-Inputs!$E$8&lt;=0,1,IF(Inputs!$E$8&lt;=(AQ$112-$A148)*12,0,MOD(Inputs!$E$8,12)/12))))</f>
        <v>0</v>
      </c>
      <c r="AR148" s="158">
        <f ca="1">IF($A148&gt;AR$112,0,IF($A148=AR$112,OFFSET(Inputs!$B$30,0,AR$112-1),OFFSET(Inputs!$B$30,0,$A148-1)*IF((AR$112-$A148+1)*12-Inputs!$E$8&lt;=0,1,IF(Inputs!$E$8&lt;=(AR$112-$A148)*12,0,MOD(Inputs!$E$8,12)/12))))</f>
        <v>0</v>
      </c>
      <c r="AS148" s="158">
        <f ca="1">IF($A148&gt;AS$112,0,IF($A148=AS$112,OFFSET(Inputs!$B$30,0,AS$112-1),OFFSET(Inputs!$B$30,0,$A148-1)*IF((AS$112-$A148+1)*12-Inputs!$E$8&lt;=0,1,IF(Inputs!$E$8&lt;=(AS$112-$A148)*12,0,MOD(Inputs!$E$8,12)/12))))</f>
        <v>0</v>
      </c>
      <c r="AT148" s="158">
        <f ca="1">IF($A148&gt;AT$112,0,IF($A148=AT$112,OFFSET(Inputs!$B$30,0,AT$112-1),OFFSET(Inputs!$B$30,0,$A148-1)*IF((AT$112-$A148+1)*12-Inputs!$E$8&lt;=0,1,IF(Inputs!$E$8&lt;=(AT$112-$A148)*12,0,MOD(Inputs!$E$8,12)/12))))</f>
        <v>0</v>
      </c>
      <c r="AU148" s="158">
        <f ca="1">IF($A148&gt;AU$112,0,IF($A148=AU$112,OFFSET(Inputs!$B$30,0,AU$112-1),OFFSET(Inputs!$B$30,0,$A148-1)*IF((AU$112-$A148+1)*12-Inputs!$E$8&lt;=0,1,IF(Inputs!$E$8&lt;=(AU$112-$A148)*12,0,MOD(Inputs!$E$8,12)/12))))</f>
        <v>0</v>
      </c>
      <c r="AV148" s="158">
        <f ca="1">IF($A148&gt;AV$112,0,IF($A148=AV$112,OFFSET(Inputs!$B$30,0,AV$112-1),OFFSET(Inputs!$B$30,0,$A148-1)*IF((AV$112-$A148+1)*12-Inputs!$E$8&lt;=0,1,IF(Inputs!$E$8&lt;=(AV$112-$A148)*12,0,MOD(Inputs!$E$8,12)/12))))</f>
        <v>0</v>
      </c>
      <c r="AW148" s="158">
        <f ca="1">IF($A148&gt;AW$112,0,IF($A148=AW$112,OFFSET(Inputs!$B$30,0,AW$112-1),OFFSET(Inputs!$B$30,0,$A148-1)*IF((AW$112-$A148+1)*12-Inputs!$E$8&lt;=0,1,IF(Inputs!$E$8&lt;=(AW$112-$A148)*12,0,MOD(Inputs!$E$8,12)/12))))</f>
        <v>0</v>
      </c>
      <c r="AX148" s="158">
        <f ca="1">IF($A148&gt;AX$112,0,IF($A148=AX$112,OFFSET(Inputs!$B$30,0,AX$112-1),OFFSET(Inputs!$B$30,0,$A148-1)*IF((AX$112-$A148+1)*12-Inputs!$E$8&lt;=0,1,IF(Inputs!$E$8&lt;=(AX$112-$A148)*12,0,MOD(Inputs!$E$8,12)/12))))</f>
        <v>0</v>
      </c>
      <c r="AY148" s="158">
        <f ca="1">IF($A148&gt;AY$112,0,IF($A148=AY$112,OFFSET(Inputs!$B$30,0,AY$112-1),OFFSET(Inputs!$B$30,0,$A148-1)*IF((AY$112-$A148+1)*12-Inputs!$E$8&lt;=0,1,IF(Inputs!$E$8&lt;=(AY$112-$A148)*12,0,MOD(Inputs!$E$8,12)/12))))</f>
        <v>0</v>
      </c>
      <c r="AZ148" s="139"/>
      <c r="BA148" s="139"/>
    </row>
    <row r="149" spans="1:53" s="286" customFormat="1" outlineLevel="1">
      <c r="A149" s="886">
        <v>37</v>
      </c>
      <c r="B149" s="158">
        <f ca="1">IF($A149&gt;B$112,0,IF($A149=B$112,OFFSET(Inputs!$B$30,0,B$112-1),OFFSET(Inputs!$B$30,0,$A149-1)*IF((B$112-$A149+1)*12-Inputs!$E$8&lt;=0,1,IF(Inputs!$E$8&lt;=(B$112-$A149)*12,0,MOD(Inputs!$E$8,12)/12))))</f>
        <v>0</v>
      </c>
      <c r="C149" s="158">
        <f ca="1">IF($A149&gt;C$112,0,IF($A149=C$112,OFFSET(Inputs!$B$30,0,C$112-1),OFFSET(Inputs!$B$30,0,$A149-1)*IF((C$112-$A149+1)*12-Inputs!$E$8&lt;=0,1,IF(Inputs!$E$8&lt;=(C$112-$A149)*12,0,MOD(Inputs!$E$8,12)/12))))</f>
        <v>0</v>
      </c>
      <c r="D149" s="158">
        <f ca="1">IF($A149&gt;D$112,0,IF($A149=D$112,OFFSET(Inputs!$B$30,0,D$112-1),OFFSET(Inputs!$B$30,0,$A149-1)*IF((D$112-$A149+1)*12-Inputs!$E$8&lt;=0,1,IF(Inputs!$E$8&lt;=(D$112-$A149)*12,0,MOD(Inputs!$E$8,12)/12))))</f>
        <v>0</v>
      </c>
      <c r="E149" s="158">
        <f ca="1">IF($A149&gt;E$112,0,IF($A149=E$112,OFFSET(Inputs!$B$30,0,E$112-1),OFFSET(Inputs!$B$30,0,$A149-1)*IF((E$112-$A149+1)*12-Inputs!$E$8&lt;=0,1,IF(Inputs!$E$8&lt;=(E$112-$A149)*12,0,MOD(Inputs!$E$8,12)/12))))</f>
        <v>0</v>
      </c>
      <c r="F149" s="158">
        <f ca="1">IF($A149&gt;F$112,0,IF($A149=F$112,OFFSET(Inputs!$B$30,0,F$112-1),OFFSET(Inputs!$B$30,0,$A149-1)*IF((F$112-$A149+1)*12-Inputs!$E$8&lt;=0,1,IF(Inputs!$E$8&lt;=(F$112-$A149)*12,0,MOD(Inputs!$E$8,12)/12))))</f>
        <v>0</v>
      </c>
      <c r="G149" s="158">
        <f ca="1">IF($A149&gt;G$112,0,IF($A149=G$112,OFFSET(Inputs!$B$30,0,G$112-1),OFFSET(Inputs!$B$30,0,$A149-1)*IF((G$112-$A149+1)*12-Inputs!$E$8&lt;=0,1,IF(Inputs!$E$8&lt;=(G$112-$A149)*12,0,MOD(Inputs!$E$8,12)/12))))</f>
        <v>0</v>
      </c>
      <c r="H149" s="158">
        <f ca="1">IF($A149&gt;H$112,0,IF($A149=H$112,OFFSET(Inputs!$B$30,0,H$112-1),OFFSET(Inputs!$B$30,0,$A149-1)*IF((H$112-$A149+1)*12-Inputs!$E$8&lt;=0,1,IF(Inputs!$E$8&lt;=(H$112-$A149)*12,0,MOD(Inputs!$E$8,12)/12))))</f>
        <v>0</v>
      </c>
      <c r="I149" s="158">
        <f ca="1">IF($A149&gt;I$112,0,IF($A149=I$112,OFFSET(Inputs!$B$30,0,I$112-1),OFFSET(Inputs!$B$30,0,$A149-1)*IF((I$112-$A149+1)*12-Inputs!$E$8&lt;=0,1,IF(Inputs!$E$8&lt;=(I$112-$A149)*12,0,MOD(Inputs!$E$8,12)/12))))</f>
        <v>0</v>
      </c>
      <c r="J149" s="158">
        <f ca="1">IF($A149&gt;J$112,0,IF($A149=J$112,OFFSET(Inputs!$B$30,0,J$112-1),OFFSET(Inputs!$B$30,0,$A149-1)*IF((J$112-$A149+1)*12-Inputs!$E$8&lt;=0,1,IF(Inputs!$E$8&lt;=(J$112-$A149)*12,0,MOD(Inputs!$E$8,12)/12))))</f>
        <v>0</v>
      </c>
      <c r="K149" s="158">
        <f ca="1">IF($A149&gt;K$112,0,IF($A149=K$112,OFFSET(Inputs!$B$30,0,K$112-1),OFFSET(Inputs!$B$30,0,$A149-1)*IF((K$112-$A149+1)*12-Inputs!$E$8&lt;=0,1,IF(Inputs!$E$8&lt;=(K$112-$A149)*12,0,MOD(Inputs!$E$8,12)/12))))</f>
        <v>0</v>
      </c>
      <c r="L149" s="158">
        <f ca="1">IF($A149&gt;L$112,0,IF($A149=L$112,OFFSET(Inputs!$B$30,0,L$112-1),OFFSET(Inputs!$B$30,0,$A149-1)*IF((L$112-$A149+1)*12-Inputs!$E$8&lt;=0,1,IF(Inputs!$E$8&lt;=(L$112-$A149)*12,0,MOD(Inputs!$E$8,12)/12))))</f>
        <v>0</v>
      </c>
      <c r="M149" s="158">
        <f ca="1">IF($A149&gt;M$112,0,IF($A149=M$112,OFFSET(Inputs!$B$30,0,M$112-1),OFFSET(Inputs!$B$30,0,$A149-1)*IF((M$112-$A149+1)*12-Inputs!$E$8&lt;=0,1,IF(Inputs!$E$8&lt;=(M$112-$A149)*12,0,MOD(Inputs!$E$8,12)/12))))</f>
        <v>0</v>
      </c>
      <c r="N149" s="158">
        <f ca="1">IF($A149&gt;N$112,0,IF($A149=N$112,OFFSET(Inputs!$B$30,0,N$112-1),OFFSET(Inputs!$B$30,0,$A149-1)*IF((N$112-$A149+1)*12-Inputs!$E$8&lt;=0,1,IF(Inputs!$E$8&lt;=(N$112-$A149)*12,0,MOD(Inputs!$E$8,12)/12))))</f>
        <v>0</v>
      </c>
      <c r="O149" s="158">
        <f ca="1">IF($A149&gt;O$112,0,IF($A149=O$112,OFFSET(Inputs!$B$30,0,O$112-1),OFFSET(Inputs!$B$30,0,$A149-1)*IF((O$112-$A149+1)*12-Inputs!$E$8&lt;=0,1,IF(Inputs!$E$8&lt;=(O$112-$A149)*12,0,MOD(Inputs!$E$8,12)/12))))</f>
        <v>0</v>
      </c>
      <c r="P149" s="158">
        <f ca="1">IF($A149&gt;P$112,0,IF($A149=P$112,OFFSET(Inputs!$B$30,0,P$112-1),OFFSET(Inputs!$B$30,0,$A149-1)*IF((P$112-$A149+1)*12-Inputs!$E$8&lt;=0,1,IF(Inputs!$E$8&lt;=(P$112-$A149)*12,0,MOD(Inputs!$E$8,12)/12))))</f>
        <v>0</v>
      </c>
      <c r="Q149" s="158">
        <f ca="1">IF($A149&gt;Q$112,0,IF($A149=Q$112,OFFSET(Inputs!$B$30,0,Q$112-1),OFFSET(Inputs!$B$30,0,$A149-1)*IF((Q$112-$A149+1)*12-Inputs!$E$8&lt;=0,1,IF(Inputs!$E$8&lt;=(Q$112-$A149)*12,0,MOD(Inputs!$E$8,12)/12))))</f>
        <v>0</v>
      </c>
      <c r="R149" s="158">
        <f ca="1">IF($A149&gt;R$112,0,IF($A149=R$112,OFFSET(Inputs!$B$30,0,R$112-1),OFFSET(Inputs!$B$30,0,$A149-1)*IF((R$112-$A149+1)*12-Inputs!$E$8&lt;=0,1,IF(Inputs!$E$8&lt;=(R$112-$A149)*12,0,MOD(Inputs!$E$8,12)/12))))</f>
        <v>0</v>
      </c>
      <c r="S149" s="158">
        <f ca="1">IF($A149&gt;S$112,0,IF($A149=S$112,OFFSET(Inputs!$B$30,0,S$112-1),OFFSET(Inputs!$B$30,0,$A149-1)*IF((S$112-$A149+1)*12-Inputs!$E$8&lt;=0,1,IF(Inputs!$E$8&lt;=(S$112-$A149)*12,0,MOD(Inputs!$E$8,12)/12))))</f>
        <v>0</v>
      </c>
      <c r="T149" s="158">
        <f ca="1">IF($A149&gt;T$112,0,IF($A149=T$112,OFFSET(Inputs!$B$30,0,T$112-1),OFFSET(Inputs!$B$30,0,$A149-1)*IF((T$112-$A149+1)*12-Inputs!$E$8&lt;=0,1,IF(Inputs!$E$8&lt;=(T$112-$A149)*12,0,MOD(Inputs!$E$8,12)/12))))</f>
        <v>0</v>
      </c>
      <c r="U149" s="158">
        <f ca="1">IF($A149&gt;U$112,0,IF($A149=U$112,OFFSET(Inputs!$B$30,0,U$112-1),OFFSET(Inputs!$B$30,0,$A149-1)*IF((U$112-$A149+1)*12-Inputs!$E$8&lt;=0,1,IF(Inputs!$E$8&lt;=(U$112-$A149)*12,0,MOD(Inputs!$E$8,12)/12))))</f>
        <v>0</v>
      </c>
      <c r="V149" s="158">
        <f ca="1">IF($A149&gt;V$112,0,IF($A149=V$112,OFFSET(Inputs!$B$30,0,V$112-1),OFFSET(Inputs!$B$30,0,$A149-1)*IF((V$112-$A149+1)*12-Inputs!$E$8&lt;=0,1,IF(Inputs!$E$8&lt;=(V$112-$A149)*12,0,MOD(Inputs!$E$8,12)/12))))</f>
        <v>0</v>
      </c>
      <c r="W149" s="158">
        <f ca="1">IF($A149&gt;W$112,0,IF($A149=W$112,OFFSET(Inputs!$B$30,0,W$112-1),OFFSET(Inputs!$B$30,0,$A149-1)*IF((W$112-$A149+1)*12-Inputs!$E$8&lt;=0,1,IF(Inputs!$E$8&lt;=(W$112-$A149)*12,0,MOD(Inputs!$E$8,12)/12))))</f>
        <v>0</v>
      </c>
      <c r="X149" s="158">
        <f ca="1">IF($A149&gt;X$112,0,IF($A149=X$112,OFFSET(Inputs!$B$30,0,X$112-1),OFFSET(Inputs!$B$30,0,$A149-1)*IF((X$112-$A149+1)*12-Inputs!$E$8&lt;=0,1,IF(Inputs!$E$8&lt;=(X$112-$A149)*12,0,MOD(Inputs!$E$8,12)/12))))</f>
        <v>0</v>
      </c>
      <c r="Y149" s="158">
        <f ca="1">IF($A149&gt;Y$112,0,IF($A149=Y$112,OFFSET(Inputs!$B$30,0,Y$112-1),OFFSET(Inputs!$B$30,0,$A149-1)*IF((Y$112-$A149+1)*12-Inputs!$E$8&lt;=0,1,IF(Inputs!$E$8&lt;=(Y$112-$A149)*12,0,MOD(Inputs!$E$8,12)/12))))</f>
        <v>0</v>
      </c>
      <c r="Z149" s="158">
        <f ca="1">IF($A149&gt;Z$112,0,IF($A149=Z$112,OFFSET(Inputs!$B$30,0,Z$112-1),OFFSET(Inputs!$B$30,0,$A149-1)*IF((Z$112-$A149+1)*12-Inputs!$E$8&lt;=0,1,IF(Inputs!$E$8&lt;=(Z$112-$A149)*12,0,MOD(Inputs!$E$8,12)/12))))</f>
        <v>0</v>
      </c>
      <c r="AA149" s="158">
        <f ca="1">IF($A149&gt;AA$112,0,IF($A149=AA$112,OFFSET(Inputs!$B$30,0,AA$112-1),OFFSET(Inputs!$B$30,0,$A149-1)*IF((AA$112-$A149+1)*12-Inputs!$E$8&lt;=0,1,IF(Inputs!$E$8&lt;=(AA$112-$A149)*12,0,MOD(Inputs!$E$8,12)/12))))</f>
        <v>0</v>
      </c>
      <c r="AB149" s="158">
        <f ca="1">IF($A149&gt;AB$112,0,IF($A149=AB$112,OFFSET(Inputs!$B$30,0,AB$112-1),OFFSET(Inputs!$B$30,0,$A149-1)*IF((AB$112-$A149+1)*12-Inputs!$E$8&lt;=0,1,IF(Inputs!$E$8&lt;=(AB$112-$A149)*12,0,MOD(Inputs!$E$8,12)/12))))</f>
        <v>0</v>
      </c>
      <c r="AC149" s="158">
        <f ca="1">IF($A149&gt;AC$112,0,IF($A149=AC$112,OFFSET(Inputs!$B$30,0,AC$112-1),OFFSET(Inputs!$B$30,0,$A149-1)*IF((AC$112-$A149+1)*12-Inputs!$E$8&lt;=0,1,IF(Inputs!$E$8&lt;=(AC$112-$A149)*12,0,MOD(Inputs!$E$8,12)/12))))</f>
        <v>0</v>
      </c>
      <c r="AD149" s="158">
        <f ca="1">IF($A149&gt;AD$112,0,IF($A149=AD$112,OFFSET(Inputs!$B$30,0,AD$112-1),OFFSET(Inputs!$B$30,0,$A149-1)*IF((AD$112-$A149+1)*12-Inputs!$E$8&lt;=0,1,IF(Inputs!$E$8&lt;=(AD$112-$A149)*12,0,MOD(Inputs!$E$8,12)/12))))</f>
        <v>0</v>
      </c>
      <c r="AE149" s="158">
        <f ca="1">IF($A149&gt;AE$112,0,IF($A149=AE$112,OFFSET(Inputs!$B$30,0,AE$112-1),OFFSET(Inputs!$B$30,0,$A149-1)*IF((AE$112-$A149+1)*12-Inputs!$E$8&lt;=0,1,IF(Inputs!$E$8&lt;=(AE$112-$A149)*12,0,MOD(Inputs!$E$8,12)/12))))</f>
        <v>0</v>
      </c>
      <c r="AF149" s="158">
        <f ca="1">IF($A149&gt;AF$112,0,IF($A149=AF$112,OFFSET(Inputs!$B$30,0,AF$112-1),OFFSET(Inputs!$B$30,0,$A149-1)*IF((AF$112-$A149+1)*12-Inputs!$E$8&lt;=0,1,IF(Inputs!$E$8&lt;=(AF$112-$A149)*12,0,MOD(Inputs!$E$8,12)/12))))</f>
        <v>0</v>
      </c>
      <c r="AG149" s="158">
        <f ca="1">IF($A149&gt;AG$112,0,IF($A149=AG$112,OFFSET(Inputs!$B$30,0,AG$112-1),OFFSET(Inputs!$B$30,0,$A149-1)*IF((AG$112-$A149+1)*12-Inputs!$E$8&lt;=0,1,IF(Inputs!$E$8&lt;=(AG$112-$A149)*12,0,MOD(Inputs!$E$8,12)/12))))</f>
        <v>0</v>
      </c>
      <c r="AH149" s="158">
        <f ca="1">IF($A149&gt;AH$112,0,IF($A149=AH$112,OFFSET(Inputs!$B$30,0,AH$112-1),OFFSET(Inputs!$B$30,0,$A149-1)*IF((AH$112-$A149+1)*12-Inputs!$E$8&lt;=0,1,IF(Inputs!$E$8&lt;=(AH$112-$A149)*12,0,MOD(Inputs!$E$8,12)/12))))</f>
        <v>0</v>
      </c>
      <c r="AI149" s="158">
        <f ca="1">IF($A149&gt;AI$112,0,IF($A149=AI$112,OFFSET(Inputs!$B$30,0,AI$112-1),OFFSET(Inputs!$B$30,0,$A149-1)*IF((AI$112-$A149+1)*12-Inputs!$E$8&lt;=0,1,IF(Inputs!$E$8&lt;=(AI$112-$A149)*12,0,MOD(Inputs!$E$8,12)/12))))</f>
        <v>0</v>
      </c>
      <c r="AJ149" s="158">
        <f ca="1">IF($A149&gt;AJ$112,0,IF($A149=AJ$112,OFFSET(Inputs!$B$30,0,AJ$112-1),OFFSET(Inputs!$B$30,0,$A149-1)*IF((AJ$112-$A149+1)*12-Inputs!$E$8&lt;=0,1,IF(Inputs!$E$8&lt;=(AJ$112-$A149)*12,0,MOD(Inputs!$E$8,12)/12))))</f>
        <v>0</v>
      </c>
      <c r="AK149" s="158">
        <f ca="1">IF($A149&gt;AK$112,0,IF($A149=AK$112,OFFSET(Inputs!$B$30,0,AK$112-1),OFFSET(Inputs!$B$30,0,$A149-1)*IF((AK$112-$A149+1)*12-Inputs!$E$8&lt;=0,1,IF(Inputs!$E$8&lt;=(AK$112-$A149)*12,0,MOD(Inputs!$E$8,12)/12))))</f>
        <v>0</v>
      </c>
      <c r="AL149" s="158">
        <f ca="1">IF($A149&gt;AL$112,0,IF($A149=AL$112,OFFSET(Inputs!$B$30,0,AL$112-1),OFFSET(Inputs!$B$30,0,$A149-1)*IF((AL$112-$A149+1)*12-Inputs!$E$8&lt;=0,1,IF(Inputs!$E$8&lt;=(AL$112-$A149)*12,0,MOD(Inputs!$E$8,12)/12))))</f>
        <v>0</v>
      </c>
      <c r="AM149" s="158">
        <f ca="1">IF($A149&gt;AM$112,0,IF($A149=AM$112,OFFSET(Inputs!$B$30,0,AM$112-1),OFFSET(Inputs!$B$30,0,$A149-1)*IF((AM$112-$A149+1)*12-Inputs!$E$8&lt;=0,1,IF(Inputs!$E$8&lt;=(AM$112-$A149)*12,0,MOD(Inputs!$E$8,12)/12))))</f>
        <v>0</v>
      </c>
      <c r="AN149" s="158">
        <f ca="1">IF($A149&gt;AN$112,0,IF($A149=AN$112,OFFSET(Inputs!$B$30,0,AN$112-1),OFFSET(Inputs!$B$30,0,$A149-1)*IF((AN$112-$A149+1)*12-Inputs!$E$8&lt;=0,1,IF(Inputs!$E$8&lt;=(AN$112-$A149)*12,0,MOD(Inputs!$E$8,12)/12))))</f>
        <v>0</v>
      </c>
      <c r="AO149" s="158">
        <f ca="1">IF($A149&gt;AO$112,0,IF($A149=AO$112,OFFSET(Inputs!$B$30,0,AO$112-1),OFFSET(Inputs!$B$30,0,$A149-1)*IF((AO$112-$A149+1)*12-Inputs!$E$8&lt;=0,1,IF(Inputs!$E$8&lt;=(AO$112-$A149)*12,0,MOD(Inputs!$E$8,12)/12))))</f>
        <v>0</v>
      </c>
      <c r="AP149" s="158">
        <f ca="1">IF($A149&gt;AP$112,0,IF($A149=AP$112,OFFSET(Inputs!$B$30,0,AP$112-1),OFFSET(Inputs!$B$30,0,$A149-1)*IF((AP$112-$A149+1)*12-Inputs!$E$8&lt;=0,1,IF(Inputs!$E$8&lt;=(AP$112-$A149)*12,0,MOD(Inputs!$E$8,12)/12))))</f>
        <v>0</v>
      </c>
      <c r="AQ149" s="158">
        <f ca="1">IF($A149&gt;AQ$112,0,IF($A149=AQ$112,OFFSET(Inputs!$B$30,0,AQ$112-1),OFFSET(Inputs!$B$30,0,$A149-1)*IF((AQ$112-$A149+1)*12-Inputs!$E$8&lt;=0,1,IF(Inputs!$E$8&lt;=(AQ$112-$A149)*12,0,MOD(Inputs!$E$8,12)/12))))</f>
        <v>0</v>
      </c>
      <c r="AR149" s="158">
        <f ca="1">IF($A149&gt;AR$112,0,IF($A149=AR$112,OFFSET(Inputs!$B$30,0,AR$112-1),OFFSET(Inputs!$B$30,0,$A149-1)*IF((AR$112-$A149+1)*12-Inputs!$E$8&lt;=0,1,IF(Inputs!$E$8&lt;=(AR$112-$A149)*12,0,MOD(Inputs!$E$8,12)/12))))</f>
        <v>0</v>
      </c>
      <c r="AS149" s="158">
        <f ca="1">IF($A149&gt;AS$112,0,IF($A149=AS$112,OFFSET(Inputs!$B$30,0,AS$112-1),OFFSET(Inputs!$B$30,0,$A149-1)*IF((AS$112-$A149+1)*12-Inputs!$E$8&lt;=0,1,IF(Inputs!$E$8&lt;=(AS$112-$A149)*12,0,MOD(Inputs!$E$8,12)/12))))</f>
        <v>0</v>
      </c>
      <c r="AT149" s="158">
        <f ca="1">IF($A149&gt;AT$112,0,IF($A149=AT$112,OFFSET(Inputs!$B$30,0,AT$112-1),OFFSET(Inputs!$B$30,0,$A149-1)*IF((AT$112-$A149+1)*12-Inputs!$E$8&lt;=0,1,IF(Inputs!$E$8&lt;=(AT$112-$A149)*12,0,MOD(Inputs!$E$8,12)/12))))</f>
        <v>0</v>
      </c>
      <c r="AU149" s="158">
        <f ca="1">IF($A149&gt;AU$112,0,IF($A149=AU$112,OFFSET(Inputs!$B$30,0,AU$112-1),OFFSET(Inputs!$B$30,0,$A149-1)*IF((AU$112-$A149+1)*12-Inputs!$E$8&lt;=0,1,IF(Inputs!$E$8&lt;=(AU$112-$A149)*12,0,MOD(Inputs!$E$8,12)/12))))</f>
        <v>0</v>
      </c>
      <c r="AV149" s="158">
        <f ca="1">IF($A149&gt;AV$112,0,IF($A149=AV$112,OFFSET(Inputs!$B$30,0,AV$112-1),OFFSET(Inputs!$B$30,0,$A149-1)*IF((AV$112-$A149+1)*12-Inputs!$E$8&lt;=0,1,IF(Inputs!$E$8&lt;=(AV$112-$A149)*12,0,MOD(Inputs!$E$8,12)/12))))</f>
        <v>0</v>
      </c>
      <c r="AW149" s="158">
        <f ca="1">IF($A149&gt;AW$112,0,IF($A149=AW$112,OFFSET(Inputs!$B$30,0,AW$112-1),OFFSET(Inputs!$B$30,0,$A149-1)*IF((AW$112-$A149+1)*12-Inputs!$E$8&lt;=0,1,IF(Inputs!$E$8&lt;=(AW$112-$A149)*12,0,MOD(Inputs!$E$8,12)/12))))</f>
        <v>0</v>
      </c>
      <c r="AX149" s="158">
        <f ca="1">IF($A149&gt;AX$112,0,IF($A149=AX$112,OFFSET(Inputs!$B$30,0,AX$112-1),OFFSET(Inputs!$B$30,0,$A149-1)*IF((AX$112-$A149+1)*12-Inputs!$E$8&lt;=0,1,IF(Inputs!$E$8&lt;=(AX$112-$A149)*12,0,MOD(Inputs!$E$8,12)/12))))</f>
        <v>0</v>
      </c>
      <c r="AY149" s="158">
        <f ca="1">IF($A149&gt;AY$112,0,IF($A149=AY$112,OFFSET(Inputs!$B$30,0,AY$112-1),OFFSET(Inputs!$B$30,0,$A149-1)*IF((AY$112-$A149+1)*12-Inputs!$E$8&lt;=0,1,IF(Inputs!$E$8&lt;=(AY$112-$A149)*12,0,MOD(Inputs!$E$8,12)/12))))</f>
        <v>0</v>
      </c>
      <c r="AZ149" s="139"/>
      <c r="BA149" s="139"/>
    </row>
    <row r="150" spans="1:53" s="286" customFormat="1" outlineLevel="1">
      <c r="A150" s="886">
        <v>38</v>
      </c>
      <c r="B150" s="158">
        <f ca="1">IF($A150&gt;B$112,0,IF($A150=B$112,OFFSET(Inputs!$B$30,0,B$112-1),OFFSET(Inputs!$B$30,0,$A150-1)*IF((B$112-$A150+1)*12-Inputs!$E$8&lt;=0,1,IF(Inputs!$E$8&lt;=(B$112-$A150)*12,0,MOD(Inputs!$E$8,12)/12))))</f>
        <v>0</v>
      </c>
      <c r="C150" s="158">
        <f ca="1">IF($A150&gt;C$112,0,IF($A150=C$112,OFFSET(Inputs!$B$30,0,C$112-1),OFFSET(Inputs!$B$30,0,$A150-1)*IF((C$112-$A150+1)*12-Inputs!$E$8&lt;=0,1,IF(Inputs!$E$8&lt;=(C$112-$A150)*12,0,MOD(Inputs!$E$8,12)/12))))</f>
        <v>0</v>
      </c>
      <c r="D150" s="158">
        <f ca="1">IF($A150&gt;D$112,0,IF($A150=D$112,OFFSET(Inputs!$B$30,0,D$112-1),OFFSET(Inputs!$B$30,0,$A150-1)*IF((D$112-$A150+1)*12-Inputs!$E$8&lt;=0,1,IF(Inputs!$E$8&lt;=(D$112-$A150)*12,0,MOD(Inputs!$E$8,12)/12))))</f>
        <v>0</v>
      </c>
      <c r="E150" s="158">
        <f ca="1">IF($A150&gt;E$112,0,IF($A150=E$112,OFFSET(Inputs!$B$30,0,E$112-1),OFFSET(Inputs!$B$30,0,$A150-1)*IF((E$112-$A150+1)*12-Inputs!$E$8&lt;=0,1,IF(Inputs!$E$8&lt;=(E$112-$A150)*12,0,MOD(Inputs!$E$8,12)/12))))</f>
        <v>0</v>
      </c>
      <c r="F150" s="158">
        <f ca="1">IF($A150&gt;F$112,0,IF($A150=F$112,OFFSET(Inputs!$B$30,0,F$112-1),OFFSET(Inputs!$B$30,0,$A150-1)*IF((F$112-$A150+1)*12-Inputs!$E$8&lt;=0,1,IF(Inputs!$E$8&lt;=(F$112-$A150)*12,0,MOD(Inputs!$E$8,12)/12))))</f>
        <v>0</v>
      </c>
      <c r="G150" s="158">
        <f ca="1">IF($A150&gt;G$112,0,IF($A150=G$112,OFFSET(Inputs!$B$30,0,G$112-1),OFFSET(Inputs!$B$30,0,$A150-1)*IF((G$112-$A150+1)*12-Inputs!$E$8&lt;=0,1,IF(Inputs!$E$8&lt;=(G$112-$A150)*12,0,MOD(Inputs!$E$8,12)/12))))</f>
        <v>0</v>
      </c>
      <c r="H150" s="158">
        <f ca="1">IF($A150&gt;H$112,0,IF($A150=H$112,OFFSET(Inputs!$B$30,0,H$112-1),OFFSET(Inputs!$B$30,0,$A150-1)*IF((H$112-$A150+1)*12-Inputs!$E$8&lt;=0,1,IF(Inputs!$E$8&lt;=(H$112-$A150)*12,0,MOD(Inputs!$E$8,12)/12))))</f>
        <v>0</v>
      </c>
      <c r="I150" s="158">
        <f ca="1">IF($A150&gt;I$112,0,IF($A150=I$112,OFFSET(Inputs!$B$30,0,I$112-1),OFFSET(Inputs!$B$30,0,$A150-1)*IF((I$112-$A150+1)*12-Inputs!$E$8&lt;=0,1,IF(Inputs!$E$8&lt;=(I$112-$A150)*12,0,MOD(Inputs!$E$8,12)/12))))</f>
        <v>0</v>
      </c>
      <c r="J150" s="158">
        <f ca="1">IF($A150&gt;J$112,0,IF($A150=J$112,OFFSET(Inputs!$B$30,0,J$112-1),OFFSET(Inputs!$B$30,0,$A150-1)*IF((J$112-$A150+1)*12-Inputs!$E$8&lt;=0,1,IF(Inputs!$E$8&lt;=(J$112-$A150)*12,0,MOD(Inputs!$E$8,12)/12))))</f>
        <v>0</v>
      </c>
      <c r="K150" s="158">
        <f ca="1">IF($A150&gt;K$112,0,IF($A150=K$112,OFFSET(Inputs!$B$30,0,K$112-1),OFFSET(Inputs!$B$30,0,$A150-1)*IF((K$112-$A150+1)*12-Inputs!$E$8&lt;=0,1,IF(Inputs!$E$8&lt;=(K$112-$A150)*12,0,MOD(Inputs!$E$8,12)/12))))</f>
        <v>0</v>
      </c>
      <c r="L150" s="158">
        <f ca="1">IF($A150&gt;L$112,0,IF($A150=L$112,OFFSET(Inputs!$B$30,0,L$112-1),OFFSET(Inputs!$B$30,0,$A150-1)*IF((L$112-$A150+1)*12-Inputs!$E$8&lt;=0,1,IF(Inputs!$E$8&lt;=(L$112-$A150)*12,0,MOD(Inputs!$E$8,12)/12))))</f>
        <v>0</v>
      </c>
      <c r="M150" s="158">
        <f ca="1">IF($A150&gt;M$112,0,IF($A150=M$112,OFFSET(Inputs!$B$30,0,M$112-1),OFFSET(Inputs!$B$30,0,$A150-1)*IF((M$112-$A150+1)*12-Inputs!$E$8&lt;=0,1,IF(Inputs!$E$8&lt;=(M$112-$A150)*12,0,MOD(Inputs!$E$8,12)/12))))</f>
        <v>0</v>
      </c>
      <c r="N150" s="158">
        <f ca="1">IF($A150&gt;N$112,0,IF($A150=N$112,OFFSET(Inputs!$B$30,0,N$112-1),OFFSET(Inputs!$B$30,0,$A150-1)*IF((N$112-$A150+1)*12-Inputs!$E$8&lt;=0,1,IF(Inputs!$E$8&lt;=(N$112-$A150)*12,0,MOD(Inputs!$E$8,12)/12))))</f>
        <v>0</v>
      </c>
      <c r="O150" s="158">
        <f ca="1">IF($A150&gt;O$112,0,IF($A150=O$112,OFFSET(Inputs!$B$30,0,O$112-1),OFFSET(Inputs!$B$30,0,$A150-1)*IF((O$112-$A150+1)*12-Inputs!$E$8&lt;=0,1,IF(Inputs!$E$8&lt;=(O$112-$A150)*12,0,MOD(Inputs!$E$8,12)/12))))</f>
        <v>0</v>
      </c>
      <c r="P150" s="158">
        <f ca="1">IF($A150&gt;P$112,0,IF($A150=P$112,OFFSET(Inputs!$B$30,0,P$112-1),OFFSET(Inputs!$B$30,0,$A150-1)*IF((P$112-$A150+1)*12-Inputs!$E$8&lt;=0,1,IF(Inputs!$E$8&lt;=(P$112-$A150)*12,0,MOD(Inputs!$E$8,12)/12))))</f>
        <v>0</v>
      </c>
      <c r="Q150" s="158">
        <f ca="1">IF($A150&gt;Q$112,0,IF($A150=Q$112,OFFSET(Inputs!$B$30,0,Q$112-1),OFFSET(Inputs!$B$30,0,$A150-1)*IF((Q$112-$A150+1)*12-Inputs!$E$8&lt;=0,1,IF(Inputs!$E$8&lt;=(Q$112-$A150)*12,0,MOD(Inputs!$E$8,12)/12))))</f>
        <v>0</v>
      </c>
      <c r="R150" s="158">
        <f ca="1">IF($A150&gt;R$112,0,IF($A150=R$112,OFFSET(Inputs!$B$30,0,R$112-1),OFFSET(Inputs!$B$30,0,$A150-1)*IF((R$112-$A150+1)*12-Inputs!$E$8&lt;=0,1,IF(Inputs!$E$8&lt;=(R$112-$A150)*12,0,MOD(Inputs!$E$8,12)/12))))</f>
        <v>0</v>
      </c>
      <c r="S150" s="158">
        <f ca="1">IF($A150&gt;S$112,0,IF($A150=S$112,OFFSET(Inputs!$B$30,0,S$112-1),OFFSET(Inputs!$B$30,0,$A150-1)*IF((S$112-$A150+1)*12-Inputs!$E$8&lt;=0,1,IF(Inputs!$E$8&lt;=(S$112-$A150)*12,0,MOD(Inputs!$E$8,12)/12))))</f>
        <v>0</v>
      </c>
      <c r="T150" s="158">
        <f ca="1">IF($A150&gt;T$112,0,IF($A150=T$112,OFFSET(Inputs!$B$30,0,T$112-1),OFFSET(Inputs!$B$30,0,$A150-1)*IF((T$112-$A150+1)*12-Inputs!$E$8&lt;=0,1,IF(Inputs!$E$8&lt;=(T$112-$A150)*12,0,MOD(Inputs!$E$8,12)/12))))</f>
        <v>0</v>
      </c>
      <c r="U150" s="158">
        <f ca="1">IF($A150&gt;U$112,0,IF($A150=U$112,OFFSET(Inputs!$B$30,0,U$112-1),OFFSET(Inputs!$B$30,0,$A150-1)*IF((U$112-$A150+1)*12-Inputs!$E$8&lt;=0,1,IF(Inputs!$E$8&lt;=(U$112-$A150)*12,0,MOD(Inputs!$E$8,12)/12))))</f>
        <v>0</v>
      </c>
      <c r="V150" s="158">
        <f ca="1">IF($A150&gt;V$112,0,IF($A150=V$112,OFFSET(Inputs!$B$30,0,V$112-1),OFFSET(Inputs!$B$30,0,$A150-1)*IF((V$112-$A150+1)*12-Inputs!$E$8&lt;=0,1,IF(Inputs!$E$8&lt;=(V$112-$A150)*12,0,MOD(Inputs!$E$8,12)/12))))</f>
        <v>0</v>
      </c>
      <c r="W150" s="158">
        <f ca="1">IF($A150&gt;W$112,0,IF($A150=W$112,OFFSET(Inputs!$B$30,0,W$112-1),OFFSET(Inputs!$B$30,0,$A150-1)*IF((W$112-$A150+1)*12-Inputs!$E$8&lt;=0,1,IF(Inputs!$E$8&lt;=(W$112-$A150)*12,0,MOD(Inputs!$E$8,12)/12))))</f>
        <v>0</v>
      </c>
      <c r="X150" s="158">
        <f ca="1">IF($A150&gt;X$112,0,IF($A150=X$112,OFFSET(Inputs!$B$30,0,X$112-1),OFFSET(Inputs!$B$30,0,$A150-1)*IF((X$112-$A150+1)*12-Inputs!$E$8&lt;=0,1,IF(Inputs!$E$8&lt;=(X$112-$A150)*12,0,MOD(Inputs!$E$8,12)/12))))</f>
        <v>0</v>
      </c>
      <c r="Y150" s="158">
        <f ca="1">IF($A150&gt;Y$112,0,IF($A150=Y$112,OFFSET(Inputs!$B$30,0,Y$112-1),OFFSET(Inputs!$B$30,0,$A150-1)*IF((Y$112-$A150+1)*12-Inputs!$E$8&lt;=0,1,IF(Inputs!$E$8&lt;=(Y$112-$A150)*12,0,MOD(Inputs!$E$8,12)/12))))</f>
        <v>0</v>
      </c>
      <c r="Z150" s="158">
        <f ca="1">IF($A150&gt;Z$112,0,IF($A150=Z$112,OFFSET(Inputs!$B$30,0,Z$112-1),OFFSET(Inputs!$B$30,0,$A150-1)*IF((Z$112-$A150+1)*12-Inputs!$E$8&lt;=0,1,IF(Inputs!$E$8&lt;=(Z$112-$A150)*12,0,MOD(Inputs!$E$8,12)/12))))</f>
        <v>0</v>
      </c>
      <c r="AA150" s="158">
        <f ca="1">IF($A150&gt;AA$112,0,IF($A150=AA$112,OFFSET(Inputs!$B$30,0,AA$112-1),OFFSET(Inputs!$B$30,0,$A150-1)*IF((AA$112-$A150+1)*12-Inputs!$E$8&lt;=0,1,IF(Inputs!$E$8&lt;=(AA$112-$A150)*12,0,MOD(Inputs!$E$8,12)/12))))</f>
        <v>0</v>
      </c>
      <c r="AB150" s="158">
        <f ca="1">IF($A150&gt;AB$112,0,IF($A150=AB$112,OFFSET(Inputs!$B$30,0,AB$112-1),OFFSET(Inputs!$B$30,0,$A150-1)*IF((AB$112-$A150+1)*12-Inputs!$E$8&lt;=0,1,IF(Inputs!$E$8&lt;=(AB$112-$A150)*12,0,MOD(Inputs!$E$8,12)/12))))</f>
        <v>0</v>
      </c>
      <c r="AC150" s="158">
        <f ca="1">IF($A150&gt;AC$112,0,IF($A150=AC$112,OFFSET(Inputs!$B$30,0,AC$112-1),OFFSET(Inputs!$B$30,0,$A150-1)*IF((AC$112-$A150+1)*12-Inputs!$E$8&lt;=0,1,IF(Inputs!$E$8&lt;=(AC$112-$A150)*12,0,MOD(Inputs!$E$8,12)/12))))</f>
        <v>0</v>
      </c>
      <c r="AD150" s="158">
        <f ca="1">IF($A150&gt;AD$112,0,IF($A150=AD$112,OFFSET(Inputs!$B$30,0,AD$112-1),OFFSET(Inputs!$B$30,0,$A150-1)*IF((AD$112-$A150+1)*12-Inputs!$E$8&lt;=0,1,IF(Inputs!$E$8&lt;=(AD$112-$A150)*12,0,MOD(Inputs!$E$8,12)/12))))</f>
        <v>0</v>
      </c>
      <c r="AE150" s="158">
        <f ca="1">IF($A150&gt;AE$112,0,IF($A150=AE$112,OFFSET(Inputs!$B$30,0,AE$112-1),OFFSET(Inputs!$B$30,0,$A150-1)*IF((AE$112-$A150+1)*12-Inputs!$E$8&lt;=0,1,IF(Inputs!$E$8&lt;=(AE$112-$A150)*12,0,MOD(Inputs!$E$8,12)/12))))</f>
        <v>0</v>
      </c>
      <c r="AF150" s="158">
        <f ca="1">IF($A150&gt;AF$112,0,IF($A150=AF$112,OFFSET(Inputs!$B$30,0,AF$112-1),OFFSET(Inputs!$B$30,0,$A150-1)*IF((AF$112-$A150+1)*12-Inputs!$E$8&lt;=0,1,IF(Inputs!$E$8&lt;=(AF$112-$A150)*12,0,MOD(Inputs!$E$8,12)/12))))</f>
        <v>0</v>
      </c>
      <c r="AG150" s="158">
        <f ca="1">IF($A150&gt;AG$112,0,IF($A150=AG$112,OFFSET(Inputs!$B$30,0,AG$112-1),OFFSET(Inputs!$B$30,0,$A150-1)*IF((AG$112-$A150+1)*12-Inputs!$E$8&lt;=0,1,IF(Inputs!$E$8&lt;=(AG$112-$A150)*12,0,MOD(Inputs!$E$8,12)/12))))</f>
        <v>0</v>
      </c>
      <c r="AH150" s="158">
        <f ca="1">IF($A150&gt;AH$112,0,IF($A150=AH$112,OFFSET(Inputs!$B$30,0,AH$112-1),OFFSET(Inputs!$B$30,0,$A150-1)*IF((AH$112-$A150+1)*12-Inputs!$E$8&lt;=0,1,IF(Inputs!$E$8&lt;=(AH$112-$A150)*12,0,MOD(Inputs!$E$8,12)/12))))</f>
        <v>0</v>
      </c>
      <c r="AI150" s="158">
        <f ca="1">IF($A150&gt;AI$112,0,IF($A150=AI$112,OFFSET(Inputs!$B$30,0,AI$112-1),OFFSET(Inputs!$B$30,0,$A150-1)*IF((AI$112-$A150+1)*12-Inputs!$E$8&lt;=0,1,IF(Inputs!$E$8&lt;=(AI$112-$A150)*12,0,MOD(Inputs!$E$8,12)/12))))</f>
        <v>0</v>
      </c>
      <c r="AJ150" s="158">
        <f ca="1">IF($A150&gt;AJ$112,0,IF($A150=AJ$112,OFFSET(Inputs!$B$30,0,AJ$112-1),OFFSET(Inputs!$B$30,0,$A150-1)*IF((AJ$112-$A150+1)*12-Inputs!$E$8&lt;=0,1,IF(Inputs!$E$8&lt;=(AJ$112-$A150)*12,0,MOD(Inputs!$E$8,12)/12))))</f>
        <v>0</v>
      </c>
      <c r="AK150" s="158">
        <f ca="1">IF($A150&gt;AK$112,0,IF($A150=AK$112,OFFSET(Inputs!$B$30,0,AK$112-1),OFFSET(Inputs!$B$30,0,$A150-1)*IF((AK$112-$A150+1)*12-Inputs!$E$8&lt;=0,1,IF(Inputs!$E$8&lt;=(AK$112-$A150)*12,0,MOD(Inputs!$E$8,12)/12))))</f>
        <v>0</v>
      </c>
      <c r="AL150" s="158">
        <f ca="1">IF($A150&gt;AL$112,0,IF($A150=AL$112,OFFSET(Inputs!$B$30,0,AL$112-1),OFFSET(Inputs!$B$30,0,$A150-1)*IF((AL$112-$A150+1)*12-Inputs!$E$8&lt;=0,1,IF(Inputs!$E$8&lt;=(AL$112-$A150)*12,0,MOD(Inputs!$E$8,12)/12))))</f>
        <v>0</v>
      </c>
      <c r="AM150" s="158">
        <f ca="1">IF($A150&gt;AM$112,0,IF($A150=AM$112,OFFSET(Inputs!$B$30,0,AM$112-1),OFFSET(Inputs!$B$30,0,$A150-1)*IF((AM$112-$A150+1)*12-Inputs!$E$8&lt;=0,1,IF(Inputs!$E$8&lt;=(AM$112-$A150)*12,0,MOD(Inputs!$E$8,12)/12))))</f>
        <v>0</v>
      </c>
      <c r="AN150" s="158">
        <f ca="1">IF($A150&gt;AN$112,0,IF($A150=AN$112,OFFSET(Inputs!$B$30,0,AN$112-1),OFFSET(Inputs!$B$30,0,$A150-1)*IF((AN$112-$A150+1)*12-Inputs!$E$8&lt;=0,1,IF(Inputs!$E$8&lt;=(AN$112-$A150)*12,0,MOD(Inputs!$E$8,12)/12))))</f>
        <v>0</v>
      </c>
      <c r="AO150" s="158">
        <f ca="1">IF($A150&gt;AO$112,0,IF($A150=AO$112,OFFSET(Inputs!$B$30,0,AO$112-1),OFFSET(Inputs!$B$30,0,$A150-1)*IF((AO$112-$A150+1)*12-Inputs!$E$8&lt;=0,1,IF(Inputs!$E$8&lt;=(AO$112-$A150)*12,0,MOD(Inputs!$E$8,12)/12))))</f>
        <v>0</v>
      </c>
      <c r="AP150" s="158">
        <f ca="1">IF($A150&gt;AP$112,0,IF($A150=AP$112,OFFSET(Inputs!$B$30,0,AP$112-1),OFFSET(Inputs!$B$30,0,$A150-1)*IF((AP$112-$A150+1)*12-Inputs!$E$8&lt;=0,1,IF(Inputs!$E$8&lt;=(AP$112-$A150)*12,0,MOD(Inputs!$E$8,12)/12))))</f>
        <v>0</v>
      </c>
      <c r="AQ150" s="158">
        <f ca="1">IF($A150&gt;AQ$112,0,IF($A150=AQ$112,OFFSET(Inputs!$B$30,0,AQ$112-1),OFFSET(Inputs!$B$30,0,$A150-1)*IF((AQ$112-$A150+1)*12-Inputs!$E$8&lt;=0,1,IF(Inputs!$E$8&lt;=(AQ$112-$A150)*12,0,MOD(Inputs!$E$8,12)/12))))</f>
        <v>0</v>
      </c>
      <c r="AR150" s="158">
        <f ca="1">IF($A150&gt;AR$112,0,IF($A150=AR$112,OFFSET(Inputs!$B$30,0,AR$112-1),OFFSET(Inputs!$B$30,0,$A150-1)*IF((AR$112-$A150+1)*12-Inputs!$E$8&lt;=0,1,IF(Inputs!$E$8&lt;=(AR$112-$A150)*12,0,MOD(Inputs!$E$8,12)/12))))</f>
        <v>0</v>
      </c>
      <c r="AS150" s="158">
        <f ca="1">IF($A150&gt;AS$112,0,IF($A150=AS$112,OFFSET(Inputs!$B$30,0,AS$112-1),OFFSET(Inputs!$B$30,0,$A150-1)*IF((AS$112-$A150+1)*12-Inputs!$E$8&lt;=0,1,IF(Inputs!$E$8&lt;=(AS$112-$A150)*12,0,MOD(Inputs!$E$8,12)/12))))</f>
        <v>0</v>
      </c>
      <c r="AT150" s="158">
        <f ca="1">IF($A150&gt;AT$112,0,IF($A150=AT$112,OFFSET(Inputs!$B$30,0,AT$112-1),OFFSET(Inputs!$B$30,0,$A150-1)*IF((AT$112-$A150+1)*12-Inputs!$E$8&lt;=0,1,IF(Inputs!$E$8&lt;=(AT$112-$A150)*12,0,MOD(Inputs!$E$8,12)/12))))</f>
        <v>0</v>
      </c>
      <c r="AU150" s="158">
        <f ca="1">IF($A150&gt;AU$112,0,IF($A150=AU$112,OFFSET(Inputs!$B$30,0,AU$112-1),OFFSET(Inputs!$B$30,0,$A150-1)*IF((AU$112-$A150+1)*12-Inputs!$E$8&lt;=0,1,IF(Inputs!$E$8&lt;=(AU$112-$A150)*12,0,MOD(Inputs!$E$8,12)/12))))</f>
        <v>0</v>
      </c>
      <c r="AV150" s="158">
        <f ca="1">IF($A150&gt;AV$112,0,IF($A150=AV$112,OFFSET(Inputs!$B$30,0,AV$112-1),OFFSET(Inputs!$B$30,0,$A150-1)*IF((AV$112-$A150+1)*12-Inputs!$E$8&lt;=0,1,IF(Inputs!$E$8&lt;=(AV$112-$A150)*12,0,MOD(Inputs!$E$8,12)/12))))</f>
        <v>0</v>
      </c>
      <c r="AW150" s="158">
        <f ca="1">IF($A150&gt;AW$112,0,IF($A150=AW$112,OFFSET(Inputs!$B$30,0,AW$112-1),OFFSET(Inputs!$B$30,0,$A150-1)*IF((AW$112-$A150+1)*12-Inputs!$E$8&lt;=0,1,IF(Inputs!$E$8&lt;=(AW$112-$A150)*12,0,MOD(Inputs!$E$8,12)/12))))</f>
        <v>0</v>
      </c>
      <c r="AX150" s="158">
        <f ca="1">IF($A150&gt;AX$112,0,IF($A150=AX$112,OFFSET(Inputs!$B$30,0,AX$112-1),OFFSET(Inputs!$B$30,0,$A150-1)*IF((AX$112-$A150+1)*12-Inputs!$E$8&lt;=0,1,IF(Inputs!$E$8&lt;=(AX$112-$A150)*12,0,MOD(Inputs!$E$8,12)/12))))</f>
        <v>0</v>
      </c>
      <c r="AY150" s="158">
        <f ca="1">IF($A150&gt;AY$112,0,IF($A150=AY$112,OFFSET(Inputs!$B$30,0,AY$112-1),OFFSET(Inputs!$B$30,0,$A150-1)*IF((AY$112-$A150+1)*12-Inputs!$E$8&lt;=0,1,IF(Inputs!$E$8&lt;=(AY$112-$A150)*12,0,MOD(Inputs!$E$8,12)/12))))</f>
        <v>0</v>
      </c>
      <c r="AZ150" s="139"/>
      <c r="BA150" s="139"/>
    </row>
    <row r="151" spans="1:53" s="286" customFormat="1" outlineLevel="1">
      <c r="A151" s="886">
        <v>39</v>
      </c>
      <c r="B151" s="158">
        <f ca="1">IF($A151&gt;B$112,0,IF($A151=B$112,OFFSET(Inputs!$B$30,0,B$112-1),OFFSET(Inputs!$B$30,0,$A151-1)*IF((B$112-$A151+1)*12-Inputs!$E$8&lt;=0,1,IF(Inputs!$E$8&lt;=(B$112-$A151)*12,0,MOD(Inputs!$E$8,12)/12))))</f>
        <v>0</v>
      </c>
      <c r="C151" s="158">
        <f ca="1">IF($A151&gt;C$112,0,IF($A151=C$112,OFFSET(Inputs!$B$30,0,C$112-1),OFFSET(Inputs!$B$30,0,$A151-1)*IF((C$112-$A151+1)*12-Inputs!$E$8&lt;=0,1,IF(Inputs!$E$8&lt;=(C$112-$A151)*12,0,MOD(Inputs!$E$8,12)/12))))</f>
        <v>0</v>
      </c>
      <c r="D151" s="158">
        <f ca="1">IF($A151&gt;D$112,0,IF($A151=D$112,OFFSET(Inputs!$B$30,0,D$112-1),OFFSET(Inputs!$B$30,0,$A151-1)*IF((D$112-$A151+1)*12-Inputs!$E$8&lt;=0,1,IF(Inputs!$E$8&lt;=(D$112-$A151)*12,0,MOD(Inputs!$E$8,12)/12))))</f>
        <v>0</v>
      </c>
      <c r="E151" s="158">
        <f ca="1">IF($A151&gt;E$112,0,IF($A151=E$112,OFFSET(Inputs!$B$30,0,E$112-1),OFFSET(Inputs!$B$30,0,$A151-1)*IF((E$112-$A151+1)*12-Inputs!$E$8&lt;=0,1,IF(Inputs!$E$8&lt;=(E$112-$A151)*12,0,MOD(Inputs!$E$8,12)/12))))</f>
        <v>0</v>
      </c>
      <c r="F151" s="158">
        <f ca="1">IF($A151&gt;F$112,0,IF($A151=F$112,OFFSET(Inputs!$B$30,0,F$112-1),OFFSET(Inputs!$B$30,0,$A151-1)*IF((F$112-$A151+1)*12-Inputs!$E$8&lt;=0,1,IF(Inputs!$E$8&lt;=(F$112-$A151)*12,0,MOD(Inputs!$E$8,12)/12))))</f>
        <v>0</v>
      </c>
      <c r="G151" s="158">
        <f ca="1">IF($A151&gt;G$112,0,IF($A151=G$112,OFFSET(Inputs!$B$30,0,G$112-1),OFFSET(Inputs!$B$30,0,$A151-1)*IF((G$112-$A151+1)*12-Inputs!$E$8&lt;=0,1,IF(Inputs!$E$8&lt;=(G$112-$A151)*12,0,MOD(Inputs!$E$8,12)/12))))</f>
        <v>0</v>
      </c>
      <c r="H151" s="158">
        <f ca="1">IF($A151&gt;H$112,0,IF($A151=H$112,OFFSET(Inputs!$B$30,0,H$112-1),OFFSET(Inputs!$B$30,0,$A151-1)*IF((H$112-$A151+1)*12-Inputs!$E$8&lt;=0,1,IF(Inputs!$E$8&lt;=(H$112-$A151)*12,0,MOD(Inputs!$E$8,12)/12))))</f>
        <v>0</v>
      </c>
      <c r="I151" s="158">
        <f ca="1">IF($A151&gt;I$112,0,IF($A151=I$112,OFFSET(Inputs!$B$30,0,I$112-1),OFFSET(Inputs!$B$30,0,$A151-1)*IF((I$112-$A151+1)*12-Inputs!$E$8&lt;=0,1,IF(Inputs!$E$8&lt;=(I$112-$A151)*12,0,MOD(Inputs!$E$8,12)/12))))</f>
        <v>0</v>
      </c>
      <c r="J151" s="158">
        <f ca="1">IF($A151&gt;J$112,0,IF($A151=J$112,OFFSET(Inputs!$B$30,0,J$112-1),OFFSET(Inputs!$B$30,0,$A151-1)*IF((J$112-$A151+1)*12-Inputs!$E$8&lt;=0,1,IF(Inputs!$E$8&lt;=(J$112-$A151)*12,0,MOD(Inputs!$E$8,12)/12))))</f>
        <v>0</v>
      </c>
      <c r="K151" s="158">
        <f ca="1">IF($A151&gt;K$112,0,IF($A151=K$112,OFFSET(Inputs!$B$30,0,K$112-1),OFFSET(Inputs!$B$30,0,$A151-1)*IF((K$112-$A151+1)*12-Inputs!$E$8&lt;=0,1,IF(Inputs!$E$8&lt;=(K$112-$A151)*12,0,MOD(Inputs!$E$8,12)/12))))</f>
        <v>0</v>
      </c>
      <c r="L151" s="158">
        <f ca="1">IF($A151&gt;L$112,0,IF($A151=L$112,OFFSET(Inputs!$B$30,0,L$112-1),OFFSET(Inputs!$B$30,0,$A151-1)*IF((L$112-$A151+1)*12-Inputs!$E$8&lt;=0,1,IF(Inputs!$E$8&lt;=(L$112-$A151)*12,0,MOD(Inputs!$E$8,12)/12))))</f>
        <v>0</v>
      </c>
      <c r="M151" s="158">
        <f ca="1">IF($A151&gt;M$112,0,IF($A151=M$112,OFFSET(Inputs!$B$30,0,M$112-1),OFFSET(Inputs!$B$30,0,$A151-1)*IF((M$112-$A151+1)*12-Inputs!$E$8&lt;=0,1,IF(Inputs!$E$8&lt;=(M$112-$A151)*12,0,MOD(Inputs!$E$8,12)/12))))</f>
        <v>0</v>
      </c>
      <c r="N151" s="158">
        <f ca="1">IF($A151&gt;N$112,0,IF($A151=N$112,OFFSET(Inputs!$B$30,0,N$112-1),OFFSET(Inputs!$B$30,0,$A151-1)*IF((N$112-$A151+1)*12-Inputs!$E$8&lt;=0,1,IF(Inputs!$E$8&lt;=(N$112-$A151)*12,0,MOD(Inputs!$E$8,12)/12))))</f>
        <v>0</v>
      </c>
      <c r="O151" s="158">
        <f ca="1">IF($A151&gt;O$112,0,IF($A151=O$112,OFFSET(Inputs!$B$30,0,O$112-1),OFFSET(Inputs!$B$30,0,$A151-1)*IF((O$112-$A151+1)*12-Inputs!$E$8&lt;=0,1,IF(Inputs!$E$8&lt;=(O$112-$A151)*12,0,MOD(Inputs!$E$8,12)/12))))</f>
        <v>0</v>
      </c>
      <c r="P151" s="158">
        <f ca="1">IF($A151&gt;P$112,0,IF($A151=P$112,OFFSET(Inputs!$B$30,0,P$112-1),OFFSET(Inputs!$B$30,0,$A151-1)*IF((P$112-$A151+1)*12-Inputs!$E$8&lt;=0,1,IF(Inputs!$E$8&lt;=(P$112-$A151)*12,0,MOD(Inputs!$E$8,12)/12))))</f>
        <v>0</v>
      </c>
      <c r="Q151" s="158">
        <f ca="1">IF($A151&gt;Q$112,0,IF($A151=Q$112,OFFSET(Inputs!$B$30,0,Q$112-1),OFFSET(Inputs!$B$30,0,$A151-1)*IF((Q$112-$A151+1)*12-Inputs!$E$8&lt;=0,1,IF(Inputs!$E$8&lt;=(Q$112-$A151)*12,0,MOD(Inputs!$E$8,12)/12))))</f>
        <v>0</v>
      </c>
      <c r="R151" s="158">
        <f ca="1">IF($A151&gt;R$112,0,IF($A151=R$112,OFFSET(Inputs!$B$30,0,R$112-1),OFFSET(Inputs!$B$30,0,$A151-1)*IF((R$112-$A151+1)*12-Inputs!$E$8&lt;=0,1,IF(Inputs!$E$8&lt;=(R$112-$A151)*12,0,MOD(Inputs!$E$8,12)/12))))</f>
        <v>0</v>
      </c>
      <c r="S151" s="158">
        <f ca="1">IF($A151&gt;S$112,0,IF($A151=S$112,OFFSET(Inputs!$B$30,0,S$112-1),OFFSET(Inputs!$B$30,0,$A151-1)*IF((S$112-$A151+1)*12-Inputs!$E$8&lt;=0,1,IF(Inputs!$E$8&lt;=(S$112-$A151)*12,0,MOD(Inputs!$E$8,12)/12))))</f>
        <v>0</v>
      </c>
      <c r="T151" s="158">
        <f ca="1">IF($A151&gt;T$112,0,IF($A151=T$112,OFFSET(Inputs!$B$30,0,T$112-1),OFFSET(Inputs!$B$30,0,$A151-1)*IF((T$112-$A151+1)*12-Inputs!$E$8&lt;=0,1,IF(Inputs!$E$8&lt;=(T$112-$A151)*12,0,MOD(Inputs!$E$8,12)/12))))</f>
        <v>0</v>
      </c>
      <c r="U151" s="158">
        <f ca="1">IF($A151&gt;U$112,0,IF($A151=U$112,OFFSET(Inputs!$B$30,0,U$112-1),OFFSET(Inputs!$B$30,0,$A151-1)*IF((U$112-$A151+1)*12-Inputs!$E$8&lt;=0,1,IF(Inputs!$E$8&lt;=(U$112-$A151)*12,0,MOD(Inputs!$E$8,12)/12))))</f>
        <v>0</v>
      </c>
      <c r="V151" s="158">
        <f ca="1">IF($A151&gt;V$112,0,IF($A151=V$112,OFFSET(Inputs!$B$30,0,V$112-1),OFFSET(Inputs!$B$30,0,$A151-1)*IF((V$112-$A151+1)*12-Inputs!$E$8&lt;=0,1,IF(Inputs!$E$8&lt;=(V$112-$A151)*12,0,MOD(Inputs!$E$8,12)/12))))</f>
        <v>0</v>
      </c>
      <c r="W151" s="158">
        <f ca="1">IF($A151&gt;W$112,0,IF($A151=W$112,OFFSET(Inputs!$B$30,0,W$112-1),OFFSET(Inputs!$B$30,0,$A151-1)*IF((W$112-$A151+1)*12-Inputs!$E$8&lt;=0,1,IF(Inputs!$E$8&lt;=(W$112-$A151)*12,0,MOD(Inputs!$E$8,12)/12))))</f>
        <v>0</v>
      </c>
      <c r="X151" s="158">
        <f ca="1">IF($A151&gt;X$112,0,IF($A151=X$112,OFFSET(Inputs!$B$30,0,X$112-1),OFFSET(Inputs!$B$30,0,$A151-1)*IF((X$112-$A151+1)*12-Inputs!$E$8&lt;=0,1,IF(Inputs!$E$8&lt;=(X$112-$A151)*12,0,MOD(Inputs!$E$8,12)/12))))</f>
        <v>0</v>
      </c>
      <c r="Y151" s="158">
        <f ca="1">IF($A151&gt;Y$112,0,IF($A151=Y$112,OFFSET(Inputs!$B$30,0,Y$112-1),OFFSET(Inputs!$B$30,0,$A151-1)*IF((Y$112-$A151+1)*12-Inputs!$E$8&lt;=0,1,IF(Inputs!$E$8&lt;=(Y$112-$A151)*12,0,MOD(Inputs!$E$8,12)/12))))</f>
        <v>0</v>
      </c>
      <c r="Z151" s="158">
        <f ca="1">IF($A151&gt;Z$112,0,IF($A151=Z$112,OFFSET(Inputs!$B$30,0,Z$112-1),OFFSET(Inputs!$B$30,0,$A151-1)*IF((Z$112-$A151+1)*12-Inputs!$E$8&lt;=0,1,IF(Inputs!$E$8&lt;=(Z$112-$A151)*12,0,MOD(Inputs!$E$8,12)/12))))</f>
        <v>0</v>
      </c>
      <c r="AA151" s="158">
        <f ca="1">IF($A151&gt;AA$112,0,IF($A151=AA$112,OFFSET(Inputs!$B$30,0,AA$112-1),OFFSET(Inputs!$B$30,0,$A151-1)*IF((AA$112-$A151+1)*12-Inputs!$E$8&lt;=0,1,IF(Inputs!$E$8&lt;=(AA$112-$A151)*12,0,MOD(Inputs!$E$8,12)/12))))</f>
        <v>0</v>
      </c>
      <c r="AB151" s="158">
        <f ca="1">IF($A151&gt;AB$112,0,IF($A151=AB$112,OFFSET(Inputs!$B$30,0,AB$112-1),OFFSET(Inputs!$B$30,0,$A151-1)*IF((AB$112-$A151+1)*12-Inputs!$E$8&lt;=0,1,IF(Inputs!$E$8&lt;=(AB$112-$A151)*12,0,MOD(Inputs!$E$8,12)/12))))</f>
        <v>0</v>
      </c>
      <c r="AC151" s="158">
        <f ca="1">IF($A151&gt;AC$112,0,IF($A151=AC$112,OFFSET(Inputs!$B$30,0,AC$112-1),OFFSET(Inputs!$B$30,0,$A151-1)*IF((AC$112-$A151+1)*12-Inputs!$E$8&lt;=0,1,IF(Inputs!$E$8&lt;=(AC$112-$A151)*12,0,MOD(Inputs!$E$8,12)/12))))</f>
        <v>0</v>
      </c>
      <c r="AD151" s="158">
        <f ca="1">IF($A151&gt;AD$112,0,IF($A151=AD$112,OFFSET(Inputs!$B$30,0,AD$112-1),OFFSET(Inputs!$B$30,0,$A151-1)*IF((AD$112-$A151+1)*12-Inputs!$E$8&lt;=0,1,IF(Inputs!$E$8&lt;=(AD$112-$A151)*12,0,MOD(Inputs!$E$8,12)/12))))</f>
        <v>0</v>
      </c>
      <c r="AE151" s="158">
        <f ca="1">IF($A151&gt;AE$112,0,IF($A151=AE$112,OFFSET(Inputs!$B$30,0,AE$112-1),OFFSET(Inputs!$B$30,0,$A151-1)*IF((AE$112-$A151+1)*12-Inputs!$E$8&lt;=0,1,IF(Inputs!$E$8&lt;=(AE$112-$A151)*12,0,MOD(Inputs!$E$8,12)/12))))</f>
        <v>0</v>
      </c>
      <c r="AF151" s="158">
        <f ca="1">IF($A151&gt;AF$112,0,IF($A151=AF$112,OFFSET(Inputs!$B$30,0,AF$112-1),OFFSET(Inputs!$B$30,0,$A151-1)*IF((AF$112-$A151+1)*12-Inputs!$E$8&lt;=0,1,IF(Inputs!$E$8&lt;=(AF$112-$A151)*12,0,MOD(Inputs!$E$8,12)/12))))</f>
        <v>0</v>
      </c>
      <c r="AG151" s="158">
        <f ca="1">IF($A151&gt;AG$112,0,IF($A151=AG$112,OFFSET(Inputs!$B$30,0,AG$112-1),OFFSET(Inputs!$B$30,0,$A151-1)*IF((AG$112-$A151+1)*12-Inputs!$E$8&lt;=0,1,IF(Inputs!$E$8&lt;=(AG$112-$A151)*12,0,MOD(Inputs!$E$8,12)/12))))</f>
        <v>0</v>
      </c>
      <c r="AH151" s="158">
        <f ca="1">IF($A151&gt;AH$112,0,IF($A151=AH$112,OFFSET(Inputs!$B$30,0,AH$112-1),OFFSET(Inputs!$B$30,0,$A151-1)*IF((AH$112-$A151+1)*12-Inputs!$E$8&lt;=0,1,IF(Inputs!$E$8&lt;=(AH$112-$A151)*12,0,MOD(Inputs!$E$8,12)/12))))</f>
        <v>0</v>
      </c>
      <c r="AI151" s="158">
        <f ca="1">IF($A151&gt;AI$112,0,IF($A151=AI$112,OFFSET(Inputs!$B$30,0,AI$112-1),OFFSET(Inputs!$B$30,0,$A151-1)*IF((AI$112-$A151+1)*12-Inputs!$E$8&lt;=0,1,IF(Inputs!$E$8&lt;=(AI$112-$A151)*12,0,MOD(Inputs!$E$8,12)/12))))</f>
        <v>0</v>
      </c>
      <c r="AJ151" s="158">
        <f ca="1">IF($A151&gt;AJ$112,0,IF($A151=AJ$112,OFFSET(Inputs!$B$30,0,AJ$112-1),OFFSET(Inputs!$B$30,0,$A151-1)*IF((AJ$112-$A151+1)*12-Inputs!$E$8&lt;=0,1,IF(Inputs!$E$8&lt;=(AJ$112-$A151)*12,0,MOD(Inputs!$E$8,12)/12))))</f>
        <v>0</v>
      </c>
      <c r="AK151" s="158">
        <f ca="1">IF($A151&gt;AK$112,0,IF($A151=AK$112,OFFSET(Inputs!$B$30,0,AK$112-1),OFFSET(Inputs!$B$30,0,$A151-1)*IF((AK$112-$A151+1)*12-Inputs!$E$8&lt;=0,1,IF(Inputs!$E$8&lt;=(AK$112-$A151)*12,0,MOD(Inputs!$E$8,12)/12))))</f>
        <v>0</v>
      </c>
      <c r="AL151" s="158">
        <f ca="1">IF($A151&gt;AL$112,0,IF($A151=AL$112,OFFSET(Inputs!$B$30,0,AL$112-1),OFFSET(Inputs!$B$30,0,$A151-1)*IF((AL$112-$A151+1)*12-Inputs!$E$8&lt;=0,1,IF(Inputs!$E$8&lt;=(AL$112-$A151)*12,0,MOD(Inputs!$E$8,12)/12))))</f>
        <v>0</v>
      </c>
      <c r="AM151" s="158">
        <f ca="1">IF($A151&gt;AM$112,0,IF($A151=AM$112,OFFSET(Inputs!$B$30,0,AM$112-1),OFFSET(Inputs!$B$30,0,$A151-1)*IF((AM$112-$A151+1)*12-Inputs!$E$8&lt;=0,1,IF(Inputs!$E$8&lt;=(AM$112-$A151)*12,0,MOD(Inputs!$E$8,12)/12))))</f>
        <v>0</v>
      </c>
      <c r="AN151" s="158">
        <f ca="1">IF($A151&gt;AN$112,0,IF($A151=AN$112,OFFSET(Inputs!$B$30,0,AN$112-1),OFFSET(Inputs!$B$30,0,$A151-1)*IF((AN$112-$A151+1)*12-Inputs!$E$8&lt;=0,1,IF(Inputs!$E$8&lt;=(AN$112-$A151)*12,0,MOD(Inputs!$E$8,12)/12))))</f>
        <v>0</v>
      </c>
      <c r="AO151" s="158">
        <f ca="1">IF($A151&gt;AO$112,0,IF($A151=AO$112,OFFSET(Inputs!$B$30,0,AO$112-1),OFFSET(Inputs!$B$30,0,$A151-1)*IF((AO$112-$A151+1)*12-Inputs!$E$8&lt;=0,1,IF(Inputs!$E$8&lt;=(AO$112-$A151)*12,0,MOD(Inputs!$E$8,12)/12))))</f>
        <v>0</v>
      </c>
      <c r="AP151" s="158">
        <f ca="1">IF($A151&gt;AP$112,0,IF($A151=AP$112,OFFSET(Inputs!$B$30,0,AP$112-1),OFFSET(Inputs!$B$30,0,$A151-1)*IF((AP$112-$A151+1)*12-Inputs!$E$8&lt;=0,1,IF(Inputs!$E$8&lt;=(AP$112-$A151)*12,0,MOD(Inputs!$E$8,12)/12))))</f>
        <v>0</v>
      </c>
      <c r="AQ151" s="158">
        <f ca="1">IF($A151&gt;AQ$112,0,IF($A151=AQ$112,OFFSET(Inputs!$B$30,0,AQ$112-1),OFFSET(Inputs!$B$30,0,$A151-1)*IF((AQ$112-$A151+1)*12-Inputs!$E$8&lt;=0,1,IF(Inputs!$E$8&lt;=(AQ$112-$A151)*12,0,MOD(Inputs!$E$8,12)/12))))</f>
        <v>0</v>
      </c>
      <c r="AR151" s="158">
        <f ca="1">IF($A151&gt;AR$112,0,IF($A151=AR$112,OFFSET(Inputs!$B$30,0,AR$112-1),OFFSET(Inputs!$B$30,0,$A151-1)*IF((AR$112-$A151+1)*12-Inputs!$E$8&lt;=0,1,IF(Inputs!$E$8&lt;=(AR$112-$A151)*12,0,MOD(Inputs!$E$8,12)/12))))</f>
        <v>0</v>
      </c>
      <c r="AS151" s="158">
        <f ca="1">IF($A151&gt;AS$112,0,IF($A151=AS$112,OFFSET(Inputs!$B$30,0,AS$112-1),OFFSET(Inputs!$B$30,0,$A151-1)*IF((AS$112-$A151+1)*12-Inputs!$E$8&lt;=0,1,IF(Inputs!$E$8&lt;=(AS$112-$A151)*12,0,MOD(Inputs!$E$8,12)/12))))</f>
        <v>0</v>
      </c>
      <c r="AT151" s="158">
        <f ca="1">IF($A151&gt;AT$112,0,IF($A151=AT$112,OFFSET(Inputs!$B$30,0,AT$112-1),OFFSET(Inputs!$B$30,0,$A151-1)*IF((AT$112-$A151+1)*12-Inputs!$E$8&lt;=0,1,IF(Inputs!$E$8&lt;=(AT$112-$A151)*12,0,MOD(Inputs!$E$8,12)/12))))</f>
        <v>0</v>
      </c>
      <c r="AU151" s="158">
        <f ca="1">IF($A151&gt;AU$112,0,IF($A151=AU$112,OFFSET(Inputs!$B$30,0,AU$112-1),OFFSET(Inputs!$B$30,0,$A151-1)*IF((AU$112-$A151+1)*12-Inputs!$E$8&lt;=0,1,IF(Inputs!$E$8&lt;=(AU$112-$A151)*12,0,MOD(Inputs!$E$8,12)/12))))</f>
        <v>0</v>
      </c>
      <c r="AV151" s="158">
        <f ca="1">IF($A151&gt;AV$112,0,IF($A151=AV$112,OFFSET(Inputs!$B$30,0,AV$112-1),OFFSET(Inputs!$B$30,0,$A151-1)*IF((AV$112-$A151+1)*12-Inputs!$E$8&lt;=0,1,IF(Inputs!$E$8&lt;=(AV$112-$A151)*12,0,MOD(Inputs!$E$8,12)/12))))</f>
        <v>0</v>
      </c>
      <c r="AW151" s="158">
        <f ca="1">IF($A151&gt;AW$112,0,IF($A151=AW$112,OFFSET(Inputs!$B$30,0,AW$112-1),OFFSET(Inputs!$B$30,0,$A151-1)*IF((AW$112-$A151+1)*12-Inputs!$E$8&lt;=0,1,IF(Inputs!$E$8&lt;=(AW$112-$A151)*12,0,MOD(Inputs!$E$8,12)/12))))</f>
        <v>0</v>
      </c>
      <c r="AX151" s="158">
        <f ca="1">IF($A151&gt;AX$112,0,IF($A151=AX$112,OFFSET(Inputs!$B$30,0,AX$112-1),OFFSET(Inputs!$B$30,0,$A151-1)*IF((AX$112-$A151+1)*12-Inputs!$E$8&lt;=0,1,IF(Inputs!$E$8&lt;=(AX$112-$A151)*12,0,MOD(Inputs!$E$8,12)/12))))</f>
        <v>0</v>
      </c>
      <c r="AY151" s="158">
        <f ca="1">IF($A151&gt;AY$112,0,IF($A151=AY$112,OFFSET(Inputs!$B$30,0,AY$112-1),OFFSET(Inputs!$B$30,0,$A151-1)*IF((AY$112-$A151+1)*12-Inputs!$E$8&lt;=0,1,IF(Inputs!$E$8&lt;=(AY$112-$A151)*12,0,MOD(Inputs!$E$8,12)/12))))</f>
        <v>0</v>
      </c>
      <c r="AZ151" s="139"/>
      <c r="BA151" s="139"/>
    </row>
    <row r="152" spans="1:53" s="286" customFormat="1" outlineLevel="1">
      <c r="A152" s="886">
        <v>40</v>
      </c>
      <c r="B152" s="158">
        <f ca="1">IF($A152&gt;B$112,0,IF($A152=B$112,OFFSET(Inputs!$B$30,0,B$112-1),OFFSET(Inputs!$B$30,0,$A152-1)*IF((B$112-$A152+1)*12-Inputs!$E$8&lt;=0,1,IF(Inputs!$E$8&lt;=(B$112-$A152)*12,0,MOD(Inputs!$E$8,12)/12))))</f>
        <v>0</v>
      </c>
      <c r="C152" s="158">
        <f ca="1">IF($A152&gt;C$112,0,IF($A152=C$112,OFFSET(Inputs!$B$30,0,C$112-1),OFFSET(Inputs!$B$30,0,$A152-1)*IF((C$112-$A152+1)*12-Inputs!$E$8&lt;=0,1,IF(Inputs!$E$8&lt;=(C$112-$A152)*12,0,MOD(Inputs!$E$8,12)/12))))</f>
        <v>0</v>
      </c>
      <c r="D152" s="158">
        <f ca="1">IF($A152&gt;D$112,0,IF($A152=D$112,OFFSET(Inputs!$B$30,0,D$112-1),OFFSET(Inputs!$B$30,0,$A152-1)*IF((D$112-$A152+1)*12-Inputs!$E$8&lt;=0,1,IF(Inputs!$E$8&lt;=(D$112-$A152)*12,0,MOD(Inputs!$E$8,12)/12))))</f>
        <v>0</v>
      </c>
      <c r="E152" s="158">
        <f ca="1">IF($A152&gt;E$112,0,IF($A152=E$112,OFFSET(Inputs!$B$30,0,E$112-1),OFFSET(Inputs!$B$30,0,$A152-1)*IF((E$112-$A152+1)*12-Inputs!$E$8&lt;=0,1,IF(Inputs!$E$8&lt;=(E$112-$A152)*12,0,MOD(Inputs!$E$8,12)/12))))</f>
        <v>0</v>
      </c>
      <c r="F152" s="158">
        <f ca="1">IF($A152&gt;F$112,0,IF($A152=F$112,OFFSET(Inputs!$B$30,0,F$112-1),OFFSET(Inputs!$B$30,0,$A152-1)*IF((F$112-$A152+1)*12-Inputs!$E$8&lt;=0,1,IF(Inputs!$E$8&lt;=(F$112-$A152)*12,0,MOD(Inputs!$E$8,12)/12))))</f>
        <v>0</v>
      </c>
      <c r="G152" s="158">
        <f ca="1">IF($A152&gt;G$112,0,IF($A152=G$112,OFFSET(Inputs!$B$30,0,G$112-1),OFFSET(Inputs!$B$30,0,$A152-1)*IF((G$112-$A152+1)*12-Inputs!$E$8&lt;=0,1,IF(Inputs!$E$8&lt;=(G$112-$A152)*12,0,MOD(Inputs!$E$8,12)/12))))</f>
        <v>0</v>
      </c>
      <c r="H152" s="158">
        <f ca="1">IF($A152&gt;H$112,0,IF($A152=H$112,OFFSET(Inputs!$B$30,0,H$112-1),OFFSET(Inputs!$B$30,0,$A152-1)*IF((H$112-$A152+1)*12-Inputs!$E$8&lt;=0,1,IF(Inputs!$E$8&lt;=(H$112-$A152)*12,0,MOD(Inputs!$E$8,12)/12))))</f>
        <v>0</v>
      </c>
      <c r="I152" s="158">
        <f ca="1">IF($A152&gt;I$112,0,IF($A152=I$112,OFFSET(Inputs!$B$30,0,I$112-1),OFFSET(Inputs!$B$30,0,$A152-1)*IF((I$112-$A152+1)*12-Inputs!$E$8&lt;=0,1,IF(Inputs!$E$8&lt;=(I$112-$A152)*12,0,MOD(Inputs!$E$8,12)/12))))</f>
        <v>0</v>
      </c>
      <c r="J152" s="158">
        <f ca="1">IF($A152&gt;J$112,0,IF($A152=J$112,OFFSET(Inputs!$B$30,0,J$112-1),OFFSET(Inputs!$B$30,0,$A152-1)*IF((J$112-$A152+1)*12-Inputs!$E$8&lt;=0,1,IF(Inputs!$E$8&lt;=(J$112-$A152)*12,0,MOD(Inputs!$E$8,12)/12))))</f>
        <v>0</v>
      </c>
      <c r="K152" s="158">
        <f ca="1">IF($A152&gt;K$112,0,IF($A152=K$112,OFFSET(Inputs!$B$30,0,K$112-1),OFFSET(Inputs!$B$30,0,$A152-1)*IF((K$112-$A152+1)*12-Inputs!$E$8&lt;=0,1,IF(Inputs!$E$8&lt;=(K$112-$A152)*12,0,MOD(Inputs!$E$8,12)/12))))</f>
        <v>0</v>
      </c>
      <c r="L152" s="158">
        <f ca="1">IF($A152&gt;L$112,0,IF($A152=L$112,OFFSET(Inputs!$B$30,0,L$112-1),OFFSET(Inputs!$B$30,0,$A152-1)*IF((L$112-$A152+1)*12-Inputs!$E$8&lt;=0,1,IF(Inputs!$E$8&lt;=(L$112-$A152)*12,0,MOD(Inputs!$E$8,12)/12))))</f>
        <v>0</v>
      </c>
      <c r="M152" s="158">
        <f ca="1">IF($A152&gt;M$112,0,IF($A152=M$112,OFFSET(Inputs!$B$30,0,M$112-1),OFFSET(Inputs!$B$30,0,$A152-1)*IF((M$112-$A152+1)*12-Inputs!$E$8&lt;=0,1,IF(Inputs!$E$8&lt;=(M$112-$A152)*12,0,MOD(Inputs!$E$8,12)/12))))</f>
        <v>0</v>
      </c>
      <c r="N152" s="158">
        <f ca="1">IF($A152&gt;N$112,0,IF($A152=N$112,OFFSET(Inputs!$B$30,0,N$112-1),OFFSET(Inputs!$B$30,0,$A152-1)*IF((N$112-$A152+1)*12-Inputs!$E$8&lt;=0,1,IF(Inputs!$E$8&lt;=(N$112-$A152)*12,0,MOD(Inputs!$E$8,12)/12))))</f>
        <v>0</v>
      </c>
      <c r="O152" s="158">
        <f ca="1">IF($A152&gt;O$112,0,IF($A152=O$112,OFFSET(Inputs!$B$30,0,O$112-1),OFFSET(Inputs!$B$30,0,$A152-1)*IF((O$112-$A152+1)*12-Inputs!$E$8&lt;=0,1,IF(Inputs!$E$8&lt;=(O$112-$A152)*12,0,MOD(Inputs!$E$8,12)/12))))</f>
        <v>0</v>
      </c>
      <c r="P152" s="158">
        <f ca="1">IF($A152&gt;P$112,0,IF($A152=P$112,OFFSET(Inputs!$B$30,0,P$112-1),OFFSET(Inputs!$B$30,0,$A152-1)*IF((P$112-$A152+1)*12-Inputs!$E$8&lt;=0,1,IF(Inputs!$E$8&lt;=(P$112-$A152)*12,0,MOD(Inputs!$E$8,12)/12))))</f>
        <v>0</v>
      </c>
      <c r="Q152" s="158">
        <f ca="1">IF($A152&gt;Q$112,0,IF($A152=Q$112,OFFSET(Inputs!$B$30,0,Q$112-1),OFFSET(Inputs!$B$30,0,$A152-1)*IF((Q$112-$A152+1)*12-Inputs!$E$8&lt;=0,1,IF(Inputs!$E$8&lt;=(Q$112-$A152)*12,0,MOD(Inputs!$E$8,12)/12))))</f>
        <v>0</v>
      </c>
      <c r="R152" s="158">
        <f ca="1">IF($A152&gt;R$112,0,IF($A152=R$112,OFFSET(Inputs!$B$30,0,R$112-1),OFFSET(Inputs!$B$30,0,$A152-1)*IF((R$112-$A152+1)*12-Inputs!$E$8&lt;=0,1,IF(Inputs!$E$8&lt;=(R$112-$A152)*12,0,MOD(Inputs!$E$8,12)/12))))</f>
        <v>0</v>
      </c>
      <c r="S152" s="158">
        <f ca="1">IF($A152&gt;S$112,0,IF($A152=S$112,OFFSET(Inputs!$B$30,0,S$112-1),OFFSET(Inputs!$B$30,0,$A152-1)*IF((S$112-$A152+1)*12-Inputs!$E$8&lt;=0,1,IF(Inputs!$E$8&lt;=(S$112-$A152)*12,0,MOD(Inputs!$E$8,12)/12))))</f>
        <v>0</v>
      </c>
      <c r="T152" s="158">
        <f ca="1">IF($A152&gt;T$112,0,IF($A152=T$112,OFFSET(Inputs!$B$30,0,T$112-1),OFFSET(Inputs!$B$30,0,$A152-1)*IF((T$112-$A152+1)*12-Inputs!$E$8&lt;=0,1,IF(Inputs!$E$8&lt;=(T$112-$A152)*12,0,MOD(Inputs!$E$8,12)/12))))</f>
        <v>0</v>
      </c>
      <c r="U152" s="158">
        <f ca="1">IF($A152&gt;U$112,0,IF($A152=U$112,OFFSET(Inputs!$B$30,0,U$112-1),OFFSET(Inputs!$B$30,0,$A152-1)*IF((U$112-$A152+1)*12-Inputs!$E$8&lt;=0,1,IF(Inputs!$E$8&lt;=(U$112-$A152)*12,0,MOD(Inputs!$E$8,12)/12))))</f>
        <v>0</v>
      </c>
      <c r="V152" s="158">
        <f ca="1">IF($A152&gt;V$112,0,IF($A152=V$112,OFFSET(Inputs!$B$30,0,V$112-1),OFFSET(Inputs!$B$30,0,$A152-1)*IF((V$112-$A152+1)*12-Inputs!$E$8&lt;=0,1,IF(Inputs!$E$8&lt;=(V$112-$A152)*12,0,MOD(Inputs!$E$8,12)/12))))</f>
        <v>0</v>
      </c>
      <c r="W152" s="158">
        <f ca="1">IF($A152&gt;W$112,0,IF($A152=W$112,OFFSET(Inputs!$B$30,0,W$112-1),OFFSET(Inputs!$B$30,0,$A152-1)*IF((W$112-$A152+1)*12-Inputs!$E$8&lt;=0,1,IF(Inputs!$E$8&lt;=(W$112-$A152)*12,0,MOD(Inputs!$E$8,12)/12))))</f>
        <v>0</v>
      </c>
      <c r="X152" s="158">
        <f ca="1">IF($A152&gt;X$112,0,IF($A152=X$112,OFFSET(Inputs!$B$30,0,X$112-1),OFFSET(Inputs!$B$30,0,$A152-1)*IF((X$112-$A152+1)*12-Inputs!$E$8&lt;=0,1,IF(Inputs!$E$8&lt;=(X$112-$A152)*12,0,MOD(Inputs!$E$8,12)/12))))</f>
        <v>0</v>
      </c>
      <c r="Y152" s="158">
        <f ca="1">IF($A152&gt;Y$112,0,IF($A152=Y$112,OFFSET(Inputs!$B$30,0,Y$112-1),OFFSET(Inputs!$B$30,0,$A152-1)*IF((Y$112-$A152+1)*12-Inputs!$E$8&lt;=0,1,IF(Inputs!$E$8&lt;=(Y$112-$A152)*12,0,MOD(Inputs!$E$8,12)/12))))</f>
        <v>0</v>
      </c>
      <c r="Z152" s="158">
        <f ca="1">IF($A152&gt;Z$112,0,IF($A152=Z$112,OFFSET(Inputs!$B$30,0,Z$112-1),OFFSET(Inputs!$B$30,0,$A152-1)*IF((Z$112-$A152+1)*12-Inputs!$E$8&lt;=0,1,IF(Inputs!$E$8&lt;=(Z$112-$A152)*12,0,MOD(Inputs!$E$8,12)/12))))</f>
        <v>0</v>
      </c>
      <c r="AA152" s="158">
        <f ca="1">IF($A152&gt;AA$112,0,IF($A152=AA$112,OFFSET(Inputs!$B$30,0,AA$112-1),OFFSET(Inputs!$B$30,0,$A152-1)*IF((AA$112-$A152+1)*12-Inputs!$E$8&lt;=0,1,IF(Inputs!$E$8&lt;=(AA$112-$A152)*12,0,MOD(Inputs!$E$8,12)/12))))</f>
        <v>0</v>
      </c>
      <c r="AB152" s="158">
        <f ca="1">IF($A152&gt;AB$112,0,IF($A152=AB$112,OFFSET(Inputs!$B$30,0,AB$112-1),OFFSET(Inputs!$B$30,0,$A152-1)*IF((AB$112-$A152+1)*12-Inputs!$E$8&lt;=0,1,IF(Inputs!$E$8&lt;=(AB$112-$A152)*12,0,MOD(Inputs!$E$8,12)/12))))</f>
        <v>0</v>
      </c>
      <c r="AC152" s="158">
        <f ca="1">IF($A152&gt;AC$112,0,IF($A152=AC$112,OFFSET(Inputs!$B$30,0,AC$112-1),OFFSET(Inputs!$B$30,0,$A152-1)*IF((AC$112-$A152+1)*12-Inputs!$E$8&lt;=0,1,IF(Inputs!$E$8&lt;=(AC$112-$A152)*12,0,MOD(Inputs!$E$8,12)/12))))</f>
        <v>0</v>
      </c>
      <c r="AD152" s="158">
        <f ca="1">IF($A152&gt;AD$112,0,IF($A152=AD$112,OFFSET(Inputs!$B$30,0,AD$112-1),OFFSET(Inputs!$B$30,0,$A152-1)*IF((AD$112-$A152+1)*12-Inputs!$E$8&lt;=0,1,IF(Inputs!$E$8&lt;=(AD$112-$A152)*12,0,MOD(Inputs!$E$8,12)/12))))</f>
        <v>0</v>
      </c>
      <c r="AE152" s="158">
        <f ca="1">IF($A152&gt;AE$112,0,IF($A152=AE$112,OFFSET(Inputs!$B$30,0,AE$112-1),OFFSET(Inputs!$B$30,0,$A152-1)*IF((AE$112-$A152+1)*12-Inputs!$E$8&lt;=0,1,IF(Inputs!$E$8&lt;=(AE$112-$A152)*12,0,MOD(Inputs!$E$8,12)/12))))</f>
        <v>0</v>
      </c>
      <c r="AF152" s="158">
        <f ca="1">IF($A152&gt;AF$112,0,IF($A152=AF$112,OFFSET(Inputs!$B$30,0,AF$112-1),OFFSET(Inputs!$B$30,0,$A152-1)*IF((AF$112-$A152+1)*12-Inputs!$E$8&lt;=0,1,IF(Inputs!$E$8&lt;=(AF$112-$A152)*12,0,MOD(Inputs!$E$8,12)/12))))</f>
        <v>0</v>
      </c>
      <c r="AG152" s="158">
        <f ca="1">IF($A152&gt;AG$112,0,IF($A152=AG$112,OFFSET(Inputs!$B$30,0,AG$112-1),OFFSET(Inputs!$B$30,0,$A152-1)*IF((AG$112-$A152+1)*12-Inputs!$E$8&lt;=0,1,IF(Inputs!$E$8&lt;=(AG$112-$A152)*12,0,MOD(Inputs!$E$8,12)/12))))</f>
        <v>0</v>
      </c>
      <c r="AH152" s="158">
        <f ca="1">IF($A152&gt;AH$112,0,IF($A152=AH$112,OFFSET(Inputs!$B$30,0,AH$112-1),OFFSET(Inputs!$B$30,0,$A152-1)*IF((AH$112-$A152+1)*12-Inputs!$E$8&lt;=0,1,IF(Inputs!$E$8&lt;=(AH$112-$A152)*12,0,MOD(Inputs!$E$8,12)/12))))</f>
        <v>0</v>
      </c>
      <c r="AI152" s="158">
        <f ca="1">IF($A152&gt;AI$112,0,IF($A152=AI$112,OFFSET(Inputs!$B$30,0,AI$112-1),OFFSET(Inputs!$B$30,0,$A152-1)*IF((AI$112-$A152+1)*12-Inputs!$E$8&lt;=0,1,IF(Inputs!$E$8&lt;=(AI$112-$A152)*12,0,MOD(Inputs!$E$8,12)/12))))</f>
        <v>0</v>
      </c>
      <c r="AJ152" s="158">
        <f ca="1">IF($A152&gt;AJ$112,0,IF($A152=AJ$112,OFFSET(Inputs!$B$30,0,AJ$112-1),OFFSET(Inputs!$B$30,0,$A152-1)*IF((AJ$112-$A152+1)*12-Inputs!$E$8&lt;=0,1,IF(Inputs!$E$8&lt;=(AJ$112-$A152)*12,0,MOD(Inputs!$E$8,12)/12))))</f>
        <v>0</v>
      </c>
      <c r="AK152" s="158">
        <f ca="1">IF($A152&gt;AK$112,0,IF($A152=AK$112,OFFSET(Inputs!$B$30,0,AK$112-1),OFFSET(Inputs!$B$30,0,$A152-1)*IF((AK$112-$A152+1)*12-Inputs!$E$8&lt;=0,1,IF(Inputs!$E$8&lt;=(AK$112-$A152)*12,0,MOD(Inputs!$E$8,12)/12))))</f>
        <v>0</v>
      </c>
      <c r="AL152" s="158">
        <f ca="1">IF($A152&gt;AL$112,0,IF($A152=AL$112,OFFSET(Inputs!$B$30,0,AL$112-1),OFFSET(Inputs!$B$30,0,$A152-1)*IF((AL$112-$A152+1)*12-Inputs!$E$8&lt;=0,1,IF(Inputs!$E$8&lt;=(AL$112-$A152)*12,0,MOD(Inputs!$E$8,12)/12))))</f>
        <v>0</v>
      </c>
      <c r="AM152" s="158">
        <f ca="1">IF($A152&gt;AM$112,0,IF($A152=AM$112,OFFSET(Inputs!$B$30,0,AM$112-1),OFFSET(Inputs!$B$30,0,$A152-1)*IF((AM$112-$A152+1)*12-Inputs!$E$8&lt;=0,1,IF(Inputs!$E$8&lt;=(AM$112-$A152)*12,0,MOD(Inputs!$E$8,12)/12))))</f>
        <v>0</v>
      </c>
      <c r="AN152" s="158">
        <f ca="1">IF($A152&gt;AN$112,0,IF($A152=AN$112,OFFSET(Inputs!$B$30,0,AN$112-1),OFFSET(Inputs!$B$30,0,$A152-1)*IF((AN$112-$A152+1)*12-Inputs!$E$8&lt;=0,1,IF(Inputs!$E$8&lt;=(AN$112-$A152)*12,0,MOD(Inputs!$E$8,12)/12))))</f>
        <v>0</v>
      </c>
      <c r="AO152" s="158">
        <f ca="1">IF($A152&gt;AO$112,0,IF($A152=AO$112,OFFSET(Inputs!$B$30,0,AO$112-1),OFFSET(Inputs!$B$30,0,$A152-1)*IF((AO$112-$A152+1)*12-Inputs!$E$8&lt;=0,1,IF(Inputs!$E$8&lt;=(AO$112-$A152)*12,0,MOD(Inputs!$E$8,12)/12))))</f>
        <v>0</v>
      </c>
      <c r="AP152" s="158">
        <f ca="1">IF($A152&gt;AP$112,0,IF($A152=AP$112,OFFSET(Inputs!$B$30,0,AP$112-1),OFFSET(Inputs!$B$30,0,$A152-1)*IF((AP$112-$A152+1)*12-Inputs!$E$8&lt;=0,1,IF(Inputs!$E$8&lt;=(AP$112-$A152)*12,0,MOD(Inputs!$E$8,12)/12))))</f>
        <v>0</v>
      </c>
      <c r="AQ152" s="158">
        <f ca="1">IF($A152&gt;AQ$112,0,IF($A152=AQ$112,OFFSET(Inputs!$B$30,0,AQ$112-1),OFFSET(Inputs!$B$30,0,$A152-1)*IF((AQ$112-$A152+1)*12-Inputs!$E$8&lt;=0,1,IF(Inputs!$E$8&lt;=(AQ$112-$A152)*12,0,MOD(Inputs!$E$8,12)/12))))</f>
        <v>0</v>
      </c>
      <c r="AR152" s="158">
        <f ca="1">IF($A152&gt;AR$112,0,IF($A152=AR$112,OFFSET(Inputs!$B$30,0,AR$112-1),OFFSET(Inputs!$B$30,0,$A152-1)*IF((AR$112-$A152+1)*12-Inputs!$E$8&lt;=0,1,IF(Inputs!$E$8&lt;=(AR$112-$A152)*12,0,MOD(Inputs!$E$8,12)/12))))</f>
        <v>0</v>
      </c>
      <c r="AS152" s="158">
        <f ca="1">IF($A152&gt;AS$112,0,IF($A152=AS$112,OFFSET(Inputs!$B$30,0,AS$112-1),OFFSET(Inputs!$B$30,0,$A152-1)*IF((AS$112-$A152+1)*12-Inputs!$E$8&lt;=0,1,IF(Inputs!$E$8&lt;=(AS$112-$A152)*12,0,MOD(Inputs!$E$8,12)/12))))</f>
        <v>0</v>
      </c>
      <c r="AT152" s="158">
        <f ca="1">IF($A152&gt;AT$112,0,IF($A152=AT$112,OFFSET(Inputs!$B$30,0,AT$112-1),OFFSET(Inputs!$B$30,0,$A152-1)*IF((AT$112-$A152+1)*12-Inputs!$E$8&lt;=0,1,IF(Inputs!$E$8&lt;=(AT$112-$A152)*12,0,MOD(Inputs!$E$8,12)/12))))</f>
        <v>0</v>
      </c>
      <c r="AU152" s="158">
        <f ca="1">IF($A152&gt;AU$112,0,IF($A152=AU$112,OFFSET(Inputs!$B$30,0,AU$112-1),OFFSET(Inputs!$B$30,0,$A152-1)*IF((AU$112-$A152+1)*12-Inputs!$E$8&lt;=0,1,IF(Inputs!$E$8&lt;=(AU$112-$A152)*12,0,MOD(Inputs!$E$8,12)/12))))</f>
        <v>0</v>
      </c>
      <c r="AV152" s="158">
        <f ca="1">IF($A152&gt;AV$112,0,IF($A152=AV$112,OFFSET(Inputs!$B$30,0,AV$112-1),OFFSET(Inputs!$B$30,0,$A152-1)*IF((AV$112-$A152+1)*12-Inputs!$E$8&lt;=0,1,IF(Inputs!$E$8&lt;=(AV$112-$A152)*12,0,MOD(Inputs!$E$8,12)/12))))</f>
        <v>0</v>
      </c>
      <c r="AW152" s="158">
        <f ca="1">IF($A152&gt;AW$112,0,IF($A152=AW$112,OFFSET(Inputs!$B$30,0,AW$112-1),OFFSET(Inputs!$B$30,0,$A152-1)*IF((AW$112-$A152+1)*12-Inputs!$E$8&lt;=0,1,IF(Inputs!$E$8&lt;=(AW$112-$A152)*12,0,MOD(Inputs!$E$8,12)/12))))</f>
        <v>0</v>
      </c>
      <c r="AX152" s="158">
        <f ca="1">IF($A152&gt;AX$112,0,IF($A152=AX$112,OFFSET(Inputs!$B$30,0,AX$112-1),OFFSET(Inputs!$B$30,0,$A152-1)*IF((AX$112-$A152+1)*12-Inputs!$E$8&lt;=0,1,IF(Inputs!$E$8&lt;=(AX$112-$A152)*12,0,MOD(Inputs!$E$8,12)/12))))</f>
        <v>0</v>
      </c>
      <c r="AY152" s="158">
        <f ca="1">IF($A152&gt;AY$112,0,IF($A152=AY$112,OFFSET(Inputs!$B$30,0,AY$112-1),OFFSET(Inputs!$B$30,0,$A152-1)*IF((AY$112-$A152+1)*12-Inputs!$E$8&lt;=0,1,IF(Inputs!$E$8&lt;=(AY$112-$A152)*12,0,MOD(Inputs!$E$8,12)/12))))</f>
        <v>0</v>
      </c>
      <c r="AZ152" s="139"/>
      <c r="BA152" s="139"/>
    </row>
    <row r="153" spans="1:53" s="286" customFormat="1" outlineLevel="1">
      <c r="A153" s="886">
        <v>41</v>
      </c>
      <c r="B153" s="158">
        <f ca="1">IF($A153&gt;B$112,0,IF($A153=B$112,OFFSET(Inputs!$B$30,0,B$112-1),OFFSET(Inputs!$B$30,0,$A153-1)*IF((B$112-$A153+1)*12-Inputs!$E$8&lt;=0,1,IF(Inputs!$E$8&lt;=(B$112-$A153)*12,0,MOD(Inputs!$E$8,12)/12))))</f>
        <v>0</v>
      </c>
      <c r="C153" s="158">
        <f ca="1">IF($A153&gt;C$112,0,IF($A153=C$112,OFFSET(Inputs!$B$30,0,C$112-1),OFFSET(Inputs!$B$30,0,$A153-1)*IF((C$112-$A153+1)*12-Inputs!$E$8&lt;=0,1,IF(Inputs!$E$8&lt;=(C$112-$A153)*12,0,MOD(Inputs!$E$8,12)/12))))</f>
        <v>0</v>
      </c>
      <c r="D153" s="158">
        <f ca="1">IF($A153&gt;D$112,0,IF($A153=D$112,OFFSET(Inputs!$B$30,0,D$112-1),OFFSET(Inputs!$B$30,0,$A153-1)*IF((D$112-$A153+1)*12-Inputs!$E$8&lt;=0,1,IF(Inputs!$E$8&lt;=(D$112-$A153)*12,0,MOD(Inputs!$E$8,12)/12))))</f>
        <v>0</v>
      </c>
      <c r="E153" s="158">
        <f ca="1">IF($A153&gt;E$112,0,IF($A153=E$112,OFFSET(Inputs!$B$30,0,E$112-1),OFFSET(Inputs!$B$30,0,$A153-1)*IF((E$112-$A153+1)*12-Inputs!$E$8&lt;=0,1,IF(Inputs!$E$8&lt;=(E$112-$A153)*12,0,MOD(Inputs!$E$8,12)/12))))</f>
        <v>0</v>
      </c>
      <c r="F153" s="158">
        <f ca="1">IF($A153&gt;F$112,0,IF($A153=F$112,OFFSET(Inputs!$B$30,0,F$112-1),OFFSET(Inputs!$B$30,0,$A153-1)*IF((F$112-$A153+1)*12-Inputs!$E$8&lt;=0,1,IF(Inputs!$E$8&lt;=(F$112-$A153)*12,0,MOD(Inputs!$E$8,12)/12))))</f>
        <v>0</v>
      </c>
      <c r="G153" s="158">
        <f ca="1">IF($A153&gt;G$112,0,IF($A153=G$112,OFFSET(Inputs!$B$30,0,G$112-1),OFFSET(Inputs!$B$30,0,$A153-1)*IF((G$112-$A153+1)*12-Inputs!$E$8&lt;=0,1,IF(Inputs!$E$8&lt;=(G$112-$A153)*12,0,MOD(Inputs!$E$8,12)/12))))</f>
        <v>0</v>
      </c>
      <c r="H153" s="158">
        <f ca="1">IF($A153&gt;H$112,0,IF($A153=H$112,OFFSET(Inputs!$B$30,0,H$112-1),OFFSET(Inputs!$B$30,0,$A153-1)*IF((H$112-$A153+1)*12-Inputs!$E$8&lt;=0,1,IF(Inputs!$E$8&lt;=(H$112-$A153)*12,0,MOD(Inputs!$E$8,12)/12))))</f>
        <v>0</v>
      </c>
      <c r="I153" s="158">
        <f ca="1">IF($A153&gt;I$112,0,IF($A153=I$112,OFFSET(Inputs!$B$30,0,I$112-1),OFFSET(Inputs!$B$30,0,$A153-1)*IF((I$112-$A153+1)*12-Inputs!$E$8&lt;=0,1,IF(Inputs!$E$8&lt;=(I$112-$A153)*12,0,MOD(Inputs!$E$8,12)/12))))</f>
        <v>0</v>
      </c>
      <c r="J153" s="158">
        <f ca="1">IF($A153&gt;J$112,0,IF($A153=J$112,OFFSET(Inputs!$B$30,0,J$112-1),OFFSET(Inputs!$B$30,0,$A153-1)*IF((J$112-$A153+1)*12-Inputs!$E$8&lt;=0,1,IF(Inputs!$E$8&lt;=(J$112-$A153)*12,0,MOD(Inputs!$E$8,12)/12))))</f>
        <v>0</v>
      </c>
      <c r="K153" s="158">
        <f ca="1">IF($A153&gt;K$112,0,IF($A153=K$112,OFFSET(Inputs!$B$30,0,K$112-1),OFFSET(Inputs!$B$30,0,$A153-1)*IF((K$112-$A153+1)*12-Inputs!$E$8&lt;=0,1,IF(Inputs!$E$8&lt;=(K$112-$A153)*12,0,MOD(Inputs!$E$8,12)/12))))</f>
        <v>0</v>
      </c>
      <c r="L153" s="158">
        <f ca="1">IF($A153&gt;L$112,0,IF($A153=L$112,OFFSET(Inputs!$B$30,0,L$112-1),OFFSET(Inputs!$B$30,0,$A153-1)*IF((L$112-$A153+1)*12-Inputs!$E$8&lt;=0,1,IF(Inputs!$E$8&lt;=(L$112-$A153)*12,0,MOD(Inputs!$E$8,12)/12))))</f>
        <v>0</v>
      </c>
      <c r="M153" s="158">
        <f ca="1">IF($A153&gt;M$112,0,IF($A153=M$112,OFFSET(Inputs!$B$30,0,M$112-1),OFFSET(Inputs!$B$30,0,$A153-1)*IF((M$112-$A153+1)*12-Inputs!$E$8&lt;=0,1,IF(Inputs!$E$8&lt;=(M$112-$A153)*12,0,MOD(Inputs!$E$8,12)/12))))</f>
        <v>0</v>
      </c>
      <c r="N153" s="158">
        <f ca="1">IF($A153&gt;N$112,0,IF($A153=N$112,OFFSET(Inputs!$B$30,0,N$112-1),OFFSET(Inputs!$B$30,0,$A153-1)*IF((N$112-$A153+1)*12-Inputs!$E$8&lt;=0,1,IF(Inputs!$E$8&lt;=(N$112-$A153)*12,0,MOD(Inputs!$E$8,12)/12))))</f>
        <v>0</v>
      </c>
      <c r="O153" s="158">
        <f ca="1">IF($A153&gt;O$112,0,IF($A153=O$112,OFFSET(Inputs!$B$30,0,O$112-1),OFFSET(Inputs!$B$30,0,$A153-1)*IF((O$112-$A153+1)*12-Inputs!$E$8&lt;=0,1,IF(Inputs!$E$8&lt;=(O$112-$A153)*12,0,MOD(Inputs!$E$8,12)/12))))</f>
        <v>0</v>
      </c>
      <c r="P153" s="158">
        <f ca="1">IF($A153&gt;P$112,0,IF($A153=P$112,OFFSET(Inputs!$B$30,0,P$112-1),OFFSET(Inputs!$B$30,0,$A153-1)*IF((P$112-$A153+1)*12-Inputs!$E$8&lt;=0,1,IF(Inputs!$E$8&lt;=(P$112-$A153)*12,0,MOD(Inputs!$E$8,12)/12))))</f>
        <v>0</v>
      </c>
      <c r="Q153" s="158">
        <f ca="1">IF($A153&gt;Q$112,0,IF($A153=Q$112,OFFSET(Inputs!$B$30,0,Q$112-1),OFFSET(Inputs!$B$30,0,$A153-1)*IF((Q$112-$A153+1)*12-Inputs!$E$8&lt;=0,1,IF(Inputs!$E$8&lt;=(Q$112-$A153)*12,0,MOD(Inputs!$E$8,12)/12))))</f>
        <v>0</v>
      </c>
      <c r="R153" s="158">
        <f ca="1">IF($A153&gt;R$112,0,IF($A153=R$112,OFFSET(Inputs!$B$30,0,R$112-1),OFFSET(Inputs!$B$30,0,$A153-1)*IF((R$112-$A153+1)*12-Inputs!$E$8&lt;=0,1,IF(Inputs!$E$8&lt;=(R$112-$A153)*12,0,MOD(Inputs!$E$8,12)/12))))</f>
        <v>0</v>
      </c>
      <c r="S153" s="158">
        <f ca="1">IF($A153&gt;S$112,0,IF($A153=S$112,OFFSET(Inputs!$B$30,0,S$112-1),OFFSET(Inputs!$B$30,0,$A153-1)*IF((S$112-$A153+1)*12-Inputs!$E$8&lt;=0,1,IF(Inputs!$E$8&lt;=(S$112-$A153)*12,0,MOD(Inputs!$E$8,12)/12))))</f>
        <v>0</v>
      </c>
      <c r="T153" s="158">
        <f ca="1">IF($A153&gt;T$112,0,IF($A153=T$112,OFFSET(Inputs!$B$30,0,T$112-1),OFFSET(Inputs!$B$30,0,$A153-1)*IF((T$112-$A153+1)*12-Inputs!$E$8&lt;=0,1,IF(Inputs!$E$8&lt;=(T$112-$A153)*12,0,MOD(Inputs!$E$8,12)/12))))</f>
        <v>0</v>
      </c>
      <c r="U153" s="158">
        <f ca="1">IF($A153&gt;U$112,0,IF($A153=U$112,OFFSET(Inputs!$B$30,0,U$112-1),OFFSET(Inputs!$B$30,0,$A153-1)*IF((U$112-$A153+1)*12-Inputs!$E$8&lt;=0,1,IF(Inputs!$E$8&lt;=(U$112-$A153)*12,0,MOD(Inputs!$E$8,12)/12))))</f>
        <v>0</v>
      </c>
      <c r="V153" s="158">
        <f ca="1">IF($A153&gt;V$112,0,IF($A153=V$112,OFFSET(Inputs!$B$30,0,V$112-1),OFFSET(Inputs!$B$30,0,$A153-1)*IF((V$112-$A153+1)*12-Inputs!$E$8&lt;=0,1,IF(Inputs!$E$8&lt;=(V$112-$A153)*12,0,MOD(Inputs!$E$8,12)/12))))</f>
        <v>0</v>
      </c>
      <c r="W153" s="158">
        <f ca="1">IF($A153&gt;W$112,0,IF($A153=W$112,OFFSET(Inputs!$B$30,0,W$112-1),OFFSET(Inputs!$B$30,0,$A153-1)*IF((W$112-$A153+1)*12-Inputs!$E$8&lt;=0,1,IF(Inputs!$E$8&lt;=(W$112-$A153)*12,0,MOD(Inputs!$E$8,12)/12))))</f>
        <v>0</v>
      </c>
      <c r="X153" s="158">
        <f ca="1">IF($A153&gt;X$112,0,IF($A153=X$112,OFFSET(Inputs!$B$30,0,X$112-1),OFFSET(Inputs!$B$30,0,$A153-1)*IF((X$112-$A153+1)*12-Inputs!$E$8&lt;=0,1,IF(Inputs!$E$8&lt;=(X$112-$A153)*12,0,MOD(Inputs!$E$8,12)/12))))</f>
        <v>0</v>
      </c>
      <c r="Y153" s="158">
        <f ca="1">IF($A153&gt;Y$112,0,IF($A153=Y$112,OFFSET(Inputs!$B$30,0,Y$112-1),OFFSET(Inputs!$B$30,0,$A153-1)*IF((Y$112-$A153+1)*12-Inputs!$E$8&lt;=0,1,IF(Inputs!$E$8&lt;=(Y$112-$A153)*12,0,MOD(Inputs!$E$8,12)/12))))</f>
        <v>0</v>
      </c>
      <c r="Z153" s="158">
        <f ca="1">IF($A153&gt;Z$112,0,IF($A153=Z$112,OFFSET(Inputs!$B$30,0,Z$112-1),OFFSET(Inputs!$B$30,0,$A153-1)*IF((Z$112-$A153+1)*12-Inputs!$E$8&lt;=0,1,IF(Inputs!$E$8&lt;=(Z$112-$A153)*12,0,MOD(Inputs!$E$8,12)/12))))</f>
        <v>0</v>
      </c>
      <c r="AA153" s="158">
        <f ca="1">IF($A153&gt;AA$112,0,IF($A153=AA$112,OFFSET(Inputs!$B$30,0,AA$112-1),OFFSET(Inputs!$B$30,0,$A153-1)*IF((AA$112-$A153+1)*12-Inputs!$E$8&lt;=0,1,IF(Inputs!$E$8&lt;=(AA$112-$A153)*12,0,MOD(Inputs!$E$8,12)/12))))</f>
        <v>0</v>
      </c>
      <c r="AB153" s="158">
        <f ca="1">IF($A153&gt;AB$112,0,IF($A153=AB$112,OFFSET(Inputs!$B$30,0,AB$112-1),OFFSET(Inputs!$B$30,0,$A153-1)*IF((AB$112-$A153+1)*12-Inputs!$E$8&lt;=0,1,IF(Inputs!$E$8&lt;=(AB$112-$A153)*12,0,MOD(Inputs!$E$8,12)/12))))</f>
        <v>0</v>
      </c>
      <c r="AC153" s="158">
        <f ca="1">IF($A153&gt;AC$112,0,IF($A153=AC$112,OFFSET(Inputs!$B$30,0,AC$112-1),OFFSET(Inputs!$B$30,0,$A153-1)*IF((AC$112-$A153+1)*12-Inputs!$E$8&lt;=0,1,IF(Inputs!$E$8&lt;=(AC$112-$A153)*12,0,MOD(Inputs!$E$8,12)/12))))</f>
        <v>0</v>
      </c>
      <c r="AD153" s="158">
        <f ca="1">IF($A153&gt;AD$112,0,IF($A153=AD$112,OFFSET(Inputs!$B$30,0,AD$112-1),OFFSET(Inputs!$B$30,0,$A153-1)*IF((AD$112-$A153+1)*12-Inputs!$E$8&lt;=0,1,IF(Inputs!$E$8&lt;=(AD$112-$A153)*12,0,MOD(Inputs!$E$8,12)/12))))</f>
        <v>0</v>
      </c>
      <c r="AE153" s="158">
        <f ca="1">IF($A153&gt;AE$112,0,IF($A153=AE$112,OFFSET(Inputs!$B$30,0,AE$112-1),OFFSET(Inputs!$B$30,0,$A153-1)*IF((AE$112-$A153+1)*12-Inputs!$E$8&lt;=0,1,IF(Inputs!$E$8&lt;=(AE$112-$A153)*12,0,MOD(Inputs!$E$8,12)/12))))</f>
        <v>0</v>
      </c>
      <c r="AF153" s="158">
        <f ca="1">IF($A153&gt;AF$112,0,IF($A153=AF$112,OFFSET(Inputs!$B$30,0,AF$112-1),OFFSET(Inputs!$B$30,0,$A153-1)*IF((AF$112-$A153+1)*12-Inputs!$E$8&lt;=0,1,IF(Inputs!$E$8&lt;=(AF$112-$A153)*12,0,MOD(Inputs!$E$8,12)/12))))</f>
        <v>0</v>
      </c>
      <c r="AG153" s="158">
        <f ca="1">IF($A153&gt;AG$112,0,IF($A153=AG$112,OFFSET(Inputs!$B$30,0,AG$112-1),OFFSET(Inputs!$B$30,0,$A153-1)*IF((AG$112-$A153+1)*12-Inputs!$E$8&lt;=0,1,IF(Inputs!$E$8&lt;=(AG$112-$A153)*12,0,MOD(Inputs!$E$8,12)/12))))</f>
        <v>0</v>
      </c>
      <c r="AH153" s="158">
        <f ca="1">IF($A153&gt;AH$112,0,IF($A153=AH$112,OFFSET(Inputs!$B$30,0,AH$112-1),OFFSET(Inputs!$B$30,0,$A153-1)*IF((AH$112-$A153+1)*12-Inputs!$E$8&lt;=0,1,IF(Inputs!$E$8&lt;=(AH$112-$A153)*12,0,MOD(Inputs!$E$8,12)/12))))</f>
        <v>0</v>
      </c>
      <c r="AI153" s="158">
        <f ca="1">IF($A153&gt;AI$112,0,IF($A153=AI$112,OFFSET(Inputs!$B$30,0,AI$112-1),OFFSET(Inputs!$B$30,0,$A153-1)*IF((AI$112-$A153+1)*12-Inputs!$E$8&lt;=0,1,IF(Inputs!$E$8&lt;=(AI$112-$A153)*12,0,MOD(Inputs!$E$8,12)/12))))</f>
        <v>0</v>
      </c>
      <c r="AJ153" s="158">
        <f ca="1">IF($A153&gt;AJ$112,0,IF($A153=AJ$112,OFFSET(Inputs!$B$30,0,AJ$112-1),OFFSET(Inputs!$B$30,0,$A153-1)*IF((AJ$112-$A153+1)*12-Inputs!$E$8&lt;=0,1,IF(Inputs!$E$8&lt;=(AJ$112-$A153)*12,0,MOD(Inputs!$E$8,12)/12))))</f>
        <v>0</v>
      </c>
      <c r="AK153" s="158">
        <f ca="1">IF($A153&gt;AK$112,0,IF($A153=AK$112,OFFSET(Inputs!$B$30,0,AK$112-1),OFFSET(Inputs!$B$30,0,$A153-1)*IF((AK$112-$A153+1)*12-Inputs!$E$8&lt;=0,1,IF(Inputs!$E$8&lt;=(AK$112-$A153)*12,0,MOD(Inputs!$E$8,12)/12))))</f>
        <v>0</v>
      </c>
      <c r="AL153" s="158">
        <f ca="1">IF($A153&gt;AL$112,0,IF($A153=AL$112,OFFSET(Inputs!$B$30,0,AL$112-1),OFFSET(Inputs!$B$30,0,$A153-1)*IF((AL$112-$A153+1)*12-Inputs!$E$8&lt;=0,1,IF(Inputs!$E$8&lt;=(AL$112-$A153)*12,0,MOD(Inputs!$E$8,12)/12))))</f>
        <v>0</v>
      </c>
      <c r="AM153" s="158">
        <f ca="1">IF($A153&gt;AM$112,0,IF($A153=AM$112,OFFSET(Inputs!$B$30,0,AM$112-1),OFFSET(Inputs!$B$30,0,$A153-1)*IF((AM$112-$A153+1)*12-Inputs!$E$8&lt;=0,1,IF(Inputs!$E$8&lt;=(AM$112-$A153)*12,0,MOD(Inputs!$E$8,12)/12))))</f>
        <v>0</v>
      </c>
      <c r="AN153" s="158">
        <f ca="1">IF($A153&gt;AN$112,0,IF($A153=AN$112,OFFSET(Inputs!$B$30,0,AN$112-1),OFFSET(Inputs!$B$30,0,$A153-1)*IF((AN$112-$A153+1)*12-Inputs!$E$8&lt;=0,1,IF(Inputs!$E$8&lt;=(AN$112-$A153)*12,0,MOD(Inputs!$E$8,12)/12))))</f>
        <v>0</v>
      </c>
      <c r="AO153" s="158">
        <f ca="1">IF($A153&gt;AO$112,0,IF($A153=AO$112,OFFSET(Inputs!$B$30,0,AO$112-1),OFFSET(Inputs!$B$30,0,$A153-1)*IF((AO$112-$A153+1)*12-Inputs!$E$8&lt;=0,1,IF(Inputs!$E$8&lt;=(AO$112-$A153)*12,0,MOD(Inputs!$E$8,12)/12))))</f>
        <v>0</v>
      </c>
      <c r="AP153" s="158">
        <f ca="1">IF($A153&gt;AP$112,0,IF($A153=AP$112,OFFSET(Inputs!$B$30,0,AP$112-1),OFFSET(Inputs!$B$30,0,$A153-1)*IF((AP$112-$A153+1)*12-Inputs!$E$8&lt;=0,1,IF(Inputs!$E$8&lt;=(AP$112-$A153)*12,0,MOD(Inputs!$E$8,12)/12))))</f>
        <v>0</v>
      </c>
      <c r="AQ153" s="158">
        <f ca="1">IF($A153&gt;AQ$112,0,IF($A153=AQ$112,OFFSET(Inputs!$B$30,0,AQ$112-1),OFFSET(Inputs!$B$30,0,$A153-1)*IF((AQ$112-$A153+1)*12-Inputs!$E$8&lt;=0,1,IF(Inputs!$E$8&lt;=(AQ$112-$A153)*12,0,MOD(Inputs!$E$8,12)/12))))</f>
        <v>0</v>
      </c>
      <c r="AR153" s="158">
        <f ca="1">IF($A153&gt;AR$112,0,IF($A153=AR$112,OFFSET(Inputs!$B$30,0,AR$112-1),OFFSET(Inputs!$B$30,0,$A153-1)*IF((AR$112-$A153+1)*12-Inputs!$E$8&lt;=0,1,IF(Inputs!$E$8&lt;=(AR$112-$A153)*12,0,MOD(Inputs!$E$8,12)/12))))</f>
        <v>0</v>
      </c>
      <c r="AS153" s="158">
        <f ca="1">IF($A153&gt;AS$112,0,IF($A153=AS$112,OFFSET(Inputs!$B$30,0,AS$112-1),OFFSET(Inputs!$B$30,0,$A153-1)*IF((AS$112-$A153+1)*12-Inputs!$E$8&lt;=0,1,IF(Inputs!$E$8&lt;=(AS$112-$A153)*12,0,MOD(Inputs!$E$8,12)/12))))</f>
        <v>0</v>
      </c>
      <c r="AT153" s="158">
        <f ca="1">IF($A153&gt;AT$112,0,IF($A153=AT$112,OFFSET(Inputs!$B$30,0,AT$112-1),OFFSET(Inputs!$B$30,0,$A153-1)*IF((AT$112-$A153+1)*12-Inputs!$E$8&lt;=0,1,IF(Inputs!$E$8&lt;=(AT$112-$A153)*12,0,MOD(Inputs!$E$8,12)/12))))</f>
        <v>0</v>
      </c>
      <c r="AU153" s="158">
        <f ca="1">IF($A153&gt;AU$112,0,IF($A153=AU$112,OFFSET(Inputs!$B$30,0,AU$112-1),OFFSET(Inputs!$B$30,0,$A153-1)*IF((AU$112-$A153+1)*12-Inputs!$E$8&lt;=0,1,IF(Inputs!$E$8&lt;=(AU$112-$A153)*12,0,MOD(Inputs!$E$8,12)/12))))</f>
        <v>0</v>
      </c>
      <c r="AV153" s="158">
        <f ca="1">IF($A153&gt;AV$112,0,IF($A153=AV$112,OFFSET(Inputs!$B$30,0,AV$112-1),OFFSET(Inputs!$B$30,0,$A153-1)*IF((AV$112-$A153+1)*12-Inputs!$E$8&lt;=0,1,IF(Inputs!$E$8&lt;=(AV$112-$A153)*12,0,MOD(Inputs!$E$8,12)/12))))</f>
        <v>0</v>
      </c>
      <c r="AW153" s="158">
        <f ca="1">IF($A153&gt;AW$112,0,IF($A153=AW$112,OFFSET(Inputs!$B$30,0,AW$112-1),OFFSET(Inputs!$B$30,0,$A153-1)*IF((AW$112-$A153+1)*12-Inputs!$E$8&lt;=0,1,IF(Inputs!$E$8&lt;=(AW$112-$A153)*12,0,MOD(Inputs!$E$8,12)/12))))</f>
        <v>0</v>
      </c>
      <c r="AX153" s="158">
        <f ca="1">IF($A153&gt;AX$112,0,IF($A153=AX$112,OFFSET(Inputs!$B$30,0,AX$112-1),OFFSET(Inputs!$B$30,0,$A153-1)*IF((AX$112-$A153+1)*12-Inputs!$E$8&lt;=0,1,IF(Inputs!$E$8&lt;=(AX$112-$A153)*12,0,MOD(Inputs!$E$8,12)/12))))</f>
        <v>0</v>
      </c>
      <c r="AY153" s="158">
        <f ca="1">IF($A153&gt;AY$112,0,IF($A153=AY$112,OFFSET(Inputs!$B$30,0,AY$112-1),OFFSET(Inputs!$B$30,0,$A153-1)*IF((AY$112-$A153+1)*12-Inputs!$E$8&lt;=0,1,IF(Inputs!$E$8&lt;=(AY$112-$A153)*12,0,MOD(Inputs!$E$8,12)/12))))</f>
        <v>0</v>
      </c>
      <c r="AZ153" s="139"/>
      <c r="BA153" s="139"/>
    </row>
    <row r="154" spans="1:53" s="286" customFormat="1" outlineLevel="1">
      <c r="A154" s="886">
        <v>42</v>
      </c>
      <c r="B154" s="158">
        <f ca="1">IF($A154&gt;B$112,0,IF($A154=B$112,OFFSET(Inputs!$B$30,0,B$112-1),OFFSET(Inputs!$B$30,0,$A154-1)*IF((B$112-$A154+1)*12-Inputs!$E$8&lt;=0,1,IF(Inputs!$E$8&lt;=(B$112-$A154)*12,0,MOD(Inputs!$E$8,12)/12))))</f>
        <v>0</v>
      </c>
      <c r="C154" s="158">
        <f ca="1">IF($A154&gt;C$112,0,IF($A154=C$112,OFFSET(Inputs!$B$30,0,C$112-1),OFFSET(Inputs!$B$30,0,$A154-1)*IF((C$112-$A154+1)*12-Inputs!$E$8&lt;=0,1,IF(Inputs!$E$8&lt;=(C$112-$A154)*12,0,MOD(Inputs!$E$8,12)/12))))</f>
        <v>0</v>
      </c>
      <c r="D154" s="158">
        <f ca="1">IF($A154&gt;D$112,0,IF($A154=D$112,OFFSET(Inputs!$B$30,0,D$112-1),OFFSET(Inputs!$B$30,0,$A154-1)*IF((D$112-$A154+1)*12-Inputs!$E$8&lt;=0,1,IF(Inputs!$E$8&lt;=(D$112-$A154)*12,0,MOD(Inputs!$E$8,12)/12))))</f>
        <v>0</v>
      </c>
      <c r="E154" s="158">
        <f ca="1">IF($A154&gt;E$112,0,IF($A154=E$112,OFFSET(Inputs!$B$30,0,E$112-1),OFFSET(Inputs!$B$30,0,$A154-1)*IF((E$112-$A154+1)*12-Inputs!$E$8&lt;=0,1,IF(Inputs!$E$8&lt;=(E$112-$A154)*12,0,MOD(Inputs!$E$8,12)/12))))</f>
        <v>0</v>
      </c>
      <c r="F154" s="158">
        <f ca="1">IF($A154&gt;F$112,0,IF($A154=F$112,OFFSET(Inputs!$B$30,0,F$112-1),OFFSET(Inputs!$B$30,0,$A154-1)*IF((F$112-$A154+1)*12-Inputs!$E$8&lt;=0,1,IF(Inputs!$E$8&lt;=(F$112-$A154)*12,0,MOD(Inputs!$E$8,12)/12))))</f>
        <v>0</v>
      </c>
      <c r="G154" s="158">
        <f ca="1">IF($A154&gt;G$112,0,IF($A154=G$112,OFFSET(Inputs!$B$30,0,G$112-1),OFFSET(Inputs!$B$30,0,$A154-1)*IF((G$112-$A154+1)*12-Inputs!$E$8&lt;=0,1,IF(Inputs!$E$8&lt;=(G$112-$A154)*12,0,MOD(Inputs!$E$8,12)/12))))</f>
        <v>0</v>
      </c>
      <c r="H154" s="158">
        <f ca="1">IF($A154&gt;H$112,0,IF($A154=H$112,OFFSET(Inputs!$B$30,0,H$112-1),OFFSET(Inputs!$B$30,0,$A154-1)*IF((H$112-$A154+1)*12-Inputs!$E$8&lt;=0,1,IF(Inputs!$E$8&lt;=(H$112-$A154)*12,0,MOD(Inputs!$E$8,12)/12))))</f>
        <v>0</v>
      </c>
      <c r="I154" s="158">
        <f ca="1">IF($A154&gt;I$112,0,IF($A154=I$112,OFFSET(Inputs!$B$30,0,I$112-1),OFFSET(Inputs!$B$30,0,$A154-1)*IF((I$112-$A154+1)*12-Inputs!$E$8&lt;=0,1,IF(Inputs!$E$8&lt;=(I$112-$A154)*12,0,MOD(Inputs!$E$8,12)/12))))</f>
        <v>0</v>
      </c>
      <c r="J154" s="158">
        <f ca="1">IF($A154&gt;J$112,0,IF($A154=J$112,OFFSET(Inputs!$B$30,0,J$112-1),OFFSET(Inputs!$B$30,0,$A154-1)*IF((J$112-$A154+1)*12-Inputs!$E$8&lt;=0,1,IF(Inputs!$E$8&lt;=(J$112-$A154)*12,0,MOD(Inputs!$E$8,12)/12))))</f>
        <v>0</v>
      </c>
      <c r="K154" s="158">
        <f ca="1">IF($A154&gt;K$112,0,IF($A154=K$112,OFFSET(Inputs!$B$30,0,K$112-1),OFFSET(Inputs!$B$30,0,$A154-1)*IF((K$112-$A154+1)*12-Inputs!$E$8&lt;=0,1,IF(Inputs!$E$8&lt;=(K$112-$A154)*12,0,MOD(Inputs!$E$8,12)/12))))</f>
        <v>0</v>
      </c>
      <c r="L154" s="158">
        <f ca="1">IF($A154&gt;L$112,0,IF($A154=L$112,OFFSET(Inputs!$B$30,0,L$112-1),OFFSET(Inputs!$B$30,0,$A154-1)*IF((L$112-$A154+1)*12-Inputs!$E$8&lt;=0,1,IF(Inputs!$E$8&lt;=(L$112-$A154)*12,0,MOD(Inputs!$E$8,12)/12))))</f>
        <v>0</v>
      </c>
      <c r="M154" s="158">
        <f ca="1">IF($A154&gt;M$112,0,IF($A154=M$112,OFFSET(Inputs!$B$30,0,M$112-1),OFFSET(Inputs!$B$30,0,$A154-1)*IF((M$112-$A154+1)*12-Inputs!$E$8&lt;=0,1,IF(Inputs!$E$8&lt;=(M$112-$A154)*12,0,MOD(Inputs!$E$8,12)/12))))</f>
        <v>0</v>
      </c>
      <c r="N154" s="158">
        <f ca="1">IF($A154&gt;N$112,0,IF($A154=N$112,OFFSET(Inputs!$B$30,0,N$112-1),OFFSET(Inputs!$B$30,0,$A154-1)*IF((N$112-$A154+1)*12-Inputs!$E$8&lt;=0,1,IF(Inputs!$E$8&lt;=(N$112-$A154)*12,0,MOD(Inputs!$E$8,12)/12))))</f>
        <v>0</v>
      </c>
      <c r="O154" s="158">
        <f ca="1">IF($A154&gt;O$112,0,IF($A154=O$112,OFFSET(Inputs!$B$30,0,O$112-1),OFFSET(Inputs!$B$30,0,$A154-1)*IF((O$112-$A154+1)*12-Inputs!$E$8&lt;=0,1,IF(Inputs!$E$8&lt;=(O$112-$A154)*12,0,MOD(Inputs!$E$8,12)/12))))</f>
        <v>0</v>
      </c>
      <c r="P154" s="158">
        <f ca="1">IF($A154&gt;P$112,0,IF($A154=P$112,OFFSET(Inputs!$B$30,0,P$112-1),OFFSET(Inputs!$B$30,0,$A154-1)*IF((P$112-$A154+1)*12-Inputs!$E$8&lt;=0,1,IF(Inputs!$E$8&lt;=(P$112-$A154)*12,0,MOD(Inputs!$E$8,12)/12))))</f>
        <v>0</v>
      </c>
      <c r="Q154" s="158">
        <f ca="1">IF($A154&gt;Q$112,0,IF($A154=Q$112,OFFSET(Inputs!$B$30,0,Q$112-1),OFFSET(Inputs!$B$30,0,$A154-1)*IF((Q$112-$A154+1)*12-Inputs!$E$8&lt;=0,1,IF(Inputs!$E$8&lt;=(Q$112-$A154)*12,0,MOD(Inputs!$E$8,12)/12))))</f>
        <v>0</v>
      </c>
      <c r="R154" s="158">
        <f ca="1">IF($A154&gt;R$112,0,IF($A154=R$112,OFFSET(Inputs!$B$30,0,R$112-1),OFFSET(Inputs!$B$30,0,$A154-1)*IF((R$112-$A154+1)*12-Inputs!$E$8&lt;=0,1,IF(Inputs!$E$8&lt;=(R$112-$A154)*12,0,MOD(Inputs!$E$8,12)/12))))</f>
        <v>0</v>
      </c>
      <c r="S154" s="158">
        <f ca="1">IF($A154&gt;S$112,0,IF($A154=S$112,OFFSET(Inputs!$B$30,0,S$112-1),OFFSET(Inputs!$B$30,0,$A154-1)*IF((S$112-$A154+1)*12-Inputs!$E$8&lt;=0,1,IF(Inputs!$E$8&lt;=(S$112-$A154)*12,0,MOD(Inputs!$E$8,12)/12))))</f>
        <v>0</v>
      </c>
      <c r="T154" s="158">
        <f ca="1">IF($A154&gt;T$112,0,IF($A154=T$112,OFFSET(Inputs!$B$30,0,T$112-1),OFFSET(Inputs!$B$30,0,$A154-1)*IF((T$112-$A154+1)*12-Inputs!$E$8&lt;=0,1,IF(Inputs!$E$8&lt;=(T$112-$A154)*12,0,MOD(Inputs!$E$8,12)/12))))</f>
        <v>0</v>
      </c>
      <c r="U154" s="158">
        <f ca="1">IF($A154&gt;U$112,0,IF($A154=U$112,OFFSET(Inputs!$B$30,0,U$112-1),OFFSET(Inputs!$B$30,0,$A154-1)*IF((U$112-$A154+1)*12-Inputs!$E$8&lt;=0,1,IF(Inputs!$E$8&lt;=(U$112-$A154)*12,0,MOD(Inputs!$E$8,12)/12))))</f>
        <v>0</v>
      </c>
      <c r="V154" s="158">
        <f ca="1">IF($A154&gt;V$112,0,IF($A154=V$112,OFFSET(Inputs!$B$30,0,V$112-1),OFFSET(Inputs!$B$30,0,$A154-1)*IF((V$112-$A154+1)*12-Inputs!$E$8&lt;=0,1,IF(Inputs!$E$8&lt;=(V$112-$A154)*12,0,MOD(Inputs!$E$8,12)/12))))</f>
        <v>0</v>
      </c>
      <c r="W154" s="158">
        <f ca="1">IF($A154&gt;W$112,0,IF($A154=W$112,OFFSET(Inputs!$B$30,0,W$112-1),OFFSET(Inputs!$B$30,0,$A154-1)*IF((W$112-$A154+1)*12-Inputs!$E$8&lt;=0,1,IF(Inputs!$E$8&lt;=(W$112-$A154)*12,0,MOD(Inputs!$E$8,12)/12))))</f>
        <v>0</v>
      </c>
      <c r="X154" s="158">
        <f ca="1">IF($A154&gt;X$112,0,IF($A154=X$112,OFFSET(Inputs!$B$30,0,X$112-1),OFFSET(Inputs!$B$30,0,$A154-1)*IF((X$112-$A154+1)*12-Inputs!$E$8&lt;=0,1,IF(Inputs!$E$8&lt;=(X$112-$A154)*12,0,MOD(Inputs!$E$8,12)/12))))</f>
        <v>0</v>
      </c>
      <c r="Y154" s="158">
        <f ca="1">IF($A154&gt;Y$112,0,IF($A154=Y$112,OFFSET(Inputs!$B$30,0,Y$112-1),OFFSET(Inputs!$B$30,0,$A154-1)*IF((Y$112-$A154+1)*12-Inputs!$E$8&lt;=0,1,IF(Inputs!$E$8&lt;=(Y$112-$A154)*12,0,MOD(Inputs!$E$8,12)/12))))</f>
        <v>0</v>
      </c>
      <c r="Z154" s="158">
        <f ca="1">IF($A154&gt;Z$112,0,IF($A154=Z$112,OFFSET(Inputs!$B$30,0,Z$112-1),OFFSET(Inputs!$B$30,0,$A154-1)*IF((Z$112-$A154+1)*12-Inputs!$E$8&lt;=0,1,IF(Inputs!$E$8&lt;=(Z$112-$A154)*12,0,MOD(Inputs!$E$8,12)/12))))</f>
        <v>0</v>
      </c>
      <c r="AA154" s="158">
        <f ca="1">IF($A154&gt;AA$112,0,IF($A154=AA$112,OFFSET(Inputs!$B$30,0,AA$112-1),OFFSET(Inputs!$B$30,0,$A154-1)*IF((AA$112-$A154+1)*12-Inputs!$E$8&lt;=0,1,IF(Inputs!$E$8&lt;=(AA$112-$A154)*12,0,MOD(Inputs!$E$8,12)/12))))</f>
        <v>0</v>
      </c>
      <c r="AB154" s="158">
        <f ca="1">IF($A154&gt;AB$112,0,IF($A154=AB$112,OFFSET(Inputs!$B$30,0,AB$112-1),OFFSET(Inputs!$B$30,0,$A154-1)*IF((AB$112-$A154+1)*12-Inputs!$E$8&lt;=0,1,IF(Inputs!$E$8&lt;=(AB$112-$A154)*12,0,MOD(Inputs!$E$8,12)/12))))</f>
        <v>0</v>
      </c>
      <c r="AC154" s="158">
        <f ca="1">IF($A154&gt;AC$112,0,IF($A154=AC$112,OFFSET(Inputs!$B$30,0,AC$112-1),OFFSET(Inputs!$B$30,0,$A154-1)*IF((AC$112-$A154+1)*12-Inputs!$E$8&lt;=0,1,IF(Inputs!$E$8&lt;=(AC$112-$A154)*12,0,MOD(Inputs!$E$8,12)/12))))</f>
        <v>0</v>
      </c>
      <c r="AD154" s="158">
        <f ca="1">IF($A154&gt;AD$112,0,IF($A154=AD$112,OFFSET(Inputs!$B$30,0,AD$112-1),OFFSET(Inputs!$B$30,0,$A154-1)*IF((AD$112-$A154+1)*12-Inputs!$E$8&lt;=0,1,IF(Inputs!$E$8&lt;=(AD$112-$A154)*12,0,MOD(Inputs!$E$8,12)/12))))</f>
        <v>0</v>
      </c>
      <c r="AE154" s="158">
        <f ca="1">IF($A154&gt;AE$112,0,IF($A154=AE$112,OFFSET(Inputs!$B$30,0,AE$112-1),OFFSET(Inputs!$B$30,0,$A154-1)*IF((AE$112-$A154+1)*12-Inputs!$E$8&lt;=0,1,IF(Inputs!$E$8&lt;=(AE$112-$A154)*12,0,MOD(Inputs!$E$8,12)/12))))</f>
        <v>0</v>
      </c>
      <c r="AF154" s="158">
        <f ca="1">IF($A154&gt;AF$112,0,IF($A154=AF$112,OFFSET(Inputs!$B$30,0,AF$112-1),OFFSET(Inputs!$B$30,0,$A154-1)*IF((AF$112-$A154+1)*12-Inputs!$E$8&lt;=0,1,IF(Inputs!$E$8&lt;=(AF$112-$A154)*12,0,MOD(Inputs!$E$8,12)/12))))</f>
        <v>0</v>
      </c>
      <c r="AG154" s="158">
        <f ca="1">IF($A154&gt;AG$112,0,IF($A154=AG$112,OFFSET(Inputs!$B$30,0,AG$112-1),OFFSET(Inputs!$B$30,0,$A154-1)*IF((AG$112-$A154+1)*12-Inputs!$E$8&lt;=0,1,IF(Inputs!$E$8&lt;=(AG$112-$A154)*12,0,MOD(Inputs!$E$8,12)/12))))</f>
        <v>0</v>
      </c>
      <c r="AH154" s="158">
        <f ca="1">IF($A154&gt;AH$112,0,IF($A154=AH$112,OFFSET(Inputs!$B$30,0,AH$112-1),OFFSET(Inputs!$B$30,0,$A154-1)*IF((AH$112-$A154+1)*12-Inputs!$E$8&lt;=0,1,IF(Inputs!$E$8&lt;=(AH$112-$A154)*12,0,MOD(Inputs!$E$8,12)/12))))</f>
        <v>0</v>
      </c>
      <c r="AI154" s="158">
        <f ca="1">IF($A154&gt;AI$112,0,IF($A154=AI$112,OFFSET(Inputs!$B$30,0,AI$112-1),OFFSET(Inputs!$B$30,0,$A154-1)*IF((AI$112-$A154+1)*12-Inputs!$E$8&lt;=0,1,IF(Inputs!$E$8&lt;=(AI$112-$A154)*12,0,MOD(Inputs!$E$8,12)/12))))</f>
        <v>0</v>
      </c>
      <c r="AJ154" s="158">
        <f ca="1">IF($A154&gt;AJ$112,0,IF($A154=AJ$112,OFFSET(Inputs!$B$30,0,AJ$112-1),OFFSET(Inputs!$B$30,0,$A154-1)*IF((AJ$112-$A154+1)*12-Inputs!$E$8&lt;=0,1,IF(Inputs!$E$8&lt;=(AJ$112-$A154)*12,0,MOD(Inputs!$E$8,12)/12))))</f>
        <v>0</v>
      </c>
      <c r="AK154" s="158">
        <f ca="1">IF($A154&gt;AK$112,0,IF($A154=AK$112,OFFSET(Inputs!$B$30,0,AK$112-1),OFFSET(Inputs!$B$30,0,$A154-1)*IF((AK$112-$A154+1)*12-Inputs!$E$8&lt;=0,1,IF(Inputs!$E$8&lt;=(AK$112-$A154)*12,0,MOD(Inputs!$E$8,12)/12))))</f>
        <v>0</v>
      </c>
      <c r="AL154" s="158">
        <f ca="1">IF($A154&gt;AL$112,0,IF($A154=AL$112,OFFSET(Inputs!$B$30,0,AL$112-1),OFFSET(Inputs!$B$30,0,$A154-1)*IF((AL$112-$A154+1)*12-Inputs!$E$8&lt;=0,1,IF(Inputs!$E$8&lt;=(AL$112-$A154)*12,0,MOD(Inputs!$E$8,12)/12))))</f>
        <v>0</v>
      </c>
      <c r="AM154" s="158">
        <f ca="1">IF($A154&gt;AM$112,0,IF($A154=AM$112,OFFSET(Inputs!$B$30,0,AM$112-1),OFFSET(Inputs!$B$30,0,$A154-1)*IF((AM$112-$A154+1)*12-Inputs!$E$8&lt;=0,1,IF(Inputs!$E$8&lt;=(AM$112-$A154)*12,0,MOD(Inputs!$E$8,12)/12))))</f>
        <v>0</v>
      </c>
      <c r="AN154" s="158">
        <f ca="1">IF($A154&gt;AN$112,0,IF($A154=AN$112,OFFSET(Inputs!$B$30,0,AN$112-1),OFFSET(Inputs!$B$30,0,$A154-1)*IF((AN$112-$A154+1)*12-Inputs!$E$8&lt;=0,1,IF(Inputs!$E$8&lt;=(AN$112-$A154)*12,0,MOD(Inputs!$E$8,12)/12))))</f>
        <v>0</v>
      </c>
      <c r="AO154" s="158">
        <f ca="1">IF($A154&gt;AO$112,0,IF($A154=AO$112,OFFSET(Inputs!$B$30,0,AO$112-1),OFFSET(Inputs!$B$30,0,$A154-1)*IF((AO$112-$A154+1)*12-Inputs!$E$8&lt;=0,1,IF(Inputs!$E$8&lt;=(AO$112-$A154)*12,0,MOD(Inputs!$E$8,12)/12))))</f>
        <v>0</v>
      </c>
      <c r="AP154" s="158">
        <f ca="1">IF($A154&gt;AP$112,0,IF($A154=AP$112,OFFSET(Inputs!$B$30,0,AP$112-1),OFFSET(Inputs!$B$30,0,$A154-1)*IF((AP$112-$A154+1)*12-Inputs!$E$8&lt;=0,1,IF(Inputs!$E$8&lt;=(AP$112-$A154)*12,0,MOD(Inputs!$E$8,12)/12))))</f>
        <v>0</v>
      </c>
      <c r="AQ154" s="158">
        <f ca="1">IF($A154&gt;AQ$112,0,IF($A154=AQ$112,OFFSET(Inputs!$B$30,0,AQ$112-1),OFFSET(Inputs!$B$30,0,$A154-1)*IF((AQ$112-$A154+1)*12-Inputs!$E$8&lt;=0,1,IF(Inputs!$E$8&lt;=(AQ$112-$A154)*12,0,MOD(Inputs!$E$8,12)/12))))</f>
        <v>0</v>
      </c>
      <c r="AR154" s="158">
        <f ca="1">IF($A154&gt;AR$112,0,IF($A154=AR$112,OFFSET(Inputs!$B$30,0,AR$112-1),OFFSET(Inputs!$B$30,0,$A154-1)*IF((AR$112-$A154+1)*12-Inputs!$E$8&lt;=0,1,IF(Inputs!$E$8&lt;=(AR$112-$A154)*12,0,MOD(Inputs!$E$8,12)/12))))</f>
        <v>0</v>
      </c>
      <c r="AS154" s="158">
        <f ca="1">IF($A154&gt;AS$112,0,IF($A154=AS$112,OFFSET(Inputs!$B$30,0,AS$112-1),OFFSET(Inputs!$B$30,0,$A154-1)*IF((AS$112-$A154+1)*12-Inputs!$E$8&lt;=0,1,IF(Inputs!$E$8&lt;=(AS$112-$A154)*12,0,MOD(Inputs!$E$8,12)/12))))</f>
        <v>0</v>
      </c>
      <c r="AT154" s="158">
        <f ca="1">IF($A154&gt;AT$112,0,IF($A154=AT$112,OFFSET(Inputs!$B$30,0,AT$112-1),OFFSET(Inputs!$B$30,0,$A154-1)*IF((AT$112-$A154+1)*12-Inputs!$E$8&lt;=0,1,IF(Inputs!$E$8&lt;=(AT$112-$A154)*12,0,MOD(Inputs!$E$8,12)/12))))</f>
        <v>0</v>
      </c>
      <c r="AU154" s="158">
        <f ca="1">IF($A154&gt;AU$112,0,IF($A154=AU$112,OFFSET(Inputs!$B$30,0,AU$112-1),OFFSET(Inputs!$B$30,0,$A154-1)*IF((AU$112-$A154+1)*12-Inputs!$E$8&lt;=0,1,IF(Inputs!$E$8&lt;=(AU$112-$A154)*12,0,MOD(Inputs!$E$8,12)/12))))</f>
        <v>0</v>
      </c>
      <c r="AV154" s="158">
        <f ca="1">IF($A154&gt;AV$112,0,IF($A154=AV$112,OFFSET(Inputs!$B$30,0,AV$112-1),OFFSET(Inputs!$B$30,0,$A154-1)*IF((AV$112-$A154+1)*12-Inputs!$E$8&lt;=0,1,IF(Inputs!$E$8&lt;=(AV$112-$A154)*12,0,MOD(Inputs!$E$8,12)/12))))</f>
        <v>0</v>
      </c>
      <c r="AW154" s="158">
        <f ca="1">IF($A154&gt;AW$112,0,IF($A154=AW$112,OFFSET(Inputs!$B$30,0,AW$112-1),OFFSET(Inputs!$B$30,0,$A154-1)*IF((AW$112-$A154+1)*12-Inputs!$E$8&lt;=0,1,IF(Inputs!$E$8&lt;=(AW$112-$A154)*12,0,MOD(Inputs!$E$8,12)/12))))</f>
        <v>0</v>
      </c>
      <c r="AX154" s="158">
        <f ca="1">IF($A154&gt;AX$112,0,IF($A154=AX$112,OFFSET(Inputs!$B$30,0,AX$112-1),OFFSET(Inputs!$B$30,0,$A154-1)*IF((AX$112-$A154+1)*12-Inputs!$E$8&lt;=0,1,IF(Inputs!$E$8&lt;=(AX$112-$A154)*12,0,MOD(Inputs!$E$8,12)/12))))</f>
        <v>0</v>
      </c>
      <c r="AY154" s="158">
        <f ca="1">IF($A154&gt;AY$112,0,IF($A154=AY$112,OFFSET(Inputs!$B$30,0,AY$112-1),OFFSET(Inputs!$B$30,0,$A154-1)*IF((AY$112-$A154+1)*12-Inputs!$E$8&lt;=0,1,IF(Inputs!$E$8&lt;=(AY$112-$A154)*12,0,MOD(Inputs!$E$8,12)/12))))</f>
        <v>0</v>
      </c>
      <c r="AZ154" s="139"/>
      <c r="BA154" s="139"/>
    </row>
    <row r="155" spans="1:53" s="286" customFormat="1" outlineLevel="1">
      <c r="A155" s="886">
        <v>43</v>
      </c>
      <c r="B155" s="158">
        <f ca="1">IF($A155&gt;B$112,0,IF($A155=B$112,OFFSET(Inputs!$B$30,0,B$112-1),OFFSET(Inputs!$B$30,0,$A155-1)*IF((B$112-$A155+1)*12-Inputs!$E$8&lt;=0,1,IF(Inputs!$E$8&lt;=(B$112-$A155)*12,0,MOD(Inputs!$E$8,12)/12))))</f>
        <v>0</v>
      </c>
      <c r="C155" s="158">
        <f ca="1">IF($A155&gt;C$112,0,IF($A155=C$112,OFFSET(Inputs!$B$30,0,C$112-1),OFFSET(Inputs!$B$30,0,$A155-1)*IF((C$112-$A155+1)*12-Inputs!$E$8&lt;=0,1,IF(Inputs!$E$8&lt;=(C$112-$A155)*12,0,MOD(Inputs!$E$8,12)/12))))</f>
        <v>0</v>
      </c>
      <c r="D155" s="158">
        <f ca="1">IF($A155&gt;D$112,0,IF($A155=D$112,OFFSET(Inputs!$B$30,0,D$112-1),OFFSET(Inputs!$B$30,0,$A155-1)*IF((D$112-$A155+1)*12-Inputs!$E$8&lt;=0,1,IF(Inputs!$E$8&lt;=(D$112-$A155)*12,0,MOD(Inputs!$E$8,12)/12))))</f>
        <v>0</v>
      </c>
      <c r="E155" s="158">
        <f ca="1">IF($A155&gt;E$112,0,IF($A155=E$112,OFFSET(Inputs!$B$30,0,E$112-1),OFFSET(Inputs!$B$30,0,$A155-1)*IF((E$112-$A155+1)*12-Inputs!$E$8&lt;=0,1,IF(Inputs!$E$8&lt;=(E$112-$A155)*12,0,MOD(Inputs!$E$8,12)/12))))</f>
        <v>0</v>
      </c>
      <c r="F155" s="158">
        <f ca="1">IF($A155&gt;F$112,0,IF($A155=F$112,OFFSET(Inputs!$B$30,0,F$112-1),OFFSET(Inputs!$B$30,0,$A155-1)*IF((F$112-$A155+1)*12-Inputs!$E$8&lt;=0,1,IF(Inputs!$E$8&lt;=(F$112-$A155)*12,0,MOD(Inputs!$E$8,12)/12))))</f>
        <v>0</v>
      </c>
      <c r="G155" s="158">
        <f ca="1">IF($A155&gt;G$112,0,IF($A155=G$112,OFFSET(Inputs!$B$30,0,G$112-1),OFFSET(Inputs!$B$30,0,$A155-1)*IF((G$112-$A155+1)*12-Inputs!$E$8&lt;=0,1,IF(Inputs!$E$8&lt;=(G$112-$A155)*12,0,MOD(Inputs!$E$8,12)/12))))</f>
        <v>0</v>
      </c>
      <c r="H155" s="158">
        <f ca="1">IF($A155&gt;H$112,0,IF($A155=H$112,OFFSET(Inputs!$B$30,0,H$112-1),OFFSET(Inputs!$B$30,0,$A155-1)*IF((H$112-$A155+1)*12-Inputs!$E$8&lt;=0,1,IF(Inputs!$E$8&lt;=(H$112-$A155)*12,0,MOD(Inputs!$E$8,12)/12))))</f>
        <v>0</v>
      </c>
      <c r="I155" s="158">
        <f ca="1">IF($A155&gt;I$112,0,IF($A155=I$112,OFFSET(Inputs!$B$30,0,I$112-1),OFFSET(Inputs!$B$30,0,$A155-1)*IF((I$112-$A155+1)*12-Inputs!$E$8&lt;=0,1,IF(Inputs!$E$8&lt;=(I$112-$A155)*12,0,MOD(Inputs!$E$8,12)/12))))</f>
        <v>0</v>
      </c>
      <c r="J155" s="158">
        <f ca="1">IF($A155&gt;J$112,0,IF($A155=J$112,OFFSET(Inputs!$B$30,0,J$112-1),OFFSET(Inputs!$B$30,0,$A155-1)*IF((J$112-$A155+1)*12-Inputs!$E$8&lt;=0,1,IF(Inputs!$E$8&lt;=(J$112-$A155)*12,0,MOD(Inputs!$E$8,12)/12))))</f>
        <v>0</v>
      </c>
      <c r="K155" s="158">
        <f ca="1">IF($A155&gt;K$112,0,IF($A155=K$112,OFFSET(Inputs!$B$30,0,K$112-1),OFFSET(Inputs!$B$30,0,$A155-1)*IF((K$112-$A155+1)*12-Inputs!$E$8&lt;=0,1,IF(Inputs!$E$8&lt;=(K$112-$A155)*12,0,MOD(Inputs!$E$8,12)/12))))</f>
        <v>0</v>
      </c>
      <c r="L155" s="158">
        <f ca="1">IF($A155&gt;L$112,0,IF($A155=L$112,OFFSET(Inputs!$B$30,0,L$112-1),OFFSET(Inputs!$B$30,0,$A155-1)*IF((L$112-$A155+1)*12-Inputs!$E$8&lt;=0,1,IF(Inputs!$E$8&lt;=(L$112-$A155)*12,0,MOD(Inputs!$E$8,12)/12))))</f>
        <v>0</v>
      </c>
      <c r="M155" s="158">
        <f ca="1">IF($A155&gt;M$112,0,IF($A155=M$112,OFFSET(Inputs!$B$30,0,M$112-1),OFFSET(Inputs!$B$30,0,$A155-1)*IF((M$112-$A155+1)*12-Inputs!$E$8&lt;=0,1,IF(Inputs!$E$8&lt;=(M$112-$A155)*12,0,MOD(Inputs!$E$8,12)/12))))</f>
        <v>0</v>
      </c>
      <c r="N155" s="158">
        <f ca="1">IF($A155&gt;N$112,0,IF($A155=N$112,OFFSET(Inputs!$B$30,0,N$112-1),OFFSET(Inputs!$B$30,0,$A155-1)*IF((N$112-$A155+1)*12-Inputs!$E$8&lt;=0,1,IF(Inputs!$E$8&lt;=(N$112-$A155)*12,0,MOD(Inputs!$E$8,12)/12))))</f>
        <v>0</v>
      </c>
      <c r="O155" s="158">
        <f ca="1">IF($A155&gt;O$112,0,IF($A155=O$112,OFFSET(Inputs!$B$30,0,O$112-1),OFFSET(Inputs!$B$30,0,$A155-1)*IF((O$112-$A155+1)*12-Inputs!$E$8&lt;=0,1,IF(Inputs!$E$8&lt;=(O$112-$A155)*12,0,MOD(Inputs!$E$8,12)/12))))</f>
        <v>0</v>
      </c>
      <c r="P155" s="158">
        <f ca="1">IF($A155&gt;P$112,0,IF($A155=P$112,OFFSET(Inputs!$B$30,0,P$112-1),OFFSET(Inputs!$B$30,0,$A155-1)*IF((P$112-$A155+1)*12-Inputs!$E$8&lt;=0,1,IF(Inputs!$E$8&lt;=(P$112-$A155)*12,0,MOD(Inputs!$E$8,12)/12))))</f>
        <v>0</v>
      </c>
      <c r="Q155" s="158">
        <f ca="1">IF($A155&gt;Q$112,0,IF($A155=Q$112,OFFSET(Inputs!$B$30,0,Q$112-1),OFFSET(Inputs!$B$30,0,$A155-1)*IF((Q$112-$A155+1)*12-Inputs!$E$8&lt;=0,1,IF(Inputs!$E$8&lt;=(Q$112-$A155)*12,0,MOD(Inputs!$E$8,12)/12))))</f>
        <v>0</v>
      </c>
      <c r="R155" s="158">
        <f ca="1">IF($A155&gt;R$112,0,IF($A155=R$112,OFFSET(Inputs!$B$30,0,R$112-1),OFFSET(Inputs!$B$30,0,$A155-1)*IF((R$112-$A155+1)*12-Inputs!$E$8&lt;=0,1,IF(Inputs!$E$8&lt;=(R$112-$A155)*12,0,MOD(Inputs!$E$8,12)/12))))</f>
        <v>0</v>
      </c>
      <c r="S155" s="158">
        <f ca="1">IF($A155&gt;S$112,0,IF($A155=S$112,OFFSET(Inputs!$B$30,0,S$112-1),OFFSET(Inputs!$B$30,0,$A155-1)*IF((S$112-$A155+1)*12-Inputs!$E$8&lt;=0,1,IF(Inputs!$E$8&lt;=(S$112-$A155)*12,0,MOD(Inputs!$E$8,12)/12))))</f>
        <v>0</v>
      </c>
      <c r="T155" s="158">
        <f ca="1">IF($A155&gt;T$112,0,IF($A155=T$112,OFFSET(Inputs!$B$30,0,T$112-1),OFFSET(Inputs!$B$30,0,$A155-1)*IF((T$112-$A155+1)*12-Inputs!$E$8&lt;=0,1,IF(Inputs!$E$8&lt;=(T$112-$A155)*12,0,MOD(Inputs!$E$8,12)/12))))</f>
        <v>0</v>
      </c>
      <c r="U155" s="158">
        <f ca="1">IF($A155&gt;U$112,0,IF($A155=U$112,OFFSET(Inputs!$B$30,0,U$112-1),OFFSET(Inputs!$B$30,0,$A155-1)*IF((U$112-$A155+1)*12-Inputs!$E$8&lt;=0,1,IF(Inputs!$E$8&lt;=(U$112-$A155)*12,0,MOD(Inputs!$E$8,12)/12))))</f>
        <v>0</v>
      </c>
      <c r="V155" s="158">
        <f ca="1">IF($A155&gt;V$112,0,IF($A155=V$112,OFFSET(Inputs!$B$30,0,V$112-1),OFFSET(Inputs!$B$30,0,$A155-1)*IF((V$112-$A155+1)*12-Inputs!$E$8&lt;=0,1,IF(Inputs!$E$8&lt;=(V$112-$A155)*12,0,MOD(Inputs!$E$8,12)/12))))</f>
        <v>0</v>
      </c>
      <c r="W155" s="158">
        <f ca="1">IF($A155&gt;W$112,0,IF($A155=W$112,OFFSET(Inputs!$B$30,0,W$112-1),OFFSET(Inputs!$B$30,0,$A155-1)*IF((W$112-$A155+1)*12-Inputs!$E$8&lt;=0,1,IF(Inputs!$E$8&lt;=(W$112-$A155)*12,0,MOD(Inputs!$E$8,12)/12))))</f>
        <v>0</v>
      </c>
      <c r="X155" s="158">
        <f ca="1">IF($A155&gt;X$112,0,IF($A155=X$112,OFFSET(Inputs!$B$30,0,X$112-1),OFFSET(Inputs!$B$30,0,$A155-1)*IF((X$112-$A155+1)*12-Inputs!$E$8&lt;=0,1,IF(Inputs!$E$8&lt;=(X$112-$A155)*12,0,MOD(Inputs!$E$8,12)/12))))</f>
        <v>0</v>
      </c>
      <c r="Y155" s="158">
        <f ca="1">IF($A155&gt;Y$112,0,IF($A155=Y$112,OFFSET(Inputs!$B$30,0,Y$112-1),OFFSET(Inputs!$B$30,0,$A155-1)*IF((Y$112-$A155+1)*12-Inputs!$E$8&lt;=0,1,IF(Inputs!$E$8&lt;=(Y$112-$A155)*12,0,MOD(Inputs!$E$8,12)/12))))</f>
        <v>0</v>
      </c>
      <c r="Z155" s="158">
        <f ca="1">IF($A155&gt;Z$112,0,IF($A155=Z$112,OFFSET(Inputs!$B$30,0,Z$112-1),OFFSET(Inputs!$B$30,0,$A155-1)*IF((Z$112-$A155+1)*12-Inputs!$E$8&lt;=0,1,IF(Inputs!$E$8&lt;=(Z$112-$A155)*12,0,MOD(Inputs!$E$8,12)/12))))</f>
        <v>0</v>
      </c>
      <c r="AA155" s="158">
        <f ca="1">IF($A155&gt;AA$112,0,IF($A155=AA$112,OFFSET(Inputs!$B$30,0,AA$112-1),OFFSET(Inputs!$B$30,0,$A155-1)*IF((AA$112-$A155+1)*12-Inputs!$E$8&lt;=0,1,IF(Inputs!$E$8&lt;=(AA$112-$A155)*12,0,MOD(Inputs!$E$8,12)/12))))</f>
        <v>0</v>
      </c>
      <c r="AB155" s="158">
        <f ca="1">IF($A155&gt;AB$112,0,IF($A155=AB$112,OFFSET(Inputs!$B$30,0,AB$112-1),OFFSET(Inputs!$B$30,0,$A155-1)*IF((AB$112-$A155+1)*12-Inputs!$E$8&lt;=0,1,IF(Inputs!$E$8&lt;=(AB$112-$A155)*12,0,MOD(Inputs!$E$8,12)/12))))</f>
        <v>0</v>
      </c>
      <c r="AC155" s="158">
        <f ca="1">IF($A155&gt;AC$112,0,IF($A155=AC$112,OFFSET(Inputs!$B$30,0,AC$112-1),OFFSET(Inputs!$B$30,0,$A155-1)*IF((AC$112-$A155+1)*12-Inputs!$E$8&lt;=0,1,IF(Inputs!$E$8&lt;=(AC$112-$A155)*12,0,MOD(Inputs!$E$8,12)/12))))</f>
        <v>0</v>
      </c>
      <c r="AD155" s="158">
        <f ca="1">IF($A155&gt;AD$112,0,IF($A155=AD$112,OFFSET(Inputs!$B$30,0,AD$112-1),OFFSET(Inputs!$B$30,0,$A155-1)*IF((AD$112-$A155+1)*12-Inputs!$E$8&lt;=0,1,IF(Inputs!$E$8&lt;=(AD$112-$A155)*12,0,MOD(Inputs!$E$8,12)/12))))</f>
        <v>0</v>
      </c>
      <c r="AE155" s="158">
        <f ca="1">IF($A155&gt;AE$112,0,IF($A155=AE$112,OFFSET(Inputs!$B$30,0,AE$112-1),OFFSET(Inputs!$B$30,0,$A155-1)*IF((AE$112-$A155+1)*12-Inputs!$E$8&lt;=0,1,IF(Inputs!$E$8&lt;=(AE$112-$A155)*12,0,MOD(Inputs!$E$8,12)/12))))</f>
        <v>0</v>
      </c>
      <c r="AF155" s="158">
        <f ca="1">IF($A155&gt;AF$112,0,IF($A155=AF$112,OFFSET(Inputs!$B$30,0,AF$112-1),OFFSET(Inputs!$B$30,0,$A155-1)*IF((AF$112-$A155+1)*12-Inputs!$E$8&lt;=0,1,IF(Inputs!$E$8&lt;=(AF$112-$A155)*12,0,MOD(Inputs!$E$8,12)/12))))</f>
        <v>0</v>
      </c>
      <c r="AG155" s="158">
        <f ca="1">IF($A155&gt;AG$112,0,IF($A155=AG$112,OFFSET(Inputs!$B$30,0,AG$112-1),OFFSET(Inputs!$B$30,0,$A155-1)*IF((AG$112-$A155+1)*12-Inputs!$E$8&lt;=0,1,IF(Inputs!$E$8&lt;=(AG$112-$A155)*12,0,MOD(Inputs!$E$8,12)/12))))</f>
        <v>0</v>
      </c>
      <c r="AH155" s="158">
        <f ca="1">IF($A155&gt;AH$112,0,IF($A155=AH$112,OFFSET(Inputs!$B$30,0,AH$112-1),OFFSET(Inputs!$B$30,0,$A155-1)*IF((AH$112-$A155+1)*12-Inputs!$E$8&lt;=0,1,IF(Inputs!$E$8&lt;=(AH$112-$A155)*12,0,MOD(Inputs!$E$8,12)/12))))</f>
        <v>0</v>
      </c>
      <c r="AI155" s="158">
        <f ca="1">IF($A155&gt;AI$112,0,IF($A155=AI$112,OFFSET(Inputs!$B$30,0,AI$112-1),OFFSET(Inputs!$B$30,0,$A155-1)*IF((AI$112-$A155+1)*12-Inputs!$E$8&lt;=0,1,IF(Inputs!$E$8&lt;=(AI$112-$A155)*12,0,MOD(Inputs!$E$8,12)/12))))</f>
        <v>0</v>
      </c>
      <c r="AJ155" s="158">
        <f ca="1">IF($A155&gt;AJ$112,0,IF($A155=AJ$112,OFFSET(Inputs!$B$30,0,AJ$112-1),OFFSET(Inputs!$B$30,0,$A155-1)*IF((AJ$112-$A155+1)*12-Inputs!$E$8&lt;=0,1,IF(Inputs!$E$8&lt;=(AJ$112-$A155)*12,0,MOD(Inputs!$E$8,12)/12))))</f>
        <v>0</v>
      </c>
      <c r="AK155" s="158">
        <f ca="1">IF($A155&gt;AK$112,0,IF($A155=AK$112,OFFSET(Inputs!$B$30,0,AK$112-1),OFFSET(Inputs!$B$30,0,$A155-1)*IF((AK$112-$A155+1)*12-Inputs!$E$8&lt;=0,1,IF(Inputs!$E$8&lt;=(AK$112-$A155)*12,0,MOD(Inputs!$E$8,12)/12))))</f>
        <v>0</v>
      </c>
      <c r="AL155" s="158">
        <f ca="1">IF($A155&gt;AL$112,0,IF($A155=AL$112,OFFSET(Inputs!$B$30,0,AL$112-1),OFFSET(Inputs!$B$30,0,$A155-1)*IF((AL$112-$A155+1)*12-Inputs!$E$8&lt;=0,1,IF(Inputs!$E$8&lt;=(AL$112-$A155)*12,0,MOD(Inputs!$E$8,12)/12))))</f>
        <v>0</v>
      </c>
      <c r="AM155" s="158">
        <f ca="1">IF($A155&gt;AM$112,0,IF($A155=AM$112,OFFSET(Inputs!$B$30,0,AM$112-1),OFFSET(Inputs!$B$30,0,$A155-1)*IF((AM$112-$A155+1)*12-Inputs!$E$8&lt;=0,1,IF(Inputs!$E$8&lt;=(AM$112-$A155)*12,0,MOD(Inputs!$E$8,12)/12))))</f>
        <v>0</v>
      </c>
      <c r="AN155" s="158">
        <f ca="1">IF($A155&gt;AN$112,0,IF($A155=AN$112,OFFSET(Inputs!$B$30,0,AN$112-1),OFFSET(Inputs!$B$30,0,$A155-1)*IF((AN$112-$A155+1)*12-Inputs!$E$8&lt;=0,1,IF(Inputs!$E$8&lt;=(AN$112-$A155)*12,0,MOD(Inputs!$E$8,12)/12))))</f>
        <v>0</v>
      </c>
      <c r="AO155" s="158">
        <f ca="1">IF($A155&gt;AO$112,0,IF($A155=AO$112,OFFSET(Inputs!$B$30,0,AO$112-1),OFFSET(Inputs!$B$30,0,$A155-1)*IF((AO$112-$A155+1)*12-Inputs!$E$8&lt;=0,1,IF(Inputs!$E$8&lt;=(AO$112-$A155)*12,0,MOD(Inputs!$E$8,12)/12))))</f>
        <v>0</v>
      </c>
      <c r="AP155" s="158">
        <f ca="1">IF($A155&gt;AP$112,0,IF($A155=AP$112,OFFSET(Inputs!$B$30,0,AP$112-1),OFFSET(Inputs!$B$30,0,$A155-1)*IF((AP$112-$A155+1)*12-Inputs!$E$8&lt;=0,1,IF(Inputs!$E$8&lt;=(AP$112-$A155)*12,0,MOD(Inputs!$E$8,12)/12))))</f>
        <v>0</v>
      </c>
      <c r="AQ155" s="158">
        <f ca="1">IF($A155&gt;AQ$112,0,IF($A155=AQ$112,OFFSET(Inputs!$B$30,0,AQ$112-1),OFFSET(Inputs!$B$30,0,$A155-1)*IF((AQ$112-$A155+1)*12-Inputs!$E$8&lt;=0,1,IF(Inputs!$E$8&lt;=(AQ$112-$A155)*12,0,MOD(Inputs!$E$8,12)/12))))</f>
        <v>0</v>
      </c>
      <c r="AR155" s="158">
        <f ca="1">IF($A155&gt;AR$112,0,IF($A155=AR$112,OFFSET(Inputs!$B$30,0,AR$112-1),OFFSET(Inputs!$B$30,0,$A155-1)*IF((AR$112-$A155+1)*12-Inputs!$E$8&lt;=0,1,IF(Inputs!$E$8&lt;=(AR$112-$A155)*12,0,MOD(Inputs!$E$8,12)/12))))</f>
        <v>0</v>
      </c>
      <c r="AS155" s="158">
        <f ca="1">IF($A155&gt;AS$112,0,IF($A155=AS$112,OFFSET(Inputs!$B$30,0,AS$112-1),OFFSET(Inputs!$B$30,0,$A155-1)*IF((AS$112-$A155+1)*12-Inputs!$E$8&lt;=0,1,IF(Inputs!$E$8&lt;=(AS$112-$A155)*12,0,MOD(Inputs!$E$8,12)/12))))</f>
        <v>0</v>
      </c>
      <c r="AT155" s="158">
        <f ca="1">IF($A155&gt;AT$112,0,IF($A155=AT$112,OFFSET(Inputs!$B$30,0,AT$112-1),OFFSET(Inputs!$B$30,0,$A155-1)*IF((AT$112-$A155+1)*12-Inputs!$E$8&lt;=0,1,IF(Inputs!$E$8&lt;=(AT$112-$A155)*12,0,MOD(Inputs!$E$8,12)/12))))</f>
        <v>0</v>
      </c>
      <c r="AU155" s="158">
        <f ca="1">IF($A155&gt;AU$112,0,IF($A155=AU$112,OFFSET(Inputs!$B$30,0,AU$112-1),OFFSET(Inputs!$B$30,0,$A155-1)*IF((AU$112-$A155+1)*12-Inputs!$E$8&lt;=0,1,IF(Inputs!$E$8&lt;=(AU$112-$A155)*12,0,MOD(Inputs!$E$8,12)/12))))</f>
        <v>0</v>
      </c>
      <c r="AV155" s="158">
        <f ca="1">IF($A155&gt;AV$112,0,IF($A155=AV$112,OFFSET(Inputs!$B$30,0,AV$112-1),OFFSET(Inputs!$B$30,0,$A155-1)*IF((AV$112-$A155+1)*12-Inputs!$E$8&lt;=0,1,IF(Inputs!$E$8&lt;=(AV$112-$A155)*12,0,MOD(Inputs!$E$8,12)/12))))</f>
        <v>0</v>
      </c>
      <c r="AW155" s="158">
        <f ca="1">IF($A155&gt;AW$112,0,IF($A155=AW$112,OFFSET(Inputs!$B$30,0,AW$112-1),OFFSET(Inputs!$B$30,0,$A155-1)*IF((AW$112-$A155+1)*12-Inputs!$E$8&lt;=0,1,IF(Inputs!$E$8&lt;=(AW$112-$A155)*12,0,MOD(Inputs!$E$8,12)/12))))</f>
        <v>0</v>
      </c>
      <c r="AX155" s="158">
        <f ca="1">IF($A155&gt;AX$112,0,IF($A155=AX$112,OFFSET(Inputs!$B$30,0,AX$112-1),OFFSET(Inputs!$B$30,0,$A155-1)*IF((AX$112-$A155+1)*12-Inputs!$E$8&lt;=0,1,IF(Inputs!$E$8&lt;=(AX$112-$A155)*12,0,MOD(Inputs!$E$8,12)/12))))</f>
        <v>0</v>
      </c>
      <c r="AY155" s="158">
        <f ca="1">IF($A155&gt;AY$112,0,IF($A155=AY$112,OFFSET(Inputs!$B$30,0,AY$112-1),OFFSET(Inputs!$B$30,0,$A155-1)*IF((AY$112-$A155+1)*12-Inputs!$E$8&lt;=0,1,IF(Inputs!$E$8&lt;=(AY$112-$A155)*12,0,MOD(Inputs!$E$8,12)/12))))</f>
        <v>0</v>
      </c>
      <c r="AZ155" s="139"/>
      <c r="BA155" s="139"/>
    </row>
    <row r="156" spans="1:53" s="286" customFormat="1" outlineLevel="1">
      <c r="A156" s="886">
        <v>44</v>
      </c>
      <c r="B156" s="158">
        <f ca="1">IF($A156&gt;B$112,0,IF($A156=B$112,OFFSET(Inputs!$B$30,0,B$112-1),OFFSET(Inputs!$B$30,0,$A156-1)*IF((B$112-$A156+1)*12-Inputs!$E$8&lt;=0,1,IF(Inputs!$E$8&lt;=(B$112-$A156)*12,0,MOD(Inputs!$E$8,12)/12))))</f>
        <v>0</v>
      </c>
      <c r="C156" s="158">
        <f ca="1">IF($A156&gt;C$112,0,IF($A156=C$112,OFFSET(Inputs!$B$30,0,C$112-1),OFFSET(Inputs!$B$30,0,$A156-1)*IF((C$112-$A156+1)*12-Inputs!$E$8&lt;=0,1,IF(Inputs!$E$8&lt;=(C$112-$A156)*12,0,MOD(Inputs!$E$8,12)/12))))</f>
        <v>0</v>
      </c>
      <c r="D156" s="158">
        <f ca="1">IF($A156&gt;D$112,0,IF($A156=D$112,OFFSET(Inputs!$B$30,0,D$112-1),OFFSET(Inputs!$B$30,0,$A156-1)*IF((D$112-$A156+1)*12-Inputs!$E$8&lt;=0,1,IF(Inputs!$E$8&lt;=(D$112-$A156)*12,0,MOD(Inputs!$E$8,12)/12))))</f>
        <v>0</v>
      </c>
      <c r="E156" s="158">
        <f ca="1">IF($A156&gt;E$112,0,IF($A156=E$112,OFFSET(Inputs!$B$30,0,E$112-1),OFFSET(Inputs!$B$30,0,$A156-1)*IF((E$112-$A156+1)*12-Inputs!$E$8&lt;=0,1,IF(Inputs!$E$8&lt;=(E$112-$A156)*12,0,MOD(Inputs!$E$8,12)/12))))</f>
        <v>0</v>
      </c>
      <c r="F156" s="158">
        <f ca="1">IF($A156&gt;F$112,0,IF($A156=F$112,OFFSET(Inputs!$B$30,0,F$112-1),OFFSET(Inputs!$B$30,0,$A156-1)*IF((F$112-$A156+1)*12-Inputs!$E$8&lt;=0,1,IF(Inputs!$E$8&lt;=(F$112-$A156)*12,0,MOD(Inputs!$E$8,12)/12))))</f>
        <v>0</v>
      </c>
      <c r="G156" s="158">
        <f ca="1">IF($A156&gt;G$112,0,IF($A156=G$112,OFFSET(Inputs!$B$30,0,G$112-1),OFFSET(Inputs!$B$30,0,$A156-1)*IF((G$112-$A156+1)*12-Inputs!$E$8&lt;=0,1,IF(Inputs!$E$8&lt;=(G$112-$A156)*12,0,MOD(Inputs!$E$8,12)/12))))</f>
        <v>0</v>
      </c>
      <c r="H156" s="158">
        <f ca="1">IF($A156&gt;H$112,0,IF($A156=H$112,OFFSET(Inputs!$B$30,0,H$112-1),OFFSET(Inputs!$B$30,0,$A156-1)*IF((H$112-$A156+1)*12-Inputs!$E$8&lt;=0,1,IF(Inputs!$E$8&lt;=(H$112-$A156)*12,0,MOD(Inputs!$E$8,12)/12))))</f>
        <v>0</v>
      </c>
      <c r="I156" s="158">
        <f ca="1">IF($A156&gt;I$112,0,IF($A156=I$112,OFFSET(Inputs!$B$30,0,I$112-1),OFFSET(Inputs!$B$30,0,$A156-1)*IF((I$112-$A156+1)*12-Inputs!$E$8&lt;=0,1,IF(Inputs!$E$8&lt;=(I$112-$A156)*12,0,MOD(Inputs!$E$8,12)/12))))</f>
        <v>0</v>
      </c>
      <c r="J156" s="158">
        <f ca="1">IF($A156&gt;J$112,0,IF($A156=J$112,OFFSET(Inputs!$B$30,0,J$112-1),OFFSET(Inputs!$B$30,0,$A156-1)*IF((J$112-$A156+1)*12-Inputs!$E$8&lt;=0,1,IF(Inputs!$E$8&lt;=(J$112-$A156)*12,0,MOD(Inputs!$E$8,12)/12))))</f>
        <v>0</v>
      </c>
      <c r="K156" s="158">
        <f ca="1">IF($A156&gt;K$112,0,IF($A156=K$112,OFFSET(Inputs!$B$30,0,K$112-1),OFFSET(Inputs!$B$30,0,$A156-1)*IF((K$112-$A156+1)*12-Inputs!$E$8&lt;=0,1,IF(Inputs!$E$8&lt;=(K$112-$A156)*12,0,MOD(Inputs!$E$8,12)/12))))</f>
        <v>0</v>
      </c>
      <c r="L156" s="158">
        <f ca="1">IF($A156&gt;L$112,0,IF($A156=L$112,OFFSET(Inputs!$B$30,0,L$112-1),OFFSET(Inputs!$B$30,0,$A156-1)*IF((L$112-$A156+1)*12-Inputs!$E$8&lt;=0,1,IF(Inputs!$E$8&lt;=(L$112-$A156)*12,0,MOD(Inputs!$E$8,12)/12))))</f>
        <v>0</v>
      </c>
      <c r="M156" s="158">
        <f ca="1">IF($A156&gt;M$112,0,IF($A156=M$112,OFFSET(Inputs!$B$30,0,M$112-1),OFFSET(Inputs!$B$30,0,$A156-1)*IF((M$112-$A156+1)*12-Inputs!$E$8&lt;=0,1,IF(Inputs!$E$8&lt;=(M$112-$A156)*12,0,MOD(Inputs!$E$8,12)/12))))</f>
        <v>0</v>
      </c>
      <c r="N156" s="158">
        <f ca="1">IF($A156&gt;N$112,0,IF($A156=N$112,OFFSET(Inputs!$B$30,0,N$112-1),OFFSET(Inputs!$B$30,0,$A156-1)*IF((N$112-$A156+1)*12-Inputs!$E$8&lt;=0,1,IF(Inputs!$E$8&lt;=(N$112-$A156)*12,0,MOD(Inputs!$E$8,12)/12))))</f>
        <v>0</v>
      </c>
      <c r="O156" s="158">
        <f ca="1">IF($A156&gt;O$112,0,IF($A156=O$112,OFFSET(Inputs!$B$30,0,O$112-1),OFFSET(Inputs!$B$30,0,$A156-1)*IF((O$112-$A156+1)*12-Inputs!$E$8&lt;=0,1,IF(Inputs!$E$8&lt;=(O$112-$A156)*12,0,MOD(Inputs!$E$8,12)/12))))</f>
        <v>0</v>
      </c>
      <c r="P156" s="158">
        <f ca="1">IF($A156&gt;P$112,0,IF($A156=P$112,OFFSET(Inputs!$B$30,0,P$112-1),OFFSET(Inputs!$B$30,0,$A156-1)*IF((P$112-$A156+1)*12-Inputs!$E$8&lt;=0,1,IF(Inputs!$E$8&lt;=(P$112-$A156)*12,0,MOD(Inputs!$E$8,12)/12))))</f>
        <v>0</v>
      </c>
      <c r="Q156" s="158">
        <f ca="1">IF($A156&gt;Q$112,0,IF($A156=Q$112,OFFSET(Inputs!$B$30,0,Q$112-1),OFFSET(Inputs!$B$30,0,$A156-1)*IF((Q$112-$A156+1)*12-Inputs!$E$8&lt;=0,1,IF(Inputs!$E$8&lt;=(Q$112-$A156)*12,0,MOD(Inputs!$E$8,12)/12))))</f>
        <v>0</v>
      </c>
      <c r="R156" s="158">
        <f ca="1">IF($A156&gt;R$112,0,IF($A156=R$112,OFFSET(Inputs!$B$30,0,R$112-1),OFFSET(Inputs!$B$30,0,$A156-1)*IF((R$112-$A156+1)*12-Inputs!$E$8&lt;=0,1,IF(Inputs!$E$8&lt;=(R$112-$A156)*12,0,MOD(Inputs!$E$8,12)/12))))</f>
        <v>0</v>
      </c>
      <c r="S156" s="158">
        <f ca="1">IF($A156&gt;S$112,0,IF($A156=S$112,OFFSET(Inputs!$B$30,0,S$112-1),OFFSET(Inputs!$B$30,0,$A156-1)*IF((S$112-$A156+1)*12-Inputs!$E$8&lt;=0,1,IF(Inputs!$E$8&lt;=(S$112-$A156)*12,0,MOD(Inputs!$E$8,12)/12))))</f>
        <v>0</v>
      </c>
      <c r="T156" s="158">
        <f ca="1">IF($A156&gt;T$112,0,IF($A156=T$112,OFFSET(Inputs!$B$30,0,T$112-1),OFFSET(Inputs!$B$30,0,$A156-1)*IF((T$112-$A156+1)*12-Inputs!$E$8&lt;=0,1,IF(Inputs!$E$8&lt;=(T$112-$A156)*12,0,MOD(Inputs!$E$8,12)/12))))</f>
        <v>0</v>
      </c>
      <c r="U156" s="158">
        <f ca="1">IF($A156&gt;U$112,0,IF($A156=U$112,OFFSET(Inputs!$B$30,0,U$112-1),OFFSET(Inputs!$B$30,0,$A156-1)*IF((U$112-$A156+1)*12-Inputs!$E$8&lt;=0,1,IF(Inputs!$E$8&lt;=(U$112-$A156)*12,0,MOD(Inputs!$E$8,12)/12))))</f>
        <v>0</v>
      </c>
      <c r="V156" s="158">
        <f ca="1">IF($A156&gt;V$112,0,IF($A156=V$112,OFFSET(Inputs!$B$30,0,V$112-1),OFFSET(Inputs!$B$30,0,$A156-1)*IF((V$112-$A156+1)*12-Inputs!$E$8&lt;=0,1,IF(Inputs!$E$8&lt;=(V$112-$A156)*12,0,MOD(Inputs!$E$8,12)/12))))</f>
        <v>0</v>
      </c>
      <c r="W156" s="158">
        <f ca="1">IF($A156&gt;W$112,0,IF($A156=W$112,OFFSET(Inputs!$B$30,0,W$112-1),OFFSET(Inputs!$B$30,0,$A156-1)*IF((W$112-$A156+1)*12-Inputs!$E$8&lt;=0,1,IF(Inputs!$E$8&lt;=(W$112-$A156)*12,0,MOD(Inputs!$E$8,12)/12))))</f>
        <v>0</v>
      </c>
      <c r="X156" s="158">
        <f ca="1">IF($A156&gt;X$112,0,IF($A156=X$112,OFFSET(Inputs!$B$30,0,X$112-1),OFFSET(Inputs!$B$30,0,$A156-1)*IF((X$112-$A156+1)*12-Inputs!$E$8&lt;=0,1,IF(Inputs!$E$8&lt;=(X$112-$A156)*12,0,MOD(Inputs!$E$8,12)/12))))</f>
        <v>0</v>
      </c>
      <c r="Y156" s="158">
        <f ca="1">IF($A156&gt;Y$112,0,IF($A156=Y$112,OFFSET(Inputs!$B$30,0,Y$112-1),OFFSET(Inputs!$B$30,0,$A156-1)*IF((Y$112-$A156+1)*12-Inputs!$E$8&lt;=0,1,IF(Inputs!$E$8&lt;=(Y$112-$A156)*12,0,MOD(Inputs!$E$8,12)/12))))</f>
        <v>0</v>
      </c>
      <c r="Z156" s="158">
        <f ca="1">IF($A156&gt;Z$112,0,IF($A156=Z$112,OFFSET(Inputs!$B$30,0,Z$112-1),OFFSET(Inputs!$B$30,0,$A156-1)*IF((Z$112-$A156+1)*12-Inputs!$E$8&lt;=0,1,IF(Inputs!$E$8&lt;=(Z$112-$A156)*12,0,MOD(Inputs!$E$8,12)/12))))</f>
        <v>0</v>
      </c>
      <c r="AA156" s="158">
        <f ca="1">IF($A156&gt;AA$112,0,IF($A156=AA$112,OFFSET(Inputs!$B$30,0,AA$112-1),OFFSET(Inputs!$B$30,0,$A156-1)*IF((AA$112-$A156+1)*12-Inputs!$E$8&lt;=0,1,IF(Inputs!$E$8&lt;=(AA$112-$A156)*12,0,MOD(Inputs!$E$8,12)/12))))</f>
        <v>0</v>
      </c>
      <c r="AB156" s="158">
        <f ca="1">IF($A156&gt;AB$112,0,IF($A156=AB$112,OFFSET(Inputs!$B$30,0,AB$112-1),OFFSET(Inputs!$B$30,0,$A156-1)*IF((AB$112-$A156+1)*12-Inputs!$E$8&lt;=0,1,IF(Inputs!$E$8&lt;=(AB$112-$A156)*12,0,MOD(Inputs!$E$8,12)/12))))</f>
        <v>0</v>
      </c>
      <c r="AC156" s="158">
        <f ca="1">IF($A156&gt;AC$112,0,IF($A156=AC$112,OFFSET(Inputs!$B$30,0,AC$112-1),OFFSET(Inputs!$B$30,0,$A156-1)*IF((AC$112-$A156+1)*12-Inputs!$E$8&lt;=0,1,IF(Inputs!$E$8&lt;=(AC$112-$A156)*12,0,MOD(Inputs!$E$8,12)/12))))</f>
        <v>0</v>
      </c>
      <c r="AD156" s="158">
        <f ca="1">IF($A156&gt;AD$112,0,IF($A156=AD$112,OFFSET(Inputs!$B$30,0,AD$112-1),OFFSET(Inputs!$B$30,0,$A156-1)*IF((AD$112-$A156+1)*12-Inputs!$E$8&lt;=0,1,IF(Inputs!$E$8&lt;=(AD$112-$A156)*12,0,MOD(Inputs!$E$8,12)/12))))</f>
        <v>0</v>
      </c>
      <c r="AE156" s="158">
        <f ca="1">IF($A156&gt;AE$112,0,IF($A156=AE$112,OFFSET(Inputs!$B$30,0,AE$112-1),OFFSET(Inputs!$B$30,0,$A156-1)*IF((AE$112-$A156+1)*12-Inputs!$E$8&lt;=0,1,IF(Inputs!$E$8&lt;=(AE$112-$A156)*12,0,MOD(Inputs!$E$8,12)/12))))</f>
        <v>0</v>
      </c>
      <c r="AF156" s="158">
        <f ca="1">IF($A156&gt;AF$112,0,IF($A156=AF$112,OFFSET(Inputs!$B$30,0,AF$112-1),OFFSET(Inputs!$B$30,0,$A156-1)*IF((AF$112-$A156+1)*12-Inputs!$E$8&lt;=0,1,IF(Inputs!$E$8&lt;=(AF$112-$A156)*12,0,MOD(Inputs!$E$8,12)/12))))</f>
        <v>0</v>
      </c>
      <c r="AG156" s="158">
        <f ca="1">IF($A156&gt;AG$112,0,IF($A156=AG$112,OFFSET(Inputs!$B$30,0,AG$112-1),OFFSET(Inputs!$B$30,0,$A156-1)*IF((AG$112-$A156+1)*12-Inputs!$E$8&lt;=0,1,IF(Inputs!$E$8&lt;=(AG$112-$A156)*12,0,MOD(Inputs!$E$8,12)/12))))</f>
        <v>0</v>
      </c>
      <c r="AH156" s="158">
        <f ca="1">IF($A156&gt;AH$112,0,IF($A156=AH$112,OFFSET(Inputs!$B$30,0,AH$112-1),OFFSET(Inputs!$B$30,0,$A156-1)*IF((AH$112-$A156+1)*12-Inputs!$E$8&lt;=0,1,IF(Inputs!$E$8&lt;=(AH$112-$A156)*12,0,MOD(Inputs!$E$8,12)/12))))</f>
        <v>0</v>
      </c>
      <c r="AI156" s="158">
        <f ca="1">IF($A156&gt;AI$112,0,IF($A156=AI$112,OFFSET(Inputs!$B$30,0,AI$112-1),OFFSET(Inputs!$B$30,0,$A156-1)*IF((AI$112-$A156+1)*12-Inputs!$E$8&lt;=0,1,IF(Inputs!$E$8&lt;=(AI$112-$A156)*12,0,MOD(Inputs!$E$8,12)/12))))</f>
        <v>0</v>
      </c>
      <c r="AJ156" s="158">
        <f ca="1">IF($A156&gt;AJ$112,0,IF($A156=AJ$112,OFFSET(Inputs!$B$30,0,AJ$112-1),OFFSET(Inputs!$B$30,0,$A156-1)*IF((AJ$112-$A156+1)*12-Inputs!$E$8&lt;=0,1,IF(Inputs!$E$8&lt;=(AJ$112-$A156)*12,0,MOD(Inputs!$E$8,12)/12))))</f>
        <v>0</v>
      </c>
      <c r="AK156" s="158">
        <f ca="1">IF($A156&gt;AK$112,0,IF($A156=AK$112,OFFSET(Inputs!$B$30,0,AK$112-1),OFFSET(Inputs!$B$30,0,$A156-1)*IF((AK$112-$A156+1)*12-Inputs!$E$8&lt;=0,1,IF(Inputs!$E$8&lt;=(AK$112-$A156)*12,0,MOD(Inputs!$E$8,12)/12))))</f>
        <v>0</v>
      </c>
      <c r="AL156" s="158">
        <f ca="1">IF($A156&gt;AL$112,0,IF($A156=AL$112,OFFSET(Inputs!$B$30,0,AL$112-1),OFFSET(Inputs!$B$30,0,$A156-1)*IF((AL$112-$A156+1)*12-Inputs!$E$8&lt;=0,1,IF(Inputs!$E$8&lt;=(AL$112-$A156)*12,0,MOD(Inputs!$E$8,12)/12))))</f>
        <v>0</v>
      </c>
      <c r="AM156" s="158">
        <f ca="1">IF($A156&gt;AM$112,0,IF($A156=AM$112,OFFSET(Inputs!$B$30,0,AM$112-1),OFFSET(Inputs!$B$30,0,$A156-1)*IF((AM$112-$A156+1)*12-Inputs!$E$8&lt;=0,1,IF(Inputs!$E$8&lt;=(AM$112-$A156)*12,0,MOD(Inputs!$E$8,12)/12))))</f>
        <v>0</v>
      </c>
      <c r="AN156" s="158">
        <f ca="1">IF($A156&gt;AN$112,0,IF($A156=AN$112,OFFSET(Inputs!$B$30,0,AN$112-1),OFFSET(Inputs!$B$30,0,$A156-1)*IF((AN$112-$A156+1)*12-Inputs!$E$8&lt;=0,1,IF(Inputs!$E$8&lt;=(AN$112-$A156)*12,0,MOD(Inputs!$E$8,12)/12))))</f>
        <v>0</v>
      </c>
      <c r="AO156" s="158">
        <f ca="1">IF($A156&gt;AO$112,0,IF($A156=AO$112,OFFSET(Inputs!$B$30,0,AO$112-1),OFFSET(Inputs!$B$30,0,$A156-1)*IF((AO$112-$A156+1)*12-Inputs!$E$8&lt;=0,1,IF(Inputs!$E$8&lt;=(AO$112-$A156)*12,0,MOD(Inputs!$E$8,12)/12))))</f>
        <v>0</v>
      </c>
      <c r="AP156" s="158">
        <f ca="1">IF($A156&gt;AP$112,0,IF($A156=AP$112,OFFSET(Inputs!$B$30,0,AP$112-1),OFFSET(Inputs!$B$30,0,$A156-1)*IF((AP$112-$A156+1)*12-Inputs!$E$8&lt;=0,1,IF(Inputs!$E$8&lt;=(AP$112-$A156)*12,0,MOD(Inputs!$E$8,12)/12))))</f>
        <v>0</v>
      </c>
      <c r="AQ156" s="158">
        <f ca="1">IF($A156&gt;AQ$112,0,IF($A156=AQ$112,OFFSET(Inputs!$B$30,0,AQ$112-1),OFFSET(Inputs!$B$30,0,$A156-1)*IF((AQ$112-$A156+1)*12-Inputs!$E$8&lt;=0,1,IF(Inputs!$E$8&lt;=(AQ$112-$A156)*12,0,MOD(Inputs!$E$8,12)/12))))</f>
        <v>0</v>
      </c>
      <c r="AR156" s="158">
        <f ca="1">IF($A156&gt;AR$112,0,IF($A156=AR$112,OFFSET(Inputs!$B$30,0,AR$112-1),OFFSET(Inputs!$B$30,0,$A156-1)*IF((AR$112-$A156+1)*12-Inputs!$E$8&lt;=0,1,IF(Inputs!$E$8&lt;=(AR$112-$A156)*12,0,MOD(Inputs!$E$8,12)/12))))</f>
        <v>0</v>
      </c>
      <c r="AS156" s="158">
        <f ca="1">IF($A156&gt;AS$112,0,IF($A156=AS$112,OFFSET(Inputs!$B$30,0,AS$112-1),OFFSET(Inputs!$B$30,0,$A156-1)*IF((AS$112-$A156+1)*12-Inputs!$E$8&lt;=0,1,IF(Inputs!$E$8&lt;=(AS$112-$A156)*12,0,MOD(Inputs!$E$8,12)/12))))</f>
        <v>0</v>
      </c>
      <c r="AT156" s="158">
        <f ca="1">IF($A156&gt;AT$112,0,IF($A156=AT$112,OFFSET(Inputs!$B$30,0,AT$112-1),OFFSET(Inputs!$B$30,0,$A156-1)*IF((AT$112-$A156+1)*12-Inputs!$E$8&lt;=0,1,IF(Inputs!$E$8&lt;=(AT$112-$A156)*12,0,MOD(Inputs!$E$8,12)/12))))</f>
        <v>0</v>
      </c>
      <c r="AU156" s="158">
        <f ca="1">IF($A156&gt;AU$112,0,IF($A156=AU$112,OFFSET(Inputs!$B$30,0,AU$112-1),OFFSET(Inputs!$B$30,0,$A156-1)*IF((AU$112-$A156+1)*12-Inputs!$E$8&lt;=0,1,IF(Inputs!$E$8&lt;=(AU$112-$A156)*12,0,MOD(Inputs!$E$8,12)/12))))</f>
        <v>0</v>
      </c>
      <c r="AV156" s="158">
        <f ca="1">IF($A156&gt;AV$112,0,IF($A156=AV$112,OFFSET(Inputs!$B$30,0,AV$112-1),OFFSET(Inputs!$B$30,0,$A156-1)*IF((AV$112-$A156+1)*12-Inputs!$E$8&lt;=0,1,IF(Inputs!$E$8&lt;=(AV$112-$A156)*12,0,MOD(Inputs!$E$8,12)/12))))</f>
        <v>0</v>
      </c>
      <c r="AW156" s="158">
        <f ca="1">IF($A156&gt;AW$112,0,IF($A156=AW$112,OFFSET(Inputs!$B$30,0,AW$112-1),OFFSET(Inputs!$B$30,0,$A156-1)*IF((AW$112-$A156+1)*12-Inputs!$E$8&lt;=0,1,IF(Inputs!$E$8&lt;=(AW$112-$A156)*12,0,MOD(Inputs!$E$8,12)/12))))</f>
        <v>0</v>
      </c>
      <c r="AX156" s="158">
        <f ca="1">IF($A156&gt;AX$112,0,IF($A156=AX$112,OFFSET(Inputs!$B$30,0,AX$112-1),OFFSET(Inputs!$B$30,0,$A156-1)*IF((AX$112-$A156+1)*12-Inputs!$E$8&lt;=0,1,IF(Inputs!$E$8&lt;=(AX$112-$A156)*12,0,MOD(Inputs!$E$8,12)/12))))</f>
        <v>0</v>
      </c>
      <c r="AY156" s="158">
        <f ca="1">IF($A156&gt;AY$112,0,IF($A156=AY$112,OFFSET(Inputs!$B$30,0,AY$112-1),OFFSET(Inputs!$B$30,0,$A156-1)*IF((AY$112-$A156+1)*12-Inputs!$E$8&lt;=0,1,IF(Inputs!$E$8&lt;=(AY$112-$A156)*12,0,MOD(Inputs!$E$8,12)/12))))</f>
        <v>0</v>
      </c>
      <c r="AZ156" s="139"/>
      <c r="BA156" s="139"/>
    </row>
    <row r="157" spans="1:53" s="286" customFormat="1" outlineLevel="1">
      <c r="A157" s="886">
        <v>45</v>
      </c>
      <c r="B157" s="158">
        <f ca="1">IF($A157&gt;B$112,0,IF($A157=B$112,OFFSET(Inputs!$B$30,0,B$112-1),OFFSET(Inputs!$B$30,0,$A157-1)*IF((B$112-$A157+1)*12-Inputs!$E$8&lt;=0,1,IF(Inputs!$E$8&lt;=(B$112-$A157)*12,0,MOD(Inputs!$E$8,12)/12))))</f>
        <v>0</v>
      </c>
      <c r="C157" s="158">
        <f ca="1">IF($A157&gt;C$112,0,IF($A157=C$112,OFFSET(Inputs!$B$30,0,C$112-1),OFFSET(Inputs!$B$30,0,$A157-1)*IF((C$112-$A157+1)*12-Inputs!$E$8&lt;=0,1,IF(Inputs!$E$8&lt;=(C$112-$A157)*12,0,MOD(Inputs!$E$8,12)/12))))</f>
        <v>0</v>
      </c>
      <c r="D157" s="158">
        <f ca="1">IF($A157&gt;D$112,0,IF($A157=D$112,OFFSET(Inputs!$B$30,0,D$112-1),OFFSET(Inputs!$B$30,0,$A157-1)*IF((D$112-$A157+1)*12-Inputs!$E$8&lt;=0,1,IF(Inputs!$E$8&lt;=(D$112-$A157)*12,0,MOD(Inputs!$E$8,12)/12))))</f>
        <v>0</v>
      </c>
      <c r="E157" s="158">
        <f ca="1">IF($A157&gt;E$112,0,IF($A157=E$112,OFFSET(Inputs!$B$30,0,E$112-1),OFFSET(Inputs!$B$30,0,$A157-1)*IF((E$112-$A157+1)*12-Inputs!$E$8&lt;=0,1,IF(Inputs!$E$8&lt;=(E$112-$A157)*12,0,MOD(Inputs!$E$8,12)/12))))</f>
        <v>0</v>
      </c>
      <c r="F157" s="158">
        <f ca="1">IF($A157&gt;F$112,0,IF($A157=F$112,OFFSET(Inputs!$B$30,0,F$112-1),OFFSET(Inputs!$B$30,0,$A157-1)*IF((F$112-$A157+1)*12-Inputs!$E$8&lt;=0,1,IF(Inputs!$E$8&lt;=(F$112-$A157)*12,0,MOD(Inputs!$E$8,12)/12))))</f>
        <v>0</v>
      </c>
      <c r="G157" s="158">
        <f ca="1">IF($A157&gt;G$112,0,IF($A157=G$112,OFFSET(Inputs!$B$30,0,G$112-1),OFFSET(Inputs!$B$30,0,$A157-1)*IF((G$112-$A157+1)*12-Inputs!$E$8&lt;=0,1,IF(Inputs!$E$8&lt;=(G$112-$A157)*12,0,MOD(Inputs!$E$8,12)/12))))</f>
        <v>0</v>
      </c>
      <c r="H157" s="158">
        <f ca="1">IF($A157&gt;H$112,0,IF($A157=H$112,OFFSET(Inputs!$B$30,0,H$112-1),OFFSET(Inputs!$B$30,0,$A157-1)*IF((H$112-$A157+1)*12-Inputs!$E$8&lt;=0,1,IF(Inputs!$E$8&lt;=(H$112-$A157)*12,0,MOD(Inputs!$E$8,12)/12))))</f>
        <v>0</v>
      </c>
      <c r="I157" s="158">
        <f ca="1">IF($A157&gt;I$112,0,IF($A157=I$112,OFFSET(Inputs!$B$30,0,I$112-1),OFFSET(Inputs!$B$30,0,$A157-1)*IF((I$112-$A157+1)*12-Inputs!$E$8&lt;=0,1,IF(Inputs!$E$8&lt;=(I$112-$A157)*12,0,MOD(Inputs!$E$8,12)/12))))</f>
        <v>0</v>
      </c>
      <c r="J157" s="158">
        <f ca="1">IF($A157&gt;J$112,0,IF($A157=J$112,OFFSET(Inputs!$B$30,0,J$112-1),OFFSET(Inputs!$B$30,0,$A157-1)*IF((J$112-$A157+1)*12-Inputs!$E$8&lt;=0,1,IF(Inputs!$E$8&lt;=(J$112-$A157)*12,0,MOD(Inputs!$E$8,12)/12))))</f>
        <v>0</v>
      </c>
      <c r="K157" s="158">
        <f ca="1">IF($A157&gt;K$112,0,IF($A157=K$112,OFFSET(Inputs!$B$30,0,K$112-1),OFFSET(Inputs!$B$30,0,$A157-1)*IF((K$112-$A157+1)*12-Inputs!$E$8&lt;=0,1,IF(Inputs!$E$8&lt;=(K$112-$A157)*12,0,MOD(Inputs!$E$8,12)/12))))</f>
        <v>0</v>
      </c>
      <c r="L157" s="158">
        <f ca="1">IF($A157&gt;L$112,0,IF($A157=L$112,OFFSET(Inputs!$B$30,0,L$112-1),OFFSET(Inputs!$B$30,0,$A157-1)*IF((L$112-$A157+1)*12-Inputs!$E$8&lt;=0,1,IF(Inputs!$E$8&lt;=(L$112-$A157)*12,0,MOD(Inputs!$E$8,12)/12))))</f>
        <v>0</v>
      </c>
      <c r="M157" s="158">
        <f ca="1">IF($A157&gt;M$112,0,IF($A157=M$112,OFFSET(Inputs!$B$30,0,M$112-1),OFFSET(Inputs!$B$30,0,$A157-1)*IF((M$112-$A157+1)*12-Inputs!$E$8&lt;=0,1,IF(Inputs!$E$8&lt;=(M$112-$A157)*12,0,MOD(Inputs!$E$8,12)/12))))</f>
        <v>0</v>
      </c>
      <c r="N157" s="158">
        <f ca="1">IF($A157&gt;N$112,0,IF($A157=N$112,OFFSET(Inputs!$B$30,0,N$112-1),OFFSET(Inputs!$B$30,0,$A157-1)*IF((N$112-$A157+1)*12-Inputs!$E$8&lt;=0,1,IF(Inputs!$E$8&lt;=(N$112-$A157)*12,0,MOD(Inputs!$E$8,12)/12))))</f>
        <v>0</v>
      </c>
      <c r="O157" s="158">
        <f ca="1">IF($A157&gt;O$112,0,IF($A157=O$112,OFFSET(Inputs!$B$30,0,O$112-1),OFFSET(Inputs!$B$30,0,$A157-1)*IF((O$112-$A157+1)*12-Inputs!$E$8&lt;=0,1,IF(Inputs!$E$8&lt;=(O$112-$A157)*12,0,MOD(Inputs!$E$8,12)/12))))</f>
        <v>0</v>
      </c>
      <c r="P157" s="158">
        <f ca="1">IF($A157&gt;P$112,0,IF($A157=P$112,OFFSET(Inputs!$B$30,0,P$112-1),OFFSET(Inputs!$B$30,0,$A157-1)*IF((P$112-$A157+1)*12-Inputs!$E$8&lt;=0,1,IF(Inputs!$E$8&lt;=(P$112-$A157)*12,0,MOD(Inputs!$E$8,12)/12))))</f>
        <v>0</v>
      </c>
      <c r="Q157" s="158">
        <f ca="1">IF($A157&gt;Q$112,0,IF($A157=Q$112,OFFSET(Inputs!$B$30,0,Q$112-1),OFFSET(Inputs!$B$30,0,$A157-1)*IF((Q$112-$A157+1)*12-Inputs!$E$8&lt;=0,1,IF(Inputs!$E$8&lt;=(Q$112-$A157)*12,0,MOD(Inputs!$E$8,12)/12))))</f>
        <v>0</v>
      </c>
      <c r="R157" s="158">
        <f ca="1">IF($A157&gt;R$112,0,IF($A157=R$112,OFFSET(Inputs!$B$30,0,R$112-1),OFFSET(Inputs!$B$30,0,$A157-1)*IF((R$112-$A157+1)*12-Inputs!$E$8&lt;=0,1,IF(Inputs!$E$8&lt;=(R$112-$A157)*12,0,MOD(Inputs!$E$8,12)/12))))</f>
        <v>0</v>
      </c>
      <c r="S157" s="158">
        <f ca="1">IF($A157&gt;S$112,0,IF($A157=S$112,OFFSET(Inputs!$B$30,0,S$112-1),OFFSET(Inputs!$B$30,0,$A157-1)*IF((S$112-$A157+1)*12-Inputs!$E$8&lt;=0,1,IF(Inputs!$E$8&lt;=(S$112-$A157)*12,0,MOD(Inputs!$E$8,12)/12))))</f>
        <v>0</v>
      </c>
      <c r="T157" s="158">
        <f ca="1">IF($A157&gt;T$112,0,IF($A157=T$112,OFFSET(Inputs!$B$30,0,T$112-1),OFFSET(Inputs!$B$30,0,$A157-1)*IF((T$112-$A157+1)*12-Inputs!$E$8&lt;=0,1,IF(Inputs!$E$8&lt;=(T$112-$A157)*12,0,MOD(Inputs!$E$8,12)/12))))</f>
        <v>0</v>
      </c>
      <c r="U157" s="158">
        <f ca="1">IF($A157&gt;U$112,0,IF($A157=U$112,OFFSET(Inputs!$B$30,0,U$112-1),OFFSET(Inputs!$B$30,0,$A157-1)*IF((U$112-$A157+1)*12-Inputs!$E$8&lt;=0,1,IF(Inputs!$E$8&lt;=(U$112-$A157)*12,0,MOD(Inputs!$E$8,12)/12))))</f>
        <v>0</v>
      </c>
      <c r="V157" s="158">
        <f ca="1">IF($A157&gt;V$112,0,IF($A157=V$112,OFFSET(Inputs!$B$30,0,V$112-1),OFFSET(Inputs!$B$30,0,$A157-1)*IF((V$112-$A157+1)*12-Inputs!$E$8&lt;=0,1,IF(Inputs!$E$8&lt;=(V$112-$A157)*12,0,MOD(Inputs!$E$8,12)/12))))</f>
        <v>0</v>
      </c>
      <c r="W157" s="158">
        <f ca="1">IF($A157&gt;W$112,0,IF($A157=W$112,OFFSET(Inputs!$B$30,0,W$112-1),OFFSET(Inputs!$B$30,0,$A157-1)*IF((W$112-$A157+1)*12-Inputs!$E$8&lt;=0,1,IF(Inputs!$E$8&lt;=(W$112-$A157)*12,0,MOD(Inputs!$E$8,12)/12))))</f>
        <v>0</v>
      </c>
      <c r="X157" s="158">
        <f ca="1">IF($A157&gt;X$112,0,IF($A157=X$112,OFFSET(Inputs!$B$30,0,X$112-1),OFFSET(Inputs!$B$30,0,$A157-1)*IF((X$112-$A157+1)*12-Inputs!$E$8&lt;=0,1,IF(Inputs!$E$8&lt;=(X$112-$A157)*12,0,MOD(Inputs!$E$8,12)/12))))</f>
        <v>0</v>
      </c>
      <c r="Y157" s="158">
        <f ca="1">IF($A157&gt;Y$112,0,IF($A157=Y$112,OFFSET(Inputs!$B$30,0,Y$112-1),OFFSET(Inputs!$B$30,0,$A157-1)*IF((Y$112-$A157+1)*12-Inputs!$E$8&lt;=0,1,IF(Inputs!$E$8&lt;=(Y$112-$A157)*12,0,MOD(Inputs!$E$8,12)/12))))</f>
        <v>0</v>
      </c>
      <c r="Z157" s="158">
        <f ca="1">IF($A157&gt;Z$112,0,IF($A157=Z$112,OFFSET(Inputs!$B$30,0,Z$112-1),OFFSET(Inputs!$B$30,0,$A157-1)*IF((Z$112-$A157+1)*12-Inputs!$E$8&lt;=0,1,IF(Inputs!$E$8&lt;=(Z$112-$A157)*12,0,MOD(Inputs!$E$8,12)/12))))</f>
        <v>0</v>
      </c>
      <c r="AA157" s="158">
        <f ca="1">IF($A157&gt;AA$112,0,IF($A157=AA$112,OFFSET(Inputs!$B$30,0,AA$112-1),OFFSET(Inputs!$B$30,0,$A157-1)*IF((AA$112-$A157+1)*12-Inputs!$E$8&lt;=0,1,IF(Inputs!$E$8&lt;=(AA$112-$A157)*12,0,MOD(Inputs!$E$8,12)/12))))</f>
        <v>0</v>
      </c>
      <c r="AB157" s="158">
        <f ca="1">IF($A157&gt;AB$112,0,IF($A157=AB$112,OFFSET(Inputs!$B$30,0,AB$112-1),OFFSET(Inputs!$B$30,0,$A157-1)*IF((AB$112-$A157+1)*12-Inputs!$E$8&lt;=0,1,IF(Inputs!$E$8&lt;=(AB$112-$A157)*12,0,MOD(Inputs!$E$8,12)/12))))</f>
        <v>0</v>
      </c>
      <c r="AC157" s="158">
        <f ca="1">IF($A157&gt;AC$112,0,IF($A157=AC$112,OFFSET(Inputs!$B$30,0,AC$112-1),OFFSET(Inputs!$B$30,0,$A157-1)*IF((AC$112-$A157+1)*12-Inputs!$E$8&lt;=0,1,IF(Inputs!$E$8&lt;=(AC$112-$A157)*12,0,MOD(Inputs!$E$8,12)/12))))</f>
        <v>0</v>
      </c>
      <c r="AD157" s="158">
        <f ca="1">IF($A157&gt;AD$112,0,IF($A157=AD$112,OFFSET(Inputs!$B$30,0,AD$112-1),OFFSET(Inputs!$B$30,0,$A157-1)*IF((AD$112-$A157+1)*12-Inputs!$E$8&lt;=0,1,IF(Inputs!$E$8&lt;=(AD$112-$A157)*12,0,MOD(Inputs!$E$8,12)/12))))</f>
        <v>0</v>
      </c>
      <c r="AE157" s="158">
        <f ca="1">IF($A157&gt;AE$112,0,IF($A157=AE$112,OFFSET(Inputs!$B$30,0,AE$112-1),OFFSET(Inputs!$B$30,0,$A157-1)*IF((AE$112-$A157+1)*12-Inputs!$E$8&lt;=0,1,IF(Inputs!$E$8&lt;=(AE$112-$A157)*12,0,MOD(Inputs!$E$8,12)/12))))</f>
        <v>0</v>
      </c>
      <c r="AF157" s="158">
        <f ca="1">IF($A157&gt;AF$112,0,IF($A157=AF$112,OFFSET(Inputs!$B$30,0,AF$112-1),OFFSET(Inputs!$B$30,0,$A157-1)*IF((AF$112-$A157+1)*12-Inputs!$E$8&lt;=0,1,IF(Inputs!$E$8&lt;=(AF$112-$A157)*12,0,MOD(Inputs!$E$8,12)/12))))</f>
        <v>0</v>
      </c>
      <c r="AG157" s="158">
        <f ca="1">IF($A157&gt;AG$112,0,IF($A157=AG$112,OFFSET(Inputs!$B$30,0,AG$112-1),OFFSET(Inputs!$B$30,0,$A157-1)*IF((AG$112-$A157+1)*12-Inputs!$E$8&lt;=0,1,IF(Inputs!$E$8&lt;=(AG$112-$A157)*12,0,MOD(Inputs!$E$8,12)/12))))</f>
        <v>0</v>
      </c>
      <c r="AH157" s="158">
        <f ca="1">IF($A157&gt;AH$112,0,IF($A157=AH$112,OFFSET(Inputs!$B$30,0,AH$112-1),OFFSET(Inputs!$B$30,0,$A157-1)*IF((AH$112-$A157+1)*12-Inputs!$E$8&lt;=0,1,IF(Inputs!$E$8&lt;=(AH$112-$A157)*12,0,MOD(Inputs!$E$8,12)/12))))</f>
        <v>0</v>
      </c>
      <c r="AI157" s="158">
        <f ca="1">IF($A157&gt;AI$112,0,IF($A157=AI$112,OFFSET(Inputs!$B$30,0,AI$112-1),OFFSET(Inputs!$B$30,0,$A157-1)*IF((AI$112-$A157+1)*12-Inputs!$E$8&lt;=0,1,IF(Inputs!$E$8&lt;=(AI$112-$A157)*12,0,MOD(Inputs!$E$8,12)/12))))</f>
        <v>0</v>
      </c>
      <c r="AJ157" s="158">
        <f ca="1">IF($A157&gt;AJ$112,0,IF($A157=AJ$112,OFFSET(Inputs!$B$30,0,AJ$112-1),OFFSET(Inputs!$B$30,0,$A157-1)*IF((AJ$112-$A157+1)*12-Inputs!$E$8&lt;=0,1,IF(Inputs!$E$8&lt;=(AJ$112-$A157)*12,0,MOD(Inputs!$E$8,12)/12))))</f>
        <v>0</v>
      </c>
      <c r="AK157" s="158">
        <f ca="1">IF($A157&gt;AK$112,0,IF($A157=AK$112,OFFSET(Inputs!$B$30,0,AK$112-1),OFFSET(Inputs!$B$30,0,$A157-1)*IF((AK$112-$A157+1)*12-Inputs!$E$8&lt;=0,1,IF(Inputs!$E$8&lt;=(AK$112-$A157)*12,0,MOD(Inputs!$E$8,12)/12))))</f>
        <v>0</v>
      </c>
      <c r="AL157" s="158">
        <f ca="1">IF($A157&gt;AL$112,0,IF($A157=AL$112,OFFSET(Inputs!$B$30,0,AL$112-1),OFFSET(Inputs!$B$30,0,$A157-1)*IF((AL$112-$A157+1)*12-Inputs!$E$8&lt;=0,1,IF(Inputs!$E$8&lt;=(AL$112-$A157)*12,0,MOD(Inputs!$E$8,12)/12))))</f>
        <v>0</v>
      </c>
      <c r="AM157" s="158">
        <f ca="1">IF($A157&gt;AM$112,0,IF($A157=AM$112,OFFSET(Inputs!$B$30,0,AM$112-1),OFFSET(Inputs!$B$30,0,$A157-1)*IF((AM$112-$A157+1)*12-Inputs!$E$8&lt;=0,1,IF(Inputs!$E$8&lt;=(AM$112-$A157)*12,0,MOD(Inputs!$E$8,12)/12))))</f>
        <v>0</v>
      </c>
      <c r="AN157" s="158">
        <f ca="1">IF($A157&gt;AN$112,0,IF($A157=AN$112,OFFSET(Inputs!$B$30,0,AN$112-1),OFFSET(Inputs!$B$30,0,$A157-1)*IF((AN$112-$A157+1)*12-Inputs!$E$8&lt;=0,1,IF(Inputs!$E$8&lt;=(AN$112-$A157)*12,0,MOD(Inputs!$E$8,12)/12))))</f>
        <v>0</v>
      </c>
      <c r="AO157" s="158">
        <f ca="1">IF($A157&gt;AO$112,0,IF($A157=AO$112,OFFSET(Inputs!$B$30,0,AO$112-1),OFFSET(Inputs!$B$30,0,$A157-1)*IF((AO$112-$A157+1)*12-Inputs!$E$8&lt;=0,1,IF(Inputs!$E$8&lt;=(AO$112-$A157)*12,0,MOD(Inputs!$E$8,12)/12))))</f>
        <v>0</v>
      </c>
      <c r="AP157" s="158">
        <f ca="1">IF($A157&gt;AP$112,0,IF($A157=AP$112,OFFSET(Inputs!$B$30,0,AP$112-1),OFFSET(Inputs!$B$30,0,$A157-1)*IF((AP$112-$A157+1)*12-Inputs!$E$8&lt;=0,1,IF(Inputs!$E$8&lt;=(AP$112-$A157)*12,0,MOD(Inputs!$E$8,12)/12))))</f>
        <v>0</v>
      </c>
      <c r="AQ157" s="158">
        <f ca="1">IF($A157&gt;AQ$112,0,IF($A157=AQ$112,OFFSET(Inputs!$B$30,0,AQ$112-1),OFFSET(Inputs!$B$30,0,$A157-1)*IF((AQ$112-$A157+1)*12-Inputs!$E$8&lt;=0,1,IF(Inputs!$E$8&lt;=(AQ$112-$A157)*12,0,MOD(Inputs!$E$8,12)/12))))</f>
        <v>0</v>
      </c>
      <c r="AR157" s="158">
        <f ca="1">IF($A157&gt;AR$112,0,IF($A157=AR$112,OFFSET(Inputs!$B$30,0,AR$112-1),OFFSET(Inputs!$B$30,0,$A157-1)*IF((AR$112-$A157+1)*12-Inputs!$E$8&lt;=0,1,IF(Inputs!$E$8&lt;=(AR$112-$A157)*12,0,MOD(Inputs!$E$8,12)/12))))</f>
        <v>0</v>
      </c>
      <c r="AS157" s="158">
        <f ca="1">IF($A157&gt;AS$112,0,IF($A157=AS$112,OFFSET(Inputs!$B$30,0,AS$112-1),OFFSET(Inputs!$B$30,0,$A157-1)*IF((AS$112-$A157+1)*12-Inputs!$E$8&lt;=0,1,IF(Inputs!$E$8&lt;=(AS$112-$A157)*12,0,MOD(Inputs!$E$8,12)/12))))</f>
        <v>0</v>
      </c>
      <c r="AT157" s="158">
        <f ca="1">IF($A157&gt;AT$112,0,IF($A157=AT$112,OFFSET(Inputs!$B$30,0,AT$112-1),OFFSET(Inputs!$B$30,0,$A157-1)*IF((AT$112-$A157+1)*12-Inputs!$E$8&lt;=0,1,IF(Inputs!$E$8&lt;=(AT$112-$A157)*12,0,MOD(Inputs!$E$8,12)/12))))</f>
        <v>0</v>
      </c>
      <c r="AU157" s="158">
        <f ca="1">IF($A157&gt;AU$112,0,IF($A157=AU$112,OFFSET(Inputs!$B$30,0,AU$112-1),OFFSET(Inputs!$B$30,0,$A157-1)*IF((AU$112-$A157+1)*12-Inputs!$E$8&lt;=0,1,IF(Inputs!$E$8&lt;=(AU$112-$A157)*12,0,MOD(Inputs!$E$8,12)/12))))</f>
        <v>0</v>
      </c>
      <c r="AV157" s="158">
        <f ca="1">IF($A157&gt;AV$112,0,IF($A157=AV$112,OFFSET(Inputs!$B$30,0,AV$112-1),OFFSET(Inputs!$B$30,0,$A157-1)*IF((AV$112-$A157+1)*12-Inputs!$E$8&lt;=0,1,IF(Inputs!$E$8&lt;=(AV$112-$A157)*12,0,MOD(Inputs!$E$8,12)/12))))</f>
        <v>0</v>
      </c>
      <c r="AW157" s="158">
        <f ca="1">IF($A157&gt;AW$112,0,IF($A157=AW$112,OFFSET(Inputs!$B$30,0,AW$112-1),OFFSET(Inputs!$B$30,0,$A157-1)*IF((AW$112-$A157+1)*12-Inputs!$E$8&lt;=0,1,IF(Inputs!$E$8&lt;=(AW$112-$A157)*12,0,MOD(Inputs!$E$8,12)/12))))</f>
        <v>0</v>
      </c>
      <c r="AX157" s="158">
        <f ca="1">IF($A157&gt;AX$112,0,IF($A157=AX$112,OFFSET(Inputs!$B$30,0,AX$112-1),OFFSET(Inputs!$B$30,0,$A157-1)*IF((AX$112-$A157+1)*12-Inputs!$E$8&lt;=0,1,IF(Inputs!$E$8&lt;=(AX$112-$A157)*12,0,MOD(Inputs!$E$8,12)/12))))</f>
        <v>0</v>
      </c>
      <c r="AY157" s="158">
        <f ca="1">IF($A157&gt;AY$112,0,IF($A157=AY$112,OFFSET(Inputs!$B$30,0,AY$112-1),OFFSET(Inputs!$B$30,0,$A157-1)*IF((AY$112-$A157+1)*12-Inputs!$E$8&lt;=0,1,IF(Inputs!$E$8&lt;=(AY$112-$A157)*12,0,MOD(Inputs!$E$8,12)/12))))</f>
        <v>0</v>
      </c>
      <c r="AZ157" s="139"/>
      <c r="BA157" s="139"/>
    </row>
    <row r="158" spans="1:53" s="286" customFormat="1" outlineLevel="1">
      <c r="A158" s="886">
        <v>46</v>
      </c>
      <c r="B158" s="158">
        <f ca="1">IF($A158&gt;B$112,0,IF($A158=B$112,OFFSET(Inputs!$B$30,0,B$112-1),OFFSET(Inputs!$B$30,0,$A158-1)*IF((B$112-$A158+1)*12-Inputs!$E$8&lt;=0,1,IF(Inputs!$E$8&lt;=(B$112-$A158)*12,0,MOD(Inputs!$E$8,12)/12))))</f>
        <v>0</v>
      </c>
      <c r="C158" s="158">
        <f ca="1">IF($A158&gt;C$112,0,IF($A158=C$112,OFFSET(Inputs!$B$30,0,C$112-1),OFFSET(Inputs!$B$30,0,$A158-1)*IF((C$112-$A158+1)*12-Inputs!$E$8&lt;=0,1,IF(Inputs!$E$8&lt;=(C$112-$A158)*12,0,MOD(Inputs!$E$8,12)/12))))</f>
        <v>0</v>
      </c>
      <c r="D158" s="158">
        <f ca="1">IF($A158&gt;D$112,0,IF($A158=D$112,OFFSET(Inputs!$B$30,0,D$112-1),OFFSET(Inputs!$B$30,0,$A158-1)*IF((D$112-$A158+1)*12-Inputs!$E$8&lt;=0,1,IF(Inputs!$E$8&lt;=(D$112-$A158)*12,0,MOD(Inputs!$E$8,12)/12))))</f>
        <v>0</v>
      </c>
      <c r="E158" s="158">
        <f ca="1">IF($A158&gt;E$112,0,IF($A158=E$112,OFFSET(Inputs!$B$30,0,E$112-1),OFFSET(Inputs!$B$30,0,$A158-1)*IF((E$112-$A158+1)*12-Inputs!$E$8&lt;=0,1,IF(Inputs!$E$8&lt;=(E$112-$A158)*12,0,MOD(Inputs!$E$8,12)/12))))</f>
        <v>0</v>
      </c>
      <c r="F158" s="158">
        <f ca="1">IF($A158&gt;F$112,0,IF($A158=F$112,OFFSET(Inputs!$B$30,0,F$112-1),OFFSET(Inputs!$B$30,0,$A158-1)*IF((F$112-$A158+1)*12-Inputs!$E$8&lt;=0,1,IF(Inputs!$E$8&lt;=(F$112-$A158)*12,0,MOD(Inputs!$E$8,12)/12))))</f>
        <v>0</v>
      </c>
      <c r="G158" s="158">
        <f ca="1">IF($A158&gt;G$112,0,IF($A158=G$112,OFFSET(Inputs!$B$30,0,G$112-1),OFFSET(Inputs!$B$30,0,$A158-1)*IF((G$112-$A158+1)*12-Inputs!$E$8&lt;=0,1,IF(Inputs!$E$8&lt;=(G$112-$A158)*12,0,MOD(Inputs!$E$8,12)/12))))</f>
        <v>0</v>
      </c>
      <c r="H158" s="158">
        <f ca="1">IF($A158&gt;H$112,0,IF($A158=H$112,OFFSET(Inputs!$B$30,0,H$112-1),OFFSET(Inputs!$B$30,0,$A158-1)*IF((H$112-$A158+1)*12-Inputs!$E$8&lt;=0,1,IF(Inputs!$E$8&lt;=(H$112-$A158)*12,0,MOD(Inputs!$E$8,12)/12))))</f>
        <v>0</v>
      </c>
      <c r="I158" s="158">
        <f ca="1">IF($A158&gt;I$112,0,IF($A158=I$112,OFFSET(Inputs!$B$30,0,I$112-1),OFFSET(Inputs!$B$30,0,$A158-1)*IF((I$112-$A158+1)*12-Inputs!$E$8&lt;=0,1,IF(Inputs!$E$8&lt;=(I$112-$A158)*12,0,MOD(Inputs!$E$8,12)/12))))</f>
        <v>0</v>
      </c>
      <c r="J158" s="158">
        <f ca="1">IF($A158&gt;J$112,0,IF($A158=J$112,OFFSET(Inputs!$B$30,0,J$112-1),OFFSET(Inputs!$B$30,0,$A158-1)*IF((J$112-$A158+1)*12-Inputs!$E$8&lt;=0,1,IF(Inputs!$E$8&lt;=(J$112-$A158)*12,0,MOD(Inputs!$E$8,12)/12))))</f>
        <v>0</v>
      </c>
      <c r="K158" s="158">
        <f ca="1">IF($A158&gt;K$112,0,IF($A158=K$112,OFFSET(Inputs!$B$30,0,K$112-1),OFFSET(Inputs!$B$30,0,$A158-1)*IF((K$112-$A158+1)*12-Inputs!$E$8&lt;=0,1,IF(Inputs!$E$8&lt;=(K$112-$A158)*12,0,MOD(Inputs!$E$8,12)/12))))</f>
        <v>0</v>
      </c>
      <c r="L158" s="158">
        <f ca="1">IF($A158&gt;L$112,0,IF($A158=L$112,OFFSET(Inputs!$B$30,0,L$112-1),OFFSET(Inputs!$B$30,0,$A158-1)*IF((L$112-$A158+1)*12-Inputs!$E$8&lt;=0,1,IF(Inputs!$E$8&lt;=(L$112-$A158)*12,0,MOD(Inputs!$E$8,12)/12))))</f>
        <v>0</v>
      </c>
      <c r="M158" s="158">
        <f ca="1">IF($A158&gt;M$112,0,IF($A158=M$112,OFFSET(Inputs!$B$30,0,M$112-1),OFFSET(Inputs!$B$30,0,$A158-1)*IF((M$112-$A158+1)*12-Inputs!$E$8&lt;=0,1,IF(Inputs!$E$8&lt;=(M$112-$A158)*12,0,MOD(Inputs!$E$8,12)/12))))</f>
        <v>0</v>
      </c>
      <c r="N158" s="158">
        <f ca="1">IF($A158&gt;N$112,0,IF($A158=N$112,OFFSET(Inputs!$B$30,0,N$112-1),OFFSET(Inputs!$B$30,0,$A158-1)*IF((N$112-$A158+1)*12-Inputs!$E$8&lt;=0,1,IF(Inputs!$E$8&lt;=(N$112-$A158)*12,0,MOD(Inputs!$E$8,12)/12))))</f>
        <v>0</v>
      </c>
      <c r="O158" s="158">
        <f ca="1">IF($A158&gt;O$112,0,IF($A158=O$112,OFFSET(Inputs!$B$30,0,O$112-1),OFFSET(Inputs!$B$30,0,$A158-1)*IF((O$112-$A158+1)*12-Inputs!$E$8&lt;=0,1,IF(Inputs!$E$8&lt;=(O$112-$A158)*12,0,MOD(Inputs!$E$8,12)/12))))</f>
        <v>0</v>
      </c>
      <c r="P158" s="158">
        <f ca="1">IF($A158&gt;P$112,0,IF($A158=P$112,OFFSET(Inputs!$B$30,0,P$112-1),OFFSET(Inputs!$B$30,0,$A158-1)*IF((P$112-$A158+1)*12-Inputs!$E$8&lt;=0,1,IF(Inputs!$E$8&lt;=(P$112-$A158)*12,0,MOD(Inputs!$E$8,12)/12))))</f>
        <v>0</v>
      </c>
      <c r="Q158" s="158">
        <f ca="1">IF($A158&gt;Q$112,0,IF($A158=Q$112,OFFSET(Inputs!$B$30,0,Q$112-1),OFFSET(Inputs!$B$30,0,$A158-1)*IF((Q$112-$A158+1)*12-Inputs!$E$8&lt;=0,1,IF(Inputs!$E$8&lt;=(Q$112-$A158)*12,0,MOD(Inputs!$E$8,12)/12))))</f>
        <v>0</v>
      </c>
      <c r="R158" s="158">
        <f ca="1">IF($A158&gt;R$112,0,IF($A158=R$112,OFFSET(Inputs!$B$30,0,R$112-1),OFFSET(Inputs!$B$30,0,$A158-1)*IF((R$112-$A158+1)*12-Inputs!$E$8&lt;=0,1,IF(Inputs!$E$8&lt;=(R$112-$A158)*12,0,MOD(Inputs!$E$8,12)/12))))</f>
        <v>0</v>
      </c>
      <c r="S158" s="158">
        <f ca="1">IF($A158&gt;S$112,0,IF($A158=S$112,OFFSET(Inputs!$B$30,0,S$112-1),OFFSET(Inputs!$B$30,0,$A158-1)*IF((S$112-$A158+1)*12-Inputs!$E$8&lt;=0,1,IF(Inputs!$E$8&lt;=(S$112-$A158)*12,0,MOD(Inputs!$E$8,12)/12))))</f>
        <v>0</v>
      </c>
      <c r="T158" s="158">
        <f ca="1">IF($A158&gt;T$112,0,IF($A158=T$112,OFFSET(Inputs!$B$30,0,T$112-1),OFFSET(Inputs!$B$30,0,$A158-1)*IF((T$112-$A158+1)*12-Inputs!$E$8&lt;=0,1,IF(Inputs!$E$8&lt;=(T$112-$A158)*12,0,MOD(Inputs!$E$8,12)/12))))</f>
        <v>0</v>
      </c>
      <c r="U158" s="158">
        <f ca="1">IF($A158&gt;U$112,0,IF($A158=U$112,OFFSET(Inputs!$B$30,0,U$112-1),OFFSET(Inputs!$B$30,0,$A158-1)*IF((U$112-$A158+1)*12-Inputs!$E$8&lt;=0,1,IF(Inputs!$E$8&lt;=(U$112-$A158)*12,0,MOD(Inputs!$E$8,12)/12))))</f>
        <v>0</v>
      </c>
      <c r="V158" s="158">
        <f ca="1">IF($A158&gt;V$112,0,IF($A158=V$112,OFFSET(Inputs!$B$30,0,V$112-1),OFFSET(Inputs!$B$30,0,$A158-1)*IF((V$112-$A158+1)*12-Inputs!$E$8&lt;=0,1,IF(Inputs!$E$8&lt;=(V$112-$A158)*12,0,MOD(Inputs!$E$8,12)/12))))</f>
        <v>0</v>
      </c>
      <c r="W158" s="158">
        <f ca="1">IF($A158&gt;W$112,0,IF($A158=W$112,OFFSET(Inputs!$B$30,0,W$112-1),OFFSET(Inputs!$B$30,0,$A158-1)*IF((W$112-$A158+1)*12-Inputs!$E$8&lt;=0,1,IF(Inputs!$E$8&lt;=(W$112-$A158)*12,0,MOD(Inputs!$E$8,12)/12))))</f>
        <v>0</v>
      </c>
      <c r="X158" s="158">
        <f ca="1">IF($A158&gt;X$112,0,IF($A158=X$112,OFFSET(Inputs!$B$30,0,X$112-1),OFFSET(Inputs!$B$30,0,$A158-1)*IF((X$112-$A158+1)*12-Inputs!$E$8&lt;=0,1,IF(Inputs!$E$8&lt;=(X$112-$A158)*12,0,MOD(Inputs!$E$8,12)/12))))</f>
        <v>0</v>
      </c>
      <c r="Y158" s="158">
        <f ca="1">IF($A158&gt;Y$112,0,IF($A158=Y$112,OFFSET(Inputs!$B$30,0,Y$112-1),OFFSET(Inputs!$B$30,0,$A158-1)*IF((Y$112-$A158+1)*12-Inputs!$E$8&lt;=0,1,IF(Inputs!$E$8&lt;=(Y$112-$A158)*12,0,MOD(Inputs!$E$8,12)/12))))</f>
        <v>0</v>
      </c>
      <c r="Z158" s="158">
        <f ca="1">IF($A158&gt;Z$112,0,IF($A158=Z$112,OFFSET(Inputs!$B$30,0,Z$112-1),OFFSET(Inputs!$B$30,0,$A158-1)*IF((Z$112-$A158+1)*12-Inputs!$E$8&lt;=0,1,IF(Inputs!$E$8&lt;=(Z$112-$A158)*12,0,MOD(Inputs!$E$8,12)/12))))</f>
        <v>0</v>
      </c>
      <c r="AA158" s="158">
        <f ca="1">IF($A158&gt;AA$112,0,IF($A158=AA$112,OFFSET(Inputs!$B$30,0,AA$112-1),OFFSET(Inputs!$B$30,0,$A158-1)*IF((AA$112-$A158+1)*12-Inputs!$E$8&lt;=0,1,IF(Inputs!$E$8&lt;=(AA$112-$A158)*12,0,MOD(Inputs!$E$8,12)/12))))</f>
        <v>0</v>
      </c>
      <c r="AB158" s="158">
        <f ca="1">IF($A158&gt;AB$112,0,IF($A158=AB$112,OFFSET(Inputs!$B$30,0,AB$112-1),OFFSET(Inputs!$B$30,0,$A158-1)*IF((AB$112-$A158+1)*12-Inputs!$E$8&lt;=0,1,IF(Inputs!$E$8&lt;=(AB$112-$A158)*12,0,MOD(Inputs!$E$8,12)/12))))</f>
        <v>0</v>
      </c>
      <c r="AC158" s="158">
        <f ca="1">IF($A158&gt;AC$112,0,IF($A158=AC$112,OFFSET(Inputs!$B$30,0,AC$112-1),OFFSET(Inputs!$B$30,0,$A158-1)*IF((AC$112-$A158+1)*12-Inputs!$E$8&lt;=0,1,IF(Inputs!$E$8&lt;=(AC$112-$A158)*12,0,MOD(Inputs!$E$8,12)/12))))</f>
        <v>0</v>
      </c>
      <c r="AD158" s="158">
        <f ca="1">IF($A158&gt;AD$112,0,IF($A158=AD$112,OFFSET(Inputs!$B$30,0,AD$112-1),OFFSET(Inputs!$B$30,0,$A158-1)*IF((AD$112-$A158+1)*12-Inputs!$E$8&lt;=0,1,IF(Inputs!$E$8&lt;=(AD$112-$A158)*12,0,MOD(Inputs!$E$8,12)/12))))</f>
        <v>0</v>
      </c>
      <c r="AE158" s="158">
        <f ca="1">IF($A158&gt;AE$112,0,IF($A158=AE$112,OFFSET(Inputs!$B$30,0,AE$112-1),OFFSET(Inputs!$B$30,0,$A158-1)*IF((AE$112-$A158+1)*12-Inputs!$E$8&lt;=0,1,IF(Inputs!$E$8&lt;=(AE$112-$A158)*12,0,MOD(Inputs!$E$8,12)/12))))</f>
        <v>0</v>
      </c>
      <c r="AF158" s="158">
        <f ca="1">IF($A158&gt;AF$112,0,IF($A158=AF$112,OFFSET(Inputs!$B$30,0,AF$112-1),OFFSET(Inputs!$B$30,0,$A158-1)*IF((AF$112-$A158+1)*12-Inputs!$E$8&lt;=0,1,IF(Inputs!$E$8&lt;=(AF$112-$A158)*12,0,MOD(Inputs!$E$8,12)/12))))</f>
        <v>0</v>
      </c>
      <c r="AG158" s="158">
        <f ca="1">IF($A158&gt;AG$112,0,IF($A158=AG$112,OFFSET(Inputs!$B$30,0,AG$112-1),OFFSET(Inputs!$B$30,0,$A158-1)*IF((AG$112-$A158+1)*12-Inputs!$E$8&lt;=0,1,IF(Inputs!$E$8&lt;=(AG$112-$A158)*12,0,MOD(Inputs!$E$8,12)/12))))</f>
        <v>0</v>
      </c>
      <c r="AH158" s="158">
        <f ca="1">IF($A158&gt;AH$112,0,IF($A158=AH$112,OFFSET(Inputs!$B$30,0,AH$112-1),OFFSET(Inputs!$B$30,0,$A158-1)*IF((AH$112-$A158+1)*12-Inputs!$E$8&lt;=0,1,IF(Inputs!$E$8&lt;=(AH$112-$A158)*12,0,MOD(Inputs!$E$8,12)/12))))</f>
        <v>0</v>
      </c>
      <c r="AI158" s="158">
        <f ca="1">IF($A158&gt;AI$112,0,IF($A158=AI$112,OFFSET(Inputs!$B$30,0,AI$112-1),OFFSET(Inputs!$B$30,0,$A158-1)*IF((AI$112-$A158+1)*12-Inputs!$E$8&lt;=0,1,IF(Inputs!$E$8&lt;=(AI$112-$A158)*12,0,MOD(Inputs!$E$8,12)/12))))</f>
        <v>0</v>
      </c>
      <c r="AJ158" s="158">
        <f ca="1">IF($A158&gt;AJ$112,0,IF($A158=AJ$112,OFFSET(Inputs!$B$30,0,AJ$112-1),OFFSET(Inputs!$B$30,0,$A158-1)*IF((AJ$112-$A158+1)*12-Inputs!$E$8&lt;=0,1,IF(Inputs!$E$8&lt;=(AJ$112-$A158)*12,0,MOD(Inputs!$E$8,12)/12))))</f>
        <v>0</v>
      </c>
      <c r="AK158" s="158">
        <f ca="1">IF($A158&gt;AK$112,0,IF($A158=AK$112,OFFSET(Inputs!$B$30,0,AK$112-1),OFFSET(Inputs!$B$30,0,$A158-1)*IF((AK$112-$A158+1)*12-Inputs!$E$8&lt;=0,1,IF(Inputs!$E$8&lt;=(AK$112-$A158)*12,0,MOD(Inputs!$E$8,12)/12))))</f>
        <v>0</v>
      </c>
      <c r="AL158" s="158">
        <f ca="1">IF($A158&gt;AL$112,0,IF($A158=AL$112,OFFSET(Inputs!$B$30,0,AL$112-1),OFFSET(Inputs!$B$30,0,$A158-1)*IF((AL$112-$A158+1)*12-Inputs!$E$8&lt;=0,1,IF(Inputs!$E$8&lt;=(AL$112-$A158)*12,0,MOD(Inputs!$E$8,12)/12))))</f>
        <v>0</v>
      </c>
      <c r="AM158" s="158">
        <f ca="1">IF($A158&gt;AM$112,0,IF($A158=AM$112,OFFSET(Inputs!$B$30,0,AM$112-1),OFFSET(Inputs!$B$30,0,$A158-1)*IF((AM$112-$A158+1)*12-Inputs!$E$8&lt;=0,1,IF(Inputs!$E$8&lt;=(AM$112-$A158)*12,0,MOD(Inputs!$E$8,12)/12))))</f>
        <v>0</v>
      </c>
      <c r="AN158" s="158">
        <f ca="1">IF($A158&gt;AN$112,0,IF($A158=AN$112,OFFSET(Inputs!$B$30,0,AN$112-1),OFFSET(Inputs!$B$30,0,$A158-1)*IF((AN$112-$A158+1)*12-Inputs!$E$8&lt;=0,1,IF(Inputs!$E$8&lt;=(AN$112-$A158)*12,0,MOD(Inputs!$E$8,12)/12))))</f>
        <v>0</v>
      </c>
      <c r="AO158" s="158">
        <f ca="1">IF($A158&gt;AO$112,0,IF($A158=AO$112,OFFSET(Inputs!$B$30,0,AO$112-1),OFFSET(Inputs!$B$30,0,$A158-1)*IF((AO$112-$A158+1)*12-Inputs!$E$8&lt;=0,1,IF(Inputs!$E$8&lt;=(AO$112-$A158)*12,0,MOD(Inputs!$E$8,12)/12))))</f>
        <v>0</v>
      </c>
      <c r="AP158" s="158">
        <f ca="1">IF($A158&gt;AP$112,0,IF($A158=AP$112,OFFSET(Inputs!$B$30,0,AP$112-1),OFFSET(Inputs!$B$30,0,$A158-1)*IF((AP$112-$A158+1)*12-Inputs!$E$8&lt;=0,1,IF(Inputs!$E$8&lt;=(AP$112-$A158)*12,0,MOD(Inputs!$E$8,12)/12))))</f>
        <v>0</v>
      </c>
      <c r="AQ158" s="158">
        <f ca="1">IF($A158&gt;AQ$112,0,IF($A158=AQ$112,OFFSET(Inputs!$B$30,0,AQ$112-1),OFFSET(Inputs!$B$30,0,$A158-1)*IF((AQ$112-$A158+1)*12-Inputs!$E$8&lt;=0,1,IF(Inputs!$E$8&lt;=(AQ$112-$A158)*12,0,MOD(Inputs!$E$8,12)/12))))</f>
        <v>0</v>
      </c>
      <c r="AR158" s="158">
        <f ca="1">IF($A158&gt;AR$112,0,IF($A158=AR$112,OFFSET(Inputs!$B$30,0,AR$112-1),OFFSET(Inputs!$B$30,0,$A158-1)*IF((AR$112-$A158+1)*12-Inputs!$E$8&lt;=0,1,IF(Inputs!$E$8&lt;=(AR$112-$A158)*12,0,MOD(Inputs!$E$8,12)/12))))</f>
        <v>0</v>
      </c>
      <c r="AS158" s="158">
        <f ca="1">IF($A158&gt;AS$112,0,IF($A158=AS$112,OFFSET(Inputs!$B$30,0,AS$112-1),OFFSET(Inputs!$B$30,0,$A158-1)*IF((AS$112-$A158+1)*12-Inputs!$E$8&lt;=0,1,IF(Inputs!$E$8&lt;=(AS$112-$A158)*12,0,MOD(Inputs!$E$8,12)/12))))</f>
        <v>0</v>
      </c>
      <c r="AT158" s="158">
        <f ca="1">IF($A158&gt;AT$112,0,IF($A158=AT$112,OFFSET(Inputs!$B$30,0,AT$112-1),OFFSET(Inputs!$B$30,0,$A158-1)*IF((AT$112-$A158+1)*12-Inputs!$E$8&lt;=0,1,IF(Inputs!$E$8&lt;=(AT$112-$A158)*12,0,MOD(Inputs!$E$8,12)/12))))</f>
        <v>0</v>
      </c>
      <c r="AU158" s="158">
        <f ca="1">IF($A158&gt;AU$112,0,IF($A158=AU$112,OFFSET(Inputs!$B$30,0,AU$112-1),OFFSET(Inputs!$B$30,0,$A158-1)*IF((AU$112-$A158+1)*12-Inputs!$E$8&lt;=0,1,IF(Inputs!$E$8&lt;=(AU$112-$A158)*12,0,MOD(Inputs!$E$8,12)/12))))</f>
        <v>0</v>
      </c>
      <c r="AV158" s="158">
        <f ca="1">IF($A158&gt;AV$112,0,IF($A158=AV$112,OFFSET(Inputs!$B$30,0,AV$112-1),OFFSET(Inputs!$B$30,0,$A158-1)*IF((AV$112-$A158+1)*12-Inputs!$E$8&lt;=0,1,IF(Inputs!$E$8&lt;=(AV$112-$A158)*12,0,MOD(Inputs!$E$8,12)/12))))</f>
        <v>0</v>
      </c>
      <c r="AW158" s="158">
        <f ca="1">IF($A158&gt;AW$112,0,IF($A158=AW$112,OFFSET(Inputs!$B$30,0,AW$112-1),OFFSET(Inputs!$B$30,0,$A158-1)*IF((AW$112-$A158+1)*12-Inputs!$E$8&lt;=0,1,IF(Inputs!$E$8&lt;=(AW$112-$A158)*12,0,MOD(Inputs!$E$8,12)/12))))</f>
        <v>0</v>
      </c>
      <c r="AX158" s="158">
        <f ca="1">IF($A158&gt;AX$112,0,IF($A158=AX$112,OFFSET(Inputs!$B$30,0,AX$112-1),OFFSET(Inputs!$B$30,0,$A158-1)*IF((AX$112-$A158+1)*12-Inputs!$E$8&lt;=0,1,IF(Inputs!$E$8&lt;=(AX$112-$A158)*12,0,MOD(Inputs!$E$8,12)/12))))</f>
        <v>0</v>
      </c>
      <c r="AY158" s="158">
        <f ca="1">IF($A158&gt;AY$112,0,IF($A158=AY$112,OFFSET(Inputs!$B$30,0,AY$112-1),OFFSET(Inputs!$B$30,0,$A158-1)*IF((AY$112-$A158+1)*12-Inputs!$E$8&lt;=0,1,IF(Inputs!$E$8&lt;=(AY$112-$A158)*12,0,MOD(Inputs!$E$8,12)/12))))</f>
        <v>0</v>
      </c>
      <c r="AZ158" s="139"/>
      <c r="BA158" s="139"/>
    </row>
    <row r="159" spans="1:53" s="286" customFormat="1" outlineLevel="1">
      <c r="A159" s="886">
        <v>47</v>
      </c>
      <c r="B159" s="158">
        <f ca="1">IF($A159&gt;B$112,0,IF($A159=B$112,OFFSET(Inputs!$B$30,0,B$112-1),OFFSET(Inputs!$B$30,0,$A159-1)*IF((B$112-$A159+1)*12-Inputs!$E$8&lt;=0,1,IF(Inputs!$E$8&lt;=(B$112-$A159)*12,0,MOD(Inputs!$E$8,12)/12))))</f>
        <v>0</v>
      </c>
      <c r="C159" s="158">
        <f ca="1">IF($A159&gt;C$112,0,IF($A159=C$112,OFFSET(Inputs!$B$30,0,C$112-1),OFFSET(Inputs!$B$30,0,$A159-1)*IF((C$112-$A159+1)*12-Inputs!$E$8&lt;=0,1,IF(Inputs!$E$8&lt;=(C$112-$A159)*12,0,MOD(Inputs!$E$8,12)/12))))</f>
        <v>0</v>
      </c>
      <c r="D159" s="158">
        <f ca="1">IF($A159&gt;D$112,0,IF($A159=D$112,OFFSET(Inputs!$B$30,0,D$112-1),OFFSET(Inputs!$B$30,0,$A159-1)*IF((D$112-$A159+1)*12-Inputs!$E$8&lt;=0,1,IF(Inputs!$E$8&lt;=(D$112-$A159)*12,0,MOD(Inputs!$E$8,12)/12))))</f>
        <v>0</v>
      </c>
      <c r="E159" s="158">
        <f ca="1">IF($A159&gt;E$112,0,IF($A159=E$112,OFFSET(Inputs!$B$30,0,E$112-1),OFFSET(Inputs!$B$30,0,$A159-1)*IF((E$112-$A159+1)*12-Inputs!$E$8&lt;=0,1,IF(Inputs!$E$8&lt;=(E$112-$A159)*12,0,MOD(Inputs!$E$8,12)/12))))</f>
        <v>0</v>
      </c>
      <c r="F159" s="158">
        <f ca="1">IF($A159&gt;F$112,0,IF($A159=F$112,OFFSET(Inputs!$B$30,0,F$112-1),OFFSET(Inputs!$B$30,0,$A159-1)*IF((F$112-$A159+1)*12-Inputs!$E$8&lt;=0,1,IF(Inputs!$E$8&lt;=(F$112-$A159)*12,0,MOD(Inputs!$E$8,12)/12))))</f>
        <v>0</v>
      </c>
      <c r="G159" s="158">
        <f ca="1">IF($A159&gt;G$112,0,IF($A159=G$112,OFFSET(Inputs!$B$30,0,G$112-1),OFFSET(Inputs!$B$30,0,$A159-1)*IF((G$112-$A159+1)*12-Inputs!$E$8&lt;=0,1,IF(Inputs!$E$8&lt;=(G$112-$A159)*12,0,MOD(Inputs!$E$8,12)/12))))</f>
        <v>0</v>
      </c>
      <c r="H159" s="158">
        <f ca="1">IF($A159&gt;H$112,0,IF($A159=H$112,OFFSET(Inputs!$B$30,0,H$112-1),OFFSET(Inputs!$B$30,0,$A159-1)*IF((H$112-$A159+1)*12-Inputs!$E$8&lt;=0,1,IF(Inputs!$E$8&lt;=(H$112-$A159)*12,0,MOD(Inputs!$E$8,12)/12))))</f>
        <v>0</v>
      </c>
      <c r="I159" s="158">
        <f ca="1">IF($A159&gt;I$112,0,IF($A159=I$112,OFFSET(Inputs!$B$30,0,I$112-1),OFFSET(Inputs!$B$30,0,$A159-1)*IF((I$112-$A159+1)*12-Inputs!$E$8&lt;=0,1,IF(Inputs!$E$8&lt;=(I$112-$A159)*12,0,MOD(Inputs!$E$8,12)/12))))</f>
        <v>0</v>
      </c>
      <c r="J159" s="158">
        <f ca="1">IF($A159&gt;J$112,0,IF($A159=J$112,OFFSET(Inputs!$B$30,0,J$112-1),OFFSET(Inputs!$B$30,0,$A159-1)*IF((J$112-$A159+1)*12-Inputs!$E$8&lt;=0,1,IF(Inputs!$E$8&lt;=(J$112-$A159)*12,0,MOD(Inputs!$E$8,12)/12))))</f>
        <v>0</v>
      </c>
      <c r="K159" s="158">
        <f ca="1">IF($A159&gt;K$112,0,IF($A159=K$112,OFFSET(Inputs!$B$30,0,K$112-1),OFFSET(Inputs!$B$30,0,$A159-1)*IF((K$112-$A159+1)*12-Inputs!$E$8&lt;=0,1,IF(Inputs!$E$8&lt;=(K$112-$A159)*12,0,MOD(Inputs!$E$8,12)/12))))</f>
        <v>0</v>
      </c>
      <c r="L159" s="158">
        <f ca="1">IF($A159&gt;L$112,0,IF($A159=L$112,OFFSET(Inputs!$B$30,0,L$112-1),OFFSET(Inputs!$B$30,0,$A159-1)*IF((L$112-$A159+1)*12-Inputs!$E$8&lt;=0,1,IF(Inputs!$E$8&lt;=(L$112-$A159)*12,0,MOD(Inputs!$E$8,12)/12))))</f>
        <v>0</v>
      </c>
      <c r="M159" s="158">
        <f ca="1">IF($A159&gt;M$112,0,IF($A159=M$112,OFFSET(Inputs!$B$30,0,M$112-1),OFFSET(Inputs!$B$30,0,$A159-1)*IF((M$112-$A159+1)*12-Inputs!$E$8&lt;=0,1,IF(Inputs!$E$8&lt;=(M$112-$A159)*12,0,MOD(Inputs!$E$8,12)/12))))</f>
        <v>0</v>
      </c>
      <c r="N159" s="158">
        <f ca="1">IF($A159&gt;N$112,0,IF($A159=N$112,OFFSET(Inputs!$B$30,0,N$112-1),OFFSET(Inputs!$B$30,0,$A159-1)*IF((N$112-$A159+1)*12-Inputs!$E$8&lt;=0,1,IF(Inputs!$E$8&lt;=(N$112-$A159)*12,0,MOD(Inputs!$E$8,12)/12))))</f>
        <v>0</v>
      </c>
      <c r="O159" s="158">
        <f ca="1">IF($A159&gt;O$112,0,IF($A159=O$112,OFFSET(Inputs!$B$30,0,O$112-1),OFFSET(Inputs!$B$30,0,$A159-1)*IF((O$112-$A159+1)*12-Inputs!$E$8&lt;=0,1,IF(Inputs!$E$8&lt;=(O$112-$A159)*12,0,MOD(Inputs!$E$8,12)/12))))</f>
        <v>0</v>
      </c>
      <c r="P159" s="158">
        <f ca="1">IF($A159&gt;P$112,0,IF($A159=P$112,OFFSET(Inputs!$B$30,0,P$112-1),OFFSET(Inputs!$B$30,0,$A159-1)*IF((P$112-$A159+1)*12-Inputs!$E$8&lt;=0,1,IF(Inputs!$E$8&lt;=(P$112-$A159)*12,0,MOD(Inputs!$E$8,12)/12))))</f>
        <v>0</v>
      </c>
      <c r="Q159" s="158">
        <f ca="1">IF($A159&gt;Q$112,0,IF($A159=Q$112,OFFSET(Inputs!$B$30,0,Q$112-1),OFFSET(Inputs!$B$30,0,$A159-1)*IF((Q$112-$A159+1)*12-Inputs!$E$8&lt;=0,1,IF(Inputs!$E$8&lt;=(Q$112-$A159)*12,0,MOD(Inputs!$E$8,12)/12))))</f>
        <v>0</v>
      </c>
      <c r="R159" s="158">
        <f ca="1">IF($A159&gt;R$112,0,IF($A159=R$112,OFFSET(Inputs!$B$30,0,R$112-1),OFFSET(Inputs!$B$30,0,$A159-1)*IF((R$112-$A159+1)*12-Inputs!$E$8&lt;=0,1,IF(Inputs!$E$8&lt;=(R$112-$A159)*12,0,MOD(Inputs!$E$8,12)/12))))</f>
        <v>0</v>
      </c>
      <c r="S159" s="158">
        <f ca="1">IF($A159&gt;S$112,0,IF($A159=S$112,OFFSET(Inputs!$B$30,0,S$112-1),OFFSET(Inputs!$B$30,0,$A159-1)*IF((S$112-$A159+1)*12-Inputs!$E$8&lt;=0,1,IF(Inputs!$E$8&lt;=(S$112-$A159)*12,0,MOD(Inputs!$E$8,12)/12))))</f>
        <v>0</v>
      </c>
      <c r="T159" s="158">
        <f ca="1">IF($A159&gt;T$112,0,IF($A159=T$112,OFFSET(Inputs!$B$30,0,T$112-1),OFFSET(Inputs!$B$30,0,$A159-1)*IF((T$112-$A159+1)*12-Inputs!$E$8&lt;=0,1,IF(Inputs!$E$8&lt;=(T$112-$A159)*12,0,MOD(Inputs!$E$8,12)/12))))</f>
        <v>0</v>
      </c>
      <c r="U159" s="158">
        <f ca="1">IF($A159&gt;U$112,0,IF($A159=U$112,OFFSET(Inputs!$B$30,0,U$112-1),OFFSET(Inputs!$B$30,0,$A159-1)*IF((U$112-$A159+1)*12-Inputs!$E$8&lt;=0,1,IF(Inputs!$E$8&lt;=(U$112-$A159)*12,0,MOD(Inputs!$E$8,12)/12))))</f>
        <v>0</v>
      </c>
      <c r="V159" s="158">
        <f ca="1">IF($A159&gt;V$112,0,IF($A159=V$112,OFFSET(Inputs!$B$30,0,V$112-1),OFFSET(Inputs!$B$30,0,$A159-1)*IF((V$112-$A159+1)*12-Inputs!$E$8&lt;=0,1,IF(Inputs!$E$8&lt;=(V$112-$A159)*12,0,MOD(Inputs!$E$8,12)/12))))</f>
        <v>0</v>
      </c>
      <c r="W159" s="158">
        <f ca="1">IF($A159&gt;W$112,0,IF($A159=W$112,OFFSET(Inputs!$B$30,0,W$112-1),OFFSET(Inputs!$B$30,0,$A159-1)*IF((W$112-$A159+1)*12-Inputs!$E$8&lt;=0,1,IF(Inputs!$E$8&lt;=(W$112-$A159)*12,0,MOD(Inputs!$E$8,12)/12))))</f>
        <v>0</v>
      </c>
      <c r="X159" s="158">
        <f ca="1">IF($A159&gt;X$112,0,IF($A159=X$112,OFFSET(Inputs!$B$30,0,X$112-1),OFFSET(Inputs!$B$30,0,$A159-1)*IF((X$112-$A159+1)*12-Inputs!$E$8&lt;=0,1,IF(Inputs!$E$8&lt;=(X$112-$A159)*12,0,MOD(Inputs!$E$8,12)/12))))</f>
        <v>0</v>
      </c>
      <c r="Y159" s="158">
        <f ca="1">IF($A159&gt;Y$112,0,IF($A159=Y$112,OFFSET(Inputs!$B$30,0,Y$112-1),OFFSET(Inputs!$B$30,0,$A159-1)*IF((Y$112-$A159+1)*12-Inputs!$E$8&lt;=0,1,IF(Inputs!$E$8&lt;=(Y$112-$A159)*12,0,MOD(Inputs!$E$8,12)/12))))</f>
        <v>0</v>
      </c>
      <c r="Z159" s="158">
        <f ca="1">IF($A159&gt;Z$112,0,IF($A159=Z$112,OFFSET(Inputs!$B$30,0,Z$112-1),OFFSET(Inputs!$B$30,0,$A159-1)*IF((Z$112-$A159+1)*12-Inputs!$E$8&lt;=0,1,IF(Inputs!$E$8&lt;=(Z$112-$A159)*12,0,MOD(Inputs!$E$8,12)/12))))</f>
        <v>0</v>
      </c>
      <c r="AA159" s="158">
        <f ca="1">IF($A159&gt;AA$112,0,IF($A159=AA$112,OFFSET(Inputs!$B$30,0,AA$112-1),OFFSET(Inputs!$B$30,0,$A159-1)*IF((AA$112-$A159+1)*12-Inputs!$E$8&lt;=0,1,IF(Inputs!$E$8&lt;=(AA$112-$A159)*12,0,MOD(Inputs!$E$8,12)/12))))</f>
        <v>0</v>
      </c>
      <c r="AB159" s="158">
        <f ca="1">IF($A159&gt;AB$112,0,IF($A159=AB$112,OFFSET(Inputs!$B$30,0,AB$112-1),OFFSET(Inputs!$B$30,0,$A159-1)*IF((AB$112-$A159+1)*12-Inputs!$E$8&lt;=0,1,IF(Inputs!$E$8&lt;=(AB$112-$A159)*12,0,MOD(Inputs!$E$8,12)/12))))</f>
        <v>0</v>
      </c>
      <c r="AC159" s="158">
        <f ca="1">IF($A159&gt;AC$112,0,IF($A159=AC$112,OFFSET(Inputs!$B$30,0,AC$112-1),OFFSET(Inputs!$B$30,0,$A159-1)*IF((AC$112-$A159+1)*12-Inputs!$E$8&lt;=0,1,IF(Inputs!$E$8&lt;=(AC$112-$A159)*12,0,MOD(Inputs!$E$8,12)/12))))</f>
        <v>0</v>
      </c>
      <c r="AD159" s="158">
        <f ca="1">IF($A159&gt;AD$112,0,IF($A159=AD$112,OFFSET(Inputs!$B$30,0,AD$112-1),OFFSET(Inputs!$B$30,0,$A159-1)*IF((AD$112-$A159+1)*12-Inputs!$E$8&lt;=0,1,IF(Inputs!$E$8&lt;=(AD$112-$A159)*12,0,MOD(Inputs!$E$8,12)/12))))</f>
        <v>0</v>
      </c>
      <c r="AE159" s="158">
        <f ca="1">IF($A159&gt;AE$112,0,IF($A159=AE$112,OFFSET(Inputs!$B$30,0,AE$112-1),OFFSET(Inputs!$B$30,0,$A159-1)*IF((AE$112-$A159+1)*12-Inputs!$E$8&lt;=0,1,IF(Inputs!$E$8&lt;=(AE$112-$A159)*12,0,MOD(Inputs!$E$8,12)/12))))</f>
        <v>0</v>
      </c>
      <c r="AF159" s="158">
        <f ca="1">IF($A159&gt;AF$112,0,IF($A159=AF$112,OFFSET(Inputs!$B$30,0,AF$112-1),OFFSET(Inputs!$B$30,0,$A159-1)*IF((AF$112-$A159+1)*12-Inputs!$E$8&lt;=0,1,IF(Inputs!$E$8&lt;=(AF$112-$A159)*12,0,MOD(Inputs!$E$8,12)/12))))</f>
        <v>0</v>
      </c>
      <c r="AG159" s="158">
        <f ca="1">IF($A159&gt;AG$112,0,IF($A159=AG$112,OFFSET(Inputs!$B$30,0,AG$112-1),OFFSET(Inputs!$B$30,0,$A159-1)*IF((AG$112-$A159+1)*12-Inputs!$E$8&lt;=0,1,IF(Inputs!$E$8&lt;=(AG$112-$A159)*12,0,MOD(Inputs!$E$8,12)/12))))</f>
        <v>0</v>
      </c>
      <c r="AH159" s="158">
        <f ca="1">IF($A159&gt;AH$112,0,IF($A159=AH$112,OFFSET(Inputs!$B$30,0,AH$112-1),OFFSET(Inputs!$B$30,0,$A159-1)*IF((AH$112-$A159+1)*12-Inputs!$E$8&lt;=0,1,IF(Inputs!$E$8&lt;=(AH$112-$A159)*12,0,MOD(Inputs!$E$8,12)/12))))</f>
        <v>0</v>
      </c>
      <c r="AI159" s="158">
        <f ca="1">IF($A159&gt;AI$112,0,IF($A159=AI$112,OFFSET(Inputs!$B$30,0,AI$112-1),OFFSET(Inputs!$B$30,0,$A159-1)*IF((AI$112-$A159+1)*12-Inputs!$E$8&lt;=0,1,IF(Inputs!$E$8&lt;=(AI$112-$A159)*12,0,MOD(Inputs!$E$8,12)/12))))</f>
        <v>0</v>
      </c>
      <c r="AJ159" s="158">
        <f ca="1">IF($A159&gt;AJ$112,0,IF($A159=AJ$112,OFFSET(Inputs!$B$30,0,AJ$112-1),OFFSET(Inputs!$B$30,0,$A159-1)*IF((AJ$112-$A159+1)*12-Inputs!$E$8&lt;=0,1,IF(Inputs!$E$8&lt;=(AJ$112-$A159)*12,0,MOD(Inputs!$E$8,12)/12))))</f>
        <v>0</v>
      </c>
      <c r="AK159" s="158">
        <f ca="1">IF($A159&gt;AK$112,0,IF($A159=AK$112,OFFSET(Inputs!$B$30,0,AK$112-1),OFFSET(Inputs!$B$30,0,$A159-1)*IF((AK$112-$A159+1)*12-Inputs!$E$8&lt;=0,1,IF(Inputs!$E$8&lt;=(AK$112-$A159)*12,0,MOD(Inputs!$E$8,12)/12))))</f>
        <v>0</v>
      </c>
      <c r="AL159" s="158">
        <f ca="1">IF($A159&gt;AL$112,0,IF($A159=AL$112,OFFSET(Inputs!$B$30,0,AL$112-1),OFFSET(Inputs!$B$30,0,$A159-1)*IF((AL$112-$A159+1)*12-Inputs!$E$8&lt;=0,1,IF(Inputs!$E$8&lt;=(AL$112-$A159)*12,0,MOD(Inputs!$E$8,12)/12))))</f>
        <v>0</v>
      </c>
      <c r="AM159" s="158">
        <f ca="1">IF($A159&gt;AM$112,0,IF($A159=AM$112,OFFSET(Inputs!$B$30,0,AM$112-1),OFFSET(Inputs!$B$30,0,$A159-1)*IF((AM$112-$A159+1)*12-Inputs!$E$8&lt;=0,1,IF(Inputs!$E$8&lt;=(AM$112-$A159)*12,0,MOD(Inputs!$E$8,12)/12))))</f>
        <v>0</v>
      </c>
      <c r="AN159" s="158">
        <f ca="1">IF($A159&gt;AN$112,0,IF($A159=AN$112,OFFSET(Inputs!$B$30,0,AN$112-1),OFFSET(Inputs!$B$30,0,$A159-1)*IF((AN$112-$A159+1)*12-Inputs!$E$8&lt;=0,1,IF(Inputs!$E$8&lt;=(AN$112-$A159)*12,0,MOD(Inputs!$E$8,12)/12))))</f>
        <v>0</v>
      </c>
      <c r="AO159" s="158">
        <f ca="1">IF($A159&gt;AO$112,0,IF($A159=AO$112,OFFSET(Inputs!$B$30,0,AO$112-1),OFFSET(Inputs!$B$30,0,$A159-1)*IF((AO$112-$A159+1)*12-Inputs!$E$8&lt;=0,1,IF(Inputs!$E$8&lt;=(AO$112-$A159)*12,0,MOD(Inputs!$E$8,12)/12))))</f>
        <v>0</v>
      </c>
      <c r="AP159" s="158">
        <f ca="1">IF($A159&gt;AP$112,0,IF($A159=AP$112,OFFSET(Inputs!$B$30,0,AP$112-1),OFFSET(Inputs!$B$30,0,$A159-1)*IF((AP$112-$A159+1)*12-Inputs!$E$8&lt;=0,1,IF(Inputs!$E$8&lt;=(AP$112-$A159)*12,0,MOD(Inputs!$E$8,12)/12))))</f>
        <v>0</v>
      </c>
      <c r="AQ159" s="158">
        <f ca="1">IF($A159&gt;AQ$112,0,IF($A159=AQ$112,OFFSET(Inputs!$B$30,0,AQ$112-1),OFFSET(Inputs!$B$30,0,$A159-1)*IF((AQ$112-$A159+1)*12-Inputs!$E$8&lt;=0,1,IF(Inputs!$E$8&lt;=(AQ$112-$A159)*12,0,MOD(Inputs!$E$8,12)/12))))</f>
        <v>0</v>
      </c>
      <c r="AR159" s="158">
        <f ca="1">IF($A159&gt;AR$112,0,IF($A159=AR$112,OFFSET(Inputs!$B$30,0,AR$112-1),OFFSET(Inputs!$B$30,0,$A159-1)*IF((AR$112-$A159+1)*12-Inputs!$E$8&lt;=0,1,IF(Inputs!$E$8&lt;=(AR$112-$A159)*12,0,MOD(Inputs!$E$8,12)/12))))</f>
        <v>0</v>
      </c>
      <c r="AS159" s="158">
        <f ca="1">IF($A159&gt;AS$112,0,IF($A159=AS$112,OFFSET(Inputs!$B$30,0,AS$112-1),OFFSET(Inputs!$B$30,0,$A159-1)*IF((AS$112-$A159+1)*12-Inputs!$E$8&lt;=0,1,IF(Inputs!$E$8&lt;=(AS$112-$A159)*12,0,MOD(Inputs!$E$8,12)/12))))</f>
        <v>0</v>
      </c>
      <c r="AT159" s="158">
        <f ca="1">IF($A159&gt;AT$112,0,IF($A159=AT$112,OFFSET(Inputs!$B$30,0,AT$112-1),OFFSET(Inputs!$B$30,0,$A159-1)*IF((AT$112-$A159+1)*12-Inputs!$E$8&lt;=0,1,IF(Inputs!$E$8&lt;=(AT$112-$A159)*12,0,MOD(Inputs!$E$8,12)/12))))</f>
        <v>0</v>
      </c>
      <c r="AU159" s="158">
        <f ca="1">IF($A159&gt;AU$112,0,IF($A159=AU$112,OFFSET(Inputs!$B$30,0,AU$112-1),OFFSET(Inputs!$B$30,0,$A159-1)*IF((AU$112-$A159+1)*12-Inputs!$E$8&lt;=0,1,IF(Inputs!$E$8&lt;=(AU$112-$A159)*12,0,MOD(Inputs!$E$8,12)/12))))</f>
        <v>0</v>
      </c>
      <c r="AV159" s="158">
        <f ca="1">IF($A159&gt;AV$112,0,IF($A159=AV$112,OFFSET(Inputs!$B$30,0,AV$112-1),OFFSET(Inputs!$B$30,0,$A159-1)*IF((AV$112-$A159+1)*12-Inputs!$E$8&lt;=0,1,IF(Inputs!$E$8&lt;=(AV$112-$A159)*12,0,MOD(Inputs!$E$8,12)/12))))</f>
        <v>0</v>
      </c>
      <c r="AW159" s="158">
        <f ca="1">IF($A159&gt;AW$112,0,IF($A159=AW$112,OFFSET(Inputs!$B$30,0,AW$112-1),OFFSET(Inputs!$B$30,0,$A159-1)*IF((AW$112-$A159+1)*12-Inputs!$E$8&lt;=0,1,IF(Inputs!$E$8&lt;=(AW$112-$A159)*12,0,MOD(Inputs!$E$8,12)/12))))</f>
        <v>0</v>
      </c>
      <c r="AX159" s="158">
        <f ca="1">IF($A159&gt;AX$112,0,IF($A159=AX$112,OFFSET(Inputs!$B$30,0,AX$112-1),OFFSET(Inputs!$B$30,0,$A159-1)*IF((AX$112-$A159+1)*12-Inputs!$E$8&lt;=0,1,IF(Inputs!$E$8&lt;=(AX$112-$A159)*12,0,MOD(Inputs!$E$8,12)/12))))</f>
        <v>0</v>
      </c>
      <c r="AY159" s="158">
        <f ca="1">IF($A159&gt;AY$112,0,IF($A159=AY$112,OFFSET(Inputs!$B$30,0,AY$112-1),OFFSET(Inputs!$B$30,0,$A159-1)*IF((AY$112-$A159+1)*12-Inputs!$E$8&lt;=0,1,IF(Inputs!$E$8&lt;=(AY$112-$A159)*12,0,MOD(Inputs!$E$8,12)/12))))</f>
        <v>0</v>
      </c>
      <c r="AZ159" s="139"/>
      <c r="BA159" s="139"/>
    </row>
    <row r="160" spans="1:53" s="286" customFormat="1" outlineLevel="1">
      <c r="A160" s="886">
        <v>48</v>
      </c>
      <c r="B160" s="158">
        <f ca="1">IF($A160&gt;B$112,0,IF($A160=B$112,OFFSET(Inputs!$B$30,0,B$112-1),OFFSET(Inputs!$B$30,0,$A160-1)*IF((B$112-$A160+1)*12-Inputs!$E$8&lt;=0,1,IF(Inputs!$E$8&lt;=(B$112-$A160)*12,0,MOD(Inputs!$E$8,12)/12))))</f>
        <v>0</v>
      </c>
      <c r="C160" s="158">
        <f ca="1">IF($A160&gt;C$112,0,IF($A160=C$112,OFFSET(Inputs!$B$30,0,C$112-1),OFFSET(Inputs!$B$30,0,$A160-1)*IF((C$112-$A160+1)*12-Inputs!$E$8&lt;=0,1,IF(Inputs!$E$8&lt;=(C$112-$A160)*12,0,MOD(Inputs!$E$8,12)/12))))</f>
        <v>0</v>
      </c>
      <c r="D160" s="158">
        <f ca="1">IF($A160&gt;D$112,0,IF($A160=D$112,OFFSET(Inputs!$B$30,0,D$112-1),OFFSET(Inputs!$B$30,0,$A160-1)*IF((D$112-$A160+1)*12-Inputs!$E$8&lt;=0,1,IF(Inputs!$E$8&lt;=(D$112-$A160)*12,0,MOD(Inputs!$E$8,12)/12))))</f>
        <v>0</v>
      </c>
      <c r="E160" s="158">
        <f ca="1">IF($A160&gt;E$112,0,IF($A160=E$112,OFFSET(Inputs!$B$30,0,E$112-1),OFFSET(Inputs!$B$30,0,$A160-1)*IF((E$112-$A160+1)*12-Inputs!$E$8&lt;=0,1,IF(Inputs!$E$8&lt;=(E$112-$A160)*12,0,MOD(Inputs!$E$8,12)/12))))</f>
        <v>0</v>
      </c>
      <c r="F160" s="158">
        <f ca="1">IF($A160&gt;F$112,0,IF($A160=F$112,OFFSET(Inputs!$B$30,0,F$112-1),OFFSET(Inputs!$B$30,0,$A160-1)*IF((F$112-$A160+1)*12-Inputs!$E$8&lt;=0,1,IF(Inputs!$E$8&lt;=(F$112-$A160)*12,0,MOD(Inputs!$E$8,12)/12))))</f>
        <v>0</v>
      </c>
      <c r="G160" s="158">
        <f ca="1">IF($A160&gt;G$112,0,IF($A160=G$112,OFFSET(Inputs!$B$30,0,G$112-1),OFFSET(Inputs!$B$30,0,$A160-1)*IF((G$112-$A160+1)*12-Inputs!$E$8&lt;=0,1,IF(Inputs!$E$8&lt;=(G$112-$A160)*12,0,MOD(Inputs!$E$8,12)/12))))</f>
        <v>0</v>
      </c>
      <c r="H160" s="158">
        <f ca="1">IF($A160&gt;H$112,0,IF($A160=H$112,OFFSET(Inputs!$B$30,0,H$112-1),OFFSET(Inputs!$B$30,0,$A160-1)*IF((H$112-$A160+1)*12-Inputs!$E$8&lt;=0,1,IF(Inputs!$E$8&lt;=(H$112-$A160)*12,0,MOD(Inputs!$E$8,12)/12))))</f>
        <v>0</v>
      </c>
      <c r="I160" s="158">
        <f ca="1">IF($A160&gt;I$112,0,IF($A160=I$112,OFFSET(Inputs!$B$30,0,I$112-1),OFFSET(Inputs!$B$30,0,$A160-1)*IF((I$112-$A160+1)*12-Inputs!$E$8&lt;=0,1,IF(Inputs!$E$8&lt;=(I$112-$A160)*12,0,MOD(Inputs!$E$8,12)/12))))</f>
        <v>0</v>
      </c>
      <c r="J160" s="158">
        <f ca="1">IF($A160&gt;J$112,0,IF($A160=J$112,OFFSET(Inputs!$B$30,0,J$112-1),OFFSET(Inputs!$B$30,0,$A160-1)*IF((J$112-$A160+1)*12-Inputs!$E$8&lt;=0,1,IF(Inputs!$E$8&lt;=(J$112-$A160)*12,0,MOD(Inputs!$E$8,12)/12))))</f>
        <v>0</v>
      </c>
      <c r="K160" s="158">
        <f ca="1">IF($A160&gt;K$112,0,IF($A160=K$112,OFFSET(Inputs!$B$30,0,K$112-1),OFFSET(Inputs!$B$30,0,$A160-1)*IF((K$112-$A160+1)*12-Inputs!$E$8&lt;=0,1,IF(Inputs!$E$8&lt;=(K$112-$A160)*12,0,MOD(Inputs!$E$8,12)/12))))</f>
        <v>0</v>
      </c>
      <c r="L160" s="158">
        <f ca="1">IF($A160&gt;L$112,0,IF($A160=L$112,OFFSET(Inputs!$B$30,0,L$112-1),OFFSET(Inputs!$B$30,0,$A160-1)*IF((L$112-$A160+1)*12-Inputs!$E$8&lt;=0,1,IF(Inputs!$E$8&lt;=(L$112-$A160)*12,0,MOD(Inputs!$E$8,12)/12))))</f>
        <v>0</v>
      </c>
      <c r="M160" s="158">
        <f ca="1">IF($A160&gt;M$112,0,IF($A160=M$112,OFFSET(Inputs!$B$30,0,M$112-1),OFFSET(Inputs!$B$30,0,$A160-1)*IF((M$112-$A160+1)*12-Inputs!$E$8&lt;=0,1,IF(Inputs!$E$8&lt;=(M$112-$A160)*12,0,MOD(Inputs!$E$8,12)/12))))</f>
        <v>0</v>
      </c>
      <c r="N160" s="158">
        <f ca="1">IF($A160&gt;N$112,0,IF($A160=N$112,OFFSET(Inputs!$B$30,0,N$112-1),OFFSET(Inputs!$B$30,0,$A160-1)*IF((N$112-$A160+1)*12-Inputs!$E$8&lt;=0,1,IF(Inputs!$E$8&lt;=(N$112-$A160)*12,0,MOD(Inputs!$E$8,12)/12))))</f>
        <v>0</v>
      </c>
      <c r="O160" s="158">
        <f ca="1">IF($A160&gt;O$112,0,IF($A160=O$112,OFFSET(Inputs!$B$30,0,O$112-1),OFFSET(Inputs!$B$30,0,$A160-1)*IF((O$112-$A160+1)*12-Inputs!$E$8&lt;=0,1,IF(Inputs!$E$8&lt;=(O$112-$A160)*12,0,MOD(Inputs!$E$8,12)/12))))</f>
        <v>0</v>
      </c>
      <c r="P160" s="158">
        <f ca="1">IF($A160&gt;P$112,0,IF($A160=P$112,OFFSET(Inputs!$B$30,0,P$112-1),OFFSET(Inputs!$B$30,0,$A160-1)*IF((P$112-$A160+1)*12-Inputs!$E$8&lt;=0,1,IF(Inputs!$E$8&lt;=(P$112-$A160)*12,0,MOD(Inputs!$E$8,12)/12))))</f>
        <v>0</v>
      </c>
      <c r="Q160" s="158">
        <f ca="1">IF($A160&gt;Q$112,0,IF($A160=Q$112,OFFSET(Inputs!$B$30,0,Q$112-1),OFFSET(Inputs!$B$30,0,$A160-1)*IF((Q$112-$A160+1)*12-Inputs!$E$8&lt;=0,1,IF(Inputs!$E$8&lt;=(Q$112-$A160)*12,0,MOD(Inputs!$E$8,12)/12))))</f>
        <v>0</v>
      </c>
      <c r="R160" s="158">
        <f ca="1">IF($A160&gt;R$112,0,IF($A160=R$112,OFFSET(Inputs!$B$30,0,R$112-1),OFFSET(Inputs!$B$30,0,$A160-1)*IF((R$112-$A160+1)*12-Inputs!$E$8&lt;=0,1,IF(Inputs!$E$8&lt;=(R$112-$A160)*12,0,MOD(Inputs!$E$8,12)/12))))</f>
        <v>0</v>
      </c>
      <c r="S160" s="158">
        <f ca="1">IF($A160&gt;S$112,0,IF($A160=S$112,OFFSET(Inputs!$B$30,0,S$112-1),OFFSET(Inputs!$B$30,0,$A160-1)*IF((S$112-$A160+1)*12-Inputs!$E$8&lt;=0,1,IF(Inputs!$E$8&lt;=(S$112-$A160)*12,0,MOD(Inputs!$E$8,12)/12))))</f>
        <v>0</v>
      </c>
      <c r="T160" s="158">
        <f ca="1">IF($A160&gt;T$112,0,IF($A160=T$112,OFFSET(Inputs!$B$30,0,T$112-1),OFFSET(Inputs!$B$30,0,$A160-1)*IF((T$112-$A160+1)*12-Inputs!$E$8&lt;=0,1,IF(Inputs!$E$8&lt;=(T$112-$A160)*12,0,MOD(Inputs!$E$8,12)/12))))</f>
        <v>0</v>
      </c>
      <c r="U160" s="158">
        <f ca="1">IF($A160&gt;U$112,0,IF($A160=U$112,OFFSET(Inputs!$B$30,0,U$112-1),OFFSET(Inputs!$B$30,0,$A160-1)*IF((U$112-$A160+1)*12-Inputs!$E$8&lt;=0,1,IF(Inputs!$E$8&lt;=(U$112-$A160)*12,0,MOD(Inputs!$E$8,12)/12))))</f>
        <v>0</v>
      </c>
      <c r="V160" s="158">
        <f ca="1">IF($A160&gt;V$112,0,IF($A160=V$112,OFFSET(Inputs!$B$30,0,V$112-1),OFFSET(Inputs!$B$30,0,$A160-1)*IF((V$112-$A160+1)*12-Inputs!$E$8&lt;=0,1,IF(Inputs!$E$8&lt;=(V$112-$A160)*12,0,MOD(Inputs!$E$8,12)/12))))</f>
        <v>0</v>
      </c>
      <c r="W160" s="158">
        <f ca="1">IF($A160&gt;W$112,0,IF($A160=W$112,OFFSET(Inputs!$B$30,0,W$112-1),OFFSET(Inputs!$B$30,0,$A160-1)*IF((W$112-$A160+1)*12-Inputs!$E$8&lt;=0,1,IF(Inputs!$E$8&lt;=(W$112-$A160)*12,0,MOD(Inputs!$E$8,12)/12))))</f>
        <v>0</v>
      </c>
      <c r="X160" s="158">
        <f ca="1">IF($A160&gt;X$112,0,IF($A160=X$112,OFFSET(Inputs!$B$30,0,X$112-1),OFFSET(Inputs!$B$30,0,$A160-1)*IF((X$112-$A160+1)*12-Inputs!$E$8&lt;=0,1,IF(Inputs!$E$8&lt;=(X$112-$A160)*12,0,MOD(Inputs!$E$8,12)/12))))</f>
        <v>0</v>
      </c>
      <c r="Y160" s="158">
        <f ca="1">IF($A160&gt;Y$112,0,IF($A160=Y$112,OFFSET(Inputs!$B$30,0,Y$112-1),OFFSET(Inputs!$B$30,0,$A160-1)*IF((Y$112-$A160+1)*12-Inputs!$E$8&lt;=0,1,IF(Inputs!$E$8&lt;=(Y$112-$A160)*12,0,MOD(Inputs!$E$8,12)/12))))</f>
        <v>0</v>
      </c>
      <c r="Z160" s="158">
        <f ca="1">IF($A160&gt;Z$112,0,IF($A160=Z$112,OFFSET(Inputs!$B$30,0,Z$112-1),OFFSET(Inputs!$B$30,0,$A160-1)*IF((Z$112-$A160+1)*12-Inputs!$E$8&lt;=0,1,IF(Inputs!$E$8&lt;=(Z$112-$A160)*12,0,MOD(Inputs!$E$8,12)/12))))</f>
        <v>0</v>
      </c>
      <c r="AA160" s="158">
        <f ca="1">IF($A160&gt;AA$112,0,IF($A160=AA$112,OFFSET(Inputs!$B$30,0,AA$112-1),OFFSET(Inputs!$B$30,0,$A160-1)*IF((AA$112-$A160+1)*12-Inputs!$E$8&lt;=0,1,IF(Inputs!$E$8&lt;=(AA$112-$A160)*12,0,MOD(Inputs!$E$8,12)/12))))</f>
        <v>0</v>
      </c>
      <c r="AB160" s="158">
        <f ca="1">IF($A160&gt;AB$112,0,IF($A160=AB$112,OFFSET(Inputs!$B$30,0,AB$112-1),OFFSET(Inputs!$B$30,0,$A160-1)*IF((AB$112-$A160+1)*12-Inputs!$E$8&lt;=0,1,IF(Inputs!$E$8&lt;=(AB$112-$A160)*12,0,MOD(Inputs!$E$8,12)/12))))</f>
        <v>0</v>
      </c>
      <c r="AC160" s="158">
        <f ca="1">IF($A160&gt;AC$112,0,IF($A160=AC$112,OFFSET(Inputs!$B$30,0,AC$112-1),OFFSET(Inputs!$B$30,0,$A160-1)*IF((AC$112-$A160+1)*12-Inputs!$E$8&lt;=0,1,IF(Inputs!$E$8&lt;=(AC$112-$A160)*12,0,MOD(Inputs!$E$8,12)/12))))</f>
        <v>0</v>
      </c>
      <c r="AD160" s="158">
        <f ca="1">IF($A160&gt;AD$112,0,IF($A160=AD$112,OFFSET(Inputs!$B$30,0,AD$112-1),OFFSET(Inputs!$B$30,0,$A160-1)*IF((AD$112-$A160+1)*12-Inputs!$E$8&lt;=0,1,IF(Inputs!$E$8&lt;=(AD$112-$A160)*12,0,MOD(Inputs!$E$8,12)/12))))</f>
        <v>0</v>
      </c>
      <c r="AE160" s="158">
        <f ca="1">IF($A160&gt;AE$112,0,IF($A160=AE$112,OFFSET(Inputs!$B$30,0,AE$112-1),OFFSET(Inputs!$B$30,0,$A160-1)*IF((AE$112-$A160+1)*12-Inputs!$E$8&lt;=0,1,IF(Inputs!$E$8&lt;=(AE$112-$A160)*12,0,MOD(Inputs!$E$8,12)/12))))</f>
        <v>0</v>
      </c>
      <c r="AF160" s="158">
        <f ca="1">IF($A160&gt;AF$112,0,IF($A160=AF$112,OFFSET(Inputs!$B$30,0,AF$112-1),OFFSET(Inputs!$B$30,0,$A160-1)*IF((AF$112-$A160+1)*12-Inputs!$E$8&lt;=0,1,IF(Inputs!$E$8&lt;=(AF$112-$A160)*12,0,MOD(Inputs!$E$8,12)/12))))</f>
        <v>0</v>
      </c>
      <c r="AG160" s="158">
        <f ca="1">IF($A160&gt;AG$112,0,IF($A160=AG$112,OFFSET(Inputs!$B$30,0,AG$112-1),OFFSET(Inputs!$B$30,0,$A160-1)*IF((AG$112-$A160+1)*12-Inputs!$E$8&lt;=0,1,IF(Inputs!$E$8&lt;=(AG$112-$A160)*12,0,MOD(Inputs!$E$8,12)/12))))</f>
        <v>0</v>
      </c>
      <c r="AH160" s="158">
        <f ca="1">IF($A160&gt;AH$112,0,IF($A160=AH$112,OFFSET(Inputs!$B$30,0,AH$112-1),OFFSET(Inputs!$B$30,0,$A160-1)*IF((AH$112-$A160+1)*12-Inputs!$E$8&lt;=0,1,IF(Inputs!$E$8&lt;=(AH$112-$A160)*12,0,MOD(Inputs!$E$8,12)/12))))</f>
        <v>0</v>
      </c>
      <c r="AI160" s="158">
        <f ca="1">IF($A160&gt;AI$112,0,IF($A160=AI$112,OFFSET(Inputs!$B$30,0,AI$112-1),OFFSET(Inputs!$B$30,0,$A160-1)*IF((AI$112-$A160+1)*12-Inputs!$E$8&lt;=0,1,IF(Inputs!$E$8&lt;=(AI$112-$A160)*12,0,MOD(Inputs!$E$8,12)/12))))</f>
        <v>0</v>
      </c>
      <c r="AJ160" s="158">
        <f ca="1">IF($A160&gt;AJ$112,0,IF($A160=AJ$112,OFFSET(Inputs!$B$30,0,AJ$112-1),OFFSET(Inputs!$B$30,0,$A160-1)*IF((AJ$112-$A160+1)*12-Inputs!$E$8&lt;=0,1,IF(Inputs!$E$8&lt;=(AJ$112-$A160)*12,0,MOD(Inputs!$E$8,12)/12))))</f>
        <v>0</v>
      </c>
      <c r="AK160" s="158">
        <f ca="1">IF($A160&gt;AK$112,0,IF($A160=AK$112,OFFSET(Inputs!$B$30,0,AK$112-1),OFFSET(Inputs!$B$30,0,$A160-1)*IF((AK$112-$A160+1)*12-Inputs!$E$8&lt;=0,1,IF(Inputs!$E$8&lt;=(AK$112-$A160)*12,0,MOD(Inputs!$E$8,12)/12))))</f>
        <v>0</v>
      </c>
      <c r="AL160" s="158">
        <f ca="1">IF($A160&gt;AL$112,0,IF($A160=AL$112,OFFSET(Inputs!$B$30,0,AL$112-1),OFFSET(Inputs!$B$30,0,$A160-1)*IF((AL$112-$A160+1)*12-Inputs!$E$8&lt;=0,1,IF(Inputs!$E$8&lt;=(AL$112-$A160)*12,0,MOD(Inputs!$E$8,12)/12))))</f>
        <v>0</v>
      </c>
      <c r="AM160" s="158">
        <f ca="1">IF($A160&gt;AM$112,0,IF($A160=AM$112,OFFSET(Inputs!$B$30,0,AM$112-1),OFFSET(Inputs!$B$30,0,$A160-1)*IF((AM$112-$A160+1)*12-Inputs!$E$8&lt;=0,1,IF(Inputs!$E$8&lt;=(AM$112-$A160)*12,0,MOD(Inputs!$E$8,12)/12))))</f>
        <v>0</v>
      </c>
      <c r="AN160" s="158">
        <f ca="1">IF($A160&gt;AN$112,0,IF($A160=AN$112,OFFSET(Inputs!$B$30,0,AN$112-1),OFFSET(Inputs!$B$30,0,$A160-1)*IF((AN$112-$A160+1)*12-Inputs!$E$8&lt;=0,1,IF(Inputs!$E$8&lt;=(AN$112-$A160)*12,0,MOD(Inputs!$E$8,12)/12))))</f>
        <v>0</v>
      </c>
      <c r="AO160" s="158">
        <f ca="1">IF($A160&gt;AO$112,0,IF($A160=AO$112,OFFSET(Inputs!$B$30,0,AO$112-1),OFFSET(Inputs!$B$30,0,$A160-1)*IF((AO$112-$A160+1)*12-Inputs!$E$8&lt;=0,1,IF(Inputs!$E$8&lt;=(AO$112-$A160)*12,0,MOD(Inputs!$E$8,12)/12))))</f>
        <v>0</v>
      </c>
      <c r="AP160" s="158">
        <f ca="1">IF($A160&gt;AP$112,0,IF($A160=AP$112,OFFSET(Inputs!$B$30,0,AP$112-1),OFFSET(Inputs!$B$30,0,$A160-1)*IF((AP$112-$A160+1)*12-Inputs!$E$8&lt;=0,1,IF(Inputs!$E$8&lt;=(AP$112-$A160)*12,0,MOD(Inputs!$E$8,12)/12))))</f>
        <v>0</v>
      </c>
      <c r="AQ160" s="158">
        <f ca="1">IF($A160&gt;AQ$112,0,IF($A160=AQ$112,OFFSET(Inputs!$B$30,0,AQ$112-1),OFFSET(Inputs!$B$30,0,$A160-1)*IF((AQ$112-$A160+1)*12-Inputs!$E$8&lt;=0,1,IF(Inputs!$E$8&lt;=(AQ$112-$A160)*12,0,MOD(Inputs!$E$8,12)/12))))</f>
        <v>0</v>
      </c>
      <c r="AR160" s="158">
        <f ca="1">IF($A160&gt;AR$112,0,IF($A160=AR$112,OFFSET(Inputs!$B$30,0,AR$112-1),OFFSET(Inputs!$B$30,0,$A160-1)*IF((AR$112-$A160+1)*12-Inputs!$E$8&lt;=0,1,IF(Inputs!$E$8&lt;=(AR$112-$A160)*12,0,MOD(Inputs!$E$8,12)/12))))</f>
        <v>0</v>
      </c>
      <c r="AS160" s="158">
        <f ca="1">IF($A160&gt;AS$112,0,IF($A160=AS$112,OFFSET(Inputs!$B$30,0,AS$112-1),OFFSET(Inputs!$B$30,0,$A160-1)*IF((AS$112-$A160+1)*12-Inputs!$E$8&lt;=0,1,IF(Inputs!$E$8&lt;=(AS$112-$A160)*12,0,MOD(Inputs!$E$8,12)/12))))</f>
        <v>0</v>
      </c>
      <c r="AT160" s="158">
        <f ca="1">IF($A160&gt;AT$112,0,IF($A160=AT$112,OFFSET(Inputs!$B$30,0,AT$112-1),OFFSET(Inputs!$B$30,0,$A160-1)*IF((AT$112-$A160+1)*12-Inputs!$E$8&lt;=0,1,IF(Inputs!$E$8&lt;=(AT$112-$A160)*12,0,MOD(Inputs!$E$8,12)/12))))</f>
        <v>0</v>
      </c>
      <c r="AU160" s="158">
        <f ca="1">IF($A160&gt;AU$112,0,IF($A160=AU$112,OFFSET(Inputs!$B$30,0,AU$112-1),OFFSET(Inputs!$B$30,0,$A160-1)*IF((AU$112-$A160+1)*12-Inputs!$E$8&lt;=0,1,IF(Inputs!$E$8&lt;=(AU$112-$A160)*12,0,MOD(Inputs!$E$8,12)/12))))</f>
        <v>0</v>
      </c>
      <c r="AV160" s="158">
        <f ca="1">IF($A160&gt;AV$112,0,IF($A160=AV$112,OFFSET(Inputs!$B$30,0,AV$112-1),OFFSET(Inputs!$B$30,0,$A160-1)*IF((AV$112-$A160+1)*12-Inputs!$E$8&lt;=0,1,IF(Inputs!$E$8&lt;=(AV$112-$A160)*12,0,MOD(Inputs!$E$8,12)/12))))</f>
        <v>0</v>
      </c>
      <c r="AW160" s="158">
        <f ca="1">IF($A160&gt;AW$112,0,IF($A160=AW$112,OFFSET(Inputs!$B$30,0,AW$112-1),OFFSET(Inputs!$B$30,0,$A160-1)*IF((AW$112-$A160+1)*12-Inputs!$E$8&lt;=0,1,IF(Inputs!$E$8&lt;=(AW$112-$A160)*12,0,MOD(Inputs!$E$8,12)/12))))</f>
        <v>0</v>
      </c>
      <c r="AX160" s="158">
        <f ca="1">IF($A160&gt;AX$112,0,IF($A160=AX$112,OFFSET(Inputs!$B$30,0,AX$112-1),OFFSET(Inputs!$B$30,0,$A160-1)*IF((AX$112-$A160+1)*12-Inputs!$E$8&lt;=0,1,IF(Inputs!$E$8&lt;=(AX$112-$A160)*12,0,MOD(Inputs!$E$8,12)/12))))</f>
        <v>0</v>
      </c>
      <c r="AY160" s="158">
        <f ca="1">IF($A160&gt;AY$112,0,IF($A160=AY$112,OFFSET(Inputs!$B$30,0,AY$112-1),OFFSET(Inputs!$B$30,0,$A160-1)*IF((AY$112-$A160+1)*12-Inputs!$E$8&lt;=0,1,IF(Inputs!$E$8&lt;=(AY$112-$A160)*12,0,MOD(Inputs!$E$8,12)/12))))</f>
        <v>0</v>
      </c>
      <c r="AZ160" s="139"/>
      <c r="BA160" s="139"/>
    </row>
    <row r="161" spans="1:53" s="286" customFormat="1" outlineLevel="1">
      <c r="A161" s="886">
        <v>49</v>
      </c>
      <c r="B161" s="158">
        <f ca="1">IF($A161&gt;B$112,0,IF($A161=B$112,OFFSET(Inputs!$B$30,0,B$112-1),OFFSET(Inputs!$B$30,0,$A161-1)*IF((B$112-$A161+1)*12-Inputs!$E$8&lt;=0,1,IF(Inputs!$E$8&lt;=(B$112-$A161)*12,0,MOD(Inputs!$E$8,12)/12))))</f>
        <v>0</v>
      </c>
      <c r="C161" s="158">
        <f ca="1">IF($A161&gt;C$112,0,IF($A161=C$112,OFFSET(Inputs!$B$30,0,C$112-1),OFFSET(Inputs!$B$30,0,$A161-1)*IF((C$112-$A161+1)*12-Inputs!$E$8&lt;=0,1,IF(Inputs!$E$8&lt;=(C$112-$A161)*12,0,MOD(Inputs!$E$8,12)/12))))</f>
        <v>0</v>
      </c>
      <c r="D161" s="158">
        <f ca="1">IF($A161&gt;D$112,0,IF($A161=D$112,OFFSET(Inputs!$B$30,0,D$112-1),OFFSET(Inputs!$B$30,0,$A161-1)*IF((D$112-$A161+1)*12-Inputs!$E$8&lt;=0,1,IF(Inputs!$E$8&lt;=(D$112-$A161)*12,0,MOD(Inputs!$E$8,12)/12))))</f>
        <v>0</v>
      </c>
      <c r="E161" s="158">
        <f ca="1">IF($A161&gt;E$112,0,IF($A161=E$112,OFFSET(Inputs!$B$30,0,E$112-1),OFFSET(Inputs!$B$30,0,$A161-1)*IF((E$112-$A161+1)*12-Inputs!$E$8&lt;=0,1,IF(Inputs!$E$8&lt;=(E$112-$A161)*12,0,MOD(Inputs!$E$8,12)/12))))</f>
        <v>0</v>
      </c>
      <c r="F161" s="158">
        <f ca="1">IF($A161&gt;F$112,0,IF($A161=F$112,OFFSET(Inputs!$B$30,0,F$112-1),OFFSET(Inputs!$B$30,0,$A161-1)*IF((F$112-$A161+1)*12-Inputs!$E$8&lt;=0,1,IF(Inputs!$E$8&lt;=(F$112-$A161)*12,0,MOD(Inputs!$E$8,12)/12))))</f>
        <v>0</v>
      </c>
      <c r="G161" s="158">
        <f ca="1">IF($A161&gt;G$112,0,IF($A161=G$112,OFFSET(Inputs!$B$30,0,G$112-1),OFFSET(Inputs!$B$30,0,$A161-1)*IF((G$112-$A161+1)*12-Inputs!$E$8&lt;=0,1,IF(Inputs!$E$8&lt;=(G$112-$A161)*12,0,MOD(Inputs!$E$8,12)/12))))</f>
        <v>0</v>
      </c>
      <c r="H161" s="158">
        <f ca="1">IF($A161&gt;H$112,0,IF($A161=H$112,OFFSET(Inputs!$B$30,0,H$112-1),OFFSET(Inputs!$B$30,0,$A161-1)*IF((H$112-$A161+1)*12-Inputs!$E$8&lt;=0,1,IF(Inputs!$E$8&lt;=(H$112-$A161)*12,0,MOD(Inputs!$E$8,12)/12))))</f>
        <v>0</v>
      </c>
      <c r="I161" s="158">
        <f ca="1">IF($A161&gt;I$112,0,IF($A161=I$112,OFFSET(Inputs!$B$30,0,I$112-1),OFFSET(Inputs!$B$30,0,$A161-1)*IF((I$112-$A161+1)*12-Inputs!$E$8&lt;=0,1,IF(Inputs!$E$8&lt;=(I$112-$A161)*12,0,MOD(Inputs!$E$8,12)/12))))</f>
        <v>0</v>
      </c>
      <c r="J161" s="158">
        <f ca="1">IF($A161&gt;J$112,0,IF($A161=J$112,OFFSET(Inputs!$B$30,0,J$112-1),OFFSET(Inputs!$B$30,0,$A161-1)*IF((J$112-$A161+1)*12-Inputs!$E$8&lt;=0,1,IF(Inputs!$E$8&lt;=(J$112-$A161)*12,0,MOD(Inputs!$E$8,12)/12))))</f>
        <v>0</v>
      </c>
      <c r="K161" s="158">
        <f ca="1">IF($A161&gt;K$112,0,IF($A161=K$112,OFFSET(Inputs!$B$30,0,K$112-1),OFFSET(Inputs!$B$30,0,$A161-1)*IF((K$112-$A161+1)*12-Inputs!$E$8&lt;=0,1,IF(Inputs!$E$8&lt;=(K$112-$A161)*12,0,MOD(Inputs!$E$8,12)/12))))</f>
        <v>0</v>
      </c>
      <c r="L161" s="158">
        <f ca="1">IF($A161&gt;L$112,0,IF($A161=L$112,OFFSET(Inputs!$B$30,0,L$112-1),OFFSET(Inputs!$B$30,0,$A161-1)*IF((L$112-$A161+1)*12-Inputs!$E$8&lt;=0,1,IF(Inputs!$E$8&lt;=(L$112-$A161)*12,0,MOD(Inputs!$E$8,12)/12))))</f>
        <v>0</v>
      </c>
      <c r="M161" s="158">
        <f ca="1">IF($A161&gt;M$112,0,IF($A161=M$112,OFFSET(Inputs!$B$30,0,M$112-1),OFFSET(Inputs!$B$30,0,$A161-1)*IF((M$112-$A161+1)*12-Inputs!$E$8&lt;=0,1,IF(Inputs!$E$8&lt;=(M$112-$A161)*12,0,MOD(Inputs!$E$8,12)/12))))</f>
        <v>0</v>
      </c>
      <c r="N161" s="158">
        <f ca="1">IF($A161&gt;N$112,0,IF($A161=N$112,OFFSET(Inputs!$B$30,0,N$112-1),OFFSET(Inputs!$B$30,0,$A161-1)*IF((N$112-$A161+1)*12-Inputs!$E$8&lt;=0,1,IF(Inputs!$E$8&lt;=(N$112-$A161)*12,0,MOD(Inputs!$E$8,12)/12))))</f>
        <v>0</v>
      </c>
      <c r="O161" s="158">
        <f ca="1">IF($A161&gt;O$112,0,IF($A161=O$112,OFFSET(Inputs!$B$30,0,O$112-1),OFFSET(Inputs!$B$30,0,$A161-1)*IF((O$112-$A161+1)*12-Inputs!$E$8&lt;=0,1,IF(Inputs!$E$8&lt;=(O$112-$A161)*12,0,MOD(Inputs!$E$8,12)/12))))</f>
        <v>0</v>
      </c>
      <c r="P161" s="158">
        <f ca="1">IF($A161&gt;P$112,0,IF($A161=P$112,OFFSET(Inputs!$B$30,0,P$112-1),OFFSET(Inputs!$B$30,0,$A161-1)*IF((P$112-$A161+1)*12-Inputs!$E$8&lt;=0,1,IF(Inputs!$E$8&lt;=(P$112-$A161)*12,0,MOD(Inputs!$E$8,12)/12))))</f>
        <v>0</v>
      </c>
      <c r="Q161" s="158">
        <f ca="1">IF($A161&gt;Q$112,0,IF($A161=Q$112,OFFSET(Inputs!$B$30,0,Q$112-1),OFFSET(Inputs!$B$30,0,$A161-1)*IF((Q$112-$A161+1)*12-Inputs!$E$8&lt;=0,1,IF(Inputs!$E$8&lt;=(Q$112-$A161)*12,0,MOD(Inputs!$E$8,12)/12))))</f>
        <v>0</v>
      </c>
      <c r="R161" s="158">
        <f ca="1">IF($A161&gt;R$112,0,IF($A161=R$112,OFFSET(Inputs!$B$30,0,R$112-1),OFFSET(Inputs!$B$30,0,$A161-1)*IF((R$112-$A161+1)*12-Inputs!$E$8&lt;=0,1,IF(Inputs!$E$8&lt;=(R$112-$A161)*12,0,MOD(Inputs!$E$8,12)/12))))</f>
        <v>0</v>
      </c>
      <c r="S161" s="158">
        <f ca="1">IF($A161&gt;S$112,0,IF($A161=S$112,OFFSET(Inputs!$B$30,0,S$112-1),OFFSET(Inputs!$B$30,0,$A161-1)*IF((S$112-$A161+1)*12-Inputs!$E$8&lt;=0,1,IF(Inputs!$E$8&lt;=(S$112-$A161)*12,0,MOD(Inputs!$E$8,12)/12))))</f>
        <v>0</v>
      </c>
      <c r="T161" s="158">
        <f ca="1">IF($A161&gt;T$112,0,IF($A161=T$112,OFFSET(Inputs!$B$30,0,T$112-1),OFFSET(Inputs!$B$30,0,$A161-1)*IF((T$112-$A161+1)*12-Inputs!$E$8&lt;=0,1,IF(Inputs!$E$8&lt;=(T$112-$A161)*12,0,MOD(Inputs!$E$8,12)/12))))</f>
        <v>0</v>
      </c>
      <c r="U161" s="158">
        <f ca="1">IF($A161&gt;U$112,0,IF($A161=U$112,OFFSET(Inputs!$B$30,0,U$112-1),OFFSET(Inputs!$B$30,0,$A161-1)*IF((U$112-$A161+1)*12-Inputs!$E$8&lt;=0,1,IF(Inputs!$E$8&lt;=(U$112-$A161)*12,0,MOD(Inputs!$E$8,12)/12))))</f>
        <v>0</v>
      </c>
      <c r="V161" s="158">
        <f ca="1">IF($A161&gt;V$112,0,IF($A161=V$112,OFFSET(Inputs!$B$30,0,V$112-1),OFFSET(Inputs!$B$30,0,$A161-1)*IF((V$112-$A161+1)*12-Inputs!$E$8&lt;=0,1,IF(Inputs!$E$8&lt;=(V$112-$A161)*12,0,MOD(Inputs!$E$8,12)/12))))</f>
        <v>0</v>
      </c>
      <c r="W161" s="158">
        <f ca="1">IF($A161&gt;W$112,0,IF($A161=W$112,OFFSET(Inputs!$B$30,0,W$112-1),OFFSET(Inputs!$B$30,0,$A161-1)*IF((W$112-$A161+1)*12-Inputs!$E$8&lt;=0,1,IF(Inputs!$E$8&lt;=(W$112-$A161)*12,0,MOD(Inputs!$E$8,12)/12))))</f>
        <v>0</v>
      </c>
      <c r="X161" s="158">
        <f ca="1">IF($A161&gt;X$112,0,IF($A161=X$112,OFFSET(Inputs!$B$30,0,X$112-1),OFFSET(Inputs!$B$30,0,$A161-1)*IF((X$112-$A161+1)*12-Inputs!$E$8&lt;=0,1,IF(Inputs!$E$8&lt;=(X$112-$A161)*12,0,MOD(Inputs!$E$8,12)/12))))</f>
        <v>0</v>
      </c>
      <c r="Y161" s="158">
        <f ca="1">IF($A161&gt;Y$112,0,IF($A161=Y$112,OFFSET(Inputs!$B$30,0,Y$112-1),OFFSET(Inputs!$B$30,0,$A161-1)*IF((Y$112-$A161+1)*12-Inputs!$E$8&lt;=0,1,IF(Inputs!$E$8&lt;=(Y$112-$A161)*12,0,MOD(Inputs!$E$8,12)/12))))</f>
        <v>0</v>
      </c>
      <c r="Z161" s="158">
        <f ca="1">IF($A161&gt;Z$112,0,IF($A161=Z$112,OFFSET(Inputs!$B$30,0,Z$112-1),OFFSET(Inputs!$B$30,0,$A161-1)*IF((Z$112-$A161+1)*12-Inputs!$E$8&lt;=0,1,IF(Inputs!$E$8&lt;=(Z$112-$A161)*12,0,MOD(Inputs!$E$8,12)/12))))</f>
        <v>0</v>
      </c>
      <c r="AA161" s="158">
        <f ca="1">IF($A161&gt;AA$112,0,IF($A161=AA$112,OFFSET(Inputs!$B$30,0,AA$112-1),OFFSET(Inputs!$B$30,0,$A161-1)*IF((AA$112-$A161+1)*12-Inputs!$E$8&lt;=0,1,IF(Inputs!$E$8&lt;=(AA$112-$A161)*12,0,MOD(Inputs!$E$8,12)/12))))</f>
        <v>0</v>
      </c>
      <c r="AB161" s="158">
        <f ca="1">IF($A161&gt;AB$112,0,IF($A161=AB$112,OFFSET(Inputs!$B$30,0,AB$112-1),OFFSET(Inputs!$B$30,0,$A161-1)*IF((AB$112-$A161+1)*12-Inputs!$E$8&lt;=0,1,IF(Inputs!$E$8&lt;=(AB$112-$A161)*12,0,MOD(Inputs!$E$8,12)/12))))</f>
        <v>0</v>
      </c>
      <c r="AC161" s="158">
        <f ca="1">IF($A161&gt;AC$112,0,IF($A161=AC$112,OFFSET(Inputs!$B$30,0,AC$112-1),OFFSET(Inputs!$B$30,0,$A161-1)*IF((AC$112-$A161+1)*12-Inputs!$E$8&lt;=0,1,IF(Inputs!$E$8&lt;=(AC$112-$A161)*12,0,MOD(Inputs!$E$8,12)/12))))</f>
        <v>0</v>
      </c>
      <c r="AD161" s="158">
        <f ca="1">IF($A161&gt;AD$112,0,IF($A161=AD$112,OFFSET(Inputs!$B$30,0,AD$112-1),OFFSET(Inputs!$B$30,0,$A161-1)*IF((AD$112-$A161+1)*12-Inputs!$E$8&lt;=0,1,IF(Inputs!$E$8&lt;=(AD$112-$A161)*12,0,MOD(Inputs!$E$8,12)/12))))</f>
        <v>0</v>
      </c>
      <c r="AE161" s="158">
        <f ca="1">IF($A161&gt;AE$112,0,IF($A161=AE$112,OFFSET(Inputs!$B$30,0,AE$112-1),OFFSET(Inputs!$B$30,0,$A161-1)*IF((AE$112-$A161+1)*12-Inputs!$E$8&lt;=0,1,IF(Inputs!$E$8&lt;=(AE$112-$A161)*12,0,MOD(Inputs!$E$8,12)/12))))</f>
        <v>0</v>
      </c>
      <c r="AF161" s="158">
        <f ca="1">IF($A161&gt;AF$112,0,IF($A161=AF$112,OFFSET(Inputs!$B$30,0,AF$112-1),OFFSET(Inputs!$B$30,0,$A161-1)*IF((AF$112-$A161+1)*12-Inputs!$E$8&lt;=0,1,IF(Inputs!$E$8&lt;=(AF$112-$A161)*12,0,MOD(Inputs!$E$8,12)/12))))</f>
        <v>0</v>
      </c>
      <c r="AG161" s="158">
        <f ca="1">IF($A161&gt;AG$112,0,IF($A161=AG$112,OFFSET(Inputs!$B$30,0,AG$112-1),OFFSET(Inputs!$B$30,0,$A161-1)*IF((AG$112-$A161+1)*12-Inputs!$E$8&lt;=0,1,IF(Inputs!$E$8&lt;=(AG$112-$A161)*12,0,MOD(Inputs!$E$8,12)/12))))</f>
        <v>0</v>
      </c>
      <c r="AH161" s="158">
        <f ca="1">IF($A161&gt;AH$112,0,IF($A161=AH$112,OFFSET(Inputs!$B$30,0,AH$112-1),OFFSET(Inputs!$B$30,0,$A161-1)*IF((AH$112-$A161+1)*12-Inputs!$E$8&lt;=0,1,IF(Inputs!$E$8&lt;=(AH$112-$A161)*12,0,MOD(Inputs!$E$8,12)/12))))</f>
        <v>0</v>
      </c>
      <c r="AI161" s="158">
        <f ca="1">IF($A161&gt;AI$112,0,IF($A161=AI$112,OFFSET(Inputs!$B$30,0,AI$112-1),OFFSET(Inputs!$B$30,0,$A161-1)*IF((AI$112-$A161+1)*12-Inputs!$E$8&lt;=0,1,IF(Inputs!$E$8&lt;=(AI$112-$A161)*12,0,MOD(Inputs!$E$8,12)/12))))</f>
        <v>0</v>
      </c>
      <c r="AJ161" s="158">
        <f ca="1">IF($A161&gt;AJ$112,0,IF($A161=AJ$112,OFFSET(Inputs!$B$30,0,AJ$112-1),OFFSET(Inputs!$B$30,0,$A161-1)*IF((AJ$112-$A161+1)*12-Inputs!$E$8&lt;=0,1,IF(Inputs!$E$8&lt;=(AJ$112-$A161)*12,0,MOD(Inputs!$E$8,12)/12))))</f>
        <v>0</v>
      </c>
      <c r="AK161" s="158">
        <f ca="1">IF($A161&gt;AK$112,0,IF($A161=AK$112,OFFSET(Inputs!$B$30,0,AK$112-1),OFFSET(Inputs!$B$30,0,$A161-1)*IF((AK$112-$A161+1)*12-Inputs!$E$8&lt;=0,1,IF(Inputs!$E$8&lt;=(AK$112-$A161)*12,0,MOD(Inputs!$E$8,12)/12))))</f>
        <v>0</v>
      </c>
      <c r="AL161" s="158">
        <f ca="1">IF($A161&gt;AL$112,0,IF($A161=AL$112,OFFSET(Inputs!$B$30,0,AL$112-1),OFFSET(Inputs!$B$30,0,$A161-1)*IF((AL$112-$A161+1)*12-Inputs!$E$8&lt;=0,1,IF(Inputs!$E$8&lt;=(AL$112-$A161)*12,0,MOD(Inputs!$E$8,12)/12))))</f>
        <v>0</v>
      </c>
      <c r="AM161" s="158">
        <f ca="1">IF($A161&gt;AM$112,0,IF($A161=AM$112,OFFSET(Inputs!$B$30,0,AM$112-1),OFFSET(Inputs!$B$30,0,$A161-1)*IF((AM$112-$A161+1)*12-Inputs!$E$8&lt;=0,1,IF(Inputs!$E$8&lt;=(AM$112-$A161)*12,0,MOD(Inputs!$E$8,12)/12))))</f>
        <v>0</v>
      </c>
      <c r="AN161" s="158">
        <f ca="1">IF($A161&gt;AN$112,0,IF($A161=AN$112,OFFSET(Inputs!$B$30,0,AN$112-1),OFFSET(Inputs!$B$30,0,$A161-1)*IF((AN$112-$A161+1)*12-Inputs!$E$8&lt;=0,1,IF(Inputs!$E$8&lt;=(AN$112-$A161)*12,0,MOD(Inputs!$E$8,12)/12))))</f>
        <v>0</v>
      </c>
      <c r="AO161" s="158">
        <f ca="1">IF($A161&gt;AO$112,0,IF($A161=AO$112,OFFSET(Inputs!$B$30,0,AO$112-1),OFFSET(Inputs!$B$30,0,$A161-1)*IF((AO$112-$A161+1)*12-Inputs!$E$8&lt;=0,1,IF(Inputs!$E$8&lt;=(AO$112-$A161)*12,0,MOD(Inputs!$E$8,12)/12))))</f>
        <v>0</v>
      </c>
      <c r="AP161" s="158">
        <f ca="1">IF($A161&gt;AP$112,0,IF($A161=AP$112,OFFSET(Inputs!$B$30,0,AP$112-1),OFFSET(Inputs!$B$30,0,$A161-1)*IF((AP$112-$A161+1)*12-Inputs!$E$8&lt;=0,1,IF(Inputs!$E$8&lt;=(AP$112-$A161)*12,0,MOD(Inputs!$E$8,12)/12))))</f>
        <v>0</v>
      </c>
      <c r="AQ161" s="158">
        <f ca="1">IF($A161&gt;AQ$112,0,IF($A161=AQ$112,OFFSET(Inputs!$B$30,0,AQ$112-1),OFFSET(Inputs!$B$30,0,$A161-1)*IF((AQ$112-$A161+1)*12-Inputs!$E$8&lt;=0,1,IF(Inputs!$E$8&lt;=(AQ$112-$A161)*12,0,MOD(Inputs!$E$8,12)/12))))</f>
        <v>0</v>
      </c>
      <c r="AR161" s="158">
        <f ca="1">IF($A161&gt;AR$112,0,IF($A161=AR$112,OFFSET(Inputs!$B$30,0,AR$112-1),OFFSET(Inputs!$B$30,0,$A161-1)*IF((AR$112-$A161+1)*12-Inputs!$E$8&lt;=0,1,IF(Inputs!$E$8&lt;=(AR$112-$A161)*12,0,MOD(Inputs!$E$8,12)/12))))</f>
        <v>0</v>
      </c>
      <c r="AS161" s="158">
        <f ca="1">IF($A161&gt;AS$112,0,IF($A161=AS$112,OFFSET(Inputs!$B$30,0,AS$112-1),OFFSET(Inputs!$B$30,0,$A161-1)*IF((AS$112-$A161+1)*12-Inputs!$E$8&lt;=0,1,IF(Inputs!$E$8&lt;=(AS$112-$A161)*12,0,MOD(Inputs!$E$8,12)/12))))</f>
        <v>0</v>
      </c>
      <c r="AT161" s="158">
        <f ca="1">IF($A161&gt;AT$112,0,IF($A161=AT$112,OFFSET(Inputs!$B$30,0,AT$112-1),OFFSET(Inputs!$B$30,0,$A161-1)*IF((AT$112-$A161+1)*12-Inputs!$E$8&lt;=0,1,IF(Inputs!$E$8&lt;=(AT$112-$A161)*12,0,MOD(Inputs!$E$8,12)/12))))</f>
        <v>0</v>
      </c>
      <c r="AU161" s="158">
        <f ca="1">IF($A161&gt;AU$112,0,IF($A161=AU$112,OFFSET(Inputs!$B$30,0,AU$112-1),OFFSET(Inputs!$B$30,0,$A161-1)*IF((AU$112-$A161+1)*12-Inputs!$E$8&lt;=0,1,IF(Inputs!$E$8&lt;=(AU$112-$A161)*12,0,MOD(Inputs!$E$8,12)/12))))</f>
        <v>0</v>
      </c>
      <c r="AV161" s="158">
        <f ca="1">IF($A161&gt;AV$112,0,IF($A161=AV$112,OFFSET(Inputs!$B$30,0,AV$112-1),OFFSET(Inputs!$B$30,0,$A161-1)*IF((AV$112-$A161+1)*12-Inputs!$E$8&lt;=0,1,IF(Inputs!$E$8&lt;=(AV$112-$A161)*12,0,MOD(Inputs!$E$8,12)/12))))</f>
        <v>0</v>
      </c>
      <c r="AW161" s="158">
        <f ca="1">IF($A161&gt;AW$112,0,IF($A161=AW$112,OFFSET(Inputs!$B$30,0,AW$112-1),OFFSET(Inputs!$B$30,0,$A161-1)*IF((AW$112-$A161+1)*12-Inputs!$E$8&lt;=0,1,IF(Inputs!$E$8&lt;=(AW$112-$A161)*12,0,MOD(Inputs!$E$8,12)/12))))</f>
        <v>0</v>
      </c>
      <c r="AX161" s="158">
        <f ca="1">IF($A161&gt;AX$112,0,IF($A161=AX$112,OFFSET(Inputs!$B$30,0,AX$112-1),OFFSET(Inputs!$B$30,0,$A161-1)*IF((AX$112-$A161+1)*12-Inputs!$E$8&lt;=0,1,IF(Inputs!$E$8&lt;=(AX$112-$A161)*12,0,MOD(Inputs!$E$8,12)/12))))</f>
        <v>0</v>
      </c>
      <c r="AY161" s="158">
        <f ca="1">IF($A161&gt;AY$112,0,IF($A161=AY$112,OFFSET(Inputs!$B$30,0,AY$112-1),OFFSET(Inputs!$B$30,0,$A161-1)*IF((AY$112-$A161+1)*12-Inputs!$E$8&lt;=0,1,IF(Inputs!$E$8&lt;=(AY$112-$A161)*12,0,MOD(Inputs!$E$8,12)/12))))</f>
        <v>0</v>
      </c>
      <c r="AZ161" s="139"/>
      <c r="BA161" s="139"/>
    </row>
    <row r="162" spans="1:53" s="286" customFormat="1" outlineLevel="1">
      <c r="A162" s="886">
        <v>50</v>
      </c>
      <c r="B162" s="158">
        <f ca="1">IF($A162&gt;B$112,0,IF($A162=B$112,OFFSET(Inputs!$B$30,0,B$112-1),OFFSET(Inputs!$B$30,0,$A162-1)*IF((B$112-$A162+1)*12-Inputs!$E$8&lt;=0,1,IF(Inputs!$E$8&lt;=(B$112-$A162)*12,0,MOD(Inputs!$E$8,12)/12))))</f>
        <v>0</v>
      </c>
      <c r="C162" s="158">
        <f ca="1">IF($A162&gt;C$112,0,IF($A162=C$112,OFFSET(Inputs!$B$30,0,C$112-1),OFFSET(Inputs!$B$30,0,$A162-1)*IF((C$112-$A162+1)*12-Inputs!$E$8&lt;=0,1,IF(Inputs!$E$8&lt;=(C$112-$A162)*12,0,MOD(Inputs!$E$8,12)/12))))</f>
        <v>0</v>
      </c>
      <c r="D162" s="158">
        <f ca="1">IF($A162&gt;D$112,0,IF($A162=D$112,OFFSET(Inputs!$B$30,0,D$112-1),OFFSET(Inputs!$B$30,0,$A162-1)*IF((D$112-$A162+1)*12-Inputs!$E$8&lt;=0,1,IF(Inputs!$E$8&lt;=(D$112-$A162)*12,0,MOD(Inputs!$E$8,12)/12))))</f>
        <v>0</v>
      </c>
      <c r="E162" s="158">
        <f ca="1">IF($A162&gt;E$112,0,IF($A162=E$112,OFFSET(Inputs!$B$30,0,E$112-1),OFFSET(Inputs!$B$30,0,$A162-1)*IF((E$112-$A162+1)*12-Inputs!$E$8&lt;=0,1,IF(Inputs!$E$8&lt;=(E$112-$A162)*12,0,MOD(Inputs!$E$8,12)/12))))</f>
        <v>0</v>
      </c>
      <c r="F162" s="158">
        <f ca="1">IF($A162&gt;F$112,0,IF($A162=F$112,OFFSET(Inputs!$B$30,0,F$112-1),OFFSET(Inputs!$B$30,0,$A162-1)*IF((F$112-$A162+1)*12-Inputs!$E$8&lt;=0,1,IF(Inputs!$E$8&lt;=(F$112-$A162)*12,0,MOD(Inputs!$E$8,12)/12))))</f>
        <v>0</v>
      </c>
      <c r="G162" s="158">
        <f ca="1">IF($A162&gt;G$112,0,IF($A162=G$112,OFFSET(Inputs!$B$30,0,G$112-1),OFFSET(Inputs!$B$30,0,$A162-1)*IF((G$112-$A162+1)*12-Inputs!$E$8&lt;=0,1,IF(Inputs!$E$8&lt;=(G$112-$A162)*12,0,MOD(Inputs!$E$8,12)/12))))</f>
        <v>0</v>
      </c>
      <c r="H162" s="158">
        <f ca="1">IF($A162&gt;H$112,0,IF($A162=H$112,OFFSET(Inputs!$B$30,0,H$112-1),OFFSET(Inputs!$B$30,0,$A162-1)*IF((H$112-$A162+1)*12-Inputs!$E$8&lt;=0,1,IF(Inputs!$E$8&lt;=(H$112-$A162)*12,0,MOD(Inputs!$E$8,12)/12))))</f>
        <v>0</v>
      </c>
      <c r="I162" s="158">
        <f ca="1">IF($A162&gt;I$112,0,IF($A162=I$112,OFFSET(Inputs!$B$30,0,I$112-1),OFFSET(Inputs!$B$30,0,$A162-1)*IF((I$112-$A162+1)*12-Inputs!$E$8&lt;=0,1,IF(Inputs!$E$8&lt;=(I$112-$A162)*12,0,MOD(Inputs!$E$8,12)/12))))</f>
        <v>0</v>
      </c>
      <c r="J162" s="158">
        <f ca="1">IF($A162&gt;J$112,0,IF($A162=J$112,OFFSET(Inputs!$B$30,0,J$112-1),OFFSET(Inputs!$B$30,0,$A162-1)*IF((J$112-$A162+1)*12-Inputs!$E$8&lt;=0,1,IF(Inputs!$E$8&lt;=(J$112-$A162)*12,0,MOD(Inputs!$E$8,12)/12))))</f>
        <v>0</v>
      </c>
      <c r="K162" s="158">
        <f ca="1">IF($A162&gt;K$112,0,IF($A162=K$112,OFFSET(Inputs!$B$30,0,K$112-1),OFFSET(Inputs!$B$30,0,$A162-1)*IF((K$112-$A162+1)*12-Inputs!$E$8&lt;=0,1,IF(Inputs!$E$8&lt;=(K$112-$A162)*12,0,MOD(Inputs!$E$8,12)/12))))</f>
        <v>0</v>
      </c>
      <c r="L162" s="158">
        <f ca="1">IF($A162&gt;L$112,0,IF($A162=L$112,OFFSET(Inputs!$B$30,0,L$112-1),OFFSET(Inputs!$B$30,0,$A162-1)*IF((L$112-$A162+1)*12-Inputs!$E$8&lt;=0,1,IF(Inputs!$E$8&lt;=(L$112-$A162)*12,0,MOD(Inputs!$E$8,12)/12))))</f>
        <v>0</v>
      </c>
      <c r="M162" s="158">
        <f ca="1">IF($A162&gt;M$112,0,IF($A162=M$112,OFFSET(Inputs!$B$30,0,M$112-1),OFFSET(Inputs!$B$30,0,$A162-1)*IF((M$112-$A162+1)*12-Inputs!$E$8&lt;=0,1,IF(Inputs!$E$8&lt;=(M$112-$A162)*12,0,MOD(Inputs!$E$8,12)/12))))</f>
        <v>0</v>
      </c>
      <c r="N162" s="158">
        <f ca="1">IF($A162&gt;N$112,0,IF($A162=N$112,OFFSET(Inputs!$B$30,0,N$112-1),OFFSET(Inputs!$B$30,0,$A162-1)*IF((N$112-$A162+1)*12-Inputs!$E$8&lt;=0,1,IF(Inputs!$E$8&lt;=(N$112-$A162)*12,0,MOD(Inputs!$E$8,12)/12))))</f>
        <v>0</v>
      </c>
      <c r="O162" s="158">
        <f ca="1">IF($A162&gt;O$112,0,IF($A162=O$112,OFFSET(Inputs!$B$30,0,O$112-1),OFFSET(Inputs!$B$30,0,$A162-1)*IF((O$112-$A162+1)*12-Inputs!$E$8&lt;=0,1,IF(Inputs!$E$8&lt;=(O$112-$A162)*12,0,MOD(Inputs!$E$8,12)/12))))</f>
        <v>0</v>
      </c>
      <c r="P162" s="158">
        <f ca="1">IF($A162&gt;P$112,0,IF($A162=P$112,OFFSET(Inputs!$B$30,0,P$112-1),OFFSET(Inputs!$B$30,0,$A162-1)*IF((P$112-$A162+1)*12-Inputs!$E$8&lt;=0,1,IF(Inputs!$E$8&lt;=(P$112-$A162)*12,0,MOD(Inputs!$E$8,12)/12))))</f>
        <v>0</v>
      </c>
      <c r="Q162" s="158">
        <f ca="1">IF($A162&gt;Q$112,0,IF($A162=Q$112,OFFSET(Inputs!$B$30,0,Q$112-1),OFFSET(Inputs!$B$30,0,$A162-1)*IF((Q$112-$A162+1)*12-Inputs!$E$8&lt;=0,1,IF(Inputs!$E$8&lt;=(Q$112-$A162)*12,0,MOD(Inputs!$E$8,12)/12))))</f>
        <v>0</v>
      </c>
      <c r="R162" s="158">
        <f ca="1">IF($A162&gt;R$112,0,IF($A162=R$112,OFFSET(Inputs!$B$30,0,R$112-1),OFFSET(Inputs!$B$30,0,$A162-1)*IF((R$112-$A162+1)*12-Inputs!$E$8&lt;=0,1,IF(Inputs!$E$8&lt;=(R$112-$A162)*12,0,MOD(Inputs!$E$8,12)/12))))</f>
        <v>0</v>
      </c>
      <c r="S162" s="158">
        <f ca="1">IF($A162&gt;S$112,0,IF($A162=S$112,OFFSET(Inputs!$B$30,0,S$112-1),OFFSET(Inputs!$B$30,0,$A162-1)*IF((S$112-$A162+1)*12-Inputs!$E$8&lt;=0,1,IF(Inputs!$E$8&lt;=(S$112-$A162)*12,0,MOD(Inputs!$E$8,12)/12))))</f>
        <v>0</v>
      </c>
      <c r="T162" s="158">
        <f ca="1">IF($A162&gt;T$112,0,IF($A162=T$112,OFFSET(Inputs!$B$30,0,T$112-1),OFFSET(Inputs!$B$30,0,$A162-1)*IF((T$112-$A162+1)*12-Inputs!$E$8&lt;=0,1,IF(Inputs!$E$8&lt;=(T$112-$A162)*12,0,MOD(Inputs!$E$8,12)/12))))</f>
        <v>0</v>
      </c>
      <c r="U162" s="158">
        <f ca="1">IF($A162&gt;U$112,0,IF($A162=U$112,OFFSET(Inputs!$B$30,0,U$112-1),OFFSET(Inputs!$B$30,0,$A162-1)*IF((U$112-$A162+1)*12-Inputs!$E$8&lt;=0,1,IF(Inputs!$E$8&lt;=(U$112-$A162)*12,0,MOD(Inputs!$E$8,12)/12))))</f>
        <v>0</v>
      </c>
      <c r="V162" s="158">
        <f ca="1">IF($A162&gt;V$112,0,IF($A162=V$112,OFFSET(Inputs!$B$30,0,V$112-1),OFFSET(Inputs!$B$30,0,$A162-1)*IF((V$112-$A162+1)*12-Inputs!$E$8&lt;=0,1,IF(Inputs!$E$8&lt;=(V$112-$A162)*12,0,MOD(Inputs!$E$8,12)/12))))</f>
        <v>0</v>
      </c>
      <c r="W162" s="158">
        <f ca="1">IF($A162&gt;W$112,0,IF($A162=W$112,OFFSET(Inputs!$B$30,0,W$112-1),OFFSET(Inputs!$B$30,0,$A162-1)*IF((W$112-$A162+1)*12-Inputs!$E$8&lt;=0,1,IF(Inputs!$E$8&lt;=(W$112-$A162)*12,0,MOD(Inputs!$E$8,12)/12))))</f>
        <v>0</v>
      </c>
      <c r="X162" s="158">
        <f ca="1">IF($A162&gt;X$112,0,IF($A162=X$112,OFFSET(Inputs!$B$30,0,X$112-1),OFFSET(Inputs!$B$30,0,$A162-1)*IF((X$112-$A162+1)*12-Inputs!$E$8&lt;=0,1,IF(Inputs!$E$8&lt;=(X$112-$A162)*12,0,MOD(Inputs!$E$8,12)/12))))</f>
        <v>0</v>
      </c>
      <c r="Y162" s="158">
        <f ca="1">IF($A162&gt;Y$112,0,IF($A162=Y$112,OFFSET(Inputs!$B$30,0,Y$112-1),OFFSET(Inputs!$B$30,0,$A162-1)*IF((Y$112-$A162+1)*12-Inputs!$E$8&lt;=0,1,IF(Inputs!$E$8&lt;=(Y$112-$A162)*12,0,MOD(Inputs!$E$8,12)/12))))</f>
        <v>0</v>
      </c>
      <c r="Z162" s="158">
        <f ca="1">IF($A162&gt;Z$112,0,IF($A162=Z$112,OFFSET(Inputs!$B$30,0,Z$112-1),OFFSET(Inputs!$B$30,0,$A162-1)*IF((Z$112-$A162+1)*12-Inputs!$E$8&lt;=0,1,IF(Inputs!$E$8&lt;=(Z$112-$A162)*12,0,MOD(Inputs!$E$8,12)/12))))</f>
        <v>0</v>
      </c>
      <c r="AA162" s="158">
        <f ca="1">IF($A162&gt;AA$112,0,IF($A162=AA$112,OFFSET(Inputs!$B$30,0,AA$112-1),OFFSET(Inputs!$B$30,0,$A162-1)*IF((AA$112-$A162+1)*12-Inputs!$E$8&lt;=0,1,IF(Inputs!$E$8&lt;=(AA$112-$A162)*12,0,MOD(Inputs!$E$8,12)/12))))</f>
        <v>0</v>
      </c>
      <c r="AB162" s="158">
        <f ca="1">IF($A162&gt;AB$112,0,IF($A162=AB$112,OFFSET(Inputs!$B$30,0,AB$112-1),OFFSET(Inputs!$B$30,0,$A162-1)*IF((AB$112-$A162+1)*12-Inputs!$E$8&lt;=0,1,IF(Inputs!$E$8&lt;=(AB$112-$A162)*12,0,MOD(Inputs!$E$8,12)/12))))</f>
        <v>0</v>
      </c>
      <c r="AC162" s="158">
        <f ca="1">IF($A162&gt;AC$112,0,IF($A162=AC$112,OFFSET(Inputs!$B$30,0,AC$112-1),OFFSET(Inputs!$B$30,0,$A162-1)*IF((AC$112-$A162+1)*12-Inputs!$E$8&lt;=0,1,IF(Inputs!$E$8&lt;=(AC$112-$A162)*12,0,MOD(Inputs!$E$8,12)/12))))</f>
        <v>0</v>
      </c>
      <c r="AD162" s="158">
        <f ca="1">IF($A162&gt;AD$112,0,IF($A162=AD$112,OFFSET(Inputs!$B$30,0,AD$112-1),OFFSET(Inputs!$B$30,0,$A162-1)*IF((AD$112-$A162+1)*12-Inputs!$E$8&lt;=0,1,IF(Inputs!$E$8&lt;=(AD$112-$A162)*12,0,MOD(Inputs!$E$8,12)/12))))</f>
        <v>0</v>
      </c>
      <c r="AE162" s="158">
        <f ca="1">IF($A162&gt;AE$112,0,IF($A162=AE$112,OFFSET(Inputs!$B$30,0,AE$112-1),OFFSET(Inputs!$B$30,0,$A162-1)*IF((AE$112-$A162+1)*12-Inputs!$E$8&lt;=0,1,IF(Inputs!$E$8&lt;=(AE$112-$A162)*12,0,MOD(Inputs!$E$8,12)/12))))</f>
        <v>0</v>
      </c>
      <c r="AF162" s="158">
        <f ca="1">IF($A162&gt;AF$112,0,IF($A162=AF$112,OFFSET(Inputs!$B$30,0,AF$112-1),OFFSET(Inputs!$B$30,0,$A162-1)*IF((AF$112-$A162+1)*12-Inputs!$E$8&lt;=0,1,IF(Inputs!$E$8&lt;=(AF$112-$A162)*12,0,MOD(Inputs!$E$8,12)/12))))</f>
        <v>0</v>
      </c>
      <c r="AG162" s="158">
        <f ca="1">IF($A162&gt;AG$112,0,IF($A162=AG$112,OFFSET(Inputs!$B$30,0,AG$112-1),OFFSET(Inputs!$B$30,0,$A162-1)*IF((AG$112-$A162+1)*12-Inputs!$E$8&lt;=0,1,IF(Inputs!$E$8&lt;=(AG$112-$A162)*12,0,MOD(Inputs!$E$8,12)/12))))</f>
        <v>0</v>
      </c>
      <c r="AH162" s="158">
        <f ca="1">IF($A162&gt;AH$112,0,IF($A162=AH$112,OFFSET(Inputs!$B$30,0,AH$112-1),OFFSET(Inputs!$B$30,0,$A162-1)*IF((AH$112-$A162+1)*12-Inputs!$E$8&lt;=0,1,IF(Inputs!$E$8&lt;=(AH$112-$A162)*12,0,MOD(Inputs!$E$8,12)/12))))</f>
        <v>0</v>
      </c>
      <c r="AI162" s="158">
        <f ca="1">IF($A162&gt;AI$112,0,IF($A162=AI$112,OFFSET(Inputs!$B$30,0,AI$112-1),OFFSET(Inputs!$B$30,0,$A162-1)*IF((AI$112-$A162+1)*12-Inputs!$E$8&lt;=0,1,IF(Inputs!$E$8&lt;=(AI$112-$A162)*12,0,MOD(Inputs!$E$8,12)/12))))</f>
        <v>0</v>
      </c>
      <c r="AJ162" s="158">
        <f ca="1">IF($A162&gt;AJ$112,0,IF($A162=AJ$112,OFFSET(Inputs!$B$30,0,AJ$112-1),OFFSET(Inputs!$B$30,0,$A162-1)*IF((AJ$112-$A162+1)*12-Inputs!$E$8&lt;=0,1,IF(Inputs!$E$8&lt;=(AJ$112-$A162)*12,0,MOD(Inputs!$E$8,12)/12))))</f>
        <v>0</v>
      </c>
      <c r="AK162" s="158">
        <f ca="1">IF($A162&gt;AK$112,0,IF($A162=AK$112,OFFSET(Inputs!$B$30,0,AK$112-1),OFFSET(Inputs!$B$30,0,$A162-1)*IF((AK$112-$A162+1)*12-Inputs!$E$8&lt;=0,1,IF(Inputs!$E$8&lt;=(AK$112-$A162)*12,0,MOD(Inputs!$E$8,12)/12))))</f>
        <v>0</v>
      </c>
      <c r="AL162" s="158">
        <f ca="1">IF($A162&gt;AL$112,0,IF($A162=AL$112,OFFSET(Inputs!$B$30,0,AL$112-1),OFFSET(Inputs!$B$30,0,$A162-1)*IF((AL$112-$A162+1)*12-Inputs!$E$8&lt;=0,1,IF(Inputs!$E$8&lt;=(AL$112-$A162)*12,0,MOD(Inputs!$E$8,12)/12))))</f>
        <v>0</v>
      </c>
      <c r="AM162" s="158">
        <f ca="1">IF($A162&gt;AM$112,0,IF($A162=AM$112,OFFSET(Inputs!$B$30,0,AM$112-1),OFFSET(Inputs!$B$30,0,$A162-1)*IF((AM$112-$A162+1)*12-Inputs!$E$8&lt;=0,1,IF(Inputs!$E$8&lt;=(AM$112-$A162)*12,0,MOD(Inputs!$E$8,12)/12))))</f>
        <v>0</v>
      </c>
      <c r="AN162" s="158">
        <f ca="1">IF($A162&gt;AN$112,0,IF($A162=AN$112,OFFSET(Inputs!$B$30,0,AN$112-1),OFFSET(Inputs!$B$30,0,$A162-1)*IF((AN$112-$A162+1)*12-Inputs!$E$8&lt;=0,1,IF(Inputs!$E$8&lt;=(AN$112-$A162)*12,0,MOD(Inputs!$E$8,12)/12))))</f>
        <v>0</v>
      </c>
      <c r="AO162" s="158">
        <f ca="1">IF($A162&gt;AO$112,0,IF($A162=AO$112,OFFSET(Inputs!$B$30,0,AO$112-1),OFFSET(Inputs!$B$30,0,$A162-1)*IF((AO$112-$A162+1)*12-Inputs!$E$8&lt;=0,1,IF(Inputs!$E$8&lt;=(AO$112-$A162)*12,0,MOD(Inputs!$E$8,12)/12))))</f>
        <v>0</v>
      </c>
      <c r="AP162" s="158">
        <f ca="1">IF($A162&gt;AP$112,0,IF($A162=AP$112,OFFSET(Inputs!$B$30,0,AP$112-1),OFFSET(Inputs!$B$30,0,$A162-1)*IF((AP$112-$A162+1)*12-Inputs!$E$8&lt;=0,1,IF(Inputs!$E$8&lt;=(AP$112-$A162)*12,0,MOD(Inputs!$E$8,12)/12))))</f>
        <v>0</v>
      </c>
      <c r="AQ162" s="158">
        <f ca="1">IF($A162&gt;AQ$112,0,IF($A162=AQ$112,OFFSET(Inputs!$B$30,0,AQ$112-1),OFFSET(Inputs!$B$30,0,$A162-1)*IF((AQ$112-$A162+1)*12-Inputs!$E$8&lt;=0,1,IF(Inputs!$E$8&lt;=(AQ$112-$A162)*12,0,MOD(Inputs!$E$8,12)/12))))</f>
        <v>0</v>
      </c>
      <c r="AR162" s="158">
        <f ca="1">IF($A162&gt;AR$112,0,IF($A162=AR$112,OFFSET(Inputs!$B$30,0,AR$112-1),OFFSET(Inputs!$B$30,0,$A162-1)*IF((AR$112-$A162+1)*12-Inputs!$E$8&lt;=0,1,IF(Inputs!$E$8&lt;=(AR$112-$A162)*12,0,MOD(Inputs!$E$8,12)/12))))</f>
        <v>0</v>
      </c>
      <c r="AS162" s="158">
        <f ca="1">IF($A162&gt;AS$112,0,IF($A162=AS$112,OFFSET(Inputs!$B$30,0,AS$112-1),OFFSET(Inputs!$B$30,0,$A162-1)*IF((AS$112-$A162+1)*12-Inputs!$E$8&lt;=0,1,IF(Inputs!$E$8&lt;=(AS$112-$A162)*12,0,MOD(Inputs!$E$8,12)/12))))</f>
        <v>0</v>
      </c>
      <c r="AT162" s="158">
        <f ca="1">IF($A162&gt;AT$112,0,IF($A162=AT$112,OFFSET(Inputs!$B$30,0,AT$112-1),OFFSET(Inputs!$B$30,0,$A162-1)*IF((AT$112-$A162+1)*12-Inputs!$E$8&lt;=0,1,IF(Inputs!$E$8&lt;=(AT$112-$A162)*12,0,MOD(Inputs!$E$8,12)/12))))</f>
        <v>0</v>
      </c>
      <c r="AU162" s="158">
        <f ca="1">IF($A162&gt;AU$112,0,IF($A162=AU$112,OFFSET(Inputs!$B$30,0,AU$112-1),OFFSET(Inputs!$B$30,0,$A162-1)*IF((AU$112-$A162+1)*12-Inputs!$E$8&lt;=0,1,IF(Inputs!$E$8&lt;=(AU$112-$A162)*12,0,MOD(Inputs!$E$8,12)/12))))</f>
        <v>0</v>
      </c>
      <c r="AV162" s="158">
        <f ca="1">IF($A162&gt;AV$112,0,IF($A162=AV$112,OFFSET(Inputs!$B$30,0,AV$112-1),OFFSET(Inputs!$B$30,0,$A162-1)*IF((AV$112-$A162+1)*12-Inputs!$E$8&lt;=0,1,IF(Inputs!$E$8&lt;=(AV$112-$A162)*12,0,MOD(Inputs!$E$8,12)/12))))</f>
        <v>0</v>
      </c>
      <c r="AW162" s="158">
        <f ca="1">IF($A162&gt;AW$112,0,IF($A162=AW$112,OFFSET(Inputs!$B$30,0,AW$112-1),OFFSET(Inputs!$B$30,0,$A162-1)*IF((AW$112-$A162+1)*12-Inputs!$E$8&lt;=0,1,IF(Inputs!$E$8&lt;=(AW$112-$A162)*12,0,MOD(Inputs!$E$8,12)/12))))</f>
        <v>0</v>
      </c>
      <c r="AX162" s="158">
        <f ca="1">IF($A162&gt;AX$112,0,IF($A162=AX$112,OFFSET(Inputs!$B$30,0,AX$112-1),OFFSET(Inputs!$B$30,0,$A162-1)*IF((AX$112-$A162+1)*12-Inputs!$E$8&lt;=0,1,IF(Inputs!$E$8&lt;=(AX$112-$A162)*12,0,MOD(Inputs!$E$8,12)/12))))</f>
        <v>0</v>
      </c>
      <c r="AY162" s="158">
        <f ca="1">IF($A162&gt;AY$112,0,IF($A162=AY$112,OFFSET(Inputs!$B$30,0,AY$112-1),OFFSET(Inputs!$B$30,0,$A162-1)*IF((AY$112-$A162+1)*12-Inputs!$E$8&lt;=0,1,IF(Inputs!$E$8&lt;=(AY$112-$A162)*12,0,MOD(Inputs!$E$8,12)/12))))</f>
        <v>0</v>
      </c>
      <c r="AZ162" s="139"/>
      <c r="BA162" s="139"/>
    </row>
    <row r="167" spans="1:53" outlineLevel="1">
      <c r="A167" s="139" t="s">
        <v>733</v>
      </c>
    </row>
    <row r="168" spans="1:53" outlineLevel="1">
      <c r="A168" s="151" t="s">
        <v>713</v>
      </c>
    </row>
    <row r="169" spans="1:53" outlineLevel="1">
      <c r="B169" s="139">
        <v>1</v>
      </c>
      <c r="C169" s="139">
        <f>B169+1</f>
        <v>2</v>
      </c>
      <c r="D169" s="139">
        <f t="shared" ref="D169:AX169" si="69">C169+1</f>
        <v>3</v>
      </c>
      <c r="E169" s="139">
        <f t="shared" si="69"/>
        <v>4</v>
      </c>
      <c r="F169" s="139">
        <f t="shared" si="69"/>
        <v>5</v>
      </c>
      <c r="G169" s="139">
        <f t="shared" si="69"/>
        <v>6</v>
      </c>
      <c r="H169" s="139">
        <f t="shared" si="69"/>
        <v>7</v>
      </c>
      <c r="I169" s="139">
        <f t="shared" si="69"/>
        <v>8</v>
      </c>
      <c r="J169" s="139">
        <f t="shared" si="69"/>
        <v>9</v>
      </c>
      <c r="K169" s="139">
        <f t="shared" si="69"/>
        <v>10</v>
      </c>
      <c r="L169" s="139">
        <f t="shared" si="69"/>
        <v>11</v>
      </c>
      <c r="M169" s="139">
        <f t="shared" si="69"/>
        <v>12</v>
      </c>
      <c r="N169" s="139">
        <f t="shared" si="69"/>
        <v>13</v>
      </c>
      <c r="O169" s="139">
        <f t="shared" si="69"/>
        <v>14</v>
      </c>
      <c r="P169" s="139">
        <f t="shared" si="69"/>
        <v>15</v>
      </c>
      <c r="Q169" s="139">
        <f t="shared" si="69"/>
        <v>16</v>
      </c>
      <c r="R169" s="139">
        <f t="shared" si="69"/>
        <v>17</v>
      </c>
      <c r="S169" s="139">
        <f t="shared" si="69"/>
        <v>18</v>
      </c>
      <c r="T169" s="139">
        <f t="shared" si="69"/>
        <v>19</v>
      </c>
      <c r="U169" s="139">
        <f t="shared" si="69"/>
        <v>20</v>
      </c>
      <c r="V169" s="139">
        <f t="shared" si="69"/>
        <v>21</v>
      </c>
      <c r="W169" s="139">
        <f t="shared" si="69"/>
        <v>22</v>
      </c>
      <c r="X169" s="139">
        <f t="shared" si="69"/>
        <v>23</v>
      </c>
      <c r="Y169" s="139">
        <f t="shared" si="69"/>
        <v>24</v>
      </c>
      <c r="Z169" s="139">
        <f t="shared" si="69"/>
        <v>25</v>
      </c>
      <c r="AA169" s="139">
        <f t="shared" si="69"/>
        <v>26</v>
      </c>
      <c r="AB169" s="139">
        <f t="shared" si="69"/>
        <v>27</v>
      </c>
      <c r="AC169" s="139">
        <f t="shared" si="69"/>
        <v>28</v>
      </c>
      <c r="AD169" s="139">
        <f t="shared" si="69"/>
        <v>29</v>
      </c>
      <c r="AE169" s="139">
        <f t="shared" si="69"/>
        <v>30</v>
      </c>
      <c r="AF169" s="139">
        <f t="shared" si="69"/>
        <v>31</v>
      </c>
      <c r="AG169" s="139">
        <f t="shared" si="69"/>
        <v>32</v>
      </c>
      <c r="AH169" s="139">
        <f t="shared" si="69"/>
        <v>33</v>
      </c>
      <c r="AI169" s="139">
        <f t="shared" si="69"/>
        <v>34</v>
      </c>
      <c r="AJ169" s="139">
        <f t="shared" si="69"/>
        <v>35</v>
      </c>
      <c r="AK169" s="139">
        <f t="shared" si="69"/>
        <v>36</v>
      </c>
      <c r="AL169" s="139">
        <f t="shared" si="69"/>
        <v>37</v>
      </c>
      <c r="AM169" s="139">
        <f t="shared" si="69"/>
        <v>38</v>
      </c>
      <c r="AN169" s="139">
        <f t="shared" si="69"/>
        <v>39</v>
      </c>
      <c r="AO169" s="139">
        <f t="shared" si="69"/>
        <v>40</v>
      </c>
      <c r="AP169" s="139">
        <f t="shared" si="69"/>
        <v>41</v>
      </c>
      <c r="AQ169" s="139">
        <f t="shared" si="69"/>
        <v>42</v>
      </c>
      <c r="AR169" s="139">
        <f t="shared" si="69"/>
        <v>43</v>
      </c>
      <c r="AS169" s="139">
        <f t="shared" si="69"/>
        <v>44</v>
      </c>
      <c r="AT169" s="139">
        <f t="shared" si="69"/>
        <v>45</v>
      </c>
      <c r="AU169" s="139">
        <f t="shared" si="69"/>
        <v>46</v>
      </c>
      <c r="AV169" s="139">
        <f t="shared" si="69"/>
        <v>47</v>
      </c>
      <c r="AW169" s="139">
        <f t="shared" si="69"/>
        <v>48</v>
      </c>
      <c r="AX169" s="139">
        <f t="shared" si="69"/>
        <v>49</v>
      </c>
    </row>
    <row r="170" spans="1:53" outlineLevel="1">
      <c r="A170" s="139" t="s">
        <v>714</v>
      </c>
      <c r="B170" s="139">
        <f t="array" aca="1" ref="B170:AX170" ca="1">POWER((1+OFFSET('helper calculation'!D4:$AZ$4,B14-1,0)),-B14:$AX$14-1+B14)</f>
        <v>0.99583696554494872</v>
      </c>
      <c r="C170" s="139">
        <f ca="1"/>
        <v>0.98854208905542496</v>
      </c>
      <c r="D170" s="139">
        <f ca="1"/>
        <v>0.97447815397901327</v>
      </c>
      <c r="E170" s="139">
        <f ca="1"/>
        <v>0.94652172489702391</v>
      </c>
      <c r="F170" s="139">
        <f ca="1"/>
        <v>0.9115215990172103</v>
      </c>
      <c r="G170" s="139">
        <f ca="1"/>
        <v>0.87525696191205582</v>
      </c>
      <c r="H170" s="139">
        <f ca="1"/>
        <v>0.83509257170372841</v>
      </c>
      <c r="I170" s="139">
        <f ca="1"/>
        <v>0.79244813239351586</v>
      </c>
      <c r="J170" s="139">
        <f ca="1"/>
        <v>0.74716532869880203</v>
      </c>
      <c r="K170" s="139">
        <f ca="1"/>
        <v>0.71139526704018785</v>
      </c>
      <c r="L170" s="139">
        <f ca="1"/>
        <v>0.68070147155020633</v>
      </c>
      <c r="M170" s="139">
        <f ca="1"/>
        <v>0.64751509666963514</v>
      </c>
      <c r="N170" s="139">
        <f ca="1"/>
        <v>0.61284044961488082</v>
      </c>
      <c r="O170" s="139">
        <f ca="1"/>
        <v>0.57781355725680728</v>
      </c>
      <c r="P170" s="139">
        <f ca="1"/>
        <v>0.54972271251084515</v>
      </c>
      <c r="Q170" s="139">
        <f ca="1"/>
        <v>0.52316675766721121</v>
      </c>
      <c r="R170" s="139">
        <f ca="1"/>
        <v>0.49781302863714821</v>
      </c>
      <c r="S170" s="139">
        <f ca="1"/>
        <v>0.4734875458808176</v>
      </c>
      <c r="T170" s="139">
        <f ca="1"/>
        <v>0.44999477986317338</v>
      </c>
      <c r="U170" s="139">
        <f ca="1"/>
        <v>0.42749830402809419</v>
      </c>
      <c r="V170" s="139">
        <f ca="1"/>
        <v>0.40852048588448076</v>
      </c>
      <c r="W170" s="139">
        <f ca="1"/>
        <v>0.39000928531842532</v>
      </c>
      <c r="X170" s="139">
        <f ca="1"/>
        <v>0.37199768699573049</v>
      </c>
      <c r="Y170" s="139">
        <f ca="1"/>
        <v>0.35452197170223809</v>
      </c>
      <c r="Z170" s="139">
        <f ca="1"/>
        <v>0.33761988132716392</v>
      </c>
      <c r="AA170" s="139">
        <f ca="1"/>
        <v>0.32133022869431299</v>
      </c>
      <c r="AB170" s="139">
        <f ca="1"/>
        <v>0.30569504061911101</v>
      </c>
      <c r="AC170" s="139">
        <f ca="1"/>
        <v>0.29075468267136839</v>
      </c>
      <c r="AD170" s="139">
        <f ca="1"/>
        <v>0.27654580551752894</v>
      </c>
      <c r="AE170" s="139">
        <f ca="1"/>
        <v>0.2631008351842668</v>
      </c>
      <c r="AF170" s="139">
        <f ca="1"/>
        <v>0.25164770127146707</v>
      </c>
      <c r="AG170" s="139">
        <f ca="1"/>
        <v>0.24069313771224549</v>
      </c>
      <c r="AH170" s="139">
        <f ca="1"/>
        <v>0.23021544106723255</v>
      </c>
      <c r="AI170" s="139">
        <f ca="1"/>
        <v>0.22019385267702227</v>
      </c>
      <c r="AJ170" s="139">
        <f ca="1"/>
        <v>0.21060851753462728</v>
      </c>
      <c r="AK170" s="139">
        <f ca="1"/>
        <v>0.20144044494827099</v>
      </c>
      <c r="AL170" s="139">
        <f ca="1"/>
        <v>0.19267147091658202</v>
      </c>
      <c r="AM170" s="139">
        <f ca="1"/>
        <v>0.18428422214164666</v>
      </c>
      <c r="AN170" s="139">
        <f ca="1"/>
        <v>0.17626208160862178</v>
      </c>
      <c r="AO170" s="139">
        <f ca="1"/>
        <v>0.16858915566371357</v>
      </c>
      <c r="AP170" s="139">
        <f ca="1"/>
        <v>0.16125024252529635</v>
      </c>
      <c r="AQ170" s="139">
        <f ca="1"/>
        <v>0.15423080216578475</v>
      </c>
      <c r="AR170" s="139">
        <f ca="1"/>
        <v>0.14751692750458836</v>
      </c>
      <c r="AS170" s="139">
        <f ca="1"/>
        <v>0.14109531685507623</v>
      </c>
      <c r="AT170" s="139">
        <f ca="1"/>
        <v>0.13495324757096197</v>
      </c>
      <c r="AU170" s="139">
        <f ca="1"/>
        <v>0.12907855083989711</v>
      </c>
      <c r="AV170" s="139">
        <f ca="1"/>
        <v>0.12345958757433363</v>
      </c>
      <c r="AW170" s="139">
        <f ca="1"/>
        <v>0.11808522535188931</v>
      </c>
      <c r="AX170" s="139">
        <f ca="1"/>
        <v>0.11294481635953049</v>
      </c>
    </row>
    <row r="171" spans="1:53" outlineLevel="1">
      <c r="A171" s="139" t="s">
        <v>715</v>
      </c>
      <c r="B171" s="139">
        <f t="array" ref="B171:AX171">Inputs!C62:$AY$62</f>
        <v>0</v>
      </c>
      <c r="C171" s="139">
        <v>0</v>
      </c>
      <c r="D171" s="139">
        <v>0</v>
      </c>
      <c r="E171" s="139">
        <v>0</v>
      </c>
      <c r="F171" s="139">
        <v>0</v>
      </c>
      <c r="G171" s="139">
        <v>0</v>
      </c>
      <c r="H171" s="139">
        <v>0</v>
      </c>
      <c r="I171" s="139">
        <v>0</v>
      </c>
      <c r="J171" s="139">
        <v>0</v>
      </c>
      <c r="K171" s="139">
        <v>0</v>
      </c>
      <c r="L171" s="139">
        <v>0</v>
      </c>
      <c r="M171" s="139">
        <v>0</v>
      </c>
      <c r="N171" s="139">
        <v>0</v>
      </c>
      <c r="O171" s="139">
        <v>0</v>
      </c>
      <c r="P171" s="139">
        <v>0</v>
      </c>
      <c r="Q171" s="139">
        <v>0</v>
      </c>
      <c r="R171" s="139">
        <v>0</v>
      </c>
      <c r="S171" s="139">
        <v>0</v>
      </c>
      <c r="T171" s="139">
        <v>0</v>
      </c>
      <c r="U171" s="139">
        <v>0</v>
      </c>
      <c r="V171" s="139">
        <v>0</v>
      </c>
      <c r="W171" s="139">
        <v>0</v>
      </c>
      <c r="X171" s="139">
        <v>0</v>
      </c>
      <c r="Y171" s="139">
        <v>0</v>
      </c>
      <c r="Z171" s="139">
        <v>0</v>
      </c>
      <c r="AA171" s="139">
        <v>0</v>
      </c>
      <c r="AB171" s="139">
        <v>0</v>
      </c>
      <c r="AC171" s="139">
        <v>0</v>
      </c>
      <c r="AD171" s="139">
        <v>0</v>
      </c>
      <c r="AE171" s="139">
        <v>0</v>
      </c>
      <c r="AF171" s="139">
        <v>0</v>
      </c>
      <c r="AG171" s="139">
        <v>0</v>
      </c>
      <c r="AH171" s="139">
        <v>0</v>
      </c>
      <c r="AI171" s="139">
        <v>0</v>
      </c>
      <c r="AJ171" s="139">
        <v>0</v>
      </c>
      <c r="AK171" s="139">
        <v>0</v>
      </c>
      <c r="AL171" s="139">
        <v>0</v>
      </c>
      <c r="AM171" s="139">
        <v>0</v>
      </c>
      <c r="AN171" s="139">
        <v>0</v>
      </c>
      <c r="AO171" s="139">
        <v>0</v>
      </c>
      <c r="AP171" s="139">
        <v>0</v>
      </c>
      <c r="AQ171" s="139">
        <v>0</v>
      </c>
      <c r="AR171" s="139">
        <v>0</v>
      </c>
      <c r="AS171" s="139">
        <v>0</v>
      </c>
      <c r="AT171" s="139">
        <v>0</v>
      </c>
      <c r="AU171" s="139">
        <v>0</v>
      </c>
      <c r="AV171" s="139">
        <v>0</v>
      </c>
      <c r="AW171" s="139">
        <v>0</v>
      </c>
      <c r="AX171" s="139">
        <v>0</v>
      </c>
    </row>
    <row r="172" spans="1:53" outlineLevel="1">
      <c r="A172" s="139" t="s">
        <v>716</v>
      </c>
      <c r="B172" s="917">
        <f t="array" aca="1" ref="B172:AX172" ca="1">OFFSET('helper calculation'!E339:$BA$339,B14-1,0)</f>
        <v>0</v>
      </c>
      <c r="C172" s="917">
        <f ca="1"/>
        <v>0</v>
      </c>
      <c r="D172" s="917">
        <f ca="1"/>
        <v>0</v>
      </c>
      <c r="E172" s="917">
        <f ca="1"/>
        <v>0</v>
      </c>
      <c r="F172" s="917">
        <f ca="1"/>
        <v>0</v>
      </c>
      <c r="G172" s="917">
        <f ca="1"/>
        <v>0</v>
      </c>
      <c r="H172" s="917">
        <f ca="1"/>
        <v>0</v>
      </c>
      <c r="I172" s="917">
        <f ca="1"/>
        <v>0</v>
      </c>
      <c r="J172" s="917">
        <f ca="1"/>
        <v>0</v>
      </c>
      <c r="K172" s="917">
        <f ca="1"/>
        <v>0</v>
      </c>
      <c r="L172" s="917">
        <f ca="1"/>
        <v>0</v>
      </c>
      <c r="M172" s="917">
        <f ca="1"/>
        <v>0</v>
      </c>
      <c r="N172" s="917">
        <f ca="1"/>
        <v>0</v>
      </c>
      <c r="O172" s="917">
        <f ca="1"/>
        <v>0</v>
      </c>
      <c r="P172" s="917">
        <f ca="1"/>
        <v>0</v>
      </c>
      <c r="Q172" s="917">
        <f ca="1"/>
        <v>0</v>
      </c>
      <c r="R172" s="917">
        <f ca="1"/>
        <v>0</v>
      </c>
      <c r="S172" s="917">
        <f ca="1"/>
        <v>0</v>
      </c>
      <c r="T172" s="917">
        <f ca="1"/>
        <v>0</v>
      </c>
      <c r="U172" s="917">
        <f ca="1"/>
        <v>0</v>
      </c>
      <c r="V172" s="917">
        <f ca="1"/>
        <v>0</v>
      </c>
      <c r="W172" s="917">
        <f ca="1"/>
        <v>0</v>
      </c>
      <c r="X172" s="917">
        <f ca="1"/>
        <v>0</v>
      </c>
      <c r="Y172" s="917">
        <f ca="1"/>
        <v>0</v>
      </c>
      <c r="Z172" s="917">
        <f ca="1"/>
        <v>0</v>
      </c>
      <c r="AA172" s="917">
        <f ca="1"/>
        <v>0</v>
      </c>
      <c r="AB172" s="917">
        <f ca="1"/>
        <v>0</v>
      </c>
      <c r="AC172" s="917">
        <f ca="1"/>
        <v>0</v>
      </c>
      <c r="AD172" s="917">
        <f ca="1"/>
        <v>0</v>
      </c>
      <c r="AE172" s="917">
        <f ca="1"/>
        <v>0</v>
      </c>
      <c r="AF172" s="917">
        <f ca="1"/>
        <v>0</v>
      </c>
      <c r="AG172" s="917">
        <f ca="1"/>
        <v>0</v>
      </c>
      <c r="AH172" s="917">
        <f ca="1"/>
        <v>0</v>
      </c>
      <c r="AI172" s="917">
        <f ca="1"/>
        <v>0</v>
      </c>
      <c r="AJ172" s="917">
        <f ca="1"/>
        <v>0</v>
      </c>
      <c r="AK172" s="917">
        <f ca="1"/>
        <v>0</v>
      </c>
      <c r="AL172" s="917">
        <f ca="1"/>
        <v>0</v>
      </c>
      <c r="AM172" s="917">
        <f ca="1"/>
        <v>0</v>
      </c>
      <c r="AN172" s="917">
        <f ca="1"/>
        <v>0</v>
      </c>
      <c r="AO172" s="917">
        <f ca="1"/>
        <v>0</v>
      </c>
      <c r="AP172" s="917">
        <f ca="1"/>
        <v>0</v>
      </c>
      <c r="AQ172" s="917">
        <f ca="1"/>
        <v>0</v>
      </c>
      <c r="AR172" s="917">
        <f ca="1"/>
        <v>0</v>
      </c>
      <c r="AS172" s="917">
        <f ca="1"/>
        <v>0</v>
      </c>
      <c r="AT172" s="917">
        <f ca="1"/>
        <v>0</v>
      </c>
      <c r="AU172" s="917">
        <f ca="1"/>
        <v>0</v>
      </c>
      <c r="AV172" s="917">
        <f ca="1"/>
        <v>0</v>
      </c>
      <c r="AW172" s="917">
        <f ca="1"/>
        <v>0</v>
      </c>
      <c r="AX172" s="917">
        <f ca="1"/>
        <v>0</v>
      </c>
    </row>
    <row r="173" spans="1:53" outlineLevel="1">
      <c r="A173" s="139" t="s">
        <v>717</v>
      </c>
      <c r="B173" s="139">
        <f ca="1">B170*B171*B172</f>
        <v>0</v>
      </c>
      <c r="C173" s="139">
        <f t="shared" ref="C173:AX173" ca="1" si="70">C170*C171*C172</f>
        <v>0</v>
      </c>
      <c r="D173" s="139">
        <f t="shared" ca="1" si="70"/>
        <v>0</v>
      </c>
      <c r="E173" s="139">
        <f t="shared" ca="1" si="70"/>
        <v>0</v>
      </c>
      <c r="F173" s="139">
        <f t="shared" ca="1" si="70"/>
        <v>0</v>
      </c>
      <c r="G173" s="139">
        <f t="shared" ca="1" si="70"/>
        <v>0</v>
      </c>
      <c r="H173" s="139">
        <f t="shared" ca="1" si="70"/>
        <v>0</v>
      </c>
      <c r="I173" s="139">
        <f t="shared" ca="1" si="70"/>
        <v>0</v>
      </c>
      <c r="J173" s="139">
        <f t="shared" ca="1" si="70"/>
        <v>0</v>
      </c>
      <c r="K173" s="139">
        <f t="shared" ca="1" si="70"/>
        <v>0</v>
      </c>
      <c r="L173" s="139">
        <f t="shared" ca="1" si="70"/>
        <v>0</v>
      </c>
      <c r="M173" s="139">
        <f t="shared" ca="1" si="70"/>
        <v>0</v>
      </c>
      <c r="N173" s="139">
        <f t="shared" ca="1" si="70"/>
        <v>0</v>
      </c>
      <c r="O173" s="139">
        <f t="shared" ca="1" si="70"/>
        <v>0</v>
      </c>
      <c r="P173" s="139">
        <f t="shared" ca="1" si="70"/>
        <v>0</v>
      </c>
      <c r="Q173" s="139">
        <f t="shared" ca="1" si="70"/>
        <v>0</v>
      </c>
      <c r="R173" s="139">
        <f t="shared" ca="1" si="70"/>
        <v>0</v>
      </c>
      <c r="S173" s="139">
        <f t="shared" ca="1" si="70"/>
        <v>0</v>
      </c>
      <c r="T173" s="139">
        <f t="shared" ca="1" si="70"/>
        <v>0</v>
      </c>
      <c r="U173" s="139">
        <f t="shared" ca="1" si="70"/>
        <v>0</v>
      </c>
      <c r="V173" s="139">
        <f t="shared" ca="1" si="70"/>
        <v>0</v>
      </c>
      <c r="W173" s="139">
        <f t="shared" ca="1" si="70"/>
        <v>0</v>
      </c>
      <c r="X173" s="139">
        <f t="shared" ca="1" si="70"/>
        <v>0</v>
      </c>
      <c r="Y173" s="139">
        <f t="shared" ca="1" si="70"/>
        <v>0</v>
      </c>
      <c r="Z173" s="139">
        <f t="shared" ca="1" si="70"/>
        <v>0</v>
      </c>
      <c r="AA173" s="139">
        <f t="shared" ca="1" si="70"/>
        <v>0</v>
      </c>
      <c r="AB173" s="139">
        <f t="shared" ca="1" si="70"/>
        <v>0</v>
      </c>
      <c r="AC173" s="139">
        <f t="shared" ca="1" si="70"/>
        <v>0</v>
      </c>
      <c r="AD173" s="139">
        <f t="shared" ca="1" si="70"/>
        <v>0</v>
      </c>
      <c r="AE173" s="139">
        <f t="shared" ca="1" si="70"/>
        <v>0</v>
      </c>
      <c r="AF173" s="139">
        <f t="shared" ca="1" si="70"/>
        <v>0</v>
      </c>
      <c r="AG173" s="139">
        <f t="shared" ca="1" si="70"/>
        <v>0</v>
      </c>
      <c r="AH173" s="139">
        <f t="shared" ca="1" si="70"/>
        <v>0</v>
      </c>
      <c r="AI173" s="139">
        <f t="shared" ca="1" si="70"/>
        <v>0</v>
      </c>
      <c r="AJ173" s="139">
        <f t="shared" ca="1" si="70"/>
        <v>0</v>
      </c>
      <c r="AK173" s="139">
        <f t="shared" ca="1" si="70"/>
        <v>0</v>
      </c>
      <c r="AL173" s="139">
        <f t="shared" ca="1" si="70"/>
        <v>0</v>
      </c>
      <c r="AM173" s="139">
        <f t="shared" ca="1" si="70"/>
        <v>0</v>
      </c>
      <c r="AN173" s="139">
        <f t="shared" ca="1" si="70"/>
        <v>0</v>
      </c>
      <c r="AO173" s="139">
        <f t="shared" ca="1" si="70"/>
        <v>0</v>
      </c>
      <c r="AP173" s="139">
        <f t="shared" ca="1" si="70"/>
        <v>0</v>
      </c>
      <c r="AQ173" s="139">
        <f t="shared" ca="1" si="70"/>
        <v>0</v>
      </c>
      <c r="AR173" s="139">
        <f t="shared" ca="1" si="70"/>
        <v>0</v>
      </c>
      <c r="AS173" s="139">
        <f t="shared" ca="1" si="70"/>
        <v>0</v>
      </c>
      <c r="AT173" s="139">
        <f t="shared" ca="1" si="70"/>
        <v>0</v>
      </c>
      <c r="AU173" s="139">
        <f t="shared" ca="1" si="70"/>
        <v>0</v>
      </c>
      <c r="AV173" s="139">
        <f t="shared" ca="1" si="70"/>
        <v>0</v>
      </c>
      <c r="AW173" s="139">
        <f t="shared" ca="1" si="70"/>
        <v>0</v>
      </c>
      <c r="AX173" s="139">
        <f t="shared" ca="1" si="70"/>
        <v>0</v>
      </c>
    </row>
    <row r="174" spans="1:53" outlineLevel="1">
      <c r="A174" s="151" t="s">
        <v>718</v>
      </c>
      <c r="B174" s="919">
        <f ca="1">SUM(B173:AX173)</f>
        <v>0</v>
      </c>
    </row>
    <row r="175" spans="1:53" outlineLevel="1"/>
    <row r="176" spans="1:53" outlineLevel="1"/>
    <row r="177" spans="1:50" outlineLevel="1">
      <c r="A177" s="151" t="s">
        <v>719</v>
      </c>
    </row>
    <row r="178" spans="1:50" outlineLevel="1">
      <c r="C178" s="139">
        <v>1</v>
      </c>
      <c r="D178" s="139">
        <f>C178+1</f>
        <v>2</v>
      </c>
      <c r="E178" s="139">
        <f t="shared" ref="E178" si="71">D178+1</f>
        <v>3</v>
      </c>
      <c r="F178" s="139">
        <f t="shared" ref="F178" si="72">E178+1</f>
        <v>4</v>
      </c>
      <c r="G178" s="139">
        <f t="shared" ref="G178" si="73">F178+1</f>
        <v>5</v>
      </c>
      <c r="H178" s="139">
        <f t="shared" ref="H178" si="74">G178+1</f>
        <v>6</v>
      </c>
      <c r="I178" s="139">
        <f t="shared" ref="I178" si="75">H178+1</f>
        <v>7</v>
      </c>
      <c r="J178" s="139">
        <f t="shared" ref="J178" si="76">I178+1</f>
        <v>8</v>
      </c>
      <c r="K178" s="139">
        <f t="shared" ref="K178" si="77">J178+1</f>
        <v>9</v>
      </c>
      <c r="L178" s="139">
        <f t="shared" ref="L178" si="78">K178+1</f>
        <v>10</v>
      </c>
      <c r="M178" s="139">
        <f t="shared" ref="M178" si="79">L178+1</f>
        <v>11</v>
      </c>
      <c r="N178" s="139">
        <f t="shared" ref="N178" si="80">M178+1</f>
        <v>12</v>
      </c>
      <c r="O178" s="139">
        <f t="shared" ref="O178" si="81">N178+1</f>
        <v>13</v>
      </c>
      <c r="P178" s="139">
        <f t="shared" ref="P178" si="82">O178+1</f>
        <v>14</v>
      </c>
      <c r="Q178" s="139">
        <f t="shared" ref="Q178" si="83">P178+1</f>
        <v>15</v>
      </c>
      <c r="R178" s="139">
        <f t="shared" ref="R178" si="84">Q178+1</f>
        <v>16</v>
      </c>
      <c r="S178" s="139">
        <f t="shared" ref="S178" si="85">R178+1</f>
        <v>17</v>
      </c>
      <c r="T178" s="139">
        <f t="shared" ref="T178" si="86">S178+1</f>
        <v>18</v>
      </c>
      <c r="U178" s="139">
        <f t="shared" ref="U178" si="87">T178+1</f>
        <v>19</v>
      </c>
      <c r="V178" s="139">
        <f t="shared" ref="V178" si="88">U178+1</f>
        <v>20</v>
      </c>
      <c r="W178" s="139">
        <f t="shared" ref="W178" si="89">V178+1</f>
        <v>21</v>
      </c>
      <c r="X178" s="139">
        <f t="shared" ref="X178" si="90">W178+1</f>
        <v>22</v>
      </c>
      <c r="Y178" s="139">
        <f t="shared" ref="Y178" si="91">X178+1</f>
        <v>23</v>
      </c>
      <c r="Z178" s="139">
        <f t="shared" ref="Z178" si="92">Y178+1</f>
        <v>24</v>
      </c>
      <c r="AA178" s="139">
        <f t="shared" ref="AA178" si="93">Z178+1</f>
        <v>25</v>
      </c>
      <c r="AB178" s="139">
        <f t="shared" ref="AB178" si="94">AA178+1</f>
        <v>26</v>
      </c>
      <c r="AC178" s="139">
        <f t="shared" ref="AC178" si="95">AB178+1</f>
        <v>27</v>
      </c>
      <c r="AD178" s="139">
        <f t="shared" ref="AD178" si="96">AC178+1</f>
        <v>28</v>
      </c>
      <c r="AE178" s="139">
        <f t="shared" ref="AE178" si="97">AD178+1</f>
        <v>29</v>
      </c>
      <c r="AF178" s="139">
        <f t="shared" ref="AF178" si="98">AE178+1</f>
        <v>30</v>
      </c>
      <c r="AG178" s="139">
        <f t="shared" ref="AG178" si="99">AF178+1</f>
        <v>31</v>
      </c>
      <c r="AH178" s="139">
        <f t="shared" ref="AH178" si="100">AG178+1</f>
        <v>32</v>
      </c>
      <c r="AI178" s="139">
        <f t="shared" ref="AI178" si="101">AH178+1</f>
        <v>33</v>
      </c>
      <c r="AJ178" s="139">
        <f t="shared" ref="AJ178" si="102">AI178+1</f>
        <v>34</v>
      </c>
      <c r="AK178" s="139">
        <f t="shared" ref="AK178" si="103">AJ178+1</f>
        <v>35</v>
      </c>
      <c r="AL178" s="139">
        <f t="shared" ref="AL178" si="104">AK178+1</f>
        <v>36</v>
      </c>
      <c r="AM178" s="139">
        <f t="shared" ref="AM178" si="105">AL178+1</f>
        <v>37</v>
      </c>
      <c r="AN178" s="139">
        <f t="shared" ref="AN178" si="106">AM178+1</f>
        <v>38</v>
      </c>
      <c r="AO178" s="139">
        <f t="shared" ref="AO178" si="107">AN178+1</f>
        <v>39</v>
      </c>
      <c r="AP178" s="139">
        <f t="shared" ref="AP178" si="108">AO178+1</f>
        <v>40</v>
      </c>
      <c r="AQ178" s="139">
        <f t="shared" ref="AQ178" si="109">AP178+1</f>
        <v>41</v>
      </c>
      <c r="AR178" s="139">
        <f t="shared" ref="AR178" si="110">AQ178+1</f>
        <v>42</v>
      </c>
      <c r="AS178" s="139">
        <f t="shared" ref="AS178" si="111">AR178+1</f>
        <v>43</v>
      </c>
      <c r="AT178" s="139">
        <f t="shared" ref="AT178" si="112">AS178+1</f>
        <v>44</v>
      </c>
      <c r="AU178" s="139">
        <f t="shared" ref="AU178" si="113">AT178+1</f>
        <v>45</v>
      </c>
      <c r="AV178" s="139">
        <f t="shared" ref="AV178" si="114">AU178+1</f>
        <v>46</v>
      </c>
      <c r="AW178" s="139">
        <f t="shared" ref="AW178" si="115">AV178+1</f>
        <v>47</v>
      </c>
      <c r="AX178" s="139">
        <f t="shared" ref="AX178" si="116">AW178+1</f>
        <v>48</v>
      </c>
    </row>
    <row r="179" spans="1:50" outlineLevel="1">
      <c r="A179" s="139" t="s">
        <v>714</v>
      </c>
      <c r="C179" s="139">
        <f t="array" aca="1" ref="C179:AX179" ca="1">POWER((1+OFFSET('helper calculation'!E4:$AZ$4,C14-1,0)),-C14:$AX$14-1+C14)</f>
        <v>0.99267462773333415</v>
      </c>
      <c r="D179" s="139">
        <f ca="1"/>
        <v>0.97855189925165387</v>
      </c>
      <c r="E179" s="139">
        <f ca="1"/>
        <v>0.95047860005785367</v>
      </c>
      <c r="F179" s="139">
        <f ca="1"/>
        <v>0.91533215833015491</v>
      </c>
      <c r="G179" s="139">
        <f ca="1"/>
        <v>0.87891591916664003</v>
      </c>
      <c r="H179" s="139">
        <f ca="1"/>
        <v>0.8385836242248188</v>
      </c>
      <c r="I179" s="139">
        <f ca="1"/>
        <v>0.7957609124901952</v>
      </c>
      <c r="J179" s="139">
        <f ca="1"/>
        <v>0.75028880685297028</v>
      </c>
      <c r="K179" s="139">
        <f ca="1"/>
        <v>0.71436921067786741</v>
      </c>
      <c r="L179" s="139">
        <f ca="1"/>
        <v>0.68354710168617605</v>
      </c>
      <c r="M179" s="139">
        <f ca="1"/>
        <v>0.6502219932308877</v>
      </c>
      <c r="N179" s="139">
        <f ca="1"/>
        <v>0.61540239097221883</v>
      </c>
      <c r="O179" s="139">
        <f ca="1"/>
        <v>0.58022907087066378</v>
      </c>
      <c r="P179" s="139">
        <f ca="1"/>
        <v>0.5520207940965739</v>
      </c>
      <c r="Q179" s="139">
        <f ca="1"/>
        <v>0.52535382373651918</v>
      </c>
      <c r="R179" s="139">
        <f ca="1"/>
        <v>0.49989410502022447</v>
      </c>
      <c r="S179" s="139">
        <f ca="1"/>
        <v>0.47546693109721222</v>
      </c>
      <c r="T179" s="139">
        <f ca="1"/>
        <v>0.45187595503338718</v>
      </c>
      <c r="U179" s="139">
        <f ca="1"/>
        <v>0.42928543408122583</v>
      </c>
      <c r="V179" s="139">
        <f ca="1"/>
        <v>0.41022828035001319</v>
      </c>
      <c r="W179" s="139">
        <f ca="1"/>
        <v>0.39163969486210276</v>
      </c>
      <c r="X179" s="139">
        <f ca="1"/>
        <v>0.37355280017363462</v>
      </c>
      <c r="Y179" s="139">
        <f ca="1"/>
        <v>0.35600402874001957</v>
      </c>
      <c r="Z179" s="139">
        <f ca="1"/>
        <v>0.33903128022809426</v>
      </c>
      <c r="AA179" s="139">
        <f ca="1"/>
        <v>0.32267352971625474</v>
      </c>
      <c r="AB179" s="139">
        <f ca="1"/>
        <v>0.30697297971041532</v>
      </c>
      <c r="AC179" s="139">
        <f ca="1"/>
        <v>0.291970164526137</v>
      </c>
      <c r="AD179" s="139">
        <f ca="1"/>
        <v>0.27770188804569657</v>
      </c>
      <c r="AE179" s="139">
        <f ca="1"/>
        <v>0.26420071185075045</v>
      </c>
      <c r="AF179" s="139">
        <f ca="1"/>
        <v>0.25269969882445509</v>
      </c>
      <c r="AG179" s="139">
        <f ca="1"/>
        <v>0.24169934039406921</v>
      </c>
      <c r="AH179" s="139">
        <f ca="1"/>
        <v>0.2311778423903475</v>
      </c>
      <c r="AI179" s="139">
        <f ca="1"/>
        <v>0.22111435937360133</v>
      </c>
      <c r="AJ179" s="139">
        <f ca="1"/>
        <v>0.21148895333422074</v>
      </c>
      <c r="AK179" s="139">
        <f ca="1"/>
        <v>0.20228255419102351</v>
      </c>
      <c r="AL179" s="139">
        <f ca="1"/>
        <v>0.193476922009163</v>
      </c>
      <c r="AM179" s="139">
        <f ca="1"/>
        <v>0.18505461086273395</v>
      </c>
      <c r="AN179" s="139">
        <f ca="1"/>
        <v>0.17699893427049684</v>
      </c>
      <c r="AO179" s="139">
        <f ca="1"/>
        <v>0.1692939321362279</v>
      </c>
      <c r="AP179" s="139">
        <f ca="1"/>
        <v>0.16192433912819859</v>
      </c>
      <c r="AQ179" s="139">
        <f ca="1"/>
        <v>0.15487555443514325</v>
      </c>
      <c r="AR179" s="139">
        <f ca="1"/>
        <v>0.14813361283878773</v>
      </c>
      <c r="AS179" s="139">
        <f ca="1"/>
        <v>0.14168515704562737</v>
      </c>
      <c r="AT179" s="139">
        <f ca="1"/>
        <v>0.13551741122314329</v>
      </c>
      <c r="AU179" s="139">
        <f ca="1"/>
        <v>0.12961815568802637</v>
      </c>
      <c r="AV179" s="139">
        <f ca="1"/>
        <v>0.12397570269624697</v>
      </c>
      <c r="AW179" s="139">
        <f ca="1"/>
        <v>0.11857887328702445</v>
      </c>
      <c r="AX179" s="139">
        <f ca="1"/>
        <v>0.11341697513480387</v>
      </c>
    </row>
    <row r="180" spans="1:50" outlineLevel="1">
      <c r="A180" s="139" t="s">
        <v>715</v>
      </c>
      <c r="C180" s="139">
        <f t="array" ref="C180:AX180">Inputs!D62:$AY$62</f>
        <v>0</v>
      </c>
      <c r="D180" s="139">
        <v>0</v>
      </c>
      <c r="E180" s="139">
        <v>0</v>
      </c>
      <c r="F180" s="139">
        <v>0</v>
      </c>
      <c r="G180" s="139">
        <v>0</v>
      </c>
      <c r="H180" s="139">
        <v>0</v>
      </c>
      <c r="I180" s="139">
        <v>0</v>
      </c>
      <c r="J180" s="139">
        <v>0</v>
      </c>
      <c r="K180" s="139">
        <v>0</v>
      </c>
      <c r="L180" s="139">
        <v>0</v>
      </c>
      <c r="M180" s="139">
        <v>0</v>
      </c>
      <c r="N180" s="139">
        <v>0</v>
      </c>
      <c r="O180" s="139">
        <v>0</v>
      </c>
      <c r="P180" s="139">
        <v>0</v>
      </c>
      <c r="Q180" s="139">
        <v>0</v>
      </c>
      <c r="R180" s="139">
        <v>0</v>
      </c>
      <c r="S180" s="139">
        <v>0</v>
      </c>
      <c r="T180" s="139">
        <v>0</v>
      </c>
      <c r="U180" s="139">
        <v>0</v>
      </c>
      <c r="V180" s="139">
        <v>0</v>
      </c>
      <c r="W180" s="139">
        <v>0</v>
      </c>
      <c r="X180" s="139">
        <v>0</v>
      </c>
      <c r="Y180" s="139">
        <v>0</v>
      </c>
      <c r="Z180" s="139">
        <v>0</v>
      </c>
      <c r="AA180" s="139">
        <v>0</v>
      </c>
      <c r="AB180" s="139">
        <v>0</v>
      </c>
      <c r="AC180" s="139">
        <v>0</v>
      </c>
      <c r="AD180" s="139">
        <v>0</v>
      </c>
      <c r="AE180" s="139">
        <v>0</v>
      </c>
      <c r="AF180" s="139">
        <v>0</v>
      </c>
      <c r="AG180" s="139">
        <v>0</v>
      </c>
      <c r="AH180" s="139">
        <v>0</v>
      </c>
      <c r="AI180" s="139">
        <v>0</v>
      </c>
      <c r="AJ180" s="139">
        <v>0</v>
      </c>
      <c r="AK180" s="139">
        <v>0</v>
      </c>
      <c r="AL180" s="139">
        <v>0</v>
      </c>
      <c r="AM180" s="139">
        <v>0</v>
      </c>
      <c r="AN180" s="139">
        <v>0</v>
      </c>
      <c r="AO180" s="139">
        <v>0</v>
      </c>
      <c r="AP180" s="139">
        <v>0</v>
      </c>
      <c r="AQ180" s="139">
        <v>0</v>
      </c>
      <c r="AR180" s="139">
        <v>0</v>
      </c>
      <c r="AS180" s="139">
        <v>0</v>
      </c>
      <c r="AT180" s="139">
        <v>0</v>
      </c>
      <c r="AU180" s="139">
        <v>0</v>
      </c>
      <c r="AV180" s="139">
        <v>0</v>
      </c>
      <c r="AW180" s="139">
        <v>0</v>
      </c>
      <c r="AX180" s="139">
        <v>0</v>
      </c>
    </row>
    <row r="181" spans="1:50" outlineLevel="1">
      <c r="A181" s="139" t="s">
        <v>716</v>
      </c>
      <c r="C181" s="921">
        <f t="array" aca="1" ref="C181:AX181" ca="1">OFFSET('helper calculation'!F339:$BA$339,C14-1,0)</f>
        <v>0</v>
      </c>
      <c r="D181" s="921">
        <f ca="1"/>
        <v>0</v>
      </c>
      <c r="E181" s="921">
        <f ca="1"/>
        <v>0</v>
      </c>
      <c r="F181" s="921">
        <f ca="1"/>
        <v>0</v>
      </c>
      <c r="G181" s="921">
        <f ca="1"/>
        <v>0</v>
      </c>
      <c r="H181" s="921">
        <f ca="1"/>
        <v>0</v>
      </c>
      <c r="I181" s="921">
        <f ca="1"/>
        <v>0</v>
      </c>
      <c r="J181" s="921">
        <f ca="1"/>
        <v>0</v>
      </c>
      <c r="K181" s="921">
        <f ca="1"/>
        <v>0</v>
      </c>
      <c r="L181" s="921">
        <f ca="1"/>
        <v>0</v>
      </c>
      <c r="M181" s="921">
        <f ca="1"/>
        <v>0</v>
      </c>
      <c r="N181" s="921">
        <f ca="1"/>
        <v>0</v>
      </c>
      <c r="O181" s="921">
        <f ca="1"/>
        <v>0</v>
      </c>
      <c r="P181" s="921">
        <f ca="1"/>
        <v>0</v>
      </c>
      <c r="Q181" s="921">
        <f ca="1"/>
        <v>0</v>
      </c>
      <c r="R181" s="921">
        <f ca="1"/>
        <v>0</v>
      </c>
      <c r="S181" s="921">
        <f ca="1"/>
        <v>0</v>
      </c>
      <c r="T181" s="921">
        <f ca="1"/>
        <v>0</v>
      </c>
      <c r="U181" s="921">
        <f ca="1"/>
        <v>0</v>
      </c>
      <c r="V181" s="921">
        <f ca="1"/>
        <v>0</v>
      </c>
      <c r="W181" s="921">
        <f ca="1"/>
        <v>0</v>
      </c>
      <c r="X181" s="921">
        <f ca="1"/>
        <v>0</v>
      </c>
      <c r="Y181" s="921">
        <f ca="1"/>
        <v>0</v>
      </c>
      <c r="Z181" s="921">
        <f ca="1"/>
        <v>0</v>
      </c>
      <c r="AA181" s="921">
        <f ca="1"/>
        <v>0</v>
      </c>
      <c r="AB181" s="921">
        <f ca="1"/>
        <v>0</v>
      </c>
      <c r="AC181" s="921">
        <f ca="1"/>
        <v>0</v>
      </c>
      <c r="AD181" s="921">
        <f ca="1"/>
        <v>0</v>
      </c>
      <c r="AE181" s="921">
        <f ca="1"/>
        <v>0</v>
      </c>
      <c r="AF181" s="921">
        <f ca="1"/>
        <v>0</v>
      </c>
      <c r="AG181" s="921">
        <f ca="1"/>
        <v>0</v>
      </c>
      <c r="AH181" s="921">
        <f ca="1"/>
        <v>0</v>
      </c>
      <c r="AI181" s="921">
        <f ca="1"/>
        <v>0</v>
      </c>
      <c r="AJ181" s="921">
        <f ca="1"/>
        <v>0</v>
      </c>
      <c r="AK181" s="921">
        <f ca="1"/>
        <v>0</v>
      </c>
      <c r="AL181" s="921">
        <f ca="1"/>
        <v>0</v>
      </c>
      <c r="AM181" s="921">
        <f ca="1"/>
        <v>0</v>
      </c>
      <c r="AN181" s="921">
        <f ca="1"/>
        <v>0</v>
      </c>
      <c r="AO181" s="921">
        <f ca="1"/>
        <v>0</v>
      </c>
      <c r="AP181" s="921">
        <f ca="1"/>
        <v>0</v>
      </c>
      <c r="AQ181" s="921">
        <f ca="1"/>
        <v>0</v>
      </c>
      <c r="AR181" s="921">
        <f ca="1"/>
        <v>0</v>
      </c>
      <c r="AS181" s="921">
        <f ca="1"/>
        <v>0</v>
      </c>
      <c r="AT181" s="921">
        <f ca="1"/>
        <v>0</v>
      </c>
      <c r="AU181" s="921">
        <f ca="1"/>
        <v>0</v>
      </c>
      <c r="AV181" s="921">
        <f ca="1"/>
        <v>0</v>
      </c>
      <c r="AW181" s="921">
        <f ca="1"/>
        <v>0</v>
      </c>
      <c r="AX181" s="921">
        <f ca="1"/>
        <v>0</v>
      </c>
    </row>
    <row r="182" spans="1:50" outlineLevel="1">
      <c r="A182" s="139" t="s">
        <v>717</v>
      </c>
      <c r="C182" s="139">
        <f t="shared" ref="C182:AX182" ca="1" si="117">C179*C180*C181</f>
        <v>0</v>
      </c>
      <c r="D182" s="139">
        <f t="shared" ca="1" si="117"/>
        <v>0</v>
      </c>
      <c r="E182" s="139">
        <f t="shared" ca="1" si="117"/>
        <v>0</v>
      </c>
      <c r="F182" s="139">
        <f t="shared" ca="1" si="117"/>
        <v>0</v>
      </c>
      <c r="G182" s="139">
        <f t="shared" ca="1" si="117"/>
        <v>0</v>
      </c>
      <c r="H182" s="139">
        <f t="shared" ca="1" si="117"/>
        <v>0</v>
      </c>
      <c r="I182" s="139">
        <f t="shared" ca="1" si="117"/>
        <v>0</v>
      </c>
      <c r="J182" s="139">
        <f t="shared" ca="1" si="117"/>
        <v>0</v>
      </c>
      <c r="K182" s="139">
        <f t="shared" ca="1" si="117"/>
        <v>0</v>
      </c>
      <c r="L182" s="139">
        <f t="shared" ca="1" si="117"/>
        <v>0</v>
      </c>
      <c r="M182" s="139">
        <f t="shared" ca="1" si="117"/>
        <v>0</v>
      </c>
      <c r="N182" s="139">
        <f t="shared" ca="1" si="117"/>
        <v>0</v>
      </c>
      <c r="O182" s="139">
        <f t="shared" ca="1" si="117"/>
        <v>0</v>
      </c>
      <c r="P182" s="139">
        <f t="shared" ca="1" si="117"/>
        <v>0</v>
      </c>
      <c r="Q182" s="139">
        <f t="shared" ca="1" si="117"/>
        <v>0</v>
      </c>
      <c r="R182" s="139">
        <f t="shared" ca="1" si="117"/>
        <v>0</v>
      </c>
      <c r="S182" s="139">
        <f t="shared" ca="1" si="117"/>
        <v>0</v>
      </c>
      <c r="T182" s="139">
        <f t="shared" ca="1" si="117"/>
        <v>0</v>
      </c>
      <c r="U182" s="139">
        <f t="shared" ca="1" si="117"/>
        <v>0</v>
      </c>
      <c r="V182" s="139">
        <f t="shared" ca="1" si="117"/>
        <v>0</v>
      </c>
      <c r="W182" s="139">
        <f t="shared" ca="1" si="117"/>
        <v>0</v>
      </c>
      <c r="X182" s="139">
        <f t="shared" ca="1" si="117"/>
        <v>0</v>
      </c>
      <c r="Y182" s="139">
        <f t="shared" ca="1" si="117"/>
        <v>0</v>
      </c>
      <c r="Z182" s="139">
        <f t="shared" ca="1" si="117"/>
        <v>0</v>
      </c>
      <c r="AA182" s="139">
        <f t="shared" ca="1" si="117"/>
        <v>0</v>
      </c>
      <c r="AB182" s="139">
        <f t="shared" ca="1" si="117"/>
        <v>0</v>
      </c>
      <c r="AC182" s="139">
        <f t="shared" ca="1" si="117"/>
        <v>0</v>
      </c>
      <c r="AD182" s="139">
        <f t="shared" ca="1" si="117"/>
        <v>0</v>
      </c>
      <c r="AE182" s="139">
        <f t="shared" ca="1" si="117"/>
        <v>0</v>
      </c>
      <c r="AF182" s="139">
        <f t="shared" ca="1" si="117"/>
        <v>0</v>
      </c>
      <c r="AG182" s="139">
        <f t="shared" ca="1" si="117"/>
        <v>0</v>
      </c>
      <c r="AH182" s="139">
        <f t="shared" ca="1" si="117"/>
        <v>0</v>
      </c>
      <c r="AI182" s="139">
        <f t="shared" ca="1" si="117"/>
        <v>0</v>
      </c>
      <c r="AJ182" s="139">
        <f t="shared" ca="1" si="117"/>
        <v>0</v>
      </c>
      <c r="AK182" s="139">
        <f t="shared" ca="1" si="117"/>
        <v>0</v>
      </c>
      <c r="AL182" s="139">
        <f t="shared" ca="1" si="117"/>
        <v>0</v>
      </c>
      <c r="AM182" s="139">
        <f t="shared" ca="1" si="117"/>
        <v>0</v>
      </c>
      <c r="AN182" s="139">
        <f t="shared" ca="1" si="117"/>
        <v>0</v>
      </c>
      <c r="AO182" s="139">
        <f t="shared" ca="1" si="117"/>
        <v>0</v>
      </c>
      <c r="AP182" s="139">
        <f t="shared" ca="1" si="117"/>
        <v>0</v>
      </c>
      <c r="AQ182" s="139">
        <f t="shared" ca="1" si="117"/>
        <v>0</v>
      </c>
      <c r="AR182" s="139">
        <f t="shared" ca="1" si="117"/>
        <v>0</v>
      </c>
      <c r="AS182" s="139">
        <f t="shared" ca="1" si="117"/>
        <v>0</v>
      </c>
      <c r="AT182" s="139">
        <f t="shared" ca="1" si="117"/>
        <v>0</v>
      </c>
      <c r="AU182" s="139">
        <f t="shared" ca="1" si="117"/>
        <v>0</v>
      </c>
      <c r="AV182" s="139">
        <f t="shared" ca="1" si="117"/>
        <v>0</v>
      </c>
      <c r="AW182" s="139">
        <f t="shared" ca="1" si="117"/>
        <v>0</v>
      </c>
      <c r="AX182" s="139">
        <f t="shared" ca="1" si="117"/>
        <v>0</v>
      </c>
    </row>
    <row r="183" spans="1:50" outlineLevel="1">
      <c r="A183" s="151" t="s">
        <v>718</v>
      </c>
      <c r="C183" s="151">
        <f ca="1">SUM(C182:AX182)</f>
        <v>0</v>
      </c>
    </row>
    <row r="184" spans="1:50" outlineLevel="1"/>
    <row r="185" spans="1:50" outlineLevel="1"/>
    <row r="186" spans="1:50" outlineLevel="1">
      <c r="A186" s="151" t="s">
        <v>732</v>
      </c>
    </row>
    <row r="187" spans="1:50" outlineLevel="1">
      <c r="D187" s="139">
        <v>1</v>
      </c>
      <c r="E187" s="139">
        <f>D187+1</f>
        <v>2</v>
      </c>
      <c r="F187" s="139">
        <f t="shared" ref="F187" si="118">E187+1</f>
        <v>3</v>
      </c>
      <c r="G187" s="139">
        <f t="shared" ref="G187" si="119">F187+1</f>
        <v>4</v>
      </c>
      <c r="H187" s="139">
        <f t="shared" ref="H187" si="120">G187+1</f>
        <v>5</v>
      </c>
      <c r="I187" s="139">
        <f t="shared" ref="I187" si="121">H187+1</f>
        <v>6</v>
      </c>
      <c r="J187" s="139">
        <f t="shared" ref="J187" si="122">I187+1</f>
        <v>7</v>
      </c>
      <c r="K187" s="139">
        <f t="shared" ref="K187" si="123">J187+1</f>
        <v>8</v>
      </c>
      <c r="L187" s="139">
        <f t="shared" ref="L187" si="124">K187+1</f>
        <v>9</v>
      </c>
      <c r="M187" s="139">
        <f t="shared" ref="M187" si="125">L187+1</f>
        <v>10</v>
      </c>
      <c r="N187" s="139">
        <f t="shared" ref="N187" si="126">M187+1</f>
        <v>11</v>
      </c>
      <c r="O187" s="139">
        <f t="shared" ref="O187" si="127">N187+1</f>
        <v>12</v>
      </c>
      <c r="P187" s="139">
        <f t="shared" ref="P187" si="128">O187+1</f>
        <v>13</v>
      </c>
      <c r="Q187" s="139">
        <f t="shared" ref="Q187" si="129">P187+1</f>
        <v>14</v>
      </c>
      <c r="R187" s="139">
        <f t="shared" ref="R187" si="130">Q187+1</f>
        <v>15</v>
      </c>
      <c r="S187" s="139">
        <f t="shared" ref="S187" si="131">R187+1</f>
        <v>16</v>
      </c>
      <c r="T187" s="139">
        <f t="shared" ref="T187" si="132">S187+1</f>
        <v>17</v>
      </c>
      <c r="U187" s="139">
        <f t="shared" ref="U187" si="133">T187+1</f>
        <v>18</v>
      </c>
      <c r="V187" s="139">
        <f t="shared" ref="V187" si="134">U187+1</f>
        <v>19</v>
      </c>
      <c r="W187" s="139">
        <f t="shared" ref="W187" si="135">V187+1</f>
        <v>20</v>
      </c>
      <c r="X187" s="139">
        <f t="shared" ref="X187" si="136">W187+1</f>
        <v>21</v>
      </c>
      <c r="Y187" s="139">
        <f t="shared" ref="Y187" si="137">X187+1</f>
        <v>22</v>
      </c>
      <c r="Z187" s="139">
        <f t="shared" ref="Z187" si="138">Y187+1</f>
        <v>23</v>
      </c>
      <c r="AA187" s="139">
        <f t="shared" ref="AA187" si="139">Z187+1</f>
        <v>24</v>
      </c>
      <c r="AB187" s="139">
        <f t="shared" ref="AB187" si="140">AA187+1</f>
        <v>25</v>
      </c>
      <c r="AC187" s="139">
        <f t="shared" ref="AC187" si="141">AB187+1</f>
        <v>26</v>
      </c>
      <c r="AD187" s="139">
        <f t="shared" ref="AD187" si="142">AC187+1</f>
        <v>27</v>
      </c>
      <c r="AE187" s="139">
        <f t="shared" ref="AE187" si="143">AD187+1</f>
        <v>28</v>
      </c>
      <c r="AF187" s="139">
        <f t="shared" ref="AF187" si="144">AE187+1</f>
        <v>29</v>
      </c>
      <c r="AG187" s="139">
        <f t="shared" ref="AG187" si="145">AF187+1</f>
        <v>30</v>
      </c>
      <c r="AH187" s="139">
        <f t="shared" ref="AH187" si="146">AG187+1</f>
        <v>31</v>
      </c>
      <c r="AI187" s="139">
        <f t="shared" ref="AI187" si="147">AH187+1</f>
        <v>32</v>
      </c>
      <c r="AJ187" s="139">
        <f t="shared" ref="AJ187" si="148">AI187+1</f>
        <v>33</v>
      </c>
      <c r="AK187" s="139">
        <f t="shared" ref="AK187" si="149">AJ187+1</f>
        <v>34</v>
      </c>
      <c r="AL187" s="139">
        <f t="shared" ref="AL187" si="150">AK187+1</f>
        <v>35</v>
      </c>
      <c r="AM187" s="139">
        <f t="shared" ref="AM187" si="151">AL187+1</f>
        <v>36</v>
      </c>
      <c r="AN187" s="139">
        <f t="shared" ref="AN187" si="152">AM187+1</f>
        <v>37</v>
      </c>
      <c r="AO187" s="139">
        <f t="shared" ref="AO187" si="153">AN187+1</f>
        <v>38</v>
      </c>
      <c r="AP187" s="139">
        <f t="shared" ref="AP187" si="154">AO187+1</f>
        <v>39</v>
      </c>
      <c r="AQ187" s="139">
        <f t="shared" ref="AQ187" si="155">AP187+1</f>
        <v>40</v>
      </c>
      <c r="AR187" s="139">
        <f t="shared" ref="AR187" si="156">AQ187+1</f>
        <v>41</v>
      </c>
      <c r="AS187" s="139">
        <f t="shared" ref="AS187" si="157">AR187+1</f>
        <v>42</v>
      </c>
      <c r="AT187" s="139">
        <f t="shared" ref="AT187" si="158">AS187+1</f>
        <v>43</v>
      </c>
      <c r="AU187" s="139">
        <f t="shared" ref="AU187" si="159">AT187+1</f>
        <v>44</v>
      </c>
      <c r="AV187" s="139">
        <f t="shared" ref="AV187" si="160">AU187+1</f>
        <v>45</v>
      </c>
      <c r="AW187" s="139">
        <f t="shared" ref="AW187" si="161">AV187+1</f>
        <v>46</v>
      </c>
      <c r="AX187" s="139">
        <f t="shared" ref="AX187" si="162">AW187+1</f>
        <v>47</v>
      </c>
    </row>
    <row r="188" spans="1:50" outlineLevel="1">
      <c r="A188" s="139" t="s">
        <v>714</v>
      </c>
      <c r="D188" s="139">
        <f t="array" aca="1" ref="D188:AX188" ca="1">POWER((1+OFFSET('helper calculation'!F4:$AZ$4,D14-1,0)),-D14:$AX$14-1+D14)</f>
        <v>0.98577305384149072</v>
      </c>
      <c r="E188" s="139">
        <f ca="1"/>
        <v>0.95749258972012763</v>
      </c>
      <c r="F188" s="139">
        <f ca="1"/>
        <v>0.92208678730937021</v>
      </c>
      <c r="G188" s="139">
        <f ca="1"/>
        <v>0.88540181708235066</v>
      </c>
      <c r="H188" s="139">
        <f ca="1"/>
        <v>0.84477189282014198</v>
      </c>
      <c r="I188" s="139">
        <f ca="1"/>
        <v>0.8016331739103979</v>
      </c>
      <c r="J188" s="139">
        <f ca="1"/>
        <v>0.75582551008297116</v>
      </c>
      <c r="K188" s="139">
        <f ca="1"/>
        <v>0.71964084778620152</v>
      </c>
      <c r="L188" s="139">
        <f ca="1"/>
        <v>0.6885912892192908</v>
      </c>
      <c r="M188" s="139">
        <f ca="1"/>
        <v>0.65502026048112083</v>
      </c>
      <c r="N188" s="139">
        <f ca="1"/>
        <v>0.61994370942815824</v>
      </c>
      <c r="O188" s="139">
        <f ca="1"/>
        <v>0.58451083029648365</v>
      </c>
      <c r="P188" s="139">
        <f ca="1"/>
        <v>0.55609439253731519</v>
      </c>
      <c r="Q188" s="139">
        <f ca="1"/>
        <v>0.52923063515394597</v>
      </c>
      <c r="R188" s="139">
        <f ca="1"/>
        <v>0.5035830382425307</v>
      </c>
      <c r="S188" s="139">
        <f ca="1"/>
        <v>0.47897560571573222</v>
      </c>
      <c r="T188" s="139">
        <f ca="1"/>
        <v>0.45521054171113146</v>
      </c>
      <c r="U188" s="139">
        <f ca="1"/>
        <v>0.43245331560599404</v>
      </c>
      <c r="V188" s="139">
        <f ca="1"/>
        <v>0.41325553095552198</v>
      </c>
      <c r="W188" s="139">
        <f ca="1"/>
        <v>0.39452977231459013</v>
      </c>
      <c r="X188" s="139">
        <f ca="1"/>
        <v>0.37630940666490303</v>
      </c>
      <c r="Y188" s="139">
        <f ca="1"/>
        <v>0.35863113531260155</v>
      </c>
      <c r="Z188" s="139">
        <f ca="1"/>
        <v>0.34153313760243459</v>
      </c>
      <c r="AA188" s="139">
        <f ca="1"/>
        <v>0.32505467622663597</v>
      </c>
      <c r="AB188" s="139">
        <f ca="1"/>
        <v>0.30923826512152852</v>
      </c>
      <c r="AC188" s="139">
        <f ca="1"/>
        <v>0.29412473772279235</v>
      </c>
      <c r="AD188" s="139">
        <f ca="1"/>
        <v>0.27975116950435031</v>
      </c>
      <c r="AE188" s="139">
        <f ca="1"/>
        <v>0.26615036233375389</v>
      </c>
      <c r="AF188" s="139">
        <f ca="1"/>
        <v>0.25456447839456392</v>
      </c>
      <c r="AG188" s="139">
        <f ca="1"/>
        <v>0.24348294359649705</v>
      </c>
      <c r="AH188" s="139">
        <f ca="1"/>
        <v>0.23288380294177291</v>
      </c>
      <c r="AI188" s="139">
        <f ca="1"/>
        <v>0.22274605716325357</v>
      </c>
      <c r="AJ188" s="139">
        <f ca="1"/>
        <v>0.21304962112019785</v>
      </c>
      <c r="AK188" s="139">
        <f ca="1"/>
        <v>0.203775284005107</v>
      </c>
      <c r="AL188" s="139">
        <f ca="1"/>
        <v>0.19490467128282185</v>
      </c>
      <c r="AM188" s="139">
        <f ca="1"/>
        <v>0.18642020828646286</v>
      </c>
      <c r="AN188" s="139">
        <f ca="1"/>
        <v>0.17830508539807824</v>
      </c>
      <c r="AO188" s="139">
        <f ca="1"/>
        <v>0.17054322474504377</v>
      </c>
      <c r="AP188" s="139">
        <f ca="1"/>
        <v>0.16311924834619318</v>
      </c>
      <c r="AQ188" s="139">
        <f ca="1"/>
        <v>0.15601844764460807</v>
      </c>
      <c r="AR188" s="139">
        <f ca="1"/>
        <v>0.14922675436666968</v>
      </c>
      <c r="AS188" s="139">
        <f ca="1"/>
        <v>0.14273071264967147</v>
      </c>
      <c r="AT188" s="139">
        <f ca="1"/>
        <v>0.13651745238274349</v>
      </c>
      <c r="AU188" s="139">
        <f ca="1"/>
        <v>0.13057466370828488</v>
      </c>
      <c r="AV188" s="139">
        <f ca="1"/>
        <v>0.12489057263338439</v>
      </c>
      <c r="AW188" s="139">
        <f ca="1"/>
        <v>0.11945391770291008</v>
      </c>
      <c r="AX188" s="139">
        <f ca="1"/>
        <v>0.11425392768804796</v>
      </c>
    </row>
    <row r="189" spans="1:50" outlineLevel="1">
      <c r="A189" s="139" t="s">
        <v>715</v>
      </c>
      <c r="D189" s="139">
        <f t="array" ref="D189:AX189">Inputs!E62:$AY$62</f>
        <v>0</v>
      </c>
      <c r="E189" s="139">
        <v>0</v>
      </c>
      <c r="F189" s="139">
        <v>0</v>
      </c>
      <c r="G189" s="139">
        <v>0</v>
      </c>
      <c r="H189" s="139">
        <v>0</v>
      </c>
      <c r="I189" s="139">
        <v>0</v>
      </c>
      <c r="J189" s="139">
        <v>0</v>
      </c>
      <c r="K189" s="139">
        <v>0</v>
      </c>
      <c r="L189" s="139">
        <v>0</v>
      </c>
      <c r="M189" s="139">
        <v>0</v>
      </c>
      <c r="N189" s="139">
        <v>0</v>
      </c>
      <c r="O189" s="139">
        <v>0</v>
      </c>
      <c r="P189" s="139">
        <v>0</v>
      </c>
      <c r="Q189" s="139">
        <v>0</v>
      </c>
      <c r="R189" s="139">
        <v>0</v>
      </c>
      <c r="S189" s="139">
        <v>0</v>
      </c>
      <c r="T189" s="139">
        <v>0</v>
      </c>
      <c r="U189" s="139">
        <v>0</v>
      </c>
      <c r="V189" s="139">
        <v>0</v>
      </c>
      <c r="W189" s="139">
        <v>0</v>
      </c>
      <c r="X189" s="139">
        <v>0</v>
      </c>
      <c r="Y189" s="139">
        <v>0</v>
      </c>
      <c r="Z189" s="139">
        <v>0</v>
      </c>
      <c r="AA189" s="139">
        <v>0</v>
      </c>
      <c r="AB189" s="139">
        <v>0</v>
      </c>
      <c r="AC189" s="139">
        <v>0</v>
      </c>
      <c r="AD189" s="139">
        <v>0</v>
      </c>
      <c r="AE189" s="139">
        <v>0</v>
      </c>
      <c r="AF189" s="139">
        <v>0</v>
      </c>
      <c r="AG189" s="139">
        <v>0</v>
      </c>
      <c r="AH189" s="139">
        <v>0</v>
      </c>
      <c r="AI189" s="139">
        <v>0</v>
      </c>
      <c r="AJ189" s="139">
        <v>0</v>
      </c>
      <c r="AK189" s="139">
        <v>0</v>
      </c>
      <c r="AL189" s="139">
        <v>0</v>
      </c>
      <c r="AM189" s="139">
        <v>0</v>
      </c>
      <c r="AN189" s="139">
        <v>0</v>
      </c>
      <c r="AO189" s="139">
        <v>0</v>
      </c>
      <c r="AP189" s="139">
        <v>0</v>
      </c>
      <c r="AQ189" s="139">
        <v>0</v>
      </c>
      <c r="AR189" s="139">
        <v>0</v>
      </c>
      <c r="AS189" s="139">
        <v>0</v>
      </c>
      <c r="AT189" s="139">
        <v>0</v>
      </c>
      <c r="AU189" s="139">
        <v>0</v>
      </c>
      <c r="AV189" s="139">
        <v>0</v>
      </c>
      <c r="AW189" s="139">
        <v>0</v>
      </c>
      <c r="AX189" s="139">
        <v>0</v>
      </c>
    </row>
    <row r="190" spans="1:50" outlineLevel="1">
      <c r="A190" s="139" t="s">
        <v>716</v>
      </c>
      <c r="D190" s="921">
        <f t="array" aca="1" ref="D190:AX190" ca="1">OFFSET('helper calculation'!G339:$BA$339,D14-1,0)</f>
        <v>0</v>
      </c>
      <c r="E190" s="921">
        <f ca="1"/>
        <v>0</v>
      </c>
      <c r="F190" s="921">
        <f ca="1"/>
        <v>0</v>
      </c>
      <c r="G190" s="921">
        <f ca="1"/>
        <v>0</v>
      </c>
      <c r="H190" s="921">
        <f ca="1"/>
        <v>0</v>
      </c>
      <c r="I190" s="921">
        <f ca="1"/>
        <v>0</v>
      </c>
      <c r="J190" s="921">
        <f ca="1"/>
        <v>0</v>
      </c>
      <c r="K190" s="921">
        <f ca="1"/>
        <v>0</v>
      </c>
      <c r="L190" s="921">
        <f ca="1"/>
        <v>0</v>
      </c>
      <c r="M190" s="921">
        <f ca="1"/>
        <v>0</v>
      </c>
      <c r="N190" s="921">
        <f ca="1"/>
        <v>0</v>
      </c>
      <c r="O190" s="921">
        <f ca="1"/>
        <v>0</v>
      </c>
      <c r="P190" s="921">
        <f ca="1"/>
        <v>0</v>
      </c>
      <c r="Q190" s="921">
        <f ca="1"/>
        <v>0</v>
      </c>
      <c r="R190" s="921">
        <f ca="1"/>
        <v>0</v>
      </c>
      <c r="S190" s="921">
        <f ca="1"/>
        <v>0</v>
      </c>
      <c r="T190" s="921">
        <f ca="1"/>
        <v>0</v>
      </c>
      <c r="U190" s="921">
        <f ca="1"/>
        <v>0</v>
      </c>
      <c r="V190" s="921">
        <f ca="1"/>
        <v>0</v>
      </c>
      <c r="W190" s="921">
        <f ca="1"/>
        <v>0</v>
      </c>
      <c r="X190" s="921">
        <f ca="1"/>
        <v>0</v>
      </c>
      <c r="Y190" s="921">
        <f ca="1"/>
        <v>0</v>
      </c>
      <c r="Z190" s="921">
        <f ca="1"/>
        <v>0</v>
      </c>
      <c r="AA190" s="921">
        <f ca="1"/>
        <v>0</v>
      </c>
      <c r="AB190" s="921">
        <f ca="1"/>
        <v>0</v>
      </c>
      <c r="AC190" s="921">
        <f ca="1"/>
        <v>0</v>
      </c>
      <c r="AD190" s="921">
        <f ca="1"/>
        <v>0</v>
      </c>
      <c r="AE190" s="921">
        <f ca="1"/>
        <v>0</v>
      </c>
      <c r="AF190" s="921">
        <f ca="1"/>
        <v>0</v>
      </c>
      <c r="AG190" s="921">
        <f ca="1"/>
        <v>0</v>
      </c>
      <c r="AH190" s="921">
        <f ca="1"/>
        <v>0</v>
      </c>
      <c r="AI190" s="921">
        <f ca="1"/>
        <v>0</v>
      </c>
      <c r="AJ190" s="921">
        <f ca="1"/>
        <v>0</v>
      </c>
      <c r="AK190" s="921">
        <f ca="1"/>
        <v>0</v>
      </c>
      <c r="AL190" s="921">
        <f ca="1"/>
        <v>0</v>
      </c>
      <c r="AM190" s="921">
        <f ca="1"/>
        <v>0</v>
      </c>
      <c r="AN190" s="921">
        <f ca="1"/>
        <v>0</v>
      </c>
      <c r="AO190" s="921">
        <f ca="1"/>
        <v>0</v>
      </c>
      <c r="AP190" s="921">
        <f ca="1"/>
        <v>0</v>
      </c>
      <c r="AQ190" s="921">
        <f ca="1"/>
        <v>0</v>
      </c>
      <c r="AR190" s="921">
        <f ca="1"/>
        <v>0</v>
      </c>
      <c r="AS190" s="921">
        <f ca="1"/>
        <v>0</v>
      </c>
      <c r="AT190" s="921">
        <f ca="1"/>
        <v>0</v>
      </c>
      <c r="AU190" s="921">
        <f ca="1"/>
        <v>0</v>
      </c>
      <c r="AV190" s="921">
        <f ca="1"/>
        <v>0</v>
      </c>
      <c r="AW190" s="921">
        <f ca="1"/>
        <v>0</v>
      </c>
      <c r="AX190" s="921">
        <f ca="1"/>
        <v>0</v>
      </c>
    </row>
    <row r="191" spans="1:50" outlineLevel="1">
      <c r="A191" s="139" t="s">
        <v>717</v>
      </c>
      <c r="D191" s="936">
        <f ca="1">D187*D188*D189*D190</f>
        <v>0</v>
      </c>
      <c r="E191" s="936">
        <f t="shared" ref="E191:AX191" ca="1" si="163">E187*E188*E189*E190</f>
        <v>0</v>
      </c>
      <c r="F191" s="936">
        <f t="shared" ca="1" si="163"/>
        <v>0</v>
      </c>
      <c r="G191" s="936">
        <f t="shared" ca="1" si="163"/>
        <v>0</v>
      </c>
      <c r="H191" s="936">
        <f t="shared" ca="1" si="163"/>
        <v>0</v>
      </c>
      <c r="I191" s="936">
        <f t="shared" ca="1" si="163"/>
        <v>0</v>
      </c>
      <c r="J191" s="936">
        <f t="shared" ca="1" si="163"/>
        <v>0</v>
      </c>
      <c r="K191" s="936">
        <f t="shared" ca="1" si="163"/>
        <v>0</v>
      </c>
      <c r="L191" s="936">
        <f t="shared" ca="1" si="163"/>
        <v>0</v>
      </c>
      <c r="M191" s="936">
        <f t="shared" ca="1" si="163"/>
        <v>0</v>
      </c>
      <c r="N191" s="936">
        <f t="shared" ca="1" si="163"/>
        <v>0</v>
      </c>
      <c r="O191" s="936">
        <f t="shared" ca="1" si="163"/>
        <v>0</v>
      </c>
      <c r="P191" s="936">
        <f t="shared" ca="1" si="163"/>
        <v>0</v>
      </c>
      <c r="Q191" s="936">
        <f t="shared" ca="1" si="163"/>
        <v>0</v>
      </c>
      <c r="R191" s="936">
        <f t="shared" ca="1" si="163"/>
        <v>0</v>
      </c>
      <c r="S191" s="936">
        <f t="shared" ca="1" si="163"/>
        <v>0</v>
      </c>
      <c r="T191" s="936">
        <f t="shared" ca="1" si="163"/>
        <v>0</v>
      </c>
      <c r="U191" s="936">
        <f t="shared" ca="1" si="163"/>
        <v>0</v>
      </c>
      <c r="V191" s="936">
        <f t="shared" ca="1" si="163"/>
        <v>0</v>
      </c>
      <c r="W191" s="936">
        <f t="shared" ca="1" si="163"/>
        <v>0</v>
      </c>
      <c r="X191" s="936">
        <f t="shared" ca="1" si="163"/>
        <v>0</v>
      </c>
      <c r="Y191" s="936">
        <f t="shared" ca="1" si="163"/>
        <v>0</v>
      </c>
      <c r="Z191" s="936">
        <f t="shared" ca="1" si="163"/>
        <v>0</v>
      </c>
      <c r="AA191" s="936">
        <f t="shared" ca="1" si="163"/>
        <v>0</v>
      </c>
      <c r="AB191" s="936">
        <f t="shared" ca="1" si="163"/>
        <v>0</v>
      </c>
      <c r="AC191" s="936">
        <f t="shared" ca="1" si="163"/>
        <v>0</v>
      </c>
      <c r="AD191" s="936">
        <f t="shared" ca="1" si="163"/>
        <v>0</v>
      </c>
      <c r="AE191" s="936">
        <f t="shared" ca="1" si="163"/>
        <v>0</v>
      </c>
      <c r="AF191" s="936">
        <f t="shared" ca="1" si="163"/>
        <v>0</v>
      </c>
      <c r="AG191" s="936">
        <f t="shared" ca="1" si="163"/>
        <v>0</v>
      </c>
      <c r="AH191" s="936">
        <f t="shared" ca="1" si="163"/>
        <v>0</v>
      </c>
      <c r="AI191" s="936">
        <f t="shared" ca="1" si="163"/>
        <v>0</v>
      </c>
      <c r="AJ191" s="936">
        <f t="shared" ca="1" si="163"/>
        <v>0</v>
      </c>
      <c r="AK191" s="936">
        <f t="shared" ca="1" si="163"/>
        <v>0</v>
      </c>
      <c r="AL191" s="936">
        <f t="shared" ca="1" si="163"/>
        <v>0</v>
      </c>
      <c r="AM191" s="936">
        <f t="shared" ca="1" si="163"/>
        <v>0</v>
      </c>
      <c r="AN191" s="936">
        <f t="shared" ca="1" si="163"/>
        <v>0</v>
      </c>
      <c r="AO191" s="936">
        <f t="shared" ca="1" si="163"/>
        <v>0</v>
      </c>
      <c r="AP191" s="936">
        <f t="shared" ca="1" si="163"/>
        <v>0</v>
      </c>
      <c r="AQ191" s="936">
        <f t="shared" ca="1" si="163"/>
        <v>0</v>
      </c>
      <c r="AR191" s="936">
        <f t="shared" ca="1" si="163"/>
        <v>0</v>
      </c>
      <c r="AS191" s="936">
        <f t="shared" ca="1" si="163"/>
        <v>0</v>
      </c>
      <c r="AT191" s="936">
        <f t="shared" ca="1" si="163"/>
        <v>0</v>
      </c>
      <c r="AU191" s="936">
        <f t="shared" ca="1" si="163"/>
        <v>0</v>
      </c>
      <c r="AV191" s="936">
        <f t="shared" ca="1" si="163"/>
        <v>0</v>
      </c>
      <c r="AW191" s="936">
        <f t="shared" ca="1" si="163"/>
        <v>0</v>
      </c>
      <c r="AX191" s="936">
        <f t="shared" ca="1" si="163"/>
        <v>0</v>
      </c>
    </row>
    <row r="192" spans="1:50" outlineLevel="1">
      <c r="A192" s="151" t="s">
        <v>718</v>
      </c>
      <c r="D192" s="937">
        <f ca="1">SUM(D191:AX191)</f>
        <v>0</v>
      </c>
    </row>
  </sheetData>
  <sheetProtection autoFilter="0" pivotTables="0"/>
  <conditionalFormatting sqref="B24:AY24">
    <cfRule type="cellIs" dxfId="9" priority="2" stopIfTrue="1" operator="equal">
      <formula>"Max SCR"</formula>
    </cfRule>
  </conditionalFormatting>
  <conditionalFormatting sqref="B36:AY36">
    <cfRule type="cellIs" dxfId="8" priority="1" stopIfTrue="1" operator="equal">
      <formula>"Max SCR"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ignoredErrors>
    <ignoredError sqref="C17:O17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59999389629810485"/>
  </sheetPr>
  <dimension ref="B2:C7"/>
  <sheetViews>
    <sheetView workbookViewId="0">
      <selection activeCell="B18" sqref="B18"/>
    </sheetView>
  </sheetViews>
  <sheetFormatPr baseColWidth="10" defaultRowHeight="12.75"/>
  <cols>
    <col min="2" max="2" width="38" bestFit="1" customWidth="1"/>
  </cols>
  <sheetData>
    <row r="2" spans="2:3">
      <c r="B2" s="927" t="s">
        <v>724</v>
      </c>
      <c r="C2" s="930">
        <v>0.32</v>
      </c>
    </row>
    <row r="3" spans="2:3">
      <c r="B3" s="928" t="s">
        <v>726</v>
      </c>
      <c r="C3" s="931">
        <v>0.99</v>
      </c>
    </row>
    <row r="4" spans="2:3">
      <c r="B4" s="928" t="s">
        <v>725</v>
      </c>
      <c r="C4" s="931">
        <v>0.17</v>
      </c>
    </row>
    <row r="5" spans="2:3">
      <c r="B5" s="928" t="s">
        <v>727</v>
      </c>
      <c r="C5" s="931">
        <v>0.48</v>
      </c>
    </row>
    <row r="6" spans="2:3">
      <c r="B6" s="928" t="s">
        <v>728</v>
      </c>
      <c r="C6" s="931">
        <v>0.25</v>
      </c>
    </row>
    <row r="7" spans="2:3">
      <c r="B7" s="929" t="s">
        <v>624</v>
      </c>
      <c r="C7" s="932">
        <v>0.33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theme="4" tint="0.39997558519241921"/>
  </sheetPr>
  <dimension ref="A1:CH163"/>
  <sheetViews>
    <sheetView zoomScale="75" zoomScaleNormal="75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O33" sqref="O33"/>
    </sheetView>
  </sheetViews>
  <sheetFormatPr baseColWidth="10" defaultRowHeight="12.75"/>
  <cols>
    <col min="1" max="1" width="1.85546875" style="221" customWidth="1"/>
    <col min="2" max="2" width="1.7109375" style="221" customWidth="1"/>
    <col min="3" max="3" width="24.5703125" style="221" customWidth="1"/>
    <col min="4" max="4" width="15.7109375" style="221" customWidth="1"/>
    <col min="5" max="5" width="12.28515625" style="221" customWidth="1"/>
    <col min="6" max="6" width="14.140625" style="221" bestFit="1" customWidth="1"/>
    <col min="7" max="7" width="14.42578125" style="221" bestFit="1" customWidth="1"/>
    <col min="8" max="8" width="15.140625" style="258" bestFit="1" customWidth="1"/>
    <col min="9" max="9" width="13.42578125" style="258" bestFit="1" customWidth="1"/>
    <col min="10" max="10" width="12.28515625" style="258" bestFit="1" customWidth="1"/>
    <col min="11" max="11" width="11.140625" style="258" customWidth="1"/>
    <col min="12" max="12" width="12.7109375" style="258" customWidth="1"/>
    <col min="13" max="13" width="16.140625" style="258" customWidth="1"/>
    <col min="14" max="14" width="13.7109375" style="258" customWidth="1"/>
    <col min="15" max="15" width="11.5703125" style="258" customWidth="1"/>
    <col min="16" max="16" width="16.28515625" style="258" customWidth="1"/>
    <col min="17" max="17" width="15.85546875" style="258" customWidth="1"/>
    <col min="18" max="20" width="16.5703125" style="258" customWidth="1"/>
    <col min="21" max="21" width="13" style="258" customWidth="1"/>
    <col min="22" max="22" width="10.28515625" style="258" customWidth="1"/>
    <col min="23" max="23" width="17" style="258" customWidth="1"/>
    <col min="24" max="24" width="11.42578125" style="258" customWidth="1"/>
    <col min="25" max="25" width="13.85546875" style="258" bestFit="1" customWidth="1"/>
    <col min="26" max="28" width="11.85546875" style="258" customWidth="1"/>
    <col min="29" max="29" width="17" style="258" customWidth="1"/>
    <col min="30" max="30" width="18.28515625" style="258" customWidth="1"/>
    <col min="31" max="32" width="11.42578125" style="241" customWidth="1"/>
    <col min="33" max="35" width="11.42578125" style="221" customWidth="1"/>
    <col min="36" max="36" width="14" style="221" customWidth="1"/>
    <col min="37" max="38" width="11.42578125" style="221" customWidth="1"/>
    <col min="39" max="39" width="8.7109375" style="221" customWidth="1"/>
    <col min="40" max="40" width="9.140625" style="221" customWidth="1"/>
    <col min="41" max="42" width="8.5703125" style="221" customWidth="1"/>
    <col min="43" max="46" width="8.7109375" style="221" customWidth="1"/>
    <col min="47" max="58" width="9" style="221" customWidth="1"/>
    <col min="59" max="59" width="11.42578125" style="221" customWidth="1"/>
    <col min="60" max="61" width="16.28515625" style="260" customWidth="1"/>
    <col min="62" max="63" width="11.42578125" style="221" customWidth="1"/>
    <col min="64" max="66" width="16.28515625" style="260" customWidth="1"/>
    <col min="67" max="68" width="18" style="260" bestFit="1" customWidth="1"/>
    <col min="69" max="69" width="19" style="260" customWidth="1"/>
    <col min="70" max="71" width="16.28515625" style="260" customWidth="1"/>
    <col min="72" max="72" width="14.5703125" style="260" customWidth="1"/>
    <col min="73" max="73" width="16.28515625" style="260" customWidth="1"/>
    <col min="74" max="74" width="12.85546875" style="260" customWidth="1"/>
    <col min="75" max="75" width="16.28515625" style="260" customWidth="1"/>
    <col min="76" max="76" width="19.85546875" style="260" customWidth="1"/>
    <col min="77" max="80" width="11.42578125" style="241"/>
    <col min="81" max="81" width="20.28515625" style="221" bestFit="1" customWidth="1"/>
    <col min="82" max="82" width="20.140625" style="221" bestFit="1" customWidth="1"/>
    <col min="83" max="83" width="21.7109375" style="221" bestFit="1" customWidth="1"/>
    <col min="84" max="84" width="23" style="221" bestFit="1" customWidth="1"/>
    <col min="85" max="85" width="20.140625" style="221" bestFit="1" customWidth="1"/>
    <col min="86" max="86" width="21.7109375" style="221" bestFit="1" customWidth="1"/>
    <col min="87" max="87" width="23" style="221" bestFit="1" customWidth="1"/>
    <col min="88" max="88" width="31.85546875" style="221" bestFit="1" customWidth="1"/>
    <col min="89" max="89" width="28" style="221" bestFit="1" customWidth="1"/>
    <col min="90" max="90" width="11.5703125" style="221" bestFit="1" customWidth="1"/>
    <col min="91" max="16384" width="11.42578125" style="221"/>
  </cols>
  <sheetData>
    <row r="1" spans="2:86" s="209" customFormat="1" ht="14.25" customHeight="1" thickBot="1">
      <c r="G1" s="209">
        <v>1</v>
      </c>
      <c r="H1" s="209">
        <f>G1+1</f>
        <v>2</v>
      </c>
      <c r="I1" s="209">
        <f t="shared" ref="I1:BA1" si="0">H1+1</f>
        <v>3</v>
      </c>
      <c r="J1" s="209">
        <f t="shared" si="0"/>
        <v>4</v>
      </c>
      <c r="K1" s="209">
        <f t="shared" si="0"/>
        <v>5</v>
      </c>
      <c r="L1" s="209">
        <f t="shared" si="0"/>
        <v>6</v>
      </c>
      <c r="M1" s="209">
        <f t="shared" si="0"/>
        <v>7</v>
      </c>
      <c r="N1" s="209">
        <f t="shared" si="0"/>
        <v>8</v>
      </c>
      <c r="O1" s="209">
        <f t="shared" si="0"/>
        <v>9</v>
      </c>
      <c r="P1" s="209">
        <f t="shared" si="0"/>
        <v>10</v>
      </c>
      <c r="Q1" s="209">
        <f t="shared" si="0"/>
        <v>11</v>
      </c>
      <c r="R1" s="209">
        <f t="shared" si="0"/>
        <v>12</v>
      </c>
      <c r="S1" s="209">
        <f t="shared" si="0"/>
        <v>13</v>
      </c>
      <c r="T1" s="209">
        <f t="shared" si="0"/>
        <v>14</v>
      </c>
      <c r="U1" s="209">
        <f t="shared" si="0"/>
        <v>15</v>
      </c>
      <c r="V1" s="209">
        <f t="shared" si="0"/>
        <v>16</v>
      </c>
      <c r="W1" s="209">
        <f t="shared" si="0"/>
        <v>17</v>
      </c>
      <c r="X1" s="209">
        <f t="shared" si="0"/>
        <v>18</v>
      </c>
      <c r="Y1" s="209">
        <f t="shared" si="0"/>
        <v>19</v>
      </c>
      <c r="Z1" s="209">
        <f t="shared" si="0"/>
        <v>20</v>
      </c>
      <c r="AA1" s="209">
        <f t="shared" si="0"/>
        <v>21</v>
      </c>
      <c r="AB1" s="209">
        <f t="shared" si="0"/>
        <v>22</v>
      </c>
      <c r="AC1" s="209">
        <f t="shared" si="0"/>
        <v>23</v>
      </c>
      <c r="AD1" s="209">
        <f t="shared" si="0"/>
        <v>24</v>
      </c>
      <c r="AE1" s="209">
        <f t="shared" si="0"/>
        <v>25</v>
      </c>
      <c r="AF1" s="209">
        <f t="shared" si="0"/>
        <v>26</v>
      </c>
      <c r="AG1" s="209">
        <f t="shared" si="0"/>
        <v>27</v>
      </c>
      <c r="AH1" s="209">
        <f t="shared" si="0"/>
        <v>28</v>
      </c>
      <c r="AI1" s="209">
        <f t="shared" si="0"/>
        <v>29</v>
      </c>
      <c r="AJ1" s="209">
        <f t="shared" si="0"/>
        <v>30</v>
      </c>
      <c r="AK1" s="209">
        <f t="shared" si="0"/>
        <v>31</v>
      </c>
      <c r="AL1" s="209">
        <f t="shared" si="0"/>
        <v>32</v>
      </c>
      <c r="AM1" s="209">
        <f t="shared" si="0"/>
        <v>33</v>
      </c>
      <c r="AN1" s="209">
        <f t="shared" si="0"/>
        <v>34</v>
      </c>
      <c r="AO1" s="209">
        <f t="shared" si="0"/>
        <v>35</v>
      </c>
      <c r="AP1" s="209">
        <f t="shared" si="0"/>
        <v>36</v>
      </c>
      <c r="AQ1" s="209">
        <f t="shared" si="0"/>
        <v>37</v>
      </c>
      <c r="AR1" s="209">
        <f t="shared" si="0"/>
        <v>38</v>
      </c>
      <c r="AS1" s="209">
        <f t="shared" si="0"/>
        <v>39</v>
      </c>
      <c r="AT1" s="209">
        <f t="shared" si="0"/>
        <v>40</v>
      </c>
      <c r="AU1" s="209">
        <f t="shared" si="0"/>
        <v>41</v>
      </c>
      <c r="AV1" s="209">
        <f t="shared" si="0"/>
        <v>42</v>
      </c>
      <c r="AW1" s="209">
        <f t="shared" si="0"/>
        <v>43</v>
      </c>
      <c r="AX1" s="209">
        <f t="shared" si="0"/>
        <v>44</v>
      </c>
      <c r="AY1" s="209">
        <f t="shared" si="0"/>
        <v>45</v>
      </c>
      <c r="AZ1" s="209">
        <f t="shared" si="0"/>
        <v>46</v>
      </c>
      <c r="BA1" s="209">
        <f t="shared" si="0"/>
        <v>47</v>
      </c>
      <c r="BB1" s="209">
        <f t="shared" ref="BB1:BH1" si="1">BA1+1</f>
        <v>48</v>
      </c>
      <c r="BC1" s="209">
        <f t="shared" si="1"/>
        <v>49</v>
      </c>
      <c r="BD1" s="209">
        <f t="shared" si="1"/>
        <v>50</v>
      </c>
      <c r="BE1" s="209">
        <f t="shared" si="1"/>
        <v>51</v>
      </c>
      <c r="BF1" s="209">
        <f t="shared" si="1"/>
        <v>52</v>
      </c>
      <c r="BG1" s="209">
        <f t="shared" si="1"/>
        <v>53</v>
      </c>
      <c r="BH1" s="209">
        <f t="shared" si="1"/>
        <v>54</v>
      </c>
      <c r="BI1" s="209">
        <f t="shared" ref="BI1:BO1" si="2">BH1+1</f>
        <v>55</v>
      </c>
      <c r="BJ1" s="209">
        <f t="shared" si="2"/>
        <v>56</v>
      </c>
      <c r="BK1" s="209">
        <f t="shared" si="2"/>
        <v>57</v>
      </c>
      <c r="BL1" s="209">
        <f t="shared" si="2"/>
        <v>58</v>
      </c>
      <c r="BM1" s="209">
        <f t="shared" si="2"/>
        <v>59</v>
      </c>
      <c r="BN1" s="209">
        <f t="shared" si="2"/>
        <v>60</v>
      </c>
      <c r="BO1" s="209">
        <f t="shared" si="2"/>
        <v>61</v>
      </c>
      <c r="BP1" s="209">
        <f>BO1+1</f>
        <v>62</v>
      </c>
      <c r="BQ1" s="209">
        <f>BP1+1</f>
        <v>63</v>
      </c>
    </row>
    <row r="2" spans="2:86" s="210" customFormat="1" ht="38.25" customHeight="1" thickBot="1">
      <c r="B2" s="209"/>
      <c r="C2" s="959" t="s">
        <v>298</v>
      </c>
      <c r="D2" s="960"/>
      <c r="E2" s="961"/>
      <c r="G2" s="965" t="s">
        <v>163</v>
      </c>
      <c r="H2" s="947" t="s">
        <v>617</v>
      </c>
      <c r="I2" s="948"/>
      <c r="J2" s="949"/>
      <c r="K2" s="947" t="s">
        <v>299</v>
      </c>
      <c r="L2" s="948"/>
      <c r="M2" s="948"/>
      <c r="N2" s="948"/>
      <c r="O2" s="948"/>
      <c r="P2" s="948"/>
      <c r="Q2" s="948"/>
      <c r="R2" s="948"/>
      <c r="S2" s="948"/>
      <c r="T2" s="948"/>
      <c r="U2" s="948"/>
      <c r="V2" s="948"/>
      <c r="W2" s="948"/>
      <c r="X2" s="948"/>
      <c r="Y2" s="948"/>
      <c r="Z2" s="948"/>
      <c r="AA2" s="949"/>
      <c r="AB2" s="947" t="s">
        <v>300</v>
      </c>
      <c r="AC2" s="949"/>
      <c r="AD2" s="947" t="s">
        <v>181</v>
      </c>
      <c r="AE2" s="948"/>
      <c r="AF2" s="948"/>
      <c r="AG2" s="949"/>
      <c r="AH2" s="947" t="s">
        <v>178</v>
      </c>
      <c r="AI2" s="948"/>
      <c r="AJ2" s="948"/>
      <c r="AK2" s="949"/>
      <c r="AL2" s="947" t="s">
        <v>301</v>
      </c>
      <c r="AM2" s="948"/>
      <c r="AN2" s="948"/>
      <c r="AO2" s="949"/>
      <c r="AP2" s="947" t="s">
        <v>302</v>
      </c>
      <c r="AQ2" s="948"/>
      <c r="AR2" s="948"/>
      <c r="AS2" s="949"/>
      <c r="AT2" s="947" t="s">
        <v>303</v>
      </c>
      <c r="AU2" s="948"/>
      <c r="AV2" s="948"/>
      <c r="AW2" s="949"/>
      <c r="AX2" s="947" t="s">
        <v>304</v>
      </c>
      <c r="AY2" s="949"/>
      <c r="AZ2" s="703" t="s">
        <v>305</v>
      </c>
      <c r="BA2" s="945" t="s">
        <v>306</v>
      </c>
      <c r="BB2" s="952"/>
      <c r="BC2" s="950" t="s">
        <v>307</v>
      </c>
      <c r="BD2" s="951"/>
      <c r="BE2" s="951"/>
      <c r="BF2" s="951"/>
      <c r="BG2" s="951"/>
      <c r="BH2" s="951"/>
      <c r="BI2" s="951"/>
      <c r="BJ2" s="951"/>
      <c r="BK2" s="945" t="s">
        <v>308</v>
      </c>
      <c r="BL2" s="946"/>
      <c r="BM2" s="703" t="s">
        <v>309</v>
      </c>
      <c r="BN2" s="945" t="s">
        <v>310</v>
      </c>
      <c r="BO2" s="946"/>
    </row>
    <row r="3" spans="2:86" s="211" customFormat="1" ht="51">
      <c r="B3" s="209"/>
      <c r="C3" s="962"/>
      <c r="D3" s="963"/>
      <c r="E3" s="964"/>
      <c r="G3" s="966"/>
      <c r="H3" s="216" t="s">
        <v>311</v>
      </c>
      <c r="I3" s="217" t="s">
        <v>312</v>
      </c>
      <c r="J3" s="218" t="s">
        <v>314</v>
      </c>
      <c r="K3" s="212" t="s">
        <v>315</v>
      </c>
      <c r="L3" s="215" t="s">
        <v>316</v>
      </c>
      <c r="M3" s="213" t="s">
        <v>317</v>
      </c>
      <c r="N3" s="219" t="s">
        <v>318</v>
      </c>
      <c r="O3" s="219" t="s">
        <v>319</v>
      </c>
      <c r="P3" s="219" t="s">
        <v>320</v>
      </c>
      <c r="Q3" s="219" t="s">
        <v>321</v>
      </c>
      <c r="R3" s="220" t="s">
        <v>322</v>
      </c>
      <c r="S3" s="213" t="s">
        <v>323</v>
      </c>
      <c r="T3" s="219" t="s">
        <v>324</v>
      </c>
      <c r="U3" s="213" t="s">
        <v>325</v>
      </c>
      <c r="V3" s="219" t="s">
        <v>326</v>
      </c>
      <c r="W3" s="219" t="s">
        <v>327</v>
      </c>
      <c r="X3" s="215" t="s">
        <v>328</v>
      </c>
      <c r="Y3" s="213" t="s">
        <v>329</v>
      </c>
      <c r="Z3" s="215" t="s">
        <v>330</v>
      </c>
      <c r="AA3" s="215" t="s">
        <v>331</v>
      </c>
      <c r="AB3" s="212" t="s">
        <v>322</v>
      </c>
      <c r="AC3" s="214" t="s">
        <v>325</v>
      </c>
      <c r="AD3" s="212" t="s">
        <v>332</v>
      </c>
      <c r="AE3" s="213" t="s">
        <v>333</v>
      </c>
      <c r="AF3" s="213" t="s">
        <v>334</v>
      </c>
      <c r="AG3" s="214" t="s">
        <v>335</v>
      </c>
      <c r="AH3" s="212" t="s">
        <v>332</v>
      </c>
      <c r="AI3" s="213" t="s">
        <v>333</v>
      </c>
      <c r="AJ3" s="213" t="s">
        <v>334</v>
      </c>
      <c r="AK3" s="214" t="s">
        <v>335</v>
      </c>
      <c r="AL3" s="212" t="s">
        <v>332</v>
      </c>
      <c r="AM3" s="213" t="s">
        <v>333</v>
      </c>
      <c r="AN3" s="213" t="s">
        <v>334</v>
      </c>
      <c r="AO3" s="214" t="s">
        <v>335</v>
      </c>
      <c r="AP3" s="212" t="s">
        <v>332</v>
      </c>
      <c r="AQ3" s="213" t="s">
        <v>333</v>
      </c>
      <c r="AR3" s="213" t="s">
        <v>334</v>
      </c>
      <c r="AS3" s="214" t="s">
        <v>335</v>
      </c>
      <c r="AT3" s="212" t="s">
        <v>332</v>
      </c>
      <c r="AU3" s="213" t="s">
        <v>333</v>
      </c>
      <c r="AV3" s="213" t="s">
        <v>334</v>
      </c>
      <c r="AW3" s="214" t="s">
        <v>335</v>
      </c>
      <c r="AX3" s="216" t="s">
        <v>336</v>
      </c>
      <c r="AY3" s="218" t="s">
        <v>337</v>
      </c>
      <c r="AZ3" s="704" t="s">
        <v>26</v>
      </c>
      <c r="BA3" s="216" t="s">
        <v>338</v>
      </c>
      <c r="BB3" s="702" t="s">
        <v>339</v>
      </c>
      <c r="BC3" s="212" t="s">
        <v>30</v>
      </c>
      <c r="BD3" s="213" t="s">
        <v>29</v>
      </c>
      <c r="BE3" s="213" t="s">
        <v>28</v>
      </c>
      <c r="BF3" s="213" t="s">
        <v>33</v>
      </c>
      <c r="BG3" s="213" t="s">
        <v>32</v>
      </c>
      <c r="BH3" s="213" t="s">
        <v>31</v>
      </c>
      <c r="BI3" s="213" t="s">
        <v>340</v>
      </c>
      <c r="BJ3" s="215" t="s">
        <v>35</v>
      </c>
      <c r="BK3" s="216" t="s">
        <v>338</v>
      </c>
      <c r="BL3" s="218" t="s">
        <v>339</v>
      </c>
      <c r="BM3" s="704" t="s">
        <v>341</v>
      </c>
      <c r="BN3" s="216" t="s">
        <v>342</v>
      </c>
      <c r="BO3" s="702" t="s">
        <v>343</v>
      </c>
      <c r="BP3" s="706" t="s">
        <v>344</v>
      </c>
      <c r="BQ3" s="707" t="s">
        <v>207</v>
      </c>
    </row>
    <row r="4" spans="2:86">
      <c r="B4" s="209"/>
      <c r="C4" s="956" t="s">
        <v>345</v>
      </c>
      <c r="D4" s="957"/>
      <c r="E4" s="958"/>
      <c r="G4" s="222" t="str">
        <f>Inputs!B3</f>
        <v>France</v>
      </c>
      <c r="H4" s="223">
        <f t="shared" ref="H4:M4" si="3">VLOOKUP($G$4,Shock_per_country,H1)</f>
        <v>0.35</v>
      </c>
      <c r="I4" s="224">
        <f t="shared" si="3"/>
        <v>0.25</v>
      </c>
      <c r="J4" s="225">
        <f t="shared" si="3"/>
        <v>0.2</v>
      </c>
      <c r="K4" s="228">
        <f t="shared" si="3"/>
        <v>64855645</v>
      </c>
      <c r="L4" s="229">
        <f>VLOOKUP($G$4,Shock_per_country,L1)</f>
        <v>80000</v>
      </c>
      <c r="M4" s="230">
        <f t="shared" si="3"/>
        <v>1.8166640000000001E-4</v>
      </c>
      <c r="N4" s="231">
        <v>0.1</v>
      </c>
      <c r="O4" s="606">
        <f>VLOOKUP(G4,Shock_per_country,O1)</f>
        <v>0.33949829570598511</v>
      </c>
      <c r="P4" s="232">
        <f>VLOOKUP($G$4,Shock_per_country,P1)</f>
        <v>2.9999999999999997E-4</v>
      </c>
      <c r="Q4" s="233">
        <v>1.4999999999999999E-2</v>
      </c>
      <c r="R4" s="227">
        <f>VLOOKUP(G4,Shock_per_country,R1)</f>
        <v>3.0837716593520886E-2</v>
      </c>
      <c r="S4" s="226">
        <f>VLOOKUP($G$4,Shock_per_country,S1)</f>
        <v>6.9599999999999995E-2</v>
      </c>
      <c r="T4" s="233">
        <f>13.5%+5%</f>
        <v>0.185</v>
      </c>
      <c r="U4" s="234">
        <f>VLOOKUP($G$4,Shock_per_country,U1)</f>
        <v>1.6393613706325758E-3</v>
      </c>
      <c r="V4" s="235">
        <f>VLOOKUP($G$4,Shock_per_country,V1)</f>
        <v>5.8999999999999997E-2</v>
      </c>
      <c r="W4" s="233">
        <v>0.3</v>
      </c>
      <c r="X4" s="227">
        <f>VLOOKUP($G$4,Shock_per_country,X1)</f>
        <v>3.1360389756122935E-3</v>
      </c>
      <c r="Y4" s="226">
        <f>VLOOKUP($G$4,Shock_per_country,Y1)</f>
        <v>0</v>
      </c>
      <c r="Z4" s="233">
        <v>0.3</v>
      </c>
      <c r="AA4" s="227" t="str">
        <f>VLOOKUP($G$4,Shock_per_country,AA1)</f>
        <v>-</v>
      </c>
      <c r="AB4" s="236">
        <f>VLOOKUP($G$4,Shock_per_country,AB1)</f>
        <v>0.25</v>
      </c>
      <c r="AC4" s="237">
        <f>VLOOKUP($G$4,Shock_per_country,AC1)</f>
        <v>1.0775862068965517E-3</v>
      </c>
      <c r="AD4" s="238">
        <f>VLOOKUP($G$4,Shock_per_country,AD1)</f>
        <v>0.04</v>
      </c>
      <c r="AE4" s="224">
        <f>IF(VLOOKUP($G$4,Shock_per_country,AE1)&gt;0,VLOOKUP($G$4,Shock_per_country,AE1),AD4)</f>
        <v>0.1</v>
      </c>
      <c r="AF4" s="239">
        <f>VLOOKUP($G$4,Shock_per_country,AF1)</f>
        <v>0.1</v>
      </c>
      <c r="AG4" s="225">
        <f>IF(VLOOKUP($G$4,Shock_per_country,AG1)&gt;0,VLOOKUP($G$4,Shock_per_country,AG1),AF4)</f>
        <v>0.15</v>
      </c>
      <c r="AH4" s="238">
        <f>VLOOKUP($G$4,Shock_per_country,AH1)</f>
        <v>8.5000000000000006E-2</v>
      </c>
      <c r="AI4" s="224">
        <f>IF(VLOOKUP($G$4,Shock_per_country,AI1)&gt;0,VLOOKUP($G$4,Shock_per_country,AI1),AH4)</f>
        <v>0.1</v>
      </c>
      <c r="AJ4" s="239">
        <f>VLOOKUP($G$4,Shock_per_country,AJ1)</f>
        <v>0.15</v>
      </c>
      <c r="AK4" s="225">
        <f>IF(VLOOKUP($G$4,Shock_per_country,AK1)&gt;0,VLOOKUP($G$4,Shock_per_country,AK1),AJ4)</f>
        <v>0.15</v>
      </c>
      <c r="AL4" s="238">
        <f>VLOOKUP($G$4,Shock_per_country,AL1)</f>
        <v>7.0000000000000007E-2</v>
      </c>
      <c r="AM4" s="226">
        <f>IF(VLOOKUP($G$4,Shock_per_country,AM1)&gt;0,VLOOKUP($G$4,Shock_per_country,AM1),AL4)</f>
        <v>0.1</v>
      </c>
      <c r="AN4" s="239">
        <f>VLOOKUP($G$4,Shock_per_country,AN1)</f>
        <v>0.1</v>
      </c>
      <c r="AO4" s="225">
        <f>IF(VLOOKUP($G$4,Shock_per_country,AO1)&gt;0,VLOOKUP($G$4,Shock_per_country,AO1),AN4)</f>
        <v>0.15</v>
      </c>
      <c r="AP4" s="238">
        <f>VLOOKUP($G$4,Shock_per_country,AP1)</f>
        <v>0.1</v>
      </c>
      <c r="AQ4" s="224">
        <f>IF(VLOOKUP($G$4,Shock_per_country,AQ1)&gt;0,VLOOKUP($G$4,Shock_per_country,AQ1),AP4)</f>
        <v>0.1</v>
      </c>
      <c r="AR4" s="239">
        <f>VLOOKUP($G$4,Shock_per_country,AR1)</f>
        <v>0.11</v>
      </c>
      <c r="AS4" s="225">
        <f>IF(VLOOKUP($G$4,Shock_per_country,AS1)&gt;0,VLOOKUP($G$4,Shock_per_country,AS1),AR4)</f>
        <v>0.11</v>
      </c>
      <c r="AT4" s="238">
        <f>VLOOKUP($G$4,Shock_per_country,AT1)</f>
        <v>0.13</v>
      </c>
      <c r="AU4" s="224">
        <f>IF(VLOOKUP($G$4,Shock_per_country,AU1)&gt;0,VLOOKUP($G$4,Shock_per_country,AU1),AT4)</f>
        <v>0.1</v>
      </c>
      <c r="AV4" s="239">
        <f>VLOOKUP($G$4,Shock_per_country,AV1)</f>
        <v>0.15</v>
      </c>
      <c r="AW4" s="225">
        <f>IF(VLOOKUP($G$4,Shock_per_country,AW1)&gt;0,VLOOKUP($G$4,Shock_per_country,AW1),AV4)</f>
        <v>0.15</v>
      </c>
      <c r="AX4" s="223">
        <f t="shared" ref="AX4:BQ4" si="4">VLOOKUP($G$4,Shock_per_country,AX1)</f>
        <v>0.15</v>
      </c>
      <c r="AY4" s="225">
        <f>VLOOKUP($G$4,Shock_per_country,AY1)</f>
        <v>0</v>
      </c>
      <c r="AZ4" s="705">
        <f>VLOOKUP($G$4,Shock_per_country,AZ1)</f>
        <v>0</v>
      </c>
      <c r="BA4" s="223">
        <f t="shared" si="4"/>
        <v>0.374</v>
      </c>
      <c r="BB4" s="240">
        <f t="shared" si="4"/>
        <v>0</v>
      </c>
      <c r="BC4" s="223">
        <f t="shared" si="4"/>
        <v>0.45090470780542402</v>
      </c>
      <c r="BD4" s="224">
        <f t="shared" si="4"/>
        <v>0.299889807633689</v>
      </c>
      <c r="BE4" s="224">
        <f t="shared" si="4"/>
        <v>0.16226925163391601</v>
      </c>
      <c r="BF4" s="224">
        <f t="shared" si="4"/>
        <v>0</v>
      </c>
      <c r="BG4" s="224">
        <f t="shared" si="4"/>
        <v>1.9871798666333401E-3</v>
      </c>
      <c r="BH4" s="224">
        <f t="shared" si="4"/>
        <v>8.1941159222081394E-2</v>
      </c>
      <c r="BI4" s="224">
        <f t="shared" si="4"/>
        <v>0</v>
      </c>
      <c r="BJ4" s="240">
        <f t="shared" si="4"/>
        <v>3.0078938382559601E-3</v>
      </c>
      <c r="BK4" s="223">
        <f t="shared" si="4"/>
        <v>0.434</v>
      </c>
      <c r="BL4" s="225">
        <f>VLOOKUP($G$4,Shock_per_country,BL1)</f>
        <v>0</v>
      </c>
      <c r="BM4" s="705">
        <f t="shared" si="4"/>
        <v>6.0999999999999999E-2</v>
      </c>
      <c r="BN4" s="223">
        <f t="shared" si="4"/>
        <v>0.13100000000000001</v>
      </c>
      <c r="BO4" s="240">
        <f t="shared" si="4"/>
        <v>0</v>
      </c>
      <c r="BP4" s="223">
        <f>VLOOKUP($G$4,Shock_per_country,BP1)</f>
        <v>0</v>
      </c>
      <c r="BQ4" s="225">
        <f t="shared" si="4"/>
        <v>0</v>
      </c>
      <c r="BV4" s="242"/>
      <c r="BW4" s="242"/>
      <c r="BX4" s="242"/>
      <c r="BY4" s="242"/>
      <c r="BZ4" s="242"/>
      <c r="CA4" s="242"/>
      <c r="CB4" s="242"/>
      <c r="CC4" s="242"/>
      <c r="CD4" s="242"/>
      <c r="CE4" s="242"/>
    </row>
    <row r="5" spans="2:86">
      <c r="B5" s="243"/>
      <c r="C5" s="244" t="s">
        <v>346</v>
      </c>
      <c r="D5" s="243"/>
      <c r="E5" s="245">
        <v>0.15</v>
      </c>
      <c r="G5" s="604" t="s">
        <v>113</v>
      </c>
      <c r="H5" s="673">
        <v>0.35</v>
      </c>
      <c r="I5" s="674">
        <v>0.25</v>
      </c>
      <c r="J5" s="675">
        <v>0.2</v>
      </c>
      <c r="K5" s="719">
        <f>34178188*69.5%</f>
        <v>23753840.66</v>
      </c>
      <c r="L5" s="722">
        <v>66000</v>
      </c>
      <c r="M5" s="724">
        <v>5.2999999999999998E-4</v>
      </c>
      <c r="N5" s="727">
        <f>IF(AND($K5&gt;0,$L5&gt;0),$N$4*50%*($L5/$K5),"-")</f>
        <v>1.3892490259720383E-4</v>
      </c>
      <c r="O5" s="729">
        <f>IF(AND(M5&gt;0,N5&gt;0),N5/M5,"-")</f>
        <v>0.2621224577305733</v>
      </c>
      <c r="P5" s="731">
        <v>2.9999999999999997E-4</v>
      </c>
      <c r="Q5" s="733">
        <f t="shared" ref="Q5:Q41" si="5">IF(AND($K5&gt;0,$L5&gt;0),Q$4*50%*($L5/$K5),"-")</f>
        <v>2.0838735389580573E-5</v>
      </c>
      <c r="R5" s="735">
        <f>IF(AND(P5&gt;0,Q5&gt;0),Q5/P5,"-")</f>
        <v>6.9462451298601915E-2</v>
      </c>
      <c r="S5" s="737">
        <v>0.192</v>
      </c>
      <c r="T5" s="731">
        <f t="shared" ref="T5:T41" si="6">IF(AND($K5&gt;0,$L5&gt;0),T$4*50%*($L5/$K5),"-")</f>
        <v>2.5701106980482709E-4</v>
      </c>
      <c r="U5" s="741">
        <f>IF(AND(S5&gt;0,T5&gt;0),T5/S5,"-")</f>
        <v>1.3385993219001411E-3</v>
      </c>
      <c r="V5" s="743">
        <v>5.8999999999999997E-2</v>
      </c>
      <c r="W5" s="731">
        <f t="shared" ref="W5:W41" si="7">IF(AND($K5&gt;0,$L5&gt;0),W$4*50%*($L5/$K5),"-")</f>
        <v>4.1677470779161147E-4</v>
      </c>
      <c r="X5" s="744">
        <f>IF(AND(V5&gt;0,W5&gt;0),W5/V5,"-")</f>
        <v>7.0639780981629069E-3</v>
      </c>
      <c r="Y5" s="246"/>
      <c r="Z5" s="731">
        <f t="shared" ref="Z5:Z41" si="8">IF(AND($K5&gt;0,$L5&gt;0),Z$4*50%*($L5/$K5),"-")</f>
        <v>4.1677470779161147E-4</v>
      </c>
      <c r="AA5" s="744" t="str">
        <f>IF(AND(Y5&gt;0,Z5&gt;0),Z5/Y5,"-")</f>
        <v>-</v>
      </c>
      <c r="AB5" s="747">
        <f>IF(P5&gt;0,0.0075%/P5,"-")</f>
        <v>0.25</v>
      </c>
      <c r="AC5" s="749">
        <f>IF(S5&gt;0,0.0075%/S5,"-")</f>
        <v>3.9062499999999997E-4</v>
      </c>
      <c r="AD5" s="757">
        <v>0.04</v>
      </c>
      <c r="AE5" s="682"/>
      <c r="AF5" s="760">
        <v>0.1</v>
      </c>
      <c r="AG5" s="753"/>
      <c r="AH5" s="757">
        <v>8.5000000000000006E-2</v>
      </c>
      <c r="AI5" s="682"/>
      <c r="AJ5" s="760">
        <v>0.14000000000000001</v>
      </c>
      <c r="AK5" s="682"/>
      <c r="AL5" s="757">
        <v>7.0000000000000007E-2</v>
      </c>
      <c r="AM5" s="753"/>
      <c r="AN5" s="760">
        <v>0.1</v>
      </c>
      <c r="AO5" s="753"/>
      <c r="AP5" s="757">
        <v>0.1</v>
      </c>
      <c r="AQ5" s="753"/>
      <c r="AR5" s="760">
        <v>0.11</v>
      </c>
      <c r="AS5" s="754"/>
      <c r="AT5" s="757">
        <v>0.13</v>
      </c>
      <c r="AU5" s="753"/>
      <c r="AV5" s="760">
        <v>0.15</v>
      </c>
      <c r="AW5" s="753"/>
      <c r="AX5" s="673">
        <v>0.2</v>
      </c>
      <c r="AY5" s="764">
        <v>0</v>
      </c>
      <c r="AZ5" s="765">
        <v>0.96613750584283797</v>
      </c>
      <c r="BA5" s="673">
        <v>3.2732521269027801E-2</v>
      </c>
      <c r="BB5" s="766">
        <v>0</v>
      </c>
      <c r="BC5" s="758">
        <v>0</v>
      </c>
      <c r="BD5" s="761">
        <v>0</v>
      </c>
      <c r="BE5" s="761">
        <v>0</v>
      </c>
      <c r="BF5" s="761">
        <v>0</v>
      </c>
      <c r="BG5" s="761">
        <v>0</v>
      </c>
      <c r="BH5" s="761">
        <v>0</v>
      </c>
      <c r="BI5" s="761">
        <v>0</v>
      </c>
      <c r="BJ5" s="767">
        <v>1</v>
      </c>
      <c r="BK5" s="673">
        <v>1.1299728881339799E-3</v>
      </c>
      <c r="BL5" s="764">
        <v>0</v>
      </c>
      <c r="BM5" s="765">
        <v>0</v>
      </c>
      <c r="BN5" s="673">
        <v>0</v>
      </c>
      <c r="BO5" s="766">
        <v>0</v>
      </c>
      <c r="BP5" s="673">
        <v>0</v>
      </c>
      <c r="BQ5" s="764">
        <v>0</v>
      </c>
      <c r="BV5" s="242"/>
      <c r="BW5" s="242"/>
      <c r="BX5" s="242"/>
      <c r="BY5" s="242"/>
      <c r="BZ5" s="242"/>
      <c r="CA5" s="242"/>
      <c r="CB5" s="242"/>
      <c r="CC5" s="242"/>
      <c r="CD5" s="242"/>
      <c r="CE5" s="242"/>
    </row>
    <row r="6" spans="2:86">
      <c r="B6" s="243"/>
      <c r="C6" s="244" t="s">
        <v>347</v>
      </c>
      <c r="D6" s="243"/>
      <c r="E6" s="247">
        <v>0.2</v>
      </c>
      <c r="G6" s="605" t="s">
        <v>145</v>
      </c>
      <c r="H6" s="676">
        <v>0.35</v>
      </c>
      <c r="I6" s="677">
        <v>0.25</v>
      </c>
      <c r="J6" s="678">
        <v>0.2</v>
      </c>
      <c r="K6" s="720">
        <f>40677348*55%</f>
        <v>22372541.400000002</v>
      </c>
      <c r="L6" s="722">
        <v>58046</v>
      </c>
      <c r="M6" s="725">
        <v>5.0000000000000001E-4</v>
      </c>
      <c r="N6" s="727">
        <f t="shared" ref="N6:N41" si="9">IF(AND($K6&gt;0,$L6&gt;0),$N$4*50%*($L6/$K6),"-")</f>
        <v>1.2972598633787755E-4</v>
      </c>
      <c r="O6" s="729">
        <f t="shared" ref="O6:O41" si="10">IF(AND(M6&gt;0,N6&gt;0),N6/M6,"-")</f>
        <v>0.25945197267575509</v>
      </c>
      <c r="P6" s="732">
        <v>2.9999999999999997E-4</v>
      </c>
      <c r="Q6" s="733">
        <f t="shared" si="5"/>
        <v>1.9458897950681631E-5</v>
      </c>
      <c r="R6" s="735">
        <f t="shared" ref="R6:R41" si="11">IF(AND(P6&gt;0,Q6&gt;0),Q6/P6,"-")</f>
        <v>6.4862993168938773E-2</v>
      </c>
      <c r="S6" s="738">
        <v>2.8799999999999999E-2</v>
      </c>
      <c r="T6" s="731">
        <f t="shared" si="6"/>
        <v>2.3999307472507344E-4</v>
      </c>
      <c r="U6" s="741">
        <f t="shared" ref="U6:U41" si="12">IF(AND(S6&gt;0,T6&gt;0),T6/S6,"-")</f>
        <v>8.333092872398383E-3</v>
      </c>
      <c r="V6" s="743">
        <v>5.8999999999999997E-2</v>
      </c>
      <c r="W6" s="731">
        <f t="shared" si="7"/>
        <v>3.891779590136326E-4</v>
      </c>
      <c r="X6" s="745">
        <f t="shared" ref="X6:X40" si="13">IF(AND(V6&gt;0,W6&gt;0),W6/V6,"-")</f>
        <v>6.5962365934514001E-3</v>
      </c>
      <c r="Y6" s="248"/>
      <c r="Z6" s="731">
        <f t="shared" si="8"/>
        <v>3.891779590136326E-4</v>
      </c>
      <c r="AA6" s="745" t="str">
        <f t="shared" ref="AA6:AA40" si="14">IF(AND(Y6&gt;0,Z6&gt;0),Z6/Y6,"-")</f>
        <v>-</v>
      </c>
      <c r="AB6" s="747">
        <f t="shared" ref="AB6:AB41" si="15">IF(P6&gt;0,0.0075%/P6,"-")</f>
        <v>0.25</v>
      </c>
      <c r="AC6" s="749">
        <f t="shared" ref="AC6:AC41" si="16">IF(S6&gt;0,0.0075%/S6,"-")</f>
        <v>2.6041666666666665E-3</v>
      </c>
      <c r="AD6" s="758">
        <v>0.04</v>
      </c>
      <c r="AE6" s="683"/>
      <c r="AF6" s="761">
        <v>0.1</v>
      </c>
      <c r="AG6" s="752"/>
      <c r="AH6" s="758">
        <v>8.5000000000000006E-2</v>
      </c>
      <c r="AI6" s="752"/>
      <c r="AJ6" s="761">
        <v>0.14000000000000001</v>
      </c>
      <c r="AK6" s="752"/>
      <c r="AL6" s="758">
        <v>7.0000000000000007E-2</v>
      </c>
      <c r="AM6" s="752"/>
      <c r="AN6" s="761">
        <v>0.1</v>
      </c>
      <c r="AO6" s="752"/>
      <c r="AP6" s="758">
        <v>0.1</v>
      </c>
      <c r="AQ6" s="752"/>
      <c r="AR6" s="761">
        <v>0.11</v>
      </c>
      <c r="AS6" s="755"/>
      <c r="AT6" s="758">
        <v>0.13</v>
      </c>
      <c r="AU6" s="752"/>
      <c r="AV6" s="761">
        <v>0.15</v>
      </c>
      <c r="AW6" s="752"/>
      <c r="AX6" s="758">
        <v>0.2</v>
      </c>
      <c r="AY6" s="768">
        <v>0</v>
      </c>
      <c r="AZ6" s="769">
        <v>0.14758555345979801</v>
      </c>
      <c r="BA6" s="758">
        <v>0.78386392380036696</v>
      </c>
      <c r="BB6" s="770">
        <v>6.1428129944246797E-2</v>
      </c>
      <c r="BC6" s="758">
        <v>4.9247074902415899E-3</v>
      </c>
      <c r="BD6" s="761">
        <v>0.76703903418423902</v>
      </c>
      <c r="BE6" s="761">
        <v>0.20376566450876299</v>
      </c>
      <c r="BF6" s="761">
        <v>0</v>
      </c>
      <c r="BG6" s="761">
        <v>0</v>
      </c>
      <c r="BH6" s="761">
        <v>0</v>
      </c>
      <c r="BI6" s="761">
        <v>0</v>
      </c>
      <c r="BJ6" s="767">
        <v>2.4270593816756302E-2</v>
      </c>
      <c r="BK6" s="758">
        <v>0</v>
      </c>
      <c r="BL6" s="768">
        <v>7.1223927955885698E-3</v>
      </c>
      <c r="BM6" s="769">
        <v>0</v>
      </c>
      <c r="BN6" s="758">
        <v>0</v>
      </c>
      <c r="BO6" s="770">
        <v>0</v>
      </c>
      <c r="BP6" s="758">
        <v>0</v>
      </c>
      <c r="BQ6" s="768">
        <v>0</v>
      </c>
      <c r="BV6" s="242"/>
      <c r="BW6" s="242"/>
      <c r="BX6" s="242"/>
      <c r="BY6" s="242"/>
      <c r="BZ6" s="242"/>
      <c r="CA6" s="242"/>
      <c r="CB6" s="242"/>
      <c r="CC6" s="242"/>
      <c r="CD6" s="242"/>
      <c r="CE6" s="242"/>
    </row>
    <row r="7" spans="2:86">
      <c r="B7" s="243"/>
      <c r="C7" s="244" t="s">
        <v>348</v>
      </c>
      <c r="D7" s="243"/>
      <c r="E7" s="249"/>
      <c r="G7" s="605" t="s">
        <v>114</v>
      </c>
      <c r="H7" s="676">
        <v>0.35</v>
      </c>
      <c r="I7" s="677">
        <v>0.25</v>
      </c>
      <c r="J7" s="678">
        <v>0.2</v>
      </c>
      <c r="K7" s="720">
        <f>8210281*55%</f>
        <v>4515654.5500000007</v>
      </c>
      <c r="L7" s="722">
        <v>50000</v>
      </c>
      <c r="M7" s="725">
        <v>5.9999999999999995E-4</v>
      </c>
      <c r="N7" s="727">
        <f t="shared" si="9"/>
        <v>5.5362959507166017E-4</v>
      </c>
      <c r="O7" s="729">
        <f t="shared" si="10"/>
        <v>0.92271599178610031</v>
      </c>
      <c r="P7" s="732">
        <v>2.9999999999999997E-4</v>
      </c>
      <c r="Q7" s="733">
        <f>IF(AND($K7&gt;0,$L7&gt;0),Q$4*50%*($L7/$K7),"-")</f>
        <v>8.3044439260749017E-5</v>
      </c>
      <c r="R7" s="735">
        <f t="shared" si="11"/>
        <v>0.2768147975358301</v>
      </c>
      <c r="S7" s="738">
        <v>0.2208</v>
      </c>
      <c r="T7" s="731">
        <f t="shared" si="6"/>
        <v>1.0242147508825713E-3</v>
      </c>
      <c r="U7" s="741">
        <f>IF(AND(S7&gt;0,T7&gt;0),T7/S7,"-")</f>
        <v>4.6386537630551238E-3</v>
      </c>
      <c r="V7" s="743">
        <v>5.8999999999999997E-2</v>
      </c>
      <c r="W7" s="731">
        <f t="shared" si="7"/>
        <v>1.6608887852149802E-3</v>
      </c>
      <c r="X7" s="745">
        <f t="shared" si="13"/>
        <v>2.8150657376525088E-2</v>
      </c>
      <c r="Y7" s="248"/>
      <c r="Z7" s="731">
        <f t="shared" si="8"/>
        <v>1.6608887852149802E-3</v>
      </c>
      <c r="AA7" s="745" t="str">
        <f t="shared" si="14"/>
        <v>-</v>
      </c>
      <c r="AB7" s="747">
        <f t="shared" si="15"/>
        <v>0.25</v>
      </c>
      <c r="AC7" s="750">
        <f t="shared" si="16"/>
        <v>3.3967391304347825E-4</v>
      </c>
      <c r="AD7" s="758">
        <v>0.04</v>
      </c>
      <c r="AE7" s="683"/>
      <c r="AF7" s="761">
        <v>0.1</v>
      </c>
      <c r="AG7" s="752"/>
      <c r="AH7" s="758">
        <v>8.5000000000000006E-2</v>
      </c>
      <c r="AI7" s="752"/>
      <c r="AJ7" s="761">
        <v>0.14000000000000001</v>
      </c>
      <c r="AK7" s="752"/>
      <c r="AL7" s="758">
        <v>7.0000000000000007E-2</v>
      </c>
      <c r="AM7" s="752"/>
      <c r="AN7" s="761">
        <v>0.1</v>
      </c>
      <c r="AO7" s="752"/>
      <c r="AP7" s="758">
        <v>0.1</v>
      </c>
      <c r="AQ7" s="752"/>
      <c r="AR7" s="761">
        <v>0.11</v>
      </c>
      <c r="AS7" s="755"/>
      <c r="AT7" s="758">
        <v>0.13</v>
      </c>
      <c r="AU7" s="752"/>
      <c r="AV7" s="761">
        <v>0.15</v>
      </c>
      <c r="AW7" s="752"/>
      <c r="AX7" s="758">
        <v>0.2</v>
      </c>
      <c r="AY7" s="768">
        <v>0</v>
      </c>
      <c r="AZ7" s="769">
        <v>0</v>
      </c>
      <c r="BA7" s="758">
        <v>0.374</v>
      </c>
      <c r="BB7" s="770">
        <v>0</v>
      </c>
      <c r="BC7" s="758">
        <v>0.45090470780542402</v>
      </c>
      <c r="BD7" s="761">
        <v>0.299889807633689</v>
      </c>
      <c r="BE7" s="761">
        <v>0.16226925163391601</v>
      </c>
      <c r="BF7" s="761">
        <v>0</v>
      </c>
      <c r="BG7" s="761">
        <v>1.9871798666333401E-3</v>
      </c>
      <c r="BH7" s="761">
        <v>8.1941159222081394E-2</v>
      </c>
      <c r="BI7" s="761">
        <v>0</v>
      </c>
      <c r="BJ7" s="767">
        <v>3.0078938382559601E-3</v>
      </c>
      <c r="BK7" s="758">
        <v>0.434</v>
      </c>
      <c r="BL7" s="768">
        <v>0</v>
      </c>
      <c r="BM7" s="769">
        <v>6.0999999999999999E-2</v>
      </c>
      <c r="BN7" s="758">
        <v>0.13100000000000001</v>
      </c>
      <c r="BO7" s="770">
        <v>0</v>
      </c>
      <c r="BP7" s="758">
        <v>0</v>
      </c>
      <c r="BQ7" s="768">
        <v>0</v>
      </c>
      <c r="BV7" s="242"/>
      <c r="BW7" s="242"/>
      <c r="BX7" s="242"/>
      <c r="BY7" s="242"/>
      <c r="BZ7" s="242"/>
      <c r="CA7" s="242"/>
      <c r="CB7" s="242"/>
      <c r="CC7" s="242"/>
      <c r="CD7" s="242"/>
      <c r="CE7" s="242"/>
    </row>
    <row r="8" spans="2:86">
      <c r="B8" s="243"/>
      <c r="C8" s="244"/>
      <c r="D8" s="243" t="s">
        <v>349</v>
      </c>
      <c r="E8" s="250">
        <f ca="1">(1+H4)*(1+(E94-D94)/D94)-1</f>
        <v>0.58839905909748014</v>
      </c>
      <c r="G8" s="605" t="s">
        <v>115</v>
      </c>
      <c r="H8" s="676">
        <v>0.35</v>
      </c>
      <c r="I8" s="677">
        <v>0.25</v>
      </c>
      <c r="J8" s="678">
        <v>0.2</v>
      </c>
      <c r="K8" s="720">
        <v>10414336</v>
      </c>
      <c r="L8" s="722">
        <v>50000</v>
      </c>
      <c r="M8" s="725">
        <v>5.9999999999999995E-4</v>
      </c>
      <c r="N8" s="727">
        <f t="shared" si="9"/>
        <v>2.4005371057741944E-4</v>
      </c>
      <c r="O8" s="729">
        <f t="shared" si="10"/>
        <v>0.40008951762903244</v>
      </c>
      <c r="P8" s="732">
        <v>2.9999999999999997E-4</v>
      </c>
      <c r="Q8" s="733">
        <f t="shared" si="5"/>
        <v>3.6008056586612916E-5</v>
      </c>
      <c r="R8" s="735">
        <f t="shared" si="11"/>
        <v>0.12002685528870974</v>
      </c>
      <c r="S8" s="738">
        <v>0.20399999999999999</v>
      </c>
      <c r="T8" s="731">
        <f t="shared" si="6"/>
        <v>4.4409936456822597E-4</v>
      </c>
      <c r="U8" s="741">
        <f t="shared" si="12"/>
        <v>2.1769576694520881E-3</v>
      </c>
      <c r="V8" s="743">
        <v>5.8999999999999997E-2</v>
      </c>
      <c r="W8" s="731">
        <f t="shared" si="7"/>
        <v>7.2016113173225833E-4</v>
      </c>
      <c r="X8" s="745">
        <f>IF(AND(V8&gt;0,W8&gt;0),W8/V8,"-")</f>
        <v>1.2206120876817939E-2</v>
      </c>
      <c r="Y8" s="248"/>
      <c r="Z8" s="731">
        <f t="shared" si="8"/>
        <v>7.2016113173225833E-4</v>
      </c>
      <c r="AA8" s="745" t="str">
        <f>IF(AND(Y8&gt;0,Z8&gt;0),Z8/Y8,"-")</f>
        <v>-</v>
      </c>
      <c r="AB8" s="747">
        <f t="shared" si="15"/>
        <v>0.25</v>
      </c>
      <c r="AC8" s="750">
        <f t="shared" si="16"/>
        <v>3.6764705882352941E-4</v>
      </c>
      <c r="AD8" s="758">
        <v>0.04</v>
      </c>
      <c r="AE8" s="683"/>
      <c r="AF8" s="761">
        <v>0.1</v>
      </c>
      <c r="AG8" s="752"/>
      <c r="AH8" s="758">
        <v>8.5000000000000006E-2</v>
      </c>
      <c r="AI8" s="752"/>
      <c r="AJ8" s="761">
        <v>0.14000000000000001</v>
      </c>
      <c r="AK8" s="752"/>
      <c r="AL8" s="758">
        <v>7.0000000000000007E-2</v>
      </c>
      <c r="AM8" s="752"/>
      <c r="AN8" s="761">
        <v>0.1</v>
      </c>
      <c r="AO8" s="752"/>
      <c r="AP8" s="758">
        <v>0.1</v>
      </c>
      <c r="AQ8" s="752"/>
      <c r="AR8" s="761">
        <v>0.11</v>
      </c>
      <c r="AS8" s="755"/>
      <c r="AT8" s="758">
        <v>0.13</v>
      </c>
      <c r="AU8" s="752">
        <v>1.6E-2</v>
      </c>
      <c r="AV8" s="761">
        <v>0.15</v>
      </c>
      <c r="AW8" s="752">
        <v>0.13700000000000001</v>
      </c>
      <c r="AX8" s="758">
        <v>0.2</v>
      </c>
      <c r="AY8" s="768">
        <v>0</v>
      </c>
      <c r="AZ8" s="769">
        <v>6.4399999999999999E-2</v>
      </c>
      <c r="BA8" s="758">
        <v>0.40899999999999997</v>
      </c>
      <c r="BB8" s="770">
        <v>0</v>
      </c>
      <c r="BC8" s="758">
        <v>0.48509402068088597</v>
      </c>
      <c r="BD8" s="761">
        <v>0.29714138291942299</v>
      </c>
      <c r="BE8" s="761">
        <v>0.123421590448608</v>
      </c>
      <c r="BF8" s="761">
        <v>0</v>
      </c>
      <c r="BG8" s="761">
        <v>0</v>
      </c>
      <c r="BH8" s="761">
        <v>9.4343005951083206E-2</v>
      </c>
      <c r="BI8" s="761">
        <v>0</v>
      </c>
      <c r="BJ8" s="767">
        <v>0</v>
      </c>
      <c r="BK8" s="758">
        <v>0.44400000000000001</v>
      </c>
      <c r="BL8" s="768">
        <v>0</v>
      </c>
      <c r="BM8" s="769">
        <v>0</v>
      </c>
      <c r="BN8" s="758">
        <v>8.2600000000000007E-2</v>
      </c>
      <c r="BO8" s="770">
        <v>0</v>
      </c>
      <c r="BP8" s="758">
        <v>0</v>
      </c>
      <c r="BQ8" s="768">
        <v>0</v>
      </c>
      <c r="BV8" s="242"/>
      <c r="BW8" s="242"/>
      <c r="BX8" s="242"/>
      <c r="BY8" s="242"/>
      <c r="BZ8" s="242"/>
      <c r="CA8" s="242"/>
      <c r="CB8" s="242"/>
      <c r="CC8" s="242"/>
      <c r="CD8" s="242"/>
      <c r="CE8" s="242"/>
    </row>
    <row r="9" spans="2:86">
      <c r="B9" s="243"/>
      <c r="C9" s="244"/>
      <c r="D9" s="243" t="s">
        <v>312</v>
      </c>
      <c r="E9" s="250">
        <f ca="1">(1+I4)*(1+(E94-D94)/D94)-1</f>
        <v>0.47073986953470381</v>
      </c>
      <c r="G9" s="605" t="s">
        <v>146</v>
      </c>
      <c r="H9" s="676">
        <v>0.35</v>
      </c>
      <c r="I9" s="677">
        <v>0.25</v>
      </c>
      <c r="J9" s="678">
        <v>0.2</v>
      </c>
      <c r="K9" s="720">
        <v>198739269</v>
      </c>
      <c r="L9" s="722">
        <v>58046</v>
      </c>
      <c r="M9" s="725">
        <v>5.9999999999999995E-4</v>
      </c>
      <c r="N9" s="727">
        <f t="shared" si="9"/>
        <v>1.4603555777393949E-5</v>
      </c>
      <c r="O9" s="729">
        <f t="shared" si="10"/>
        <v>2.4339259628989918E-2</v>
      </c>
      <c r="P9" s="732">
        <v>2.9999999999999997E-4</v>
      </c>
      <c r="Q9" s="733">
        <f t="shared" si="5"/>
        <v>2.1905333666090922E-6</v>
      </c>
      <c r="R9" s="735">
        <f t="shared" si="11"/>
        <v>7.3017778886969751E-3</v>
      </c>
      <c r="S9" s="738">
        <v>2.7E-2</v>
      </c>
      <c r="T9" s="731">
        <f t="shared" si="6"/>
        <v>2.7016578188178803E-5</v>
      </c>
      <c r="U9" s="741">
        <f t="shared" si="12"/>
        <v>1.0006140069695852E-3</v>
      </c>
      <c r="V9" s="743">
        <v>5.8999999999999997E-2</v>
      </c>
      <c r="W9" s="731">
        <f t="shared" si="7"/>
        <v>4.3810667332181846E-5</v>
      </c>
      <c r="X9" s="745">
        <f t="shared" si="13"/>
        <v>7.4255368359630247E-4</v>
      </c>
      <c r="Y9" s="248"/>
      <c r="Z9" s="731">
        <f t="shared" si="8"/>
        <v>4.3810667332181846E-5</v>
      </c>
      <c r="AA9" s="745" t="str">
        <f t="shared" si="14"/>
        <v>-</v>
      </c>
      <c r="AB9" s="747">
        <f t="shared" si="15"/>
        <v>0.25</v>
      </c>
      <c r="AC9" s="750">
        <f t="shared" si="16"/>
        <v>2.7777777777777775E-3</v>
      </c>
      <c r="AD9" s="758">
        <v>0.04</v>
      </c>
      <c r="AE9" s="683"/>
      <c r="AF9" s="761">
        <v>0.1</v>
      </c>
      <c r="AG9" s="752"/>
      <c r="AH9" s="758">
        <v>8.5000000000000006E-2</v>
      </c>
      <c r="AI9" s="752"/>
      <c r="AJ9" s="761">
        <v>0.14000000000000001</v>
      </c>
      <c r="AK9" s="752"/>
      <c r="AL9" s="758">
        <v>7.0000000000000007E-2</v>
      </c>
      <c r="AM9" s="752"/>
      <c r="AN9" s="761">
        <v>0.1</v>
      </c>
      <c r="AO9" s="752"/>
      <c r="AP9" s="758">
        <v>0.1</v>
      </c>
      <c r="AQ9" s="752"/>
      <c r="AR9" s="761">
        <v>0.11</v>
      </c>
      <c r="AS9" s="755"/>
      <c r="AT9" s="758">
        <v>0.13</v>
      </c>
      <c r="AU9" s="752"/>
      <c r="AV9" s="761">
        <v>0.15</v>
      </c>
      <c r="AW9" s="752"/>
      <c r="AX9" s="758">
        <v>0.2</v>
      </c>
      <c r="AY9" s="768">
        <v>0</v>
      </c>
      <c r="AZ9" s="769">
        <v>0.29525337420041697</v>
      </c>
      <c r="BA9" s="758">
        <v>0</v>
      </c>
      <c r="BB9" s="770">
        <v>0</v>
      </c>
      <c r="BC9" s="758">
        <v>0</v>
      </c>
      <c r="BD9" s="761">
        <v>0</v>
      </c>
      <c r="BE9" s="761">
        <v>0</v>
      </c>
      <c r="BF9" s="761">
        <v>0</v>
      </c>
      <c r="BG9" s="761">
        <v>0</v>
      </c>
      <c r="BH9" s="761">
        <v>0</v>
      </c>
      <c r="BI9" s="761">
        <v>0</v>
      </c>
      <c r="BJ9" s="767">
        <v>0</v>
      </c>
      <c r="BK9" s="758">
        <v>0</v>
      </c>
      <c r="BL9" s="768">
        <v>0.70474662579958303</v>
      </c>
      <c r="BM9" s="769">
        <v>0</v>
      </c>
      <c r="BN9" s="758">
        <v>0</v>
      </c>
      <c r="BO9" s="770">
        <v>0</v>
      </c>
      <c r="BP9" s="758">
        <v>0</v>
      </c>
      <c r="BQ9" s="768">
        <v>0</v>
      </c>
      <c r="BV9" s="242"/>
      <c r="BW9" s="242"/>
      <c r="BX9" s="242"/>
      <c r="BY9" s="242"/>
      <c r="BZ9" s="242"/>
      <c r="CA9" s="242"/>
      <c r="CB9" s="242"/>
      <c r="CC9" s="242"/>
      <c r="CD9" s="242"/>
      <c r="CE9" s="242"/>
    </row>
    <row r="10" spans="2:86">
      <c r="B10" s="243"/>
      <c r="C10" s="244"/>
      <c r="D10" s="243"/>
      <c r="E10" s="249"/>
      <c r="G10" s="605" t="s">
        <v>116</v>
      </c>
      <c r="H10" s="676">
        <v>0.35</v>
      </c>
      <c r="I10" s="677">
        <v>0.25</v>
      </c>
      <c r="J10" s="678">
        <v>0.2</v>
      </c>
      <c r="K10" s="720">
        <v>7563710</v>
      </c>
      <c r="L10" s="722">
        <v>43632</v>
      </c>
      <c r="M10" s="725">
        <v>5.9999999999999995E-4</v>
      </c>
      <c r="N10" s="727">
        <f t="shared" si="9"/>
        <v>2.8842988427636701E-4</v>
      </c>
      <c r="O10" s="729">
        <f t="shared" si="10"/>
        <v>0.48071647379394505</v>
      </c>
      <c r="P10" s="732">
        <v>2.9999999999999997E-4</v>
      </c>
      <c r="Q10" s="733">
        <f t="shared" si="5"/>
        <v>4.3264482641455052E-5</v>
      </c>
      <c r="R10" s="735">
        <f t="shared" si="11"/>
        <v>0.14421494213818353</v>
      </c>
      <c r="S10" s="738">
        <v>1.4E-3</v>
      </c>
      <c r="T10" s="731">
        <f t="shared" si="6"/>
        <v>5.3359528591127891E-4</v>
      </c>
      <c r="U10" s="741">
        <f>IF(AND(S10&gt;0,T10&gt;0),T10/S10,"-")</f>
        <v>0.38113948993662777</v>
      </c>
      <c r="V10" s="743">
        <v>5.8999999999999997E-2</v>
      </c>
      <c r="W10" s="731">
        <f t="shared" si="7"/>
        <v>8.6528965282910099E-4</v>
      </c>
      <c r="X10" s="745">
        <f t="shared" si="13"/>
        <v>1.4665926319137306E-2</v>
      </c>
      <c r="Y10" s="248"/>
      <c r="Z10" s="731">
        <f t="shared" si="8"/>
        <v>8.6528965282910099E-4</v>
      </c>
      <c r="AA10" s="745" t="str">
        <f t="shared" si="14"/>
        <v>-</v>
      </c>
      <c r="AB10" s="747">
        <f t="shared" si="15"/>
        <v>0.25</v>
      </c>
      <c r="AC10" s="750">
        <f t="shared" si="16"/>
        <v>5.3571428571428568E-2</v>
      </c>
      <c r="AD10" s="758">
        <v>0.04</v>
      </c>
      <c r="AE10" s="683"/>
      <c r="AF10" s="761">
        <v>0.1</v>
      </c>
      <c r="AG10" s="752"/>
      <c r="AH10" s="758">
        <v>8.5000000000000006E-2</v>
      </c>
      <c r="AI10" s="752"/>
      <c r="AJ10" s="761">
        <v>0.14000000000000001</v>
      </c>
      <c r="AK10" s="752"/>
      <c r="AL10" s="758">
        <v>7.0000000000000007E-2</v>
      </c>
      <c r="AM10" s="752"/>
      <c r="AN10" s="761">
        <v>0.1</v>
      </c>
      <c r="AO10" s="752"/>
      <c r="AP10" s="758">
        <v>0.1</v>
      </c>
      <c r="AQ10" s="752"/>
      <c r="AR10" s="761">
        <v>0.11</v>
      </c>
      <c r="AS10" s="755"/>
      <c r="AT10" s="758">
        <v>0.13</v>
      </c>
      <c r="AU10" s="752"/>
      <c r="AV10" s="761">
        <v>0.15</v>
      </c>
      <c r="AW10" s="752"/>
      <c r="AX10" s="758">
        <v>0.2</v>
      </c>
      <c r="AY10" s="768">
        <v>0</v>
      </c>
      <c r="AZ10" s="769">
        <v>3.0534334040282499E-2</v>
      </c>
      <c r="BA10" s="758">
        <v>0.96946566595971795</v>
      </c>
      <c r="BB10" s="770">
        <v>0</v>
      </c>
      <c r="BC10" s="758">
        <v>0</v>
      </c>
      <c r="BD10" s="761">
        <v>0</v>
      </c>
      <c r="BE10" s="761">
        <v>0.119309103671682</v>
      </c>
      <c r="BF10" s="761">
        <v>0</v>
      </c>
      <c r="BG10" s="761">
        <v>0</v>
      </c>
      <c r="BH10" s="761">
        <v>0.88069089632831798</v>
      </c>
      <c r="BI10" s="761">
        <v>0</v>
      </c>
      <c r="BJ10" s="767">
        <v>0</v>
      </c>
      <c r="BK10" s="758">
        <v>0</v>
      </c>
      <c r="BL10" s="768">
        <v>0</v>
      </c>
      <c r="BM10" s="769">
        <v>0</v>
      </c>
      <c r="BN10" s="758">
        <v>0</v>
      </c>
      <c r="BO10" s="770">
        <v>0</v>
      </c>
      <c r="BP10" s="758">
        <v>0</v>
      </c>
      <c r="BQ10" s="768">
        <v>0</v>
      </c>
      <c r="BV10" s="242"/>
      <c r="BW10" s="242"/>
      <c r="BX10" s="242"/>
      <c r="BY10" s="242"/>
      <c r="BZ10" s="242"/>
      <c r="CA10" s="242"/>
      <c r="CB10" s="242"/>
      <c r="CC10" s="242"/>
      <c r="CD10" s="242"/>
      <c r="CE10" s="242"/>
    </row>
    <row r="11" spans="2:86">
      <c r="B11" s="243"/>
      <c r="C11" s="244"/>
      <c r="D11" s="243"/>
      <c r="E11" s="250"/>
      <c r="G11" s="605" t="s">
        <v>147</v>
      </c>
      <c r="H11" s="676">
        <v>0.35</v>
      </c>
      <c r="I11" s="677">
        <v>0.25</v>
      </c>
      <c r="J11" s="678">
        <v>0.2</v>
      </c>
      <c r="K11" s="720">
        <v>16601707</v>
      </c>
      <c r="L11" s="722">
        <v>58046</v>
      </c>
      <c r="M11" s="725">
        <v>5.9999999999999995E-4</v>
      </c>
      <c r="N11" s="727">
        <f t="shared" si="9"/>
        <v>1.7481937248982891E-4</v>
      </c>
      <c r="O11" s="729">
        <f t="shared" si="10"/>
        <v>0.29136562081638151</v>
      </c>
      <c r="P11" s="732">
        <v>2.9999999999999997E-4</v>
      </c>
      <c r="Q11" s="733">
        <f t="shared" si="5"/>
        <v>2.6222905873474334E-5</v>
      </c>
      <c r="R11" s="735">
        <f t="shared" si="11"/>
        <v>8.740968624491445E-2</v>
      </c>
      <c r="S11" s="738">
        <v>0.12</v>
      </c>
      <c r="T11" s="731">
        <f t="shared" si="6"/>
        <v>3.2341583910618348E-4</v>
      </c>
      <c r="U11" s="741">
        <f t="shared" si="12"/>
        <v>2.6951319925515292E-3</v>
      </c>
      <c r="V11" s="743">
        <v>5.8999999999999997E-2</v>
      </c>
      <c r="W11" s="731">
        <f t="shared" si="7"/>
        <v>5.2445811746948672E-4</v>
      </c>
      <c r="X11" s="745">
        <f t="shared" si="13"/>
        <v>8.8891206350760459E-3</v>
      </c>
      <c r="Y11" s="248"/>
      <c r="Z11" s="731">
        <f t="shared" si="8"/>
        <v>5.2445811746948672E-4</v>
      </c>
      <c r="AA11" s="745" t="str">
        <f t="shared" si="14"/>
        <v>-</v>
      </c>
      <c r="AB11" s="747">
        <f t="shared" si="15"/>
        <v>0.25</v>
      </c>
      <c r="AC11" s="750">
        <f t="shared" si="16"/>
        <v>6.2500000000000001E-4</v>
      </c>
      <c r="AD11" s="758">
        <v>0.04</v>
      </c>
      <c r="AE11" s="683"/>
      <c r="AF11" s="761">
        <v>0.1</v>
      </c>
      <c r="AG11" s="752"/>
      <c r="AH11" s="758">
        <v>8.5000000000000006E-2</v>
      </c>
      <c r="AI11" s="752"/>
      <c r="AJ11" s="761">
        <v>0.14000000000000001</v>
      </c>
      <c r="AK11" s="752"/>
      <c r="AL11" s="758">
        <v>7.0000000000000007E-2</v>
      </c>
      <c r="AM11" s="752"/>
      <c r="AN11" s="761">
        <v>0.1</v>
      </c>
      <c r="AO11" s="752"/>
      <c r="AP11" s="758">
        <v>0.1</v>
      </c>
      <c r="AQ11" s="752"/>
      <c r="AR11" s="761">
        <v>0.11</v>
      </c>
      <c r="AS11" s="755"/>
      <c r="AT11" s="758">
        <v>0.13</v>
      </c>
      <c r="AU11" s="752"/>
      <c r="AV11" s="761">
        <v>0.15</v>
      </c>
      <c r="AW11" s="752"/>
      <c r="AX11" s="758">
        <v>0.2</v>
      </c>
      <c r="AY11" s="768">
        <v>0</v>
      </c>
      <c r="AZ11" s="769">
        <v>3.6594811626766699E-2</v>
      </c>
      <c r="BA11" s="758">
        <v>0.15279118162282901</v>
      </c>
      <c r="BB11" s="770">
        <v>0.58242733732126395</v>
      </c>
      <c r="BC11" s="758">
        <v>0.147673709963109</v>
      </c>
      <c r="BD11" s="761">
        <v>0.48662452367735598</v>
      </c>
      <c r="BE11" s="761">
        <v>0.35669762810964201</v>
      </c>
      <c r="BF11" s="761">
        <v>0</v>
      </c>
      <c r="BG11" s="761">
        <v>0</v>
      </c>
      <c r="BH11" s="761">
        <v>5.6417557414419704E-3</v>
      </c>
      <c r="BI11" s="761">
        <v>0</v>
      </c>
      <c r="BJ11" s="767">
        <v>3.3623825084512201E-3</v>
      </c>
      <c r="BK11" s="758">
        <v>9.3913809448646302E-2</v>
      </c>
      <c r="BL11" s="768">
        <v>7.4838040328596006E-2</v>
      </c>
      <c r="BM11" s="769">
        <v>0</v>
      </c>
      <c r="BN11" s="758">
        <v>2.0294857593799401E-2</v>
      </c>
      <c r="BO11" s="770">
        <v>0</v>
      </c>
      <c r="BP11" s="758">
        <v>3.9139962058097902E-2</v>
      </c>
      <c r="BQ11" s="768">
        <v>0</v>
      </c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</row>
    <row r="12" spans="2:86">
      <c r="B12" s="243"/>
      <c r="C12" s="244"/>
      <c r="D12" s="243"/>
      <c r="E12" s="250"/>
      <c r="G12" s="605" t="s">
        <v>148</v>
      </c>
      <c r="H12" s="676">
        <v>0.35</v>
      </c>
      <c r="I12" s="677">
        <v>0.25</v>
      </c>
      <c r="J12" s="678">
        <v>0.2</v>
      </c>
      <c r="K12" s="720">
        <v>45644023</v>
      </c>
      <c r="L12" s="722">
        <v>58046</v>
      </c>
      <c r="M12" s="725">
        <v>1.4E-5</v>
      </c>
      <c r="N12" s="727">
        <f t="shared" si="9"/>
        <v>6.3585543281318568E-5</v>
      </c>
      <c r="O12" s="729">
        <f t="shared" si="10"/>
        <v>4.5418245200941838</v>
      </c>
      <c r="P12" s="732">
        <v>1.8911765239365799E-4</v>
      </c>
      <c r="Q12" s="733">
        <f t="shared" si="5"/>
        <v>9.5378314921977846E-6</v>
      </c>
      <c r="R12" s="735">
        <f t="shared" si="11"/>
        <v>5.0433322175257887E-2</v>
      </c>
      <c r="S12" s="738">
        <v>0.113</v>
      </c>
      <c r="T12" s="731">
        <f t="shared" si="6"/>
        <v>1.1763325507043934E-4</v>
      </c>
      <c r="U12" s="741">
        <f>IF(AND(S12&gt;0,T12&gt;0),T12/S12,"-")</f>
        <v>1.041002257260525E-3</v>
      </c>
      <c r="V12" s="743">
        <v>0.1482</v>
      </c>
      <c r="W12" s="731">
        <f t="shared" si="7"/>
        <v>1.9075662984395568E-4</v>
      </c>
      <c r="X12" s="745">
        <f t="shared" si="13"/>
        <v>1.287156746585396E-3</v>
      </c>
      <c r="Y12" s="248"/>
      <c r="Z12" s="731">
        <f t="shared" si="8"/>
        <v>1.9075662984395568E-4</v>
      </c>
      <c r="AA12" s="745" t="str">
        <f t="shared" si="14"/>
        <v>-</v>
      </c>
      <c r="AB12" s="747">
        <f t="shared" si="15"/>
        <v>0.39657852691552919</v>
      </c>
      <c r="AC12" s="750">
        <f t="shared" si="16"/>
        <v>6.6371681415929192E-4</v>
      </c>
      <c r="AD12" s="758">
        <v>0.04</v>
      </c>
      <c r="AE12" s="683"/>
      <c r="AF12" s="761">
        <v>0.1</v>
      </c>
      <c r="AG12" s="752"/>
      <c r="AH12" s="758">
        <v>8.5000000000000006E-2</v>
      </c>
      <c r="AI12" s="752"/>
      <c r="AJ12" s="761">
        <v>0.14000000000000001</v>
      </c>
      <c r="AK12" s="752"/>
      <c r="AL12" s="758">
        <v>7.0000000000000007E-2</v>
      </c>
      <c r="AM12" s="752"/>
      <c r="AN12" s="761">
        <v>0.1</v>
      </c>
      <c r="AO12" s="752"/>
      <c r="AP12" s="758">
        <v>0.1</v>
      </c>
      <c r="AQ12" s="752"/>
      <c r="AR12" s="761">
        <v>0.11</v>
      </c>
      <c r="AS12" s="755"/>
      <c r="AT12" s="758">
        <v>0.13</v>
      </c>
      <c r="AU12" s="752"/>
      <c r="AV12" s="761">
        <v>0.15</v>
      </c>
      <c r="AW12" s="752"/>
      <c r="AX12" s="758">
        <v>0.2</v>
      </c>
      <c r="AY12" s="768">
        <v>0</v>
      </c>
      <c r="AZ12" s="769">
        <v>7.2420385039426105E-2</v>
      </c>
      <c r="BA12" s="758">
        <v>0.190027714541917</v>
      </c>
      <c r="BB12" s="770">
        <v>0</v>
      </c>
      <c r="BC12" s="758">
        <v>0</v>
      </c>
      <c r="BD12" s="761">
        <v>7.4227802089461503E-2</v>
      </c>
      <c r="BE12" s="761">
        <v>0.925772197910538</v>
      </c>
      <c r="BF12" s="761">
        <v>0</v>
      </c>
      <c r="BG12" s="761">
        <v>0</v>
      </c>
      <c r="BH12" s="761">
        <v>0</v>
      </c>
      <c r="BI12" s="761">
        <v>0</v>
      </c>
      <c r="BJ12" s="767">
        <v>0</v>
      </c>
      <c r="BK12" s="758">
        <v>0</v>
      </c>
      <c r="BL12" s="768">
        <v>0.73755190041865704</v>
      </c>
      <c r="BM12" s="769">
        <v>0</v>
      </c>
      <c r="BN12" s="758">
        <v>0</v>
      </c>
      <c r="BO12" s="770">
        <v>0</v>
      </c>
      <c r="BP12" s="758">
        <v>0</v>
      </c>
      <c r="BQ12" s="768">
        <v>0</v>
      </c>
      <c r="BY12" s="260"/>
      <c r="BZ12" s="260"/>
      <c r="CA12" s="260"/>
      <c r="CB12" s="260"/>
      <c r="CC12" s="260"/>
      <c r="CD12" s="260"/>
      <c r="CE12" s="260"/>
      <c r="CF12" s="260"/>
      <c r="CG12" s="260"/>
      <c r="CH12" s="260"/>
    </row>
    <row r="13" spans="2:86">
      <c r="B13" s="243"/>
      <c r="C13" s="244" t="s">
        <v>350</v>
      </c>
      <c r="D13" s="243"/>
      <c r="E13" s="247">
        <v>0.5</v>
      </c>
      <c r="G13" s="605" t="s">
        <v>117</v>
      </c>
      <c r="H13" s="676">
        <v>0.35</v>
      </c>
      <c r="I13" s="677">
        <v>0.25</v>
      </c>
      <c r="J13" s="678">
        <v>0.2</v>
      </c>
      <c r="K13" s="720">
        <v>4491543</v>
      </c>
      <c r="L13" s="722">
        <v>58046</v>
      </c>
      <c r="M13" s="725">
        <v>5.9999999999999995E-4</v>
      </c>
      <c r="N13" s="727">
        <f t="shared" si="9"/>
        <v>6.4616992423316443E-4</v>
      </c>
      <c r="O13" s="729">
        <f t="shared" si="10"/>
        <v>1.0769498737219407</v>
      </c>
      <c r="P13" s="732">
        <v>2.9999999999999997E-4</v>
      </c>
      <c r="Q13" s="733">
        <f t="shared" si="5"/>
        <v>9.6925488634974657E-5</v>
      </c>
      <c r="R13" s="735">
        <f t="shared" si="11"/>
        <v>0.32308496211658222</v>
      </c>
      <c r="S13" s="738">
        <v>0.17519999999999999</v>
      </c>
      <c r="T13" s="731">
        <f t="shared" si="6"/>
        <v>1.1954143598313541E-3</v>
      </c>
      <c r="U13" s="741">
        <f t="shared" si="12"/>
        <v>6.8231413232383228E-3</v>
      </c>
      <c r="V13" s="743">
        <v>5.8999999999999997E-2</v>
      </c>
      <c r="W13" s="731">
        <f t="shared" si="7"/>
        <v>1.9385097726994931E-3</v>
      </c>
      <c r="X13" s="745">
        <f t="shared" si="13"/>
        <v>3.285609784236429E-2</v>
      </c>
      <c r="Y13" s="248"/>
      <c r="Z13" s="731">
        <f t="shared" si="8"/>
        <v>1.9385097726994931E-3</v>
      </c>
      <c r="AA13" s="745" t="str">
        <f t="shared" si="14"/>
        <v>-</v>
      </c>
      <c r="AB13" s="747">
        <f t="shared" si="15"/>
        <v>0.25</v>
      </c>
      <c r="AC13" s="750">
        <f t="shared" si="16"/>
        <v>4.2808219178082189E-4</v>
      </c>
      <c r="AD13" s="758">
        <v>0.04</v>
      </c>
      <c r="AE13" s="683"/>
      <c r="AF13" s="761">
        <v>0.1</v>
      </c>
      <c r="AG13" s="752"/>
      <c r="AH13" s="758">
        <v>8.5000000000000006E-2</v>
      </c>
      <c r="AI13" s="752"/>
      <c r="AJ13" s="761">
        <v>0.14000000000000001</v>
      </c>
      <c r="AK13" s="752"/>
      <c r="AL13" s="758">
        <v>7.0000000000000007E-2</v>
      </c>
      <c r="AM13" s="752"/>
      <c r="AN13" s="761">
        <v>0.1</v>
      </c>
      <c r="AO13" s="752"/>
      <c r="AP13" s="758">
        <v>0.1</v>
      </c>
      <c r="AQ13" s="752"/>
      <c r="AR13" s="761">
        <v>0.11</v>
      </c>
      <c r="AS13" s="755"/>
      <c r="AT13" s="758">
        <v>0.13</v>
      </c>
      <c r="AU13" s="752"/>
      <c r="AV13" s="761">
        <v>0.15</v>
      </c>
      <c r="AW13" s="752"/>
      <c r="AX13" s="758">
        <v>0.2</v>
      </c>
      <c r="AY13" s="768">
        <v>0</v>
      </c>
      <c r="AZ13" s="769">
        <v>8.2137750521881797E-2</v>
      </c>
      <c r="BA13" s="758">
        <v>0.120509472646326</v>
      </c>
      <c r="BB13" s="770">
        <v>4.2175813324054297E-2</v>
      </c>
      <c r="BC13" s="758">
        <v>0.67003878039440601</v>
      </c>
      <c r="BD13" s="761">
        <v>0</v>
      </c>
      <c r="BE13" s="761">
        <v>0</v>
      </c>
      <c r="BF13" s="761">
        <v>0</v>
      </c>
      <c r="BG13" s="761">
        <v>0</v>
      </c>
      <c r="BH13" s="761">
        <v>7.0713352950135394E-2</v>
      </c>
      <c r="BI13" s="761">
        <v>0</v>
      </c>
      <c r="BJ13" s="767">
        <v>0.25924786665545901</v>
      </c>
      <c r="BK13" s="758">
        <v>0.755176963507738</v>
      </c>
      <c r="BL13" s="768">
        <v>0</v>
      </c>
      <c r="BM13" s="769">
        <v>0</v>
      </c>
      <c r="BN13" s="758">
        <v>0</v>
      </c>
      <c r="BO13" s="770">
        <v>0</v>
      </c>
      <c r="BP13" s="758">
        <v>0</v>
      </c>
      <c r="BQ13" s="768">
        <v>0</v>
      </c>
      <c r="BV13" s="242"/>
      <c r="BW13" s="242"/>
      <c r="BX13" s="242"/>
      <c r="BY13" s="242"/>
      <c r="BZ13" s="242"/>
      <c r="CA13" s="242"/>
      <c r="CB13" s="242"/>
      <c r="CC13" s="242"/>
      <c r="CD13" s="242"/>
      <c r="CE13" s="242"/>
    </row>
    <row r="14" spans="2:86">
      <c r="B14" s="243"/>
      <c r="C14" s="244" t="s">
        <v>351</v>
      </c>
      <c r="D14" s="243"/>
      <c r="E14" s="247">
        <v>0.2</v>
      </c>
      <c r="G14" s="605" t="s">
        <v>118</v>
      </c>
      <c r="H14" s="676">
        <v>0.35</v>
      </c>
      <c r="I14" s="677">
        <v>0.25</v>
      </c>
      <c r="J14" s="678">
        <v>0.2</v>
      </c>
      <c r="K14" s="720">
        <v>10211904</v>
      </c>
      <c r="L14" s="722">
        <v>21000</v>
      </c>
      <c r="M14" s="725">
        <v>1E-3</v>
      </c>
      <c r="N14" s="727">
        <f t="shared" si="9"/>
        <v>1.0282117810743227E-4</v>
      </c>
      <c r="O14" s="729">
        <f t="shared" si="10"/>
        <v>0.10282117810743227</v>
      </c>
      <c r="P14" s="732">
        <v>2.9999999999999997E-4</v>
      </c>
      <c r="Q14" s="733">
        <f t="shared" si="5"/>
        <v>1.542317671611484E-5</v>
      </c>
      <c r="R14" s="735">
        <f t="shared" si="11"/>
        <v>5.1410589053716135E-2</v>
      </c>
      <c r="S14" s="738">
        <v>0.36</v>
      </c>
      <c r="T14" s="731">
        <f t="shared" si="6"/>
        <v>1.9021917949874967E-4</v>
      </c>
      <c r="U14" s="741">
        <f t="shared" si="12"/>
        <v>5.2838660971874917E-4</v>
      </c>
      <c r="V14" s="743">
        <v>5.8999999999999997E-2</v>
      </c>
      <c r="W14" s="731">
        <f t="shared" si="7"/>
        <v>3.0846353432229678E-4</v>
      </c>
      <c r="X14" s="745">
        <f t="shared" si="13"/>
        <v>5.2281954969880815E-3</v>
      </c>
      <c r="Y14" s="248"/>
      <c r="Z14" s="731">
        <f t="shared" si="8"/>
        <v>3.0846353432229678E-4</v>
      </c>
      <c r="AA14" s="745" t="str">
        <f t="shared" si="14"/>
        <v>-</v>
      </c>
      <c r="AB14" s="747">
        <f t="shared" si="15"/>
        <v>0.25</v>
      </c>
      <c r="AC14" s="750">
        <f t="shared" si="16"/>
        <v>2.0833333333333332E-4</v>
      </c>
      <c r="AD14" s="758">
        <v>0.04</v>
      </c>
      <c r="AE14" s="683"/>
      <c r="AF14" s="761">
        <v>0.1</v>
      </c>
      <c r="AG14" s="752"/>
      <c r="AH14" s="758">
        <v>8.5000000000000006E-2</v>
      </c>
      <c r="AI14" s="752"/>
      <c r="AJ14" s="761">
        <v>0.14000000000000001</v>
      </c>
      <c r="AK14" s="752"/>
      <c r="AL14" s="758">
        <v>7.0000000000000007E-2</v>
      </c>
      <c r="AM14" s="752"/>
      <c r="AN14" s="761">
        <v>0.1</v>
      </c>
      <c r="AO14" s="752"/>
      <c r="AP14" s="758">
        <v>0.1</v>
      </c>
      <c r="AQ14" s="752"/>
      <c r="AR14" s="761">
        <v>0.11</v>
      </c>
      <c r="AS14" s="755"/>
      <c r="AT14" s="758">
        <v>0.13</v>
      </c>
      <c r="AU14" s="752"/>
      <c r="AV14" s="761">
        <v>0.15</v>
      </c>
      <c r="AW14" s="752"/>
      <c r="AX14" s="758">
        <v>0.2</v>
      </c>
      <c r="AY14" s="768">
        <v>0</v>
      </c>
      <c r="AZ14" s="769">
        <v>3.4172648081923898E-2</v>
      </c>
      <c r="BA14" s="758">
        <v>0.44445879681540001</v>
      </c>
      <c r="BB14" s="770">
        <v>0.30589874595549998</v>
      </c>
      <c r="BC14" s="758">
        <v>3.67289605701588E-3</v>
      </c>
      <c r="BD14" s="761">
        <v>0</v>
      </c>
      <c r="BE14" s="761">
        <v>0</v>
      </c>
      <c r="BF14" s="761">
        <v>0</v>
      </c>
      <c r="BG14" s="761">
        <v>0</v>
      </c>
      <c r="BH14" s="761">
        <v>1.26084882202583E-2</v>
      </c>
      <c r="BI14" s="761">
        <v>0</v>
      </c>
      <c r="BJ14" s="767">
        <v>0.98371861572272601</v>
      </c>
      <c r="BK14" s="758">
        <v>0.215469809147177</v>
      </c>
      <c r="BL14" s="768">
        <v>0</v>
      </c>
      <c r="BM14" s="769">
        <v>0</v>
      </c>
      <c r="BN14" s="758">
        <v>0</v>
      </c>
      <c r="BO14" s="770">
        <v>0</v>
      </c>
      <c r="BP14" s="758">
        <v>0</v>
      </c>
      <c r="BQ14" s="768">
        <v>0</v>
      </c>
      <c r="BV14" s="242"/>
      <c r="BW14" s="242"/>
      <c r="BX14" s="242"/>
      <c r="BY14" s="242"/>
      <c r="BZ14" s="242"/>
      <c r="CA14" s="242"/>
      <c r="CB14" s="242"/>
      <c r="CC14" s="242"/>
      <c r="CD14" s="242"/>
      <c r="CE14" s="242"/>
    </row>
    <row r="15" spans="2:86">
      <c r="B15" s="243"/>
      <c r="C15" s="244" t="s">
        <v>352</v>
      </c>
      <c r="D15" s="243"/>
      <c r="E15" s="247">
        <v>0.5</v>
      </c>
      <c r="G15" s="605" t="s">
        <v>119</v>
      </c>
      <c r="H15" s="676">
        <v>0.35</v>
      </c>
      <c r="I15" s="677">
        <v>0.25</v>
      </c>
      <c r="J15" s="678">
        <v>0.2</v>
      </c>
      <c r="K15" s="720">
        <v>5589717</v>
      </c>
      <c r="L15" s="722">
        <v>38050</v>
      </c>
      <c r="M15" s="725">
        <v>5.4000000000000001E-4</v>
      </c>
      <c r="N15" s="727">
        <f t="shared" si="9"/>
        <v>3.4035712362540002E-4</v>
      </c>
      <c r="O15" s="729">
        <f t="shared" si="10"/>
        <v>0.63029096967666665</v>
      </c>
      <c r="P15" s="731">
        <v>2.9999999999999997E-4</v>
      </c>
      <c r="Q15" s="733">
        <f t="shared" si="5"/>
        <v>5.105356854381E-5</v>
      </c>
      <c r="R15" s="735">
        <f t="shared" si="11"/>
        <v>0.17017856181270002</v>
      </c>
      <c r="S15" s="738">
        <v>0.16250000000000001</v>
      </c>
      <c r="T15" s="731">
        <f t="shared" si="6"/>
        <v>6.2966067870699001E-4</v>
      </c>
      <c r="U15" s="741">
        <f t="shared" si="12"/>
        <v>3.8748349458891693E-3</v>
      </c>
      <c r="V15" s="743">
        <v>5.8999999999999997E-2</v>
      </c>
      <c r="W15" s="731">
        <f t="shared" si="7"/>
        <v>1.0210713708761999E-3</v>
      </c>
      <c r="X15" s="745">
        <f t="shared" si="13"/>
        <v>1.7306294421630508E-2</v>
      </c>
      <c r="Y15" s="248"/>
      <c r="Z15" s="731">
        <f t="shared" si="8"/>
        <v>1.0210713708761999E-3</v>
      </c>
      <c r="AA15" s="745" t="str">
        <f t="shared" si="14"/>
        <v>-</v>
      </c>
      <c r="AB15" s="747">
        <f t="shared" si="15"/>
        <v>0.25</v>
      </c>
      <c r="AC15" s="750">
        <f t="shared" si="16"/>
        <v>4.6153846153846147E-4</v>
      </c>
      <c r="AD15" s="758">
        <v>0.04</v>
      </c>
      <c r="AE15" s="683"/>
      <c r="AF15" s="761">
        <v>0.1</v>
      </c>
      <c r="AG15" s="752"/>
      <c r="AH15" s="758">
        <v>8.5000000000000006E-2</v>
      </c>
      <c r="AI15" s="752"/>
      <c r="AJ15" s="761">
        <v>0.14000000000000001</v>
      </c>
      <c r="AK15" s="752"/>
      <c r="AL15" s="758">
        <v>7.0000000000000007E-2</v>
      </c>
      <c r="AM15" s="752"/>
      <c r="AN15" s="761">
        <v>0.1</v>
      </c>
      <c r="AO15" s="752"/>
      <c r="AP15" s="758">
        <v>0.1</v>
      </c>
      <c r="AQ15" s="752"/>
      <c r="AR15" s="761">
        <v>0.11</v>
      </c>
      <c r="AS15" s="755"/>
      <c r="AT15" s="758">
        <v>0.13</v>
      </c>
      <c r="AU15" s="752"/>
      <c r="AV15" s="761">
        <v>0.15</v>
      </c>
      <c r="AW15" s="752"/>
      <c r="AX15" s="758">
        <v>0.2</v>
      </c>
      <c r="AY15" s="768">
        <v>0</v>
      </c>
      <c r="AZ15" s="769">
        <v>0.125358802124104</v>
      </c>
      <c r="BA15" s="758">
        <v>1.9918860417856302E-2</v>
      </c>
      <c r="BB15" s="770">
        <v>0</v>
      </c>
      <c r="BC15" s="758">
        <v>1</v>
      </c>
      <c r="BD15" s="761">
        <v>0</v>
      </c>
      <c r="BE15" s="761">
        <v>0</v>
      </c>
      <c r="BF15" s="761">
        <v>0</v>
      </c>
      <c r="BG15" s="761">
        <v>0</v>
      </c>
      <c r="BH15" s="761">
        <v>0</v>
      </c>
      <c r="BI15" s="761">
        <v>0</v>
      </c>
      <c r="BJ15" s="767">
        <v>0</v>
      </c>
      <c r="BK15" s="758">
        <v>0.85472233745804005</v>
      </c>
      <c r="BL15" s="768">
        <v>0</v>
      </c>
      <c r="BM15" s="769">
        <v>0</v>
      </c>
      <c r="BN15" s="758">
        <v>0</v>
      </c>
      <c r="BO15" s="770">
        <v>0</v>
      </c>
      <c r="BP15" s="758">
        <v>0</v>
      </c>
      <c r="BQ15" s="768">
        <v>0</v>
      </c>
      <c r="BV15" s="242"/>
      <c r="BW15" s="242"/>
      <c r="BX15" s="242"/>
      <c r="BY15" s="242"/>
      <c r="BZ15" s="242"/>
      <c r="CA15" s="242"/>
      <c r="CB15" s="242"/>
      <c r="CC15" s="242"/>
      <c r="CD15" s="242"/>
      <c r="CE15" s="242"/>
    </row>
    <row r="16" spans="2:86">
      <c r="B16" s="243"/>
      <c r="C16" s="244" t="s">
        <v>353</v>
      </c>
      <c r="D16" s="243"/>
      <c r="E16" s="247">
        <v>0.2</v>
      </c>
      <c r="G16" s="605" t="s">
        <v>120</v>
      </c>
      <c r="H16" s="676">
        <v>0.35</v>
      </c>
      <c r="I16" s="677">
        <v>0.25</v>
      </c>
      <c r="J16" s="678">
        <v>0.2</v>
      </c>
      <c r="K16" s="720">
        <v>5244749</v>
      </c>
      <c r="L16" s="722">
        <v>60000</v>
      </c>
      <c r="M16" s="725">
        <v>5.4000000000000001E-4</v>
      </c>
      <c r="N16" s="727">
        <f>IF(AND($K16&gt;0,$L16&gt;0),$N$4*50%*($L16/$K16),"-")</f>
        <v>5.7200068106214432E-4</v>
      </c>
      <c r="O16" s="729">
        <f t="shared" si="10"/>
        <v>1.0592605204854524</v>
      </c>
      <c r="P16" s="731">
        <v>2.9999999999999997E-4</v>
      </c>
      <c r="Q16" s="733">
        <f t="shared" si="5"/>
        <v>8.5800102159321636E-5</v>
      </c>
      <c r="R16" s="735">
        <f t="shared" si="11"/>
        <v>0.28600034053107215</v>
      </c>
      <c r="S16" s="738">
        <v>4.1000000000000002E-2</v>
      </c>
      <c r="T16" s="731">
        <f t="shared" si="6"/>
        <v>1.058201259964967E-3</v>
      </c>
      <c r="U16" s="741">
        <f t="shared" si="12"/>
        <v>2.5809786828413828E-2</v>
      </c>
      <c r="V16" s="743">
        <v>5.8999999999999997E-2</v>
      </c>
      <c r="W16" s="731">
        <f t="shared" si="7"/>
        <v>1.7160020431864328E-3</v>
      </c>
      <c r="X16" s="745">
        <f t="shared" si="13"/>
        <v>2.9084780392990388E-2</v>
      </c>
      <c r="Y16" s="248"/>
      <c r="Z16" s="731">
        <f t="shared" si="8"/>
        <v>1.7160020431864328E-3</v>
      </c>
      <c r="AA16" s="745" t="str">
        <f t="shared" si="14"/>
        <v>-</v>
      </c>
      <c r="AB16" s="747">
        <f t="shared" si="15"/>
        <v>0.25</v>
      </c>
      <c r="AC16" s="750">
        <f t="shared" si="16"/>
        <v>1.8292682926829265E-3</v>
      </c>
      <c r="AD16" s="758">
        <v>0.04</v>
      </c>
      <c r="AE16" s="683"/>
      <c r="AF16" s="761">
        <v>0.1</v>
      </c>
      <c r="AG16" s="752"/>
      <c r="AH16" s="758">
        <v>8.5000000000000006E-2</v>
      </c>
      <c r="AI16" s="752"/>
      <c r="AJ16" s="761">
        <v>0.14000000000000001</v>
      </c>
      <c r="AK16" s="752"/>
      <c r="AL16" s="758">
        <v>7.0000000000000007E-2</v>
      </c>
      <c r="AM16" s="752"/>
      <c r="AN16" s="761">
        <v>0.1</v>
      </c>
      <c r="AO16" s="752"/>
      <c r="AP16" s="758">
        <v>0.1</v>
      </c>
      <c r="AQ16" s="752"/>
      <c r="AR16" s="761">
        <v>0.11</v>
      </c>
      <c r="AS16" s="755"/>
      <c r="AT16" s="758">
        <v>0.13</v>
      </c>
      <c r="AU16" s="752"/>
      <c r="AV16" s="761">
        <v>0.15</v>
      </c>
      <c r="AW16" s="752"/>
      <c r="AX16" s="758">
        <v>0.2</v>
      </c>
      <c r="AY16" s="768">
        <v>0</v>
      </c>
      <c r="AZ16" s="769">
        <v>0.125358802124104</v>
      </c>
      <c r="BA16" s="758">
        <v>1.9918860417856302E-2</v>
      </c>
      <c r="BB16" s="770">
        <v>0</v>
      </c>
      <c r="BC16" s="758">
        <v>1</v>
      </c>
      <c r="BD16" s="761">
        <v>0</v>
      </c>
      <c r="BE16" s="761">
        <v>0</v>
      </c>
      <c r="BF16" s="761">
        <v>0</v>
      </c>
      <c r="BG16" s="761">
        <v>0</v>
      </c>
      <c r="BH16" s="761">
        <v>0</v>
      </c>
      <c r="BI16" s="761">
        <v>0</v>
      </c>
      <c r="BJ16" s="767">
        <v>0</v>
      </c>
      <c r="BK16" s="758">
        <v>0.85472233745804005</v>
      </c>
      <c r="BL16" s="768">
        <v>0</v>
      </c>
      <c r="BM16" s="769">
        <v>0</v>
      </c>
      <c r="BN16" s="758">
        <v>0</v>
      </c>
      <c r="BO16" s="770">
        <v>0</v>
      </c>
      <c r="BP16" s="758">
        <v>0</v>
      </c>
      <c r="BQ16" s="768">
        <v>0</v>
      </c>
      <c r="BV16" s="242"/>
      <c r="BW16" s="242"/>
      <c r="BX16" s="242"/>
      <c r="BY16" s="242"/>
      <c r="BZ16" s="242"/>
      <c r="CA16" s="242"/>
      <c r="CB16" s="242"/>
      <c r="CC16" s="242"/>
      <c r="CD16" s="242"/>
      <c r="CE16" s="242"/>
    </row>
    <row r="17" spans="2:83">
      <c r="B17" s="243"/>
      <c r="C17" s="244" t="s">
        <v>354</v>
      </c>
      <c r="D17" s="243"/>
      <c r="E17" s="247">
        <f>IF(Inputs!B7="Retail",30%,70%)</f>
        <v>0.3</v>
      </c>
      <c r="G17" s="605" t="s">
        <v>56</v>
      </c>
      <c r="H17" s="676">
        <v>0.35</v>
      </c>
      <c r="I17" s="677">
        <v>0.25</v>
      </c>
      <c r="J17" s="678">
        <v>0.2</v>
      </c>
      <c r="K17" s="720">
        <v>64855645</v>
      </c>
      <c r="L17" s="722">
        <v>80000</v>
      </c>
      <c r="M17" s="725">
        <v>1.8166640000000001E-4</v>
      </c>
      <c r="N17" s="727">
        <f t="shared" si="9"/>
        <v>6.1675433187041774E-5</v>
      </c>
      <c r="O17" s="729">
        <f>IF(AND(M17&gt;0,N17&gt;0),N17/M17,"-")</f>
        <v>0.33949829570598511</v>
      </c>
      <c r="P17" s="732">
        <v>2.9999999999999997E-4</v>
      </c>
      <c r="Q17" s="733">
        <f t="shared" si="5"/>
        <v>9.2513149780562648E-6</v>
      </c>
      <c r="R17" s="735">
        <f>IF(AND(P17&gt;0,Q17&gt;0),Q17/P17,"-")</f>
        <v>3.0837716593520886E-2</v>
      </c>
      <c r="S17" s="738">
        <v>6.9599999999999995E-2</v>
      </c>
      <c r="T17" s="731">
        <f t="shared" si="6"/>
        <v>1.1409955139602727E-4</v>
      </c>
      <c r="U17" s="741">
        <f t="shared" si="12"/>
        <v>1.6393613706325758E-3</v>
      </c>
      <c r="V17" s="743">
        <v>5.8999999999999997E-2</v>
      </c>
      <c r="W17" s="731">
        <f t="shared" si="7"/>
        <v>1.8502629956112531E-4</v>
      </c>
      <c r="X17" s="745">
        <f t="shared" si="13"/>
        <v>3.1360389756122935E-3</v>
      </c>
      <c r="Y17" s="248"/>
      <c r="Z17" s="731">
        <f t="shared" si="8"/>
        <v>1.8502629956112531E-4</v>
      </c>
      <c r="AA17" s="745" t="str">
        <f t="shared" si="14"/>
        <v>-</v>
      </c>
      <c r="AB17" s="747">
        <f t="shared" si="15"/>
        <v>0.25</v>
      </c>
      <c r="AC17" s="750">
        <f t="shared" si="16"/>
        <v>1.0775862068965517E-3</v>
      </c>
      <c r="AD17" s="758">
        <v>0.04</v>
      </c>
      <c r="AE17" s="752">
        <v>0.1</v>
      </c>
      <c r="AF17" s="761">
        <v>0.1</v>
      </c>
      <c r="AG17" s="752">
        <v>0.15</v>
      </c>
      <c r="AH17" s="758">
        <v>8.5000000000000006E-2</v>
      </c>
      <c r="AI17" s="752">
        <v>0.1</v>
      </c>
      <c r="AJ17" s="761">
        <v>0.15</v>
      </c>
      <c r="AK17" s="752">
        <v>0.15</v>
      </c>
      <c r="AL17" s="758">
        <v>7.0000000000000007E-2</v>
      </c>
      <c r="AM17" s="752">
        <v>0.1</v>
      </c>
      <c r="AN17" s="761">
        <v>0.1</v>
      </c>
      <c r="AO17" s="752">
        <v>0.15</v>
      </c>
      <c r="AP17" s="758">
        <v>0.1</v>
      </c>
      <c r="AQ17" s="752"/>
      <c r="AR17" s="761">
        <v>0.11</v>
      </c>
      <c r="AS17" s="755"/>
      <c r="AT17" s="758">
        <v>0.13</v>
      </c>
      <c r="AU17" s="752">
        <v>0.1</v>
      </c>
      <c r="AV17" s="761">
        <v>0.15</v>
      </c>
      <c r="AW17" s="752">
        <v>0.15</v>
      </c>
      <c r="AX17" s="758">
        <v>0.15</v>
      </c>
      <c r="AY17" s="768">
        <v>0</v>
      </c>
      <c r="AZ17" s="769">
        <v>0</v>
      </c>
      <c r="BA17" s="758">
        <v>0.374</v>
      </c>
      <c r="BB17" s="770">
        <v>0</v>
      </c>
      <c r="BC17" s="758">
        <v>0.45090470780542402</v>
      </c>
      <c r="BD17" s="761">
        <v>0.299889807633689</v>
      </c>
      <c r="BE17" s="761">
        <v>0.16226925163391601</v>
      </c>
      <c r="BF17" s="761">
        <v>0</v>
      </c>
      <c r="BG17" s="761">
        <v>1.9871798666333401E-3</v>
      </c>
      <c r="BH17" s="761">
        <v>8.1941159222081394E-2</v>
      </c>
      <c r="BI17" s="761">
        <v>0</v>
      </c>
      <c r="BJ17" s="767">
        <v>3.0078938382559601E-3</v>
      </c>
      <c r="BK17" s="758">
        <v>0.434</v>
      </c>
      <c r="BL17" s="768">
        <v>0</v>
      </c>
      <c r="BM17" s="769">
        <v>6.0999999999999999E-2</v>
      </c>
      <c r="BN17" s="758">
        <v>0.13100000000000001</v>
      </c>
      <c r="BO17" s="770">
        <v>0</v>
      </c>
      <c r="BP17" s="758">
        <v>0</v>
      </c>
      <c r="BQ17" s="768">
        <v>0</v>
      </c>
      <c r="BV17" s="242"/>
      <c r="BW17" s="242"/>
      <c r="BX17" s="242"/>
      <c r="BY17" s="242"/>
      <c r="BZ17" s="242"/>
      <c r="CA17" s="242"/>
      <c r="CB17" s="242"/>
      <c r="CC17" s="242"/>
      <c r="CD17" s="242"/>
      <c r="CE17" s="242"/>
    </row>
    <row r="18" spans="2:83">
      <c r="B18" s="243"/>
      <c r="C18" s="244" t="s">
        <v>355</v>
      </c>
      <c r="D18" s="243"/>
      <c r="E18" s="247">
        <v>0.1</v>
      </c>
      <c r="G18" s="605" t="s">
        <v>121</v>
      </c>
      <c r="H18" s="676">
        <v>0.35</v>
      </c>
      <c r="I18" s="677">
        <v>0.25</v>
      </c>
      <c r="J18" s="678">
        <v>0.2</v>
      </c>
      <c r="K18" s="720">
        <v>82329758</v>
      </c>
      <c r="L18" s="722">
        <v>80552</v>
      </c>
      <c r="M18" s="725">
        <v>5.9999999999999995E-4</v>
      </c>
      <c r="N18" s="727">
        <f t="shared" si="9"/>
        <v>4.8920342994327763E-5</v>
      </c>
      <c r="O18" s="729">
        <f t="shared" si="10"/>
        <v>8.1533904990546274E-2</v>
      </c>
      <c r="P18" s="732">
        <v>2.9999999999999997E-4</v>
      </c>
      <c r="Q18" s="733">
        <f t="shared" si="5"/>
        <v>7.3380514491491638E-6</v>
      </c>
      <c r="R18" s="735">
        <f t="shared" si="11"/>
        <v>2.4460171497163882E-2</v>
      </c>
      <c r="S18" s="738">
        <v>0.11051999999999999</v>
      </c>
      <c r="T18" s="731">
        <f t="shared" si="6"/>
        <v>9.0502634539506356E-5</v>
      </c>
      <c r="U18" s="741">
        <f t="shared" si="12"/>
        <v>8.1888015327095877E-4</v>
      </c>
      <c r="V18" s="743">
        <v>0.1298</v>
      </c>
      <c r="W18" s="731">
        <f t="shared" si="7"/>
        <v>1.4676102898298328E-4</v>
      </c>
      <c r="X18" s="745">
        <f t="shared" si="13"/>
        <v>1.1306704852309961E-3</v>
      </c>
      <c r="Y18" s="248"/>
      <c r="Z18" s="731">
        <f t="shared" si="8"/>
        <v>1.4676102898298328E-4</v>
      </c>
      <c r="AA18" s="745" t="str">
        <f t="shared" si="14"/>
        <v>-</v>
      </c>
      <c r="AB18" s="747">
        <f t="shared" si="15"/>
        <v>0.25</v>
      </c>
      <c r="AC18" s="750">
        <f t="shared" si="16"/>
        <v>6.7861020629750269E-4</v>
      </c>
      <c r="AD18" s="758">
        <v>0.04</v>
      </c>
      <c r="AE18" s="683"/>
      <c r="AF18" s="761">
        <v>0.1</v>
      </c>
      <c r="AG18" s="752"/>
      <c r="AH18" s="758">
        <v>8.5000000000000006E-2</v>
      </c>
      <c r="AI18" s="752"/>
      <c r="AJ18" s="761">
        <v>0.14000000000000001</v>
      </c>
      <c r="AK18" s="752"/>
      <c r="AL18" s="758">
        <v>7.0000000000000007E-2</v>
      </c>
      <c r="AM18" s="752"/>
      <c r="AN18" s="761">
        <v>0.1</v>
      </c>
      <c r="AO18" s="752"/>
      <c r="AP18" s="758">
        <v>0.1</v>
      </c>
      <c r="AQ18" s="752"/>
      <c r="AR18" s="761">
        <v>0.11</v>
      </c>
      <c r="AS18" s="755"/>
      <c r="AT18" s="758">
        <v>0.13</v>
      </c>
      <c r="AU18" s="752">
        <v>0.02</v>
      </c>
      <c r="AV18" s="761">
        <v>0.15</v>
      </c>
      <c r="AW18" s="752">
        <v>0.16900000000000001</v>
      </c>
      <c r="AX18" s="758">
        <v>0.2</v>
      </c>
      <c r="AY18" s="768">
        <v>0</v>
      </c>
      <c r="AZ18" s="769">
        <v>0</v>
      </c>
      <c r="BA18" s="758">
        <v>0.374</v>
      </c>
      <c r="BB18" s="770">
        <v>0</v>
      </c>
      <c r="BC18" s="758">
        <v>0.45090470780542402</v>
      </c>
      <c r="BD18" s="761">
        <v>0.299889807633689</v>
      </c>
      <c r="BE18" s="761">
        <v>0.16226925163391601</v>
      </c>
      <c r="BF18" s="761">
        <v>0</v>
      </c>
      <c r="BG18" s="761">
        <v>1.9871798666333401E-3</v>
      </c>
      <c r="BH18" s="761">
        <v>8.1941159222081394E-2</v>
      </c>
      <c r="BI18" s="761">
        <v>0</v>
      </c>
      <c r="BJ18" s="767">
        <v>3.0078938382559601E-3</v>
      </c>
      <c r="BK18" s="758">
        <v>0.434</v>
      </c>
      <c r="BL18" s="768">
        <v>0</v>
      </c>
      <c r="BM18" s="769">
        <v>6.0999999999999999E-2</v>
      </c>
      <c r="BN18" s="758">
        <v>0.13100000000000001</v>
      </c>
      <c r="BO18" s="770">
        <v>0</v>
      </c>
      <c r="BP18" s="758">
        <v>0</v>
      </c>
      <c r="BQ18" s="768">
        <v>0</v>
      </c>
      <c r="BV18" s="242"/>
      <c r="BW18" s="242"/>
      <c r="BX18" s="242"/>
      <c r="BY18" s="242"/>
      <c r="BZ18" s="242"/>
      <c r="CA18" s="242"/>
      <c r="CB18" s="242"/>
      <c r="CC18" s="242"/>
      <c r="CD18" s="242"/>
      <c r="CE18" s="242"/>
    </row>
    <row r="19" spans="2:83">
      <c r="B19" s="243"/>
      <c r="C19" s="244" t="s">
        <v>356</v>
      </c>
      <c r="D19" s="243"/>
      <c r="E19" s="251">
        <v>1.5E-3</v>
      </c>
      <c r="G19" s="605" t="s">
        <v>122</v>
      </c>
      <c r="H19" s="676">
        <v>0.35</v>
      </c>
      <c r="I19" s="677">
        <v>0.25</v>
      </c>
      <c r="J19" s="678">
        <v>0.2</v>
      </c>
      <c r="K19" s="720">
        <v>9905596</v>
      </c>
      <c r="L19" s="722">
        <v>56000</v>
      </c>
      <c r="M19" s="725">
        <v>9.2000000000000003E-4</v>
      </c>
      <c r="N19" s="727">
        <f t="shared" si="9"/>
        <v>2.8266850374273288E-4</v>
      </c>
      <c r="O19" s="729">
        <f t="shared" si="10"/>
        <v>0.30724837363340529</v>
      </c>
      <c r="P19" s="732">
        <v>2.9999999999999997E-4</v>
      </c>
      <c r="Q19" s="733">
        <f t="shared" si="5"/>
        <v>4.2400275561409934E-5</v>
      </c>
      <c r="R19" s="735">
        <f t="shared" si="11"/>
        <v>0.14133425187136645</v>
      </c>
      <c r="S19" s="738">
        <v>0.24</v>
      </c>
      <c r="T19" s="731">
        <f t="shared" si="6"/>
        <v>5.2293673192405586E-4</v>
      </c>
      <c r="U19" s="741">
        <f t="shared" si="12"/>
        <v>2.1789030496835661E-3</v>
      </c>
      <c r="V19" s="743">
        <v>5.8999999999999997E-2</v>
      </c>
      <c r="W19" s="731">
        <f t="shared" si="7"/>
        <v>8.4800551122819865E-4</v>
      </c>
      <c r="X19" s="745">
        <f t="shared" si="13"/>
        <v>1.4372974766579638E-2</v>
      </c>
      <c r="Y19" s="248"/>
      <c r="Z19" s="731">
        <f t="shared" si="8"/>
        <v>8.4800551122819865E-4</v>
      </c>
      <c r="AA19" s="745" t="str">
        <f t="shared" si="14"/>
        <v>-</v>
      </c>
      <c r="AB19" s="747">
        <f t="shared" si="15"/>
        <v>0.25</v>
      </c>
      <c r="AC19" s="750">
        <f t="shared" si="16"/>
        <v>3.1250000000000001E-4</v>
      </c>
      <c r="AD19" s="758">
        <v>0.04</v>
      </c>
      <c r="AE19" s="683"/>
      <c r="AF19" s="761">
        <v>0.1</v>
      </c>
      <c r="AG19" s="752"/>
      <c r="AH19" s="758">
        <v>8.5000000000000006E-2</v>
      </c>
      <c r="AI19" s="752"/>
      <c r="AJ19" s="761">
        <v>0.14000000000000001</v>
      </c>
      <c r="AK19" s="752"/>
      <c r="AL19" s="758">
        <v>7.0000000000000007E-2</v>
      </c>
      <c r="AM19" s="752"/>
      <c r="AN19" s="761">
        <v>0.1</v>
      </c>
      <c r="AO19" s="752"/>
      <c r="AP19" s="758">
        <v>0.1</v>
      </c>
      <c r="AQ19" s="752"/>
      <c r="AR19" s="761">
        <v>0.11</v>
      </c>
      <c r="AS19" s="755"/>
      <c r="AT19" s="758">
        <v>0.13</v>
      </c>
      <c r="AU19" s="752"/>
      <c r="AV19" s="761">
        <v>0.15</v>
      </c>
      <c r="AW19" s="752"/>
      <c r="AX19" s="758">
        <v>0.2</v>
      </c>
      <c r="AY19" s="768">
        <v>0</v>
      </c>
      <c r="AZ19" s="769">
        <v>3.7289560880998301E-2</v>
      </c>
      <c r="BA19" s="758">
        <v>3.1897465256259E-2</v>
      </c>
      <c r="BB19" s="770">
        <v>0</v>
      </c>
      <c r="BC19" s="758">
        <v>0</v>
      </c>
      <c r="BD19" s="761">
        <v>0</v>
      </c>
      <c r="BE19" s="761">
        <v>0</v>
      </c>
      <c r="BF19" s="761">
        <v>0</v>
      </c>
      <c r="BG19" s="761">
        <v>0</v>
      </c>
      <c r="BH19" s="761">
        <v>1</v>
      </c>
      <c r="BI19" s="761">
        <v>0</v>
      </c>
      <c r="BJ19" s="767">
        <v>0</v>
      </c>
      <c r="BK19" s="758">
        <v>0.93081297386274298</v>
      </c>
      <c r="BL19" s="768">
        <v>0</v>
      </c>
      <c r="BM19" s="769">
        <v>0</v>
      </c>
      <c r="BN19" s="758">
        <v>0</v>
      </c>
      <c r="BO19" s="770">
        <v>0</v>
      </c>
      <c r="BP19" s="758">
        <v>0</v>
      </c>
      <c r="BQ19" s="768">
        <v>0</v>
      </c>
      <c r="BV19" s="242"/>
      <c r="BW19" s="242"/>
      <c r="BX19" s="242"/>
      <c r="BY19" s="242"/>
      <c r="BZ19" s="242"/>
      <c r="CA19" s="242"/>
      <c r="CB19" s="242"/>
      <c r="CC19" s="242"/>
      <c r="CD19" s="242"/>
      <c r="CE19" s="242"/>
    </row>
    <row r="20" spans="2:83">
      <c r="B20" s="243"/>
      <c r="C20" s="244" t="s">
        <v>357</v>
      </c>
      <c r="D20" s="243"/>
      <c r="E20" s="249"/>
      <c r="G20" s="605" t="s">
        <v>138</v>
      </c>
      <c r="H20" s="676">
        <v>0.35</v>
      </c>
      <c r="I20" s="677">
        <v>0.25</v>
      </c>
      <c r="J20" s="678">
        <v>0.2</v>
      </c>
      <c r="K20" s="720">
        <f>1147995898*64.3%</f>
        <v>738161362.41400003</v>
      </c>
      <c r="L20" s="722">
        <v>58046</v>
      </c>
      <c r="M20" s="725">
        <v>5.9999999999999995E-4</v>
      </c>
      <c r="N20" s="727">
        <f t="shared" si="9"/>
        <v>3.9317961461822438E-6</v>
      </c>
      <c r="O20" s="729">
        <f>IF(AND(M20&gt;0,N20&gt;0),N20/M20,"-")</f>
        <v>6.5529935769704072E-3</v>
      </c>
      <c r="P20" s="732">
        <v>2.9999999999999997E-4</v>
      </c>
      <c r="Q20" s="733">
        <f t="shared" si="5"/>
        <v>5.8976942192733652E-7</v>
      </c>
      <c r="R20" s="735">
        <f t="shared" si="11"/>
        <v>1.9658980730911219E-3</v>
      </c>
      <c r="S20" s="738">
        <v>0.113</v>
      </c>
      <c r="T20" s="731">
        <f t="shared" si="6"/>
        <v>7.273822870437151E-6</v>
      </c>
      <c r="U20" s="741">
        <f t="shared" si="12"/>
        <v>6.4370113897673907E-5</v>
      </c>
      <c r="V20" s="743">
        <v>5.8999999999999997E-2</v>
      </c>
      <c r="W20" s="731">
        <f t="shared" si="7"/>
        <v>1.1795388438546732E-5</v>
      </c>
      <c r="X20" s="745">
        <f t="shared" si="13"/>
        <v>1.9992183794147005E-4</v>
      </c>
      <c r="Y20" s="248"/>
      <c r="Z20" s="731">
        <f t="shared" si="8"/>
        <v>1.1795388438546732E-5</v>
      </c>
      <c r="AA20" s="745" t="str">
        <f t="shared" si="14"/>
        <v>-</v>
      </c>
      <c r="AB20" s="747">
        <f t="shared" si="15"/>
        <v>0.25</v>
      </c>
      <c r="AC20" s="750">
        <f t="shared" si="16"/>
        <v>6.6371681415929192E-4</v>
      </c>
      <c r="AD20" s="758">
        <v>0.04</v>
      </c>
      <c r="AE20" s="683"/>
      <c r="AF20" s="761">
        <v>0.1</v>
      </c>
      <c r="AG20" s="752"/>
      <c r="AH20" s="758">
        <v>8.5000000000000006E-2</v>
      </c>
      <c r="AI20" s="752"/>
      <c r="AJ20" s="761">
        <v>0.14000000000000001</v>
      </c>
      <c r="AK20" s="752"/>
      <c r="AL20" s="758">
        <v>7.0000000000000007E-2</v>
      </c>
      <c r="AM20" s="752"/>
      <c r="AN20" s="761">
        <v>0.1</v>
      </c>
      <c r="AO20" s="752"/>
      <c r="AP20" s="758">
        <v>0.1</v>
      </c>
      <c r="AQ20" s="752"/>
      <c r="AR20" s="761">
        <v>0.11</v>
      </c>
      <c r="AS20" s="755"/>
      <c r="AT20" s="758">
        <v>0.13</v>
      </c>
      <c r="AU20" s="752"/>
      <c r="AV20" s="761">
        <v>0.15</v>
      </c>
      <c r="AW20" s="752"/>
      <c r="AX20" s="758">
        <v>0.2</v>
      </c>
      <c r="AY20" s="768">
        <v>0</v>
      </c>
      <c r="AZ20" s="769">
        <v>7.2192870629164199E-2</v>
      </c>
      <c r="BA20" s="758">
        <v>0.285407633878977</v>
      </c>
      <c r="BB20" s="770">
        <v>0</v>
      </c>
      <c r="BC20" s="758">
        <v>0</v>
      </c>
      <c r="BD20" s="761">
        <v>0.20571478536549601</v>
      </c>
      <c r="BE20" s="761">
        <v>0.671634171394906</v>
      </c>
      <c r="BF20" s="761">
        <v>0</v>
      </c>
      <c r="BG20" s="761">
        <v>0</v>
      </c>
      <c r="BH20" s="761">
        <v>0</v>
      </c>
      <c r="BI20" s="761">
        <v>0</v>
      </c>
      <c r="BJ20" s="767">
        <v>0.122651043239598</v>
      </c>
      <c r="BK20" s="758">
        <v>0.56524698819792896</v>
      </c>
      <c r="BL20" s="768">
        <v>0</v>
      </c>
      <c r="BM20" s="769">
        <v>0</v>
      </c>
      <c r="BN20" s="758">
        <v>7.0609655048534906E-2</v>
      </c>
      <c r="BO20" s="770">
        <v>0</v>
      </c>
      <c r="BP20" s="758">
        <v>6.5428522453945199E-3</v>
      </c>
      <c r="BQ20" s="768">
        <v>0</v>
      </c>
      <c r="BV20" s="242"/>
      <c r="BW20" s="242"/>
      <c r="BX20" s="242"/>
      <c r="BY20" s="242"/>
      <c r="BZ20" s="242"/>
      <c r="CA20" s="242"/>
      <c r="CB20" s="242"/>
      <c r="CC20" s="242"/>
      <c r="CD20" s="242"/>
      <c r="CE20" s="242"/>
    </row>
    <row r="21" spans="2:83">
      <c r="B21" s="243"/>
      <c r="C21" s="244"/>
      <c r="D21" s="243" t="s">
        <v>358</v>
      </c>
      <c r="E21" s="250">
        <f>O4</f>
        <v>0.33949829570598511</v>
      </c>
      <c r="G21" s="605" t="s">
        <v>123</v>
      </c>
      <c r="H21" s="676">
        <v>0.35</v>
      </c>
      <c r="I21" s="677">
        <v>0.25</v>
      </c>
      <c r="J21" s="678">
        <v>0.2</v>
      </c>
      <c r="K21" s="720">
        <v>58126212</v>
      </c>
      <c r="L21" s="722">
        <v>83679</v>
      </c>
      <c r="M21" s="725">
        <f>0.038%</f>
        <v>3.7999999999999997E-4</v>
      </c>
      <c r="N21" s="727">
        <f t="shared" si="9"/>
        <v>7.19804345757126E-5</v>
      </c>
      <c r="O21" s="729">
        <f>IF(AND(M21&gt;0,N21&gt;0),N21/M21,"-")</f>
        <v>0.18942219625187529</v>
      </c>
      <c r="P21" s="732">
        <f>85%*0.038%</f>
        <v>3.2299999999999994E-4</v>
      </c>
      <c r="Q21" s="733">
        <f t="shared" si="5"/>
        <v>1.0797065186356889E-5</v>
      </c>
      <c r="R21" s="735">
        <f>IF(AND(P21&gt;0,Q21&gt;0),Q21/P21,"-")</f>
        <v>3.3427446397389753E-2</v>
      </c>
      <c r="S21" s="738">
        <v>0.04</v>
      </c>
      <c r="T21" s="731">
        <f t="shared" si="6"/>
        <v>1.3316380396506829E-4</v>
      </c>
      <c r="U21" s="741">
        <f t="shared" si="12"/>
        <v>3.3290950991267071E-3</v>
      </c>
      <c r="V21" s="743">
        <v>4.2500000000000003E-2</v>
      </c>
      <c r="W21" s="731">
        <f t="shared" si="7"/>
        <v>2.1594130372713777E-4</v>
      </c>
      <c r="X21" s="745">
        <f>IF(AND(V21&gt;0,W21&gt;0),W21/V21,"-")</f>
        <v>5.080971852403241E-3</v>
      </c>
      <c r="Y21" s="248"/>
      <c r="Z21" s="731">
        <f t="shared" si="8"/>
        <v>2.1594130372713777E-4</v>
      </c>
      <c r="AA21" s="745" t="str">
        <f>IF(AND(Y21&gt;0,Z21&gt;0),Z21/Y21,"-")</f>
        <v>-</v>
      </c>
      <c r="AB21" s="747">
        <f>IF(P21&gt;0,0.0075%/P21,"-")</f>
        <v>0.2321981424148607</v>
      </c>
      <c r="AC21" s="750">
        <f t="shared" si="16"/>
        <v>1.8749999999999997E-3</v>
      </c>
      <c r="AD21" s="758">
        <v>0.04</v>
      </c>
      <c r="AE21" s="683"/>
      <c r="AF21" s="761">
        <v>0.1</v>
      </c>
      <c r="AG21" s="752"/>
      <c r="AH21" s="758">
        <v>8.5000000000000006E-2</v>
      </c>
      <c r="AI21" s="752"/>
      <c r="AJ21" s="761">
        <v>0.14000000000000001</v>
      </c>
      <c r="AK21" s="752"/>
      <c r="AL21" s="758">
        <v>7.0000000000000007E-2</v>
      </c>
      <c r="AM21" s="752"/>
      <c r="AN21" s="761">
        <v>0.1</v>
      </c>
      <c r="AO21" s="752"/>
      <c r="AP21" s="758">
        <v>0.1</v>
      </c>
      <c r="AQ21" s="752"/>
      <c r="AR21" s="761">
        <v>0.11</v>
      </c>
      <c r="AS21" s="755"/>
      <c r="AT21" s="758">
        <v>0.13</v>
      </c>
      <c r="AU21" s="752">
        <v>6.3E-2</v>
      </c>
      <c r="AV21" s="761">
        <v>0.15</v>
      </c>
      <c r="AW21" s="752">
        <v>0.111</v>
      </c>
      <c r="AX21" s="758">
        <v>0.2</v>
      </c>
      <c r="AY21" s="768">
        <v>0</v>
      </c>
      <c r="AZ21" s="769">
        <v>4.4059073853090602E-2</v>
      </c>
      <c r="BA21" s="758">
        <v>0.493625242665717</v>
      </c>
      <c r="BB21" s="770">
        <v>0</v>
      </c>
      <c r="BC21" s="758">
        <v>0.61921003571704203</v>
      </c>
      <c r="BD21" s="761">
        <v>0.26001176822287098</v>
      </c>
      <c r="BE21" s="761">
        <v>6.2384370763087497E-2</v>
      </c>
      <c r="BF21" s="761">
        <v>3.3382747846494002E-3</v>
      </c>
      <c r="BG21" s="761">
        <v>6.9632166166275298E-3</v>
      </c>
      <c r="BH21" s="761">
        <v>4.80923338957224E-2</v>
      </c>
      <c r="BI21" s="761">
        <v>0</v>
      </c>
      <c r="BJ21" s="767">
        <v>1.11022302462516E-16</v>
      </c>
      <c r="BK21" s="758">
        <v>0.39023622116557799</v>
      </c>
      <c r="BL21" s="768">
        <v>0</v>
      </c>
      <c r="BM21" s="769">
        <v>0</v>
      </c>
      <c r="BN21" s="758">
        <v>7.2079462315614906E-2</v>
      </c>
      <c r="BO21" s="770">
        <v>0</v>
      </c>
      <c r="BP21" s="758">
        <v>0</v>
      </c>
      <c r="BQ21" s="768">
        <v>0</v>
      </c>
      <c r="BV21" s="242"/>
      <c r="BW21" s="242"/>
      <c r="BX21" s="242"/>
      <c r="BY21" s="242"/>
      <c r="BZ21" s="242"/>
      <c r="CA21" s="242"/>
      <c r="CB21" s="242"/>
      <c r="CC21" s="242"/>
      <c r="CD21" s="242"/>
      <c r="CE21" s="242"/>
    </row>
    <row r="22" spans="2:83">
      <c r="B22" s="243"/>
      <c r="C22" s="244"/>
      <c r="D22" s="243" t="s">
        <v>359</v>
      </c>
      <c r="E22" s="252">
        <f>R4</f>
        <v>3.0837716593520886E-2</v>
      </c>
      <c r="G22" s="605" t="s">
        <v>139</v>
      </c>
      <c r="H22" s="676">
        <v>0.35</v>
      </c>
      <c r="I22" s="677">
        <v>0.25</v>
      </c>
      <c r="J22" s="678">
        <v>0.2</v>
      </c>
      <c r="K22" s="720">
        <v>127078679</v>
      </c>
      <c r="L22" s="722">
        <v>70000</v>
      </c>
      <c r="M22" s="725">
        <f>0.55/1000</f>
        <v>5.5000000000000003E-4</v>
      </c>
      <c r="N22" s="727">
        <f t="shared" si="9"/>
        <v>2.7541992311707931E-5</v>
      </c>
      <c r="O22" s="729">
        <f t="shared" si="10"/>
        <v>5.007634965765078E-2</v>
      </c>
      <c r="P22" s="732">
        <f>0.55/1000</f>
        <v>5.5000000000000003E-4</v>
      </c>
      <c r="Q22" s="733">
        <f t="shared" si="5"/>
        <v>4.1312988467561895E-6</v>
      </c>
      <c r="R22" s="735">
        <f t="shared" si="11"/>
        <v>7.5114524486476165E-3</v>
      </c>
      <c r="S22" s="738">
        <v>1.7000000000000001E-2</v>
      </c>
      <c r="T22" s="731">
        <f t="shared" si="6"/>
        <v>5.0952685776659671E-5</v>
      </c>
      <c r="U22" s="741">
        <f t="shared" si="12"/>
        <v>2.9972168103917451E-3</v>
      </c>
      <c r="V22" s="743">
        <v>3.8999999999999998E-3</v>
      </c>
      <c r="W22" s="731">
        <f t="shared" si="7"/>
        <v>8.2625976935123783E-5</v>
      </c>
      <c r="X22" s="745">
        <f t="shared" si="13"/>
        <v>2.1186147932083021E-2</v>
      </c>
      <c r="Y22" s="248"/>
      <c r="Z22" s="731">
        <f t="shared" si="8"/>
        <v>8.2625976935123783E-5</v>
      </c>
      <c r="AA22" s="745" t="str">
        <f t="shared" si="14"/>
        <v>-</v>
      </c>
      <c r="AB22" s="747">
        <f t="shared" si="15"/>
        <v>0.13636363636363635</v>
      </c>
      <c r="AC22" s="750">
        <f t="shared" si="16"/>
        <v>4.411764705882352E-3</v>
      </c>
      <c r="AD22" s="758">
        <v>0.04</v>
      </c>
      <c r="AE22" s="683"/>
      <c r="AF22" s="761">
        <v>0.1</v>
      </c>
      <c r="AG22" s="752"/>
      <c r="AH22" s="758">
        <v>8.5000000000000006E-2</v>
      </c>
      <c r="AI22" s="752"/>
      <c r="AJ22" s="761">
        <v>0.14000000000000001</v>
      </c>
      <c r="AK22" s="752"/>
      <c r="AL22" s="758">
        <v>7.0000000000000007E-2</v>
      </c>
      <c r="AM22" s="752"/>
      <c r="AN22" s="761">
        <v>0.1</v>
      </c>
      <c r="AO22" s="752"/>
      <c r="AP22" s="758">
        <v>0.1</v>
      </c>
      <c r="AQ22" s="752"/>
      <c r="AR22" s="761">
        <v>0.11</v>
      </c>
      <c r="AS22" s="755"/>
      <c r="AT22" s="758">
        <v>0.13</v>
      </c>
      <c r="AU22" s="752">
        <v>2.9000000000000001E-2</v>
      </c>
      <c r="AV22" s="761">
        <v>0.15</v>
      </c>
      <c r="AW22" s="752">
        <v>0.157</v>
      </c>
      <c r="AX22" s="758">
        <v>0.2</v>
      </c>
      <c r="AY22" s="768">
        <v>0</v>
      </c>
      <c r="AZ22" s="769">
        <v>9.7370565081698807E-2</v>
      </c>
      <c r="BA22" s="758">
        <v>0.18757152600365801</v>
      </c>
      <c r="BB22" s="770">
        <v>0</v>
      </c>
      <c r="BC22" s="758">
        <v>0.52245777230420898</v>
      </c>
      <c r="BD22" s="761">
        <v>0.21307722046350799</v>
      </c>
      <c r="BE22" s="761">
        <v>5.6844429784212502E-2</v>
      </c>
      <c r="BF22" s="761">
        <v>0</v>
      </c>
      <c r="BG22" s="761">
        <v>0</v>
      </c>
      <c r="BH22" s="761">
        <v>0</v>
      </c>
      <c r="BI22" s="761">
        <v>0</v>
      </c>
      <c r="BJ22" s="767">
        <v>0.20762057744807</v>
      </c>
      <c r="BK22" s="758">
        <v>0.71505790891464305</v>
      </c>
      <c r="BL22" s="768">
        <v>0</v>
      </c>
      <c r="BM22" s="769">
        <v>0</v>
      </c>
      <c r="BN22" s="758">
        <v>0</v>
      </c>
      <c r="BO22" s="770">
        <v>0</v>
      </c>
      <c r="BP22" s="758">
        <v>0</v>
      </c>
      <c r="BQ22" s="768">
        <v>0</v>
      </c>
      <c r="BV22" s="242"/>
      <c r="BW22" s="242"/>
      <c r="BX22" s="242"/>
      <c r="BY22" s="242"/>
      <c r="BZ22" s="242"/>
      <c r="CA22" s="242"/>
      <c r="CB22" s="242"/>
      <c r="CC22" s="242"/>
      <c r="CD22" s="242"/>
      <c r="CE22" s="242"/>
    </row>
    <row r="23" spans="2:83">
      <c r="B23" s="243"/>
      <c r="C23" s="244"/>
      <c r="D23" s="243" t="s">
        <v>360</v>
      </c>
      <c r="E23" s="252">
        <f ca="1">U4*(F94/D94)</f>
        <v>3.1685946322557493E-3</v>
      </c>
      <c r="G23" s="605" t="s">
        <v>124</v>
      </c>
      <c r="H23" s="676">
        <v>0.35</v>
      </c>
      <c r="I23" s="677">
        <v>0.25</v>
      </c>
      <c r="J23" s="678">
        <v>0.2</v>
      </c>
      <c r="K23" s="720">
        <v>503302</v>
      </c>
      <c r="L23" s="722">
        <v>58046</v>
      </c>
      <c r="M23" s="725">
        <v>5.9999999999999995E-4</v>
      </c>
      <c r="N23" s="727">
        <f t="shared" si="9"/>
        <v>5.7665179156848184E-3</v>
      </c>
      <c r="O23" s="729">
        <f>IF(AND(M23&gt;0,N23&gt;0),N23/M23,"-")</f>
        <v>9.610863192808031</v>
      </c>
      <c r="P23" s="732">
        <v>2.9999999999999997E-4</v>
      </c>
      <c r="Q23" s="733">
        <f t="shared" si="5"/>
        <v>8.6497768735272265E-4</v>
      </c>
      <c r="R23" s="735">
        <f t="shared" si="11"/>
        <v>2.883258957842409</v>
      </c>
      <c r="S23" s="738">
        <v>0.113</v>
      </c>
      <c r="T23" s="731">
        <f t="shared" si="6"/>
        <v>1.0668058144016912E-2</v>
      </c>
      <c r="U23" s="741">
        <f t="shared" si="12"/>
        <v>9.4407594194839933E-2</v>
      </c>
      <c r="V23" s="743">
        <v>5.8999999999999997E-2</v>
      </c>
      <c r="W23" s="731">
        <f t="shared" si="7"/>
        <v>1.7299553747054452E-2</v>
      </c>
      <c r="X23" s="745">
        <f t="shared" si="13"/>
        <v>0.2932127753738043</v>
      </c>
      <c r="Y23" s="248"/>
      <c r="Z23" s="731">
        <f t="shared" si="8"/>
        <v>1.7299553747054452E-2</v>
      </c>
      <c r="AA23" s="745" t="str">
        <f t="shared" si="14"/>
        <v>-</v>
      </c>
      <c r="AB23" s="747">
        <f t="shared" si="15"/>
        <v>0.25</v>
      </c>
      <c r="AC23" s="750">
        <f t="shared" si="16"/>
        <v>6.6371681415929192E-4</v>
      </c>
      <c r="AD23" s="758">
        <v>0.04</v>
      </c>
      <c r="AE23" s="683"/>
      <c r="AF23" s="761">
        <v>0.1</v>
      </c>
      <c r="AG23" s="752"/>
      <c r="AH23" s="758">
        <v>8.5000000000000006E-2</v>
      </c>
      <c r="AI23" s="752"/>
      <c r="AJ23" s="761">
        <v>0.14000000000000001</v>
      </c>
      <c r="AK23" s="752"/>
      <c r="AL23" s="758">
        <v>7.0000000000000007E-2</v>
      </c>
      <c r="AM23" s="752"/>
      <c r="AN23" s="761">
        <v>0.1</v>
      </c>
      <c r="AO23" s="752"/>
      <c r="AP23" s="758">
        <v>0.1</v>
      </c>
      <c r="AQ23" s="752"/>
      <c r="AR23" s="761">
        <v>0.11</v>
      </c>
      <c r="AS23" s="755"/>
      <c r="AT23" s="758">
        <v>0.13</v>
      </c>
      <c r="AU23" s="752"/>
      <c r="AV23" s="761">
        <v>0.15</v>
      </c>
      <c r="AW23" s="752"/>
      <c r="AX23" s="758">
        <v>0.2</v>
      </c>
      <c r="AY23" s="768">
        <v>0</v>
      </c>
      <c r="AZ23" s="769">
        <v>5.4234458938514599E-2</v>
      </c>
      <c r="BA23" s="758">
        <v>0.359191864802759</v>
      </c>
      <c r="BB23" s="770">
        <v>0</v>
      </c>
      <c r="BC23" s="758">
        <v>0.66096768925032401</v>
      </c>
      <c r="BD23" s="761">
        <v>0.182067434776266</v>
      </c>
      <c r="BE23" s="761">
        <v>6.4271910150823494E-2</v>
      </c>
      <c r="BF23" s="761">
        <v>0</v>
      </c>
      <c r="BG23" s="761">
        <v>3.92433628087034E-2</v>
      </c>
      <c r="BH23" s="761">
        <v>5.3449603013883198E-2</v>
      </c>
      <c r="BI23" s="761">
        <v>0</v>
      </c>
      <c r="BJ23" s="767">
        <v>-2.2204460492503101E-16</v>
      </c>
      <c r="BK23" s="758">
        <v>0.58657367625872603</v>
      </c>
      <c r="BL23" s="768">
        <v>0</v>
      </c>
      <c r="BM23" s="769">
        <v>0</v>
      </c>
      <c r="BN23" s="758">
        <v>0</v>
      </c>
      <c r="BO23" s="770">
        <v>0</v>
      </c>
      <c r="BP23" s="758">
        <v>0</v>
      </c>
      <c r="BQ23" s="768">
        <v>0</v>
      </c>
      <c r="BV23" s="242"/>
      <c r="BW23" s="242"/>
      <c r="BX23" s="242"/>
      <c r="BY23" s="242"/>
      <c r="BZ23" s="242"/>
      <c r="CA23" s="242"/>
      <c r="CB23" s="242"/>
      <c r="CC23" s="242"/>
      <c r="CD23" s="242"/>
      <c r="CE23" s="242"/>
    </row>
    <row r="24" spans="2:83">
      <c r="B24" s="243"/>
      <c r="C24" s="244"/>
      <c r="D24" s="243" t="s">
        <v>361</v>
      </c>
      <c r="E24" s="252">
        <f>X4</f>
        <v>3.1360389756122935E-3</v>
      </c>
      <c r="G24" s="605" t="s">
        <v>149</v>
      </c>
      <c r="H24" s="676">
        <v>0.35</v>
      </c>
      <c r="I24" s="677">
        <v>0.25</v>
      </c>
      <c r="J24" s="678">
        <v>0.2</v>
      </c>
      <c r="K24" s="720">
        <v>111211789</v>
      </c>
      <c r="L24" s="722">
        <v>58046</v>
      </c>
      <c r="M24" s="725">
        <v>5.9999999999999995E-4</v>
      </c>
      <c r="N24" s="727">
        <f t="shared" si="9"/>
        <v>2.6097053433786592E-5</v>
      </c>
      <c r="O24" s="729">
        <f>IF(AND(M24&gt;0,N24&gt;0),N24/M24,"-")</f>
        <v>4.3495089056310991E-2</v>
      </c>
      <c r="P24" s="732">
        <v>2.9999999999999997E-4</v>
      </c>
      <c r="Q24" s="733">
        <f t="shared" si="5"/>
        <v>3.9145580150679884E-6</v>
      </c>
      <c r="R24" s="735">
        <f t="shared" si="11"/>
        <v>1.3048526716893296E-2</v>
      </c>
      <c r="S24" s="738">
        <v>0.113</v>
      </c>
      <c r="T24" s="731">
        <f t="shared" si="6"/>
        <v>4.8279548852505196E-5</v>
      </c>
      <c r="U24" s="741">
        <f t="shared" si="12"/>
        <v>4.2725264471243533E-4</v>
      </c>
      <c r="V24" s="743">
        <v>0.10199999999999999</v>
      </c>
      <c r="W24" s="731">
        <f t="shared" si="7"/>
        <v>7.8291160301359765E-5</v>
      </c>
      <c r="X24" s="745">
        <f t="shared" si="13"/>
        <v>7.675603951113703E-4</v>
      </c>
      <c r="Y24" s="248"/>
      <c r="Z24" s="731">
        <f t="shared" si="8"/>
        <v>7.8291160301359765E-5</v>
      </c>
      <c r="AA24" s="745" t="str">
        <f t="shared" si="14"/>
        <v>-</v>
      </c>
      <c r="AB24" s="747">
        <f t="shared" si="15"/>
        <v>0.25</v>
      </c>
      <c r="AC24" s="750">
        <f t="shared" si="16"/>
        <v>6.6371681415929192E-4</v>
      </c>
      <c r="AD24" s="758">
        <v>0.04</v>
      </c>
      <c r="AE24" s="683"/>
      <c r="AF24" s="761">
        <v>0.1</v>
      </c>
      <c r="AG24" s="752"/>
      <c r="AH24" s="758">
        <v>8.5000000000000006E-2</v>
      </c>
      <c r="AI24" s="752"/>
      <c r="AJ24" s="761">
        <v>0.14000000000000001</v>
      </c>
      <c r="AK24" s="752"/>
      <c r="AL24" s="758">
        <v>7.0000000000000007E-2</v>
      </c>
      <c r="AM24" s="752"/>
      <c r="AN24" s="761">
        <v>0.1</v>
      </c>
      <c r="AO24" s="752"/>
      <c r="AP24" s="758">
        <v>0.1</v>
      </c>
      <c r="AQ24" s="752"/>
      <c r="AR24" s="761">
        <v>0.11</v>
      </c>
      <c r="AS24" s="755"/>
      <c r="AT24" s="758">
        <v>0.13</v>
      </c>
      <c r="AU24" s="752"/>
      <c r="AV24" s="761">
        <v>0.15</v>
      </c>
      <c r="AW24" s="752"/>
      <c r="AX24" s="758">
        <v>0.2</v>
      </c>
      <c r="AY24" s="768">
        <v>0</v>
      </c>
      <c r="AZ24" s="769">
        <v>0.58372451079223597</v>
      </c>
      <c r="BA24" s="758">
        <v>0</v>
      </c>
      <c r="BB24" s="770">
        <v>0</v>
      </c>
      <c r="BC24" s="758">
        <v>0</v>
      </c>
      <c r="BD24" s="761">
        <v>0</v>
      </c>
      <c r="BE24" s="761">
        <v>0</v>
      </c>
      <c r="BF24" s="761">
        <v>0</v>
      </c>
      <c r="BG24" s="761">
        <v>0</v>
      </c>
      <c r="BH24" s="761">
        <v>0</v>
      </c>
      <c r="BI24" s="761">
        <v>0</v>
      </c>
      <c r="BJ24" s="767">
        <v>0</v>
      </c>
      <c r="BK24" s="758">
        <v>3.9830520704548303E-2</v>
      </c>
      <c r="BL24" s="768">
        <v>0.37644496850321602</v>
      </c>
      <c r="BM24" s="769">
        <v>0</v>
      </c>
      <c r="BN24" s="758">
        <v>0</v>
      </c>
      <c r="BO24" s="770">
        <v>0</v>
      </c>
      <c r="BP24" s="758">
        <v>0</v>
      </c>
      <c r="BQ24" s="768">
        <v>0</v>
      </c>
      <c r="BV24" s="242"/>
      <c r="BW24" s="242"/>
      <c r="BX24" s="242"/>
      <c r="BY24" s="242"/>
      <c r="BZ24" s="242"/>
      <c r="CA24" s="242"/>
      <c r="CB24" s="242"/>
      <c r="CC24" s="242"/>
      <c r="CD24" s="242"/>
      <c r="CE24" s="242"/>
    </row>
    <row r="25" spans="2:83">
      <c r="B25" s="243"/>
      <c r="C25" s="244"/>
      <c r="D25" s="243" t="s">
        <v>362</v>
      </c>
      <c r="E25" s="252">
        <v>0</v>
      </c>
      <c r="G25" s="605" t="s">
        <v>125</v>
      </c>
      <c r="H25" s="676">
        <v>0.35</v>
      </c>
      <c r="I25" s="677">
        <v>0.25</v>
      </c>
      <c r="J25" s="678">
        <v>0.2</v>
      </c>
      <c r="K25" s="720">
        <v>17042909</v>
      </c>
      <c r="L25" s="722">
        <v>51628</v>
      </c>
      <c r="M25" s="725">
        <v>5.9999999999999995E-4</v>
      </c>
      <c r="N25" s="727">
        <f t="shared" si="9"/>
        <v>1.5146475287757509E-4</v>
      </c>
      <c r="O25" s="729">
        <f t="shared" si="10"/>
        <v>0.25244125479595853</v>
      </c>
      <c r="P25" s="732">
        <v>2.9999999999999997E-4</v>
      </c>
      <c r="Q25" s="733">
        <f t="shared" si="5"/>
        <v>2.271971293163626E-5</v>
      </c>
      <c r="R25" s="735">
        <f t="shared" si="11"/>
        <v>7.5732376438787538E-2</v>
      </c>
      <c r="S25" s="738">
        <v>1.161455E-3</v>
      </c>
      <c r="T25" s="731">
        <f t="shared" si="6"/>
        <v>2.8020979282351388E-4</v>
      </c>
      <c r="U25" s="741">
        <f t="shared" si="12"/>
        <v>0.24125755438093932</v>
      </c>
      <c r="V25" s="743">
        <v>5.8999999999999997E-2</v>
      </c>
      <c r="W25" s="731">
        <f t="shared" si="7"/>
        <v>4.5439425863272515E-4</v>
      </c>
      <c r="X25" s="745">
        <f t="shared" si="13"/>
        <v>7.7015976039444944E-3</v>
      </c>
      <c r="Y25" s="248"/>
      <c r="Z25" s="731">
        <f t="shared" si="8"/>
        <v>4.5439425863272515E-4</v>
      </c>
      <c r="AA25" s="745" t="str">
        <f t="shared" si="14"/>
        <v>-</v>
      </c>
      <c r="AB25" s="747">
        <f t="shared" si="15"/>
        <v>0.25</v>
      </c>
      <c r="AC25" s="750">
        <f t="shared" si="16"/>
        <v>6.4574176356380561E-2</v>
      </c>
      <c r="AD25" s="758">
        <v>0.04</v>
      </c>
      <c r="AE25" s="683"/>
      <c r="AF25" s="761">
        <v>0.1</v>
      </c>
      <c r="AG25" s="752"/>
      <c r="AH25" s="758">
        <v>8.5000000000000006E-2</v>
      </c>
      <c r="AI25" s="752"/>
      <c r="AJ25" s="761">
        <v>0.14000000000000001</v>
      </c>
      <c r="AK25" s="752"/>
      <c r="AL25" s="758">
        <v>7.0000000000000007E-2</v>
      </c>
      <c r="AM25" s="752"/>
      <c r="AN25" s="761">
        <v>0.1</v>
      </c>
      <c r="AO25" s="752"/>
      <c r="AP25" s="758">
        <v>0.1</v>
      </c>
      <c r="AQ25" s="752"/>
      <c r="AR25" s="761">
        <v>0.11</v>
      </c>
      <c r="AS25" s="755"/>
      <c r="AT25" s="758">
        <v>0.13</v>
      </c>
      <c r="AU25" s="752">
        <v>6.0999999999999999E-2</v>
      </c>
      <c r="AV25" s="761">
        <v>0.15</v>
      </c>
      <c r="AW25" s="752">
        <v>7.3999999999999996E-2</v>
      </c>
      <c r="AX25" s="758">
        <v>0.2</v>
      </c>
      <c r="AY25" s="768">
        <v>0</v>
      </c>
      <c r="AZ25" s="769">
        <v>3.4170334744132301E-2</v>
      </c>
      <c r="BA25" s="758">
        <v>0.54142400923432099</v>
      </c>
      <c r="BB25" s="770">
        <v>0</v>
      </c>
      <c r="BC25" s="758">
        <v>0.53908496226068103</v>
      </c>
      <c r="BD25" s="761">
        <v>0.18299707556133199</v>
      </c>
      <c r="BE25" s="761">
        <v>0.129487183682539</v>
      </c>
      <c r="BF25" s="761">
        <v>0</v>
      </c>
      <c r="BG25" s="761">
        <v>1.7045762122880399E-2</v>
      </c>
      <c r="BH25" s="761">
        <v>0.131385016372567</v>
      </c>
      <c r="BI25" s="761">
        <v>0</v>
      </c>
      <c r="BJ25" s="767">
        <v>1.11022302462516E-16</v>
      </c>
      <c r="BK25" s="758">
        <v>0.31648480184686401</v>
      </c>
      <c r="BL25" s="768">
        <v>0</v>
      </c>
      <c r="BM25" s="769">
        <v>0</v>
      </c>
      <c r="BN25" s="758">
        <v>0.107920854174683</v>
      </c>
      <c r="BO25" s="770">
        <v>0</v>
      </c>
      <c r="BP25" s="758">
        <v>0</v>
      </c>
      <c r="BQ25" s="768">
        <v>0</v>
      </c>
      <c r="BV25" s="242"/>
      <c r="BW25" s="242"/>
      <c r="BX25" s="242"/>
      <c r="BY25" s="242"/>
      <c r="BZ25" s="242"/>
      <c r="CA25" s="242"/>
      <c r="CB25" s="242"/>
      <c r="CC25" s="242"/>
      <c r="CD25" s="242"/>
      <c r="CE25" s="242"/>
    </row>
    <row r="26" spans="2:83">
      <c r="B26" s="243"/>
      <c r="C26" s="244"/>
      <c r="D26" s="243" t="s">
        <v>363</v>
      </c>
      <c r="E26" s="250">
        <f>AB4</f>
        <v>0.25</v>
      </c>
      <c r="G26" s="605" t="s">
        <v>126</v>
      </c>
      <c r="H26" s="676">
        <v>0.35</v>
      </c>
      <c r="I26" s="677">
        <v>0.25</v>
      </c>
      <c r="J26" s="678">
        <v>0.2</v>
      </c>
      <c r="K26" s="720">
        <v>4644457</v>
      </c>
      <c r="L26" s="722">
        <v>55000</v>
      </c>
      <c r="M26" s="725">
        <v>2.318E-4</v>
      </c>
      <c r="N26" s="727">
        <f t="shared" si="9"/>
        <v>5.9210366249488368E-4</v>
      </c>
      <c r="O26" s="729">
        <f t="shared" si="10"/>
        <v>2.5543730047233981</v>
      </c>
      <c r="P26" s="732">
        <v>2.9999999999999997E-4</v>
      </c>
      <c r="Q26" s="733">
        <f t="shared" si="5"/>
        <v>8.8815549374232544E-5</v>
      </c>
      <c r="R26" s="735">
        <f t="shared" si="11"/>
        <v>0.29605183124744183</v>
      </c>
      <c r="S26" s="738">
        <v>0.3</v>
      </c>
      <c r="T26" s="731">
        <f t="shared" si="6"/>
        <v>1.0953917756155347E-3</v>
      </c>
      <c r="U26" s="741">
        <f t="shared" si="12"/>
        <v>3.6513059187184491E-3</v>
      </c>
      <c r="V26" s="743">
        <v>5.8999999999999997E-2</v>
      </c>
      <c r="W26" s="731">
        <f t="shared" si="7"/>
        <v>1.776310987484651E-3</v>
      </c>
      <c r="X26" s="745">
        <f t="shared" si="13"/>
        <v>3.0106965889570358E-2</v>
      </c>
      <c r="Y26" s="248"/>
      <c r="Z26" s="731">
        <f t="shared" si="8"/>
        <v>1.776310987484651E-3</v>
      </c>
      <c r="AA26" s="745" t="str">
        <f t="shared" si="14"/>
        <v>-</v>
      </c>
      <c r="AB26" s="747">
        <f t="shared" si="15"/>
        <v>0.25</v>
      </c>
      <c r="AC26" s="750">
        <f t="shared" si="16"/>
        <v>2.5000000000000001E-4</v>
      </c>
      <c r="AD26" s="758">
        <v>0.04</v>
      </c>
      <c r="AE26" s="683"/>
      <c r="AF26" s="761">
        <v>0.1</v>
      </c>
      <c r="AG26" s="752"/>
      <c r="AH26" s="758">
        <v>8.5000000000000006E-2</v>
      </c>
      <c r="AI26" s="752"/>
      <c r="AJ26" s="761">
        <v>0.14000000000000001</v>
      </c>
      <c r="AK26" s="752"/>
      <c r="AL26" s="758">
        <v>7.0000000000000007E-2</v>
      </c>
      <c r="AM26" s="752"/>
      <c r="AN26" s="761">
        <v>0.1</v>
      </c>
      <c r="AO26" s="752"/>
      <c r="AP26" s="758">
        <v>0.1</v>
      </c>
      <c r="AQ26" s="752"/>
      <c r="AR26" s="761">
        <v>0.11</v>
      </c>
      <c r="AS26" s="755"/>
      <c r="AT26" s="758">
        <v>0.13</v>
      </c>
      <c r="AU26" s="752"/>
      <c r="AV26" s="761">
        <v>0.15</v>
      </c>
      <c r="AW26" s="752"/>
      <c r="AX26" s="758">
        <v>0.2</v>
      </c>
      <c r="AY26" s="768">
        <v>0</v>
      </c>
      <c r="AZ26" s="769">
        <v>0.125358802124104</v>
      </c>
      <c r="BA26" s="758">
        <v>1.9918860417856302E-2</v>
      </c>
      <c r="BB26" s="770">
        <v>0</v>
      </c>
      <c r="BC26" s="758">
        <v>1</v>
      </c>
      <c r="BD26" s="761">
        <v>0</v>
      </c>
      <c r="BE26" s="761">
        <v>0</v>
      </c>
      <c r="BF26" s="761">
        <v>0</v>
      </c>
      <c r="BG26" s="761">
        <v>0</v>
      </c>
      <c r="BH26" s="761">
        <v>0</v>
      </c>
      <c r="BI26" s="761">
        <v>0</v>
      </c>
      <c r="BJ26" s="767">
        <v>0</v>
      </c>
      <c r="BK26" s="758">
        <v>0.85472233745804005</v>
      </c>
      <c r="BL26" s="768">
        <v>0</v>
      </c>
      <c r="BM26" s="769">
        <v>0</v>
      </c>
      <c r="BN26" s="758">
        <v>0</v>
      </c>
      <c r="BO26" s="770">
        <v>0</v>
      </c>
      <c r="BP26" s="758">
        <v>0</v>
      </c>
      <c r="BQ26" s="768">
        <v>0</v>
      </c>
      <c r="BV26" s="242"/>
      <c r="BW26" s="242"/>
      <c r="BX26" s="242"/>
      <c r="BY26" s="242"/>
      <c r="BZ26" s="242"/>
      <c r="CA26" s="242"/>
      <c r="CB26" s="242"/>
      <c r="CC26" s="242"/>
      <c r="CD26" s="242"/>
      <c r="CE26" s="242"/>
    </row>
    <row r="27" spans="2:83">
      <c r="B27" s="243"/>
      <c r="C27" s="244"/>
      <c r="D27" s="243" t="s">
        <v>364</v>
      </c>
      <c r="E27" s="252">
        <f ca="1">AC4*(G94/D94)</f>
        <v>2.7770439002497895E-3</v>
      </c>
      <c r="G27" s="605" t="s">
        <v>150</v>
      </c>
      <c r="H27" s="676">
        <v>0.35</v>
      </c>
      <c r="I27" s="677">
        <v>0.25</v>
      </c>
      <c r="J27" s="678">
        <v>0.2</v>
      </c>
      <c r="K27" s="720">
        <v>29546963</v>
      </c>
      <c r="L27" s="722">
        <v>58046</v>
      </c>
      <c r="M27" s="725">
        <v>5.9999999999999995E-4</v>
      </c>
      <c r="N27" s="727">
        <f t="shared" si="9"/>
        <v>9.8226677306902923E-5</v>
      </c>
      <c r="O27" s="729">
        <f>IF(AND(M27&gt;0,N27&gt;0),N27/M27,"-")</f>
        <v>0.16371112884483821</v>
      </c>
      <c r="P27" s="732">
        <v>2.9999999999999997E-4</v>
      </c>
      <c r="Q27" s="733">
        <f t="shared" si="5"/>
        <v>1.4734001596035437E-5</v>
      </c>
      <c r="R27" s="735">
        <f t="shared" si="11"/>
        <v>4.9113338653451466E-2</v>
      </c>
      <c r="S27" s="738">
        <v>0.113</v>
      </c>
      <c r="T27" s="731">
        <f t="shared" si="6"/>
        <v>1.817193530177704E-4</v>
      </c>
      <c r="U27" s="741">
        <f t="shared" si="12"/>
        <v>1.6081358674138973E-3</v>
      </c>
      <c r="V27" s="743">
        <v>5.8999999999999997E-2</v>
      </c>
      <c r="W27" s="731">
        <f t="shared" si="7"/>
        <v>2.9468003192070877E-4</v>
      </c>
      <c r="X27" s="745">
        <f t="shared" si="13"/>
        <v>4.9945768122154031E-3</v>
      </c>
      <c r="Y27" s="248"/>
      <c r="Z27" s="731">
        <f t="shared" si="8"/>
        <v>2.9468003192070877E-4</v>
      </c>
      <c r="AA27" s="745" t="str">
        <f t="shared" si="14"/>
        <v>-</v>
      </c>
      <c r="AB27" s="747">
        <f t="shared" si="15"/>
        <v>0.25</v>
      </c>
      <c r="AC27" s="750">
        <f t="shared" si="16"/>
        <v>6.6371681415929192E-4</v>
      </c>
      <c r="AD27" s="758">
        <v>0.04</v>
      </c>
      <c r="AE27" s="683"/>
      <c r="AF27" s="761">
        <v>0.1</v>
      </c>
      <c r="AG27" s="752"/>
      <c r="AH27" s="758">
        <v>8.5000000000000006E-2</v>
      </c>
      <c r="AI27" s="752"/>
      <c r="AJ27" s="761">
        <v>0.14000000000000001</v>
      </c>
      <c r="AK27" s="752"/>
      <c r="AL27" s="758">
        <v>7.0000000000000007E-2</v>
      </c>
      <c r="AM27" s="752"/>
      <c r="AN27" s="761">
        <v>0.1</v>
      </c>
      <c r="AO27" s="752"/>
      <c r="AP27" s="758">
        <v>0.1</v>
      </c>
      <c r="AQ27" s="752"/>
      <c r="AR27" s="761">
        <v>0.11</v>
      </c>
      <c r="AS27" s="755"/>
      <c r="AT27" s="758">
        <v>0.13</v>
      </c>
      <c r="AU27" s="752"/>
      <c r="AV27" s="761">
        <v>0.15</v>
      </c>
      <c r="AW27" s="752"/>
      <c r="AX27" s="758">
        <v>0.2</v>
      </c>
      <c r="AY27" s="768">
        <v>0</v>
      </c>
      <c r="AZ27" s="769"/>
      <c r="BA27" s="758"/>
      <c r="BB27" s="770"/>
      <c r="BC27" s="758"/>
      <c r="BD27" s="761"/>
      <c r="BE27" s="761"/>
      <c r="BF27" s="761"/>
      <c r="BG27" s="761"/>
      <c r="BH27" s="761"/>
      <c r="BI27" s="761"/>
      <c r="BJ27" s="767"/>
      <c r="BK27" s="758"/>
      <c r="BL27" s="768"/>
      <c r="BM27" s="769"/>
      <c r="BN27" s="758"/>
      <c r="BO27" s="770"/>
      <c r="BP27" s="758"/>
      <c r="BQ27" s="768"/>
      <c r="BV27" s="242"/>
      <c r="BW27" s="242"/>
      <c r="BX27" s="242"/>
      <c r="BY27" s="242"/>
      <c r="BZ27" s="242"/>
      <c r="CA27" s="242"/>
      <c r="CB27" s="242"/>
      <c r="CC27" s="242"/>
      <c r="CD27" s="242"/>
      <c r="CE27" s="242"/>
    </row>
    <row r="28" spans="2:83" ht="13.5" thickBot="1">
      <c r="B28" s="243"/>
      <c r="C28" s="253"/>
      <c r="D28" s="254"/>
      <c r="E28" s="255"/>
      <c r="G28" s="605" t="s">
        <v>127</v>
      </c>
      <c r="H28" s="676">
        <v>0.35</v>
      </c>
      <c r="I28" s="677">
        <v>0.25</v>
      </c>
      <c r="J28" s="678">
        <v>0.2</v>
      </c>
      <c r="K28" s="720">
        <v>38482919</v>
      </c>
      <c r="L28" s="722">
        <v>44000</v>
      </c>
      <c r="M28" s="725">
        <v>3.8000000000000002E-4</v>
      </c>
      <c r="N28" s="727">
        <f t="shared" si="9"/>
        <v>5.7168220529217133E-5</v>
      </c>
      <c r="O28" s="729">
        <f t="shared" si="10"/>
        <v>0.15044268560320298</v>
      </c>
      <c r="P28" s="732">
        <v>2.9999999999999997E-4</v>
      </c>
      <c r="Q28" s="733">
        <f t="shared" si="5"/>
        <v>8.5752330793825683E-6</v>
      </c>
      <c r="R28" s="735">
        <f t="shared" si="11"/>
        <v>2.8584110264608564E-2</v>
      </c>
      <c r="S28" s="738">
        <v>3.32E-2</v>
      </c>
      <c r="T28" s="731">
        <f t="shared" si="6"/>
        <v>1.0576120797905168E-4</v>
      </c>
      <c r="U28" s="741">
        <f t="shared" si="12"/>
        <v>3.1855785535858942E-3</v>
      </c>
      <c r="V28" s="743">
        <v>5.8999999999999997E-2</v>
      </c>
      <c r="W28" s="731">
        <f t="shared" si="7"/>
        <v>1.7150466158765139E-4</v>
      </c>
      <c r="X28" s="745">
        <f t="shared" si="13"/>
        <v>2.9068586709771423E-3</v>
      </c>
      <c r="Y28" s="248"/>
      <c r="Z28" s="731">
        <f t="shared" si="8"/>
        <v>1.7150466158765139E-4</v>
      </c>
      <c r="AA28" s="745" t="str">
        <f t="shared" si="14"/>
        <v>-</v>
      </c>
      <c r="AB28" s="747">
        <f t="shared" si="15"/>
        <v>0.25</v>
      </c>
      <c r="AC28" s="750">
        <f t="shared" si="16"/>
        <v>2.2590361445783132E-3</v>
      </c>
      <c r="AD28" s="758">
        <v>0.04</v>
      </c>
      <c r="AE28" s="683"/>
      <c r="AF28" s="761">
        <v>0.1</v>
      </c>
      <c r="AG28" s="752"/>
      <c r="AH28" s="758">
        <v>8.5000000000000006E-2</v>
      </c>
      <c r="AI28" s="752"/>
      <c r="AJ28" s="761">
        <v>0.14000000000000001</v>
      </c>
      <c r="AK28" s="752"/>
      <c r="AL28" s="758">
        <v>7.0000000000000007E-2</v>
      </c>
      <c r="AM28" s="752"/>
      <c r="AN28" s="761">
        <v>0.1</v>
      </c>
      <c r="AO28" s="752"/>
      <c r="AP28" s="758">
        <v>0.1</v>
      </c>
      <c r="AQ28" s="752"/>
      <c r="AR28" s="761">
        <v>0.11</v>
      </c>
      <c r="AS28" s="755"/>
      <c r="AT28" s="758">
        <v>0.13</v>
      </c>
      <c r="AU28" s="752">
        <v>1.7000000000000001E-2</v>
      </c>
      <c r="AV28" s="761">
        <v>0.15</v>
      </c>
      <c r="AW28" s="752">
        <v>0.15</v>
      </c>
      <c r="AX28" s="758">
        <v>0.2</v>
      </c>
      <c r="AY28" s="768">
        <v>0</v>
      </c>
      <c r="AZ28" s="769">
        <v>0.175132807872728</v>
      </c>
      <c r="BA28" s="758">
        <v>2.73062044882642E-2</v>
      </c>
      <c r="BB28" s="770">
        <v>0</v>
      </c>
      <c r="BC28" s="758">
        <v>0</v>
      </c>
      <c r="BD28" s="761">
        <v>0</v>
      </c>
      <c r="BE28" s="761">
        <v>0</v>
      </c>
      <c r="BF28" s="761">
        <v>0</v>
      </c>
      <c r="BG28" s="761">
        <v>0</v>
      </c>
      <c r="BH28" s="761">
        <v>0</v>
      </c>
      <c r="BI28" s="761">
        <v>0</v>
      </c>
      <c r="BJ28" s="767">
        <v>1</v>
      </c>
      <c r="BK28" s="758">
        <v>0.763099618955417</v>
      </c>
      <c r="BL28" s="768">
        <v>0</v>
      </c>
      <c r="BM28" s="769">
        <v>0</v>
      </c>
      <c r="BN28" s="758">
        <v>3.4461368683590302E-2</v>
      </c>
      <c r="BO28" s="770">
        <v>0</v>
      </c>
      <c r="BP28" s="758">
        <v>0</v>
      </c>
      <c r="BQ28" s="768">
        <v>0</v>
      </c>
      <c r="BV28" s="242"/>
      <c r="BW28" s="242"/>
      <c r="BX28" s="242"/>
      <c r="BY28" s="242"/>
      <c r="BZ28" s="242"/>
      <c r="CA28" s="242"/>
      <c r="CB28" s="242"/>
      <c r="CC28" s="242"/>
      <c r="CD28" s="242"/>
      <c r="CE28" s="242"/>
    </row>
    <row r="29" spans="2:83">
      <c r="B29" s="243"/>
      <c r="C29" s="967" t="s">
        <v>365</v>
      </c>
      <c r="D29" s="968"/>
      <c r="E29" s="969"/>
      <c r="G29" s="605" t="s">
        <v>128</v>
      </c>
      <c r="H29" s="676">
        <v>0.35</v>
      </c>
      <c r="I29" s="677">
        <v>0.25</v>
      </c>
      <c r="J29" s="678">
        <v>0.2</v>
      </c>
      <c r="K29" s="720">
        <v>10707924</v>
      </c>
      <c r="L29" s="722">
        <v>65400</v>
      </c>
      <c r="M29" s="725">
        <f>0.075%*0.8</f>
        <v>6.0000000000000006E-4</v>
      </c>
      <c r="N29" s="727">
        <f t="shared" si="9"/>
        <v>3.0538132321447187E-4</v>
      </c>
      <c r="O29" s="729">
        <f t="shared" si="10"/>
        <v>0.50896887202411978</v>
      </c>
      <c r="P29" s="732">
        <f>0.075%*0.8*10%</f>
        <v>6.0000000000000008E-5</v>
      </c>
      <c r="Q29" s="733">
        <f t="shared" si="5"/>
        <v>4.5807198482170773E-5</v>
      </c>
      <c r="R29" s="735">
        <f>IF(AND(P29&gt;0,Q29&gt;0),Q29/P29,"-")</f>
        <v>0.76345330803617939</v>
      </c>
      <c r="S29" s="738">
        <f>1.55%*0.8</f>
        <v>1.2400000000000001E-2</v>
      </c>
      <c r="T29" s="731">
        <f t="shared" si="6"/>
        <v>5.649554479467729E-4</v>
      </c>
      <c r="U29" s="741">
        <f t="shared" si="12"/>
        <v>4.5560923221513935E-2</v>
      </c>
      <c r="V29" s="743">
        <v>5.0000000000000001E-3</v>
      </c>
      <c r="W29" s="731">
        <f t="shared" si="7"/>
        <v>9.1614396964341538E-4</v>
      </c>
      <c r="X29" s="745">
        <f t="shared" si="13"/>
        <v>0.18322879392868308</v>
      </c>
      <c r="Y29" s="248"/>
      <c r="Z29" s="731">
        <f t="shared" si="8"/>
        <v>9.1614396964341538E-4</v>
      </c>
      <c r="AA29" s="745" t="str">
        <f t="shared" si="14"/>
        <v>-</v>
      </c>
      <c r="AB29" s="747">
        <f t="shared" si="15"/>
        <v>1.2499999999999998</v>
      </c>
      <c r="AC29" s="750">
        <f t="shared" si="16"/>
        <v>6.0483870967741925E-3</v>
      </c>
      <c r="AD29" s="758">
        <v>0.04</v>
      </c>
      <c r="AE29" s="683"/>
      <c r="AF29" s="761">
        <v>0.1</v>
      </c>
      <c r="AG29" s="752"/>
      <c r="AH29" s="758">
        <v>8.5000000000000006E-2</v>
      </c>
      <c r="AI29" s="752"/>
      <c r="AJ29" s="761">
        <v>0.14000000000000001</v>
      </c>
      <c r="AK29" s="752"/>
      <c r="AL29" s="758">
        <v>7.0000000000000007E-2</v>
      </c>
      <c r="AM29" s="752"/>
      <c r="AN29" s="761">
        <v>0.1</v>
      </c>
      <c r="AO29" s="752"/>
      <c r="AP29" s="758">
        <v>0.1</v>
      </c>
      <c r="AQ29" s="752"/>
      <c r="AR29" s="761">
        <v>0.11</v>
      </c>
      <c r="AS29" s="755"/>
      <c r="AT29" s="758">
        <v>0.13</v>
      </c>
      <c r="AU29" s="752"/>
      <c r="AV29" s="761">
        <v>0.15</v>
      </c>
      <c r="AW29" s="752"/>
      <c r="AX29" s="758">
        <v>0.2</v>
      </c>
      <c r="AY29" s="768">
        <v>0</v>
      </c>
      <c r="AZ29" s="769">
        <v>0</v>
      </c>
      <c r="BA29" s="758">
        <v>0.374</v>
      </c>
      <c r="BB29" s="770">
        <v>0</v>
      </c>
      <c r="BC29" s="758">
        <v>0.45090470780542402</v>
      </c>
      <c r="BD29" s="761">
        <v>0.299889807633689</v>
      </c>
      <c r="BE29" s="761">
        <v>0.16226925163391601</v>
      </c>
      <c r="BF29" s="761">
        <v>0</v>
      </c>
      <c r="BG29" s="761">
        <v>1.9871798666333401E-3</v>
      </c>
      <c r="BH29" s="761">
        <v>8.1941159222081394E-2</v>
      </c>
      <c r="BI29" s="761">
        <v>0</v>
      </c>
      <c r="BJ29" s="767">
        <v>3.0078938382559601E-3</v>
      </c>
      <c r="BK29" s="758">
        <v>0.434</v>
      </c>
      <c r="BL29" s="768">
        <v>0</v>
      </c>
      <c r="BM29" s="769">
        <v>6.0999999999999999E-2</v>
      </c>
      <c r="BN29" s="758">
        <v>0.13100000000000001</v>
      </c>
      <c r="BO29" s="770">
        <v>0</v>
      </c>
      <c r="BP29" s="758">
        <v>0</v>
      </c>
      <c r="BQ29" s="768">
        <v>0</v>
      </c>
      <c r="BV29" s="242"/>
      <c r="BW29" s="242"/>
      <c r="BX29" s="242"/>
      <c r="BY29" s="242"/>
      <c r="BZ29" s="242"/>
      <c r="CA29" s="242"/>
      <c r="CB29" s="242"/>
      <c r="CC29" s="242"/>
      <c r="CD29" s="242"/>
      <c r="CE29" s="242"/>
    </row>
    <row r="30" spans="2:83">
      <c r="B30" s="243"/>
      <c r="C30" s="244" t="s">
        <v>366</v>
      </c>
      <c r="D30" s="243"/>
      <c r="E30" s="245">
        <v>0.5</v>
      </c>
      <c r="G30" s="605" t="s">
        <v>129</v>
      </c>
      <c r="H30" s="676">
        <v>0.35</v>
      </c>
      <c r="I30" s="677">
        <v>0.25</v>
      </c>
      <c r="J30" s="678">
        <v>0.2</v>
      </c>
      <c r="K30" s="720">
        <v>22215421</v>
      </c>
      <c r="L30" s="722">
        <v>50000</v>
      </c>
      <c r="M30" s="725">
        <v>8.8999999999999995E-4</v>
      </c>
      <c r="N30" s="727">
        <f t="shared" si="9"/>
        <v>1.1253444172856325E-4</v>
      </c>
      <c r="O30" s="729">
        <f t="shared" si="10"/>
        <v>0.12644319295344186</v>
      </c>
      <c r="P30" s="732">
        <v>2.9999999999999997E-4</v>
      </c>
      <c r="Q30" s="733">
        <f t="shared" si="5"/>
        <v>1.6880166259284485E-5</v>
      </c>
      <c r="R30" s="735">
        <f t="shared" si="11"/>
        <v>5.6267220864281618E-2</v>
      </c>
      <c r="S30" s="738">
        <v>3.5000000000000001E-3</v>
      </c>
      <c r="T30" s="731">
        <f t="shared" si="6"/>
        <v>2.0818871719784199E-4</v>
      </c>
      <c r="U30" s="741">
        <f t="shared" si="12"/>
        <v>5.9482490627954854E-2</v>
      </c>
      <c r="V30" s="743">
        <v>5.8999999999999997E-2</v>
      </c>
      <c r="W30" s="731">
        <f t="shared" si="7"/>
        <v>3.376033251856897E-4</v>
      </c>
      <c r="X30" s="745">
        <f t="shared" si="13"/>
        <v>5.7220902573845711E-3</v>
      </c>
      <c r="Y30" s="248"/>
      <c r="Z30" s="731">
        <f t="shared" si="8"/>
        <v>3.376033251856897E-4</v>
      </c>
      <c r="AA30" s="745" t="str">
        <f t="shared" si="14"/>
        <v>-</v>
      </c>
      <c r="AB30" s="747">
        <f t="shared" si="15"/>
        <v>0.25</v>
      </c>
      <c r="AC30" s="750">
        <f t="shared" si="16"/>
        <v>2.1428571428571425E-2</v>
      </c>
      <c r="AD30" s="758">
        <v>0.04</v>
      </c>
      <c r="AE30" s="683"/>
      <c r="AF30" s="761">
        <v>0.1</v>
      </c>
      <c r="AG30" s="752"/>
      <c r="AH30" s="758">
        <v>8.5000000000000006E-2</v>
      </c>
      <c r="AI30" s="752"/>
      <c r="AJ30" s="761">
        <v>0.14000000000000001</v>
      </c>
      <c r="AK30" s="752"/>
      <c r="AL30" s="758">
        <v>7.0000000000000007E-2</v>
      </c>
      <c r="AM30" s="752"/>
      <c r="AN30" s="761">
        <v>0.1</v>
      </c>
      <c r="AO30" s="752"/>
      <c r="AP30" s="758">
        <v>0.1</v>
      </c>
      <c r="AQ30" s="752"/>
      <c r="AR30" s="761">
        <v>0.11</v>
      </c>
      <c r="AS30" s="755"/>
      <c r="AT30" s="758">
        <v>0.13</v>
      </c>
      <c r="AU30" s="752"/>
      <c r="AV30" s="761">
        <v>0.15</v>
      </c>
      <c r="AW30" s="752"/>
      <c r="AX30" s="758">
        <v>0.2</v>
      </c>
      <c r="AY30" s="768">
        <v>0</v>
      </c>
      <c r="AZ30" s="769">
        <v>1.25079139865254E-2</v>
      </c>
      <c r="BA30" s="758">
        <v>0.119294785284647</v>
      </c>
      <c r="BB30" s="770">
        <v>0</v>
      </c>
      <c r="BC30" s="758">
        <v>0</v>
      </c>
      <c r="BD30" s="761">
        <v>0</v>
      </c>
      <c r="BE30" s="761">
        <v>0</v>
      </c>
      <c r="BF30" s="761">
        <v>0</v>
      </c>
      <c r="BG30" s="761">
        <v>1</v>
      </c>
      <c r="BH30" s="761">
        <v>0</v>
      </c>
      <c r="BI30" s="761">
        <v>0</v>
      </c>
      <c r="BJ30" s="767">
        <v>0</v>
      </c>
      <c r="BK30" s="758">
        <v>0.86819730072882695</v>
      </c>
      <c r="BL30" s="768">
        <v>0</v>
      </c>
      <c r="BM30" s="769">
        <v>0</v>
      </c>
      <c r="BN30" s="758">
        <v>0</v>
      </c>
      <c r="BO30" s="770">
        <v>0</v>
      </c>
      <c r="BP30" s="758">
        <v>0</v>
      </c>
      <c r="BQ30" s="768">
        <v>0</v>
      </c>
      <c r="BV30" s="242"/>
      <c r="BW30" s="242"/>
      <c r="BX30" s="242"/>
      <c r="BY30" s="242"/>
      <c r="BZ30" s="242"/>
      <c r="CA30" s="242"/>
      <c r="CB30" s="242"/>
      <c r="CC30" s="242"/>
      <c r="CD30" s="242"/>
      <c r="CE30" s="242"/>
    </row>
    <row r="31" spans="2:83">
      <c r="B31" s="243"/>
      <c r="C31" s="244" t="s">
        <v>367</v>
      </c>
      <c r="D31" s="243"/>
      <c r="E31" s="247">
        <v>0.5</v>
      </c>
      <c r="G31" s="605" t="s">
        <v>130</v>
      </c>
      <c r="H31" s="676">
        <v>0.35</v>
      </c>
      <c r="I31" s="677">
        <v>0.25</v>
      </c>
      <c r="J31" s="678">
        <v>0.2</v>
      </c>
      <c r="K31" s="720">
        <v>140041247</v>
      </c>
      <c r="L31" s="722">
        <v>78360</v>
      </c>
      <c r="M31" s="725">
        <v>1.1999999999999999E-3</v>
      </c>
      <c r="N31" s="727">
        <f t="shared" si="9"/>
        <v>2.7977471523086337E-5</v>
      </c>
      <c r="O31" s="729">
        <f t="shared" si="10"/>
        <v>2.3314559602571949E-2</v>
      </c>
      <c r="P31" s="732">
        <v>2.9999999999999997E-4</v>
      </c>
      <c r="Q31" s="733">
        <f t="shared" si="5"/>
        <v>4.1966207284629505E-6</v>
      </c>
      <c r="R31" s="735">
        <f t="shared" si="11"/>
        <v>1.3988735761543169E-2</v>
      </c>
      <c r="S31" s="738">
        <v>9.1200000000000003E-2</v>
      </c>
      <c r="T31" s="731">
        <f t="shared" si="6"/>
        <v>5.1758322317709721E-5</v>
      </c>
      <c r="U31" s="741">
        <f t="shared" si="12"/>
        <v>5.6752546400997501E-4</v>
      </c>
      <c r="V31" s="743">
        <v>5.8999999999999997E-2</v>
      </c>
      <c r="W31" s="731">
        <f t="shared" si="7"/>
        <v>8.3932414569259003E-5</v>
      </c>
      <c r="X31" s="745">
        <f t="shared" si="13"/>
        <v>1.4225832977840509E-3</v>
      </c>
      <c r="Y31" s="248"/>
      <c r="Z31" s="731">
        <f t="shared" si="8"/>
        <v>8.3932414569259003E-5</v>
      </c>
      <c r="AA31" s="745" t="str">
        <f t="shared" si="14"/>
        <v>-</v>
      </c>
      <c r="AB31" s="747">
        <f t="shared" si="15"/>
        <v>0.25</v>
      </c>
      <c r="AC31" s="750">
        <f t="shared" si="16"/>
        <v>8.2236842105263142E-4</v>
      </c>
      <c r="AD31" s="758">
        <v>0.04</v>
      </c>
      <c r="AE31" s="683"/>
      <c r="AF31" s="761">
        <v>0.1</v>
      </c>
      <c r="AG31" s="752"/>
      <c r="AH31" s="758">
        <v>8.5000000000000006E-2</v>
      </c>
      <c r="AI31" s="752"/>
      <c r="AJ31" s="761">
        <v>0.14000000000000001</v>
      </c>
      <c r="AK31" s="752"/>
      <c r="AL31" s="758">
        <v>7.0000000000000007E-2</v>
      </c>
      <c r="AM31" s="752"/>
      <c r="AN31" s="761">
        <v>0.1</v>
      </c>
      <c r="AO31" s="752"/>
      <c r="AP31" s="758">
        <v>0.1</v>
      </c>
      <c r="AQ31" s="752"/>
      <c r="AR31" s="761">
        <v>0.11</v>
      </c>
      <c r="AS31" s="755"/>
      <c r="AT31" s="758">
        <v>0.13</v>
      </c>
      <c r="AU31" s="752"/>
      <c r="AV31" s="761">
        <v>0.15</v>
      </c>
      <c r="AW31" s="752"/>
      <c r="AX31" s="758">
        <v>0.2</v>
      </c>
      <c r="AY31" s="768">
        <v>0</v>
      </c>
      <c r="AZ31" s="769">
        <v>4.9988272954445301E-2</v>
      </c>
      <c r="BA31" s="758">
        <v>0.79619929206737206</v>
      </c>
      <c r="BB31" s="770">
        <v>0</v>
      </c>
      <c r="BC31" s="758">
        <v>5.3106961716684199E-2</v>
      </c>
      <c r="BD31" s="761">
        <v>0</v>
      </c>
      <c r="BE31" s="761">
        <v>0</v>
      </c>
      <c r="BF31" s="761">
        <v>0</v>
      </c>
      <c r="BG31" s="761">
        <v>0.14483949047800801</v>
      </c>
      <c r="BH31" s="761">
        <v>0.80205354780530802</v>
      </c>
      <c r="BI31" s="761">
        <v>0</v>
      </c>
      <c r="BJ31" s="767">
        <v>1.11022302462516E-16</v>
      </c>
      <c r="BK31" s="758">
        <v>0.153812434978183</v>
      </c>
      <c r="BL31" s="768">
        <v>0</v>
      </c>
      <c r="BM31" s="769">
        <v>0</v>
      </c>
      <c r="BN31" s="758">
        <v>0</v>
      </c>
      <c r="BO31" s="770">
        <v>0</v>
      </c>
      <c r="BP31" s="758">
        <v>0</v>
      </c>
      <c r="BQ31" s="768">
        <v>0</v>
      </c>
      <c r="BV31" s="242"/>
      <c r="BW31" s="242"/>
      <c r="BX31" s="242"/>
      <c r="BY31" s="242"/>
      <c r="BZ31" s="242"/>
      <c r="CA31" s="242"/>
      <c r="CB31" s="242"/>
      <c r="CC31" s="242"/>
      <c r="CD31" s="242"/>
      <c r="CE31" s="242"/>
    </row>
    <row r="32" spans="2:83">
      <c r="B32" s="243"/>
      <c r="C32" s="244" t="s">
        <v>368</v>
      </c>
      <c r="E32" s="247">
        <v>0.3</v>
      </c>
      <c r="G32" s="605" t="s">
        <v>131</v>
      </c>
      <c r="H32" s="676">
        <v>0.35</v>
      </c>
      <c r="I32" s="677">
        <v>0.25</v>
      </c>
      <c r="J32" s="678">
        <v>0.2</v>
      </c>
      <c r="K32" s="720">
        <v>5455407</v>
      </c>
      <c r="L32" s="722">
        <v>30000</v>
      </c>
      <c r="M32" s="725">
        <v>9.2000000000000003E-4</v>
      </c>
      <c r="N32" s="727">
        <f t="shared" si="9"/>
        <v>2.7495657060967223E-4</v>
      </c>
      <c r="O32" s="729">
        <f t="shared" si="10"/>
        <v>0.29886583761920893</v>
      </c>
      <c r="P32" s="732">
        <v>2.9999999999999997E-4</v>
      </c>
      <c r="Q32" s="733">
        <f t="shared" si="5"/>
        <v>4.124348559145083E-5</v>
      </c>
      <c r="R32" s="735">
        <f t="shared" si="11"/>
        <v>0.13747828530483611</v>
      </c>
      <c r="S32" s="738">
        <v>0.36</v>
      </c>
      <c r="T32" s="731">
        <f t="shared" si="6"/>
        <v>5.0866965562789356E-4</v>
      </c>
      <c r="U32" s="741">
        <f t="shared" si="12"/>
        <v>1.4129712656330378E-3</v>
      </c>
      <c r="V32" s="743">
        <v>5.8999999999999997E-2</v>
      </c>
      <c r="W32" s="731">
        <f t="shared" si="7"/>
        <v>8.2486971182901662E-4</v>
      </c>
      <c r="X32" s="745">
        <f t="shared" si="13"/>
        <v>1.3980842573373163E-2</v>
      </c>
      <c r="Y32" s="248"/>
      <c r="Z32" s="731">
        <f t="shared" si="8"/>
        <v>8.2486971182901662E-4</v>
      </c>
      <c r="AA32" s="745" t="str">
        <f t="shared" si="14"/>
        <v>-</v>
      </c>
      <c r="AB32" s="747">
        <f t="shared" si="15"/>
        <v>0.25</v>
      </c>
      <c r="AC32" s="750">
        <f t="shared" si="16"/>
        <v>2.0833333333333332E-4</v>
      </c>
      <c r="AD32" s="758">
        <v>0.04</v>
      </c>
      <c r="AE32" s="683"/>
      <c r="AF32" s="761">
        <v>0.1</v>
      </c>
      <c r="AG32" s="752"/>
      <c r="AH32" s="758">
        <v>8.5000000000000006E-2</v>
      </c>
      <c r="AI32" s="752"/>
      <c r="AJ32" s="761">
        <v>0.14000000000000001</v>
      </c>
      <c r="AK32" s="752"/>
      <c r="AL32" s="758">
        <v>7.0000000000000007E-2</v>
      </c>
      <c r="AM32" s="752"/>
      <c r="AN32" s="761">
        <v>0.1</v>
      </c>
      <c r="AO32" s="752"/>
      <c r="AP32" s="758">
        <v>0.1</v>
      </c>
      <c r="AQ32" s="752"/>
      <c r="AR32" s="761">
        <v>0.11</v>
      </c>
      <c r="AS32" s="755"/>
      <c r="AT32" s="758">
        <v>0.13</v>
      </c>
      <c r="AU32" s="752"/>
      <c r="AV32" s="761">
        <v>0.15</v>
      </c>
      <c r="AW32" s="752"/>
      <c r="AX32" s="758">
        <v>0.2</v>
      </c>
      <c r="AY32" s="768">
        <v>0</v>
      </c>
      <c r="AZ32" s="769">
        <v>2.30353004133486E-2</v>
      </c>
      <c r="BA32" s="758">
        <v>0.71819981836744196</v>
      </c>
      <c r="BB32" s="770">
        <v>0</v>
      </c>
      <c r="BC32" s="758">
        <v>0</v>
      </c>
      <c r="BD32" s="761">
        <v>0</v>
      </c>
      <c r="BE32" s="761">
        <v>0</v>
      </c>
      <c r="BF32" s="761">
        <v>0</v>
      </c>
      <c r="BG32" s="761">
        <v>0</v>
      </c>
      <c r="BH32" s="761">
        <v>0</v>
      </c>
      <c r="BI32" s="761">
        <v>0</v>
      </c>
      <c r="BJ32" s="767">
        <v>1</v>
      </c>
      <c r="BK32" s="758">
        <v>0.25876488121920999</v>
      </c>
      <c r="BL32" s="768">
        <v>0</v>
      </c>
      <c r="BM32" s="769">
        <v>0</v>
      </c>
      <c r="BN32" s="758">
        <v>0</v>
      </c>
      <c r="BO32" s="770">
        <v>0</v>
      </c>
      <c r="BP32" s="758">
        <v>0</v>
      </c>
      <c r="BQ32" s="768">
        <v>0</v>
      </c>
      <c r="BV32" s="242"/>
      <c r="BW32" s="242"/>
      <c r="BX32" s="242"/>
      <c r="BY32" s="242"/>
      <c r="BZ32" s="242"/>
      <c r="CA32" s="242"/>
      <c r="CB32" s="242"/>
      <c r="CC32" s="242"/>
      <c r="CD32" s="242"/>
      <c r="CE32" s="242"/>
    </row>
    <row r="33" spans="1:83">
      <c r="B33" s="243"/>
      <c r="C33" s="244" t="s">
        <v>369</v>
      </c>
      <c r="E33" s="252">
        <f>AE4</f>
        <v>0.1</v>
      </c>
      <c r="G33" s="605" t="s">
        <v>140</v>
      </c>
      <c r="H33" s="676">
        <v>0.35</v>
      </c>
      <c r="I33" s="677">
        <v>0.25</v>
      </c>
      <c r="J33" s="678">
        <v>0.2</v>
      </c>
      <c r="K33" s="720">
        <v>48508972</v>
      </c>
      <c r="L33" s="722">
        <v>58046</v>
      </c>
      <c r="M33" s="725">
        <v>5.9999999999999995E-4</v>
      </c>
      <c r="N33" s="727">
        <f t="shared" si="9"/>
        <v>5.9830169148915382E-5</v>
      </c>
      <c r="O33" s="729">
        <f>IF(AND(M33&gt;0,N33&gt;0),N33/M33,"-")</f>
        <v>9.9716948581525647E-2</v>
      </c>
      <c r="P33" s="732">
        <v>2.9999999999999997E-4</v>
      </c>
      <c r="Q33" s="733">
        <f t="shared" si="5"/>
        <v>8.9745253723373067E-6</v>
      </c>
      <c r="R33" s="735">
        <f t="shared" si="11"/>
        <v>2.9915084574457691E-2</v>
      </c>
      <c r="S33" s="738">
        <v>0.113</v>
      </c>
      <c r="T33" s="731">
        <f t="shared" si="6"/>
        <v>1.1068581292549344E-4</v>
      </c>
      <c r="U33" s="741">
        <f t="shared" si="12"/>
        <v>9.7952046836719854E-4</v>
      </c>
      <c r="V33" s="743">
        <v>5.8999999999999997E-2</v>
      </c>
      <c r="W33" s="731">
        <f t="shared" si="7"/>
        <v>1.7949050744674614E-4</v>
      </c>
      <c r="X33" s="745">
        <f t="shared" si="13"/>
        <v>3.0422119906228159E-3</v>
      </c>
      <c r="Y33" s="248"/>
      <c r="Z33" s="731">
        <f t="shared" si="8"/>
        <v>1.7949050744674614E-4</v>
      </c>
      <c r="AA33" s="745" t="str">
        <f t="shared" si="14"/>
        <v>-</v>
      </c>
      <c r="AB33" s="747">
        <f t="shared" si="15"/>
        <v>0.25</v>
      </c>
      <c r="AC33" s="750">
        <f t="shared" si="16"/>
        <v>6.6371681415929192E-4</v>
      </c>
      <c r="AD33" s="758">
        <v>0.04</v>
      </c>
      <c r="AE33" s="683"/>
      <c r="AF33" s="761">
        <v>0.1</v>
      </c>
      <c r="AG33" s="752"/>
      <c r="AH33" s="758">
        <v>8.5000000000000006E-2</v>
      </c>
      <c r="AI33" s="752"/>
      <c r="AJ33" s="761">
        <v>0.14000000000000001</v>
      </c>
      <c r="AK33" s="752"/>
      <c r="AL33" s="758">
        <v>7.0000000000000007E-2</v>
      </c>
      <c r="AM33" s="752"/>
      <c r="AN33" s="761">
        <v>0.1</v>
      </c>
      <c r="AO33" s="752"/>
      <c r="AP33" s="758">
        <v>0.1</v>
      </c>
      <c r="AQ33" s="752"/>
      <c r="AR33" s="761">
        <v>0.11</v>
      </c>
      <c r="AS33" s="755"/>
      <c r="AT33" s="758">
        <v>0.13</v>
      </c>
      <c r="AU33" s="752"/>
      <c r="AV33" s="761">
        <v>0.15</v>
      </c>
      <c r="AW33" s="752"/>
      <c r="AX33" s="758">
        <v>0.2</v>
      </c>
      <c r="AY33" s="768">
        <v>0</v>
      </c>
      <c r="AZ33" s="769">
        <v>1.33154135886689E-2</v>
      </c>
      <c r="BA33" s="758">
        <v>9.8502185516714497E-2</v>
      </c>
      <c r="BB33" s="770">
        <v>0</v>
      </c>
      <c r="BC33" s="758">
        <v>0</v>
      </c>
      <c r="BD33" s="761">
        <v>0</v>
      </c>
      <c r="BE33" s="761">
        <v>0</v>
      </c>
      <c r="BF33" s="761">
        <v>0</v>
      </c>
      <c r="BG33" s="761">
        <v>0</v>
      </c>
      <c r="BH33" s="761">
        <v>0</v>
      </c>
      <c r="BI33" s="761">
        <v>0</v>
      </c>
      <c r="BJ33" s="767">
        <v>1</v>
      </c>
      <c r="BK33" s="758">
        <v>0.79594647995859502</v>
      </c>
      <c r="BL33" s="768">
        <v>3.5865019683085299E-3</v>
      </c>
      <c r="BM33" s="769">
        <v>0</v>
      </c>
      <c r="BN33" s="758">
        <v>8.8649418967712904E-2</v>
      </c>
      <c r="BO33" s="770">
        <v>0</v>
      </c>
      <c r="BP33" s="758">
        <v>0</v>
      </c>
      <c r="BQ33" s="768">
        <v>0</v>
      </c>
      <c r="BV33" s="242"/>
      <c r="BW33" s="242"/>
      <c r="BX33" s="242"/>
      <c r="BY33" s="242"/>
      <c r="BZ33" s="242"/>
      <c r="CA33" s="242"/>
      <c r="CB33" s="242"/>
      <c r="CC33" s="242"/>
      <c r="CD33" s="242"/>
      <c r="CE33" s="242"/>
    </row>
    <row r="34" spans="1:83">
      <c r="B34" s="243"/>
      <c r="C34" s="244" t="s">
        <v>370</v>
      </c>
      <c r="E34" s="252">
        <f>AG4</f>
        <v>0.15</v>
      </c>
      <c r="G34" s="605" t="s">
        <v>132</v>
      </c>
      <c r="H34" s="676">
        <v>0.35</v>
      </c>
      <c r="I34" s="677">
        <v>0.25</v>
      </c>
      <c r="J34" s="678">
        <v>0.2</v>
      </c>
      <c r="K34" s="720">
        <v>40525002</v>
      </c>
      <c r="L34" s="722">
        <v>98787</v>
      </c>
      <c r="M34" s="725">
        <f>0.015%*0.8</f>
        <v>1.1999999999999999E-4</v>
      </c>
      <c r="N34" s="727">
        <f t="shared" si="9"/>
        <v>1.2188401619326263E-4</v>
      </c>
      <c r="O34" s="729">
        <f t="shared" si="10"/>
        <v>1.0157001349438555</v>
      </c>
      <c r="P34" s="732">
        <f>0.06%*0.8</f>
        <v>4.7999999999999996E-4</v>
      </c>
      <c r="Q34" s="733">
        <f t="shared" si="5"/>
        <v>1.8282602428989393E-5</v>
      </c>
      <c r="R34" s="735">
        <f t="shared" si="11"/>
        <v>3.8088755060394573E-2</v>
      </c>
      <c r="S34" s="738">
        <f>2.2%*0.5</f>
        <v>1.1000000000000001E-2</v>
      </c>
      <c r="T34" s="731">
        <f t="shared" si="6"/>
        <v>2.2548542995753587E-4</v>
      </c>
      <c r="U34" s="741">
        <f t="shared" si="12"/>
        <v>2.0498675450685077E-2</v>
      </c>
      <c r="V34" s="743">
        <v>5.0000000000000001E-3</v>
      </c>
      <c r="W34" s="731">
        <f t="shared" si="7"/>
        <v>3.6565204857978787E-4</v>
      </c>
      <c r="X34" s="745">
        <f t="shared" si="13"/>
        <v>7.3130409715957578E-2</v>
      </c>
      <c r="Y34" s="248"/>
      <c r="Z34" s="731">
        <f t="shared" si="8"/>
        <v>3.6565204857978787E-4</v>
      </c>
      <c r="AA34" s="745" t="str">
        <f t="shared" si="14"/>
        <v>-</v>
      </c>
      <c r="AB34" s="747">
        <f t="shared" si="15"/>
        <v>0.15625</v>
      </c>
      <c r="AC34" s="750">
        <f t="shared" si="16"/>
        <v>6.818181818181817E-3</v>
      </c>
      <c r="AD34" s="758">
        <v>0.04</v>
      </c>
      <c r="AE34" s="683"/>
      <c r="AF34" s="761">
        <v>0.1</v>
      </c>
      <c r="AG34" s="752"/>
      <c r="AH34" s="758">
        <v>8.5000000000000006E-2</v>
      </c>
      <c r="AI34" s="752"/>
      <c r="AJ34" s="761">
        <v>0.14000000000000001</v>
      </c>
      <c r="AK34" s="752"/>
      <c r="AL34" s="758">
        <v>7.0000000000000007E-2</v>
      </c>
      <c r="AM34" s="752"/>
      <c r="AN34" s="761">
        <v>0.1</v>
      </c>
      <c r="AO34" s="752"/>
      <c r="AP34" s="758">
        <v>0.1</v>
      </c>
      <c r="AQ34" s="752"/>
      <c r="AR34" s="761">
        <v>0.11</v>
      </c>
      <c r="AS34" s="755"/>
      <c r="AT34" s="758">
        <v>0.13</v>
      </c>
      <c r="AU34" s="752">
        <v>2.9000000000000001E-2</v>
      </c>
      <c r="AV34" s="761">
        <v>0.15</v>
      </c>
      <c r="AW34" s="752">
        <v>7.3999999999999996E-2</v>
      </c>
      <c r="AX34" s="758">
        <v>0.2</v>
      </c>
      <c r="AY34" s="768">
        <v>0</v>
      </c>
      <c r="AZ34" s="769">
        <v>0</v>
      </c>
      <c r="BA34" s="758">
        <v>0.374</v>
      </c>
      <c r="BB34" s="770">
        <v>0</v>
      </c>
      <c r="BC34" s="758">
        <v>0.45090470780542402</v>
      </c>
      <c r="BD34" s="761">
        <v>0.299889807633689</v>
      </c>
      <c r="BE34" s="761">
        <v>0.16226925163391601</v>
      </c>
      <c r="BF34" s="761">
        <v>0</v>
      </c>
      <c r="BG34" s="761">
        <v>1.9871798666333401E-3</v>
      </c>
      <c r="BH34" s="761">
        <v>8.1941159222081394E-2</v>
      </c>
      <c r="BI34" s="761">
        <v>0</v>
      </c>
      <c r="BJ34" s="767">
        <v>3.0078938382559601E-3</v>
      </c>
      <c r="BK34" s="758">
        <v>0.434</v>
      </c>
      <c r="BL34" s="768">
        <v>0</v>
      </c>
      <c r="BM34" s="769">
        <v>6.0999999999999999E-2</v>
      </c>
      <c r="BN34" s="758">
        <v>0.13100000000000001</v>
      </c>
      <c r="BO34" s="770">
        <v>0</v>
      </c>
      <c r="BP34" s="758">
        <v>0</v>
      </c>
      <c r="BQ34" s="768">
        <v>0</v>
      </c>
      <c r="BV34" s="242"/>
      <c r="BW34" s="242"/>
      <c r="BX34" s="242"/>
      <c r="BY34" s="242"/>
      <c r="BZ34" s="242"/>
      <c r="CA34" s="242"/>
      <c r="CB34" s="242"/>
      <c r="CC34" s="242"/>
      <c r="CD34" s="242"/>
      <c r="CE34" s="242"/>
    </row>
    <row r="35" spans="1:83">
      <c r="B35" s="243"/>
      <c r="C35" s="244" t="s">
        <v>371</v>
      </c>
      <c r="E35" s="252">
        <f>AI4</f>
        <v>0.1</v>
      </c>
      <c r="G35" s="605" t="s">
        <v>133</v>
      </c>
      <c r="H35" s="676">
        <v>0.35</v>
      </c>
      <c r="I35" s="677">
        <v>0.25</v>
      </c>
      <c r="J35" s="678">
        <v>0.2</v>
      </c>
      <c r="K35" s="720">
        <v>9059651</v>
      </c>
      <c r="L35" s="722">
        <v>43200</v>
      </c>
      <c r="M35" s="725">
        <v>5.4000000000000001E-4</v>
      </c>
      <c r="N35" s="727">
        <f t="shared" si="9"/>
        <v>2.3841978018800063E-4</v>
      </c>
      <c r="O35" s="729">
        <f t="shared" si="10"/>
        <v>0.4415181114592604</v>
      </c>
      <c r="P35" s="732">
        <v>2.9999999999999997E-4</v>
      </c>
      <c r="Q35" s="733">
        <f t="shared" si="5"/>
        <v>3.5762967028200091E-5</v>
      </c>
      <c r="R35" s="735">
        <f t="shared" si="11"/>
        <v>0.11920989009400032</v>
      </c>
      <c r="S35" s="738">
        <v>0.01</v>
      </c>
      <c r="T35" s="731">
        <f t="shared" si="6"/>
        <v>4.4107659334780117E-4</v>
      </c>
      <c r="U35" s="741">
        <f t="shared" si="12"/>
        <v>4.4107659334780114E-2</v>
      </c>
      <c r="V35" s="743">
        <v>5.8999999999999997E-2</v>
      </c>
      <c r="W35" s="731">
        <f t="shared" si="7"/>
        <v>7.1525934056400179E-4</v>
      </c>
      <c r="X35" s="745">
        <f t="shared" si="13"/>
        <v>1.2123039670576301E-2</v>
      </c>
      <c r="Y35" s="248"/>
      <c r="Z35" s="731">
        <f t="shared" si="8"/>
        <v>7.1525934056400179E-4</v>
      </c>
      <c r="AA35" s="745" t="str">
        <f t="shared" si="14"/>
        <v>-</v>
      </c>
      <c r="AB35" s="747">
        <f t="shared" si="15"/>
        <v>0.25</v>
      </c>
      <c r="AC35" s="750">
        <f t="shared" si="16"/>
        <v>7.4999999999999989E-3</v>
      </c>
      <c r="AD35" s="758">
        <v>0.04</v>
      </c>
      <c r="AE35" s="683"/>
      <c r="AF35" s="761">
        <v>0.1</v>
      </c>
      <c r="AG35" s="752"/>
      <c r="AH35" s="758">
        <v>8.5000000000000006E-2</v>
      </c>
      <c r="AI35" s="752"/>
      <c r="AJ35" s="761">
        <v>0.14000000000000001</v>
      </c>
      <c r="AK35" s="752"/>
      <c r="AL35" s="758">
        <v>7.0000000000000007E-2</v>
      </c>
      <c r="AM35" s="752"/>
      <c r="AN35" s="761">
        <v>0.1</v>
      </c>
      <c r="AO35" s="752"/>
      <c r="AP35" s="758">
        <v>0.1</v>
      </c>
      <c r="AQ35" s="752"/>
      <c r="AR35" s="761">
        <v>0.11</v>
      </c>
      <c r="AS35" s="755"/>
      <c r="AT35" s="758">
        <v>0.13</v>
      </c>
      <c r="AU35" s="752"/>
      <c r="AV35" s="761">
        <v>0.15</v>
      </c>
      <c r="AW35" s="752"/>
      <c r="AX35" s="758">
        <v>0.2</v>
      </c>
      <c r="AY35" s="768">
        <v>0</v>
      </c>
      <c r="AZ35" s="769">
        <v>0.125358802124104</v>
      </c>
      <c r="BA35" s="758">
        <v>1.9918860417856302E-2</v>
      </c>
      <c r="BB35" s="770">
        <v>0</v>
      </c>
      <c r="BC35" s="758">
        <v>1</v>
      </c>
      <c r="BD35" s="761">
        <v>0</v>
      </c>
      <c r="BE35" s="761">
        <v>0</v>
      </c>
      <c r="BF35" s="761">
        <v>0</v>
      </c>
      <c r="BG35" s="761">
        <v>0</v>
      </c>
      <c r="BH35" s="761">
        <v>0</v>
      </c>
      <c r="BI35" s="761">
        <v>0</v>
      </c>
      <c r="BJ35" s="767">
        <v>0</v>
      </c>
      <c r="BK35" s="758">
        <v>0.85472233745804005</v>
      </c>
      <c r="BL35" s="768">
        <v>0</v>
      </c>
      <c r="BM35" s="769">
        <v>0</v>
      </c>
      <c r="BN35" s="758">
        <v>0</v>
      </c>
      <c r="BO35" s="770">
        <v>0</v>
      </c>
      <c r="BP35" s="758">
        <v>0</v>
      </c>
      <c r="BQ35" s="768">
        <v>0</v>
      </c>
      <c r="BV35" s="242"/>
      <c r="BW35" s="242"/>
      <c r="BX35" s="242"/>
      <c r="BY35" s="242"/>
      <c r="BZ35" s="242"/>
      <c r="CA35" s="242"/>
      <c r="CB35" s="242"/>
      <c r="CC35" s="242"/>
      <c r="CD35" s="242"/>
      <c r="CE35" s="242"/>
    </row>
    <row r="36" spans="1:83" ht="13.5" thickBot="1">
      <c r="B36" s="243"/>
      <c r="C36" s="244" t="s">
        <v>372</v>
      </c>
      <c r="E36" s="256">
        <f>AK4</f>
        <v>0.15</v>
      </c>
      <c r="G36" s="605" t="s">
        <v>141</v>
      </c>
      <c r="H36" s="676">
        <v>0.35</v>
      </c>
      <c r="I36" s="677">
        <v>0.25</v>
      </c>
      <c r="J36" s="678">
        <v>0.2</v>
      </c>
      <c r="K36" s="720">
        <v>22974347</v>
      </c>
      <c r="L36" s="722">
        <v>58046</v>
      </c>
      <c r="M36" s="725">
        <v>7.4447100000000002E-4</v>
      </c>
      <c r="N36" s="727">
        <f t="shared" si="9"/>
        <v>1.2632785602132674E-4</v>
      </c>
      <c r="O36" s="729">
        <f t="shared" si="10"/>
        <v>0.16968808190154719</v>
      </c>
      <c r="P36" s="732">
        <v>2.9999999999999997E-4</v>
      </c>
      <c r="Q36" s="733">
        <f t="shared" si="5"/>
        <v>1.8949178403199011E-5</v>
      </c>
      <c r="R36" s="735">
        <f t="shared" si="11"/>
        <v>6.3163928010663381E-2</v>
      </c>
      <c r="S36" s="738">
        <v>3.1875000000000001E-2</v>
      </c>
      <c r="T36" s="731">
        <f t="shared" si="6"/>
        <v>2.3370653363945446E-4</v>
      </c>
      <c r="U36" s="741">
        <f t="shared" si="12"/>
        <v>7.3319696828064145E-3</v>
      </c>
      <c r="V36" s="743">
        <v>5.8999999999999997E-2</v>
      </c>
      <c r="W36" s="731">
        <f t="shared" si="7"/>
        <v>3.7898356806398019E-4</v>
      </c>
      <c r="X36" s="745">
        <f t="shared" si="13"/>
        <v>6.4234503061691558E-3</v>
      </c>
      <c r="Y36" s="248"/>
      <c r="Z36" s="731">
        <f t="shared" si="8"/>
        <v>3.7898356806398019E-4</v>
      </c>
      <c r="AA36" s="745" t="str">
        <f t="shared" si="14"/>
        <v>-</v>
      </c>
      <c r="AB36" s="747">
        <f t="shared" si="15"/>
        <v>0.25</v>
      </c>
      <c r="AC36" s="750">
        <f t="shared" si="16"/>
        <v>2.352941176470588E-3</v>
      </c>
      <c r="AD36" s="758">
        <v>0.04</v>
      </c>
      <c r="AE36" s="683"/>
      <c r="AF36" s="761">
        <v>0.1</v>
      </c>
      <c r="AG36" s="752"/>
      <c r="AH36" s="758">
        <v>8.5000000000000006E-2</v>
      </c>
      <c r="AI36" s="752"/>
      <c r="AJ36" s="761">
        <v>0.14000000000000001</v>
      </c>
      <c r="AK36" s="752"/>
      <c r="AL36" s="758">
        <v>7.0000000000000007E-2</v>
      </c>
      <c r="AM36" s="752"/>
      <c r="AN36" s="761">
        <v>0.1</v>
      </c>
      <c r="AO36" s="752"/>
      <c r="AP36" s="758">
        <v>0.1</v>
      </c>
      <c r="AQ36" s="752"/>
      <c r="AR36" s="761">
        <v>0.11</v>
      </c>
      <c r="AS36" s="755"/>
      <c r="AT36" s="758">
        <v>0.13</v>
      </c>
      <c r="AU36" s="752"/>
      <c r="AV36" s="761">
        <v>0.15</v>
      </c>
      <c r="AW36" s="752"/>
      <c r="AX36" s="758">
        <v>0.2</v>
      </c>
      <c r="AY36" s="768">
        <v>0</v>
      </c>
      <c r="AZ36" s="769">
        <v>0.114869865526201</v>
      </c>
      <c r="BA36" s="758">
        <v>0.154221233297657</v>
      </c>
      <c r="BB36" s="770">
        <v>3.8223983381729602E-2</v>
      </c>
      <c r="BC36" s="758">
        <v>0</v>
      </c>
      <c r="BD36" s="761">
        <v>0</v>
      </c>
      <c r="BE36" s="761">
        <v>0</v>
      </c>
      <c r="BF36" s="761">
        <v>0</v>
      </c>
      <c r="BG36" s="761">
        <v>0</v>
      </c>
      <c r="BH36" s="761">
        <v>0</v>
      </c>
      <c r="BI36" s="761">
        <v>0</v>
      </c>
      <c r="BJ36" s="767">
        <v>1</v>
      </c>
      <c r="BK36" s="758">
        <v>0.61405757012364004</v>
      </c>
      <c r="BL36" s="768">
        <v>0</v>
      </c>
      <c r="BM36" s="769">
        <v>0</v>
      </c>
      <c r="BN36" s="758">
        <v>7.8627347670771897E-2</v>
      </c>
      <c r="BO36" s="770">
        <v>0</v>
      </c>
      <c r="BP36" s="758">
        <v>0</v>
      </c>
      <c r="BQ36" s="768">
        <v>0</v>
      </c>
      <c r="BV36" s="242"/>
      <c r="BW36" s="242"/>
      <c r="BX36" s="242"/>
      <c r="BY36" s="242"/>
      <c r="BZ36" s="242"/>
      <c r="CA36" s="242"/>
      <c r="CB36" s="242"/>
      <c r="CC36" s="242"/>
      <c r="CD36" s="242"/>
      <c r="CE36" s="242"/>
    </row>
    <row r="37" spans="1:83">
      <c r="B37" s="243"/>
      <c r="C37" s="967" t="s">
        <v>373</v>
      </c>
      <c r="D37" s="968"/>
      <c r="E37" s="969"/>
      <c r="G37" s="605" t="s">
        <v>142</v>
      </c>
      <c r="H37" s="676">
        <v>0.35</v>
      </c>
      <c r="I37" s="677">
        <v>0.25</v>
      </c>
      <c r="J37" s="678">
        <v>0.2</v>
      </c>
      <c r="K37" s="720">
        <v>65998436</v>
      </c>
      <c r="L37" s="722">
        <v>58046</v>
      </c>
      <c r="M37" s="725">
        <v>5.9999999999999995E-4</v>
      </c>
      <c r="N37" s="727">
        <f t="shared" si="9"/>
        <v>4.3975284505226762E-5</v>
      </c>
      <c r="O37" s="729">
        <f t="shared" si="10"/>
        <v>7.3292140842044606E-2</v>
      </c>
      <c r="P37" s="732">
        <v>2.9999999999999997E-4</v>
      </c>
      <c r="Q37" s="733">
        <f t="shared" si="5"/>
        <v>6.5962926757840133E-6</v>
      </c>
      <c r="R37" s="735">
        <f t="shared" si="11"/>
        <v>2.198764225261338E-2</v>
      </c>
      <c r="S37" s="738">
        <v>1.66E-2</v>
      </c>
      <c r="T37" s="731">
        <f t="shared" si="6"/>
        <v>8.135427633466951E-5</v>
      </c>
      <c r="U37" s="741">
        <f t="shared" si="12"/>
        <v>4.9008600201608139E-3</v>
      </c>
      <c r="V37" s="743">
        <v>5.8999999999999997E-2</v>
      </c>
      <c r="W37" s="731">
        <f t="shared" si="7"/>
        <v>1.3192585351568027E-4</v>
      </c>
      <c r="X37" s="745">
        <f t="shared" si="13"/>
        <v>2.2360314155200046E-3</v>
      </c>
      <c r="Y37" s="248"/>
      <c r="Z37" s="731">
        <f t="shared" si="8"/>
        <v>1.3192585351568027E-4</v>
      </c>
      <c r="AA37" s="745" t="str">
        <f t="shared" si="14"/>
        <v>-</v>
      </c>
      <c r="AB37" s="747">
        <f t="shared" si="15"/>
        <v>0.25</v>
      </c>
      <c r="AC37" s="750">
        <f t="shared" si="16"/>
        <v>4.5180722891566263E-3</v>
      </c>
      <c r="AD37" s="758">
        <v>0.04</v>
      </c>
      <c r="AE37" s="683"/>
      <c r="AF37" s="761">
        <v>0.1</v>
      </c>
      <c r="AG37" s="752"/>
      <c r="AH37" s="758">
        <v>8.5000000000000006E-2</v>
      </c>
      <c r="AI37" s="752"/>
      <c r="AJ37" s="761">
        <v>0.14000000000000001</v>
      </c>
      <c r="AK37" s="752"/>
      <c r="AL37" s="758">
        <v>7.0000000000000007E-2</v>
      </c>
      <c r="AM37" s="752"/>
      <c r="AN37" s="761">
        <v>0.1</v>
      </c>
      <c r="AO37" s="752"/>
      <c r="AP37" s="758">
        <v>0.1</v>
      </c>
      <c r="AQ37" s="752"/>
      <c r="AR37" s="761">
        <v>0.11</v>
      </c>
      <c r="AS37" s="755"/>
      <c r="AT37" s="758">
        <v>0.13</v>
      </c>
      <c r="AU37" s="752"/>
      <c r="AV37" s="761">
        <v>0.15</v>
      </c>
      <c r="AW37" s="752"/>
      <c r="AX37" s="758">
        <v>0.2</v>
      </c>
      <c r="AY37" s="768">
        <v>0</v>
      </c>
      <c r="AZ37" s="769">
        <v>2.5573095709641901E-2</v>
      </c>
      <c r="BA37" s="758">
        <v>0.12750240109290401</v>
      </c>
      <c r="BB37" s="770">
        <v>0</v>
      </c>
      <c r="BC37" s="758">
        <v>0</v>
      </c>
      <c r="BD37" s="761">
        <v>0.17026131942487099</v>
      </c>
      <c r="BE37" s="761">
        <v>0</v>
      </c>
      <c r="BF37" s="761">
        <v>0</v>
      </c>
      <c r="BG37" s="761">
        <v>0</v>
      </c>
      <c r="BH37" s="761">
        <v>0</v>
      </c>
      <c r="BI37" s="761">
        <v>0</v>
      </c>
      <c r="BJ37" s="767">
        <v>0.82973868057512901</v>
      </c>
      <c r="BK37" s="758">
        <v>0.84692450319745405</v>
      </c>
      <c r="BL37" s="768">
        <v>0</v>
      </c>
      <c r="BM37" s="769">
        <v>0</v>
      </c>
      <c r="BN37" s="758">
        <v>0</v>
      </c>
      <c r="BO37" s="770">
        <v>0</v>
      </c>
      <c r="BP37" s="758">
        <v>0</v>
      </c>
      <c r="BQ37" s="768">
        <v>0</v>
      </c>
      <c r="BV37" s="242"/>
      <c r="BW37" s="242"/>
      <c r="BX37" s="242"/>
      <c r="BY37" s="242"/>
      <c r="BZ37" s="242"/>
      <c r="CA37" s="242"/>
      <c r="CB37" s="242"/>
      <c r="CC37" s="242"/>
      <c r="CD37" s="242"/>
      <c r="CE37" s="242"/>
    </row>
    <row r="38" spans="1:83">
      <c r="B38" s="243"/>
      <c r="C38" s="244" t="s">
        <v>366</v>
      </c>
      <c r="D38" s="243"/>
      <c r="E38" s="245">
        <v>0.5</v>
      </c>
      <c r="G38" s="605" t="s">
        <v>134</v>
      </c>
      <c r="H38" s="676">
        <v>0.35</v>
      </c>
      <c r="I38" s="677">
        <v>0.25</v>
      </c>
      <c r="J38" s="678">
        <v>0.2</v>
      </c>
      <c r="K38" s="720">
        <v>76805524</v>
      </c>
      <c r="L38" s="722">
        <v>155000</v>
      </c>
      <c r="M38" s="725">
        <v>5.0000000000000001E-4</v>
      </c>
      <c r="N38" s="727">
        <f t="shared" si="9"/>
        <v>1.0090420058848893E-4</v>
      </c>
      <c r="O38" s="729">
        <f t="shared" si="10"/>
        <v>0.20180840117697785</v>
      </c>
      <c r="P38" s="732">
        <v>2.9999999999999997E-4</v>
      </c>
      <c r="Q38" s="733">
        <f t="shared" si="5"/>
        <v>1.5135630088273339E-5</v>
      </c>
      <c r="R38" s="735">
        <f t="shared" si="11"/>
        <v>5.0452100294244469E-2</v>
      </c>
      <c r="S38" s="738">
        <v>0.1968</v>
      </c>
      <c r="T38" s="731">
        <f t="shared" si="6"/>
        <v>1.8667277108870453E-4</v>
      </c>
      <c r="U38" s="741">
        <f t="shared" si="12"/>
        <v>9.4854050349951486E-4</v>
      </c>
      <c r="V38" s="743">
        <v>3.8879999999999998E-2</v>
      </c>
      <c r="W38" s="731">
        <f t="shared" si="7"/>
        <v>3.0271260176546679E-4</v>
      </c>
      <c r="X38" s="745">
        <f t="shared" si="13"/>
        <v>7.7858179466426649E-3</v>
      </c>
      <c r="Y38" s="248"/>
      <c r="Z38" s="731">
        <f t="shared" si="8"/>
        <v>3.0271260176546679E-4</v>
      </c>
      <c r="AA38" s="745" t="str">
        <f t="shared" si="14"/>
        <v>-</v>
      </c>
      <c r="AB38" s="747">
        <f t="shared" si="15"/>
        <v>0.25</v>
      </c>
      <c r="AC38" s="750">
        <f t="shared" si="16"/>
        <v>3.8109756097560972E-4</v>
      </c>
      <c r="AD38" s="758">
        <v>0.04</v>
      </c>
      <c r="AE38" s="683"/>
      <c r="AF38" s="761">
        <v>0.1</v>
      </c>
      <c r="AG38" s="752"/>
      <c r="AH38" s="758">
        <v>8.5000000000000006E-2</v>
      </c>
      <c r="AI38" s="752"/>
      <c r="AJ38" s="761">
        <v>0.14000000000000001</v>
      </c>
      <c r="AK38" s="752"/>
      <c r="AL38" s="758">
        <v>7.0000000000000007E-2</v>
      </c>
      <c r="AM38" s="752"/>
      <c r="AN38" s="761">
        <v>0.1</v>
      </c>
      <c r="AO38" s="752"/>
      <c r="AP38" s="758">
        <v>0.1</v>
      </c>
      <c r="AQ38" s="752"/>
      <c r="AR38" s="761">
        <v>0.11</v>
      </c>
      <c r="AS38" s="755"/>
      <c r="AT38" s="758">
        <v>0.13</v>
      </c>
      <c r="AU38" s="752"/>
      <c r="AV38" s="761">
        <v>0.15</v>
      </c>
      <c r="AW38" s="752"/>
      <c r="AX38" s="758">
        <v>0.2</v>
      </c>
      <c r="AY38" s="768">
        <v>0</v>
      </c>
      <c r="AZ38" s="769">
        <v>1.4904767451473101E-3</v>
      </c>
      <c r="BA38" s="758">
        <v>0.99850952325485298</v>
      </c>
      <c r="BB38" s="770">
        <v>0</v>
      </c>
      <c r="BC38" s="758">
        <v>0</v>
      </c>
      <c r="BD38" s="761">
        <v>0</v>
      </c>
      <c r="BE38" s="761">
        <v>0</v>
      </c>
      <c r="BF38" s="761">
        <v>0</v>
      </c>
      <c r="BG38" s="761">
        <v>0</v>
      </c>
      <c r="BH38" s="761">
        <v>0</v>
      </c>
      <c r="BI38" s="761">
        <v>0</v>
      </c>
      <c r="BJ38" s="767">
        <v>1</v>
      </c>
      <c r="BK38" s="758">
        <v>0</v>
      </c>
      <c r="BL38" s="768">
        <v>0</v>
      </c>
      <c r="BM38" s="769">
        <v>0</v>
      </c>
      <c r="BN38" s="758">
        <v>0</v>
      </c>
      <c r="BO38" s="770">
        <v>0</v>
      </c>
      <c r="BP38" s="758">
        <v>0</v>
      </c>
      <c r="BQ38" s="768">
        <v>0</v>
      </c>
      <c r="BV38" s="242"/>
      <c r="BW38" s="242"/>
      <c r="BX38" s="242"/>
      <c r="BY38" s="242"/>
      <c r="BZ38" s="242"/>
      <c r="CA38" s="242"/>
      <c r="CB38" s="242"/>
      <c r="CC38" s="242"/>
      <c r="CD38" s="242"/>
      <c r="CE38" s="242"/>
    </row>
    <row r="39" spans="1:83">
      <c r="B39" s="243"/>
      <c r="C39" s="244" t="s">
        <v>367</v>
      </c>
      <c r="D39" s="243"/>
      <c r="E39" s="247">
        <v>0.5</v>
      </c>
      <c r="G39" s="605" t="s">
        <v>135</v>
      </c>
      <c r="H39" s="676">
        <v>0.35</v>
      </c>
      <c r="I39" s="677">
        <v>0.25</v>
      </c>
      <c r="J39" s="678">
        <v>0.2</v>
      </c>
      <c r="K39" s="720">
        <v>45700395</v>
      </c>
      <c r="L39" s="722">
        <v>83160</v>
      </c>
      <c r="M39" s="725">
        <v>5.4000000000000001E-4</v>
      </c>
      <c r="N39" s="727">
        <f t="shared" si="9"/>
        <v>9.098389630986779E-5</v>
      </c>
      <c r="O39" s="729">
        <f t="shared" si="10"/>
        <v>0.16848869687012555</v>
      </c>
      <c r="P39" s="732">
        <v>2.9999999999999997E-4</v>
      </c>
      <c r="Q39" s="733">
        <f t="shared" si="5"/>
        <v>1.3647584446480166E-5</v>
      </c>
      <c r="R39" s="735">
        <f t="shared" si="11"/>
        <v>4.5491948154933889E-2</v>
      </c>
      <c r="S39" s="738">
        <v>0.12889999999999999</v>
      </c>
      <c r="T39" s="731">
        <f t="shared" si="6"/>
        <v>1.683202081732554E-4</v>
      </c>
      <c r="U39" s="741">
        <f t="shared" si="12"/>
        <v>1.3058200789236262E-3</v>
      </c>
      <c r="V39" s="743">
        <v>5.8999999999999997E-2</v>
      </c>
      <c r="W39" s="731">
        <f t="shared" si="7"/>
        <v>2.7295168892960332E-4</v>
      </c>
      <c r="X39" s="745">
        <f t="shared" si="13"/>
        <v>4.6262998123661582E-3</v>
      </c>
      <c r="Y39" s="248"/>
      <c r="Z39" s="731">
        <f t="shared" si="8"/>
        <v>2.7295168892960332E-4</v>
      </c>
      <c r="AA39" s="745" t="str">
        <f t="shared" si="14"/>
        <v>-</v>
      </c>
      <c r="AB39" s="747">
        <f t="shared" si="15"/>
        <v>0.25</v>
      </c>
      <c r="AC39" s="750">
        <f t="shared" si="16"/>
        <v>5.8184639255236617E-4</v>
      </c>
      <c r="AD39" s="758">
        <v>0.04</v>
      </c>
      <c r="AE39" s="683"/>
      <c r="AF39" s="761">
        <v>0.1</v>
      </c>
      <c r="AG39" s="752"/>
      <c r="AH39" s="758">
        <v>8.5000000000000006E-2</v>
      </c>
      <c r="AI39" s="752"/>
      <c r="AJ39" s="761">
        <v>0.14000000000000001</v>
      </c>
      <c r="AK39" s="752"/>
      <c r="AL39" s="758">
        <v>7.0000000000000007E-2</v>
      </c>
      <c r="AM39" s="752"/>
      <c r="AN39" s="761">
        <v>0.1</v>
      </c>
      <c r="AO39" s="752"/>
      <c r="AP39" s="758">
        <v>0.1</v>
      </c>
      <c r="AQ39" s="752"/>
      <c r="AR39" s="761">
        <v>0.11</v>
      </c>
      <c r="AS39" s="755"/>
      <c r="AT39" s="758">
        <v>0.13</v>
      </c>
      <c r="AU39" s="752"/>
      <c r="AV39" s="761">
        <v>0.15</v>
      </c>
      <c r="AW39" s="752"/>
      <c r="AX39" s="758">
        <v>0.2</v>
      </c>
      <c r="AY39" s="768">
        <v>0</v>
      </c>
      <c r="AZ39" s="769">
        <v>0.418072980801171</v>
      </c>
      <c r="BA39" s="758">
        <v>0.58192701919882905</v>
      </c>
      <c r="BB39" s="770">
        <v>0</v>
      </c>
      <c r="BC39" s="758">
        <v>0</v>
      </c>
      <c r="BD39" s="761">
        <v>0</v>
      </c>
      <c r="BE39" s="761">
        <v>0</v>
      </c>
      <c r="BF39" s="761">
        <v>0.57284775318939496</v>
      </c>
      <c r="BG39" s="761">
        <v>0</v>
      </c>
      <c r="BH39" s="761">
        <v>0.42715224681060499</v>
      </c>
      <c r="BI39" s="761">
        <v>0</v>
      </c>
      <c r="BJ39" s="767">
        <v>0</v>
      </c>
      <c r="BK39" s="758">
        <v>0</v>
      </c>
      <c r="BL39" s="768">
        <v>0</v>
      </c>
      <c r="BM39" s="769">
        <v>0</v>
      </c>
      <c r="BN39" s="758">
        <v>0</v>
      </c>
      <c r="BO39" s="770">
        <v>0</v>
      </c>
      <c r="BP39" s="758">
        <v>0</v>
      </c>
      <c r="BQ39" s="768">
        <v>0</v>
      </c>
      <c r="BU39" s="242"/>
      <c r="BV39" s="242"/>
      <c r="BW39" s="242"/>
      <c r="BX39" s="242"/>
      <c r="BY39" s="242"/>
      <c r="BZ39" s="242"/>
      <c r="CA39" s="242"/>
      <c r="CB39" s="242"/>
      <c r="CC39" s="242"/>
      <c r="CD39" s="242"/>
      <c r="CE39" s="242"/>
    </row>
    <row r="40" spans="1:83">
      <c r="B40" s="243"/>
      <c r="C40" s="244" t="s">
        <v>368</v>
      </c>
      <c r="E40" s="247">
        <v>0.3</v>
      </c>
      <c r="G40" s="605" t="s">
        <v>136</v>
      </c>
      <c r="H40" s="676">
        <v>0.35</v>
      </c>
      <c r="I40" s="677">
        <v>0.25</v>
      </c>
      <c r="J40" s="678">
        <v>0.2</v>
      </c>
      <c r="K40" s="720">
        <v>61568713</v>
      </c>
      <c r="L40" s="722">
        <v>90000</v>
      </c>
      <c r="M40" s="725">
        <v>5.9999999999999995E-4</v>
      </c>
      <c r="N40" s="727">
        <f t="shared" si="9"/>
        <v>7.308907041795725E-5</v>
      </c>
      <c r="O40" s="729">
        <f t="shared" si="10"/>
        <v>0.12181511736326209</v>
      </c>
      <c r="P40" s="732">
        <v>2.9999999999999997E-4</v>
      </c>
      <c r="Q40" s="733">
        <f t="shared" si="5"/>
        <v>1.0963360562693587E-5</v>
      </c>
      <c r="R40" s="735">
        <f t="shared" si="11"/>
        <v>3.6544535208978629E-2</v>
      </c>
      <c r="S40" s="738">
        <v>0.113</v>
      </c>
      <c r="T40" s="731">
        <f t="shared" si="6"/>
        <v>1.3521478027322091E-4</v>
      </c>
      <c r="U40" s="741">
        <f t="shared" si="12"/>
        <v>1.1965909758692116E-3</v>
      </c>
      <c r="V40" s="743">
        <v>5.8999999999999997E-2</v>
      </c>
      <c r="W40" s="731">
        <f t="shared" si="7"/>
        <v>2.1926721125387175E-4</v>
      </c>
      <c r="X40" s="745">
        <f t="shared" si="13"/>
        <v>3.7163934110825722E-3</v>
      </c>
      <c r="Y40" s="248"/>
      <c r="Z40" s="731">
        <f t="shared" si="8"/>
        <v>2.1926721125387175E-4</v>
      </c>
      <c r="AA40" s="745" t="str">
        <f t="shared" si="14"/>
        <v>-</v>
      </c>
      <c r="AB40" s="747">
        <f t="shared" si="15"/>
        <v>0.25</v>
      </c>
      <c r="AC40" s="750">
        <f t="shared" si="16"/>
        <v>6.6371681415929192E-4</v>
      </c>
      <c r="AD40" s="758">
        <v>0.04</v>
      </c>
      <c r="AE40" s="683"/>
      <c r="AF40" s="761">
        <v>0.1</v>
      </c>
      <c r="AG40" s="752"/>
      <c r="AH40" s="758">
        <v>8.5000000000000006E-2</v>
      </c>
      <c r="AI40" s="683"/>
      <c r="AJ40" s="761">
        <v>0.14000000000000001</v>
      </c>
      <c r="AK40" s="752"/>
      <c r="AL40" s="758">
        <v>7.0000000000000007E-2</v>
      </c>
      <c r="AM40" s="752"/>
      <c r="AN40" s="761">
        <v>0.1</v>
      </c>
      <c r="AO40" s="752"/>
      <c r="AP40" s="758">
        <v>0.1</v>
      </c>
      <c r="AQ40" s="752"/>
      <c r="AR40" s="761">
        <v>0.11</v>
      </c>
      <c r="AS40" s="755"/>
      <c r="AT40" s="758">
        <v>0.13</v>
      </c>
      <c r="AU40" s="752"/>
      <c r="AV40" s="761">
        <v>0.15</v>
      </c>
      <c r="AW40" s="752"/>
      <c r="AX40" s="758">
        <v>0.2</v>
      </c>
      <c r="AY40" s="768">
        <v>0</v>
      </c>
      <c r="AZ40" s="769">
        <v>0.182465971210724</v>
      </c>
      <c r="BA40" s="758">
        <v>0.76251414744228996</v>
      </c>
      <c r="BB40" s="770">
        <v>0</v>
      </c>
      <c r="BC40" s="758">
        <v>0.58646050290568297</v>
      </c>
      <c r="BD40" s="761">
        <v>0.30427088745806602</v>
      </c>
      <c r="BE40" s="761">
        <v>3.7755880054725403E-2</v>
      </c>
      <c r="BF40" s="761">
        <v>0</v>
      </c>
      <c r="BG40" s="761">
        <v>0</v>
      </c>
      <c r="BH40" s="761">
        <v>4.3055883720362204E-3</v>
      </c>
      <c r="BI40" s="761">
        <v>0</v>
      </c>
      <c r="BJ40" s="767">
        <v>6.7207141209489896E-2</v>
      </c>
      <c r="BK40" s="758">
        <v>5.4832003090062503E-2</v>
      </c>
      <c r="BL40" s="768">
        <v>0</v>
      </c>
      <c r="BM40" s="769">
        <v>0</v>
      </c>
      <c r="BN40" s="758">
        <v>1.8787825692337799E-4</v>
      </c>
      <c r="BO40" s="770">
        <v>0</v>
      </c>
      <c r="BP40" s="758">
        <v>0</v>
      </c>
      <c r="BQ40" s="768">
        <v>0</v>
      </c>
      <c r="BU40" s="242"/>
      <c r="BV40" s="242"/>
      <c r="BW40" s="242"/>
      <c r="BX40" s="242"/>
      <c r="BY40" s="242"/>
      <c r="BZ40" s="242"/>
      <c r="CA40" s="242"/>
      <c r="CB40" s="242"/>
      <c r="CC40" s="242"/>
      <c r="CD40" s="242"/>
      <c r="CE40" s="242"/>
    </row>
    <row r="41" spans="1:83" ht="13.5" thickBot="1">
      <c r="B41" s="243"/>
      <c r="C41" s="244" t="s">
        <v>374</v>
      </c>
      <c r="E41" s="252">
        <f>AM4</f>
        <v>0.1</v>
      </c>
      <c r="G41" s="603" t="s">
        <v>143</v>
      </c>
      <c r="H41" s="679">
        <v>0.35</v>
      </c>
      <c r="I41" s="680">
        <v>0.25</v>
      </c>
      <c r="J41" s="681">
        <v>0.2</v>
      </c>
      <c r="K41" s="721">
        <v>84402966</v>
      </c>
      <c r="L41" s="723">
        <v>58046</v>
      </c>
      <c r="M41" s="726">
        <v>5.9999999999999995E-4</v>
      </c>
      <c r="N41" s="728">
        <f t="shared" si="9"/>
        <v>3.4386232351123773E-5</v>
      </c>
      <c r="O41" s="730">
        <f t="shared" si="10"/>
        <v>5.7310387251872957E-2</v>
      </c>
      <c r="P41" s="726">
        <v>2.9999999999999997E-4</v>
      </c>
      <c r="Q41" s="734">
        <f t="shared" si="5"/>
        <v>5.1579348526685656E-6</v>
      </c>
      <c r="R41" s="736">
        <f t="shared" si="11"/>
        <v>1.7193116175561886E-2</v>
      </c>
      <c r="S41" s="739">
        <v>0.113</v>
      </c>
      <c r="T41" s="740">
        <f t="shared" si="6"/>
        <v>6.3614529849578971E-5</v>
      </c>
      <c r="U41" s="742">
        <f t="shared" si="12"/>
        <v>5.6296044114671653E-4</v>
      </c>
      <c r="V41" s="739">
        <v>5.8999999999999997E-2</v>
      </c>
      <c r="W41" s="740">
        <f t="shared" si="7"/>
        <v>1.0315869705337131E-4</v>
      </c>
      <c r="X41" s="746">
        <f>IF(AND(V41&gt;0,W41&gt;0),W41/V41,"-")</f>
        <v>1.7484524924300223E-3</v>
      </c>
      <c r="Y41" s="257"/>
      <c r="Z41" s="740">
        <f t="shared" si="8"/>
        <v>1.0315869705337131E-4</v>
      </c>
      <c r="AA41" s="746" t="str">
        <f>IF(AND(Y41&gt;0,Z41&gt;0),Z41/Y41,"-")</f>
        <v>-</v>
      </c>
      <c r="AB41" s="748">
        <f t="shared" si="15"/>
        <v>0.25</v>
      </c>
      <c r="AC41" s="751">
        <f t="shared" si="16"/>
        <v>6.6371681415929192E-4</v>
      </c>
      <c r="AD41" s="759">
        <v>0.04</v>
      </c>
      <c r="AE41" s="684"/>
      <c r="AF41" s="762">
        <v>0.1</v>
      </c>
      <c r="AG41" s="684"/>
      <c r="AH41" s="759">
        <v>8.5000000000000006E-2</v>
      </c>
      <c r="AI41" s="684"/>
      <c r="AJ41" s="762">
        <v>0.14000000000000001</v>
      </c>
      <c r="AK41" s="684"/>
      <c r="AL41" s="759">
        <v>7.0000000000000007E-2</v>
      </c>
      <c r="AM41" s="763"/>
      <c r="AN41" s="762">
        <v>0.1</v>
      </c>
      <c r="AO41" s="763"/>
      <c r="AP41" s="759">
        <v>0.1</v>
      </c>
      <c r="AQ41" s="763"/>
      <c r="AR41" s="762">
        <v>0.11</v>
      </c>
      <c r="AS41" s="756"/>
      <c r="AT41" s="759">
        <v>0.13</v>
      </c>
      <c r="AU41" s="763"/>
      <c r="AV41" s="762">
        <v>0.15</v>
      </c>
      <c r="AW41" s="763"/>
      <c r="AX41" s="759">
        <v>0.2</v>
      </c>
      <c r="AY41" s="771">
        <v>0</v>
      </c>
      <c r="AZ41" s="772">
        <v>6.1776727811254503E-3</v>
      </c>
      <c r="BA41" s="759">
        <v>0.99382232721887498</v>
      </c>
      <c r="BB41" s="773">
        <v>0</v>
      </c>
      <c r="BC41" s="759">
        <v>0</v>
      </c>
      <c r="BD41" s="762">
        <v>0</v>
      </c>
      <c r="BE41" s="762">
        <v>0</v>
      </c>
      <c r="BF41" s="762">
        <v>0</v>
      </c>
      <c r="BG41" s="762">
        <v>0</v>
      </c>
      <c r="BH41" s="762">
        <v>0</v>
      </c>
      <c r="BI41" s="762">
        <v>0</v>
      </c>
      <c r="BJ41" s="774">
        <v>1</v>
      </c>
      <c r="BK41" s="759">
        <v>0</v>
      </c>
      <c r="BL41" s="771">
        <v>0</v>
      </c>
      <c r="BM41" s="772">
        <v>0</v>
      </c>
      <c r="BN41" s="759">
        <v>0</v>
      </c>
      <c r="BO41" s="773">
        <v>0</v>
      </c>
      <c r="BP41" s="759">
        <v>0</v>
      </c>
      <c r="BQ41" s="771">
        <v>0</v>
      </c>
      <c r="BU41" s="242"/>
      <c r="BV41" s="242"/>
      <c r="BW41" s="242"/>
      <c r="BX41" s="242"/>
      <c r="BY41" s="242"/>
      <c r="BZ41" s="242"/>
      <c r="CA41" s="242"/>
      <c r="CB41" s="242"/>
      <c r="CC41" s="242"/>
      <c r="CD41" s="242"/>
      <c r="CE41" s="242"/>
    </row>
    <row r="42" spans="1:83">
      <c r="B42" s="243"/>
      <c r="C42" s="244" t="s">
        <v>375</v>
      </c>
      <c r="E42" s="252">
        <f>AO4</f>
        <v>0.15</v>
      </c>
      <c r="L42" s="671"/>
      <c r="M42" s="259"/>
      <c r="N42" s="259"/>
      <c r="P42" s="259"/>
      <c r="S42" s="672"/>
      <c r="V42" s="672"/>
      <c r="X42" s="221"/>
      <c r="Y42" s="221"/>
      <c r="Z42" s="221"/>
      <c r="AA42" s="221"/>
      <c r="AB42" s="221"/>
      <c r="AC42" s="221"/>
      <c r="AD42" s="221"/>
      <c r="AE42" s="221"/>
      <c r="AF42" s="221"/>
      <c r="BA42" s="260"/>
      <c r="BB42" s="260"/>
      <c r="BE42" s="260"/>
      <c r="BF42" s="260"/>
      <c r="BG42" s="260"/>
      <c r="BJ42" s="260"/>
      <c r="BK42" s="260"/>
      <c r="BU42" s="242"/>
      <c r="BV42" s="242"/>
      <c r="BW42" s="242"/>
      <c r="BX42" s="242"/>
      <c r="BY42" s="242"/>
      <c r="BZ42" s="242"/>
      <c r="CA42" s="242"/>
      <c r="CB42" s="221"/>
    </row>
    <row r="43" spans="1:83" ht="13.5" thickBot="1">
      <c r="B43" s="243"/>
      <c r="C43" s="244" t="s">
        <v>376</v>
      </c>
      <c r="E43" s="252">
        <f>AQ4</f>
        <v>0.1</v>
      </c>
      <c r="AE43" s="221"/>
      <c r="AF43" s="221"/>
      <c r="BX43" s="242"/>
      <c r="BY43" s="242"/>
      <c r="BZ43" s="242"/>
      <c r="CA43" s="242"/>
      <c r="CB43" s="242"/>
      <c r="CC43" s="242"/>
      <c r="CD43" s="242"/>
    </row>
    <row r="44" spans="1:83">
      <c r="B44" s="243"/>
      <c r="C44" s="244" t="s">
        <v>377</v>
      </c>
      <c r="E44" s="252">
        <f>AS4</f>
        <v>0.11</v>
      </c>
      <c r="N44" s="261" t="s">
        <v>52</v>
      </c>
      <c r="O44" s="262" t="s">
        <v>378</v>
      </c>
      <c r="P44" s="262" t="s">
        <v>379</v>
      </c>
      <c r="Q44" s="262" t="s">
        <v>380</v>
      </c>
      <c r="R44" s="262" t="s">
        <v>381</v>
      </c>
      <c r="S44" s="263" t="s">
        <v>382</v>
      </c>
      <c r="AE44" s="221"/>
      <c r="AF44" s="221"/>
      <c r="BX44" s="242"/>
      <c r="BY44" s="242"/>
      <c r="BZ44" s="242"/>
      <c r="CA44" s="242"/>
      <c r="CB44" s="242"/>
      <c r="CC44" s="242"/>
      <c r="CD44" s="242"/>
    </row>
    <row r="45" spans="1:83">
      <c r="B45" s="243"/>
      <c r="C45" s="244" t="s">
        <v>383</v>
      </c>
      <c r="E45" s="252">
        <f>AU4</f>
        <v>0.1</v>
      </c>
      <c r="N45" s="264" t="s">
        <v>378</v>
      </c>
      <c r="O45" s="265">
        <v>1</v>
      </c>
      <c r="P45" s="265">
        <f>O46</f>
        <v>0.25</v>
      </c>
      <c r="Q45" s="265">
        <f>O47</f>
        <v>0.25</v>
      </c>
      <c r="R45" s="265">
        <f>O48</f>
        <v>0.25</v>
      </c>
      <c r="S45" s="266">
        <f>O49</f>
        <v>0.25</v>
      </c>
      <c r="AE45" s="221"/>
      <c r="AF45" s="221"/>
      <c r="BX45" s="242"/>
      <c r="BY45" s="242"/>
      <c r="BZ45" s="242"/>
      <c r="CA45" s="242"/>
      <c r="CB45" s="242"/>
      <c r="CC45" s="242"/>
      <c r="CD45" s="242"/>
    </row>
    <row r="46" spans="1:83">
      <c r="A46" s="267"/>
      <c r="B46" s="267"/>
      <c r="C46" s="244" t="s">
        <v>384</v>
      </c>
      <c r="E46" s="252">
        <f>AW4</f>
        <v>0.15</v>
      </c>
      <c r="N46" s="264" t="s">
        <v>379</v>
      </c>
      <c r="O46" s="268">
        <v>0.25</v>
      </c>
      <c r="P46" s="265">
        <v>1</v>
      </c>
      <c r="Q46" s="265">
        <f>P47</f>
        <v>0.25</v>
      </c>
      <c r="R46" s="265">
        <f>P48</f>
        <v>0.25</v>
      </c>
      <c r="S46" s="266">
        <f>P49</f>
        <v>0.5</v>
      </c>
      <c r="AE46" s="221"/>
      <c r="AF46" s="221"/>
      <c r="BX46" s="242"/>
      <c r="BY46" s="242"/>
      <c r="BZ46" s="242"/>
      <c r="CA46" s="242"/>
      <c r="CB46" s="242"/>
      <c r="CC46" s="242"/>
      <c r="CD46" s="242"/>
    </row>
    <row r="47" spans="1:83">
      <c r="A47" s="267"/>
      <c r="B47" s="267"/>
      <c r="C47" s="244" t="s">
        <v>385</v>
      </c>
      <c r="E47" s="250">
        <f>AX4</f>
        <v>0.15</v>
      </c>
      <c r="N47" s="264" t="s">
        <v>380</v>
      </c>
      <c r="O47" s="268">
        <v>0.25</v>
      </c>
      <c r="P47" s="268">
        <v>0.25</v>
      </c>
      <c r="Q47" s="265">
        <v>1</v>
      </c>
      <c r="R47" s="265">
        <f>Q48</f>
        <v>0.25</v>
      </c>
      <c r="S47" s="266">
        <f>Q49</f>
        <v>0</v>
      </c>
      <c r="AE47" s="221"/>
      <c r="AF47" s="221"/>
      <c r="BX47" s="242"/>
      <c r="BY47" s="242"/>
      <c r="BZ47" s="242"/>
      <c r="CA47" s="242"/>
      <c r="CB47" s="242"/>
      <c r="CC47" s="242"/>
      <c r="CD47" s="242"/>
    </row>
    <row r="48" spans="1:83">
      <c r="A48" s="267"/>
      <c r="B48" s="267"/>
      <c r="C48" s="244" t="s">
        <v>386</v>
      </c>
      <c r="E48" s="250">
        <f>AY4</f>
        <v>0</v>
      </c>
      <c r="N48" s="264" t="s">
        <v>381</v>
      </c>
      <c r="O48" s="268">
        <v>0.25</v>
      </c>
      <c r="P48" s="268">
        <v>0.25</v>
      </c>
      <c r="Q48" s="268">
        <v>0.25</v>
      </c>
      <c r="R48" s="265">
        <v>1</v>
      </c>
      <c r="S48" s="266">
        <f>R49</f>
        <v>0</v>
      </c>
      <c r="AE48" s="221"/>
      <c r="AF48" s="221"/>
      <c r="BX48" s="242"/>
      <c r="BY48" s="242"/>
      <c r="BZ48" s="242"/>
      <c r="CA48" s="242"/>
      <c r="CB48" s="242"/>
      <c r="CC48" s="242"/>
      <c r="CD48" s="242"/>
    </row>
    <row r="49" spans="1:82" ht="13.5" thickBot="1">
      <c r="A49" s="267"/>
      <c r="B49" s="267"/>
      <c r="C49" s="269" t="s">
        <v>387</v>
      </c>
      <c r="D49" s="254"/>
      <c r="E49" s="270">
        <v>0.4</v>
      </c>
      <c r="N49" s="271" t="s">
        <v>382</v>
      </c>
      <c r="O49" s="272">
        <v>0.25</v>
      </c>
      <c r="P49" s="272">
        <v>0.5</v>
      </c>
      <c r="Q49" s="272">
        <v>0</v>
      </c>
      <c r="R49" s="272">
        <v>0</v>
      </c>
      <c r="S49" s="273">
        <v>1</v>
      </c>
      <c r="AE49" s="221"/>
      <c r="AF49" s="221"/>
      <c r="BX49" s="242"/>
      <c r="BY49" s="242"/>
      <c r="BZ49" s="242"/>
      <c r="CA49" s="242"/>
      <c r="CB49" s="242"/>
      <c r="CC49" s="242"/>
      <c r="CD49" s="242"/>
    </row>
    <row r="50" spans="1:82" ht="13.5" thickBot="1">
      <c r="A50" s="267"/>
      <c r="B50" s="267"/>
      <c r="C50" s="967" t="s">
        <v>388</v>
      </c>
      <c r="D50" s="968"/>
      <c r="E50" s="969"/>
      <c r="AE50" s="221"/>
      <c r="AF50" s="221"/>
      <c r="BX50" s="242"/>
      <c r="BY50" s="242"/>
      <c r="BZ50" s="242"/>
      <c r="CA50" s="242"/>
      <c r="CB50" s="242"/>
      <c r="CC50" s="242"/>
      <c r="CD50" s="242"/>
    </row>
    <row r="51" spans="1:82">
      <c r="A51" s="267"/>
      <c r="B51" s="267"/>
      <c r="C51" s="244" t="s">
        <v>389</v>
      </c>
      <c r="E51" s="274">
        <v>0.04</v>
      </c>
      <c r="G51" s="261" t="s">
        <v>390</v>
      </c>
      <c r="H51" s="262" t="s">
        <v>75</v>
      </c>
      <c r="I51" s="262" t="s">
        <v>24</v>
      </c>
      <c r="J51" s="262" t="s">
        <v>5</v>
      </c>
      <c r="K51" s="262" t="s">
        <v>43</v>
      </c>
      <c r="L51" s="262" t="s">
        <v>45</v>
      </c>
      <c r="M51" s="262" t="s">
        <v>44</v>
      </c>
      <c r="N51" s="263" t="s">
        <v>6</v>
      </c>
      <c r="P51" s="261" t="s">
        <v>172</v>
      </c>
      <c r="Q51" s="262" t="s">
        <v>391</v>
      </c>
      <c r="R51" s="262" t="s">
        <v>392</v>
      </c>
      <c r="S51" s="262" t="s">
        <v>393</v>
      </c>
      <c r="T51" s="262" t="s">
        <v>394</v>
      </c>
      <c r="U51" s="262" t="s">
        <v>395</v>
      </c>
      <c r="V51" s="262" t="s">
        <v>396</v>
      </c>
      <c r="W51" s="263" t="s">
        <v>397</v>
      </c>
      <c r="Y51" s="261" t="s">
        <v>398</v>
      </c>
      <c r="Z51" s="275" t="s">
        <v>399</v>
      </c>
      <c r="AA51" s="275" t="s">
        <v>400</v>
      </c>
      <c r="AB51" s="276" t="s">
        <v>401</v>
      </c>
      <c r="AE51" s="221"/>
      <c r="AF51" s="221"/>
      <c r="BX51" s="242"/>
      <c r="BY51" s="242"/>
      <c r="BZ51" s="242"/>
      <c r="CA51" s="242"/>
      <c r="CB51" s="242"/>
      <c r="CC51" s="242"/>
      <c r="CD51" s="242"/>
    </row>
    <row r="52" spans="1:82">
      <c r="A52" s="267"/>
      <c r="B52" s="267"/>
      <c r="C52" s="244" t="s">
        <v>402</v>
      </c>
      <c r="E52" s="277">
        <v>0.04</v>
      </c>
      <c r="G52" s="264" t="s">
        <v>75</v>
      </c>
      <c r="H52" s="265">
        <f>'MK Shocks'!C70</f>
        <v>1</v>
      </c>
      <c r="I52" s="265">
        <f>'MK Shocks'!D70</f>
        <v>0.5</v>
      </c>
      <c r="J52" s="265">
        <f>'MK Shocks'!E70</f>
        <v>0.5</v>
      </c>
      <c r="K52" s="265">
        <f>'MK Shocks'!F70</f>
        <v>0.5</v>
      </c>
      <c r="L52" s="265">
        <f>'MK Shocks'!G70</f>
        <v>0.25</v>
      </c>
      <c r="M52" s="265">
        <f>'MK Shocks'!H70</f>
        <v>0</v>
      </c>
      <c r="N52" s="266">
        <f>'MK Shocks'!I70</f>
        <v>0</v>
      </c>
      <c r="P52" s="264" t="s">
        <v>391</v>
      </c>
      <c r="Q52" s="265">
        <v>1</v>
      </c>
      <c r="R52" s="265">
        <f>Q53</f>
        <v>-0.25</v>
      </c>
      <c r="S52" s="265">
        <f>Q54</f>
        <v>0.25</v>
      </c>
      <c r="T52" s="265">
        <f>Q55</f>
        <v>0</v>
      </c>
      <c r="U52" s="265">
        <f>Q56</f>
        <v>0.25</v>
      </c>
      <c r="V52" s="265">
        <f>Q57</f>
        <v>0</v>
      </c>
      <c r="W52" s="266">
        <f>Q58</f>
        <v>0.25</v>
      </c>
      <c r="Y52" s="278" t="s">
        <v>399</v>
      </c>
      <c r="Z52" s="714">
        <v>1</v>
      </c>
      <c r="AA52" s="715">
        <f>Z53</f>
        <v>0.5</v>
      </c>
      <c r="AB52" s="717">
        <f>Z54</f>
        <v>0.25</v>
      </c>
      <c r="AE52" s="221"/>
      <c r="AF52" s="221"/>
      <c r="BX52" s="242"/>
      <c r="BY52" s="242"/>
      <c r="BZ52" s="242"/>
      <c r="CA52" s="242"/>
      <c r="CB52" s="242"/>
      <c r="CC52" s="242"/>
      <c r="CD52" s="242"/>
    </row>
    <row r="53" spans="1:82">
      <c r="A53" s="267"/>
      <c r="B53" s="267"/>
      <c r="C53" s="244" t="s">
        <v>403</v>
      </c>
      <c r="E53" s="277">
        <v>0.03</v>
      </c>
      <c r="G53" s="264" t="s">
        <v>24</v>
      </c>
      <c r="H53" s="279">
        <f>'MK Shocks'!C71</f>
        <v>0.5</v>
      </c>
      <c r="I53" s="265">
        <f>'MK Shocks'!D71</f>
        <v>1</v>
      </c>
      <c r="J53" s="265">
        <f>'MK Shocks'!E71</f>
        <v>0.75</v>
      </c>
      <c r="K53" s="265">
        <f>'MK Shocks'!F71</f>
        <v>0.75</v>
      </c>
      <c r="L53" s="265">
        <f>'MK Shocks'!G71</f>
        <v>0.25</v>
      </c>
      <c r="M53" s="265">
        <f>'MK Shocks'!H71</f>
        <v>0</v>
      </c>
      <c r="N53" s="266">
        <f>'MK Shocks'!I71</f>
        <v>0</v>
      </c>
      <c r="P53" s="264" t="s">
        <v>392</v>
      </c>
      <c r="Q53" s="280">
        <v>-0.25</v>
      </c>
      <c r="R53" s="265">
        <v>1</v>
      </c>
      <c r="S53" s="265">
        <f>R54</f>
        <v>0</v>
      </c>
      <c r="T53" s="265">
        <f>R55</f>
        <v>0.25</v>
      </c>
      <c r="U53" s="265">
        <f>R56</f>
        <v>0.25</v>
      </c>
      <c r="V53" s="265">
        <f>R57</f>
        <v>0.25</v>
      </c>
      <c r="W53" s="266">
        <f>R58</f>
        <v>0</v>
      </c>
      <c r="Y53" s="278" t="s">
        <v>400</v>
      </c>
      <c r="Z53" s="716">
        <v>0.5</v>
      </c>
      <c r="AA53" s="265">
        <v>1</v>
      </c>
      <c r="AB53" s="266">
        <f>AA54</f>
        <v>0.25</v>
      </c>
      <c r="AE53" s="221"/>
      <c r="AF53" s="221"/>
      <c r="BX53" s="242"/>
      <c r="BY53" s="242"/>
      <c r="BZ53" s="242"/>
      <c r="CA53" s="242"/>
      <c r="CB53" s="242"/>
      <c r="CC53" s="242"/>
      <c r="CD53" s="242"/>
    </row>
    <row r="54" spans="1:82" ht="13.5" thickBot="1">
      <c r="A54" s="267"/>
      <c r="B54" s="267"/>
      <c r="C54" s="244" t="s">
        <v>404</v>
      </c>
      <c r="E54" s="277">
        <v>0.03</v>
      </c>
      <c r="G54" s="264" t="s">
        <v>5</v>
      </c>
      <c r="H54" s="279">
        <f>'MK Shocks'!C72</f>
        <v>0.5</v>
      </c>
      <c r="I54" s="279">
        <f>'MK Shocks'!D72</f>
        <v>0.75</v>
      </c>
      <c r="J54" s="265">
        <f>'MK Shocks'!E72</f>
        <v>1</v>
      </c>
      <c r="K54" s="265">
        <f>'MK Shocks'!F72</f>
        <v>0.5</v>
      </c>
      <c r="L54" s="265">
        <f>'MK Shocks'!G72</f>
        <v>0.25</v>
      </c>
      <c r="M54" s="265">
        <f>'MK Shocks'!H72</f>
        <v>0</v>
      </c>
      <c r="N54" s="266">
        <f>'MK Shocks'!I72</f>
        <v>0</v>
      </c>
      <c r="P54" s="264" t="s">
        <v>393</v>
      </c>
      <c r="Q54" s="280">
        <v>0.25</v>
      </c>
      <c r="R54" s="280">
        <v>0</v>
      </c>
      <c r="S54" s="265">
        <v>1</v>
      </c>
      <c r="T54" s="265">
        <f>S55</f>
        <v>0</v>
      </c>
      <c r="U54" s="265">
        <f>S56</f>
        <v>0.5</v>
      </c>
      <c r="V54" s="265">
        <f>S57</f>
        <v>0</v>
      </c>
      <c r="W54" s="266">
        <f>S58</f>
        <v>0.25</v>
      </c>
      <c r="Y54" s="281" t="s">
        <v>401</v>
      </c>
      <c r="Z54" s="718">
        <v>0.25</v>
      </c>
      <c r="AA54" s="282">
        <v>0.25</v>
      </c>
      <c r="AB54" s="273">
        <v>1</v>
      </c>
      <c r="AE54" s="221"/>
      <c r="AF54" s="221"/>
      <c r="BX54" s="242"/>
      <c r="BY54" s="242"/>
      <c r="BZ54" s="242"/>
      <c r="CA54" s="242"/>
      <c r="CB54" s="242"/>
      <c r="CC54" s="242"/>
      <c r="CD54" s="242"/>
    </row>
    <row r="55" spans="1:82" ht="13.5" thickBot="1">
      <c r="A55" s="267"/>
      <c r="B55" s="267"/>
      <c r="C55" s="244" t="s">
        <v>405</v>
      </c>
      <c r="E55" s="277">
        <v>0.03</v>
      </c>
      <c r="G55" s="264" t="s">
        <v>43</v>
      </c>
      <c r="H55" s="279">
        <f>'MK Shocks'!C73</f>
        <v>0.5</v>
      </c>
      <c r="I55" s="279">
        <f>'MK Shocks'!D73</f>
        <v>0.75</v>
      </c>
      <c r="J55" s="279">
        <f>'MK Shocks'!E73</f>
        <v>0.5</v>
      </c>
      <c r="K55" s="265">
        <f>'MK Shocks'!F73</f>
        <v>1</v>
      </c>
      <c r="L55" s="265">
        <f>'MK Shocks'!G73</f>
        <v>0.25</v>
      </c>
      <c r="M55" s="265">
        <f>'MK Shocks'!H73</f>
        <v>0</v>
      </c>
      <c r="N55" s="266">
        <f>'MK Shocks'!I73</f>
        <v>0</v>
      </c>
      <c r="P55" s="264" t="s">
        <v>394</v>
      </c>
      <c r="Q55" s="280">
        <v>0</v>
      </c>
      <c r="R55" s="280">
        <v>0.25</v>
      </c>
      <c r="S55" s="280">
        <v>0</v>
      </c>
      <c r="T55" s="265">
        <v>1</v>
      </c>
      <c r="U55" s="265">
        <f>T56</f>
        <v>0.5</v>
      </c>
      <c r="V55" s="265">
        <f>T57</f>
        <v>0</v>
      </c>
      <c r="W55" s="266">
        <f>T58</f>
        <v>0.25</v>
      </c>
      <c r="AE55" s="221"/>
      <c r="AF55" s="221"/>
      <c r="BX55" s="242"/>
      <c r="BY55" s="242"/>
      <c r="BZ55" s="242"/>
      <c r="CA55" s="242"/>
      <c r="CB55" s="242"/>
      <c r="CC55" s="242"/>
      <c r="CD55" s="242"/>
    </row>
    <row r="56" spans="1:82">
      <c r="A56" s="267"/>
      <c r="B56" s="267"/>
      <c r="C56" s="244" t="s">
        <v>406</v>
      </c>
      <c r="E56" s="283">
        <v>4.4999999999999997E-3</v>
      </c>
      <c r="G56" s="264" t="s">
        <v>45</v>
      </c>
      <c r="H56" s="279">
        <f>'MK Shocks'!C74</f>
        <v>0.25</v>
      </c>
      <c r="I56" s="279">
        <f>'MK Shocks'!D74</f>
        <v>0.25</v>
      </c>
      <c r="J56" s="279">
        <f>'MK Shocks'!E74</f>
        <v>0.25</v>
      </c>
      <c r="K56" s="279">
        <f>'MK Shocks'!F74</f>
        <v>0.25</v>
      </c>
      <c r="L56" s="265">
        <f>'MK Shocks'!G74</f>
        <v>1</v>
      </c>
      <c r="M56" s="265">
        <f>'MK Shocks'!H74</f>
        <v>0</v>
      </c>
      <c r="N56" s="266">
        <f>'MK Shocks'!I74</f>
        <v>0</v>
      </c>
      <c r="P56" s="264" t="s">
        <v>395</v>
      </c>
      <c r="Q56" s="280">
        <v>0.25</v>
      </c>
      <c r="R56" s="280">
        <v>0.25</v>
      </c>
      <c r="S56" s="280">
        <v>0.5</v>
      </c>
      <c r="T56" s="280">
        <v>0.5</v>
      </c>
      <c r="U56" s="265">
        <v>1</v>
      </c>
      <c r="V56" s="265">
        <f>U57</f>
        <v>0.5</v>
      </c>
      <c r="W56" s="266">
        <f>U58</f>
        <v>0.25</v>
      </c>
      <c r="Y56" s="261" t="s">
        <v>407</v>
      </c>
      <c r="Z56" s="262" t="s">
        <v>408</v>
      </c>
      <c r="AA56" s="262" t="s">
        <v>409</v>
      </c>
      <c r="AB56" s="262" t="s">
        <v>410</v>
      </c>
      <c r="AC56" s="263" t="s">
        <v>411</v>
      </c>
      <c r="AE56" s="221"/>
      <c r="AF56" s="221"/>
      <c r="BX56" s="242"/>
      <c r="BY56" s="242"/>
      <c r="BZ56" s="242"/>
      <c r="CA56" s="242"/>
      <c r="CB56" s="242"/>
      <c r="CC56" s="242"/>
      <c r="CD56" s="242"/>
    </row>
    <row r="57" spans="1:82">
      <c r="A57" s="267"/>
      <c r="B57" s="267"/>
      <c r="C57" s="244" t="s">
        <v>412</v>
      </c>
      <c r="E57" s="283">
        <v>4.4999999999999997E-3</v>
      </c>
      <c r="G57" s="264" t="s">
        <v>44</v>
      </c>
      <c r="H57" s="279">
        <f>'MK Shocks'!C75</f>
        <v>0</v>
      </c>
      <c r="I57" s="279">
        <f>'MK Shocks'!D75</f>
        <v>0</v>
      </c>
      <c r="J57" s="279">
        <f>'MK Shocks'!E75</f>
        <v>0</v>
      </c>
      <c r="K57" s="279">
        <f>'MK Shocks'!F75</f>
        <v>0</v>
      </c>
      <c r="L57" s="279">
        <f>'MK Shocks'!G75</f>
        <v>0</v>
      </c>
      <c r="M57" s="265">
        <f>'MK Shocks'!H75</f>
        <v>1</v>
      </c>
      <c r="N57" s="266">
        <f>'MK Shocks'!I75</f>
        <v>0</v>
      </c>
      <c r="P57" s="264" t="s">
        <v>396</v>
      </c>
      <c r="Q57" s="280">
        <v>0</v>
      </c>
      <c r="R57" s="280">
        <v>0.25</v>
      </c>
      <c r="S57" s="280">
        <v>0</v>
      </c>
      <c r="T57" s="280">
        <v>0</v>
      </c>
      <c r="U57" s="280">
        <v>0.5</v>
      </c>
      <c r="V57" s="265">
        <v>1</v>
      </c>
      <c r="W57" s="266">
        <f>V58</f>
        <v>0</v>
      </c>
      <c r="Y57" s="264" t="s">
        <v>408</v>
      </c>
      <c r="Z57" s="265">
        <v>1</v>
      </c>
      <c r="AA57" s="265">
        <f>Z58</f>
        <v>0.5</v>
      </c>
      <c r="AB57" s="265">
        <f>Z59</f>
        <v>0.5</v>
      </c>
      <c r="AC57" s="266">
        <f>Z60</f>
        <v>0.5</v>
      </c>
      <c r="AE57" s="221"/>
      <c r="AF57" s="221"/>
      <c r="BX57" s="242"/>
      <c r="BY57" s="242"/>
      <c r="BZ57" s="242"/>
      <c r="CA57" s="242"/>
      <c r="CB57" s="242"/>
      <c r="CC57" s="242"/>
      <c r="CD57" s="242"/>
    </row>
    <row r="58" spans="1:82" ht="13.5" thickBot="1">
      <c r="A58" s="267"/>
      <c r="B58" s="267"/>
      <c r="C58" s="244" t="s">
        <v>413</v>
      </c>
      <c r="E58" s="277">
        <v>0.03</v>
      </c>
      <c r="G58" s="271" t="s">
        <v>6</v>
      </c>
      <c r="H58" s="284">
        <f>'MK Shocks'!C76</f>
        <v>0</v>
      </c>
      <c r="I58" s="284">
        <f>'MK Shocks'!D76</f>
        <v>0</v>
      </c>
      <c r="J58" s="284">
        <f>'MK Shocks'!E76</f>
        <v>0</v>
      </c>
      <c r="K58" s="284">
        <f>'MK Shocks'!F76</f>
        <v>0</v>
      </c>
      <c r="L58" s="284">
        <f>'MK Shocks'!G76</f>
        <v>0</v>
      </c>
      <c r="M58" s="284">
        <f>'MK Shocks'!H76</f>
        <v>0</v>
      </c>
      <c r="N58" s="273">
        <f>'MK Shocks'!I76</f>
        <v>1</v>
      </c>
      <c r="P58" s="271" t="s">
        <v>397</v>
      </c>
      <c r="Q58" s="282">
        <v>0.25</v>
      </c>
      <c r="R58" s="282">
        <v>0</v>
      </c>
      <c r="S58" s="282">
        <v>0.25</v>
      </c>
      <c r="T58" s="282">
        <v>0.25</v>
      </c>
      <c r="U58" s="282">
        <v>0.25</v>
      </c>
      <c r="V58" s="282">
        <v>0</v>
      </c>
      <c r="W58" s="273">
        <v>1</v>
      </c>
      <c r="Y58" s="264" t="s">
        <v>409</v>
      </c>
      <c r="Z58" s="280">
        <v>0.5</v>
      </c>
      <c r="AA58" s="265">
        <v>1</v>
      </c>
      <c r="AB58" s="265">
        <f>AA59</f>
        <v>0.5</v>
      </c>
      <c r="AC58" s="266">
        <f>AA60</f>
        <v>0.5</v>
      </c>
      <c r="AE58" s="221"/>
      <c r="AF58" s="221"/>
      <c r="BX58" s="242"/>
      <c r="BY58" s="242"/>
      <c r="BZ58" s="242"/>
      <c r="CA58" s="242"/>
      <c r="CB58" s="242"/>
      <c r="CC58" s="242"/>
      <c r="CD58" s="242"/>
    </row>
    <row r="59" spans="1:82" ht="13.5" thickBot="1">
      <c r="A59" s="267"/>
      <c r="B59" s="267"/>
      <c r="C59" s="244" t="s">
        <v>414</v>
      </c>
      <c r="E59" s="277">
        <v>0.03</v>
      </c>
      <c r="G59" s="1"/>
      <c r="H59" s="1"/>
      <c r="I59" s="1"/>
      <c r="J59" s="1"/>
      <c r="K59" s="1"/>
      <c r="L59" s="1"/>
      <c r="M59" s="1"/>
      <c r="N59" s="1"/>
      <c r="P59" s="221"/>
      <c r="Y59" s="264" t="s">
        <v>410</v>
      </c>
      <c r="Z59" s="280">
        <v>0.5</v>
      </c>
      <c r="AA59" s="280">
        <v>0.5</v>
      </c>
      <c r="AB59" s="265">
        <v>1</v>
      </c>
      <c r="AC59" s="266">
        <f>AB60</f>
        <v>0.5</v>
      </c>
      <c r="AE59" s="221"/>
      <c r="AF59" s="221"/>
      <c r="BX59" s="242"/>
      <c r="BY59" s="242"/>
      <c r="BZ59" s="242"/>
      <c r="CA59" s="242"/>
      <c r="CB59" s="242"/>
      <c r="CC59" s="242"/>
      <c r="CD59" s="242"/>
    </row>
    <row r="60" spans="1:82" ht="13.5" thickBot="1">
      <c r="A60" s="267"/>
      <c r="B60" s="267"/>
      <c r="C60" s="244" t="s">
        <v>415</v>
      </c>
      <c r="E60" s="285">
        <v>0.03</v>
      </c>
      <c r="G60" s="261" t="s">
        <v>416</v>
      </c>
      <c r="H60" s="262" t="s">
        <v>75</v>
      </c>
      <c r="I60" s="262" t="s">
        <v>24</v>
      </c>
      <c r="J60" s="262" t="s">
        <v>5</v>
      </c>
      <c r="K60" s="262" t="s">
        <v>43</v>
      </c>
      <c r="L60" s="262" t="s">
        <v>45</v>
      </c>
      <c r="M60" s="262" t="s">
        <v>44</v>
      </c>
      <c r="N60" s="263" t="s">
        <v>6</v>
      </c>
      <c r="P60" s="261" t="s">
        <v>417</v>
      </c>
      <c r="Q60" s="262" t="s">
        <v>418</v>
      </c>
      <c r="R60" s="262" t="s">
        <v>419</v>
      </c>
      <c r="S60" s="262" t="s">
        <v>420</v>
      </c>
      <c r="T60" s="262" t="s">
        <v>421</v>
      </c>
      <c r="U60" s="262" t="s">
        <v>422</v>
      </c>
      <c r="V60" s="263" t="s">
        <v>423</v>
      </c>
      <c r="Y60" s="271" t="s">
        <v>411</v>
      </c>
      <c r="Z60" s="282">
        <v>0.5</v>
      </c>
      <c r="AA60" s="282">
        <v>0.5</v>
      </c>
      <c r="AB60" s="282">
        <v>0.5</v>
      </c>
      <c r="AC60" s="273">
        <v>1</v>
      </c>
      <c r="AE60" s="221"/>
      <c r="AF60" s="221"/>
      <c r="BX60" s="242"/>
      <c r="BY60" s="242"/>
      <c r="BZ60" s="242"/>
      <c r="CA60" s="242"/>
      <c r="CB60" s="242"/>
      <c r="CC60" s="242"/>
      <c r="CD60" s="242"/>
    </row>
    <row r="61" spans="1:82" ht="13.5" thickBot="1">
      <c r="A61" s="267"/>
      <c r="B61" s="267"/>
      <c r="C61" s="967" t="s">
        <v>424</v>
      </c>
      <c r="D61" s="968"/>
      <c r="E61" s="969"/>
      <c r="G61" s="264" t="s">
        <v>75</v>
      </c>
      <c r="H61" s="265">
        <f>'MK Shocks'!C79</f>
        <v>1</v>
      </c>
      <c r="I61" s="265">
        <f>'MK Shocks'!D79</f>
        <v>0</v>
      </c>
      <c r="J61" s="265">
        <f>'MK Shocks'!E79</f>
        <v>0</v>
      </c>
      <c r="K61" s="265">
        <f>'MK Shocks'!F79</f>
        <v>0</v>
      </c>
      <c r="L61" s="265">
        <f>'MK Shocks'!G79</f>
        <v>0.25</v>
      </c>
      <c r="M61" s="265">
        <f>'MK Shocks'!H79</f>
        <v>0</v>
      </c>
      <c r="N61" s="266">
        <f>'MK Shocks'!I79</f>
        <v>0</v>
      </c>
      <c r="P61" s="264" t="s">
        <v>418</v>
      </c>
      <c r="Q61" s="265">
        <v>1</v>
      </c>
      <c r="R61" s="265">
        <f>Q62</f>
        <v>-0.25</v>
      </c>
      <c r="S61" s="265">
        <f>Q63</f>
        <v>0.25</v>
      </c>
      <c r="T61" s="265">
        <f>Q64</f>
        <v>0</v>
      </c>
      <c r="U61" s="265">
        <f>Q65</f>
        <v>0.25</v>
      </c>
      <c r="V61" s="266">
        <f>Q66</f>
        <v>0</v>
      </c>
      <c r="AE61" s="221"/>
      <c r="AF61" s="221"/>
      <c r="BX61" s="242"/>
      <c r="BY61" s="242"/>
      <c r="BZ61" s="242"/>
      <c r="CA61" s="242"/>
      <c r="CB61" s="242"/>
      <c r="CC61" s="242"/>
      <c r="CD61" s="242"/>
    </row>
    <row r="62" spans="1:82">
      <c r="A62" s="267"/>
      <c r="B62" s="267"/>
      <c r="C62" s="244" t="s">
        <v>68</v>
      </c>
      <c r="D62" s="286"/>
      <c r="E62" s="287">
        <f>'MK Shocks'!C26</f>
        <v>-0.37</v>
      </c>
      <c r="G62" s="264" t="s">
        <v>24</v>
      </c>
      <c r="H62" s="279">
        <f>'MK Shocks'!C80</f>
        <v>0</v>
      </c>
      <c r="I62" s="265">
        <f>'MK Shocks'!D80</f>
        <v>1</v>
      </c>
      <c r="J62" s="265">
        <f>'MK Shocks'!E80</f>
        <v>0.75</v>
      </c>
      <c r="K62" s="265">
        <f>'MK Shocks'!F80</f>
        <v>0.75</v>
      </c>
      <c r="L62" s="265">
        <f>'MK Shocks'!G80</f>
        <v>0.25</v>
      </c>
      <c r="M62" s="265">
        <f>'MK Shocks'!H80</f>
        <v>0</v>
      </c>
      <c r="N62" s="266">
        <f>'MK Shocks'!I80</f>
        <v>0</v>
      </c>
      <c r="P62" s="264" t="s">
        <v>419</v>
      </c>
      <c r="Q62" s="280">
        <v>-0.25</v>
      </c>
      <c r="R62" s="265">
        <v>1</v>
      </c>
      <c r="S62" s="265">
        <f>R63</f>
        <v>0</v>
      </c>
      <c r="T62" s="265">
        <f>R64</f>
        <v>0.25</v>
      </c>
      <c r="U62" s="265">
        <f>R65</f>
        <v>0.25</v>
      </c>
      <c r="V62" s="266">
        <f>R66</f>
        <v>0.25</v>
      </c>
      <c r="Y62" s="261" t="s">
        <v>373</v>
      </c>
      <c r="Z62" s="275" t="s">
        <v>425</v>
      </c>
      <c r="AA62" s="275" t="s">
        <v>426</v>
      </c>
      <c r="AB62" s="276" t="s">
        <v>427</v>
      </c>
      <c r="AD62" s="261" t="s">
        <v>428</v>
      </c>
      <c r="AE62" s="778" t="s">
        <v>622</v>
      </c>
      <c r="AF62" s="262" t="s">
        <v>623</v>
      </c>
      <c r="AG62" s="263" t="s">
        <v>624</v>
      </c>
      <c r="BX62" s="242"/>
      <c r="BY62" s="242"/>
      <c r="BZ62" s="242"/>
      <c r="CA62" s="242"/>
      <c r="CB62" s="242"/>
      <c r="CC62" s="242"/>
      <c r="CD62" s="242"/>
    </row>
    <row r="63" spans="1:82">
      <c r="A63" s="267"/>
      <c r="B63" s="267"/>
      <c r="C63" s="244" t="s">
        <v>69</v>
      </c>
      <c r="D63" s="286"/>
      <c r="E63" s="288">
        <f>'MK Shocks'!C27</f>
        <v>-0.47</v>
      </c>
      <c r="G63" s="264" t="s">
        <v>5</v>
      </c>
      <c r="H63" s="279">
        <f>'MK Shocks'!C81</f>
        <v>0</v>
      </c>
      <c r="I63" s="279">
        <f>'MK Shocks'!D81</f>
        <v>0.75</v>
      </c>
      <c r="J63" s="265">
        <f>'MK Shocks'!E81</f>
        <v>1</v>
      </c>
      <c r="K63" s="265">
        <f>'MK Shocks'!F81</f>
        <v>0.5</v>
      </c>
      <c r="L63" s="265">
        <f>'MK Shocks'!G81</f>
        <v>0.25</v>
      </c>
      <c r="M63" s="265">
        <f>'MK Shocks'!H81</f>
        <v>0</v>
      </c>
      <c r="N63" s="266">
        <f>'MK Shocks'!I81</f>
        <v>0</v>
      </c>
      <c r="P63" s="264" t="s">
        <v>420</v>
      </c>
      <c r="Q63" s="280">
        <v>0.25</v>
      </c>
      <c r="R63" s="280">
        <v>0</v>
      </c>
      <c r="S63" s="265">
        <v>1</v>
      </c>
      <c r="T63" s="265">
        <f>S64</f>
        <v>0</v>
      </c>
      <c r="U63" s="265">
        <f>S65</f>
        <v>0.5</v>
      </c>
      <c r="V63" s="266">
        <f>S66</f>
        <v>0</v>
      </c>
      <c r="Y63" s="278" t="s">
        <v>425</v>
      </c>
      <c r="Z63" s="714">
        <v>1</v>
      </c>
      <c r="AA63" s="715">
        <f>Z64</f>
        <v>0</v>
      </c>
      <c r="AB63" s="717">
        <f>Z65</f>
        <v>0.25</v>
      </c>
      <c r="AD63" s="779" t="s">
        <v>622</v>
      </c>
      <c r="AE63" s="714">
        <v>1</v>
      </c>
      <c r="AF63" s="715">
        <f>AE64</f>
        <v>0.25</v>
      </c>
      <c r="AG63" s="717">
        <f>AE65</f>
        <v>0.5</v>
      </c>
      <c r="BX63" s="242"/>
      <c r="BY63" s="242"/>
      <c r="BZ63" s="242"/>
      <c r="CA63" s="242"/>
      <c r="CB63" s="242"/>
      <c r="CC63" s="242"/>
      <c r="CD63" s="242"/>
    </row>
    <row r="64" spans="1:82">
      <c r="A64" s="267"/>
      <c r="B64" s="267"/>
      <c r="C64" s="244" t="s">
        <v>5</v>
      </c>
      <c r="D64" s="286"/>
      <c r="E64" s="288">
        <f>'MK Shocks'!C32</f>
        <v>-0.25</v>
      </c>
      <c r="G64" s="264" t="s">
        <v>43</v>
      </c>
      <c r="H64" s="279">
        <f>'MK Shocks'!C82</f>
        <v>0</v>
      </c>
      <c r="I64" s="279">
        <f>'MK Shocks'!D82</f>
        <v>0.75</v>
      </c>
      <c r="J64" s="279">
        <f>'MK Shocks'!E82</f>
        <v>0.5</v>
      </c>
      <c r="K64" s="265">
        <f>'MK Shocks'!F82</f>
        <v>1</v>
      </c>
      <c r="L64" s="265">
        <f>'MK Shocks'!G82</f>
        <v>0.25</v>
      </c>
      <c r="M64" s="265">
        <f>'MK Shocks'!H82</f>
        <v>0</v>
      </c>
      <c r="N64" s="266">
        <f>'MK Shocks'!I82</f>
        <v>0</v>
      </c>
      <c r="P64" s="264" t="s">
        <v>421</v>
      </c>
      <c r="Q64" s="280">
        <v>0</v>
      </c>
      <c r="R64" s="280">
        <v>0.25</v>
      </c>
      <c r="S64" s="280">
        <v>0</v>
      </c>
      <c r="T64" s="265">
        <v>1</v>
      </c>
      <c r="U64" s="265">
        <f>T65</f>
        <v>0.5</v>
      </c>
      <c r="V64" s="266">
        <f>T66</f>
        <v>0</v>
      </c>
      <c r="Y64" s="278" t="s">
        <v>426</v>
      </c>
      <c r="Z64" s="716">
        <v>0</v>
      </c>
      <c r="AA64" s="265">
        <v>1</v>
      </c>
      <c r="AB64" s="266">
        <f>AA65</f>
        <v>0</v>
      </c>
      <c r="AD64" s="264" t="s">
        <v>623</v>
      </c>
      <c r="AE64" s="716">
        <v>0.25</v>
      </c>
      <c r="AF64" s="265">
        <v>1</v>
      </c>
      <c r="AG64" s="266">
        <f>AF65</f>
        <v>0.5</v>
      </c>
      <c r="BX64" s="242"/>
      <c r="BY64" s="242"/>
      <c r="BZ64" s="242"/>
      <c r="CA64" s="242"/>
      <c r="CB64" s="242"/>
      <c r="CC64" s="242"/>
      <c r="CD64" s="242"/>
    </row>
    <row r="65" spans="1:82" ht="13.5" thickBot="1">
      <c r="A65" s="267"/>
      <c r="B65" s="267"/>
      <c r="C65" s="253" t="s">
        <v>429</v>
      </c>
      <c r="D65" s="289"/>
      <c r="E65" s="290">
        <f>'MK Shocks'!C64</f>
        <v>-1</v>
      </c>
      <c r="G65" s="264" t="s">
        <v>45</v>
      </c>
      <c r="H65" s="279">
        <f>'MK Shocks'!C83</f>
        <v>0.25</v>
      </c>
      <c r="I65" s="279">
        <f>'MK Shocks'!D83</f>
        <v>0.25</v>
      </c>
      <c r="J65" s="279">
        <f>'MK Shocks'!E83</f>
        <v>0.25</v>
      </c>
      <c r="K65" s="279">
        <f>'MK Shocks'!F83</f>
        <v>0.25</v>
      </c>
      <c r="L65" s="265">
        <f>'MK Shocks'!G83</f>
        <v>1</v>
      </c>
      <c r="M65" s="265">
        <f>'MK Shocks'!H83</f>
        <v>0</v>
      </c>
      <c r="N65" s="266">
        <f>'MK Shocks'!I83</f>
        <v>0</v>
      </c>
      <c r="P65" s="264" t="s">
        <v>422</v>
      </c>
      <c r="Q65" s="280">
        <v>0.25</v>
      </c>
      <c r="R65" s="280">
        <v>0.25</v>
      </c>
      <c r="S65" s="280">
        <v>0.5</v>
      </c>
      <c r="T65" s="280">
        <v>0.5</v>
      </c>
      <c r="U65" s="265">
        <v>1</v>
      </c>
      <c r="V65" s="266">
        <f>U66</f>
        <v>0.5</v>
      </c>
      <c r="Y65" s="281" t="s">
        <v>427</v>
      </c>
      <c r="Z65" s="718">
        <v>0.25</v>
      </c>
      <c r="AA65" s="282">
        <v>0</v>
      </c>
      <c r="AB65" s="273">
        <v>1</v>
      </c>
      <c r="AD65" s="271" t="s">
        <v>624</v>
      </c>
      <c r="AE65" s="718">
        <v>0.5</v>
      </c>
      <c r="AF65" s="282">
        <v>0.5</v>
      </c>
      <c r="AG65" s="273">
        <v>1</v>
      </c>
      <c r="BX65" s="242"/>
      <c r="BY65" s="242"/>
      <c r="BZ65" s="242"/>
      <c r="CA65" s="242"/>
      <c r="CB65" s="242"/>
      <c r="CC65" s="242"/>
      <c r="CD65" s="242"/>
    </row>
    <row r="66" spans="1:82" ht="13.5" thickBot="1">
      <c r="A66" s="267"/>
      <c r="B66" s="267"/>
      <c r="C66" s="967" t="s">
        <v>430</v>
      </c>
      <c r="D66" s="968"/>
      <c r="E66" s="969"/>
      <c r="G66" s="264" t="s">
        <v>44</v>
      </c>
      <c r="H66" s="279">
        <f>'MK Shocks'!C84</f>
        <v>0</v>
      </c>
      <c r="I66" s="279">
        <f>'MK Shocks'!D84</f>
        <v>0</v>
      </c>
      <c r="J66" s="279">
        <f>'MK Shocks'!E84</f>
        <v>0</v>
      </c>
      <c r="K66" s="279">
        <f>'MK Shocks'!F84</f>
        <v>0</v>
      </c>
      <c r="L66" s="279">
        <f>'MK Shocks'!G84</f>
        <v>0</v>
      </c>
      <c r="M66" s="265">
        <f>'MK Shocks'!H84</f>
        <v>1</v>
      </c>
      <c r="N66" s="266">
        <f>'MK Shocks'!I84</f>
        <v>0</v>
      </c>
      <c r="P66" s="271" t="s">
        <v>423</v>
      </c>
      <c r="Q66" s="282">
        <v>0</v>
      </c>
      <c r="R66" s="282">
        <v>0.25</v>
      </c>
      <c r="S66" s="282">
        <v>0</v>
      </c>
      <c r="T66" s="282">
        <v>0</v>
      </c>
      <c r="U66" s="282">
        <v>0.5</v>
      </c>
      <c r="V66" s="273">
        <v>1</v>
      </c>
      <c r="AE66" s="221"/>
      <c r="AF66" s="221"/>
      <c r="BX66" s="242"/>
      <c r="BY66" s="242"/>
      <c r="BZ66" s="242"/>
      <c r="CA66" s="242"/>
      <c r="CB66" s="242"/>
      <c r="CC66" s="242"/>
      <c r="CD66" s="242"/>
    </row>
    <row r="67" spans="1:82" ht="13.5" thickBot="1">
      <c r="A67" s="267"/>
      <c r="B67" s="267"/>
      <c r="C67" s="253" t="s">
        <v>431</v>
      </c>
      <c r="D67" s="289"/>
      <c r="E67" s="775">
        <v>0.1</v>
      </c>
      <c r="G67" s="271" t="s">
        <v>6</v>
      </c>
      <c r="H67" s="284">
        <f>'MK Shocks'!C85</f>
        <v>0</v>
      </c>
      <c r="I67" s="284">
        <f>'MK Shocks'!D85</f>
        <v>0</v>
      </c>
      <c r="J67" s="284">
        <f>'MK Shocks'!E85</f>
        <v>0</v>
      </c>
      <c r="K67" s="284">
        <f>'MK Shocks'!F85</f>
        <v>0</v>
      </c>
      <c r="L67" s="284">
        <f>'MK Shocks'!G85</f>
        <v>0</v>
      </c>
      <c r="M67" s="284">
        <f>'MK Shocks'!H85</f>
        <v>0</v>
      </c>
      <c r="N67" s="273">
        <f>'MK Shocks'!I85</f>
        <v>1</v>
      </c>
      <c r="O67" s="221"/>
      <c r="AE67" s="221"/>
      <c r="AF67" s="221"/>
      <c r="BX67" s="242"/>
      <c r="BY67" s="242"/>
      <c r="BZ67" s="242"/>
      <c r="CA67" s="242"/>
      <c r="CB67" s="242"/>
      <c r="CC67" s="242"/>
      <c r="CD67" s="242"/>
    </row>
    <row r="68" spans="1:82">
      <c r="A68" s="267"/>
      <c r="B68" s="267"/>
      <c r="C68" s="243"/>
      <c r="D68" s="286"/>
      <c r="E68" s="291"/>
      <c r="G68" s="62"/>
      <c r="H68" s="62"/>
      <c r="J68" s="31"/>
      <c r="K68" s="62"/>
      <c r="L68" s="62"/>
      <c r="AE68" s="221"/>
      <c r="AF68" s="221"/>
      <c r="BX68" s="242"/>
      <c r="BY68" s="242"/>
      <c r="BZ68" s="242"/>
      <c r="CA68" s="242"/>
      <c r="CB68" s="242"/>
      <c r="CC68" s="242"/>
      <c r="CD68" s="242"/>
    </row>
    <row r="69" spans="1:82">
      <c r="A69" s="267"/>
      <c r="B69" s="267"/>
      <c r="C69" s="243"/>
      <c r="D69" s="286"/>
      <c r="E69" s="292"/>
      <c r="G69" s="62"/>
      <c r="H69" s="62"/>
      <c r="J69" s="31"/>
      <c r="K69" s="62"/>
      <c r="L69" s="62"/>
      <c r="AE69" s="221"/>
      <c r="AF69" s="221"/>
      <c r="BX69" s="242"/>
      <c r="BY69" s="242"/>
      <c r="BZ69" s="242"/>
      <c r="CA69" s="242"/>
      <c r="CB69" s="242"/>
      <c r="CC69" s="242"/>
      <c r="CD69" s="242"/>
    </row>
    <row r="70" spans="1:82">
      <c r="A70" s="267"/>
      <c r="B70" s="267"/>
      <c r="C70" s="243"/>
      <c r="D70" s="286"/>
      <c r="E70" s="292"/>
      <c r="G70" s="62"/>
      <c r="H70" s="62"/>
      <c r="I70" s="31"/>
      <c r="J70" s="31"/>
      <c r="K70" s="62"/>
      <c r="L70" s="62"/>
      <c r="AE70" s="221"/>
      <c r="AF70" s="221"/>
      <c r="BX70" s="242"/>
      <c r="BY70" s="242"/>
      <c r="BZ70" s="242"/>
      <c r="CA70" s="242"/>
      <c r="CB70" s="242"/>
      <c r="CC70" s="242"/>
      <c r="CD70" s="242"/>
    </row>
    <row r="71" spans="1:82">
      <c r="A71" s="267"/>
      <c r="B71" s="267"/>
      <c r="C71" s="243"/>
      <c r="D71" s="286"/>
      <c r="E71" s="292"/>
      <c r="G71" s="62"/>
      <c r="H71" s="62"/>
      <c r="I71" s="31"/>
      <c r="J71" s="31"/>
      <c r="K71" s="62"/>
      <c r="L71" s="62"/>
      <c r="AE71" s="221"/>
      <c r="AF71" s="221"/>
      <c r="BX71" s="242"/>
      <c r="BY71" s="242"/>
      <c r="BZ71" s="242"/>
      <c r="CA71" s="242"/>
      <c r="CB71" s="242"/>
      <c r="CC71" s="242"/>
      <c r="CD71" s="242"/>
    </row>
    <row r="72" spans="1:82">
      <c r="BX72" s="242"/>
      <c r="BY72" s="242"/>
      <c r="BZ72" s="242"/>
      <c r="CA72" s="242"/>
      <c r="CB72" s="242"/>
      <c r="CC72" s="242"/>
      <c r="CD72" s="242"/>
    </row>
    <row r="73" spans="1:82">
      <c r="BX73" s="242"/>
      <c r="BY73" s="242"/>
      <c r="BZ73" s="242"/>
      <c r="CA73" s="242"/>
      <c r="CB73" s="242"/>
      <c r="CC73" s="242"/>
      <c r="CD73" s="242"/>
    </row>
    <row r="74" spans="1:82" s="1" customFormat="1">
      <c r="C74" s="293" t="s">
        <v>10</v>
      </c>
      <c r="D74" s="294">
        <v>1</v>
      </c>
      <c r="E74" s="294">
        <f>D74+1</f>
        <v>2</v>
      </c>
      <c r="F74" s="294">
        <f t="shared" ref="F74:AG74" si="17">E74+1</f>
        <v>3</v>
      </c>
      <c r="G74" s="294">
        <f t="shared" si="17"/>
        <v>4</v>
      </c>
      <c r="H74" s="294">
        <f t="shared" si="17"/>
        <v>5</v>
      </c>
      <c r="I74" s="294">
        <f t="shared" si="17"/>
        <v>6</v>
      </c>
      <c r="J74" s="294">
        <f t="shared" si="17"/>
        <v>7</v>
      </c>
      <c r="K74" s="294">
        <f t="shared" si="17"/>
        <v>8</v>
      </c>
      <c r="L74" s="294">
        <f t="shared" si="17"/>
        <v>9</v>
      </c>
      <c r="M74" s="294">
        <f t="shared" si="17"/>
        <v>10</v>
      </c>
      <c r="N74" s="294">
        <f t="shared" si="17"/>
        <v>11</v>
      </c>
      <c r="O74" s="294">
        <f t="shared" si="17"/>
        <v>12</v>
      </c>
      <c r="P74" s="294">
        <f t="shared" si="17"/>
        <v>13</v>
      </c>
      <c r="Q74" s="294">
        <f t="shared" si="17"/>
        <v>14</v>
      </c>
      <c r="R74" s="294">
        <f t="shared" si="17"/>
        <v>15</v>
      </c>
      <c r="S74" s="294">
        <f t="shared" si="17"/>
        <v>16</v>
      </c>
      <c r="T74" s="294">
        <f t="shared" si="17"/>
        <v>17</v>
      </c>
      <c r="U74" s="294">
        <f t="shared" si="17"/>
        <v>18</v>
      </c>
      <c r="V74" s="294">
        <f t="shared" si="17"/>
        <v>19</v>
      </c>
      <c r="W74" s="294">
        <f t="shared" si="17"/>
        <v>20</v>
      </c>
      <c r="X74" s="294">
        <f t="shared" si="17"/>
        <v>21</v>
      </c>
      <c r="Y74" s="294">
        <f t="shared" si="17"/>
        <v>22</v>
      </c>
      <c r="Z74" s="294">
        <f t="shared" si="17"/>
        <v>23</v>
      </c>
      <c r="AA74" s="294">
        <f t="shared" si="17"/>
        <v>24</v>
      </c>
      <c r="AB74" s="294">
        <f t="shared" si="17"/>
        <v>25</v>
      </c>
      <c r="AC74" s="294">
        <f t="shared" si="17"/>
        <v>26</v>
      </c>
      <c r="AD74" s="294">
        <f t="shared" si="17"/>
        <v>27</v>
      </c>
      <c r="AE74" s="294">
        <f t="shared" si="17"/>
        <v>28</v>
      </c>
      <c r="AF74" s="294">
        <f t="shared" si="17"/>
        <v>29</v>
      </c>
      <c r="AG74" s="294">
        <f t="shared" si="17"/>
        <v>30</v>
      </c>
      <c r="BH74" s="295"/>
      <c r="BI74" s="295"/>
      <c r="BL74" s="295"/>
      <c r="BM74" s="295"/>
      <c r="BN74" s="295"/>
      <c r="BO74" s="295"/>
      <c r="BP74" s="295"/>
      <c r="BQ74" s="295"/>
      <c r="BR74" s="295"/>
      <c r="BS74" s="295"/>
      <c r="BT74" s="295"/>
      <c r="BU74" s="295"/>
      <c r="BV74" s="295"/>
      <c r="BW74" s="295"/>
      <c r="BX74" s="242"/>
      <c r="BY74" s="242"/>
      <c r="BZ74" s="242"/>
      <c r="CA74" s="242"/>
      <c r="CB74" s="242"/>
      <c r="CC74" s="242"/>
      <c r="CD74" s="242"/>
    </row>
    <row r="75" spans="1:82" s="1" customFormat="1">
      <c r="C75" s="48" t="s">
        <v>57</v>
      </c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296"/>
      <c r="S75" s="296"/>
      <c r="T75" s="296"/>
      <c r="U75" s="296"/>
      <c r="V75" s="296"/>
      <c r="W75" s="296"/>
      <c r="X75" s="296"/>
      <c r="Y75" s="296"/>
      <c r="Z75" s="296"/>
      <c r="AA75" s="296"/>
      <c r="AB75" s="296"/>
      <c r="AC75" s="296"/>
      <c r="AD75" s="296"/>
      <c r="AE75" s="296"/>
      <c r="AF75" s="296"/>
      <c r="AG75" s="296"/>
      <c r="BH75" s="295"/>
      <c r="BI75" s="295"/>
      <c r="BL75" s="295"/>
      <c r="BM75" s="295"/>
      <c r="BN75" s="295"/>
      <c r="BO75" s="295"/>
      <c r="BP75" s="295"/>
      <c r="BQ75" s="295"/>
      <c r="BR75" s="295"/>
      <c r="BS75" s="295"/>
      <c r="BT75" s="295"/>
      <c r="BU75" s="295"/>
      <c r="BV75" s="295"/>
      <c r="BW75" s="295"/>
      <c r="BX75" s="295"/>
    </row>
    <row r="76" spans="1:82" s="1" customFormat="1" ht="12">
      <c r="C76" s="297" t="s">
        <v>58</v>
      </c>
      <c r="D76" s="298">
        <f>'MK Shocks'!C6</f>
        <v>1.6954377614895359E-3</v>
      </c>
      <c r="E76" s="298">
        <f>'MK Shocks'!D6</f>
        <v>3.2936617045445445E-3</v>
      </c>
      <c r="F76" s="298">
        <f>'MK Shocks'!E6</f>
        <v>5.3406361830767883E-3</v>
      </c>
      <c r="G76" s="298">
        <f>'MK Shocks'!F6</f>
        <v>8.3673862081109392E-3</v>
      </c>
      <c r="H76" s="298">
        <f>'MK Shocks'!G6</f>
        <v>1.1553062060710337E-2</v>
      </c>
      <c r="I76" s="298">
        <f>'MK Shocks'!H6</f>
        <v>1.3829830210772836E-2</v>
      </c>
      <c r="J76" s="298">
        <f>'MK Shocks'!I6</f>
        <v>1.6471855185909979E-2</v>
      </c>
      <c r="K76" s="298">
        <f>'MK Shocks'!J6</f>
        <v>1.9135197651663403E-2</v>
      </c>
      <c r="L76" s="298">
        <f>'MK Shocks'!K6</f>
        <v>2.1754867992766731E-2</v>
      </c>
      <c r="M76" s="298">
        <f>'MK Shocks'!L6</f>
        <v>2.3779577358824574E-2</v>
      </c>
      <c r="N76" s="298">
        <f>'MK Shocks'!M6</f>
        <v>2.5095142945654098E-2</v>
      </c>
      <c r="O76" s="298">
        <f>'MK Shocks'!N6</f>
        <v>2.6407114090989559E-2</v>
      </c>
      <c r="P76" s="298">
        <f>'MK Shocks'!O6</f>
        <v>2.7719085236325013E-2</v>
      </c>
      <c r="Q76" s="298">
        <f>'MK Shocks'!P6</f>
        <v>2.9011380495581558E-2</v>
      </c>
      <c r="R76" s="298">
        <f>'MK Shocks'!Q6</f>
        <v>2.9469622722652279E-2</v>
      </c>
      <c r="S76" s="298">
        <f>'MK Shocks'!R6</f>
        <v>2.9884739229024942E-2</v>
      </c>
      <c r="T76" s="298">
        <f>'MK Shocks'!S6</f>
        <v>3.0299855735397611E-2</v>
      </c>
      <c r="U76" s="298">
        <f>'MK Shocks'!T6</f>
        <v>3.0714972241770274E-2</v>
      </c>
      <c r="V76" s="298">
        <f>'MK Shocks'!U6</f>
        <v>3.1130577038424343E-2</v>
      </c>
      <c r="W76" s="298">
        <f>'MK Shocks'!V6</f>
        <v>3.1502228597509285E-2</v>
      </c>
      <c r="X76" s="298">
        <f>'MK Shocks'!W6</f>
        <v>3.1502228597509285E-2</v>
      </c>
      <c r="Y76" s="298">
        <f>'MK Shocks'!X6</f>
        <v>3.1502228597509285E-2</v>
      </c>
      <c r="Z76" s="298">
        <f>'MK Shocks'!Y6</f>
        <v>3.1502228597509285E-2</v>
      </c>
      <c r="AA76" s="298">
        <f>'MK Shocks'!Z6</f>
        <v>3.1502228597509285E-2</v>
      </c>
      <c r="AB76" s="298">
        <f>'MK Shocks'!AA6</f>
        <v>3.1502228597509285E-2</v>
      </c>
      <c r="AC76" s="298">
        <f>'MK Shocks'!AB6</f>
        <v>3.1502228597509285E-2</v>
      </c>
      <c r="AD76" s="298">
        <f>'MK Shocks'!AC6</f>
        <v>3.1502228597509285E-2</v>
      </c>
      <c r="AE76" s="298">
        <f>'MK Shocks'!AD6</f>
        <v>3.1502228597509285E-2</v>
      </c>
      <c r="AF76" s="298">
        <f>'MK Shocks'!AE6</f>
        <v>3.1502228597509285E-2</v>
      </c>
      <c r="AG76" s="298">
        <f>'MK Shocks'!AF6</f>
        <v>3.1502228597509285E-2</v>
      </c>
      <c r="BH76" s="295"/>
      <c r="BI76" s="295"/>
      <c r="BL76" s="295"/>
      <c r="BM76" s="295"/>
      <c r="BN76" s="295"/>
      <c r="BO76" s="295"/>
      <c r="BP76" s="295"/>
      <c r="BQ76" s="295"/>
      <c r="BR76" s="295"/>
      <c r="BS76" s="295"/>
      <c r="BT76" s="295"/>
      <c r="BU76" s="295"/>
      <c r="BV76" s="295"/>
      <c r="BW76" s="295"/>
      <c r="BX76" s="295"/>
    </row>
    <row r="77" spans="1:82" s="1" customFormat="1" ht="12">
      <c r="C77" s="297" t="s">
        <v>6</v>
      </c>
      <c r="D77" s="298">
        <f>'MK Shocks'!C7</f>
        <v>2.4850000000000011E-3</v>
      </c>
      <c r="E77" s="298">
        <f>'MK Shocks'!D7</f>
        <v>2.4850000000000011E-3</v>
      </c>
      <c r="F77" s="298">
        <f>'MK Shocks'!E7</f>
        <v>3.314329299705078E-3</v>
      </c>
      <c r="G77" s="298">
        <f>'MK Shocks'!F7</f>
        <v>5.4677850237844564E-3</v>
      </c>
      <c r="H77" s="298">
        <f>'MK Shocks'!G7</f>
        <v>7.1476440922990381E-3</v>
      </c>
      <c r="I77" s="298">
        <f>'MK Shocks'!H7</f>
        <v>8.6248589394796252E-3</v>
      </c>
      <c r="J77" s="298">
        <f>'MK Shocks'!I7</f>
        <v>9.6070719793401316E-3</v>
      </c>
      <c r="K77" s="298">
        <f>'MK Shocks'!J7</f>
        <v>1.0370238582201118E-2</v>
      </c>
      <c r="L77" s="298">
        <f>'MK Shocks'!K7</f>
        <v>1.116066860470262E-2</v>
      </c>
      <c r="M77" s="298">
        <f>'MK Shocks'!L7</f>
        <v>1.0859560917124644E-2</v>
      </c>
      <c r="N77" s="298">
        <f>'MK Shocks'!M7</f>
        <v>1.0489867216596151E-2</v>
      </c>
      <c r="O77" s="298">
        <f>'MK Shocks'!N7</f>
        <v>1.047450350913455E-2</v>
      </c>
      <c r="P77" s="298">
        <f>'MK Shocks'!O7</f>
        <v>1.0664682645472559E-2</v>
      </c>
      <c r="Q77" s="298">
        <f>'MK Shocks'!P7</f>
        <v>1.0945092218092069E-2</v>
      </c>
      <c r="R77" s="298">
        <f>'MK Shocks'!Q7</f>
        <v>1.1226064072705932E-2</v>
      </c>
      <c r="S77" s="298">
        <f>'MK Shocks'!R7</f>
        <v>1.1437134585420082E-2</v>
      </c>
      <c r="T77" s="298">
        <f>'MK Shocks'!S7</f>
        <v>1.1584775528388561E-2</v>
      </c>
      <c r="U77" s="298">
        <f>'MK Shocks'!T7</f>
        <v>1.169465413775489E-2</v>
      </c>
      <c r="V77" s="298">
        <f>'MK Shocks'!U7</f>
        <v>1.1792405867425311E-2</v>
      </c>
      <c r="W77" s="298">
        <f>'MK Shocks'!V7</f>
        <v>1.1903652317571893E-2</v>
      </c>
      <c r="X77" s="298">
        <f>'MK Shocks'!W7</f>
        <v>1.2048646679297281E-2</v>
      </c>
      <c r="Y77" s="298">
        <f>'MK Shocks'!X7</f>
        <v>1.2226175186328236E-2</v>
      </c>
      <c r="Z77" s="298">
        <f>'MK Shocks'!Y7</f>
        <v>1.2429658747389528E-2</v>
      </c>
      <c r="AA77" s="298">
        <f>'MK Shocks'!Z7</f>
        <v>1.2652521438770582E-2</v>
      </c>
      <c r="AB77" s="298">
        <f>'MK Shocks'!AA7</f>
        <v>1.2888191446642827E-2</v>
      </c>
      <c r="AC77" s="298">
        <f>'MK Shocks'!AB7</f>
        <v>1.3129952500847218E-2</v>
      </c>
      <c r="AD77" s="298">
        <f>'MK Shocks'!AC7</f>
        <v>1.3370496876369625E-2</v>
      </c>
      <c r="AE77" s="298">
        <f>'MK Shocks'!AD7</f>
        <v>1.360237332047156E-2</v>
      </c>
      <c r="AF77" s="298">
        <f>'MK Shocks'!AE7</f>
        <v>1.3818135799989952E-2</v>
      </c>
      <c r="AG77" s="298">
        <f>'MK Shocks'!AF7</f>
        <v>1.4010342568179845E-2</v>
      </c>
      <c r="BH77" s="295"/>
      <c r="BI77" s="295"/>
      <c r="BL77" s="295"/>
      <c r="BM77" s="295"/>
      <c r="BN77" s="295"/>
      <c r="BO77" s="295"/>
      <c r="BP77" s="295"/>
      <c r="BQ77" s="295"/>
      <c r="BR77" s="295"/>
      <c r="BS77" s="295"/>
      <c r="BT77" s="295"/>
      <c r="BU77" s="295"/>
      <c r="BV77" s="295"/>
      <c r="BW77" s="295"/>
      <c r="BX77" s="295"/>
    </row>
    <row r="78" spans="1:82" s="1" customFormat="1" ht="12">
      <c r="C78" s="293" t="s">
        <v>59</v>
      </c>
      <c r="D78" s="299">
        <f>'MK Shocks'!C8</f>
        <v>4.1804377614895367E-3</v>
      </c>
      <c r="E78" s="299">
        <f>'MK Shocks'!D8</f>
        <v>5.7786617045445451E-3</v>
      </c>
      <c r="F78" s="299">
        <f>'MK Shocks'!E8</f>
        <v>8.6549654827818671E-3</v>
      </c>
      <c r="G78" s="299">
        <f>'MK Shocks'!F8</f>
        <v>1.3835171231895396E-2</v>
      </c>
      <c r="H78" s="299">
        <f>'MK Shocks'!G8</f>
        <v>1.8700706153009374E-2</v>
      </c>
      <c r="I78" s="299">
        <f>'MK Shocks'!H8</f>
        <v>2.2454689150252463E-2</v>
      </c>
      <c r="J78" s="299">
        <f>'MK Shocks'!I8</f>
        <v>2.607892716525011E-2</v>
      </c>
      <c r="K78" s="299">
        <f>'MK Shocks'!J8</f>
        <v>2.9505436233864521E-2</v>
      </c>
      <c r="L78" s="299">
        <f>'MK Shocks'!K8</f>
        <v>3.2915536597469347E-2</v>
      </c>
      <c r="M78" s="299">
        <f>'MK Shocks'!L8</f>
        <v>3.4639138275949222E-2</v>
      </c>
      <c r="N78" s="299">
        <f>'MK Shocks'!M8</f>
        <v>3.5585010162250248E-2</v>
      </c>
      <c r="O78" s="299">
        <f>'MK Shocks'!N8</f>
        <v>3.6881617600124109E-2</v>
      </c>
      <c r="P78" s="299">
        <f>'MK Shocks'!O8</f>
        <v>3.8383767881797572E-2</v>
      </c>
      <c r="Q78" s="299">
        <f>'MK Shocks'!P8</f>
        <v>3.9956472713673627E-2</v>
      </c>
      <c r="R78" s="299">
        <f>'MK Shocks'!Q8</f>
        <v>4.0695686795358212E-2</v>
      </c>
      <c r="S78" s="299">
        <f>'MK Shocks'!R8</f>
        <v>4.132187381444502E-2</v>
      </c>
      <c r="T78" s="299">
        <f>'MK Shocks'!S8</f>
        <v>4.1884631263786172E-2</v>
      </c>
      <c r="U78" s="299">
        <f>'MK Shocks'!T8</f>
        <v>4.2409626379525167E-2</v>
      </c>
      <c r="V78" s="299">
        <f>'MK Shocks'!U8</f>
        <v>4.2922982905849658E-2</v>
      </c>
      <c r="W78" s="299">
        <f>'MK Shocks'!V8</f>
        <v>4.3405880915081178E-2</v>
      </c>
      <c r="X78" s="299">
        <f>'MK Shocks'!W8</f>
        <v>4.3550875276806567E-2</v>
      </c>
      <c r="Y78" s="299">
        <f>'MK Shocks'!X8</f>
        <v>4.3728403783837522E-2</v>
      </c>
      <c r="Z78" s="299">
        <f>'MK Shocks'!Y8</f>
        <v>4.3931887344898814E-2</v>
      </c>
      <c r="AA78" s="299">
        <f>'MK Shocks'!Z8</f>
        <v>4.4154750036279868E-2</v>
      </c>
      <c r="AB78" s="299">
        <f>'MK Shocks'!AA8</f>
        <v>4.4390420044152112E-2</v>
      </c>
      <c r="AC78" s="299">
        <f>'MK Shocks'!AB8</f>
        <v>4.4632181098356503E-2</v>
      </c>
      <c r="AD78" s="299">
        <f>'MK Shocks'!AC8</f>
        <v>4.4872725473878911E-2</v>
      </c>
      <c r="AE78" s="299">
        <f>'MK Shocks'!AD8</f>
        <v>4.5104601917980845E-2</v>
      </c>
      <c r="AF78" s="299">
        <f>'MK Shocks'!AE8</f>
        <v>4.5320364397499237E-2</v>
      </c>
      <c r="AG78" s="299">
        <f>'MK Shocks'!AF8</f>
        <v>4.5512571165689131E-2</v>
      </c>
      <c r="BH78" s="295"/>
      <c r="BI78" s="295"/>
      <c r="BL78" s="295"/>
      <c r="BM78" s="295"/>
      <c r="BN78" s="295"/>
      <c r="BO78" s="295"/>
      <c r="BP78" s="295"/>
      <c r="BQ78" s="295"/>
      <c r="BR78" s="295"/>
      <c r="BS78" s="295"/>
      <c r="BT78" s="295"/>
      <c r="BU78" s="295"/>
      <c r="BV78" s="295"/>
      <c r="BW78" s="295"/>
      <c r="BX78" s="295"/>
    </row>
    <row r="79" spans="1:82" s="1" customFormat="1">
      <c r="C79" s="48" t="s">
        <v>60</v>
      </c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296"/>
      <c r="S79" s="296"/>
      <c r="T79" s="296"/>
      <c r="U79" s="296"/>
      <c r="V79" s="296"/>
      <c r="W79" s="296"/>
      <c r="X79" s="296"/>
      <c r="Y79" s="296"/>
      <c r="Z79" s="296"/>
      <c r="AA79" s="296"/>
      <c r="AB79" s="296"/>
      <c r="AC79" s="296"/>
      <c r="AD79" s="296"/>
      <c r="AE79" s="296"/>
      <c r="AF79" s="296"/>
      <c r="AG79" s="296"/>
      <c r="BH79" s="295"/>
      <c r="BI79" s="295"/>
      <c r="BL79" s="295"/>
      <c r="BM79" s="295"/>
      <c r="BN79" s="295"/>
      <c r="BO79" s="295"/>
      <c r="BP79" s="295"/>
      <c r="BQ79" s="295"/>
      <c r="BR79" s="295"/>
      <c r="BS79" s="295"/>
      <c r="BT79" s="295"/>
      <c r="BU79" s="295"/>
      <c r="BV79" s="295"/>
      <c r="BW79" s="295"/>
      <c r="BX79" s="295"/>
    </row>
    <row r="80" spans="1:82" s="1" customFormat="1" ht="12">
      <c r="C80" s="297" t="s">
        <v>65</v>
      </c>
      <c r="D80" s="298">
        <f>'MK Shocks'!C11</f>
        <v>1.4180437761489537E-2</v>
      </c>
      <c r="E80" s="298">
        <f>'MK Shocks'!D11</f>
        <v>1.5778661704544547E-2</v>
      </c>
      <c r="F80" s="298">
        <f>'MK Shocks'!E11</f>
        <v>1.8654965482781866E-2</v>
      </c>
      <c r="G80" s="298">
        <f>'MK Shocks'!F11</f>
        <v>2.3835171231895394E-2</v>
      </c>
      <c r="H80" s="298">
        <f>'MK Shocks'!G11</f>
        <v>2.8700706153009375E-2</v>
      </c>
      <c r="I80" s="298">
        <f>'MK Shocks'!H11</f>
        <v>3.2454689150252458E-2</v>
      </c>
      <c r="J80" s="298">
        <f>'MK Shocks'!I11</f>
        <v>3.6078927165250109E-2</v>
      </c>
      <c r="K80" s="298">
        <f>'MK Shocks'!J11</f>
        <v>3.9505436233864523E-2</v>
      </c>
      <c r="L80" s="298">
        <f>'MK Shocks'!K11</f>
        <v>4.2915536597469349E-2</v>
      </c>
      <c r="M80" s="298">
        <f>'MK Shocks'!L11</f>
        <v>4.4639138275949217E-2</v>
      </c>
      <c r="N80" s="298">
        <f>'MK Shocks'!M11</f>
        <v>4.558501016225025E-2</v>
      </c>
      <c r="O80" s="298">
        <f>'MK Shocks'!N11</f>
        <v>4.6881617600124111E-2</v>
      </c>
      <c r="P80" s="298">
        <f>'MK Shocks'!O11</f>
        <v>4.8383767881797574E-2</v>
      </c>
      <c r="Q80" s="298">
        <f>'MK Shocks'!P11</f>
        <v>4.9956472713673629E-2</v>
      </c>
      <c r="R80" s="298">
        <f>'MK Shocks'!Q11</f>
        <v>5.0695686795358214E-2</v>
      </c>
      <c r="S80" s="298">
        <f>'MK Shocks'!R11</f>
        <v>5.1321873814445022E-2</v>
      </c>
      <c r="T80" s="298">
        <f>'MK Shocks'!S11</f>
        <v>5.1884631263786174E-2</v>
      </c>
      <c r="U80" s="298">
        <f>'MK Shocks'!T11</f>
        <v>5.2409626379525162E-2</v>
      </c>
      <c r="V80" s="298">
        <f>'MK Shocks'!U11</f>
        <v>5.2922982905849653E-2</v>
      </c>
      <c r="W80" s="298">
        <f>'MK Shocks'!V11</f>
        <v>5.340588091508118E-2</v>
      </c>
      <c r="X80" s="298">
        <f>'MK Shocks'!W11</f>
        <v>5.3550875276806569E-2</v>
      </c>
      <c r="Y80" s="298">
        <f>'MK Shocks'!X11</f>
        <v>5.3728403783837524E-2</v>
      </c>
      <c r="Z80" s="298">
        <f>'MK Shocks'!Y11</f>
        <v>5.3931887344898816E-2</v>
      </c>
      <c r="AA80" s="298">
        <f>'MK Shocks'!Z11</f>
        <v>5.4154750036279869E-2</v>
      </c>
      <c r="AB80" s="298">
        <f>'MK Shocks'!AA11</f>
        <v>5.4390420044152114E-2</v>
      </c>
      <c r="AC80" s="298">
        <f>'MK Shocks'!AB11</f>
        <v>5.4632181098356505E-2</v>
      </c>
      <c r="AD80" s="298">
        <f>'MK Shocks'!AC11</f>
        <v>5.4872725473878912E-2</v>
      </c>
      <c r="AE80" s="298">
        <f>'MK Shocks'!AD11</f>
        <v>5.5104601917980847E-2</v>
      </c>
      <c r="AF80" s="298">
        <f>'MK Shocks'!AE11</f>
        <v>5.5320364397499239E-2</v>
      </c>
      <c r="AG80" s="298">
        <f>'MK Shocks'!AF11</f>
        <v>5.5512571165689133E-2</v>
      </c>
      <c r="BH80" s="295"/>
      <c r="BI80" s="295"/>
      <c r="BL80" s="295"/>
      <c r="BM80" s="295"/>
      <c r="BN80" s="295"/>
      <c r="BO80" s="295"/>
      <c r="BP80" s="295"/>
      <c r="BQ80" s="295"/>
      <c r="BR80" s="295"/>
      <c r="BS80" s="295"/>
      <c r="BT80" s="295"/>
      <c r="BU80" s="295"/>
      <c r="BV80" s="295"/>
      <c r="BW80" s="295"/>
      <c r="BX80" s="295"/>
    </row>
    <row r="81" spans="2:82" s="1" customFormat="1" ht="12">
      <c r="C81" s="297" t="s">
        <v>66</v>
      </c>
      <c r="D81" s="298">
        <f>'MK Shocks'!C12</f>
        <v>0</v>
      </c>
      <c r="E81" s="298">
        <f>'MK Shocks'!D12</f>
        <v>0</v>
      </c>
      <c r="F81" s="298">
        <f>'MK Shocks'!E12</f>
        <v>0</v>
      </c>
      <c r="G81" s="298">
        <f>'MK Shocks'!F12</f>
        <v>3.8351712318953953E-3</v>
      </c>
      <c r="H81" s="298">
        <f>'MK Shocks'!G12</f>
        <v>8.700706153009375E-3</v>
      </c>
      <c r="I81" s="298">
        <f>'MK Shocks'!H12</f>
        <v>1.2454689150252461E-2</v>
      </c>
      <c r="J81" s="298">
        <f>'MK Shocks'!I12</f>
        <v>1.6078927165250112E-2</v>
      </c>
      <c r="K81" s="298">
        <f>'MK Shocks'!J12</f>
        <v>1.9505436233864519E-2</v>
      </c>
      <c r="L81" s="298">
        <f>'MK Shocks'!K12</f>
        <v>2.2915536597469352E-2</v>
      </c>
      <c r="M81" s="298">
        <f>'MK Shocks'!L12</f>
        <v>2.463913827594922E-2</v>
      </c>
      <c r="N81" s="298">
        <f>'MK Shocks'!M12</f>
        <v>2.5585010162250246E-2</v>
      </c>
      <c r="O81" s="298">
        <f>'MK Shocks'!N12</f>
        <v>2.6881617600124107E-2</v>
      </c>
      <c r="P81" s="298">
        <f>'MK Shocks'!O12</f>
        <v>2.838376788179757E-2</v>
      </c>
      <c r="Q81" s="298">
        <f>'MK Shocks'!P12</f>
        <v>2.9956472713673625E-2</v>
      </c>
      <c r="R81" s="298">
        <f>'MK Shocks'!Q12</f>
        <v>3.069568679535821E-2</v>
      </c>
      <c r="S81" s="298">
        <f>'MK Shocks'!R12</f>
        <v>3.1321873814445025E-2</v>
      </c>
      <c r="T81" s="298">
        <f>'MK Shocks'!S12</f>
        <v>3.188463126378617E-2</v>
      </c>
      <c r="U81" s="298">
        <f>'MK Shocks'!T12</f>
        <v>3.2409626379525165E-2</v>
      </c>
      <c r="V81" s="298">
        <f>'MK Shocks'!U12</f>
        <v>3.2922982905849656E-2</v>
      </c>
      <c r="W81" s="298">
        <f>'MK Shocks'!V12</f>
        <v>3.3405880915081176E-2</v>
      </c>
      <c r="X81" s="298">
        <f>'MK Shocks'!W12</f>
        <v>3.3550875276806565E-2</v>
      </c>
      <c r="Y81" s="298">
        <f>'MK Shocks'!X12</f>
        <v>3.372840378383752E-2</v>
      </c>
      <c r="Z81" s="298">
        <f>'MK Shocks'!Y12</f>
        <v>3.3931887344898812E-2</v>
      </c>
      <c r="AA81" s="298">
        <f>'MK Shocks'!Z12</f>
        <v>3.4154750036279866E-2</v>
      </c>
      <c r="AB81" s="298">
        <f>'MK Shocks'!AA12</f>
        <v>3.439042004415211E-2</v>
      </c>
      <c r="AC81" s="298">
        <f>'MK Shocks'!AB12</f>
        <v>3.4632181098356501E-2</v>
      </c>
      <c r="AD81" s="298">
        <f>'MK Shocks'!AC12</f>
        <v>3.4872725473878909E-2</v>
      </c>
      <c r="AE81" s="298">
        <f>'MK Shocks'!AD12</f>
        <v>3.5104601917980843E-2</v>
      </c>
      <c r="AF81" s="298">
        <f>'MK Shocks'!AE12</f>
        <v>3.5320364397499235E-2</v>
      </c>
      <c r="AG81" s="298">
        <f>'MK Shocks'!AF12</f>
        <v>3.5512571165689129E-2</v>
      </c>
      <c r="BH81" s="295"/>
      <c r="BI81" s="295"/>
      <c r="BL81" s="295"/>
      <c r="BM81" s="295"/>
      <c r="BN81" s="295"/>
      <c r="BO81" s="295"/>
      <c r="BP81" s="295"/>
      <c r="BQ81" s="295"/>
      <c r="BR81" s="295"/>
      <c r="BS81" s="295"/>
      <c r="BT81" s="295"/>
      <c r="BU81" s="295"/>
      <c r="BV81" s="295"/>
      <c r="BW81" s="295"/>
      <c r="BX81" s="295"/>
    </row>
    <row r="82" spans="2:82" s="1" customFormat="1">
      <c r="C82" s="48" t="s">
        <v>432</v>
      </c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296"/>
      <c r="S82" s="296"/>
      <c r="T82" s="296"/>
      <c r="U82" s="296"/>
      <c r="V82" s="296"/>
      <c r="W82" s="296"/>
      <c r="X82" s="296"/>
      <c r="Y82" s="296"/>
      <c r="Z82" s="296"/>
      <c r="AA82" s="296"/>
      <c r="AB82" s="296"/>
      <c r="AC82" s="296"/>
      <c r="AD82" s="296"/>
      <c r="AE82" s="296"/>
      <c r="AF82" s="296"/>
      <c r="AG82" s="296"/>
      <c r="BH82" s="295"/>
      <c r="BI82" s="295"/>
      <c r="BL82" s="295"/>
      <c r="BM82" s="295"/>
      <c r="BN82" s="295"/>
      <c r="BO82" s="295"/>
      <c r="BP82" s="295"/>
      <c r="BQ82" s="295"/>
      <c r="BR82" s="295"/>
      <c r="BS82" s="295"/>
      <c r="BT82" s="295"/>
      <c r="BU82" s="295"/>
      <c r="BV82" s="295"/>
      <c r="BW82" s="295"/>
      <c r="BX82" s="295"/>
    </row>
    <row r="83" spans="2:82" s="1" customFormat="1">
      <c r="C83" s="297" t="s">
        <v>65</v>
      </c>
      <c r="D83" s="300">
        <f>'MK Shocks'!C20</f>
        <v>0.7</v>
      </c>
      <c r="E83" s="300">
        <f>'MK Shocks'!D20</f>
        <v>0.7</v>
      </c>
      <c r="F83" s="300">
        <f>'MK Shocks'!E20</f>
        <v>0.64</v>
      </c>
      <c r="G83" s="300">
        <f>'MK Shocks'!F20</f>
        <v>0.59</v>
      </c>
      <c r="H83" s="300">
        <f>'MK Shocks'!G20</f>
        <v>0.55000000000000004</v>
      </c>
      <c r="I83" s="300">
        <f>'MK Shocks'!H20</f>
        <v>0.52</v>
      </c>
      <c r="J83" s="300">
        <f>'MK Shocks'!I20</f>
        <v>0.49</v>
      </c>
      <c r="K83" s="300">
        <f>'MK Shocks'!J20</f>
        <v>0.47</v>
      </c>
      <c r="L83" s="300">
        <f>'MK Shocks'!K20</f>
        <v>0.44</v>
      </c>
      <c r="M83" s="300">
        <f>'MK Shocks'!L20</f>
        <v>0.42</v>
      </c>
      <c r="N83" s="300">
        <f>'MK Shocks'!M20</f>
        <v>0.39</v>
      </c>
      <c r="O83" s="300">
        <f>'MK Shocks'!N20</f>
        <v>0.37</v>
      </c>
      <c r="P83" s="300">
        <f>'MK Shocks'!O20</f>
        <v>0.35</v>
      </c>
      <c r="Q83" s="300">
        <f>'MK Shocks'!P20</f>
        <v>0.34</v>
      </c>
      <c r="R83" s="300">
        <f>'MK Shocks'!Q20</f>
        <v>0.33</v>
      </c>
      <c r="S83" s="300">
        <f>'MK Shocks'!R20</f>
        <v>0.31</v>
      </c>
      <c r="T83" s="300">
        <f>'MK Shocks'!S20</f>
        <v>0.3</v>
      </c>
      <c r="U83" s="300">
        <f>'MK Shocks'!T20</f>
        <v>0.28999999999999998</v>
      </c>
      <c r="V83" s="300">
        <f>'MK Shocks'!U20</f>
        <v>0.27</v>
      </c>
      <c r="W83" s="300">
        <f>'MK Shocks'!V20</f>
        <v>0.26</v>
      </c>
      <c r="X83" s="300">
        <f>'MK Shocks'!W20</f>
        <v>0.26</v>
      </c>
      <c r="Y83" s="300">
        <f>'MK Shocks'!X20</f>
        <v>0.26</v>
      </c>
      <c r="Z83" s="300">
        <f>'MK Shocks'!Y20</f>
        <v>0.26</v>
      </c>
      <c r="AA83" s="300">
        <f>'MK Shocks'!Z20</f>
        <v>0.26</v>
      </c>
      <c r="AB83" s="300">
        <f>'MK Shocks'!AA20</f>
        <v>0.26</v>
      </c>
      <c r="AC83" s="300">
        <f>'MK Shocks'!AB20</f>
        <v>0.26</v>
      </c>
      <c r="AD83" s="300">
        <f>'MK Shocks'!AC20</f>
        <v>0.26</v>
      </c>
      <c r="AE83" s="300">
        <f>'MK Shocks'!AD20</f>
        <v>0.26</v>
      </c>
      <c r="AF83" s="300">
        <f>'MK Shocks'!AE20</f>
        <v>0.26</v>
      </c>
      <c r="AG83" s="300">
        <f>'MK Shocks'!AF20</f>
        <v>0.25</v>
      </c>
      <c r="BH83" s="295"/>
      <c r="BI83" s="295"/>
      <c r="BL83" s="295"/>
      <c r="BM83" s="295"/>
      <c r="BN83" s="295"/>
      <c r="BO83" s="295"/>
      <c r="BP83" s="295"/>
      <c r="BQ83" s="295"/>
      <c r="BR83" s="295"/>
      <c r="BS83" s="295"/>
      <c r="BT83" s="295"/>
      <c r="BU83" s="295"/>
      <c r="BV83" s="295"/>
      <c r="BW83" s="295"/>
      <c r="BX83" s="221"/>
      <c r="BY83" s="221"/>
      <c r="BZ83" s="221"/>
      <c r="CA83" s="221"/>
      <c r="CB83" s="221"/>
      <c r="CC83" s="221"/>
      <c r="CD83" s="221"/>
    </row>
    <row r="84" spans="2:82" s="1" customFormat="1">
      <c r="C84" s="297" t="s">
        <v>66</v>
      </c>
      <c r="D84" s="300">
        <f>'MK Shocks'!C21</f>
        <v>-0.75</v>
      </c>
      <c r="E84" s="300">
        <f>'MK Shocks'!D21</f>
        <v>-0.65</v>
      </c>
      <c r="F84" s="300">
        <f>'MK Shocks'!E21</f>
        <v>-0.56000000000000005</v>
      </c>
      <c r="G84" s="300">
        <f>'MK Shocks'!F21</f>
        <v>-0.5</v>
      </c>
      <c r="H84" s="300">
        <f>'MK Shocks'!G21</f>
        <v>-0.46</v>
      </c>
      <c r="I84" s="300">
        <f>'MK Shocks'!H21</f>
        <v>-0.42</v>
      </c>
      <c r="J84" s="300">
        <f>'MK Shocks'!I21</f>
        <v>-0.39</v>
      </c>
      <c r="K84" s="300">
        <f>'MK Shocks'!J21</f>
        <v>-0.36</v>
      </c>
      <c r="L84" s="300">
        <f>'MK Shocks'!K21</f>
        <v>-0.33</v>
      </c>
      <c r="M84" s="300">
        <f>'MK Shocks'!L21</f>
        <v>-0.31</v>
      </c>
      <c r="N84" s="300">
        <f>'MK Shocks'!M21</f>
        <v>-0.3</v>
      </c>
      <c r="O84" s="300">
        <f>'MK Shocks'!N21</f>
        <v>-0.28999999999999998</v>
      </c>
      <c r="P84" s="300">
        <f>'MK Shocks'!O21</f>
        <v>-0.28000000000000003</v>
      </c>
      <c r="Q84" s="300">
        <f>'MK Shocks'!P21</f>
        <v>-0.28000000000000003</v>
      </c>
      <c r="R84" s="300">
        <f>'MK Shocks'!Q21</f>
        <v>-0.27</v>
      </c>
      <c r="S84" s="300">
        <f>'MK Shocks'!R21</f>
        <v>-0.28000000000000003</v>
      </c>
      <c r="T84" s="300">
        <f>'MK Shocks'!S21</f>
        <v>-0.28000000000000003</v>
      </c>
      <c r="U84" s="300">
        <f>'MK Shocks'!T21</f>
        <v>-0.28000000000000003</v>
      </c>
      <c r="V84" s="300">
        <f>'MK Shocks'!U21</f>
        <v>-0.28999999999999998</v>
      </c>
      <c r="W84" s="300">
        <f>'MK Shocks'!V21</f>
        <v>-0.28999999999999998</v>
      </c>
      <c r="X84" s="300">
        <f>'MK Shocks'!W21</f>
        <v>-0.28999999999999998</v>
      </c>
      <c r="Y84" s="300">
        <f>'MK Shocks'!X21</f>
        <v>-0.3</v>
      </c>
      <c r="Z84" s="300">
        <f>'MK Shocks'!Y21</f>
        <v>-0.3</v>
      </c>
      <c r="AA84" s="300">
        <f>'MK Shocks'!Z21</f>
        <v>-0.3</v>
      </c>
      <c r="AB84" s="300">
        <f>'MK Shocks'!AA21</f>
        <v>-0.3</v>
      </c>
      <c r="AC84" s="300">
        <f>'MK Shocks'!AB21</f>
        <v>-0.3</v>
      </c>
      <c r="AD84" s="300">
        <f>'MK Shocks'!AC21</f>
        <v>-0.3</v>
      </c>
      <c r="AE84" s="300">
        <f>'MK Shocks'!AD21</f>
        <v>-0.3</v>
      </c>
      <c r="AF84" s="300">
        <f>'MK Shocks'!AE21</f>
        <v>-0.3</v>
      </c>
      <c r="AG84" s="300">
        <f>'MK Shocks'!AF21</f>
        <v>-0.3</v>
      </c>
      <c r="BH84" s="295"/>
      <c r="BI84" s="295"/>
      <c r="BL84" s="295"/>
      <c r="BM84" s="295"/>
      <c r="BN84" s="295"/>
      <c r="BO84" s="295"/>
      <c r="BP84" s="295"/>
      <c r="BQ84" s="295"/>
      <c r="BR84" s="295"/>
      <c r="BS84" s="295"/>
      <c r="BT84" s="295"/>
      <c r="BU84" s="295"/>
      <c r="BV84" s="295"/>
      <c r="BW84" s="295"/>
      <c r="BX84" s="221"/>
      <c r="BY84" s="221"/>
      <c r="BZ84" s="221"/>
      <c r="CA84" s="221"/>
      <c r="CB84" s="221"/>
      <c r="CC84" s="221"/>
      <c r="CD84" s="221"/>
    </row>
    <row r="85" spans="2:82">
      <c r="B85" s="243"/>
      <c r="AE85" s="221"/>
      <c r="AF85" s="221"/>
      <c r="BX85" s="221"/>
      <c r="BY85" s="221"/>
      <c r="BZ85" s="221"/>
      <c r="CA85" s="221"/>
      <c r="CB85" s="221"/>
    </row>
    <row r="86" spans="2:82">
      <c r="D86" s="301"/>
      <c r="H86" s="221"/>
      <c r="I86" s="221"/>
      <c r="J86" s="221"/>
      <c r="AE86" s="221"/>
      <c r="AF86" s="221"/>
      <c r="BX86" s="221"/>
      <c r="BY86" s="221"/>
      <c r="BZ86" s="221"/>
      <c r="CA86" s="221"/>
      <c r="CB86" s="221"/>
    </row>
    <row r="87" spans="2:82">
      <c r="D87" s="258"/>
      <c r="E87" s="258"/>
      <c r="F87" s="258"/>
      <c r="G87" s="258"/>
      <c r="AE87" s="221"/>
      <c r="AF87" s="221"/>
      <c r="BX87" s="221"/>
      <c r="BY87" s="221"/>
      <c r="BZ87" s="221"/>
      <c r="CA87" s="221"/>
      <c r="CB87" s="221"/>
    </row>
    <row r="88" spans="2:82" ht="15">
      <c r="C88" s="302"/>
      <c r="D88" s="303" t="s">
        <v>433</v>
      </c>
      <c r="E88" s="304" t="s">
        <v>433</v>
      </c>
      <c r="F88" s="303" t="s">
        <v>434</v>
      </c>
      <c r="G88" s="323" t="s">
        <v>435</v>
      </c>
      <c r="AD88" s="221"/>
      <c r="AE88" s="221"/>
      <c r="AF88" s="221"/>
      <c r="BG88" s="260"/>
      <c r="BI88" s="221"/>
      <c r="BK88" s="260"/>
      <c r="BW88" s="221"/>
      <c r="BX88" s="221"/>
      <c r="BY88" s="221"/>
      <c r="BZ88" s="221"/>
      <c r="CA88" s="221"/>
      <c r="CB88" s="221"/>
    </row>
    <row r="89" spans="2:82">
      <c r="C89" s="305" t="s">
        <v>436</v>
      </c>
      <c r="D89" s="786">
        <v>3</v>
      </c>
      <c r="E89" s="308"/>
      <c r="F89" s="308"/>
      <c r="G89" s="712"/>
      <c r="AD89" s="221"/>
      <c r="AE89" s="221"/>
      <c r="AF89" s="221"/>
      <c r="BG89" s="260"/>
      <c r="BI89" s="221"/>
      <c r="BK89" s="260"/>
      <c r="BW89" s="221"/>
      <c r="BX89" s="221"/>
      <c r="BY89" s="221"/>
      <c r="BZ89" s="221"/>
      <c r="CA89" s="221"/>
      <c r="CB89" s="221"/>
    </row>
    <row r="90" spans="2:82">
      <c r="C90" s="309" t="s">
        <v>437</v>
      </c>
      <c r="D90" s="787">
        <v>12</v>
      </c>
      <c r="E90" s="310"/>
      <c r="F90" s="310"/>
      <c r="G90" s="713"/>
      <c r="AD90" s="221"/>
      <c r="AE90" s="221"/>
      <c r="AF90" s="221"/>
      <c r="BG90" s="260"/>
      <c r="BI90" s="221"/>
      <c r="BK90" s="260"/>
      <c r="BW90" s="221"/>
      <c r="BX90" s="221"/>
      <c r="BY90" s="221"/>
      <c r="BZ90" s="221"/>
      <c r="CA90" s="221"/>
      <c r="CB90" s="221"/>
    </row>
    <row r="91" spans="2:82">
      <c r="C91" s="309" t="s">
        <v>438</v>
      </c>
      <c r="D91" s="311"/>
      <c r="E91" s="312">
        <f>H4</f>
        <v>0.35</v>
      </c>
      <c r="F91" s="313">
        <f>IF(AND(VLOOKUP($G$4,Shock_per_country,T1)&gt;0,VLOOKUP($G$4,Shock_per_country,S1)&gt;0),VLOOKUP($G$4,Shock_per_country,T1)/VLOOKUP($G$4,Shock_per_country,S1),"-")</f>
        <v>1.6393613706325758E-3</v>
      </c>
      <c r="G91" s="314">
        <f>IF(VLOOKUP($G$4,Shock_per_country,S1)&gt;0,0.0075%/VLOOKUP($G$4,Shock_per_country,S1),"-")</f>
        <v>1.0775862068965517E-3</v>
      </c>
      <c r="AD91" s="221"/>
      <c r="AE91" s="221"/>
      <c r="AF91" s="221"/>
      <c r="BG91" s="260"/>
      <c r="BI91" s="221"/>
      <c r="BK91" s="260"/>
      <c r="BW91" s="221"/>
      <c r="BX91" s="221"/>
      <c r="BY91" s="221"/>
      <c r="BZ91" s="221"/>
      <c r="CA91" s="221"/>
      <c r="CB91" s="221"/>
    </row>
    <row r="92" spans="2:82">
      <c r="C92" s="309" t="s">
        <v>439</v>
      </c>
      <c r="D92" s="311"/>
      <c r="E92" s="315">
        <f>I4</f>
        <v>0.25</v>
      </c>
      <c r="F92" s="788">
        <v>0</v>
      </c>
      <c r="G92" s="789">
        <v>0</v>
      </c>
      <c r="AD92" s="221"/>
      <c r="AE92" s="221"/>
      <c r="AF92" s="221"/>
      <c r="BG92" s="260"/>
      <c r="BI92" s="221"/>
      <c r="BK92" s="260"/>
      <c r="BW92" s="221"/>
      <c r="BX92" s="221"/>
      <c r="BY92" s="221"/>
      <c r="BZ92" s="221"/>
      <c r="CA92" s="221"/>
      <c r="CB92" s="221"/>
    </row>
    <row r="93" spans="2:82">
      <c r="C93" s="309" t="s">
        <v>313</v>
      </c>
      <c r="D93" s="311"/>
      <c r="E93" s="316">
        <f>J4</f>
        <v>0.2</v>
      </c>
      <c r="F93" s="317"/>
      <c r="G93" s="318"/>
      <c r="AD93" s="221"/>
      <c r="AE93" s="221"/>
      <c r="AF93" s="221"/>
      <c r="BG93" s="260"/>
      <c r="BI93" s="221"/>
      <c r="BK93" s="260"/>
      <c r="BW93" s="221"/>
      <c r="BX93" s="221"/>
      <c r="BY93" s="221"/>
      <c r="BZ93" s="221"/>
      <c r="CA93" s="221"/>
      <c r="CB93" s="221"/>
    </row>
    <row r="94" spans="2:82">
      <c r="C94" s="305" t="s">
        <v>440</v>
      </c>
      <c r="D94" s="319">
        <f ca="1">SUM(OFFSET(D97,$D$89,0):OFFSET(D97,$D$89+$D$90-1,0))/OFFSET(D97,$D$89,0)</f>
        <v>4.6564026163200012</v>
      </c>
      <c r="E94" s="320">
        <f ca="1">SUM(OFFSET(E97,$D$89,0):OFFSET(E97,$D$89+$D$90-1,0))/OFFSET(E97,$D$89,0)</f>
        <v>5.4786855811420256</v>
      </c>
      <c r="F94" s="321">
        <f ca="1">SUM(OFFSET(F97,$D$89,0):OFFSET(F97,$D$89+$D$90-1,0))/OFFSET(F97,$D$89,0)</f>
        <v>9</v>
      </c>
      <c r="G94" s="322">
        <f ca="1">SUM(OFFSET(G97,$D$89,0):OFFSET(G97,$D$89+$D$90-1,0))/OFFSET(G97,$D$89,0)</f>
        <v>12</v>
      </c>
      <c r="AD94" s="221"/>
      <c r="AE94" s="221"/>
      <c r="AF94" s="221"/>
      <c r="BG94" s="260"/>
      <c r="BI94" s="221"/>
      <c r="BK94" s="260"/>
      <c r="BW94" s="221"/>
      <c r="BX94" s="221"/>
      <c r="BY94" s="221"/>
      <c r="BZ94" s="221"/>
      <c r="CA94" s="221"/>
      <c r="CB94" s="221"/>
    </row>
    <row r="95" spans="2:82">
      <c r="C95" s="323" t="s">
        <v>441</v>
      </c>
      <c r="D95" s="781" t="s">
        <v>442</v>
      </c>
      <c r="E95" s="953" t="s">
        <v>443</v>
      </c>
      <c r="F95" s="954"/>
      <c r="G95" s="955"/>
      <c r="AD95" s="221"/>
      <c r="AE95" s="221"/>
      <c r="AF95" s="221"/>
      <c r="BG95" s="260"/>
      <c r="BI95" s="221"/>
      <c r="BK95" s="260"/>
      <c r="BW95" s="221"/>
      <c r="BX95" s="221"/>
      <c r="BY95" s="221"/>
      <c r="BZ95" s="221"/>
      <c r="CA95" s="221"/>
      <c r="CB95" s="221"/>
    </row>
    <row r="96" spans="2:82">
      <c r="C96" s="324">
        <f>Inputs!A83</f>
        <v>0</v>
      </c>
      <c r="D96" s="325">
        <f>Inputs!B83</f>
        <v>100</v>
      </c>
      <c r="E96" s="326">
        <f>D96</f>
        <v>100</v>
      </c>
      <c r="F96" s="306">
        <f>D96</f>
        <v>100</v>
      </c>
      <c r="G96" s="307">
        <f>D96</f>
        <v>100</v>
      </c>
      <c r="AD96" s="221"/>
      <c r="AE96" s="221"/>
      <c r="AF96" s="221"/>
      <c r="BG96" s="260"/>
      <c r="BI96" s="221"/>
      <c r="BK96" s="260"/>
      <c r="BX96" s="221"/>
      <c r="BY96" s="221"/>
      <c r="BZ96" s="221"/>
      <c r="CA96" s="221"/>
      <c r="CB96" s="221"/>
    </row>
    <row r="97" spans="3:80">
      <c r="C97" s="324">
        <f>Inputs!A84</f>
        <v>1</v>
      </c>
      <c r="D97" s="325">
        <f>Inputs!B84</f>
        <v>80</v>
      </c>
      <c r="E97" s="327">
        <f t="shared" ref="E97:E128" si="18">IF(C97&lt;=$D$89,D97,IF(AND(D96&gt;0,D97&gt;0),E96*(1-(1-D97/D96)*(1-E$93)),E96))</f>
        <v>80</v>
      </c>
      <c r="F97" s="782">
        <f>F96</f>
        <v>100</v>
      </c>
      <c r="G97" s="783">
        <f>G96</f>
        <v>100</v>
      </c>
      <c r="J97" s="221"/>
      <c r="AD97" s="221"/>
      <c r="AE97" s="221"/>
      <c r="AF97" s="221"/>
      <c r="BG97" s="260"/>
      <c r="BI97" s="221"/>
      <c r="BK97" s="260"/>
      <c r="BX97" s="221"/>
      <c r="BY97" s="221"/>
      <c r="BZ97" s="221"/>
      <c r="CA97" s="221"/>
      <c r="CB97" s="221"/>
    </row>
    <row r="98" spans="3:80">
      <c r="C98" s="324">
        <f>Inputs!A85</f>
        <v>2</v>
      </c>
      <c r="D98" s="325">
        <f>Inputs!B85</f>
        <v>64</v>
      </c>
      <c r="E98" s="327">
        <f t="shared" si="18"/>
        <v>64</v>
      </c>
      <c r="F98" s="782">
        <f t="shared" ref="F98:G110" si="19">F97</f>
        <v>100</v>
      </c>
      <c r="G98" s="783">
        <f t="shared" si="19"/>
        <v>100</v>
      </c>
      <c r="AD98" s="221"/>
      <c r="AE98" s="221"/>
      <c r="AF98" s="221"/>
      <c r="BG98" s="260"/>
      <c r="BI98" s="221"/>
      <c r="BK98" s="260"/>
      <c r="BX98" s="221"/>
      <c r="BY98" s="221"/>
      <c r="BZ98" s="221"/>
      <c r="CA98" s="221"/>
      <c r="CB98" s="221"/>
    </row>
    <row r="99" spans="3:80">
      <c r="C99" s="324">
        <f>Inputs!A86</f>
        <v>3</v>
      </c>
      <c r="D99" s="325">
        <f>Inputs!B86</f>
        <v>51.2</v>
      </c>
      <c r="E99" s="327">
        <f t="shared" si="18"/>
        <v>51.2</v>
      </c>
      <c r="F99" s="782">
        <f t="shared" si="19"/>
        <v>100</v>
      </c>
      <c r="G99" s="783">
        <f t="shared" si="19"/>
        <v>100</v>
      </c>
      <c r="AD99" s="221"/>
      <c r="AE99" s="221"/>
      <c r="AF99" s="221"/>
      <c r="BG99" s="260"/>
      <c r="BI99" s="221"/>
      <c r="BK99" s="260"/>
      <c r="BX99" s="221"/>
      <c r="BY99" s="221"/>
      <c r="BZ99" s="221"/>
      <c r="CA99" s="221"/>
      <c r="CB99" s="221"/>
    </row>
    <row r="100" spans="3:80">
      <c r="C100" s="324">
        <f>Inputs!A87</f>
        <v>4</v>
      </c>
      <c r="D100" s="325">
        <f>Inputs!B87</f>
        <v>40.960000000000008</v>
      </c>
      <c r="E100" s="327">
        <f t="shared" si="18"/>
        <v>43.00800000000001</v>
      </c>
      <c r="F100" s="782">
        <f t="shared" si="19"/>
        <v>100</v>
      </c>
      <c r="G100" s="783">
        <f t="shared" si="19"/>
        <v>100</v>
      </c>
      <c r="AD100" s="221"/>
      <c r="AE100" s="221"/>
      <c r="AF100" s="221"/>
      <c r="BG100" s="260"/>
      <c r="BI100" s="221"/>
      <c r="BK100" s="260"/>
      <c r="BX100" s="221"/>
      <c r="BY100" s="221"/>
      <c r="BZ100" s="221"/>
      <c r="CA100" s="221"/>
      <c r="CB100" s="221"/>
    </row>
    <row r="101" spans="3:80">
      <c r="C101" s="324">
        <f>Inputs!A88</f>
        <v>5</v>
      </c>
      <c r="D101" s="325">
        <f>Inputs!B88</f>
        <v>32.768000000000008</v>
      </c>
      <c r="E101" s="327">
        <f t="shared" si="18"/>
        <v>36.126720000000013</v>
      </c>
      <c r="F101" s="782">
        <f t="shared" si="19"/>
        <v>100</v>
      </c>
      <c r="G101" s="783">
        <f t="shared" si="19"/>
        <v>100</v>
      </c>
      <c r="AD101" s="221"/>
      <c r="AE101" s="221"/>
      <c r="AF101" s="221"/>
      <c r="BG101" s="260"/>
      <c r="BI101" s="221"/>
      <c r="BK101" s="260"/>
      <c r="BX101" s="221"/>
      <c r="BY101" s="221"/>
      <c r="BZ101" s="221"/>
      <c r="CA101" s="221"/>
      <c r="CB101" s="221"/>
    </row>
    <row r="102" spans="3:80">
      <c r="C102" s="324">
        <f>Inputs!A89</f>
        <v>6</v>
      </c>
      <c r="D102" s="325">
        <f>Inputs!B89</f>
        <v>26.214400000000008</v>
      </c>
      <c r="E102" s="327">
        <f t="shared" si="18"/>
        <v>30.346444800000015</v>
      </c>
      <c r="F102" s="782">
        <f t="shared" si="19"/>
        <v>100</v>
      </c>
      <c r="G102" s="783">
        <f t="shared" si="19"/>
        <v>100</v>
      </c>
      <c r="AD102" s="221"/>
      <c r="AE102" s="221"/>
      <c r="AF102" s="221"/>
      <c r="BG102" s="260"/>
      <c r="BI102" s="221"/>
      <c r="BK102" s="260"/>
      <c r="BX102" s="221"/>
      <c r="BY102" s="221"/>
      <c r="BZ102" s="221"/>
      <c r="CA102" s="221"/>
      <c r="CB102" s="221"/>
    </row>
    <row r="103" spans="3:80">
      <c r="C103" s="324">
        <f>Inputs!A90</f>
        <v>7</v>
      </c>
      <c r="D103" s="325">
        <f>Inputs!B90</f>
        <v>20.971520000000009</v>
      </c>
      <c r="E103" s="327">
        <f t="shared" si="18"/>
        <v>25.491013632000016</v>
      </c>
      <c r="F103" s="782">
        <f t="shared" si="19"/>
        <v>100</v>
      </c>
      <c r="G103" s="783">
        <f t="shared" si="19"/>
        <v>100</v>
      </c>
      <c r="AD103" s="221"/>
      <c r="AE103" s="221"/>
      <c r="AF103" s="221"/>
      <c r="BG103" s="260"/>
      <c r="BI103" s="221"/>
      <c r="BK103" s="260"/>
      <c r="BX103" s="221"/>
      <c r="BY103" s="221"/>
      <c r="BZ103" s="221"/>
      <c r="CA103" s="221"/>
      <c r="CB103" s="221"/>
    </row>
    <row r="104" spans="3:80">
      <c r="C104" s="324">
        <f>Inputs!A91</f>
        <v>8</v>
      </c>
      <c r="D104" s="325">
        <f>Inputs!B91</f>
        <v>16.777216000000006</v>
      </c>
      <c r="E104" s="327">
        <f t="shared" si="18"/>
        <v>21.412451450880013</v>
      </c>
      <c r="F104" s="782">
        <f t="shared" si="19"/>
        <v>100</v>
      </c>
      <c r="G104" s="783">
        <f t="shared" si="19"/>
        <v>100</v>
      </c>
      <c r="AD104" s="221"/>
      <c r="AE104" s="221"/>
      <c r="AF104" s="221"/>
      <c r="BG104" s="260"/>
      <c r="BI104" s="221"/>
      <c r="BK104" s="260"/>
      <c r="BX104" s="221"/>
      <c r="BY104" s="221"/>
      <c r="BZ104" s="221"/>
      <c r="CA104" s="221"/>
      <c r="CB104" s="221"/>
    </row>
    <row r="105" spans="3:80">
      <c r="C105" s="324">
        <f>Inputs!A92</f>
        <v>9</v>
      </c>
      <c r="D105" s="325">
        <f>Inputs!B92</f>
        <v>13.421772800000006</v>
      </c>
      <c r="E105" s="327">
        <f t="shared" si="18"/>
        <v>17.986459218739213</v>
      </c>
      <c r="F105" s="782">
        <f t="shared" si="19"/>
        <v>100</v>
      </c>
      <c r="G105" s="783">
        <f t="shared" si="19"/>
        <v>100</v>
      </c>
      <c r="AD105" s="221"/>
      <c r="AE105" s="221"/>
      <c r="AF105" s="221"/>
      <c r="BG105" s="260"/>
      <c r="BI105" s="221"/>
      <c r="BK105" s="260"/>
      <c r="BX105" s="221"/>
      <c r="BY105" s="221"/>
      <c r="BZ105" s="221"/>
      <c r="CA105" s="221"/>
      <c r="CB105" s="221"/>
    </row>
    <row r="106" spans="3:80">
      <c r="C106" s="324">
        <f>Inputs!A93</f>
        <v>10</v>
      </c>
      <c r="D106" s="325">
        <f>Inputs!B93</f>
        <v>10.737418240000006</v>
      </c>
      <c r="E106" s="327">
        <f t="shared" si="18"/>
        <v>15.108625743740941</v>
      </c>
      <c r="F106" s="782">
        <f t="shared" si="19"/>
        <v>100</v>
      </c>
      <c r="G106" s="783">
        <f t="shared" si="19"/>
        <v>100</v>
      </c>
      <c r="AD106" s="221"/>
      <c r="AE106" s="221"/>
      <c r="AF106" s="221"/>
      <c r="BG106" s="260"/>
      <c r="BI106" s="221"/>
      <c r="BK106" s="260"/>
      <c r="BX106" s="221"/>
      <c r="BY106" s="221"/>
      <c r="BZ106" s="221"/>
      <c r="CA106" s="221"/>
      <c r="CB106" s="221"/>
    </row>
    <row r="107" spans="3:80">
      <c r="C107" s="324">
        <f>Inputs!A94</f>
        <v>11</v>
      </c>
      <c r="D107" s="325">
        <f>Inputs!B94</f>
        <v>8.5899345920000041</v>
      </c>
      <c r="E107" s="327">
        <f t="shared" si="18"/>
        <v>12.69124562474239</v>
      </c>
      <c r="F107" s="782">
        <f t="shared" si="19"/>
        <v>100</v>
      </c>
      <c r="G107" s="783">
        <f t="shared" si="19"/>
        <v>100</v>
      </c>
      <c r="AD107" s="221"/>
      <c r="AE107" s="221"/>
      <c r="AF107" s="221"/>
      <c r="BG107" s="260"/>
      <c r="BI107" s="221"/>
      <c r="BK107" s="260"/>
      <c r="BX107" s="221"/>
      <c r="BY107" s="221"/>
      <c r="BZ107" s="221"/>
      <c r="CA107" s="221"/>
      <c r="CB107" s="221"/>
    </row>
    <row r="108" spans="3:80">
      <c r="C108" s="324">
        <f>Inputs!A95</f>
        <v>12</v>
      </c>
      <c r="D108" s="325">
        <f>Inputs!B95</f>
        <v>6.8719476736000038</v>
      </c>
      <c r="E108" s="327">
        <f t="shared" si="18"/>
        <v>10.660646324783608</v>
      </c>
      <c r="F108" s="782">
        <f t="shared" si="19"/>
        <v>100</v>
      </c>
      <c r="G108" s="783">
        <f t="shared" si="19"/>
        <v>100</v>
      </c>
      <c r="AD108" s="221"/>
      <c r="AE108" s="221"/>
      <c r="AF108" s="221"/>
      <c r="BG108" s="260"/>
      <c r="BI108" s="221"/>
      <c r="BK108" s="260"/>
      <c r="BX108" s="221"/>
      <c r="BY108" s="221"/>
      <c r="BZ108" s="221"/>
      <c r="CA108" s="221"/>
      <c r="CB108" s="221"/>
    </row>
    <row r="109" spans="3:80">
      <c r="C109" s="324">
        <f>Inputs!A96</f>
        <v>13</v>
      </c>
      <c r="D109" s="325">
        <f>Inputs!B96</f>
        <v>5.4975581388800032</v>
      </c>
      <c r="E109" s="327">
        <f t="shared" si="18"/>
        <v>8.9549429128182307</v>
      </c>
      <c r="F109" s="782">
        <v>0</v>
      </c>
      <c r="G109" s="783">
        <f t="shared" si="19"/>
        <v>100</v>
      </c>
      <c r="AD109" s="221"/>
      <c r="AE109" s="221"/>
      <c r="AF109" s="221"/>
      <c r="BG109" s="260"/>
      <c r="BI109" s="221"/>
      <c r="BK109" s="260"/>
      <c r="BX109" s="221"/>
      <c r="BY109" s="221"/>
      <c r="BZ109" s="221"/>
      <c r="CA109" s="221"/>
      <c r="CB109" s="221"/>
    </row>
    <row r="110" spans="3:80">
      <c r="C110" s="324">
        <f>Inputs!A97</f>
        <v>14</v>
      </c>
      <c r="D110" s="325">
        <f>Inputs!B97</f>
        <v>4.3980465111040026</v>
      </c>
      <c r="E110" s="327">
        <f t="shared" si="18"/>
        <v>7.5221520467673146</v>
      </c>
      <c r="F110" s="782">
        <f>F109</f>
        <v>0</v>
      </c>
      <c r="G110" s="783">
        <f t="shared" si="19"/>
        <v>100</v>
      </c>
      <c r="AD110" s="221"/>
      <c r="AE110" s="221"/>
      <c r="AF110" s="221"/>
      <c r="BG110" s="260"/>
      <c r="BI110" s="221"/>
      <c r="BK110" s="260"/>
      <c r="BX110" s="221"/>
      <c r="BY110" s="221"/>
      <c r="BZ110" s="221"/>
      <c r="CA110" s="221"/>
      <c r="CB110" s="221"/>
    </row>
    <row r="111" spans="3:80">
      <c r="C111" s="324">
        <f>Inputs!A98</f>
        <v>15</v>
      </c>
      <c r="D111" s="325">
        <f>Inputs!B98</f>
        <v>3.5184372088832023</v>
      </c>
      <c r="E111" s="327">
        <f t="shared" si="18"/>
        <v>6.3186077192845449</v>
      </c>
      <c r="F111" s="782">
        <f t="shared" ref="F111:G126" si="20">F110</f>
        <v>0</v>
      </c>
      <c r="G111" s="783">
        <f t="shared" si="20"/>
        <v>100</v>
      </c>
      <c r="AD111" s="221"/>
      <c r="AE111" s="221"/>
      <c r="AF111" s="221"/>
      <c r="BG111" s="260"/>
      <c r="BI111" s="221"/>
      <c r="BK111" s="260"/>
      <c r="BX111" s="221"/>
      <c r="BY111" s="221"/>
      <c r="BZ111" s="221"/>
      <c r="CA111" s="221"/>
      <c r="CB111" s="221"/>
    </row>
    <row r="112" spans="3:80">
      <c r="C112" s="324">
        <f>Inputs!A99</f>
        <v>16</v>
      </c>
      <c r="D112" s="325">
        <f>Inputs!B99</f>
        <v>2.8147497671065622</v>
      </c>
      <c r="E112" s="327">
        <f t="shared" si="18"/>
        <v>5.3076304841990183</v>
      </c>
      <c r="F112" s="782">
        <f t="shared" si="20"/>
        <v>0</v>
      </c>
      <c r="G112" s="783">
        <f t="shared" si="20"/>
        <v>100</v>
      </c>
      <c r="AD112" s="221"/>
      <c r="AE112" s="221"/>
      <c r="AF112" s="221"/>
      <c r="BG112" s="260"/>
      <c r="BI112" s="221"/>
      <c r="BK112" s="260"/>
      <c r="BX112" s="221"/>
      <c r="BY112" s="221"/>
      <c r="BZ112" s="221"/>
      <c r="CA112" s="221"/>
      <c r="CB112" s="221"/>
    </row>
    <row r="113" spans="3:80">
      <c r="C113" s="324">
        <f>Inputs!A100</f>
        <v>17</v>
      </c>
      <c r="D113" s="325">
        <f>Inputs!B100</f>
        <v>2.25179981368525</v>
      </c>
      <c r="E113" s="327">
        <f t="shared" si="18"/>
        <v>4.4584096067271757</v>
      </c>
      <c r="F113" s="782">
        <f t="shared" si="20"/>
        <v>0</v>
      </c>
      <c r="G113" s="783">
        <f t="shared" si="20"/>
        <v>100</v>
      </c>
      <c r="AD113" s="221"/>
      <c r="AE113" s="221"/>
      <c r="AF113" s="221"/>
      <c r="BG113" s="260"/>
      <c r="BI113" s="221"/>
      <c r="BK113" s="260"/>
      <c r="BX113" s="221"/>
      <c r="BY113" s="221"/>
      <c r="BZ113" s="221"/>
      <c r="CA113" s="221"/>
      <c r="CB113" s="221"/>
    </row>
    <row r="114" spans="3:80">
      <c r="C114" s="324">
        <f>Inputs!A101</f>
        <v>18</v>
      </c>
      <c r="D114" s="325">
        <f>Inputs!B101</f>
        <v>1.8014398509482001</v>
      </c>
      <c r="E114" s="327">
        <f t="shared" si="18"/>
        <v>3.7450640696508279</v>
      </c>
      <c r="F114" s="782">
        <f t="shared" si="20"/>
        <v>0</v>
      </c>
      <c r="G114" s="783">
        <f t="shared" si="20"/>
        <v>100</v>
      </c>
      <c r="AD114" s="221"/>
      <c r="AE114" s="221"/>
      <c r="AF114" s="221"/>
      <c r="BG114" s="260"/>
      <c r="BI114" s="221"/>
      <c r="BK114" s="260"/>
      <c r="BX114" s="221"/>
      <c r="BY114" s="221"/>
      <c r="BZ114" s="221"/>
      <c r="CA114" s="221"/>
      <c r="CB114" s="221"/>
    </row>
    <row r="115" spans="3:80">
      <c r="C115" s="324">
        <f>Inputs!A102</f>
        <v>19</v>
      </c>
      <c r="D115" s="325">
        <f>Inputs!B102</f>
        <v>1.4411518807585602</v>
      </c>
      <c r="E115" s="327">
        <f t="shared" si="18"/>
        <v>3.145853818506696</v>
      </c>
      <c r="F115" s="782">
        <f t="shared" si="20"/>
        <v>0</v>
      </c>
      <c r="G115" s="783">
        <f t="shared" si="20"/>
        <v>100</v>
      </c>
      <c r="AD115" s="221"/>
      <c r="AE115" s="221"/>
      <c r="AF115" s="221"/>
      <c r="BG115" s="260"/>
      <c r="BI115" s="221"/>
      <c r="BK115" s="260"/>
      <c r="BX115" s="221"/>
      <c r="BY115" s="221"/>
      <c r="BZ115" s="221"/>
      <c r="CA115" s="221"/>
      <c r="CB115" s="221"/>
    </row>
    <row r="116" spans="3:80">
      <c r="C116" s="324">
        <f>Inputs!A103</f>
        <v>20</v>
      </c>
      <c r="D116" s="325">
        <f>Inputs!B103</f>
        <v>1.1529215046068482</v>
      </c>
      <c r="E116" s="327">
        <f t="shared" si="18"/>
        <v>2.6425172075456249</v>
      </c>
      <c r="F116" s="782">
        <f t="shared" si="20"/>
        <v>0</v>
      </c>
      <c r="G116" s="783">
        <f t="shared" si="20"/>
        <v>100</v>
      </c>
      <c r="AD116" s="221"/>
      <c r="AE116" s="221"/>
      <c r="AF116" s="221"/>
      <c r="BG116" s="260"/>
      <c r="BI116" s="221"/>
      <c r="BK116" s="260"/>
      <c r="BX116" s="221"/>
      <c r="BY116" s="221"/>
      <c r="BZ116" s="221"/>
      <c r="CA116" s="221"/>
      <c r="CB116" s="221"/>
    </row>
    <row r="117" spans="3:80">
      <c r="C117" s="324">
        <f>Inputs!A104</f>
        <v>21</v>
      </c>
      <c r="D117" s="325">
        <f>Inputs!B104</f>
        <v>0.92233720368547856</v>
      </c>
      <c r="E117" s="327">
        <f t="shared" si="18"/>
        <v>2.2197144543383249</v>
      </c>
      <c r="F117" s="782">
        <f t="shared" si="20"/>
        <v>0</v>
      </c>
      <c r="G117" s="783">
        <f t="shared" si="20"/>
        <v>100</v>
      </c>
      <c r="AD117" s="221"/>
      <c r="AE117" s="221"/>
      <c r="AF117" s="221"/>
      <c r="BG117" s="260"/>
      <c r="BI117" s="221"/>
      <c r="BK117" s="260"/>
      <c r="BX117" s="221"/>
      <c r="BY117" s="221"/>
      <c r="BZ117" s="221"/>
      <c r="CA117" s="221"/>
      <c r="CB117" s="221"/>
    </row>
    <row r="118" spans="3:80">
      <c r="C118" s="324">
        <f>Inputs!A105</f>
        <v>22</v>
      </c>
      <c r="D118" s="325">
        <f>Inputs!B105</f>
        <v>0.73786976294838291</v>
      </c>
      <c r="E118" s="327">
        <f t="shared" si="18"/>
        <v>1.864560141644193</v>
      </c>
      <c r="F118" s="782">
        <f t="shared" si="20"/>
        <v>0</v>
      </c>
      <c r="G118" s="783">
        <f t="shared" si="20"/>
        <v>100</v>
      </c>
      <c r="AD118" s="221"/>
      <c r="AE118" s="221"/>
      <c r="AF118" s="221"/>
      <c r="BG118" s="260"/>
      <c r="BI118" s="221"/>
      <c r="BK118" s="260"/>
      <c r="BX118" s="221"/>
      <c r="BY118" s="221"/>
      <c r="BZ118" s="221"/>
      <c r="CA118" s="221"/>
      <c r="CB118" s="221"/>
    </row>
    <row r="119" spans="3:80">
      <c r="C119" s="324">
        <f>Inputs!A106</f>
        <v>23</v>
      </c>
      <c r="D119" s="325">
        <f>Inputs!B106</f>
        <v>0.59029581035870637</v>
      </c>
      <c r="E119" s="327">
        <f t="shared" si="18"/>
        <v>1.5662305189811223</v>
      </c>
      <c r="F119" s="782">
        <f t="shared" si="20"/>
        <v>0</v>
      </c>
      <c r="G119" s="783">
        <f t="shared" si="20"/>
        <v>100</v>
      </c>
      <c r="AD119" s="221"/>
      <c r="AE119" s="221"/>
      <c r="AF119" s="221"/>
      <c r="BG119" s="260"/>
      <c r="BI119" s="221"/>
      <c r="BK119" s="260"/>
      <c r="BX119" s="221"/>
      <c r="BY119" s="221"/>
      <c r="BZ119" s="221"/>
      <c r="CA119" s="221"/>
      <c r="CB119" s="221"/>
    </row>
    <row r="120" spans="3:80">
      <c r="C120" s="324">
        <f>Inputs!A107</f>
        <v>24</v>
      </c>
      <c r="D120" s="325">
        <f>Inputs!B107</f>
        <v>0.4722366482869651</v>
      </c>
      <c r="E120" s="327">
        <f t="shared" si="18"/>
        <v>1.315633635944143</v>
      </c>
      <c r="F120" s="782">
        <f t="shared" si="20"/>
        <v>0</v>
      </c>
      <c r="G120" s="783">
        <f t="shared" si="20"/>
        <v>100</v>
      </c>
      <c r="AD120" s="221"/>
      <c r="AE120" s="221"/>
      <c r="AF120" s="221"/>
      <c r="BG120" s="260"/>
      <c r="BI120" s="221"/>
      <c r="BK120" s="260"/>
      <c r="BX120" s="221"/>
      <c r="BY120" s="221"/>
      <c r="BZ120" s="221"/>
      <c r="CA120" s="221"/>
      <c r="CB120" s="221"/>
    </row>
    <row r="121" spans="3:80">
      <c r="C121" s="324">
        <f>Inputs!A108</f>
        <v>25</v>
      </c>
      <c r="D121" s="325">
        <f>Inputs!B108</f>
        <v>0.3777893186295721</v>
      </c>
      <c r="E121" s="327">
        <f t="shared" si="18"/>
        <v>1.1051322541930801</v>
      </c>
      <c r="F121" s="782">
        <f t="shared" si="20"/>
        <v>0</v>
      </c>
      <c r="G121" s="783">
        <f t="shared" si="20"/>
        <v>100</v>
      </c>
      <c r="AD121" s="221"/>
      <c r="AE121" s="221"/>
      <c r="AF121" s="221"/>
      <c r="BG121" s="260"/>
      <c r="BI121" s="221"/>
      <c r="BK121" s="260"/>
      <c r="BX121" s="221"/>
      <c r="BY121" s="221"/>
      <c r="BZ121" s="221"/>
      <c r="CA121" s="221"/>
      <c r="CB121" s="221"/>
    </row>
    <row r="122" spans="3:80">
      <c r="C122" s="324">
        <f>Inputs!A109</f>
        <v>26</v>
      </c>
      <c r="D122" s="325">
        <f>Inputs!B109</f>
        <v>0.30223145490365771</v>
      </c>
      <c r="E122" s="327">
        <f t="shared" si="18"/>
        <v>0.92831109352218744</v>
      </c>
      <c r="F122" s="782">
        <f t="shared" si="20"/>
        <v>0</v>
      </c>
      <c r="G122" s="783">
        <f t="shared" si="20"/>
        <v>100</v>
      </c>
      <c r="AD122" s="221"/>
      <c r="AE122" s="221"/>
      <c r="AF122" s="221"/>
      <c r="BG122" s="260"/>
      <c r="BI122" s="221"/>
      <c r="BK122" s="260"/>
      <c r="BX122" s="221"/>
      <c r="BY122" s="221"/>
      <c r="BZ122" s="221"/>
      <c r="CA122" s="221"/>
      <c r="CB122" s="221"/>
    </row>
    <row r="123" spans="3:80">
      <c r="C123" s="324">
        <f>Inputs!A110</f>
        <v>27</v>
      </c>
      <c r="D123" s="325">
        <f>Inputs!B110</f>
        <v>0.24178516392292618</v>
      </c>
      <c r="E123" s="327">
        <f t="shared" si="18"/>
        <v>0.77978131855863753</v>
      </c>
      <c r="F123" s="782">
        <f t="shared" si="20"/>
        <v>0</v>
      </c>
      <c r="G123" s="783">
        <f t="shared" si="20"/>
        <v>100</v>
      </c>
      <c r="AD123" s="221"/>
      <c r="AE123" s="221"/>
      <c r="AF123" s="221"/>
      <c r="BG123" s="260"/>
      <c r="BI123" s="221"/>
      <c r="BK123" s="260"/>
      <c r="BX123" s="221"/>
      <c r="BY123" s="221"/>
      <c r="BZ123" s="221"/>
      <c r="CA123" s="221"/>
      <c r="CB123" s="221"/>
    </row>
    <row r="124" spans="3:80">
      <c r="C124" s="324">
        <f>Inputs!A111</f>
        <v>28</v>
      </c>
      <c r="D124" s="325">
        <f>Inputs!B111</f>
        <v>0.19342813113834095</v>
      </c>
      <c r="E124" s="327">
        <f t="shared" si="18"/>
        <v>0.65501630758925555</v>
      </c>
      <c r="F124" s="782">
        <f t="shared" si="20"/>
        <v>0</v>
      </c>
      <c r="G124" s="783">
        <f t="shared" si="20"/>
        <v>100</v>
      </c>
      <c r="AD124" s="221"/>
      <c r="AE124" s="221"/>
      <c r="AF124" s="221"/>
      <c r="BG124" s="260"/>
      <c r="BI124" s="221"/>
      <c r="BK124" s="260"/>
      <c r="BX124" s="221"/>
      <c r="BY124" s="221"/>
      <c r="BZ124" s="221"/>
      <c r="CA124" s="221"/>
      <c r="CB124" s="221"/>
    </row>
    <row r="125" spans="3:80">
      <c r="C125" s="324">
        <f>Inputs!A112</f>
        <v>29</v>
      </c>
      <c r="D125" s="325">
        <f>Inputs!B112</f>
        <v>0.15474250491067276</v>
      </c>
      <c r="E125" s="327">
        <f t="shared" si="18"/>
        <v>0.55021369837497469</v>
      </c>
      <c r="F125" s="782">
        <f t="shared" si="20"/>
        <v>0</v>
      </c>
      <c r="G125" s="783">
        <f t="shared" si="20"/>
        <v>100</v>
      </c>
      <c r="AD125" s="221"/>
      <c r="AE125" s="221"/>
      <c r="AF125" s="221"/>
      <c r="BG125" s="260"/>
      <c r="BI125" s="221"/>
      <c r="BK125" s="260"/>
      <c r="BX125" s="221"/>
      <c r="BY125" s="221"/>
      <c r="BZ125" s="221"/>
      <c r="CA125" s="221"/>
      <c r="CB125" s="221"/>
    </row>
    <row r="126" spans="3:80">
      <c r="C126" s="324">
        <f>Inputs!A113</f>
        <v>30</v>
      </c>
      <c r="D126" s="325">
        <f>Inputs!B113</f>
        <v>0.12379400392853822</v>
      </c>
      <c r="E126" s="327">
        <f t="shared" si="18"/>
        <v>0.46217950663497881</v>
      </c>
      <c r="F126" s="782">
        <f t="shared" si="20"/>
        <v>0</v>
      </c>
      <c r="G126" s="783">
        <f t="shared" si="20"/>
        <v>100</v>
      </c>
      <c r="AD126" s="221"/>
      <c r="AE126" s="221"/>
      <c r="AF126" s="221"/>
      <c r="BG126" s="260"/>
      <c r="BI126" s="221"/>
      <c r="BK126" s="260"/>
      <c r="BX126" s="221"/>
      <c r="BY126" s="221"/>
      <c r="BZ126" s="221"/>
      <c r="CA126" s="221"/>
      <c r="CB126" s="221"/>
    </row>
    <row r="127" spans="3:80">
      <c r="C127" s="324">
        <f>Inputs!A114</f>
        <v>31</v>
      </c>
      <c r="D127" s="325">
        <f>Inputs!B114</f>
        <v>9.9035203142830583E-2</v>
      </c>
      <c r="E127" s="327">
        <f t="shared" si="18"/>
        <v>0.38823078557338225</v>
      </c>
      <c r="F127" s="782">
        <f t="shared" ref="F127:G142" si="21">F126</f>
        <v>0</v>
      </c>
      <c r="G127" s="783">
        <f t="shared" si="21"/>
        <v>100</v>
      </c>
      <c r="AD127" s="221"/>
      <c r="AE127" s="221"/>
      <c r="AF127" s="221"/>
      <c r="BG127" s="260"/>
      <c r="BI127" s="221"/>
      <c r="BK127" s="260"/>
      <c r="BX127" s="221"/>
      <c r="BY127" s="221"/>
      <c r="BZ127" s="221"/>
      <c r="CA127" s="221"/>
      <c r="CB127" s="221"/>
    </row>
    <row r="128" spans="3:80">
      <c r="C128" s="324">
        <f>Inputs!A115</f>
        <v>32</v>
      </c>
      <c r="D128" s="325">
        <f>Inputs!B115</f>
        <v>7.9228162514264469E-2</v>
      </c>
      <c r="E128" s="327">
        <f t="shared" si="18"/>
        <v>0.3261138598816411</v>
      </c>
      <c r="F128" s="782">
        <f t="shared" si="21"/>
        <v>0</v>
      </c>
      <c r="G128" s="783">
        <f t="shared" si="21"/>
        <v>100</v>
      </c>
      <c r="AD128" s="221"/>
      <c r="AE128" s="221"/>
      <c r="AF128" s="221"/>
      <c r="BG128" s="260"/>
      <c r="BI128" s="221"/>
      <c r="BK128" s="260"/>
      <c r="BX128" s="221"/>
      <c r="BY128" s="221"/>
      <c r="BZ128" s="221"/>
      <c r="CA128" s="221"/>
      <c r="CB128" s="221"/>
    </row>
    <row r="129" spans="3:80">
      <c r="C129" s="324">
        <f>Inputs!A116</f>
        <v>33</v>
      </c>
      <c r="D129" s="325">
        <f>Inputs!B116</f>
        <v>6.3382530011411573E-2</v>
      </c>
      <c r="E129" s="327">
        <f t="shared" ref="E129:E156" si="22">IF(C129&lt;=$D$89,D129,IF(AND(D128&gt;0,D129&gt;0),E128*(1-(1-D129/D128)*(1-E$93)),E128))</f>
        <v>0.27393564230057849</v>
      </c>
      <c r="F129" s="782">
        <f t="shared" si="21"/>
        <v>0</v>
      </c>
      <c r="G129" s="783">
        <f t="shared" si="21"/>
        <v>100</v>
      </c>
      <c r="AD129" s="221"/>
      <c r="AE129" s="221"/>
      <c r="AF129" s="221"/>
      <c r="BG129" s="260"/>
      <c r="BI129" s="221"/>
      <c r="BK129" s="260"/>
      <c r="BX129" s="221"/>
      <c r="BY129" s="221"/>
      <c r="BZ129" s="221"/>
      <c r="CA129" s="221"/>
      <c r="CB129" s="221"/>
    </row>
    <row r="130" spans="3:80">
      <c r="C130" s="324">
        <f>Inputs!A117</f>
        <v>34</v>
      </c>
      <c r="D130" s="325">
        <f>Inputs!B117</f>
        <v>5.0706024009129262E-2</v>
      </c>
      <c r="E130" s="327">
        <f t="shared" si="22"/>
        <v>0.23010593953248595</v>
      </c>
      <c r="F130" s="782">
        <f t="shared" si="21"/>
        <v>0</v>
      </c>
      <c r="G130" s="783">
        <f t="shared" si="21"/>
        <v>100</v>
      </c>
      <c r="AD130" s="221"/>
      <c r="AE130" s="221"/>
      <c r="AF130" s="221"/>
      <c r="BG130" s="260"/>
      <c r="BI130" s="221"/>
      <c r="BK130" s="260"/>
      <c r="BX130" s="221"/>
      <c r="BY130" s="221"/>
      <c r="BZ130" s="221"/>
      <c r="CA130" s="221"/>
      <c r="CB130" s="221"/>
    </row>
    <row r="131" spans="3:80">
      <c r="C131" s="324">
        <f>Inputs!A118</f>
        <v>35</v>
      </c>
      <c r="D131" s="325">
        <f>Inputs!B118</f>
        <v>4.0564819207303413E-2</v>
      </c>
      <c r="E131" s="327">
        <f t="shared" si="22"/>
        <v>0.19328898920728821</v>
      </c>
      <c r="F131" s="782">
        <f t="shared" si="21"/>
        <v>0</v>
      </c>
      <c r="G131" s="783">
        <f t="shared" si="21"/>
        <v>100</v>
      </c>
      <c r="AD131" s="221"/>
      <c r="AE131" s="221"/>
      <c r="AF131" s="221"/>
      <c r="BG131" s="260"/>
      <c r="BI131" s="221"/>
      <c r="BK131" s="260"/>
      <c r="BX131" s="221"/>
      <c r="BY131" s="221"/>
      <c r="BZ131" s="221"/>
      <c r="CA131" s="221"/>
      <c r="CB131" s="221"/>
    </row>
    <row r="132" spans="3:80">
      <c r="C132" s="324">
        <f>Inputs!A119</f>
        <v>36</v>
      </c>
      <c r="D132" s="325">
        <f>Inputs!B119</f>
        <v>3.2451855365842733E-2</v>
      </c>
      <c r="E132" s="327">
        <f t="shared" si="22"/>
        <v>0.16236275093412211</v>
      </c>
      <c r="F132" s="782">
        <f t="shared" si="21"/>
        <v>0</v>
      </c>
      <c r="G132" s="783">
        <f t="shared" si="21"/>
        <v>100</v>
      </c>
      <c r="AD132" s="221"/>
      <c r="AE132" s="221"/>
      <c r="AF132" s="221"/>
      <c r="BG132" s="260"/>
      <c r="BI132" s="221"/>
      <c r="BK132" s="260"/>
      <c r="BX132" s="221"/>
      <c r="BY132" s="221"/>
      <c r="BZ132" s="221"/>
      <c r="CA132" s="221"/>
      <c r="CB132" s="221"/>
    </row>
    <row r="133" spans="3:80">
      <c r="C133" s="324">
        <f>Inputs!A120</f>
        <v>37</v>
      </c>
      <c r="D133" s="325">
        <f>Inputs!B120</f>
        <v>2.5961484292674187E-2</v>
      </c>
      <c r="E133" s="327">
        <f t="shared" si="22"/>
        <v>0.13638471078466258</v>
      </c>
      <c r="F133" s="782">
        <f t="shared" si="21"/>
        <v>0</v>
      </c>
      <c r="G133" s="783">
        <f t="shared" si="21"/>
        <v>100</v>
      </c>
      <c r="AD133" s="221"/>
      <c r="AE133" s="221"/>
      <c r="AF133" s="221"/>
      <c r="BG133" s="260"/>
      <c r="BI133" s="221"/>
      <c r="BK133" s="260"/>
      <c r="BX133" s="221"/>
      <c r="BY133" s="221"/>
      <c r="BZ133" s="221"/>
      <c r="CA133" s="221"/>
      <c r="CB133" s="221"/>
    </row>
    <row r="134" spans="3:80">
      <c r="C134" s="324">
        <f>Inputs!A121</f>
        <v>38</v>
      </c>
      <c r="D134" s="325">
        <f>Inputs!B121</f>
        <v>2.0769187434139351E-2</v>
      </c>
      <c r="E134" s="327">
        <f t="shared" si="22"/>
        <v>0.11456315705911657</v>
      </c>
      <c r="F134" s="782">
        <f t="shared" si="21"/>
        <v>0</v>
      </c>
      <c r="G134" s="783">
        <f t="shared" si="21"/>
        <v>100</v>
      </c>
      <c r="AD134" s="221"/>
      <c r="AE134" s="221"/>
      <c r="AF134" s="221"/>
      <c r="BG134" s="260"/>
      <c r="BI134" s="221"/>
      <c r="BK134" s="260"/>
      <c r="BX134" s="221"/>
      <c r="BY134" s="221"/>
      <c r="BZ134" s="221"/>
      <c r="CA134" s="221"/>
      <c r="CB134" s="221"/>
    </row>
    <row r="135" spans="3:80">
      <c r="C135" s="324">
        <f>Inputs!A122</f>
        <v>39</v>
      </c>
      <c r="D135" s="325">
        <f>Inputs!B122</f>
        <v>1.6615349947311481E-2</v>
      </c>
      <c r="E135" s="327">
        <f t="shared" si="22"/>
        <v>9.6233051929657934E-2</v>
      </c>
      <c r="F135" s="782">
        <f t="shared" si="21"/>
        <v>0</v>
      </c>
      <c r="G135" s="783">
        <f t="shared" si="21"/>
        <v>100</v>
      </c>
      <c r="AD135" s="221"/>
      <c r="AE135" s="221"/>
      <c r="AF135" s="221"/>
      <c r="BG135" s="260"/>
      <c r="BI135" s="221"/>
      <c r="BK135" s="260"/>
      <c r="BX135" s="221"/>
      <c r="BY135" s="221"/>
      <c r="BZ135" s="221"/>
      <c r="CA135" s="221"/>
      <c r="CB135" s="221"/>
    </row>
    <row r="136" spans="3:80">
      <c r="C136" s="324">
        <f>Inputs!A123</f>
        <v>40</v>
      </c>
      <c r="D136" s="325">
        <f>Inputs!B123</f>
        <v>1.3292279957849186E-2</v>
      </c>
      <c r="E136" s="327">
        <f t="shared" si="22"/>
        <v>8.0835763620912673E-2</v>
      </c>
      <c r="F136" s="782">
        <f t="shared" si="21"/>
        <v>0</v>
      </c>
      <c r="G136" s="783">
        <f t="shared" si="21"/>
        <v>100</v>
      </c>
      <c r="AD136" s="221"/>
      <c r="AE136" s="221"/>
      <c r="AF136" s="221"/>
      <c r="BG136" s="260"/>
      <c r="BI136" s="221"/>
      <c r="BK136" s="260"/>
      <c r="BX136" s="221"/>
      <c r="BY136" s="221"/>
      <c r="BZ136" s="221"/>
      <c r="CA136" s="221"/>
      <c r="CB136" s="221"/>
    </row>
    <row r="137" spans="3:80">
      <c r="C137" s="324">
        <f>Inputs!A124</f>
        <v>41</v>
      </c>
      <c r="D137" s="325">
        <f>Inputs!B124</f>
        <v>1.0633823966279349E-2</v>
      </c>
      <c r="E137" s="327">
        <f t="shared" si="22"/>
        <v>6.7902041441566655E-2</v>
      </c>
      <c r="F137" s="782">
        <f t="shared" si="21"/>
        <v>0</v>
      </c>
      <c r="G137" s="783">
        <f t="shared" si="21"/>
        <v>100</v>
      </c>
      <c r="AD137" s="221"/>
      <c r="AE137" s="221"/>
      <c r="AF137" s="221"/>
      <c r="BG137" s="260"/>
      <c r="BI137" s="221"/>
      <c r="BK137" s="260"/>
      <c r="BX137" s="221"/>
      <c r="BY137" s="221"/>
      <c r="BZ137" s="221"/>
      <c r="CA137" s="221"/>
      <c r="CB137" s="221"/>
    </row>
    <row r="138" spans="3:80">
      <c r="C138" s="324">
        <f>Inputs!A125</f>
        <v>42</v>
      </c>
      <c r="D138" s="325">
        <f>Inputs!B125</f>
        <v>8.5070591730234801E-3</v>
      </c>
      <c r="E138" s="327">
        <f t="shared" si="22"/>
        <v>5.7037714810915997E-2</v>
      </c>
      <c r="F138" s="782">
        <f t="shared" si="21"/>
        <v>0</v>
      </c>
      <c r="G138" s="783">
        <f t="shared" si="21"/>
        <v>100</v>
      </c>
      <c r="AD138" s="221"/>
      <c r="AE138" s="221"/>
      <c r="AF138" s="221"/>
      <c r="BG138" s="260"/>
      <c r="BI138" s="221"/>
      <c r="BK138" s="260"/>
      <c r="BX138" s="221"/>
      <c r="BY138" s="221"/>
      <c r="BZ138" s="221"/>
      <c r="CA138" s="221"/>
      <c r="CB138" s="221"/>
    </row>
    <row r="139" spans="3:80">
      <c r="C139" s="324">
        <f>Inputs!A126</f>
        <v>43</v>
      </c>
      <c r="D139" s="325">
        <f>Inputs!B126</f>
        <v>6.8056473384187841E-3</v>
      </c>
      <c r="E139" s="327">
        <f t="shared" si="22"/>
        <v>4.7911680441169439E-2</v>
      </c>
      <c r="F139" s="782">
        <f t="shared" si="21"/>
        <v>0</v>
      </c>
      <c r="G139" s="783">
        <f t="shared" si="21"/>
        <v>100</v>
      </c>
      <c r="AD139" s="221"/>
      <c r="AE139" s="221"/>
      <c r="AF139" s="221"/>
      <c r="BG139" s="260"/>
      <c r="BI139" s="221"/>
      <c r="BK139" s="260"/>
      <c r="BX139" s="221"/>
      <c r="BY139" s="221"/>
      <c r="BZ139" s="221"/>
      <c r="CA139" s="221"/>
      <c r="CB139" s="221"/>
    </row>
    <row r="140" spans="3:80">
      <c r="C140" s="324">
        <f>Inputs!A127</f>
        <v>44</v>
      </c>
      <c r="D140" s="325">
        <f>Inputs!B127</f>
        <v>5.4445178707350278E-3</v>
      </c>
      <c r="E140" s="327">
        <f t="shared" si="22"/>
        <v>4.0245811570582331E-2</v>
      </c>
      <c r="F140" s="782">
        <f t="shared" si="21"/>
        <v>0</v>
      </c>
      <c r="G140" s="783">
        <f t="shared" si="21"/>
        <v>100</v>
      </c>
      <c r="AD140" s="221"/>
      <c r="AE140" s="221"/>
      <c r="AF140" s="221"/>
      <c r="BG140" s="260"/>
      <c r="BI140" s="221"/>
      <c r="BK140" s="260"/>
      <c r="BX140" s="221"/>
      <c r="BY140" s="221"/>
      <c r="BZ140" s="221"/>
      <c r="CA140" s="221"/>
      <c r="CB140" s="221"/>
    </row>
    <row r="141" spans="3:80">
      <c r="C141" s="324">
        <f>Inputs!A128</f>
        <v>45</v>
      </c>
      <c r="D141" s="325">
        <f>Inputs!B128</f>
        <v>4.3556142965880222E-3</v>
      </c>
      <c r="E141" s="327">
        <f t="shared" si="22"/>
        <v>3.3806481719289162E-2</v>
      </c>
      <c r="F141" s="782">
        <f t="shared" si="21"/>
        <v>0</v>
      </c>
      <c r="G141" s="783">
        <f t="shared" si="21"/>
        <v>100</v>
      </c>
      <c r="AD141" s="221"/>
      <c r="AE141" s="221"/>
      <c r="AF141" s="221"/>
      <c r="BG141" s="260"/>
      <c r="BI141" s="221"/>
      <c r="BK141" s="260"/>
      <c r="BX141" s="221"/>
      <c r="BY141" s="221"/>
      <c r="BZ141" s="221"/>
      <c r="CA141" s="221"/>
      <c r="CB141" s="221"/>
    </row>
    <row r="142" spans="3:80">
      <c r="C142" s="324">
        <f>Inputs!A129</f>
        <v>46</v>
      </c>
      <c r="D142" s="325">
        <f>Inputs!B129</f>
        <v>3.4844914372704179E-3</v>
      </c>
      <c r="E142" s="327">
        <f t="shared" si="22"/>
        <v>2.83974446442029E-2</v>
      </c>
      <c r="F142" s="782">
        <f t="shared" si="21"/>
        <v>0</v>
      </c>
      <c r="G142" s="783">
        <f t="shared" si="21"/>
        <v>100</v>
      </c>
      <c r="AD142" s="221"/>
      <c r="AE142" s="221"/>
      <c r="AF142" s="221"/>
      <c r="BG142" s="260"/>
      <c r="BI142" s="221"/>
      <c r="BK142" s="260"/>
      <c r="BX142" s="221"/>
      <c r="BY142" s="221"/>
      <c r="BZ142" s="221"/>
      <c r="CA142" s="221"/>
      <c r="CB142" s="221"/>
    </row>
    <row r="143" spans="3:80">
      <c r="C143" s="324">
        <f>Inputs!A130</f>
        <v>47</v>
      </c>
      <c r="D143" s="325">
        <f>Inputs!B130</f>
        <v>2.7875931498163344E-3</v>
      </c>
      <c r="E143" s="327">
        <f t="shared" si="22"/>
        <v>2.3853853501130437E-2</v>
      </c>
      <c r="F143" s="782">
        <f t="shared" ref="F143:G156" si="23">F142</f>
        <v>0</v>
      </c>
      <c r="G143" s="783">
        <f t="shared" si="23"/>
        <v>100</v>
      </c>
      <c r="AD143" s="221"/>
      <c r="AE143" s="221"/>
      <c r="AF143" s="221"/>
      <c r="BG143" s="260"/>
      <c r="BI143" s="221"/>
      <c r="BK143" s="260"/>
      <c r="BX143" s="221"/>
      <c r="BY143" s="221"/>
      <c r="BZ143" s="221"/>
      <c r="CA143" s="221"/>
      <c r="CB143" s="221"/>
    </row>
    <row r="144" spans="3:80">
      <c r="C144" s="324">
        <f>Inputs!A131</f>
        <v>48</v>
      </c>
      <c r="D144" s="325">
        <f>Inputs!B131</f>
        <v>2.2300745198530676E-3</v>
      </c>
      <c r="E144" s="327">
        <f t="shared" si="22"/>
        <v>2.0037236940949568E-2</v>
      </c>
      <c r="F144" s="782">
        <f t="shared" si="23"/>
        <v>0</v>
      </c>
      <c r="G144" s="783">
        <f t="shared" si="23"/>
        <v>100</v>
      </c>
      <c r="AD144" s="221"/>
      <c r="AE144" s="221"/>
      <c r="AF144" s="221"/>
      <c r="BG144" s="260"/>
      <c r="BI144" s="221"/>
      <c r="BK144" s="260"/>
      <c r="BX144" s="221"/>
      <c r="BY144" s="221"/>
      <c r="BZ144" s="221"/>
      <c r="CA144" s="221"/>
      <c r="CB144" s="221"/>
    </row>
    <row r="145" spans="3:80">
      <c r="C145" s="324">
        <f>Inputs!A132</f>
        <v>49</v>
      </c>
      <c r="D145" s="325">
        <f>Inputs!B132</f>
        <v>1.7840596158824541E-3</v>
      </c>
      <c r="E145" s="327">
        <f t="shared" si="22"/>
        <v>1.683127903039764E-2</v>
      </c>
      <c r="F145" s="782">
        <f t="shared" si="23"/>
        <v>0</v>
      </c>
      <c r="G145" s="783">
        <f t="shared" si="23"/>
        <v>100</v>
      </c>
      <c r="AD145" s="221"/>
      <c r="AE145" s="221"/>
      <c r="AF145" s="221"/>
      <c r="BG145" s="260"/>
      <c r="BI145" s="221"/>
      <c r="BK145" s="260"/>
      <c r="BX145" s="221"/>
      <c r="BY145" s="221"/>
      <c r="BZ145" s="221"/>
      <c r="CA145" s="221"/>
      <c r="CB145" s="221"/>
    </row>
    <row r="146" spans="3:80">
      <c r="C146" s="324">
        <f>Inputs!A133</f>
        <v>50</v>
      </c>
      <c r="D146" s="325">
        <f>Inputs!B133</f>
        <v>1.4272476927059633E-3</v>
      </c>
      <c r="E146" s="327">
        <f t="shared" si="22"/>
        <v>1.4138274385534019E-2</v>
      </c>
      <c r="F146" s="782">
        <f t="shared" si="23"/>
        <v>0</v>
      </c>
      <c r="G146" s="783">
        <f t="shared" si="23"/>
        <v>100</v>
      </c>
      <c r="AD146" s="221"/>
      <c r="AE146" s="221"/>
      <c r="AF146" s="221"/>
      <c r="BG146" s="260"/>
      <c r="BI146" s="221"/>
      <c r="BK146" s="260"/>
      <c r="BX146" s="221"/>
      <c r="BY146" s="221"/>
      <c r="BZ146" s="221"/>
      <c r="CA146" s="221"/>
      <c r="CB146" s="221"/>
    </row>
    <row r="147" spans="3:80">
      <c r="C147" s="324">
        <f>Inputs!A134</f>
        <v>51</v>
      </c>
      <c r="D147" s="325">
        <f>Inputs!B134</f>
        <v>1.1417981541647707E-3</v>
      </c>
      <c r="E147" s="327">
        <f t="shared" si="22"/>
        <v>1.1876150483848578E-2</v>
      </c>
      <c r="F147" s="782">
        <f t="shared" si="23"/>
        <v>0</v>
      </c>
      <c r="G147" s="783">
        <f t="shared" si="23"/>
        <v>100</v>
      </c>
      <c r="AD147" s="221"/>
      <c r="AE147" s="221"/>
      <c r="AF147" s="221"/>
      <c r="BG147" s="260"/>
      <c r="BI147" s="221"/>
      <c r="BK147" s="260"/>
      <c r="BX147" s="221"/>
      <c r="BY147" s="221"/>
      <c r="BZ147" s="221"/>
      <c r="CA147" s="221"/>
      <c r="CB147" s="221"/>
    </row>
    <row r="148" spans="3:80">
      <c r="C148" s="324">
        <f>Inputs!A135</f>
        <v>52</v>
      </c>
      <c r="D148" s="325">
        <f>Inputs!B135</f>
        <v>9.1343852333181661E-4</v>
      </c>
      <c r="E148" s="327">
        <f t="shared" si="22"/>
        <v>9.9759664064328069E-3</v>
      </c>
      <c r="F148" s="782">
        <f t="shared" si="23"/>
        <v>0</v>
      </c>
      <c r="G148" s="783">
        <f t="shared" si="23"/>
        <v>100</v>
      </c>
      <c r="AD148" s="221"/>
      <c r="AE148" s="221"/>
      <c r="AF148" s="221"/>
      <c r="BG148" s="260"/>
      <c r="BI148" s="221"/>
      <c r="BK148" s="260"/>
      <c r="BX148" s="221"/>
      <c r="BY148" s="221"/>
      <c r="BZ148" s="221"/>
      <c r="CA148" s="221"/>
      <c r="CB148" s="221"/>
    </row>
    <row r="149" spans="3:80">
      <c r="C149" s="324">
        <f>Inputs!A136</f>
        <v>53</v>
      </c>
      <c r="D149" s="325">
        <f>Inputs!B136</f>
        <v>7.3075081866545331E-4</v>
      </c>
      <c r="E149" s="327">
        <f t="shared" si="22"/>
        <v>8.3798117814035591E-3</v>
      </c>
      <c r="F149" s="782">
        <f t="shared" si="23"/>
        <v>0</v>
      </c>
      <c r="G149" s="783">
        <f t="shared" si="23"/>
        <v>100</v>
      </c>
      <c r="AD149" s="221"/>
      <c r="AE149" s="221"/>
      <c r="AF149" s="221"/>
      <c r="BG149" s="260"/>
      <c r="BI149" s="221"/>
      <c r="BK149" s="260"/>
      <c r="BX149" s="221"/>
      <c r="BY149" s="221"/>
      <c r="BZ149" s="221"/>
      <c r="CA149" s="221"/>
      <c r="CB149" s="221"/>
    </row>
    <row r="150" spans="3:80">
      <c r="C150" s="324">
        <f>Inputs!A137</f>
        <v>54</v>
      </c>
      <c r="D150" s="325">
        <f>Inputs!B137</f>
        <v>5.8460065493236269E-4</v>
      </c>
      <c r="E150" s="327">
        <f t="shared" si="22"/>
        <v>7.0390418963789904E-3</v>
      </c>
      <c r="F150" s="782">
        <f t="shared" si="23"/>
        <v>0</v>
      </c>
      <c r="G150" s="783">
        <f t="shared" si="23"/>
        <v>100</v>
      </c>
      <c r="AD150" s="221"/>
      <c r="AE150" s="221"/>
      <c r="AF150" s="221"/>
      <c r="BG150" s="260"/>
      <c r="BI150" s="221"/>
      <c r="BK150" s="260"/>
      <c r="BX150" s="221"/>
      <c r="BY150" s="221"/>
      <c r="BZ150" s="221"/>
      <c r="CA150" s="221"/>
      <c r="CB150" s="221"/>
    </row>
    <row r="151" spans="3:80">
      <c r="C151" s="324">
        <f>Inputs!A138</f>
        <v>55</v>
      </c>
      <c r="D151" s="325">
        <f>Inputs!B138</f>
        <v>4.676805239458902E-4</v>
      </c>
      <c r="E151" s="327">
        <f t="shared" si="22"/>
        <v>5.9127951929583526E-3</v>
      </c>
      <c r="F151" s="782">
        <f t="shared" si="23"/>
        <v>0</v>
      </c>
      <c r="G151" s="783">
        <f t="shared" si="23"/>
        <v>100</v>
      </c>
      <c r="AD151" s="241"/>
      <c r="AF151" s="221"/>
      <c r="BG151" s="260"/>
      <c r="BI151" s="221"/>
      <c r="BK151" s="260"/>
      <c r="BX151" s="221"/>
      <c r="BY151" s="221"/>
      <c r="BZ151" s="221"/>
      <c r="CA151" s="221"/>
      <c r="CB151" s="221"/>
    </row>
    <row r="152" spans="3:80">
      <c r="C152" s="324">
        <f>Inputs!A139</f>
        <v>56</v>
      </c>
      <c r="D152" s="325">
        <f>Inputs!B139</f>
        <v>3.7414441915671219E-4</v>
      </c>
      <c r="E152" s="327">
        <f t="shared" si="22"/>
        <v>4.9667479620850163E-3</v>
      </c>
      <c r="F152" s="782">
        <f t="shared" si="23"/>
        <v>0</v>
      </c>
      <c r="G152" s="783">
        <f t="shared" si="23"/>
        <v>100</v>
      </c>
      <c r="AD152" s="241"/>
      <c r="AF152" s="221"/>
      <c r="BG152" s="260"/>
      <c r="BI152" s="221"/>
      <c r="BK152" s="260"/>
      <c r="BX152" s="221"/>
      <c r="BY152" s="221"/>
      <c r="BZ152" s="221"/>
      <c r="CA152" s="221"/>
      <c r="CB152" s="221"/>
    </row>
    <row r="153" spans="3:80">
      <c r="C153" s="324">
        <f>Inputs!A140</f>
        <v>57</v>
      </c>
      <c r="D153" s="325">
        <f>Inputs!B140</f>
        <v>2.9931553532536978E-4</v>
      </c>
      <c r="E153" s="327">
        <f t="shared" si="22"/>
        <v>4.1720682881514143E-3</v>
      </c>
      <c r="F153" s="782">
        <f t="shared" si="23"/>
        <v>0</v>
      </c>
      <c r="G153" s="783">
        <f t="shared" si="23"/>
        <v>100</v>
      </c>
      <c r="AD153" s="241"/>
      <c r="AF153" s="221"/>
      <c r="BG153" s="260"/>
      <c r="BI153" s="221"/>
      <c r="BK153" s="260"/>
      <c r="BX153" s="221"/>
      <c r="BY153" s="221"/>
      <c r="BZ153" s="221"/>
      <c r="CA153" s="221"/>
      <c r="CB153" s="221"/>
    </row>
    <row r="154" spans="3:80">
      <c r="C154" s="324">
        <f>Inputs!A141</f>
        <v>58</v>
      </c>
      <c r="D154" s="325">
        <f>Inputs!B141</f>
        <v>2.3945242826029585E-4</v>
      </c>
      <c r="E154" s="327">
        <f t="shared" si="22"/>
        <v>3.5045373620471885E-3</v>
      </c>
      <c r="F154" s="782">
        <f t="shared" si="23"/>
        <v>0</v>
      </c>
      <c r="G154" s="783">
        <f t="shared" si="23"/>
        <v>100</v>
      </c>
      <c r="AD154" s="241"/>
      <c r="AF154" s="221"/>
      <c r="BG154" s="260"/>
      <c r="BI154" s="221"/>
      <c r="BK154" s="260"/>
      <c r="BX154" s="221"/>
      <c r="BY154" s="221"/>
      <c r="BZ154" s="221"/>
      <c r="CA154" s="221"/>
      <c r="CB154" s="221"/>
    </row>
    <row r="155" spans="3:80">
      <c r="C155" s="324">
        <f>Inputs!A142</f>
        <v>59</v>
      </c>
      <c r="D155" s="325">
        <f>Inputs!B142</f>
        <v>1.9156194260823669E-4</v>
      </c>
      <c r="E155" s="327">
        <f t="shared" si="22"/>
        <v>2.9438113841196386E-3</v>
      </c>
      <c r="F155" s="782">
        <f t="shared" si="23"/>
        <v>0</v>
      </c>
      <c r="G155" s="783">
        <f t="shared" si="23"/>
        <v>100</v>
      </c>
      <c r="AD155" s="241"/>
      <c r="AF155" s="221"/>
      <c r="BG155" s="260"/>
      <c r="BI155" s="221"/>
      <c r="BK155" s="260"/>
      <c r="BX155" s="221"/>
      <c r="BY155" s="221"/>
      <c r="BZ155" s="221"/>
      <c r="CA155" s="221"/>
      <c r="CB155" s="221"/>
    </row>
    <row r="156" spans="3:80">
      <c r="C156" s="328">
        <f>Inputs!A143</f>
        <v>60</v>
      </c>
      <c r="D156" s="329">
        <f>Inputs!B143</f>
        <v>1.5324955408658938E-4</v>
      </c>
      <c r="E156" s="330">
        <f t="shared" si="22"/>
        <v>2.4728015626604965E-3</v>
      </c>
      <c r="F156" s="784">
        <f t="shared" si="23"/>
        <v>0</v>
      </c>
      <c r="G156" s="785">
        <f t="shared" si="23"/>
        <v>100</v>
      </c>
      <c r="AD156" s="241"/>
      <c r="AF156" s="221"/>
      <c r="BG156" s="260"/>
      <c r="BI156" s="221"/>
      <c r="BK156" s="260"/>
      <c r="BX156" s="221"/>
      <c r="BY156" s="221"/>
      <c r="BZ156" s="221"/>
      <c r="CA156" s="221"/>
      <c r="CB156" s="221"/>
    </row>
    <row r="157" spans="3:80">
      <c r="BY157" s="221"/>
      <c r="BZ157" s="221"/>
      <c r="CA157" s="221"/>
      <c r="CB157" s="221"/>
    </row>
    <row r="158" spans="3:80">
      <c r="BY158" s="221"/>
      <c r="BZ158" s="221"/>
      <c r="CA158" s="221"/>
      <c r="CB158" s="221"/>
    </row>
    <row r="159" spans="3:80">
      <c r="BY159" s="221"/>
      <c r="BZ159" s="221"/>
      <c r="CA159" s="221"/>
      <c r="CB159" s="221"/>
    </row>
    <row r="160" spans="3:80">
      <c r="BY160" s="221"/>
      <c r="BZ160" s="221"/>
      <c r="CA160" s="221"/>
      <c r="CB160" s="221"/>
    </row>
    <row r="161" spans="77:80">
      <c r="BY161" s="221"/>
      <c r="BZ161" s="221"/>
      <c r="CA161" s="221"/>
      <c r="CB161" s="221"/>
    </row>
    <row r="162" spans="77:80">
      <c r="BY162" s="221"/>
      <c r="BZ162" s="221"/>
      <c r="CA162" s="221"/>
      <c r="CB162" s="221"/>
    </row>
    <row r="163" spans="77:80">
      <c r="BY163" s="221"/>
      <c r="BZ163" s="221"/>
      <c r="CA163" s="221"/>
      <c r="CB163" s="221"/>
    </row>
  </sheetData>
  <sheetProtection password="C389" sheet="1" objects="1" scenarios="1"/>
  <mergeCells count="22">
    <mergeCell ref="E95:G95"/>
    <mergeCell ref="C4:E4"/>
    <mergeCell ref="C2:E3"/>
    <mergeCell ref="G2:G3"/>
    <mergeCell ref="C37:E37"/>
    <mergeCell ref="C50:E50"/>
    <mergeCell ref="C61:E61"/>
    <mergeCell ref="C66:E66"/>
    <mergeCell ref="C29:E29"/>
    <mergeCell ref="BN2:BO2"/>
    <mergeCell ref="H2:J2"/>
    <mergeCell ref="K2:AA2"/>
    <mergeCell ref="AD2:AG2"/>
    <mergeCell ref="AH2:AK2"/>
    <mergeCell ref="AL2:AO2"/>
    <mergeCell ref="BC2:BJ2"/>
    <mergeCell ref="BK2:BL2"/>
    <mergeCell ref="AP2:AS2"/>
    <mergeCell ref="AT2:AW2"/>
    <mergeCell ref="BA2:BB2"/>
    <mergeCell ref="AB2:AC2"/>
    <mergeCell ref="AX2:AY2"/>
  </mergeCells>
  <pageMargins left="0.7" right="0.7" top="0.75" bottom="0.75" header="0.3" footer="0.3"/>
  <pageSetup paperSize="9" orientation="portrait" r:id="rId1"/>
  <ignoredErrors>
    <ignoredError sqref="T4 AE4:AF4 AG4:AH4 AI4 AK4:AL4 AM4:AN4 AO4:AP4 AQ4:AR4 AS4:AT4 AU4:AV4 AW4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IW665"/>
  <sheetViews>
    <sheetView showZeros="0" topLeftCell="A267" zoomScale="75" zoomScaleNormal="75" workbookViewId="0">
      <selection activeCell="E285" sqref="E285"/>
    </sheetView>
  </sheetViews>
  <sheetFormatPr baseColWidth="10" defaultRowHeight="12.75" outlineLevelRow="1"/>
  <cols>
    <col min="1" max="1" width="30.5703125" style="241" bestFit="1" customWidth="1"/>
    <col min="2" max="2" width="11.42578125" style="241"/>
    <col min="3" max="3" width="24.28515625" style="241" customWidth="1"/>
    <col min="4" max="53" width="11.85546875" style="241" customWidth="1"/>
    <col min="54" max="16384" width="11.42578125" style="241"/>
  </cols>
  <sheetData>
    <row r="1" spans="1:256" s="221" customFormat="1">
      <c r="A1" s="331" t="s">
        <v>695</v>
      </c>
      <c r="D1" s="689">
        <f>IF('MK Shocks'!C8=0,C1,'MK Shocks'!C8)</f>
        <v>4.1804377614895367E-3</v>
      </c>
      <c r="E1" s="689">
        <f>IF('MK Shocks'!D8=0,D1,'MK Shocks'!D8)</f>
        <v>5.7786617045445451E-3</v>
      </c>
      <c r="F1" s="689">
        <f>IF('MK Shocks'!E8=0,E1,'MK Shocks'!E8)</f>
        <v>8.6549654827818671E-3</v>
      </c>
      <c r="G1" s="689">
        <f>IF('MK Shocks'!F8=0,F1,'MK Shocks'!F8)</f>
        <v>1.3835171231895396E-2</v>
      </c>
      <c r="H1" s="689">
        <f>IF('MK Shocks'!G8=0,G1,'MK Shocks'!G8)</f>
        <v>1.8700706153009374E-2</v>
      </c>
      <c r="I1" s="689">
        <f>IF('MK Shocks'!H8=0,H1,'MK Shocks'!H8)</f>
        <v>2.2454689150252463E-2</v>
      </c>
      <c r="J1" s="689">
        <f>IF('MK Shocks'!I8=0,I1,'MK Shocks'!I8)</f>
        <v>2.607892716525011E-2</v>
      </c>
      <c r="K1" s="689">
        <f>IF('MK Shocks'!J8=0,J1,'MK Shocks'!J8)</f>
        <v>2.9505436233864521E-2</v>
      </c>
      <c r="L1" s="689">
        <f>IF('MK Shocks'!K8=0,K1,'MK Shocks'!K8)</f>
        <v>3.2915536597469347E-2</v>
      </c>
      <c r="M1" s="689">
        <f>IF('MK Shocks'!L8=0,L1,'MK Shocks'!L8)</f>
        <v>3.4639138275949222E-2</v>
      </c>
      <c r="N1" s="689">
        <f>IF('MK Shocks'!M8=0,M1,'MK Shocks'!M8)</f>
        <v>3.5585010162250248E-2</v>
      </c>
      <c r="O1" s="689">
        <f>IF('MK Shocks'!N8=0,N1,'MK Shocks'!N8)</f>
        <v>3.6881617600124109E-2</v>
      </c>
      <c r="P1" s="689">
        <f>IF('MK Shocks'!O8=0,O1,'MK Shocks'!O8)</f>
        <v>3.8383767881797572E-2</v>
      </c>
      <c r="Q1" s="689">
        <f>IF('MK Shocks'!P8=0,P1,'MK Shocks'!P8)</f>
        <v>3.9956472713673627E-2</v>
      </c>
      <c r="R1" s="689">
        <f>IF('MK Shocks'!Q8=0,Q1,'MK Shocks'!Q8)</f>
        <v>4.0695686795358212E-2</v>
      </c>
      <c r="S1" s="689">
        <f>IF('MK Shocks'!R8=0,R1,'MK Shocks'!R8)</f>
        <v>4.132187381444502E-2</v>
      </c>
      <c r="T1" s="689">
        <f>IF('MK Shocks'!S8=0,S1,'MK Shocks'!S8)</f>
        <v>4.1884631263786172E-2</v>
      </c>
      <c r="U1" s="689">
        <f>IF('MK Shocks'!T8=0,T1,'MK Shocks'!T8)</f>
        <v>4.2409626379525167E-2</v>
      </c>
      <c r="V1" s="689">
        <f>IF('MK Shocks'!U8=0,U1,'MK Shocks'!U8)</f>
        <v>4.2922982905849658E-2</v>
      </c>
      <c r="W1" s="689">
        <f>IF('MK Shocks'!V8=0,V1,'MK Shocks'!V8)</f>
        <v>4.3405880915081178E-2</v>
      </c>
      <c r="X1" s="689">
        <f>IF('MK Shocks'!W8=0,W1,'MK Shocks'!W8)</f>
        <v>4.3550875276806567E-2</v>
      </c>
      <c r="Y1" s="689">
        <f>IF('MK Shocks'!X8=0,X1,'MK Shocks'!X8)</f>
        <v>4.3728403783837522E-2</v>
      </c>
      <c r="Z1" s="689">
        <f>IF('MK Shocks'!Y8=0,Y1,'MK Shocks'!Y8)</f>
        <v>4.3931887344898814E-2</v>
      </c>
      <c r="AA1" s="689">
        <f>IF('MK Shocks'!Z8=0,Z1,'MK Shocks'!Z8)</f>
        <v>4.4154750036279868E-2</v>
      </c>
      <c r="AB1" s="689">
        <f>IF('MK Shocks'!AA8=0,AA1,'MK Shocks'!AA8)</f>
        <v>4.4390420044152112E-2</v>
      </c>
      <c r="AC1" s="689">
        <f>IF('MK Shocks'!AB8=0,AB1,'MK Shocks'!AB8)</f>
        <v>4.4632181098356503E-2</v>
      </c>
      <c r="AD1" s="689">
        <f>IF('MK Shocks'!AC8=0,AC1,'MK Shocks'!AC8)</f>
        <v>4.4872725473878911E-2</v>
      </c>
      <c r="AE1" s="689">
        <f>IF('MK Shocks'!AD8=0,AD1,'MK Shocks'!AD8)</f>
        <v>4.5104601917980845E-2</v>
      </c>
      <c r="AF1" s="689">
        <f>IF('MK Shocks'!AE8=0,AE1,'MK Shocks'!AE8)</f>
        <v>4.5320364397499237E-2</v>
      </c>
      <c r="AG1" s="689">
        <f>IF('MK Shocks'!AF8=0,AF1,'MK Shocks'!AF8)</f>
        <v>4.5512571165689131E-2</v>
      </c>
      <c r="AH1" s="689">
        <f>IF('MK Shocks'!AG8=0,AG1,'MK Shocks'!AG8)</f>
        <v>4.5512571165689131E-2</v>
      </c>
      <c r="AI1" s="689">
        <f>IF('MK Shocks'!AH8=0,AH1,'MK Shocks'!AH8)</f>
        <v>4.5512571165689131E-2</v>
      </c>
      <c r="AJ1" s="689">
        <f>IF('MK Shocks'!AI8=0,AI1,'MK Shocks'!AI8)</f>
        <v>4.5512571165689131E-2</v>
      </c>
      <c r="AK1" s="689">
        <f>IF('MK Shocks'!AJ8=0,AJ1,'MK Shocks'!AJ8)</f>
        <v>4.5512571165689131E-2</v>
      </c>
      <c r="AL1" s="689">
        <f>IF('MK Shocks'!AK8=0,AK1,'MK Shocks'!AK8)</f>
        <v>4.5512571165689131E-2</v>
      </c>
      <c r="AM1" s="689">
        <f>IF('MK Shocks'!AL8=0,AL1,'MK Shocks'!AL8)</f>
        <v>4.5512571165689131E-2</v>
      </c>
      <c r="AN1" s="689">
        <f>IF('MK Shocks'!AM8=0,AM1,'MK Shocks'!AM8)</f>
        <v>4.5512571165689131E-2</v>
      </c>
      <c r="AO1" s="689">
        <f>IF('MK Shocks'!AN8=0,AN1,'MK Shocks'!AN8)</f>
        <v>4.5512571165689131E-2</v>
      </c>
      <c r="AP1" s="689">
        <f>IF('MK Shocks'!AO8=0,AO1,'MK Shocks'!AO8)</f>
        <v>4.5512571165689131E-2</v>
      </c>
      <c r="AQ1" s="689">
        <f>IF('MK Shocks'!AP8=0,AP1,'MK Shocks'!AP8)</f>
        <v>4.5512571165689131E-2</v>
      </c>
      <c r="AR1" s="689">
        <f>IF('MK Shocks'!AQ8=0,AQ1,'MK Shocks'!AQ8)</f>
        <v>4.5512571165689131E-2</v>
      </c>
      <c r="AS1" s="689">
        <f>IF('MK Shocks'!AR8=0,AR1,'MK Shocks'!AR8)</f>
        <v>4.5512571165689131E-2</v>
      </c>
      <c r="AT1" s="689">
        <f>IF('MK Shocks'!AS8=0,AS1,'MK Shocks'!AS8)</f>
        <v>4.5512571165689131E-2</v>
      </c>
      <c r="AU1" s="689">
        <f>IF('MK Shocks'!AT8=0,AT1,'MK Shocks'!AT8)</f>
        <v>4.5512571165689131E-2</v>
      </c>
      <c r="AV1" s="689">
        <f>IF('MK Shocks'!AU8=0,AU1,'MK Shocks'!AU8)</f>
        <v>4.5512571165689131E-2</v>
      </c>
      <c r="AW1" s="689">
        <f>IF('MK Shocks'!AV8=0,AV1,'MK Shocks'!AV8)</f>
        <v>4.5512571165689131E-2</v>
      </c>
      <c r="AX1" s="689">
        <f>IF('MK Shocks'!AW8=0,AW1,'MK Shocks'!AW8)</f>
        <v>4.5512571165689131E-2</v>
      </c>
      <c r="AY1" s="689">
        <f>IF('MK Shocks'!AX8=0,AX1,'MK Shocks'!AX8)</f>
        <v>4.5512571165689131E-2</v>
      </c>
      <c r="AZ1" s="689">
        <f>IF('MK Shocks'!AY8=0,AY1,'MK Shocks'!AY8)</f>
        <v>4.5512571165689131E-2</v>
      </c>
      <c r="BA1" s="689">
        <f>IF('MK Shocks'!AZ8=0,AZ1,'MK Shocks'!AZ8)</f>
        <v>4.5512571165689131E-2</v>
      </c>
    </row>
    <row r="2" spans="1:256" s="221" customFormat="1"/>
    <row r="3" spans="1:256" s="62" customFormat="1" ht="14.25">
      <c r="A3" s="16"/>
      <c r="B3" s="621"/>
      <c r="C3" s="624"/>
      <c r="D3" s="622">
        <v>1</v>
      </c>
      <c r="E3" s="622">
        <v>2</v>
      </c>
      <c r="F3" s="622">
        <v>3</v>
      </c>
      <c r="G3" s="622">
        <v>4</v>
      </c>
      <c r="H3" s="622">
        <v>5</v>
      </c>
      <c r="I3" s="622">
        <v>6</v>
      </c>
      <c r="J3" s="622">
        <v>7</v>
      </c>
      <c r="K3" s="622">
        <v>8</v>
      </c>
      <c r="L3" s="622">
        <v>9</v>
      </c>
      <c r="M3" s="622">
        <v>10</v>
      </c>
      <c r="N3" s="622">
        <v>11</v>
      </c>
      <c r="O3" s="622">
        <v>12</v>
      </c>
      <c r="P3" s="622">
        <v>13</v>
      </c>
      <c r="Q3" s="622">
        <v>14</v>
      </c>
      <c r="R3" s="622">
        <v>15</v>
      </c>
      <c r="S3" s="622">
        <v>16</v>
      </c>
      <c r="T3" s="622">
        <v>17</v>
      </c>
      <c r="U3" s="622">
        <v>18</v>
      </c>
      <c r="V3" s="622">
        <v>19</v>
      </c>
      <c r="W3" s="622">
        <v>20</v>
      </c>
      <c r="X3" s="622">
        <v>21</v>
      </c>
      <c r="Y3" s="622">
        <v>22</v>
      </c>
      <c r="Z3" s="622">
        <v>23</v>
      </c>
      <c r="AA3" s="622">
        <v>24</v>
      </c>
      <c r="AB3" s="622">
        <v>25</v>
      </c>
      <c r="AC3" s="622">
        <v>26</v>
      </c>
      <c r="AD3" s="622">
        <v>27</v>
      </c>
      <c r="AE3" s="622">
        <v>28</v>
      </c>
      <c r="AF3" s="622">
        <v>29</v>
      </c>
      <c r="AG3" s="622">
        <v>30</v>
      </c>
      <c r="AH3" s="622">
        <v>31</v>
      </c>
      <c r="AI3" s="622">
        <v>32</v>
      </c>
      <c r="AJ3" s="622">
        <v>33</v>
      </c>
      <c r="AK3" s="622">
        <v>34</v>
      </c>
      <c r="AL3" s="622">
        <v>35</v>
      </c>
      <c r="AM3" s="622">
        <v>36</v>
      </c>
      <c r="AN3" s="622">
        <v>37</v>
      </c>
      <c r="AO3" s="622">
        <v>38</v>
      </c>
      <c r="AP3" s="622">
        <v>39</v>
      </c>
      <c r="AQ3" s="622">
        <v>40</v>
      </c>
      <c r="AR3" s="622">
        <v>41</v>
      </c>
      <c r="AS3" s="622">
        <v>42</v>
      </c>
      <c r="AT3" s="622">
        <v>43</v>
      </c>
      <c r="AU3" s="622">
        <v>44</v>
      </c>
      <c r="AV3" s="622">
        <v>45</v>
      </c>
      <c r="AW3" s="622">
        <v>46</v>
      </c>
      <c r="AX3" s="622">
        <v>47</v>
      </c>
      <c r="AY3" s="622">
        <v>48</v>
      </c>
      <c r="AZ3" s="622">
        <v>49</v>
      </c>
      <c r="BA3" s="623">
        <v>50</v>
      </c>
      <c r="BB3" s="243"/>
      <c r="BC3" s="243"/>
      <c r="BD3" s="243"/>
      <c r="BE3" s="243"/>
      <c r="BF3" s="243"/>
      <c r="BG3" s="243"/>
      <c r="BH3" s="243"/>
      <c r="BI3" s="243"/>
      <c r="BJ3" s="243"/>
      <c r="BK3" s="243"/>
      <c r="BL3" s="243"/>
      <c r="BM3" s="243"/>
      <c r="BN3" s="243"/>
      <c r="BO3" s="243"/>
      <c r="BP3" s="243"/>
      <c r="BQ3" s="243"/>
      <c r="BR3" s="243"/>
      <c r="BS3" s="243"/>
      <c r="BT3" s="243"/>
      <c r="BU3" s="243"/>
      <c r="BV3" s="243"/>
      <c r="BW3" s="243"/>
      <c r="BX3" s="243"/>
      <c r="BY3" s="243"/>
      <c r="BZ3" s="243"/>
      <c r="CA3" s="243"/>
      <c r="CB3" s="243"/>
      <c r="CC3" s="243"/>
      <c r="CD3" s="243"/>
      <c r="CE3" s="243"/>
      <c r="CF3" s="243"/>
      <c r="CG3" s="243"/>
      <c r="CH3" s="243"/>
      <c r="CI3" s="243"/>
      <c r="CJ3" s="243"/>
      <c r="CK3" s="243"/>
      <c r="CL3" s="243"/>
      <c r="CM3" s="243"/>
      <c r="CN3" s="243"/>
      <c r="CO3" s="243"/>
      <c r="CP3" s="243"/>
      <c r="CQ3" s="243"/>
      <c r="CR3" s="243"/>
      <c r="CS3" s="243"/>
      <c r="CT3" s="243"/>
      <c r="CU3" s="243"/>
      <c r="CV3" s="243"/>
      <c r="CW3" s="243"/>
      <c r="CX3" s="243"/>
      <c r="CY3" s="243"/>
      <c r="CZ3" s="243"/>
      <c r="DA3" s="243"/>
      <c r="DB3" s="243"/>
      <c r="DC3" s="243"/>
      <c r="DD3" s="243"/>
      <c r="DE3" s="243"/>
      <c r="DF3" s="243"/>
      <c r="DG3" s="243"/>
      <c r="DH3" s="243"/>
      <c r="DI3" s="243"/>
      <c r="DJ3" s="243"/>
      <c r="DK3" s="243"/>
      <c r="DL3" s="243"/>
      <c r="DM3" s="243"/>
      <c r="DN3" s="243"/>
      <c r="DO3" s="243"/>
      <c r="DP3" s="243"/>
      <c r="DQ3" s="243"/>
      <c r="DR3" s="243"/>
      <c r="DS3" s="243"/>
      <c r="DT3" s="243"/>
      <c r="DU3" s="243"/>
      <c r="DV3" s="243"/>
      <c r="DW3" s="243"/>
      <c r="DX3" s="243"/>
      <c r="DY3" s="243"/>
      <c r="DZ3" s="243"/>
      <c r="EA3" s="243"/>
      <c r="EB3" s="243"/>
      <c r="EC3" s="243"/>
      <c r="ED3" s="243"/>
      <c r="EE3" s="243"/>
      <c r="EF3" s="243"/>
      <c r="EG3" s="243"/>
      <c r="EH3" s="243"/>
      <c r="EI3" s="243"/>
      <c r="EJ3" s="243"/>
      <c r="EK3" s="243"/>
      <c r="EL3" s="243"/>
      <c r="EM3" s="243"/>
      <c r="EN3" s="243"/>
      <c r="EO3" s="243"/>
      <c r="EP3" s="243"/>
      <c r="EQ3" s="243"/>
      <c r="ER3" s="243"/>
      <c r="ES3" s="243"/>
      <c r="ET3" s="243"/>
      <c r="EU3" s="243"/>
      <c r="EV3" s="243"/>
      <c r="EW3" s="243"/>
      <c r="EX3" s="243"/>
      <c r="EY3" s="243"/>
      <c r="EZ3" s="243"/>
      <c r="FA3" s="243"/>
      <c r="FB3" s="243"/>
      <c r="FC3" s="243"/>
      <c r="FD3" s="243"/>
      <c r="FE3" s="243"/>
      <c r="FF3" s="243"/>
      <c r="FG3" s="243"/>
      <c r="FH3" s="243"/>
      <c r="FI3" s="243"/>
      <c r="FJ3" s="243"/>
      <c r="FK3" s="243"/>
      <c r="FL3" s="243"/>
      <c r="FM3" s="243"/>
      <c r="FN3" s="243"/>
      <c r="FO3" s="243"/>
      <c r="FP3" s="243"/>
      <c r="FQ3" s="243"/>
      <c r="FR3" s="243"/>
      <c r="FS3" s="243"/>
      <c r="FT3" s="243"/>
      <c r="FU3" s="243"/>
      <c r="FV3" s="243"/>
      <c r="FW3" s="243"/>
      <c r="FX3" s="243"/>
      <c r="FY3" s="243"/>
      <c r="FZ3" s="243"/>
      <c r="GA3" s="243"/>
      <c r="GB3" s="243"/>
      <c r="GC3" s="243"/>
      <c r="GD3" s="243"/>
      <c r="GE3" s="243"/>
      <c r="GF3" s="243"/>
      <c r="GG3" s="243"/>
      <c r="GH3" s="243"/>
      <c r="GI3" s="243"/>
      <c r="GJ3" s="243"/>
      <c r="GK3" s="243"/>
      <c r="GL3" s="243"/>
      <c r="GM3" s="243"/>
      <c r="GN3" s="243"/>
      <c r="GO3" s="243"/>
      <c r="GP3" s="243"/>
      <c r="GQ3" s="243"/>
      <c r="GR3" s="243"/>
      <c r="GS3" s="243"/>
      <c r="GT3" s="243"/>
      <c r="GU3" s="243"/>
      <c r="GV3" s="243"/>
      <c r="GW3" s="243"/>
      <c r="GX3" s="243"/>
      <c r="GY3" s="243"/>
      <c r="GZ3" s="243"/>
      <c r="HA3" s="243"/>
      <c r="HB3" s="243"/>
      <c r="HC3" s="243"/>
      <c r="HD3" s="243"/>
      <c r="HE3" s="243"/>
      <c r="HF3" s="243"/>
      <c r="HG3" s="243"/>
      <c r="HH3" s="243"/>
      <c r="HI3" s="243"/>
      <c r="HJ3" s="243"/>
      <c r="HK3" s="243"/>
      <c r="HL3" s="243"/>
      <c r="HM3" s="243"/>
      <c r="HN3" s="243"/>
      <c r="HO3" s="243"/>
      <c r="HP3" s="243"/>
      <c r="HQ3" s="243"/>
      <c r="HR3" s="243"/>
      <c r="HS3" s="243"/>
      <c r="HT3" s="243"/>
      <c r="HU3" s="243"/>
      <c r="HV3" s="243"/>
      <c r="HW3" s="243"/>
      <c r="HX3" s="243"/>
      <c r="HY3" s="243"/>
      <c r="HZ3" s="243"/>
      <c r="IA3" s="243"/>
      <c r="IB3" s="243"/>
      <c r="IC3" s="243"/>
      <c r="ID3" s="243"/>
      <c r="IE3" s="243"/>
      <c r="IF3" s="243"/>
      <c r="IG3" s="243"/>
      <c r="IH3" s="243"/>
      <c r="II3" s="243"/>
      <c r="IJ3" s="243"/>
      <c r="IK3" s="243"/>
      <c r="IL3" s="243"/>
      <c r="IM3" s="243"/>
      <c r="IN3" s="243"/>
      <c r="IO3" s="243"/>
      <c r="IP3" s="243"/>
      <c r="IQ3" s="243"/>
      <c r="IR3" s="243"/>
      <c r="IS3" s="243"/>
      <c r="IT3" s="243"/>
      <c r="IU3" s="243"/>
      <c r="IV3" s="243"/>
    </row>
    <row r="4" spans="1:256" s="332" customFormat="1">
      <c r="A4" s="607" t="s">
        <v>606</v>
      </c>
      <c r="B4" s="974">
        <f>0</f>
        <v>0</v>
      </c>
      <c r="C4" s="975"/>
      <c r="D4" s="625">
        <f t="shared" ref="D4:AI4" si="0">D1</f>
        <v>4.1804377614895367E-3</v>
      </c>
      <c r="E4" s="626">
        <f t="shared" si="0"/>
        <v>5.7786617045445451E-3</v>
      </c>
      <c r="F4" s="626">
        <f t="shared" si="0"/>
        <v>8.6549654827818671E-3</v>
      </c>
      <c r="G4" s="626">
        <f t="shared" si="0"/>
        <v>1.3835171231895396E-2</v>
      </c>
      <c r="H4" s="626">
        <f t="shared" si="0"/>
        <v>1.8700706153009374E-2</v>
      </c>
      <c r="I4" s="626">
        <f t="shared" si="0"/>
        <v>2.2454689150252463E-2</v>
      </c>
      <c r="J4" s="626">
        <f t="shared" si="0"/>
        <v>2.607892716525011E-2</v>
      </c>
      <c r="K4" s="626">
        <f t="shared" si="0"/>
        <v>2.9505436233864521E-2</v>
      </c>
      <c r="L4" s="626">
        <f t="shared" si="0"/>
        <v>3.2915536597469347E-2</v>
      </c>
      <c r="M4" s="626">
        <f t="shared" si="0"/>
        <v>3.4639138275949222E-2</v>
      </c>
      <c r="N4" s="626">
        <f t="shared" si="0"/>
        <v>3.5585010162250248E-2</v>
      </c>
      <c r="O4" s="626">
        <f t="shared" si="0"/>
        <v>3.6881617600124109E-2</v>
      </c>
      <c r="P4" s="626">
        <f t="shared" si="0"/>
        <v>3.8383767881797572E-2</v>
      </c>
      <c r="Q4" s="626">
        <f t="shared" si="0"/>
        <v>3.9956472713673627E-2</v>
      </c>
      <c r="R4" s="626">
        <f t="shared" si="0"/>
        <v>4.0695686795358212E-2</v>
      </c>
      <c r="S4" s="626">
        <f t="shared" si="0"/>
        <v>4.132187381444502E-2</v>
      </c>
      <c r="T4" s="626">
        <f t="shared" si="0"/>
        <v>4.1884631263786172E-2</v>
      </c>
      <c r="U4" s="626">
        <f t="shared" si="0"/>
        <v>4.2409626379525167E-2</v>
      </c>
      <c r="V4" s="626">
        <f t="shared" si="0"/>
        <v>4.2922982905849658E-2</v>
      </c>
      <c r="W4" s="626">
        <f t="shared" si="0"/>
        <v>4.3405880915081178E-2</v>
      </c>
      <c r="X4" s="626">
        <f t="shared" si="0"/>
        <v>4.3550875276806567E-2</v>
      </c>
      <c r="Y4" s="626">
        <f t="shared" si="0"/>
        <v>4.3728403783837522E-2</v>
      </c>
      <c r="Z4" s="626">
        <f t="shared" si="0"/>
        <v>4.3931887344898814E-2</v>
      </c>
      <c r="AA4" s="626">
        <f t="shared" si="0"/>
        <v>4.4154750036279868E-2</v>
      </c>
      <c r="AB4" s="626">
        <f t="shared" si="0"/>
        <v>4.4390420044152112E-2</v>
      </c>
      <c r="AC4" s="626">
        <f t="shared" si="0"/>
        <v>4.4632181098356503E-2</v>
      </c>
      <c r="AD4" s="626">
        <f t="shared" si="0"/>
        <v>4.4872725473878911E-2</v>
      </c>
      <c r="AE4" s="626">
        <f t="shared" si="0"/>
        <v>4.5104601917980845E-2</v>
      </c>
      <c r="AF4" s="626">
        <f t="shared" si="0"/>
        <v>4.5320364397499237E-2</v>
      </c>
      <c r="AG4" s="626">
        <f t="shared" si="0"/>
        <v>4.5512571165689131E-2</v>
      </c>
      <c r="AH4" s="626">
        <f t="shared" si="0"/>
        <v>4.5512571165689131E-2</v>
      </c>
      <c r="AI4" s="626">
        <f t="shared" si="0"/>
        <v>4.5512571165689131E-2</v>
      </c>
      <c r="AJ4" s="626">
        <f t="shared" ref="AJ4:BA4" si="1">AJ1</f>
        <v>4.5512571165689131E-2</v>
      </c>
      <c r="AK4" s="626">
        <f t="shared" si="1"/>
        <v>4.5512571165689131E-2</v>
      </c>
      <c r="AL4" s="626">
        <f t="shared" si="1"/>
        <v>4.5512571165689131E-2</v>
      </c>
      <c r="AM4" s="626">
        <f t="shared" si="1"/>
        <v>4.5512571165689131E-2</v>
      </c>
      <c r="AN4" s="626">
        <f t="shared" si="1"/>
        <v>4.5512571165689131E-2</v>
      </c>
      <c r="AO4" s="626">
        <f t="shared" si="1"/>
        <v>4.5512571165689131E-2</v>
      </c>
      <c r="AP4" s="626">
        <f t="shared" si="1"/>
        <v>4.5512571165689131E-2</v>
      </c>
      <c r="AQ4" s="626">
        <f t="shared" si="1"/>
        <v>4.5512571165689131E-2</v>
      </c>
      <c r="AR4" s="626">
        <f t="shared" si="1"/>
        <v>4.5512571165689131E-2</v>
      </c>
      <c r="AS4" s="626">
        <f t="shared" si="1"/>
        <v>4.5512571165689131E-2</v>
      </c>
      <c r="AT4" s="626">
        <f t="shared" si="1"/>
        <v>4.5512571165689131E-2</v>
      </c>
      <c r="AU4" s="626">
        <f t="shared" si="1"/>
        <v>4.5512571165689131E-2</v>
      </c>
      <c r="AV4" s="626">
        <f t="shared" si="1"/>
        <v>4.5512571165689131E-2</v>
      </c>
      <c r="AW4" s="626">
        <f t="shared" si="1"/>
        <v>4.5512571165689131E-2</v>
      </c>
      <c r="AX4" s="626">
        <f t="shared" si="1"/>
        <v>4.5512571165689131E-2</v>
      </c>
      <c r="AY4" s="626">
        <f t="shared" si="1"/>
        <v>4.5512571165689131E-2</v>
      </c>
      <c r="AZ4" s="626">
        <f t="shared" si="1"/>
        <v>4.5512571165689131E-2</v>
      </c>
      <c r="BA4" s="627">
        <f t="shared" si="1"/>
        <v>4.5512571165689131E-2</v>
      </c>
      <c r="BB4" s="243"/>
      <c r="BC4" s="243"/>
      <c r="BD4" s="243"/>
      <c r="BE4" s="243"/>
      <c r="BF4" s="243"/>
      <c r="BG4" s="243"/>
      <c r="BH4" s="243"/>
      <c r="BI4" s="243"/>
      <c r="BJ4" s="243"/>
      <c r="BK4" s="243"/>
      <c r="BL4" s="243"/>
      <c r="BM4" s="243"/>
      <c r="BN4" s="243"/>
      <c r="BO4" s="243"/>
      <c r="BP4" s="243"/>
      <c r="BQ4" s="243"/>
      <c r="BR4" s="243"/>
      <c r="BS4" s="243"/>
      <c r="BT4" s="243"/>
      <c r="BU4" s="243"/>
      <c r="BV4" s="243"/>
      <c r="BW4" s="243"/>
      <c r="BX4" s="243"/>
      <c r="BY4" s="243"/>
      <c r="BZ4" s="243"/>
      <c r="CA4" s="243"/>
      <c r="CB4" s="243"/>
      <c r="CC4" s="243"/>
      <c r="CD4" s="243"/>
      <c r="CE4" s="243"/>
      <c r="CF4" s="243"/>
      <c r="CG4" s="243"/>
      <c r="CH4" s="243"/>
      <c r="CI4" s="243"/>
      <c r="CJ4" s="243"/>
      <c r="CK4" s="243"/>
      <c r="CL4" s="243"/>
      <c r="CM4" s="243"/>
      <c r="CN4" s="243"/>
      <c r="CO4" s="243"/>
      <c r="CP4" s="243"/>
      <c r="CQ4" s="243"/>
      <c r="CR4" s="243"/>
      <c r="CS4" s="243"/>
      <c r="CT4" s="243"/>
      <c r="CU4" s="243"/>
      <c r="CV4" s="243"/>
      <c r="CW4" s="243"/>
      <c r="CX4" s="243"/>
      <c r="CY4" s="243"/>
      <c r="CZ4" s="243"/>
      <c r="DA4" s="243"/>
      <c r="DB4" s="243"/>
      <c r="DC4" s="243"/>
      <c r="DD4" s="243"/>
      <c r="DE4" s="243"/>
      <c r="DF4" s="243"/>
      <c r="DG4" s="243"/>
      <c r="DH4" s="243"/>
      <c r="DI4" s="243"/>
      <c r="DJ4" s="243"/>
      <c r="DK4" s="243"/>
      <c r="DL4" s="243"/>
      <c r="DM4" s="243"/>
      <c r="DN4" s="243"/>
      <c r="DO4" s="243"/>
      <c r="DP4" s="243"/>
      <c r="DQ4" s="243"/>
      <c r="DR4" s="243"/>
      <c r="DS4" s="243"/>
      <c r="DT4" s="243"/>
      <c r="DU4" s="243"/>
      <c r="DV4" s="243"/>
      <c r="DW4" s="243"/>
      <c r="DX4" s="243"/>
      <c r="DY4" s="243"/>
      <c r="DZ4" s="243"/>
      <c r="EA4" s="243"/>
      <c r="EB4" s="243"/>
      <c r="EC4" s="243"/>
      <c r="ED4" s="243"/>
      <c r="EE4" s="243"/>
      <c r="EF4" s="243"/>
      <c r="EG4" s="243"/>
      <c r="EH4" s="243"/>
      <c r="EI4" s="243"/>
      <c r="EJ4" s="243"/>
      <c r="EK4" s="243"/>
      <c r="EL4" s="243"/>
      <c r="EM4" s="243"/>
      <c r="EN4" s="243"/>
      <c r="EO4" s="243"/>
      <c r="EP4" s="243"/>
      <c r="EQ4" s="243"/>
      <c r="ER4" s="243"/>
      <c r="ES4" s="243"/>
      <c r="ET4" s="243"/>
      <c r="EU4" s="243"/>
      <c r="EV4" s="243"/>
      <c r="EW4" s="243"/>
      <c r="EX4" s="243"/>
      <c r="EY4" s="243"/>
      <c r="EZ4" s="243"/>
      <c r="FA4" s="243"/>
      <c r="FB4" s="243"/>
      <c r="FC4" s="243"/>
      <c r="FD4" s="243"/>
      <c r="FE4" s="243"/>
      <c r="FF4" s="243"/>
      <c r="FG4" s="243"/>
      <c r="FH4" s="243"/>
      <c r="FI4" s="243"/>
      <c r="FJ4" s="243"/>
      <c r="FK4" s="243"/>
      <c r="FL4" s="243"/>
      <c r="FM4" s="243"/>
      <c r="FN4" s="243"/>
      <c r="FO4" s="243"/>
      <c r="FP4" s="243"/>
      <c r="FQ4" s="243"/>
      <c r="FR4" s="243"/>
      <c r="FS4" s="243"/>
      <c r="FT4" s="243"/>
      <c r="FU4" s="243"/>
      <c r="FV4" s="243"/>
      <c r="FW4" s="243"/>
      <c r="FX4" s="243"/>
      <c r="FY4" s="243"/>
      <c r="FZ4" s="243"/>
      <c r="GA4" s="243"/>
      <c r="GB4" s="243"/>
      <c r="GC4" s="243"/>
      <c r="GD4" s="243"/>
      <c r="GE4" s="243"/>
      <c r="GF4" s="243"/>
      <c r="GG4" s="243"/>
      <c r="GH4" s="243"/>
      <c r="GI4" s="243"/>
      <c r="GJ4" s="243"/>
      <c r="GK4" s="243"/>
      <c r="GL4" s="243"/>
      <c r="GM4" s="243"/>
      <c r="GN4" s="243"/>
      <c r="GO4" s="243"/>
      <c r="GP4" s="243"/>
      <c r="GQ4" s="243"/>
      <c r="GR4" s="243"/>
      <c r="GS4" s="243"/>
      <c r="GT4" s="243"/>
      <c r="GU4" s="243"/>
      <c r="GV4" s="243"/>
      <c r="GW4" s="243"/>
      <c r="GX4" s="243"/>
      <c r="GY4" s="243"/>
      <c r="GZ4" s="243"/>
      <c r="HA4" s="243"/>
      <c r="HB4" s="243"/>
      <c r="HC4" s="243"/>
      <c r="HD4" s="243"/>
      <c r="HE4" s="243"/>
      <c r="HF4" s="243"/>
      <c r="HG4" s="243"/>
      <c r="HH4" s="243"/>
      <c r="HI4" s="243"/>
      <c r="HJ4" s="243"/>
      <c r="HK4" s="243"/>
      <c r="HL4" s="243"/>
      <c r="HM4" s="243"/>
      <c r="HN4" s="243"/>
      <c r="HO4" s="243"/>
      <c r="HP4" s="243"/>
      <c r="HQ4" s="243"/>
      <c r="HR4" s="243"/>
      <c r="HS4" s="243"/>
      <c r="HT4" s="243"/>
      <c r="HU4" s="243"/>
      <c r="HV4" s="243"/>
      <c r="HW4" s="243"/>
      <c r="HX4" s="243"/>
      <c r="HY4" s="243"/>
      <c r="HZ4" s="243"/>
      <c r="IA4" s="243"/>
      <c r="IB4" s="243"/>
      <c r="IC4" s="243"/>
      <c r="ID4" s="243"/>
      <c r="IE4" s="243"/>
      <c r="IF4" s="243"/>
      <c r="IG4" s="243"/>
      <c r="IH4" s="243"/>
      <c r="II4" s="243"/>
      <c r="IJ4" s="243"/>
      <c r="IK4" s="243"/>
      <c r="IL4" s="243"/>
      <c r="IM4" s="243"/>
      <c r="IN4" s="243"/>
      <c r="IO4" s="243"/>
      <c r="IP4" s="243"/>
      <c r="IQ4" s="243"/>
      <c r="IR4" s="243"/>
      <c r="IS4" s="243"/>
      <c r="IT4" s="243"/>
      <c r="IU4" s="243"/>
      <c r="IV4" s="243"/>
    </row>
    <row r="5" spans="1:256">
      <c r="A5" s="608"/>
      <c r="B5" s="976">
        <v>1</v>
      </c>
      <c r="C5" s="977"/>
      <c r="D5" s="612"/>
      <c r="E5" s="613">
        <f t="shared" ref="E5:BA10" si="2">IF(E$3&gt;$B5,(((1+E$4)^E$3)/((1+HLOOKUP($B5,$D$3:$AG$4,2))^$B5))^(1/(E$3-$B5))-1,0)</f>
        <v>7.3794293336504335E-3</v>
      </c>
      <c r="F5" s="613">
        <f t="shared" si="2"/>
        <v>1.0899700568272719E-2</v>
      </c>
      <c r="G5" s="613">
        <f t="shared" si="2"/>
        <v>1.7073999786006988E-2</v>
      </c>
      <c r="H5" s="613">
        <f t="shared" si="2"/>
        <v>2.2363461724882683E-2</v>
      </c>
      <c r="I5" s="613">
        <f t="shared" si="2"/>
        <v>2.6149254298672098E-2</v>
      </c>
      <c r="J5" s="613">
        <f t="shared" si="2"/>
        <v>2.9774825160085783E-2</v>
      </c>
      <c r="K5" s="613">
        <f t="shared" si="2"/>
        <v>3.317505940971488E-2</v>
      </c>
      <c r="L5" s="613">
        <f t="shared" si="2"/>
        <v>3.6564763530605671E-2</v>
      </c>
      <c r="M5" s="613">
        <f t="shared" si="2"/>
        <v>3.807996204325903E-2</v>
      </c>
      <c r="N5" s="613">
        <f t="shared" si="2"/>
        <v>3.8778985770454799E-2</v>
      </c>
      <c r="O5" s="613">
        <f t="shared" si="2"/>
        <v>3.9906744702458363E-2</v>
      </c>
      <c r="P5" s="613">
        <f t="shared" si="2"/>
        <v>4.1286093550837899E-2</v>
      </c>
      <c r="Q5" s="613">
        <f t="shared" si="2"/>
        <v>4.276070030644652E-2</v>
      </c>
      <c r="R5" s="613">
        <f t="shared" si="2"/>
        <v>4.335416596983932E-2</v>
      </c>
      <c r="S5" s="613">
        <f t="shared" si="2"/>
        <v>4.3846261546021337E-2</v>
      </c>
      <c r="T5" s="613">
        <f t="shared" si="2"/>
        <v>4.4287606901787901E-2</v>
      </c>
      <c r="U5" s="613">
        <f t="shared" si="2"/>
        <v>4.470319410196999E-2</v>
      </c>
      <c r="V5" s="613">
        <f t="shared" si="2"/>
        <v>4.5118651105291452E-2</v>
      </c>
      <c r="W5" s="613">
        <f t="shared" si="2"/>
        <v>4.551230813571383E-2</v>
      </c>
      <c r="X5" s="613">
        <f t="shared" si="2"/>
        <v>4.5559422427918772E-2</v>
      </c>
      <c r="Y5" s="613">
        <f t="shared" si="2"/>
        <v>4.5650013625273322E-2</v>
      </c>
      <c r="Z5" s="613">
        <f t="shared" si="2"/>
        <v>4.5775698623316874E-2</v>
      </c>
      <c r="AA5" s="613">
        <f t="shared" si="2"/>
        <v>4.5928411559669202E-2</v>
      </c>
      <c r="AB5" s="613">
        <f t="shared" si="2"/>
        <v>4.610033924057988E-2</v>
      </c>
      <c r="AC5" s="613">
        <f t="shared" si="2"/>
        <v>4.6283716588958246E-2</v>
      </c>
      <c r="AD5" s="613">
        <f t="shared" si="2"/>
        <v>4.6470324648756556E-2</v>
      </c>
      <c r="AE5" s="613">
        <f t="shared" si="2"/>
        <v>4.6651930262317398E-2</v>
      </c>
      <c r="AF5" s="613">
        <f t="shared" si="2"/>
        <v>4.6820417246380863E-2</v>
      </c>
      <c r="AG5" s="613">
        <f t="shared" si="2"/>
        <v>4.6967766173992231E-2</v>
      </c>
      <c r="AH5" s="613">
        <f t="shared" si="2"/>
        <v>4.6919227057728996E-2</v>
      </c>
      <c r="AI5" s="613">
        <f t="shared" si="2"/>
        <v>4.6873821534615168E-2</v>
      </c>
      <c r="AJ5" s="613">
        <f t="shared" si="2"/>
        <v>4.6831255645190195E-2</v>
      </c>
      <c r="AK5" s="613">
        <f t="shared" si="2"/>
        <v>4.679127108320924E-2</v>
      </c>
      <c r="AL5" s="613">
        <f t="shared" si="2"/>
        <v>4.6753639949415282E-2</v>
      </c>
      <c r="AM5" s="613">
        <f t="shared" si="2"/>
        <v>4.6718160405181841E-2</v>
      </c>
      <c r="AN5" s="613">
        <f t="shared" si="2"/>
        <v>4.6684653050954372E-2</v>
      </c>
      <c r="AO5" s="613">
        <f t="shared" si="2"/>
        <v>4.6652957892292513E-2</v>
      </c>
      <c r="AP5" s="613">
        <f t="shared" si="2"/>
        <v>4.6622931785210264E-2</v>
      </c>
      <c r="AQ5" s="613">
        <f t="shared" si="2"/>
        <v>4.6594446274745183E-2</v>
      </c>
      <c r="AR5" s="613">
        <f t="shared" si="2"/>
        <v>4.6567385757905422E-2</v>
      </c>
      <c r="AS5" s="613">
        <f t="shared" si="2"/>
        <v>4.6541645915585628E-2</v>
      </c>
      <c r="AT5" s="613">
        <f t="shared" si="2"/>
        <v>4.6517132368601777E-2</v>
      </c>
      <c r="AU5" s="613">
        <f t="shared" si="2"/>
        <v>4.6493759521345712E-2</v>
      </c>
      <c r="AV5" s="613">
        <f t="shared" si="2"/>
        <v>4.647144956319349E-2</v>
      </c>
      <c r="AW5" s="613">
        <f t="shared" si="2"/>
        <v>4.6450131603119393E-2</v>
      </c>
      <c r="AX5" s="613">
        <f t="shared" si="2"/>
        <v>4.6429740917237172E-2</v>
      </c>
      <c r="AY5" s="613">
        <f t="shared" si="2"/>
        <v>4.6410218292438854E-2</v>
      </c>
      <c r="AZ5" s="613">
        <f t="shared" si="2"/>
        <v>4.639150945211501E-2</v>
      </c>
      <c r="BA5" s="614">
        <f t="shared" si="2"/>
        <v>4.6373564552222746E-2</v>
      </c>
      <c r="BB5" s="243"/>
      <c r="BC5" s="243"/>
      <c r="BD5" s="243"/>
      <c r="BE5" s="243"/>
      <c r="BF5" s="243"/>
      <c r="BG5" s="243"/>
      <c r="BH5" s="243"/>
      <c r="BI5" s="243"/>
      <c r="BJ5" s="243"/>
      <c r="BK5" s="243"/>
      <c r="BL5" s="243"/>
      <c r="BM5" s="243"/>
      <c r="BN5" s="243"/>
      <c r="BO5" s="243"/>
      <c r="BP5" s="243"/>
      <c r="BQ5" s="243"/>
      <c r="BR5" s="243"/>
      <c r="BS5" s="243"/>
      <c r="BT5" s="243"/>
      <c r="BU5" s="243"/>
      <c r="BV5" s="243"/>
      <c r="BW5" s="243"/>
      <c r="BX5" s="243"/>
      <c r="BY5" s="243"/>
      <c r="BZ5" s="243"/>
      <c r="CA5" s="243"/>
      <c r="CB5" s="243"/>
      <c r="CC5" s="243"/>
      <c r="CD5" s="243"/>
      <c r="CE5" s="243"/>
      <c r="CF5" s="243"/>
      <c r="CG5" s="243"/>
      <c r="CH5" s="243"/>
      <c r="CI5" s="243"/>
      <c r="CJ5" s="243"/>
      <c r="CK5" s="243"/>
      <c r="CL5" s="243"/>
      <c r="CM5" s="243"/>
      <c r="CN5" s="243"/>
      <c r="CO5" s="243"/>
      <c r="CP5" s="243"/>
      <c r="CQ5" s="243"/>
      <c r="CR5" s="243"/>
      <c r="CS5" s="243"/>
      <c r="CT5" s="243"/>
      <c r="CU5" s="243"/>
      <c r="CV5" s="243"/>
      <c r="CW5" s="243"/>
      <c r="CX5" s="243"/>
      <c r="CY5" s="243"/>
      <c r="CZ5" s="243"/>
      <c r="DA5" s="243"/>
      <c r="DB5" s="243"/>
      <c r="DC5" s="243"/>
      <c r="DD5" s="243"/>
      <c r="DE5" s="243"/>
      <c r="DF5" s="243"/>
      <c r="DG5" s="243"/>
      <c r="DH5" s="243"/>
      <c r="DI5" s="243"/>
      <c r="DJ5" s="243"/>
      <c r="DK5" s="243"/>
      <c r="DL5" s="243"/>
      <c r="DM5" s="243"/>
      <c r="DN5" s="243"/>
      <c r="DO5" s="243"/>
      <c r="DP5" s="243"/>
      <c r="DQ5" s="243"/>
      <c r="DR5" s="243"/>
      <c r="DS5" s="243"/>
      <c r="DT5" s="243"/>
      <c r="DU5" s="243"/>
      <c r="DV5" s="243"/>
      <c r="DW5" s="243"/>
      <c r="DX5" s="243"/>
      <c r="DY5" s="243"/>
      <c r="DZ5" s="243"/>
      <c r="EA5" s="243"/>
      <c r="EB5" s="243"/>
      <c r="EC5" s="243"/>
      <c r="ED5" s="243"/>
      <c r="EE5" s="243"/>
      <c r="EF5" s="243"/>
      <c r="EG5" s="243"/>
      <c r="EH5" s="243"/>
      <c r="EI5" s="243"/>
      <c r="EJ5" s="243"/>
      <c r="EK5" s="243"/>
      <c r="EL5" s="243"/>
      <c r="EM5" s="243"/>
      <c r="EN5" s="243"/>
      <c r="EO5" s="243"/>
      <c r="EP5" s="243"/>
      <c r="EQ5" s="243"/>
      <c r="ER5" s="243"/>
      <c r="ES5" s="243"/>
      <c r="ET5" s="243"/>
      <c r="EU5" s="243"/>
      <c r="EV5" s="243"/>
      <c r="EW5" s="243"/>
      <c r="EX5" s="243"/>
      <c r="EY5" s="243"/>
      <c r="EZ5" s="243"/>
      <c r="FA5" s="243"/>
      <c r="FB5" s="243"/>
      <c r="FC5" s="243"/>
      <c r="FD5" s="243"/>
      <c r="FE5" s="243"/>
      <c r="FF5" s="243"/>
      <c r="FG5" s="243"/>
      <c r="FH5" s="243"/>
      <c r="FI5" s="243"/>
      <c r="FJ5" s="243"/>
      <c r="FK5" s="243"/>
      <c r="FL5" s="243"/>
      <c r="FM5" s="243"/>
      <c r="FN5" s="243"/>
      <c r="FO5" s="243"/>
      <c r="FP5" s="243"/>
      <c r="FQ5" s="243"/>
      <c r="FR5" s="243"/>
      <c r="FS5" s="243"/>
      <c r="FT5" s="243"/>
      <c r="FU5" s="243"/>
      <c r="FV5" s="243"/>
      <c r="FW5" s="243"/>
      <c r="FX5" s="243"/>
      <c r="FY5" s="243"/>
      <c r="FZ5" s="243"/>
      <c r="GA5" s="243"/>
      <c r="GB5" s="243"/>
      <c r="GC5" s="243"/>
      <c r="GD5" s="243"/>
      <c r="GE5" s="243"/>
      <c r="GF5" s="243"/>
      <c r="GG5" s="243"/>
      <c r="GH5" s="243"/>
      <c r="GI5" s="243"/>
      <c r="GJ5" s="243"/>
      <c r="GK5" s="243"/>
      <c r="GL5" s="243"/>
      <c r="GM5" s="243"/>
      <c r="GN5" s="243"/>
      <c r="GO5" s="243"/>
      <c r="GP5" s="243"/>
      <c r="GQ5" s="243"/>
      <c r="GR5" s="243"/>
      <c r="GS5" s="243"/>
      <c r="GT5" s="243"/>
      <c r="GU5" s="243"/>
      <c r="GV5" s="243"/>
      <c r="GW5" s="243"/>
      <c r="GX5" s="243"/>
      <c r="GY5" s="243"/>
      <c r="GZ5" s="243"/>
      <c r="HA5" s="243"/>
      <c r="HB5" s="243"/>
      <c r="HC5" s="243"/>
      <c r="HD5" s="243"/>
      <c r="HE5" s="243"/>
      <c r="HF5" s="243"/>
      <c r="HG5" s="243"/>
      <c r="HH5" s="243"/>
      <c r="HI5" s="243"/>
      <c r="HJ5" s="243"/>
      <c r="HK5" s="243"/>
      <c r="HL5" s="243"/>
      <c r="HM5" s="243"/>
      <c r="HN5" s="243"/>
      <c r="HO5" s="243"/>
      <c r="HP5" s="243"/>
      <c r="HQ5" s="243"/>
      <c r="HR5" s="243"/>
      <c r="HS5" s="243"/>
      <c r="HT5" s="243"/>
      <c r="HU5" s="243"/>
      <c r="HV5" s="243"/>
      <c r="HW5" s="243"/>
      <c r="HX5" s="243"/>
      <c r="HY5" s="243"/>
      <c r="HZ5" s="243"/>
      <c r="IA5" s="243"/>
      <c r="IB5" s="243"/>
      <c r="IC5" s="243"/>
      <c r="ID5" s="243"/>
      <c r="IE5" s="243"/>
      <c r="IF5" s="243"/>
      <c r="IG5" s="243"/>
      <c r="IH5" s="243"/>
      <c r="II5" s="243"/>
      <c r="IJ5" s="243"/>
      <c r="IK5" s="243"/>
      <c r="IL5" s="243"/>
      <c r="IM5" s="243"/>
      <c r="IN5" s="243"/>
      <c r="IO5" s="243"/>
      <c r="IP5" s="243"/>
      <c r="IQ5" s="243"/>
      <c r="IR5" s="243"/>
      <c r="IS5" s="243"/>
      <c r="IT5" s="243"/>
      <c r="IU5" s="243"/>
      <c r="IV5" s="243"/>
    </row>
    <row r="6" spans="1:256" outlineLevel="1">
      <c r="A6" s="608"/>
      <c r="B6" s="970">
        <v>2</v>
      </c>
      <c r="C6" s="971"/>
      <c r="D6" s="615"/>
      <c r="E6" s="616">
        <f t="shared" si="2"/>
        <v>0</v>
      </c>
      <c r="F6" s="616">
        <f t="shared" si="2"/>
        <v>1.4432273334179513E-2</v>
      </c>
      <c r="G6" s="616">
        <f t="shared" si="2"/>
        <v>2.1956215182410865E-2</v>
      </c>
      <c r="H6" s="616">
        <f t="shared" si="2"/>
        <v>2.740750460206387E-2</v>
      </c>
      <c r="I6" s="616">
        <f t="shared" si="2"/>
        <v>3.0896102672540948E-2</v>
      </c>
      <c r="J6" s="616">
        <f t="shared" si="2"/>
        <v>3.4313299194544511E-2</v>
      </c>
      <c r="K6" s="616">
        <f t="shared" si="2"/>
        <v>3.753809876342995E-2</v>
      </c>
      <c r="L6" s="616">
        <f t="shared" si="2"/>
        <v>4.0802557203843293E-2</v>
      </c>
      <c r="M6" s="616">
        <f t="shared" si="2"/>
        <v>4.1982737758180733E-2</v>
      </c>
      <c r="N6" s="616">
        <f t="shared" si="2"/>
        <v>4.2327689678311353E-2</v>
      </c>
      <c r="O6" s="616">
        <f t="shared" si="2"/>
        <v>4.3216690278891523E-2</v>
      </c>
      <c r="P6" s="616">
        <f t="shared" si="2"/>
        <v>4.4424539894132975E-2</v>
      </c>
      <c r="Q6" s="616">
        <f t="shared" si="2"/>
        <v>4.5764639992054823E-2</v>
      </c>
      <c r="R6" s="616">
        <f t="shared" si="2"/>
        <v>4.6174091015543928E-2</v>
      </c>
      <c r="S6" s="616">
        <f t="shared" si="2"/>
        <v>4.6500992546242736E-2</v>
      </c>
      <c r="T6" s="616">
        <f t="shared" si="2"/>
        <v>4.6795693004904271E-2</v>
      </c>
      <c r="U6" s="616">
        <f t="shared" si="2"/>
        <v>4.7081322350976063E-2</v>
      </c>
      <c r="V6" s="616">
        <f t="shared" si="2"/>
        <v>4.7382125923194574E-2</v>
      </c>
      <c r="W6" s="616">
        <f t="shared" si="2"/>
        <v>4.7672629919646159E-2</v>
      </c>
      <c r="X6" s="616">
        <f t="shared" si="2"/>
        <v>4.7608508694199747E-2</v>
      </c>
      <c r="Y6" s="616">
        <f t="shared" si="2"/>
        <v>4.7601257122711571E-2</v>
      </c>
      <c r="Z6" s="616">
        <f t="shared" si="2"/>
        <v>4.7640162622755833E-2</v>
      </c>
      <c r="AA6" s="616">
        <f t="shared" si="2"/>
        <v>4.7715268846271197E-2</v>
      </c>
      <c r="AB6" s="616">
        <f t="shared" si="2"/>
        <v>4.7817212553531663E-2</v>
      </c>
      <c r="AC6" s="616">
        <f t="shared" si="2"/>
        <v>4.7936939138646828E-2</v>
      </c>
      <c r="AD6" s="616">
        <f t="shared" si="2"/>
        <v>4.8065127561039311E-2</v>
      </c>
      <c r="AE6" s="616">
        <f t="shared" si="2"/>
        <v>4.8192611490855741E-2</v>
      </c>
      <c r="AF6" s="616">
        <f t="shared" si="2"/>
        <v>4.8310484232829909E-2</v>
      </c>
      <c r="AG6" s="616">
        <f t="shared" si="2"/>
        <v>4.8410052290705385E-2</v>
      </c>
      <c r="AH6" s="616">
        <f t="shared" si="2"/>
        <v>4.8310005602929307E-2</v>
      </c>
      <c r="AI6" s="616">
        <f t="shared" si="2"/>
        <v>4.8216637308017507E-2</v>
      </c>
      <c r="AJ6" s="616">
        <f t="shared" si="2"/>
        <v>4.8129300302522049E-2</v>
      </c>
      <c r="AK6" s="616">
        <f t="shared" si="2"/>
        <v>4.8047428468771747E-2</v>
      </c>
      <c r="AL6" s="616">
        <f t="shared" si="2"/>
        <v>4.7970524389912672E-2</v>
      </c>
      <c r="AM6" s="616">
        <f t="shared" si="2"/>
        <v>4.7898149235348964E-2</v>
      </c>
      <c r="AN6" s="616">
        <f t="shared" si="2"/>
        <v>4.7829914382024441E-2</v>
      </c>
      <c r="AO6" s="616">
        <f t="shared" si="2"/>
        <v>4.7765474433656863E-2</v>
      </c>
      <c r="AP6" s="616">
        <f t="shared" si="2"/>
        <v>4.770452137317327E-2</v>
      </c>
      <c r="AQ6" s="616">
        <f t="shared" si="2"/>
        <v>4.764677963938313E-2</v>
      </c>
      <c r="AR6" s="616">
        <f t="shared" si="2"/>
        <v>4.7592001961839436E-2</v>
      </c>
      <c r="AS6" s="616">
        <f t="shared" si="2"/>
        <v>4.7539965821073116E-2</v>
      </c>
      <c r="AT6" s="616">
        <f t="shared" si="2"/>
        <v>4.749047042733312E-2</v>
      </c>
      <c r="AU6" s="616">
        <f t="shared" si="2"/>
        <v>4.744333413132984E-2</v>
      </c>
      <c r="AV6" s="616">
        <f t="shared" si="2"/>
        <v>4.7398392196597694E-2</v>
      </c>
      <c r="AW6" s="616">
        <f t="shared" si="2"/>
        <v>4.7355494875892079E-2</v>
      </c>
      <c r="AX6" s="616">
        <f t="shared" si="2"/>
        <v>4.7314505744288304E-2</v>
      </c>
      <c r="AY6" s="616">
        <f t="shared" si="2"/>
        <v>4.7275300249884022E-2</v>
      </c>
      <c r="AZ6" s="616">
        <f t="shared" si="2"/>
        <v>4.7237764449672204E-2</v>
      </c>
      <c r="BA6" s="617">
        <f t="shared" si="2"/>
        <v>4.7201793903556055E-2</v>
      </c>
      <c r="BB6" s="243"/>
      <c r="BC6" s="243"/>
      <c r="BD6" s="243"/>
      <c r="BE6" s="243"/>
      <c r="BF6" s="243"/>
      <c r="BG6" s="243"/>
      <c r="BH6" s="243"/>
      <c r="BI6" s="243"/>
      <c r="BJ6" s="243"/>
      <c r="BK6" s="243"/>
      <c r="BL6" s="243"/>
      <c r="BM6" s="243"/>
      <c r="BN6" s="243"/>
      <c r="BO6" s="243"/>
      <c r="BP6" s="243"/>
      <c r="BQ6" s="243"/>
      <c r="BR6" s="243"/>
      <c r="BS6" s="243"/>
      <c r="BT6" s="243"/>
      <c r="BU6" s="243"/>
      <c r="BV6" s="243"/>
      <c r="BW6" s="243"/>
      <c r="BX6" s="243"/>
      <c r="BY6" s="243"/>
      <c r="BZ6" s="243"/>
      <c r="CA6" s="243"/>
      <c r="CB6" s="243"/>
      <c r="CC6" s="243"/>
      <c r="CD6" s="243"/>
      <c r="CE6" s="243"/>
      <c r="CF6" s="243"/>
      <c r="CG6" s="243"/>
      <c r="CH6" s="243"/>
      <c r="CI6" s="243"/>
      <c r="CJ6" s="243"/>
      <c r="CK6" s="243"/>
      <c r="CL6" s="243"/>
      <c r="CM6" s="243"/>
      <c r="CN6" s="243"/>
      <c r="CO6" s="243"/>
      <c r="CP6" s="243"/>
      <c r="CQ6" s="243"/>
      <c r="CR6" s="243"/>
      <c r="CS6" s="243"/>
      <c r="CT6" s="243"/>
      <c r="CU6" s="243"/>
      <c r="CV6" s="243"/>
      <c r="CW6" s="243"/>
      <c r="CX6" s="243"/>
      <c r="CY6" s="243"/>
      <c r="CZ6" s="243"/>
      <c r="DA6" s="243"/>
      <c r="DB6" s="243"/>
      <c r="DC6" s="243"/>
      <c r="DD6" s="243"/>
      <c r="DE6" s="243"/>
      <c r="DF6" s="243"/>
      <c r="DG6" s="243"/>
      <c r="DH6" s="243"/>
      <c r="DI6" s="243"/>
      <c r="DJ6" s="243"/>
      <c r="DK6" s="243"/>
      <c r="DL6" s="243"/>
      <c r="DM6" s="243"/>
      <c r="DN6" s="243"/>
      <c r="DO6" s="243"/>
      <c r="DP6" s="243"/>
      <c r="DQ6" s="243"/>
      <c r="DR6" s="243"/>
      <c r="DS6" s="243"/>
      <c r="DT6" s="243"/>
      <c r="DU6" s="243"/>
      <c r="DV6" s="243"/>
      <c r="DW6" s="243"/>
      <c r="DX6" s="243"/>
      <c r="DY6" s="243"/>
      <c r="DZ6" s="243"/>
      <c r="EA6" s="243"/>
      <c r="EB6" s="243"/>
      <c r="EC6" s="243"/>
      <c r="ED6" s="243"/>
      <c r="EE6" s="243"/>
      <c r="EF6" s="243"/>
      <c r="EG6" s="243"/>
      <c r="EH6" s="243"/>
      <c r="EI6" s="243"/>
      <c r="EJ6" s="243"/>
      <c r="EK6" s="243"/>
      <c r="EL6" s="243"/>
      <c r="EM6" s="243"/>
      <c r="EN6" s="243"/>
      <c r="EO6" s="243"/>
      <c r="EP6" s="243"/>
      <c r="EQ6" s="243"/>
      <c r="ER6" s="243"/>
      <c r="ES6" s="243"/>
      <c r="ET6" s="243"/>
      <c r="EU6" s="243"/>
      <c r="EV6" s="243"/>
      <c r="EW6" s="243"/>
      <c r="EX6" s="243"/>
      <c r="EY6" s="243"/>
      <c r="EZ6" s="243"/>
      <c r="FA6" s="243"/>
      <c r="FB6" s="243"/>
      <c r="FC6" s="243"/>
      <c r="FD6" s="243"/>
      <c r="FE6" s="243"/>
      <c r="FF6" s="243"/>
      <c r="FG6" s="243"/>
      <c r="FH6" s="243"/>
      <c r="FI6" s="243"/>
      <c r="FJ6" s="243"/>
      <c r="FK6" s="243"/>
      <c r="FL6" s="243"/>
      <c r="FM6" s="243"/>
      <c r="FN6" s="243"/>
      <c r="FO6" s="243"/>
      <c r="FP6" s="243"/>
      <c r="FQ6" s="243"/>
      <c r="FR6" s="243"/>
      <c r="FS6" s="243"/>
      <c r="FT6" s="243"/>
      <c r="FU6" s="243"/>
      <c r="FV6" s="243"/>
      <c r="FW6" s="243"/>
      <c r="FX6" s="243"/>
      <c r="FY6" s="243"/>
      <c r="FZ6" s="243"/>
      <c r="GA6" s="243"/>
      <c r="GB6" s="243"/>
      <c r="GC6" s="243"/>
      <c r="GD6" s="243"/>
      <c r="GE6" s="243"/>
      <c r="GF6" s="243"/>
      <c r="GG6" s="243"/>
      <c r="GH6" s="243"/>
      <c r="GI6" s="243"/>
      <c r="GJ6" s="243"/>
      <c r="GK6" s="243"/>
      <c r="GL6" s="243"/>
      <c r="GM6" s="243"/>
      <c r="GN6" s="243"/>
      <c r="GO6" s="243"/>
      <c r="GP6" s="243"/>
      <c r="GQ6" s="243"/>
      <c r="GR6" s="243"/>
      <c r="GS6" s="243"/>
      <c r="GT6" s="243"/>
      <c r="GU6" s="243"/>
      <c r="GV6" s="243"/>
      <c r="GW6" s="243"/>
      <c r="GX6" s="243"/>
      <c r="GY6" s="243"/>
      <c r="GZ6" s="243"/>
      <c r="HA6" s="243"/>
      <c r="HB6" s="243"/>
      <c r="HC6" s="243"/>
      <c r="HD6" s="243"/>
      <c r="HE6" s="243"/>
      <c r="HF6" s="243"/>
      <c r="HG6" s="243"/>
      <c r="HH6" s="243"/>
      <c r="HI6" s="243"/>
      <c r="HJ6" s="243"/>
      <c r="HK6" s="243"/>
      <c r="HL6" s="243"/>
      <c r="HM6" s="243"/>
      <c r="HN6" s="243"/>
      <c r="HO6" s="243"/>
      <c r="HP6" s="243"/>
      <c r="HQ6" s="243"/>
      <c r="HR6" s="243"/>
      <c r="HS6" s="243"/>
      <c r="HT6" s="243"/>
      <c r="HU6" s="243"/>
      <c r="HV6" s="243"/>
      <c r="HW6" s="243"/>
      <c r="HX6" s="243"/>
      <c r="HY6" s="243"/>
      <c r="HZ6" s="243"/>
      <c r="IA6" s="243"/>
      <c r="IB6" s="243"/>
      <c r="IC6" s="243"/>
      <c r="ID6" s="243"/>
      <c r="IE6" s="243"/>
      <c r="IF6" s="243"/>
      <c r="IG6" s="243"/>
      <c r="IH6" s="243"/>
      <c r="II6" s="243"/>
      <c r="IJ6" s="243"/>
      <c r="IK6" s="243"/>
      <c r="IL6" s="243"/>
      <c r="IM6" s="243"/>
      <c r="IN6" s="243"/>
      <c r="IO6" s="243"/>
      <c r="IP6" s="243"/>
      <c r="IQ6" s="243"/>
      <c r="IR6" s="243"/>
      <c r="IS6" s="243"/>
      <c r="IT6" s="243"/>
      <c r="IU6" s="243"/>
      <c r="IV6" s="243"/>
    </row>
    <row r="7" spans="1:256" outlineLevel="1">
      <c r="A7" s="608"/>
      <c r="B7" s="970">
        <v>3</v>
      </c>
      <c r="C7" s="971"/>
      <c r="D7" s="615"/>
      <c r="E7" s="616">
        <f t="shared" si="2"/>
        <v>0</v>
      </c>
      <c r="F7" s="616">
        <f t="shared" si="2"/>
        <v>0</v>
      </c>
      <c r="G7" s="616">
        <f t="shared" si="2"/>
        <v>2.9535961348410522E-2</v>
      </c>
      <c r="H7" s="616">
        <f t="shared" si="2"/>
        <v>3.3957223731014841E-2</v>
      </c>
      <c r="I7" s="616">
        <f t="shared" si="2"/>
        <v>3.6443211147989762E-2</v>
      </c>
      <c r="J7" s="616">
        <f t="shared" si="2"/>
        <v>3.9344139892436125E-2</v>
      </c>
      <c r="K7" s="616">
        <f>IF(K$3&gt;$B7,(((1+K$4)^K$3)/((1+HLOOKUP($B7,$D$3:$AG$4,2))^$B7))^(1/(K$3-$B7))-1,0)</f>
        <v>4.2222038184434929E-2</v>
      </c>
      <c r="L7" s="616">
        <f t="shared" si="2"/>
        <v>4.5263774620656561E-2</v>
      </c>
      <c r="M7" s="616">
        <f t="shared" si="2"/>
        <v>4.5979130275037416E-2</v>
      </c>
      <c r="N7" s="616">
        <f t="shared" si="2"/>
        <v>4.586812518358685E-2</v>
      </c>
      <c r="O7" s="616">
        <f t="shared" si="2"/>
        <v>4.6464957518843386E-2</v>
      </c>
      <c r="P7" s="616">
        <f t="shared" si="2"/>
        <v>4.7472110555779823E-2</v>
      </c>
      <c r="Q7" s="616">
        <f t="shared" si="2"/>
        <v>4.8660581942763681E-2</v>
      </c>
      <c r="R7" s="616">
        <f t="shared" si="2"/>
        <v>4.8863652501549559E-2</v>
      </c>
      <c r="S7" s="616">
        <f t="shared" si="2"/>
        <v>4.900940530232778E-2</v>
      </c>
      <c r="T7" s="616">
        <f t="shared" si="2"/>
        <v>4.9146490130060005E-2</v>
      </c>
      <c r="U7" s="616">
        <f t="shared" si="2"/>
        <v>4.9294918831379597E-2</v>
      </c>
      <c r="V7" s="616">
        <f t="shared" si="2"/>
        <v>4.9476672115924769E-2</v>
      </c>
      <c r="W7" s="616">
        <f t="shared" si="2"/>
        <v>4.9661521533011177E-2</v>
      </c>
      <c r="X7" s="616">
        <f t="shared" si="2"/>
        <v>4.9483123821432384E-2</v>
      </c>
      <c r="Y7" s="616">
        <f t="shared" si="2"/>
        <v>4.9376730118800394E-2</v>
      </c>
      <c r="Z7" s="616">
        <f t="shared" si="2"/>
        <v>4.9328801628353292E-2</v>
      </c>
      <c r="AA7" s="616">
        <f t="shared" si="2"/>
        <v>4.9327132187968026E-2</v>
      </c>
      <c r="AB7" s="616">
        <f t="shared" si="2"/>
        <v>4.9360546158881968E-2</v>
      </c>
      <c r="AC7" s="616">
        <f t="shared" si="2"/>
        <v>4.9418505859837758E-2</v>
      </c>
      <c r="AD7" s="616">
        <f t="shared" si="2"/>
        <v>4.9490442973195936E-2</v>
      </c>
      <c r="AE7" s="616">
        <f t="shared" si="2"/>
        <v>4.9566149857332098E-2</v>
      </c>
      <c r="AF7" s="616">
        <f t="shared" si="2"/>
        <v>4.9635848992724663E-2</v>
      </c>
      <c r="AG7" s="616">
        <f t="shared" si="2"/>
        <v>4.9690113193445962E-2</v>
      </c>
      <c r="AH7" s="616">
        <f t="shared" si="2"/>
        <v>4.9540628230895223E-2</v>
      </c>
      <c r="AI7" s="616">
        <f t="shared" si="2"/>
        <v>4.9401471712545497E-2</v>
      </c>
      <c r="AJ7" s="616">
        <f t="shared" si="2"/>
        <v>4.9271608941908518E-2</v>
      </c>
      <c r="AK7" s="616">
        <f t="shared" si="2"/>
        <v>4.9150138963254708E-2</v>
      </c>
      <c r="AL7" s="616">
        <f t="shared" si="2"/>
        <v>4.9036273629535332E-2</v>
      </c>
      <c r="AM7" s="616">
        <f t="shared" si="2"/>
        <v>4.8929320482326011E-2</v>
      </c>
      <c r="AN7" s="616">
        <f t="shared" si="2"/>
        <v>4.8828668657731944E-2</v>
      </c>
      <c r="AO7" s="616">
        <f t="shared" si="2"/>
        <v>4.8733777212129015E-2</v>
      </c>
      <c r="AP7" s="616">
        <f t="shared" si="2"/>
        <v>4.864416539651728E-2</v>
      </c>
      <c r="AQ7" s="616">
        <f t="shared" si="2"/>
        <v>4.8559404510297721E-2</v>
      </c>
      <c r="AR7" s="616">
        <f t="shared" si="2"/>
        <v>4.8479111043111311E-2</v>
      </c>
      <c r="AS7" s="616">
        <f t="shared" si="2"/>
        <v>4.8402940873234046E-2</v>
      </c>
      <c r="AT7" s="616">
        <f t="shared" si="2"/>
        <v>4.8330584337380911E-2</v>
      </c>
      <c r="AU7" s="616">
        <f t="shared" si="2"/>
        <v>4.8261762022948407E-2</v>
      </c>
      <c r="AV7" s="616">
        <f t="shared" si="2"/>
        <v>4.8196221162132513E-2</v>
      </c>
      <c r="AW7" s="616">
        <f t="shared" si="2"/>
        <v>4.8133732529824114E-2</v>
      </c>
      <c r="AX7" s="616">
        <f t="shared" si="2"/>
        <v>4.8074087765032747E-2</v>
      </c>
      <c r="AY7" s="616">
        <f t="shared" si="2"/>
        <v>4.8017097049882329E-2</v>
      </c>
      <c r="AZ7" s="616">
        <f t="shared" si="2"/>
        <v>4.7962587091699316E-2</v>
      </c>
      <c r="BA7" s="617">
        <f t="shared" si="2"/>
        <v>4.7910399363001455E-2</v>
      </c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43"/>
      <c r="BU7" s="243"/>
      <c r="BV7" s="243"/>
      <c r="BW7" s="243"/>
      <c r="BX7" s="243"/>
      <c r="BY7" s="243"/>
      <c r="BZ7" s="243"/>
      <c r="CA7" s="243"/>
      <c r="CB7" s="243"/>
      <c r="CC7" s="243"/>
      <c r="CD7" s="243"/>
      <c r="CE7" s="243"/>
      <c r="CF7" s="243"/>
      <c r="CG7" s="243"/>
      <c r="CH7" s="243"/>
      <c r="CI7" s="243"/>
      <c r="CJ7" s="243"/>
      <c r="CK7" s="243"/>
      <c r="CL7" s="243"/>
      <c r="CM7" s="243"/>
      <c r="CN7" s="243"/>
      <c r="CO7" s="243"/>
      <c r="CP7" s="243"/>
      <c r="CQ7" s="243"/>
      <c r="CR7" s="243"/>
      <c r="CS7" s="243"/>
      <c r="CT7" s="243"/>
      <c r="CU7" s="243"/>
      <c r="CV7" s="243"/>
      <c r="CW7" s="243"/>
      <c r="CX7" s="243"/>
      <c r="CY7" s="243"/>
      <c r="CZ7" s="243"/>
      <c r="DA7" s="243"/>
      <c r="DB7" s="243"/>
      <c r="DC7" s="243"/>
      <c r="DD7" s="243"/>
      <c r="DE7" s="243"/>
      <c r="DF7" s="243"/>
      <c r="DG7" s="243"/>
      <c r="DH7" s="243"/>
      <c r="DI7" s="243"/>
      <c r="DJ7" s="243"/>
      <c r="DK7" s="243"/>
      <c r="DL7" s="243"/>
      <c r="DM7" s="243"/>
      <c r="DN7" s="243"/>
      <c r="DO7" s="243"/>
      <c r="DP7" s="243"/>
      <c r="DQ7" s="243"/>
      <c r="DR7" s="243"/>
      <c r="DS7" s="243"/>
      <c r="DT7" s="243"/>
      <c r="DU7" s="243"/>
      <c r="DV7" s="243"/>
      <c r="DW7" s="243"/>
      <c r="DX7" s="243"/>
      <c r="DY7" s="243"/>
      <c r="DZ7" s="243"/>
      <c r="EA7" s="243"/>
      <c r="EB7" s="243"/>
      <c r="EC7" s="243"/>
      <c r="ED7" s="243"/>
      <c r="EE7" s="243"/>
      <c r="EF7" s="243"/>
      <c r="EG7" s="243"/>
      <c r="EH7" s="243"/>
      <c r="EI7" s="243"/>
      <c r="EJ7" s="243"/>
      <c r="EK7" s="243"/>
      <c r="EL7" s="243"/>
      <c r="EM7" s="243"/>
      <c r="EN7" s="243"/>
      <c r="EO7" s="243"/>
      <c r="EP7" s="243"/>
      <c r="EQ7" s="243"/>
      <c r="ER7" s="243"/>
      <c r="ES7" s="243"/>
      <c r="ET7" s="243"/>
      <c r="EU7" s="243"/>
      <c r="EV7" s="243"/>
      <c r="EW7" s="243"/>
      <c r="EX7" s="243"/>
      <c r="EY7" s="243"/>
      <c r="EZ7" s="243"/>
      <c r="FA7" s="243"/>
      <c r="FB7" s="243"/>
      <c r="FC7" s="243"/>
      <c r="FD7" s="243"/>
      <c r="FE7" s="243"/>
      <c r="FF7" s="243"/>
      <c r="FG7" s="243"/>
      <c r="FH7" s="243"/>
      <c r="FI7" s="243"/>
      <c r="FJ7" s="243"/>
      <c r="FK7" s="243"/>
      <c r="FL7" s="243"/>
      <c r="FM7" s="243"/>
      <c r="FN7" s="243"/>
      <c r="FO7" s="243"/>
      <c r="FP7" s="243"/>
      <c r="FQ7" s="243"/>
      <c r="FR7" s="243"/>
      <c r="FS7" s="243"/>
      <c r="FT7" s="243"/>
      <c r="FU7" s="243"/>
      <c r="FV7" s="243"/>
      <c r="FW7" s="243"/>
      <c r="FX7" s="243"/>
      <c r="FY7" s="243"/>
      <c r="FZ7" s="243"/>
      <c r="GA7" s="243"/>
      <c r="GB7" s="243"/>
      <c r="GC7" s="243"/>
      <c r="GD7" s="243"/>
      <c r="GE7" s="243"/>
      <c r="GF7" s="243"/>
      <c r="GG7" s="243"/>
      <c r="GH7" s="243"/>
      <c r="GI7" s="243"/>
      <c r="GJ7" s="243"/>
      <c r="GK7" s="243"/>
      <c r="GL7" s="243"/>
      <c r="GM7" s="243"/>
      <c r="GN7" s="243"/>
      <c r="GO7" s="243"/>
      <c r="GP7" s="243"/>
      <c r="GQ7" s="243"/>
      <c r="GR7" s="243"/>
      <c r="GS7" s="243"/>
      <c r="GT7" s="243"/>
      <c r="GU7" s="243"/>
      <c r="GV7" s="243"/>
      <c r="GW7" s="243"/>
      <c r="GX7" s="243"/>
      <c r="GY7" s="243"/>
      <c r="GZ7" s="243"/>
      <c r="HA7" s="243"/>
      <c r="HB7" s="243"/>
      <c r="HC7" s="243"/>
      <c r="HD7" s="243"/>
      <c r="HE7" s="243"/>
      <c r="HF7" s="243"/>
      <c r="HG7" s="243"/>
      <c r="HH7" s="243"/>
      <c r="HI7" s="243"/>
      <c r="HJ7" s="243"/>
      <c r="HK7" s="243"/>
      <c r="HL7" s="243"/>
      <c r="HM7" s="243"/>
      <c r="HN7" s="243"/>
      <c r="HO7" s="243"/>
      <c r="HP7" s="243"/>
      <c r="HQ7" s="243"/>
      <c r="HR7" s="243"/>
      <c r="HS7" s="243"/>
      <c r="HT7" s="243"/>
      <c r="HU7" s="243"/>
      <c r="HV7" s="243"/>
      <c r="HW7" s="243"/>
      <c r="HX7" s="243"/>
      <c r="HY7" s="243"/>
      <c r="HZ7" s="243"/>
      <c r="IA7" s="243"/>
      <c r="IB7" s="243"/>
      <c r="IC7" s="243"/>
      <c r="ID7" s="243"/>
      <c r="IE7" s="243"/>
      <c r="IF7" s="243"/>
      <c r="IG7" s="243"/>
      <c r="IH7" s="243"/>
      <c r="II7" s="243"/>
      <c r="IJ7" s="243"/>
      <c r="IK7" s="243"/>
      <c r="IL7" s="243"/>
      <c r="IM7" s="243"/>
      <c r="IN7" s="243"/>
      <c r="IO7" s="243"/>
      <c r="IP7" s="243"/>
      <c r="IQ7" s="243"/>
      <c r="IR7" s="243"/>
      <c r="IS7" s="243"/>
      <c r="IT7" s="243"/>
      <c r="IU7" s="243"/>
      <c r="IV7" s="243"/>
    </row>
    <row r="8" spans="1:256" outlineLevel="1">
      <c r="A8" s="608"/>
      <c r="B8" s="970">
        <v>4</v>
      </c>
      <c r="C8" s="971"/>
      <c r="D8" s="615"/>
      <c r="E8" s="616">
        <f t="shared" si="2"/>
        <v>0</v>
      </c>
      <c r="F8" s="616">
        <f t="shared" si="2"/>
        <v>0</v>
      </c>
      <c r="G8" s="616">
        <f t="shared" si="2"/>
        <v>0</v>
      </c>
      <c r="H8" s="616">
        <f t="shared" si="2"/>
        <v>3.8397472882211625E-2</v>
      </c>
      <c r="I8" s="616">
        <f t="shared" si="2"/>
        <v>3.9914194675886971E-2</v>
      </c>
      <c r="J8" s="616">
        <f t="shared" si="2"/>
        <v>4.2634253512135567E-2</v>
      </c>
      <c r="K8" s="616">
        <f t="shared" si="2"/>
        <v>4.5417907476255737E-2</v>
      </c>
      <c r="L8" s="616">
        <f t="shared" si="2"/>
        <v>4.8438052729758763E-2</v>
      </c>
      <c r="M8" s="616">
        <f t="shared" si="2"/>
        <v>4.8745078576663436E-2</v>
      </c>
      <c r="N8" s="616">
        <f t="shared" si="2"/>
        <v>4.8222346258411042E-2</v>
      </c>
      <c r="O8" s="616">
        <f t="shared" si="2"/>
        <v>4.8600561707604184E-2</v>
      </c>
      <c r="P8" s="616">
        <f t="shared" si="2"/>
        <v>4.9484205919279933E-2</v>
      </c>
      <c r="Q8" s="616">
        <f t="shared" si="2"/>
        <v>5.059247526700128E-2</v>
      </c>
      <c r="R8" s="616">
        <f t="shared" si="2"/>
        <v>5.0638606087704874E-2</v>
      </c>
      <c r="S8" s="616">
        <f t="shared" si="2"/>
        <v>5.06487233398214E-2</v>
      </c>
      <c r="T8" s="616">
        <f t="shared" si="2"/>
        <v>5.0670374555084052E-2</v>
      </c>
      <c r="U8" s="616">
        <f t="shared" si="2"/>
        <v>5.0720698338187598E-2</v>
      </c>
      <c r="V8" s="616">
        <f t="shared" si="2"/>
        <v>5.0819703275280403E-2</v>
      </c>
      <c r="W8" s="616">
        <f t="shared" si="2"/>
        <v>5.0932352707233619E-2</v>
      </c>
      <c r="X8" s="616">
        <f t="shared" si="2"/>
        <v>5.0668449378026503E-2</v>
      </c>
      <c r="Y8" s="616">
        <f t="shared" si="2"/>
        <v>5.0490138912922866E-2</v>
      </c>
      <c r="Z8" s="616">
        <f t="shared" si="2"/>
        <v>5.0381007316504078E-2</v>
      </c>
      <c r="AA8" s="616">
        <f t="shared" si="2"/>
        <v>5.0326617400362927E-2</v>
      </c>
      <c r="AB8" s="616">
        <f t="shared" si="2"/>
        <v>5.0314038178974396E-2</v>
      </c>
      <c r="AC8" s="616">
        <f t="shared" si="2"/>
        <v>5.0331325706690189E-2</v>
      </c>
      <c r="AD8" s="616">
        <f t="shared" si="2"/>
        <v>5.0366748761591085E-2</v>
      </c>
      <c r="AE8" s="616">
        <f t="shared" si="2"/>
        <v>5.040914597535795E-2</v>
      </c>
      <c r="AF8" s="616">
        <f t="shared" si="2"/>
        <v>5.044795622228726E-2</v>
      </c>
      <c r="AG8" s="616">
        <f t="shared" si="2"/>
        <v>5.0473102976533069E-2</v>
      </c>
      <c r="AH8" s="616">
        <f t="shared" si="2"/>
        <v>5.0288960558895202E-2</v>
      </c>
      <c r="AI8" s="616">
        <f t="shared" si="2"/>
        <v>5.0118000074267144E-2</v>
      </c>
      <c r="AJ8" s="616">
        <f t="shared" si="2"/>
        <v>4.9958854983442214E-2</v>
      </c>
      <c r="AK8" s="616">
        <f t="shared" si="2"/>
        <v>4.9810341325563501E-2</v>
      </c>
      <c r="AL8" s="616">
        <f t="shared" si="2"/>
        <v>4.9671428211686575E-2</v>
      </c>
      <c r="AM8" s="616">
        <f t="shared" si="2"/>
        <v>4.9541213861404865E-2</v>
      </c>
      <c r="AN8" s="616">
        <f t="shared" si="2"/>
        <v>4.9418906004553342E-2</v>
      </c>
      <c r="AO8" s="616">
        <f t="shared" si="2"/>
        <v>4.9303805747675566E-2</v>
      </c>
      <c r="AP8" s="616">
        <f t="shared" si="2"/>
        <v>4.9195294211090035E-2</v>
      </c>
      <c r="AQ8" s="616">
        <f t="shared" si="2"/>
        <v>4.9092821396907738E-2</v>
      </c>
      <c r="AR8" s="616">
        <f t="shared" si="2"/>
        <v>4.8995896865230426E-2</v>
      </c>
      <c r="AS8" s="616">
        <f t="shared" si="2"/>
        <v>4.8904081884906914E-2</v>
      </c>
      <c r="AT8" s="616">
        <f t="shared" si="2"/>
        <v>4.8816982793765673E-2</v>
      </c>
      <c r="AU8" s="616">
        <f t="shared" si="2"/>
        <v>4.8734245356340411E-2</v>
      </c>
      <c r="AV8" s="616">
        <f t="shared" si="2"/>
        <v>4.8655549948532606E-2</v>
      </c>
      <c r="AW8" s="616">
        <f t="shared" si="2"/>
        <v>4.8580607431181866E-2</v>
      </c>
      <c r="AX8" s="616">
        <f t="shared" si="2"/>
        <v>4.8509155600243492E-2</v>
      </c>
      <c r="AY8" s="616">
        <f t="shared" si="2"/>
        <v>4.8440956121704071E-2</v>
      </c>
      <c r="AZ8" s="616">
        <f t="shared" si="2"/>
        <v>4.8375791875735707E-2</v>
      </c>
      <c r="BA8" s="617">
        <f t="shared" si="2"/>
        <v>4.8313464647726345E-2</v>
      </c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43"/>
      <c r="BU8" s="243"/>
      <c r="BV8" s="243"/>
      <c r="BW8" s="243"/>
      <c r="BX8" s="243"/>
      <c r="BY8" s="243"/>
      <c r="BZ8" s="243"/>
      <c r="CA8" s="243"/>
      <c r="CB8" s="243"/>
      <c r="CC8" s="243"/>
      <c r="CD8" s="243"/>
      <c r="CE8" s="243"/>
      <c r="CF8" s="243"/>
      <c r="CG8" s="243"/>
      <c r="CH8" s="243"/>
      <c r="CI8" s="243"/>
      <c r="CJ8" s="243"/>
      <c r="CK8" s="243"/>
      <c r="CL8" s="243"/>
      <c r="CM8" s="243"/>
      <c r="CN8" s="243"/>
      <c r="CO8" s="243"/>
      <c r="CP8" s="243"/>
      <c r="CQ8" s="243"/>
      <c r="CR8" s="243"/>
      <c r="CS8" s="243"/>
      <c r="CT8" s="243"/>
      <c r="CU8" s="243"/>
      <c r="CV8" s="243"/>
      <c r="CW8" s="243"/>
      <c r="CX8" s="243"/>
      <c r="CY8" s="243"/>
      <c r="CZ8" s="243"/>
      <c r="DA8" s="243"/>
      <c r="DB8" s="243"/>
      <c r="DC8" s="243"/>
      <c r="DD8" s="243"/>
      <c r="DE8" s="243"/>
      <c r="DF8" s="243"/>
      <c r="DG8" s="243"/>
      <c r="DH8" s="243"/>
      <c r="DI8" s="243"/>
      <c r="DJ8" s="243"/>
      <c r="DK8" s="243"/>
      <c r="DL8" s="243"/>
      <c r="DM8" s="243"/>
      <c r="DN8" s="243"/>
      <c r="DO8" s="243"/>
      <c r="DP8" s="243"/>
      <c r="DQ8" s="243"/>
      <c r="DR8" s="243"/>
      <c r="DS8" s="243"/>
      <c r="DT8" s="243"/>
      <c r="DU8" s="243"/>
      <c r="DV8" s="243"/>
      <c r="DW8" s="243"/>
      <c r="DX8" s="243"/>
      <c r="DY8" s="243"/>
      <c r="DZ8" s="243"/>
      <c r="EA8" s="243"/>
      <c r="EB8" s="243"/>
      <c r="EC8" s="243"/>
      <c r="ED8" s="243"/>
      <c r="EE8" s="243"/>
      <c r="EF8" s="243"/>
      <c r="EG8" s="243"/>
      <c r="EH8" s="243"/>
      <c r="EI8" s="243"/>
      <c r="EJ8" s="243"/>
      <c r="EK8" s="243"/>
      <c r="EL8" s="243"/>
      <c r="EM8" s="243"/>
      <c r="EN8" s="243"/>
      <c r="EO8" s="243"/>
      <c r="EP8" s="243"/>
      <c r="EQ8" s="243"/>
      <c r="ER8" s="243"/>
      <c r="ES8" s="243"/>
      <c r="ET8" s="243"/>
      <c r="EU8" s="243"/>
      <c r="EV8" s="243"/>
      <c r="EW8" s="243"/>
      <c r="EX8" s="243"/>
      <c r="EY8" s="243"/>
      <c r="EZ8" s="243"/>
      <c r="FA8" s="243"/>
      <c r="FB8" s="243"/>
      <c r="FC8" s="243"/>
      <c r="FD8" s="243"/>
      <c r="FE8" s="243"/>
      <c r="FF8" s="243"/>
      <c r="FG8" s="243"/>
      <c r="FH8" s="243"/>
      <c r="FI8" s="243"/>
      <c r="FJ8" s="243"/>
      <c r="FK8" s="243"/>
      <c r="FL8" s="243"/>
      <c r="FM8" s="243"/>
      <c r="FN8" s="243"/>
      <c r="FO8" s="243"/>
      <c r="FP8" s="243"/>
      <c r="FQ8" s="243"/>
      <c r="FR8" s="243"/>
      <c r="FS8" s="243"/>
      <c r="FT8" s="243"/>
      <c r="FU8" s="243"/>
      <c r="FV8" s="243"/>
      <c r="FW8" s="243"/>
      <c r="FX8" s="243"/>
      <c r="FY8" s="243"/>
      <c r="FZ8" s="243"/>
      <c r="GA8" s="243"/>
      <c r="GB8" s="243"/>
      <c r="GC8" s="243"/>
      <c r="GD8" s="243"/>
      <c r="GE8" s="243"/>
      <c r="GF8" s="243"/>
      <c r="GG8" s="243"/>
      <c r="GH8" s="243"/>
      <c r="GI8" s="243"/>
      <c r="GJ8" s="243"/>
      <c r="GK8" s="243"/>
      <c r="GL8" s="243"/>
      <c r="GM8" s="243"/>
      <c r="GN8" s="243"/>
      <c r="GO8" s="243"/>
      <c r="GP8" s="243"/>
      <c r="GQ8" s="243"/>
      <c r="GR8" s="243"/>
      <c r="GS8" s="243"/>
      <c r="GT8" s="243"/>
      <c r="GU8" s="243"/>
      <c r="GV8" s="243"/>
      <c r="GW8" s="243"/>
      <c r="GX8" s="243"/>
      <c r="GY8" s="243"/>
      <c r="GZ8" s="243"/>
      <c r="HA8" s="243"/>
      <c r="HB8" s="243"/>
      <c r="HC8" s="243"/>
      <c r="HD8" s="243"/>
      <c r="HE8" s="243"/>
      <c r="HF8" s="243"/>
      <c r="HG8" s="243"/>
      <c r="HH8" s="243"/>
      <c r="HI8" s="243"/>
      <c r="HJ8" s="243"/>
      <c r="HK8" s="243"/>
      <c r="HL8" s="243"/>
      <c r="HM8" s="243"/>
      <c r="HN8" s="243"/>
      <c r="HO8" s="243"/>
      <c r="HP8" s="243"/>
      <c r="HQ8" s="243"/>
      <c r="HR8" s="243"/>
      <c r="HS8" s="243"/>
      <c r="HT8" s="243"/>
      <c r="HU8" s="243"/>
      <c r="HV8" s="243"/>
      <c r="HW8" s="243"/>
      <c r="HX8" s="243"/>
      <c r="HY8" s="243"/>
      <c r="HZ8" s="243"/>
      <c r="IA8" s="243"/>
      <c r="IB8" s="243"/>
      <c r="IC8" s="243"/>
      <c r="ID8" s="243"/>
      <c r="IE8" s="243"/>
      <c r="IF8" s="243"/>
      <c r="IG8" s="243"/>
      <c r="IH8" s="243"/>
      <c r="II8" s="243"/>
      <c r="IJ8" s="243"/>
      <c r="IK8" s="243"/>
      <c r="IL8" s="243"/>
      <c r="IM8" s="243"/>
      <c r="IN8" s="243"/>
      <c r="IO8" s="243"/>
      <c r="IP8" s="243"/>
      <c r="IQ8" s="243"/>
      <c r="IR8" s="243"/>
      <c r="IS8" s="243"/>
      <c r="IT8" s="243"/>
      <c r="IU8" s="243"/>
      <c r="IV8" s="243"/>
    </row>
    <row r="9" spans="1:256" outlineLevel="1">
      <c r="A9" s="608"/>
      <c r="B9" s="970">
        <v>5</v>
      </c>
      <c r="C9" s="971"/>
      <c r="D9" s="615"/>
      <c r="E9" s="616">
        <f t="shared" si="2"/>
        <v>0</v>
      </c>
      <c r="F9" s="616">
        <f t="shared" si="2"/>
        <v>0</v>
      </c>
      <c r="G9" s="616">
        <f t="shared" si="2"/>
        <v>0</v>
      </c>
      <c r="H9" s="616">
        <f t="shared" si="2"/>
        <v>0</v>
      </c>
      <c r="I9" s="616">
        <f t="shared" si="2"/>
        <v>4.1433131849567983E-2</v>
      </c>
      <c r="J9" s="616">
        <f t="shared" si="2"/>
        <v>4.47591218819825E-2</v>
      </c>
      <c r="K9" s="616">
        <f t="shared" si="2"/>
        <v>4.7768584095147171E-2</v>
      </c>
      <c r="L9" s="616">
        <f t="shared" si="2"/>
        <v>5.0963330771301329E-2</v>
      </c>
      <c r="M9" s="616">
        <f t="shared" si="2"/>
        <v>5.0826940618231342E-2</v>
      </c>
      <c r="N9" s="616">
        <f t="shared" si="2"/>
        <v>4.9868839160789324E-2</v>
      </c>
      <c r="O9" s="616">
        <f t="shared" si="2"/>
        <v>5.006630691668712E-2</v>
      </c>
      <c r="P9" s="616">
        <f t="shared" si="2"/>
        <v>5.0878344686981825E-2</v>
      </c>
      <c r="Q9" s="616">
        <f t="shared" si="2"/>
        <v>5.1956285607601238E-2</v>
      </c>
      <c r="R9" s="616">
        <f t="shared" si="2"/>
        <v>5.1870628238652516E-2</v>
      </c>
      <c r="S9" s="616">
        <f t="shared" si="2"/>
        <v>5.1769615323574936E-2</v>
      </c>
      <c r="T9" s="616">
        <f t="shared" si="2"/>
        <v>5.1699640442413486E-2</v>
      </c>
      <c r="U9" s="616">
        <f t="shared" si="2"/>
        <v>5.1674674306718016E-2</v>
      </c>
      <c r="V9" s="616">
        <f t="shared" si="2"/>
        <v>5.1712670954572326E-2</v>
      </c>
      <c r="W9" s="616">
        <f t="shared" si="2"/>
        <v>5.1773371298196258E-2</v>
      </c>
      <c r="X9" s="616">
        <f t="shared" si="2"/>
        <v>5.1440182478063257E-2</v>
      </c>
      <c r="Y9" s="616">
        <f t="shared" si="2"/>
        <v>5.1205841837227206E-2</v>
      </c>
      <c r="Z9" s="616">
        <f t="shared" si="2"/>
        <v>5.1050799523323587E-2</v>
      </c>
      <c r="AA9" s="616">
        <f t="shared" si="2"/>
        <v>5.0958249605093098E-2</v>
      </c>
      <c r="AB9" s="616">
        <f t="shared" si="2"/>
        <v>5.0913443251273227E-2</v>
      </c>
      <c r="AC9" s="616">
        <f t="shared" si="2"/>
        <v>5.0903012991088126E-2</v>
      </c>
      <c r="AD9" s="616">
        <f t="shared" si="2"/>
        <v>5.0914072918816888E-2</v>
      </c>
      <c r="AE9" s="616">
        <f t="shared" si="2"/>
        <v>5.0934532947001676E-2</v>
      </c>
      <c r="AF9" s="616">
        <f t="shared" si="2"/>
        <v>5.0953083327168525E-2</v>
      </c>
      <c r="AG9" s="616">
        <f t="shared" si="2"/>
        <v>5.0959038289833503E-2</v>
      </c>
      <c r="AH9" s="616">
        <f t="shared" si="2"/>
        <v>5.074903508567763E-2</v>
      </c>
      <c r="AI9" s="616">
        <f t="shared" si="2"/>
        <v>5.0554625090134753E-2</v>
      </c>
      <c r="AJ9" s="616">
        <f t="shared" si="2"/>
        <v>5.0374133730651138E-2</v>
      </c>
      <c r="AK9" s="616">
        <f t="shared" si="2"/>
        <v>5.0206117926570482E-2</v>
      </c>
      <c r="AL9" s="616">
        <f t="shared" si="2"/>
        <v>5.0049327423838053E-2</v>
      </c>
      <c r="AM9" s="616">
        <f t="shared" si="2"/>
        <v>4.9902673628936078E-2</v>
      </c>
      <c r="AN9" s="616">
        <f t="shared" si="2"/>
        <v>4.9765204298281018E-2</v>
      </c>
      <c r="AO9" s="616">
        <f t="shared" si="2"/>
        <v>4.963608283857468E-2</v>
      </c>
      <c r="AP9" s="616">
        <f t="shared" si="2"/>
        <v>4.9514571266993324E-2</v>
      </c>
      <c r="AQ9" s="616">
        <f t="shared" si="2"/>
        <v>4.9400016097892907E-2</v>
      </c>
      <c r="AR9" s="616">
        <f t="shared" si="2"/>
        <v>4.9291836585960258E-2</v>
      </c>
      <c r="AS9" s="616">
        <f t="shared" si="2"/>
        <v>4.9189514879218521E-2</v>
      </c>
      <c r="AT9" s="616">
        <f t="shared" si="2"/>
        <v>4.9092587729472115E-2</v>
      </c>
      <c r="AU9" s="616">
        <f t="shared" si="2"/>
        <v>4.9000639480185626E-2</v>
      </c>
      <c r="AV9" s="616">
        <f t="shared" si="2"/>
        <v>4.8913296107884863E-2</v>
      </c>
      <c r="AW9" s="616">
        <f t="shared" si="2"/>
        <v>4.8830220136925728E-2</v>
      </c>
      <c r="AX9" s="616">
        <f t="shared" si="2"/>
        <v>4.8751106281845535E-2</v>
      </c>
      <c r="AY9" s="616">
        <f t="shared" si="2"/>
        <v>4.867567769867498E-2</v>
      </c>
      <c r="AZ9" s="616">
        <f t="shared" si="2"/>
        <v>4.8603682748186827E-2</v>
      </c>
      <c r="BA9" s="617">
        <f t="shared" si="2"/>
        <v>4.8534892191334666E-2</v>
      </c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43"/>
      <c r="BU9" s="243"/>
      <c r="BV9" s="243"/>
      <c r="BW9" s="243"/>
      <c r="BX9" s="243"/>
      <c r="BY9" s="243"/>
      <c r="BZ9" s="243"/>
      <c r="CA9" s="243"/>
      <c r="CB9" s="243"/>
      <c r="CC9" s="243"/>
      <c r="CD9" s="243"/>
      <c r="CE9" s="243"/>
      <c r="CF9" s="243"/>
      <c r="CG9" s="243"/>
      <c r="CH9" s="243"/>
      <c r="CI9" s="243"/>
      <c r="CJ9" s="243"/>
      <c r="CK9" s="243"/>
      <c r="CL9" s="243"/>
      <c r="CM9" s="243"/>
      <c r="CN9" s="243"/>
      <c r="CO9" s="243"/>
      <c r="CP9" s="243"/>
      <c r="CQ9" s="243"/>
      <c r="CR9" s="243"/>
      <c r="CS9" s="243"/>
      <c r="CT9" s="243"/>
      <c r="CU9" s="243"/>
      <c r="CV9" s="243"/>
      <c r="CW9" s="243"/>
      <c r="CX9" s="243"/>
      <c r="CY9" s="243"/>
      <c r="CZ9" s="243"/>
      <c r="DA9" s="243"/>
      <c r="DB9" s="243"/>
      <c r="DC9" s="243"/>
      <c r="DD9" s="243"/>
      <c r="DE9" s="243"/>
      <c r="DF9" s="243"/>
      <c r="DG9" s="243"/>
      <c r="DH9" s="243"/>
      <c r="DI9" s="243"/>
      <c r="DJ9" s="243"/>
      <c r="DK9" s="243"/>
      <c r="DL9" s="243"/>
      <c r="DM9" s="243"/>
      <c r="DN9" s="243"/>
      <c r="DO9" s="243"/>
      <c r="DP9" s="243"/>
      <c r="DQ9" s="243"/>
      <c r="DR9" s="243"/>
      <c r="DS9" s="243"/>
      <c r="DT9" s="243"/>
      <c r="DU9" s="243"/>
      <c r="DV9" s="243"/>
      <c r="DW9" s="243"/>
      <c r="DX9" s="243"/>
      <c r="DY9" s="243"/>
      <c r="DZ9" s="243"/>
      <c r="EA9" s="243"/>
      <c r="EB9" s="243"/>
      <c r="EC9" s="243"/>
      <c r="ED9" s="243"/>
      <c r="EE9" s="243"/>
      <c r="EF9" s="243"/>
      <c r="EG9" s="243"/>
      <c r="EH9" s="243"/>
      <c r="EI9" s="243"/>
      <c r="EJ9" s="243"/>
      <c r="EK9" s="243"/>
      <c r="EL9" s="243"/>
      <c r="EM9" s="243"/>
      <c r="EN9" s="243"/>
      <c r="EO9" s="243"/>
      <c r="EP9" s="243"/>
      <c r="EQ9" s="243"/>
      <c r="ER9" s="243"/>
      <c r="ES9" s="243"/>
      <c r="ET9" s="243"/>
      <c r="EU9" s="243"/>
      <c r="EV9" s="243"/>
      <c r="EW9" s="243"/>
      <c r="EX9" s="243"/>
      <c r="EY9" s="243"/>
      <c r="EZ9" s="243"/>
      <c r="FA9" s="243"/>
      <c r="FB9" s="243"/>
      <c r="FC9" s="243"/>
      <c r="FD9" s="243"/>
      <c r="FE9" s="243"/>
      <c r="FF9" s="243"/>
      <c r="FG9" s="243"/>
      <c r="FH9" s="243"/>
      <c r="FI9" s="243"/>
      <c r="FJ9" s="243"/>
      <c r="FK9" s="243"/>
      <c r="FL9" s="243"/>
      <c r="FM9" s="243"/>
      <c r="FN9" s="243"/>
      <c r="FO9" s="243"/>
      <c r="FP9" s="243"/>
      <c r="FQ9" s="243"/>
      <c r="FR9" s="243"/>
      <c r="FS9" s="243"/>
      <c r="FT9" s="243"/>
      <c r="FU9" s="243"/>
      <c r="FV9" s="243"/>
      <c r="FW9" s="243"/>
      <c r="FX9" s="243"/>
      <c r="FY9" s="243"/>
      <c r="FZ9" s="243"/>
      <c r="GA9" s="243"/>
      <c r="GB9" s="243"/>
      <c r="GC9" s="243"/>
      <c r="GD9" s="243"/>
      <c r="GE9" s="243"/>
      <c r="GF9" s="243"/>
      <c r="GG9" s="243"/>
      <c r="GH9" s="243"/>
      <c r="GI9" s="243"/>
      <c r="GJ9" s="243"/>
      <c r="GK9" s="243"/>
      <c r="GL9" s="243"/>
      <c r="GM9" s="243"/>
      <c r="GN9" s="243"/>
      <c r="GO9" s="243"/>
      <c r="GP9" s="243"/>
      <c r="GQ9" s="243"/>
      <c r="GR9" s="243"/>
      <c r="GS9" s="243"/>
      <c r="GT9" s="243"/>
      <c r="GU9" s="243"/>
      <c r="GV9" s="243"/>
      <c r="GW9" s="243"/>
      <c r="GX9" s="243"/>
      <c r="GY9" s="243"/>
      <c r="GZ9" s="243"/>
      <c r="HA9" s="243"/>
      <c r="HB9" s="243"/>
      <c r="HC9" s="243"/>
      <c r="HD9" s="243"/>
      <c r="HE9" s="243"/>
      <c r="HF9" s="243"/>
      <c r="HG9" s="243"/>
      <c r="HH9" s="243"/>
      <c r="HI9" s="243"/>
      <c r="HJ9" s="243"/>
      <c r="HK9" s="243"/>
      <c r="HL9" s="243"/>
      <c r="HM9" s="243"/>
      <c r="HN9" s="243"/>
      <c r="HO9" s="243"/>
      <c r="HP9" s="243"/>
      <c r="HQ9" s="243"/>
      <c r="HR9" s="243"/>
      <c r="HS9" s="243"/>
      <c r="HT9" s="243"/>
      <c r="HU9" s="243"/>
      <c r="HV9" s="243"/>
      <c r="HW9" s="243"/>
      <c r="HX9" s="243"/>
      <c r="HY9" s="243"/>
      <c r="HZ9" s="243"/>
      <c r="IA9" s="243"/>
      <c r="IB9" s="243"/>
      <c r="IC9" s="243"/>
      <c r="ID9" s="243"/>
      <c r="IE9" s="243"/>
      <c r="IF9" s="243"/>
      <c r="IG9" s="243"/>
      <c r="IH9" s="243"/>
      <c r="II9" s="243"/>
      <c r="IJ9" s="243"/>
      <c r="IK9" s="243"/>
      <c r="IL9" s="243"/>
      <c r="IM9" s="243"/>
      <c r="IN9" s="243"/>
      <c r="IO9" s="243"/>
      <c r="IP9" s="243"/>
      <c r="IQ9" s="243"/>
      <c r="IR9" s="243"/>
      <c r="IS9" s="243"/>
      <c r="IT9" s="243"/>
      <c r="IU9" s="243"/>
      <c r="IV9" s="243"/>
    </row>
    <row r="10" spans="1:256" outlineLevel="1">
      <c r="A10" s="608"/>
      <c r="B10" s="970">
        <v>6</v>
      </c>
      <c r="C10" s="971"/>
      <c r="D10" s="615"/>
      <c r="E10" s="616">
        <f t="shared" si="2"/>
        <v>0</v>
      </c>
      <c r="F10" s="616">
        <f t="shared" si="2"/>
        <v>0</v>
      </c>
      <c r="G10" s="616">
        <f t="shared" si="2"/>
        <v>0</v>
      </c>
      <c r="H10" s="616">
        <f t="shared" si="2"/>
        <v>0</v>
      </c>
      <c r="I10" s="616">
        <f t="shared" si="2"/>
        <v>0</v>
      </c>
      <c r="J10" s="616">
        <f t="shared" si="2"/>
        <v>4.8095734017110425E-2</v>
      </c>
      <c r="K10" s="616">
        <f t="shared" si="2"/>
        <v>5.0950748501572329E-2</v>
      </c>
      <c r="L10" s="616">
        <f t="shared" si="2"/>
        <v>5.4159404762812446E-2</v>
      </c>
      <c r="M10" s="616">
        <f t="shared" si="2"/>
        <v>5.3188602586957234E-2</v>
      </c>
      <c r="N10" s="616">
        <f t="shared" si="2"/>
        <v>5.1564162579629702E-2</v>
      </c>
      <c r="O10" s="616">
        <f t="shared" ref="O10:AD25" si="3">IF(O$3&gt;$B10,(((1+O$4)^O$3)/((1+HLOOKUP($B10,$D$3:$AG$4,2))^$B10))^(1/(O$3-$B10))-1,0)</f>
        <v>5.1512111319641729E-2</v>
      </c>
      <c r="P10" s="616">
        <f t="shared" si="3"/>
        <v>5.2234635641179583E-2</v>
      </c>
      <c r="Q10" s="616">
        <f t="shared" si="3"/>
        <v>5.327913430486797E-2</v>
      </c>
      <c r="R10" s="616">
        <f t="shared" si="3"/>
        <v>5.3036788205037766E-2</v>
      </c>
      <c r="S10" s="616">
        <f t="shared" si="3"/>
        <v>5.2808889518209501E-2</v>
      </c>
      <c r="T10" s="616">
        <f t="shared" si="3"/>
        <v>5.2637963054227965E-2</v>
      </c>
      <c r="U10" s="616">
        <f t="shared" si="3"/>
        <v>5.2532668798954907E-2</v>
      </c>
      <c r="V10" s="616">
        <f t="shared" si="3"/>
        <v>5.2507594716911354E-2</v>
      </c>
      <c r="W10" s="616">
        <f t="shared" si="3"/>
        <v>5.2515876388843141E-2</v>
      </c>
      <c r="X10" s="616">
        <f t="shared" si="3"/>
        <v>5.2110727927939138E-2</v>
      </c>
      <c r="Y10" s="616">
        <f t="shared" si="3"/>
        <v>5.1819672254603821E-2</v>
      </c>
      <c r="Z10" s="616">
        <f t="shared" si="3"/>
        <v>5.1619302706515935E-2</v>
      </c>
      <c r="AA10" s="616">
        <f t="shared" si="3"/>
        <v>5.148996988542498E-2</v>
      </c>
      <c r="AB10" s="616">
        <f t="shared" si="3"/>
        <v>5.1414790765697882E-2</v>
      </c>
      <c r="AC10" s="616">
        <f t="shared" si="3"/>
        <v>5.137876097675953E-2</v>
      </c>
      <c r="AD10" s="616">
        <f t="shared" si="3"/>
        <v>5.1367693017129845E-2</v>
      </c>
      <c r="AE10" s="616">
        <f t="shared" ref="AE10:AT25" si="4">IF(AE$3&gt;$B10,(((1+AE$4)^AE$3)/((1+HLOOKUP($B10,$D$3:$AG$4,2))^$B10))^(1/(AE$3-$B10))-1,0)</f>
        <v>5.1368468526654443E-2</v>
      </c>
      <c r="AF10" s="616">
        <f t="shared" si="4"/>
        <v>5.136896260797541E-2</v>
      </c>
      <c r="AG10" s="616">
        <f t="shared" si="4"/>
        <v>5.1357836458577166E-2</v>
      </c>
      <c r="AH10" s="616">
        <f t="shared" si="4"/>
        <v>5.1123399607623243E-2</v>
      </c>
      <c r="AI10" s="616">
        <f t="shared" si="4"/>
        <v>5.090704275954816E-2</v>
      </c>
      <c r="AJ10" s="616">
        <f t="shared" si="4"/>
        <v>5.0706752052445347E-2</v>
      </c>
      <c r="AK10" s="616">
        <f t="shared" si="4"/>
        <v>5.0520802005071364E-2</v>
      </c>
      <c r="AL10" s="616">
        <f t="shared" si="4"/>
        <v>5.0347705681651256E-2</v>
      </c>
      <c r="AM10" s="616">
        <f t="shared" si="4"/>
        <v>5.0186174845872511E-2</v>
      </c>
      <c r="AN10" s="616">
        <f t="shared" si="4"/>
        <v>5.0035087843593562E-2</v>
      </c>
      <c r="AO10" s="616">
        <f t="shared" si="4"/>
        <v>4.9893463520096049E-2</v>
      </c>
      <c r="AP10" s="616">
        <f t="shared" si="4"/>
        <v>4.976043988923684E-2</v>
      </c>
      <c r="AQ10" s="616">
        <f t="shared" si="4"/>
        <v>4.963525657425194E-2</v>
      </c>
      <c r="AR10" s="616">
        <f t="shared" si="4"/>
        <v>4.9517240264445928E-2</v>
      </c>
      <c r="AS10" s="616">
        <f t="shared" si="4"/>
        <v>4.9405792600257126E-2</v>
      </c>
      <c r="AT10" s="616">
        <f t="shared" si="4"/>
        <v>4.9300380026450208E-2</v>
      </c>
      <c r="AU10" s="616">
        <f t="shared" ref="AU10:BA24" si="5">IF(AU$3&gt;$B10,(((1+AU$4)^AU$3)/((1+HLOOKUP($B10,$D$3:$AG$4,2))^$B10))^(1/(AU$3-$B10))-1,0)</f>
        <v>4.9200525250248095E-2</v>
      </c>
      <c r="AV10" s="616">
        <f t="shared" si="5"/>
        <v>4.9105800015847523E-2</v>
      </c>
      <c r="AW10" s="616">
        <f t="shared" si="5"/>
        <v>4.9015818964563307E-2</v>
      </c>
      <c r="AX10" s="616">
        <f t="shared" si="5"/>
        <v>4.8930234394952921E-2</v>
      </c>
      <c r="AY10" s="616">
        <f t="shared" si="5"/>
        <v>4.8848731772683118E-2</v>
      </c>
      <c r="AZ10" s="616">
        <f t="shared" si="5"/>
        <v>4.8771025867898166E-2</v>
      </c>
      <c r="BA10" s="617">
        <f t="shared" si="5"/>
        <v>4.8696857420112094E-2</v>
      </c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43"/>
      <c r="BU10" s="243"/>
      <c r="BV10" s="243"/>
      <c r="BW10" s="243"/>
      <c r="BX10" s="243"/>
      <c r="BY10" s="243"/>
      <c r="BZ10" s="243"/>
      <c r="CA10" s="243"/>
      <c r="CB10" s="243"/>
      <c r="CC10" s="243"/>
      <c r="CD10" s="243"/>
      <c r="CE10" s="243"/>
      <c r="CF10" s="243"/>
      <c r="CG10" s="243"/>
      <c r="CH10" s="243"/>
      <c r="CI10" s="243"/>
      <c r="CJ10" s="243"/>
      <c r="CK10" s="243"/>
      <c r="CL10" s="243"/>
      <c r="CM10" s="243"/>
      <c r="CN10" s="243"/>
      <c r="CO10" s="243"/>
      <c r="CP10" s="243"/>
      <c r="CQ10" s="243"/>
      <c r="CR10" s="243"/>
      <c r="CS10" s="243"/>
      <c r="CT10" s="243"/>
      <c r="CU10" s="243"/>
      <c r="CV10" s="243"/>
      <c r="CW10" s="243"/>
      <c r="CX10" s="243"/>
      <c r="CY10" s="243"/>
      <c r="CZ10" s="243"/>
      <c r="DA10" s="243"/>
      <c r="DB10" s="243"/>
      <c r="DC10" s="243"/>
      <c r="DD10" s="243"/>
      <c r="DE10" s="243"/>
      <c r="DF10" s="243"/>
      <c r="DG10" s="243"/>
      <c r="DH10" s="243"/>
      <c r="DI10" s="243"/>
      <c r="DJ10" s="243"/>
      <c r="DK10" s="243"/>
      <c r="DL10" s="243"/>
      <c r="DM10" s="243"/>
      <c r="DN10" s="243"/>
      <c r="DO10" s="243"/>
      <c r="DP10" s="243"/>
      <c r="DQ10" s="243"/>
      <c r="DR10" s="243"/>
      <c r="DS10" s="243"/>
      <c r="DT10" s="243"/>
      <c r="DU10" s="243"/>
      <c r="DV10" s="243"/>
      <c r="DW10" s="243"/>
      <c r="DX10" s="243"/>
      <c r="DY10" s="243"/>
      <c r="DZ10" s="243"/>
      <c r="EA10" s="243"/>
      <c r="EB10" s="243"/>
      <c r="EC10" s="243"/>
      <c r="ED10" s="243"/>
      <c r="EE10" s="243"/>
      <c r="EF10" s="243"/>
      <c r="EG10" s="243"/>
      <c r="EH10" s="243"/>
      <c r="EI10" s="243"/>
      <c r="EJ10" s="243"/>
      <c r="EK10" s="243"/>
      <c r="EL10" s="243"/>
      <c r="EM10" s="243"/>
      <c r="EN10" s="243"/>
      <c r="EO10" s="243"/>
      <c r="EP10" s="243"/>
      <c r="EQ10" s="243"/>
      <c r="ER10" s="243"/>
      <c r="ES10" s="243"/>
      <c r="ET10" s="243"/>
      <c r="EU10" s="243"/>
      <c r="EV10" s="243"/>
      <c r="EW10" s="243"/>
      <c r="EX10" s="243"/>
      <c r="EY10" s="243"/>
      <c r="EZ10" s="243"/>
      <c r="FA10" s="243"/>
      <c r="FB10" s="243"/>
      <c r="FC10" s="243"/>
      <c r="FD10" s="243"/>
      <c r="FE10" s="243"/>
      <c r="FF10" s="243"/>
      <c r="FG10" s="243"/>
      <c r="FH10" s="243"/>
      <c r="FI10" s="243"/>
      <c r="FJ10" s="243"/>
      <c r="FK10" s="243"/>
      <c r="FL10" s="243"/>
      <c r="FM10" s="243"/>
      <c r="FN10" s="243"/>
      <c r="FO10" s="243"/>
      <c r="FP10" s="243"/>
      <c r="FQ10" s="243"/>
      <c r="FR10" s="243"/>
      <c r="FS10" s="243"/>
      <c r="FT10" s="243"/>
      <c r="FU10" s="243"/>
      <c r="FV10" s="243"/>
      <c r="FW10" s="243"/>
      <c r="FX10" s="243"/>
      <c r="FY10" s="243"/>
      <c r="FZ10" s="243"/>
      <c r="GA10" s="243"/>
      <c r="GB10" s="243"/>
      <c r="GC10" s="243"/>
      <c r="GD10" s="243"/>
      <c r="GE10" s="243"/>
      <c r="GF10" s="243"/>
      <c r="GG10" s="243"/>
      <c r="GH10" s="243"/>
      <c r="GI10" s="243"/>
      <c r="GJ10" s="243"/>
      <c r="GK10" s="243"/>
      <c r="GL10" s="243"/>
      <c r="GM10" s="243"/>
      <c r="GN10" s="243"/>
      <c r="GO10" s="243"/>
      <c r="GP10" s="243"/>
      <c r="GQ10" s="243"/>
      <c r="GR10" s="243"/>
      <c r="GS10" s="243"/>
      <c r="GT10" s="243"/>
      <c r="GU10" s="243"/>
      <c r="GV10" s="243"/>
      <c r="GW10" s="243"/>
      <c r="GX10" s="243"/>
      <c r="GY10" s="243"/>
      <c r="GZ10" s="243"/>
      <c r="HA10" s="243"/>
      <c r="HB10" s="243"/>
      <c r="HC10" s="243"/>
      <c r="HD10" s="243"/>
      <c r="HE10" s="243"/>
      <c r="HF10" s="243"/>
      <c r="HG10" s="243"/>
      <c r="HH10" s="243"/>
      <c r="HI10" s="243"/>
      <c r="HJ10" s="243"/>
      <c r="HK10" s="243"/>
      <c r="HL10" s="243"/>
      <c r="HM10" s="243"/>
      <c r="HN10" s="243"/>
      <c r="HO10" s="243"/>
      <c r="HP10" s="243"/>
      <c r="HQ10" s="243"/>
      <c r="HR10" s="243"/>
      <c r="HS10" s="243"/>
      <c r="HT10" s="243"/>
      <c r="HU10" s="243"/>
      <c r="HV10" s="243"/>
      <c r="HW10" s="243"/>
      <c r="HX10" s="243"/>
      <c r="HY10" s="243"/>
      <c r="HZ10" s="243"/>
      <c r="IA10" s="243"/>
      <c r="IB10" s="243"/>
      <c r="IC10" s="243"/>
      <c r="ID10" s="243"/>
      <c r="IE10" s="243"/>
      <c r="IF10" s="243"/>
      <c r="IG10" s="243"/>
      <c r="IH10" s="243"/>
      <c r="II10" s="243"/>
      <c r="IJ10" s="243"/>
      <c r="IK10" s="243"/>
      <c r="IL10" s="243"/>
      <c r="IM10" s="243"/>
      <c r="IN10" s="243"/>
      <c r="IO10" s="243"/>
      <c r="IP10" s="243"/>
      <c r="IQ10" s="243"/>
      <c r="IR10" s="243"/>
      <c r="IS10" s="243"/>
      <c r="IT10" s="243"/>
      <c r="IU10" s="243"/>
      <c r="IV10" s="243"/>
    </row>
    <row r="11" spans="1:256" outlineLevel="1">
      <c r="A11" s="608"/>
      <c r="B11" s="970">
        <v>7</v>
      </c>
      <c r="C11" s="971"/>
      <c r="D11" s="615"/>
      <c r="E11" s="616">
        <f t="shared" ref="E11:T26" si="6">IF(E$3&gt;$B11,(((1+E$4)^E$3)/((1+HLOOKUP($B11,$D$3:$AG$4,2))^$B11))^(1/(E$3-$B11))-1,0)</f>
        <v>0</v>
      </c>
      <c r="F11" s="616">
        <f t="shared" si="6"/>
        <v>0</v>
      </c>
      <c r="G11" s="616">
        <f t="shared" si="6"/>
        <v>0</v>
      </c>
      <c r="H11" s="616">
        <f t="shared" si="6"/>
        <v>0</v>
      </c>
      <c r="I11" s="616">
        <f t="shared" si="6"/>
        <v>0</v>
      </c>
      <c r="J11" s="616">
        <f t="shared" si="6"/>
        <v>0</v>
      </c>
      <c r="K11" s="616">
        <f t="shared" si="6"/>
        <v>5.3813540050134279E-2</v>
      </c>
      <c r="L11" s="616">
        <f>IF(L$3&gt;$B11,(((1+L$4)^L$3)/((1+HLOOKUP($B11,$D$3:$AG$4,2))^$B11))^(1/(L$3-$B11))-1,0)</f>
        <v>5.7204382801910647E-2</v>
      </c>
      <c r="M11" s="616">
        <f t="shared" si="6"/>
        <v>5.4891718868672612E-2</v>
      </c>
      <c r="N11" s="616">
        <f t="shared" si="6"/>
        <v>5.2433061669289849E-2</v>
      </c>
      <c r="O11" s="616">
        <f t="shared" si="3"/>
        <v>5.2196721944832714E-2</v>
      </c>
      <c r="P11" s="616">
        <f t="shared" si="3"/>
        <v>5.2926039878480768E-2</v>
      </c>
      <c r="Q11" s="616">
        <f t="shared" si="3"/>
        <v>5.4021709740159629E-2</v>
      </c>
      <c r="R11" s="616">
        <f t="shared" si="3"/>
        <v>5.3656055568986671E-2</v>
      </c>
      <c r="S11" s="616">
        <f t="shared" si="3"/>
        <v>5.3333880023965774E-2</v>
      </c>
      <c r="T11" s="616">
        <f t="shared" si="3"/>
        <v>5.3093267232401598E-2</v>
      </c>
      <c r="U11" s="616">
        <f t="shared" si="3"/>
        <v>5.2936956702805071E-2</v>
      </c>
      <c r="V11" s="616">
        <f t="shared" si="3"/>
        <v>5.2876086987657667E-2</v>
      </c>
      <c r="W11" s="616">
        <f t="shared" si="3"/>
        <v>5.285665845723253E-2</v>
      </c>
      <c r="X11" s="616">
        <f t="shared" si="3"/>
        <v>5.2398101048074297E-2</v>
      </c>
      <c r="Y11" s="616">
        <f t="shared" si="3"/>
        <v>5.2068404732444673E-2</v>
      </c>
      <c r="Z11" s="616">
        <f t="shared" si="3"/>
        <v>5.1839918654761563E-2</v>
      </c>
      <c r="AA11" s="616">
        <f t="shared" si="3"/>
        <v>5.1689972788044436E-2</v>
      </c>
      <c r="AB11" s="616">
        <f t="shared" si="3"/>
        <v>5.1599490682326943E-2</v>
      </c>
      <c r="AC11" s="616">
        <f t="shared" si="3"/>
        <v>5.1551836454102773E-2</v>
      </c>
      <c r="AD11" s="616">
        <f t="shared" si="3"/>
        <v>5.1531558831635849E-2</v>
      </c>
      <c r="AE11" s="616">
        <f t="shared" si="4"/>
        <v>5.1524567677663446E-2</v>
      </c>
      <c r="AF11" s="616">
        <f t="shared" si="4"/>
        <v>5.1517988371714507E-2</v>
      </c>
      <c r="AG11" s="616">
        <f t="shared" si="4"/>
        <v>5.1499897085023782E-2</v>
      </c>
      <c r="AH11" s="616">
        <f t="shared" si="4"/>
        <v>5.1249741968360851E-2</v>
      </c>
      <c r="AI11" s="616">
        <f t="shared" si="4"/>
        <v>5.1019651822968193E-2</v>
      </c>
      <c r="AJ11" s="616">
        <f t="shared" si="4"/>
        <v>5.0807305618458587E-2</v>
      </c>
      <c r="AK11" s="616">
        <f t="shared" si="4"/>
        <v>5.0610727015489632E-2</v>
      </c>
      <c r="AL11" s="616">
        <f t="shared" si="4"/>
        <v>5.0428222669837819E-2</v>
      </c>
      <c r="AM11" s="616">
        <f t="shared" si="4"/>
        <v>5.0258333329946669E-2</v>
      </c>
      <c r="AN11" s="616">
        <f t="shared" si="4"/>
        <v>5.0099794736301329E-2</v>
      </c>
      <c r="AO11" s="616">
        <f t="shared" si="4"/>
        <v>4.9951506104641163E-2</v>
      </c>
      <c r="AP11" s="616">
        <f t="shared" si="4"/>
        <v>4.9812504530659663E-2</v>
      </c>
      <c r="AQ11" s="616">
        <f t="shared" si="4"/>
        <v>4.9681944057626604E-2</v>
      </c>
      <c r="AR11" s="616">
        <f t="shared" si="4"/>
        <v>4.9559078445072124E-2</v>
      </c>
      <c r="AS11" s="616">
        <f t="shared" si="4"/>
        <v>4.9443246896935911E-2</v>
      </c>
      <c r="AT11" s="616">
        <f t="shared" si="4"/>
        <v>4.9333862172687759E-2</v>
      </c>
      <c r="AU11" s="616">
        <f t="shared" si="5"/>
        <v>4.9230400629783677E-2</v>
      </c>
      <c r="AV11" s="616">
        <f t="shared" si="5"/>
        <v>4.9132393841077926E-2</v>
      </c>
      <c r="AW11" s="616">
        <f t="shared" si="5"/>
        <v>4.9039421504027958E-2</v>
      </c>
      <c r="AX11" s="616">
        <f t="shared" si="5"/>
        <v>4.895110541526293E-2</v>
      </c>
      <c r="AY11" s="616">
        <f t="shared" si="5"/>
        <v>4.8867104328329081E-2</v>
      </c>
      <c r="AZ11" s="616">
        <f t="shared" si="5"/>
        <v>4.8787109547190344E-2</v>
      </c>
      <c r="BA11" s="617">
        <f t="shared" si="5"/>
        <v>4.8710841135524818E-2</v>
      </c>
      <c r="BB11" s="243"/>
      <c r="BC11" s="243"/>
      <c r="BD11" s="243"/>
      <c r="BE11" s="243"/>
      <c r="BF11" s="243"/>
      <c r="BG11" s="243"/>
      <c r="BH11" s="243"/>
      <c r="BI11" s="243"/>
      <c r="BJ11" s="243"/>
      <c r="BK11" s="243"/>
      <c r="BL11" s="243"/>
      <c r="BM11" s="243"/>
      <c r="BN11" s="243"/>
      <c r="BO11" s="243"/>
      <c r="BP11" s="243"/>
      <c r="BQ11" s="243"/>
      <c r="BR11" s="243"/>
      <c r="BS11" s="243"/>
      <c r="BT11" s="243"/>
      <c r="BU11" s="243"/>
      <c r="BV11" s="243"/>
      <c r="BW11" s="243"/>
      <c r="BX11" s="243"/>
      <c r="BY11" s="243"/>
      <c r="BZ11" s="243"/>
      <c r="CA11" s="243"/>
      <c r="CB11" s="243"/>
      <c r="CC11" s="243"/>
      <c r="CD11" s="243"/>
      <c r="CE11" s="243"/>
      <c r="CF11" s="243"/>
      <c r="CG11" s="243"/>
      <c r="CH11" s="243"/>
      <c r="CI11" s="243"/>
      <c r="CJ11" s="243"/>
      <c r="CK11" s="243"/>
      <c r="CL11" s="243"/>
      <c r="CM11" s="243"/>
      <c r="CN11" s="243"/>
      <c r="CO11" s="243"/>
      <c r="CP11" s="243"/>
      <c r="CQ11" s="243"/>
      <c r="CR11" s="243"/>
      <c r="CS11" s="243"/>
      <c r="CT11" s="243"/>
      <c r="CU11" s="243"/>
      <c r="CV11" s="243"/>
      <c r="CW11" s="243"/>
      <c r="CX11" s="243"/>
      <c r="CY11" s="243"/>
      <c r="CZ11" s="243"/>
      <c r="DA11" s="243"/>
      <c r="DB11" s="243"/>
      <c r="DC11" s="243"/>
      <c r="DD11" s="243"/>
      <c r="DE11" s="243"/>
      <c r="DF11" s="243"/>
      <c r="DG11" s="243"/>
      <c r="DH11" s="243"/>
      <c r="DI11" s="243"/>
      <c r="DJ11" s="243"/>
      <c r="DK11" s="243"/>
      <c r="DL11" s="243"/>
      <c r="DM11" s="243"/>
      <c r="DN11" s="243"/>
      <c r="DO11" s="243"/>
      <c r="DP11" s="243"/>
      <c r="DQ11" s="243"/>
      <c r="DR11" s="243"/>
      <c r="DS11" s="243"/>
      <c r="DT11" s="243"/>
      <c r="DU11" s="243"/>
      <c r="DV11" s="243"/>
      <c r="DW11" s="243"/>
      <c r="DX11" s="243"/>
      <c r="DY11" s="243"/>
      <c r="DZ11" s="243"/>
      <c r="EA11" s="243"/>
      <c r="EB11" s="243"/>
      <c r="EC11" s="243"/>
      <c r="ED11" s="243"/>
      <c r="EE11" s="243"/>
      <c r="EF11" s="243"/>
      <c r="EG11" s="243"/>
      <c r="EH11" s="243"/>
      <c r="EI11" s="243"/>
      <c r="EJ11" s="243"/>
      <c r="EK11" s="243"/>
      <c r="EL11" s="243"/>
      <c r="EM11" s="243"/>
      <c r="EN11" s="243"/>
      <c r="EO11" s="243"/>
      <c r="EP11" s="243"/>
      <c r="EQ11" s="243"/>
      <c r="ER11" s="243"/>
      <c r="ES11" s="243"/>
      <c r="ET11" s="243"/>
      <c r="EU11" s="243"/>
      <c r="EV11" s="243"/>
      <c r="EW11" s="243"/>
      <c r="EX11" s="243"/>
      <c r="EY11" s="243"/>
      <c r="EZ11" s="243"/>
      <c r="FA11" s="243"/>
      <c r="FB11" s="243"/>
      <c r="FC11" s="243"/>
      <c r="FD11" s="243"/>
      <c r="FE11" s="243"/>
      <c r="FF11" s="243"/>
      <c r="FG11" s="243"/>
      <c r="FH11" s="243"/>
      <c r="FI11" s="243"/>
      <c r="FJ11" s="243"/>
      <c r="FK11" s="243"/>
      <c r="FL11" s="243"/>
      <c r="FM11" s="243"/>
      <c r="FN11" s="243"/>
      <c r="FO11" s="243"/>
      <c r="FP11" s="243"/>
      <c r="FQ11" s="243"/>
      <c r="FR11" s="243"/>
      <c r="FS11" s="243"/>
      <c r="FT11" s="243"/>
      <c r="FU11" s="243"/>
      <c r="FV11" s="243"/>
      <c r="FW11" s="243"/>
      <c r="FX11" s="243"/>
      <c r="FY11" s="243"/>
      <c r="FZ11" s="243"/>
      <c r="GA11" s="243"/>
      <c r="GB11" s="243"/>
      <c r="GC11" s="243"/>
      <c r="GD11" s="243"/>
      <c r="GE11" s="243"/>
      <c r="GF11" s="243"/>
      <c r="GG11" s="243"/>
      <c r="GH11" s="243"/>
      <c r="GI11" s="243"/>
      <c r="GJ11" s="243"/>
      <c r="GK11" s="243"/>
      <c r="GL11" s="243"/>
      <c r="GM11" s="243"/>
      <c r="GN11" s="243"/>
      <c r="GO11" s="243"/>
      <c r="GP11" s="243"/>
      <c r="GQ11" s="243"/>
      <c r="GR11" s="243"/>
      <c r="GS11" s="243"/>
      <c r="GT11" s="243"/>
      <c r="GU11" s="243"/>
      <c r="GV11" s="243"/>
      <c r="GW11" s="243"/>
      <c r="GX11" s="243"/>
      <c r="GY11" s="243"/>
      <c r="GZ11" s="243"/>
      <c r="HA11" s="243"/>
      <c r="HB11" s="243"/>
      <c r="HC11" s="243"/>
      <c r="HD11" s="243"/>
      <c r="HE11" s="243"/>
      <c r="HF11" s="243"/>
      <c r="HG11" s="243"/>
      <c r="HH11" s="243"/>
      <c r="HI11" s="243"/>
      <c r="HJ11" s="243"/>
      <c r="HK11" s="243"/>
      <c r="HL11" s="243"/>
      <c r="HM11" s="243"/>
      <c r="HN11" s="243"/>
      <c r="HO11" s="243"/>
      <c r="HP11" s="243"/>
      <c r="HQ11" s="243"/>
      <c r="HR11" s="243"/>
      <c r="HS11" s="243"/>
      <c r="HT11" s="243"/>
      <c r="HU11" s="243"/>
      <c r="HV11" s="243"/>
      <c r="HW11" s="243"/>
      <c r="HX11" s="243"/>
      <c r="HY11" s="243"/>
      <c r="HZ11" s="243"/>
      <c r="IA11" s="243"/>
      <c r="IB11" s="243"/>
      <c r="IC11" s="243"/>
      <c r="ID11" s="243"/>
      <c r="IE11" s="243"/>
      <c r="IF11" s="243"/>
      <c r="IG11" s="243"/>
      <c r="IH11" s="243"/>
      <c r="II11" s="243"/>
      <c r="IJ11" s="243"/>
      <c r="IK11" s="243"/>
      <c r="IL11" s="243"/>
      <c r="IM11" s="243"/>
      <c r="IN11" s="243"/>
      <c r="IO11" s="243"/>
      <c r="IP11" s="243"/>
      <c r="IQ11" s="243"/>
      <c r="IR11" s="243"/>
      <c r="IS11" s="243"/>
      <c r="IT11" s="243"/>
      <c r="IU11" s="243"/>
      <c r="IV11" s="243"/>
    </row>
    <row r="12" spans="1:256" outlineLevel="1">
      <c r="A12" s="608"/>
      <c r="B12" s="970">
        <v>8</v>
      </c>
      <c r="C12" s="971"/>
      <c r="D12" s="615"/>
      <c r="E12" s="616">
        <f t="shared" si="6"/>
        <v>0</v>
      </c>
      <c r="F12" s="616">
        <f t="shared" si="6"/>
        <v>0</v>
      </c>
      <c r="G12" s="616">
        <f t="shared" si="6"/>
        <v>0</v>
      </c>
      <c r="H12" s="616">
        <f t="shared" si="6"/>
        <v>0</v>
      </c>
      <c r="I12" s="616">
        <f t="shared" si="6"/>
        <v>0</v>
      </c>
      <c r="J12" s="616">
        <f t="shared" si="6"/>
        <v>0</v>
      </c>
      <c r="K12" s="616">
        <f t="shared" si="6"/>
        <v>0</v>
      </c>
      <c r="L12" s="616">
        <f t="shared" si="6"/>
        <v>6.0606136226334817E-2</v>
      </c>
      <c r="M12" s="616">
        <f t="shared" si="6"/>
        <v>5.5431221872723313E-2</v>
      </c>
      <c r="N12" s="616">
        <f t="shared" si="6"/>
        <v>5.1973304193601466E-2</v>
      </c>
      <c r="O12" s="616">
        <f t="shared" si="3"/>
        <v>5.1792905162643565E-2</v>
      </c>
      <c r="P12" s="616">
        <f t="shared" si="3"/>
        <v>5.2748629556436111E-2</v>
      </c>
      <c r="Q12" s="616">
        <f t="shared" si="3"/>
        <v>5.4056408686222301E-2</v>
      </c>
      <c r="R12" s="616">
        <f t="shared" si="3"/>
        <v>5.3633559707261247E-2</v>
      </c>
      <c r="S12" s="616">
        <f t="shared" si="3"/>
        <v>5.3273937873703048E-2</v>
      </c>
      <c r="T12" s="616">
        <f t="shared" si="3"/>
        <v>5.3013267314396151E-2</v>
      </c>
      <c r="U12" s="616">
        <f t="shared" si="3"/>
        <v>5.2849338481867347E-2</v>
      </c>
      <c r="V12" s="616">
        <f t="shared" si="3"/>
        <v>5.2790905345572847E-2</v>
      </c>
      <c r="W12" s="616">
        <f t="shared" si="3"/>
        <v>5.2776957555006998E-2</v>
      </c>
      <c r="X12" s="616">
        <f t="shared" si="3"/>
        <v>5.2289299903653719E-2</v>
      </c>
      <c r="Y12" s="616">
        <f t="shared" si="3"/>
        <v>5.1943862852350309E-2</v>
      </c>
      <c r="Z12" s="616">
        <f t="shared" si="3"/>
        <v>5.1708475394716569E-2</v>
      </c>
      <c r="AA12" s="616">
        <f t="shared" si="3"/>
        <v>5.1557392008397818E-2</v>
      </c>
      <c r="AB12" s="616">
        <f t="shared" si="3"/>
        <v>5.1469397442140519E-2</v>
      </c>
      <c r="AC12" s="616">
        <f t="shared" si="3"/>
        <v>5.1426328677228295E-2</v>
      </c>
      <c r="AD12" s="616">
        <f t="shared" si="3"/>
        <v>5.1411591534829215E-2</v>
      </c>
      <c r="AE12" s="616">
        <f t="shared" si="4"/>
        <v>5.1410249659759044E-2</v>
      </c>
      <c r="AF12" s="616">
        <f t="shared" si="4"/>
        <v>5.1408801201519916E-2</v>
      </c>
      <c r="AG12" s="616">
        <f t="shared" si="4"/>
        <v>5.1394852272909519E-2</v>
      </c>
      <c r="AH12" s="616">
        <f t="shared" si="4"/>
        <v>5.1138414087632089E-2</v>
      </c>
      <c r="AI12" s="616">
        <f t="shared" si="4"/>
        <v>5.0903400696424184E-2</v>
      </c>
      <c r="AJ12" s="616">
        <f t="shared" si="4"/>
        <v>5.0687234783883373E-2</v>
      </c>
      <c r="AK12" s="616">
        <f t="shared" si="4"/>
        <v>5.0487736484039258E-2</v>
      </c>
      <c r="AL12" s="616">
        <f t="shared" si="4"/>
        <v>5.0303049610836759E-2</v>
      </c>
      <c r="AM12" s="616">
        <f t="shared" si="4"/>
        <v>5.0131583731092277E-2</v>
      </c>
      <c r="AN12" s="616">
        <f t="shared" si="4"/>
        <v>4.9971968247769949E-2</v>
      </c>
      <c r="AO12" s="616">
        <f t="shared" si="4"/>
        <v>4.9823015685436456E-2</v>
      </c>
      <c r="AP12" s="616">
        <f t="shared" si="4"/>
        <v>4.968369209585477E-2</v>
      </c>
      <c r="AQ12" s="616">
        <f t="shared" si="4"/>
        <v>4.9553093023201544E-2</v>
      </c>
      <c r="AR12" s="616">
        <f t="shared" si="4"/>
        <v>4.9430423847391047E-2</v>
      </c>
      <c r="AS12" s="616">
        <f t="shared" si="4"/>
        <v>4.931498360250397E-2</v>
      </c>
      <c r="AT12" s="616">
        <f t="shared" si="4"/>
        <v>4.9206151574078039E-2</v>
      </c>
      <c r="AU12" s="616">
        <f t="shared" si="5"/>
        <v>4.9103376134001397E-2</v>
      </c>
      <c r="AV12" s="616">
        <f t="shared" si="5"/>
        <v>4.9006165388977951E-2</v>
      </c>
      <c r="AW12" s="616">
        <f t="shared" si="5"/>
        <v>4.8914079307941005E-2</v>
      </c>
      <c r="AX12" s="616">
        <f t="shared" si="5"/>
        <v>4.882672306254765E-2</v>
      </c>
      <c r="AY12" s="616">
        <f t="shared" si="5"/>
        <v>4.8743741368134863E-2</v>
      </c>
      <c r="AZ12" s="616">
        <f t="shared" si="5"/>
        <v>4.8664813654073713E-2</v>
      </c>
      <c r="BA12" s="617">
        <f t="shared" si="5"/>
        <v>4.85896499250833E-2</v>
      </c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43"/>
      <c r="CB12" s="243"/>
      <c r="CC12" s="243"/>
      <c r="CD12" s="243"/>
      <c r="CE12" s="243"/>
      <c r="CF12" s="243"/>
      <c r="CG12" s="243"/>
      <c r="CH12" s="243"/>
      <c r="CI12" s="243"/>
      <c r="CJ12" s="243"/>
      <c r="CK12" s="243"/>
      <c r="CL12" s="243"/>
      <c r="CM12" s="243"/>
      <c r="CN12" s="243"/>
      <c r="CO12" s="243"/>
      <c r="CP12" s="243"/>
      <c r="CQ12" s="243"/>
      <c r="CR12" s="243"/>
      <c r="CS12" s="243"/>
      <c r="CT12" s="243"/>
      <c r="CU12" s="243"/>
      <c r="CV12" s="243"/>
      <c r="CW12" s="243"/>
      <c r="CX12" s="243"/>
      <c r="CY12" s="243"/>
      <c r="CZ12" s="243"/>
      <c r="DA12" s="243"/>
      <c r="DB12" s="243"/>
      <c r="DC12" s="243"/>
      <c r="DD12" s="243"/>
      <c r="DE12" s="243"/>
      <c r="DF12" s="243"/>
      <c r="DG12" s="243"/>
      <c r="DH12" s="243"/>
      <c r="DI12" s="243"/>
      <c r="DJ12" s="243"/>
      <c r="DK12" s="243"/>
      <c r="DL12" s="243"/>
      <c r="DM12" s="243"/>
      <c r="DN12" s="243"/>
      <c r="DO12" s="243"/>
      <c r="DP12" s="243"/>
      <c r="DQ12" s="243"/>
      <c r="DR12" s="243"/>
      <c r="DS12" s="243"/>
      <c r="DT12" s="243"/>
      <c r="DU12" s="243"/>
      <c r="DV12" s="243"/>
      <c r="DW12" s="243"/>
      <c r="DX12" s="243"/>
      <c r="DY12" s="243"/>
      <c r="DZ12" s="243"/>
      <c r="EA12" s="243"/>
      <c r="EB12" s="243"/>
      <c r="EC12" s="243"/>
      <c r="ED12" s="243"/>
      <c r="EE12" s="243"/>
      <c r="EF12" s="243"/>
      <c r="EG12" s="243"/>
      <c r="EH12" s="243"/>
      <c r="EI12" s="243"/>
      <c r="EJ12" s="243"/>
      <c r="EK12" s="243"/>
      <c r="EL12" s="243"/>
      <c r="EM12" s="243"/>
      <c r="EN12" s="243"/>
      <c r="EO12" s="243"/>
      <c r="EP12" s="243"/>
      <c r="EQ12" s="243"/>
      <c r="ER12" s="243"/>
      <c r="ES12" s="243"/>
      <c r="ET12" s="243"/>
      <c r="EU12" s="243"/>
      <c r="EV12" s="243"/>
      <c r="EW12" s="243"/>
      <c r="EX12" s="243"/>
      <c r="EY12" s="243"/>
      <c r="EZ12" s="243"/>
      <c r="FA12" s="243"/>
      <c r="FB12" s="243"/>
      <c r="FC12" s="243"/>
      <c r="FD12" s="243"/>
      <c r="FE12" s="243"/>
      <c r="FF12" s="243"/>
      <c r="FG12" s="243"/>
      <c r="FH12" s="243"/>
      <c r="FI12" s="243"/>
      <c r="FJ12" s="243"/>
      <c r="FK12" s="243"/>
      <c r="FL12" s="243"/>
      <c r="FM12" s="243"/>
      <c r="FN12" s="243"/>
      <c r="FO12" s="243"/>
      <c r="FP12" s="243"/>
      <c r="FQ12" s="243"/>
      <c r="FR12" s="243"/>
      <c r="FS12" s="243"/>
      <c r="FT12" s="243"/>
      <c r="FU12" s="243"/>
      <c r="FV12" s="243"/>
      <c r="FW12" s="243"/>
      <c r="FX12" s="243"/>
      <c r="FY12" s="243"/>
      <c r="FZ12" s="243"/>
      <c r="GA12" s="243"/>
      <c r="GB12" s="243"/>
      <c r="GC12" s="243"/>
      <c r="GD12" s="243"/>
      <c r="GE12" s="243"/>
      <c r="GF12" s="243"/>
      <c r="GG12" s="243"/>
      <c r="GH12" s="243"/>
      <c r="GI12" s="243"/>
      <c r="GJ12" s="243"/>
      <c r="GK12" s="243"/>
      <c r="GL12" s="243"/>
      <c r="GM12" s="243"/>
      <c r="GN12" s="243"/>
      <c r="GO12" s="243"/>
      <c r="GP12" s="243"/>
      <c r="GQ12" s="243"/>
      <c r="GR12" s="243"/>
      <c r="GS12" s="243"/>
      <c r="GT12" s="243"/>
      <c r="GU12" s="243"/>
      <c r="GV12" s="243"/>
      <c r="GW12" s="243"/>
      <c r="GX12" s="243"/>
      <c r="GY12" s="243"/>
      <c r="GZ12" s="243"/>
      <c r="HA12" s="243"/>
      <c r="HB12" s="243"/>
      <c r="HC12" s="243"/>
      <c r="HD12" s="243"/>
      <c r="HE12" s="243"/>
      <c r="HF12" s="243"/>
      <c r="HG12" s="243"/>
      <c r="HH12" s="243"/>
      <c r="HI12" s="243"/>
      <c r="HJ12" s="243"/>
      <c r="HK12" s="243"/>
      <c r="HL12" s="243"/>
      <c r="HM12" s="243"/>
      <c r="HN12" s="243"/>
      <c r="HO12" s="243"/>
      <c r="HP12" s="243"/>
      <c r="HQ12" s="243"/>
      <c r="HR12" s="243"/>
      <c r="HS12" s="243"/>
      <c r="HT12" s="243"/>
      <c r="HU12" s="243"/>
      <c r="HV12" s="243"/>
      <c r="HW12" s="243"/>
      <c r="HX12" s="243"/>
      <c r="HY12" s="243"/>
      <c r="HZ12" s="243"/>
      <c r="IA12" s="243"/>
      <c r="IB12" s="243"/>
      <c r="IC12" s="243"/>
      <c r="ID12" s="243"/>
      <c r="IE12" s="243"/>
      <c r="IF12" s="243"/>
      <c r="IG12" s="243"/>
      <c r="IH12" s="243"/>
      <c r="II12" s="243"/>
      <c r="IJ12" s="243"/>
      <c r="IK12" s="243"/>
      <c r="IL12" s="243"/>
      <c r="IM12" s="243"/>
      <c r="IN12" s="243"/>
      <c r="IO12" s="243"/>
      <c r="IP12" s="243"/>
      <c r="IQ12" s="243"/>
      <c r="IR12" s="243"/>
      <c r="IS12" s="243"/>
      <c r="IT12" s="243"/>
      <c r="IU12" s="243"/>
      <c r="IV12" s="243"/>
    </row>
    <row r="13" spans="1:256" outlineLevel="1">
      <c r="A13" s="608"/>
      <c r="B13" s="970">
        <v>9</v>
      </c>
      <c r="C13" s="971"/>
      <c r="D13" s="615"/>
      <c r="E13" s="616">
        <f t="shared" si="6"/>
        <v>0</v>
      </c>
      <c r="F13" s="616">
        <f t="shared" si="6"/>
        <v>0</v>
      </c>
      <c r="G13" s="616">
        <f t="shared" si="6"/>
        <v>0</v>
      </c>
      <c r="H13" s="616">
        <f t="shared" si="6"/>
        <v>0</v>
      </c>
      <c r="I13" s="616">
        <f t="shared" si="6"/>
        <v>0</v>
      </c>
      <c r="J13" s="616">
        <f t="shared" si="6"/>
        <v>0</v>
      </c>
      <c r="K13" s="616">
        <f t="shared" si="6"/>
        <v>0</v>
      </c>
      <c r="L13" s="616">
        <f t="shared" si="6"/>
        <v>0</v>
      </c>
      <c r="M13" s="616">
        <f t="shared" si="6"/>
        <v>5.0281556985103615E-2</v>
      </c>
      <c r="N13" s="616">
        <f t="shared" si="6"/>
        <v>4.768327422090346E-2</v>
      </c>
      <c r="O13" s="616">
        <f t="shared" si="3"/>
        <v>4.8871465981627393E-2</v>
      </c>
      <c r="P13" s="616">
        <f t="shared" si="3"/>
        <v>5.0793365475056973E-2</v>
      </c>
      <c r="Q13" s="616">
        <f t="shared" si="3"/>
        <v>5.2751324900777163E-2</v>
      </c>
      <c r="R13" s="616">
        <f t="shared" si="3"/>
        <v>5.2475928325499632E-2</v>
      </c>
      <c r="S13" s="616">
        <f t="shared" si="3"/>
        <v>5.2230627048489131E-2</v>
      </c>
      <c r="T13" s="616">
        <f t="shared" si="3"/>
        <v>5.2067988703596413E-2</v>
      </c>
      <c r="U13" s="616">
        <f t="shared" si="3"/>
        <v>5.1990981516391033E-2</v>
      </c>
      <c r="V13" s="616">
        <f t="shared" si="3"/>
        <v>5.2012556605492755E-2</v>
      </c>
      <c r="W13" s="616">
        <f t="shared" si="3"/>
        <v>5.2068086261236157E-2</v>
      </c>
      <c r="X13" s="616">
        <f t="shared" si="3"/>
        <v>5.1599181122374604E-2</v>
      </c>
      <c r="Y13" s="616">
        <f t="shared" si="3"/>
        <v>5.1280471884312506E-2</v>
      </c>
      <c r="Z13" s="616">
        <f t="shared" si="3"/>
        <v>5.1075791932406078E-2</v>
      </c>
      <c r="AA13" s="616">
        <f t="shared" si="3"/>
        <v>5.0956894631586591E-2</v>
      </c>
      <c r="AB13" s="616">
        <f t="shared" si="3"/>
        <v>5.0900971741283163E-2</v>
      </c>
      <c r="AC13" s="616">
        <f t="shared" si="3"/>
        <v>5.0888821075322221E-2</v>
      </c>
      <c r="AD13" s="616">
        <f t="shared" si="3"/>
        <v>5.0903127042903895E-2</v>
      </c>
      <c r="AE13" s="616">
        <f t="shared" si="4"/>
        <v>5.0928470347699983E-2</v>
      </c>
      <c r="AF13" s="616">
        <f t="shared" si="4"/>
        <v>5.0951033850332283E-2</v>
      </c>
      <c r="AG13" s="616">
        <f t="shared" si="4"/>
        <v>5.0958220676303734E-2</v>
      </c>
      <c r="AH13" s="616">
        <f t="shared" si="4"/>
        <v>5.0710076928592862E-2</v>
      </c>
      <c r="AI13" s="616">
        <f t="shared" si="4"/>
        <v>5.0483562067494603E-2</v>
      </c>
      <c r="AJ13" s="616">
        <f t="shared" si="4"/>
        <v>5.0275966343225509E-2</v>
      </c>
      <c r="AK13" s="616">
        <f t="shared" si="4"/>
        <v>5.0085014510282022E-2</v>
      </c>
      <c r="AL13" s="616">
        <f t="shared" si="4"/>
        <v>4.9908782094066684E-2</v>
      </c>
      <c r="AM13" s="616">
        <f t="shared" si="4"/>
        <v>4.9745630302399979E-2</v>
      </c>
      <c r="AN13" s="616">
        <f t="shared" si="4"/>
        <v>4.9594154911649868E-2</v>
      </c>
      <c r="AO13" s="616">
        <f t="shared" si="4"/>
        <v>4.9453145747978322E-2</v>
      </c>
      <c r="AP13" s="616">
        <f t="shared" si="4"/>
        <v>4.9321554287029556E-2</v>
      </c>
      <c r="AQ13" s="616">
        <f t="shared" si="4"/>
        <v>4.9198467535649826E-2</v>
      </c>
      <c r="AR13" s="616">
        <f t="shared" si="4"/>
        <v>4.9083086819110777E-2</v>
      </c>
      <c r="AS13" s="616">
        <f t="shared" si="4"/>
        <v>4.8974710431560986E-2</v>
      </c>
      <c r="AT13" s="616">
        <f t="shared" si="4"/>
        <v>4.8872719353059368E-2</v>
      </c>
      <c r="AU13" s="616">
        <f t="shared" si="5"/>
        <v>4.8776565418927387E-2</v>
      </c>
      <c r="AV13" s="616">
        <f t="shared" si="5"/>
        <v>4.8685761463853838E-2</v>
      </c>
      <c r="AW13" s="616">
        <f t="shared" si="5"/>
        <v>4.8599873066605737E-2</v>
      </c>
      <c r="AX13" s="616">
        <f t="shared" si="5"/>
        <v>4.8518511600071701E-2</v>
      </c>
      <c r="AY13" s="616">
        <f t="shared" si="5"/>
        <v>4.8441328352021973E-2</v>
      </c>
      <c r="AZ13" s="616">
        <f t="shared" si="5"/>
        <v>4.8368009528955369E-2</v>
      </c>
      <c r="BA13" s="617">
        <f t="shared" si="5"/>
        <v>4.8298271992059938E-2</v>
      </c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43"/>
      <c r="CB13" s="243"/>
      <c r="CC13" s="243"/>
      <c r="CD13" s="243"/>
      <c r="CE13" s="243"/>
      <c r="CF13" s="243"/>
      <c r="CG13" s="243"/>
      <c r="CH13" s="243"/>
      <c r="CI13" s="243"/>
      <c r="CJ13" s="243"/>
      <c r="CK13" s="243"/>
      <c r="CL13" s="243"/>
      <c r="CM13" s="243"/>
      <c r="CN13" s="243"/>
      <c r="CO13" s="243"/>
      <c r="CP13" s="243"/>
      <c r="CQ13" s="243"/>
      <c r="CR13" s="243"/>
      <c r="CS13" s="243"/>
      <c r="CT13" s="243"/>
      <c r="CU13" s="243"/>
      <c r="CV13" s="243"/>
      <c r="CW13" s="243"/>
      <c r="CX13" s="243"/>
      <c r="CY13" s="243"/>
      <c r="CZ13" s="243"/>
      <c r="DA13" s="243"/>
      <c r="DB13" s="243"/>
      <c r="DC13" s="243"/>
      <c r="DD13" s="243"/>
      <c r="DE13" s="243"/>
      <c r="DF13" s="243"/>
      <c r="DG13" s="243"/>
      <c r="DH13" s="243"/>
      <c r="DI13" s="243"/>
      <c r="DJ13" s="243"/>
      <c r="DK13" s="243"/>
      <c r="DL13" s="243"/>
      <c r="DM13" s="243"/>
      <c r="DN13" s="243"/>
      <c r="DO13" s="243"/>
      <c r="DP13" s="243"/>
      <c r="DQ13" s="243"/>
      <c r="DR13" s="243"/>
      <c r="DS13" s="243"/>
      <c r="DT13" s="243"/>
      <c r="DU13" s="243"/>
      <c r="DV13" s="243"/>
      <c r="DW13" s="243"/>
      <c r="DX13" s="243"/>
      <c r="DY13" s="243"/>
      <c r="DZ13" s="243"/>
      <c r="EA13" s="243"/>
      <c r="EB13" s="243"/>
      <c r="EC13" s="243"/>
      <c r="ED13" s="243"/>
      <c r="EE13" s="243"/>
      <c r="EF13" s="243"/>
      <c r="EG13" s="243"/>
      <c r="EH13" s="243"/>
      <c r="EI13" s="243"/>
      <c r="EJ13" s="243"/>
      <c r="EK13" s="243"/>
      <c r="EL13" s="243"/>
      <c r="EM13" s="243"/>
      <c r="EN13" s="243"/>
      <c r="EO13" s="243"/>
      <c r="EP13" s="243"/>
      <c r="EQ13" s="243"/>
      <c r="ER13" s="243"/>
      <c r="ES13" s="243"/>
      <c r="ET13" s="243"/>
      <c r="EU13" s="243"/>
      <c r="EV13" s="243"/>
      <c r="EW13" s="243"/>
      <c r="EX13" s="243"/>
      <c r="EY13" s="243"/>
      <c r="EZ13" s="243"/>
      <c r="FA13" s="243"/>
      <c r="FB13" s="243"/>
      <c r="FC13" s="243"/>
      <c r="FD13" s="243"/>
      <c r="FE13" s="243"/>
      <c r="FF13" s="243"/>
      <c r="FG13" s="243"/>
      <c r="FH13" s="243"/>
      <c r="FI13" s="243"/>
      <c r="FJ13" s="243"/>
      <c r="FK13" s="243"/>
      <c r="FL13" s="243"/>
      <c r="FM13" s="243"/>
      <c r="FN13" s="243"/>
      <c r="FO13" s="243"/>
      <c r="FP13" s="243"/>
      <c r="FQ13" s="243"/>
      <c r="FR13" s="243"/>
      <c r="FS13" s="243"/>
      <c r="FT13" s="243"/>
      <c r="FU13" s="243"/>
      <c r="FV13" s="243"/>
      <c r="FW13" s="243"/>
      <c r="FX13" s="243"/>
      <c r="FY13" s="243"/>
      <c r="FZ13" s="243"/>
      <c r="GA13" s="243"/>
      <c r="GB13" s="243"/>
      <c r="GC13" s="243"/>
      <c r="GD13" s="243"/>
      <c r="GE13" s="243"/>
      <c r="GF13" s="243"/>
      <c r="GG13" s="243"/>
      <c r="GH13" s="243"/>
      <c r="GI13" s="243"/>
      <c r="GJ13" s="243"/>
      <c r="GK13" s="243"/>
      <c r="GL13" s="243"/>
      <c r="GM13" s="243"/>
      <c r="GN13" s="243"/>
      <c r="GO13" s="243"/>
      <c r="GP13" s="243"/>
      <c r="GQ13" s="243"/>
      <c r="GR13" s="243"/>
      <c r="GS13" s="243"/>
      <c r="GT13" s="243"/>
      <c r="GU13" s="243"/>
      <c r="GV13" s="243"/>
      <c r="GW13" s="243"/>
      <c r="GX13" s="243"/>
      <c r="GY13" s="243"/>
      <c r="GZ13" s="243"/>
      <c r="HA13" s="243"/>
      <c r="HB13" s="243"/>
      <c r="HC13" s="243"/>
      <c r="HD13" s="243"/>
      <c r="HE13" s="243"/>
      <c r="HF13" s="243"/>
      <c r="HG13" s="243"/>
      <c r="HH13" s="243"/>
      <c r="HI13" s="243"/>
      <c r="HJ13" s="243"/>
      <c r="HK13" s="243"/>
      <c r="HL13" s="243"/>
      <c r="HM13" s="243"/>
      <c r="HN13" s="243"/>
      <c r="HO13" s="243"/>
      <c r="HP13" s="243"/>
      <c r="HQ13" s="243"/>
      <c r="HR13" s="243"/>
      <c r="HS13" s="243"/>
      <c r="HT13" s="243"/>
      <c r="HU13" s="243"/>
      <c r="HV13" s="243"/>
      <c r="HW13" s="243"/>
      <c r="HX13" s="243"/>
      <c r="HY13" s="243"/>
      <c r="HZ13" s="243"/>
      <c r="IA13" s="243"/>
      <c r="IB13" s="243"/>
      <c r="IC13" s="243"/>
      <c r="ID13" s="243"/>
      <c r="IE13" s="243"/>
      <c r="IF13" s="243"/>
      <c r="IG13" s="243"/>
      <c r="IH13" s="243"/>
      <c r="II13" s="243"/>
      <c r="IJ13" s="243"/>
      <c r="IK13" s="243"/>
      <c r="IL13" s="243"/>
      <c r="IM13" s="243"/>
      <c r="IN13" s="243"/>
      <c r="IO13" s="243"/>
      <c r="IP13" s="243"/>
      <c r="IQ13" s="243"/>
      <c r="IR13" s="243"/>
      <c r="IS13" s="243"/>
      <c r="IT13" s="243"/>
      <c r="IU13" s="243"/>
      <c r="IV13" s="243"/>
    </row>
    <row r="14" spans="1:256" outlineLevel="1">
      <c r="A14" s="608"/>
      <c r="B14" s="970">
        <v>10</v>
      </c>
      <c r="C14" s="971"/>
      <c r="D14" s="615"/>
      <c r="E14" s="616">
        <f t="shared" si="6"/>
        <v>0</v>
      </c>
      <c r="F14" s="616">
        <f t="shared" si="6"/>
        <v>0</v>
      </c>
      <c r="G14" s="616">
        <f t="shared" si="6"/>
        <v>0</v>
      </c>
      <c r="H14" s="616">
        <f t="shared" si="6"/>
        <v>0</v>
      </c>
      <c r="I14" s="616">
        <f t="shared" si="6"/>
        <v>0</v>
      </c>
      <c r="J14" s="616">
        <f t="shared" si="6"/>
        <v>0</v>
      </c>
      <c r="K14" s="616">
        <f t="shared" si="6"/>
        <v>0</v>
      </c>
      <c r="L14" s="616">
        <f t="shared" si="6"/>
        <v>0</v>
      </c>
      <c r="M14" s="616">
        <f t="shared" si="6"/>
        <v>0</v>
      </c>
      <c r="N14" s="616">
        <f t="shared" si="6"/>
        <v>4.5091419326713789E-2</v>
      </c>
      <c r="O14" s="616">
        <f t="shared" si="3"/>
        <v>4.8167130575829331E-2</v>
      </c>
      <c r="P14" s="616">
        <f t="shared" si="3"/>
        <v>5.0964023722894325E-2</v>
      </c>
      <c r="Q14" s="616">
        <f t="shared" si="3"/>
        <v>5.3369673804853024E-2</v>
      </c>
      <c r="R14" s="616">
        <f t="shared" si="3"/>
        <v>5.2915352455878528E-2</v>
      </c>
      <c r="S14" s="616">
        <f t="shared" si="3"/>
        <v>5.255582353124133E-2</v>
      </c>
      <c r="T14" s="616">
        <f t="shared" si="3"/>
        <v>5.2323441159668027E-2</v>
      </c>
      <c r="U14" s="616">
        <f t="shared" si="3"/>
        <v>5.2204855116046778E-2</v>
      </c>
      <c r="V14" s="616">
        <f t="shared" si="3"/>
        <v>5.2205065916325566E-2</v>
      </c>
      <c r="W14" s="616">
        <f t="shared" si="3"/>
        <v>5.2246906242406244E-2</v>
      </c>
      <c r="X14" s="616">
        <f t="shared" si="3"/>
        <v>5.1719047071500768E-2</v>
      </c>
      <c r="Y14" s="616">
        <f t="shared" si="3"/>
        <v>5.1363757664796283E-2</v>
      </c>
      <c r="Z14" s="616">
        <f t="shared" si="3"/>
        <v>5.1136911799885221E-2</v>
      </c>
      <c r="AA14" s="616">
        <f t="shared" si="3"/>
        <v>5.1005149648170267E-2</v>
      </c>
      <c r="AB14" s="616">
        <f t="shared" si="3"/>
        <v>5.0942279044653427E-2</v>
      </c>
      <c r="AC14" s="616">
        <f t="shared" si="3"/>
        <v>5.0926786736972263E-2</v>
      </c>
      <c r="AD14" s="616">
        <f t="shared" si="3"/>
        <v>5.093970144098714E-2</v>
      </c>
      <c r="AE14" s="616">
        <f t="shared" si="4"/>
        <v>5.0964421659978942E-2</v>
      </c>
      <c r="AF14" s="616">
        <f t="shared" si="4"/>
        <v>5.0986281293547764E-2</v>
      </c>
      <c r="AG14" s="616">
        <f t="shared" si="4"/>
        <v>5.0992065302304823E-2</v>
      </c>
      <c r="AH14" s="616">
        <f t="shared" si="4"/>
        <v>5.0730487000666402E-2</v>
      </c>
      <c r="AI14" s="616">
        <f t="shared" si="4"/>
        <v>5.0492745039785625E-2</v>
      </c>
      <c r="AJ14" s="616">
        <f t="shared" si="4"/>
        <v>5.0275723272514616E-2</v>
      </c>
      <c r="AK14" s="616">
        <f t="shared" si="4"/>
        <v>5.0076826038714106E-2</v>
      </c>
      <c r="AL14" s="616">
        <f t="shared" si="4"/>
        <v>4.9893873850753501E-2</v>
      </c>
      <c r="AM14" s="616">
        <f t="shared" si="4"/>
        <v>4.9725023199824525E-2</v>
      </c>
      <c r="AN14" s="616">
        <f t="shared" si="4"/>
        <v>4.9568704217465509E-2</v>
      </c>
      <c r="AO14" s="616">
        <f t="shared" si="4"/>
        <v>4.9423571720195403E-2</v>
      </c>
      <c r="AP14" s="616">
        <f t="shared" si="4"/>
        <v>4.9288466401046671E-2</v>
      </c>
      <c r="AQ14" s="616">
        <f t="shared" si="4"/>
        <v>4.9162383796278242E-2</v>
      </c>
      <c r="AR14" s="616">
        <f t="shared" si="4"/>
        <v>4.9044449268632384E-2</v>
      </c>
      <c r="AS14" s="616">
        <f t="shared" si="4"/>
        <v>4.8933897688874683E-2</v>
      </c>
      <c r="AT14" s="616">
        <f t="shared" si="4"/>
        <v>4.8830056817433798E-2</v>
      </c>
      <c r="AU14" s="616">
        <f t="shared" si="5"/>
        <v>4.8732333623193957E-2</v>
      </c>
      <c r="AV14" s="616">
        <f t="shared" si="5"/>
        <v>4.864020295113014E-2</v>
      </c>
      <c r="AW14" s="616">
        <f t="shared" si="5"/>
        <v>4.8553198081407789E-2</v>
      </c>
      <c r="AX14" s="616">
        <f t="shared" si="5"/>
        <v>4.8470902821597051E-2</v>
      </c>
      <c r="AY14" s="616">
        <f t="shared" si="5"/>
        <v>4.8392944849199315E-2</v>
      </c>
      <c r="AZ14" s="616">
        <f t="shared" si="5"/>
        <v>4.831899007977003E-2</v>
      </c>
      <c r="BA14" s="617">
        <f t="shared" si="5"/>
        <v>4.8248737880924208E-2</v>
      </c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43"/>
      <c r="CB14" s="243"/>
      <c r="CC14" s="243"/>
      <c r="CD14" s="243"/>
      <c r="CE14" s="243"/>
      <c r="CF14" s="243"/>
      <c r="CG14" s="243"/>
      <c r="CH14" s="243"/>
      <c r="CI14" s="243"/>
      <c r="CJ14" s="243"/>
      <c r="CK14" s="243"/>
      <c r="CL14" s="243"/>
      <c r="CM14" s="243"/>
      <c r="CN14" s="243"/>
      <c r="CO14" s="243"/>
      <c r="CP14" s="243"/>
      <c r="CQ14" s="243"/>
      <c r="CR14" s="243"/>
      <c r="CS14" s="243"/>
      <c r="CT14" s="243"/>
      <c r="CU14" s="243"/>
      <c r="CV14" s="243"/>
      <c r="CW14" s="243"/>
      <c r="CX14" s="243"/>
      <c r="CY14" s="243"/>
      <c r="CZ14" s="243"/>
      <c r="DA14" s="243"/>
      <c r="DB14" s="243"/>
      <c r="DC14" s="243"/>
      <c r="DD14" s="243"/>
      <c r="DE14" s="243"/>
      <c r="DF14" s="243"/>
      <c r="DG14" s="243"/>
      <c r="DH14" s="243"/>
      <c r="DI14" s="243"/>
      <c r="DJ14" s="243"/>
      <c r="DK14" s="243"/>
      <c r="DL14" s="243"/>
      <c r="DM14" s="243"/>
      <c r="DN14" s="243"/>
      <c r="DO14" s="243"/>
      <c r="DP14" s="243"/>
      <c r="DQ14" s="243"/>
      <c r="DR14" s="243"/>
      <c r="DS14" s="243"/>
      <c r="DT14" s="243"/>
      <c r="DU14" s="243"/>
      <c r="DV14" s="243"/>
      <c r="DW14" s="243"/>
      <c r="DX14" s="243"/>
      <c r="DY14" s="243"/>
      <c r="DZ14" s="243"/>
      <c r="EA14" s="243"/>
      <c r="EB14" s="243"/>
      <c r="EC14" s="243"/>
      <c r="ED14" s="243"/>
      <c r="EE14" s="243"/>
      <c r="EF14" s="243"/>
      <c r="EG14" s="243"/>
      <c r="EH14" s="243"/>
      <c r="EI14" s="243"/>
      <c r="EJ14" s="243"/>
      <c r="EK14" s="243"/>
      <c r="EL14" s="243"/>
      <c r="EM14" s="243"/>
      <c r="EN14" s="243"/>
      <c r="EO14" s="243"/>
      <c r="EP14" s="243"/>
      <c r="EQ14" s="243"/>
      <c r="ER14" s="243"/>
      <c r="ES14" s="243"/>
      <c r="ET14" s="243"/>
      <c r="EU14" s="243"/>
      <c r="EV14" s="243"/>
      <c r="EW14" s="243"/>
      <c r="EX14" s="243"/>
      <c r="EY14" s="243"/>
      <c r="EZ14" s="243"/>
      <c r="FA14" s="243"/>
      <c r="FB14" s="243"/>
      <c r="FC14" s="243"/>
      <c r="FD14" s="243"/>
      <c r="FE14" s="243"/>
      <c r="FF14" s="243"/>
      <c r="FG14" s="243"/>
      <c r="FH14" s="243"/>
      <c r="FI14" s="243"/>
      <c r="FJ14" s="243"/>
      <c r="FK14" s="243"/>
      <c r="FL14" s="243"/>
      <c r="FM14" s="243"/>
      <c r="FN14" s="243"/>
      <c r="FO14" s="243"/>
      <c r="FP14" s="243"/>
      <c r="FQ14" s="243"/>
      <c r="FR14" s="243"/>
      <c r="FS14" s="243"/>
      <c r="FT14" s="243"/>
      <c r="FU14" s="243"/>
      <c r="FV14" s="243"/>
      <c r="FW14" s="243"/>
      <c r="FX14" s="243"/>
      <c r="FY14" s="243"/>
      <c r="FZ14" s="243"/>
      <c r="GA14" s="243"/>
      <c r="GB14" s="243"/>
      <c r="GC14" s="243"/>
      <c r="GD14" s="243"/>
      <c r="GE14" s="243"/>
      <c r="GF14" s="243"/>
      <c r="GG14" s="243"/>
      <c r="GH14" s="243"/>
      <c r="GI14" s="243"/>
      <c r="GJ14" s="243"/>
      <c r="GK14" s="243"/>
      <c r="GL14" s="243"/>
      <c r="GM14" s="243"/>
      <c r="GN14" s="243"/>
      <c r="GO14" s="243"/>
      <c r="GP14" s="243"/>
      <c r="GQ14" s="243"/>
      <c r="GR14" s="243"/>
      <c r="GS14" s="243"/>
      <c r="GT14" s="243"/>
      <c r="GU14" s="243"/>
      <c r="GV14" s="243"/>
      <c r="GW14" s="243"/>
      <c r="GX14" s="243"/>
      <c r="GY14" s="243"/>
      <c r="GZ14" s="243"/>
      <c r="HA14" s="243"/>
      <c r="HB14" s="243"/>
      <c r="HC14" s="243"/>
      <c r="HD14" s="243"/>
      <c r="HE14" s="243"/>
      <c r="HF14" s="243"/>
      <c r="HG14" s="243"/>
      <c r="HH14" s="243"/>
      <c r="HI14" s="243"/>
      <c r="HJ14" s="243"/>
      <c r="HK14" s="243"/>
      <c r="HL14" s="243"/>
      <c r="HM14" s="243"/>
      <c r="HN14" s="243"/>
      <c r="HO14" s="243"/>
      <c r="HP14" s="243"/>
      <c r="HQ14" s="243"/>
      <c r="HR14" s="243"/>
      <c r="HS14" s="243"/>
      <c r="HT14" s="243"/>
      <c r="HU14" s="243"/>
      <c r="HV14" s="243"/>
      <c r="HW14" s="243"/>
      <c r="HX14" s="243"/>
      <c r="HY14" s="243"/>
      <c r="HZ14" s="243"/>
      <c r="IA14" s="243"/>
      <c r="IB14" s="243"/>
      <c r="IC14" s="243"/>
      <c r="ID14" s="243"/>
      <c r="IE14" s="243"/>
      <c r="IF14" s="243"/>
      <c r="IG14" s="243"/>
      <c r="IH14" s="243"/>
      <c r="II14" s="243"/>
      <c r="IJ14" s="243"/>
      <c r="IK14" s="243"/>
      <c r="IL14" s="243"/>
      <c r="IM14" s="243"/>
      <c r="IN14" s="243"/>
      <c r="IO14" s="243"/>
      <c r="IP14" s="243"/>
      <c r="IQ14" s="243"/>
      <c r="IR14" s="243"/>
      <c r="IS14" s="243"/>
      <c r="IT14" s="243"/>
      <c r="IU14" s="243"/>
      <c r="IV14" s="243"/>
    </row>
    <row r="15" spans="1:256" outlineLevel="1">
      <c r="A15" s="608"/>
      <c r="B15" s="970">
        <v>11</v>
      </c>
      <c r="C15" s="971"/>
      <c r="D15" s="615"/>
      <c r="E15" s="616">
        <f t="shared" si="6"/>
        <v>0</v>
      </c>
      <c r="F15" s="616">
        <f t="shared" si="6"/>
        <v>0</v>
      </c>
      <c r="G15" s="616">
        <f t="shared" si="6"/>
        <v>0</v>
      </c>
      <c r="H15" s="616">
        <f t="shared" si="6"/>
        <v>0</v>
      </c>
      <c r="I15" s="616">
        <f t="shared" si="6"/>
        <v>0</v>
      </c>
      <c r="J15" s="616">
        <f t="shared" si="6"/>
        <v>0</v>
      </c>
      <c r="K15" s="616">
        <f t="shared" si="6"/>
        <v>0</v>
      </c>
      <c r="L15" s="616">
        <f t="shared" si="6"/>
        <v>0</v>
      </c>
      <c r="M15" s="616">
        <f t="shared" si="6"/>
        <v>0</v>
      </c>
      <c r="N15" s="616">
        <f t="shared" si="6"/>
        <v>0</v>
      </c>
      <c r="O15" s="616">
        <f t="shared" si="3"/>
        <v>5.125189366434646E-2</v>
      </c>
      <c r="P15" s="616">
        <f t="shared" si="3"/>
        <v>5.3912689164095307E-2</v>
      </c>
      <c r="Q15" s="616">
        <f t="shared" si="3"/>
        <v>5.6143638116529226E-2</v>
      </c>
      <c r="R15" s="616">
        <f t="shared" si="3"/>
        <v>5.4880470665083614E-2</v>
      </c>
      <c r="S15" s="616">
        <f t="shared" si="3"/>
        <v>5.4055089828749514E-2</v>
      </c>
      <c r="T15" s="616">
        <f t="shared" si="3"/>
        <v>5.3533634345065639E-2</v>
      </c>
      <c r="U15" s="616">
        <f t="shared" si="3"/>
        <v>5.3225005035452355E-2</v>
      </c>
      <c r="V15" s="616">
        <f t="shared" si="3"/>
        <v>5.3097669576822826E-2</v>
      </c>
      <c r="W15" s="616">
        <f t="shared" si="3"/>
        <v>5.3044978418927524E-2</v>
      </c>
      <c r="X15" s="616">
        <f t="shared" si="3"/>
        <v>5.2384117124768981E-2</v>
      </c>
      <c r="Y15" s="616">
        <f t="shared" si="3"/>
        <v>5.1935833538649057E-2</v>
      </c>
      <c r="Z15" s="616">
        <f t="shared" si="3"/>
        <v>5.1642278612724413E-2</v>
      </c>
      <c r="AA15" s="616">
        <f t="shared" si="3"/>
        <v>5.1461435627666141E-2</v>
      </c>
      <c r="AB15" s="616">
        <f t="shared" si="3"/>
        <v>5.1361448831533263E-2</v>
      </c>
      <c r="AC15" s="616">
        <f t="shared" si="3"/>
        <v>5.1316967706801719E-2</v>
      </c>
      <c r="AD15" s="616">
        <f t="shared" si="3"/>
        <v>5.1306303807075793E-2</v>
      </c>
      <c r="AE15" s="616">
        <f t="shared" si="4"/>
        <v>5.1310918383368875E-2</v>
      </c>
      <c r="AF15" s="616">
        <f t="shared" si="4"/>
        <v>5.131474682444126E-2</v>
      </c>
      <c r="AG15" s="616">
        <f t="shared" si="4"/>
        <v>5.1303546839731817E-2</v>
      </c>
      <c r="AH15" s="616">
        <f t="shared" si="4"/>
        <v>5.1013237734168548E-2</v>
      </c>
      <c r="AI15" s="616">
        <f t="shared" si="4"/>
        <v>5.0750646193206572E-2</v>
      </c>
      <c r="AJ15" s="616">
        <f t="shared" si="4"/>
        <v>5.0511983543045202E-2</v>
      </c>
      <c r="AK15" s="616">
        <f t="shared" si="4"/>
        <v>5.0294121510098933E-2</v>
      </c>
      <c r="AL15" s="616">
        <f t="shared" si="4"/>
        <v>5.0094454337618277E-2</v>
      </c>
      <c r="AM15" s="616">
        <f t="shared" si="4"/>
        <v>4.991079406354082E-2</v>
      </c>
      <c r="AN15" s="616">
        <f t="shared" si="4"/>
        <v>4.9741290013600503E-2</v>
      </c>
      <c r="AO15" s="616">
        <f t="shared" si="4"/>
        <v>4.9584366219520115E-2</v>
      </c>
      <c r="AP15" s="616">
        <f t="shared" si="4"/>
        <v>4.9438672272642981E-2</v>
      </c>
      <c r="AQ15" s="616">
        <f t="shared" si="4"/>
        <v>4.9303044364128246E-2</v>
      </c>
      <c r="AR15" s="616">
        <f t="shared" si="4"/>
        <v>4.9176474130694592E-2</v>
      </c>
      <c r="AS15" s="616">
        <f t="shared" si="4"/>
        <v>4.9058083540401309E-2</v>
      </c>
      <c r="AT15" s="616">
        <f t="shared" si="4"/>
        <v>4.8947104495047355E-2</v>
      </c>
      <c r="AU15" s="616">
        <f t="shared" si="5"/>
        <v>4.8842862147106425E-2</v>
      </c>
      <c r="AV15" s="616">
        <f t="shared" si="5"/>
        <v>4.8744761165265826E-2</v>
      </c>
      <c r="AW15" s="616">
        <f t="shared" si="5"/>
        <v>4.8652274357966929E-2</v>
      </c>
      <c r="AX15" s="616">
        <f t="shared" si="5"/>
        <v>4.8564933195777371E-2</v>
      </c>
      <c r="AY15" s="616">
        <f t="shared" si="5"/>
        <v>4.8482319872853674E-2</v>
      </c>
      <c r="AZ15" s="616">
        <f t="shared" si="5"/>
        <v>4.840406062358249E-2</v>
      </c>
      <c r="BA15" s="617">
        <f t="shared" si="5"/>
        <v>4.8329820068811813E-2</v>
      </c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43"/>
      <c r="CB15" s="243"/>
      <c r="CC15" s="243"/>
      <c r="CD15" s="243"/>
      <c r="CE15" s="243"/>
      <c r="CF15" s="243"/>
      <c r="CG15" s="243"/>
      <c r="CH15" s="243"/>
      <c r="CI15" s="243"/>
      <c r="CJ15" s="243"/>
      <c r="CK15" s="243"/>
      <c r="CL15" s="243"/>
      <c r="CM15" s="243"/>
      <c r="CN15" s="243"/>
      <c r="CO15" s="243"/>
      <c r="CP15" s="243"/>
      <c r="CQ15" s="243"/>
      <c r="CR15" s="243"/>
      <c r="CS15" s="243"/>
      <c r="CT15" s="243"/>
      <c r="CU15" s="243"/>
      <c r="CV15" s="243"/>
      <c r="CW15" s="243"/>
      <c r="CX15" s="243"/>
      <c r="CY15" s="243"/>
      <c r="CZ15" s="243"/>
      <c r="DA15" s="243"/>
      <c r="DB15" s="243"/>
      <c r="DC15" s="243"/>
      <c r="DD15" s="243"/>
      <c r="DE15" s="243"/>
      <c r="DF15" s="243"/>
      <c r="DG15" s="243"/>
      <c r="DH15" s="243"/>
      <c r="DI15" s="243"/>
      <c r="DJ15" s="243"/>
      <c r="DK15" s="243"/>
      <c r="DL15" s="243"/>
      <c r="DM15" s="243"/>
      <c r="DN15" s="243"/>
      <c r="DO15" s="243"/>
      <c r="DP15" s="243"/>
      <c r="DQ15" s="243"/>
      <c r="DR15" s="243"/>
      <c r="DS15" s="243"/>
      <c r="DT15" s="243"/>
      <c r="DU15" s="243"/>
      <c r="DV15" s="243"/>
      <c r="DW15" s="243"/>
      <c r="DX15" s="243"/>
      <c r="DY15" s="243"/>
      <c r="DZ15" s="243"/>
      <c r="EA15" s="243"/>
      <c r="EB15" s="243"/>
      <c r="EC15" s="243"/>
      <c r="ED15" s="243"/>
      <c r="EE15" s="243"/>
      <c r="EF15" s="243"/>
      <c r="EG15" s="243"/>
      <c r="EH15" s="243"/>
      <c r="EI15" s="243"/>
      <c r="EJ15" s="243"/>
      <c r="EK15" s="243"/>
      <c r="EL15" s="243"/>
      <c r="EM15" s="243"/>
      <c r="EN15" s="243"/>
      <c r="EO15" s="243"/>
      <c r="EP15" s="243"/>
      <c r="EQ15" s="243"/>
      <c r="ER15" s="243"/>
      <c r="ES15" s="243"/>
      <c r="ET15" s="243"/>
      <c r="EU15" s="243"/>
      <c r="EV15" s="243"/>
      <c r="EW15" s="243"/>
      <c r="EX15" s="243"/>
      <c r="EY15" s="243"/>
      <c r="EZ15" s="243"/>
      <c r="FA15" s="243"/>
      <c r="FB15" s="243"/>
      <c r="FC15" s="243"/>
      <c r="FD15" s="243"/>
      <c r="FE15" s="243"/>
      <c r="FF15" s="243"/>
      <c r="FG15" s="243"/>
      <c r="FH15" s="243"/>
      <c r="FI15" s="243"/>
      <c r="FJ15" s="243"/>
      <c r="FK15" s="243"/>
      <c r="FL15" s="243"/>
      <c r="FM15" s="243"/>
      <c r="FN15" s="243"/>
      <c r="FO15" s="243"/>
      <c r="FP15" s="243"/>
      <c r="FQ15" s="243"/>
      <c r="FR15" s="243"/>
      <c r="FS15" s="243"/>
      <c r="FT15" s="243"/>
      <c r="FU15" s="243"/>
      <c r="FV15" s="243"/>
      <c r="FW15" s="243"/>
      <c r="FX15" s="243"/>
      <c r="FY15" s="243"/>
      <c r="FZ15" s="243"/>
      <c r="GA15" s="243"/>
      <c r="GB15" s="243"/>
      <c r="GC15" s="243"/>
      <c r="GD15" s="243"/>
      <c r="GE15" s="243"/>
      <c r="GF15" s="243"/>
      <c r="GG15" s="243"/>
      <c r="GH15" s="243"/>
      <c r="GI15" s="243"/>
      <c r="GJ15" s="243"/>
      <c r="GK15" s="243"/>
      <c r="GL15" s="243"/>
      <c r="GM15" s="243"/>
      <c r="GN15" s="243"/>
      <c r="GO15" s="243"/>
      <c r="GP15" s="243"/>
      <c r="GQ15" s="243"/>
      <c r="GR15" s="243"/>
      <c r="GS15" s="243"/>
      <c r="GT15" s="243"/>
      <c r="GU15" s="243"/>
      <c r="GV15" s="243"/>
      <c r="GW15" s="243"/>
      <c r="GX15" s="243"/>
      <c r="GY15" s="243"/>
      <c r="GZ15" s="243"/>
      <c r="HA15" s="243"/>
      <c r="HB15" s="243"/>
      <c r="HC15" s="243"/>
      <c r="HD15" s="243"/>
      <c r="HE15" s="243"/>
      <c r="HF15" s="243"/>
      <c r="HG15" s="243"/>
      <c r="HH15" s="243"/>
      <c r="HI15" s="243"/>
      <c r="HJ15" s="243"/>
      <c r="HK15" s="243"/>
      <c r="HL15" s="243"/>
      <c r="HM15" s="243"/>
      <c r="HN15" s="243"/>
      <c r="HO15" s="243"/>
      <c r="HP15" s="243"/>
      <c r="HQ15" s="243"/>
      <c r="HR15" s="243"/>
      <c r="HS15" s="243"/>
      <c r="HT15" s="243"/>
      <c r="HU15" s="243"/>
      <c r="HV15" s="243"/>
      <c r="HW15" s="243"/>
      <c r="HX15" s="243"/>
      <c r="HY15" s="243"/>
      <c r="HZ15" s="243"/>
      <c r="IA15" s="243"/>
      <c r="IB15" s="243"/>
      <c r="IC15" s="243"/>
      <c r="ID15" s="243"/>
      <c r="IE15" s="243"/>
      <c r="IF15" s="243"/>
      <c r="IG15" s="243"/>
      <c r="IH15" s="243"/>
      <c r="II15" s="243"/>
      <c r="IJ15" s="243"/>
      <c r="IK15" s="243"/>
      <c r="IL15" s="243"/>
      <c r="IM15" s="243"/>
      <c r="IN15" s="243"/>
      <c r="IO15" s="243"/>
      <c r="IP15" s="243"/>
      <c r="IQ15" s="243"/>
      <c r="IR15" s="243"/>
      <c r="IS15" s="243"/>
      <c r="IT15" s="243"/>
      <c r="IU15" s="243"/>
      <c r="IV15" s="243"/>
    </row>
    <row r="16" spans="1:256" outlineLevel="1">
      <c r="A16" s="608"/>
      <c r="B16" s="970">
        <v>12</v>
      </c>
      <c r="C16" s="971"/>
      <c r="D16" s="615"/>
      <c r="E16" s="616">
        <f t="shared" si="6"/>
        <v>0</v>
      </c>
      <c r="F16" s="616">
        <f t="shared" si="6"/>
        <v>0</v>
      </c>
      <c r="G16" s="616">
        <f t="shared" si="6"/>
        <v>0</v>
      </c>
      <c r="H16" s="616">
        <f t="shared" si="6"/>
        <v>0</v>
      </c>
      <c r="I16" s="616">
        <f t="shared" si="6"/>
        <v>0</v>
      </c>
      <c r="J16" s="616">
        <f t="shared" si="6"/>
        <v>0</v>
      </c>
      <c r="K16" s="616">
        <f t="shared" si="6"/>
        <v>0</v>
      </c>
      <c r="L16" s="616">
        <f t="shared" si="6"/>
        <v>0</v>
      </c>
      <c r="M16" s="616">
        <f t="shared" si="6"/>
        <v>0</v>
      </c>
      <c r="N16" s="616">
        <f t="shared" si="6"/>
        <v>0</v>
      </c>
      <c r="O16" s="616">
        <f t="shared" si="3"/>
        <v>0</v>
      </c>
      <c r="P16" s="616">
        <f t="shared" si="3"/>
        <v>5.6580219332037274E-2</v>
      </c>
      <c r="Q16" s="616">
        <f t="shared" si="3"/>
        <v>5.8598039686829972E-2</v>
      </c>
      <c r="R16" s="616">
        <f t="shared" si="3"/>
        <v>5.6092777457658061E-2</v>
      </c>
      <c r="S16" s="616">
        <f t="shared" si="3"/>
        <v>5.4757056031317752E-2</v>
      </c>
      <c r="T16" s="616">
        <f t="shared" si="3"/>
        <v>5.3990576439336246E-2</v>
      </c>
      <c r="U16" s="616">
        <f t="shared" si="3"/>
        <v>5.3554216792364384E-2</v>
      </c>
      <c r="V16" s="616">
        <f t="shared" si="3"/>
        <v>5.3361616271875301E-2</v>
      </c>
      <c r="W16" s="616">
        <f t="shared" si="3"/>
        <v>5.3269328950381389E-2</v>
      </c>
      <c r="X16" s="616">
        <f t="shared" si="3"/>
        <v>5.250999498103992E-2</v>
      </c>
      <c r="Y16" s="616">
        <f t="shared" si="3"/>
        <v>5.2004251994559825E-2</v>
      </c>
      <c r="Z16" s="616">
        <f t="shared" si="3"/>
        <v>5.1677775341292254E-2</v>
      </c>
      <c r="AA16" s="616">
        <f t="shared" si="3"/>
        <v>5.1478899343152307E-2</v>
      </c>
      <c r="AB16" s="616">
        <f t="shared" si="3"/>
        <v>5.1369876624971944E-2</v>
      </c>
      <c r="AC16" s="616">
        <f t="shared" si="3"/>
        <v>5.1321616006827941E-2</v>
      </c>
      <c r="AD16" s="616">
        <f t="shared" si="3"/>
        <v>5.130993125005201E-2</v>
      </c>
      <c r="AE16" s="616">
        <f t="shared" si="4"/>
        <v>5.1314607538343271E-2</v>
      </c>
      <c r="AF16" s="616">
        <f t="shared" si="4"/>
        <v>5.1318444186179368E-2</v>
      </c>
      <c r="AG16" s="616">
        <f t="shared" si="4"/>
        <v>5.1306416535001231E-2</v>
      </c>
      <c r="AH16" s="616">
        <f t="shared" si="4"/>
        <v>5.1000678396672106E-2</v>
      </c>
      <c r="AI16" s="616">
        <f t="shared" si="4"/>
        <v>5.0725590094342632E-2</v>
      </c>
      <c r="AJ16" s="616">
        <f t="shared" si="4"/>
        <v>5.0476762720531809E-2</v>
      </c>
      <c r="AK16" s="616">
        <f t="shared" si="4"/>
        <v>5.0250607151571147E-2</v>
      </c>
      <c r="AL16" s="616">
        <f t="shared" si="4"/>
        <v>5.004415980659771E-2</v>
      </c>
      <c r="AM16" s="616">
        <f t="shared" si="4"/>
        <v>4.9854952056753943E-2</v>
      </c>
      <c r="AN16" s="616">
        <f t="shared" si="4"/>
        <v>4.9680911038330944E-2</v>
      </c>
      <c r="AO16" s="616">
        <f t="shared" si="4"/>
        <v>4.9520283398831078E-2</v>
      </c>
      <c r="AP16" s="616">
        <f t="shared" si="4"/>
        <v>4.9371576019473951E-2</v>
      </c>
      <c r="AQ16" s="616">
        <f t="shared" si="4"/>
        <v>4.9233509462518699E-2</v>
      </c>
      <c r="AR16" s="616">
        <f t="shared" si="4"/>
        <v>4.9104981066649955E-2</v>
      </c>
      <c r="AS16" s="616">
        <f t="shared" si="4"/>
        <v>4.8985035435489044E-2</v>
      </c>
      <c r="AT16" s="616">
        <f t="shared" si="4"/>
        <v>4.8872840647148585E-2</v>
      </c>
      <c r="AU16" s="616">
        <f t="shared" si="5"/>
        <v>4.8767668931411157E-2</v>
      </c>
      <c r="AV16" s="616">
        <f t="shared" si="5"/>
        <v>4.8668880865431863E-2</v>
      </c>
      <c r="AW16" s="616">
        <f t="shared" si="5"/>
        <v>4.8575912362502249E-2</v>
      </c>
      <c r="AX16" s="616">
        <f t="shared" si="5"/>
        <v>4.8488263894478134E-2</v>
      </c>
      <c r="AY16" s="616">
        <f t="shared" si="5"/>
        <v>4.8405491512943266E-2</v>
      </c>
      <c r="AZ16" s="616">
        <f t="shared" si="5"/>
        <v>4.8327199328355164E-2</v>
      </c>
      <c r="BA16" s="617">
        <f t="shared" si="5"/>
        <v>4.8253033178243809E-2</v>
      </c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43"/>
      <c r="BU16" s="243"/>
      <c r="BV16" s="243"/>
      <c r="BW16" s="243"/>
      <c r="BX16" s="243"/>
      <c r="BY16" s="243"/>
      <c r="BZ16" s="243"/>
      <c r="CA16" s="243"/>
      <c r="CB16" s="243"/>
      <c r="CC16" s="243"/>
      <c r="CD16" s="243"/>
      <c r="CE16" s="243"/>
      <c r="CF16" s="243"/>
      <c r="CG16" s="243"/>
      <c r="CH16" s="243"/>
      <c r="CI16" s="243"/>
      <c r="CJ16" s="243"/>
      <c r="CK16" s="243"/>
      <c r="CL16" s="243"/>
      <c r="CM16" s="243"/>
      <c r="CN16" s="243"/>
      <c r="CO16" s="243"/>
      <c r="CP16" s="243"/>
      <c r="CQ16" s="243"/>
      <c r="CR16" s="243"/>
      <c r="CS16" s="243"/>
      <c r="CT16" s="243"/>
      <c r="CU16" s="243"/>
      <c r="CV16" s="243"/>
      <c r="CW16" s="243"/>
      <c r="CX16" s="243"/>
      <c r="CY16" s="243"/>
      <c r="CZ16" s="243"/>
      <c r="DA16" s="243"/>
      <c r="DB16" s="243"/>
      <c r="DC16" s="243"/>
      <c r="DD16" s="243"/>
      <c r="DE16" s="243"/>
      <c r="DF16" s="243"/>
      <c r="DG16" s="243"/>
      <c r="DH16" s="243"/>
      <c r="DI16" s="243"/>
      <c r="DJ16" s="243"/>
      <c r="DK16" s="243"/>
      <c r="DL16" s="243"/>
      <c r="DM16" s="243"/>
      <c r="DN16" s="243"/>
      <c r="DO16" s="243"/>
      <c r="DP16" s="243"/>
      <c r="DQ16" s="243"/>
      <c r="DR16" s="243"/>
      <c r="DS16" s="243"/>
      <c r="DT16" s="243"/>
      <c r="DU16" s="243"/>
      <c r="DV16" s="243"/>
      <c r="DW16" s="243"/>
      <c r="DX16" s="243"/>
      <c r="DY16" s="243"/>
      <c r="DZ16" s="243"/>
      <c r="EA16" s="243"/>
      <c r="EB16" s="243"/>
      <c r="EC16" s="243"/>
      <c r="ED16" s="243"/>
      <c r="EE16" s="243"/>
      <c r="EF16" s="243"/>
      <c r="EG16" s="243"/>
      <c r="EH16" s="243"/>
      <c r="EI16" s="243"/>
      <c r="EJ16" s="243"/>
      <c r="EK16" s="243"/>
      <c r="EL16" s="243"/>
      <c r="EM16" s="243"/>
      <c r="EN16" s="243"/>
      <c r="EO16" s="243"/>
      <c r="EP16" s="243"/>
      <c r="EQ16" s="243"/>
      <c r="ER16" s="243"/>
      <c r="ES16" s="243"/>
      <c r="ET16" s="243"/>
      <c r="EU16" s="243"/>
      <c r="EV16" s="243"/>
      <c r="EW16" s="243"/>
      <c r="EX16" s="243"/>
      <c r="EY16" s="243"/>
      <c r="EZ16" s="243"/>
      <c r="FA16" s="243"/>
      <c r="FB16" s="243"/>
      <c r="FC16" s="243"/>
      <c r="FD16" s="243"/>
      <c r="FE16" s="243"/>
      <c r="FF16" s="243"/>
      <c r="FG16" s="243"/>
      <c r="FH16" s="243"/>
      <c r="FI16" s="243"/>
      <c r="FJ16" s="243"/>
      <c r="FK16" s="243"/>
      <c r="FL16" s="243"/>
      <c r="FM16" s="243"/>
      <c r="FN16" s="243"/>
      <c r="FO16" s="243"/>
      <c r="FP16" s="243"/>
      <c r="FQ16" s="243"/>
      <c r="FR16" s="243"/>
      <c r="FS16" s="243"/>
      <c r="FT16" s="243"/>
      <c r="FU16" s="243"/>
      <c r="FV16" s="243"/>
      <c r="FW16" s="243"/>
      <c r="FX16" s="243"/>
      <c r="FY16" s="243"/>
      <c r="FZ16" s="243"/>
      <c r="GA16" s="243"/>
      <c r="GB16" s="243"/>
      <c r="GC16" s="243"/>
      <c r="GD16" s="243"/>
      <c r="GE16" s="243"/>
      <c r="GF16" s="243"/>
      <c r="GG16" s="243"/>
      <c r="GH16" s="243"/>
      <c r="GI16" s="243"/>
      <c r="GJ16" s="243"/>
      <c r="GK16" s="243"/>
      <c r="GL16" s="243"/>
      <c r="GM16" s="243"/>
      <c r="GN16" s="243"/>
      <c r="GO16" s="243"/>
      <c r="GP16" s="243"/>
      <c r="GQ16" s="243"/>
      <c r="GR16" s="243"/>
      <c r="GS16" s="243"/>
      <c r="GT16" s="243"/>
      <c r="GU16" s="243"/>
      <c r="GV16" s="243"/>
      <c r="GW16" s="243"/>
      <c r="GX16" s="243"/>
      <c r="GY16" s="243"/>
      <c r="GZ16" s="243"/>
      <c r="HA16" s="243"/>
      <c r="HB16" s="243"/>
      <c r="HC16" s="243"/>
      <c r="HD16" s="243"/>
      <c r="HE16" s="243"/>
      <c r="HF16" s="243"/>
      <c r="HG16" s="243"/>
      <c r="HH16" s="243"/>
      <c r="HI16" s="243"/>
      <c r="HJ16" s="243"/>
      <c r="HK16" s="243"/>
      <c r="HL16" s="243"/>
      <c r="HM16" s="243"/>
      <c r="HN16" s="243"/>
      <c r="HO16" s="243"/>
      <c r="HP16" s="243"/>
      <c r="HQ16" s="243"/>
      <c r="HR16" s="243"/>
      <c r="HS16" s="243"/>
      <c r="HT16" s="243"/>
      <c r="HU16" s="243"/>
      <c r="HV16" s="243"/>
      <c r="HW16" s="243"/>
      <c r="HX16" s="243"/>
      <c r="HY16" s="243"/>
      <c r="HZ16" s="243"/>
      <c r="IA16" s="243"/>
      <c r="IB16" s="243"/>
      <c r="IC16" s="243"/>
      <c r="ID16" s="243"/>
      <c r="IE16" s="243"/>
      <c r="IF16" s="243"/>
      <c r="IG16" s="243"/>
      <c r="IH16" s="243"/>
      <c r="II16" s="243"/>
      <c r="IJ16" s="243"/>
      <c r="IK16" s="243"/>
      <c r="IL16" s="243"/>
      <c r="IM16" s="243"/>
      <c r="IN16" s="243"/>
      <c r="IO16" s="243"/>
      <c r="IP16" s="243"/>
      <c r="IQ16" s="243"/>
      <c r="IR16" s="243"/>
      <c r="IS16" s="243"/>
      <c r="IT16" s="243"/>
      <c r="IU16" s="243"/>
      <c r="IV16" s="243"/>
    </row>
    <row r="17" spans="1:256" outlineLevel="1">
      <c r="A17" s="608"/>
      <c r="B17" s="970">
        <v>13</v>
      </c>
      <c r="C17" s="971"/>
      <c r="D17" s="615"/>
      <c r="E17" s="616">
        <f t="shared" si="6"/>
        <v>0</v>
      </c>
      <c r="F17" s="616">
        <f t="shared" si="6"/>
        <v>0</v>
      </c>
      <c r="G17" s="616">
        <f t="shared" si="6"/>
        <v>0</v>
      </c>
      <c r="H17" s="616">
        <f t="shared" si="6"/>
        <v>0</v>
      </c>
      <c r="I17" s="616">
        <f t="shared" si="6"/>
        <v>0</v>
      </c>
      <c r="J17" s="616">
        <f t="shared" si="6"/>
        <v>0</v>
      </c>
      <c r="K17" s="616">
        <f t="shared" si="6"/>
        <v>0</v>
      </c>
      <c r="L17" s="616">
        <f t="shared" si="6"/>
        <v>0</v>
      </c>
      <c r="M17" s="616">
        <f t="shared" si="6"/>
        <v>0</v>
      </c>
      <c r="N17" s="616">
        <f t="shared" si="6"/>
        <v>0</v>
      </c>
      <c r="O17" s="616">
        <f t="shared" si="3"/>
        <v>0</v>
      </c>
      <c r="P17" s="616">
        <f t="shared" si="3"/>
        <v>0</v>
      </c>
      <c r="Q17" s="616">
        <f t="shared" si="3"/>
        <v>6.0619713605137848E-2</v>
      </c>
      <c r="R17" s="616">
        <f t="shared" si="3"/>
        <v>5.5849140855470436E-2</v>
      </c>
      <c r="S17" s="616">
        <f t="shared" si="3"/>
        <v>5.4150034294266902E-2</v>
      </c>
      <c r="T17" s="616">
        <f t="shared" si="3"/>
        <v>5.3344158063304947E-2</v>
      </c>
      <c r="U17" s="616">
        <f t="shared" si="3"/>
        <v>5.2950057041400322E-2</v>
      </c>
      <c r="V17" s="616">
        <f t="shared" si="3"/>
        <v>5.2826136466698204E-2</v>
      </c>
      <c r="W17" s="616">
        <f t="shared" si="3"/>
        <v>5.2797192306393015E-2</v>
      </c>
      <c r="X17" s="616">
        <f t="shared" si="3"/>
        <v>5.2002320648065536E-2</v>
      </c>
      <c r="Y17" s="616">
        <f t="shared" si="3"/>
        <v>5.1497036095623727E-2</v>
      </c>
      <c r="Z17" s="616">
        <f t="shared" si="3"/>
        <v>5.1188783768731261E-2</v>
      </c>
      <c r="AA17" s="616">
        <f t="shared" si="3"/>
        <v>5.1016366088910914E-2</v>
      </c>
      <c r="AB17" s="616">
        <f t="shared" si="3"/>
        <v>5.0936842945390914E-2</v>
      </c>
      <c r="AC17" s="616">
        <f t="shared" si="3"/>
        <v>5.0918193773740406E-2</v>
      </c>
      <c r="AD17" s="616">
        <f t="shared" si="3"/>
        <v>5.0934489596668797E-2</v>
      </c>
      <c r="AE17" s="616">
        <f t="shared" si="4"/>
        <v>5.0964501247414029E-2</v>
      </c>
      <c r="AF17" s="616">
        <f t="shared" si="4"/>
        <v>5.0990454640522431E-2</v>
      </c>
      <c r="AG17" s="616">
        <f t="shared" si="4"/>
        <v>5.0997013893985699E-2</v>
      </c>
      <c r="AH17" s="616">
        <f t="shared" si="4"/>
        <v>5.0691569259252223E-2</v>
      </c>
      <c r="AI17" s="616">
        <f t="shared" si="4"/>
        <v>5.0418351937117079E-2</v>
      </c>
      <c r="AJ17" s="616">
        <f t="shared" si="4"/>
        <v>5.0172517092273328E-2</v>
      </c>
      <c r="AK17" s="616">
        <f t="shared" si="4"/>
        <v>4.9950144665947604E-2</v>
      </c>
      <c r="AL17" s="616">
        <f t="shared" si="4"/>
        <v>4.9748028775643105E-2</v>
      </c>
      <c r="AM17" s="616">
        <f t="shared" si="4"/>
        <v>4.9563522159959517E-2</v>
      </c>
      <c r="AN17" s="616">
        <f t="shared" si="4"/>
        <v>4.9394419584042559E-2</v>
      </c>
      <c r="AO17" s="616">
        <f t="shared" si="4"/>
        <v>4.923886927735821E-2</v>
      </c>
      <c r="AP17" s="616">
        <f t="shared" si="4"/>
        <v>4.9095304843760124E-2</v>
      </c>
      <c r="AQ17" s="616">
        <f t="shared" si="4"/>
        <v>4.8962392327509985E-2</v>
      </c>
      <c r="AR17" s="616">
        <f t="shared" si="4"/>
        <v>4.883898864026226E-2</v>
      </c>
      <c r="AS17" s="616">
        <f t="shared" si="4"/>
        <v>4.8724108602520078E-2</v>
      </c>
      <c r="AT17" s="616">
        <f t="shared" si="4"/>
        <v>4.8616898586549162E-2</v>
      </c>
      <c r="AU17" s="616">
        <f t="shared" si="5"/>
        <v>4.8516615267963692E-2</v>
      </c>
      <c r="AV17" s="616">
        <f t="shared" si="5"/>
        <v>4.842260836691481E-2</v>
      </c>
      <c r="AW17" s="616">
        <f t="shared" si="5"/>
        <v>4.8334306531466087E-2</v>
      </c>
      <c r="AX17" s="616">
        <f t="shared" si="5"/>
        <v>4.8251205715386991E-2</v>
      </c>
      <c r="AY17" s="616">
        <f t="shared" si="5"/>
        <v>4.817285955085393E-2</v>
      </c>
      <c r="AZ17" s="616">
        <f t="shared" si="5"/>
        <v>4.8098871327678427E-2</v>
      </c>
      <c r="BA17" s="617">
        <f t="shared" si="5"/>
        <v>4.8028887274760956E-2</v>
      </c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43"/>
      <c r="CB17" s="243"/>
      <c r="CC17" s="243"/>
      <c r="CD17" s="243"/>
      <c r="CE17" s="243"/>
      <c r="CF17" s="243"/>
      <c r="CG17" s="243"/>
      <c r="CH17" s="243"/>
      <c r="CI17" s="243"/>
      <c r="CJ17" s="243"/>
      <c r="CK17" s="243"/>
      <c r="CL17" s="243"/>
      <c r="CM17" s="243"/>
      <c r="CN17" s="243"/>
      <c r="CO17" s="243"/>
      <c r="CP17" s="243"/>
      <c r="CQ17" s="243"/>
      <c r="CR17" s="243"/>
      <c r="CS17" s="243"/>
      <c r="CT17" s="243"/>
      <c r="CU17" s="243"/>
      <c r="CV17" s="243"/>
      <c r="CW17" s="243"/>
      <c r="CX17" s="243"/>
      <c r="CY17" s="243"/>
      <c r="CZ17" s="243"/>
      <c r="DA17" s="243"/>
      <c r="DB17" s="243"/>
      <c r="DC17" s="243"/>
      <c r="DD17" s="243"/>
      <c r="DE17" s="243"/>
      <c r="DF17" s="243"/>
      <c r="DG17" s="243"/>
      <c r="DH17" s="243"/>
      <c r="DI17" s="243"/>
      <c r="DJ17" s="243"/>
      <c r="DK17" s="243"/>
      <c r="DL17" s="243"/>
      <c r="DM17" s="243"/>
      <c r="DN17" s="243"/>
      <c r="DO17" s="243"/>
      <c r="DP17" s="243"/>
      <c r="DQ17" s="243"/>
      <c r="DR17" s="243"/>
      <c r="DS17" s="243"/>
      <c r="DT17" s="243"/>
      <c r="DU17" s="243"/>
      <c r="DV17" s="243"/>
      <c r="DW17" s="243"/>
      <c r="DX17" s="243"/>
      <c r="DY17" s="243"/>
      <c r="DZ17" s="243"/>
      <c r="EA17" s="243"/>
      <c r="EB17" s="243"/>
      <c r="EC17" s="243"/>
      <c r="ED17" s="243"/>
      <c r="EE17" s="243"/>
      <c r="EF17" s="243"/>
      <c r="EG17" s="243"/>
      <c r="EH17" s="243"/>
      <c r="EI17" s="243"/>
      <c r="EJ17" s="243"/>
      <c r="EK17" s="243"/>
      <c r="EL17" s="243"/>
      <c r="EM17" s="243"/>
      <c r="EN17" s="243"/>
      <c r="EO17" s="243"/>
      <c r="EP17" s="243"/>
      <c r="EQ17" s="243"/>
      <c r="ER17" s="243"/>
      <c r="ES17" s="243"/>
      <c r="ET17" s="243"/>
      <c r="EU17" s="243"/>
      <c r="EV17" s="243"/>
      <c r="EW17" s="243"/>
      <c r="EX17" s="243"/>
      <c r="EY17" s="243"/>
      <c r="EZ17" s="243"/>
      <c r="FA17" s="243"/>
      <c r="FB17" s="243"/>
      <c r="FC17" s="243"/>
      <c r="FD17" s="243"/>
      <c r="FE17" s="243"/>
      <c r="FF17" s="243"/>
      <c r="FG17" s="243"/>
      <c r="FH17" s="243"/>
      <c r="FI17" s="243"/>
      <c r="FJ17" s="243"/>
      <c r="FK17" s="243"/>
      <c r="FL17" s="243"/>
      <c r="FM17" s="243"/>
      <c r="FN17" s="243"/>
      <c r="FO17" s="243"/>
      <c r="FP17" s="243"/>
      <c r="FQ17" s="243"/>
      <c r="FR17" s="243"/>
      <c r="FS17" s="243"/>
      <c r="FT17" s="243"/>
      <c r="FU17" s="243"/>
      <c r="FV17" s="243"/>
      <c r="FW17" s="243"/>
      <c r="FX17" s="243"/>
      <c r="FY17" s="243"/>
      <c r="FZ17" s="243"/>
      <c r="GA17" s="243"/>
      <c r="GB17" s="243"/>
      <c r="GC17" s="243"/>
      <c r="GD17" s="243"/>
      <c r="GE17" s="243"/>
      <c r="GF17" s="243"/>
      <c r="GG17" s="243"/>
      <c r="GH17" s="243"/>
      <c r="GI17" s="243"/>
      <c r="GJ17" s="243"/>
      <c r="GK17" s="243"/>
      <c r="GL17" s="243"/>
      <c r="GM17" s="243"/>
      <c r="GN17" s="243"/>
      <c r="GO17" s="243"/>
      <c r="GP17" s="243"/>
      <c r="GQ17" s="243"/>
      <c r="GR17" s="243"/>
      <c r="GS17" s="243"/>
      <c r="GT17" s="243"/>
      <c r="GU17" s="243"/>
      <c r="GV17" s="243"/>
      <c r="GW17" s="243"/>
      <c r="GX17" s="243"/>
      <c r="GY17" s="243"/>
      <c r="GZ17" s="243"/>
      <c r="HA17" s="243"/>
      <c r="HB17" s="243"/>
      <c r="HC17" s="243"/>
      <c r="HD17" s="243"/>
      <c r="HE17" s="243"/>
      <c r="HF17" s="243"/>
      <c r="HG17" s="243"/>
      <c r="HH17" s="243"/>
      <c r="HI17" s="243"/>
      <c r="HJ17" s="243"/>
      <c r="HK17" s="243"/>
      <c r="HL17" s="243"/>
      <c r="HM17" s="243"/>
      <c r="HN17" s="243"/>
      <c r="HO17" s="243"/>
      <c r="HP17" s="243"/>
      <c r="HQ17" s="243"/>
      <c r="HR17" s="243"/>
      <c r="HS17" s="243"/>
      <c r="HT17" s="243"/>
      <c r="HU17" s="243"/>
      <c r="HV17" s="243"/>
      <c r="HW17" s="243"/>
      <c r="HX17" s="243"/>
      <c r="HY17" s="243"/>
      <c r="HZ17" s="243"/>
      <c r="IA17" s="243"/>
      <c r="IB17" s="243"/>
      <c r="IC17" s="243"/>
      <c r="ID17" s="243"/>
      <c r="IE17" s="243"/>
      <c r="IF17" s="243"/>
      <c r="IG17" s="243"/>
      <c r="IH17" s="243"/>
      <c r="II17" s="243"/>
      <c r="IJ17" s="243"/>
      <c r="IK17" s="243"/>
      <c r="IL17" s="243"/>
      <c r="IM17" s="243"/>
      <c r="IN17" s="243"/>
      <c r="IO17" s="243"/>
      <c r="IP17" s="243"/>
      <c r="IQ17" s="243"/>
      <c r="IR17" s="243"/>
      <c r="IS17" s="243"/>
      <c r="IT17" s="243"/>
      <c r="IU17" s="243"/>
      <c r="IV17" s="243"/>
    </row>
    <row r="18" spans="1:256" outlineLevel="1">
      <c r="A18" s="608"/>
      <c r="B18" s="970">
        <v>14</v>
      </c>
      <c r="C18" s="971"/>
      <c r="D18" s="615"/>
      <c r="E18" s="616">
        <f t="shared" si="6"/>
        <v>0</v>
      </c>
      <c r="F18" s="616">
        <f t="shared" si="6"/>
        <v>0</v>
      </c>
      <c r="G18" s="616">
        <f t="shared" si="6"/>
        <v>0</v>
      </c>
      <c r="H18" s="616">
        <f t="shared" si="6"/>
        <v>0</v>
      </c>
      <c r="I18" s="616">
        <f t="shared" si="6"/>
        <v>0</v>
      </c>
      <c r="J18" s="616">
        <f t="shared" si="6"/>
        <v>0</v>
      </c>
      <c r="K18" s="616">
        <f t="shared" si="6"/>
        <v>0</v>
      </c>
      <c r="L18" s="616">
        <f t="shared" si="6"/>
        <v>0</v>
      </c>
      <c r="M18" s="616">
        <f t="shared" si="6"/>
        <v>0</v>
      </c>
      <c r="N18" s="616">
        <f t="shared" si="6"/>
        <v>0</v>
      </c>
      <c r="O18" s="616">
        <f t="shared" si="3"/>
        <v>0</v>
      </c>
      <c r="P18" s="616">
        <f t="shared" si="3"/>
        <v>0</v>
      </c>
      <c r="Q18" s="616">
        <f t="shared" si="3"/>
        <v>0</v>
      </c>
      <c r="R18" s="616">
        <f t="shared" si="3"/>
        <v>5.1100025715979269E-2</v>
      </c>
      <c r="S18" s="616">
        <f t="shared" si="3"/>
        <v>5.0930008879453759E-2</v>
      </c>
      <c r="T18" s="616">
        <f t="shared" si="3"/>
        <v>5.0930080567183733E-2</v>
      </c>
      <c r="U18" s="616">
        <f t="shared" si="3"/>
        <v>5.1041324486515105E-2</v>
      </c>
      <c r="V18" s="616">
        <f t="shared" si="3"/>
        <v>5.1274306740896725E-2</v>
      </c>
      <c r="W18" s="616">
        <f t="shared" si="3"/>
        <v>5.1499059467047692E-2</v>
      </c>
      <c r="X18" s="616">
        <f t="shared" si="3"/>
        <v>5.0776993353037536E-2</v>
      </c>
      <c r="Y18" s="616">
        <f t="shared" si="3"/>
        <v>5.0362232488278202E-2</v>
      </c>
      <c r="Z18" s="616">
        <f t="shared" si="3"/>
        <v>5.0146092848855961E-2</v>
      </c>
      <c r="AA18" s="616">
        <f t="shared" si="3"/>
        <v>5.0060826810434556E-2</v>
      </c>
      <c r="AB18" s="616">
        <f t="shared" si="3"/>
        <v>5.006097758995276E-2</v>
      </c>
      <c r="AC18" s="616">
        <f t="shared" si="3"/>
        <v>5.011375066154411E-2</v>
      </c>
      <c r="AD18" s="616">
        <f t="shared" si="3"/>
        <v>5.0193145990873989E-2</v>
      </c>
      <c r="AE18" s="616">
        <f t="shared" si="4"/>
        <v>5.0278216068052162E-2</v>
      </c>
      <c r="AF18" s="616">
        <f t="shared" si="4"/>
        <v>5.0351621237078703E-2</v>
      </c>
      <c r="AG18" s="616">
        <f t="shared" si="4"/>
        <v>5.0398502182818827E-2</v>
      </c>
      <c r="AH18" s="616">
        <f t="shared" si="4"/>
        <v>5.0110463457038623E-2</v>
      </c>
      <c r="AI18" s="616">
        <f t="shared" si="4"/>
        <v>4.985449534365638E-2</v>
      </c>
      <c r="AJ18" s="616">
        <f t="shared" si="4"/>
        <v>4.9625524129909948E-2</v>
      </c>
      <c r="AK18" s="616">
        <f t="shared" si="4"/>
        <v>4.9419492734987802E-2</v>
      </c>
      <c r="AL18" s="616">
        <f t="shared" si="4"/>
        <v>4.9233118225859851E-2</v>
      </c>
      <c r="AM18" s="616">
        <f t="shared" si="4"/>
        <v>4.9063715576949773E-2</v>
      </c>
      <c r="AN18" s="616">
        <f t="shared" si="4"/>
        <v>4.8909067479894208E-2</v>
      </c>
      <c r="AO18" s="616">
        <f t="shared" si="4"/>
        <v>4.8767326751315787E-2</v>
      </c>
      <c r="AP18" s="616">
        <f t="shared" si="4"/>
        <v>4.8636942197585853E-2</v>
      </c>
      <c r="AQ18" s="616">
        <f t="shared" si="4"/>
        <v>4.8516601612204724E-2</v>
      </c>
      <c r="AR18" s="616">
        <f t="shared" si="4"/>
        <v>4.8405187457890575E-2</v>
      </c>
      <c r="AS18" s="616">
        <f t="shared" si="4"/>
        <v>4.8301742057985653E-2</v>
      </c>
      <c r="AT18" s="616">
        <f t="shared" si="4"/>
        <v>4.8205439998885602E-2</v>
      </c>
      <c r="AU18" s="616">
        <f t="shared" si="5"/>
        <v>4.8115566058829495E-2</v>
      </c>
      <c r="AV18" s="616">
        <f t="shared" si="5"/>
        <v>4.8031497413669078E-2</v>
      </c>
      <c r="AW18" s="616">
        <f t="shared" si="5"/>
        <v>4.795268918293627E-2</v>
      </c>
      <c r="AX18" s="616">
        <f t="shared" si="5"/>
        <v>4.7878662606865019E-2</v>
      </c>
      <c r="AY18" s="616">
        <f t="shared" si="5"/>
        <v>4.7808995312104585E-2</v>
      </c>
      <c r="AZ18" s="616">
        <f t="shared" si="5"/>
        <v>4.7743313247943897E-2</v>
      </c>
      <c r="BA18" s="617">
        <f t="shared" si="5"/>
        <v>4.7681283967888399E-2</v>
      </c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43"/>
      <c r="CB18" s="243"/>
      <c r="CC18" s="243"/>
      <c r="CD18" s="243"/>
      <c r="CE18" s="243"/>
      <c r="CF18" s="243"/>
      <c r="CG18" s="243"/>
      <c r="CH18" s="243"/>
      <c r="CI18" s="243"/>
      <c r="CJ18" s="243"/>
      <c r="CK18" s="243"/>
      <c r="CL18" s="243"/>
      <c r="CM18" s="243"/>
      <c r="CN18" s="243"/>
      <c r="CO18" s="243"/>
      <c r="CP18" s="243"/>
      <c r="CQ18" s="243"/>
      <c r="CR18" s="243"/>
      <c r="CS18" s="243"/>
      <c r="CT18" s="243"/>
      <c r="CU18" s="243"/>
      <c r="CV18" s="243"/>
      <c r="CW18" s="243"/>
      <c r="CX18" s="243"/>
      <c r="CY18" s="243"/>
      <c r="CZ18" s="243"/>
      <c r="DA18" s="243"/>
      <c r="DB18" s="243"/>
      <c r="DC18" s="243"/>
      <c r="DD18" s="243"/>
      <c r="DE18" s="243"/>
      <c r="DF18" s="243"/>
      <c r="DG18" s="243"/>
      <c r="DH18" s="243"/>
      <c r="DI18" s="243"/>
      <c r="DJ18" s="243"/>
      <c r="DK18" s="243"/>
      <c r="DL18" s="243"/>
      <c r="DM18" s="243"/>
      <c r="DN18" s="243"/>
      <c r="DO18" s="243"/>
      <c r="DP18" s="243"/>
      <c r="DQ18" s="243"/>
      <c r="DR18" s="243"/>
      <c r="DS18" s="243"/>
      <c r="DT18" s="243"/>
      <c r="DU18" s="243"/>
      <c r="DV18" s="243"/>
      <c r="DW18" s="243"/>
      <c r="DX18" s="243"/>
      <c r="DY18" s="243"/>
      <c r="DZ18" s="243"/>
      <c r="EA18" s="243"/>
      <c r="EB18" s="243"/>
      <c r="EC18" s="243"/>
      <c r="ED18" s="243"/>
      <c r="EE18" s="243"/>
      <c r="EF18" s="243"/>
      <c r="EG18" s="243"/>
      <c r="EH18" s="243"/>
      <c r="EI18" s="243"/>
      <c r="EJ18" s="243"/>
      <c r="EK18" s="243"/>
      <c r="EL18" s="243"/>
      <c r="EM18" s="243"/>
      <c r="EN18" s="243"/>
      <c r="EO18" s="243"/>
      <c r="EP18" s="243"/>
      <c r="EQ18" s="243"/>
      <c r="ER18" s="243"/>
      <c r="ES18" s="243"/>
      <c r="ET18" s="243"/>
      <c r="EU18" s="243"/>
      <c r="EV18" s="243"/>
      <c r="EW18" s="243"/>
      <c r="EX18" s="243"/>
      <c r="EY18" s="243"/>
      <c r="EZ18" s="243"/>
      <c r="FA18" s="243"/>
      <c r="FB18" s="243"/>
      <c r="FC18" s="243"/>
      <c r="FD18" s="243"/>
      <c r="FE18" s="243"/>
      <c r="FF18" s="243"/>
      <c r="FG18" s="243"/>
      <c r="FH18" s="243"/>
      <c r="FI18" s="243"/>
      <c r="FJ18" s="243"/>
      <c r="FK18" s="243"/>
      <c r="FL18" s="243"/>
      <c r="FM18" s="243"/>
      <c r="FN18" s="243"/>
      <c r="FO18" s="243"/>
      <c r="FP18" s="243"/>
      <c r="FQ18" s="243"/>
      <c r="FR18" s="243"/>
      <c r="FS18" s="243"/>
      <c r="FT18" s="243"/>
      <c r="FU18" s="243"/>
      <c r="FV18" s="243"/>
      <c r="FW18" s="243"/>
      <c r="FX18" s="243"/>
      <c r="FY18" s="243"/>
      <c r="FZ18" s="243"/>
      <c r="GA18" s="243"/>
      <c r="GB18" s="243"/>
      <c r="GC18" s="243"/>
      <c r="GD18" s="243"/>
      <c r="GE18" s="243"/>
      <c r="GF18" s="243"/>
      <c r="GG18" s="243"/>
      <c r="GH18" s="243"/>
      <c r="GI18" s="243"/>
      <c r="GJ18" s="243"/>
      <c r="GK18" s="243"/>
      <c r="GL18" s="243"/>
      <c r="GM18" s="243"/>
      <c r="GN18" s="243"/>
      <c r="GO18" s="243"/>
      <c r="GP18" s="243"/>
      <c r="GQ18" s="243"/>
      <c r="GR18" s="243"/>
      <c r="GS18" s="243"/>
      <c r="GT18" s="243"/>
      <c r="GU18" s="243"/>
      <c r="GV18" s="243"/>
      <c r="GW18" s="243"/>
      <c r="GX18" s="243"/>
      <c r="GY18" s="243"/>
      <c r="GZ18" s="243"/>
      <c r="HA18" s="243"/>
      <c r="HB18" s="243"/>
      <c r="HC18" s="243"/>
      <c r="HD18" s="243"/>
      <c r="HE18" s="243"/>
      <c r="HF18" s="243"/>
      <c r="HG18" s="243"/>
      <c r="HH18" s="243"/>
      <c r="HI18" s="243"/>
      <c r="HJ18" s="243"/>
      <c r="HK18" s="243"/>
      <c r="HL18" s="243"/>
      <c r="HM18" s="243"/>
      <c r="HN18" s="243"/>
      <c r="HO18" s="243"/>
      <c r="HP18" s="243"/>
      <c r="HQ18" s="243"/>
      <c r="HR18" s="243"/>
      <c r="HS18" s="243"/>
      <c r="HT18" s="243"/>
      <c r="HU18" s="243"/>
      <c r="HV18" s="243"/>
      <c r="HW18" s="243"/>
      <c r="HX18" s="243"/>
      <c r="HY18" s="243"/>
      <c r="HZ18" s="243"/>
      <c r="IA18" s="243"/>
      <c r="IB18" s="243"/>
      <c r="IC18" s="243"/>
      <c r="ID18" s="243"/>
      <c r="IE18" s="243"/>
      <c r="IF18" s="243"/>
      <c r="IG18" s="243"/>
      <c r="IH18" s="243"/>
      <c r="II18" s="243"/>
      <c r="IJ18" s="243"/>
      <c r="IK18" s="243"/>
      <c r="IL18" s="243"/>
      <c r="IM18" s="243"/>
      <c r="IN18" s="243"/>
      <c r="IO18" s="243"/>
      <c r="IP18" s="243"/>
      <c r="IQ18" s="243"/>
      <c r="IR18" s="243"/>
      <c r="IS18" s="243"/>
      <c r="IT18" s="243"/>
      <c r="IU18" s="243"/>
      <c r="IV18" s="243"/>
    </row>
    <row r="19" spans="1:256" outlineLevel="1">
      <c r="A19" s="608"/>
      <c r="B19" s="970">
        <v>15</v>
      </c>
      <c r="C19" s="971"/>
      <c r="D19" s="615"/>
      <c r="E19" s="616">
        <f t="shared" si="6"/>
        <v>0</v>
      </c>
      <c r="F19" s="616">
        <f t="shared" si="6"/>
        <v>0</v>
      </c>
      <c r="G19" s="616">
        <f t="shared" si="6"/>
        <v>0</v>
      </c>
      <c r="H19" s="616">
        <f t="shared" si="6"/>
        <v>0</v>
      </c>
      <c r="I19" s="616">
        <f t="shared" si="6"/>
        <v>0</v>
      </c>
      <c r="J19" s="616">
        <f t="shared" si="6"/>
        <v>0</v>
      </c>
      <c r="K19" s="616">
        <f t="shared" si="6"/>
        <v>0</v>
      </c>
      <c r="L19" s="616">
        <f t="shared" si="6"/>
        <v>0</v>
      </c>
      <c r="M19" s="616">
        <f t="shared" si="6"/>
        <v>0</v>
      </c>
      <c r="N19" s="616">
        <f t="shared" si="6"/>
        <v>0</v>
      </c>
      <c r="O19" s="616">
        <f t="shared" si="3"/>
        <v>0</v>
      </c>
      <c r="P19" s="616">
        <f t="shared" si="3"/>
        <v>0</v>
      </c>
      <c r="Q19" s="616">
        <f t="shared" si="3"/>
        <v>0</v>
      </c>
      <c r="R19" s="616">
        <f t="shared" si="3"/>
        <v>0</v>
      </c>
      <c r="S19" s="616">
        <f t="shared" si="3"/>
        <v>5.0760019543379054E-2</v>
      </c>
      <c r="T19" s="616">
        <f t="shared" si="3"/>
        <v>5.0845118297037972E-2</v>
      </c>
      <c r="U19" s="616">
        <f t="shared" si="3"/>
        <v>5.1021758138550144E-2</v>
      </c>
      <c r="V19" s="616">
        <f t="shared" si="3"/>
        <v>5.1317881512130681E-2</v>
      </c>
      <c r="W19" s="616">
        <f t="shared" si="3"/>
        <v>5.1578884393855162E-2</v>
      </c>
      <c r="X19" s="616">
        <f t="shared" si="3"/>
        <v>5.0723164278621446E-2</v>
      </c>
      <c r="Y19" s="616">
        <f t="shared" si="3"/>
        <v>5.0256875739773665E-2</v>
      </c>
      <c r="Z19" s="616">
        <f t="shared" si="3"/>
        <v>5.0026912129503387E-2</v>
      </c>
      <c r="AA19" s="616">
        <f t="shared" si="3"/>
        <v>4.994542370572308E-2</v>
      </c>
      <c r="AB19" s="616">
        <f t="shared" si="3"/>
        <v>4.9957129286504198E-2</v>
      </c>
      <c r="AC19" s="616">
        <f t="shared" si="3"/>
        <v>5.0024135196000019E-2</v>
      </c>
      <c r="AD19" s="616">
        <f t="shared" si="3"/>
        <v>5.0117608008585002E-2</v>
      </c>
      <c r="AE19" s="616">
        <f t="shared" si="4"/>
        <v>5.0215026561669429E-2</v>
      </c>
      <c r="AF19" s="616">
        <f t="shared" si="4"/>
        <v>5.029818416957843E-2</v>
      </c>
      <c r="AG19" s="616">
        <f t="shared" si="4"/>
        <v>5.0351750598190081E-2</v>
      </c>
      <c r="AH19" s="616">
        <f t="shared" si="4"/>
        <v>5.0048646757896664E-2</v>
      </c>
      <c r="AI19" s="616">
        <f t="shared" si="4"/>
        <v>4.9781274831358635E-2</v>
      </c>
      <c r="AJ19" s="616">
        <f t="shared" si="4"/>
        <v>4.9543668051125422E-2</v>
      </c>
      <c r="AK19" s="616">
        <f t="shared" si="4"/>
        <v>4.933111809744406E-2</v>
      </c>
      <c r="AL19" s="616">
        <f t="shared" si="4"/>
        <v>4.913985994275305E-2</v>
      </c>
      <c r="AM19" s="616">
        <f t="shared" si="4"/>
        <v>4.8966846888681692E-2</v>
      </c>
      <c r="AN19" s="616">
        <f t="shared" si="4"/>
        <v>4.88095870529206E-2</v>
      </c>
      <c r="AO19" s="616">
        <f t="shared" si="4"/>
        <v>4.8666022575757806E-2</v>
      </c>
      <c r="AP19" s="616">
        <f t="shared" si="4"/>
        <v>4.8534439068452562E-2</v>
      </c>
      <c r="AQ19" s="616">
        <f t="shared" si="4"/>
        <v>4.8413396824038557E-2</v>
      </c>
      <c r="AR19" s="616">
        <f t="shared" si="4"/>
        <v>4.8301677923655362E-2</v>
      </c>
      <c r="AS19" s="616">
        <f t="shared" si="4"/>
        <v>4.8198245112074378E-2</v>
      </c>
      <c r="AT19" s="616">
        <f t="shared" si="4"/>
        <v>4.8102209496490911E-2</v>
      </c>
      <c r="AU19" s="616">
        <f t="shared" si="5"/>
        <v>4.8012804936289566E-2</v>
      </c>
      <c r="AV19" s="616">
        <f t="shared" si="5"/>
        <v>4.7929367560760827E-2</v>
      </c>
      <c r="AW19" s="616">
        <f t="shared" si="5"/>
        <v>4.7851319255550084E-2</v>
      </c>
      <c r="AX19" s="616">
        <f t="shared" si="5"/>
        <v>4.7778154248742322E-2</v>
      </c>
      <c r="AY19" s="616">
        <f t="shared" si="5"/>
        <v>4.7709428138398513E-2</v>
      </c>
      <c r="AZ19" s="616">
        <f t="shared" si="5"/>
        <v>4.7644748858375552E-2</v>
      </c>
      <c r="BA19" s="617">
        <f t="shared" si="5"/>
        <v>4.7583769194394776E-2</v>
      </c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43"/>
      <c r="CB19" s="243"/>
      <c r="CC19" s="243"/>
      <c r="CD19" s="243"/>
      <c r="CE19" s="243"/>
      <c r="CF19" s="243"/>
      <c r="CG19" s="243"/>
      <c r="CH19" s="243"/>
      <c r="CI19" s="243"/>
      <c r="CJ19" s="243"/>
      <c r="CK19" s="243"/>
      <c r="CL19" s="243"/>
      <c r="CM19" s="243"/>
      <c r="CN19" s="243"/>
      <c r="CO19" s="243"/>
      <c r="CP19" s="243"/>
      <c r="CQ19" s="243"/>
      <c r="CR19" s="243"/>
      <c r="CS19" s="243"/>
      <c r="CT19" s="243"/>
      <c r="CU19" s="243"/>
      <c r="CV19" s="243"/>
      <c r="CW19" s="243"/>
      <c r="CX19" s="243"/>
      <c r="CY19" s="243"/>
      <c r="CZ19" s="243"/>
      <c r="DA19" s="243"/>
      <c r="DB19" s="243"/>
      <c r="DC19" s="243"/>
      <c r="DD19" s="243"/>
      <c r="DE19" s="243"/>
      <c r="DF19" s="243"/>
      <c r="DG19" s="243"/>
      <c r="DH19" s="243"/>
      <c r="DI19" s="243"/>
      <c r="DJ19" s="243"/>
      <c r="DK19" s="243"/>
      <c r="DL19" s="243"/>
      <c r="DM19" s="243"/>
      <c r="DN19" s="243"/>
      <c r="DO19" s="243"/>
      <c r="DP19" s="243"/>
      <c r="DQ19" s="243"/>
      <c r="DR19" s="243"/>
      <c r="DS19" s="243"/>
      <c r="DT19" s="243"/>
      <c r="DU19" s="243"/>
      <c r="DV19" s="243"/>
      <c r="DW19" s="243"/>
      <c r="DX19" s="243"/>
      <c r="DY19" s="243"/>
      <c r="DZ19" s="243"/>
      <c r="EA19" s="243"/>
      <c r="EB19" s="243"/>
      <c r="EC19" s="243"/>
      <c r="ED19" s="243"/>
      <c r="EE19" s="243"/>
      <c r="EF19" s="243"/>
      <c r="EG19" s="243"/>
      <c r="EH19" s="243"/>
      <c r="EI19" s="243"/>
      <c r="EJ19" s="243"/>
      <c r="EK19" s="243"/>
      <c r="EL19" s="243"/>
      <c r="EM19" s="243"/>
      <c r="EN19" s="243"/>
      <c r="EO19" s="243"/>
      <c r="EP19" s="243"/>
      <c r="EQ19" s="243"/>
      <c r="ER19" s="243"/>
      <c r="ES19" s="243"/>
      <c r="ET19" s="243"/>
      <c r="EU19" s="243"/>
      <c r="EV19" s="243"/>
      <c r="EW19" s="243"/>
      <c r="EX19" s="243"/>
      <c r="EY19" s="243"/>
      <c r="EZ19" s="243"/>
      <c r="FA19" s="243"/>
      <c r="FB19" s="243"/>
      <c r="FC19" s="243"/>
      <c r="FD19" s="243"/>
      <c r="FE19" s="243"/>
      <c r="FF19" s="243"/>
      <c r="FG19" s="243"/>
      <c r="FH19" s="243"/>
      <c r="FI19" s="243"/>
      <c r="FJ19" s="243"/>
      <c r="FK19" s="243"/>
      <c r="FL19" s="243"/>
      <c r="FM19" s="243"/>
      <c r="FN19" s="243"/>
      <c r="FO19" s="243"/>
      <c r="FP19" s="243"/>
      <c r="FQ19" s="243"/>
      <c r="FR19" s="243"/>
      <c r="FS19" s="243"/>
      <c r="FT19" s="243"/>
      <c r="FU19" s="243"/>
      <c r="FV19" s="243"/>
      <c r="FW19" s="243"/>
      <c r="FX19" s="243"/>
      <c r="FY19" s="243"/>
      <c r="FZ19" s="243"/>
      <c r="GA19" s="243"/>
      <c r="GB19" s="243"/>
      <c r="GC19" s="243"/>
      <c r="GD19" s="243"/>
      <c r="GE19" s="243"/>
      <c r="GF19" s="243"/>
      <c r="GG19" s="243"/>
      <c r="GH19" s="243"/>
      <c r="GI19" s="243"/>
      <c r="GJ19" s="243"/>
      <c r="GK19" s="243"/>
      <c r="GL19" s="243"/>
      <c r="GM19" s="243"/>
      <c r="GN19" s="243"/>
      <c r="GO19" s="243"/>
      <c r="GP19" s="243"/>
      <c r="GQ19" s="243"/>
      <c r="GR19" s="243"/>
      <c r="GS19" s="243"/>
      <c r="GT19" s="243"/>
      <c r="GU19" s="243"/>
      <c r="GV19" s="243"/>
      <c r="GW19" s="243"/>
      <c r="GX19" s="243"/>
      <c r="GY19" s="243"/>
      <c r="GZ19" s="243"/>
      <c r="HA19" s="243"/>
      <c r="HB19" s="243"/>
      <c r="HC19" s="243"/>
      <c r="HD19" s="243"/>
      <c r="HE19" s="243"/>
      <c r="HF19" s="243"/>
      <c r="HG19" s="243"/>
      <c r="HH19" s="243"/>
      <c r="HI19" s="243"/>
      <c r="HJ19" s="243"/>
      <c r="HK19" s="243"/>
      <c r="HL19" s="243"/>
      <c r="HM19" s="243"/>
      <c r="HN19" s="243"/>
      <c r="HO19" s="243"/>
      <c r="HP19" s="243"/>
      <c r="HQ19" s="243"/>
      <c r="HR19" s="243"/>
      <c r="HS19" s="243"/>
      <c r="HT19" s="243"/>
      <c r="HU19" s="243"/>
      <c r="HV19" s="243"/>
      <c r="HW19" s="243"/>
      <c r="HX19" s="243"/>
      <c r="HY19" s="243"/>
      <c r="HZ19" s="243"/>
      <c r="IA19" s="243"/>
      <c r="IB19" s="243"/>
      <c r="IC19" s="243"/>
      <c r="ID19" s="243"/>
      <c r="IE19" s="243"/>
      <c r="IF19" s="243"/>
      <c r="IG19" s="243"/>
      <c r="IH19" s="243"/>
      <c r="II19" s="243"/>
      <c r="IJ19" s="243"/>
      <c r="IK19" s="243"/>
      <c r="IL19" s="243"/>
      <c r="IM19" s="243"/>
      <c r="IN19" s="243"/>
      <c r="IO19" s="243"/>
      <c r="IP19" s="243"/>
      <c r="IQ19" s="243"/>
      <c r="IR19" s="243"/>
      <c r="IS19" s="243"/>
      <c r="IT19" s="243"/>
      <c r="IU19" s="243"/>
      <c r="IV19" s="243"/>
    </row>
    <row r="20" spans="1:256" outlineLevel="1">
      <c r="A20" s="608"/>
      <c r="B20" s="970">
        <v>16</v>
      </c>
      <c r="C20" s="971"/>
      <c r="D20" s="615"/>
      <c r="E20" s="616">
        <f t="shared" si="6"/>
        <v>0</v>
      </c>
      <c r="F20" s="616">
        <f t="shared" si="6"/>
        <v>0</v>
      </c>
      <c r="G20" s="616">
        <f t="shared" si="6"/>
        <v>0</v>
      </c>
      <c r="H20" s="616">
        <f t="shared" si="6"/>
        <v>0</v>
      </c>
      <c r="I20" s="616">
        <f t="shared" si="6"/>
        <v>0</v>
      </c>
      <c r="J20" s="616">
        <f t="shared" si="6"/>
        <v>0</v>
      </c>
      <c r="K20" s="616">
        <f t="shared" si="6"/>
        <v>0</v>
      </c>
      <c r="L20" s="616">
        <f t="shared" si="6"/>
        <v>0</v>
      </c>
      <c r="M20" s="616">
        <f t="shared" si="6"/>
        <v>0</v>
      </c>
      <c r="N20" s="616">
        <f t="shared" si="6"/>
        <v>0</v>
      </c>
      <c r="O20" s="616">
        <f t="shared" si="3"/>
        <v>0</v>
      </c>
      <c r="P20" s="616">
        <f t="shared" si="3"/>
        <v>0</v>
      </c>
      <c r="Q20" s="616">
        <f t="shared" si="3"/>
        <v>0</v>
      </c>
      <c r="R20" s="616">
        <f t="shared" si="3"/>
        <v>0</v>
      </c>
      <c r="S20" s="616">
        <f t="shared" si="3"/>
        <v>0</v>
      </c>
      <c r="T20" s="616">
        <f t="shared" si="3"/>
        <v>5.0930223942658559E-2</v>
      </c>
      <c r="U20" s="616">
        <f t="shared" si="3"/>
        <v>5.1152651884242228E-2</v>
      </c>
      <c r="V20" s="616">
        <f t="shared" si="3"/>
        <v>5.1503901310856026E-2</v>
      </c>
      <c r="W20" s="616">
        <f t="shared" si="3"/>
        <v>5.1783700297566293E-2</v>
      </c>
      <c r="X20" s="616">
        <f t="shared" si="3"/>
        <v>5.0715793380794461E-2</v>
      </c>
      <c r="Y20" s="616">
        <f t="shared" si="3"/>
        <v>5.0173041865490653E-2</v>
      </c>
      <c r="Z20" s="616">
        <f t="shared" si="3"/>
        <v>4.9922224261035986E-2</v>
      </c>
      <c r="AA20" s="616">
        <f t="shared" si="3"/>
        <v>4.9843643639168267E-2</v>
      </c>
      <c r="AB20" s="616">
        <f t="shared" si="3"/>
        <v>4.9867957136410013E-2</v>
      </c>
      <c r="AC20" s="616">
        <f t="shared" si="3"/>
        <v>4.9950575112338136E-2</v>
      </c>
      <c r="AD20" s="616">
        <f t="shared" si="3"/>
        <v>5.0059226439093774E-2</v>
      </c>
      <c r="AE20" s="616">
        <f t="shared" si="4"/>
        <v>5.0169623241250294E-2</v>
      </c>
      <c r="AF20" s="616">
        <f t="shared" si="4"/>
        <v>5.0262666780527265E-2</v>
      </c>
      <c r="AG20" s="616">
        <f t="shared" si="4"/>
        <v>5.0322594601485804E-2</v>
      </c>
      <c r="AH20" s="616">
        <f t="shared" si="4"/>
        <v>5.0001239032871236E-2</v>
      </c>
      <c r="AI20" s="616">
        <f t="shared" si="4"/>
        <v>4.9720133565801961E-2</v>
      </c>
      <c r="AJ20" s="616">
        <f t="shared" si="4"/>
        <v>4.9472161828240546E-2</v>
      </c>
      <c r="AK20" s="616">
        <f t="shared" si="4"/>
        <v>4.9251791682568102E-2</v>
      </c>
      <c r="AL20" s="616">
        <f t="shared" si="4"/>
        <v>4.9054657618347486E-2</v>
      </c>
      <c r="AM20" s="616">
        <f t="shared" si="4"/>
        <v>4.8877268627953274E-2</v>
      </c>
      <c r="AN20" s="616">
        <f t="shared" si="4"/>
        <v>4.8716799673668154E-2</v>
      </c>
      <c r="AO20" s="616">
        <f t="shared" si="4"/>
        <v>4.8570940110242322E-2</v>
      </c>
      <c r="AP20" s="616">
        <f t="shared" si="4"/>
        <v>4.8437781704500305E-2</v>
      </c>
      <c r="AQ20" s="616">
        <f t="shared" si="4"/>
        <v>4.8315734687442324E-2</v>
      </c>
      <c r="AR20" s="616">
        <f t="shared" si="4"/>
        <v>4.8203463979679118E-2</v>
      </c>
      <c r="AS20" s="616">
        <f t="shared" si="4"/>
        <v>4.8099840152223683E-2</v>
      </c>
      <c r="AT20" s="616">
        <f t="shared" si="4"/>
        <v>4.8003901297829499E-2</v>
      </c>
      <c r="AU20" s="616">
        <f t="shared" si="5"/>
        <v>4.7914823082113367E-2</v>
      </c>
      <c r="AV20" s="616">
        <f t="shared" si="5"/>
        <v>4.7831894997851565E-2</v>
      </c>
      <c r="AW20" s="616">
        <f t="shared" si="5"/>
        <v>4.7754501373492797E-2</v>
      </c>
      <c r="AX20" s="616">
        <f t="shared" si="5"/>
        <v>4.7682106061248453E-2</v>
      </c>
      <c r="AY20" s="616">
        <f t="shared" si="5"/>
        <v>4.7614239999042907E-2</v>
      </c>
      <c r="AZ20" s="616">
        <f t="shared" si="5"/>
        <v>4.755049103612552E-2</v>
      </c>
      <c r="BA20" s="617">
        <f t="shared" si="5"/>
        <v>4.7490495555858603E-2</v>
      </c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43"/>
      <c r="CB20" s="243"/>
      <c r="CC20" s="243"/>
      <c r="CD20" s="243"/>
      <c r="CE20" s="243"/>
      <c r="CF20" s="243"/>
      <c r="CG20" s="243"/>
      <c r="CH20" s="243"/>
      <c r="CI20" s="243"/>
      <c r="CJ20" s="243"/>
      <c r="CK20" s="243"/>
      <c r="CL20" s="243"/>
      <c r="CM20" s="243"/>
      <c r="CN20" s="243"/>
      <c r="CO20" s="243"/>
      <c r="CP20" s="243"/>
      <c r="CQ20" s="243"/>
      <c r="CR20" s="243"/>
      <c r="CS20" s="243"/>
      <c r="CT20" s="243"/>
      <c r="CU20" s="243"/>
      <c r="CV20" s="243"/>
      <c r="CW20" s="243"/>
      <c r="CX20" s="243"/>
      <c r="CY20" s="243"/>
      <c r="CZ20" s="243"/>
      <c r="DA20" s="243"/>
      <c r="DB20" s="243"/>
      <c r="DC20" s="243"/>
      <c r="DD20" s="243"/>
      <c r="DE20" s="243"/>
      <c r="DF20" s="243"/>
      <c r="DG20" s="243"/>
      <c r="DH20" s="243"/>
      <c r="DI20" s="243"/>
      <c r="DJ20" s="243"/>
      <c r="DK20" s="243"/>
      <c r="DL20" s="243"/>
      <c r="DM20" s="243"/>
      <c r="DN20" s="243"/>
      <c r="DO20" s="243"/>
      <c r="DP20" s="243"/>
      <c r="DQ20" s="243"/>
      <c r="DR20" s="243"/>
      <c r="DS20" s="243"/>
      <c r="DT20" s="243"/>
      <c r="DU20" s="243"/>
      <c r="DV20" s="243"/>
      <c r="DW20" s="243"/>
      <c r="DX20" s="243"/>
      <c r="DY20" s="243"/>
      <c r="DZ20" s="243"/>
      <c r="EA20" s="243"/>
      <c r="EB20" s="243"/>
      <c r="EC20" s="243"/>
      <c r="ED20" s="243"/>
      <c r="EE20" s="243"/>
      <c r="EF20" s="243"/>
      <c r="EG20" s="243"/>
      <c r="EH20" s="243"/>
      <c r="EI20" s="243"/>
      <c r="EJ20" s="243"/>
      <c r="EK20" s="243"/>
      <c r="EL20" s="243"/>
      <c r="EM20" s="243"/>
      <c r="EN20" s="243"/>
      <c r="EO20" s="243"/>
      <c r="EP20" s="243"/>
      <c r="EQ20" s="243"/>
      <c r="ER20" s="243"/>
      <c r="ES20" s="243"/>
      <c r="ET20" s="243"/>
      <c r="EU20" s="243"/>
      <c r="EV20" s="243"/>
      <c r="EW20" s="243"/>
      <c r="EX20" s="243"/>
      <c r="EY20" s="243"/>
      <c r="EZ20" s="243"/>
      <c r="FA20" s="243"/>
      <c r="FB20" s="243"/>
      <c r="FC20" s="243"/>
      <c r="FD20" s="243"/>
      <c r="FE20" s="243"/>
      <c r="FF20" s="243"/>
      <c r="FG20" s="243"/>
      <c r="FH20" s="243"/>
      <c r="FI20" s="243"/>
      <c r="FJ20" s="243"/>
      <c r="FK20" s="243"/>
      <c r="FL20" s="243"/>
      <c r="FM20" s="243"/>
      <c r="FN20" s="243"/>
      <c r="FO20" s="243"/>
      <c r="FP20" s="243"/>
      <c r="FQ20" s="243"/>
      <c r="FR20" s="243"/>
      <c r="FS20" s="243"/>
      <c r="FT20" s="243"/>
      <c r="FU20" s="243"/>
      <c r="FV20" s="243"/>
      <c r="FW20" s="243"/>
      <c r="FX20" s="243"/>
      <c r="FY20" s="243"/>
      <c r="FZ20" s="243"/>
      <c r="GA20" s="243"/>
      <c r="GB20" s="243"/>
      <c r="GC20" s="243"/>
      <c r="GD20" s="243"/>
      <c r="GE20" s="243"/>
      <c r="GF20" s="243"/>
      <c r="GG20" s="243"/>
      <c r="GH20" s="243"/>
      <c r="GI20" s="243"/>
      <c r="GJ20" s="243"/>
      <c r="GK20" s="243"/>
      <c r="GL20" s="243"/>
      <c r="GM20" s="243"/>
      <c r="GN20" s="243"/>
      <c r="GO20" s="243"/>
      <c r="GP20" s="243"/>
      <c r="GQ20" s="243"/>
      <c r="GR20" s="243"/>
      <c r="GS20" s="243"/>
      <c r="GT20" s="243"/>
      <c r="GU20" s="243"/>
      <c r="GV20" s="243"/>
      <c r="GW20" s="243"/>
      <c r="GX20" s="243"/>
      <c r="GY20" s="243"/>
      <c r="GZ20" s="243"/>
      <c r="HA20" s="243"/>
      <c r="HB20" s="243"/>
      <c r="HC20" s="243"/>
      <c r="HD20" s="243"/>
      <c r="HE20" s="243"/>
      <c r="HF20" s="243"/>
      <c r="HG20" s="243"/>
      <c r="HH20" s="243"/>
      <c r="HI20" s="243"/>
      <c r="HJ20" s="243"/>
      <c r="HK20" s="243"/>
      <c r="HL20" s="243"/>
      <c r="HM20" s="243"/>
      <c r="HN20" s="243"/>
      <c r="HO20" s="243"/>
      <c r="HP20" s="243"/>
      <c r="HQ20" s="243"/>
      <c r="HR20" s="243"/>
      <c r="HS20" s="243"/>
      <c r="HT20" s="243"/>
      <c r="HU20" s="243"/>
      <c r="HV20" s="243"/>
      <c r="HW20" s="243"/>
      <c r="HX20" s="243"/>
      <c r="HY20" s="243"/>
      <c r="HZ20" s="243"/>
      <c r="IA20" s="243"/>
      <c r="IB20" s="243"/>
      <c r="IC20" s="243"/>
      <c r="ID20" s="243"/>
      <c r="IE20" s="243"/>
      <c r="IF20" s="243"/>
      <c r="IG20" s="243"/>
      <c r="IH20" s="243"/>
      <c r="II20" s="243"/>
      <c r="IJ20" s="243"/>
      <c r="IK20" s="243"/>
      <c r="IL20" s="243"/>
      <c r="IM20" s="243"/>
      <c r="IN20" s="243"/>
      <c r="IO20" s="243"/>
      <c r="IP20" s="243"/>
      <c r="IQ20" s="243"/>
      <c r="IR20" s="243"/>
      <c r="IS20" s="243"/>
      <c r="IT20" s="243"/>
      <c r="IU20" s="243"/>
      <c r="IV20" s="243"/>
    </row>
    <row r="21" spans="1:256" outlineLevel="1">
      <c r="A21" s="608"/>
      <c r="B21" s="970">
        <v>17</v>
      </c>
      <c r="C21" s="971"/>
      <c r="D21" s="615"/>
      <c r="E21" s="616">
        <f t="shared" si="6"/>
        <v>0</v>
      </c>
      <c r="F21" s="616">
        <f t="shared" si="6"/>
        <v>0</v>
      </c>
      <c r="G21" s="616">
        <f t="shared" si="6"/>
        <v>0</v>
      </c>
      <c r="H21" s="616">
        <f t="shared" si="6"/>
        <v>0</v>
      </c>
      <c r="I21" s="616">
        <f t="shared" si="6"/>
        <v>0</v>
      </c>
      <c r="J21" s="616">
        <f t="shared" si="6"/>
        <v>0</v>
      </c>
      <c r="K21" s="616">
        <f t="shared" si="6"/>
        <v>0</v>
      </c>
      <c r="L21" s="616">
        <f t="shared" si="6"/>
        <v>0</v>
      </c>
      <c r="M21" s="616">
        <f t="shared" si="6"/>
        <v>0</v>
      </c>
      <c r="N21" s="616">
        <f t="shared" si="6"/>
        <v>0</v>
      </c>
      <c r="O21" s="616">
        <f t="shared" si="6"/>
        <v>0</v>
      </c>
      <c r="P21" s="616">
        <f t="shared" si="6"/>
        <v>0</v>
      </c>
      <c r="Q21" s="616">
        <f t="shared" si="6"/>
        <v>0</v>
      </c>
      <c r="R21" s="616">
        <f t="shared" si="6"/>
        <v>0</v>
      </c>
      <c r="S21" s="616">
        <f t="shared" si="6"/>
        <v>0</v>
      </c>
      <c r="T21" s="616">
        <f t="shared" si="6"/>
        <v>0</v>
      </c>
      <c r="U21" s="616">
        <f t="shared" si="3"/>
        <v>5.1375126902395207E-2</v>
      </c>
      <c r="V21" s="616">
        <f t="shared" si="3"/>
        <v>5.1790857417993497E-2</v>
      </c>
      <c r="W21" s="616">
        <f t="shared" si="3"/>
        <v>5.2068346414986921E-2</v>
      </c>
      <c r="X21" s="616">
        <f t="shared" si="3"/>
        <v>5.0662192576952148E-2</v>
      </c>
      <c r="Y21" s="616">
        <f t="shared" si="3"/>
        <v>5.0021670927464568E-2</v>
      </c>
      <c r="Z21" s="616">
        <f t="shared" si="3"/>
        <v>4.975431833581978E-2</v>
      </c>
      <c r="AA21" s="616">
        <f t="shared" si="3"/>
        <v>4.9688509617996202E-2</v>
      </c>
      <c r="AB21" s="616">
        <f t="shared" si="3"/>
        <v>4.9735249304233564E-2</v>
      </c>
      <c r="AC21" s="616">
        <f t="shared" si="3"/>
        <v>4.9841781628387372E-2</v>
      </c>
      <c r="AD21" s="616">
        <f t="shared" si="3"/>
        <v>4.9972166401549112E-2</v>
      </c>
      <c r="AE21" s="616">
        <f t="shared" si="4"/>
        <v>5.0100505025333364E-2</v>
      </c>
      <c r="AF21" s="616">
        <f t="shared" si="4"/>
        <v>5.0207056161259978E-2</v>
      </c>
      <c r="AG21" s="616">
        <f t="shared" si="4"/>
        <v>5.0275868437263505E-2</v>
      </c>
      <c r="AH21" s="616">
        <f t="shared" si="4"/>
        <v>4.9934914399558661E-2</v>
      </c>
      <c r="AI21" s="616">
        <f t="shared" si="4"/>
        <v>4.9639510433274081E-2</v>
      </c>
      <c r="AJ21" s="616">
        <f t="shared" si="4"/>
        <v>4.9381100142412482E-2</v>
      </c>
      <c r="AK21" s="616">
        <f t="shared" si="4"/>
        <v>4.9153143894238083E-2</v>
      </c>
      <c r="AL21" s="616">
        <f t="shared" si="4"/>
        <v>4.8950557689722451E-2</v>
      </c>
      <c r="AM21" s="616">
        <f t="shared" si="4"/>
        <v>4.8769329507579728E-2</v>
      </c>
      <c r="AN21" s="616">
        <f t="shared" si="4"/>
        <v>4.8606250914680516E-2</v>
      </c>
      <c r="AO21" s="616">
        <f t="shared" si="4"/>
        <v>4.8458725466828279E-2</v>
      </c>
      <c r="AP21" s="616">
        <f t="shared" si="4"/>
        <v>4.8324629433886379E-2</v>
      </c>
      <c r="AQ21" s="616">
        <f t="shared" si="4"/>
        <v>4.8202208904051913E-2</v>
      </c>
      <c r="AR21" s="616">
        <f t="shared" si="4"/>
        <v>4.8090002643663921E-2</v>
      </c>
      <c r="AS21" s="616">
        <f t="shared" si="4"/>
        <v>4.7986783492495411E-2</v>
      </c>
      <c r="AT21" s="616">
        <f t="shared" si="4"/>
        <v>4.7891513298547794E-2</v>
      </c>
      <c r="AU21" s="616">
        <f t="shared" si="5"/>
        <v>4.780330787827558E-2</v>
      </c>
      <c r="AV21" s="616">
        <f t="shared" si="5"/>
        <v>4.7721409493244327E-2</v>
      </c>
      <c r="AW21" s="616">
        <f t="shared" si="5"/>
        <v>4.7645165027063952E-2</v>
      </c>
      <c r="AX21" s="616">
        <f t="shared" si="5"/>
        <v>4.7574008531229062E-2</v>
      </c>
      <c r="AY21" s="616">
        <f t="shared" si="5"/>
        <v>4.7507447152396853E-2</v>
      </c>
      <c r="AZ21" s="616">
        <f t="shared" si="5"/>
        <v>4.7445049700734154E-2</v>
      </c>
      <c r="BA21" s="617">
        <f t="shared" si="5"/>
        <v>4.7386437298605477E-2</v>
      </c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43"/>
      <c r="CB21" s="243"/>
      <c r="CC21" s="243"/>
      <c r="CD21" s="243"/>
      <c r="CE21" s="243"/>
      <c r="CF21" s="243"/>
      <c r="CG21" s="243"/>
      <c r="CH21" s="243"/>
      <c r="CI21" s="243"/>
      <c r="CJ21" s="243"/>
      <c r="CK21" s="243"/>
      <c r="CL21" s="243"/>
      <c r="CM21" s="243"/>
      <c r="CN21" s="243"/>
      <c r="CO21" s="243"/>
      <c r="CP21" s="243"/>
      <c r="CQ21" s="243"/>
      <c r="CR21" s="243"/>
      <c r="CS21" s="243"/>
      <c r="CT21" s="243"/>
      <c r="CU21" s="243"/>
      <c r="CV21" s="243"/>
      <c r="CW21" s="243"/>
      <c r="CX21" s="243"/>
      <c r="CY21" s="243"/>
      <c r="CZ21" s="243"/>
      <c r="DA21" s="243"/>
      <c r="DB21" s="243"/>
      <c r="DC21" s="243"/>
      <c r="DD21" s="243"/>
      <c r="DE21" s="243"/>
      <c r="DF21" s="243"/>
      <c r="DG21" s="243"/>
      <c r="DH21" s="243"/>
      <c r="DI21" s="243"/>
      <c r="DJ21" s="243"/>
      <c r="DK21" s="243"/>
      <c r="DL21" s="243"/>
      <c r="DM21" s="243"/>
      <c r="DN21" s="243"/>
      <c r="DO21" s="243"/>
      <c r="DP21" s="243"/>
      <c r="DQ21" s="243"/>
      <c r="DR21" s="243"/>
      <c r="DS21" s="243"/>
      <c r="DT21" s="243"/>
      <c r="DU21" s="243"/>
      <c r="DV21" s="243"/>
      <c r="DW21" s="243"/>
      <c r="DX21" s="243"/>
      <c r="DY21" s="243"/>
      <c r="DZ21" s="243"/>
      <c r="EA21" s="243"/>
      <c r="EB21" s="243"/>
      <c r="EC21" s="243"/>
      <c r="ED21" s="243"/>
      <c r="EE21" s="243"/>
      <c r="EF21" s="243"/>
      <c r="EG21" s="243"/>
      <c r="EH21" s="243"/>
      <c r="EI21" s="243"/>
      <c r="EJ21" s="243"/>
      <c r="EK21" s="243"/>
      <c r="EL21" s="243"/>
      <c r="EM21" s="243"/>
      <c r="EN21" s="243"/>
      <c r="EO21" s="243"/>
      <c r="EP21" s="243"/>
      <c r="EQ21" s="243"/>
      <c r="ER21" s="243"/>
      <c r="ES21" s="243"/>
      <c r="ET21" s="243"/>
      <c r="EU21" s="243"/>
      <c r="EV21" s="243"/>
      <c r="EW21" s="243"/>
      <c r="EX21" s="243"/>
      <c r="EY21" s="243"/>
      <c r="EZ21" s="243"/>
      <c r="FA21" s="243"/>
      <c r="FB21" s="243"/>
      <c r="FC21" s="243"/>
      <c r="FD21" s="243"/>
      <c r="FE21" s="243"/>
      <c r="FF21" s="243"/>
      <c r="FG21" s="243"/>
      <c r="FH21" s="243"/>
      <c r="FI21" s="243"/>
      <c r="FJ21" s="243"/>
      <c r="FK21" s="243"/>
      <c r="FL21" s="243"/>
      <c r="FM21" s="243"/>
      <c r="FN21" s="243"/>
      <c r="FO21" s="243"/>
      <c r="FP21" s="243"/>
      <c r="FQ21" s="243"/>
      <c r="FR21" s="243"/>
      <c r="FS21" s="243"/>
      <c r="FT21" s="243"/>
      <c r="FU21" s="243"/>
      <c r="FV21" s="243"/>
      <c r="FW21" s="243"/>
      <c r="FX21" s="243"/>
      <c r="FY21" s="243"/>
      <c r="FZ21" s="243"/>
      <c r="GA21" s="243"/>
      <c r="GB21" s="243"/>
      <c r="GC21" s="243"/>
      <c r="GD21" s="243"/>
      <c r="GE21" s="243"/>
      <c r="GF21" s="243"/>
      <c r="GG21" s="243"/>
      <c r="GH21" s="243"/>
      <c r="GI21" s="243"/>
      <c r="GJ21" s="243"/>
      <c r="GK21" s="243"/>
      <c r="GL21" s="243"/>
      <c r="GM21" s="243"/>
      <c r="GN21" s="243"/>
      <c r="GO21" s="243"/>
      <c r="GP21" s="243"/>
      <c r="GQ21" s="243"/>
      <c r="GR21" s="243"/>
      <c r="GS21" s="243"/>
      <c r="GT21" s="243"/>
      <c r="GU21" s="243"/>
      <c r="GV21" s="243"/>
      <c r="GW21" s="243"/>
      <c r="GX21" s="243"/>
      <c r="GY21" s="243"/>
      <c r="GZ21" s="243"/>
      <c r="HA21" s="243"/>
      <c r="HB21" s="243"/>
      <c r="HC21" s="243"/>
      <c r="HD21" s="243"/>
      <c r="HE21" s="243"/>
      <c r="HF21" s="243"/>
      <c r="HG21" s="243"/>
      <c r="HH21" s="243"/>
      <c r="HI21" s="243"/>
      <c r="HJ21" s="243"/>
      <c r="HK21" s="243"/>
      <c r="HL21" s="243"/>
      <c r="HM21" s="243"/>
      <c r="HN21" s="243"/>
      <c r="HO21" s="243"/>
      <c r="HP21" s="243"/>
      <c r="HQ21" s="243"/>
      <c r="HR21" s="243"/>
      <c r="HS21" s="243"/>
      <c r="HT21" s="243"/>
      <c r="HU21" s="243"/>
      <c r="HV21" s="243"/>
      <c r="HW21" s="243"/>
      <c r="HX21" s="243"/>
      <c r="HY21" s="243"/>
      <c r="HZ21" s="243"/>
      <c r="IA21" s="243"/>
      <c r="IB21" s="243"/>
      <c r="IC21" s="243"/>
      <c r="ID21" s="243"/>
      <c r="IE21" s="243"/>
      <c r="IF21" s="243"/>
      <c r="IG21" s="243"/>
      <c r="IH21" s="243"/>
      <c r="II21" s="243"/>
      <c r="IJ21" s="243"/>
      <c r="IK21" s="243"/>
      <c r="IL21" s="243"/>
      <c r="IM21" s="243"/>
      <c r="IN21" s="243"/>
      <c r="IO21" s="243"/>
      <c r="IP21" s="243"/>
      <c r="IQ21" s="243"/>
      <c r="IR21" s="243"/>
      <c r="IS21" s="243"/>
      <c r="IT21" s="243"/>
      <c r="IU21" s="243"/>
      <c r="IV21" s="243"/>
    </row>
    <row r="22" spans="1:256" outlineLevel="1">
      <c r="A22" s="608"/>
      <c r="B22" s="970">
        <v>18</v>
      </c>
      <c r="C22" s="971"/>
      <c r="D22" s="615"/>
      <c r="E22" s="616">
        <f t="shared" si="6"/>
        <v>0</v>
      </c>
      <c r="F22" s="616">
        <f t="shared" si="6"/>
        <v>0</v>
      </c>
      <c r="G22" s="616">
        <f t="shared" si="6"/>
        <v>0</v>
      </c>
      <c r="H22" s="616">
        <f t="shared" si="6"/>
        <v>0</v>
      </c>
      <c r="I22" s="616">
        <f t="shared" si="6"/>
        <v>0</v>
      </c>
      <c r="J22" s="616">
        <f t="shared" si="6"/>
        <v>0</v>
      </c>
      <c r="K22" s="616">
        <f t="shared" si="6"/>
        <v>0</v>
      </c>
      <c r="L22" s="616">
        <f t="shared" si="6"/>
        <v>0</v>
      </c>
      <c r="M22" s="616">
        <f t="shared" si="6"/>
        <v>0</v>
      </c>
      <c r="N22" s="616">
        <f t="shared" si="6"/>
        <v>0</v>
      </c>
      <c r="O22" s="616">
        <f t="shared" si="6"/>
        <v>0</v>
      </c>
      <c r="P22" s="616">
        <f t="shared" si="6"/>
        <v>0</v>
      </c>
      <c r="Q22" s="616">
        <f t="shared" si="6"/>
        <v>0</v>
      </c>
      <c r="R22" s="616">
        <f t="shared" si="6"/>
        <v>0</v>
      </c>
      <c r="S22" s="616">
        <f t="shared" si="6"/>
        <v>0</v>
      </c>
      <c r="T22" s="616">
        <f t="shared" si="6"/>
        <v>0</v>
      </c>
      <c r="U22" s="616">
        <f t="shared" si="3"/>
        <v>0</v>
      </c>
      <c r="V22" s="616">
        <f t="shared" si="3"/>
        <v>5.2206752320076877E-2</v>
      </c>
      <c r="W22" s="616">
        <f t="shared" si="3"/>
        <v>5.2415127554152452E-2</v>
      </c>
      <c r="X22" s="616">
        <f t="shared" si="3"/>
        <v>5.0424655248804573E-2</v>
      </c>
      <c r="Y22" s="616">
        <f t="shared" si="3"/>
        <v>4.9683579260555222E-2</v>
      </c>
      <c r="Z22" s="616">
        <f t="shared" si="3"/>
        <v>4.9430456584074856E-2</v>
      </c>
      <c r="AA22" s="616">
        <f t="shared" si="3"/>
        <v>4.9407669906162521E-2</v>
      </c>
      <c r="AB22" s="616">
        <f t="shared" si="3"/>
        <v>4.9501189968361503E-2</v>
      </c>
      <c r="AC22" s="616">
        <f t="shared" si="3"/>
        <v>4.965027077307016E-2</v>
      </c>
      <c r="AD22" s="616">
        <f t="shared" si="3"/>
        <v>4.9816397510006771E-2</v>
      </c>
      <c r="AE22" s="616">
        <f t="shared" si="4"/>
        <v>4.9973127858536026E-2</v>
      </c>
      <c r="AF22" s="616">
        <f t="shared" si="4"/>
        <v>5.0100932283433597E-2</v>
      </c>
      <c r="AG22" s="616">
        <f t="shared" si="4"/>
        <v>5.0184315460895634E-2</v>
      </c>
      <c r="AH22" s="616">
        <f t="shared" si="4"/>
        <v>4.9824210572824379E-2</v>
      </c>
      <c r="AI22" s="616">
        <f t="shared" si="4"/>
        <v>4.9515647520865347E-2</v>
      </c>
      <c r="AJ22" s="616">
        <f t="shared" si="4"/>
        <v>4.9248299570262111E-2</v>
      </c>
      <c r="AK22" s="616">
        <f t="shared" si="4"/>
        <v>4.9014425979633902E-2</v>
      </c>
      <c r="AL22" s="616">
        <f t="shared" si="4"/>
        <v>4.88081102204454E-2</v>
      </c>
      <c r="AM22" s="616">
        <f t="shared" si="4"/>
        <v>4.8624752499657697E-2</v>
      </c>
      <c r="AN22" s="616">
        <f t="shared" si="4"/>
        <v>4.8460722763437269E-2</v>
      </c>
      <c r="AO22" s="616">
        <f t="shared" si="4"/>
        <v>4.8313117938658001E-2</v>
      </c>
      <c r="AP22" s="616">
        <f t="shared" si="4"/>
        <v>4.8179588622127456E-2</v>
      </c>
      <c r="AQ22" s="616">
        <f t="shared" si="4"/>
        <v>4.8058213093743252E-2</v>
      </c>
      <c r="AR22" s="616">
        <f t="shared" si="4"/>
        <v>4.7947404233928737E-2</v>
      </c>
      <c r="AS22" s="616">
        <f t="shared" si="4"/>
        <v>4.7845839737602036E-2</v>
      </c>
      <c r="AT22" s="616">
        <f t="shared" si="4"/>
        <v>4.7752409094679038E-2</v>
      </c>
      <c r="AU22" s="616">
        <f t="shared" si="5"/>
        <v>4.7666172818414232E-2</v>
      </c>
      <c r="AV22" s="616">
        <f t="shared" si="5"/>
        <v>4.7586330743071059E-2</v>
      </c>
      <c r="AW22" s="616">
        <f t="shared" si="5"/>
        <v>4.7512197121428734E-2</v>
      </c>
      <c r="AX22" s="616">
        <f t="shared" si="5"/>
        <v>4.7443180879275459E-2</v>
      </c>
      <c r="AY22" s="616">
        <f t="shared" si="5"/>
        <v>4.7378769822518541E-2</v>
      </c>
      <c r="AZ22" s="616">
        <f t="shared" si="5"/>
        <v>4.7318517903616408E-2</v>
      </c>
      <c r="BA22" s="617">
        <f t="shared" si="5"/>
        <v>4.7262034877549874E-2</v>
      </c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43"/>
      <c r="CB22" s="243"/>
      <c r="CC22" s="243"/>
      <c r="CD22" s="243"/>
      <c r="CE22" s="243"/>
      <c r="CF22" s="243"/>
      <c r="CG22" s="243"/>
      <c r="CH22" s="243"/>
      <c r="CI22" s="243"/>
      <c r="CJ22" s="243"/>
      <c r="CK22" s="243"/>
      <c r="CL22" s="243"/>
      <c r="CM22" s="243"/>
      <c r="CN22" s="243"/>
      <c r="CO22" s="243"/>
      <c r="CP22" s="243"/>
      <c r="CQ22" s="243"/>
      <c r="CR22" s="243"/>
      <c r="CS22" s="243"/>
      <c r="CT22" s="243"/>
      <c r="CU22" s="243"/>
      <c r="CV22" s="243"/>
      <c r="CW22" s="243"/>
      <c r="CX22" s="243"/>
      <c r="CY22" s="243"/>
      <c r="CZ22" s="243"/>
      <c r="DA22" s="243"/>
      <c r="DB22" s="243"/>
      <c r="DC22" s="243"/>
      <c r="DD22" s="243"/>
      <c r="DE22" s="243"/>
      <c r="DF22" s="243"/>
      <c r="DG22" s="243"/>
      <c r="DH22" s="243"/>
      <c r="DI22" s="243"/>
      <c r="DJ22" s="243"/>
      <c r="DK22" s="243"/>
      <c r="DL22" s="243"/>
      <c r="DM22" s="243"/>
      <c r="DN22" s="243"/>
      <c r="DO22" s="243"/>
      <c r="DP22" s="243"/>
      <c r="DQ22" s="243"/>
      <c r="DR22" s="243"/>
      <c r="DS22" s="243"/>
      <c r="DT22" s="243"/>
      <c r="DU22" s="243"/>
      <c r="DV22" s="243"/>
      <c r="DW22" s="243"/>
      <c r="DX22" s="243"/>
      <c r="DY22" s="243"/>
      <c r="DZ22" s="243"/>
      <c r="EA22" s="243"/>
      <c r="EB22" s="243"/>
      <c r="EC22" s="243"/>
      <c r="ED22" s="243"/>
      <c r="EE22" s="243"/>
      <c r="EF22" s="243"/>
      <c r="EG22" s="243"/>
      <c r="EH22" s="243"/>
      <c r="EI22" s="243"/>
      <c r="EJ22" s="243"/>
      <c r="EK22" s="243"/>
      <c r="EL22" s="243"/>
      <c r="EM22" s="243"/>
      <c r="EN22" s="243"/>
      <c r="EO22" s="243"/>
      <c r="EP22" s="243"/>
      <c r="EQ22" s="243"/>
      <c r="ER22" s="243"/>
      <c r="ES22" s="243"/>
      <c r="ET22" s="243"/>
      <c r="EU22" s="243"/>
      <c r="EV22" s="243"/>
      <c r="EW22" s="243"/>
      <c r="EX22" s="243"/>
      <c r="EY22" s="243"/>
      <c r="EZ22" s="243"/>
      <c r="FA22" s="243"/>
      <c r="FB22" s="243"/>
      <c r="FC22" s="243"/>
      <c r="FD22" s="243"/>
      <c r="FE22" s="243"/>
      <c r="FF22" s="243"/>
      <c r="FG22" s="243"/>
      <c r="FH22" s="243"/>
      <c r="FI22" s="243"/>
      <c r="FJ22" s="243"/>
      <c r="FK22" s="243"/>
      <c r="FL22" s="243"/>
      <c r="FM22" s="243"/>
      <c r="FN22" s="243"/>
      <c r="FO22" s="243"/>
      <c r="FP22" s="243"/>
      <c r="FQ22" s="243"/>
      <c r="FR22" s="243"/>
      <c r="FS22" s="243"/>
      <c r="FT22" s="243"/>
      <c r="FU22" s="243"/>
      <c r="FV22" s="243"/>
      <c r="FW22" s="243"/>
      <c r="FX22" s="243"/>
      <c r="FY22" s="243"/>
      <c r="FZ22" s="243"/>
      <c r="GA22" s="243"/>
      <c r="GB22" s="243"/>
      <c r="GC22" s="243"/>
      <c r="GD22" s="243"/>
      <c r="GE22" s="243"/>
      <c r="GF22" s="243"/>
      <c r="GG22" s="243"/>
      <c r="GH22" s="243"/>
      <c r="GI22" s="243"/>
      <c r="GJ22" s="243"/>
      <c r="GK22" s="243"/>
      <c r="GL22" s="243"/>
      <c r="GM22" s="243"/>
      <c r="GN22" s="243"/>
      <c r="GO22" s="243"/>
      <c r="GP22" s="243"/>
      <c r="GQ22" s="243"/>
      <c r="GR22" s="243"/>
      <c r="GS22" s="243"/>
      <c r="GT22" s="243"/>
      <c r="GU22" s="243"/>
      <c r="GV22" s="243"/>
      <c r="GW22" s="243"/>
      <c r="GX22" s="243"/>
      <c r="GY22" s="243"/>
      <c r="GZ22" s="243"/>
      <c r="HA22" s="243"/>
      <c r="HB22" s="243"/>
      <c r="HC22" s="243"/>
      <c r="HD22" s="243"/>
      <c r="HE22" s="243"/>
      <c r="HF22" s="243"/>
      <c r="HG22" s="243"/>
      <c r="HH22" s="243"/>
      <c r="HI22" s="243"/>
      <c r="HJ22" s="243"/>
      <c r="HK22" s="243"/>
      <c r="HL22" s="243"/>
      <c r="HM22" s="243"/>
      <c r="HN22" s="243"/>
      <c r="HO22" s="243"/>
      <c r="HP22" s="243"/>
      <c r="HQ22" s="243"/>
      <c r="HR22" s="243"/>
      <c r="HS22" s="243"/>
      <c r="HT22" s="243"/>
      <c r="HU22" s="243"/>
      <c r="HV22" s="243"/>
      <c r="HW22" s="243"/>
      <c r="HX22" s="243"/>
      <c r="HY22" s="243"/>
      <c r="HZ22" s="243"/>
      <c r="IA22" s="243"/>
      <c r="IB22" s="243"/>
      <c r="IC22" s="243"/>
      <c r="ID22" s="243"/>
      <c r="IE22" s="243"/>
      <c r="IF22" s="243"/>
      <c r="IG22" s="243"/>
      <c r="IH22" s="243"/>
      <c r="II22" s="243"/>
      <c r="IJ22" s="243"/>
      <c r="IK22" s="243"/>
      <c r="IL22" s="243"/>
      <c r="IM22" s="243"/>
      <c r="IN22" s="243"/>
      <c r="IO22" s="243"/>
      <c r="IP22" s="243"/>
      <c r="IQ22" s="243"/>
      <c r="IR22" s="243"/>
      <c r="IS22" s="243"/>
      <c r="IT22" s="243"/>
      <c r="IU22" s="243"/>
      <c r="IV22" s="243"/>
    </row>
    <row r="23" spans="1:256" outlineLevel="1">
      <c r="A23" s="608"/>
      <c r="B23" s="970">
        <v>19</v>
      </c>
      <c r="C23" s="971"/>
      <c r="D23" s="615"/>
      <c r="E23" s="616">
        <f t="shared" si="6"/>
        <v>0</v>
      </c>
      <c r="F23" s="616">
        <f t="shared" si="6"/>
        <v>0</v>
      </c>
      <c r="G23" s="616">
        <f t="shared" si="6"/>
        <v>0</v>
      </c>
      <c r="H23" s="616">
        <f t="shared" si="6"/>
        <v>0</v>
      </c>
      <c r="I23" s="616">
        <f t="shared" si="6"/>
        <v>0</v>
      </c>
      <c r="J23" s="616">
        <f t="shared" si="6"/>
        <v>0</v>
      </c>
      <c r="K23" s="616">
        <f t="shared" si="6"/>
        <v>0</v>
      </c>
      <c r="L23" s="616">
        <f t="shared" si="6"/>
        <v>0</v>
      </c>
      <c r="M23" s="616">
        <f t="shared" si="6"/>
        <v>0</v>
      </c>
      <c r="N23" s="616">
        <f t="shared" si="6"/>
        <v>0</v>
      </c>
      <c r="O23" s="616">
        <f t="shared" si="6"/>
        <v>0</v>
      </c>
      <c r="P23" s="616">
        <f t="shared" si="6"/>
        <v>0</v>
      </c>
      <c r="Q23" s="616">
        <f t="shared" si="6"/>
        <v>0</v>
      </c>
      <c r="R23" s="616">
        <f t="shared" si="6"/>
        <v>0</v>
      </c>
      <c r="S23" s="616">
        <f t="shared" si="6"/>
        <v>0</v>
      </c>
      <c r="T23" s="616">
        <f t="shared" si="6"/>
        <v>0</v>
      </c>
      <c r="U23" s="616">
        <f t="shared" si="3"/>
        <v>0</v>
      </c>
      <c r="V23" s="616">
        <f t="shared" si="3"/>
        <v>0</v>
      </c>
      <c r="W23" s="616">
        <f t="shared" si="3"/>
        <v>5.262354405410874E-2</v>
      </c>
      <c r="X23" s="616">
        <f t="shared" si="3"/>
        <v>4.9534738893351804E-2</v>
      </c>
      <c r="Y23" s="616">
        <f t="shared" si="3"/>
        <v>4.8843866852166906E-2</v>
      </c>
      <c r="Z23" s="616">
        <f t="shared" si="3"/>
        <v>4.8737527997138042E-2</v>
      </c>
      <c r="AA23" s="616">
        <f t="shared" si="3"/>
        <v>4.8848747592928454E-2</v>
      </c>
      <c r="AB23" s="616">
        <f t="shared" si="3"/>
        <v>4.9050939755959089E-2</v>
      </c>
      <c r="AC23" s="616">
        <f t="shared" si="3"/>
        <v>4.9285566522801139E-2</v>
      </c>
      <c r="AD23" s="616">
        <f t="shared" si="3"/>
        <v>4.9517985229829309E-2</v>
      </c>
      <c r="AE23" s="616">
        <f t="shared" si="4"/>
        <v>4.9725240234615109E-2</v>
      </c>
      <c r="AF23" s="616">
        <f t="shared" si="4"/>
        <v>4.9890582214097812E-2</v>
      </c>
      <c r="AG23" s="616">
        <f t="shared" si="4"/>
        <v>5.0000650436015537E-2</v>
      </c>
      <c r="AH23" s="616">
        <f t="shared" si="4"/>
        <v>4.9625909113747646E-2</v>
      </c>
      <c r="AI23" s="616">
        <f t="shared" si="4"/>
        <v>4.9308924767109241E-2</v>
      </c>
      <c r="AJ23" s="616">
        <f t="shared" si="4"/>
        <v>4.9037300091700819E-2</v>
      </c>
      <c r="AK23" s="616">
        <f t="shared" si="4"/>
        <v>4.880194891566636E-2</v>
      </c>
      <c r="AL23" s="616">
        <f t="shared" si="4"/>
        <v>4.8596059950328341E-2</v>
      </c>
      <c r="AM23" s="616">
        <f t="shared" si="4"/>
        <v>4.8414426781418829E-2</v>
      </c>
      <c r="AN23" s="616">
        <f t="shared" si="4"/>
        <v>4.8253001488177016E-2</v>
      </c>
      <c r="AO23" s="616">
        <f t="shared" si="4"/>
        <v>4.8108589399232793E-2</v>
      </c>
      <c r="AP23" s="616">
        <f t="shared" si="4"/>
        <v>4.7978635529370317E-2</v>
      </c>
      <c r="AQ23" s="616">
        <f t="shared" si="4"/>
        <v>4.7861072102678648E-2</v>
      </c>
      <c r="AR23" s="616">
        <f t="shared" si="4"/>
        <v>4.7754207704748142E-2</v>
      </c>
      <c r="AS23" s="616">
        <f t="shared" si="4"/>
        <v>4.7656645381253027E-2</v>
      </c>
      <c r="AT23" s="616">
        <f t="shared" si="4"/>
        <v>4.7567221231954226E-2</v>
      </c>
      <c r="AU23" s="616">
        <f t="shared" si="5"/>
        <v>4.7484957756009027E-2</v>
      </c>
      <c r="AV23" s="616">
        <f t="shared" si="5"/>
        <v>4.7409027973487117E-2</v>
      </c>
      <c r="AW23" s="616">
        <f t="shared" si="5"/>
        <v>4.7338727526831992E-2</v>
      </c>
      <c r="AX23" s="616">
        <f t="shared" si="5"/>
        <v>4.7273452765602464E-2</v>
      </c>
      <c r="AY23" s="616">
        <f t="shared" si="5"/>
        <v>4.7212683369085129E-2</v>
      </c>
      <c r="AZ23" s="616">
        <f t="shared" si="5"/>
        <v>4.7155968447109675E-2</v>
      </c>
      <c r="BA23" s="617">
        <f t="shared" si="5"/>
        <v>4.7102915333071316E-2</v>
      </c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43"/>
      <c r="BU23" s="243"/>
      <c r="BV23" s="243"/>
      <c r="BW23" s="243"/>
      <c r="BX23" s="243"/>
      <c r="BY23" s="243"/>
      <c r="BZ23" s="243"/>
      <c r="CA23" s="243"/>
      <c r="CB23" s="243"/>
      <c r="CC23" s="243"/>
      <c r="CD23" s="243"/>
      <c r="CE23" s="243"/>
      <c r="CF23" s="243"/>
      <c r="CG23" s="243"/>
      <c r="CH23" s="243"/>
      <c r="CI23" s="243"/>
      <c r="CJ23" s="243"/>
      <c r="CK23" s="243"/>
      <c r="CL23" s="243"/>
      <c r="CM23" s="243"/>
      <c r="CN23" s="243"/>
      <c r="CO23" s="243"/>
      <c r="CP23" s="243"/>
      <c r="CQ23" s="243"/>
      <c r="CR23" s="243"/>
      <c r="CS23" s="243"/>
      <c r="CT23" s="243"/>
      <c r="CU23" s="243"/>
      <c r="CV23" s="243"/>
      <c r="CW23" s="243"/>
      <c r="CX23" s="243"/>
      <c r="CY23" s="243"/>
      <c r="CZ23" s="243"/>
      <c r="DA23" s="243"/>
      <c r="DB23" s="243"/>
      <c r="DC23" s="243"/>
      <c r="DD23" s="243"/>
      <c r="DE23" s="243"/>
      <c r="DF23" s="243"/>
      <c r="DG23" s="243"/>
      <c r="DH23" s="243"/>
      <c r="DI23" s="243"/>
      <c r="DJ23" s="243"/>
      <c r="DK23" s="243"/>
      <c r="DL23" s="243"/>
      <c r="DM23" s="243"/>
      <c r="DN23" s="243"/>
      <c r="DO23" s="243"/>
      <c r="DP23" s="243"/>
      <c r="DQ23" s="243"/>
      <c r="DR23" s="243"/>
      <c r="DS23" s="243"/>
      <c r="DT23" s="243"/>
      <c r="DU23" s="243"/>
      <c r="DV23" s="243"/>
      <c r="DW23" s="243"/>
      <c r="DX23" s="243"/>
      <c r="DY23" s="243"/>
      <c r="DZ23" s="243"/>
      <c r="EA23" s="243"/>
      <c r="EB23" s="243"/>
      <c r="EC23" s="243"/>
      <c r="ED23" s="243"/>
      <c r="EE23" s="243"/>
      <c r="EF23" s="243"/>
      <c r="EG23" s="243"/>
      <c r="EH23" s="243"/>
      <c r="EI23" s="243"/>
      <c r="EJ23" s="243"/>
      <c r="EK23" s="243"/>
      <c r="EL23" s="243"/>
      <c r="EM23" s="243"/>
      <c r="EN23" s="243"/>
      <c r="EO23" s="243"/>
      <c r="EP23" s="243"/>
      <c r="EQ23" s="243"/>
      <c r="ER23" s="243"/>
      <c r="ES23" s="243"/>
      <c r="ET23" s="243"/>
      <c r="EU23" s="243"/>
      <c r="EV23" s="243"/>
      <c r="EW23" s="243"/>
      <c r="EX23" s="243"/>
      <c r="EY23" s="243"/>
      <c r="EZ23" s="243"/>
      <c r="FA23" s="243"/>
      <c r="FB23" s="243"/>
      <c r="FC23" s="243"/>
      <c r="FD23" s="243"/>
      <c r="FE23" s="243"/>
      <c r="FF23" s="243"/>
      <c r="FG23" s="243"/>
      <c r="FH23" s="243"/>
      <c r="FI23" s="243"/>
      <c r="FJ23" s="243"/>
      <c r="FK23" s="243"/>
      <c r="FL23" s="243"/>
      <c r="FM23" s="243"/>
      <c r="FN23" s="243"/>
      <c r="FO23" s="243"/>
      <c r="FP23" s="243"/>
      <c r="FQ23" s="243"/>
      <c r="FR23" s="243"/>
      <c r="FS23" s="243"/>
      <c r="FT23" s="243"/>
      <c r="FU23" s="243"/>
      <c r="FV23" s="243"/>
      <c r="FW23" s="243"/>
      <c r="FX23" s="243"/>
      <c r="FY23" s="243"/>
      <c r="FZ23" s="243"/>
      <c r="GA23" s="243"/>
      <c r="GB23" s="243"/>
      <c r="GC23" s="243"/>
      <c r="GD23" s="243"/>
      <c r="GE23" s="243"/>
      <c r="GF23" s="243"/>
      <c r="GG23" s="243"/>
      <c r="GH23" s="243"/>
      <c r="GI23" s="243"/>
      <c r="GJ23" s="243"/>
      <c r="GK23" s="243"/>
      <c r="GL23" s="243"/>
      <c r="GM23" s="243"/>
      <c r="GN23" s="243"/>
      <c r="GO23" s="243"/>
      <c r="GP23" s="243"/>
      <c r="GQ23" s="243"/>
      <c r="GR23" s="243"/>
      <c r="GS23" s="243"/>
      <c r="GT23" s="243"/>
      <c r="GU23" s="243"/>
      <c r="GV23" s="243"/>
      <c r="GW23" s="243"/>
      <c r="GX23" s="243"/>
      <c r="GY23" s="243"/>
      <c r="GZ23" s="243"/>
      <c r="HA23" s="243"/>
      <c r="HB23" s="243"/>
      <c r="HC23" s="243"/>
      <c r="HD23" s="243"/>
      <c r="HE23" s="243"/>
      <c r="HF23" s="243"/>
      <c r="HG23" s="243"/>
      <c r="HH23" s="243"/>
      <c r="HI23" s="243"/>
      <c r="HJ23" s="243"/>
      <c r="HK23" s="243"/>
      <c r="HL23" s="243"/>
      <c r="HM23" s="243"/>
      <c r="HN23" s="243"/>
      <c r="HO23" s="243"/>
      <c r="HP23" s="243"/>
      <c r="HQ23" s="243"/>
      <c r="HR23" s="243"/>
      <c r="HS23" s="243"/>
      <c r="HT23" s="243"/>
      <c r="HU23" s="243"/>
      <c r="HV23" s="243"/>
      <c r="HW23" s="243"/>
      <c r="HX23" s="243"/>
      <c r="HY23" s="243"/>
      <c r="HZ23" s="243"/>
      <c r="IA23" s="243"/>
      <c r="IB23" s="243"/>
      <c r="IC23" s="243"/>
      <c r="ID23" s="243"/>
      <c r="IE23" s="243"/>
      <c r="IF23" s="243"/>
      <c r="IG23" s="243"/>
      <c r="IH23" s="243"/>
      <c r="II23" s="243"/>
      <c r="IJ23" s="243"/>
      <c r="IK23" s="243"/>
      <c r="IL23" s="243"/>
      <c r="IM23" s="243"/>
      <c r="IN23" s="243"/>
      <c r="IO23" s="243"/>
      <c r="IP23" s="243"/>
      <c r="IQ23" s="243"/>
      <c r="IR23" s="243"/>
      <c r="IS23" s="243"/>
      <c r="IT23" s="243"/>
      <c r="IU23" s="243"/>
      <c r="IV23" s="243"/>
    </row>
    <row r="24" spans="1:256" outlineLevel="1">
      <c r="A24" s="608"/>
      <c r="B24" s="970">
        <v>20</v>
      </c>
      <c r="C24" s="971"/>
      <c r="D24" s="615"/>
      <c r="E24" s="616">
        <f t="shared" si="6"/>
        <v>0</v>
      </c>
      <c r="F24" s="616">
        <f t="shared" si="6"/>
        <v>0</v>
      </c>
      <c r="G24" s="616">
        <f t="shared" si="6"/>
        <v>0</v>
      </c>
      <c r="H24" s="616">
        <f t="shared" si="6"/>
        <v>0</v>
      </c>
      <c r="I24" s="616">
        <f t="shared" si="6"/>
        <v>0</v>
      </c>
      <c r="J24" s="616">
        <f t="shared" si="6"/>
        <v>0</v>
      </c>
      <c r="K24" s="616">
        <f t="shared" si="6"/>
        <v>0</v>
      </c>
      <c r="L24" s="616">
        <f t="shared" si="6"/>
        <v>0</v>
      </c>
      <c r="M24" s="616">
        <f t="shared" si="6"/>
        <v>0</v>
      </c>
      <c r="N24" s="616">
        <f t="shared" si="6"/>
        <v>0</v>
      </c>
      <c r="O24" s="616">
        <f t="shared" si="6"/>
        <v>0</v>
      </c>
      <c r="P24" s="616">
        <f t="shared" si="6"/>
        <v>0</v>
      </c>
      <c r="Q24" s="616">
        <f t="shared" si="6"/>
        <v>0</v>
      </c>
      <c r="R24" s="616">
        <f t="shared" si="6"/>
        <v>0</v>
      </c>
      <c r="S24" s="616">
        <f t="shared" si="6"/>
        <v>0</v>
      </c>
      <c r="T24" s="616">
        <f t="shared" si="6"/>
        <v>0</v>
      </c>
      <c r="U24" s="616">
        <f t="shared" si="3"/>
        <v>0</v>
      </c>
      <c r="V24" s="616">
        <f t="shared" si="3"/>
        <v>0</v>
      </c>
      <c r="W24" s="616">
        <f t="shared" si="3"/>
        <v>0</v>
      </c>
      <c r="X24" s="616">
        <f t="shared" si="3"/>
        <v>4.6454997483234894E-2</v>
      </c>
      <c r="Y24" s="616">
        <f t="shared" si="3"/>
        <v>4.6959120713090385E-2</v>
      </c>
      <c r="Z24" s="616">
        <f t="shared" si="3"/>
        <v>4.7445379969663692E-2</v>
      </c>
      <c r="AA24" s="616">
        <f t="shared" si="3"/>
        <v>4.7907165492052206E-2</v>
      </c>
      <c r="AB24" s="616">
        <f t="shared" si="3"/>
        <v>4.8337875265535901E-2</v>
      </c>
      <c r="AC24" s="616">
        <f t="shared" si="3"/>
        <v>4.8730266946105383E-2</v>
      </c>
      <c r="AD24" s="616">
        <f t="shared" si="3"/>
        <v>4.9075082546744975E-2</v>
      </c>
      <c r="AE24" s="616">
        <f t="shared" si="4"/>
        <v>4.9363513817431759E-2</v>
      </c>
      <c r="AF24" s="616">
        <f t="shared" si="4"/>
        <v>4.9587358129766779E-2</v>
      </c>
      <c r="AG24" s="616">
        <f t="shared" si="4"/>
        <v>4.9738720803557124E-2</v>
      </c>
      <c r="AH24" s="616">
        <f t="shared" si="4"/>
        <v>4.9353820514198343E-2</v>
      </c>
      <c r="AI24" s="616">
        <f t="shared" si="4"/>
        <v>4.9033178081887341E-2</v>
      </c>
      <c r="AJ24" s="616">
        <f t="shared" si="4"/>
        <v>4.8761941781439111E-2</v>
      </c>
      <c r="AK24" s="616">
        <f t="shared" si="4"/>
        <v>4.8529509342683408E-2</v>
      </c>
      <c r="AL24" s="616">
        <f t="shared" si="4"/>
        <v>4.8328109564438559E-2</v>
      </c>
      <c r="AM24" s="616">
        <f t="shared" si="4"/>
        <v>4.815191649213113E-2</v>
      </c>
      <c r="AN24" s="616">
        <f t="shared" si="4"/>
        <v>4.7996476608726635E-2</v>
      </c>
      <c r="AO24" s="616">
        <f t="shared" si="4"/>
        <v>4.7858327175527737E-2</v>
      </c>
      <c r="AP24" s="616">
        <f t="shared" si="4"/>
        <v>4.773473522463445E-2</v>
      </c>
      <c r="AQ24" s="616">
        <f t="shared" si="4"/>
        <v>4.7623514932491728E-2</v>
      </c>
      <c r="AR24" s="616">
        <f t="shared" si="4"/>
        <v>4.7522897222455729E-2</v>
      </c>
      <c r="AS24" s="616">
        <f t="shared" si="4"/>
        <v>4.7431434962851737E-2</v>
      </c>
      <c r="AT24" s="616">
        <f t="shared" si="4"/>
        <v>4.73479329176274E-2</v>
      </c>
      <c r="AU24" s="616">
        <f t="shared" si="5"/>
        <v>4.7271395224040447E-2</v>
      </c>
      <c r="AV24" s="616">
        <f t="shared" si="5"/>
        <v>4.7200985485857716E-2</v>
      </c>
      <c r="AW24" s="616">
        <f t="shared" si="5"/>
        <v>4.7135996082950715E-2</v>
      </c>
      <c r="AX24" s="616">
        <f t="shared" si="5"/>
        <v>4.707582430606938E-2</v>
      </c>
      <c r="AY24" s="616">
        <f t="shared" si="5"/>
        <v>4.7019953609274578E-2</v>
      </c>
      <c r="AZ24" s="616">
        <f t="shared" si="5"/>
        <v>4.6967938743869064E-2</v>
      </c>
      <c r="BA24" s="617">
        <f t="shared" si="5"/>
        <v>4.6919393867542514E-2</v>
      </c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43"/>
      <c r="CB24" s="243"/>
      <c r="CC24" s="243"/>
      <c r="CD24" s="243"/>
      <c r="CE24" s="243"/>
      <c r="CF24" s="243"/>
      <c r="CG24" s="243"/>
      <c r="CH24" s="243"/>
      <c r="CI24" s="243"/>
      <c r="CJ24" s="243"/>
      <c r="CK24" s="243"/>
      <c r="CL24" s="243"/>
      <c r="CM24" s="243"/>
      <c r="CN24" s="243"/>
      <c r="CO24" s="243"/>
      <c r="CP24" s="243"/>
      <c r="CQ24" s="243"/>
      <c r="CR24" s="243"/>
      <c r="CS24" s="243"/>
      <c r="CT24" s="243"/>
      <c r="CU24" s="243"/>
      <c r="CV24" s="243"/>
      <c r="CW24" s="243"/>
      <c r="CX24" s="243"/>
      <c r="CY24" s="243"/>
      <c r="CZ24" s="243"/>
      <c r="DA24" s="243"/>
      <c r="DB24" s="243"/>
      <c r="DC24" s="243"/>
      <c r="DD24" s="243"/>
      <c r="DE24" s="243"/>
      <c r="DF24" s="243"/>
      <c r="DG24" s="243"/>
      <c r="DH24" s="243"/>
      <c r="DI24" s="243"/>
      <c r="DJ24" s="243"/>
      <c r="DK24" s="243"/>
      <c r="DL24" s="243"/>
      <c r="DM24" s="243"/>
      <c r="DN24" s="243"/>
      <c r="DO24" s="243"/>
      <c r="DP24" s="243"/>
      <c r="DQ24" s="243"/>
      <c r="DR24" s="243"/>
      <c r="DS24" s="243"/>
      <c r="DT24" s="243"/>
      <c r="DU24" s="243"/>
      <c r="DV24" s="243"/>
      <c r="DW24" s="243"/>
      <c r="DX24" s="243"/>
      <c r="DY24" s="243"/>
      <c r="DZ24" s="243"/>
      <c r="EA24" s="243"/>
      <c r="EB24" s="243"/>
      <c r="EC24" s="243"/>
      <c r="ED24" s="243"/>
      <c r="EE24" s="243"/>
      <c r="EF24" s="243"/>
      <c r="EG24" s="243"/>
      <c r="EH24" s="243"/>
      <c r="EI24" s="243"/>
      <c r="EJ24" s="243"/>
      <c r="EK24" s="243"/>
      <c r="EL24" s="243"/>
      <c r="EM24" s="243"/>
      <c r="EN24" s="243"/>
      <c r="EO24" s="243"/>
      <c r="EP24" s="243"/>
      <c r="EQ24" s="243"/>
      <c r="ER24" s="243"/>
      <c r="ES24" s="243"/>
      <c r="ET24" s="243"/>
      <c r="EU24" s="243"/>
      <c r="EV24" s="243"/>
      <c r="EW24" s="243"/>
      <c r="EX24" s="243"/>
      <c r="EY24" s="243"/>
      <c r="EZ24" s="243"/>
      <c r="FA24" s="243"/>
      <c r="FB24" s="243"/>
      <c r="FC24" s="243"/>
      <c r="FD24" s="243"/>
      <c r="FE24" s="243"/>
      <c r="FF24" s="243"/>
      <c r="FG24" s="243"/>
      <c r="FH24" s="243"/>
      <c r="FI24" s="243"/>
      <c r="FJ24" s="243"/>
      <c r="FK24" s="243"/>
      <c r="FL24" s="243"/>
      <c r="FM24" s="243"/>
      <c r="FN24" s="243"/>
      <c r="FO24" s="243"/>
      <c r="FP24" s="243"/>
      <c r="FQ24" s="243"/>
      <c r="FR24" s="243"/>
      <c r="FS24" s="243"/>
      <c r="FT24" s="243"/>
      <c r="FU24" s="243"/>
      <c r="FV24" s="243"/>
      <c r="FW24" s="243"/>
      <c r="FX24" s="243"/>
      <c r="FY24" s="243"/>
      <c r="FZ24" s="243"/>
      <c r="GA24" s="243"/>
      <c r="GB24" s="243"/>
      <c r="GC24" s="243"/>
      <c r="GD24" s="243"/>
      <c r="GE24" s="243"/>
      <c r="GF24" s="243"/>
      <c r="GG24" s="243"/>
      <c r="GH24" s="243"/>
      <c r="GI24" s="243"/>
      <c r="GJ24" s="243"/>
      <c r="GK24" s="243"/>
      <c r="GL24" s="243"/>
      <c r="GM24" s="243"/>
      <c r="GN24" s="243"/>
      <c r="GO24" s="243"/>
      <c r="GP24" s="243"/>
      <c r="GQ24" s="243"/>
      <c r="GR24" s="243"/>
      <c r="GS24" s="243"/>
      <c r="GT24" s="243"/>
      <c r="GU24" s="243"/>
      <c r="GV24" s="243"/>
      <c r="GW24" s="243"/>
      <c r="GX24" s="243"/>
      <c r="GY24" s="243"/>
      <c r="GZ24" s="243"/>
      <c r="HA24" s="243"/>
      <c r="HB24" s="243"/>
      <c r="HC24" s="243"/>
      <c r="HD24" s="243"/>
      <c r="HE24" s="243"/>
      <c r="HF24" s="243"/>
      <c r="HG24" s="243"/>
      <c r="HH24" s="243"/>
      <c r="HI24" s="243"/>
      <c r="HJ24" s="243"/>
      <c r="HK24" s="243"/>
      <c r="HL24" s="243"/>
      <c r="HM24" s="243"/>
      <c r="HN24" s="243"/>
      <c r="HO24" s="243"/>
      <c r="HP24" s="243"/>
      <c r="HQ24" s="243"/>
      <c r="HR24" s="243"/>
      <c r="HS24" s="243"/>
      <c r="HT24" s="243"/>
      <c r="HU24" s="243"/>
      <c r="HV24" s="243"/>
      <c r="HW24" s="243"/>
      <c r="HX24" s="243"/>
      <c r="HY24" s="243"/>
      <c r="HZ24" s="243"/>
      <c r="IA24" s="243"/>
      <c r="IB24" s="243"/>
      <c r="IC24" s="243"/>
      <c r="ID24" s="243"/>
      <c r="IE24" s="243"/>
      <c r="IF24" s="243"/>
      <c r="IG24" s="243"/>
      <c r="IH24" s="243"/>
      <c r="II24" s="243"/>
      <c r="IJ24" s="243"/>
      <c r="IK24" s="243"/>
      <c r="IL24" s="243"/>
      <c r="IM24" s="243"/>
      <c r="IN24" s="243"/>
      <c r="IO24" s="243"/>
      <c r="IP24" s="243"/>
      <c r="IQ24" s="243"/>
      <c r="IR24" s="243"/>
      <c r="IS24" s="243"/>
      <c r="IT24" s="243"/>
      <c r="IU24" s="243"/>
      <c r="IV24" s="243"/>
    </row>
    <row r="25" spans="1:256" outlineLevel="1">
      <c r="A25" s="608"/>
      <c r="B25" s="970">
        <v>21</v>
      </c>
      <c r="C25" s="971"/>
      <c r="D25" s="615"/>
      <c r="E25" s="616">
        <f t="shared" si="6"/>
        <v>0</v>
      </c>
      <c r="F25" s="616">
        <f t="shared" si="6"/>
        <v>0</v>
      </c>
      <c r="G25" s="616">
        <f t="shared" si="6"/>
        <v>0</v>
      </c>
      <c r="H25" s="616">
        <f t="shared" si="6"/>
        <v>0</v>
      </c>
      <c r="I25" s="616">
        <f t="shared" si="6"/>
        <v>0</v>
      </c>
      <c r="J25" s="616">
        <f t="shared" si="6"/>
        <v>0</v>
      </c>
      <c r="K25" s="616">
        <f t="shared" si="6"/>
        <v>0</v>
      </c>
      <c r="L25" s="616">
        <f t="shared" si="6"/>
        <v>0</v>
      </c>
      <c r="M25" s="616">
        <f t="shared" si="6"/>
        <v>0</v>
      </c>
      <c r="N25" s="616">
        <f t="shared" si="6"/>
        <v>0</v>
      </c>
      <c r="O25" s="616">
        <f t="shared" si="6"/>
        <v>0</v>
      </c>
      <c r="P25" s="616">
        <f t="shared" si="6"/>
        <v>0</v>
      </c>
      <c r="Q25" s="616">
        <f t="shared" si="6"/>
        <v>0</v>
      </c>
      <c r="R25" s="616">
        <f t="shared" si="6"/>
        <v>0</v>
      </c>
      <c r="S25" s="616">
        <f t="shared" si="6"/>
        <v>0</v>
      </c>
      <c r="T25" s="616">
        <f t="shared" si="6"/>
        <v>0</v>
      </c>
      <c r="U25" s="616">
        <f t="shared" si="3"/>
        <v>0</v>
      </c>
      <c r="V25" s="616">
        <f t="shared" si="3"/>
        <v>0</v>
      </c>
      <c r="W25" s="616">
        <f t="shared" si="3"/>
        <v>0</v>
      </c>
      <c r="X25" s="616">
        <f t="shared" si="3"/>
        <v>0</v>
      </c>
      <c r="Y25" s="616">
        <f t="shared" si="3"/>
        <v>4.7463486801197163E-2</v>
      </c>
      <c r="Z25" s="616">
        <f t="shared" si="3"/>
        <v>4.7940922650401951E-2</v>
      </c>
      <c r="AA25" s="616">
        <f t="shared" si="3"/>
        <v>4.8391669174060459E-2</v>
      </c>
      <c r="AB25" s="616">
        <f t="shared" si="3"/>
        <v>4.880912382417657E-2</v>
      </c>
      <c r="AC25" s="616">
        <f t="shared" si="3"/>
        <v>4.91859141392057E-2</v>
      </c>
      <c r="AD25" s="616">
        <f t="shared" si="3"/>
        <v>4.9512400734752715E-2</v>
      </c>
      <c r="AE25" s="616">
        <f t="shared" si="4"/>
        <v>4.9779675540039703E-2</v>
      </c>
      <c r="AF25" s="616">
        <f t="shared" si="4"/>
        <v>4.9979561893966684E-2</v>
      </c>
      <c r="AG25" s="616">
        <f t="shared" si="4"/>
        <v>5.0104214418957183E-2</v>
      </c>
      <c r="AH25" s="616">
        <f t="shared" si="4"/>
        <v>4.9644144108169863E-2</v>
      </c>
      <c r="AI25" s="616">
        <f t="shared" si="4"/>
        <v>4.9267872873467677E-2</v>
      </c>
      <c r="AJ25" s="616">
        <f t="shared" si="4"/>
        <v>4.8954416549541691E-2</v>
      </c>
      <c r="AK25" s="616">
        <f t="shared" si="4"/>
        <v>4.8689257416565601E-2</v>
      </c>
      <c r="AL25" s="616">
        <f t="shared" si="4"/>
        <v>4.8462031509224568E-2</v>
      </c>
      <c r="AM25" s="616">
        <f t="shared" si="4"/>
        <v>4.8265142215092371E-2</v>
      </c>
      <c r="AN25" s="616">
        <f t="shared" si="4"/>
        <v>4.809289441285336E-2</v>
      </c>
      <c r="AO25" s="616">
        <f t="shared" si="4"/>
        <v>4.7940934562513027E-2</v>
      </c>
      <c r="AP25" s="616">
        <f t="shared" si="4"/>
        <v>4.7805877636258653E-2</v>
      </c>
      <c r="AQ25" s="616">
        <f t="shared" si="4"/>
        <v>4.7685051982670368E-2</v>
      </c>
      <c r="AR25" s="616">
        <f t="shared" si="4"/>
        <v>4.7576320807005246E-2</v>
      </c>
      <c r="AS25" s="616">
        <f t="shared" si="4"/>
        <v>4.7477954704931324E-2</v>
      </c>
      <c r="AT25" s="616">
        <f t="shared" ref="AS25:BA40" si="7">IF(AT$3&gt;$B25,(((1+AT$4)^AT$3)/((1+HLOOKUP($B25,$D$3:$AG$4,2))^$B25))^(1/(AT$3-$B25))-1,0)</f>
        <v>4.7388538990900342E-2</v>
      </c>
      <c r="AU25" s="616">
        <f t="shared" si="7"/>
        <v>4.7306905222425089E-2</v>
      </c>
      <c r="AV25" s="616">
        <f t="shared" si="7"/>
        <v>4.7232079857333575E-2</v>
      </c>
      <c r="AW25" s="616">
        <f t="shared" si="7"/>
        <v>4.716324524298865E-2</v>
      </c>
      <c r="AX25" s="616">
        <f t="shared" si="7"/>
        <v>4.7099709614815355E-2</v>
      </c>
      <c r="AY25" s="616">
        <f t="shared" si="7"/>
        <v>4.7040883766685138E-2</v>
      </c>
      <c r="AZ25" s="616">
        <f t="shared" si="7"/>
        <v>4.6986262724020289E-2</v>
      </c>
      <c r="BA25" s="617">
        <f t="shared" si="7"/>
        <v>4.6935411211246114E-2</v>
      </c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43"/>
      <c r="CB25" s="243"/>
      <c r="CC25" s="243"/>
      <c r="CD25" s="243"/>
      <c r="CE25" s="243"/>
      <c r="CF25" s="243"/>
      <c r="CG25" s="243"/>
      <c r="CH25" s="243"/>
      <c r="CI25" s="243"/>
      <c r="CJ25" s="243"/>
      <c r="CK25" s="243"/>
      <c r="CL25" s="243"/>
      <c r="CM25" s="243"/>
      <c r="CN25" s="243"/>
      <c r="CO25" s="243"/>
      <c r="CP25" s="243"/>
      <c r="CQ25" s="243"/>
      <c r="CR25" s="243"/>
      <c r="CS25" s="243"/>
      <c r="CT25" s="243"/>
      <c r="CU25" s="243"/>
      <c r="CV25" s="243"/>
      <c r="CW25" s="243"/>
      <c r="CX25" s="243"/>
      <c r="CY25" s="243"/>
      <c r="CZ25" s="243"/>
      <c r="DA25" s="243"/>
      <c r="DB25" s="243"/>
      <c r="DC25" s="243"/>
      <c r="DD25" s="243"/>
      <c r="DE25" s="243"/>
      <c r="DF25" s="243"/>
      <c r="DG25" s="243"/>
      <c r="DH25" s="243"/>
      <c r="DI25" s="243"/>
      <c r="DJ25" s="243"/>
      <c r="DK25" s="243"/>
      <c r="DL25" s="243"/>
      <c r="DM25" s="243"/>
      <c r="DN25" s="243"/>
      <c r="DO25" s="243"/>
      <c r="DP25" s="243"/>
      <c r="DQ25" s="243"/>
      <c r="DR25" s="243"/>
      <c r="DS25" s="243"/>
      <c r="DT25" s="243"/>
      <c r="DU25" s="243"/>
      <c r="DV25" s="243"/>
      <c r="DW25" s="243"/>
      <c r="DX25" s="243"/>
      <c r="DY25" s="243"/>
      <c r="DZ25" s="243"/>
      <c r="EA25" s="243"/>
      <c r="EB25" s="243"/>
      <c r="EC25" s="243"/>
      <c r="ED25" s="243"/>
      <c r="EE25" s="243"/>
      <c r="EF25" s="243"/>
      <c r="EG25" s="243"/>
      <c r="EH25" s="243"/>
      <c r="EI25" s="243"/>
      <c r="EJ25" s="243"/>
      <c r="EK25" s="243"/>
      <c r="EL25" s="243"/>
      <c r="EM25" s="243"/>
      <c r="EN25" s="243"/>
      <c r="EO25" s="243"/>
      <c r="EP25" s="243"/>
      <c r="EQ25" s="243"/>
      <c r="ER25" s="243"/>
      <c r="ES25" s="243"/>
      <c r="ET25" s="243"/>
      <c r="EU25" s="243"/>
      <c r="EV25" s="243"/>
      <c r="EW25" s="243"/>
      <c r="EX25" s="243"/>
      <c r="EY25" s="243"/>
      <c r="EZ25" s="243"/>
      <c r="FA25" s="243"/>
      <c r="FB25" s="243"/>
      <c r="FC25" s="243"/>
      <c r="FD25" s="243"/>
      <c r="FE25" s="243"/>
      <c r="FF25" s="243"/>
      <c r="FG25" s="243"/>
      <c r="FH25" s="243"/>
      <c r="FI25" s="243"/>
      <c r="FJ25" s="243"/>
      <c r="FK25" s="243"/>
      <c r="FL25" s="243"/>
      <c r="FM25" s="243"/>
      <c r="FN25" s="243"/>
      <c r="FO25" s="243"/>
      <c r="FP25" s="243"/>
      <c r="FQ25" s="243"/>
      <c r="FR25" s="243"/>
      <c r="FS25" s="243"/>
      <c r="FT25" s="243"/>
      <c r="FU25" s="243"/>
      <c r="FV25" s="243"/>
      <c r="FW25" s="243"/>
      <c r="FX25" s="243"/>
      <c r="FY25" s="243"/>
      <c r="FZ25" s="243"/>
      <c r="GA25" s="243"/>
      <c r="GB25" s="243"/>
      <c r="GC25" s="243"/>
      <c r="GD25" s="243"/>
      <c r="GE25" s="243"/>
      <c r="GF25" s="243"/>
      <c r="GG25" s="243"/>
      <c r="GH25" s="243"/>
      <c r="GI25" s="243"/>
      <c r="GJ25" s="243"/>
      <c r="GK25" s="243"/>
      <c r="GL25" s="243"/>
      <c r="GM25" s="243"/>
      <c r="GN25" s="243"/>
      <c r="GO25" s="243"/>
      <c r="GP25" s="243"/>
      <c r="GQ25" s="243"/>
      <c r="GR25" s="243"/>
      <c r="GS25" s="243"/>
      <c r="GT25" s="243"/>
      <c r="GU25" s="243"/>
      <c r="GV25" s="243"/>
      <c r="GW25" s="243"/>
      <c r="GX25" s="243"/>
      <c r="GY25" s="243"/>
      <c r="GZ25" s="243"/>
      <c r="HA25" s="243"/>
      <c r="HB25" s="243"/>
      <c r="HC25" s="243"/>
      <c r="HD25" s="243"/>
      <c r="HE25" s="243"/>
      <c r="HF25" s="243"/>
      <c r="HG25" s="243"/>
      <c r="HH25" s="243"/>
      <c r="HI25" s="243"/>
      <c r="HJ25" s="243"/>
      <c r="HK25" s="243"/>
      <c r="HL25" s="243"/>
      <c r="HM25" s="243"/>
      <c r="HN25" s="243"/>
      <c r="HO25" s="243"/>
      <c r="HP25" s="243"/>
      <c r="HQ25" s="243"/>
      <c r="HR25" s="243"/>
      <c r="HS25" s="243"/>
      <c r="HT25" s="243"/>
      <c r="HU25" s="243"/>
      <c r="HV25" s="243"/>
      <c r="HW25" s="243"/>
      <c r="HX25" s="243"/>
      <c r="HY25" s="243"/>
      <c r="HZ25" s="243"/>
      <c r="IA25" s="243"/>
      <c r="IB25" s="243"/>
      <c r="IC25" s="243"/>
      <c r="ID25" s="243"/>
      <c r="IE25" s="243"/>
      <c r="IF25" s="243"/>
      <c r="IG25" s="243"/>
      <c r="IH25" s="243"/>
      <c r="II25" s="243"/>
      <c r="IJ25" s="243"/>
      <c r="IK25" s="243"/>
      <c r="IL25" s="243"/>
      <c r="IM25" s="243"/>
      <c r="IN25" s="243"/>
      <c r="IO25" s="243"/>
      <c r="IP25" s="243"/>
      <c r="IQ25" s="243"/>
      <c r="IR25" s="243"/>
      <c r="IS25" s="243"/>
      <c r="IT25" s="243"/>
      <c r="IU25" s="243"/>
      <c r="IV25" s="243"/>
    </row>
    <row r="26" spans="1:256" outlineLevel="1">
      <c r="A26" s="608"/>
      <c r="B26" s="970">
        <v>22</v>
      </c>
      <c r="C26" s="971"/>
      <c r="D26" s="615"/>
      <c r="E26" s="616">
        <f t="shared" si="6"/>
        <v>0</v>
      </c>
      <c r="F26" s="616">
        <f t="shared" si="6"/>
        <v>0</v>
      </c>
      <c r="G26" s="616">
        <f t="shared" si="6"/>
        <v>0</v>
      </c>
      <c r="H26" s="616">
        <f t="shared" si="6"/>
        <v>0</v>
      </c>
      <c r="I26" s="616">
        <f t="shared" si="6"/>
        <v>0</v>
      </c>
      <c r="J26" s="616">
        <f t="shared" si="6"/>
        <v>0</v>
      </c>
      <c r="K26" s="616">
        <f t="shared" si="6"/>
        <v>0</v>
      </c>
      <c r="L26" s="616">
        <f t="shared" si="6"/>
        <v>0</v>
      </c>
      <c r="M26" s="616">
        <f t="shared" si="6"/>
        <v>0</v>
      </c>
      <c r="N26" s="616">
        <f t="shared" si="6"/>
        <v>0</v>
      </c>
      <c r="O26" s="616">
        <f t="shared" si="6"/>
        <v>0</v>
      </c>
      <c r="P26" s="616">
        <f t="shared" si="6"/>
        <v>0</v>
      </c>
      <c r="Q26" s="616">
        <f t="shared" si="6"/>
        <v>0</v>
      </c>
      <c r="R26" s="616">
        <f t="shared" si="6"/>
        <v>0</v>
      </c>
      <c r="S26" s="616">
        <f t="shared" si="6"/>
        <v>0</v>
      </c>
      <c r="T26" s="616">
        <f t="shared" si="6"/>
        <v>0</v>
      </c>
      <c r="U26" s="616">
        <f t="shared" ref="U26:AJ41" si="8">IF(U$3&gt;$B26,(((1+U$4)^U$3)/((1+HLOOKUP($B26,$D$3:$AG$4,2))^$B26))^(1/(U$3-$B26))-1,0)</f>
        <v>0</v>
      </c>
      <c r="V26" s="616">
        <f t="shared" si="8"/>
        <v>0</v>
      </c>
      <c r="W26" s="616">
        <f t="shared" si="8"/>
        <v>0</v>
      </c>
      <c r="X26" s="616">
        <f t="shared" si="8"/>
        <v>0</v>
      </c>
      <c r="Y26" s="616">
        <f t="shared" si="8"/>
        <v>0</v>
      </c>
      <c r="Z26" s="616">
        <f t="shared" si="8"/>
        <v>4.8418576115774492E-2</v>
      </c>
      <c r="AA26" s="616">
        <f t="shared" si="8"/>
        <v>4.8856068746655934E-2</v>
      </c>
      <c r="AB26" s="616">
        <f t="shared" si="8"/>
        <v>4.925805354208701E-2</v>
      </c>
      <c r="AC26" s="616">
        <f t="shared" si="8"/>
        <v>4.9616963342527631E-2</v>
      </c>
      <c r="AD26" s="616">
        <f t="shared" si="8"/>
        <v>4.9922664209583578E-2</v>
      </c>
      <c r="AE26" s="616">
        <f t="shared" si="8"/>
        <v>5.0166204628138811E-2</v>
      </c>
      <c r="AF26" s="616">
        <f t="shared" si="8"/>
        <v>5.0339494224115544E-2</v>
      </c>
      <c r="AG26" s="616">
        <f t="shared" si="8"/>
        <v>5.0434773129775845E-2</v>
      </c>
      <c r="AH26" s="616">
        <f t="shared" si="8"/>
        <v>4.9886719425879411E-2</v>
      </c>
      <c r="AI26" s="616">
        <f t="shared" si="8"/>
        <v>4.9448482347782319E-2</v>
      </c>
      <c r="AJ26" s="616">
        <f t="shared" si="8"/>
        <v>4.9090060802645885E-2</v>
      </c>
      <c r="AK26" s="616">
        <f t="shared" ref="AK26:AX40" si="9">IF(AK$3&gt;$B26,(((1+AK$4)^AK$3)/((1+HLOOKUP($B26,$D$3:$AG$4,2))^$B26))^(1/(AK$3-$B26))-1,0)</f>
        <v>4.8791469693307166E-2</v>
      </c>
      <c r="AL26" s="616">
        <f t="shared" si="9"/>
        <v>4.8538882057298727E-2</v>
      </c>
      <c r="AM26" s="616">
        <f t="shared" si="9"/>
        <v>4.832242678748E-2</v>
      </c>
      <c r="AN26" s="616">
        <f t="shared" si="9"/>
        <v>4.8134868365005357E-2</v>
      </c>
      <c r="AO26" s="616">
        <f t="shared" si="9"/>
        <v>4.7970782272463541E-2</v>
      </c>
      <c r="AP26" s="616">
        <f t="shared" si="9"/>
        <v>4.7826021758637038E-2</v>
      </c>
      <c r="AQ26" s="616">
        <f t="shared" si="9"/>
        <v>4.769736253350465E-2</v>
      </c>
      <c r="AR26" s="616">
        <f t="shared" si="9"/>
        <v>4.7582259775571289E-2</v>
      </c>
      <c r="AS26" s="616">
        <f t="shared" si="7"/>
        <v>4.747867810536377E-2</v>
      </c>
      <c r="AT26" s="616">
        <f t="shared" si="7"/>
        <v>4.7384970181318042E-2</v>
      </c>
      <c r="AU26" s="616">
        <f t="shared" si="7"/>
        <v>4.7299788434115753E-2</v>
      </c>
      <c r="AV26" s="616">
        <f t="shared" si="7"/>
        <v>4.7222019845626351E-2</v>
      </c>
      <c r="AW26" s="616">
        <f t="shared" si="7"/>
        <v>4.7150737045861701E-2</v>
      </c>
      <c r="AX26" s="616">
        <f t="shared" si="7"/>
        <v>4.7085161155470567E-2</v>
      </c>
      <c r="AY26" s="616">
        <f t="shared" si="7"/>
        <v>4.702463320923056E-2</v>
      </c>
      <c r="AZ26" s="616">
        <f t="shared" si="7"/>
        <v>4.6968591934288817E-2</v>
      </c>
      <c r="BA26" s="617">
        <f t="shared" si="7"/>
        <v>4.6916556293400635E-2</v>
      </c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43"/>
      <c r="BU26" s="243"/>
      <c r="BV26" s="243"/>
      <c r="BW26" s="243"/>
      <c r="BX26" s="243"/>
      <c r="BY26" s="243"/>
      <c r="BZ26" s="243"/>
      <c r="CA26" s="243"/>
      <c r="CB26" s="243"/>
      <c r="CC26" s="243"/>
      <c r="CD26" s="243"/>
      <c r="CE26" s="243"/>
      <c r="CF26" s="243"/>
      <c r="CG26" s="243"/>
      <c r="CH26" s="243"/>
      <c r="CI26" s="243"/>
      <c r="CJ26" s="243"/>
      <c r="CK26" s="243"/>
      <c r="CL26" s="243"/>
      <c r="CM26" s="243"/>
      <c r="CN26" s="243"/>
      <c r="CO26" s="243"/>
      <c r="CP26" s="243"/>
      <c r="CQ26" s="243"/>
      <c r="CR26" s="243"/>
      <c r="CS26" s="243"/>
      <c r="CT26" s="243"/>
      <c r="CU26" s="243"/>
      <c r="CV26" s="243"/>
      <c r="CW26" s="243"/>
      <c r="CX26" s="243"/>
      <c r="CY26" s="243"/>
      <c r="CZ26" s="243"/>
      <c r="DA26" s="243"/>
      <c r="DB26" s="243"/>
      <c r="DC26" s="243"/>
      <c r="DD26" s="243"/>
      <c r="DE26" s="243"/>
      <c r="DF26" s="243"/>
      <c r="DG26" s="243"/>
      <c r="DH26" s="243"/>
      <c r="DI26" s="243"/>
      <c r="DJ26" s="243"/>
      <c r="DK26" s="243"/>
      <c r="DL26" s="243"/>
      <c r="DM26" s="243"/>
      <c r="DN26" s="243"/>
      <c r="DO26" s="243"/>
      <c r="DP26" s="243"/>
      <c r="DQ26" s="243"/>
      <c r="DR26" s="243"/>
      <c r="DS26" s="243"/>
      <c r="DT26" s="243"/>
      <c r="DU26" s="243"/>
      <c r="DV26" s="243"/>
      <c r="DW26" s="243"/>
      <c r="DX26" s="243"/>
      <c r="DY26" s="243"/>
      <c r="DZ26" s="243"/>
      <c r="EA26" s="243"/>
      <c r="EB26" s="243"/>
      <c r="EC26" s="243"/>
      <c r="ED26" s="243"/>
      <c r="EE26" s="243"/>
      <c r="EF26" s="243"/>
      <c r="EG26" s="243"/>
      <c r="EH26" s="243"/>
      <c r="EI26" s="243"/>
      <c r="EJ26" s="243"/>
      <c r="EK26" s="243"/>
      <c r="EL26" s="243"/>
      <c r="EM26" s="243"/>
      <c r="EN26" s="243"/>
      <c r="EO26" s="243"/>
      <c r="EP26" s="243"/>
      <c r="EQ26" s="243"/>
      <c r="ER26" s="243"/>
      <c r="ES26" s="243"/>
      <c r="ET26" s="243"/>
      <c r="EU26" s="243"/>
      <c r="EV26" s="243"/>
      <c r="EW26" s="243"/>
      <c r="EX26" s="243"/>
      <c r="EY26" s="243"/>
      <c r="EZ26" s="243"/>
      <c r="FA26" s="243"/>
      <c r="FB26" s="243"/>
      <c r="FC26" s="243"/>
      <c r="FD26" s="243"/>
      <c r="FE26" s="243"/>
      <c r="FF26" s="243"/>
      <c r="FG26" s="243"/>
      <c r="FH26" s="243"/>
      <c r="FI26" s="243"/>
      <c r="FJ26" s="243"/>
      <c r="FK26" s="243"/>
      <c r="FL26" s="243"/>
      <c r="FM26" s="243"/>
      <c r="FN26" s="243"/>
      <c r="FO26" s="243"/>
      <c r="FP26" s="243"/>
      <c r="FQ26" s="243"/>
      <c r="FR26" s="243"/>
      <c r="FS26" s="243"/>
      <c r="FT26" s="243"/>
      <c r="FU26" s="243"/>
      <c r="FV26" s="243"/>
      <c r="FW26" s="243"/>
      <c r="FX26" s="243"/>
      <c r="FY26" s="243"/>
      <c r="FZ26" s="243"/>
      <c r="GA26" s="243"/>
      <c r="GB26" s="243"/>
      <c r="GC26" s="243"/>
      <c r="GD26" s="243"/>
      <c r="GE26" s="243"/>
      <c r="GF26" s="243"/>
      <c r="GG26" s="243"/>
      <c r="GH26" s="243"/>
      <c r="GI26" s="243"/>
      <c r="GJ26" s="243"/>
      <c r="GK26" s="243"/>
      <c r="GL26" s="243"/>
      <c r="GM26" s="243"/>
      <c r="GN26" s="243"/>
      <c r="GO26" s="243"/>
      <c r="GP26" s="243"/>
      <c r="GQ26" s="243"/>
      <c r="GR26" s="243"/>
      <c r="GS26" s="243"/>
      <c r="GT26" s="243"/>
      <c r="GU26" s="243"/>
      <c r="GV26" s="243"/>
      <c r="GW26" s="243"/>
      <c r="GX26" s="243"/>
      <c r="GY26" s="243"/>
      <c r="GZ26" s="243"/>
      <c r="HA26" s="243"/>
      <c r="HB26" s="243"/>
      <c r="HC26" s="243"/>
      <c r="HD26" s="243"/>
      <c r="HE26" s="243"/>
      <c r="HF26" s="243"/>
      <c r="HG26" s="243"/>
      <c r="HH26" s="243"/>
      <c r="HI26" s="243"/>
      <c r="HJ26" s="243"/>
      <c r="HK26" s="243"/>
      <c r="HL26" s="243"/>
      <c r="HM26" s="243"/>
      <c r="HN26" s="243"/>
      <c r="HO26" s="243"/>
      <c r="HP26" s="243"/>
      <c r="HQ26" s="243"/>
      <c r="HR26" s="243"/>
      <c r="HS26" s="243"/>
      <c r="HT26" s="243"/>
      <c r="HU26" s="243"/>
      <c r="HV26" s="243"/>
      <c r="HW26" s="243"/>
      <c r="HX26" s="243"/>
      <c r="HY26" s="243"/>
      <c r="HZ26" s="243"/>
      <c r="IA26" s="243"/>
      <c r="IB26" s="243"/>
      <c r="IC26" s="243"/>
      <c r="ID26" s="243"/>
      <c r="IE26" s="243"/>
      <c r="IF26" s="243"/>
      <c r="IG26" s="243"/>
      <c r="IH26" s="243"/>
      <c r="II26" s="243"/>
      <c r="IJ26" s="243"/>
      <c r="IK26" s="243"/>
      <c r="IL26" s="243"/>
      <c r="IM26" s="243"/>
      <c r="IN26" s="243"/>
      <c r="IO26" s="243"/>
      <c r="IP26" s="243"/>
      <c r="IQ26" s="243"/>
      <c r="IR26" s="243"/>
      <c r="IS26" s="243"/>
      <c r="IT26" s="243"/>
      <c r="IU26" s="243"/>
      <c r="IV26" s="243"/>
    </row>
    <row r="27" spans="1:256" outlineLevel="1">
      <c r="A27" s="608"/>
      <c r="B27" s="970">
        <v>23</v>
      </c>
      <c r="C27" s="971"/>
      <c r="D27" s="615"/>
      <c r="E27" s="616">
        <f t="shared" ref="E27:T42" si="10">IF(E$3&gt;$B27,(((1+E$4)^E$3)/((1+HLOOKUP($B27,$D$3:$AG$4,2))^$B27))^(1/(E$3-$B27))-1,0)</f>
        <v>0</v>
      </c>
      <c r="F27" s="616">
        <f t="shared" si="10"/>
        <v>0</v>
      </c>
      <c r="G27" s="616">
        <f t="shared" si="10"/>
        <v>0</v>
      </c>
      <c r="H27" s="616">
        <f t="shared" si="10"/>
        <v>0</v>
      </c>
      <c r="I27" s="616">
        <f t="shared" si="10"/>
        <v>0</v>
      </c>
      <c r="J27" s="616">
        <f t="shared" si="10"/>
        <v>0</v>
      </c>
      <c r="K27" s="616">
        <f t="shared" si="10"/>
        <v>0</v>
      </c>
      <c r="L27" s="616">
        <f t="shared" si="10"/>
        <v>0</v>
      </c>
      <c r="M27" s="616">
        <f t="shared" si="10"/>
        <v>0</v>
      </c>
      <c r="N27" s="616">
        <f t="shared" si="10"/>
        <v>0</v>
      </c>
      <c r="O27" s="616">
        <f t="shared" si="10"/>
        <v>0</v>
      </c>
      <c r="P27" s="616">
        <f t="shared" si="10"/>
        <v>0</v>
      </c>
      <c r="Q27" s="616">
        <f t="shared" si="10"/>
        <v>0</v>
      </c>
      <c r="R27" s="616">
        <f t="shared" si="10"/>
        <v>0</v>
      </c>
      <c r="S27" s="616">
        <f t="shared" si="10"/>
        <v>0</v>
      </c>
      <c r="T27" s="616">
        <f t="shared" si="10"/>
        <v>0</v>
      </c>
      <c r="U27" s="616">
        <f t="shared" si="8"/>
        <v>0</v>
      </c>
      <c r="V27" s="616">
        <f t="shared" si="8"/>
        <v>0</v>
      </c>
      <c r="W27" s="616">
        <f t="shared" si="8"/>
        <v>0</v>
      </c>
      <c r="X27" s="616">
        <f t="shared" si="8"/>
        <v>0</v>
      </c>
      <c r="Y27" s="616">
        <f t="shared" si="8"/>
        <v>0</v>
      </c>
      <c r="Z27" s="616">
        <f t="shared" si="8"/>
        <v>0</v>
      </c>
      <c r="AA27" s="616">
        <f t="shared" si="8"/>
        <v>4.9293743938020995E-2</v>
      </c>
      <c r="AB27" s="616">
        <f t="shared" si="8"/>
        <v>4.9678044287809753E-2</v>
      </c>
      <c r="AC27" s="616">
        <f t="shared" si="8"/>
        <v>5.0016730075894911E-2</v>
      </c>
      <c r="AD27" s="616">
        <f t="shared" si="8"/>
        <v>5.0299023268943532E-2</v>
      </c>
      <c r="AE27" s="616">
        <f t="shared" si="8"/>
        <v>5.0516079753890608E-2</v>
      </c>
      <c r="AF27" s="616">
        <f t="shared" si="8"/>
        <v>5.0659989243375891E-2</v>
      </c>
      <c r="AG27" s="616">
        <f t="shared" si="8"/>
        <v>5.0723117616491509E-2</v>
      </c>
      <c r="AH27" s="616">
        <f t="shared" si="8"/>
        <v>5.0070381836177846E-2</v>
      </c>
      <c r="AI27" s="616">
        <f t="shared" si="8"/>
        <v>4.9562978807291103E-2</v>
      </c>
      <c r="AJ27" s="616">
        <f t="shared" si="8"/>
        <v>4.9157232920550742E-2</v>
      </c>
      <c r="AK27" s="616">
        <f t="shared" si="9"/>
        <v>4.8825375685331185E-2</v>
      </c>
      <c r="AL27" s="616">
        <f t="shared" si="9"/>
        <v>4.8548908175550576E-2</v>
      </c>
      <c r="AM27" s="616">
        <f t="shared" si="9"/>
        <v>4.831503105054602E-2</v>
      </c>
      <c r="AN27" s="616">
        <f t="shared" si="9"/>
        <v>4.8114606463647513E-2</v>
      </c>
      <c r="AO27" s="616">
        <f t="shared" si="9"/>
        <v>4.7940936150794533E-2</v>
      </c>
      <c r="AP27" s="616">
        <f t="shared" si="9"/>
        <v>4.7788998233174507E-2</v>
      </c>
      <c r="AQ27" s="616">
        <f t="shared" si="9"/>
        <v>4.7654953658801125E-2</v>
      </c>
      <c r="AR27" s="616">
        <f t="shared" si="9"/>
        <v>4.7535817322315044E-2</v>
      </c>
      <c r="AS27" s="616">
        <f t="shared" si="7"/>
        <v>4.7429233136642157E-2</v>
      </c>
      <c r="AT27" s="616">
        <f t="shared" si="7"/>
        <v>4.7333316641767542E-2</v>
      </c>
      <c r="AU27" s="616">
        <f t="shared" si="7"/>
        <v>4.7246542619638232E-2</v>
      </c>
      <c r="AV27" s="616">
        <f t="shared" si="7"/>
        <v>4.7167663383753666E-2</v>
      </c>
      <c r="AW27" s="616">
        <f t="shared" si="7"/>
        <v>4.7095648400620416E-2</v>
      </c>
      <c r="AX27" s="616">
        <f t="shared" si="7"/>
        <v>4.7029639016773928E-2</v>
      </c>
      <c r="AY27" s="616">
        <f t="shared" si="7"/>
        <v>4.6968914058867606E-2</v>
      </c>
      <c r="AZ27" s="616">
        <f t="shared" si="7"/>
        <v>4.691286337750955E-2</v>
      </c>
      <c r="BA27" s="617">
        <f t="shared" si="7"/>
        <v>4.686096727403255E-2</v>
      </c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43"/>
      <c r="CB27" s="243"/>
      <c r="CC27" s="243"/>
      <c r="CD27" s="243"/>
      <c r="CE27" s="243"/>
      <c r="CF27" s="243"/>
      <c r="CG27" s="243"/>
      <c r="CH27" s="243"/>
      <c r="CI27" s="243"/>
      <c r="CJ27" s="243"/>
      <c r="CK27" s="243"/>
      <c r="CL27" s="243"/>
      <c r="CM27" s="243"/>
      <c r="CN27" s="243"/>
      <c r="CO27" s="243"/>
      <c r="CP27" s="243"/>
      <c r="CQ27" s="243"/>
      <c r="CR27" s="243"/>
      <c r="CS27" s="243"/>
      <c r="CT27" s="243"/>
      <c r="CU27" s="243"/>
      <c r="CV27" s="243"/>
      <c r="CW27" s="243"/>
      <c r="CX27" s="243"/>
      <c r="CY27" s="243"/>
      <c r="CZ27" s="243"/>
      <c r="DA27" s="243"/>
      <c r="DB27" s="243"/>
      <c r="DC27" s="243"/>
      <c r="DD27" s="243"/>
      <c r="DE27" s="243"/>
      <c r="DF27" s="243"/>
      <c r="DG27" s="243"/>
      <c r="DH27" s="243"/>
      <c r="DI27" s="243"/>
      <c r="DJ27" s="243"/>
      <c r="DK27" s="243"/>
      <c r="DL27" s="243"/>
      <c r="DM27" s="243"/>
      <c r="DN27" s="243"/>
      <c r="DO27" s="243"/>
      <c r="DP27" s="243"/>
      <c r="DQ27" s="243"/>
      <c r="DR27" s="243"/>
      <c r="DS27" s="243"/>
      <c r="DT27" s="243"/>
      <c r="DU27" s="243"/>
      <c r="DV27" s="243"/>
      <c r="DW27" s="243"/>
      <c r="DX27" s="243"/>
      <c r="DY27" s="243"/>
      <c r="DZ27" s="243"/>
      <c r="EA27" s="243"/>
      <c r="EB27" s="243"/>
      <c r="EC27" s="243"/>
      <c r="ED27" s="243"/>
      <c r="EE27" s="243"/>
      <c r="EF27" s="243"/>
      <c r="EG27" s="243"/>
      <c r="EH27" s="243"/>
      <c r="EI27" s="243"/>
      <c r="EJ27" s="243"/>
      <c r="EK27" s="243"/>
      <c r="EL27" s="243"/>
      <c r="EM27" s="243"/>
      <c r="EN27" s="243"/>
      <c r="EO27" s="243"/>
      <c r="EP27" s="243"/>
      <c r="EQ27" s="243"/>
      <c r="ER27" s="243"/>
      <c r="ES27" s="243"/>
      <c r="ET27" s="243"/>
      <c r="EU27" s="243"/>
      <c r="EV27" s="243"/>
      <c r="EW27" s="243"/>
      <c r="EX27" s="243"/>
      <c r="EY27" s="243"/>
      <c r="EZ27" s="243"/>
      <c r="FA27" s="243"/>
      <c r="FB27" s="243"/>
      <c r="FC27" s="243"/>
      <c r="FD27" s="243"/>
      <c r="FE27" s="243"/>
      <c r="FF27" s="243"/>
      <c r="FG27" s="243"/>
      <c r="FH27" s="243"/>
      <c r="FI27" s="243"/>
      <c r="FJ27" s="243"/>
      <c r="FK27" s="243"/>
      <c r="FL27" s="243"/>
      <c r="FM27" s="243"/>
      <c r="FN27" s="243"/>
      <c r="FO27" s="243"/>
      <c r="FP27" s="243"/>
      <c r="FQ27" s="243"/>
      <c r="FR27" s="243"/>
      <c r="FS27" s="243"/>
      <c r="FT27" s="243"/>
      <c r="FU27" s="243"/>
      <c r="FV27" s="243"/>
      <c r="FW27" s="243"/>
      <c r="FX27" s="243"/>
      <c r="FY27" s="243"/>
      <c r="FZ27" s="243"/>
      <c r="GA27" s="243"/>
      <c r="GB27" s="243"/>
      <c r="GC27" s="243"/>
      <c r="GD27" s="243"/>
      <c r="GE27" s="243"/>
      <c r="GF27" s="243"/>
      <c r="GG27" s="243"/>
      <c r="GH27" s="243"/>
      <c r="GI27" s="243"/>
      <c r="GJ27" s="243"/>
      <c r="GK27" s="243"/>
      <c r="GL27" s="243"/>
      <c r="GM27" s="243"/>
      <c r="GN27" s="243"/>
      <c r="GO27" s="243"/>
      <c r="GP27" s="243"/>
      <c r="GQ27" s="243"/>
      <c r="GR27" s="243"/>
      <c r="GS27" s="243"/>
      <c r="GT27" s="243"/>
      <c r="GU27" s="243"/>
      <c r="GV27" s="243"/>
      <c r="GW27" s="243"/>
      <c r="GX27" s="243"/>
      <c r="GY27" s="243"/>
      <c r="GZ27" s="243"/>
      <c r="HA27" s="243"/>
      <c r="HB27" s="243"/>
      <c r="HC27" s="243"/>
      <c r="HD27" s="243"/>
      <c r="HE27" s="243"/>
      <c r="HF27" s="243"/>
      <c r="HG27" s="243"/>
      <c r="HH27" s="243"/>
      <c r="HI27" s="243"/>
      <c r="HJ27" s="243"/>
      <c r="HK27" s="243"/>
      <c r="HL27" s="243"/>
      <c r="HM27" s="243"/>
      <c r="HN27" s="243"/>
      <c r="HO27" s="243"/>
      <c r="HP27" s="243"/>
      <c r="HQ27" s="243"/>
      <c r="HR27" s="243"/>
      <c r="HS27" s="243"/>
      <c r="HT27" s="243"/>
      <c r="HU27" s="243"/>
      <c r="HV27" s="243"/>
      <c r="HW27" s="243"/>
      <c r="HX27" s="243"/>
      <c r="HY27" s="243"/>
      <c r="HZ27" s="243"/>
      <c r="IA27" s="243"/>
      <c r="IB27" s="243"/>
      <c r="IC27" s="243"/>
      <c r="ID27" s="243"/>
      <c r="IE27" s="243"/>
      <c r="IF27" s="243"/>
      <c r="IG27" s="243"/>
      <c r="IH27" s="243"/>
      <c r="II27" s="243"/>
      <c r="IJ27" s="243"/>
      <c r="IK27" s="243"/>
      <c r="IL27" s="243"/>
      <c r="IM27" s="243"/>
      <c r="IN27" s="243"/>
      <c r="IO27" s="243"/>
      <c r="IP27" s="243"/>
      <c r="IQ27" s="243"/>
      <c r="IR27" s="243"/>
      <c r="IS27" s="243"/>
      <c r="IT27" s="243"/>
      <c r="IU27" s="243"/>
      <c r="IV27" s="243"/>
    </row>
    <row r="28" spans="1:256" outlineLevel="1">
      <c r="A28" s="608"/>
      <c r="B28" s="970">
        <v>24</v>
      </c>
      <c r="C28" s="971"/>
      <c r="D28" s="615"/>
      <c r="E28" s="616">
        <f t="shared" si="10"/>
        <v>0</v>
      </c>
      <c r="F28" s="616">
        <f t="shared" si="10"/>
        <v>0</v>
      </c>
      <c r="G28" s="616">
        <f t="shared" si="10"/>
        <v>0</v>
      </c>
      <c r="H28" s="616">
        <f t="shared" si="10"/>
        <v>0</v>
      </c>
      <c r="I28" s="616">
        <f t="shared" si="10"/>
        <v>0</v>
      </c>
      <c r="J28" s="616">
        <f t="shared" si="10"/>
        <v>0</v>
      </c>
      <c r="K28" s="616">
        <f t="shared" si="10"/>
        <v>0</v>
      </c>
      <c r="L28" s="616">
        <f t="shared" si="10"/>
        <v>0</v>
      </c>
      <c r="M28" s="616">
        <f t="shared" si="10"/>
        <v>0</v>
      </c>
      <c r="N28" s="616">
        <f t="shared" si="10"/>
        <v>0</v>
      </c>
      <c r="O28" s="616">
        <f t="shared" si="10"/>
        <v>0</v>
      </c>
      <c r="P28" s="616">
        <f t="shared" si="10"/>
        <v>0</v>
      </c>
      <c r="Q28" s="616">
        <f t="shared" si="10"/>
        <v>0</v>
      </c>
      <c r="R28" s="616">
        <f t="shared" si="10"/>
        <v>0</v>
      </c>
      <c r="S28" s="616">
        <f t="shared" si="10"/>
        <v>0</v>
      </c>
      <c r="T28" s="616">
        <f t="shared" si="10"/>
        <v>0</v>
      </c>
      <c r="U28" s="616">
        <f t="shared" si="8"/>
        <v>0</v>
      </c>
      <c r="V28" s="616">
        <f t="shared" si="8"/>
        <v>0</v>
      </c>
      <c r="W28" s="616">
        <f t="shared" si="8"/>
        <v>0</v>
      </c>
      <c r="X28" s="616">
        <f t="shared" si="8"/>
        <v>0</v>
      </c>
      <c r="Y28" s="616">
        <f t="shared" si="8"/>
        <v>0</v>
      </c>
      <c r="Z28" s="616">
        <f t="shared" si="8"/>
        <v>0</v>
      </c>
      <c r="AA28" s="616">
        <f t="shared" si="8"/>
        <v>0</v>
      </c>
      <c r="AB28" s="616">
        <f t="shared" si="8"/>
        <v>5.0062485386325628E-2</v>
      </c>
      <c r="AC28" s="616">
        <f t="shared" si="8"/>
        <v>5.0378409930806223E-2</v>
      </c>
      <c r="AD28" s="616">
        <f t="shared" si="8"/>
        <v>5.0634330358409585E-2</v>
      </c>
      <c r="AE28" s="616">
        <f t="shared" si="8"/>
        <v>5.0821886129777338E-2</v>
      </c>
      <c r="AF28" s="616">
        <f t="shared" si="8"/>
        <v>5.0933451702668497E-2</v>
      </c>
      <c r="AG28" s="616">
        <f t="shared" si="8"/>
        <v>5.0961535795416513E-2</v>
      </c>
      <c r="AH28" s="616">
        <f t="shared" si="8"/>
        <v>5.0181377022391338E-2</v>
      </c>
      <c r="AI28" s="616">
        <f t="shared" si="8"/>
        <v>4.9596638022921358E-2</v>
      </c>
      <c r="AJ28" s="616">
        <f t="shared" si="8"/>
        <v>4.9142066126047768E-2</v>
      </c>
      <c r="AK28" s="616">
        <f t="shared" si="9"/>
        <v>4.8778550360084161E-2</v>
      </c>
      <c r="AL28" s="616">
        <f t="shared" si="9"/>
        <v>4.8481222056562245E-2</v>
      </c>
      <c r="AM28" s="616">
        <f t="shared" si="9"/>
        <v>4.8233512861379335E-2</v>
      </c>
      <c r="AN28" s="616">
        <f t="shared" si="9"/>
        <v>4.8023958483659701E-2</v>
      </c>
      <c r="AO28" s="616">
        <f t="shared" si="9"/>
        <v>4.7844373788877181E-2</v>
      </c>
      <c r="AP28" s="616">
        <f t="shared" si="9"/>
        <v>4.7688758612055349E-2</v>
      </c>
      <c r="AQ28" s="616">
        <f t="shared" si="9"/>
        <v>4.7552614290188089E-2</v>
      </c>
      <c r="AR28" s="616">
        <f t="shared" si="9"/>
        <v>4.7432501639414149E-2</v>
      </c>
      <c r="AS28" s="616">
        <f t="shared" si="7"/>
        <v>4.7325746400577851E-2</v>
      </c>
      <c r="AT28" s="616">
        <f t="shared" si="7"/>
        <v>4.7230237778216555E-2</v>
      </c>
      <c r="AU28" s="616">
        <f t="shared" si="7"/>
        <v>4.7144287464910839E-2</v>
      </c>
      <c r="AV28" s="616">
        <f t="shared" si="7"/>
        <v>4.7066528974263999E-2</v>
      </c>
      <c r="AW28" s="616">
        <f t="shared" si="7"/>
        <v>4.6995844447961677E-2</v>
      </c>
      <c r="AX28" s="616">
        <f t="shared" si="7"/>
        <v>4.6931310569572782E-2</v>
      </c>
      <c r="AY28" s="616">
        <f t="shared" si="7"/>
        <v>4.687215800867639E-2</v>
      </c>
      <c r="AZ28" s="616">
        <f t="shared" si="7"/>
        <v>4.6817740604463198E-2</v>
      </c>
      <c r="BA28" s="617">
        <f t="shared" si="7"/>
        <v>4.6767511665075867E-2</v>
      </c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43"/>
      <c r="CB28" s="243"/>
      <c r="CC28" s="243"/>
      <c r="CD28" s="243"/>
      <c r="CE28" s="243"/>
      <c r="CF28" s="243"/>
      <c r="CG28" s="243"/>
      <c r="CH28" s="243"/>
      <c r="CI28" s="243"/>
      <c r="CJ28" s="243"/>
      <c r="CK28" s="243"/>
      <c r="CL28" s="243"/>
      <c r="CM28" s="243"/>
      <c r="CN28" s="243"/>
      <c r="CO28" s="243"/>
      <c r="CP28" s="243"/>
      <c r="CQ28" s="243"/>
      <c r="CR28" s="243"/>
      <c r="CS28" s="243"/>
      <c r="CT28" s="243"/>
      <c r="CU28" s="243"/>
      <c r="CV28" s="243"/>
      <c r="CW28" s="243"/>
      <c r="CX28" s="243"/>
      <c r="CY28" s="243"/>
      <c r="CZ28" s="243"/>
      <c r="DA28" s="243"/>
      <c r="DB28" s="243"/>
      <c r="DC28" s="243"/>
      <c r="DD28" s="243"/>
      <c r="DE28" s="243"/>
      <c r="DF28" s="243"/>
      <c r="DG28" s="243"/>
      <c r="DH28" s="243"/>
      <c r="DI28" s="243"/>
      <c r="DJ28" s="243"/>
      <c r="DK28" s="243"/>
      <c r="DL28" s="243"/>
      <c r="DM28" s="243"/>
      <c r="DN28" s="243"/>
      <c r="DO28" s="243"/>
      <c r="DP28" s="243"/>
      <c r="DQ28" s="243"/>
      <c r="DR28" s="243"/>
      <c r="DS28" s="243"/>
      <c r="DT28" s="243"/>
      <c r="DU28" s="243"/>
      <c r="DV28" s="243"/>
      <c r="DW28" s="243"/>
      <c r="DX28" s="243"/>
      <c r="DY28" s="243"/>
      <c r="DZ28" s="243"/>
      <c r="EA28" s="243"/>
      <c r="EB28" s="243"/>
      <c r="EC28" s="243"/>
      <c r="ED28" s="243"/>
      <c r="EE28" s="243"/>
      <c r="EF28" s="243"/>
      <c r="EG28" s="243"/>
      <c r="EH28" s="243"/>
      <c r="EI28" s="243"/>
      <c r="EJ28" s="243"/>
      <c r="EK28" s="243"/>
      <c r="EL28" s="243"/>
      <c r="EM28" s="243"/>
      <c r="EN28" s="243"/>
      <c r="EO28" s="243"/>
      <c r="EP28" s="243"/>
      <c r="EQ28" s="243"/>
      <c r="ER28" s="243"/>
      <c r="ES28" s="243"/>
      <c r="ET28" s="243"/>
      <c r="EU28" s="243"/>
      <c r="EV28" s="243"/>
      <c r="EW28" s="243"/>
      <c r="EX28" s="243"/>
      <c r="EY28" s="243"/>
      <c r="EZ28" s="243"/>
      <c r="FA28" s="243"/>
      <c r="FB28" s="243"/>
      <c r="FC28" s="243"/>
      <c r="FD28" s="243"/>
      <c r="FE28" s="243"/>
      <c r="FF28" s="243"/>
      <c r="FG28" s="243"/>
      <c r="FH28" s="243"/>
      <c r="FI28" s="243"/>
      <c r="FJ28" s="243"/>
      <c r="FK28" s="243"/>
      <c r="FL28" s="243"/>
      <c r="FM28" s="243"/>
      <c r="FN28" s="243"/>
      <c r="FO28" s="243"/>
      <c r="FP28" s="243"/>
      <c r="FQ28" s="243"/>
      <c r="FR28" s="243"/>
      <c r="FS28" s="243"/>
      <c r="FT28" s="243"/>
      <c r="FU28" s="243"/>
      <c r="FV28" s="243"/>
      <c r="FW28" s="243"/>
      <c r="FX28" s="243"/>
      <c r="FY28" s="243"/>
      <c r="FZ28" s="243"/>
      <c r="GA28" s="243"/>
      <c r="GB28" s="243"/>
      <c r="GC28" s="243"/>
      <c r="GD28" s="243"/>
      <c r="GE28" s="243"/>
      <c r="GF28" s="243"/>
      <c r="GG28" s="243"/>
      <c r="GH28" s="243"/>
      <c r="GI28" s="243"/>
      <c r="GJ28" s="243"/>
      <c r="GK28" s="243"/>
      <c r="GL28" s="243"/>
      <c r="GM28" s="243"/>
      <c r="GN28" s="243"/>
      <c r="GO28" s="243"/>
      <c r="GP28" s="243"/>
      <c r="GQ28" s="243"/>
      <c r="GR28" s="243"/>
      <c r="GS28" s="243"/>
      <c r="GT28" s="243"/>
      <c r="GU28" s="243"/>
      <c r="GV28" s="243"/>
      <c r="GW28" s="243"/>
      <c r="GX28" s="243"/>
      <c r="GY28" s="243"/>
      <c r="GZ28" s="243"/>
      <c r="HA28" s="243"/>
      <c r="HB28" s="243"/>
      <c r="HC28" s="243"/>
      <c r="HD28" s="243"/>
      <c r="HE28" s="243"/>
      <c r="HF28" s="243"/>
      <c r="HG28" s="243"/>
      <c r="HH28" s="243"/>
      <c r="HI28" s="243"/>
      <c r="HJ28" s="243"/>
      <c r="HK28" s="243"/>
      <c r="HL28" s="243"/>
      <c r="HM28" s="243"/>
      <c r="HN28" s="243"/>
      <c r="HO28" s="243"/>
      <c r="HP28" s="243"/>
      <c r="HQ28" s="243"/>
      <c r="HR28" s="243"/>
      <c r="HS28" s="243"/>
      <c r="HT28" s="243"/>
      <c r="HU28" s="243"/>
      <c r="HV28" s="243"/>
      <c r="HW28" s="243"/>
      <c r="HX28" s="243"/>
      <c r="HY28" s="243"/>
      <c r="HZ28" s="243"/>
      <c r="IA28" s="243"/>
      <c r="IB28" s="243"/>
      <c r="IC28" s="243"/>
      <c r="ID28" s="243"/>
      <c r="IE28" s="243"/>
      <c r="IF28" s="243"/>
      <c r="IG28" s="243"/>
      <c r="IH28" s="243"/>
      <c r="II28" s="243"/>
      <c r="IJ28" s="243"/>
      <c r="IK28" s="243"/>
      <c r="IL28" s="243"/>
      <c r="IM28" s="243"/>
      <c r="IN28" s="243"/>
      <c r="IO28" s="243"/>
      <c r="IP28" s="243"/>
      <c r="IQ28" s="243"/>
      <c r="IR28" s="243"/>
      <c r="IS28" s="243"/>
      <c r="IT28" s="243"/>
      <c r="IU28" s="243"/>
      <c r="IV28" s="243"/>
    </row>
    <row r="29" spans="1:256" outlineLevel="1">
      <c r="A29" s="608"/>
      <c r="B29" s="970">
        <v>25</v>
      </c>
      <c r="C29" s="971"/>
      <c r="D29" s="615"/>
      <c r="E29" s="616">
        <f t="shared" si="10"/>
        <v>0</v>
      </c>
      <c r="F29" s="616">
        <f t="shared" si="10"/>
        <v>0</v>
      </c>
      <c r="G29" s="616">
        <f t="shared" si="10"/>
        <v>0</v>
      </c>
      <c r="H29" s="616">
        <f t="shared" si="10"/>
        <v>0</v>
      </c>
      <c r="I29" s="616">
        <f t="shared" si="10"/>
        <v>0</v>
      </c>
      <c r="J29" s="616">
        <f t="shared" si="10"/>
        <v>0</v>
      </c>
      <c r="K29" s="616">
        <f t="shared" si="10"/>
        <v>0</v>
      </c>
      <c r="L29" s="616">
        <f t="shared" si="10"/>
        <v>0</v>
      </c>
      <c r="M29" s="616">
        <f t="shared" si="10"/>
        <v>0</v>
      </c>
      <c r="N29" s="616">
        <f t="shared" si="10"/>
        <v>0</v>
      </c>
      <c r="O29" s="616">
        <f t="shared" si="10"/>
        <v>0</v>
      </c>
      <c r="P29" s="616">
        <f t="shared" si="10"/>
        <v>0</v>
      </c>
      <c r="Q29" s="616">
        <f t="shared" si="10"/>
        <v>0</v>
      </c>
      <c r="R29" s="616">
        <f t="shared" si="10"/>
        <v>0</v>
      </c>
      <c r="S29" s="616">
        <f t="shared" si="10"/>
        <v>0</v>
      </c>
      <c r="T29" s="616">
        <f t="shared" si="10"/>
        <v>0</v>
      </c>
      <c r="U29" s="616">
        <f t="shared" si="8"/>
        <v>0</v>
      </c>
      <c r="V29" s="616">
        <f t="shared" si="8"/>
        <v>0</v>
      </c>
      <c r="W29" s="616">
        <f t="shared" si="8"/>
        <v>0</v>
      </c>
      <c r="X29" s="616">
        <f t="shared" si="8"/>
        <v>0</v>
      </c>
      <c r="Y29" s="616">
        <f t="shared" si="8"/>
        <v>0</v>
      </c>
      <c r="Z29" s="616">
        <f t="shared" si="8"/>
        <v>0</v>
      </c>
      <c r="AA29" s="616">
        <f t="shared" si="8"/>
        <v>0</v>
      </c>
      <c r="AB29" s="616">
        <f t="shared" si="8"/>
        <v>0</v>
      </c>
      <c r="AC29" s="616">
        <f t="shared" si="8"/>
        <v>5.0694429525171003E-2</v>
      </c>
      <c r="AD29" s="616">
        <f t="shared" si="8"/>
        <v>5.0920369615001571E-2</v>
      </c>
      <c r="AE29" s="616">
        <f t="shared" si="8"/>
        <v>5.1075141734742813E-2</v>
      </c>
      <c r="AF29" s="616">
        <f t="shared" si="8"/>
        <v>5.1151306135913455E-2</v>
      </c>
      <c r="AG29" s="616">
        <f t="shared" si="8"/>
        <v>5.1141438226843139E-2</v>
      </c>
      <c r="AH29" s="616">
        <f t="shared" si="8"/>
        <v>5.0201193603766514E-2</v>
      </c>
      <c r="AI29" s="616">
        <f t="shared" si="8"/>
        <v>4.9530105272531433E-2</v>
      </c>
      <c r="AJ29" s="616">
        <f t="shared" si="8"/>
        <v>4.9027070459887856E-2</v>
      </c>
      <c r="AK29" s="616">
        <f t="shared" si="9"/>
        <v>4.8635987855027984E-2</v>
      </c>
      <c r="AL29" s="616">
        <f t="shared" si="9"/>
        <v>4.8323226748004044E-2</v>
      </c>
      <c r="AM29" s="616">
        <f t="shared" si="9"/>
        <v>4.806740068182247E-2</v>
      </c>
      <c r="AN29" s="616">
        <f t="shared" si="9"/>
        <v>4.7854259983681979E-2</v>
      </c>
      <c r="AO29" s="616">
        <f t="shared" si="9"/>
        <v>4.7673944018152392E-2</v>
      </c>
      <c r="AP29" s="616">
        <f t="shared" si="9"/>
        <v>4.7519412173006259E-2</v>
      </c>
      <c r="AQ29" s="616">
        <f t="shared" si="9"/>
        <v>4.7385503011359464E-2</v>
      </c>
      <c r="AR29" s="616">
        <f t="shared" si="9"/>
        <v>4.7268346537279626E-2</v>
      </c>
      <c r="AS29" s="616">
        <f t="shared" si="7"/>
        <v>4.7164984060614756E-2</v>
      </c>
      <c r="AT29" s="616">
        <f t="shared" si="7"/>
        <v>4.7073114867907773E-2</v>
      </c>
      <c r="AU29" s="616">
        <f t="shared" si="7"/>
        <v>4.6990922948418667E-2</v>
      </c>
      <c r="AV29" s="616">
        <f t="shared" si="7"/>
        <v>4.6916955737186239E-2</v>
      </c>
      <c r="AW29" s="616">
        <f t="shared" si="7"/>
        <v>4.6850037525050237E-2</v>
      </c>
      <c r="AX29" s="616">
        <f t="shared" si="7"/>
        <v>4.6789206498516034E-2</v>
      </c>
      <c r="AY29" s="616">
        <f t="shared" si="7"/>
        <v>4.6733668213578161E-2</v>
      </c>
      <c r="AZ29" s="616">
        <f t="shared" si="7"/>
        <v>4.6682760707588811E-2</v>
      </c>
      <c r="BA29" s="617">
        <f t="shared" si="7"/>
        <v>4.6635927988768033E-2</v>
      </c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43"/>
      <c r="BU29" s="243"/>
      <c r="BV29" s="243"/>
      <c r="BW29" s="243"/>
      <c r="BX29" s="243"/>
      <c r="BY29" s="243"/>
      <c r="BZ29" s="243"/>
      <c r="CA29" s="243"/>
      <c r="CB29" s="243"/>
      <c r="CC29" s="243"/>
      <c r="CD29" s="243"/>
      <c r="CE29" s="243"/>
      <c r="CF29" s="243"/>
      <c r="CG29" s="243"/>
      <c r="CH29" s="243"/>
      <c r="CI29" s="243"/>
      <c r="CJ29" s="243"/>
      <c r="CK29" s="243"/>
      <c r="CL29" s="243"/>
      <c r="CM29" s="243"/>
      <c r="CN29" s="243"/>
      <c r="CO29" s="243"/>
      <c r="CP29" s="243"/>
      <c r="CQ29" s="243"/>
      <c r="CR29" s="243"/>
      <c r="CS29" s="243"/>
      <c r="CT29" s="243"/>
      <c r="CU29" s="243"/>
      <c r="CV29" s="243"/>
      <c r="CW29" s="243"/>
      <c r="CX29" s="243"/>
      <c r="CY29" s="243"/>
      <c r="CZ29" s="243"/>
      <c r="DA29" s="243"/>
      <c r="DB29" s="243"/>
      <c r="DC29" s="243"/>
      <c r="DD29" s="243"/>
      <c r="DE29" s="243"/>
      <c r="DF29" s="243"/>
      <c r="DG29" s="243"/>
      <c r="DH29" s="243"/>
      <c r="DI29" s="243"/>
      <c r="DJ29" s="243"/>
      <c r="DK29" s="243"/>
      <c r="DL29" s="243"/>
      <c r="DM29" s="243"/>
      <c r="DN29" s="243"/>
      <c r="DO29" s="243"/>
      <c r="DP29" s="243"/>
      <c r="DQ29" s="243"/>
      <c r="DR29" s="243"/>
      <c r="DS29" s="243"/>
      <c r="DT29" s="243"/>
      <c r="DU29" s="243"/>
      <c r="DV29" s="243"/>
      <c r="DW29" s="243"/>
      <c r="DX29" s="243"/>
      <c r="DY29" s="243"/>
      <c r="DZ29" s="243"/>
      <c r="EA29" s="243"/>
      <c r="EB29" s="243"/>
      <c r="EC29" s="243"/>
      <c r="ED29" s="243"/>
      <c r="EE29" s="243"/>
      <c r="EF29" s="243"/>
      <c r="EG29" s="243"/>
      <c r="EH29" s="243"/>
      <c r="EI29" s="243"/>
      <c r="EJ29" s="243"/>
      <c r="EK29" s="243"/>
      <c r="EL29" s="243"/>
      <c r="EM29" s="243"/>
      <c r="EN29" s="243"/>
      <c r="EO29" s="243"/>
      <c r="EP29" s="243"/>
      <c r="EQ29" s="243"/>
      <c r="ER29" s="243"/>
      <c r="ES29" s="243"/>
      <c r="ET29" s="243"/>
      <c r="EU29" s="243"/>
      <c r="EV29" s="243"/>
      <c r="EW29" s="243"/>
      <c r="EX29" s="243"/>
      <c r="EY29" s="243"/>
      <c r="EZ29" s="243"/>
      <c r="FA29" s="243"/>
      <c r="FB29" s="243"/>
      <c r="FC29" s="243"/>
      <c r="FD29" s="243"/>
      <c r="FE29" s="243"/>
      <c r="FF29" s="243"/>
      <c r="FG29" s="243"/>
      <c r="FH29" s="243"/>
      <c r="FI29" s="243"/>
      <c r="FJ29" s="243"/>
      <c r="FK29" s="243"/>
      <c r="FL29" s="243"/>
      <c r="FM29" s="243"/>
      <c r="FN29" s="243"/>
      <c r="FO29" s="243"/>
      <c r="FP29" s="243"/>
      <c r="FQ29" s="243"/>
      <c r="FR29" s="243"/>
      <c r="FS29" s="243"/>
      <c r="FT29" s="243"/>
      <c r="FU29" s="243"/>
      <c r="FV29" s="243"/>
      <c r="FW29" s="243"/>
      <c r="FX29" s="243"/>
      <c r="FY29" s="243"/>
      <c r="FZ29" s="243"/>
      <c r="GA29" s="243"/>
      <c r="GB29" s="243"/>
      <c r="GC29" s="243"/>
      <c r="GD29" s="243"/>
      <c r="GE29" s="243"/>
      <c r="GF29" s="243"/>
      <c r="GG29" s="243"/>
      <c r="GH29" s="243"/>
      <c r="GI29" s="243"/>
      <c r="GJ29" s="243"/>
      <c r="GK29" s="243"/>
      <c r="GL29" s="243"/>
      <c r="GM29" s="243"/>
      <c r="GN29" s="243"/>
      <c r="GO29" s="243"/>
      <c r="GP29" s="243"/>
      <c r="GQ29" s="243"/>
      <c r="GR29" s="243"/>
      <c r="GS29" s="243"/>
      <c r="GT29" s="243"/>
      <c r="GU29" s="243"/>
      <c r="GV29" s="243"/>
      <c r="GW29" s="243"/>
      <c r="GX29" s="243"/>
      <c r="GY29" s="243"/>
      <c r="GZ29" s="243"/>
      <c r="HA29" s="243"/>
      <c r="HB29" s="243"/>
      <c r="HC29" s="243"/>
      <c r="HD29" s="243"/>
      <c r="HE29" s="243"/>
      <c r="HF29" s="243"/>
      <c r="HG29" s="243"/>
      <c r="HH29" s="243"/>
      <c r="HI29" s="243"/>
      <c r="HJ29" s="243"/>
      <c r="HK29" s="243"/>
      <c r="HL29" s="243"/>
      <c r="HM29" s="243"/>
      <c r="HN29" s="243"/>
      <c r="HO29" s="243"/>
      <c r="HP29" s="243"/>
      <c r="HQ29" s="243"/>
      <c r="HR29" s="243"/>
      <c r="HS29" s="243"/>
      <c r="HT29" s="243"/>
      <c r="HU29" s="243"/>
      <c r="HV29" s="243"/>
      <c r="HW29" s="243"/>
      <c r="HX29" s="243"/>
      <c r="HY29" s="243"/>
      <c r="HZ29" s="243"/>
      <c r="IA29" s="243"/>
      <c r="IB29" s="243"/>
      <c r="IC29" s="243"/>
      <c r="ID29" s="243"/>
      <c r="IE29" s="243"/>
      <c r="IF29" s="243"/>
      <c r="IG29" s="243"/>
      <c r="IH29" s="243"/>
      <c r="II29" s="243"/>
      <c r="IJ29" s="243"/>
      <c r="IK29" s="243"/>
      <c r="IL29" s="243"/>
      <c r="IM29" s="243"/>
      <c r="IN29" s="243"/>
      <c r="IO29" s="243"/>
      <c r="IP29" s="243"/>
      <c r="IQ29" s="243"/>
      <c r="IR29" s="243"/>
      <c r="IS29" s="243"/>
      <c r="IT29" s="243"/>
      <c r="IU29" s="243"/>
      <c r="IV29" s="243"/>
    </row>
    <row r="30" spans="1:256" outlineLevel="1">
      <c r="A30" s="608"/>
      <c r="B30" s="970">
        <v>26</v>
      </c>
      <c r="C30" s="971"/>
      <c r="D30" s="615"/>
      <c r="E30" s="616">
        <f t="shared" si="10"/>
        <v>0</v>
      </c>
      <c r="F30" s="616">
        <f t="shared" si="10"/>
        <v>0</v>
      </c>
      <c r="G30" s="616">
        <f t="shared" si="10"/>
        <v>0</v>
      </c>
      <c r="H30" s="616">
        <f t="shared" si="10"/>
        <v>0</v>
      </c>
      <c r="I30" s="616">
        <f t="shared" si="10"/>
        <v>0</v>
      </c>
      <c r="J30" s="616">
        <f t="shared" si="10"/>
        <v>0</v>
      </c>
      <c r="K30" s="616">
        <f t="shared" si="10"/>
        <v>0</v>
      </c>
      <c r="L30" s="616">
        <f t="shared" si="10"/>
        <v>0</v>
      </c>
      <c r="M30" s="616">
        <f t="shared" si="10"/>
        <v>0</v>
      </c>
      <c r="N30" s="616">
        <f t="shared" si="10"/>
        <v>0</v>
      </c>
      <c r="O30" s="616">
        <f t="shared" si="10"/>
        <v>0</v>
      </c>
      <c r="P30" s="616">
        <f t="shared" si="10"/>
        <v>0</v>
      </c>
      <c r="Q30" s="616">
        <f t="shared" si="10"/>
        <v>0</v>
      </c>
      <c r="R30" s="616">
        <f t="shared" si="10"/>
        <v>0</v>
      </c>
      <c r="S30" s="616">
        <f t="shared" si="10"/>
        <v>0</v>
      </c>
      <c r="T30" s="616">
        <f t="shared" si="10"/>
        <v>0</v>
      </c>
      <c r="U30" s="616">
        <f t="shared" si="8"/>
        <v>0</v>
      </c>
      <c r="V30" s="616">
        <f t="shared" si="8"/>
        <v>0</v>
      </c>
      <c r="W30" s="616">
        <f t="shared" si="8"/>
        <v>0</v>
      </c>
      <c r="X30" s="616">
        <f t="shared" si="8"/>
        <v>0</v>
      </c>
      <c r="Y30" s="616">
        <f t="shared" si="8"/>
        <v>0</v>
      </c>
      <c r="Z30" s="616">
        <f t="shared" si="8"/>
        <v>0</v>
      </c>
      <c r="AA30" s="616">
        <f t="shared" si="8"/>
        <v>0</v>
      </c>
      <c r="AB30" s="616">
        <f t="shared" si="8"/>
        <v>0</v>
      </c>
      <c r="AC30" s="616">
        <f t="shared" si="8"/>
        <v>0</v>
      </c>
      <c r="AD30" s="616">
        <f t="shared" si="8"/>
        <v>5.1146358290722338E-2</v>
      </c>
      <c r="AE30" s="616">
        <f t="shared" si="8"/>
        <v>5.1265549567116153E-2</v>
      </c>
      <c r="AF30" s="616">
        <f t="shared" si="8"/>
        <v>5.130364248301289E-2</v>
      </c>
      <c r="AG30" s="616">
        <f t="shared" si="8"/>
        <v>5.1253220114088727E-2</v>
      </c>
      <c r="AH30" s="616">
        <f t="shared" si="8"/>
        <v>5.0102574208208406E-2</v>
      </c>
      <c r="AI30" s="616">
        <f t="shared" si="8"/>
        <v>4.9336176709333435E-2</v>
      </c>
      <c r="AJ30" s="616">
        <f t="shared" si="8"/>
        <v>4.8789092401731349E-2</v>
      </c>
      <c r="AK30" s="616">
        <f t="shared" si="9"/>
        <v>4.8378966360776987E-2</v>
      </c>
      <c r="AL30" s="616">
        <f t="shared" si="9"/>
        <v>4.8060090322307403E-2</v>
      </c>
      <c r="AM30" s="616">
        <f t="shared" si="9"/>
        <v>4.7805059325508825E-2</v>
      </c>
      <c r="AN30" s="616">
        <f t="shared" si="9"/>
        <v>4.7596443760589358E-2</v>
      </c>
      <c r="AO30" s="616">
        <f t="shared" si="9"/>
        <v>4.7422629184871612E-2</v>
      </c>
      <c r="AP30" s="616">
        <f t="shared" si="9"/>
        <v>4.7275577838343574E-2</v>
      </c>
      <c r="AQ30" s="616">
        <f t="shared" si="9"/>
        <v>4.7149550258922535E-2</v>
      </c>
      <c r="AR30" s="616">
        <f t="shared" si="9"/>
        <v>4.7040338624408484E-2</v>
      </c>
      <c r="AS30" s="616">
        <f t="shared" si="7"/>
        <v>4.6944787787724485E-2</v>
      </c>
      <c r="AT30" s="616">
        <f t="shared" si="7"/>
        <v>4.6860485467310919E-2</v>
      </c>
      <c r="AU30" s="616">
        <f t="shared" si="7"/>
        <v>4.678555577014909E-2</v>
      </c>
      <c r="AV30" s="616">
        <f t="shared" si="7"/>
        <v>4.671851795558335E-2</v>
      </c>
      <c r="AW30" s="616">
        <f t="shared" si="7"/>
        <v>4.6658187593175082E-2</v>
      </c>
      <c r="AX30" s="616">
        <f t="shared" si="7"/>
        <v>4.6603605975884754E-2</v>
      </c>
      <c r="AY30" s="616">
        <f t="shared" si="7"/>
        <v>4.655398879377759E-2</v>
      </c>
      <c r="AZ30" s="616">
        <f t="shared" si="7"/>
        <v>4.6508688203568349E-2</v>
      </c>
      <c r="BA30" s="617">
        <f t="shared" si="7"/>
        <v>4.6467164385104454E-2</v>
      </c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43"/>
      <c r="BU30" s="243"/>
      <c r="BV30" s="243"/>
      <c r="BW30" s="243"/>
      <c r="BX30" s="243"/>
      <c r="BY30" s="243"/>
      <c r="BZ30" s="243"/>
      <c r="CA30" s="243"/>
      <c r="CB30" s="243"/>
      <c r="CC30" s="243"/>
      <c r="CD30" s="243"/>
      <c r="CE30" s="243"/>
      <c r="CF30" s="243"/>
      <c r="CG30" s="243"/>
      <c r="CH30" s="243"/>
      <c r="CI30" s="243"/>
      <c r="CJ30" s="243"/>
      <c r="CK30" s="243"/>
      <c r="CL30" s="243"/>
      <c r="CM30" s="243"/>
      <c r="CN30" s="243"/>
      <c r="CO30" s="243"/>
      <c r="CP30" s="243"/>
      <c r="CQ30" s="243"/>
      <c r="CR30" s="243"/>
      <c r="CS30" s="243"/>
      <c r="CT30" s="243"/>
      <c r="CU30" s="243"/>
      <c r="CV30" s="243"/>
      <c r="CW30" s="243"/>
      <c r="CX30" s="243"/>
      <c r="CY30" s="243"/>
      <c r="CZ30" s="243"/>
      <c r="DA30" s="243"/>
      <c r="DB30" s="243"/>
      <c r="DC30" s="243"/>
      <c r="DD30" s="243"/>
      <c r="DE30" s="243"/>
      <c r="DF30" s="243"/>
      <c r="DG30" s="243"/>
      <c r="DH30" s="243"/>
      <c r="DI30" s="243"/>
      <c r="DJ30" s="243"/>
      <c r="DK30" s="243"/>
      <c r="DL30" s="243"/>
      <c r="DM30" s="243"/>
      <c r="DN30" s="243"/>
      <c r="DO30" s="243"/>
      <c r="DP30" s="243"/>
      <c r="DQ30" s="243"/>
      <c r="DR30" s="243"/>
      <c r="DS30" s="243"/>
      <c r="DT30" s="243"/>
      <c r="DU30" s="243"/>
      <c r="DV30" s="243"/>
      <c r="DW30" s="243"/>
      <c r="DX30" s="243"/>
      <c r="DY30" s="243"/>
      <c r="DZ30" s="243"/>
      <c r="EA30" s="243"/>
      <c r="EB30" s="243"/>
      <c r="EC30" s="243"/>
      <c r="ED30" s="243"/>
      <c r="EE30" s="243"/>
      <c r="EF30" s="243"/>
      <c r="EG30" s="243"/>
      <c r="EH30" s="243"/>
      <c r="EI30" s="243"/>
      <c r="EJ30" s="243"/>
      <c r="EK30" s="243"/>
      <c r="EL30" s="243"/>
      <c r="EM30" s="243"/>
      <c r="EN30" s="243"/>
      <c r="EO30" s="243"/>
      <c r="EP30" s="243"/>
      <c r="EQ30" s="243"/>
      <c r="ER30" s="243"/>
      <c r="ES30" s="243"/>
      <c r="ET30" s="243"/>
      <c r="EU30" s="243"/>
      <c r="EV30" s="243"/>
      <c r="EW30" s="243"/>
      <c r="EX30" s="243"/>
      <c r="EY30" s="243"/>
      <c r="EZ30" s="243"/>
      <c r="FA30" s="243"/>
      <c r="FB30" s="243"/>
      <c r="FC30" s="243"/>
      <c r="FD30" s="243"/>
      <c r="FE30" s="243"/>
      <c r="FF30" s="243"/>
      <c r="FG30" s="243"/>
      <c r="FH30" s="243"/>
      <c r="FI30" s="243"/>
      <c r="FJ30" s="243"/>
      <c r="FK30" s="243"/>
      <c r="FL30" s="243"/>
      <c r="FM30" s="243"/>
      <c r="FN30" s="243"/>
      <c r="FO30" s="243"/>
      <c r="FP30" s="243"/>
      <c r="FQ30" s="243"/>
      <c r="FR30" s="243"/>
      <c r="FS30" s="243"/>
      <c r="FT30" s="243"/>
      <c r="FU30" s="243"/>
      <c r="FV30" s="243"/>
      <c r="FW30" s="243"/>
      <c r="FX30" s="243"/>
      <c r="FY30" s="243"/>
      <c r="FZ30" s="243"/>
      <c r="GA30" s="243"/>
      <c r="GB30" s="243"/>
      <c r="GC30" s="243"/>
      <c r="GD30" s="243"/>
      <c r="GE30" s="243"/>
      <c r="GF30" s="243"/>
      <c r="GG30" s="243"/>
      <c r="GH30" s="243"/>
      <c r="GI30" s="243"/>
      <c r="GJ30" s="243"/>
      <c r="GK30" s="243"/>
      <c r="GL30" s="243"/>
      <c r="GM30" s="243"/>
      <c r="GN30" s="243"/>
      <c r="GO30" s="243"/>
      <c r="GP30" s="243"/>
      <c r="GQ30" s="243"/>
      <c r="GR30" s="243"/>
      <c r="GS30" s="243"/>
      <c r="GT30" s="243"/>
      <c r="GU30" s="243"/>
      <c r="GV30" s="243"/>
      <c r="GW30" s="243"/>
      <c r="GX30" s="243"/>
      <c r="GY30" s="243"/>
      <c r="GZ30" s="243"/>
      <c r="HA30" s="243"/>
      <c r="HB30" s="243"/>
      <c r="HC30" s="243"/>
      <c r="HD30" s="243"/>
      <c r="HE30" s="243"/>
      <c r="HF30" s="243"/>
      <c r="HG30" s="243"/>
      <c r="HH30" s="243"/>
      <c r="HI30" s="243"/>
      <c r="HJ30" s="243"/>
      <c r="HK30" s="243"/>
      <c r="HL30" s="243"/>
      <c r="HM30" s="243"/>
      <c r="HN30" s="243"/>
      <c r="HO30" s="243"/>
      <c r="HP30" s="243"/>
      <c r="HQ30" s="243"/>
      <c r="HR30" s="243"/>
      <c r="HS30" s="243"/>
      <c r="HT30" s="243"/>
      <c r="HU30" s="243"/>
      <c r="HV30" s="243"/>
      <c r="HW30" s="243"/>
      <c r="HX30" s="243"/>
      <c r="HY30" s="243"/>
      <c r="HZ30" s="243"/>
      <c r="IA30" s="243"/>
      <c r="IB30" s="243"/>
      <c r="IC30" s="243"/>
      <c r="ID30" s="243"/>
      <c r="IE30" s="243"/>
      <c r="IF30" s="243"/>
      <c r="IG30" s="243"/>
      <c r="IH30" s="243"/>
      <c r="II30" s="243"/>
      <c r="IJ30" s="243"/>
      <c r="IK30" s="243"/>
      <c r="IL30" s="243"/>
      <c r="IM30" s="243"/>
      <c r="IN30" s="243"/>
      <c r="IO30" s="243"/>
      <c r="IP30" s="243"/>
      <c r="IQ30" s="243"/>
      <c r="IR30" s="243"/>
      <c r="IS30" s="243"/>
      <c r="IT30" s="243"/>
      <c r="IU30" s="243"/>
      <c r="IV30" s="243"/>
    </row>
    <row r="31" spans="1:256" outlineLevel="1">
      <c r="A31" s="608"/>
      <c r="B31" s="970">
        <v>27</v>
      </c>
      <c r="C31" s="971"/>
      <c r="D31" s="615"/>
      <c r="E31" s="616">
        <f t="shared" si="10"/>
        <v>0</v>
      </c>
      <c r="F31" s="616">
        <f t="shared" si="10"/>
        <v>0</v>
      </c>
      <c r="G31" s="616">
        <f t="shared" si="10"/>
        <v>0</v>
      </c>
      <c r="H31" s="616">
        <f t="shared" si="10"/>
        <v>0</v>
      </c>
      <c r="I31" s="616">
        <f t="shared" si="10"/>
        <v>0</v>
      </c>
      <c r="J31" s="616">
        <f t="shared" si="10"/>
        <v>0</v>
      </c>
      <c r="K31" s="616">
        <f t="shared" si="10"/>
        <v>0</v>
      </c>
      <c r="L31" s="616">
        <f t="shared" si="10"/>
        <v>0</v>
      </c>
      <c r="M31" s="616">
        <f t="shared" si="10"/>
        <v>0</v>
      </c>
      <c r="N31" s="616">
        <f t="shared" si="10"/>
        <v>0</v>
      </c>
      <c r="O31" s="616">
        <f t="shared" si="10"/>
        <v>0</v>
      </c>
      <c r="P31" s="616">
        <f t="shared" si="10"/>
        <v>0</v>
      </c>
      <c r="Q31" s="616">
        <f t="shared" si="10"/>
        <v>0</v>
      </c>
      <c r="R31" s="616">
        <f t="shared" si="10"/>
        <v>0</v>
      </c>
      <c r="S31" s="616">
        <f t="shared" si="10"/>
        <v>0</v>
      </c>
      <c r="T31" s="616">
        <f t="shared" si="10"/>
        <v>0</v>
      </c>
      <c r="U31" s="616">
        <f t="shared" si="8"/>
        <v>0</v>
      </c>
      <c r="V31" s="616">
        <f t="shared" si="8"/>
        <v>0</v>
      </c>
      <c r="W31" s="616">
        <f t="shared" si="8"/>
        <v>0</v>
      </c>
      <c r="X31" s="616">
        <f t="shared" si="8"/>
        <v>0</v>
      </c>
      <c r="Y31" s="616">
        <f t="shared" si="8"/>
        <v>0</v>
      </c>
      <c r="Z31" s="616">
        <f t="shared" si="8"/>
        <v>0</v>
      </c>
      <c r="AA31" s="616">
        <f t="shared" si="8"/>
        <v>0</v>
      </c>
      <c r="AB31" s="616">
        <f t="shared" si="8"/>
        <v>0</v>
      </c>
      <c r="AC31" s="616">
        <f t="shared" si="8"/>
        <v>0</v>
      </c>
      <c r="AD31" s="616">
        <f t="shared" si="8"/>
        <v>0</v>
      </c>
      <c r="AE31" s="616">
        <f t="shared" si="8"/>
        <v>5.1384754358812179E-2</v>
      </c>
      <c r="AF31" s="616">
        <f t="shared" si="8"/>
        <v>5.1382293404415913E-2</v>
      </c>
      <c r="AG31" s="616">
        <f t="shared" si="8"/>
        <v>5.1288843136001905E-2</v>
      </c>
      <c r="AH31" s="616">
        <f t="shared" si="8"/>
        <v>4.9841790176765599E-2</v>
      </c>
      <c r="AI31" s="616">
        <f t="shared" si="8"/>
        <v>4.8974514643123745E-2</v>
      </c>
      <c r="AJ31" s="616">
        <f t="shared" si="8"/>
        <v>4.8396729022426976E-2</v>
      </c>
      <c r="AK31" s="616">
        <f t="shared" si="9"/>
        <v>4.7984219864854794E-2</v>
      </c>
      <c r="AL31" s="616">
        <f t="shared" si="9"/>
        <v>4.7674944515186946E-2</v>
      </c>
      <c r="AM31" s="616">
        <f t="shared" si="9"/>
        <v>4.7434460123763511E-2</v>
      </c>
      <c r="AN31" s="616">
        <f t="shared" si="9"/>
        <v>4.7242112355979193E-2</v>
      </c>
      <c r="AO31" s="616">
        <f t="shared" si="9"/>
        <v>4.7084763182595024E-2</v>
      </c>
      <c r="AP31" s="616">
        <f t="shared" si="9"/>
        <v>4.6953656931354226E-2</v>
      </c>
      <c r="AQ31" s="616">
        <f t="shared" si="9"/>
        <v>4.684273369458869E-2</v>
      </c>
      <c r="AR31" s="616">
        <f t="shared" si="9"/>
        <v>4.6747665988309262E-2</v>
      </c>
      <c r="AS31" s="616">
        <f t="shared" si="7"/>
        <v>4.6665280959733879E-2</v>
      </c>
      <c r="AT31" s="616">
        <f t="shared" si="7"/>
        <v>4.6593199378795802E-2</v>
      </c>
      <c r="AU31" s="616">
        <f t="shared" si="7"/>
        <v>4.6529602106300194E-2</v>
      </c>
      <c r="AV31" s="616">
        <f t="shared" si="7"/>
        <v>4.6473074441737205E-2</v>
      </c>
      <c r="AW31" s="616">
        <f t="shared" si="7"/>
        <v>4.6422499645781601E-2</v>
      </c>
      <c r="AX31" s="616">
        <f t="shared" si="7"/>
        <v>4.637698441923277E-2</v>
      </c>
      <c r="AY31" s="616">
        <f t="shared" si="7"/>
        <v>4.6335805682058417E-2</v>
      </c>
      <c r="AZ31" s="616">
        <f t="shared" si="7"/>
        <v>4.6298371872694588E-2</v>
      </c>
      <c r="BA31" s="617">
        <f t="shared" si="7"/>
        <v>4.626419434680562E-2</v>
      </c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43"/>
      <c r="BU31" s="243"/>
      <c r="BV31" s="243"/>
      <c r="BW31" s="243"/>
      <c r="BX31" s="243"/>
      <c r="BY31" s="243"/>
      <c r="BZ31" s="243"/>
      <c r="CA31" s="243"/>
      <c r="CB31" s="243"/>
      <c r="CC31" s="243"/>
      <c r="CD31" s="243"/>
      <c r="CE31" s="243"/>
      <c r="CF31" s="243"/>
      <c r="CG31" s="243"/>
      <c r="CH31" s="243"/>
      <c r="CI31" s="243"/>
      <c r="CJ31" s="243"/>
      <c r="CK31" s="243"/>
      <c r="CL31" s="243"/>
      <c r="CM31" s="243"/>
      <c r="CN31" s="243"/>
      <c r="CO31" s="243"/>
      <c r="CP31" s="243"/>
      <c r="CQ31" s="243"/>
      <c r="CR31" s="243"/>
      <c r="CS31" s="243"/>
      <c r="CT31" s="243"/>
      <c r="CU31" s="243"/>
      <c r="CV31" s="243"/>
      <c r="CW31" s="243"/>
      <c r="CX31" s="243"/>
      <c r="CY31" s="243"/>
      <c r="CZ31" s="243"/>
      <c r="DA31" s="243"/>
      <c r="DB31" s="243"/>
      <c r="DC31" s="243"/>
      <c r="DD31" s="243"/>
      <c r="DE31" s="243"/>
      <c r="DF31" s="243"/>
      <c r="DG31" s="243"/>
      <c r="DH31" s="243"/>
      <c r="DI31" s="243"/>
      <c r="DJ31" s="243"/>
      <c r="DK31" s="243"/>
      <c r="DL31" s="243"/>
      <c r="DM31" s="243"/>
      <c r="DN31" s="243"/>
      <c r="DO31" s="243"/>
      <c r="DP31" s="243"/>
      <c r="DQ31" s="243"/>
      <c r="DR31" s="243"/>
      <c r="DS31" s="243"/>
      <c r="DT31" s="243"/>
      <c r="DU31" s="243"/>
      <c r="DV31" s="243"/>
      <c r="DW31" s="243"/>
      <c r="DX31" s="243"/>
      <c r="DY31" s="243"/>
      <c r="DZ31" s="243"/>
      <c r="EA31" s="243"/>
      <c r="EB31" s="243"/>
      <c r="EC31" s="243"/>
      <c r="ED31" s="243"/>
      <c r="EE31" s="243"/>
      <c r="EF31" s="243"/>
      <c r="EG31" s="243"/>
      <c r="EH31" s="243"/>
      <c r="EI31" s="243"/>
      <c r="EJ31" s="243"/>
      <c r="EK31" s="243"/>
      <c r="EL31" s="243"/>
      <c r="EM31" s="243"/>
      <c r="EN31" s="243"/>
      <c r="EO31" s="243"/>
      <c r="EP31" s="243"/>
      <c r="EQ31" s="243"/>
      <c r="ER31" s="243"/>
      <c r="ES31" s="243"/>
      <c r="ET31" s="243"/>
      <c r="EU31" s="243"/>
      <c r="EV31" s="243"/>
      <c r="EW31" s="243"/>
      <c r="EX31" s="243"/>
      <c r="EY31" s="243"/>
      <c r="EZ31" s="243"/>
      <c r="FA31" s="243"/>
      <c r="FB31" s="243"/>
      <c r="FC31" s="243"/>
      <c r="FD31" s="243"/>
      <c r="FE31" s="243"/>
      <c r="FF31" s="243"/>
      <c r="FG31" s="243"/>
      <c r="FH31" s="243"/>
      <c r="FI31" s="243"/>
      <c r="FJ31" s="243"/>
      <c r="FK31" s="243"/>
      <c r="FL31" s="243"/>
      <c r="FM31" s="243"/>
      <c r="FN31" s="243"/>
      <c r="FO31" s="243"/>
      <c r="FP31" s="243"/>
      <c r="FQ31" s="243"/>
      <c r="FR31" s="243"/>
      <c r="FS31" s="243"/>
      <c r="FT31" s="243"/>
      <c r="FU31" s="243"/>
      <c r="FV31" s="243"/>
      <c r="FW31" s="243"/>
      <c r="FX31" s="243"/>
      <c r="FY31" s="243"/>
      <c r="FZ31" s="243"/>
      <c r="GA31" s="243"/>
      <c r="GB31" s="243"/>
      <c r="GC31" s="243"/>
      <c r="GD31" s="243"/>
      <c r="GE31" s="243"/>
      <c r="GF31" s="243"/>
      <c r="GG31" s="243"/>
      <c r="GH31" s="243"/>
      <c r="GI31" s="243"/>
      <c r="GJ31" s="243"/>
      <c r="GK31" s="243"/>
      <c r="GL31" s="243"/>
      <c r="GM31" s="243"/>
      <c r="GN31" s="243"/>
      <c r="GO31" s="243"/>
      <c r="GP31" s="243"/>
      <c r="GQ31" s="243"/>
      <c r="GR31" s="243"/>
      <c r="GS31" s="243"/>
      <c r="GT31" s="243"/>
      <c r="GU31" s="243"/>
      <c r="GV31" s="243"/>
      <c r="GW31" s="243"/>
      <c r="GX31" s="243"/>
      <c r="GY31" s="243"/>
      <c r="GZ31" s="243"/>
      <c r="HA31" s="243"/>
      <c r="HB31" s="243"/>
      <c r="HC31" s="243"/>
      <c r="HD31" s="243"/>
      <c r="HE31" s="243"/>
      <c r="HF31" s="243"/>
      <c r="HG31" s="243"/>
      <c r="HH31" s="243"/>
      <c r="HI31" s="243"/>
      <c r="HJ31" s="243"/>
      <c r="HK31" s="243"/>
      <c r="HL31" s="243"/>
      <c r="HM31" s="243"/>
      <c r="HN31" s="243"/>
      <c r="HO31" s="243"/>
      <c r="HP31" s="243"/>
      <c r="HQ31" s="243"/>
      <c r="HR31" s="243"/>
      <c r="HS31" s="243"/>
      <c r="HT31" s="243"/>
      <c r="HU31" s="243"/>
      <c r="HV31" s="243"/>
      <c r="HW31" s="243"/>
      <c r="HX31" s="243"/>
      <c r="HY31" s="243"/>
      <c r="HZ31" s="243"/>
      <c r="IA31" s="243"/>
      <c r="IB31" s="243"/>
      <c r="IC31" s="243"/>
      <c r="ID31" s="243"/>
      <c r="IE31" s="243"/>
      <c r="IF31" s="243"/>
      <c r="IG31" s="243"/>
      <c r="IH31" s="243"/>
      <c r="II31" s="243"/>
      <c r="IJ31" s="243"/>
      <c r="IK31" s="243"/>
      <c r="IL31" s="243"/>
      <c r="IM31" s="243"/>
      <c r="IN31" s="243"/>
      <c r="IO31" s="243"/>
      <c r="IP31" s="243"/>
      <c r="IQ31" s="243"/>
      <c r="IR31" s="243"/>
      <c r="IS31" s="243"/>
      <c r="IT31" s="243"/>
      <c r="IU31" s="243"/>
      <c r="IV31" s="243"/>
    </row>
    <row r="32" spans="1:256" outlineLevel="1">
      <c r="A32" s="608"/>
      <c r="B32" s="970">
        <v>28</v>
      </c>
      <c r="C32" s="971"/>
      <c r="D32" s="615"/>
      <c r="E32" s="616">
        <f t="shared" si="10"/>
        <v>0</v>
      </c>
      <c r="F32" s="616">
        <f t="shared" si="10"/>
        <v>0</v>
      </c>
      <c r="G32" s="616">
        <f t="shared" si="10"/>
        <v>0</v>
      </c>
      <c r="H32" s="616">
        <f t="shared" si="10"/>
        <v>0</v>
      </c>
      <c r="I32" s="616">
        <f t="shared" si="10"/>
        <v>0</v>
      </c>
      <c r="J32" s="616">
        <f t="shared" si="10"/>
        <v>0</v>
      </c>
      <c r="K32" s="616">
        <f t="shared" si="10"/>
        <v>0</v>
      </c>
      <c r="L32" s="616">
        <f t="shared" si="10"/>
        <v>0</v>
      </c>
      <c r="M32" s="616">
        <f t="shared" si="10"/>
        <v>0</v>
      </c>
      <c r="N32" s="616">
        <f t="shared" si="10"/>
        <v>0</v>
      </c>
      <c r="O32" s="616">
        <f t="shared" si="10"/>
        <v>0</v>
      </c>
      <c r="P32" s="616">
        <f t="shared" si="10"/>
        <v>0</v>
      </c>
      <c r="Q32" s="616">
        <f t="shared" si="10"/>
        <v>0</v>
      </c>
      <c r="R32" s="616">
        <f t="shared" si="10"/>
        <v>0</v>
      </c>
      <c r="S32" s="616">
        <f t="shared" si="10"/>
        <v>0</v>
      </c>
      <c r="T32" s="616">
        <f t="shared" si="10"/>
        <v>0</v>
      </c>
      <c r="U32" s="616">
        <f t="shared" si="8"/>
        <v>0</v>
      </c>
      <c r="V32" s="616">
        <f t="shared" si="8"/>
        <v>0</v>
      </c>
      <c r="W32" s="616">
        <f t="shared" si="8"/>
        <v>0</v>
      </c>
      <c r="X32" s="616">
        <f t="shared" si="8"/>
        <v>0</v>
      </c>
      <c r="Y32" s="616">
        <f t="shared" si="8"/>
        <v>0</v>
      </c>
      <c r="Z32" s="616">
        <f t="shared" si="8"/>
        <v>0</v>
      </c>
      <c r="AA32" s="616">
        <f t="shared" si="8"/>
        <v>0</v>
      </c>
      <c r="AB32" s="616">
        <f t="shared" si="8"/>
        <v>0</v>
      </c>
      <c r="AC32" s="616">
        <f t="shared" si="8"/>
        <v>0</v>
      </c>
      <c r="AD32" s="616">
        <f t="shared" si="8"/>
        <v>0</v>
      </c>
      <c r="AE32" s="616">
        <f t="shared" si="8"/>
        <v>0</v>
      </c>
      <c r="AF32" s="616">
        <f t="shared" si="8"/>
        <v>5.1379832455780372E-2</v>
      </c>
      <c r="AG32" s="616">
        <f t="shared" si="8"/>
        <v>5.124089080566363E-2</v>
      </c>
      <c r="AH32" s="616">
        <f t="shared" si="8"/>
        <v>4.9327972143325294E-2</v>
      </c>
      <c r="AI32" s="616">
        <f t="shared" si="8"/>
        <v>4.8372818543450657E-2</v>
      </c>
      <c r="AJ32" s="616">
        <f t="shared" si="8"/>
        <v>4.780014376113173E-2</v>
      </c>
      <c r="AK32" s="616">
        <f t="shared" si="9"/>
        <v>4.7418534374700894E-2</v>
      </c>
      <c r="AL32" s="616">
        <f t="shared" si="9"/>
        <v>4.71460413357212E-2</v>
      </c>
      <c r="AM32" s="616">
        <f t="shared" si="9"/>
        <v>4.6941718079656747E-2</v>
      </c>
      <c r="AN32" s="616">
        <f t="shared" si="9"/>
        <v>4.6782827555314155E-2</v>
      </c>
      <c r="AO32" s="616">
        <f t="shared" si="9"/>
        <v>4.6655732498265046E-2</v>
      </c>
      <c r="AP32" s="616">
        <f t="shared" si="9"/>
        <v>4.6551757111270353E-2</v>
      </c>
      <c r="AQ32" s="616">
        <f t="shared" si="9"/>
        <v>4.6465118845674391E-2</v>
      </c>
      <c r="AR32" s="616">
        <f t="shared" si="9"/>
        <v>4.6391815146077597E-2</v>
      </c>
      <c r="AS32" s="616">
        <f t="shared" si="7"/>
        <v>4.6328987490494189E-2</v>
      </c>
      <c r="AT32" s="616">
        <f t="shared" si="7"/>
        <v>4.6274539907043222E-2</v>
      </c>
      <c r="AU32" s="616">
        <f t="shared" si="7"/>
        <v>4.622690059570056E-2</v>
      </c>
      <c r="AV32" s="616">
        <f t="shared" si="7"/>
        <v>4.6184867710577615E-2</v>
      </c>
      <c r="AW32" s="616">
        <f t="shared" si="7"/>
        <v>4.6147506563700036E-2</v>
      </c>
      <c r="AX32" s="616">
        <f t="shared" si="7"/>
        <v>4.6114079300084043E-2</v>
      </c>
      <c r="AY32" s="616">
        <f t="shared" si="7"/>
        <v>4.6083995676049261E-2</v>
      </c>
      <c r="AZ32" s="616">
        <f t="shared" si="7"/>
        <v>4.6056777904529556E-2</v>
      </c>
      <c r="BA32" s="617">
        <f t="shared" si="7"/>
        <v>4.6032035090404877E-2</v>
      </c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43"/>
      <c r="CB32" s="243"/>
      <c r="CC32" s="243"/>
      <c r="CD32" s="243"/>
      <c r="CE32" s="243"/>
      <c r="CF32" s="243"/>
      <c r="CG32" s="243"/>
      <c r="CH32" s="243"/>
      <c r="CI32" s="243"/>
      <c r="CJ32" s="243"/>
      <c r="CK32" s="243"/>
      <c r="CL32" s="243"/>
      <c r="CM32" s="243"/>
      <c r="CN32" s="243"/>
      <c r="CO32" s="243"/>
      <c r="CP32" s="243"/>
      <c r="CQ32" s="243"/>
      <c r="CR32" s="243"/>
      <c r="CS32" s="243"/>
      <c r="CT32" s="243"/>
      <c r="CU32" s="243"/>
      <c r="CV32" s="243"/>
      <c r="CW32" s="243"/>
      <c r="CX32" s="243"/>
      <c r="CY32" s="243"/>
      <c r="CZ32" s="243"/>
      <c r="DA32" s="243"/>
      <c r="DB32" s="243"/>
      <c r="DC32" s="243"/>
      <c r="DD32" s="243"/>
      <c r="DE32" s="243"/>
      <c r="DF32" s="243"/>
      <c r="DG32" s="243"/>
      <c r="DH32" s="243"/>
      <c r="DI32" s="243"/>
      <c r="DJ32" s="243"/>
      <c r="DK32" s="243"/>
      <c r="DL32" s="243"/>
      <c r="DM32" s="243"/>
      <c r="DN32" s="243"/>
      <c r="DO32" s="243"/>
      <c r="DP32" s="243"/>
      <c r="DQ32" s="243"/>
      <c r="DR32" s="243"/>
      <c r="DS32" s="243"/>
      <c r="DT32" s="243"/>
      <c r="DU32" s="243"/>
      <c r="DV32" s="243"/>
      <c r="DW32" s="243"/>
      <c r="DX32" s="243"/>
      <c r="DY32" s="243"/>
      <c r="DZ32" s="243"/>
      <c r="EA32" s="243"/>
      <c r="EB32" s="243"/>
      <c r="EC32" s="243"/>
      <c r="ED32" s="243"/>
      <c r="EE32" s="243"/>
      <c r="EF32" s="243"/>
      <c r="EG32" s="243"/>
      <c r="EH32" s="243"/>
      <c r="EI32" s="243"/>
      <c r="EJ32" s="243"/>
      <c r="EK32" s="243"/>
      <c r="EL32" s="243"/>
      <c r="EM32" s="243"/>
      <c r="EN32" s="243"/>
      <c r="EO32" s="243"/>
      <c r="EP32" s="243"/>
      <c r="EQ32" s="243"/>
      <c r="ER32" s="243"/>
      <c r="ES32" s="243"/>
      <c r="ET32" s="243"/>
      <c r="EU32" s="243"/>
      <c r="EV32" s="243"/>
      <c r="EW32" s="243"/>
      <c r="EX32" s="243"/>
      <c r="EY32" s="243"/>
      <c r="EZ32" s="243"/>
      <c r="FA32" s="243"/>
      <c r="FB32" s="243"/>
      <c r="FC32" s="243"/>
      <c r="FD32" s="243"/>
      <c r="FE32" s="243"/>
      <c r="FF32" s="243"/>
      <c r="FG32" s="243"/>
      <c r="FH32" s="243"/>
      <c r="FI32" s="243"/>
      <c r="FJ32" s="243"/>
      <c r="FK32" s="243"/>
      <c r="FL32" s="243"/>
      <c r="FM32" s="243"/>
      <c r="FN32" s="243"/>
      <c r="FO32" s="243"/>
      <c r="FP32" s="243"/>
      <c r="FQ32" s="243"/>
      <c r="FR32" s="243"/>
      <c r="FS32" s="243"/>
      <c r="FT32" s="243"/>
      <c r="FU32" s="243"/>
      <c r="FV32" s="243"/>
      <c r="FW32" s="243"/>
      <c r="FX32" s="243"/>
      <c r="FY32" s="243"/>
      <c r="FZ32" s="243"/>
      <c r="GA32" s="243"/>
      <c r="GB32" s="243"/>
      <c r="GC32" s="243"/>
      <c r="GD32" s="243"/>
      <c r="GE32" s="243"/>
      <c r="GF32" s="243"/>
      <c r="GG32" s="243"/>
      <c r="GH32" s="243"/>
      <c r="GI32" s="243"/>
      <c r="GJ32" s="243"/>
      <c r="GK32" s="243"/>
      <c r="GL32" s="243"/>
      <c r="GM32" s="243"/>
      <c r="GN32" s="243"/>
      <c r="GO32" s="243"/>
      <c r="GP32" s="243"/>
      <c r="GQ32" s="243"/>
      <c r="GR32" s="243"/>
      <c r="GS32" s="243"/>
      <c r="GT32" s="243"/>
      <c r="GU32" s="243"/>
      <c r="GV32" s="243"/>
      <c r="GW32" s="243"/>
      <c r="GX32" s="243"/>
      <c r="GY32" s="243"/>
      <c r="GZ32" s="243"/>
      <c r="HA32" s="243"/>
      <c r="HB32" s="243"/>
      <c r="HC32" s="243"/>
      <c r="HD32" s="243"/>
      <c r="HE32" s="243"/>
      <c r="HF32" s="243"/>
      <c r="HG32" s="243"/>
      <c r="HH32" s="243"/>
      <c r="HI32" s="243"/>
      <c r="HJ32" s="243"/>
      <c r="HK32" s="243"/>
      <c r="HL32" s="243"/>
      <c r="HM32" s="243"/>
      <c r="HN32" s="243"/>
      <c r="HO32" s="243"/>
      <c r="HP32" s="243"/>
      <c r="HQ32" s="243"/>
      <c r="HR32" s="243"/>
      <c r="HS32" s="243"/>
      <c r="HT32" s="243"/>
      <c r="HU32" s="243"/>
      <c r="HV32" s="243"/>
      <c r="HW32" s="243"/>
      <c r="HX32" s="243"/>
      <c r="HY32" s="243"/>
      <c r="HZ32" s="243"/>
      <c r="IA32" s="243"/>
      <c r="IB32" s="243"/>
      <c r="IC32" s="243"/>
      <c r="ID32" s="243"/>
      <c r="IE32" s="243"/>
      <c r="IF32" s="243"/>
      <c r="IG32" s="243"/>
      <c r="IH32" s="243"/>
      <c r="II32" s="243"/>
      <c r="IJ32" s="243"/>
      <c r="IK32" s="243"/>
      <c r="IL32" s="243"/>
      <c r="IM32" s="243"/>
      <c r="IN32" s="243"/>
      <c r="IO32" s="243"/>
      <c r="IP32" s="243"/>
      <c r="IQ32" s="243"/>
      <c r="IR32" s="243"/>
      <c r="IS32" s="243"/>
      <c r="IT32" s="243"/>
      <c r="IU32" s="243"/>
      <c r="IV32" s="243"/>
    </row>
    <row r="33" spans="1:256" outlineLevel="1">
      <c r="A33" s="608"/>
      <c r="B33" s="970">
        <v>29</v>
      </c>
      <c r="C33" s="971"/>
      <c r="D33" s="615"/>
      <c r="E33" s="616">
        <f t="shared" si="10"/>
        <v>0</v>
      </c>
      <c r="F33" s="616">
        <f t="shared" si="10"/>
        <v>0</v>
      </c>
      <c r="G33" s="616">
        <f t="shared" si="10"/>
        <v>0</v>
      </c>
      <c r="H33" s="616">
        <f t="shared" si="10"/>
        <v>0</v>
      </c>
      <c r="I33" s="616">
        <f t="shared" si="10"/>
        <v>0</v>
      </c>
      <c r="J33" s="616">
        <f t="shared" si="10"/>
        <v>0</v>
      </c>
      <c r="K33" s="616">
        <f t="shared" si="10"/>
        <v>0</v>
      </c>
      <c r="L33" s="616">
        <f t="shared" si="10"/>
        <v>0</v>
      </c>
      <c r="M33" s="616">
        <f t="shared" si="10"/>
        <v>0</v>
      </c>
      <c r="N33" s="616">
        <f t="shared" si="10"/>
        <v>0</v>
      </c>
      <c r="O33" s="616">
        <f t="shared" si="10"/>
        <v>0</v>
      </c>
      <c r="P33" s="616">
        <f t="shared" si="10"/>
        <v>0</v>
      </c>
      <c r="Q33" s="616">
        <f t="shared" si="10"/>
        <v>0</v>
      </c>
      <c r="R33" s="616">
        <f t="shared" si="10"/>
        <v>0</v>
      </c>
      <c r="S33" s="616">
        <f t="shared" si="10"/>
        <v>0</v>
      </c>
      <c r="T33" s="616">
        <f t="shared" si="10"/>
        <v>0</v>
      </c>
      <c r="U33" s="616">
        <f t="shared" si="8"/>
        <v>0</v>
      </c>
      <c r="V33" s="616">
        <f t="shared" si="8"/>
        <v>0</v>
      </c>
      <c r="W33" s="616">
        <f t="shared" si="8"/>
        <v>0</v>
      </c>
      <c r="X33" s="616">
        <f t="shared" si="8"/>
        <v>0</v>
      </c>
      <c r="Y33" s="616">
        <f t="shared" si="8"/>
        <v>0</v>
      </c>
      <c r="Z33" s="616">
        <f t="shared" si="8"/>
        <v>0</v>
      </c>
      <c r="AA33" s="616">
        <f t="shared" si="8"/>
        <v>0</v>
      </c>
      <c r="AB33" s="616">
        <f t="shared" si="8"/>
        <v>0</v>
      </c>
      <c r="AC33" s="616">
        <f t="shared" si="8"/>
        <v>0</v>
      </c>
      <c r="AD33" s="616">
        <f t="shared" si="8"/>
        <v>0</v>
      </c>
      <c r="AE33" s="616">
        <f t="shared" si="8"/>
        <v>0</v>
      </c>
      <c r="AF33" s="616">
        <f t="shared" si="8"/>
        <v>0</v>
      </c>
      <c r="AG33" s="616">
        <f t="shared" si="8"/>
        <v>5.110196751692464E-2</v>
      </c>
      <c r="AH33" s="616">
        <f t="shared" si="8"/>
        <v>4.8303544120658959E-2</v>
      </c>
      <c r="AI33" s="616">
        <f t="shared" si="8"/>
        <v>4.7372392956160914E-2</v>
      </c>
      <c r="AJ33" s="616">
        <f t="shared" si="8"/>
        <v>4.6907127578991403E-2</v>
      </c>
      <c r="AK33" s="616">
        <f t="shared" si="9"/>
        <v>4.6628067565399833E-2</v>
      </c>
      <c r="AL33" s="616">
        <f t="shared" si="9"/>
        <v>4.6442068882724286E-2</v>
      </c>
      <c r="AM33" s="616">
        <f t="shared" si="9"/>
        <v>4.6309232918454235E-2</v>
      </c>
      <c r="AN33" s="616">
        <f t="shared" si="9"/>
        <v>4.620961701123627E-2</v>
      </c>
      <c r="AO33" s="616">
        <f t="shared" si="9"/>
        <v>4.6132144529261954E-2</v>
      </c>
      <c r="AP33" s="616">
        <f t="shared" si="9"/>
        <v>4.6070170674261002E-2</v>
      </c>
      <c r="AQ33" s="616">
        <f t="shared" si="9"/>
        <v>4.6019467523692237E-2</v>
      </c>
      <c r="AR33" s="616">
        <f t="shared" si="9"/>
        <v>4.5977216775547225E-2</v>
      </c>
      <c r="AS33" s="616">
        <f t="shared" si="7"/>
        <v>4.5941467475461684E-2</v>
      </c>
      <c r="AT33" s="616">
        <f t="shared" si="7"/>
        <v>4.5910826190728837E-2</v>
      </c>
      <c r="AU33" s="616">
        <f t="shared" si="7"/>
        <v>4.5884271136726218E-2</v>
      </c>
      <c r="AV33" s="616">
        <f t="shared" si="7"/>
        <v>4.58610360175431E-2</v>
      </c>
      <c r="AW33" s="616">
        <f t="shared" si="7"/>
        <v>4.5840534870460248E-2</v>
      </c>
      <c r="AX33" s="616">
        <f t="shared" si="7"/>
        <v>4.5822311965978857E-2</v>
      </c>
      <c r="AY33" s="616">
        <f t="shared" si="7"/>
        <v>4.5806007531112858E-2</v>
      </c>
      <c r="AZ33" s="616">
        <f t="shared" si="7"/>
        <v>4.5791333757063679E-2</v>
      </c>
      <c r="BA33" s="617">
        <f t="shared" si="7"/>
        <v>4.57780576627147E-2</v>
      </c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  <c r="CE33" s="243"/>
      <c r="CF33" s="243"/>
      <c r="CG33" s="243"/>
      <c r="CH33" s="243"/>
      <c r="CI33" s="243"/>
      <c r="CJ33" s="243"/>
      <c r="CK33" s="243"/>
      <c r="CL33" s="243"/>
      <c r="CM33" s="243"/>
      <c r="CN33" s="243"/>
      <c r="CO33" s="243"/>
      <c r="CP33" s="243"/>
      <c r="CQ33" s="243"/>
      <c r="CR33" s="243"/>
      <c r="CS33" s="243"/>
      <c r="CT33" s="243"/>
      <c r="CU33" s="243"/>
      <c r="CV33" s="243"/>
      <c r="CW33" s="243"/>
      <c r="CX33" s="243"/>
      <c r="CY33" s="243"/>
      <c r="CZ33" s="243"/>
      <c r="DA33" s="243"/>
      <c r="DB33" s="243"/>
      <c r="DC33" s="243"/>
      <c r="DD33" s="243"/>
      <c r="DE33" s="243"/>
      <c r="DF33" s="243"/>
      <c r="DG33" s="243"/>
      <c r="DH33" s="243"/>
      <c r="DI33" s="243"/>
      <c r="DJ33" s="243"/>
      <c r="DK33" s="243"/>
      <c r="DL33" s="243"/>
      <c r="DM33" s="243"/>
      <c r="DN33" s="243"/>
      <c r="DO33" s="243"/>
      <c r="DP33" s="243"/>
      <c r="DQ33" s="243"/>
      <c r="DR33" s="243"/>
      <c r="DS33" s="243"/>
      <c r="DT33" s="243"/>
      <c r="DU33" s="243"/>
      <c r="DV33" s="243"/>
      <c r="DW33" s="243"/>
      <c r="DX33" s="243"/>
      <c r="DY33" s="243"/>
      <c r="DZ33" s="243"/>
      <c r="EA33" s="243"/>
      <c r="EB33" s="243"/>
      <c r="EC33" s="243"/>
      <c r="ED33" s="243"/>
      <c r="EE33" s="243"/>
      <c r="EF33" s="243"/>
      <c r="EG33" s="243"/>
      <c r="EH33" s="243"/>
      <c r="EI33" s="243"/>
      <c r="EJ33" s="243"/>
      <c r="EK33" s="243"/>
      <c r="EL33" s="243"/>
      <c r="EM33" s="243"/>
      <c r="EN33" s="243"/>
      <c r="EO33" s="243"/>
      <c r="EP33" s="243"/>
      <c r="EQ33" s="243"/>
      <c r="ER33" s="243"/>
      <c r="ES33" s="243"/>
      <c r="ET33" s="243"/>
      <c r="EU33" s="243"/>
      <c r="EV33" s="243"/>
      <c r="EW33" s="243"/>
      <c r="EX33" s="243"/>
      <c r="EY33" s="243"/>
      <c r="EZ33" s="243"/>
      <c r="FA33" s="243"/>
      <c r="FB33" s="243"/>
      <c r="FC33" s="243"/>
      <c r="FD33" s="243"/>
      <c r="FE33" s="243"/>
      <c r="FF33" s="243"/>
      <c r="FG33" s="243"/>
      <c r="FH33" s="243"/>
      <c r="FI33" s="243"/>
      <c r="FJ33" s="243"/>
      <c r="FK33" s="243"/>
      <c r="FL33" s="243"/>
      <c r="FM33" s="243"/>
      <c r="FN33" s="243"/>
      <c r="FO33" s="243"/>
      <c r="FP33" s="243"/>
      <c r="FQ33" s="243"/>
      <c r="FR33" s="243"/>
      <c r="FS33" s="243"/>
      <c r="FT33" s="243"/>
      <c r="FU33" s="243"/>
      <c r="FV33" s="243"/>
      <c r="FW33" s="243"/>
      <c r="FX33" s="243"/>
      <c r="FY33" s="243"/>
      <c r="FZ33" s="243"/>
      <c r="GA33" s="243"/>
      <c r="GB33" s="243"/>
      <c r="GC33" s="243"/>
      <c r="GD33" s="243"/>
      <c r="GE33" s="243"/>
      <c r="GF33" s="243"/>
      <c r="GG33" s="243"/>
      <c r="GH33" s="243"/>
      <c r="GI33" s="243"/>
      <c r="GJ33" s="243"/>
      <c r="GK33" s="243"/>
      <c r="GL33" s="243"/>
      <c r="GM33" s="243"/>
      <c r="GN33" s="243"/>
      <c r="GO33" s="243"/>
      <c r="GP33" s="243"/>
      <c r="GQ33" s="243"/>
      <c r="GR33" s="243"/>
      <c r="GS33" s="243"/>
      <c r="GT33" s="243"/>
      <c r="GU33" s="243"/>
      <c r="GV33" s="243"/>
      <c r="GW33" s="243"/>
      <c r="GX33" s="243"/>
      <c r="GY33" s="243"/>
      <c r="GZ33" s="243"/>
      <c r="HA33" s="243"/>
      <c r="HB33" s="243"/>
      <c r="HC33" s="243"/>
      <c r="HD33" s="243"/>
      <c r="HE33" s="243"/>
      <c r="HF33" s="243"/>
      <c r="HG33" s="243"/>
      <c r="HH33" s="243"/>
      <c r="HI33" s="243"/>
      <c r="HJ33" s="243"/>
      <c r="HK33" s="243"/>
      <c r="HL33" s="243"/>
      <c r="HM33" s="243"/>
      <c r="HN33" s="243"/>
      <c r="HO33" s="243"/>
      <c r="HP33" s="243"/>
      <c r="HQ33" s="243"/>
      <c r="HR33" s="243"/>
      <c r="HS33" s="243"/>
      <c r="HT33" s="243"/>
      <c r="HU33" s="243"/>
      <c r="HV33" s="243"/>
      <c r="HW33" s="243"/>
      <c r="HX33" s="243"/>
      <c r="HY33" s="243"/>
      <c r="HZ33" s="243"/>
      <c r="IA33" s="243"/>
      <c r="IB33" s="243"/>
      <c r="IC33" s="243"/>
      <c r="ID33" s="243"/>
      <c r="IE33" s="243"/>
      <c r="IF33" s="243"/>
      <c r="IG33" s="243"/>
      <c r="IH33" s="243"/>
      <c r="II33" s="243"/>
      <c r="IJ33" s="243"/>
      <c r="IK33" s="243"/>
      <c r="IL33" s="243"/>
      <c r="IM33" s="243"/>
      <c r="IN33" s="243"/>
      <c r="IO33" s="243"/>
      <c r="IP33" s="243"/>
      <c r="IQ33" s="243"/>
      <c r="IR33" s="243"/>
      <c r="IS33" s="243"/>
      <c r="IT33" s="243"/>
      <c r="IU33" s="243"/>
      <c r="IV33" s="243"/>
    </row>
    <row r="34" spans="1:256" outlineLevel="1">
      <c r="A34" s="608"/>
      <c r="B34" s="970">
        <v>30</v>
      </c>
      <c r="C34" s="971"/>
      <c r="D34" s="615"/>
      <c r="E34" s="616">
        <f t="shared" si="10"/>
        <v>0</v>
      </c>
      <c r="F34" s="616">
        <f t="shared" si="10"/>
        <v>0</v>
      </c>
      <c r="G34" s="616">
        <f t="shared" si="10"/>
        <v>0</v>
      </c>
      <c r="H34" s="616">
        <f t="shared" si="10"/>
        <v>0</v>
      </c>
      <c r="I34" s="616">
        <f t="shared" si="10"/>
        <v>0</v>
      </c>
      <c r="J34" s="616">
        <f t="shared" si="10"/>
        <v>0</v>
      </c>
      <c r="K34" s="616">
        <f t="shared" si="10"/>
        <v>0</v>
      </c>
      <c r="L34" s="616">
        <f t="shared" si="10"/>
        <v>0</v>
      </c>
      <c r="M34" s="616">
        <f t="shared" si="10"/>
        <v>0</v>
      </c>
      <c r="N34" s="616">
        <f t="shared" si="10"/>
        <v>0</v>
      </c>
      <c r="O34" s="616">
        <f t="shared" si="10"/>
        <v>0</v>
      </c>
      <c r="P34" s="616">
        <f t="shared" si="10"/>
        <v>0</v>
      </c>
      <c r="Q34" s="616">
        <f t="shared" si="10"/>
        <v>0</v>
      </c>
      <c r="R34" s="616">
        <f t="shared" si="10"/>
        <v>0</v>
      </c>
      <c r="S34" s="616">
        <f t="shared" si="10"/>
        <v>0</v>
      </c>
      <c r="T34" s="616">
        <f t="shared" si="10"/>
        <v>0</v>
      </c>
      <c r="U34" s="616">
        <f t="shared" si="8"/>
        <v>0</v>
      </c>
      <c r="V34" s="616">
        <f t="shared" si="8"/>
        <v>0</v>
      </c>
      <c r="W34" s="616">
        <f t="shared" si="8"/>
        <v>0</v>
      </c>
      <c r="X34" s="616">
        <f t="shared" si="8"/>
        <v>0</v>
      </c>
      <c r="Y34" s="616">
        <f t="shared" si="8"/>
        <v>0</v>
      </c>
      <c r="Z34" s="616">
        <f t="shared" si="8"/>
        <v>0</v>
      </c>
      <c r="AA34" s="616">
        <f t="shared" si="8"/>
        <v>0</v>
      </c>
      <c r="AB34" s="616">
        <f t="shared" si="8"/>
        <v>0</v>
      </c>
      <c r="AC34" s="616">
        <f t="shared" si="8"/>
        <v>0</v>
      </c>
      <c r="AD34" s="616">
        <f t="shared" si="8"/>
        <v>0</v>
      </c>
      <c r="AE34" s="616">
        <f t="shared" si="8"/>
        <v>0</v>
      </c>
      <c r="AF34" s="616">
        <f t="shared" si="8"/>
        <v>0</v>
      </c>
      <c r="AG34" s="616">
        <f t="shared" si="8"/>
        <v>0</v>
      </c>
      <c r="AH34" s="616">
        <f t="shared" si="8"/>
        <v>4.5512571165689186E-2</v>
      </c>
      <c r="AI34" s="616">
        <f t="shared" si="8"/>
        <v>4.5512571165689186E-2</v>
      </c>
      <c r="AJ34" s="616">
        <f t="shared" si="8"/>
        <v>4.5512571165689186E-2</v>
      </c>
      <c r="AK34" s="616">
        <f t="shared" si="9"/>
        <v>4.5512571165689186E-2</v>
      </c>
      <c r="AL34" s="616">
        <f t="shared" si="9"/>
        <v>4.5512571165689186E-2</v>
      </c>
      <c r="AM34" s="616">
        <f t="shared" si="9"/>
        <v>4.5512571165689186E-2</v>
      </c>
      <c r="AN34" s="616">
        <f t="shared" si="9"/>
        <v>4.5512571165689186E-2</v>
      </c>
      <c r="AO34" s="616">
        <f t="shared" si="9"/>
        <v>4.5512571165689186E-2</v>
      </c>
      <c r="AP34" s="616">
        <f t="shared" si="9"/>
        <v>4.5512571165689186E-2</v>
      </c>
      <c r="AQ34" s="616">
        <f t="shared" si="9"/>
        <v>4.5512571165689186E-2</v>
      </c>
      <c r="AR34" s="616">
        <f t="shared" si="9"/>
        <v>4.5512571165689186E-2</v>
      </c>
      <c r="AS34" s="616">
        <f t="shared" si="7"/>
        <v>4.5512571165689186E-2</v>
      </c>
      <c r="AT34" s="616">
        <f t="shared" si="7"/>
        <v>4.5512571165689186E-2</v>
      </c>
      <c r="AU34" s="616">
        <f t="shared" si="7"/>
        <v>4.5512571165689186E-2</v>
      </c>
      <c r="AV34" s="616">
        <f t="shared" si="7"/>
        <v>4.5512571165689186E-2</v>
      </c>
      <c r="AW34" s="616">
        <f t="shared" si="7"/>
        <v>4.5512571165689186E-2</v>
      </c>
      <c r="AX34" s="616">
        <f t="shared" si="7"/>
        <v>4.5512571165689186E-2</v>
      </c>
      <c r="AY34" s="616">
        <f t="shared" si="7"/>
        <v>4.5512571165689186E-2</v>
      </c>
      <c r="AZ34" s="616">
        <f t="shared" si="7"/>
        <v>4.5512571165689186E-2</v>
      </c>
      <c r="BA34" s="617">
        <f t="shared" si="7"/>
        <v>4.5512571165689186E-2</v>
      </c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43"/>
      <c r="CB34" s="243"/>
      <c r="CC34" s="243"/>
      <c r="CD34" s="243"/>
      <c r="CE34" s="243"/>
      <c r="CF34" s="243"/>
      <c r="CG34" s="243"/>
      <c r="CH34" s="243"/>
      <c r="CI34" s="243"/>
      <c r="CJ34" s="243"/>
      <c r="CK34" s="243"/>
      <c r="CL34" s="243"/>
      <c r="CM34" s="243"/>
      <c r="CN34" s="243"/>
      <c r="CO34" s="243"/>
      <c r="CP34" s="243"/>
      <c r="CQ34" s="243"/>
      <c r="CR34" s="243"/>
      <c r="CS34" s="243"/>
      <c r="CT34" s="243"/>
      <c r="CU34" s="243"/>
      <c r="CV34" s="243"/>
      <c r="CW34" s="243"/>
      <c r="CX34" s="243"/>
      <c r="CY34" s="243"/>
      <c r="CZ34" s="243"/>
      <c r="DA34" s="243"/>
      <c r="DB34" s="243"/>
      <c r="DC34" s="243"/>
      <c r="DD34" s="243"/>
      <c r="DE34" s="243"/>
      <c r="DF34" s="243"/>
      <c r="DG34" s="243"/>
      <c r="DH34" s="243"/>
      <c r="DI34" s="243"/>
      <c r="DJ34" s="243"/>
      <c r="DK34" s="243"/>
      <c r="DL34" s="243"/>
      <c r="DM34" s="243"/>
      <c r="DN34" s="243"/>
      <c r="DO34" s="243"/>
      <c r="DP34" s="243"/>
      <c r="DQ34" s="243"/>
      <c r="DR34" s="243"/>
      <c r="DS34" s="243"/>
      <c r="DT34" s="243"/>
      <c r="DU34" s="243"/>
      <c r="DV34" s="243"/>
      <c r="DW34" s="243"/>
      <c r="DX34" s="243"/>
      <c r="DY34" s="243"/>
      <c r="DZ34" s="243"/>
      <c r="EA34" s="243"/>
      <c r="EB34" s="243"/>
      <c r="EC34" s="243"/>
      <c r="ED34" s="243"/>
      <c r="EE34" s="243"/>
      <c r="EF34" s="243"/>
      <c r="EG34" s="243"/>
      <c r="EH34" s="243"/>
      <c r="EI34" s="243"/>
      <c r="EJ34" s="243"/>
      <c r="EK34" s="243"/>
      <c r="EL34" s="243"/>
      <c r="EM34" s="243"/>
      <c r="EN34" s="243"/>
      <c r="EO34" s="243"/>
      <c r="EP34" s="243"/>
      <c r="EQ34" s="243"/>
      <c r="ER34" s="243"/>
      <c r="ES34" s="243"/>
      <c r="ET34" s="243"/>
      <c r="EU34" s="243"/>
      <c r="EV34" s="243"/>
      <c r="EW34" s="243"/>
      <c r="EX34" s="243"/>
      <c r="EY34" s="243"/>
      <c r="EZ34" s="243"/>
      <c r="FA34" s="243"/>
      <c r="FB34" s="243"/>
      <c r="FC34" s="243"/>
      <c r="FD34" s="243"/>
      <c r="FE34" s="243"/>
      <c r="FF34" s="243"/>
      <c r="FG34" s="243"/>
      <c r="FH34" s="243"/>
      <c r="FI34" s="243"/>
      <c r="FJ34" s="243"/>
      <c r="FK34" s="243"/>
      <c r="FL34" s="243"/>
      <c r="FM34" s="243"/>
      <c r="FN34" s="243"/>
      <c r="FO34" s="243"/>
      <c r="FP34" s="243"/>
      <c r="FQ34" s="243"/>
      <c r="FR34" s="243"/>
      <c r="FS34" s="243"/>
      <c r="FT34" s="243"/>
      <c r="FU34" s="243"/>
      <c r="FV34" s="243"/>
      <c r="FW34" s="243"/>
      <c r="FX34" s="243"/>
      <c r="FY34" s="243"/>
      <c r="FZ34" s="243"/>
      <c r="GA34" s="243"/>
      <c r="GB34" s="243"/>
      <c r="GC34" s="243"/>
      <c r="GD34" s="243"/>
      <c r="GE34" s="243"/>
      <c r="GF34" s="243"/>
      <c r="GG34" s="243"/>
      <c r="GH34" s="243"/>
      <c r="GI34" s="243"/>
      <c r="GJ34" s="243"/>
      <c r="GK34" s="243"/>
      <c r="GL34" s="243"/>
      <c r="GM34" s="243"/>
      <c r="GN34" s="243"/>
      <c r="GO34" s="243"/>
      <c r="GP34" s="243"/>
      <c r="GQ34" s="243"/>
      <c r="GR34" s="243"/>
      <c r="GS34" s="243"/>
      <c r="GT34" s="243"/>
      <c r="GU34" s="243"/>
      <c r="GV34" s="243"/>
      <c r="GW34" s="243"/>
      <c r="GX34" s="243"/>
      <c r="GY34" s="243"/>
      <c r="GZ34" s="243"/>
      <c r="HA34" s="243"/>
      <c r="HB34" s="243"/>
      <c r="HC34" s="243"/>
      <c r="HD34" s="243"/>
      <c r="HE34" s="243"/>
      <c r="HF34" s="243"/>
      <c r="HG34" s="243"/>
      <c r="HH34" s="243"/>
      <c r="HI34" s="243"/>
      <c r="HJ34" s="243"/>
      <c r="HK34" s="243"/>
      <c r="HL34" s="243"/>
      <c r="HM34" s="243"/>
      <c r="HN34" s="243"/>
      <c r="HO34" s="243"/>
      <c r="HP34" s="243"/>
      <c r="HQ34" s="243"/>
      <c r="HR34" s="243"/>
      <c r="HS34" s="243"/>
      <c r="HT34" s="243"/>
      <c r="HU34" s="243"/>
      <c r="HV34" s="243"/>
      <c r="HW34" s="243"/>
      <c r="HX34" s="243"/>
      <c r="HY34" s="243"/>
      <c r="HZ34" s="243"/>
      <c r="IA34" s="243"/>
      <c r="IB34" s="243"/>
      <c r="IC34" s="243"/>
      <c r="ID34" s="243"/>
      <c r="IE34" s="243"/>
      <c r="IF34" s="243"/>
      <c r="IG34" s="243"/>
      <c r="IH34" s="243"/>
      <c r="II34" s="243"/>
      <c r="IJ34" s="243"/>
      <c r="IK34" s="243"/>
      <c r="IL34" s="243"/>
      <c r="IM34" s="243"/>
      <c r="IN34" s="243"/>
      <c r="IO34" s="243"/>
      <c r="IP34" s="243"/>
      <c r="IQ34" s="243"/>
      <c r="IR34" s="243"/>
      <c r="IS34" s="243"/>
      <c r="IT34" s="243"/>
      <c r="IU34" s="243"/>
      <c r="IV34" s="243"/>
    </row>
    <row r="35" spans="1:256" outlineLevel="1">
      <c r="A35" s="608"/>
      <c r="B35" s="970">
        <v>31</v>
      </c>
      <c r="C35" s="971"/>
      <c r="D35" s="615"/>
      <c r="E35" s="616">
        <f t="shared" si="10"/>
        <v>0</v>
      </c>
      <c r="F35" s="616">
        <f t="shared" si="10"/>
        <v>0</v>
      </c>
      <c r="G35" s="616">
        <f t="shared" si="10"/>
        <v>0</v>
      </c>
      <c r="H35" s="616">
        <f t="shared" si="10"/>
        <v>0</v>
      </c>
      <c r="I35" s="616">
        <f t="shared" si="10"/>
        <v>0</v>
      </c>
      <c r="J35" s="616">
        <f t="shared" si="10"/>
        <v>0</v>
      </c>
      <c r="K35" s="616">
        <f t="shared" si="10"/>
        <v>0</v>
      </c>
      <c r="L35" s="616">
        <f t="shared" si="10"/>
        <v>0</v>
      </c>
      <c r="M35" s="616">
        <f t="shared" si="10"/>
        <v>0</v>
      </c>
      <c r="N35" s="616">
        <f t="shared" si="10"/>
        <v>0</v>
      </c>
      <c r="O35" s="616">
        <f t="shared" si="10"/>
        <v>0</v>
      </c>
      <c r="P35" s="616">
        <f t="shared" si="10"/>
        <v>0</v>
      </c>
      <c r="Q35" s="616">
        <f t="shared" si="10"/>
        <v>0</v>
      </c>
      <c r="R35" s="616">
        <f t="shared" si="10"/>
        <v>0</v>
      </c>
      <c r="S35" s="616">
        <f t="shared" si="10"/>
        <v>0</v>
      </c>
      <c r="T35" s="616">
        <f t="shared" si="10"/>
        <v>0</v>
      </c>
      <c r="U35" s="616">
        <f t="shared" si="8"/>
        <v>0</v>
      </c>
      <c r="V35" s="616">
        <f t="shared" si="8"/>
        <v>0</v>
      </c>
      <c r="W35" s="616">
        <f t="shared" si="8"/>
        <v>0</v>
      </c>
      <c r="X35" s="616">
        <f t="shared" si="8"/>
        <v>0</v>
      </c>
      <c r="Y35" s="616">
        <f t="shared" si="8"/>
        <v>0</v>
      </c>
      <c r="Z35" s="616">
        <f t="shared" si="8"/>
        <v>0</v>
      </c>
      <c r="AA35" s="616">
        <f t="shared" si="8"/>
        <v>0</v>
      </c>
      <c r="AB35" s="616">
        <f t="shared" si="8"/>
        <v>0</v>
      </c>
      <c r="AC35" s="616">
        <f t="shared" si="8"/>
        <v>0</v>
      </c>
      <c r="AD35" s="616">
        <f t="shared" si="8"/>
        <v>0</v>
      </c>
      <c r="AE35" s="616">
        <f t="shared" si="8"/>
        <v>0</v>
      </c>
      <c r="AF35" s="616">
        <f t="shared" si="8"/>
        <v>0</v>
      </c>
      <c r="AG35" s="616">
        <f t="shared" si="8"/>
        <v>0</v>
      </c>
      <c r="AH35" s="616">
        <f t="shared" si="8"/>
        <v>0</v>
      </c>
      <c r="AI35" s="616">
        <f t="shared" si="8"/>
        <v>4.5512571165689186E-2</v>
      </c>
      <c r="AJ35" s="616">
        <f t="shared" si="8"/>
        <v>4.5512571165689186E-2</v>
      </c>
      <c r="AK35" s="616">
        <f t="shared" si="9"/>
        <v>4.5512571165689186E-2</v>
      </c>
      <c r="AL35" s="616">
        <f t="shared" si="9"/>
        <v>4.5512571165689186E-2</v>
      </c>
      <c r="AM35" s="616">
        <f t="shared" si="9"/>
        <v>4.5512571165689186E-2</v>
      </c>
      <c r="AN35" s="616">
        <f t="shared" si="9"/>
        <v>4.5512571165689186E-2</v>
      </c>
      <c r="AO35" s="616">
        <f t="shared" si="9"/>
        <v>4.5512571165689186E-2</v>
      </c>
      <c r="AP35" s="616">
        <f t="shared" si="9"/>
        <v>4.5512571165689186E-2</v>
      </c>
      <c r="AQ35" s="616">
        <f t="shared" si="9"/>
        <v>4.5512571165689186E-2</v>
      </c>
      <c r="AR35" s="616">
        <f t="shared" si="9"/>
        <v>4.5512571165689186E-2</v>
      </c>
      <c r="AS35" s="616">
        <f t="shared" si="7"/>
        <v>4.5512571165689186E-2</v>
      </c>
      <c r="AT35" s="616">
        <f t="shared" si="7"/>
        <v>4.5512571165689186E-2</v>
      </c>
      <c r="AU35" s="616">
        <f t="shared" si="7"/>
        <v>4.5512571165689186E-2</v>
      </c>
      <c r="AV35" s="616">
        <f t="shared" si="7"/>
        <v>4.5512571165689186E-2</v>
      </c>
      <c r="AW35" s="616">
        <f t="shared" si="7"/>
        <v>4.5512571165689186E-2</v>
      </c>
      <c r="AX35" s="616">
        <f t="shared" si="7"/>
        <v>4.5512571165689186E-2</v>
      </c>
      <c r="AY35" s="616">
        <f t="shared" si="7"/>
        <v>4.5512571165689186E-2</v>
      </c>
      <c r="AZ35" s="616">
        <f t="shared" si="7"/>
        <v>4.5512571165689186E-2</v>
      </c>
      <c r="BA35" s="617">
        <f t="shared" si="7"/>
        <v>4.5512571165689186E-2</v>
      </c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43"/>
      <c r="CB35" s="243"/>
      <c r="CC35" s="243"/>
      <c r="CD35" s="243"/>
      <c r="CE35" s="243"/>
      <c r="CF35" s="243"/>
      <c r="CG35" s="243"/>
      <c r="CH35" s="243"/>
      <c r="CI35" s="243"/>
      <c r="CJ35" s="243"/>
      <c r="CK35" s="243"/>
      <c r="CL35" s="243"/>
      <c r="CM35" s="243"/>
      <c r="CN35" s="243"/>
      <c r="CO35" s="243"/>
      <c r="CP35" s="243"/>
      <c r="CQ35" s="243"/>
      <c r="CR35" s="243"/>
      <c r="CS35" s="243"/>
      <c r="CT35" s="243"/>
      <c r="CU35" s="243"/>
      <c r="CV35" s="243"/>
      <c r="CW35" s="243"/>
      <c r="CX35" s="243"/>
      <c r="CY35" s="243"/>
      <c r="CZ35" s="243"/>
      <c r="DA35" s="243"/>
      <c r="DB35" s="243"/>
      <c r="DC35" s="243"/>
      <c r="DD35" s="243"/>
      <c r="DE35" s="243"/>
      <c r="DF35" s="243"/>
      <c r="DG35" s="243"/>
      <c r="DH35" s="243"/>
      <c r="DI35" s="243"/>
      <c r="DJ35" s="243"/>
      <c r="DK35" s="243"/>
      <c r="DL35" s="243"/>
      <c r="DM35" s="243"/>
      <c r="DN35" s="243"/>
      <c r="DO35" s="243"/>
      <c r="DP35" s="243"/>
      <c r="DQ35" s="243"/>
      <c r="DR35" s="243"/>
      <c r="DS35" s="243"/>
      <c r="DT35" s="243"/>
      <c r="DU35" s="243"/>
      <c r="DV35" s="243"/>
      <c r="DW35" s="243"/>
      <c r="DX35" s="243"/>
      <c r="DY35" s="243"/>
      <c r="DZ35" s="243"/>
      <c r="EA35" s="243"/>
      <c r="EB35" s="243"/>
      <c r="EC35" s="243"/>
      <c r="ED35" s="243"/>
      <c r="EE35" s="243"/>
      <c r="EF35" s="243"/>
      <c r="EG35" s="243"/>
      <c r="EH35" s="243"/>
      <c r="EI35" s="243"/>
      <c r="EJ35" s="243"/>
      <c r="EK35" s="243"/>
      <c r="EL35" s="243"/>
      <c r="EM35" s="243"/>
      <c r="EN35" s="243"/>
      <c r="EO35" s="243"/>
      <c r="EP35" s="243"/>
      <c r="EQ35" s="243"/>
      <c r="ER35" s="243"/>
      <c r="ES35" s="243"/>
      <c r="ET35" s="243"/>
      <c r="EU35" s="243"/>
      <c r="EV35" s="243"/>
      <c r="EW35" s="243"/>
      <c r="EX35" s="243"/>
      <c r="EY35" s="243"/>
      <c r="EZ35" s="243"/>
      <c r="FA35" s="243"/>
      <c r="FB35" s="243"/>
      <c r="FC35" s="243"/>
      <c r="FD35" s="243"/>
      <c r="FE35" s="243"/>
      <c r="FF35" s="243"/>
      <c r="FG35" s="243"/>
      <c r="FH35" s="243"/>
      <c r="FI35" s="243"/>
      <c r="FJ35" s="243"/>
      <c r="FK35" s="243"/>
      <c r="FL35" s="243"/>
      <c r="FM35" s="243"/>
      <c r="FN35" s="243"/>
      <c r="FO35" s="243"/>
      <c r="FP35" s="243"/>
      <c r="FQ35" s="243"/>
      <c r="FR35" s="243"/>
      <c r="FS35" s="243"/>
      <c r="FT35" s="243"/>
      <c r="FU35" s="243"/>
      <c r="FV35" s="243"/>
      <c r="FW35" s="243"/>
      <c r="FX35" s="243"/>
      <c r="FY35" s="243"/>
      <c r="FZ35" s="243"/>
      <c r="GA35" s="243"/>
      <c r="GB35" s="243"/>
      <c r="GC35" s="243"/>
      <c r="GD35" s="243"/>
      <c r="GE35" s="243"/>
      <c r="GF35" s="243"/>
      <c r="GG35" s="243"/>
      <c r="GH35" s="243"/>
      <c r="GI35" s="243"/>
      <c r="GJ35" s="243"/>
      <c r="GK35" s="243"/>
      <c r="GL35" s="243"/>
      <c r="GM35" s="243"/>
      <c r="GN35" s="243"/>
      <c r="GO35" s="243"/>
      <c r="GP35" s="243"/>
      <c r="GQ35" s="243"/>
      <c r="GR35" s="243"/>
      <c r="GS35" s="243"/>
      <c r="GT35" s="243"/>
      <c r="GU35" s="243"/>
      <c r="GV35" s="243"/>
      <c r="GW35" s="243"/>
      <c r="GX35" s="243"/>
      <c r="GY35" s="243"/>
      <c r="GZ35" s="243"/>
      <c r="HA35" s="243"/>
      <c r="HB35" s="243"/>
      <c r="HC35" s="243"/>
      <c r="HD35" s="243"/>
      <c r="HE35" s="243"/>
      <c r="HF35" s="243"/>
      <c r="HG35" s="243"/>
      <c r="HH35" s="243"/>
      <c r="HI35" s="243"/>
      <c r="HJ35" s="243"/>
      <c r="HK35" s="243"/>
      <c r="HL35" s="243"/>
      <c r="HM35" s="243"/>
      <c r="HN35" s="243"/>
      <c r="HO35" s="243"/>
      <c r="HP35" s="243"/>
      <c r="HQ35" s="243"/>
      <c r="HR35" s="243"/>
      <c r="HS35" s="243"/>
      <c r="HT35" s="243"/>
      <c r="HU35" s="243"/>
      <c r="HV35" s="243"/>
      <c r="HW35" s="243"/>
      <c r="HX35" s="243"/>
      <c r="HY35" s="243"/>
      <c r="HZ35" s="243"/>
      <c r="IA35" s="243"/>
      <c r="IB35" s="243"/>
      <c r="IC35" s="243"/>
      <c r="ID35" s="243"/>
      <c r="IE35" s="243"/>
      <c r="IF35" s="243"/>
      <c r="IG35" s="243"/>
      <c r="IH35" s="243"/>
      <c r="II35" s="243"/>
      <c r="IJ35" s="243"/>
      <c r="IK35" s="243"/>
      <c r="IL35" s="243"/>
      <c r="IM35" s="243"/>
      <c r="IN35" s="243"/>
      <c r="IO35" s="243"/>
      <c r="IP35" s="243"/>
      <c r="IQ35" s="243"/>
      <c r="IR35" s="243"/>
      <c r="IS35" s="243"/>
      <c r="IT35" s="243"/>
      <c r="IU35" s="243"/>
      <c r="IV35" s="243"/>
    </row>
    <row r="36" spans="1:256" outlineLevel="1">
      <c r="A36" s="608"/>
      <c r="B36" s="970">
        <v>32</v>
      </c>
      <c r="C36" s="971"/>
      <c r="D36" s="615"/>
      <c r="E36" s="616">
        <f t="shared" si="10"/>
        <v>0</v>
      </c>
      <c r="F36" s="616">
        <f t="shared" si="10"/>
        <v>0</v>
      </c>
      <c r="G36" s="616">
        <f t="shared" si="10"/>
        <v>0</v>
      </c>
      <c r="H36" s="616">
        <f t="shared" si="10"/>
        <v>0</v>
      </c>
      <c r="I36" s="616">
        <f t="shared" si="10"/>
        <v>0</v>
      </c>
      <c r="J36" s="616">
        <f t="shared" si="10"/>
        <v>0</v>
      </c>
      <c r="K36" s="616">
        <f t="shared" si="10"/>
        <v>0</v>
      </c>
      <c r="L36" s="616">
        <f t="shared" si="10"/>
        <v>0</v>
      </c>
      <c r="M36" s="616">
        <f t="shared" si="10"/>
        <v>0</v>
      </c>
      <c r="N36" s="616">
        <f t="shared" si="10"/>
        <v>0</v>
      </c>
      <c r="O36" s="616">
        <f t="shared" si="10"/>
        <v>0</v>
      </c>
      <c r="P36" s="616">
        <f t="shared" si="10"/>
        <v>0</v>
      </c>
      <c r="Q36" s="616">
        <f t="shared" si="10"/>
        <v>0</v>
      </c>
      <c r="R36" s="616">
        <f t="shared" si="10"/>
        <v>0</v>
      </c>
      <c r="S36" s="616">
        <f t="shared" si="10"/>
        <v>0</v>
      </c>
      <c r="T36" s="616">
        <f t="shared" si="10"/>
        <v>0</v>
      </c>
      <c r="U36" s="616">
        <f t="shared" si="8"/>
        <v>0</v>
      </c>
      <c r="V36" s="616">
        <f t="shared" si="8"/>
        <v>0</v>
      </c>
      <c r="W36" s="616">
        <f t="shared" si="8"/>
        <v>0</v>
      </c>
      <c r="X36" s="616">
        <f t="shared" si="8"/>
        <v>0</v>
      </c>
      <c r="Y36" s="616">
        <f t="shared" si="8"/>
        <v>0</v>
      </c>
      <c r="Z36" s="616">
        <f t="shared" si="8"/>
        <v>0</v>
      </c>
      <c r="AA36" s="616">
        <f t="shared" si="8"/>
        <v>0</v>
      </c>
      <c r="AB36" s="616">
        <f t="shared" si="8"/>
        <v>0</v>
      </c>
      <c r="AC36" s="616">
        <f t="shared" si="8"/>
        <v>0</v>
      </c>
      <c r="AD36" s="616">
        <f t="shared" si="8"/>
        <v>0</v>
      </c>
      <c r="AE36" s="616">
        <f t="shared" si="8"/>
        <v>0</v>
      </c>
      <c r="AF36" s="616">
        <f t="shared" si="8"/>
        <v>0</v>
      </c>
      <c r="AG36" s="616">
        <f t="shared" si="8"/>
        <v>0</v>
      </c>
      <c r="AH36" s="616">
        <f t="shared" si="8"/>
        <v>0</v>
      </c>
      <c r="AI36" s="616">
        <f t="shared" si="8"/>
        <v>0</v>
      </c>
      <c r="AJ36" s="616">
        <f t="shared" si="8"/>
        <v>4.5512571165689186E-2</v>
      </c>
      <c r="AK36" s="616">
        <f t="shared" si="9"/>
        <v>4.5512571165689186E-2</v>
      </c>
      <c r="AL36" s="616">
        <f t="shared" si="9"/>
        <v>4.5512571165689186E-2</v>
      </c>
      <c r="AM36" s="616">
        <f t="shared" si="9"/>
        <v>4.5512571165689186E-2</v>
      </c>
      <c r="AN36" s="616">
        <f t="shared" si="9"/>
        <v>4.5512571165689186E-2</v>
      </c>
      <c r="AO36" s="616">
        <f t="shared" si="9"/>
        <v>4.5512571165689186E-2</v>
      </c>
      <c r="AP36" s="616">
        <f t="shared" si="9"/>
        <v>4.5512571165689186E-2</v>
      </c>
      <c r="AQ36" s="616">
        <f t="shared" si="9"/>
        <v>4.5512571165689186E-2</v>
      </c>
      <c r="AR36" s="616">
        <f t="shared" si="9"/>
        <v>4.5512571165689186E-2</v>
      </c>
      <c r="AS36" s="616">
        <f t="shared" si="7"/>
        <v>4.5512571165689186E-2</v>
      </c>
      <c r="AT36" s="616">
        <f t="shared" si="7"/>
        <v>4.5512571165689186E-2</v>
      </c>
      <c r="AU36" s="616">
        <f t="shared" si="7"/>
        <v>4.5512571165689186E-2</v>
      </c>
      <c r="AV36" s="616">
        <f t="shared" si="7"/>
        <v>4.5512571165689186E-2</v>
      </c>
      <c r="AW36" s="616">
        <f t="shared" si="7"/>
        <v>4.5512571165689186E-2</v>
      </c>
      <c r="AX36" s="616">
        <f t="shared" si="7"/>
        <v>4.5512571165689186E-2</v>
      </c>
      <c r="AY36" s="616">
        <f t="shared" si="7"/>
        <v>4.5512571165689186E-2</v>
      </c>
      <c r="AZ36" s="616">
        <f t="shared" si="7"/>
        <v>4.5512571165689186E-2</v>
      </c>
      <c r="BA36" s="617">
        <f t="shared" si="7"/>
        <v>4.5512571165689186E-2</v>
      </c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243"/>
      <c r="FW36" s="243"/>
      <c r="FX36" s="243"/>
      <c r="FY36" s="243"/>
      <c r="FZ36" s="243"/>
      <c r="GA36" s="243"/>
      <c r="GB36" s="243"/>
      <c r="GC36" s="243"/>
      <c r="GD36" s="243"/>
      <c r="GE36" s="243"/>
      <c r="GF36" s="243"/>
      <c r="GG36" s="243"/>
      <c r="GH36" s="243"/>
      <c r="GI36" s="243"/>
      <c r="GJ36" s="243"/>
      <c r="GK36" s="243"/>
      <c r="GL36" s="243"/>
      <c r="GM36" s="243"/>
      <c r="GN36" s="243"/>
      <c r="GO36" s="243"/>
      <c r="GP36" s="243"/>
      <c r="GQ36" s="243"/>
      <c r="GR36" s="243"/>
      <c r="GS36" s="243"/>
      <c r="GT36" s="243"/>
      <c r="GU36" s="243"/>
      <c r="GV36" s="243"/>
      <c r="GW36" s="243"/>
      <c r="GX36" s="243"/>
      <c r="GY36" s="243"/>
      <c r="GZ36" s="243"/>
      <c r="HA36" s="243"/>
      <c r="HB36" s="243"/>
      <c r="HC36" s="243"/>
      <c r="HD36" s="243"/>
      <c r="HE36" s="243"/>
      <c r="HF36" s="243"/>
      <c r="HG36" s="243"/>
      <c r="HH36" s="243"/>
      <c r="HI36" s="243"/>
      <c r="HJ36" s="243"/>
      <c r="HK36" s="243"/>
      <c r="HL36" s="243"/>
      <c r="HM36" s="243"/>
      <c r="HN36" s="243"/>
      <c r="HO36" s="243"/>
      <c r="HP36" s="243"/>
      <c r="HQ36" s="243"/>
      <c r="HR36" s="243"/>
      <c r="HS36" s="243"/>
      <c r="HT36" s="243"/>
      <c r="HU36" s="243"/>
      <c r="HV36" s="243"/>
      <c r="HW36" s="243"/>
      <c r="HX36" s="243"/>
      <c r="HY36" s="243"/>
      <c r="HZ36" s="243"/>
      <c r="IA36" s="243"/>
      <c r="IB36" s="243"/>
      <c r="IC36" s="243"/>
      <c r="ID36" s="243"/>
      <c r="IE36" s="243"/>
      <c r="IF36" s="243"/>
      <c r="IG36" s="243"/>
      <c r="IH36" s="243"/>
      <c r="II36" s="243"/>
      <c r="IJ36" s="243"/>
      <c r="IK36" s="243"/>
      <c r="IL36" s="243"/>
      <c r="IM36" s="243"/>
      <c r="IN36" s="243"/>
      <c r="IO36" s="243"/>
      <c r="IP36" s="243"/>
      <c r="IQ36" s="243"/>
      <c r="IR36" s="243"/>
      <c r="IS36" s="243"/>
      <c r="IT36" s="243"/>
      <c r="IU36" s="243"/>
      <c r="IV36" s="243"/>
    </row>
    <row r="37" spans="1:256" outlineLevel="1">
      <c r="A37" s="608"/>
      <c r="B37" s="970">
        <v>33</v>
      </c>
      <c r="C37" s="971"/>
      <c r="D37" s="615"/>
      <c r="E37" s="616">
        <f t="shared" si="10"/>
        <v>0</v>
      </c>
      <c r="F37" s="616">
        <f t="shared" si="10"/>
        <v>0</v>
      </c>
      <c r="G37" s="616">
        <f t="shared" si="10"/>
        <v>0</v>
      </c>
      <c r="H37" s="616">
        <f t="shared" si="10"/>
        <v>0</v>
      </c>
      <c r="I37" s="616">
        <f t="shared" si="10"/>
        <v>0</v>
      </c>
      <c r="J37" s="616">
        <f t="shared" si="10"/>
        <v>0</v>
      </c>
      <c r="K37" s="616">
        <f t="shared" si="10"/>
        <v>0</v>
      </c>
      <c r="L37" s="616">
        <f t="shared" si="10"/>
        <v>0</v>
      </c>
      <c r="M37" s="616">
        <f t="shared" si="10"/>
        <v>0</v>
      </c>
      <c r="N37" s="616">
        <f t="shared" si="10"/>
        <v>0</v>
      </c>
      <c r="O37" s="616">
        <f t="shared" si="10"/>
        <v>0</v>
      </c>
      <c r="P37" s="616">
        <f t="shared" si="10"/>
        <v>0</v>
      </c>
      <c r="Q37" s="616">
        <f t="shared" si="10"/>
        <v>0</v>
      </c>
      <c r="R37" s="616">
        <f t="shared" si="10"/>
        <v>0</v>
      </c>
      <c r="S37" s="616">
        <f t="shared" si="10"/>
        <v>0</v>
      </c>
      <c r="T37" s="616">
        <f t="shared" si="10"/>
        <v>0</v>
      </c>
      <c r="U37" s="616">
        <f t="shared" si="8"/>
        <v>0</v>
      </c>
      <c r="V37" s="616">
        <f t="shared" si="8"/>
        <v>0</v>
      </c>
      <c r="W37" s="616">
        <f t="shared" si="8"/>
        <v>0</v>
      </c>
      <c r="X37" s="616">
        <f t="shared" si="8"/>
        <v>0</v>
      </c>
      <c r="Y37" s="616">
        <f t="shared" si="8"/>
        <v>0</v>
      </c>
      <c r="Z37" s="616">
        <f t="shared" si="8"/>
        <v>0</v>
      </c>
      <c r="AA37" s="616">
        <f t="shared" si="8"/>
        <v>0</v>
      </c>
      <c r="AB37" s="616">
        <f t="shared" si="8"/>
        <v>0</v>
      </c>
      <c r="AC37" s="616">
        <f t="shared" si="8"/>
        <v>0</v>
      </c>
      <c r="AD37" s="616">
        <f t="shared" si="8"/>
        <v>0</v>
      </c>
      <c r="AE37" s="616">
        <f t="shared" si="8"/>
        <v>0</v>
      </c>
      <c r="AF37" s="616">
        <f t="shared" si="8"/>
        <v>0</v>
      </c>
      <c r="AG37" s="616">
        <f t="shared" si="8"/>
        <v>0</v>
      </c>
      <c r="AH37" s="616">
        <f t="shared" si="8"/>
        <v>0</v>
      </c>
      <c r="AI37" s="616">
        <f t="shared" si="8"/>
        <v>0</v>
      </c>
      <c r="AJ37" s="616">
        <f t="shared" si="8"/>
        <v>0</v>
      </c>
      <c r="AK37" s="616">
        <f t="shared" si="9"/>
        <v>4.5512571165689186E-2</v>
      </c>
      <c r="AL37" s="616">
        <f t="shared" si="9"/>
        <v>4.5512571165689186E-2</v>
      </c>
      <c r="AM37" s="616">
        <f t="shared" si="9"/>
        <v>4.5512571165689186E-2</v>
      </c>
      <c r="AN37" s="616">
        <f t="shared" si="9"/>
        <v>4.5512571165689186E-2</v>
      </c>
      <c r="AO37" s="616">
        <f t="shared" si="9"/>
        <v>4.5512571165689186E-2</v>
      </c>
      <c r="AP37" s="616">
        <f t="shared" si="9"/>
        <v>4.5512571165689186E-2</v>
      </c>
      <c r="AQ37" s="616">
        <f t="shared" si="9"/>
        <v>4.5512571165689186E-2</v>
      </c>
      <c r="AR37" s="616">
        <f t="shared" si="9"/>
        <v>4.5512571165689186E-2</v>
      </c>
      <c r="AS37" s="616">
        <f t="shared" si="9"/>
        <v>4.5512571165689186E-2</v>
      </c>
      <c r="AT37" s="616">
        <f t="shared" si="9"/>
        <v>4.5512571165689186E-2</v>
      </c>
      <c r="AU37" s="616">
        <f t="shared" si="9"/>
        <v>4.5512571165689186E-2</v>
      </c>
      <c r="AV37" s="616">
        <f t="shared" si="9"/>
        <v>4.5512571165689186E-2</v>
      </c>
      <c r="AW37" s="616">
        <f t="shared" si="9"/>
        <v>4.5512571165689186E-2</v>
      </c>
      <c r="AX37" s="616">
        <f t="shared" si="9"/>
        <v>4.5512571165689186E-2</v>
      </c>
      <c r="AY37" s="616">
        <f t="shared" si="7"/>
        <v>4.5512571165689186E-2</v>
      </c>
      <c r="AZ37" s="616">
        <f t="shared" si="7"/>
        <v>4.5512571165689186E-2</v>
      </c>
      <c r="BA37" s="617">
        <f t="shared" si="7"/>
        <v>4.5512571165689186E-2</v>
      </c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43"/>
      <c r="CB37" s="243"/>
      <c r="CC37" s="243"/>
      <c r="CD37" s="243"/>
      <c r="CE37" s="243"/>
      <c r="CF37" s="243"/>
      <c r="CG37" s="243"/>
      <c r="CH37" s="243"/>
      <c r="CI37" s="243"/>
      <c r="CJ37" s="243"/>
      <c r="CK37" s="243"/>
      <c r="CL37" s="243"/>
      <c r="CM37" s="243"/>
      <c r="CN37" s="243"/>
      <c r="CO37" s="243"/>
      <c r="CP37" s="243"/>
      <c r="CQ37" s="243"/>
      <c r="CR37" s="243"/>
      <c r="CS37" s="243"/>
      <c r="CT37" s="243"/>
      <c r="CU37" s="243"/>
      <c r="CV37" s="243"/>
      <c r="CW37" s="243"/>
      <c r="CX37" s="243"/>
      <c r="CY37" s="243"/>
      <c r="CZ37" s="243"/>
      <c r="DA37" s="243"/>
      <c r="DB37" s="243"/>
      <c r="DC37" s="243"/>
      <c r="DD37" s="243"/>
      <c r="DE37" s="243"/>
      <c r="DF37" s="243"/>
      <c r="DG37" s="243"/>
      <c r="DH37" s="243"/>
      <c r="DI37" s="243"/>
      <c r="DJ37" s="243"/>
      <c r="DK37" s="243"/>
      <c r="DL37" s="243"/>
      <c r="DM37" s="243"/>
      <c r="DN37" s="243"/>
      <c r="DO37" s="243"/>
      <c r="DP37" s="243"/>
      <c r="DQ37" s="243"/>
      <c r="DR37" s="243"/>
      <c r="DS37" s="243"/>
      <c r="DT37" s="243"/>
      <c r="DU37" s="243"/>
      <c r="DV37" s="243"/>
      <c r="DW37" s="243"/>
      <c r="DX37" s="243"/>
      <c r="DY37" s="243"/>
      <c r="DZ37" s="243"/>
      <c r="EA37" s="243"/>
      <c r="EB37" s="243"/>
      <c r="EC37" s="243"/>
      <c r="ED37" s="243"/>
      <c r="EE37" s="243"/>
      <c r="EF37" s="243"/>
      <c r="EG37" s="243"/>
      <c r="EH37" s="243"/>
      <c r="EI37" s="243"/>
      <c r="EJ37" s="243"/>
      <c r="EK37" s="243"/>
      <c r="EL37" s="243"/>
      <c r="EM37" s="243"/>
      <c r="EN37" s="243"/>
      <c r="EO37" s="243"/>
      <c r="EP37" s="243"/>
      <c r="EQ37" s="243"/>
      <c r="ER37" s="243"/>
      <c r="ES37" s="243"/>
      <c r="ET37" s="243"/>
      <c r="EU37" s="243"/>
      <c r="EV37" s="243"/>
      <c r="EW37" s="243"/>
      <c r="EX37" s="243"/>
      <c r="EY37" s="243"/>
      <c r="EZ37" s="243"/>
      <c r="FA37" s="243"/>
      <c r="FB37" s="243"/>
      <c r="FC37" s="243"/>
      <c r="FD37" s="243"/>
      <c r="FE37" s="243"/>
      <c r="FF37" s="243"/>
      <c r="FG37" s="243"/>
      <c r="FH37" s="243"/>
      <c r="FI37" s="243"/>
      <c r="FJ37" s="243"/>
      <c r="FK37" s="243"/>
      <c r="FL37" s="243"/>
      <c r="FM37" s="243"/>
      <c r="FN37" s="243"/>
      <c r="FO37" s="243"/>
      <c r="FP37" s="243"/>
      <c r="FQ37" s="243"/>
      <c r="FR37" s="243"/>
      <c r="FS37" s="243"/>
      <c r="FT37" s="243"/>
      <c r="FU37" s="243"/>
      <c r="FV37" s="243"/>
      <c r="FW37" s="243"/>
      <c r="FX37" s="243"/>
      <c r="FY37" s="243"/>
      <c r="FZ37" s="243"/>
      <c r="GA37" s="243"/>
      <c r="GB37" s="243"/>
      <c r="GC37" s="243"/>
      <c r="GD37" s="243"/>
      <c r="GE37" s="243"/>
      <c r="GF37" s="243"/>
      <c r="GG37" s="243"/>
      <c r="GH37" s="243"/>
      <c r="GI37" s="243"/>
      <c r="GJ37" s="243"/>
      <c r="GK37" s="243"/>
      <c r="GL37" s="243"/>
      <c r="GM37" s="243"/>
      <c r="GN37" s="243"/>
      <c r="GO37" s="243"/>
      <c r="GP37" s="243"/>
      <c r="GQ37" s="243"/>
      <c r="GR37" s="243"/>
      <c r="GS37" s="243"/>
      <c r="GT37" s="243"/>
      <c r="GU37" s="243"/>
      <c r="GV37" s="243"/>
      <c r="GW37" s="243"/>
      <c r="GX37" s="243"/>
      <c r="GY37" s="243"/>
      <c r="GZ37" s="243"/>
      <c r="HA37" s="243"/>
      <c r="HB37" s="243"/>
      <c r="HC37" s="243"/>
      <c r="HD37" s="243"/>
      <c r="HE37" s="243"/>
      <c r="HF37" s="243"/>
      <c r="HG37" s="243"/>
      <c r="HH37" s="243"/>
      <c r="HI37" s="243"/>
      <c r="HJ37" s="243"/>
      <c r="HK37" s="243"/>
      <c r="HL37" s="243"/>
      <c r="HM37" s="243"/>
      <c r="HN37" s="243"/>
      <c r="HO37" s="243"/>
      <c r="HP37" s="243"/>
      <c r="HQ37" s="243"/>
      <c r="HR37" s="243"/>
      <c r="HS37" s="243"/>
      <c r="HT37" s="243"/>
      <c r="HU37" s="243"/>
      <c r="HV37" s="243"/>
      <c r="HW37" s="243"/>
      <c r="HX37" s="243"/>
      <c r="HY37" s="243"/>
      <c r="HZ37" s="243"/>
      <c r="IA37" s="243"/>
      <c r="IB37" s="243"/>
      <c r="IC37" s="243"/>
      <c r="ID37" s="243"/>
      <c r="IE37" s="243"/>
      <c r="IF37" s="243"/>
      <c r="IG37" s="243"/>
      <c r="IH37" s="243"/>
      <c r="II37" s="243"/>
      <c r="IJ37" s="243"/>
      <c r="IK37" s="243"/>
      <c r="IL37" s="243"/>
      <c r="IM37" s="243"/>
      <c r="IN37" s="243"/>
      <c r="IO37" s="243"/>
      <c r="IP37" s="243"/>
      <c r="IQ37" s="243"/>
      <c r="IR37" s="243"/>
      <c r="IS37" s="243"/>
      <c r="IT37" s="243"/>
      <c r="IU37" s="243"/>
      <c r="IV37" s="243"/>
    </row>
    <row r="38" spans="1:256" outlineLevel="1">
      <c r="A38" s="608"/>
      <c r="B38" s="970">
        <v>34</v>
      </c>
      <c r="C38" s="971"/>
      <c r="D38" s="615"/>
      <c r="E38" s="616">
        <f t="shared" si="10"/>
        <v>0</v>
      </c>
      <c r="F38" s="616">
        <f t="shared" si="10"/>
        <v>0</v>
      </c>
      <c r="G38" s="616">
        <f t="shared" si="10"/>
        <v>0</v>
      </c>
      <c r="H38" s="616">
        <f t="shared" si="10"/>
        <v>0</v>
      </c>
      <c r="I38" s="616">
        <f t="shared" si="10"/>
        <v>0</v>
      </c>
      <c r="J38" s="616">
        <f t="shared" si="10"/>
        <v>0</v>
      </c>
      <c r="K38" s="616">
        <f t="shared" si="10"/>
        <v>0</v>
      </c>
      <c r="L38" s="616">
        <f t="shared" si="10"/>
        <v>0</v>
      </c>
      <c r="M38" s="616">
        <f t="shared" si="10"/>
        <v>0</v>
      </c>
      <c r="N38" s="616">
        <f t="shared" si="10"/>
        <v>0</v>
      </c>
      <c r="O38" s="616">
        <f t="shared" si="10"/>
        <v>0</v>
      </c>
      <c r="P38" s="616">
        <f t="shared" si="10"/>
        <v>0</v>
      </c>
      <c r="Q38" s="616">
        <f t="shared" si="10"/>
        <v>0</v>
      </c>
      <c r="R38" s="616">
        <f t="shared" si="10"/>
        <v>0</v>
      </c>
      <c r="S38" s="616">
        <f t="shared" si="10"/>
        <v>0</v>
      </c>
      <c r="T38" s="616">
        <f t="shared" si="10"/>
        <v>0</v>
      </c>
      <c r="U38" s="616">
        <f t="shared" si="8"/>
        <v>0</v>
      </c>
      <c r="V38" s="616">
        <f t="shared" si="8"/>
        <v>0</v>
      </c>
      <c r="W38" s="616">
        <f t="shared" si="8"/>
        <v>0</v>
      </c>
      <c r="X38" s="616">
        <f t="shared" si="8"/>
        <v>0</v>
      </c>
      <c r="Y38" s="616">
        <f t="shared" si="8"/>
        <v>0</v>
      </c>
      <c r="Z38" s="616">
        <f t="shared" si="8"/>
        <v>0</v>
      </c>
      <c r="AA38" s="616">
        <f t="shared" si="8"/>
        <v>0</v>
      </c>
      <c r="AB38" s="616">
        <f t="shared" si="8"/>
        <v>0</v>
      </c>
      <c r="AC38" s="616">
        <f t="shared" si="8"/>
        <v>0</v>
      </c>
      <c r="AD38" s="616">
        <f t="shared" si="8"/>
        <v>0</v>
      </c>
      <c r="AE38" s="616">
        <f t="shared" si="8"/>
        <v>0</v>
      </c>
      <c r="AF38" s="616">
        <f t="shared" si="8"/>
        <v>0</v>
      </c>
      <c r="AG38" s="616">
        <f t="shared" si="8"/>
        <v>0</v>
      </c>
      <c r="AH38" s="616">
        <f t="shared" si="8"/>
        <v>0</v>
      </c>
      <c r="AI38" s="616">
        <f t="shared" si="8"/>
        <v>0</v>
      </c>
      <c r="AJ38" s="616">
        <f t="shared" si="8"/>
        <v>0</v>
      </c>
      <c r="AK38" s="616">
        <f t="shared" si="9"/>
        <v>0</v>
      </c>
      <c r="AL38" s="616">
        <f t="shared" si="9"/>
        <v>4.5512571165688964E-2</v>
      </c>
      <c r="AM38" s="616">
        <f t="shared" si="9"/>
        <v>4.5512571165689186E-2</v>
      </c>
      <c r="AN38" s="616">
        <f t="shared" si="9"/>
        <v>4.5512571165689186E-2</v>
      </c>
      <c r="AO38" s="616">
        <f t="shared" si="9"/>
        <v>4.5512571165689186E-2</v>
      </c>
      <c r="AP38" s="616">
        <f t="shared" si="9"/>
        <v>4.5512571165689186E-2</v>
      </c>
      <c r="AQ38" s="616">
        <f t="shared" si="9"/>
        <v>4.5512571165689186E-2</v>
      </c>
      <c r="AR38" s="616">
        <f t="shared" si="9"/>
        <v>4.5512571165689186E-2</v>
      </c>
      <c r="AS38" s="616">
        <f t="shared" si="7"/>
        <v>4.5512571165689186E-2</v>
      </c>
      <c r="AT38" s="616">
        <f t="shared" si="7"/>
        <v>4.5512571165689186E-2</v>
      </c>
      <c r="AU38" s="616">
        <f t="shared" si="7"/>
        <v>4.5512571165689186E-2</v>
      </c>
      <c r="AV38" s="616">
        <f t="shared" si="7"/>
        <v>4.5512571165689186E-2</v>
      </c>
      <c r="AW38" s="616">
        <f t="shared" si="7"/>
        <v>4.5512571165689186E-2</v>
      </c>
      <c r="AX38" s="616">
        <f t="shared" si="7"/>
        <v>4.5512571165689186E-2</v>
      </c>
      <c r="AY38" s="616">
        <f t="shared" si="7"/>
        <v>4.5512571165689186E-2</v>
      </c>
      <c r="AZ38" s="616">
        <f t="shared" si="7"/>
        <v>4.5512571165689186E-2</v>
      </c>
      <c r="BA38" s="617">
        <f t="shared" si="7"/>
        <v>4.5512571165689186E-2</v>
      </c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43"/>
      <c r="CB38" s="243"/>
      <c r="CC38" s="243"/>
      <c r="CD38" s="243"/>
      <c r="CE38" s="243"/>
      <c r="CF38" s="243"/>
      <c r="CG38" s="243"/>
      <c r="CH38" s="243"/>
      <c r="CI38" s="243"/>
      <c r="CJ38" s="243"/>
      <c r="CK38" s="243"/>
      <c r="CL38" s="243"/>
      <c r="CM38" s="243"/>
      <c r="CN38" s="243"/>
      <c r="CO38" s="243"/>
      <c r="CP38" s="243"/>
      <c r="CQ38" s="243"/>
      <c r="CR38" s="243"/>
      <c r="CS38" s="243"/>
      <c r="CT38" s="243"/>
      <c r="CU38" s="243"/>
      <c r="CV38" s="243"/>
      <c r="CW38" s="243"/>
      <c r="CX38" s="243"/>
      <c r="CY38" s="243"/>
      <c r="CZ38" s="243"/>
      <c r="DA38" s="243"/>
      <c r="DB38" s="243"/>
      <c r="DC38" s="243"/>
      <c r="DD38" s="243"/>
      <c r="DE38" s="243"/>
      <c r="DF38" s="243"/>
      <c r="DG38" s="243"/>
      <c r="DH38" s="243"/>
      <c r="DI38" s="243"/>
      <c r="DJ38" s="243"/>
      <c r="DK38" s="243"/>
      <c r="DL38" s="243"/>
      <c r="DM38" s="243"/>
      <c r="DN38" s="243"/>
      <c r="DO38" s="243"/>
      <c r="DP38" s="243"/>
      <c r="DQ38" s="243"/>
      <c r="DR38" s="243"/>
      <c r="DS38" s="243"/>
      <c r="DT38" s="243"/>
      <c r="DU38" s="243"/>
      <c r="DV38" s="243"/>
      <c r="DW38" s="243"/>
      <c r="DX38" s="243"/>
      <c r="DY38" s="243"/>
      <c r="DZ38" s="243"/>
      <c r="EA38" s="243"/>
      <c r="EB38" s="243"/>
      <c r="EC38" s="243"/>
      <c r="ED38" s="243"/>
      <c r="EE38" s="243"/>
      <c r="EF38" s="243"/>
      <c r="EG38" s="243"/>
      <c r="EH38" s="243"/>
      <c r="EI38" s="243"/>
      <c r="EJ38" s="243"/>
      <c r="EK38" s="243"/>
      <c r="EL38" s="243"/>
      <c r="EM38" s="243"/>
      <c r="EN38" s="243"/>
      <c r="EO38" s="243"/>
      <c r="EP38" s="243"/>
      <c r="EQ38" s="243"/>
      <c r="ER38" s="243"/>
      <c r="ES38" s="243"/>
      <c r="ET38" s="243"/>
      <c r="EU38" s="243"/>
      <c r="EV38" s="243"/>
      <c r="EW38" s="243"/>
      <c r="EX38" s="243"/>
      <c r="EY38" s="243"/>
      <c r="EZ38" s="243"/>
      <c r="FA38" s="243"/>
      <c r="FB38" s="243"/>
      <c r="FC38" s="243"/>
      <c r="FD38" s="243"/>
      <c r="FE38" s="243"/>
      <c r="FF38" s="243"/>
      <c r="FG38" s="243"/>
      <c r="FH38" s="243"/>
      <c r="FI38" s="243"/>
      <c r="FJ38" s="243"/>
      <c r="FK38" s="243"/>
      <c r="FL38" s="243"/>
      <c r="FM38" s="243"/>
      <c r="FN38" s="243"/>
      <c r="FO38" s="243"/>
      <c r="FP38" s="243"/>
      <c r="FQ38" s="243"/>
      <c r="FR38" s="243"/>
      <c r="FS38" s="243"/>
      <c r="FT38" s="243"/>
      <c r="FU38" s="243"/>
      <c r="FV38" s="243"/>
      <c r="FW38" s="243"/>
      <c r="FX38" s="243"/>
      <c r="FY38" s="243"/>
      <c r="FZ38" s="243"/>
      <c r="GA38" s="243"/>
      <c r="GB38" s="243"/>
      <c r="GC38" s="243"/>
      <c r="GD38" s="243"/>
      <c r="GE38" s="243"/>
      <c r="GF38" s="243"/>
      <c r="GG38" s="243"/>
      <c r="GH38" s="243"/>
      <c r="GI38" s="243"/>
      <c r="GJ38" s="243"/>
      <c r="GK38" s="243"/>
      <c r="GL38" s="243"/>
      <c r="GM38" s="243"/>
      <c r="GN38" s="243"/>
      <c r="GO38" s="243"/>
      <c r="GP38" s="243"/>
      <c r="GQ38" s="243"/>
      <c r="GR38" s="243"/>
      <c r="GS38" s="243"/>
      <c r="GT38" s="243"/>
      <c r="GU38" s="243"/>
      <c r="GV38" s="243"/>
      <c r="GW38" s="243"/>
      <c r="GX38" s="243"/>
      <c r="GY38" s="243"/>
      <c r="GZ38" s="243"/>
      <c r="HA38" s="243"/>
      <c r="HB38" s="243"/>
      <c r="HC38" s="243"/>
      <c r="HD38" s="243"/>
      <c r="HE38" s="243"/>
      <c r="HF38" s="243"/>
      <c r="HG38" s="243"/>
      <c r="HH38" s="243"/>
      <c r="HI38" s="243"/>
      <c r="HJ38" s="243"/>
      <c r="HK38" s="243"/>
      <c r="HL38" s="243"/>
      <c r="HM38" s="243"/>
      <c r="HN38" s="243"/>
      <c r="HO38" s="243"/>
      <c r="HP38" s="243"/>
      <c r="HQ38" s="243"/>
      <c r="HR38" s="243"/>
      <c r="HS38" s="243"/>
      <c r="HT38" s="243"/>
      <c r="HU38" s="243"/>
      <c r="HV38" s="243"/>
      <c r="HW38" s="243"/>
      <c r="HX38" s="243"/>
      <c r="HY38" s="243"/>
      <c r="HZ38" s="243"/>
      <c r="IA38" s="243"/>
      <c r="IB38" s="243"/>
      <c r="IC38" s="243"/>
      <c r="ID38" s="243"/>
      <c r="IE38" s="243"/>
      <c r="IF38" s="243"/>
      <c r="IG38" s="243"/>
      <c r="IH38" s="243"/>
      <c r="II38" s="243"/>
      <c r="IJ38" s="243"/>
      <c r="IK38" s="243"/>
      <c r="IL38" s="243"/>
      <c r="IM38" s="243"/>
      <c r="IN38" s="243"/>
      <c r="IO38" s="243"/>
      <c r="IP38" s="243"/>
      <c r="IQ38" s="243"/>
      <c r="IR38" s="243"/>
      <c r="IS38" s="243"/>
      <c r="IT38" s="243"/>
      <c r="IU38" s="243"/>
      <c r="IV38" s="243"/>
    </row>
    <row r="39" spans="1:256" outlineLevel="1">
      <c r="A39" s="608"/>
      <c r="B39" s="970">
        <v>35</v>
      </c>
      <c r="C39" s="971"/>
      <c r="D39" s="615"/>
      <c r="E39" s="616">
        <f t="shared" si="10"/>
        <v>0</v>
      </c>
      <c r="F39" s="616">
        <f t="shared" si="10"/>
        <v>0</v>
      </c>
      <c r="G39" s="616">
        <f t="shared" si="10"/>
        <v>0</v>
      </c>
      <c r="H39" s="616">
        <f t="shared" si="10"/>
        <v>0</v>
      </c>
      <c r="I39" s="616">
        <f t="shared" si="10"/>
        <v>0</v>
      </c>
      <c r="J39" s="616">
        <f t="shared" si="10"/>
        <v>0</v>
      </c>
      <c r="K39" s="616">
        <f t="shared" si="10"/>
        <v>0</v>
      </c>
      <c r="L39" s="616">
        <f t="shared" si="10"/>
        <v>0</v>
      </c>
      <c r="M39" s="616">
        <f t="shared" si="10"/>
        <v>0</v>
      </c>
      <c r="N39" s="616">
        <f t="shared" si="10"/>
        <v>0</v>
      </c>
      <c r="O39" s="616">
        <f t="shared" si="10"/>
        <v>0</v>
      </c>
      <c r="P39" s="616">
        <f t="shared" si="10"/>
        <v>0</v>
      </c>
      <c r="Q39" s="616">
        <f t="shared" si="10"/>
        <v>0</v>
      </c>
      <c r="R39" s="616">
        <f t="shared" si="10"/>
        <v>0</v>
      </c>
      <c r="S39" s="616">
        <f t="shared" si="10"/>
        <v>0</v>
      </c>
      <c r="T39" s="616">
        <f t="shared" si="10"/>
        <v>0</v>
      </c>
      <c r="U39" s="616">
        <f t="shared" si="8"/>
        <v>0</v>
      </c>
      <c r="V39" s="616">
        <f t="shared" si="8"/>
        <v>0</v>
      </c>
      <c r="W39" s="616">
        <f t="shared" si="8"/>
        <v>0</v>
      </c>
      <c r="X39" s="616">
        <f t="shared" si="8"/>
        <v>0</v>
      </c>
      <c r="Y39" s="616">
        <f t="shared" si="8"/>
        <v>0</v>
      </c>
      <c r="Z39" s="616">
        <f t="shared" si="8"/>
        <v>0</v>
      </c>
      <c r="AA39" s="616">
        <f t="shared" si="8"/>
        <v>0</v>
      </c>
      <c r="AB39" s="616">
        <f t="shared" si="8"/>
        <v>0</v>
      </c>
      <c r="AC39" s="616">
        <f t="shared" si="8"/>
        <v>0</v>
      </c>
      <c r="AD39" s="616">
        <f t="shared" si="8"/>
        <v>0</v>
      </c>
      <c r="AE39" s="616">
        <f t="shared" si="8"/>
        <v>0</v>
      </c>
      <c r="AF39" s="616">
        <f t="shared" si="8"/>
        <v>0</v>
      </c>
      <c r="AG39" s="616">
        <f t="shared" si="8"/>
        <v>0</v>
      </c>
      <c r="AH39" s="616">
        <f t="shared" si="8"/>
        <v>0</v>
      </c>
      <c r="AI39" s="616">
        <f t="shared" si="8"/>
        <v>0</v>
      </c>
      <c r="AJ39" s="616">
        <f t="shared" si="8"/>
        <v>0</v>
      </c>
      <c r="AK39" s="616">
        <f t="shared" si="9"/>
        <v>0</v>
      </c>
      <c r="AL39" s="616">
        <f t="shared" si="9"/>
        <v>0</v>
      </c>
      <c r="AM39" s="616">
        <f t="shared" si="9"/>
        <v>4.5512571165689186E-2</v>
      </c>
      <c r="AN39" s="616">
        <f t="shared" si="9"/>
        <v>4.5512571165689408E-2</v>
      </c>
      <c r="AO39" s="616">
        <f t="shared" si="9"/>
        <v>4.5512571165689186E-2</v>
      </c>
      <c r="AP39" s="616">
        <f t="shared" si="9"/>
        <v>4.5512571165689186E-2</v>
      </c>
      <c r="AQ39" s="616">
        <f t="shared" si="9"/>
        <v>4.5512571165689186E-2</v>
      </c>
      <c r="AR39" s="616">
        <f t="shared" si="9"/>
        <v>4.5512571165689186E-2</v>
      </c>
      <c r="AS39" s="616">
        <f t="shared" si="7"/>
        <v>4.5512571165689186E-2</v>
      </c>
      <c r="AT39" s="616">
        <f t="shared" si="7"/>
        <v>4.5512571165689186E-2</v>
      </c>
      <c r="AU39" s="616">
        <f t="shared" si="7"/>
        <v>4.5512571165689186E-2</v>
      </c>
      <c r="AV39" s="616">
        <f t="shared" si="7"/>
        <v>4.5512571165689186E-2</v>
      </c>
      <c r="AW39" s="616">
        <f t="shared" si="7"/>
        <v>4.5512571165689186E-2</v>
      </c>
      <c r="AX39" s="616">
        <f t="shared" si="7"/>
        <v>4.5512571165689186E-2</v>
      </c>
      <c r="AY39" s="616">
        <f t="shared" si="7"/>
        <v>4.5512571165689186E-2</v>
      </c>
      <c r="AZ39" s="616">
        <f t="shared" si="7"/>
        <v>4.5512571165689186E-2</v>
      </c>
      <c r="BA39" s="617">
        <f t="shared" si="7"/>
        <v>4.5512571165689186E-2</v>
      </c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43"/>
      <c r="CB39" s="243"/>
      <c r="CC39" s="243"/>
      <c r="CD39" s="243"/>
      <c r="CE39" s="243"/>
      <c r="CF39" s="243"/>
      <c r="CG39" s="243"/>
      <c r="CH39" s="243"/>
      <c r="CI39" s="243"/>
      <c r="CJ39" s="243"/>
      <c r="CK39" s="243"/>
      <c r="CL39" s="243"/>
      <c r="CM39" s="243"/>
      <c r="CN39" s="243"/>
      <c r="CO39" s="243"/>
      <c r="CP39" s="243"/>
      <c r="CQ39" s="243"/>
      <c r="CR39" s="243"/>
      <c r="CS39" s="243"/>
      <c r="CT39" s="243"/>
      <c r="CU39" s="243"/>
      <c r="CV39" s="243"/>
      <c r="CW39" s="243"/>
      <c r="CX39" s="243"/>
      <c r="CY39" s="243"/>
      <c r="CZ39" s="243"/>
      <c r="DA39" s="243"/>
      <c r="DB39" s="243"/>
      <c r="DC39" s="243"/>
      <c r="DD39" s="243"/>
      <c r="DE39" s="243"/>
      <c r="DF39" s="243"/>
      <c r="DG39" s="243"/>
      <c r="DH39" s="243"/>
      <c r="DI39" s="243"/>
      <c r="DJ39" s="243"/>
      <c r="DK39" s="243"/>
      <c r="DL39" s="243"/>
      <c r="DM39" s="243"/>
      <c r="DN39" s="243"/>
      <c r="DO39" s="243"/>
      <c r="DP39" s="243"/>
      <c r="DQ39" s="243"/>
      <c r="DR39" s="243"/>
      <c r="DS39" s="243"/>
      <c r="DT39" s="243"/>
      <c r="DU39" s="243"/>
      <c r="DV39" s="243"/>
      <c r="DW39" s="243"/>
      <c r="DX39" s="243"/>
      <c r="DY39" s="243"/>
      <c r="DZ39" s="243"/>
      <c r="EA39" s="243"/>
      <c r="EB39" s="243"/>
      <c r="EC39" s="243"/>
      <c r="ED39" s="243"/>
      <c r="EE39" s="243"/>
      <c r="EF39" s="243"/>
      <c r="EG39" s="243"/>
      <c r="EH39" s="243"/>
      <c r="EI39" s="243"/>
      <c r="EJ39" s="243"/>
      <c r="EK39" s="243"/>
      <c r="EL39" s="243"/>
      <c r="EM39" s="243"/>
      <c r="EN39" s="243"/>
      <c r="EO39" s="243"/>
      <c r="EP39" s="243"/>
      <c r="EQ39" s="243"/>
      <c r="ER39" s="243"/>
      <c r="ES39" s="243"/>
      <c r="ET39" s="243"/>
      <c r="EU39" s="243"/>
      <c r="EV39" s="243"/>
      <c r="EW39" s="243"/>
      <c r="EX39" s="243"/>
      <c r="EY39" s="243"/>
      <c r="EZ39" s="243"/>
      <c r="FA39" s="243"/>
      <c r="FB39" s="243"/>
      <c r="FC39" s="243"/>
      <c r="FD39" s="243"/>
      <c r="FE39" s="243"/>
      <c r="FF39" s="243"/>
      <c r="FG39" s="243"/>
      <c r="FH39" s="243"/>
      <c r="FI39" s="243"/>
      <c r="FJ39" s="243"/>
      <c r="FK39" s="243"/>
      <c r="FL39" s="243"/>
      <c r="FM39" s="243"/>
      <c r="FN39" s="243"/>
      <c r="FO39" s="243"/>
      <c r="FP39" s="243"/>
      <c r="FQ39" s="243"/>
      <c r="FR39" s="243"/>
      <c r="FS39" s="243"/>
      <c r="FT39" s="243"/>
      <c r="FU39" s="243"/>
      <c r="FV39" s="243"/>
      <c r="FW39" s="243"/>
      <c r="FX39" s="243"/>
      <c r="FY39" s="243"/>
      <c r="FZ39" s="243"/>
      <c r="GA39" s="243"/>
      <c r="GB39" s="243"/>
      <c r="GC39" s="243"/>
      <c r="GD39" s="243"/>
      <c r="GE39" s="243"/>
      <c r="GF39" s="243"/>
      <c r="GG39" s="243"/>
      <c r="GH39" s="243"/>
      <c r="GI39" s="243"/>
      <c r="GJ39" s="243"/>
      <c r="GK39" s="243"/>
      <c r="GL39" s="243"/>
      <c r="GM39" s="243"/>
      <c r="GN39" s="243"/>
      <c r="GO39" s="243"/>
      <c r="GP39" s="243"/>
      <c r="GQ39" s="243"/>
      <c r="GR39" s="243"/>
      <c r="GS39" s="243"/>
      <c r="GT39" s="243"/>
      <c r="GU39" s="243"/>
      <c r="GV39" s="243"/>
      <c r="GW39" s="243"/>
      <c r="GX39" s="243"/>
      <c r="GY39" s="243"/>
      <c r="GZ39" s="243"/>
      <c r="HA39" s="243"/>
      <c r="HB39" s="243"/>
      <c r="HC39" s="243"/>
      <c r="HD39" s="243"/>
      <c r="HE39" s="243"/>
      <c r="HF39" s="243"/>
      <c r="HG39" s="243"/>
      <c r="HH39" s="243"/>
      <c r="HI39" s="243"/>
      <c r="HJ39" s="243"/>
      <c r="HK39" s="243"/>
      <c r="HL39" s="243"/>
      <c r="HM39" s="243"/>
      <c r="HN39" s="243"/>
      <c r="HO39" s="243"/>
      <c r="HP39" s="243"/>
      <c r="HQ39" s="243"/>
      <c r="HR39" s="243"/>
      <c r="HS39" s="243"/>
      <c r="HT39" s="243"/>
      <c r="HU39" s="243"/>
      <c r="HV39" s="243"/>
      <c r="HW39" s="243"/>
      <c r="HX39" s="243"/>
      <c r="HY39" s="243"/>
      <c r="HZ39" s="243"/>
      <c r="IA39" s="243"/>
      <c r="IB39" s="243"/>
      <c r="IC39" s="243"/>
      <c r="ID39" s="243"/>
      <c r="IE39" s="243"/>
      <c r="IF39" s="243"/>
      <c r="IG39" s="243"/>
      <c r="IH39" s="243"/>
      <c r="II39" s="243"/>
      <c r="IJ39" s="243"/>
      <c r="IK39" s="243"/>
      <c r="IL39" s="243"/>
      <c r="IM39" s="243"/>
      <c r="IN39" s="243"/>
      <c r="IO39" s="243"/>
      <c r="IP39" s="243"/>
      <c r="IQ39" s="243"/>
      <c r="IR39" s="243"/>
      <c r="IS39" s="243"/>
      <c r="IT39" s="243"/>
      <c r="IU39" s="243"/>
      <c r="IV39" s="243"/>
    </row>
    <row r="40" spans="1:256" outlineLevel="1">
      <c r="A40" s="608"/>
      <c r="B40" s="970">
        <v>36</v>
      </c>
      <c r="C40" s="971"/>
      <c r="D40" s="615"/>
      <c r="E40" s="616">
        <f t="shared" si="10"/>
        <v>0</v>
      </c>
      <c r="F40" s="616">
        <f t="shared" si="10"/>
        <v>0</v>
      </c>
      <c r="G40" s="616">
        <f t="shared" si="10"/>
        <v>0</v>
      </c>
      <c r="H40" s="616">
        <f t="shared" si="10"/>
        <v>0</v>
      </c>
      <c r="I40" s="616">
        <f t="shared" si="10"/>
        <v>0</v>
      </c>
      <c r="J40" s="616">
        <f t="shared" si="10"/>
        <v>0</v>
      </c>
      <c r="K40" s="616">
        <f t="shared" si="10"/>
        <v>0</v>
      </c>
      <c r="L40" s="616">
        <f t="shared" si="10"/>
        <v>0</v>
      </c>
      <c r="M40" s="616">
        <f t="shared" si="10"/>
        <v>0</v>
      </c>
      <c r="N40" s="616">
        <f t="shared" si="10"/>
        <v>0</v>
      </c>
      <c r="O40" s="616">
        <f t="shared" si="10"/>
        <v>0</v>
      </c>
      <c r="P40" s="616">
        <f t="shared" si="10"/>
        <v>0</v>
      </c>
      <c r="Q40" s="616">
        <f t="shared" si="10"/>
        <v>0</v>
      </c>
      <c r="R40" s="616">
        <f t="shared" si="10"/>
        <v>0</v>
      </c>
      <c r="S40" s="616">
        <f t="shared" si="10"/>
        <v>0</v>
      </c>
      <c r="T40" s="616">
        <f t="shared" si="10"/>
        <v>0</v>
      </c>
      <c r="U40" s="616">
        <f t="shared" si="8"/>
        <v>0</v>
      </c>
      <c r="V40" s="616">
        <f t="shared" si="8"/>
        <v>0</v>
      </c>
      <c r="W40" s="616">
        <f t="shared" si="8"/>
        <v>0</v>
      </c>
      <c r="X40" s="616">
        <f t="shared" si="8"/>
        <v>0</v>
      </c>
      <c r="Y40" s="616">
        <f t="shared" si="8"/>
        <v>0</v>
      </c>
      <c r="Z40" s="616">
        <f t="shared" si="8"/>
        <v>0</v>
      </c>
      <c r="AA40" s="616">
        <f t="shared" si="8"/>
        <v>0</v>
      </c>
      <c r="AB40" s="616">
        <f t="shared" si="8"/>
        <v>0</v>
      </c>
      <c r="AC40" s="616">
        <f t="shared" si="8"/>
        <v>0</v>
      </c>
      <c r="AD40" s="616">
        <f t="shared" si="8"/>
        <v>0</v>
      </c>
      <c r="AE40" s="616">
        <f t="shared" si="8"/>
        <v>0</v>
      </c>
      <c r="AF40" s="616">
        <f t="shared" si="8"/>
        <v>0</v>
      </c>
      <c r="AG40" s="616">
        <f t="shared" si="8"/>
        <v>0</v>
      </c>
      <c r="AH40" s="616">
        <f t="shared" si="8"/>
        <v>0</v>
      </c>
      <c r="AI40" s="616">
        <f t="shared" si="8"/>
        <v>0</v>
      </c>
      <c r="AJ40" s="616">
        <f t="shared" si="8"/>
        <v>0</v>
      </c>
      <c r="AK40" s="616">
        <f t="shared" si="9"/>
        <v>0</v>
      </c>
      <c r="AL40" s="616">
        <f t="shared" si="9"/>
        <v>0</v>
      </c>
      <c r="AM40" s="616">
        <f t="shared" si="9"/>
        <v>0</v>
      </c>
      <c r="AN40" s="616">
        <f t="shared" si="9"/>
        <v>4.5512571165689186E-2</v>
      </c>
      <c r="AO40" s="616">
        <f t="shared" si="9"/>
        <v>4.5512571165689186E-2</v>
      </c>
      <c r="AP40" s="616">
        <f t="shared" si="9"/>
        <v>4.5512571165689186E-2</v>
      </c>
      <c r="AQ40" s="616">
        <f t="shared" si="9"/>
        <v>4.5512571165689186E-2</v>
      </c>
      <c r="AR40" s="616">
        <f t="shared" si="9"/>
        <v>4.5512571165689186E-2</v>
      </c>
      <c r="AS40" s="616">
        <f t="shared" si="7"/>
        <v>4.5512571165689186E-2</v>
      </c>
      <c r="AT40" s="616">
        <f t="shared" si="7"/>
        <v>4.5512571165689186E-2</v>
      </c>
      <c r="AU40" s="616">
        <f t="shared" si="7"/>
        <v>4.5512571165689186E-2</v>
      </c>
      <c r="AV40" s="616">
        <f t="shared" si="7"/>
        <v>4.5512571165689186E-2</v>
      </c>
      <c r="AW40" s="616">
        <f t="shared" si="7"/>
        <v>4.5512571165689186E-2</v>
      </c>
      <c r="AX40" s="616">
        <f t="shared" si="7"/>
        <v>4.5512571165689186E-2</v>
      </c>
      <c r="AY40" s="616">
        <f t="shared" si="7"/>
        <v>4.5512571165689186E-2</v>
      </c>
      <c r="AZ40" s="616">
        <f t="shared" si="7"/>
        <v>4.5512571165689186E-2</v>
      </c>
      <c r="BA40" s="617">
        <f t="shared" si="7"/>
        <v>4.5512571165689186E-2</v>
      </c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43"/>
      <c r="CB40" s="243"/>
      <c r="CC40" s="243"/>
      <c r="CD40" s="243"/>
      <c r="CE40" s="243"/>
      <c r="CF40" s="243"/>
      <c r="CG40" s="243"/>
      <c r="CH40" s="243"/>
      <c r="CI40" s="243"/>
      <c r="CJ40" s="243"/>
      <c r="CK40" s="243"/>
      <c r="CL40" s="243"/>
      <c r="CM40" s="243"/>
      <c r="CN40" s="243"/>
      <c r="CO40" s="243"/>
      <c r="CP40" s="243"/>
      <c r="CQ40" s="243"/>
      <c r="CR40" s="243"/>
      <c r="CS40" s="243"/>
      <c r="CT40" s="243"/>
      <c r="CU40" s="243"/>
      <c r="CV40" s="243"/>
      <c r="CW40" s="243"/>
      <c r="CX40" s="243"/>
      <c r="CY40" s="243"/>
      <c r="CZ40" s="243"/>
      <c r="DA40" s="243"/>
      <c r="DB40" s="243"/>
      <c r="DC40" s="243"/>
      <c r="DD40" s="243"/>
      <c r="DE40" s="243"/>
      <c r="DF40" s="243"/>
      <c r="DG40" s="243"/>
      <c r="DH40" s="243"/>
      <c r="DI40" s="243"/>
      <c r="DJ40" s="243"/>
      <c r="DK40" s="243"/>
      <c r="DL40" s="243"/>
      <c r="DM40" s="243"/>
      <c r="DN40" s="243"/>
      <c r="DO40" s="243"/>
      <c r="DP40" s="243"/>
      <c r="DQ40" s="243"/>
      <c r="DR40" s="243"/>
      <c r="DS40" s="243"/>
      <c r="DT40" s="243"/>
      <c r="DU40" s="243"/>
      <c r="DV40" s="243"/>
      <c r="DW40" s="243"/>
      <c r="DX40" s="243"/>
      <c r="DY40" s="243"/>
      <c r="DZ40" s="243"/>
      <c r="EA40" s="243"/>
      <c r="EB40" s="243"/>
      <c r="EC40" s="243"/>
      <c r="ED40" s="243"/>
      <c r="EE40" s="243"/>
      <c r="EF40" s="243"/>
      <c r="EG40" s="243"/>
      <c r="EH40" s="243"/>
      <c r="EI40" s="243"/>
      <c r="EJ40" s="243"/>
      <c r="EK40" s="243"/>
      <c r="EL40" s="243"/>
      <c r="EM40" s="243"/>
      <c r="EN40" s="243"/>
      <c r="EO40" s="243"/>
      <c r="EP40" s="243"/>
      <c r="EQ40" s="243"/>
      <c r="ER40" s="243"/>
      <c r="ES40" s="243"/>
      <c r="ET40" s="243"/>
      <c r="EU40" s="243"/>
      <c r="EV40" s="243"/>
      <c r="EW40" s="243"/>
      <c r="EX40" s="243"/>
      <c r="EY40" s="243"/>
      <c r="EZ40" s="243"/>
      <c r="FA40" s="243"/>
      <c r="FB40" s="243"/>
      <c r="FC40" s="243"/>
      <c r="FD40" s="243"/>
      <c r="FE40" s="243"/>
      <c r="FF40" s="243"/>
      <c r="FG40" s="243"/>
      <c r="FH40" s="243"/>
      <c r="FI40" s="243"/>
      <c r="FJ40" s="243"/>
      <c r="FK40" s="243"/>
      <c r="FL40" s="243"/>
      <c r="FM40" s="243"/>
      <c r="FN40" s="243"/>
      <c r="FO40" s="243"/>
      <c r="FP40" s="243"/>
      <c r="FQ40" s="243"/>
      <c r="FR40" s="243"/>
      <c r="FS40" s="243"/>
      <c r="FT40" s="243"/>
      <c r="FU40" s="243"/>
      <c r="FV40" s="243"/>
      <c r="FW40" s="243"/>
      <c r="FX40" s="243"/>
      <c r="FY40" s="243"/>
      <c r="FZ40" s="243"/>
      <c r="GA40" s="243"/>
      <c r="GB40" s="243"/>
      <c r="GC40" s="243"/>
      <c r="GD40" s="243"/>
      <c r="GE40" s="243"/>
      <c r="GF40" s="243"/>
      <c r="GG40" s="243"/>
      <c r="GH40" s="243"/>
      <c r="GI40" s="243"/>
      <c r="GJ40" s="243"/>
      <c r="GK40" s="243"/>
      <c r="GL40" s="243"/>
      <c r="GM40" s="243"/>
      <c r="GN40" s="243"/>
      <c r="GO40" s="243"/>
      <c r="GP40" s="243"/>
      <c r="GQ40" s="243"/>
      <c r="GR40" s="243"/>
      <c r="GS40" s="243"/>
      <c r="GT40" s="243"/>
      <c r="GU40" s="243"/>
      <c r="GV40" s="243"/>
      <c r="GW40" s="243"/>
      <c r="GX40" s="243"/>
      <c r="GY40" s="243"/>
      <c r="GZ40" s="243"/>
      <c r="HA40" s="243"/>
      <c r="HB40" s="243"/>
      <c r="HC40" s="243"/>
      <c r="HD40" s="243"/>
      <c r="HE40" s="243"/>
      <c r="HF40" s="243"/>
      <c r="HG40" s="243"/>
      <c r="HH40" s="243"/>
      <c r="HI40" s="243"/>
      <c r="HJ40" s="243"/>
      <c r="HK40" s="243"/>
      <c r="HL40" s="243"/>
      <c r="HM40" s="243"/>
      <c r="HN40" s="243"/>
      <c r="HO40" s="243"/>
      <c r="HP40" s="243"/>
      <c r="HQ40" s="243"/>
      <c r="HR40" s="243"/>
      <c r="HS40" s="243"/>
      <c r="HT40" s="243"/>
      <c r="HU40" s="243"/>
      <c r="HV40" s="243"/>
      <c r="HW40" s="243"/>
      <c r="HX40" s="243"/>
      <c r="HY40" s="243"/>
      <c r="HZ40" s="243"/>
      <c r="IA40" s="243"/>
      <c r="IB40" s="243"/>
      <c r="IC40" s="243"/>
      <c r="ID40" s="243"/>
      <c r="IE40" s="243"/>
      <c r="IF40" s="243"/>
      <c r="IG40" s="243"/>
      <c r="IH40" s="243"/>
      <c r="II40" s="243"/>
      <c r="IJ40" s="243"/>
      <c r="IK40" s="243"/>
      <c r="IL40" s="243"/>
      <c r="IM40" s="243"/>
      <c r="IN40" s="243"/>
      <c r="IO40" s="243"/>
      <c r="IP40" s="243"/>
      <c r="IQ40" s="243"/>
      <c r="IR40" s="243"/>
      <c r="IS40" s="243"/>
      <c r="IT40" s="243"/>
      <c r="IU40" s="243"/>
      <c r="IV40" s="243"/>
    </row>
    <row r="41" spans="1:256" outlineLevel="1">
      <c r="A41" s="608"/>
      <c r="B41" s="970">
        <v>37</v>
      </c>
      <c r="C41" s="971"/>
      <c r="D41" s="615"/>
      <c r="E41" s="616">
        <f t="shared" si="10"/>
        <v>0</v>
      </c>
      <c r="F41" s="616">
        <f t="shared" si="10"/>
        <v>0</v>
      </c>
      <c r="G41" s="616">
        <f t="shared" si="10"/>
        <v>0</v>
      </c>
      <c r="H41" s="616">
        <f t="shared" si="10"/>
        <v>0</v>
      </c>
      <c r="I41" s="616">
        <f t="shared" si="10"/>
        <v>0</v>
      </c>
      <c r="J41" s="616">
        <f t="shared" si="10"/>
        <v>0</v>
      </c>
      <c r="K41" s="616">
        <f t="shared" si="10"/>
        <v>0</v>
      </c>
      <c r="L41" s="616">
        <f t="shared" si="10"/>
        <v>0</v>
      </c>
      <c r="M41" s="616">
        <f t="shared" si="10"/>
        <v>0</v>
      </c>
      <c r="N41" s="616">
        <f t="shared" si="10"/>
        <v>0</v>
      </c>
      <c r="O41" s="616">
        <f t="shared" si="10"/>
        <v>0</v>
      </c>
      <c r="P41" s="616">
        <f t="shared" si="10"/>
        <v>0</v>
      </c>
      <c r="Q41" s="616">
        <f t="shared" si="10"/>
        <v>0</v>
      </c>
      <c r="R41" s="616">
        <f t="shared" si="10"/>
        <v>0</v>
      </c>
      <c r="S41" s="616">
        <f t="shared" si="10"/>
        <v>0</v>
      </c>
      <c r="T41" s="616">
        <f t="shared" si="10"/>
        <v>0</v>
      </c>
      <c r="U41" s="616">
        <f t="shared" si="8"/>
        <v>0</v>
      </c>
      <c r="V41" s="616">
        <f t="shared" si="8"/>
        <v>0</v>
      </c>
      <c r="W41" s="616">
        <f t="shared" si="8"/>
        <v>0</v>
      </c>
      <c r="X41" s="616">
        <f t="shared" si="8"/>
        <v>0</v>
      </c>
      <c r="Y41" s="616">
        <f t="shared" si="8"/>
        <v>0</v>
      </c>
      <c r="Z41" s="616">
        <f t="shared" si="8"/>
        <v>0</v>
      </c>
      <c r="AA41" s="616">
        <f t="shared" si="8"/>
        <v>0</v>
      </c>
      <c r="AB41" s="616">
        <f t="shared" si="8"/>
        <v>0</v>
      </c>
      <c r="AC41" s="616">
        <f t="shared" si="8"/>
        <v>0</v>
      </c>
      <c r="AD41" s="616">
        <f t="shared" si="8"/>
        <v>0</v>
      </c>
      <c r="AE41" s="616">
        <f t="shared" si="8"/>
        <v>0</v>
      </c>
      <c r="AF41" s="616">
        <f t="shared" si="8"/>
        <v>0</v>
      </c>
      <c r="AG41" s="616">
        <f t="shared" si="8"/>
        <v>0</v>
      </c>
      <c r="AH41" s="616">
        <f t="shared" si="8"/>
        <v>0</v>
      </c>
      <c r="AI41" s="616">
        <f t="shared" si="8"/>
        <v>0</v>
      </c>
      <c r="AJ41" s="616">
        <f t="shared" ref="AJ41:AY54" si="11">IF(AJ$3&gt;$B41,(((1+AJ$4)^AJ$3)/((1+HLOOKUP($B41,$D$3:$AG$4,2))^$B41))^(1/(AJ$3-$B41))-1,0)</f>
        <v>0</v>
      </c>
      <c r="AK41" s="616">
        <f t="shared" si="11"/>
        <v>0</v>
      </c>
      <c r="AL41" s="616">
        <f t="shared" si="11"/>
        <v>0</v>
      </c>
      <c r="AM41" s="616">
        <f t="shared" si="11"/>
        <v>0</v>
      </c>
      <c r="AN41" s="616">
        <f t="shared" si="11"/>
        <v>0</v>
      </c>
      <c r="AO41" s="616">
        <f t="shared" si="11"/>
        <v>4.5512571165688964E-2</v>
      </c>
      <c r="AP41" s="616">
        <f t="shared" si="11"/>
        <v>4.5512571165689186E-2</v>
      </c>
      <c r="AQ41" s="616">
        <f t="shared" si="11"/>
        <v>4.5512571165689186E-2</v>
      </c>
      <c r="AR41" s="616">
        <f t="shared" si="11"/>
        <v>4.5512571165689186E-2</v>
      </c>
      <c r="AS41" s="616">
        <f t="shared" si="11"/>
        <v>4.5512571165689186E-2</v>
      </c>
      <c r="AT41" s="616">
        <f t="shared" si="11"/>
        <v>4.5512571165689186E-2</v>
      </c>
      <c r="AU41" s="616">
        <f t="shared" si="11"/>
        <v>4.5512571165689186E-2</v>
      </c>
      <c r="AV41" s="616">
        <f t="shared" si="11"/>
        <v>4.5512571165689186E-2</v>
      </c>
      <c r="AW41" s="616">
        <f t="shared" si="11"/>
        <v>4.5512571165689186E-2</v>
      </c>
      <c r="AX41" s="616">
        <f t="shared" si="11"/>
        <v>4.5512571165689186E-2</v>
      </c>
      <c r="AY41" s="616">
        <f t="shared" si="11"/>
        <v>4.5512571165689186E-2</v>
      </c>
      <c r="AZ41" s="616">
        <f t="shared" ref="AS41:BA54" si="12">IF(AZ$3&gt;$B41,(((1+AZ$4)^AZ$3)/((1+HLOOKUP($B41,$D$3:$AG$4,2))^$B41))^(1/(AZ$3-$B41))-1,0)</f>
        <v>4.5512571165689186E-2</v>
      </c>
      <c r="BA41" s="617">
        <f t="shared" si="12"/>
        <v>4.5512571165689186E-2</v>
      </c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43"/>
      <c r="CB41" s="243"/>
      <c r="CC41" s="243"/>
      <c r="CD41" s="243"/>
      <c r="CE41" s="243"/>
      <c r="CF41" s="243"/>
      <c r="CG41" s="243"/>
      <c r="CH41" s="243"/>
      <c r="CI41" s="243"/>
      <c r="CJ41" s="243"/>
      <c r="CK41" s="243"/>
      <c r="CL41" s="243"/>
      <c r="CM41" s="243"/>
      <c r="CN41" s="243"/>
      <c r="CO41" s="243"/>
      <c r="CP41" s="243"/>
      <c r="CQ41" s="243"/>
      <c r="CR41" s="243"/>
      <c r="CS41" s="243"/>
      <c r="CT41" s="243"/>
      <c r="CU41" s="243"/>
      <c r="CV41" s="243"/>
      <c r="CW41" s="243"/>
      <c r="CX41" s="243"/>
      <c r="CY41" s="243"/>
      <c r="CZ41" s="243"/>
      <c r="DA41" s="243"/>
      <c r="DB41" s="243"/>
      <c r="DC41" s="243"/>
      <c r="DD41" s="243"/>
      <c r="DE41" s="243"/>
      <c r="DF41" s="243"/>
      <c r="DG41" s="243"/>
      <c r="DH41" s="243"/>
      <c r="DI41" s="243"/>
      <c r="DJ41" s="243"/>
      <c r="DK41" s="243"/>
      <c r="DL41" s="243"/>
      <c r="DM41" s="243"/>
      <c r="DN41" s="243"/>
      <c r="DO41" s="243"/>
      <c r="DP41" s="243"/>
      <c r="DQ41" s="243"/>
      <c r="DR41" s="243"/>
      <c r="DS41" s="243"/>
      <c r="DT41" s="243"/>
      <c r="DU41" s="243"/>
      <c r="DV41" s="243"/>
      <c r="DW41" s="243"/>
      <c r="DX41" s="243"/>
      <c r="DY41" s="243"/>
      <c r="DZ41" s="243"/>
      <c r="EA41" s="243"/>
      <c r="EB41" s="243"/>
      <c r="EC41" s="243"/>
      <c r="ED41" s="243"/>
      <c r="EE41" s="243"/>
      <c r="EF41" s="243"/>
      <c r="EG41" s="243"/>
      <c r="EH41" s="243"/>
      <c r="EI41" s="243"/>
      <c r="EJ41" s="243"/>
      <c r="EK41" s="243"/>
      <c r="EL41" s="243"/>
      <c r="EM41" s="243"/>
      <c r="EN41" s="243"/>
      <c r="EO41" s="243"/>
      <c r="EP41" s="243"/>
      <c r="EQ41" s="243"/>
      <c r="ER41" s="243"/>
      <c r="ES41" s="243"/>
      <c r="ET41" s="243"/>
      <c r="EU41" s="243"/>
      <c r="EV41" s="243"/>
      <c r="EW41" s="243"/>
      <c r="EX41" s="243"/>
      <c r="EY41" s="243"/>
      <c r="EZ41" s="243"/>
      <c r="FA41" s="243"/>
      <c r="FB41" s="243"/>
      <c r="FC41" s="243"/>
      <c r="FD41" s="243"/>
      <c r="FE41" s="243"/>
      <c r="FF41" s="243"/>
      <c r="FG41" s="243"/>
      <c r="FH41" s="243"/>
      <c r="FI41" s="243"/>
      <c r="FJ41" s="243"/>
      <c r="FK41" s="243"/>
      <c r="FL41" s="243"/>
      <c r="FM41" s="243"/>
      <c r="FN41" s="243"/>
      <c r="FO41" s="243"/>
      <c r="FP41" s="243"/>
      <c r="FQ41" s="243"/>
      <c r="FR41" s="243"/>
      <c r="FS41" s="243"/>
      <c r="FT41" s="243"/>
      <c r="FU41" s="243"/>
      <c r="FV41" s="243"/>
      <c r="FW41" s="243"/>
      <c r="FX41" s="243"/>
      <c r="FY41" s="243"/>
      <c r="FZ41" s="243"/>
      <c r="GA41" s="243"/>
      <c r="GB41" s="243"/>
      <c r="GC41" s="243"/>
      <c r="GD41" s="243"/>
      <c r="GE41" s="243"/>
      <c r="GF41" s="243"/>
      <c r="GG41" s="243"/>
      <c r="GH41" s="243"/>
      <c r="GI41" s="243"/>
      <c r="GJ41" s="243"/>
      <c r="GK41" s="243"/>
      <c r="GL41" s="243"/>
      <c r="GM41" s="243"/>
      <c r="GN41" s="243"/>
      <c r="GO41" s="243"/>
      <c r="GP41" s="243"/>
      <c r="GQ41" s="243"/>
      <c r="GR41" s="243"/>
      <c r="GS41" s="243"/>
      <c r="GT41" s="243"/>
      <c r="GU41" s="243"/>
      <c r="GV41" s="243"/>
      <c r="GW41" s="243"/>
      <c r="GX41" s="243"/>
      <c r="GY41" s="243"/>
      <c r="GZ41" s="243"/>
      <c r="HA41" s="243"/>
      <c r="HB41" s="243"/>
      <c r="HC41" s="243"/>
      <c r="HD41" s="243"/>
      <c r="HE41" s="243"/>
      <c r="HF41" s="243"/>
      <c r="HG41" s="243"/>
      <c r="HH41" s="243"/>
      <c r="HI41" s="243"/>
      <c r="HJ41" s="243"/>
      <c r="HK41" s="243"/>
      <c r="HL41" s="243"/>
      <c r="HM41" s="243"/>
      <c r="HN41" s="243"/>
      <c r="HO41" s="243"/>
      <c r="HP41" s="243"/>
      <c r="HQ41" s="243"/>
      <c r="HR41" s="243"/>
      <c r="HS41" s="243"/>
      <c r="HT41" s="243"/>
      <c r="HU41" s="243"/>
      <c r="HV41" s="243"/>
      <c r="HW41" s="243"/>
      <c r="HX41" s="243"/>
      <c r="HY41" s="243"/>
      <c r="HZ41" s="243"/>
      <c r="IA41" s="243"/>
      <c r="IB41" s="243"/>
      <c r="IC41" s="243"/>
      <c r="ID41" s="243"/>
      <c r="IE41" s="243"/>
      <c r="IF41" s="243"/>
      <c r="IG41" s="243"/>
      <c r="IH41" s="243"/>
      <c r="II41" s="243"/>
      <c r="IJ41" s="243"/>
      <c r="IK41" s="243"/>
      <c r="IL41" s="243"/>
      <c r="IM41" s="243"/>
      <c r="IN41" s="243"/>
      <c r="IO41" s="243"/>
      <c r="IP41" s="243"/>
      <c r="IQ41" s="243"/>
      <c r="IR41" s="243"/>
      <c r="IS41" s="243"/>
      <c r="IT41" s="243"/>
      <c r="IU41" s="243"/>
      <c r="IV41" s="243"/>
    </row>
    <row r="42" spans="1:256" outlineLevel="1">
      <c r="A42" s="608"/>
      <c r="B42" s="970">
        <v>38</v>
      </c>
      <c r="C42" s="971"/>
      <c r="D42" s="615"/>
      <c r="E42" s="616">
        <f t="shared" si="10"/>
        <v>0</v>
      </c>
      <c r="F42" s="616">
        <f t="shared" si="10"/>
        <v>0</v>
      </c>
      <c r="G42" s="616">
        <f t="shared" si="10"/>
        <v>0</v>
      </c>
      <c r="H42" s="616">
        <f t="shared" si="10"/>
        <v>0</v>
      </c>
      <c r="I42" s="616">
        <f t="shared" si="10"/>
        <v>0</v>
      </c>
      <c r="J42" s="616">
        <f t="shared" si="10"/>
        <v>0</v>
      </c>
      <c r="K42" s="616">
        <f t="shared" si="10"/>
        <v>0</v>
      </c>
      <c r="L42" s="616">
        <f t="shared" si="10"/>
        <v>0</v>
      </c>
      <c r="M42" s="616">
        <f t="shared" si="10"/>
        <v>0</v>
      </c>
      <c r="N42" s="616">
        <f t="shared" si="10"/>
        <v>0</v>
      </c>
      <c r="O42" s="616">
        <f t="shared" si="10"/>
        <v>0</v>
      </c>
      <c r="P42" s="616">
        <f t="shared" si="10"/>
        <v>0</v>
      </c>
      <c r="Q42" s="616">
        <f t="shared" si="10"/>
        <v>0</v>
      </c>
      <c r="R42" s="616">
        <f t="shared" si="10"/>
        <v>0</v>
      </c>
      <c r="S42" s="616">
        <f t="shared" si="10"/>
        <v>0</v>
      </c>
      <c r="T42" s="616">
        <f t="shared" ref="T42:AI54" si="13">IF(T$3&gt;$B42,(((1+T$4)^T$3)/((1+HLOOKUP($B42,$D$3:$AG$4,2))^$B42))^(1/(T$3-$B42))-1,0)</f>
        <v>0</v>
      </c>
      <c r="U42" s="616">
        <f t="shared" si="13"/>
        <v>0</v>
      </c>
      <c r="V42" s="616">
        <f t="shared" si="13"/>
        <v>0</v>
      </c>
      <c r="W42" s="616">
        <f t="shared" si="13"/>
        <v>0</v>
      </c>
      <c r="X42" s="616">
        <f t="shared" si="13"/>
        <v>0</v>
      </c>
      <c r="Y42" s="616">
        <f t="shared" si="13"/>
        <v>0</v>
      </c>
      <c r="Z42" s="616">
        <f t="shared" si="13"/>
        <v>0</v>
      </c>
      <c r="AA42" s="616">
        <f t="shared" si="13"/>
        <v>0</v>
      </c>
      <c r="AB42" s="616">
        <f t="shared" si="13"/>
        <v>0</v>
      </c>
      <c r="AC42" s="616">
        <f t="shared" si="13"/>
        <v>0</v>
      </c>
      <c r="AD42" s="616">
        <f t="shared" si="13"/>
        <v>0</v>
      </c>
      <c r="AE42" s="616">
        <f t="shared" si="13"/>
        <v>0</v>
      </c>
      <c r="AF42" s="616">
        <f t="shared" si="13"/>
        <v>0</v>
      </c>
      <c r="AG42" s="616">
        <f t="shared" si="13"/>
        <v>0</v>
      </c>
      <c r="AH42" s="616">
        <f t="shared" si="13"/>
        <v>0</v>
      </c>
      <c r="AI42" s="616">
        <f t="shared" si="13"/>
        <v>0</v>
      </c>
      <c r="AJ42" s="616">
        <f t="shared" si="11"/>
        <v>0</v>
      </c>
      <c r="AK42" s="616">
        <f t="shared" si="11"/>
        <v>0</v>
      </c>
      <c r="AL42" s="616">
        <f t="shared" si="11"/>
        <v>0</v>
      </c>
      <c r="AM42" s="616">
        <f t="shared" si="11"/>
        <v>0</v>
      </c>
      <c r="AN42" s="616">
        <f t="shared" si="11"/>
        <v>0</v>
      </c>
      <c r="AO42" s="616">
        <f t="shared" si="11"/>
        <v>0</v>
      </c>
      <c r="AP42" s="616">
        <f t="shared" si="11"/>
        <v>4.5512571165688964E-2</v>
      </c>
      <c r="AQ42" s="616">
        <f t="shared" si="11"/>
        <v>4.5512571165689186E-2</v>
      </c>
      <c r="AR42" s="616">
        <f t="shared" si="11"/>
        <v>4.5512571165689186E-2</v>
      </c>
      <c r="AS42" s="616">
        <f t="shared" si="12"/>
        <v>4.5512571165689186E-2</v>
      </c>
      <c r="AT42" s="616">
        <f t="shared" si="12"/>
        <v>4.5512571165689186E-2</v>
      </c>
      <c r="AU42" s="616">
        <f t="shared" si="12"/>
        <v>4.5512571165689186E-2</v>
      </c>
      <c r="AV42" s="616">
        <f t="shared" si="12"/>
        <v>4.5512571165689186E-2</v>
      </c>
      <c r="AW42" s="616">
        <f t="shared" si="12"/>
        <v>4.5512571165689186E-2</v>
      </c>
      <c r="AX42" s="616">
        <f t="shared" si="12"/>
        <v>4.5512571165689186E-2</v>
      </c>
      <c r="AY42" s="616">
        <f t="shared" si="12"/>
        <v>4.5512571165689186E-2</v>
      </c>
      <c r="AZ42" s="616">
        <f t="shared" si="12"/>
        <v>4.5512571165689186E-2</v>
      </c>
      <c r="BA42" s="617">
        <f t="shared" si="12"/>
        <v>4.5512571165689186E-2</v>
      </c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43"/>
      <c r="CB42" s="243"/>
      <c r="CC42" s="243"/>
      <c r="CD42" s="243"/>
      <c r="CE42" s="243"/>
      <c r="CF42" s="243"/>
      <c r="CG42" s="243"/>
      <c r="CH42" s="243"/>
      <c r="CI42" s="243"/>
      <c r="CJ42" s="243"/>
      <c r="CK42" s="243"/>
      <c r="CL42" s="243"/>
      <c r="CM42" s="243"/>
      <c r="CN42" s="243"/>
      <c r="CO42" s="243"/>
      <c r="CP42" s="243"/>
      <c r="CQ42" s="243"/>
      <c r="CR42" s="243"/>
      <c r="CS42" s="243"/>
      <c r="CT42" s="243"/>
      <c r="CU42" s="243"/>
      <c r="CV42" s="243"/>
      <c r="CW42" s="243"/>
      <c r="CX42" s="243"/>
      <c r="CY42" s="243"/>
      <c r="CZ42" s="243"/>
      <c r="DA42" s="243"/>
      <c r="DB42" s="243"/>
      <c r="DC42" s="243"/>
      <c r="DD42" s="243"/>
      <c r="DE42" s="243"/>
      <c r="DF42" s="243"/>
      <c r="DG42" s="243"/>
      <c r="DH42" s="243"/>
      <c r="DI42" s="243"/>
      <c r="DJ42" s="243"/>
      <c r="DK42" s="243"/>
      <c r="DL42" s="243"/>
      <c r="DM42" s="243"/>
      <c r="DN42" s="243"/>
      <c r="DO42" s="243"/>
      <c r="DP42" s="243"/>
      <c r="DQ42" s="243"/>
      <c r="DR42" s="243"/>
      <c r="DS42" s="243"/>
      <c r="DT42" s="243"/>
      <c r="DU42" s="243"/>
      <c r="DV42" s="243"/>
      <c r="DW42" s="243"/>
      <c r="DX42" s="243"/>
      <c r="DY42" s="243"/>
      <c r="DZ42" s="243"/>
      <c r="EA42" s="243"/>
      <c r="EB42" s="243"/>
      <c r="EC42" s="243"/>
      <c r="ED42" s="243"/>
      <c r="EE42" s="243"/>
      <c r="EF42" s="243"/>
      <c r="EG42" s="243"/>
      <c r="EH42" s="243"/>
      <c r="EI42" s="243"/>
      <c r="EJ42" s="243"/>
      <c r="EK42" s="243"/>
      <c r="EL42" s="243"/>
      <c r="EM42" s="243"/>
      <c r="EN42" s="243"/>
      <c r="EO42" s="243"/>
      <c r="EP42" s="243"/>
      <c r="EQ42" s="243"/>
      <c r="ER42" s="243"/>
      <c r="ES42" s="243"/>
      <c r="ET42" s="243"/>
      <c r="EU42" s="243"/>
      <c r="EV42" s="243"/>
      <c r="EW42" s="243"/>
      <c r="EX42" s="243"/>
      <c r="EY42" s="243"/>
      <c r="EZ42" s="243"/>
      <c r="FA42" s="243"/>
      <c r="FB42" s="243"/>
      <c r="FC42" s="243"/>
      <c r="FD42" s="243"/>
      <c r="FE42" s="243"/>
      <c r="FF42" s="243"/>
      <c r="FG42" s="243"/>
      <c r="FH42" s="243"/>
      <c r="FI42" s="243"/>
      <c r="FJ42" s="243"/>
      <c r="FK42" s="243"/>
      <c r="FL42" s="243"/>
      <c r="FM42" s="243"/>
      <c r="FN42" s="243"/>
      <c r="FO42" s="243"/>
      <c r="FP42" s="243"/>
      <c r="FQ42" s="243"/>
      <c r="FR42" s="243"/>
      <c r="FS42" s="243"/>
      <c r="FT42" s="243"/>
      <c r="FU42" s="243"/>
      <c r="FV42" s="243"/>
      <c r="FW42" s="243"/>
      <c r="FX42" s="243"/>
      <c r="FY42" s="243"/>
      <c r="FZ42" s="243"/>
      <c r="GA42" s="243"/>
      <c r="GB42" s="243"/>
      <c r="GC42" s="243"/>
      <c r="GD42" s="243"/>
      <c r="GE42" s="243"/>
      <c r="GF42" s="243"/>
      <c r="GG42" s="243"/>
      <c r="GH42" s="243"/>
      <c r="GI42" s="243"/>
      <c r="GJ42" s="243"/>
      <c r="GK42" s="243"/>
      <c r="GL42" s="243"/>
      <c r="GM42" s="243"/>
      <c r="GN42" s="243"/>
      <c r="GO42" s="243"/>
      <c r="GP42" s="243"/>
      <c r="GQ42" s="243"/>
      <c r="GR42" s="243"/>
      <c r="GS42" s="243"/>
      <c r="GT42" s="243"/>
      <c r="GU42" s="243"/>
      <c r="GV42" s="243"/>
      <c r="GW42" s="243"/>
      <c r="GX42" s="243"/>
      <c r="GY42" s="243"/>
      <c r="GZ42" s="243"/>
      <c r="HA42" s="243"/>
      <c r="HB42" s="243"/>
      <c r="HC42" s="243"/>
      <c r="HD42" s="243"/>
      <c r="HE42" s="243"/>
      <c r="HF42" s="243"/>
      <c r="HG42" s="243"/>
      <c r="HH42" s="243"/>
      <c r="HI42" s="243"/>
      <c r="HJ42" s="243"/>
      <c r="HK42" s="243"/>
      <c r="HL42" s="243"/>
      <c r="HM42" s="243"/>
      <c r="HN42" s="243"/>
      <c r="HO42" s="243"/>
      <c r="HP42" s="243"/>
      <c r="HQ42" s="243"/>
      <c r="HR42" s="243"/>
      <c r="HS42" s="243"/>
      <c r="HT42" s="243"/>
      <c r="HU42" s="243"/>
      <c r="HV42" s="243"/>
      <c r="HW42" s="243"/>
      <c r="HX42" s="243"/>
      <c r="HY42" s="243"/>
      <c r="HZ42" s="243"/>
      <c r="IA42" s="243"/>
      <c r="IB42" s="243"/>
      <c r="IC42" s="243"/>
      <c r="ID42" s="243"/>
      <c r="IE42" s="243"/>
      <c r="IF42" s="243"/>
      <c r="IG42" s="243"/>
      <c r="IH42" s="243"/>
      <c r="II42" s="243"/>
      <c r="IJ42" s="243"/>
      <c r="IK42" s="243"/>
      <c r="IL42" s="243"/>
      <c r="IM42" s="243"/>
      <c r="IN42" s="243"/>
      <c r="IO42" s="243"/>
      <c r="IP42" s="243"/>
      <c r="IQ42" s="243"/>
      <c r="IR42" s="243"/>
      <c r="IS42" s="243"/>
      <c r="IT42" s="243"/>
      <c r="IU42" s="243"/>
      <c r="IV42" s="243"/>
    </row>
    <row r="43" spans="1:256" outlineLevel="1">
      <c r="A43" s="608"/>
      <c r="B43" s="970">
        <v>39</v>
      </c>
      <c r="C43" s="971"/>
      <c r="D43" s="615"/>
      <c r="E43" s="616">
        <f t="shared" ref="E43:T54" si="14">IF(E$3&gt;$B43,(((1+E$4)^E$3)/((1+HLOOKUP($B43,$D$3:$AG$4,2))^$B43))^(1/(E$3-$B43))-1,0)</f>
        <v>0</v>
      </c>
      <c r="F43" s="616">
        <f t="shared" si="14"/>
        <v>0</v>
      </c>
      <c r="G43" s="616">
        <f t="shared" si="14"/>
        <v>0</v>
      </c>
      <c r="H43" s="616">
        <f t="shared" si="14"/>
        <v>0</v>
      </c>
      <c r="I43" s="616">
        <f t="shared" si="14"/>
        <v>0</v>
      </c>
      <c r="J43" s="616">
        <f t="shared" si="14"/>
        <v>0</v>
      </c>
      <c r="K43" s="616">
        <f t="shared" si="14"/>
        <v>0</v>
      </c>
      <c r="L43" s="616">
        <f t="shared" si="14"/>
        <v>0</v>
      </c>
      <c r="M43" s="616">
        <f t="shared" si="14"/>
        <v>0</v>
      </c>
      <c r="N43" s="616">
        <f t="shared" si="14"/>
        <v>0</v>
      </c>
      <c r="O43" s="616">
        <f t="shared" si="14"/>
        <v>0</v>
      </c>
      <c r="P43" s="616">
        <f t="shared" si="14"/>
        <v>0</v>
      </c>
      <c r="Q43" s="616">
        <f t="shared" si="14"/>
        <v>0</v>
      </c>
      <c r="R43" s="616">
        <f t="shared" si="14"/>
        <v>0</v>
      </c>
      <c r="S43" s="616">
        <f t="shared" si="14"/>
        <v>0</v>
      </c>
      <c r="T43" s="616">
        <f t="shared" si="14"/>
        <v>0</v>
      </c>
      <c r="U43" s="616">
        <f t="shared" si="13"/>
        <v>0</v>
      </c>
      <c r="V43" s="616">
        <f t="shared" si="13"/>
        <v>0</v>
      </c>
      <c r="W43" s="616">
        <f t="shared" si="13"/>
        <v>0</v>
      </c>
      <c r="X43" s="616">
        <f t="shared" si="13"/>
        <v>0</v>
      </c>
      <c r="Y43" s="616">
        <f t="shared" si="13"/>
        <v>0</v>
      </c>
      <c r="Z43" s="616">
        <f t="shared" si="13"/>
        <v>0</v>
      </c>
      <c r="AA43" s="616">
        <f t="shared" si="13"/>
        <v>0</v>
      </c>
      <c r="AB43" s="616">
        <f t="shared" si="13"/>
        <v>0</v>
      </c>
      <c r="AC43" s="616">
        <f t="shared" si="13"/>
        <v>0</v>
      </c>
      <c r="AD43" s="616">
        <f t="shared" si="13"/>
        <v>0</v>
      </c>
      <c r="AE43" s="616">
        <f t="shared" si="13"/>
        <v>0</v>
      </c>
      <c r="AF43" s="616">
        <f t="shared" si="13"/>
        <v>0</v>
      </c>
      <c r="AG43" s="616">
        <f t="shared" si="13"/>
        <v>0</v>
      </c>
      <c r="AH43" s="616">
        <f t="shared" si="13"/>
        <v>0</v>
      </c>
      <c r="AI43" s="616">
        <f t="shared" si="13"/>
        <v>0</v>
      </c>
      <c r="AJ43" s="616">
        <f t="shared" si="11"/>
        <v>0</v>
      </c>
      <c r="AK43" s="616">
        <f t="shared" si="11"/>
        <v>0</v>
      </c>
      <c r="AL43" s="616">
        <f t="shared" si="11"/>
        <v>0</v>
      </c>
      <c r="AM43" s="616">
        <f t="shared" si="11"/>
        <v>0</v>
      </c>
      <c r="AN43" s="616">
        <f t="shared" si="11"/>
        <v>0</v>
      </c>
      <c r="AO43" s="616">
        <f t="shared" si="11"/>
        <v>0</v>
      </c>
      <c r="AP43" s="616">
        <f t="shared" si="11"/>
        <v>0</v>
      </c>
      <c r="AQ43" s="616">
        <f t="shared" si="11"/>
        <v>4.5512571165689186E-2</v>
      </c>
      <c r="AR43" s="616">
        <f t="shared" si="11"/>
        <v>4.5512571165689186E-2</v>
      </c>
      <c r="AS43" s="616">
        <f t="shared" si="12"/>
        <v>4.5512571165689186E-2</v>
      </c>
      <c r="AT43" s="616">
        <f t="shared" si="12"/>
        <v>4.5512571165689186E-2</v>
      </c>
      <c r="AU43" s="616">
        <f t="shared" si="12"/>
        <v>4.5512571165689186E-2</v>
      </c>
      <c r="AV43" s="616">
        <f t="shared" si="12"/>
        <v>4.5512571165689186E-2</v>
      </c>
      <c r="AW43" s="616">
        <f t="shared" si="12"/>
        <v>4.5512571165689186E-2</v>
      </c>
      <c r="AX43" s="616">
        <f t="shared" si="12"/>
        <v>4.5512571165689186E-2</v>
      </c>
      <c r="AY43" s="616">
        <f t="shared" si="12"/>
        <v>4.5512571165689186E-2</v>
      </c>
      <c r="AZ43" s="616">
        <f t="shared" si="12"/>
        <v>4.5512571165689186E-2</v>
      </c>
      <c r="BA43" s="617">
        <f t="shared" si="12"/>
        <v>4.5512571165689186E-2</v>
      </c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43"/>
      <c r="CB43" s="243"/>
      <c r="CC43" s="243"/>
      <c r="CD43" s="243"/>
      <c r="CE43" s="243"/>
      <c r="CF43" s="243"/>
      <c r="CG43" s="243"/>
      <c r="CH43" s="243"/>
      <c r="CI43" s="243"/>
      <c r="CJ43" s="243"/>
      <c r="CK43" s="243"/>
      <c r="CL43" s="243"/>
      <c r="CM43" s="243"/>
      <c r="CN43" s="243"/>
      <c r="CO43" s="243"/>
      <c r="CP43" s="243"/>
      <c r="CQ43" s="243"/>
      <c r="CR43" s="243"/>
      <c r="CS43" s="243"/>
      <c r="CT43" s="243"/>
      <c r="CU43" s="243"/>
      <c r="CV43" s="243"/>
      <c r="CW43" s="243"/>
      <c r="CX43" s="243"/>
      <c r="CY43" s="243"/>
      <c r="CZ43" s="243"/>
      <c r="DA43" s="243"/>
      <c r="DB43" s="243"/>
      <c r="DC43" s="243"/>
      <c r="DD43" s="243"/>
      <c r="DE43" s="243"/>
      <c r="DF43" s="243"/>
      <c r="DG43" s="243"/>
      <c r="DH43" s="243"/>
      <c r="DI43" s="243"/>
      <c r="DJ43" s="243"/>
      <c r="DK43" s="243"/>
      <c r="DL43" s="243"/>
      <c r="DM43" s="243"/>
      <c r="DN43" s="243"/>
      <c r="DO43" s="243"/>
      <c r="DP43" s="243"/>
      <c r="DQ43" s="243"/>
      <c r="DR43" s="243"/>
      <c r="DS43" s="243"/>
      <c r="DT43" s="243"/>
      <c r="DU43" s="243"/>
      <c r="DV43" s="243"/>
      <c r="DW43" s="243"/>
      <c r="DX43" s="243"/>
      <c r="DY43" s="243"/>
      <c r="DZ43" s="243"/>
      <c r="EA43" s="243"/>
      <c r="EB43" s="243"/>
      <c r="EC43" s="243"/>
      <c r="ED43" s="243"/>
      <c r="EE43" s="243"/>
      <c r="EF43" s="243"/>
      <c r="EG43" s="243"/>
      <c r="EH43" s="243"/>
      <c r="EI43" s="243"/>
      <c r="EJ43" s="243"/>
      <c r="EK43" s="243"/>
      <c r="EL43" s="243"/>
      <c r="EM43" s="243"/>
      <c r="EN43" s="243"/>
      <c r="EO43" s="243"/>
      <c r="EP43" s="243"/>
      <c r="EQ43" s="243"/>
      <c r="ER43" s="243"/>
      <c r="ES43" s="243"/>
      <c r="ET43" s="243"/>
      <c r="EU43" s="243"/>
      <c r="EV43" s="243"/>
      <c r="EW43" s="243"/>
      <c r="EX43" s="243"/>
      <c r="EY43" s="243"/>
      <c r="EZ43" s="243"/>
      <c r="FA43" s="243"/>
      <c r="FB43" s="243"/>
      <c r="FC43" s="243"/>
      <c r="FD43" s="243"/>
      <c r="FE43" s="243"/>
      <c r="FF43" s="243"/>
      <c r="FG43" s="243"/>
      <c r="FH43" s="243"/>
      <c r="FI43" s="243"/>
      <c r="FJ43" s="243"/>
      <c r="FK43" s="243"/>
      <c r="FL43" s="243"/>
      <c r="FM43" s="243"/>
      <c r="FN43" s="243"/>
      <c r="FO43" s="243"/>
      <c r="FP43" s="243"/>
      <c r="FQ43" s="243"/>
      <c r="FR43" s="243"/>
      <c r="FS43" s="243"/>
      <c r="FT43" s="243"/>
      <c r="FU43" s="243"/>
      <c r="FV43" s="243"/>
      <c r="FW43" s="243"/>
      <c r="FX43" s="243"/>
      <c r="FY43" s="243"/>
      <c r="FZ43" s="243"/>
      <c r="GA43" s="243"/>
      <c r="GB43" s="243"/>
      <c r="GC43" s="243"/>
      <c r="GD43" s="243"/>
      <c r="GE43" s="243"/>
      <c r="GF43" s="243"/>
      <c r="GG43" s="243"/>
      <c r="GH43" s="243"/>
      <c r="GI43" s="243"/>
      <c r="GJ43" s="243"/>
      <c r="GK43" s="243"/>
      <c r="GL43" s="243"/>
      <c r="GM43" s="243"/>
      <c r="GN43" s="243"/>
      <c r="GO43" s="243"/>
      <c r="GP43" s="243"/>
      <c r="GQ43" s="243"/>
      <c r="GR43" s="243"/>
      <c r="GS43" s="243"/>
      <c r="GT43" s="243"/>
      <c r="GU43" s="243"/>
      <c r="GV43" s="243"/>
      <c r="GW43" s="243"/>
      <c r="GX43" s="243"/>
      <c r="GY43" s="243"/>
      <c r="GZ43" s="243"/>
      <c r="HA43" s="243"/>
      <c r="HB43" s="243"/>
      <c r="HC43" s="243"/>
      <c r="HD43" s="243"/>
      <c r="HE43" s="243"/>
      <c r="HF43" s="243"/>
      <c r="HG43" s="243"/>
      <c r="HH43" s="243"/>
      <c r="HI43" s="243"/>
      <c r="HJ43" s="243"/>
      <c r="HK43" s="243"/>
      <c r="HL43" s="243"/>
      <c r="HM43" s="243"/>
      <c r="HN43" s="243"/>
      <c r="HO43" s="243"/>
      <c r="HP43" s="243"/>
      <c r="HQ43" s="243"/>
      <c r="HR43" s="243"/>
      <c r="HS43" s="243"/>
      <c r="HT43" s="243"/>
      <c r="HU43" s="243"/>
      <c r="HV43" s="243"/>
      <c r="HW43" s="243"/>
      <c r="HX43" s="243"/>
      <c r="HY43" s="243"/>
      <c r="HZ43" s="243"/>
      <c r="IA43" s="243"/>
      <c r="IB43" s="243"/>
      <c r="IC43" s="243"/>
      <c r="ID43" s="243"/>
      <c r="IE43" s="243"/>
      <c r="IF43" s="243"/>
      <c r="IG43" s="243"/>
      <c r="IH43" s="243"/>
      <c r="II43" s="243"/>
      <c r="IJ43" s="243"/>
      <c r="IK43" s="243"/>
      <c r="IL43" s="243"/>
      <c r="IM43" s="243"/>
      <c r="IN43" s="243"/>
      <c r="IO43" s="243"/>
      <c r="IP43" s="243"/>
      <c r="IQ43" s="243"/>
      <c r="IR43" s="243"/>
      <c r="IS43" s="243"/>
      <c r="IT43" s="243"/>
      <c r="IU43" s="243"/>
      <c r="IV43" s="243"/>
    </row>
    <row r="44" spans="1:256" outlineLevel="1">
      <c r="A44" s="608"/>
      <c r="B44" s="970">
        <v>40</v>
      </c>
      <c r="C44" s="971"/>
      <c r="D44" s="615"/>
      <c r="E44" s="616">
        <f t="shared" si="14"/>
        <v>0</v>
      </c>
      <c r="F44" s="616">
        <f t="shared" si="14"/>
        <v>0</v>
      </c>
      <c r="G44" s="616">
        <f t="shared" si="14"/>
        <v>0</v>
      </c>
      <c r="H44" s="616">
        <f t="shared" si="14"/>
        <v>0</v>
      </c>
      <c r="I44" s="616">
        <f t="shared" si="14"/>
        <v>0</v>
      </c>
      <c r="J44" s="616">
        <f t="shared" si="14"/>
        <v>0</v>
      </c>
      <c r="K44" s="616">
        <f t="shared" si="14"/>
        <v>0</v>
      </c>
      <c r="L44" s="616">
        <f t="shared" si="14"/>
        <v>0</v>
      </c>
      <c r="M44" s="616">
        <f t="shared" si="14"/>
        <v>0</v>
      </c>
      <c r="N44" s="616">
        <f t="shared" si="14"/>
        <v>0</v>
      </c>
      <c r="O44" s="616">
        <f t="shared" si="14"/>
        <v>0</v>
      </c>
      <c r="P44" s="616">
        <f t="shared" si="14"/>
        <v>0</v>
      </c>
      <c r="Q44" s="616">
        <f t="shared" si="14"/>
        <v>0</v>
      </c>
      <c r="R44" s="616">
        <f t="shared" si="14"/>
        <v>0</v>
      </c>
      <c r="S44" s="616">
        <f t="shared" si="14"/>
        <v>0</v>
      </c>
      <c r="T44" s="616">
        <f t="shared" si="14"/>
        <v>0</v>
      </c>
      <c r="U44" s="616">
        <f t="shared" si="13"/>
        <v>0</v>
      </c>
      <c r="V44" s="616">
        <f t="shared" si="13"/>
        <v>0</v>
      </c>
      <c r="W44" s="616">
        <f t="shared" si="13"/>
        <v>0</v>
      </c>
      <c r="X44" s="616">
        <f t="shared" si="13"/>
        <v>0</v>
      </c>
      <c r="Y44" s="616">
        <f t="shared" si="13"/>
        <v>0</v>
      </c>
      <c r="Z44" s="616">
        <f t="shared" si="13"/>
        <v>0</v>
      </c>
      <c r="AA44" s="616">
        <f t="shared" si="13"/>
        <v>0</v>
      </c>
      <c r="AB44" s="616">
        <f t="shared" si="13"/>
        <v>0</v>
      </c>
      <c r="AC44" s="616">
        <f t="shared" si="13"/>
        <v>0</v>
      </c>
      <c r="AD44" s="616">
        <f t="shared" si="13"/>
        <v>0</v>
      </c>
      <c r="AE44" s="616">
        <f t="shared" si="13"/>
        <v>0</v>
      </c>
      <c r="AF44" s="616">
        <f t="shared" si="13"/>
        <v>0</v>
      </c>
      <c r="AG44" s="616">
        <f t="shared" si="13"/>
        <v>0</v>
      </c>
      <c r="AH44" s="616">
        <f t="shared" si="13"/>
        <v>0</v>
      </c>
      <c r="AI44" s="616">
        <f t="shared" si="13"/>
        <v>0</v>
      </c>
      <c r="AJ44" s="616">
        <f t="shared" si="11"/>
        <v>0</v>
      </c>
      <c r="AK44" s="616">
        <f t="shared" si="11"/>
        <v>0</v>
      </c>
      <c r="AL44" s="616">
        <f t="shared" si="11"/>
        <v>0</v>
      </c>
      <c r="AM44" s="616">
        <f t="shared" si="11"/>
        <v>0</v>
      </c>
      <c r="AN44" s="616">
        <f t="shared" si="11"/>
        <v>0</v>
      </c>
      <c r="AO44" s="616">
        <f t="shared" si="11"/>
        <v>0</v>
      </c>
      <c r="AP44" s="616">
        <f t="shared" si="11"/>
        <v>0</v>
      </c>
      <c r="AQ44" s="616">
        <f t="shared" si="11"/>
        <v>0</v>
      </c>
      <c r="AR44" s="616">
        <f t="shared" si="11"/>
        <v>4.5512571165689408E-2</v>
      </c>
      <c r="AS44" s="616">
        <f t="shared" si="12"/>
        <v>4.5512571165689186E-2</v>
      </c>
      <c r="AT44" s="616">
        <f t="shared" si="12"/>
        <v>4.5512571165689186E-2</v>
      </c>
      <c r="AU44" s="616">
        <f t="shared" si="12"/>
        <v>4.5512571165689186E-2</v>
      </c>
      <c r="AV44" s="616">
        <f t="shared" si="12"/>
        <v>4.5512571165689186E-2</v>
      </c>
      <c r="AW44" s="616">
        <f t="shared" si="12"/>
        <v>4.5512571165689186E-2</v>
      </c>
      <c r="AX44" s="616">
        <f t="shared" si="12"/>
        <v>4.5512571165689186E-2</v>
      </c>
      <c r="AY44" s="616">
        <f t="shared" si="12"/>
        <v>4.5512571165689186E-2</v>
      </c>
      <c r="AZ44" s="616">
        <f t="shared" si="12"/>
        <v>4.5512571165689186E-2</v>
      </c>
      <c r="BA44" s="617">
        <f t="shared" si="12"/>
        <v>4.5512571165689186E-2</v>
      </c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43"/>
      <c r="CB44" s="243"/>
      <c r="CC44" s="243"/>
      <c r="CD44" s="243"/>
      <c r="CE44" s="243"/>
      <c r="CF44" s="243"/>
      <c r="CG44" s="243"/>
      <c r="CH44" s="243"/>
      <c r="CI44" s="243"/>
      <c r="CJ44" s="243"/>
      <c r="CK44" s="243"/>
      <c r="CL44" s="243"/>
      <c r="CM44" s="243"/>
      <c r="CN44" s="243"/>
      <c r="CO44" s="243"/>
      <c r="CP44" s="243"/>
      <c r="CQ44" s="243"/>
      <c r="CR44" s="243"/>
      <c r="CS44" s="243"/>
      <c r="CT44" s="243"/>
      <c r="CU44" s="243"/>
      <c r="CV44" s="243"/>
      <c r="CW44" s="243"/>
      <c r="CX44" s="243"/>
      <c r="CY44" s="243"/>
      <c r="CZ44" s="243"/>
      <c r="DA44" s="243"/>
      <c r="DB44" s="243"/>
      <c r="DC44" s="243"/>
      <c r="DD44" s="243"/>
      <c r="DE44" s="243"/>
      <c r="DF44" s="243"/>
      <c r="DG44" s="243"/>
      <c r="DH44" s="243"/>
      <c r="DI44" s="243"/>
      <c r="DJ44" s="243"/>
      <c r="DK44" s="243"/>
      <c r="DL44" s="243"/>
      <c r="DM44" s="243"/>
      <c r="DN44" s="243"/>
      <c r="DO44" s="243"/>
      <c r="DP44" s="243"/>
      <c r="DQ44" s="243"/>
      <c r="DR44" s="243"/>
      <c r="DS44" s="243"/>
      <c r="DT44" s="243"/>
      <c r="DU44" s="243"/>
      <c r="DV44" s="243"/>
      <c r="DW44" s="243"/>
      <c r="DX44" s="243"/>
      <c r="DY44" s="243"/>
      <c r="DZ44" s="243"/>
      <c r="EA44" s="243"/>
      <c r="EB44" s="243"/>
      <c r="EC44" s="243"/>
      <c r="ED44" s="243"/>
      <c r="EE44" s="243"/>
      <c r="EF44" s="243"/>
      <c r="EG44" s="243"/>
      <c r="EH44" s="243"/>
      <c r="EI44" s="243"/>
      <c r="EJ44" s="243"/>
      <c r="EK44" s="243"/>
      <c r="EL44" s="243"/>
      <c r="EM44" s="243"/>
      <c r="EN44" s="243"/>
      <c r="EO44" s="243"/>
      <c r="EP44" s="243"/>
      <c r="EQ44" s="243"/>
      <c r="ER44" s="243"/>
      <c r="ES44" s="243"/>
      <c r="ET44" s="243"/>
      <c r="EU44" s="243"/>
      <c r="EV44" s="243"/>
      <c r="EW44" s="243"/>
      <c r="EX44" s="243"/>
      <c r="EY44" s="243"/>
      <c r="EZ44" s="243"/>
      <c r="FA44" s="243"/>
      <c r="FB44" s="243"/>
      <c r="FC44" s="243"/>
      <c r="FD44" s="243"/>
      <c r="FE44" s="243"/>
      <c r="FF44" s="243"/>
      <c r="FG44" s="243"/>
      <c r="FH44" s="243"/>
      <c r="FI44" s="243"/>
      <c r="FJ44" s="243"/>
      <c r="FK44" s="243"/>
      <c r="FL44" s="243"/>
      <c r="FM44" s="243"/>
      <c r="FN44" s="243"/>
      <c r="FO44" s="243"/>
      <c r="FP44" s="243"/>
      <c r="FQ44" s="243"/>
      <c r="FR44" s="243"/>
      <c r="FS44" s="243"/>
      <c r="FT44" s="243"/>
      <c r="FU44" s="243"/>
      <c r="FV44" s="243"/>
      <c r="FW44" s="243"/>
      <c r="FX44" s="243"/>
      <c r="FY44" s="243"/>
      <c r="FZ44" s="243"/>
      <c r="GA44" s="243"/>
      <c r="GB44" s="243"/>
      <c r="GC44" s="243"/>
      <c r="GD44" s="243"/>
      <c r="GE44" s="243"/>
      <c r="GF44" s="243"/>
      <c r="GG44" s="243"/>
      <c r="GH44" s="243"/>
      <c r="GI44" s="243"/>
      <c r="GJ44" s="243"/>
      <c r="GK44" s="243"/>
      <c r="GL44" s="243"/>
      <c r="GM44" s="243"/>
      <c r="GN44" s="243"/>
      <c r="GO44" s="243"/>
      <c r="GP44" s="243"/>
      <c r="GQ44" s="243"/>
      <c r="GR44" s="243"/>
      <c r="GS44" s="243"/>
      <c r="GT44" s="243"/>
      <c r="GU44" s="243"/>
      <c r="GV44" s="243"/>
      <c r="GW44" s="243"/>
      <c r="GX44" s="243"/>
      <c r="GY44" s="243"/>
      <c r="GZ44" s="243"/>
      <c r="HA44" s="243"/>
      <c r="HB44" s="243"/>
      <c r="HC44" s="243"/>
      <c r="HD44" s="243"/>
      <c r="HE44" s="243"/>
      <c r="HF44" s="243"/>
      <c r="HG44" s="243"/>
      <c r="HH44" s="243"/>
      <c r="HI44" s="243"/>
      <c r="HJ44" s="243"/>
      <c r="HK44" s="243"/>
      <c r="HL44" s="243"/>
      <c r="HM44" s="243"/>
      <c r="HN44" s="243"/>
      <c r="HO44" s="243"/>
      <c r="HP44" s="243"/>
      <c r="HQ44" s="243"/>
      <c r="HR44" s="243"/>
      <c r="HS44" s="243"/>
      <c r="HT44" s="243"/>
      <c r="HU44" s="243"/>
      <c r="HV44" s="243"/>
      <c r="HW44" s="243"/>
      <c r="HX44" s="243"/>
      <c r="HY44" s="243"/>
      <c r="HZ44" s="243"/>
      <c r="IA44" s="243"/>
      <c r="IB44" s="243"/>
      <c r="IC44" s="243"/>
      <c r="ID44" s="243"/>
      <c r="IE44" s="243"/>
      <c r="IF44" s="243"/>
      <c r="IG44" s="243"/>
      <c r="IH44" s="243"/>
      <c r="II44" s="243"/>
      <c r="IJ44" s="243"/>
      <c r="IK44" s="243"/>
      <c r="IL44" s="243"/>
      <c r="IM44" s="243"/>
      <c r="IN44" s="243"/>
      <c r="IO44" s="243"/>
      <c r="IP44" s="243"/>
      <c r="IQ44" s="243"/>
      <c r="IR44" s="243"/>
      <c r="IS44" s="243"/>
      <c r="IT44" s="243"/>
      <c r="IU44" s="243"/>
      <c r="IV44" s="243"/>
    </row>
    <row r="45" spans="1:256" outlineLevel="1">
      <c r="A45" s="608"/>
      <c r="B45" s="970">
        <v>41</v>
      </c>
      <c r="C45" s="971"/>
      <c r="D45" s="615"/>
      <c r="E45" s="616">
        <f t="shared" si="14"/>
        <v>0</v>
      </c>
      <c r="F45" s="616">
        <f t="shared" si="14"/>
        <v>0</v>
      </c>
      <c r="G45" s="616">
        <f t="shared" si="14"/>
        <v>0</v>
      </c>
      <c r="H45" s="616">
        <f t="shared" si="14"/>
        <v>0</v>
      </c>
      <c r="I45" s="616">
        <f t="shared" si="14"/>
        <v>0</v>
      </c>
      <c r="J45" s="616">
        <f t="shared" si="14"/>
        <v>0</v>
      </c>
      <c r="K45" s="616">
        <f t="shared" si="14"/>
        <v>0</v>
      </c>
      <c r="L45" s="616">
        <f t="shared" si="14"/>
        <v>0</v>
      </c>
      <c r="M45" s="616">
        <f t="shared" si="14"/>
        <v>0</v>
      </c>
      <c r="N45" s="616">
        <f t="shared" si="14"/>
        <v>0</v>
      </c>
      <c r="O45" s="616">
        <f t="shared" si="14"/>
        <v>0</v>
      </c>
      <c r="P45" s="616">
        <f t="shared" si="14"/>
        <v>0</v>
      </c>
      <c r="Q45" s="616">
        <f t="shared" si="14"/>
        <v>0</v>
      </c>
      <c r="R45" s="616">
        <f t="shared" si="14"/>
        <v>0</v>
      </c>
      <c r="S45" s="616">
        <f t="shared" si="14"/>
        <v>0</v>
      </c>
      <c r="T45" s="616">
        <f t="shared" si="14"/>
        <v>0</v>
      </c>
      <c r="U45" s="616">
        <f t="shared" si="13"/>
        <v>0</v>
      </c>
      <c r="V45" s="616">
        <f t="shared" si="13"/>
        <v>0</v>
      </c>
      <c r="W45" s="616">
        <f t="shared" si="13"/>
        <v>0</v>
      </c>
      <c r="X45" s="616">
        <f t="shared" si="13"/>
        <v>0</v>
      </c>
      <c r="Y45" s="616">
        <f t="shared" si="13"/>
        <v>0</v>
      </c>
      <c r="Z45" s="616">
        <f t="shared" si="13"/>
        <v>0</v>
      </c>
      <c r="AA45" s="616">
        <f t="shared" si="13"/>
        <v>0</v>
      </c>
      <c r="AB45" s="616">
        <f t="shared" si="13"/>
        <v>0</v>
      </c>
      <c r="AC45" s="616">
        <f t="shared" si="13"/>
        <v>0</v>
      </c>
      <c r="AD45" s="616">
        <f t="shared" si="13"/>
        <v>0</v>
      </c>
      <c r="AE45" s="616">
        <f t="shared" si="13"/>
        <v>0</v>
      </c>
      <c r="AF45" s="616">
        <f t="shared" si="13"/>
        <v>0</v>
      </c>
      <c r="AG45" s="616">
        <f t="shared" si="13"/>
        <v>0</v>
      </c>
      <c r="AH45" s="616">
        <f t="shared" si="13"/>
        <v>0</v>
      </c>
      <c r="AI45" s="616">
        <f t="shared" si="13"/>
        <v>0</v>
      </c>
      <c r="AJ45" s="616">
        <f t="shared" si="11"/>
        <v>0</v>
      </c>
      <c r="AK45" s="616">
        <f t="shared" si="11"/>
        <v>0</v>
      </c>
      <c r="AL45" s="616">
        <f t="shared" si="11"/>
        <v>0</v>
      </c>
      <c r="AM45" s="616">
        <f t="shared" si="11"/>
        <v>0</v>
      </c>
      <c r="AN45" s="616">
        <f t="shared" si="11"/>
        <v>0</v>
      </c>
      <c r="AO45" s="616">
        <f t="shared" si="11"/>
        <v>0</v>
      </c>
      <c r="AP45" s="616">
        <f t="shared" si="11"/>
        <v>0</v>
      </c>
      <c r="AQ45" s="616">
        <f t="shared" si="11"/>
        <v>0</v>
      </c>
      <c r="AR45" s="616">
        <f t="shared" si="11"/>
        <v>0</v>
      </c>
      <c r="AS45" s="616">
        <f t="shared" si="12"/>
        <v>4.5512571165689186E-2</v>
      </c>
      <c r="AT45" s="616">
        <f t="shared" si="12"/>
        <v>4.5512571165689186E-2</v>
      </c>
      <c r="AU45" s="616">
        <f t="shared" si="12"/>
        <v>4.5512571165689186E-2</v>
      </c>
      <c r="AV45" s="616">
        <f t="shared" si="12"/>
        <v>4.5512571165689186E-2</v>
      </c>
      <c r="AW45" s="616">
        <f t="shared" si="12"/>
        <v>4.5512571165689186E-2</v>
      </c>
      <c r="AX45" s="616">
        <f t="shared" si="12"/>
        <v>4.5512571165689186E-2</v>
      </c>
      <c r="AY45" s="616">
        <f t="shared" si="12"/>
        <v>4.5512571165689186E-2</v>
      </c>
      <c r="AZ45" s="616">
        <f t="shared" si="12"/>
        <v>4.5512571165689186E-2</v>
      </c>
      <c r="BA45" s="617">
        <f t="shared" si="12"/>
        <v>4.5512571165689186E-2</v>
      </c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43"/>
      <c r="CB45" s="243"/>
      <c r="CC45" s="243"/>
      <c r="CD45" s="243"/>
      <c r="CE45" s="243"/>
      <c r="CF45" s="243"/>
      <c r="CG45" s="243"/>
      <c r="CH45" s="243"/>
      <c r="CI45" s="243"/>
      <c r="CJ45" s="243"/>
      <c r="CK45" s="243"/>
      <c r="CL45" s="243"/>
      <c r="CM45" s="243"/>
      <c r="CN45" s="243"/>
      <c r="CO45" s="243"/>
      <c r="CP45" s="243"/>
      <c r="CQ45" s="243"/>
      <c r="CR45" s="243"/>
      <c r="CS45" s="243"/>
      <c r="CT45" s="243"/>
      <c r="CU45" s="243"/>
      <c r="CV45" s="243"/>
      <c r="CW45" s="243"/>
      <c r="CX45" s="243"/>
      <c r="CY45" s="243"/>
      <c r="CZ45" s="243"/>
      <c r="DA45" s="243"/>
      <c r="DB45" s="243"/>
      <c r="DC45" s="243"/>
      <c r="DD45" s="243"/>
      <c r="DE45" s="243"/>
      <c r="DF45" s="243"/>
      <c r="DG45" s="243"/>
      <c r="DH45" s="243"/>
      <c r="DI45" s="243"/>
      <c r="DJ45" s="243"/>
      <c r="DK45" s="243"/>
      <c r="DL45" s="243"/>
      <c r="DM45" s="243"/>
      <c r="DN45" s="243"/>
      <c r="DO45" s="243"/>
      <c r="DP45" s="243"/>
      <c r="DQ45" s="243"/>
      <c r="DR45" s="243"/>
      <c r="DS45" s="243"/>
      <c r="DT45" s="243"/>
      <c r="DU45" s="243"/>
      <c r="DV45" s="243"/>
      <c r="DW45" s="243"/>
      <c r="DX45" s="243"/>
      <c r="DY45" s="243"/>
      <c r="DZ45" s="243"/>
      <c r="EA45" s="243"/>
      <c r="EB45" s="243"/>
      <c r="EC45" s="243"/>
      <c r="ED45" s="243"/>
      <c r="EE45" s="243"/>
      <c r="EF45" s="243"/>
      <c r="EG45" s="243"/>
      <c r="EH45" s="243"/>
      <c r="EI45" s="243"/>
      <c r="EJ45" s="243"/>
      <c r="EK45" s="243"/>
      <c r="EL45" s="243"/>
      <c r="EM45" s="243"/>
      <c r="EN45" s="243"/>
      <c r="EO45" s="243"/>
      <c r="EP45" s="243"/>
      <c r="EQ45" s="243"/>
      <c r="ER45" s="243"/>
      <c r="ES45" s="243"/>
      <c r="ET45" s="243"/>
      <c r="EU45" s="243"/>
      <c r="EV45" s="243"/>
      <c r="EW45" s="243"/>
      <c r="EX45" s="243"/>
      <c r="EY45" s="243"/>
      <c r="EZ45" s="243"/>
      <c r="FA45" s="243"/>
      <c r="FB45" s="243"/>
      <c r="FC45" s="243"/>
      <c r="FD45" s="243"/>
      <c r="FE45" s="243"/>
      <c r="FF45" s="243"/>
      <c r="FG45" s="243"/>
      <c r="FH45" s="243"/>
      <c r="FI45" s="243"/>
      <c r="FJ45" s="243"/>
      <c r="FK45" s="243"/>
      <c r="FL45" s="243"/>
      <c r="FM45" s="243"/>
      <c r="FN45" s="243"/>
      <c r="FO45" s="243"/>
      <c r="FP45" s="243"/>
      <c r="FQ45" s="243"/>
      <c r="FR45" s="243"/>
      <c r="FS45" s="243"/>
      <c r="FT45" s="243"/>
      <c r="FU45" s="243"/>
      <c r="FV45" s="243"/>
      <c r="FW45" s="243"/>
      <c r="FX45" s="243"/>
      <c r="FY45" s="243"/>
      <c r="FZ45" s="243"/>
      <c r="GA45" s="243"/>
      <c r="GB45" s="243"/>
      <c r="GC45" s="243"/>
      <c r="GD45" s="243"/>
      <c r="GE45" s="243"/>
      <c r="GF45" s="243"/>
      <c r="GG45" s="243"/>
      <c r="GH45" s="243"/>
      <c r="GI45" s="243"/>
      <c r="GJ45" s="243"/>
      <c r="GK45" s="243"/>
      <c r="GL45" s="243"/>
      <c r="GM45" s="243"/>
      <c r="GN45" s="243"/>
      <c r="GO45" s="243"/>
      <c r="GP45" s="243"/>
      <c r="GQ45" s="243"/>
      <c r="GR45" s="243"/>
      <c r="GS45" s="243"/>
      <c r="GT45" s="243"/>
      <c r="GU45" s="243"/>
      <c r="GV45" s="243"/>
      <c r="GW45" s="243"/>
      <c r="GX45" s="243"/>
      <c r="GY45" s="243"/>
      <c r="GZ45" s="243"/>
      <c r="HA45" s="243"/>
      <c r="HB45" s="243"/>
      <c r="HC45" s="243"/>
      <c r="HD45" s="243"/>
      <c r="HE45" s="243"/>
      <c r="HF45" s="243"/>
      <c r="HG45" s="243"/>
      <c r="HH45" s="243"/>
      <c r="HI45" s="243"/>
      <c r="HJ45" s="243"/>
      <c r="HK45" s="243"/>
      <c r="HL45" s="243"/>
      <c r="HM45" s="243"/>
      <c r="HN45" s="243"/>
      <c r="HO45" s="243"/>
      <c r="HP45" s="243"/>
      <c r="HQ45" s="243"/>
      <c r="HR45" s="243"/>
      <c r="HS45" s="243"/>
      <c r="HT45" s="243"/>
      <c r="HU45" s="243"/>
      <c r="HV45" s="243"/>
      <c r="HW45" s="243"/>
      <c r="HX45" s="243"/>
      <c r="HY45" s="243"/>
      <c r="HZ45" s="243"/>
      <c r="IA45" s="243"/>
      <c r="IB45" s="243"/>
      <c r="IC45" s="243"/>
      <c r="ID45" s="243"/>
      <c r="IE45" s="243"/>
      <c r="IF45" s="243"/>
      <c r="IG45" s="243"/>
      <c r="IH45" s="243"/>
      <c r="II45" s="243"/>
      <c r="IJ45" s="243"/>
      <c r="IK45" s="243"/>
      <c r="IL45" s="243"/>
      <c r="IM45" s="243"/>
      <c r="IN45" s="243"/>
      <c r="IO45" s="243"/>
      <c r="IP45" s="243"/>
      <c r="IQ45" s="243"/>
      <c r="IR45" s="243"/>
      <c r="IS45" s="243"/>
      <c r="IT45" s="243"/>
      <c r="IU45" s="243"/>
      <c r="IV45" s="243"/>
    </row>
    <row r="46" spans="1:256" outlineLevel="1">
      <c r="A46" s="608"/>
      <c r="B46" s="970">
        <v>42</v>
      </c>
      <c r="C46" s="971"/>
      <c r="D46" s="615"/>
      <c r="E46" s="616">
        <f t="shared" si="14"/>
        <v>0</v>
      </c>
      <c r="F46" s="616">
        <f t="shared" si="14"/>
        <v>0</v>
      </c>
      <c r="G46" s="616">
        <f t="shared" si="14"/>
        <v>0</v>
      </c>
      <c r="H46" s="616">
        <f t="shared" si="14"/>
        <v>0</v>
      </c>
      <c r="I46" s="616">
        <f t="shared" si="14"/>
        <v>0</v>
      </c>
      <c r="J46" s="616">
        <f t="shared" si="14"/>
        <v>0</v>
      </c>
      <c r="K46" s="616">
        <f t="shared" si="14"/>
        <v>0</v>
      </c>
      <c r="L46" s="616">
        <f t="shared" si="14"/>
        <v>0</v>
      </c>
      <c r="M46" s="616">
        <f t="shared" si="14"/>
        <v>0</v>
      </c>
      <c r="N46" s="616">
        <f t="shared" si="14"/>
        <v>0</v>
      </c>
      <c r="O46" s="616">
        <f t="shared" si="14"/>
        <v>0</v>
      </c>
      <c r="P46" s="616">
        <f t="shared" si="14"/>
        <v>0</v>
      </c>
      <c r="Q46" s="616">
        <f t="shared" si="14"/>
        <v>0</v>
      </c>
      <c r="R46" s="616">
        <f t="shared" si="14"/>
        <v>0</v>
      </c>
      <c r="S46" s="616">
        <f t="shared" si="14"/>
        <v>0</v>
      </c>
      <c r="T46" s="616">
        <f t="shared" si="14"/>
        <v>0</v>
      </c>
      <c r="U46" s="616">
        <f t="shared" si="13"/>
        <v>0</v>
      </c>
      <c r="V46" s="616">
        <f t="shared" si="13"/>
        <v>0</v>
      </c>
      <c r="W46" s="616">
        <f t="shared" si="13"/>
        <v>0</v>
      </c>
      <c r="X46" s="616">
        <f t="shared" si="13"/>
        <v>0</v>
      </c>
      <c r="Y46" s="616">
        <f t="shared" si="13"/>
        <v>0</v>
      </c>
      <c r="Z46" s="616">
        <f t="shared" si="13"/>
        <v>0</v>
      </c>
      <c r="AA46" s="616">
        <f t="shared" si="13"/>
        <v>0</v>
      </c>
      <c r="AB46" s="616">
        <f t="shared" si="13"/>
        <v>0</v>
      </c>
      <c r="AC46" s="616">
        <f t="shared" si="13"/>
        <v>0</v>
      </c>
      <c r="AD46" s="616">
        <f t="shared" si="13"/>
        <v>0</v>
      </c>
      <c r="AE46" s="616">
        <f t="shared" si="13"/>
        <v>0</v>
      </c>
      <c r="AF46" s="616">
        <f t="shared" si="13"/>
        <v>0</v>
      </c>
      <c r="AG46" s="616">
        <f t="shared" si="13"/>
        <v>0</v>
      </c>
      <c r="AH46" s="616">
        <f t="shared" si="13"/>
        <v>0</v>
      </c>
      <c r="AI46" s="616">
        <f t="shared" si="13"/>
        <v>0</v>
      </c>
      <c r="AJ46" s="616">
        <f t="shared" si="11"/>
        <v>0</v>
      </c>
      <c r="AK46" s="616">
        <f t="shared" si="11"/>
        <v>0</v>
      </c>
      <c r="AL46" s="616">
        <f t="shared" si="11"/>
        <v>0</v>
      </c>
      <c r="AM46" s="616">
        <f t="shared" si="11"/>
        <v>0</v>
      </c>
      <c r="AN46" s="616">
        <f t="shared" si="11"/>
        <v>0</v>
      </c>
      <c r="AO46" s="616">
        <f t="shared" si="11"/>
        <v>0</v>
      </c>
      <c r="AP46" s="616">
        <f t="shared" si="11"/>
        <v>0</v>
      </c>
      <c r="AQ46" s="616">
        <f t="shared" si="11"/>
        <v>0</v>
      </c>
      <c r="AR46" s="616">
        <f t="shared" si="11"/>
        <v>0</v>
      </c>
      <c r="AS46" s="616">
        <f t="shared" si="12"/>
        <v>0</v>
      </c>
      <c r="AT46" s="616">
        <f t="shared" si="12"/>
        <v>4.5512571165689186E-2</v>
      </c>
      <c r="AU46" s="616">
        <f t="shared" si="12"/>
        <v>4.5512571165689186E-2</v>
      </c>
      <c r="AV46" s="616">
        <f t="shared" si="12"/>
        <v>4.5512571165689186E-2</v>
      </c>
      <c r="AW46" s="616">
        <f t="shared" si="12"/>
        <v>4.5512571165689186E-2</v>
      </c>
      <c r="AX46" s="616">
        <f t="shared" si="12"/>
        <v>4.5512571165689186E-2</v>
      </c>
      <c r="AY46" s="616">
        <f t="shared" si="12"/>
        <v>4.5512571165689186E-2</v>
      </c>
      <c r="AZ46" s="616">
        <f t="shared" si="12"/>
        <v>4.5512571165689186E-2</v>
      </c>
      <c r="BA46" s="617">
        <f t="shared" si="12"/>
        <v>4.5512571165689186E-2</v>
      </c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43"/>
      <c r="CB46" s="243"/>
      <c r="CC46" s="243"/>
      <c r="CD46" s="243"/>
      <c r="CE46" s="243"/>
      <c r="CF46" s="243"/>
      <c r="CG46" s="243"/>
      <c r="CH46" s="243"/>
      <c r="CI46" s="243"/>
      <c r="CJ46" s="243"/>
      <c r="CK46" s="243"/>
      <c r="CL46" s="243"/>
      <c r="CM46" s="243"/>
      <c r="CN46" s="243"/>
      <c r="CO46" s="243"/>
      <c r="CP46" s="243"/>
      <c r="CQ46" s="243"/>
      <c r="CR46" s="243"/>
      <c r="CS46" s="243"/>
      <c r="CT46" s="243"/>
      <c r="CU46" s="243"/>
      <c r="CV46" s="243"/>
      <c r="CW46" s="243"/>
      <c r="CX46" s="243"/>
      <c r="CY46" s="243"/>
      <c r="CZ46" s="243"/>
      <c r="DA46" s="243"/>
      <c r="DB46" s="243"/>
      <c r="DC46" s="243"/>
      <c r="DD46" s="243"/>
      <c r="DE46" s="243"/>
      <c r="DF46" s="243"/>
      <c r="DG46" s="243"/>
      <c r="DH46" s="243"/>
      <c r="DI46" s="243"/>
      <c r="DJ46" s="243"/>
      <c r="DK46" s="243"/>
      <c r="DL46" s="243"/>
      <c r="DM46" s="243"/>
      <c r="DN46" s="243"/>
      <c r="DO46" s="243"/>
      <c r="DP46" s="243"/>
      <c r="DQ46" s="243"/>
      <c r="DR46" s="243"/>
      <c r="DS46" s="243"/>
      <c r="DT46" s="243"/>
      <c r="DU46" s="243"/>
      <c r="DV46" s="243"/>
      <c r="DW46" s="243"/>
      <c r="DX46" s="243"/>
      <c r="DY46" s="243"/>
      <c r="DZ46" s="243"/>
      <c r="EA46" s="243"/>
      <c r="EB46" s="243"/>
      <c r="EC46" s="243"/>
      <c r="ED46" s="243"/>
      <c r="EE46" s="243"/>
      <c r="EF46" s="243"/>
      <c r="EG46" s="243"/>
      <c r="EH46" s="243"/>
      <c r="EI46" s="243"/>
      <c r="EJ46" s="243"/>
      <c r="EK46" s="243"/>
      <c r="EL46" s="243"/>
      <c r="EM46" s="243"/>
      <c r="EN46" s="243"/>
      <c r="EO46" s="243"/>
      <c r="EP46" s="243"/>
      <c r="EQ46" s="243"/>
      <c r="ER46" s="243"/>
      <c r="ES46" s="243"/>
      <c r="ET46" s="243"/>
      <c r="EU46" s="243"/>
      <c r="EV46" s="243"/>
      <c r="EW46" s="243"/>
      <c r="EX46" s="243"/>
      <c r="EY46" s="243"/>
      <c r="EZ46" s="243"/>
      <c r="FA46" s="243"/>
      <c r="FB46" s="243"/>
      <c r="FC46" s="243"/>
      <c r="FD46" s="243"/>
      <c r="FE46" s="243"/>
      <c r="FF46" s="243"/>
      <c r="FG46" s="243"/>
      <c r="FH46" s="243"/>
      <c r="FI46" s="243"/>
      <c r="FJ46" s="243"/>
      <c r="FK46" s="243"/>
      <c r="FL46" s="243"/>
      <c r="FM46" s="243"/>
      <c r="FN46" s="243"/>
      <c r="FO46" s="243"/>
      <c r="FP46" s="243"/>
      <c r="FQ46" s="243"/>
      <c r="FR46" s="243"/>
      <c r="FS46" s="243"/>
      <c r="FT46" s="243"/>
      <c r="FU46" s="243"/>
      <c r="FV46" s="243"/>
      <c r="FW46" s="243"/>
      <c r="FX46" s="243"/>
      <c r="FY46" s="243"/>
      <c r="FZ46" s="243"/>
      <c r="GA46" s="243"/>
      <c r="GB46" s="243"/>
      <c r="GC46" s="243"/>
      <c r="GD46" s="243"/>
      <c r="GE46" s="243"/>
      <c r="GF46" s="243"/>
      <c r="GG46" s="243"/>
      <c r="GH46" s="243"/>
      <c r="GI46" s="243"/>
      <c r="GJ46" s="243"/>
      <c r="GK46" s="243"/>
      <c r="GL46" s="243"/>
      <c r="GM46" s="243"/>
      <c r="GN46" s="243"/>
      <c r="GO46" s="243"/>
      <c r="GP46" s="243"/>
      <c r="GQ46" s="243"/>
      <c r="GR46" s="243"/>
      <c r="GS46" s="243"/>
      <c r="GT46" s="243"/>
      <c r="GU46" s="243"/>
      <c r="GV46" s="243"/>
      <c r="GW46" s="243"/>
      <c r="GX46" s="243"/>
      <c r="GY46" s="243"/>
      <c r="GZ46" s="243"/>
      <c r="HA46" s="243"/>
      <c r="HB46" s="243"/>
      <c r="HC46" s="243"/>
      <c r="HD46" s="243"/>
      <c r="HE46" s="243"/>
      <c r="HF46" s="243"/>
      <c r="HG46" s="243"/>
      <c r="HH46" s="243"/>
      <c r="HI46" s="243"/>
      <c r="HJ46" s="243"/>
      <c r="HK46" s="243"/>
      <c r="HL46" s="243"/>
      <c r="HM46" s="243"/>
      <c r="HN46" s="243"/>
      <c r="HO46" s="243"/>
      <c r="HP46" s="243"/>
      <c r="HQ46" s="243"/>
      <c r="HR46" s="243"/>
      <c r="HS46" s="243"/>
      <c r="HT46" s="243"/>
      <c r="HU46" s="243"/>
      <c r="HV46" s="243"/>
      <c r="HW46" s="243"/>
      <c r="HX46" s="243"/>
      <c r="HY46" s="243"/>
      <c r="HZ46" s="243"/>
      <c r="IA46" s="243"/>
      <c r="IB46" s="243"/>
      <c r="IC46" s="243"/>
      <c r="ID46" s="243"/>
      <c r="IE46" s="243"/>
      <c r="IF46" s="243"/>
      <c r="IG46" s="243"/>
      <c r="IH46" s="243"/>
      <c r="II46" s="243"/>
      <c r="IJ46" s="243"/>
      <c r="IK46" s="243"/>
      <c r="IL46" s="243"/>
      <c r="IM46" s="243"/>
      <c r="IN46" s="243"/>
      <c r="IO46" s="243"/>
      <c r="IP46" s="243"/>
      <c r="IQ46" s="243"/>
      <c r="IR46" s="243"/>
      <c r="IS46" s="243"/>
      <c r="IT46" s="243"/>
      <c r="IU46" s="243"/>
      <c r="IV46" s="243"/>
    </row>
    <row r="47" spans="1:256" outlineLevel="1">
      <c r="A47" s="608"/>
      <c r="B47" s="970">
        <v>43</v>
      </c>
      <c r="C47" s="971"/>
      <c r="D47" s="615"/>
      <c r="E47" s="616">
        <f t="shared" si="14"/>
        <v>0</v>
      </c>
      <c r="F47" s="616">
        <f t="shared" si="14"/>
        <v>0</v>
      </c>
      <c r="G47" s="616">
        <f t="shared" si="14"/>
        <v>0</v>
      </c>
      <c r="H47" s="616">
        <f t="shared" si="14"/>
        <v>0</v>
      </c>
      <c r="I47" s="616">
        <f t="shared" si="14"/>
        <v>0</v>
      </c>
      <c r="J47" s="616">
        <f t="shared" si="14"/>
        <v>0</v>
      </c>
      <c r="K47" s="616">
        <f t="shared" si="14"/>
        <v>0</v>
      </c>
      <c r="L47" s="616">
        <f t="shared" si="14"/>
        <v>0</v>
      </c>
      <c r="M47" s="616">
        <f t="shared" si="14"/>
        <v>0</v>
      </c>
      <c r="N47" s="616">
        <f t="shared" si="14"/>
        <v>0</v>
      </c>
      <c r="O47" s="616">
        <f t="shared" si="14"/>
        <v>0</v>
      </c>
      <c r="P47" s="616">
        <f t="shared" si="14"/>
        <v>0</v>
      </c>
      <c r="Q47" s="616">
        <f t="shared" si="14"/>
        <v>0</v>
      </c>
      <c r="R47" s="616">
        <f t="shared" si="14"/>
        <v>0</v>
      </c>
      <c r="S47" s="616">
        <f t="shared" si="14"/>
        <v>0</v>
      </c>
      <c r="T47" s="616">
        <f t="shared" si="14"/>
        <v>0</v>
      </c>
      <c r="U47" s="616">
        <f t="shared" si="13"/>
        <v>0</v>
      </c>
      <c r="V47" s="616">
        <f t="shared" si="13"/>
        <v>0</v>
      </c>
      <c r="W47" s="616">
        <f t="shared" si="13"/>
        <v>0</v>
      </c>
      <c r="X47" s="616">
        <f t="shared" si="13"/>
        <v>0</v>
      </c>
      <c r="Y47" s="616">
        <f t="shared" si="13"/>
        <v>0</v>
      </c>
      <c r="Z47" s="616">
        <f t="shared" si="13"/>
        <v>0</v>
      </c>
      <c r="AA47" s="616">
        <f t="shared" si="13"/>
        <v>0</v>
      </c>
      <c r="AB47" s="616">
        <f t="shared" si="13"/>
        <v>0</v>
      </c>
      <c r="AC47" s="616">
        <f t="shared" si="13"/>
        <v>0</v>
      </c>
      <c r="AD47" s="616">
        <f t="shared" si="13"/>
        <v>0</v>
      </c>
      <c r="AE47" s="616">
        <f t="shared" si="13"/>
        <v>0</v>
      </c>
      <c r="AF47" s="616">
        <f t="shared" si="13"/>
        <v>0</v>
      </c>
      <c r="AG47" s="616">
        <f t="shared" si="13"/>
        <v>0</v>
      </c>
      <c r="AH47" s="616">
        <f t="shared" si="13"/>
        <v>0</v>
      </c>
      <c r="AI47" s="616">
        <f t="shared" si="13"/>
        <v>0</v>
      </c>
      <c r="AJ47" s="616">
        <f t="shared" si="11"/>
        <v>0</v>
      </c>
      <c r="AK47" s="616">
        <f t="shared" si="11"/>
        <v>0</v>
      </c>
      <c r="AL47" s="616">
        <f t="shared" si="11"/>
        <v>0</v>
      </c>
      <c r="AM47" s="616">
        <f t="shared" si="11"/>
        <v>0</v>
      </c>
      <c r="AN47" s="616">
        <f t="shared" si="11"/>
        <v>0</v>
      </c>
      <c r="AO47" s="616">
        <f t="shared" si="11"/>
        <v>0</v>
      </c>
      <c r="AP47" s="616">
        <f t="shared" si="11"/>
        <v>0</v>
      </c>
      <c r="AQ47" s="616">
        <f t="shared" si="11"/>
        <v>0</v>
      </c>
      <c r="AR47" s="616">
        <f t="shared" si="11"/>
        <v>0</v>
      </c>
      <c r="AS47" s="616">
        <f t="shared" si="12"/>
        <v>0</v>
      </c>
      <c r="AT47" s="616">
        <f t="shared" si="12"/>
        <v>0</v>
      </c>
      <c r="AU47" s="616">
        <f t="shared" si="12"/>
        <v>4.5512571165689186E-2</v>
      </c>
      <c r="AV47" s="616">
        <f t="shared" si="12"/>
        <v>4.5512571165689186E-2</v>
      </c>
      <c r="AW47" s="616">
        <f t="shared" si="12"/>
        <v>4.5512571165689186E-2</v>
      </c>
      <c r="AX47" s="616">
        <f t="shared" si="12"/>
        <v>4.5512571165689186E-2</v>
      </c>
      <c r="AY47" s="616">
        <f t="shared" si="12"/>
        <v>4.5512571165689186E-2</v>
      </c>
      <c r="AZ47" s="616">
        <f t="shared" si="12"/>
        <v>4.5512571165689186E-2</v>
      </c>
      <c r="BA47" s="617">
        <f t="shared" si="12"/>
        <v>4.5512571165689186E-2</v>
      </c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43"/>
      <c r="CB47" s="243"/>
      <c r="CC47" s="243"/>
      <c r="CD47" s="243"/>
      <c r="CE47" s="243"/>
      <c r="CF47" s="243"/>
      <c r="CG47" s="243"/>
      <c r="CH47" s="243"/>
      <c r="CI47" s="243"/>
      <c r="CJ47" s="243"/>
      <c r="CK47" s="243"/>
      <c r="CL47" s="243"/>
      <c r="CM47" s="243"/>
      <c r="CN47" s="243"/>
      <c r="CO47" s="243"/>
      <c r="CP47" s="243"/>
      <c r="CQ47" s="243"/>
      <c r="CR47" s="243"/>
      <c r="CS47" s="243"/>
      <c r="CT47" s="243"/>
      <c r="CU47" s="243"/>
      <c r="CV47" s="243"/>
      <c r="CW47" s="243"/>
      <c r="CX47" s="243"/>
      <c r="CY47" s="243"/>
      <c r="CZ47" s="243"/>
      <c r="DA47" s="243"/>
      <c r="DB47" s="243"/>
      <c r="DC47" s="243"/>
      <c r="DD47" s="243"/>
      <c r="DE47" s="243"/>
      <c r="DF47" s="243"/>
      <c r="DG47" s="243"/>
      <c r="DH47" s="243"/>
      <c r="DI47" s="243"/>
      <c r="DJ47" s="243"/>
      <c r="DK47" s="243"/>
      <c r="DL47" s="243"/>
      <c r="DM47" s="243"/>
      <c r="DN47" s="243"/>
      <c r="DO47" s="243"/>
      <c r="DP47" s="243"/>
      <c r="DQ47" s="243"/>
      <c r="DR47" s="243"/>
      <c r="DS47" s="243"/>
      <c r="DT47" s="243"/>
      <c r="DU47" s="243"/>
      <c r="DV47" s="243"/>
      <c r="DW47" s="243"/>
      <c r="DX47" s="243"/>
      <c r="DY47" s="243"/>
      <c r="DZ47" s="243"/>
      <c r="EA47" s="243"/>
      <c r="EB47" s="243"/>
      <c r="EC47" s="243"/>
      <c r="ED47" s="243"/>
      <c r="EE47" s="243"/>
      <c r="EF47" s="243"/>
      <c r="EG47" s="243"/>
      <c r="EH47" s="243"/>
      <c r="EI47" s="243"/>
      <c r="EJ47" s="243"/>
      <c r="EK47" s="243"/>
      <c r="EL47" s="243"/>
      <c r="EM47" s="243"/>
      <c r="EN47" s="243"/>
      <c r="EO47" s="243"/>
      <c r="EP47" s="243"/>
      <c r="EQ47" s="243"/>
      <c r="ER47" s="243"/>
      <c r="ES47" s="243"/>
      <c r="ET47" s="243"/>
      <c r="EU47" s="243"/>
      <c r="EV47" s="243"/>
      <c r="EW47" s="243"/>
      <c r="EX47" s="243"/>
      <c r="EY47" s="243"/>
      <c r="EZ47" s="243"/>
      <c r="FA47" s="243"/>
      <c r="FB47" s="243"/>
      <c r="FC47" s="243"/>
      <c r="FD47" s="243"/>
      <c r="FE47" s="243"/>
      <c r="FF47" s="243"/>
      <c r="FG47" s="243"/>
      <c r="FH47" s="243"/>
      <c r="FI47" s="243"/>
      <c r="FJ47" s="243"/>
      <c r="FK47" s="243"/>
      <c r="FL47" s="243"/>
      <c r="FM47" s="243"/>
      <c r="FN47" s="243"/>
      <c r="FO47" s="243"/>
      <c r="FP47" s="243"/>
      <c r="FQ47" s="243"/>
      <c r="FR47" s="243"/>
      <c r="FS47" s="243"/>
      <c r="FT47" s="243"/>
      <c r="FU47" s="243"/>
      <c r="FV47" s="243"/>
      <c r="FW47" s="243"/>
      <c r="FX47" s="243"/>
      <c r="FY47" s="243"/>
      <c r="FZ47" s="243"/>
      <c r="GA47" s="243"/>
      <c r="GB47" s="243"/>
      <c r="GC47" s="243"/>
      <c r="GD47" s="243"/>
      <c r="GE47" s="243"/>
      <c r="GF47" s="243"/>
      <c r="GG47" s="243"/>
      <c r="GH47" s="243"/>
      <c r="GI47" s="243"/>
      <c r="GJ47" s="243"/>
      <c r="GK47" s="243"/>
      <c r="GL47" s="243"/>
      <c r="GM47" s="243"/>
      <c r="GN47" s="243"/>
      <c r="GO47" s="243"/>
      <c r="GP47" s="243"/>
      <c r="GQ47" s="243"/>
      <c r="GR47" s="243"/>
      <c r="GS47" s="243"/>
      <c r="GT47" s="243"/>
      <c r="GU47" s="243"/>
      <c r="GV47" s="243"/>
      <c r="GW47" s="243"/>
      <c r="GX47" s="243"/>
      <c r="GY47" s="243"/>
      <c r="GZ47" s="243"/>
      <c r="HA47" s="243"/>
      <c r="HB47" s="243"/>
      <c r="HC47" s="243"/>
      <c r="HD47" s="243"/>
      <c r="HE47" s="243"/>
      <c r="HF47" s="243"/>
      <c r="HG47" s="243"/>
      <c r="HH47" s="243"/>
      <c r="HI47" s="243"/>
      <c r="HJ47" s="243"/>
      <c r="HK47" s="243"/>
      <c r="HL47" s="243"/>
      <c r="HM47" s="243"/>
      <c r="HN47" s="243"/>
      <c r="HO47" s="243"/>
      <c r="HP47" s="243"/>
      <c r="HQ47" s="243"/>
      <c r="HR47" s="243"/>
      <c r="HS47" s="243"/>
      <c r="HT47" s="243"/>
      <c r="HU47" s="243"/>
      <c r="HV47" s="243"/>
      <c r="HW47" s="243"/>
      <c r="HX47" s="243"/>
      <c r="HY47" s="243"/>
      <c r="HZ47" s="243"/>
      <c r="IA47" s="243"/>
      <c r="IB47" s="243"/>
      <c r="IC47" s="243"/>
      <c r="ID47" s="243"/>
      <c r="IE47" s="243"/>
      <c r="IF47" s="243"/>
      <c r="IG47" s="243"/>
      <c r="IH47" s="243"/>
      <c r="II47" s="243"/>
      <c r="IJ47" s="243"/>
      <c r="IK47" s="243"/>
      <c r="IL47" s="243"/>
      <c r="IM47" s="243"/>
      <c r="IN47" s="243"/>
      <c r="IO47" s="243"/>
      <c r="IP47" s="243"/>
      <c r="IQ47" s="243"/>
      <c r="IR47" s="243"/>
      <c r="IS47" s="243"/>
      <c r="IT47" s="243"/>
      <c r="IU47" s="243"/>
      <c r="IV47" s="243"/>
    </row>
    <row r="48" spans="1:256" outlineLevel="1">
      <c r="A48" s="608"/>
      <c r="B48" s="970">
        <v>44</v>
      </c>
      <c r="C48" s="971"/>
      <c r="D48" s="615"/>
      <c r="E48" s="616">
        <f t="shared" si="14"/>
        <v>0</v>
      </c>
      <c r="F48" s="616">
        <f t="shared" si="14"/>
        <v>0</v>
      </c>
      <c r="G48" s="616">
        <f t="shared" si="14"/>
        <v>0</v>
      </c>
      <c r="H48" s="616">
        <f t="shared" si="14"/>
        <v>0</v>
      </c>
      <c r="I48" s="616">
        <f t="shared" si="14"/>
        <v>0</v>
      </c>
      <c r="J48" s="616">
        <f t="shared" si="14"/>
        <v>0</v>
      </c>
      <c r="K48" s="616">
        <f t="shared" si="14"/>
        <v>0</v>
      </c>
      <c r="L48" s="616">
        <f t="shared" si="14"/>
        <v>0</v>
      </c>
      <c r="M48" s="616">
        <f t="shared" si="14"/>
        <v>0</v>
      </c>
      <c r="N48" s="616">
        <f t="shared" si="14"/>
        <v>0</v>
      </c>
      <c r="O48" s="616">
        <f t="shared" si="14"/>
        <v>0</v>
      </c>
      <c r="P48" s="616">
        <f t="shared" si="14"/>
        <v>0</v>
      </c>
      <c r="Q48" s="616">
        <f t="shared" si="14"/>
        <v>0</v>
      </c>
      <c r="R48" s="616">
        <f t="shared" si="14"/>
        <v>0</v>
      </c>
      <c r="S48" s="616">
        <f t="shared" si="14"/>
        <v>0</v>
      </c>
      <c r="T48" s="616">
        <f t="shared" si="14"/>
        <v>0</v>
      </c>
      <c r="U48" s="616">
        <f t="shared" si="13"/>
        <v>0</v>
      </c>
      <c r="V48" s="616">
        <f t="shared" si="13"/>
        <v>0</v>
      </c>
      <c r="W48" s="616">
        <f t="shared" si="13"/>
        <v>0</v>
      </c>
      <c r="X48" s="616">
        <f t="shared" si="13"/>
        <v>0</v>
      </c>
      <c r="Y48" s="616">
        <f t="shared" si="13"/>
        <v>0</v>
      </c>
      <c r="Z48" s="616">
        <f t="shared" si="13"/>
        <v>0</v>
      </c>
      <c r="AA48" s="616">
        <f t="shared" si="13"/>
        <v>0</v>
      </c>
      <c r="AB48" s="616">
        <f t="shared" si="13"/>
        <v>0</v>
      </c>
      <c r="AC48" s="616">
        <f t="shared" si="13"/>
        <v>0</v>
      </c>
      <c r="AD48" s="616">
        <f t="shared" si="13"/>
        <v>0</v>
      </c>
      <c r="AE48" s="616">
        <f t="shared" si="13"/>
        <v>0</v>
      </c>
      <c r="AF48" s="616">
        <f t="shared" si="13"/>
        <v>0</v>
      </c>
      <c r="AG48" s="616">
        <f t="shared" si="13"/>
        <v>0</v>
      </c>
      <c r="AH48" s="616">
        <f t="shared" si="13"/>
        <v>0</v>
      </c>
      <c r="AI48" s="616">
        <f t="shared" si="13"/>
        <v>0</v>
      </c>
      <c r="AJ48" s="616">
        <f t="shared" si="11"/>
        <v>0</v>
      </c>
      <c r="AK48" s="616">
        <f t="shared" si="11"/>
        <v>0</v>
      </c>
      <c r="AL48" s="616">
        <f t="shared" si="11"/>
        <v>0</v>
      </c>
      <c r="AM48" s="616">
        <f t="shared" si="11"/>
        <v>0</v>
      </c>
      <c r="AN48" s="616">
        <f t="shared" si="11"/>
        <v>0</v>
      </c>
      <c r="AO48" s="616">
        <f t="shared" si="11"/>
        <v>0</v>
      </c>
      <c r="AP48" s="616">
        <f t="shared" si="11"/>
        <v>0</v>
      </c>
      <c r="AQ48" s="616">
        <f t="shared" si="11"/>
        <v>0</v>
      </c>
      <c r="AR48" s="616">
        <f t="shared" si="11"/>
        <v>0</v>
      </c>
      <c r="AS48" s="616">
        <f t="shared" si="12"/>
        <v>0</v>
      </c>
      <c r="AT48" s="616">
        <f t="shared" si="12"/>
        <v>0</v>
      </c>
      <c r="AU48" s="616">
        <f t="shared" si="12"/>
        <v>0</v>
      </c>
      <c r="AV48" s="616">
        <f t="shared" si="12"/>
        <v>4.5512571165689186E-2</v>
      </c>
      <c r="AW48" s="616">
        <f t="shared" si="12"/>
        <v>4.5512571165689186E-2</v>
      </c>
      <c r="AX48" s="616">
        <f t="shared" si="12"/>
        <v>4.5512571165689186E-2</v>
      </c>
      <c r="AY48" s="616">
        <f t="shared" si="12"/>
        <v>4.5512571165689186E-2</v>
      </c>
      <c r="AZ48" s="616">
        <f t="shared" si="12"/>
        <v>4.5512571165689186E-2</v>
      </c>
      <c r="BA48" s="617">
        <f t="shared" si="12"/>
        <v>4.5512571165689186E-2</v>
      </c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43"/>
      <c r="CB48" s="243"/>
      <c r="CC48" s="243"/>
      <c r="CD48" s="243"/>
      <c r="CE48" s="243"/>
      <c r="CF48" s="243"/>
      <c r="CG48" s="243"/>
      <c r="CH48" s="243"/>
      <c r="CI48" s="243"/>
      <c r="CJ48" s="243"/>
      <c r="CK48" s="243"/>
      <c r="CL48" s="243"/>
      <c r="CM48" s="243"/>
      <c r="CN48" s="243"/>
      <c r="CO48" s="243"/>
      <c r="CP48" s="243"/>
      <c r="CQ48" s="243"/>
      <c r="CR48" s="243"/>
      <c r="CS48" s="243"/>
      <c r="CT48" s="243"/>
      <c r="CU48" s="243"/>
      <c r="CV48" s="243"/>
      <c r="CW48" s="243"/>
      <c r="CX48" s="243"/>
      <c r="CY48" s="243"/>
      <c r="CZ48" s="243"/>
      <c r="DA48" s="243"/>
      <c r="DB48" s="243"/>
      <c r="DC48" s="243"/>
      <c r="DD48" s="243"/>
      <c r="DE48" s="243"/>
      <c r="DF48" s="243"/>
      <c r="DG48" s="243"/>
      <c r="DH48" s="243"/>
      <c r="DI48" s="243"/>
      <c r="DJ48" s="243"/>
      <c r="DK48" s="243"/>
      <c r="DL48" s="243"/>
      <c r="DM48" s="243"/>
      <c r="DN48" s="243"/>
      <c r="DO48" s="243"/>
      <c r="DP48" s="243"/>
      <c r="DQ48" s="243"/>
      <c r="DR48" s="243"/>
      <c r="DS48" s="243"/>
      <c r="DT48" s="243"/>
      <c r="DU48" s="243"/>
      <c r="DV48" s="243"/>
      <c r="DW48" s="243"/>
      <c r="DX48" s="243"/>
      <c r="DY48" s="243"/>
      <c r="DZ48" s="243"/>
      <c r="EA48" s="243"/>
      <c r="EB48" s="243"/>
      <c r="EC48" s="243"/>
      <c r="ED48" s="243"/>
      <c r="EE48" s="243"/>
      <c r="EF48" s="243"/>
      <c r="EG48" s="243"/>
      <c r="EH48" s="243"/>
      <c r="EI48" s="243"/>
      <c r="EJ48" s="243"/>
      <c r="EK48" s="243"/>
      <c r="EL48" s="243"/>
      <c r="EM48" s="243"/>
      <c r="EN48" s="243"/>
      <c r="EO48" s="243"/>
      <c r="EP48" s="243"/>
      <c r="EQ48" s="243"/>
      <c r="ER48" s="243"/>
      <c r="ES48" s="243"/>
      <c r="ET48" s="243"/>
      <c r="EU48" s="243"/>
      <c r="EV48" s="243"/>
      <c r="EW48" s="243"/>
      <c r="EX48" s="243"/>
      <c r="EY48" s="243"/>
      <c r="EZ48" s="243"/>
      <c r="FA48" s="243"/>
      <c r="FB48" s="243"/>
      <c r="FC48" s="243"/>
      <c r="FD48" s="243"/>
      <c r="FE48" s="243"/>
      <c r="FF48" s="243"/>
      <c r="FG48" s="243"/>
      <c r="FH48" s="243"/>
      <c r="FI48" s="243"/>
      <c r="FJ48" s="243"/>
      <c r="FK48" s="243"/>
      <c r="FL48" s="243"/>
      <c r="FM48" s="243"/>
      <c r="FN48" s="243"/>
      <c r="FO48" s="243"/>
      <c r="FP48" s="243"/>
      <c r="FQ48" s="243"/>
      <c r="FR48" s="243"/>
      <c r="FS48" s="243"/>
      <c r="FT48" s="243"/>
      <c r="FU48" s="243"/>
      <c r="FV48" s="243"/>
      <c r="FW48" s="243"/>
      <c r="FX48" s="243"/>
      <c r="FY48" s="243"/>
      <c r="FZ48" s="243"/>
      <c r="GA48" s="243"/>
      <c r="GB48" s="243"/>
      <c r="GC48" s="243"/>
      <c r="GD48" s="243"/>
      <c r="GE48" s="243"/>
      <c r="GF48" s="243"/>
      <c r="GG48" s="243"/>
      <c r="GH48" s="243"/>
      <c r="GI48" s="243"/>
      <c r="GJ48" s="243"/>
      <c r="GK48" s="243"/>
      <c r="GL48" s="243"/>
      <c r="GM48" s="243"/>
      <c r="GN48" s="243"/>
      <c r="GO48" s="243"/>
      <c r="GP48" s="243"/>
      <c r="GQ48" s="243"/>
      <c r="GR48" s="243"/>
      <c r="GS48" s="243"/>
      <c r="GT48" s="243"/>
      <c r="GU48" s="243"/>
      <c r="GV48" s="243"/>
      <c r="GW48" s="243"/>
      <c r="GX48" s="243"/>
      <c r="GY48" s="243"/>
      <c r="GZ48" s="243"/>
      <c r="HA48" s="243"/>
      <c r="HB48" s="243"/>
      <c r="HC48" s="243"/>
      <c r="HD48" s="243"/>
      <c r="HE48" s="243"/>
      <c r="HF48" s="243"/>
      <c r="HG48" s="243"/>
      <c r="HH48" s="243"/>
      <c r="HI48" s="243"/>
      <c r="HJ48" s="243"/>
      <c r="HK48" s="243"/>
      <c r="HL48" s="243"/>
      <c r="HM48" s="243"/>
      <c r="HN48" s="243"/>
      <c r="HO48" s="243"/>
      <c r="HP48" s="243"/>
      <c r="HQ48" s="243"/>
      <c r="HR48" s="243"/>
      <c r="HS48" s="243"/>
      <c r="HT48" s="243"/>
      <c r="HU48" s="243"/>
      <c r="HV48" s="243"/>
      <c r="HW48" s="243"/>
      <c r="HX48" s="243"/>
      <c r="HY48" s="243"/>
      <c r="HZ48" s="243"/>
      <c r="IA48" s="243"/>
      <c r="IB48" s="243"/>
      <c r="IC48" s="243"/>
      <c r="ID48" s="243"/>
      <c r="IE48" s="243"/>
      <c r="IF48" s="243"/>
      <c r="IG48" s="243"/>
      <c r="IH48" s="243"/>
      <c r="II48" s="243"/>
      <c r="IJ48" s="243"/>
      <c r="IK48" s="243"/>
      <c r="IL48" s="243"/>
      <c r="IM48" s="243"/>
      <c r="IN48" s="243"/>
      <c r="IO48" s="243"/>
      <c r="IP48" s="243"/>
      <c r="IQ48" s="243"/>
      <c r="IR48" s="243"/>
      <c r="IS48" s="243"/>
      <c r="IT48" s="243"/>
      <c r="IU48" s="243"/>
      <c r="IV48" s="243"/>
    </row>
    <row r="49" spans="1:257" outlineLevel="1">
      <c r="A49" s="608"/>
      <c r="B49" s="970">
        <v>45</v>
      </c>
      <c r="C49" s="971"/>
      <c r="D49" s="615"/>
      <c r="E49" s="616">
        <f t="shared" si="14"/>
        <v>0</v>
      </c>
      <c r="F49" s="616">
        <f t="shared" si="14"/>
        <v>0</v>
      </c>
      <c r="G49" s="616">
        <f t="shared" si="14"/>
        <v>0</v>
      </c>
      <c r="H49" s="616">
        <f t="shared" si="14"/>
        <v>0</v>
      </c>
      <c r="I49" s="616">
        <f t="shared" si="14"/>
        <v>0</v>
      </c>
      <c r="J49" s="616">
        <f t="shared" si="14"/>
        <v>0</v>
      </c>
      <c r="K49" s="616">
        <f t="shared" si="14"/>
        <v>0</v>
      </c>
      <c r="L49" s="616">
        <f t="shared" si="14"/>
        <v>0</v>
      </c>
      <c r="M49" s="616">
        <f t="shared" si="14"/>
        <v>0</v>
      </c>
      <c r="N49" s="616">
        <f t="shared" si="14"/>
        <v>0</v>
      </c>
      <c r="O49" s="616">
        <f t="shared" si="14"/>
        <v>0</v>
      </c>
      <c r="P49" s="616">
        <f t="shared" si="14"/>
        <v>0</v>
      </c>
      <c r="Q49" s="616">
        <f t="shared" si="14"/>
        <v>0</v>
      </c>
      <c r="R49" s="616">
        <f t="shared" si="14"/>
        <v>0</v>
      </c>
      <c r="S49" s="616">
        <f t="shared" si="14"/>
        <v>0</v>
      </c>
      <c r="T49" s="616">
        <f t="shared" si="14"/>
        <v>0</v>
      </c>
      <c r="U49" s="616">
        <f t="shared" si="13"/>
        <v>0</v>
      </c>
      <c r="V49" s="616">
        <f t="shared" si="13"/>
        <v>0</v>
      </c>
      <c r="W49" s="616">
        <f t="shared" si="13"/>
        <v>0</v>
      </c>
      <c r="X49" s="616">
        <f t="shared" si="13"/>
        <v>0</v>
      </c>
      <c r="Y49" s="616">
        <f t="shared" si="13"/>
        <v>0</v>
      </c>
      <c r="Z49" s="616">
        <f t="shared" si="13"/>
        <v>0</v>
      </c>
      <c r="AA49" s="616">
        <f t="shared" si="13"/>
        <v>0</v>
      </c>
      <c r="AB49" s="616">
        <f t="shared" si="13"/>
        <v>0</v>
      </c>
      <c r="AC49" s="616">
        <f t="shared" si="13"/>
        <v>0</v>
      </c>
      <c r="AD49" s="616">
        <f t="shared" si="13"/>
        <v>0</v>
      </c>
      <c r="AE49" s="616">
        <f t="shared" si="13"/>
        <v>0</v>
      </c>
      <c r="AF49" s="616">
        <f t="shared" si="13"/>
        <v>0</v>
      </c>
      <c r="AG49" s="616">
        <f t="shared" si="13"/>
        <v>0</v>
      </c>
      <c r="AH49" s="616">
        <f t="shared" si="13"/>
        <v>0</v>
      </c>
      <c r="AI49" s="616">
        <f t="shared" si="13"/>
        <v>0</v>
      </c>
      <c r="AJ49" s="616">
        <f t="shared" si="11"/>
        <v>0</v>
      </c>
      <c r="AK49" s="616">
        <f t="shared" si="11"/>
        <v>0</v>
      </c>
      <c r="AL49" s="616">
        <f t="shared" si="11"/>
        <v>0</v>
      </c>
      <c r="AM49" s="616">
        <f t="shared" si="11"/>
        <v>0</v>
      </c>
      <c r="AN49" s="616">
        <f t="shared" si="11"/>
        <v>0</v>
      </c>
      <c r="AO49" s="616">
        <f t="shared" si="11"/>
        <v>0</v>
      </c>
      <c r="AP49" s="616">
        <f t="shared" si="11"/>
        <v>0</v>
      </c>
      <c r="AQ49" s="616">
        <f t="shared" si="11"/>
        <v>0</v>
      </c>
      <c r="AR49" s="616">
        <f t="shared" si="11"/>
        <v>0</v>
      </c>
      <c r="AS49" s="616">
        <f t="shared" si="12"/>
        <v>0</v>
      </c>
      <c r="AT49" s="616">
        <f t="shared" si="12"/>
        <v>0</v>
      </c>
      <c r="AU49" s="616">
        <f t="shared" si="12"/>
        <v>0</v>
      </c>
      <c r="AV49" s="616">
        <f t="shared" si="12"/>
        <v>0</v>
      </c>
      <c r="AW49" s="616">
        <f t="shared" si="12"/>
        <v>4.5512571165689186E-2</v>
      </c>
      <c r="AX49" s="616">
        <f t="shared" si="12"/>
        <v>4.5512571165689186E-2</v>
      </c>
      <c r="AY49" s="616">
        <f t="shared" si="12"/>
        <v>4.5512571165689186E-2</v>
      </c>
      <c r="AZ49" s="616">
        <f t="shared" si="12"/>
        <v>4.5512571165689186E-2</v>
      </c>
      <c r="BA49" s="617">
        <f t="shared" si="12"/>
        <v>4.5512571165689186E-2</v>
      </c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43"/>
      <c r="CB49" s="243"/>
      <c r="CC49" s="243"/>
      <c r="CD49" s="243"/>
      <c r="CE49" s="243"/>
      <c r="CF49" s="243"/>
      <c r="CG49" s="243"/>
      <c r="CH49" s="243"/>
      <c r="CI49" s="243"/>
      <c r="CJ49" s="243"/>
      <c r="CK49" s="243"/>
      <c r="CL49" s="243"/>
      <c r="CM49" s="243"/>
      <c r="CN49" s="243"/>
      <c r="CO49" s="243"/>
      <c r="CP49" s="243"/>
      <c r="CQ49" s="243"/>
      <c r="CR49" s="243"/>
      <c r="CS49" s="243"/>
      <c r="CT49" s="243"/>
      <c r="CU49" s="243"/>
      <c r="CV49" s="243"/>
      <c r="CW49" s="243"/>
      <c r="CX49" s="243"/>
      <c r="CY49" s="243"/>
      <c r="CZ49" s="243"/>
      <c r="DA49" s="243"/>
      <c r="DB49" s="243"/>
      <c r="DC49" s="243"/>
      <c r="DD49" s="243"/>
      <c r="DE49" s="243"/>
      <c r="DF49" s="243"/>
      <c r="DG49" s="243"/>
      <c r="DH49" s="243"/>
      <c r="DI49" s="243"/>
      <c r="DJ49" s="243"/>
      <c r="DK49" s="243"/>
      <c r="DL49" s="243"/>
      <c r="DM49" s="243"/>
      <c r="DN49" s="243"/>
      <c r="DO49" s="243"/>
      <c r="DP49" s="243"/>
      <c r="DQ49" s="243"/>
      <c r="DR49" s="243"/>
      <c r="DS49" s="243"/>
      <c r="DT49" s="243"/>
      <c r="DU49" s="243"/>
      <c r="DV49" s="243"/>
      <c r="DW49" s="243"/>
      <c r="DX49" s="243"/>
      <c r="DY49" s="243"/>
      <c r="DZ49" s="243"/>
      <c r="EA49" s="243"/>
      <c r="EB49" s="243"/>
      <c r="EC49" s="243"/>
      <c r="ED49" s="243"/>
      <c r="EE49" s="243"/>
      <c r="EF49" s="243"/>
      <c r="EG49" s="243"/>
      <c r="EH49" s="243"/>
      <c r="EI49" s="243"/>
      <c r="EJ49" s="243"/>
      <c r="EK49" s="243"/>
      <c r="EL49" s="243"/>
      <c r="EM49" s="243"/>
      <c r="EN49" s="243"/>
      <c r="EO49" s="243"/>
      <c r="EP49" s="243"/>
      <c r="EQ49" s="243"/>
      <c r="ER49" s="243"/>
      <c r="ES49" s="243"/>
      <c r="ET49" s="243"/>
      <c r="EU49" s="243"/>
      <c r="EV49" s="243"/>
      <c r="EW49" s="243"/>
      <c r="EX49" s="243"/>
      <c r="EY49" s="243"/>
      <c r="EZ49" s="243"/>
      <c r="FA49" s="243"/>
      <c r="FB49" s="243"/>
      <c r="FC49" s="243"/>
      <c r="FD49" s="243"/>
      <c r="FE49" s="243"/>
      <c r="FF49" s="243"/>
      <c r="FG49" s="243"/>
      <c r="FH49" s="243"/>
      <c r="FI49" s="243"/>
      <c r="FJ49" s="243"/>
      <c r="FK49" s="243"/>
      <c r="FL49" s="243"/>
      <c r="FM49" s="243"/>
      <c r="FN49" s="243"/>
      <c r="FO49" s="243"/>
      <c r="FP49" s="243"/>
      <c r="FQ49" s="243"/>
      <c r="FR49" s="243"/>
      <c r="FS49" s="243"/>
      <c r="FT49" s="243"/>
      <c r="FU49" s="243"/>
      <c r="FV49" s="243"/>
      <c r="FW49" s="243"/>
      <c r="FX49" s="243"/>
      <c r="FY49" s="243"/>
      <c r="FZ49" s="243"/>
      <c r="GA49" s="243"/>
      <c r="GB49" s="243"/>
      <c r="GC49" s="243"/>
      <c r="GD49" s="243"/>
      <c r="GE49" s="243"/>
      <c r="GF49" s="243"/>
      <c r="GG49" s="243"/>
      <c r="GH49" s="243"/>
      <c r="GI49" s="243"/>
      <c r="GJ49" s="243"/>
      <c r="GK49" s="243"/>
      <c r="GL49" s="243"/>
      <c r="GM49" s="243"/>
      <c r="GN49" s="243"/>
      <c r="GO49" s="243"/>
      <c r="GP49" s="243"/>
      <c r="GQ49" s="243"/>
      <c r="GR49" s="243"/>
      <c r="GS49" s="243"/>
      <c r="GT49" s="243"/>
      <c r="GU49" s="243"/>
      <c r="GV49" s="243"/>
      <c r="GW49" s="243"/>
      <c r="GX49" s="243"/>
      <c r="GY49" s="243"/>
      <c r="GZ49" s="243"/>
      <c r="HA49" s="243"/>
      <c r="HB49" s="243"/>
      <c r="HC49" s="243"/>
      <c r="HD49" s="243"/>
      <c r="HE49" s="243"/>
      <c r="HF49" s="243"/>
      <c r="HG49" s="243"/>
      <c r="HH49" s="243"/>
      <c r="HI49" s="243"/>
      <c r="HJ49" s="243"/>
      <c r="HK49" s="243"/>
      <c r="HL49" s="243"/>
      <c r="HM49" s="243"/>
      <c r="HN49" s="243"/>
      <c r="HO49" s="243"/>
      <c r="HP49" s="243"/>
      <c r="HQ49" s="243"/>
      <c r="HR49" s="243"/>
      <c r="HS49" s="243"/>
      <c r="HT49" s="243"/>
      <c r="HU49" s="243"/>
      <c r="HV49" s="243"/>
      <c r="HW49" s="243"/>
      <c r="HX49" s="243"/>
      <c r="HY49" s="243"/>
      <c r="HZ49" s="243"/>
      <c r="IA49" s="243"/>
      <c r="IB49" s="243"/>
      <c r="IC49" s="243"/>
      <c r="ID49" s="243"/>
      <c r="IE49" s="243"/>
      <c r="IF49" s="243"/>
      <c r="IG49" s="243"/>
      <c r="IH49" s="243"/>
      <c r="II49" s="243"/>
      <c r="IJ49" s="243"/>
      <c r="IK49" s="243"/>
      <c r="IL49" s="243"/>
      <c r="IM49" s="243"/>
      <c r="IN49" s="243"/>
      <c r="IO49" s="243"/>
      <c r="IP49" s="243"/>
      <c r="IQ49" s="243"/>
      <c r="IR49" s="243"/>
      <c r="IS49" s="243"/>
      <c r="IT49" s="243"/>
      <c r="IU49" s="243"/>
      <c r="IV49" s="243"/>
    </row>
    <row r="50" spans="1:257" outlineLevel="1">
      <c r="A50" s="608"/>
      <c r="B50" s="970">
        <v>46</v>
      </c>
      <c r="C50" s="971"/>
      <c r="D50" s="615"/>
      <c r="E50" s="616">
        <f t="shared" si="14"/>
        <v>0</v>
      </c>
      <c r="F50" s="616">
        <f t="shared" si="14"/>
        <v>0</v>
      </c>
      <c r="G50" s="616">
        <f t="shared" si="14"/>
        <v>0</v>
      </c>
      <c r="H50" s="616">
        <f t="shared" si="14"/>
        <v>0</v>
      </c>
      <c r="I50" s="616">
        <f t="shared" si="14"/>
        <v>0</v>
      </c>
      <c r="J50" s="616">
        <f t="shared" si="14"/>
        <v>0</v>
      </c>
      <c r="K50" s="616">
        <f t="shared" si="14"/>
        <v>0</v>
      </c>
      <c r="L50" s="616">
        <f t="shared" si="14"/>
        <v>0</v>
      </c>
      <c r="M50" s="616">
        <f t="shared" si="14"/>
        <v>0</v>
      </c>
      <c r="N50" s="616">
        <f t="shared" si="14"/>
        <v>0</v>
      </c>
      <c r="O50" s="616">
        <f t="shared" si="14"/>
        <v>0</v>
      </c>
      <c r="P50" s="616">
        <f t="shared" si="14"/>
        <v>0</v>
      </c>
      <c r="Q50" s="616">
        <f t="shared" si="14"/>
        <v>0</v>
      </c>
      <c r="R50" s="616">
        <f t="shared" si="14"/>
        <v>0</v>
      </c>
      <c r="S50" s="616">
        <f t="shared" si="14"/>
        <v>0</v>
      </c>
      <c r="T50" s="616">
        <f t="shared" si="14"/>
        <v>0</v>
      </c>
      <c r="U50" s="616">
        <f t="shared" si="13"/>
        <v>0</v>
      </c>
      <c r="V50" s="616">
        <f t="shared" si="13"/>
        <v>0</v>
      </c>
      <c r="W50" s="616">
        <f t="shared" si="13"/>
        <v>0</v>
      </c>
      <c r="X50" s="616">
        <f t="shared" si="13"/>
        <v>0</v>
      </c>
      <c r="Y50" s="616">
        <f t="shared" si="13"/>
        <v>0</v>
      </c>
      <c r="Z50" s="616">
        <f t="shared" si="13"/>
        <v>0</v>
      </c>
      <c r="AA50" s="616">
        <f t="shared" si="13"/>
        <v>0</v>
      </c>
      <c r="AB50" s="616">
        <f t="shared" si="13"/>
        <v>0</v>
      </c>
      <c r="AC50" s="616">
        <f t="shared" si="13"/>
        <v>0</v>
      </c>
      <c r="AD50" s="616">
        <f t="shared" si="13"/>
        <v>0</v>
      </c>
      <c r="AE50" s="616">
        <f t="shared" si="13"/>
        <v>0</v>
      </c>
      <c r="AF50" s="616">
        <f t="shared" si="13"/>
        <v>0</v>
      </c>
      <c r="AG50" s="616">
        <f t="shared" si="13"/>
        <v>0</v>
      </c>
      <c r="AH50" s="616">
        <f t="shared" si="13"/>
        <v>0</v>
      </c>
      <c r="AI50" s="616">
        <f t="shared" si="13"/>
        <v>0</v>
      </c>
      <c r="AJ50" s="616">
        <f t="shared" si="11"/>
        <v>0</v>
      </c>
      <c r="AK50" s="616">
        <f t="shared" si="11"/>
        <v>0</v>
      </c>
      <c r="AL50" s="616">
        <f t="shared" si="11"/>
        <v>0</v>
      </c>
      <c r="AM50" s="616">
        <f t="shared" si="11"/>
        <v>0</v>
      </c>
      <c r="AN50" s="616">
        <f t="shared" si="11"/>
        <v>0</v>
      </c>
      <c r="AO50" s="616">
        <f t="shared" si="11"/>
        <v>0</v>
      </c>
      <c r="AP50" s="616">
        <f t="shared" si="11"/>
        <v>0</v>
      </c>
      <c r="AQ50" s="616">
        <f t="shared" si="11"/>
        <v>0</v>
      </c>
      <c r="AR50" s="616">
        <f t="shared" si="11"/>
        <v>0</v>
      </c>
      <c r="AS50" s="616">
        <f t="shared" si="12"/>
        <v>0</v>
      </c>
      <c r="AT50" s="616">
        <f t="shared" si="12"/>
        <v>0</v>
      </c>
      <c r="AU50" s="616">
        <f t="shared" si="12"/>
        <v>0</v>
      </c>
      <c r="AV50" s="616">
        <f t="shared" si="12"/>
        <v>0</v>
      </c>
      <c r="AW50" s="616">
        <f t="shared" si="12"/>
        <v>0</v>
      </c>
      <c r="AX50" s="616">
        <f t="shared" si="12"/>
        <v>4.5512571165689186E-2</v>
      </c>
      <c r="AY50" s="616">
        <f t="shared" si="12"/>
        <v>4.5512571165689186E-2</v>
      </c>
      <c r="AZ50" s="616">
        <f t="shared" si="12"/>
        <v>4.5512571165689186E-2</v>
      </c>
      <c r="BA50" s="617">
        <f t="shared" si="12"/>
        <v>4.5512571165689186E-2</v>
      </c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43"/>
      <c r="CB50" s="243"/>
      <c r="CC50" s="243"/>
      <c r="CD50" s="243"/>
      <c r="CE50" s="243"/>
      <c r="CF50" s="243"/>
      <c r="CG50" s="243"/>
      <c r="CH50" s="243"/>
      <c r="CI50" s="243"/>
      <c r="CJ50" s="243"/>
      <c r="CK50" s="243"/>
      <c r="CL50" s="243"/>
      <c r="CM50" s="243"/>
      <c r="CN50" s="243"/>
      <c r="CO50" s="243"/>
      <c r="CP50" s="243"/>
      <c r="CQ50" s="243"/>
      <c r="CR50" s="243"/>
      <c r="CS50" s="243"/>
      <c r="CT50" s="243"/>
      <c r="CU50" s="243"/>
      <c r="CV50" s="243"/>
      <c r="CW50" s="243"/>
      <c r="CX50" s="243"/>
      <c r="CY50" s="243"/>
      <c r="CZ50" s="243"/>
      <c r="DA50" s="243"/>
      <c r="DB50" s="243"/>
      <c r="DC50" s="243"/>
      <c r="DD50" s="243"/>
      <c r="DE50" s="243"/>
      <c r="DF50" s="243"/>
      <c r="DG50" s="243"/>
      <c r="DH50" s="243"/>
      <c r="DI50" s="243"/>
      <c r="DJ50" s="243"/>
      <c r="DK50" s="243"/>
      <c r="DL50" s="243"/>
      <c r="DM50" s="243"/>
      <c r="DN50" s="243"/>
      <c r="DO50" s="243"/>
      <c r="DP50" s="243"/>
      <c r="DQ50" s="243"/>
      <c r="DR50" s="243"/>
      <c r="DS50" s="243"/>
      <c r="DT50" s="243"/>
      <c r="DU50" s="243"/>
      <c r="DV50" s="243"/>
      <c r="DW50" s="243"/>
      <c r="DX50" s="243"/>
      <c r="DY50" s="243"/>
      <c r="DZ50" s="243"/>
      <c r="EA50" s="243"/>
      <c r="EB50" s="243"/>
      <c r="EC50" s="243"/>
      <c r="ED50" s="243"/>
      <c r="EE50" s="243"/>
      <c r="EF50" s="243"/>
      <c r="EG50" s="243"/>
      <c r="EH50" s="243"/>
      <c r="EI50" s="243"/>
      <c r="EJ50" s="243"/>
      <c r="EK50" s="243"/>
      <c r="EL50" s="243"/>
      <c r="EM50" s="243"/>
      <c r="EN50" s="243"/>
      <c r="EO50" s="243"/>
      <c r="EP50" s="243"/>
      <c r="EQ50" s="243"/>
      <c r="ER50" s="243"/>
      <c r="ES50" s="243"/>
      <c r="ET50" s="243"/>
      <c r="EU50" s="243"/>
      <c r="EV50" s="243"/>
      <c r="EW50" s="243"/>
      <c r="EX50" s="243"/>
      <c r="EY50" s="243"/>
      <c r="EZ50" s="243"/>
      <c r="FA50" s="243"/>
      <c r="FB50" s="243"/>
      <c r="FC50" s="243"/>
      <c r="FD50" s="243"/>
      <c r="FE50" s="243"/>
      <c r="FF50" s="243"/>
      <c r="FG50" s="243"/>
      <c r="FH50" s="243"/>
      <c r="FI50" s="243"/>
      <c r="FJ50" s="243"/>
      <c r="FK50" s="243"/>
      <c r="FL50" s="243"/>
      <c r="FM50" s="243"/>
      <c r="FN50" s="243"/>
      <c r="FO50" s="243"/>
      <c r="FP50" s="243"/>
      <c r="FQ50" s="243"/>
      <c r="FR50" s="243"/>
      <c r="FS50" s="243"/>
      <c r="FT50" s="243"/>
      <c r="FU50" s="243"/>
      <c r="FV50" s="243"/>
      <c r="FW50" s="243"/>
      <c r="FX50" s="243"/>
      <c r="FY50" s="243"/>
      <c r="FZ50" s="243"/>
      <c r="GA50" s="243"/>
      <c r="GB50" s="243"/>
      <c r="GC50" s="243"/>
      <c r="GD50" s="243"/>
      <c r="GE50" s="243"/>
      <c r="GF50" s="243"/>
      <c r="GG50" s="243"/>
      <c r="GH50" s="243"/>
      <c r="GI50" s="243"/>
      <c r="GJ50" s="243"/>
      <c r="GK50" s="243"/>
      <c r="GL50" s="243"/>
      <c r="GM50" s="243"/>
      <c r="GN50" s="243"/>
      <c r="GO50" s="243"/>
      <c r="GP50" s="243"/>
      <c r="GQ50" s="243"/>
      <c r="GR50" s="243"/>
      <c r="GS50" s="243"/>
      <c r="GT50" s="243"/>
      <c r="GU50" s="243"/>
      <c r="GV50" s="243"/>
      <c r="GW50" s="243"/>
      <c r="GX50" s="243"/>
      <c r="GY50" s="243"/>
      <c r="GZ50" s="243"/>
      <c r="HA50" s="243"/>
      <c r="HB50" s="243"/>
      <c r="HC50" s="243"/>
      <c r="HD50" s="243"/>
      <c r="HE50" s="243"/>
      <c r="HF50" s="243"/>
      <c r="HG50" s="243"/>
      <c r="HH50" s="243"/>
      <c r="HI50" s="243"/>
      <c r="HJ50" s="243"/>
      <c r="HK50" s="243"/>
      <c r="HL50" s="243"/>
      <c r="HM50" s="243"/>
      <c r="HN50" s="243"/>
      <c r="HO50" s="243"/>
      <c r="HP50" s="243"/>
      <c r="HQ50" s="243"/>
      <c r="HR50" s="243"/>
      <c r="HS50" s="243"/>
      <c r="HT50" s="243"/>
      <c r="HU50" s="243"/>
      <c r="HV50" s="243"/>
      <c r="HW50" s="243"/>
      <c r="HX50" s="243"/>
      <c r="HY50" s="243"/>
      <c r="HZ50" s="243"/>
      <c r="IA50" s="243"/>
      <c r="IB50" s="243"/>
      <c r="IC50" s="243"/>
      <c r="ID50" s="243"/>
      <c r="IE50" s="243"/>
      <c r="IF50" s="243"/>
      <c r="IG50" s="243"/>
      <c r="IH50" s="243"/>
      <c r="II50" s="243"/>
      <c r="IJ50" s="243"/>
      <c r="IK50" s="243"/>
      <c r="IL50" s="243"/>
      <c r="IM50" s="243"/>
      <c r="IN50" s="243"/>
      <c r="IO50" s="243"/>
      <c r="IP50" s="243"/>
      <c r="IQ50" s="243"/>
      <c r="IR50" s="243"/>
      <c r="IS50" s="243"/>
      <c r="IT50" s="243"/>
      <c r="IU50" s="243"/>
      <c r="IV50" s="243"/>
    </row>
    <row r="51" spans="1:257" outlineLevel="1">
      <c r="A51" s="608"/>
      <c r="B51" s="970">
        <v>47</v>
      </c>
      <c r="C51" s="971"/>
      <c r="D51" s="615"/>
      <c r="E51" s="616">
        <f t="shared" si="14"/>
        <v>0</v>
      </c>
      <c r="F51" s="616">
        <f t="shared" si="14"/>
        <v>0</v>
      </c>
      <c r="G51" s="616">
        <f t="shared" si="14"/>
        <v>0</v>
      </c>
      <c r="H51" s="616">
        <f t="shared" si="14"/>
        <v>0</v>
      </c>
      <c r="I51" s="616">
        <f t="shared" si="14"/>
        <v>0</v>
      </c>
      <c r="J51" s="616">
        <f t="shared" si="14"/>
        <v>0</v>
      </c>
      <c r="K51" s="616">
        <f t="shared" si="14"/>
        <v>0</v>
      </c>
      <c r="L51" s="616">
        <f t="shared" si="14"/>
        <v>0</v>
      </c>
      <c r="M51" s="616">
        <f t="shared" si="14"/>
        <v>0</v>
      </c>
      <c r="N51" s="616">
        <f t="shared" si="14"/>
        <v>0</v>
      </c>
      <c r="O51" s="616">
        <f t="shared" si="14"/>
        <v>0</v>
      </c>
      <c r="P51" s="616">
        <f t="shared" si="14"/>
        <v>0</v>
      </c>
      <c r="Q51" s="616">
        <f t="shared" si="14"/>
        <v>0</v>
      </c>
      <c r="R51" s="616">
        <f t="shared" si="14"/>
        <v>0</v>
      </c>
      <c r="S51" s="616">
        <f t="shared" si="14"/>
        <v>0</v>
      </c>
      <c r="T51" s="616">
        <f t="shared" si="14"/>
        <v>0</v>
      </c>
      <c r="U51" s="616">
        <f t="shared" si="13"/>
        <v>0</v>
      </c>
      <c r="V51" s="616">
        <f t="shared" si="13"/>
        <v>0</v>
      </c>
      <c r="W51" s="616">
        <f t="shared" si="13"/>
        <v>0</v>
      </c>
      <c r="X51" s="616">
        <f t="shared" si="13"/>
        <v>0</v>
      </c>
      <c r="Y51" s="616">
        <f t="shared" si="13"/>
        <v>0</v>
      </c>
      <c r="Z51" s="616">
        <f t="shared" si="13"/>
        <v>0</v>
      </c>
      <c r="AA51" s="616">
        <f t="shared" si="13"/>
        <v>0</v>
      </c>
      <c r="AB51" s="616">
        <f t="shared" si="13"/>
        <v>0</v>
      </c>
      <c r="AC51" s="616">
        <f t="shared" si="13"/>
        <v>0</v>
      </c>
      <c r="AD51" s="616">
        <f t="shared" si="13"/>
        <v>0</v>
      </c>
      <c r="AE51" s="616">
        <f t="shared" si="13"/>
        <v>0</v>
      </c>
      <c r="AF51" s="616">
        <f t="shared" si="13"/>
        <v>0</v>
      </c>
      <c r="AG51" s="616">
        <f t="shared" si="13"/>
        <v>0</v>
      </c>
      <c r="AH51" s="616">
        <f t="shared" si="13"/>
        <v>0</v>
      </c>
      <c r="AI51" s="616">
        <f t="shared" si="13"/>
        <v>0</v>
      </c>
      <c r="AJ51" s="616">
        <f t="shared" si="11"/>
        <v>0</v>
      </c>
      <c r="AK51" s="616">
        <f t="shared" si="11"/>
        <v>0</v>
      </c>
      <c r="AL51" s="616">
        <f t="shared" si="11"/>
        <v>0</v>
      </c>
      <c r="AM51" s="616">
        <f t="shared" si="11"/>
        <v>0</v>
      </c>
      <c r="AN51" s="616">
        <f t="shared" si="11"/>
        <v>0</v>
      </c>
      <c r="AO51" s="616">
        <f t="shared" si="11"/>
        <v>0</v>
      </c>
      <c r="AP51" s="616">
        <f t="shared" si="11"/>
        <v>0</v>
      </c>
      <c r="AQ51" s="616">
        <f t="shared" si="11"/>
        <v>0</v>
      </c>
      <c r="AR51" s="616">
        <f t="shared" si="11"/>
        <v>0</v>
      </c>
      <c r="AS51" s="616">
        <f t="shared" si="12"/>
        <v>0</v>
      </c>
      <c r="AT51" s="616">
        <f t="shared" si="12"/>
        <v>0</v>
      </c>
      <c r="AU51" s="616">
        <f t="shared" si="12"/>
        <v>0</v>
      </c>
      <c r="AV51" s="616">
        <f t="shared" si="12"/>
        <v>0</v>
      </c>
      <c r="AW51" s="616">
        <f t="shared" si="12"/>
        <v>0</v>
      </c>
      <c r="AX51" s="616">
        <f t="shared" si="12"/>
        <v>0</v>
      </c>
      <c r="AY51" s="616">
        <f t="shared" si="12"/>
        <v>4.5512571165689186E-2</v>
      </c>
      <c r="AZ51" s="616">
        <f t="shared" si="12"/>
        <v>4.5512571165689186E-2</v>
      </c>
      <c r="BA51" s="617">
        <f t="shared" si="12"/>
        <v>4.5512571165689186E-2</v>
      </c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43"/>
      <c r="CB51" s="243"/>
      <c r="CC51" s="243"/>
      <c r="CD51" s="243"/>
      <c r="CE51" s="243"/>
      <c r="CF51" s="243"/>
      <c r="CG51" s="243"/>
      <c r="CH51" s="243"/>
      <c r="CI51" s="243"/>
      <c r="CJ51" s="243"/>
      <c r="CK51" s="243"/>
      <c r="CL51" s="243"/>
      <c r="CM51" s="243"/>
      <c r="CN51" s="243"/>
      <c r="CO51" s="243"/>
      <c r="CP51" s="243"/>
      <c r="CQ51" s="243"/>
      <c r="CR51" s="243"/>
      <c r="CS51" s="243"/>
      <c r="CT51" s="243"/>
      <c r="CU51" s="243"/>
      <c r="CV51" s="243"/>
      <c r="CW51" s="243"/>
      <c r="CX51" s="243"/>
      <c r="CY51" s="243"/>
      <c r="CZ51" s="243"/>
      <c r="DA51" s="243"/>
      <c r="DB51" s="243"/>
      <c r="DC51" s="243"/>
      <c r="DD51" s="243"/>
      <c r="DE51" s="243"/>
      <c r="DF51" s="243"/>
      <c r="DG51" s="243"/>
      <c r="DH51" s="243"/>
      <c r="DI51" s="243"/>
      <c r="DJ51" s="243"/>
      <c r="DK51" s="243"/>
      <c r="DL51" s="243"/>
      <c r="DM51" s="243"/>
      <c r="DN51" s="243"/>
      <c r="DO51" s="243"/>
      <c r="DP51" s="243"/>
      <c r="DQ51" s="243"/>
      <c r="DR51" s="243"/>
      <c r="DS51" s="243"/>
      <c r="DT51" s="243"/>
      <c r="DU51" s="243"/>
      <c r="DV51" s="243"/>
      <c r="DW51" s="243"/>
      <c r="DX51" s="243"/>
      <c r="DY51" s="243"/>
      <c r="DZ51" s="243"/>
      <c r="EA51" s="243"/>
      <c r="EB51" s="243"/>
      <c r="EC51" s="243"/>
      <c r="ED51" s="243"/>
      <c r="EE51" s="243"/>
      <c r="EF51" s="243"/>
      <c r="EG51" s="243"/>
      <c r="EH51" s="243"/>
      <c r="EI51" s="243"/>
      <c r="EJ51" s="243"/>
      <c r="EK51" s="243"/>
      <c r="EL51" s="243"/>
      <c r="EM51" s="243"/>
      <c r="EN51" s="243"/>
      <c r="EO51" s="243"/>
      <c r="EP51" s="243"/>
      <c r="EQ51" s="243"/>
      <c r="ER51" s="243"/>
      <c r="ES51" s="243"/>
      <c r="ET51" s="243"/>
      <c r="EU51" s="243"/>
      <c r="EV51" s="243"/>
      <c r="EW51" s="243"/>
      <c r="EX51" s="243"/>
      <c r="EY51" s="243"/>
      <c r="EZ51" s="243"/>
      <c r="FA51" s="243"/>
      <c r="FB51" s="243"/>
      <c r="FC51" s="243"/>
      <c r="FD51" s="243"/>
      <c r="FE51" s="243"/>
      <c r="FF51" s="243"/>
      <c r="FG51" s="243"/>
      <c r="FH51" s="243"/>
      <c r="FI51" s="243"/>
      <c r="FJ51" s="243"/>
      <c r="FK51" s="243"/>
      <c r="FL51" s="243"/>
      <c r="FM51" s="243"/>
      <c r="FN51" s="243"/>
      <c r="FO51" s="243"/>
      <c r="FP51" s="243"/>
      <c r="FQ51" s="243"/>
      <c r="FR51" s="243"/>
      <c r="FS51" s="243"/>
      <c r="FT51" s="243"/>
      <c r="FU51" s="243"/>
      <c r="FV51" s="243"/>
      <c r="FW51" s="243"/>
      <c r="FX51" s="243"/>
      <c r="FY51" s="243"/>
      <c r="FZ51" s="243"/>
      <c r="GA51" s="243"/>
      <c r="GB51" s="243"/>
      <c r="GC51" s="243"/>
      <c r="GD51" s="243"/>
      <c r="GE51" s="243"/>
      <c r="GF51" s="243"/>
      <c r="GG51" s="243"/>
      <c r="GH51" s="243"/>
      <c r="GI51" s="243"/>
      <c r="GJ51" s="243"/>
      <c r="GK51" s="243"/>
      <c r="GL51" s="243"/>
      <c r="GM51" s="243"/>
      <c r="GN51" s="243"/>
      <c r="GO51" s="243"/>
      <c r="GP51" s="243"/>
      <c r="GQ51" s="243"/>
      <c r="GR51" s="243"/>
      <c r="GS51" s="243"/>
      <c r="GT51" s="243"/>
      <c r="GU51" s="243"/>
      <c r="GV51" s="243"/>
      <c r="GW51" s="243"/>
      <c r="GX51" s="243"/>
      <c r="GY51" s="243"/>
      <c r="GZ51" s="243"/>
      <c r="HA51" s="243"/>
      <c r="HB51" s="243"/>
      <c r="HC51" s="243"/>
      <c r="HD51" s="243"/>
      <c r="HE51" s="243"/>
      <c r="HF51" s="243"/>
      <c r="HG51" s="243"/>
      <c r="HH51" s="243"/>
      <c r="HI51" s="243"/>
      <c r="HJ51" s="243"/>
      <c r="HK51" s="243"/>
      <c r="HL51" s="243"/>
      <c r="HM51" s="243"/>
      <c r="HN51" s="243"/>
      <c r="HO51" s="243"/>
      <c r="HP51" s="243"/>
      <c r="HQ51" s="243"/>
      <c r="HR51" s="243"/>
      <c r="HS51" s="243"/>
      <c r="HT51" s="243"/>
      <c r="HU51" s="243"/>
      <c r="HV51" s="243"/>
      <c r="HW51" s="243"/>
      <c r="HX51" s="243"/>
      <c r="HY51" s="243"/>
      <c r="HZ51" s="243"/>
      <c r="IA51" s="243"/>
      <c r="IB51" s="243"/>
      <c r="IC51" s="243"/>
      <c r="ID51" s="243"/>
      <c r="IE51" s="243"/>
      <c r="IF51" s="243"/>
      <c r="IG51" s="243"/>
      <c r="IH51" s="243"/>
      <c r="II51" s="243"/>
      <c r="IJ51" s="243"/>
      <c r="IK51" s="243"/>
      <c r="IL51" s="243"/>
      <c r="IM51" s="243"/>
      <c r="IN51" s="243"/>
      <c r="IO51" s="243"/>
      <c r="IP51" s="243"/>
      <c r="IQ51" s="243"/>
      <c r="IR51" s="243"/>
      <c r="IS51" s="243"/>
      <c r="IT51" s="243"/>
      <c r="IU51" s="243"/>
      <c r="IV51" s="243"/>
    </row>
    <row r="52" spans="1:257" outlineLevel="1">
      <c r="A52" s="608"/>
      <c r="B52" s="970">
        <v>48</v>
      </c>
      <c r="C52" s="971"/>
      <c r="D52" s="615"/>
      <c r="E52" s="616">
        <f t="shared" si="14"/>
        <v>0</v>
      </c>
      <c r="F52" s="616">
        <f t="shared" si="14"/>
        <v>0</v>
      </c>
      <c r="G52" s="616">
        <f t="shared" si="14"/>
        <v>0</v>
      </c>
      <c r="H52" s="616">
        <f t="shared" si="14"/>
        <v>0</v>
      </c>
      <c r="I52" s="616">
        <f t="shared" si="14"/>
        <v>0</v>
      </c>
      <c r="J52" s="616">
        <f t="shared" si="14"/>
        <v>0</v>
      </c>
      <c r="K52" s="616">
        <f t="shared" si="14"/>
        <v>0</v>
      </c>
      <c r="L52" s="616">
        <f t="shared" si="14"/>
        <v>0</v>
      </c>
      <c r="M52" s="616">
        <f t="shared" si="14"/>
        <v>0</v>
      </c>
      <c r="N52" s="616">
        <f t="shared" si="14"/>
        <v>0</v>
      </c>
      <c r="O52" s="616">
        <f t="shared" si="14"/>
        <v>0</v>
      </c>
      <c r="P52" s="616">
        <f t="shared" si="14"/>
        <v>0</v>
      </c>
      <c r="Q52" s="616">
        <f t="shared" si="14"/>
        <v>0</v>
      </c>
      <c r="R52" s="616">
        <f t="shared" si="14"/>
        <v>0</v>
      </c>
      <c r="S52" s="616">
        <f t="shared" si="14"/>
        <v>0</v>
      </c>
      <c r="T52" s="616">
        <f t="shared" si="14"/>
        <v>0</v>
      </c>
      <c r="U52" s="616">
        <f t="shared" si="13"/>
        <v>0</v>
      </c>
      <c r="V52" s="616">
        <f t="shared" si="13"/>
        <v>0</v>
      </c>
      <c r="W52" s="616">
        <f t="shared" si="13"/>
        <v>0</v>
      </c>
      <c r="X52" s="616">
        <f t="shared" si="13"/>
        <v>0</v>
      </c>
      <c r="Y52" s="616">
        <f t="shared" si="13"/>
        <v>0</v>
      </c>
      <c r="Z52" s="616">
        <f t="shared" si="13"/>
        <v>0</v>
      </c>
      <c r="AA52" s="616">
        <f t="shared" si="13"/>
        <v>0</v>
      </c>
      <c r="AB52" s="616">
        <f t="shared" si="13"/>
        <v>0</v>
      </c>
      <c r="AC52" s="616">
        <f t="shared" si="13"/>
        <v>0</v>
      </c>
      <c r="AD52" s="616">
        <f t="shared" si="13"/>
        <v>0</v>
      </c>
      <c r="AE52" s="616">
        <f t="shared" si="13"/>
        <v>0</v>
      </c>
      <c r="AF52" s="616">
        <f t="shared" si="13"/>
        <v>0</v>
      </c>
      <c r="AG52" s="616">
        <f t="shared" si="13"/>
        <v>0</v>
      </c>
      <c r="AH52" s="616">
        <f t="shared" si="13"/>
        <v>0</v>
      </c>
      <c r="AI52" s="616">
        <f t="shared" si="13"/>
        <v>0</v>
      </c>
      <c r="AJ52" s="616">
        <f t="shared" si="11"/>
        <v>0</v>
      </c>
      <c r="AK52" s="616">
        <f t="shared" si="11"/>
        <v>0</v>
      </c>
      <c r="AL52" s="616">
        <f t="shared" si="11"/>
        <v>0</v>
      </c>
      <c r="AM52" s="616">
        <f t="shared" si="11"/>
        <v>0</v>
      </c>
      <c r="AN52" s="616">
        <f t="shared" si="11"/>
        <v>0</v>
      </c>
      <c r="AO52" s="616">
        <f t="shared" si="11"/>
        <v>0</v>
      </c>
      <c r="AP52" s="616">
        <f t="shared" si="11"/>
        <v>0</v>
      </c>
      <c r="AQ52" s="616">
        <f t="shared" si="11"/>
        <v>0</v>
      </c>
      <c r="AR52" s="616">
        <f t="shared" si="11"/>
        <v>0</v>
      </c>
      <c r="AS52" s="616">
        <f t="shared" si="12"/>
        <v>0</v>
      </c>
      <c r="AT52" s="616">
        <f t="shared" si="12"/>
        <v>0</v>
      </c>
      <c r="AU52" s="616">
        <f t="shared" si="12"/>
        <v>0</v>
      </c>
      <c r="AV52" s="616">
        <f t="shared" si="12"/>
        <v>0</v>
      </c>
      <c r="AW52" s="616">
        <f t="shared" si="12"/>
        <v>0</v>
      </c>
      <c r="AX52" s="616">
        <f t="shared" si="12"/>
        <v>0</v>
      </c>
      <c r="AY52" s="616">
        <f t="shared" si="12"/>
        <v>0</v>
      </c>
      <c r="AZ52" s="616">
        <f t="shared" si="12"/>
        <v>4.5512571165689186E-2</v>
      </c>
      <c r="BA52" s="617">
        <f t="shared" si="12"/>
        <v>4.5512571165689186E-2</v>
      </c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43"/>
      <c r="CB52" s="243"/>
      <c r="CC52" s="243"/>
      <c r="CD52" s="243"/>
      <c r="CE52" s="243"/>
      <c r="CF52" s="243"/>
      <c r="CG52" s="243"/>
      <c r="CH52" s="243"/>
      <c r="CI52" s="243"/>
      <c r="CJ52" s="243"/>
      <c r="CK52" s="243"/>
      <c r="CL52" s="243"/>
      <c r="CM52" s="243"/>
      <c r="CN52" s="243"/>
      <c r="CO52" s="243"/>
      <c r="CP52" s="243"/>
      <c r="CQ52" s="243"/>
      <c r="CR52" s="243"/>
      <c r="CS52" s="243"/>
      <c r="CT52" s="243"/>
      <c r="CU52" s="243"/>
      <c r="CV52" s="243"/>
      <c r="CW52" s="243"/>
      <c r="CX52" s="243"/>
      <c r="CY52" s="243"/>
      <c r="CZ52" s="243"/>
      <c r="DA52" s="243"/>
      <c r="DB52" s="243"/>
      <c r="DC52" s="243"/>
      <c r="DD52" s="243"/>
      <c r="DE52" s="243"/>
      <c r="DF52" s="243"/>
      <c r="DG52" s="243"/>
      <c r="DH52" s="243"/>
      <c r="DI52" s="243"/>
      <c r="DJ52" s="243"/>
      <c r="DK52" s="243"/>
      <c r="DL52" s="243"/>
      <c r="DM52" s="243"/>
      <c r="DN52" s="243"/>
      <c r="DO52" s="243"/>
      <c r="DP52" s="243"/>
      <c r="DQ52" s="243"/>
      <c r="DR52" s="243"/>
      <c r="DS52" s="243"/>
      <c r="DT52" s="243"/>
      <c r="DU52" s="243"/>
      <c r="DV52" s="243"/>
      <c r="DW52" s="243"/>
      <c r="DX52" s="243"/>
      <c r="DY52" s="243"/>
      <c r="DZ52" s="243"/>
      <c r="EA52" s="243"/>
      <c r="EB52" s="243"/>
      <c r="EC52" s="243"/>
      <c r="ED52" s="243"/>
      <c r="EE52" s="243"/>
      <c r="EF52" s="243"/>
      <c r="EG52" s="243"/>
      <c r="EH52" s="243"/>
      <c r="EI52" s="243"/>
      <c r="EJ52" s="243"/>
      <c r="EK52" s="243"/>
      <c r="EL52" s="243"/>
      <c r="EM52" s="243"/>
      <c r="EN52" s="243"/>
      <c r="EO52" s="243"/>
      <c r="EP52" s="243"/>
      <c r="EQ52" s="243"/>
      <c r="ER52" s="243"/>
      <c r="ES52" s="243"/>
      <c r="ET52" s="243"/>
      <c r="EU52" s="243"/>
      <c r="EV52" s="243"/>
      <c r="EW52" s="243"/>
      <c r="EX52" s="243"/>
      <c r="EY52" s="243"/>
      <c r="EZ52" s="243"/>
      <c r="FA52" s="243"/>
      <c r="FB52" s="243"/>
      <c r="FC52" s="243"/>
      <c r="FD52" s="243"/>
      <c r="FE52" s="243"/>
      <c r="FF52" s="243"/>
      <c r="FG52" s="243"/>
      <c r="FH52" s="243"/>
      <c r="FI52" s="243"/>
      <c r="FJ52" s="243"/>
      <c r="FK52" s="243"/>
      <c r="FL52" s="243"/>
      <c r="FM52" s="243"/>
      <c r="FN52" s="243"/>
      <c r="FO52" s="243"/>
      <c r="FP52" s="243"/>
      <c r="FQ52" s="243"/>
      <c r="FR52" s="243"/>
      <c r="FS52" s="243"/>
      <c r="FT52" s="243"/>
      <c r="FU52" s="243"/>
      <c r="FV52" s="243"/>
      <c r="FW52" s="243"/>
      <c r="FX52" s="243"/>
      <c r="FY52" s="243"/>
      <c r="FZ52" s="243"/>
      <c r="GA52" s="243"/>
      <c r="GB52" s="243"/>
      <c r="GC52" s="243"/>
      <c r="GD52" s="243"/>
      <c r="GE52" s="243"/>
      <c r="GF52" s="243"/>
      <c r="GG52" s="243"/>
      <c r="GH52" s="243"/>
      <c r="GI52" s="243"/>
      <c r="GJ52" s="243"/>
      <c r="GK52" s="243"/>
      <c r="GL52" s="243"/>
      <c r="GM52" s="243"/>
      <c r="GN52" s="243"/>
      <c r="GO52" s="243"/>
      <c r="GP52" s="243"/>
      <c r="GQ52" s="243"/>
      <c r="GR52" s="243"/>
      <c r="GS52" s="243"/>
      <c r="GT52" s="243"/>
      <c r="GU52" s="243"/>
      <c r="GV52" s="243"/>
      <c r="GW52" s="243"/>
      <c r="GX52" s="243"/>
      <c r="GY52" s="243"/>
      <c r="GZ52" s="243"/>
      <c r="HA52" s="243"/>
      <c r="HB52" s="243"/>
      <c r="HC52" s="243"/>
      <c r="HD52" s="243"/>
      <c r="HE52" s="243"/>
      <c r="HF52" s="243"/>
      <c r="HG52" s="243"/>
      <c r="HH52" s="243"/>
      <c r="HI52" s="243"/>
      <c r="HJ52" s="243"/>
      <c r="HK52" s="243"/>
      <c r="HL52" s="243"/>
      <c r="HM52" s="243"/>
      <c r="HN52" s="243"/>
      <c r="HO52" s="243"/>
      <c r="HP52" s="243"/>
      <c r="HQ52" s="243"/>
      <c r="HR52" s="243"/>
      <c r="HS52" s="243"/>
      <c r="HT52" s="243"/>
      <c r="HU52" s="243"/>
      <c r="HV52" s="243"/>
      <c r="HW52" s="243"/>
      <c r="HX52" s="243"/>
      <c r="HY52" s="243"/>
      <c r="HZ52" s="243"/>
      <c r="IA52" s="243"/>
      <c r="IB52" s="243"/>
      <c r="IC52" s="243"/>
      <c r="ID52" s="243"/>
      <c r="IE52" s="243"/>
      <c r="IF52" s="243"/>
      <c r="IG52" s="243"/>
      <c r="IH52" s="243"/>
      <c r="II52" s="243"/>
      <c r="IJ52" s="243"/>
      <c r="IK52" s="243"/>
      <c r="IL52" s="243"/>
      <c r="IM52" s="243"/>
      <c r="IN52" s="243"/>
      <c r="IO52" s="243"/>
      <c r="IP52" s="243"/>
      <c r="IQ52" s="243"/>
      <c r="IR52" s="243"/>
      <c r="IS52" s="243"/>
      <c r="IT52" s="243"/>
      <c r="IU52" s="243"/>
      <c r="IV52" s="243"/>
    </row>
    <row r="53" spans="1:257" outlineLevel="1">
      <c r="A53" s="608"/>
      <c r="B53" s="970">
        <v>49</v>
      </c>
      <c r="C53" s="971"/>
      <c r="D53" s="615"/>
      <c r="E53" s="616">
        <f t="shared" si="14"/>
        <v>0</v>
      </c>
      <c r="F53" s="616">
        <f t="shared" si="14"/>
        <v>0</v>
      </c>
      <c r="G53" s="616">
        <f t="shared" si="14"/>
        <v>0</v>
      </c>
      <c r="H53" s="616">
        <f t="shared" si="14"/>
        <v>0</v>
      </c>
      <c r="I53" s="616">
        <f t="shared" si="14"/>
        <v>0</v>
      </c>
      <c r="J53" s="616">
        <f t="shared" si="14"/>
        <v>0</v>
      </c>
      <c r="K53" s="616">
        <f t="shared" si="14"/>
        <v>0</v>
      </c>
      <c r="L53" s="616">
        <f t="shared" si="14"/>
        <v>0</v>
      </c>
      <c r="M53" s="616">
        <f t="shared" si="14"/>
        <v>0</v>
      </c>
      <c r="N53" s="616">
        <f t="shared" si="14"/>
        <v>0</v>
      </c>
      <c r="O53" s="616">
        <f t="shared" si="14"/>
        <v>0</v>
      </c>
      <c r="P53" s="616">
        <f t="shared" si="14"/>
        <v>0</v>
      </c>
      <c r="Q53" s="616">
        <f t="shared" si="14"/>
        <v>0</v>
      </c>
      <c r="R53" s="616">
        <f t="shared" si="14"/>
        <v>0</v>
      </c>
      <c r="S53" s="616">
        <f t="shared" si="14"/>
        <v>0</v>
      </c>
      <c r="T53" s="616">
        <f t="shared" si="14"/>
        <v>0</v>
      </c>
      <c r="U53" s="616">
        <f t="shared" si="13"/>
        <v>0</v>
      </c>
      <c r="V53" s="616">
        <f t="shared" si="13"/>
        <v>0</v>
      </c>
      <c r="W53" s="616">
        <f t="shared" si="13"/>
        <v>0</v>
      </c>
      <c r="X53" s="616">
        <f t="shared" si="13"/>
        <v>0</v>
      </c>
      <c r="Y53" s="616">
        <f t="shared" si="13"/>
        <v>0</v>
      </c>
      <c r="Z53" s="616">
        <f t="shared" si="13"/>
        <v>0</v>
      </c>
      <c r="AA53" s="616">
        <f t="shared" si="13"/>
        <v>0</v>
      </c>
      <c r="AB53" s="616">
        <f t="shared" si="13"/>
        <v>0</v>
      </c>
      <c r="AC53" s="616">
        <f t="shared" si="13"/>
        <v>0</v>
      </c>
      <c r="AD53" s="616">
        <f t="shared" si="13"/>
        <v>0</v>
      </c>
      <c r="AE53" s="616">
        <f t="shared" si="13"/>
        <v>0</v>
      </c>
      <c r="AF53" s="616">
        <f t="shared" si="13"/>
        <v>0</v>
      </c>
      <c r="AG53" s="616">
        <f t="shared" si="13"/>
        <v>0</v>
      </c>
      <c r="AH53" s="616">
        <f t="shared" si="13"/>
        <v>0</v>
      </c>
      <c r="AI53" s="616">
        <f t="shared" si="13"/>
        <v>0</v>
      </c>
      <c r="AJ53" s="616">
        <f t="shared" si="11"/>
        <v>0</v>
      </c>
      <c r="AK53" s="616">
        <f t="shared" si="11"/>
        <v>0</v>
      </c>
      <c r="AL53" s="616">
        <f t="shared" si="11"/>
        <v>0</v>
      </c>
      <c r="AM53" s="616">
        <f t="shared" si="11"/>
        <v>0</v>
      </c>
      <c r="AN53" s="616">
        <f t="shared" si="11"/>
        <v>0</v>
      </c>
      <c r="AO53" s="616">
        <f t="shared" si="11"/>
        <v>0</v>
      </c>
      <c r="AP53" s="616">
        <f t="shared" si="11"/>
        <v>0</v>
      </c>
      <c r="AQ53" s="616">
        <f t="shared" si="11"/>
        <v>0</v>
      </c>
      <c r="AR53" s="616">
        <f t="shared" si="11"/>
        <v>0</v>
      </c>
      <c r="AS53" s="616">
        <f t="shared" si="11"/>
        <v>0</v>
      </c>
      <c r="AT53" s="616">
        <f t="shared" si="11"/>
        <v>0</v>
      </c>
      <c r="AU53" s="616">
        <f t="shared" si="11"/>
        <v>0</v>
      </c>
      <c r="AV53" s="616">
        <f t="shared" si="11"/>
        <v>0</v>
      </c>
      <c r="AW53" s="616">
        <f t="shared" si="11"/>
        <v>0</v>
      </c>
      <c r="AX53" s="616">
        <f t="shared" si="11"/>
        <v>0</v>
      </c>
      <c r="AY53" s="616">
        <f t="shared" si="12"/>
        <v>0</v>
      </c>
      <c r="AZ53" s="616">
        <f t="shared" si="12"/>
        <v>0</v>
      </c>
      <c r="BA53" s="617">
        <f t="shared" si="12"/>
        <v>4.5512571165689186E-2</v>
      </c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43"/>
      <c r="CB53" s="243"/>
      <c r="CC53" s="243"/>
      <c r="CD53" s="243"/>
      <c r="CE53" s="243"/>
      <c r="CF53" s="243"/>
      <c r="CG53" s="243"/>
      <c r="CH53" s="243"/>
      <c r="CI53" s="243"/>
      <c r="CJ53" s="243"/>
      <c r="CK53" s="243"/>
      <c r="CL53" s="243"/>
      <c r="CM53" s="243"/>
      <c r="CN53" s="243"/>
      <c r="CO53" s="243"/>
      <c r="CP53" s="243"/>
      <c r="CQ53" s="243"/>
      <c r="CR53" s="243"/>
      <c r="CS53" s="243"/>
      <c r="CT53" s="243"/>
      <c r="CU53" s="243"/>
      <c r="CV53" s="243"/>
      <c r="CW53" s="243"/>
      <c r="CX53" s="243"/>
      <c r="CY53" s="243"/>
      <c r="CZ53" s="243"/>
      <c r="DA53" s="243"/>
      <c r="DB53" s="243"/>
      <c r="DC53" s="243"/>
      <c r="DD53" s="243"/>
      <c r="DE53" s="243"/>
      <c r="DF53" s="243"/>
      <c r="DG53" s="243"/>
      <c r="DH53" s="243"/>
      <c r="DI53" s="243"/>
      <c r="DJ53" s="243"/>
      <c r="DK53" s="243"/>
      <c r="DL53" s="243"/>
      <c r="DM53" s="243"/>
      <c r="DN53" s="243"/>
      <c r="DO53" s="243"/>
      <c r="DP53" s="243"/>
      <c r="DQ53" s="243"/>
      <c r="DR53" s="243"/>
      <c r="DS53" s="243"/>
      <c r="DT53" s="243"/>
      <c r="DU53" s="243"/>
      <c r="DV53" s="243"/>
      <c r="DW53" s="243"/>
      <c r="DX53" s="243"/>
      <c r="DY53" s="243"/>
      <c r="DZ53" s="243"/>
      <c r="EA53" s="243"/>
      <c r="EB53" s="243"/>
      <c r="EC53" s="243"/>
      <c r="ED53" s="243"/>
      <c r="EE53" s="243"/>
      <c r="EF53" s="243"/>
      <c r="EG53" s="243"/>
      <c r="EH53" s="243"/>
      <c r="EI53" s="243"/>
      <c r="EJ53" s="243"/>
      <c r="EK53" s="243"/>
      <c r="EL53" s="243"/>
      <c r="EM53" s="243"/>
      <c r="EN53" s="243"/>
      <c r="EO53" s="243"/>
      <c r="EP53" s="243"/>
      <c r="EQ53" s="243"/>
      <c r="ER53" s="243"/>
      <c r="ES53" s="243"/>
      <c r="ET53" s="243"/>
      <c r="EU53" s="243"/>
      <c r="EV53" s="243"/>
      <c r="EW53" s="243"/>
      <c r="EX53" s="243"/>
      <c r="EY53" s="243"/>
      <c r="EZ53" s="243"/>
      <c r="FA53" s="243"/>
      <c r="FB53" s="243"/>
      <c r="FC53" s="243"/>
      <c r="FD53" s="243"/>
      <c r="FE53" s="243"/>
      <c r="FF53" s="243"/>
      <c r="FG53" s="243"/>
      <c r="FH53" s="243"/>
      <c r="FI53" s="243"/>
      <c r="FJ53" s="243"/>
      <c r="FK53" s="243"/>
      <c r="FL53" s="243"/>
      <c r="FM53" s="243"/>
      <c r="FN53" s="243"/>
      <c r="FO53" s="243"/>
      <c r="FP53" s="243"/>
      <c r="FQ53" s="243"/>
      <c r="FR53" s="243"/>
      <c r="FS53" s="243"/>
      <c r="FT53" s="243"/>
      <c r="FU53" s="243"/>
      <c r="FV53" s="243"/>
      <c r="FW53" s="243"/>
      <c r="FX53" s="243"/>
      <c r="FY53" s="243"/>
      <c r="FZ53" s="243"/>
      <c r="GA53" s="243"/>
      <c r="GB53" s="243"/>
      <c r="GC53" s="243"/>
      <c r="GD53" s="243"/>
      <c r="GE53" s="243"/>
      <c r="GF53" s="243"/>
      <c r="GG53" s="243"/>
      <c r="GH53" s="243"/>
      <c r="GI53" s="243"/>
      <c r="GJ53" s="243"/>
      <c r="GK53" s="243"/>
      <c r="GL53" s="243"/>
      <c r="GM53" s="243"/>
      <c r="GN53" s="243"/>
      <c r="GO53" s="243"/>
      <c r="GP53" s="243"/>
      <c r="GQ53" s="243"/>
      <c r="GR53" s="243"/>
      <c r="GS53" s="243"/>
      <c r="GT53" s="243"/>
      <c r="GU53" s="243"/>
      <c r="GV53" s="243"/>
      <c r="GW53" s="243"/>
      <c r="GX53" s="243"/>
      <c r="GY53" s="243"/>
      <c r="GZ53" s="243"/>
      <c r="HA53" s="243"/>
      <c r="HB53" s="243"/>
      <c r="HC53" s="243"/>
      <c r="HD53" s="243"/>
      <c r="HE53" s="243"/>
      <c r="HF53" s="243"/>
      <c r="HG53" s="243"/>
      <c r="HH53" s="243"/>
      <c r="HI53" s="243"/>
      <c r="HJ53" s="243"/>
      <c r="HK53" s="243"/>
      <c r="HL53" s="243"/>
      <c r="HM53" s="243"/>
      <c r="HN53" s="243"/>
      <c r="HO53" s="243"/>
      <c r="HP53" s="243"/>
      <c r="HQ53" s="243"/>
      <c r="HR53" s="243"/>
      <c r="HS53" s="243"/>
      <c r="HT53" s="243"/>
      <c r="HU53" s="243"/>
      <c r="HV53" s="243"/>
      <c r="HW53" s="243"/>
      <c r="HX53" s="243"/>
      <c r="HY53" s="243"/>
      <c r="HZ53" s="243"/>
      <c r="IA53" s="243"/>
      <c r="IB53" s="243"/>
      <c r="IC53" s="243"/>
      <c r="ID53" s="243"/>
      <c r="IE53" s="243"/>
      <c r="IF53" s="243"/>
      <c r="IG53" s="243"/>
      <c r="IH53" s="243"/>
      <c r="II53" s="243"/>
      <c r="IJ53" s="243"/>
      <c r="IK53" s="243"/>
      <c r="IL53" s="243"/>
      <c r="IM53" s="243"/>
      <c r="IN53" s="243"/>
      <c r="IO53" s="243"/>
      <c r="IP53" s="243"/>
      <c r="IQ53" s="243"/>
      <c r="IR53" s="243"/>
      <c r="IS53" s="243"/>
      <c r="IT53" s="243"/>
      <c r="IU53" s="243"/>
      <c r="IV53" s="243"/>
    </row>
    <row r="54" spans="1:257" outlineLevel="1">
      <c r="A54" s="609"/>
      <c r="B54" s="972">
        <v>50</v>
      </c>
      <c r="C54" s="973"/>
      <c r="D54" s="618"/>
      <c r="E54" s="619">
        <f t="shared" si="14"/>
        <v>0</v>
      </c>
      <c r="F54" s="619">
        <f t="shared" si="14"/>
        <v>0</v>
      </c>
      <c r="G54" s="619">
        <f t="shared" si="14"/>
        <v>0</v>
      </c>
      <c r="H54" s="619">
        <f t="shared" si="14"/>
        <v>0</v>
      </c>
      <c r="I54" s="619">
        <f t="shared" si="14"/>
        <v>0</v>
      </c>
      <c r="J54" s="619">
        <f t="shared" si="14"/>
        <v>0</v>
      </c>
      <c r="K54" s="619">
        <f t="shared" si="14"/>
        <v>0</v>
      </c>
      <c r="L54" s="619">
        <f t="shared" si="14"/>
        <v>0</v>
      </c>
      <c r="M54" s="619">
        <f t="shared" si="14"/>
        <v>0</v>
      </c>
      <c r="N54" s="619">
        <f t="shared" si="14"/>
        <v>0</v>
      </c>
      <c r="O54" s="619">
        <f t="shared" si="14"/>
        <v>0</v>
      </c>
      <c r="P54" s="619">
        <f t="shared" si="14"/>
        <v>0</v>
      </c>
      <c r="Q54" s="619">
        <f t="shared" si="14"/>
        <v>0</v>
      </c>
      <c r="R54" s="619">
        <f t="shared" si="14"/>
        <v>0</v>
      </c>
      <c r="S54" s="619">
        <f t="shared" si="14"/>
        <v>0</v>
      </c>
      <c r="T54" s="619">
        <f t="shared" si="14"/>
        <v>0</v>
      </c>
      <c r="U54" s="619">
        <f t="shared" si="13"/>
        <v>0</v>
      </c>
      <c r="V54" s="619">
        <f t="shared" si="13"/>
        <v>0</v>
      </c>
      <c r="W54" s="619">
        <f t="shared" si="13"/>
        <v>0</v>
      </c>
      <c r="X54" s="619">
        <f t="shared" si="13"/>
        <v>0</v>
      </c>
      <c r="Y54" s="619">
        <f t="shared" si="13"/>
        <v>0</v>
      </c>
      <c r="Z54" s="619">
        <f t="shared" si="13"/>
        <v>0</v>
      </c>
      <c r="AA54" s="619">
        <f t="shared" si="13"/>
        <v>0</v>
      </c>
      <c r="AB54" s="619">
        <f t="shared" si="13"/>
        <v>0</v>
      </c>
      <c r="AC54" s="619">
        <f t="shared" si="13"/>
        <v>0</v>
      </c>
      <c r="AD54" s="619">
        <f t="shared" si="13"/>
        <v>0</v>
      </c>
      <c r="AE54" s="619">
        <f t="shared" si="13"/>
        <v>0</v>
      </c>
      <c r="AF54" s="619">
        <f t="shared" si="13"/>
        <v>0</v>
      </c>
      <c r="AG54" s="619">
        <f t="shared" si="13"/>
        <v>0</v>
      </c>
      <c r="AH54" s="619">
        <f t="shared" si="13"/>
        <v>0</v>
      </c>
      <c r="AI54" s="619">
        <f t="shared" si="13"/>
        <v>0</v>
      </c>
      <c r="AJ54" s="619">
        <f t="shared" si="11"/>
        <v>0</v>
      </c>
      <c r="AK54" s="619">
        <f t="shared" si="11"/>
        <v>0</v>
      </c>
      <c r="AL54" s="619">
        <f t="shared" si="11"/>
        <v>0</v>
      </c>
      <c r="AM54" s="619">
        <f t="shared" si="11"/>
        <v>0</v>
      </c>
      <c r="AN54" s="619">
        <f t="shared" si="11"/>
        <v>0</v>
      </c>
      <c r="AO54" s="619">
        <f t="shared" si="11"/>
        <v>0</v>
      </c>
      <c r="AP54" s="619">
        <f t="shared" si="11"/>
        <v>0</v>
      </c>
      <c r="AQ54" s="619">
        <f t="shared" si="11"/>
        <v>0</v>
      </c>
      <c r="AR54" s="619">
        <f t="shared" si="11"/>
        <v>0</v>
      </c>
      <c r="AS54" s="619">
        <f t="shared" si="12"/>
        <v>0</v>
      </c>
      <c r="AT54" s="619">
        <f t="shared" si="12"/>
        <v>0</v>
      </c>
      <c r="AU54" s="619">
        <f t="shared" si="12"/>
        <v>0</v>
      </c>
      <c r="AV54" s="619">
        <f t="shared" si="12"/>
        <v>0</v>
      </c>
      <c r="AW54" s="619">
        <f t="shared" si="12"/>
        <v>0</v>
      </c>
      <c r="AX54" s="619">
        <f t="shared" si="12"/>
        <v>0</v>
      </c>
      <c r="AY54" s="619">
        <f t="shared" si="12"/>
        <v>0</v>
      </c>
      <c r="AZ54" s="619">
        <f t="shared" si="12"/>
        <v>0</v>
      </c>
      <c r="BA54" s="620">
        <f t="shared" si="12"/>
        <v>0</v>
      </c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43"/>
      <c r="CB54" s="243"/>
      <c r="CC54" s="243"/>
      <c r="CD54" s="243"/>
      <c r="CE54" s="243"/>
      <c r="CF54" s="243"/>
      <c r="CG54" s="243"/>
      <c r="CH54" s="243"/>
      <c r="CI54" s="243"/>
      <c r="CJ54" s="243"/>
      <c r="CK54" s="243"/>
      <c r="CL54" s="243"/>
      <c r="CM54" s="243"/>
      <c r="CN54" s="243"/>
      <c r="CO54" s="243"/>
      <c r="CP54" s="243"/>
      <c r="CQ54" s="243"/>
      <c r="CR54" s="243"/>
      <c r="CS54" s="243"/>
      <c r="CT54" s="243"/>
      <c r="CU54" s="243"/>
      <c r="CV54" s="243"/>
      <c r="CW54" s="243"/>
      <c r="CX54" s="243"/>
      <c r="CY54" s="243"/>
      <c r="CZ54" s="243"/>
      <c r="DA54" s="243"/>
      <c r="DB54" s="243"/>
      <c r="DC54" s="243"/>
      <c r="DD54" s="243"/>
      <c r="DE54" s="243"/>
      <c r="DF54" s="243"/>
      <c r="DG54" s="243"/>
      <c r="DH54" s="243"/>
      <c r="DI54" s="243"/>
      <c r="DJ54" s="243"/>
      <c r="DK54" s="243"/>
      <c r="DL54" s="243"/>
      <c r="DM54" s="243"/>
      <c r="DN54" s="243"/>
      <c r="DO54" s="243"/>
      <c r="DP54" s="243"/>
      <c r="DQ54" s="243"/>
      <c r="DR54" s="243"/>
      <c r="DS54" s="243"/>
      <c r="DT54" s="243"/>
      <c r="DU54" s="243"/>
      <c r="DV54" s="243"/>
      <c r="DW54" s="243"/>
      <c r="DX54" s="243"/>
      <c r="DY54" s="243"/>
      <c r="DZ54" s="243"/>
      <c r="EA54" s="243"/>
      <c r="EB54" s="243"/>
      <c r="EC54" s="243"/>
      <c r="ED54" s="243"/>
      <c r="EE54" s="243"/>
      <c r="EF54" s="243"/>
      <c r="EG54" s="243"/>
      <c r="EH54" s="243"/>
      <c r="EI54" s="243"/>
      <c r="EJ54" s="243"/>
      <c r="EK54" s="243"/>
      <c r="EL54" s="243"/>
      <c r="EM54" s="243"/>
      <c r="EN54" s="243"/>
      <c r="EO54" s="243"/>
      <c r="EP54" s="243"/>
      <c r="EQ54" s="243"/>
      <c r="ER54" s="243"/>
      <c r="ES54" s="243"/>
      <c r="ET54" s="243"/>
      <c r="EU54" s="243"/>
      <c r="EV54" s="243"/>
      <c r="EW54" s="243"/>
      <c r="EX54" s="243"/>
      <c r="EY54" s="243"/>
      <c r="EZ54" s="243"/>
      <c r="FA54" s="243"/>
      <c r="FB54" s="243"/>
      <c r="FC54" s="243"/>
      <c r="FD54" s="243"/>
      <c r="FE54" s="243"/>
      <c r="FF54" s="243"/>
      <c r="FG54" s="243"/>
      <c r="FH54" s="243"/>
      <c r="FI54" s="243"/>
      <c r="FJ54" s="243"/>
      <c r="FK54" s="243"/>
      <c r="FL54" s="243"/>
      <c r="FM54" s="243"/>
      <c r="FN54" s="243"/>
      <c r="FO54" s="243"/>
      <c r="FP54" s="243"/>
      <c r="FQ54" s="243"/>
      <c r="FR54" s="243"/>
      <c r="FS54" s="243"/>
      <c r="FT54" s="243"/>
      <c r="FU54" s="243"/>
      <c r="FV54" s="243"/>
      <c r="FW54" s="243"/>
      <c r="FX54" s="243"/>
      <c r="FY54" s="243"/>
      <c r="FZ54" s="243"/>
      <c r="GA54" s="243"/>
      <c r="GB54" s="243"/>
      <c r="GC54" s="243"/>
      <c r="GD54" s="243"/>
      <c r="GE54" s="243"/>
      <c r="GF54" s="243"/>
      <c r="GG54" s="243"/>
      <c r="GH54" s="243"/>
      <c r="GI54" s="243"/>
      <c r="GJ54" s="243"/>
      <c r="GK54" s="243"/>
      <c r="GL54" s="243"/>
      <c r="GM54" s="243"/>
      <c r="GN54" s="243"/>
      <c r="GO54" s="243"/>
      <c r="GP54" s="243"/>
      <c r="GQ54" s="243"/>
      <c r="GR54" s="243"/>
      <c r="GS54" s="243"/>
      <c r="GT54" s="243"/>
      <c r="GU54" s="243"/>
      <c r="GV54" s="243"/>
      <c r="GW54" s="243"/>
      <c r="GX54" s="243"/>
      <c r="GY54" s="243"/>
      <c r="GZ54" s="243"/>
      <c r="HA54" s="243"/>
      <c r="HB54" s="243"/>
      <c r="HC54" s="243"/>
      <c r="HD54" s="243"/>
      <c r="HE54" s="243"/>
      <c r="HF54" s="243"/>
      <c r="HG54" s="243"/>
      <c r="HH54" s="243"/>
      <c r="HI54" s="243"/>
      <c r="HJ54" s="243"/>
      <c r="HK54" s="243"/>
      <c r="HL54" s="243"/>
      <c r="HM54" s="243"/>
      <c r="HN54" s="243"/>
      <c r="HO54" s="243"/>
      <c r="HP54" s="243"/>
      <c r="HQ54" s="243"/>
      <c r="HR54" s="243"/>
      <c r="HS54" s="243"/>
      <c r="HT54" s="243"/>
      <c r="HU54" s="243"/>
      <c r="HV54" s="243"/>
      <c r="HW54" s="243"/>
      <c r="HX54" s="243"/>
      <c r="HY54" s="243"/>
      <c r="HZ54" s="243"/>
      <c r="IA54" s="243"/>
      <c r="IB54" s="243"/>
      <c r="IC54" s="243"/>
      <c r="ID54" s="243"/>
      <c r="IE54" s="243"/>
      <c r="IF54" s="243"/>
      <c r="IG54" s="243"/>
      <c r="IH54" s="243"/>
      <c r="II54" s="243"/>
      <c r="IJ54" s="243"/>
      <c r="IK54" s="243"/>
      <c r="IL54" s="243"/>
      <c r="IM54" s="243"/>
      <c r="IN54" s="243"/>
      <c r="IO54" s="243"/>
      <c r="IP54" s="243"/>
      <c r="IQ54" s="243"/>
      <c r="IR54" s="243"/>
      <c r="IS54" s="243"/>
      <c r="IT54" s="243"/>
      <c r="IU54" s="243"/>
      <c r="IV54" s="243"/>
    </row>
    <row r="55" spans="1:257" s="221" customFormat="1" outlineLevel="1"/>
    <row r="56" spans="1:257" s="221" customFormat="1"/>
    <row r="57" spans="1:257" s="221" customFormat="1">
      <c r="A57" s="790" t="s">
        <v>172</v>
      </c>
    </row>
    <row r="58" spans="1:257" s="221" customFormat="1"/>
    <row r="59" spans="1:257" s="221" customFormat="1"/>
    <row r="60" spans="1:257" s="243" customFormat="1">
      <c r="A60" s="636" t="s">
        <v>444</v>
      </c>
      <c r="B60" s="982"/>
      <c r="C60" s="982"/>
      <c r="D60" s="628">
        <f>IF(Life_Dur_mth&gt;0,MAX(0,1-SUM($B60:C60)-MAX(0,(Life_Dur_mth-(D3*12-6)))/Life_Dur_mth-IF(Inputs!$E$3="Single Premium",0,IF((D3-1)*12&lt;=Life_Dur_mth,IF(Inputs!$E$3="Yearly Periodic Premium",1/2*(1/Life_Dur_mth),1/24*1/Life_Dur_mth),0))),1)</f>
        <v>1</v>
      </c>
      <c r="E60" s="628">
        <f>IF(Life_Dur_mth&gt;0,MAX(0,1-SUM($B60:D60)-MAX(0,(Life_Dur_mth-(E3*12-6)))/Life_Dur_mth-IF(Inputs!$E$3="Single Premium",0,IF((E3-1)*12&lt;=Life_Dur_mth,IF(Inputs!$E$3="Yearly Periodic Premium",1/2*(1/Life_Dur_mth),1/24*1/Life_Dur_mth),0))),1)</f>
        <v>1</v>
      </c>
      <c r="F60" s="628">
        <f>IF(Life_Dur_mth&gt;0,MAX(0,1-SUM($B60:E60)-MAX(0,(Life_Dur_mth-(F3*12-6)))/Life_Dur_mth-IF(Inputs!$E$3="Single Premium",0,IF((F3-1)*12&lt;=Life_Dur_mth,IF(Inputs!$E$3="Yearly Periodic Premium",1/2*(1/Life_Dur_mth),1/24*1/Life_Dur_mth),0))),1)</f>
        <v>1</v>
      </c>
      <c r="G60" s="628">
        <f>IF(Life_Dur_mth&gt;0,MAX(0,1-SUM($B60:F60)-MAX(0,(Life_Dur_mth-(G3*12-6)))/Life_Dur_mth-IF(Inputs!$E$3="Single Premium",0,IF((G3-1)*12&lt;=Life_Dur_mth,IF(Inputs!$E$3="Yearly Periodic Premium",1/2*(1/Life_Dur_mth),1/24*1/Life_Dur_mth),0))),1)</f>
        <v>1</v>
      </c>
      <c r="H60" s="628">
        <f>IF(Life_Dur_mth&gt;0,MAX(0,1-SUM($B60:G60)-MAX(0,(Life_Dur_mth-(H3*12-6)))/Life_Dur_mth-IF(Inputs!$E$3="Single Premium",0,IF((H3-1)*12&lt;=Life_Dur_mth,IF(Inputs!$E$3="Yearly Periodic Premium",1/2*(1/Life_Dur_mth),1/24*1/Life_Dur_mth),0))),1)</f>
        <v>1</v>
      </c>
      <c r="I60" s="628">
        <f>IF(Life_Dur_mth&gt;0,MAX(0,1-SUM($B60:H60)-MAX(0,(Life_Dur_mth-(I3*12-6)))/Life_Dur_mth-IF(Inputs!$E$3="Single Premium",0,IF((I3-1)*12&lt;=Life_Dur_mth,IF(Inputs!$E$3="Yearly Periodic Premium",1/2*(1/Life_Dur_mth),1/24*1/Life_Dur_mth),0))),1)</f>
        <v>1</v>
      </c>
      <c r="J60" s="628">
        <f>IF(Life_Dur_mth&gt;0,MAX(0,1-SUM($B60:I60)-MAX(0,(Life_Dur_mth-(J3*12-6)))/Life_Dur_mth-IF(Inputs!$E$3="Single Premium",0,IF((J3-1)*12&lt;=Life_Dur_mth,IF(Inputs!$E$3="Yearly Periodic Premium",1/2*(1/Life_Dur_mth),1/24*1/Life_Dur_mth),0))),1)</f>
        <v>1</v>
      </c>
      <c r="K60" s="628">
        <f>IF(Life_Dur_mth&gt;0,MAX(0,1-SUM($B60:J60)-MAX(0,(Life_Dur_mth-(K3*12-6)))/Life_Dur_mth-IF(Inputs!$E$3="Single Premium",0,IF((K3-1)*12&lt;=Life_Dur_mth,IF(Inputs!$E$3="Yearly Periodic Premium",1/2*(1/Life_Dur_mth),1/24*1/Life_Dur_mth),0))),1)</f>
        <v>1</v>
      </c>
      <c r="L60" s="628">
        <f>IF(Life_Dur_mth&gt;0,MAX(0,1-SUM($B60:K60)-MAX(0,(Life_Dur_mth-(L3*12-6)))/Life_Dur_mth-IF(Inputs!$E$3="Single Premium",0,IF((L3-1)*12&lt;=Life_Dur_mth,IF(Inputs!$E$3="Yearly Periodic Premium",1/2*(1/Life_Dur_mth),1/24*1/Life_Dur_mth),0))),1)</f>
        <v>1</v>
      </c>
      <c r="M60" s="628">
        <f>IF(Life_Dur_mth&gt;0,MAX(0,1-SUM($B60:L60)-MAX(0,(Life_Dur_mth-(M3*12-6)))/Life_Dur_mth-IF(Inputs!$E$3="Single Premium",0,IF((M3-1)*12&lt;=Life_Dur_mth,IF(Inputs!$E$3="Yearly Periodic Premium",1/2*(1/Life_Dur_mth),1/24*1/Life_Dur_mth),0))),1)</f>
        <v>1</v>
      </c>
      <c r="N60" s="628">
        <f>IF(Life_Dur_mth&gt;0,MAX(0,1-SUM($B60:M60)-MAX(0,(Life_Dur_mth-(N3*12-6)))/Life_Dur_mth-IF(Inputs!$E$3="Single Premium",0,IF((N3-1)*12&lt;=Life_Dur_mth,IF(Inputs!$E$3="Yearly Periodic Premium",1/2*(1/Life_Dur_mth),1/24*1/Life_Dur_mth),0))),1)</f>
        <v>1</v>
      </c>
      <c r="O60" s="628">
        <f>IF(Life_Dur_mth&gt;0,MAX(0,1-SUM($B60:N60)-MAX(0,(Life_Dur_mth-(O3*12-6)))/Life_Dur_mth-IF(Inputs!$E$3="Single Premium",0,IF((O3-1)*12&lt;=Life_Dur_mth,IF(Inputs!$E$3="Yearly Periodic Premium",1/2*(1/Life_Dur_mth),1/24*1/Life_Dur_mth),0))),1)</f>
        <v>1</v>
      </c>
      <c r="P60" s="628">
        <f>IF(Life_Dur_mth&gt;0,MAX(0,1-SUM($B60:O60)-MAX(0,(Life_Dur_mth-(P3*12-6)))/Life_Dur_mth-IF(Inputs!$E$3="Single Premium",0,IF((P3-1)*12&lt;=Life_Dur_mth,IF(Inputs!$E$3="Yearly Periodic Premium",1/2*(1/Life_Dur_mth),1/24*1/Life_Dur_mth),0))),1)</f>
        <v>1</v>
      </c>
      <c r="Q60" s="628">
        <f>IF(Life_Dur_mth&gt;0,MAX(0,1-SUM($B60:P60)-MAX(0,(Life_Dur_mth-(Q3*12-6)))/Life_Dur_mth-IF(Inputs!$E$3="Single Premium",0,IF((Q3-1)*12&lt;=Life_Dur_mth,IF(Inputs!$E$3="Yearly Periodic Premium",1/2*(1/Life_Dur_mth),1/24*1/Life_Dur_mth),0))),1)</f>
        <v>1</v>
      </c>
      <c r="R60" s="628">
        <f>IF(Life_Dur_mth&gt;0,MAX(0,1-SUM($B60:Q60)-MAX(0,(Life_Dur_mth-(R3*12-6)))/Life_Dur_mth-IF(Inputs!$E$3="Single Premium",0,IF((R3-1)*12&lt;=Life_Dur_mth,IF(Inputs!$E$3="Yearly Periodic Premium",1/2*(1/Life_Dur_mth),1/24*1/Life_Dur_mth),0))),1)</f>
        <v>1</v>
      </c>
      <c r="S60" s="628">
        <f>IF(Life_Dur_mth&gt;0,MAX(0,1-SUM($B60:R60)-MAX(0,(Life_Dur_mth-(S3*12-6)))/Life_Dur_mth-IF(Inputs!$E$3="Single Premium",0,IF((S3-1)*12&lt;=Life_Dur_mth,IF(Inputs!$E$3="Yearly Periodic Premium",1/2*(1/Life_Dur_mth),1/24*1/Life_Dur_mth),0))),1)</f>
        <v>1</v>
      </c>
      <c r="T60" s="628">
        <f>IF(Life_Dur_mth&gt;0,MAX(0,1-SUM($B60:S60)-MAX(0,(Life_Dur_mth-(T3*12-6)))/Life_Dur_mth-IF(Inputs!$E$3="Single Premium",0,IF((T3-1)*12&lt;=Life_Dur_mth,IF(Inputs!$E$3="Yearly Periodic Premium",1/2*(1/Life_Dur_mth),1/24*1/Life_Dur_mth),0))),1)</f>
        <v>1</v>
      </c>
      <c r="U60" s="628">
        <f>IF(Life_Dur_mth&gt;0,MAX(0,1-SUM($B60:T60)-MAX(0,(Life_Dur_mth-(U3*12-6)))/Life_Dur_mth-IF(Inputs!$E$3="Single Premium",0,IF((U3-1)*12&lt;=Life_Dur_mth,IF(Inputs!$E$3="Yearly Periodic Premium",1/2*(1/Life_Dur_mth),1/24*1/Life_Dur_mth),0))),1)</f>
        <v>1</v>
      </c>
      <c r="V60" s="628">
        <f>IF(Life_Dur_mth&gt;0,MAX(0,1-SUM($B60:U60)-MAX(0,(Life_Dur_mth-(V3*12-6)))/Life_Dur_mth-IF(Inputs!$E$3="Single Premium",0,IF((V3-1)*12&lt;=Life_Dur_mth,IF(Inputs!$E$3="Yearly Periodic Premium",1/2*(1/Life_Dur_mth),1/24*1/Life_Dur_mth),0))),1)</f>
        <v>1</v>
      </c>
      <c r="W60" s="628">
        <f>IF(Life_Dur_mth&gt;0,MAX(0,1-SUM($B60:V60)-MAX(0,(Life_Dur_mth-(W3*12-6)))/Life_Dur_mth-IF(Inputs!$E$3="Single Premium",0,IF((W3-1)*12&lt;=Life_Dur_mth,IF(Inputs!$E$3="Yearly Periodic Premium",1/2*(1/Life_Dur_mth),1/24*1/Life_Dur_mth),0))),1)</f>
        <v>1</v>
      </c>
      <c r="X60" s="628">
        <f>IF(Life_Dur_mth&gt;0,MAX(0,1-SUM($B60:W60)-MAX(0,(Life_Dur_mth-(X3*12-6)))/Life_Dur_mth-IF(Inputs!$E$3="Single Premium",0,IF((X3-1)*12&lt;=Life_Dur_mth,IF(Inputs!$E$3="Yearly Periodic Premium",1/2*(1/Life_Dur_mth),1/24*1/Life_Dur_mth),0))),1)</f>
        <v>1</v>
      </c>
      <c r="Y60" s="628">
        <f>IF(Life_Dur_mth&gt;0,MAX(0,1-SUM($B60:X60)-MAX(0,(Life_Dur_mth-(Y3*12-6)))/Life_Dur_mth-IF(Inputs!$E$3="Single Premium",0,IF((Y3-1)*12&lt;=Life_Dur_mth,IF(Inputs!$E$3="Yearly Periodic Premium",1/2*(1/Life_Dur_mth),1/24*1/Life_Dur_mth),0))),1)</f>
        <v>1</v>
      </c>
      <c r="Z60" s="628">
        <f>IF(Life_Dur_mth&gt;0,MAX(0,1-SUM($B60:Y60)-MAX(0,(Life_Dur_mth-(Z3*12-6)))/Life_Dur_mth-IF(Inputs!$E$3="Single Premium",0,IF((Z3-1)*12&lt;=Life_Dur_mth,IF(Inputs!$E$3="Yearly Periodic Premium",1/2*(1/Life_Dur_mth),1/24*1/Life_Dur_mth),0))),1)</f>
        <v>1</v>
      </c>
      <c r="AA60" s="628">
        <f>IF(Life_Dur_mth&gt;0,MAX(0,1-SUM($B60:Z60)-MAX(0,(Life_Dur_mth-(AA3*12-6)))/Life_Dur_mth-IF(Inputs!$E$3="Single Premium",0,IF((AA3-1)*12&lt;=Life_Dur_mth,IF(Inputs!$E$3="Yearly Periodic Premium",1/2*(1/Life_Dur_mth),1/24*1/Life_Dur_mth),0))),1)</f>
        <v>1</v>
      </c>
      <c r="AB60" s="628">
        <f>IF(Life_Dur_mth&gt;0,MAX(0,1-SUM($B60:AA60)-MAX(0,(Life_Dur_mth-(AB3*12-6)))/Life_Dur_mth-IF(Inputs!$E$3="Single Premium",0,IF((AB3-1)*12&lt;=Life_Dur_mth,IF(Inputs!$E$3="Yearly Periodic Premium",1/2*(1/Life_Dur_mth),1/24*1/Life_Dur_mth),0))),1)</f>
        <v>1</v>
      </c>
      <c r="AC60" s="628">
        <f>IF(Life_Dur_mth&gt;0,MAX(0,1-SUM($B60:AB60)-MAX(0,(Life_Dur_mth-(AC3*12-6)))/Life_Dur_mth-IF(Inputs!$E$3="Single Premium",0,IF((AC3-1)*12&lt;=Life_Dur_mth,IF(Inputs!$E$3="Yearly Periodic Premium",1/2*(1/Life_Dur_mth),1/24*1/Life_Dur_mth),0))),1)</f>
        <v>1</v>
      </c>
      <c r="AD60" s="628">
        <f>IF(Life_Dur_mth&gt;0,MAX(0,1-SUM($B60:AC60)-MAX(0,(Life_Dur_mth-(AD3*12-6)))/Life_Dur_mth-IF(Inputs!$E$3="Single Premium",0,IF((AD3-1)*12&lt;=Life_Dur_mth,IF(Inputs!$E$3="Yearly Periodic Premium",1/2*(1/Life_Dur_mth),1/24*1/Life_Dur_mth),0))),1)</f>
        <v>1</v>
      </c>
      <c r="AE60" s="628">
        <f>IF(Life_Dur_mth&gt;0,MAX(0,1-SUM($B60:AD60)-MAX(0,(Life_Dur_mth-(AE3*12-6)))/Life_Dur_mth-IF(Inputs!$E$3="Single Premium",0,IF((AE3-1)*12&lt;=Life_Dur_mth,IF(Inputs!$E$3="Yearly Periodic Premium",1/2*(1/Life_Dur_mth),1/24*1/Life_Dur_mth),0))),1)</f>
        <v>1</v>
      </c>
      <c r="AF60" s="628">
        <f>IF(Life_Dur_mth&gt;0,MAX(0,1-SUM($B60:AE60)-MAX(0,(Life_Dur_mth-(AF3*12-6)))/Life_Dur_mth-IF(Inputs!$E$3="Single Premium",0,IF((AF3-1)*12&lt;=Life_Dur_mth,IF(Inputs!$E$3="Yearly Periodic Premium",1/2*(1/Life_Dur_mth),1/24*1/Life_Dur_mth),0))),1)</f>
        <v>1</v>
      </c>
      <c r="AG60" s="628">
        <f>IF(Life_Dur_mth&gt;0,MAX(0,1-SUM($B60:AF60)-MAX(0,(Life_Dur_mth-(AG3*12-6)))/Life_Dur_mth-IF(Inputs!$E$3="Single Premium",0,IF((AG3-1)*12&lt;=Life_Dur_mth,IF(Inputs!$E$3="Yearly Periodic Premium",1/2*(1/Life_Dur_mth),1/24*1/Life_Dur_mth),0))),1)</f>
        <v>1</v>
      </c>
      <c r="AH60" s="628">
        <f>IF(Life_Dur_mth&gt;0,MAX(0,1-SUM($B60:AG60)-MAX(0,(Life_Dur_mth-(AH3*12-6)))/Life_Dur_mth-IF(Inputs!$E$3="Single Premium",0,IF((AH3-1)*12&lt;=Life_Dur_mth,IF(Inputs!$E$3="Yearly Periodic Premium",1/2*(1/Life_Dur_mth),1/24*1/Life_Dur_mth),0))),1)</f>
        <v>1</v>
      </c>
      <c r="AI60" s="628">
        <f>IF(Life_Dur_mth&gt;0,MAX(0,1-SUM($B60:AH60)-MAX(0,(Life_Dur_mth-(AI3*12-6)))/Life_Dur_mth-IF(Inputs!$E$3="Single Premium",0,IF((AI3-1)*12&lt;=Life_Dur_mth,IF(Inputs!$E$3="Yearly Periodic Premium",1/2*(1/Life_Dur_mth),1/24*1/Life_Dur_mth),0))),1)</f>
        <v>1</v>
      </c>
      <c r="AJ60" s="628">
        <f>IF(Life_Dur_mth&gt;0,MAX(0,1-SUM($B60:AI60)-MAX(0,(Life_Dur_mth-(AJ3*12-6)))/Life_Dur_mth-IF(Inputs!$E$3="Single Premium",0,IF((AJ3-1)*12&lt;=Life_Dur_mth,IF(Inputs!$E$3="Yearly Periodic Premium",1/2*(1/Life_Dur_mth),1/24*1/Life_Dur_mth),0))),1)</f>
        <v>1</v>
      </c>
      <c r="AK60" s="628">
        <f>IF(Life_Dur_mth&gt;0,MAX(0,1-SUM($B60:AJ60)-MAX(0,(Life_Dur_mth-(AK3*12-6)))/Life_Dur_mth-IF(Inputs!$E$3="Single Premium",0,IF((AK3-1)*12&lt;=Life_Dur_mth,IF(Inputs!$E$3="Yearly Periodic Premium",1/2*(1/Life_Dur_mth),1/24*1/Life_Dur_mth),0))),1)</f>
        <v>1</v>
      </c>
      <c r="AL60" s="628">
        <f>IF(Life_Dur_mth&gt;0,MAX(0,1-SUM($B60:AK60)-MAX(0,(Life_Dur_mth-(AL3*12-6)))/Life_Dur_mth-IF(Inputs!$E$3="Single Premium",0,IF((AL3-1)*12&lt;=Life_Dur_mth,IF(Inputs!$E$3="Yearly Periodic Premium",1/2*(1/Life_Dur_mth),1/24*1/Life_Dur_mth),0))),1)</f>
        <v>1</v>
      </c>
      <c r="AM60" s="628">
        <f>IF(Life_Dur_mth&gt;0,MAX(0,1-SUM($B60:AL60)-MAX(0,(Life_Dur_mth-(AM3*12-6)))/Life_Dur_mth-IF(Inputs!$E$3="Single Premium",0,IF((AM3-1)*12&lt;=Life_Dur_mth,IF(Inputs!$E$3="Yearly Periodic Premium",1/2*(1/Life_Dur_mth),1/24*1/Life_Dur_mth),0))),1)</f>
        <v>1</v>
      </c>
      <c r="AN60" s="628">
        <f>IF(Life_Dur_mth&gt;0,MAX(0,1-SUM($B60:AM60)-MAX(0,(Life_Dur_mth-(AN3*12-6)))/Life_Dur_mth-IF(Inputs!$E$3="Single Premium",0,IF((AN3-1)*12&lt;=Life_Dur_mth,IF(Inputs!$E$3="Yearly Periodic Premium",1/2*(1/Life_Dur_mth),1/24*1/Life_Dur_mth),0))),1)</f>
        <v>1</v>
      </c>
      <c r="AO60" s="628">
        <f>IF(Life_Dur_mth&gt;0,MAX(0,1-SUM($B60:AN60)-MAX(0,(Life_Dur_mth-(AO3*12-6)))/Life_Dur_mth-IF(Inputs!$E$3="Single Premium",0,IF((AO3-1)*12&lt;=Life_Dur_mth,IF(Inputs!$E$3="Yearly Periodic Premium",1/2*(1/Life_Dur_mth),1/24*1/Life_Dur_mth),0))),1)</f>
        <v>1</v>
      </c>
      <c r="AP60" s="628">
        <f>IF(Life_Dur_mth&gt;0,MAX(0,1-SUM($B60:AO60)-MAX(0,(Life_Dur_mth-(AP3*12-6)))/Life_Dur_mth-IF(Inputs!$E$3="Single Premium",0,IF((AP3-1)*12&lt;=Life_Dur_mth,IF(Inputs!$E$3="Yearly Periodic Premium",1/2*(1/Life_Dur_mth),1/24*1/Life_Dur_mth),0))),1)</f>
        <v>1</v>
      </c>
      <c r="AQ60" s="628">
        <f>IF(Life_Dur_mth&gt;0,MAX(0,1-SUM($B60:AP60)-MAX(0,(Life_Dur_mth-(AQ3*12-6)))/Life_Dur_mth-IF(Inputs!$E$3="Single Premium",0,IF((AQ3-1)*12&lt;=Life_Dur_mth,IF(Inputs!$E$3="Yearly Periodic Premium",1/2*(1/Life_Dur_mth),1/24*1/Life_Dur_mth),0))),1)</f>
        <v>1</v>
      </c>
      <c r="AR60" s="628">
        <f>IF(Life_Dur_mth&gt;0,MAX(0,1-SUM($B60:AQ60)-MAX(0,(Life_Dur_mth-(AR3*12-6)))/Life_Dur_mth-IF(Inputs!$E$3="Single Premium",0,IF((AR3-1)*12&lt;=Life_Dur_mth,IF(Inputs!$E$3="Yearly Periodic Premium",1/2*(1/Life_Dur_mth),1/24*1/Life_Dur_mth),0))),1)</f>
        <v>1</v>
      </c>
      <c r="AS60" s="628">
        <f>IF(Life_Dur_mth&gt;0,MAX(0,1-SUM($B60:AR60)-MAX(0,(Life_Dur_mth-(AS3*12-6)))/Life_Dur_mth-IF(Inputs!$E$3="Single Premium",0,IF((AS3-1)*12&lt;=Life_Dur_mth,IF(Inputs!$E$3="Yearly Periodic Premium",1/2*(1/Life_Dur_mth),1/24*1/Life_Dur_mth),0))),1)</f>
        <v>1</v>
      </c>
      <c r="AT60" s="628">
        <f>IF(Life_Dur_mth&gt;0,MAX(0,1-SUM($B60:AS60)-MAX(0,(Life_Dur_mth-(AT3*12-6)))/Life_Dur_mth-IF(Inputs!$E$3="Single Premium",0,IF((AT3-1)*12&lt;=Life_Dur_mth,IF(Inputs!$E$3="Yearly Periodic Premium",1/2*(1/Life_Dur_mth),1/24*1/Life_Dur_mth),0))),1)</f>
        <v>1</v>
      </c>
      <c r="AU60" s="628">
        <f>IF(Life_Dur_mth&gt;0,MAX(0,1-SUM($B60:AT60)-MAX(0,(Life_Dur_mth-(AU3*12-6)))/Life_Dur_mth-IF(Inputs!$E$3="Single Premium",0,IF((AU3-1)*12&lt;=Life_Dur_mth,IF(Inputs!$E$3="Yearly Periodic Premium",1/2*(1/Life_Dur_mth),1/24*1/Life_Dur_mth),0))),1)</f>
        <v>1</v>
      </c>
      <c r="AV60" s="628">
        <f>IF(Life_Dur_mth&gt;0,MAX(0,1-SUM($B60:AU60)-MAX(0,(Life_Dur_mth-(AV3*12-6)))/Life_Dur_mth-IF(Inputs!$E$3="Single Premium",0,IF((AV3-1)*12&lt;=Life_Dur_mth,IF(Inputs!$E$3="Yearly Periodic Premium",1/2*(1/Life_Dur_mth),1/24*1/Life_Dur_mth),0))),1)</f>
        <v>1</v>
      </c>
      <c r="AW60" s="628">
        <f>IF(Life_Dur_mth&gt;0,MAX(0,1-SUM($B60:AV60)-MAX(0,(Life_Dur_mth-(AW3*12-6)))/Life_Dur_mth-IF(Inputs!$E$3="Single Premium",0,IF((AW3-1)*12&lt;=Life_Dur_mth,IF(Inputs!$E$3="Yearly Periodic Premium",1/2*(1/Life_Dur_mth),1/24*1/Life_Dur_mth),0))),1)</f>
        <v>1</v>
      </c>
      <c r="AX60" s="628">
        <f>IF(Life_Dur_mth&gt;0,MAX(0,1-SUM($B60:AW60)-MAX(0,(Life_Dur_mth-(AX3*12-6)))/Life_Dur_mth-IF(Inputs!$E$3="Single Premium",0,IF((AX3-1)*12&lt;=Life_Dur_mth,IF(Inputs!$E$3="Yearly Periodic Premium",1/2*(1/Life_Dur_mth),1/24*1/Life_Dur_mth),0))),1)</f>
        <v>1</v>
      </c>
      <c r="AY60" s="628">
        <f>IF(Life_Dur_mth&gt;0,MAX(0,1-SUM($B60:AX60)-MAX(0,(Life_Dur_mth-(AY3*12-6)))/Life_Dur_mth-IF(Inputs!$E$3="Single Premium",0,IF((AY3-1)*12&lt;=Life_Dur_mth,IF(Inputs!$E$3="Yearly Periodic Premium",1/2*(1/Life_Dur_mth),1/24*1/Life_Dur_mth),0))),1)</f>
        <v>1</v>
      </c>
      <c r="AZ60" s="628">
        <f>IF(Life_Dur_mth&gt;0,MAX(0,1-SUM($B60:AY60)-MAX(0,(Life_Dur_mth-(AZ3*12-6)))/Life_Dur_mth-IF(Inputs!$E$3="Single Premium",0,IF((AZ3-1)*12&lt;=Life_Dur_mth,IF(Inputs!$E$3="Yearly Periodic Premium",1/2*(1/Life_Dur_mth),1/24*1/Life_Dur_mth),0))),1)</f>
        <v>1</v>
      </c>
      <c r="BA60" s="629">
        <f>IF(Life_Dur_mth&gt;0,MAX(0,1-SUM($B60:AZ60)-MAX(0,(Life_Dur_mth-(BA3*12-6)))/Life_Dur_mth-IF(Inputs!$E$3="Single Premium",0,IF((BA3-1)*12&lt;=Life_Dur_mth,IF(Inputs!$E$3="Yearly Periodic Premium",1/2*(1/Life_Dur_mth),1/24*1/Life_Dur_mth),0))),1)</f>
        <v>1</v>
      </c>
    </row>
    <row r="61" spans="1:257" s="243" customFormat="1">
      <c r="A61" s="637" t="s">
        <v>445</v>
      </c>
      <c r="B61" s="1001"/>
      <c r="C61" s="1001"/>
      <c r="D61" s="630">
        <f>IF(Life_Dur_mth&gt;0,MAX(0,1-SUM($B61:C61)-IF(('Life SCR'!D3*12-6)&lt;Life_Dur_mth,(Life_Dur_mth-('Life SCR'!D3*12-6))*(Life_Dur_mth-('Life SCR'!D3*12-6)+1)/(Life_Dur_mth*(Life_Dur_mth+1)),0)-IF(Inputs!$E$3="Single Premium",0,IF(('Life SCR'!D3-1)*12&lt;=Life_Dur_mth,IF(Inputs!$E$3="Yearly Periodic Premium",1/2*(1/Life_Dur_mth),1/24*1/Life_Dur_mth),0))),1)</f>
        <v>1</v>
      </c>
      <c r="E61" s="630">
        <f>IF(Life_Dur_mth&gt;0,MAX(0,1-SUM($B61:D61)-IF(('Life SCR'!E3*12-6)&lt;Life_Dur_mth,(Life_Dur_mth-('Life SCR'!E3*12-6))*(Life_Dur_mth-('Life SCR'!E3*12-6)+1)/(Life_Dur_mth*(Life_Dur_mth+1)),0)-IF(Inputs!$E$3="Single Premium",0,IF(('Life SCR'!E3-1)*12&lt;=Life_Dur_mth,IF(Inputs!$E$3="Yearly Periodic Premium",1/2*(1/Life_Dur_mth),1/24*1/Life_Dur_mth),0))),1)</f>
        <v>1</v>
      </c>
      <c r="F61" s="630">
        <f>IF(Life_Dur_mth&gt;0,MAX(0,1-SUM($B61:E61)-IF(('Life SCR'!F3*12-6)&lt;Life_Dur_mth,(Life_Dur_mth-('Life SCR'!F3*12-6))*(Life_Dur_mth-('Life SCR'!F3*12-6)+1)/(Life_Dur_mth*(Life_Dur_mth+1)),0)-IF(Inputs!$E$3="Single Premium",0,IF(('Life SCR'!F3-1)*12&lt;=Life_Dur_mth,IF(Inputs!$E$3="Yearly Periodic Premium",1/2*(1/Life_Dur_mth),1/24*1/Life_Dur_mth),0))),1)</f>
        <v>1</v>
      </c>
      <c r="G61" s="630">
        <f>IF(Life_Dur_mth&gt;0,MAX(0,1-SUM($B61:F61)-IF(('Life SCR'!G3*12-6)&lt;Life_Dur_mth,(Life_Dur_mth-('Life SCR'!G3*12-6))*(Life_Dur_mth-('Life SCR'!G3*12-6)+1)/(Life_Dur_mth*(Life_Dur_mth+1)),0)-IF(Inputs!$E$3="Single Premium",0,IF(('Life SCR'!G3-1)*12&lt;=Life_Dur_mth,IF(Inputs!$E$3="Yearly Periodic Premium",1/2*(1/Life_Dur_mth),1/24*1/Life_Dur_mth),0))),1)</f>
        <v>1</v>
      </c>
      <c r="H61" s="630">
        <f>IF(Life_Dur_mth&gt;0,MAX(0,1-SUM($B61:G61)-IF(('Life SCR'!H3*12-6)&lt;Life_Dur_mth,(Life_Dur_mth-('Life SCR'!H3*12-6))*(Life_Dur_mth-('Life SCR'!H3*12-6)+1)/(Life_Dur_mth*(Life_Dur_mth+1)),0)-IF(Inputs!$E$3="Single Premium",0,IF(('Life SCR'!H3-1)*12&lt;=Life_Dur_mth,IF(Inputs!$E$3="Yearly Periodic Premium",1/2*(1/Life_Dur_mth),1/24*1/Life_Dur_mth),0))),1)</f>
        <v>1</v>
      </c>
      <c r="I61" s="630">
        <f>IF(Life_Dur_mth&gt;0,MAX(0,1-SUM($B61:H61)-IF(('Life SCR'!I3*12-6)&lt;Life_Dur_mth,(Life_Dur_mth-('Life SCR'!I3*12-6))*(Life_Dur_mth-('Life SCR'!I3*12-6)+1)/(Life_Dur_mth*(Life_Dur_mth+1)),0)-IF(Inputs!$E$3="Single Premium",0,IF(('Life SCR'!I3-1)*12&lt;=Life_Dur_mth,IF(Inputs!$E$3="Yearly Periodic Premium",1/2*(1/Life_Dur_mth),1/24*1/Life_Dur_mth),0))),1)</f>
        <v>1</v>
      </c>
      <c r="J61" s="630">
        <f>IF(Life_Dur_mth&gt;0,MAX(0,1-SUM($B61:I61)-IF(('Life SCR'!J3*12-6)&lt;Life_Dur_mth,(Life_Dur_mth-('Life SCR'!J3*12-6))*(Life_Dur_mth-('Life SCR'!J3*12-6)+1)/(Life_Dur_mth*(Life_Dur_mth+1)),0)-IF(Inputs!$E$3="Single Premium",0,IF(('Life SCR'!J3-1)*12&lt;=Life_Dur_mth,IF(Inputs!$E$3="Yearly Periodic Premium",1/2*(1/Life_Dur_mth),1/24*1/Life_Dur_mth),0))),1)</f>
        <v>1</v>
      </c>
      <c r="K61" s="630">
        <f>IF(Life_Dur_mth&gt;0,MAX(0,1-SUM($B61:J61)-IF(('Life SCR'!K3*12-6)&lt;Life_Dur_mth,(Life_Dur_mth-('Life SCR'!K3*12-6))*(Life_Dur_mth-('Life SCR'!K3*12-6)+1)/(Life_Dur_mth*(Life_Dur_mth+1)),0)-IF(Inputs!$E$3="Single Premium",0,IF(('Life SCR'!K3-1)*12&lt;=Life_Dur_mth,IF(Inputs!$E$3="Yearly Periodic Premium",1/2*(1/Life_Dur_mth),1/24*1/Life_Dur_mth),0))),1)</f>
        <v>1</v>
      </c>
      <c r="L61" s="630">
        <f>IF(Life_Dur_mth&gt;0,MAX(0,1-SUM($B61:K61)-IF(('Life SCR'!L3*12-6)&lt;Life_Dur_mth,(Life_Dur_mth-('Life SCR'!L3*12-6))*(Life_Dur_mth-('Life SCR'!L3*12-6)+1)/(Life_Dur_mth*(Life_Dur_mth+1)),0)-IF(Inputs!$E$3="Single Premium",0,IF(('Life SCR'!L3-1)*12&lt;=Life_Dur_mth,IF(Inputs!$E$3="Yearly Periodic Premium",1/2*(1/Life_Dur_mth),1/24*1/Life_Dur_mth),0))),1)</f>
        <v>1</v>
      </c>
      <c r="M61" s="630">
        <f>IF(Life_Dur_mth&gt;0,MAX(0,1-SUM($B61:L61)-IF(('Life SCR'!M3*12-6)&lt;Life_Dur_mth,(Life_Dur_mth-('Life SCR'!M3*12-6))*(Life_Dur_mth-('Life SCR'!M3*12-6)+1)/(Life_Dur_mth*(Life_Dur_mth+1)),0)-IF(Inputs!$E$3="Single Premium",0,IF(('Life SCR'!M3-1)*12&lt;=Life_Dur_mth,IF(Inputs!$E$3="Yearly Periodic Premium",1/2*(1/Life_Dur_mth),1/24*1/Life_Dur_mth),0))),1)</f>
        <v>1</v>
      </c>
      <c r="N61" s="630">
        <f>IF(Life_Dur_mth&gt;0,MAX(0,1-SUM($B61:M61)-IF(('Life SCR'!N3*12-6)&lt;Life_Dur_mth,(Life_Dur_mth-('Life SCR'!N3*12-6))*(Life_Dur_mth-('Life SCR'!N3*12-6)+1)/(Life_Dur_mth*(Life_Dur_mth+1)),0)-IF(Inputs!$E$3="Single Premium",0,IF(('Life SCR'!N3-1)*12&lt;=Life_Dur_mth,IF(Inputs!$E$3="Yearly Periodic Premium",1/2*(1/Life_Dur_mth),1/24*1/Life_Dur_mth),0))),1)</f>
        <v>1</v>
      </c>
      <c r="O61" s="630">
        <f>IF(Life_Dur_mth&gt;0,MAX(0,1-SUM($B61:N61)-IF(('Life SCR'!O3*12-6)&lt;Life_Dur_mth,(Life_Dur_mth-('Life SCR'!O3*12-6))*(Life_Dur_mth-('Life SCR'!O3*12-6)+1)/(Life_Dur_mth*(Life_Dur_mth+1)),0)-IF(Inputs!$E$3="Single Premium",0,IF(('Life SCR'!O3-1)*12&lt;=Life_Dur_mth,IF(Inputs!$E$3="Yearly Periodic Premium",1/2*(1/Life_Dur_mth),1/24*1/Life_Dur_mth),0))),1)</f>
        <v>1</v>
      </c>
      <c r="P61" s="630">
        <f>IF(Life_Dur_mth&gt;0,MAX(0,1-SUM($B61:O61)-IF(('Life SCR'!P3*12-6)&lt;Life_Dur_mth,(Life_Dur_mth-('Life SCR'!P3*12-6))*(Life_Dur_mth-('Life SCR'!P3*12-6)+1)/(Life_Dur_mth*(Life_Dur_mth+1)),0)-IF(Inputs!$E$3="Single Premium",0,IF(('Life SCR'!P3-1)*12&lt;=Life_Dur_mth,IF(Inputs!$E$3="Yearly Periodic Premium",1/2*(1/Life_Dur_mth),1/24*1/Life_Dur_mth),0))),1)</f>
        <v>1</v>
      </c>
      <c r="Q61" s="630">
        <f>IF(Life_Dur_mth&gt;0,MAX(0,1-SUM($B61:P61)-IF(('Life SCR'!Q3*12-6)&lt;Life_Dur_mth,(Life_Dur_mth-('Life SCR'!Q3*12-6))*(Life_Dur_mth-('Life SCR'!Q3*12-6)+1)/(Life_Dur_mth*(Life_Dur_mth+1)),0)-IF(Inputs!$E$3="Single Premium",0,IF(('Life SCR'!Q3-1)*12&lt;=Life_Dur_mth,IF(Inputs!$E$3="Yearly Periodic Premium",1/2*(1/Life_Dur_mth),1/24*1/Life_Dur_mth),0))),1)</f>
        <v>1</v>
      </c>
      <c r="R61" s="630">
        <f>IF(Life_Dur_mth&gt;0,MAX(0,1-SUM($B61:Q61)-IF(('Life SCR'!R3*12-6)&lt;Life_Dur_mth,(Life_Dur_mth-('Life SCR'!R3*12-6))*(Life_Dur_mth-('Life SCR'!R3*12-6)+1)/(Life_Dur_mth*(Life_Dur_mth+1)),0)-IF(Inputs!$E$3="Single Premium",0,IF(('Life SCR'!R3-1)*12&lt;=Life_Dur_mth,IF(Inputs!$E$3="Yearly Periodic Premium",1/2*(1/Life_Dur_mth),1/24*1/Life_Dur_mth),0))),1)</f>
        <v>1</v>
      </c>
      <c r="S61" s="630">
        <f>IF(Life_Dur_mth&gt;0,MAX(0,1-SUM($B61:R61)-IF(('Life SCR'!S3*12-6)&lt;Life_Dur_mth,(Life_Dur_mth-('Life SCR'!S3*12-6))*(Life_Dur_mth-('Life SCR'!S3*12-6)+1)/(Life_Dur_mth*(Life_Dur_mth+1)),0)-IF(Inputs!$E$3="Single Premium",0,IF(('Life SCR'!S3-1)*12&lt;=Life_Dur_mth,IF(Inputs!$E$3="Yearly Periodic Premium",1/2*(1/Life_Dur_mth),1/24*1/Life_Dur_mth),0))),1)</f>
        <v>1</v>
      </c>
      <c r="T61" s="630">
        <f>IF(Life_Dur_mth&gt;0,MAX(0,1-SUM($B61:S61)-IF(('Life SCR'!T3*12-6)&lt;Life_Dur_mth,(Life_Dur_mth-('Life SCR'!T3*12-6))*(Life_Dur_mth-('Life SCR'!T3*12-6)+1)/(Life_Dur_mth*(Life_Dur_mth+1)),0)-IF(Inputs!$E$3="Single Premium",0,IF(('Life SCR'!T3-1)*12&lt;=Life_Dur_mth,IF(Inputs!$E$3="Yearly Periodic Premium",1/2*(1/Life_Dur_mth),1/24*1/Life_Dur_mth),0))),1)</f>
        <v>1</v>
      </c>
      <c r="U61" s="630">
        <f>IF(Life_Dur_mth&gt;0,MAX(0,1-SUM($B61:T61)-IF(('Life SCR'!U3*12-6)&lt;Life_Dur_mth,(Life_Dur_mth-('Life SCR'!U3*12-6))*(Life_Dur_mth-('Life SCR'!U3*12-6)+1)/(Life_Dur_mth*(Life_Dur_mth+1)),0)-IF(Inputs!$E$3="Single Premium",0,IF(('Life SCR'!U3-1)*12&lt;=Life_Dur_mth,IF(Inputs!$E$3="Yearly Periodic Premium",1/2*(1/Life_Dur_mth),1/24*1/Life_Dur_mth),0))),1)</f>
        <v>1</v>
      </c>
      <c r="V61" s="630">
        <f>IF(Life_Dur_mth&gt;0,MAX(0,1-SUM($B61:U61)-IF(('Life SCR'!V3*12-6)&lt;Life_Dur_mth,(Life_Dur_mth-('Life SCR'!V3*12-6))*(Life_Dur_mth-('Life SCR'!V3*12-6)+1)/(Life_Dur_mth*(Life_Dur_mth+1)),0)-IF(Inputs!$E$3="Single Premium",0,IF(('Life SCR'!V3-1)*12&lt;=Life_Dur_mth,IF(Inputs!$E$3="Yearly Periodic Premium",1/2*(1/Life_Dur_mth),1/24*1/Life_Dur_mth),0))),1)</f>
        <v>1</v>
      </c>
      <c r="W61" s="630">
        <f>IF(Life_Dur_mth&gt;0,MAX(0,1-SUM($B61:V61)-IF(('Life SCR'!W3*12-6)&lt;Life_Dur_mth,(Life_Dur_mth-('Life SCR'!W3*12-6))*(Life_Dur_mth-('Life SCR'!W3*12-6)+1)/(Life_Dur_mth*(Life_Dur_mth+1)),0)-IF(Inputs!$E$3="Single Premium",0,IF(('Life SCR'!W3-1)*12&lt;=Life_Dur_mth,IF(Inputs!$E$3="Yearly Periodic Premium",1/2*(1/Life_Dur_mth),1/24*1/Life_Dur_mth),0))),1)</f>
        <v>1</v>
      </c>
      <c r="X61" s="630">
        <f>IF(Life_Dur_mth&gt;0,MAX(0,1-SUM($B61:W61)-IF(('Life SCR'!X3*12-6)&lt;Life_Dur_mth,(Life_Dur_mth-('Life SCR'!X3*12-6))*(Life_Dur_mth-('Life SCR'!X3*12-6)+1)/(Life_Dur_mth*(Life_Dur_mth+1)),0)-IF(Inputs!$E$3="Single Premium",0,IF(('Life SCR'!X3-1)*12&lt;=Life_Dur_mth,IF(Inputs!$E$3="Yearly Periodic Premium",1/2*(1/Life_Dur_mth),1/24*1/Life_Dur_mth),0))),1)</f>
        <v>1</v>
      </c>
      <c r="Y61" s="630">
        <f>IF(Life_Dur_mth&gt;0,MAX(0,1-SUM($B61:X61)-IF(('Life SCR'!Y3*12-6)&lt;Life_Dur_mth,(Life_Dur_mth-('Life SCR'!Y3*12-6))*(Life_Dur_mth-('Life SCR'!Y3*12-6)+1)/(Life_Dur_mth*(Life_Dur_mth+1)),0)-IF(Inputs!$E$3="Single Premium",0,IF(('Life SCR'!Y3-1)*12&lt;=Life_Dur_mth,IF(Inputs!$E$3="Yearly Periodic Premium",1/2*(1/Life_Dur_mth),1/24*1/Life_Dur_mth),0))),1)</f>
        <v>1</v>
      </c>
      <c r="Z61" s="630">
        <f>IF(Life_Dur_mth&gt;0,MAX(0,1-SUM($B61:Y61)-IF(('Life SCR'!Z3*12-6)&lt;Life_Dur_mth,(Life_Dur_mth-('Life SCR'!Z3*12-6))*(Life_Dur_mth-('Life SCR'!Z3*12-6)+1)/(Life_Dur_mth*(Life_Dur_mth+1)),0)-IF(Inputs!$E$3="Single Premium",0,IF(('Life SCR'!Z3-1)*12&lt;=Life_Dur_mth,IF(Inputs!$E$3="Yearly Periodic Premium",1/2*(1/Life_Dur_mth),1/24*1/Life_Dur_mth),0))),1)</f>
        <v>1</v>
      </c>
      <c r="AA61" s="630">
        <f>IF(Life_Dur_mth&gt;0,MAX(0,1-SUM($B61:Z61)-IF(('Life SCR'!AA3*12-6)&lt;Life_Dur_mth,(Life_Dur_mth-('Life SCR'!AA3*12-6))*(Life_Dur_mth-('Life SCR'!AA3*12-6)+1)/(Life_Dur_mth*(Life_Dur_mth+1)),0)-IF(Inputs!$E$3="Single Premium",0,IF(('Life SCR'!AA3-1)*12&lt;=Life_Dur_mth,IF(Inputs!$E$3="Yearly Periodic Premium",1/2*(1/Life_Dur_mth),1/24*1/Life_Dur_mth),0))),1)</f>
        <v>1</v>
      </c>
      <c r="AB61" s="630">
        <f>IF(Life_Dur_mth&gt;0,MAX(0,1-SUM($B61:AA61)-IF(('Life SCR'!AB3*12-6)&lt;Life_Dur_mth,(Life_Dur_mth-('Life SCR'!AB3*12-6))*(Life_Dur_mth-('Life SCR'!AB3*12-6)+1)/(Life_Dur_mth*(Life_Dur_mth+1)),0)-IF(Inputs!$E$3="Single Premium",0,IF(('Life SCR'!AB3-1)*12&lt;=Life_Dur_mth,IF(Inputs!$E$3="Yearly Periodic Premium",1/2*(1/Life_Dur_mth),1/24*1/Life_Dur_mth),0))),1)</f>
        <v>1</v>
      </c>
      <c r="AC61" s="630">
        <f>IF(Life_Dur_mth&gt;0,MAX(0,1-SUM($B61:AB61)-IF(('Life SCR'!AC3*12-6)&lt;Life_Dur_mth,(Life_Dur_mth-('Life SCR'!AC3*12-6))*(Life_Dur_mth-('Life SCR'!AC3*12-6)+1)/(Life_Dur_mth*(Life_Dur_mth+1)),0)-IF(Inputs!$E$3="Single Premium",0,IF(('Life SCR'!AC3-1)*12&lt;=Life_Dur_mth,IF(Inputs!$E$3="Yearly Periodic Premium",1/2*(1/Life_Dur_mth),1/24*1/Life_Dur_mth),0))),1)</f>
        <v>1</v>
      </c>
      <c r="AD61" s="630">
        <f>IF(Life_Dur_mth&gt;0,MAX(0,1-SUM($B61:AC61)-IF(('Life SCR'!AD3*12-6)&lt;Life_Dur_mth,(Life_Dur_mth-('Life SCR'!AD3*12-6))*(Life_Dur_mth-('Life SCR'!AD3*12-6)+1)/(Life_Dur_mth*(Life_Dur_mth+1)),0)-IF(Inputs!$E$3="Single Premium",0,IF(('Life SCR'!AD3-1)*12&lt;=Life_Dur_mth,IF(Inputs!$E$3="Yearly Periodic Premium",1/2*(1/Life_Dur_mth),1/24*1/Life_Dur_mth),0))),1)</f>
        <v>1</v>
      </c>
      <c r="AE61" s="630">
        <f>IF(Life_Dur_mth&gt;0,MAX(0,1-SUM($B61:AD61)-IF(('Life SCR'!AE3*12-6)&lt;Life_Dur_mth,(Life_Dur_mth-('Life SCR'!AE3*12-6))*(Life_Dur_mth-('Life SCR'!AE3*12-6)+1)/(Life_Dur_mth*(Life_Dur_mth+1)),0)-IF(Inputs!$E$3="Single Premium",0,IF(('Life SCR'!AE3-1)*12&lt;=Life_Dur_mth,IF(Inputs!$E$3="Yearly Periodic Premium",1/2*(1/Life_Dur_mth),1/24*1/Life_Dur_mth),0))),1)</f>
        <v>1</v>
      </c>
      <c r="AF61" s="630">
        <f>IF(Life_Dur_mth&gt;0,MAX(0,1-SUM($B61:AE61)-IF(('Life SCR'!AF3*12-6)&lt;Life_Dur_mth,(Life_Dur_mth-('Life SCR'!AF3*12-6))*(Life_Dur_mth-('Life SCR'!AF3*12-6)+1)/(Life_Dur_mth*(Life_Dur_mth+1)),0)-IF(Inputs!$E$3="Single Premium",0,IF(('Life SCR'!AF3-1)*12&lt;=Life_Dur_mth,IF(Inputs!$E$3="Yearly Periodic Premium",1/2*(1/Life_Dur_mth),1/24*1/Life_Dur_mth),0))),1)</f>
        <v>1</v>
      </c>
      <c r="AG61" s="630">
        <f>IF(Life_Dur_mth&gt;0,MAX(0,1-SUM($B61:AF61)-IF(('Life SCR'!AG3*12-6)&lt;Life_Dur_mth,(Life_Dur_mth-('Life SCR'!AG3*12-6))*(Life_Dur_mth-('Life SCR'!AG3*12-6)+1)/(Life_Dur_mth*(Life_Dur_mth+1)),0)-IF(Inputs!$E$3="Single Premium",0,IF(('Life SCR'!AG3-1)*12&lt;=Life_Dur_mth,IF(Inputs!$E$3="Yearly Periodic Premium",1/2*(1/Life_Dur_mth),1/24*1/Life_Dur_mth),0))),1)</f>
        <v>1</v>
      </c>
      <c r="AH61" s="630">
        <f>IF(Life_Dur_mth&gt;0,MAX(0,1-SUM($B61:AG61)-IF(('Life SCR'!AH3*12-6)&lt;Life_Dur_mth,(Life_Dur_mth-('Life SCR'!AH3*12-6))*(Life_Dur_mth-('Life SCR'!AH3*12-6)+1)/(Life_Dur_mth*(Life_Dur_mth+1)),0)-IF(Inputs!$E$3="Single Premium",0,IF(('Life SCR'!AH3-1)*12&lt;=Life_Dur_mth,IF(Inputs!$E$3="Yearly Periodic Premium",1/2*(1/Life_Dur_mth),1/24*1/Life_Dur_mth),0))),1)</f>
        <v>1</v>
      </c>
      <c r="AI61" s="630">
        <f>IF(Life_Dur_mth&gt;0,MAX(0,1-SUM($B61:AH61)-IF(('Life SCR'!AI3*12-6)&lt;Life_Dur_mth,(Life_Dur_mth-('Life SCR'!AI3*12-6))*(Life_Dur_mth-('Life SCR'!AI3*12-6)+1)/(Life_Dur_mth*(Life_Dur_mth+1)),0)-IF(Inputs!$E$3="Single Premium",0,IF(('Life SCR'!AI3-1)*12&lt;=Life_Dur_mth,IF(Inputs!$E$3="Yearly Periodic Premium",1/2*(1/Life_Dur_mth),1/24*1/Life_Dur_mth),0))),1)</f>
        <v>1</v>
      </c>
      <c r="AJ61" s="630">
        <f>IF(Life_Dur_mth&gt;0,MAX(0,1-SUM($B61:AI61)-IF(('Life SCR'!AJ3*12-6)&lt;Life_Dur_mth,(Life_Dur_mth-('Life SCR'!AJ3*12-6))*(Life_Dur_mth-('Life SCR'!AJ3*12-6)+1)/(Life_Dur_mth*(Life_Dur_mth+1)),0)-IF(Inputs!$E$3="Single Premium",0,IF(('Life SCR'!AJ3-1)*12&lt;=Life_Dur_mth,IF(Inputs!$E$3="Yearly Periodic Premium",1/2*(1/Life_Dur_mth),1/24*1/Life_Dur_mth),0))),1)</f>
        <v>1</v>
      </c>
      <c r="AK61" s="630">
        <f>IF(Life_Dur_mth&gt;0,MAX(0,1-SUM($B61:AJ61)-IF(('Life SCR'!AK3*12-6)&lt;Life_Dur_mth,(Life_Dur_mth-('Life SCR'!AK3*12-6))*(Life_Dur_mth-('Life SCR'!AK3*12-6)+1)/(Life_Dur_mth*(Life_Dur_mth+1)),0)-IF(Inputs!$E$3="Single Premium",0,IF(('Life SCR'!AK3-1)*12&lt;=Life_Dur_mth,IF(Inputs!$E$3="Yearly Periodic Premium",1/2*(1/Life_Dur_mth),1/24*1/Life_Dur_mth),0))),1)</f>
        <v>1</v>
      </c>
      <c r="AL61" s="630">
        <f>IF(Life_Dur_mth&gt;0,MAX(0,1-SUM($B61:AK61)-IF(('Life SCR'!AL3*12-6)&lt;Life_Dur_mth,(Life_Dur_mth-('Life SCR'!AL3*12-6))*(Life_Dur_mth-('Life SCR'!AL3*12-6)+1)/(Life_Dur_mth*(Life_Dur_mth+1)),0)-IF(Inputs!$E$3="Single Premium",0,IF(('Life SCR'!AL3-1)*12&lt;=Life_Dur_mth,IF(Inputs!$E$3="Yearly Periodic Premium",1/2*(1/Life_Dur_mth),1/24*1/Life_Dur_mth),0))),1)</f>
        <v>1</v>
      </c>
      <c r="AM61" s="630">
        <f>IF(Life_Dur_mth&gt;0,MAX(0,1-SUM($B61:AL61)-IF(('Life SCR'!AM3*12-6)&lt;Life_Dur_mth,(Life_Dur_mth-('Life SCR'!AM3*12-6))*(Life_Dur_mth-('Life SCR'!AM3*12-6)+1)/(Life_Dur_mth*(Life_Dur_mth+1)),0)-IF(Inputs!$E$3="Single Premium",0,IF(('Life SCR'!AM3-1)*12&lt;=Life_Dur_mth,IF(Inputs!$E$3="Yearly Periodic Premium",1/2*(1/Life_Dur_mth),1/24*1/Life_Dur_mth),0))),1)</f>
        <v>1</v>
      </c>
      <c r="AN61" s="630">
        <f>IF(Life_Dur_mth&gt;0,MAX(0,1-SUM($B61:AM61)-IF(('Life SCR'!AN3*12-6)&lt;Life_Dur_mth,(Life_Dur_mth-('Life SCR'!AN3*12-6))*(Life_Dur_mth-('Life SCR'!AN3*12-6)+1)/(Life_Dur_mth*(Life_Dur_mth+1)),0)-IF(Inputs!$E$3="Single Premium",0,IF(('Life SCR'!AN3-1)*12&lt;=Life_Dur_mth,IF(Inputs!$E$3="Yearly Periodic Premium",1/2*(1/Life_Dur_mth),1/24*1/Life_Dur_mth),0))),1)</f>
        <v>1</v>
      </c>
      <c r="AO61" s="630">
        <f>IF(Life_Dur_mth&gt;0,MAX(0,1-SUM($B61:AN61)-IF(('Life SCR'!AO3*12-6)&lt;Life_Dur_mth,(Life_Dur_mth-('Life SCR'!AO3*12-6))*(Life_Dur_mth-('Life SCR'!AO3*12-6)+1)/(Life_Dur_mth*(Life_Dur_mth+1)),0)-IF(Inputs!$E$3="Single Premium",0,IF(('Life SCR'!AO3-1)*12&lt;=Life_Dur_mth,IF(Inputs!$E$3="Yearly Periodic Premium",1/2*(1/Life_Dur_mth),1/24*1/Life_Dur_mth),0))),1)</f>
        <v>1</v>
      </c>
      <c r="AP61" s="630">
        <f>IF(Life_Dur_mth&gt;0,MAX(0,1-SUM($B61:AO61)-IF(('Life SCR'!AP3*12-6)&lt;Life_Dur_mth,(Life_Dur_mth-('Life SCR'!AP3*12-6))*(Life_Dur_mth-('Life SCR'!AP3*12-6)+1)/(Life_Dur_mth*(Life_Dur_mth+1)),0)-IF(Inputs!$E$3="Single Premium",0,IF(('Life SCR'!AP3-1)*12&lt;=Life_Dur_mth,IF(Inputs!$E$3="Yearly Periodic Premium",1/2*(1/Life_Dur_mth),1/24*1/Life_Dur_mth),0))),1)</f>
        <v>1</v>
      </c>
      <c r="AQ61" s="630">
        <f>IF(Life_Dur_mth&gt;0,MAX(0,1-SUM($B61:AP61)-IF(('Life SCR'!AQ3*12-6)&lt;Life_Dur_mth,(Life_Dur_mth-('Life SCR'!AQ3*12-6))*(Life_Dur_mth-('Life SCR'!AQ3*12-6)+1)/(Life_Dur_mth*(Life_Dur_mth+1)),0)-IF(Inputs!$E$3="Single Premium",0,IF(('Life SCR'!AQ3-1)*12&lt;=Life_Dur_mth,IF(Inputs!$E$3="Yearly Periodic Premium",1/2*(1/Life_Dur_mth),1/24*1/Life_Dur_mth),0))),1)</f>
        <v>1</v>
      </c>
      <c r="AR61" s="630">
        <f>IF(Life_Dur_mth&gt;0,MAX(0,1-SUM($B61:AQ61)-IF(('Life SCR'!AR3*12-6)&lt;Life_Dur_mth,(Life_Dur_mth-('Life SCR'!AR3*12-6))*(Life_Dur_mth-('Life SCR'!AR3*12-6)+1)/(Life_Dur_mth*(Life_Dur_mth+1)),0)-IF(Inputs!$E$3="Single Premium",0,IF(('Life SCR'!AR3-1)*12&lt;=Life_Dur_mth,IF(Inputs!$E$3="Yearly Periodic Premium",1/2*(1/Life_Dur_mth),1/24*1/Life_Dur_mth),0))),1)</f>
        <v>1</v>
      </c>
      <c r="AS61" s="630">
        <f>IF(Life_Dur_mth&gt;0,MAX(0,1-SUM($B61:AR61)-IF(('Life SCR'!AS3*12-6)&lt;Life_Dur_mth,(Life_Dur_mth-('Life SCR'!AS3*12-6))*(Life_Dur_mth-('Life SCR'!AS3*12-6)+1)/(Life_Dur_mth*(Life_Dur_mth+1)),0)-IF(Inputs!$E$3="Single Premium",0,IF(('Life SCR'!AS3-1)*12&lt;=Life_Dur_mth,IF(Inputs!$E$3="Yearly Periodic Premium",1/2*(1/Life_Dur_mth),1/24*1/Life_Dur_mth),0))),1)</f>
        <v>1</v>
      </c>
      <c r="AT61" s="630">
        <f>IF(Life_Dur_mth&gt;0,MAX(0,1-SUM($B61:AS61)-IF(('Life SCR'!AT3*12-6)&lt;Life_Dur_mth,(Life_Dur_mth-('Life SCR'!AT3*12-6))*(Life_Dur_mth-('Life SCR'!AT3*12-6)+1)/(Life_Dur_mth*(Life_Dur_mth+1)),0)-IF(Inputs!$E$3="Single Premium",0,IF(('Life SCR'!AT3-1)*12&lt;=Life_Dur_mth,IF(Inputs!$E$3="Yearly Periodic Premium",1/2*(1/Life_Dur_mth),1/24*1/Life_Dur_mth),0))),1)</f>
        <v>1</v>
      </c>
      <c r="AU61" s="630">
        <f>IF(Life_Dur_mth&gt;0,MAX(0,1-SUM($B61:AT61)-IF(('Life SCR'!AU3*12-6)&lt;Life_Dur_mth,(Life_Dur_mth-('Life SCR'!AU3*12-6))*(Life_Dur_mth-('Life SCR'!AU3*12-6)+1)/(Life_Dur_mth*(Life_Dur_mth+1)),0)-IF(Inputs!$E$3="Single Premium",0,IF(('Life SCR'!AU3-1)*12&lt;=Life_Dur_mth,IF(Inputs!$E$3="Yearly Periodic Premium",1/2*(1/Life_Dur_mth),1/24*1/Life_Dur_mth),0))),1)</f>
        <v>1</v>
      </c>
      <c r="AV61" s="630">
        <f>IF(Life_Dur_mth&gt;0,MAX(0,1-SUM($B61:AU61)-IF(('Life SCR'!AV3*12-6)&lt;Life_Dur_mth,(Life_Dur_mth-('Life SCR'!AV3*12-6))*(Life_Dur_mth-('Life SCR'!AV3*12-6)+1)/(Life_Dur_mth*(Life_Dur_mth+1)),0)-IF(Inputs!$E$3="Single Premium",0,IF(('Life SCR'!AV3-1)*12&lt;=Life_Dur_mth,IF(Inputs!$E$3="Yearly Periodic Premium",1/2*(1/Life_Dur_mth),1/24*1/Life_Dur_mth),0))),1)</f>
        <v>1</v>
      </c>
      <c r="AW61" s="630">
        <f>IF(Life_Dur_mth&gt;0,MAX(0,1-SUM($B61:AV61)-IF(('Life SCR'!AW3*12-6)&lt;Life_Dur_mth,(Life_Dur_mth-('Life SCR'!AW3*12-6))*(Life_Dur_mth-('Life SCR'!AW3*12-6)+1)/(Life_Dur_mth*(Life_Dur_mth+1)),0)-IF(Inputs!$E$3="Single Premium",0,IF(('Life SCR'!AW3-1)*12&lt;=Life_Dur_mth,IF(Inputs!$E$3="Yearly Periodic Premium",1/2*(1/Life_Dur_mth),1/24*1/Life_Dur_mth),0))),1)</f>
        <v>1</v>
      </c>
      <c r="AX61" s="630">
        <f>IF(Life_Dur_mth&gt;0,MAX(0,1-SUM($B61:AW61)-IF(('Life SCR'!AX3*12-6)&lt;Life_Dur_mth,(Life_Dur_mth-('Life SCR'!AX3*12-6))*(Life_Dur_mth-('Life SCR'!AX3*12-6)+1)/(Life_Dur_mth*(Life_Dur_mth+1)),0)-IF(Inputs!$E$3="Single Premium",0,IF(('Life SCR'!AX3-1)*12&lt;=Life_Dur_mth,IF(Inputs!$E$3="Yearly Periodic Premium",1/2*(1/Life_Dur_mth),1/24*1/Life_Dur_mth),0))),1)</f>
        <v>1</v>
      </c>
      <c r="AY61" s="630">
        <f>IF(Life_Dur_mth&gt;0,MAX(0,1-SUM($B61:AX61)-IF(('Life SCR'!AY3*12-6)&lt;Life_Dur_mth,(Life_Dur_mth-('Life SCR'!AY3*12-6))*(Life_Dur_mth-('Life SCR'!AY3*12-6)+1)/(Life_Dur_mth*(Life_Dur_mth+1)),0)-IF(Inputs!$E$3="Single Premium",0,IF(('Life SCR'!AY3-1)*12&lt;=Life_Dur_mth,IF(Inputs!$E$3="Yearly Periodic Premium",1/2*(1/Life_Dur_mth),1/24*1/Life_Dur_mth),0))),1)</f>
        <v>1</v>
      </c>
      <c r="AZ61" s="630">
        <f>IF(Life_Dur_mth&gt;0,MAX(0,1-SUM($B61:AY61)-IF(('Life SCR'!AZ3*12-6)&lt;Life_Dur_mth,(Life_Dur_mth-('Life SCR'!AZ3*12-6))*(Life_Dur_mth-('Life SCR'!AZ3*12-6)+1)/(Life_Dur_mth*(Life_Dur_mth+1)),0)-IF(Inputs!$E$3="Single Premium",0,IF(('Life SCR'!AZ3-1)*12&lt;=Life_Dur_mth,IF(Inputs!$E$3="Yearly Periodic Premium",1/2*(1/Life_Dur_mth),1/24*1/Life_Dur_mth),0))),1)</f>
        <v>1</v>
      </c>
      <c r="BA61" s="631">
        <f>IF(Life_Dur_mth&gt;0,MAX(0,1-SUM($B61:AZ61)-IF(('Life SCR'!BA3*12-6)&lt;Life_Dur_mth,(Life_Dur_mth-('Life SCR'!BA3*12-6))*(Life_Dur_mth-('Life SCR'!BA3*12-6)+1)/(Life_Dur_mth*(Life_Dur_mth+1)),0)-IF(Inputs!$E$3="Single Premium",0,IF(('Life SCR'!BA3-1)*12&lt;=Life_Dur_mth,IF(Inputs!$E$3="Yearly Periodic Premium",1/2*(1/Life_Dur_mth),1/24*1/Life_Dur_mth),0))),1)</f>
        <v>1</v>
      </c>
    </row>
    <row r="62" spans="1:257" s="243" customFormat="1">
      <c r="A62" s="638" t="s">
        <v>446</v>
      </c>
      <c r="B62" s="1002"/>
      <c r="C62" s="1002"/>
      <c r="D62" s="632">
        <f>IF(Inputs!$E$3="Single Premium",AVERAGE(D60:D61),D60)</f>
        <v>1</v>
      </c>
      <c r="E62" s="632">
        <f>IF(Inputs!$E$3="Single Premium",AVERAGE(E60:E61),E60)</f>
        <v>1</v>
      </c>
      <c r="F62" s="632">
        <f>IF(Inputs!$E$3="Single Premium",AVERAGE(F60:F61),F60)</f>
        <v>1</v>
      </c>
      <c r="G62" s="632">
        <f>IF(Inputs!$E$3="Single Premium",AVERAGE(G60:G61),G60)</f>
        <v>1</v>
      </c>
      <c r="H62" s="632">
        <f>IF(Inputs!$E$3="Single Premium",AVERAGE(H60:H61),H60)</f>
        <v>1</v>
      </c>
      <c r="I62" s="632">
        <f>IF(Inputs!$E$3="Single Premium",AVERAGE(I60:I61),I60)</f>
        <v>1</v>
      </c>
      <c r="J62" s="632">
        <f>IF(Inputs!$E$3="Single Premium",AVERAGE(J60:J61),J60)</f>
        <v>1</v>
      </c>
      <c r="K62" s="632">
        <f>IF(Inputs!$E$3="Single Premium",AVERAGE(K60:K61),K60)</f>
        <v>1</v>
      </c>
      <c r="L62" s="632">
        <f>IF(Inputs!$E$3="Single Premium",AVERAGE(L60:L61),L60)</f>
        <v>1</v>
      </c>
      <c r="M62" s="632">
        <f>IF(Inputs!$E$3="Single Premium",AVERAGE(M60:M61),M60)</f>
        <v>1</v>
      </c>
      <c r="N62" s="632">
        <f>IF(Inputs!$E$3="Single Premium",AVERAGE(N60:N61),N60)</f>
        <v>1</v>
      </c>
      <c r="O62" s="632">
        <f>IF(Inputs!$E$3="Single Premium",AVERAGE(O60:O61),O60)</f>
        <v>1</v>
      </c>
      <c r="P62" s="632">
        <f>IF(Inputs!$E$3="Single Premium",AVERAGE(P60:P61),P60)</f>
        <v>1</v>
      </c>
      <c r="Q62" s="632">
        <f>IF(Inputs!$E$3="Single Premium",AVERAGE(Q60:Q61),Q60)</f>
        <v>1</v>
      </c>
      <c r="R62" s="632">
        <f>IF(Inputs!$E$3="Single Premium",AVERAGE(R60:R61),R60)</f>
        <v>1</v>
      </c>
      <c r="S62" s="632">
        <f>IF(Inputs!$E$3="Single Premium",AVERAGE(S60:S61),S60)</f>
        <v>1</v>
      </c>
      <c r="T62" s="632">
        <f>IF(Inputs!$E$3="Single Premium",AVERAGE(T60:T61),T60)</f>
        <v>1</v>
      </c>
      <c r="U62" s="632">
        <f>IF(Inputs!$E$3="Single Premium",AVERAGE(U60:U61),U60)</f>
        <v>1</v>
      </c>
      <c r="V62" s="632">
        <f>IF(Inputs!$E$3="Single Premium",AVERAGE(V60:V61),V60)</f>
        <v>1</v>
      </c>
      <c r="W62" s="632">
        <f>IF(Inputs!$E$3="Single Premium",AVERAGE(W60:W61),W60)</f>
        <v>1</v>
      </c>
      <c r="X62" s="632">
        <f>IF(Inputs!$E$3="Single Premium",AVERAGE(X60:X61),X60)</f>
        <v>1</v>
      </c>
      <c r="Y62" s="632">
        <f>IF(Inputs!$E$3="Single Premium",AVERAGE(Y60:Y61),Y60)</f>
        <v>1</v>
      </c>
      <c r="Z62" s="632">
        <f>IF(Inputs!$E$3="Single Premium",AVERAGE(Z60:Z61),Z60)</f>
        <v>1</v>
      </c>
      <c r="AA62" s="632">
        <f>IF(Inputs!$E$3="Single Premium",AVERAGE(AA60:AA61),AA60)</f>
        <v>1</v>
      </c>
      <c r="AB62" s="632">
        <f>IF(Inputs!$E$3="Single Premium",AVERAGE(AB60:AB61),AB60)</f>
        <v>1</v>
      </c>
      <c r="AC62" s="632">
        <f>IF(Inputs!$E$3="Single Premium",AVERAGE(AC60:AC61),AC60)</f>
        <v>1</v>
      </c>
      <c r="AD62" s="632">
        <f>IF(Inputs!$E$3="Single Premium",AVERAGE(AD60:AD61),AD60)</f>
        <v>1</v>
      </c>
      <c r="AE62" s="632">
        <f>IF(Inputs!$E$3="Single Premium",AVERAGE(AE60:AE61),AE60)</f>
        <v>1</v>
      </c>
      <c r="AF62" s="632">
        <f>IF(Inputs!$E$3="Single Premium",AVERAGE(AF60:AF61),AF60)</f>
        <v>1</v>
      </c>
      <c r="AG62" s="632">
        <f>IF(Inputs!$E$3="Single Premium",AVERAGE(AG60:AG61),AG60)</f>
        <v>1</v>
      </c>
      <c r="AH62" s="632">
        <f>IF(Inputs!$E$3="Single Premium",AVERAGE(AH60:AH61),AH60)</f>
        <v>1</v>
      </c>
      <c r="AI62" s="632">
        <f>IF(Inputs!$E$3="Single Premium",AVERAGE(AI60:AI61),AI60)</f>
        <v>1</v>
      </c>
      <c r="AJ62" s="632">
        <f>IF(Inputs!$E$3="Single Premium",AVERAGE(AJ60:AJ61),AJ60)</f>
        <v>1</v>
      </c>
      <c r="AK62" s="632">
        <f>IF(Inputs!$E$3="Single Premium",AVERAGE(AK60:AK61),AK60)</f>
        <v>1</v>
      </c>
      <c r="AL62" s="632">
        <f>IF(Inputs!$E$3="Single Premium",AVERAGE(AL60:AL61),AL60)</f>
        <v>1</v>
      </c>
      <c r="AM62" s="632">
        <f>IF(Inputs!$E$3="Single Premium",AVERAGE(AM60:AM61),AM60)</f>
        <v>1</v>
      </c>
      <c r="AN62" s="632">
        <f>IF(Inputs!$E$3="Single Premium",AVERAGE(AN60:AN61),AN60)</f>
        <v>1</v>
      </c>
      <c r="AO62" s="632">
        <f>IF(Inputs!$E$3="Single Premium",AVERAGE(AO60:AO61),AO60)</f>
        <v>1</v>
      </c>
      <c r="AP62" s="632">
        <f>IF(Inputs!$E$3="Single Premium",AVERAGE(AP60:AP61),AP60)</f>
        <v>1</v>
      </c>
      <c r="AQ62" s="632">
        <f>IF(Inputs!$E$3="Single Premium",AVERAGE(AQ60:AQ61),AQ60)</f>
        <v>1</v>
      </c>
      <c r="AR62" s="632">
        <f>IF(Inputs!$E$3="Single Premium",AVERAGE(AR60:AR61),AR60)</f>
        <v>1</v>
      </c>
      <c r="AS62" s="632">
        <f>IF(Inputs!$E$3="Single Premium",AVERAGE(AS60:AS61),AS60)</f>
        <v>1</v>
      </c>
      <c r="AT62" s="632">
        <f>IF(Inputs!$E$3="Single Premium",AVERAGE(AT60:AT61),AT60)</f>
        <v>1</v>
      </c>
      <c r="AU62" s="632">
        <f>IF(Inputs!$E$3="Single Premium",AVERAGE(AU60:AU61),AU60)</f>
        <v>1</v>
      </c>
      <c r="AV62" s="632">
        <f>IF(Inputs!$E$3="Single Premium",AVERAGE(AV60:AV61),AV60)</f>
        <v>1</v>
      </c>
      <c r="AW62" s="632">
        <f>IF(Inputs!$E$3="Single Premium",AVERAGE(AW60:AW61),AW60)</f>
        <v>1</v>
      </c>
      <c r="AX62" s="632">
        <f>IF(Inputs!$E$3="Single Premium",AVERAGE(AX60:AX61),AX60)</f>
        <v>1</v>
      </c>
      <c r="AY62" s="632">
        <f>IF(Inputs!$E$3="Single Premium",AVERAGE(AY60:AY61),AY60)</f>
        <v>1</v>
      </c>
      <c r="AZ62" s="632">
        <f>IF(Inputs!$E$3="Single Premium",AVERAGE(AZ60:AZ61),AZ60)</f>
        <v>1</v>
      </c>
      <c r="BA62" s="633">
        <f>IF(Inputs!$E$3="Single Premium",AVERAGE(BA60:BA61),BA60)</f>
        <v>1</v>
      </c>
    </row>
    <row r="63" spans="1:257" s="286" customFormat="1">
      <c r="A63" s="650">
        <f>Life_Dur_mth</f>
        <v>0</v>
      </c>
      <c r="B63" s="634"/>
      <c r="C63" s="634"/>
      <c r="D63" s="634"/>
      <c r="E63" s="635"/>
      <c r="F63" s="635">
        <f ca="1">IF('Life SCR'!F$3&gt;=$B66,OFFSET($D$62,0,'Life SCR'!F$3-$B66)*OFFSET(Inputs!$C$30,0,$B66-2)/IF(sommmeProdInv(Inputs!$B$30:$AY$30,$D$62:$BA$62,'Life SCR'!F$3)&gt;0,sommmeProdInv(Inputs!$B$30:$AY$30,$D$62:$BA$62,'Life SCR'!F$3),1)+F65,0)</f>
        <v>0</v>
      </c>
      <c r="G63" s="635">
        <f ca="1">IF('Life SCR'!G$3&gt;=$B66,OFFSET($D$62,0,'Life SCR'!G$3-$B66)*OFFSET(Inputs!$C$30,0,$B66-2)/IF(sommmeProdInv(Inputs!$B$30:$AY$30,$D$62:$BA$62,'Life SCR'!G$3)&gt;0,sommmeProdInv(Inputs!$B$30:$AY$30,$D$62:$BA$62,'Life SCR'!G$3),1)+G65,0)</f>
        <v>0</v>
      </c>
      <c r="H63" s="635">
        <f ca="1">IF('Life SCR'!H$3&gt;=$B66,OFFSET($D$62,0,'Life SCR'!H$3-$B66)*OFFSET(Inputs!$C$30,0,$B66-2)/IF(sommmeProdInv(Inputs!$B$30:$AY$30,$D$62:$BA$62,'Life SCR'!H$3)&gt;0,sommmeProdInv(Inputs!$B$30:$AY$30,$D$62:$BA$62,'Life SCR'!H$3),1)+H65,0)</f>
        <v>0</v>
      </c>
      <c r="I63" s="635">
        <f ca="1">IF('Life SCR'!I$3&gt;=$B66,OFFSET($D$62,0,'Life SCR'!I$3-$B66)*OFFSET(Inputs!$C$30,0,$B66-2)/IF(sommmeProdInv(Inputs!$B$30:$AY$30,$D$62:$BA$62,'Life SCR'!I$3)&gt;0,sommmeProdInv(Inputs!$B$30:$AY$30,$D$62:$BA$62,'Life SCR'!I$3),1)+I65,0)</f>
        <v>0</v>
      </c>
      <c r="J63" s="635">
        <f ca="1">IF('Life SCR'!J$3&gt;=$B66,OFFSET($D$62,0,'Life SCR'!J$3-$B66)*OFFSET(Inputs!$C$30,0,$B66-2)/IF(sommmeProdInv(Inputs!$B$30:$AY$30,$D$62:$BA$62,'Life SCR'!J$3)&gt;0,sommmeProdInv(Inputs!$B$30:$AY$30,$D$62:$BA$62,'Life SCR'!J$3),1)+J65,0)</f>
        <v>0</v>
      </c>
      <c r="K63" s="634"/>
      <c r="L63" s="634"/>
      <c r="M63" s="634"/>
      <c r="N63" s="634"/>
      <c r="O63" s="634"/>
      <c r="P63" s="634"/>
      <c r="Q63" s="634"/>
      <c r="R63" s="634"/>
      <c r="S63" s="634"/>
      <c r="T63" s="634"/>
      <c r="U63" s="634"/>
      <c r="V63" s="634"/>
      <c r="W63" s="634"/>
      <c r="X63" s="634"/>
      <c r="Y63" s="634"/>
      <c r="Z63" s="634"/>
      <c r="AA63" s="634"/>
      <c r="AB63" s="634"/>
      <c r="AC63" s="634"/>
      <c r="AD63" s="634"/>
      <c r="AE63" s="634"/>
      <c r="AF63" s="634"/>
      <c r="AG63" s="634"/>
      <c r="AH63" s="634"/>
      <c r="AI63" s="634"/>
      <c r="AJ63" s="634"/>
      <c r="AK63" s="634"/>
      <c r="AL63" s="634"/>
      <c r="AM63" s="634"/>
      <c r="AN63" s="634"/>
      <c r="AO63" s="634"/>
      <c r="AP63" s="634"/>
      <c r="AQ63" s="634"/>
      <c r="AR63" s="634"/>
      <c r="AS63" s="634"/>
      <c r="AT63" s="634"/>
      <c r="AU63" s="634"/>
      <c r="AV63" s="634"/>
      <c r="AW63" s="634"/>
      <c r="AX63" s="634"/>
      <c r="AY63" s="634"/>
      <c r="AZ63" s="634"/>
      <c r="BA63" s="634"/>
    </row>
    <row r="64" spans="1:257" s="901" customFormat="1">
      <c r="A64" s="651" t="s">
        <v>447</v>
      </c>
      <c r="B64" s="997">
        <v>1</v>
      </c>
      <c r="C64" s="998"/>
      <c r="D64" s="640">
        <v>1</v>
      </c>
      <c r="E64" s="640">
        <f>E62*Inputs!$B$30/IF(sommmeProdInv(Inputs!$B$30:$AY$30,$D$62:$BA$62,'Life SCR'!E3)&gt;0,sommmeProdInv(Inputs!$B$30:$AY$30,$D$62:$BA$62,'Life SCR'!E3),1)</f>
        <v>0</v>
      </c>
      <c r="F64" s="640">
        <f>F62*Inputs!$B$30/IF(sommmeProdInv(Inputs!$B$30:$AY$30,$D$62:$BA$62,'Life SCR'!F3)&gt;0,sommmeProdInv(Inputs!$B$30:$AY$30,$D$62:$BA$62,'Life SCR'!F3),1)</f>
        <v>0</v>
      </c>
      <c r="G64" s="640">
        <f>G62*Inputs!$B$30/IF(sommmeProdInv(Inputs!$B$30:$AY$30,$D$62:$BA$62,'Life SCR'!G3)&gt;0,sommmeProdInv(Inputs!$B$30:$AY$30,$D$62:$BA$62,'Life SCR'!G3),1)</f>
        <v>0</v>
      </c>
      <c r="H64" s="640">
        <f>H62*Inputs!$B$30/IF(sommmeProdInv(Inputs!$B$30:$AY$30,$D$62:$BA$62,'Life SCR'!H3)&gt;0,sommmeProdInv(Inputs!$B$30:$AY$30,$D$62:$BA$62,'Life SCR'!H3),1)</f>
        <v>0</v>
      </c>
      <c r="I64" s="640">
        <f>I62*Inputs!$B$30/IF(sommmeProdInv(Inputs!$B$30:$AY$30,$D$62:$BA$62,'Life SCR'!I3)&gt;0,sommmeProdInv(Inputs!$B$30:$AY$30,$D$62:$BA$62,'Life SCR'!I3),1)</f>
        <v>0</v>
      </c>
      <c r="J64" s="640">
        <f>J62*Inputs!$B$30/IF(sommmeProdInv(Inputs!$B$30:$AY$30,$D$62:$BA$62,'Life SCR'!J3)&gt;0,sommmeProdInv(Inputs!$B$30:$AY$30,$D$62:$BA$62,'Life SCR'!J3),1)</f>
        <v>0</v>
      </c>
      <c r="K64" s="640">
        <f>K62*Inputs!$B$30/IF(sommmeProdInv(Inputs!$B$30:$AY$30,$D$62:$BA$62,'Life SCR'!K3)&gt;0,sommmeProdInv(Inputs!$B$30:$AY$30,$D$62:$BA$62,'Life SCR'!K3),1)</f>
        <v>0</v>
      </c>
      <c r="L64" s="640">
        <f>L62*Inputs!$B$30/IF(sommmeProdInv(Inputs!$B$30:$AY$30,$D$62:$BA$62,'Life SCR'!L3)&gt;0,sommmeProdInv(Inputs!$B$30:$AY$30,$D$62:$BA$62,'Life SCR'!L3),1)</f>
        <v>0</v>
      </c>
      <c r="M64" s="640">
        <f>M62*Inputs!$B$30/IF(sommmeProdInv(Inputs!$B$30:$AY$30,$D$62:$BA$62,'Life SCR'!M3)&gt;0,sommmeProdInv(Inputs!$B$30:$AY$30,$D$62:$BA$62,'Life SCR'!M3),1)</f>
        <v>0</v>
      </c>
      <c r="N64" s="640">
        <f>N62*Inputs!$B$30/IF(sommmeProdInv(Inputs!$B$30:$AY$30,$D$62:$BA$62,'Life SCR'!N3)&gt;0,sommmeProdInv(Inputs!$B$30:$AY$30,$D$62:$BA$62,'Life SCR'!N3),1)</f>
        <v>0</v>
      </c>
      <c r="O64" s="640">
        <f>O62*Inputs!$B$30/IF(sommmeProdInv(Inputs!$B$30:$AY$30,$D$62:$BA$62,'Life SCR'!O3)&gt;0,sommmeProdInv(Inputs!$B$30:$AY$30,$D$62:$BA$62,'Life SCR'!O3),1)</f>
        <v>0</v>
      </c>
      <c r="P64" s="640">
        <f>P62*Inputs!$B$30/IF(sommmeProdInv(Inputs!$B$30:$AY$30,$D$62:$BA$62,'Life SCR'!P3)&gt;0,sommmeProdInv(Inputs!$B$30:$AY$30,$D$62:$BA$62,'Life SCR'!P3),1)</f>
        <v>0</v>
      </c>
      <c r="Q64" s="640">
        <f>Q62*Inputs!$B$30/IF(sommmeProdInv(Inputs!$B$30:$AY$30,$D$62:$BA$62,'Life SCR'!Q3)&gt;0,sommmeProdInv(Inputs!$B$30:$AY$30,$D$62:$BA$62,'Life SCR'!Q3),1)</f>
        <v>0</v>
      </c>
      <c r="R64" s="640">
        <f>R62*Inputs!$B$30/IF(sommmeProdInv(Inputs!$B$30:$AY$30,$D$62:$BA$62,'Life SCR'!R3)&gt;0,sommmeProdInv(Inputs!$B$30:$AY$30,$D$62:$BA$62,'Life SCR'!R3),1)</f>
        <v>0</v>
      </c>
      <c r="S64" s="640">
        <f>S62*Inputs!$B$30/IF(sommmeProdInv(Inputs!$B$30:$AY$30,$D$62:$BA$62,'Life SCR'!S3)&gt;0,sommmeProdInv(Inputs!$B$30:$AY$30,$D$62:$BA$62,'Life SCR'!S3),1)</f>
        <v>0</v>
      </c>
      <c r="T64" s="640">
        <f>T62*Inputs!$B$30/IF(sommmeProdInv(Inputs!$B$30:$AY$30,$D$62:$BA$62,'Life SCR'!T3)&gt;0,sommmeProdInv(Inputs!$B$30:$AY$30,$D$62:$BA$62,'Life SCR'!T3),1)</f>
        <v>0</v>
      </c>
      <c r="U64" s="640">
        <f>U62*Inputs!$B$30/IF(sommmeProdInv(Inputs!$B$30:$AY$30,$D$62:$BA$62,'Life SCR'!U3)&gt;0,sommmeProdInv(Inputs!$B$30:$AY$30,$D$62:$BA$62,'Life SCR'!U3),1)</f>
        <v>0</v>
      </c>
      <c r="V64" s="640">
        <f>V62*Inputs!$B$30/IF(sommmeProdInv(Inputs!$B$30:$AY$30,$D$62:$BA$62,'Life SCR'!V3)&gt;0,sommmeProdInv(Inputs!$B$30:$AY$30,$D$62:$BA$62,'Life SCR'!V3),1)</f>
        <v>0</v>
      </c>
      <c r="W64" s="640">
        <f>W62*Inputs!$B$30/IF(sommmeProdInv(Inputs!$B$30:$AY$30,$D$62:$BA$62,'Life SCR'!W3)&gt;0,sommmeProdInv(Inputs!$B$30:$AY$30,$D$62:$BA$62,'Life SCR'!W3),1)</f>
        <v>0</v>
      </c>
      <c r="X64" s="640">
        <f>X62*Inputs!$B$30/IF(sommmeProdInv(Inputs!$B$30:$AY$30,$D$62:$BA$62,'Life SCR'!X3)&gt;0,sommmeProdInv(Inputs!$B$30:$AY$30,$D$62:$BA$62,'Life SCR'!X3),1)</f>
        <v>0</v>
      </c>
      <c r="Y64" s="640">
        <f>Y62*Inputs!$B$30/IF(sommmeProdInv(Inputs!$B$30:$AY$30,$D$62:$BA$62,'Life SCR'!Y3)&gt;0,sommmeProdInv(Inputs!$B$30:$AY$30,$D$62:$BA$62,'Life SCR'!Y3),1)</f>
        <v>0</v>
      </c>
      <c r="Z64" s="640">
        <f>Z62*Inputs!$B$30/IF(sommmeProdInv(Inputs!$B$30:$AY$30,$D$62:$BA$62,'Life SCR'!Z3)&gt;0,sommmeProdInv(Inputs!$B$30:$AY$30,$D$62:$BA$62,'Life SCR'!Z3),1)</f>
        <v>0</v>
      </c>
      <c r="AA64" s="640">
        <f>AA62*Inputs!$B$30/IF(sommmeProdInv(Inputs!$B$30:$AY$30,$D$62:$BA$62,'Life SCR'!AA3)&gt;0,sommmeProdInv(Inputs!$B$30:$AY$30,$D$62:$BA$62,'Life SCR'!AA3),1)</f>
        <v>0</v>
      </c>
      <c r="AB64" s="640">
        <f>AB62*Inputs!$B$30/IF(sommmeProdInv(Inputs!$B$30:$AY$30,$D$62:$BA$62,'Life SCR'!AB3)&gt;0,sommmeProdInv(Inputs!$B$30:$AY$30,$D$62:$BA$62,'Life SCR'!AB3),1)</f>
        <v>0</v>
      </c>
      <c r="AC64" s="640">
        <f>AC62*Inputs!$B$30/IF(sommmeProdInv(Inputs!$B$30:$AY$30,$D$62:$BA$62,'Life SCR'!AC3)&gt;0,sommmeProdInv(Inputs!$B$30:$AY$30,$D$62:$BA$62,'Life SCR'!AC3),1)</f>
        <v>0</v>
      </c>
      <c r="AD64" s="640">
        <f>AD62*Inputs!$B$30/IF(sommmeProdInv(Inputs!$B$30:$AY$30,$D$62:$BA$62,'Life SCR'!AD3)&gt;0,sommmeProdInv(Inputs!$B$30:$AY$30,$D$62:$BA$62,'Life SCR'!AD3),1)</f>
        <v>0</v>
      </c>
      <c r="AE64" s="640">
        <f>AE62*Inputs!$B$30/IF(sommmeProdInv(Inputs!$B$30:$AY$30,$D$62:$BA$62,'Life SCR'!AE3)&gt;0,sommmeProdInv(Inputs!$B$30:$AY$30,$D$62:$BA$62,'Life SCR'!AE3),1)</f>
        <v>0</v>
      </c>
      <c r="AF64" s="640">
        <f>AF62*Inputs!$B$30/IF(sommmeProdInv(Inputs!$B$30:$AY$30,$D$62:$BA$62,'Life SCR'!AF3)&gt;0,sommmeProdInv(Inputs!$B$30:$AY$30,$D$62:$BA$62,'Life SCR'!AF3),1)</f>
        <v>0</v>
      </c>
      <c r="AG64" s="640">
        <f>AG62*Inputs!$B$30/IF(sommmeProdInv(Inputs!$B$30:$AY$30,$D$62:$BA$62,'Life SCR'!AG3)&gt;0,sommmeProdInv(Inputs!$B$30:$AY$30,$D$62:$BA$62,'Life SCR'!AG3),1)</f>
        <v>0</v>
      </c>
      <c r="AH64" s="640">
        <f>AH62*Inputs!$B$30/IF(sommmeProdInv(Inputs!$B$30:$AY$30,$D$62:$BA$62,'Life SCR'!AH3)&gt;0,sommmeProdInv(Inputs!$B$30:$AY$30,$D$62:$BA$62,'Life SCR'!AH3),1)</f>
        <v>0</v>
      </c>
      <c r="AI64" s="640">
        <f>AI62*Inputs!$B$30/IF(sommmeProdInv(Inputs!$B$30:$AY$30,$D$62:$BA$62,'Life SCR'!AI3)&gt;0,sommmeProdInv(Inputs!$B$30:$AY$30,$D$62:$BA$62,'Life SCR'!AI3),1)</f>
        <v>0</v>
      </c>
      <c r="AJ64" s="640">
        <f>AJ62*Inputs!$B$30/IF(sommmeProdInv(Inputs!$B$30:$AY$30,$D$62:$BA$62,'Life SCR'!AJ3)&gt;0,sommmeProdInv(Inputs!$B$30:$AY$30,$D$62:$BA$62,'Life SCR'!AJ3),1)</f>
        <v>0</v>
      </c>
      <c r="AK64" s="640">
        <f>AK62*Inputs!$B$30/IF(sommmeProdInv(Inputs!$B$30:$AY$30,$D$62:$BA$62,'Life SCR'!AK3)&gt;0,sommmeProdInv(Inputs!$B$30:$AY$30,$D$62:$BA$62,'Life SCR'!AK3),1)</f>
        <v>0</v>
      </c>
      <c r="AL64" s="640">
        <f>AL62*Inputs!$B$30/IF(sommmeProdInv(Inputs!$B$30:$AY$30,$D$62:$BA$62,'Life SCR'!AL3)&gt;0,sommmeProdInv(Inputs!$B$30:$AY$30,$D$62:$BA$62,'Life SCR'!AL3),1)</f>
        <v>0</v>
      </c>
      <c r="AM64" s="640">
        <f>AM62*Inputs!$B$30/IF(sommmeProdInv(Inputs!$B$30:$AY$30,$D$62:$BA$62,'Life SCR'!AM3)&gt;0,sommmeProdInv(Inputs!$B$30:$AY$30,$D$62:$BA$62,'Life SCR'!AM3),1)</f>
        <v>0</v>
      </c>
      <c r="AN64" s="640">
        <f>AN62*Inputs!$B$30/IF(sommmeProdInv(Inputs!$B$30:$AY$30,$D$62:$BA$62,'Life SCR'!AN3)&gt;0,sommmeProdInv(Inputs!$B$30:$AY$30,$D$62:$BA$62,'Life SCR'!AN3),1)</f>
        <v>0</v>
      </c>
      <c r="AO64" s="640">
        <f>AO62*Inputs!$B$30/IF(sommmeProdInv(Inputs!$B$30:$AY$30,$D$62:$BA$62,'Life SCR'!AO3)&gt;0,sommmeProdInv(Inputs!$B$30:$AY$30,$D$62:$BA$62,'Life SCR'!AO3),1)</f>
        <v>0</v>
      </c>
      <c r="AP64" s="640">
        <f>AP62*Inputs!$B$30/IF(sommmeProdInv(Inputs!$B$30:$AY$30,$D$62:$BA$62,'Life SCR'!AP3)&gt;0,sommmeProdInv(Inputs!$B$30:$AY$30,$D$62:$BA$62,'Life SCR'!AP3),1)</f>
        <v>0</v>
      </c>
      <c r="AQ64" s="640">
        <f>AQ62*Inputs!$B$30/IF(sommmeProdInv(Inputs!$B$30:$AY$30,$D$62:$BA$62,'Life SCR'!AQ3)&gt;0,sommmeProdInv(Inputs!$B$30:$AY$30,$D$62:$BA$62,'Life SCR'!AQ3),1)</f>
        <v>0</v>
      </c>
      <c r="AR64" s="640">
        <f>AR62*Inputs!$B$30/IF(sommmeProdInv(Inputs!$B$30:$AY$30,$D$62:$BA$62,'Life SCR'!AR3)&gt;0,sommmeProdInv(Inputs!$B$30:$AY$30,$D$62:$BA$62,'Life SCR'!AR3),1)</f>
        <v>0</v>
      </c>
      <c r="AS64" s="640">
        <f>AS62*Inputs!$B$30/IF(sommmeProdInv(Inputs!$B$30:$AY$30,$D$62:$BA$62,'Life SCR'!AS3)&gt;0,sommmeProdInv(Inputs!$B$30:$AY$30,$D$62:$BA$62,'Life SCR'!AS3),1)</f>
        <v>0</v>
      </c>
      <c r="AT64" s="640">
        <f>AT62*Inputs!$B$30/IF(sommmeProdInv(Inputs!$B$30:$AY$30,$D$62:$BA$62,'Life SCR'!AT3)&gt;0,sommmeProdInv(Inputs!$B$30:$AY$30,$D$62:$BA$62,'Life SCR'!AT3),1)</f>
        <v>0</v>
      </c>
      <c r="AU64" s="640">
        <f>AU62*Inputs!$B$30/IF(sommmeProdInv(Inputs!$B$30:$AY$30,$D$62:$BA$62,'Life SCR'!AU3)&gt;0,sommmeProdInv(Inputs!$B$30:$AY$30,$D$62:$BA$62,'Life SCR'!AU3),1)</f>
        <v>0</v>
      </c>
      <c r="AV64" s="640">
        <f>AV62*Inputs!$B$30/IF(sommmeProdInv(Inputs!$B$30:$AY$30,$D$62:$BA$62,'Life SCR'!AV3)&gt;0,sommmeProdInv(Inputs!$B$30:$AY$30,$D$62:$BA$62,'Life SCR'!AV3),1)</f>
        <v>0</v>
      </c>
      <c r="AW64" s="640">
        <f>AW62*Inputs!$B$30/IF(sommmeProdInv(Inputs!$B$30:$AY$30,$D$62:$BA$62,'Life SCR'!AW3)&gt;0,sommmeProdInv(Inputs!$B$30:$AY$30,$D$62:$BA$62,'Life SCR'!AW3),1)</f>
        <v>0</v>
      </c>
      <c r="AX64" s="640">
        <f>AX62*Inputs!$B$30/IF(sommmeProdInv(Inputs!$B$30:$AY$30,$D$62:$BA$62,'Life SCR'!AX3)&gt;0,sommmeProdInv(Inputs!$B$30:$AY$30,$D$62:$BA$62,'Life SCR'!AX3),1)</f>
        <v>0</v>
      </c>
      <c r="AY64" s="640">
        <f>AY62*Inputs!$B$30/IF(sommmeProdInv(Inputs!$B$30:$AY$30,$D$62:$BA$62,'Life SCR'!AY3)&gt;0,sommmeProdInv(Inputs!$B$30:$AY$30,$D$62:$BA$62,'Life SCR'!AY3),1)</f>
        <v>0</v>
      </c>
      <c r="AZ64" s="640">
        <f>AZ62*Inputs!$B$30/IF(sommmeProdInv(Inputs!$B$30:$AY$30,$D$62:$BA$62,'Life SCR'!AZ3)&gt;0,sommmeProdInv(Inputs!$B$30:$AY$30,$D$62:$BA$62,'Life SCR'!AZ3),1)</f>
        <v>0</v>
      </c>
      <c r="BA64" s="641">
        <f>BA62*Inputs!$B$30/IF(sommmeProdInv(Inputs!$B$30:$AY$30,$D$62:$BA$62,'Life SCR'!BA3)&gt;0,sommmeProdInv(Inputs!$B$30:$AY$30,$D$62:$BA$62,'Life SCR'!BA3),1)</f>
        <v>0</v>
      </c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43"/>
      <c r="CB64" s="243"/>
      <c r="CC64" s="243"/>
      <c r="CD64" s="243"/>
      <c r="CE64" s="243"/>
      <c r="CF64" s="243"/>
      <c r="CG64" s="243"/>
      <c r="CH64" s="243"/>
      <c r="CI64" s="243"/>
      <c r="CJ64" s="243"/>
      <c r="CK64" s="243"/>
      <c r="CL64" s="243"/>
      <c r="CM64" s="243"/>
      <c r="CN64" s="243"/>
      <c r="CO64" s="243"/>
      <c r="CP64" s="243"/>
      <c r="CQ64" s="243"/>
      <c r="CR64" s="243"/>
      <c r="CS64" s="243"/>
      <c r="CT64" s="243"/>
      <c r="CU64" s="243"/>
      <c r="CV64" s="243"/>
      <c r="CW64" s="243"/>
      <c r="CX64" s="243"/>
      <c r="CY64" s="243"/>
      <c r="CZ64" s="243"/>
      <c r="DA64" s="243"/>
      <c r="DB64" s="243"/>
      <c r="DC64" s="243"/>
      <c r="DD64" s="243"/>
      <c r="DE64" s="243"/>
      <c r="DF64" s="243"/>
      <c r="DG64" s="243"/>
      <c r="DH64" s="243"/>
      <c r="DI64" s="243"/>
      <c r="DJ64" s="243"/>
      <c r="DK64" s="243"/>
      <c r="DL64" s="243"/>
      <c r="DM64" s="243"/>
      <c r="DN64" s="243"/>
      <c r="DO64" s="243"/>
      <c r="DP64" s="243"/>
      <c r="DQ64" s="243"/>
      <c r="DR64" s="243"/>
      <c r="DS64" s="243"/>
      <c r="DT64" s="243"/>
      <c r="DU64" s="243"/>
      <c r="DV64" s="243"/>
      <c r="DW64" s="243"/>
      <c r="DX64" s="243"/>
      <c r="DY64" s="243"/>
      <c r="DZ64" s="243"/>
      <c r="EA64" s="243"/>
      <c r="EB64" s="243"/>
      <c r="EC64" s="243"/>
      <c r="ED64" s="243"/>
      <c r="EE64" s="243"/>
      <c r="EF64" s="243"/>
      <c r="EG64" s="243"/>
      <c r="EH64" s="243"/>
      <c r="EI64" s="243"/>
      <c r="EJ64" s="243"/>
      <c r="EK64" s="243"/>
      <c r="EL64" s="243"/>
      <c r="EM64" s="243"/>
      <c r="EN64" s="243"/>
      <c r="EO64" s="243"/>
      <c r="EP64" s="243"/>
      <c r="EQ64" s="243"/>
      <c r="ER64" s="243"/>
      <c r="ES64" s="243"/>
      <c r="ET64" s="243"/>
      <c r="EU64" s="243"/>
      <c r="EV64" s="243"/>
      <c r="EW64" s="243"/>
      <c r="EX64" s="243"/>
      <c r="EY64" s="243"/>
      <c r="EZ64" s="243"/>
      <c r="FA64" s="243"/>
      <c r="FB64" s="243"/>
      <c r="FC64" s="243"/>
      <c r="FD64" s="243"/>
      <c r="FE64" s="243"/>
      <c r="FF64" s="243"/>
      <c r="FG64" s="243"/>
      <c r="FH64" s="243"/>
      <c r="FI64" s="243"/>
      <c r="FJ64" s="243"/>
      <c r="FK64" s="243"/>
      <c r="FL64" s="243"/>
      <c r="FM64" s="243"/>
      <c r="FN64" s="243"/>
      <c r="FO64" s="243"/>
      <c r="FP64" s="243"/>
      <c r="FQ64" s="243"/>
      <c r="FR64" s="243"/>
      <c r="FS64" s="243"/>
      <c r="FT64" s="243"/>
      <c r="FU64" s="243"/>
      <c r="FV64" s="243"/>
      <c r="FW64" s="243"/>
      <c r="FX64" s="243"/>
      <c r="FY64" s="243"/>
      <c r="FZ64" s="243"/>
      <c r="GA64" s="243"/>
      <c r="GB64" s="243"/>
      <c r="GC64" s="243"/>
      <c r="GD64" s="243"/>
      <c r="GE64" s="243"/>
      <c r="GF64" s="243"/>
      <c r="GG64" s="243"/>
      <c r="GH64" s="243"/>
      <c r="GI64" s="243"/>
      <c r="GJ64" s="243"/>
      <c r="GK64" s="243"/>
      <c r="GL64" s="243"/>
      <c r="GM64" s="243"/>
      <c r="GN64" s="243"/>
      <c r="GO64" s="243"/>
      <c r="GP64" s="243"/>
      <c r="GQ64" s="243"/>
      <c r="GR64" s="243"/>
      <c r="GS64" s="243"/>
      <c r="GT64" s="243"/>
      <c r="GU64" s="243"/>
      <c r="GV64" s="243"/>
      <c r="GW64" s="243"/>
      <c r="GX64" s="243"/>
      <c r="GY64" s="243"/>
      <c r="GZ64" s="243"/>
      <c r="HA64" s="243"/>
      <c r="HB64" s="243"/>
      <c r="HC64" s="243"/>
      <c r="HD64" s="243"/>
      <c r="HE64" s="243"/>
      <c r="HF64" s="243"/>
      <c r="HG64" s="243"/>
      <c r="HH64" s="243"/>
      <c r="HI64" s="243"/>
      <c r="HJ64" s="243"/>
      <c r="HK64" s="243"/>
      <c r="HL64" s="243"/>
      <c r="HM64" s="243"/>
      <c r="HN64" s="243"/>
      <c r="HO64" s="243"/>
      <c r="HP64" s="243"/>
      <c r="HQ64" s="243"/>
      <c r="HR64" s="243"/>
      <c r="HS64" s="243"/>
      <c r="HT64" s="243"/>
      <c r="HU64" s="243"/>
      <c r="HV64" s="243"/>
      <c r="HW64" s="243"/>
      <c r="HX64" s="243"/>
      <c r="HY64" s="243"/>
      <c r="HZ64" s="243"/>
      <c r="IA64" s="243"/>
      <c r="IB64" s="243"/>
      <c r="IC64" s="243"/>
      <c r="ID64" s="243"/>
      <c r="IE64" s="243"/>
      <c r="IF64" s="243"/>
      <c r="IG64" s="243"/>
      <c r="IH64" s="243"/>
      <c r="II64" s="243"/>
      <c r="IJ64" s="243"/>
      <c r="IK64" s="243"/>
      <c r="IL64" s="243"/>
      <c r="IM64" s="243"/>
      <c r="IN64" s="243"/>
      <c r="IO64" s="243"/>
      <c r="IP64" s="243"/>
      <c r="IQ64" s="243"/>
      <c r="IR64" s="243"/>
      <c r="IS64" s="243"/>
      <c r="IT64" s="243"/>
      <c r="IU64" s="243"/>
      <c r="IV64" s="243"/>
      <c r="IW64" s="243"/>
    </row>
    <row r="65" spans="1:53" s="243" customFormat="1" outlineLevel="1">
      <c r="A65" s="642"/>
      <c r="B65" s="999">
        <v>2</v>
      </c>
      <c r="C65" s="994"/>
      <c r="D65" s="643"/>
      <c r="E65" s="644">
        <f ca="1">IF('Life SCR'!E$3&gt;=$B65,OFFSET($D$62,0,'Life SCR'!E$3-$B65)*OFFSET(Inputs!$C$30,0,$B65-2)/IF(sommmeProdInv(Inputs!$B$30:$AY$30,$D$62:$BA$62,'Life SCR'!E$3)&gt;0,sommmeProdInv(Inputs!$B$30:$AY$30,$D$62:$BA$62,'Life SCR'!E$3),1)+E64,0)</f>
        <v>0</v>
      </c>
      <c r="F65" s="644">
        <f ca="1">IF('Life SCR'!F$3&gt;=$B65,OFFSET($D$62,0,'Life SCR'!F$3-$B65)*OFFSET(Inputs!$C$30,0,$B65-2)/IF(sommmeProdInv(Inputs!$B$30:$AY$30,$D$62:$BA$62,'Life SCR'!F$3)&gt;0,sommmeProdInv(Inputs!$B$30:$AY$30,$D$62:$BA$62,'Life SCR'!F$3),1)+F64,0)</f>
        <v>0</v>
      </c>
      <c r="G65" s="644">
        <f ca="1">IF('Life SCR'!G$3&gt;=$B65,OFFSET($D$62,0,'Life SCR'!G$3-$B65)*OFFSET(Inputs!$C$30,0,$B65-2)/IF(sommmeProdInv(Inputs!$B$30:$AY$30,$D$62:$BA$62,'Life SCR'!G$3)&gt;0,sommmeProdInv(Inputs!$B$30:$AY$30,$D$62:$BA$62,'Life SCR'!G$3),1)+G64,0)</f>
        <v>0</v>
      </c>
      <c r="H65" s="644">
        <f ca="1">IF('Life SCR'!H$3&gt;=$B65,OFFSET($D$62,0,'Life SCR'!H$3-$B65)*OFFSET(Inputs!$C$30,0,$B65-2)/IF(sommmeProdInv(Inputs!$B$30:$AY$30,$D$62:$BA$62,'Life SCR'!H$3)&gt;0,sommmeProdInv(Inputs!$B$30:$AY$30,$D$62:$BA$62,'Life SCR'!H$3),1)+H64,0)</f>
        <v>0</v>
      </c>
      <c r="I65" s="644">
        <f ca="1">IF('Life SCR'!I$3&gt;=$B65,OFFSET($D$62,0,'Life SCR'!I$3-$B65)*OFFSET(Inputs!$C$30,0,$B65-2)/IF(sommmeProdInv(Inputs!$B$30:$AY$30,$D$62:$BA$62,'Life SCR'!I$3)&gt;0,sommmeProdInv(Inputs!$B$30:$AY$30,$D$62:$BA$62,'Life SCR'!I$3),1)+I64,0)</f>
        <v>0</v>
      </c>
      <c r="J65" s="644">
        <f ca="1">IF('Life SCR'!J$3&gt;=$B65,OFFSET($D$62,0,'Life SCR'!J$3-$B65)*OFFSET(Inputs!$C$30,0,$B65-2)/IF(sommmeProdInv(Inputs!$B$30:$AY$30,$D$62:$BA$62,'Life SCR'!J$3)&gt;0,sommmeProdInv(Inputs!$B$30:$AY$30,$D$62:$BA$62,'Life SCR'!J$3),1)+J64,0)</f>
        <v>0</v>
      </c>
      <c r="K65" s="644">
        <f ca="1">IF('Life SCR'!K$3&gt;=$B65,OFFSET($D$62,0,'Life SCR'!K$3-$B65)*OFFSET(Inputs!$C$30,0,$B65-2)/IF(sommmeProdInv(Inputs!$B$30:$AY$30,$D$62:$BA$62,'Life SCR'!K$3)&gt;0,sommmeProdInv(Inputs!$B$30:$AY$30,$D$62:$BA$62,'Life SCR'!K$3),1)+K64,0)</f>
        <v>0</v>
      </c>
      <c r="L65" s="644">
        <f ca="1">IF('Life SCR'!L$3&gt;=$B65,OFFSET($D$62,0,'Life SCR'!L$3-$B65)*OFFSET(Inputs!$C$30,0,$B65-2)/IF(sommmeProdInv(Inputs!$B$30:$AY$30,$D$62:$BA$62,'Life SCR'!L$3)&gt;0,sommmeProdInv(Inputs!$B$30:$AY$30,$D$62:$BA$62,'Life SCR'!L$3),1)+L64,0)</f>
        <v>0</v>
      </c>
      <c r="M65" s="644">
        <f ca="1">IF('Life SCR'!M$3&gt;=$B65,OFFSET($D$62,0,'Life SCR'!M$3-$B65)*OFFSET(Inputs!$C$30,0,$B65-2)/IF(sommmeProdInv(Inputs!$B$30:$AY$30,$D$62:$BA$62,'Life SCR'!M$3)&gt;0,sommmeProdInv(Inputs!$B$30:$AY$30,$D$62:$BA$62,'Life SCR'!M$3),1)+M64,0)</f>
        <v>0</v>
      </c>
      <c r="N65" s="644">
        <f ca="1">IF('Life SCR'!N$3&gt;=$B65,OFFSET($D$62,0,'Life SCR'!N$3-$B65)*OFFSET(Inputs!$C$30,0,$B65-2)/IF(sommmeProdInv(Inputs!$B$30:$AY$30,$D$62:$BA$62,'Life SCR'!N$3)&gt;0,sommmeProdInv(Inputs!$B$30:$AY$30,$D$62:$BA$62,'Life SCR'!N$3),1)+N64,0)</f>
        <v>0</v>
      </c>
      <c r="O65" s="644">
        <f ca="1">IF('Life SCR'!O$3&gt;=$B65,OFFSET($D$62,0,'Life SCR'!O$3-$B65)*OFFSET(Inputs!$C$30,0,$B65-2)/IF(sommmeProdInv(Inputs!$B$30:$AY$30,$D$62:$BA$62,'Life SCR'!O$3)&gt;0,sommmeProdInv(Inputs!$B$30:$AY$30,$D$62:$BA$62,'Life SCR'!O$3),1)+O64,0)</f>
        <v>0</v>
      </c>
      <c r="P65" s="644">
        <f ca="1">IF('Life SCR'!P$3&gt;=$B65,OFFSET($D$62,0,'Life SCR'!P$3-$B65)*OFFSET(Inputs!$C$30,0,$B65-2)/IF(sommmeProdInv(Inputs!$B$30:$AY$30,$D$62:$BA$62,'Life SCR'!P$3)&gt;0,sommmeProdInv(Inputs!$B$30:$AY$30,$D$62:$BA$62,'Life SCR'!P$3),1)+P64,0)</f>
        <v>0</v>
      </c>
      <c r="Q65" s="644">
        <f ca="1">IF('Life SCR'!Q$3&gt;=$B65,OFFSET($D$62,0,'Life SCR'!Q$3-$B65)*OFFSET(Inputs!$C$30,0,$B65-2)/IF(sommmeProdInv(Inputs!$B$30:$AY$30,$D$62:$BA$62,'Life SCR'!Q$3)&gt;0,sommmeProdInv(Inputs!$B$30:$AY$30,$D$62:$BA$62,'Life SCR'!Q$3),1)+Q64,0)</f>
        <v>0</v>
      </c>
      <c r="R65" s="644">
        <f ca="1">IF('Life SCR'!R$3&gt;=$B65,OFFSET($D$62,0,'Life SCR'!R$3-$B65)*OFFSET(Inputs!$C$30,0,$B65-2)/IF(sommmeProdInv(Inputs!$B$30:$AY$30,$D$62:$BA$62,'Life SCR'!R$3)&gt;0,sommmeProdInv(Inputs!$B$30:$AY$30,$D$62:$BA$62,'Life SCR'!R$3),1)+R64,0)</f>
        <v>0</v>
      </c>
      <c r="S65" s="644">
        <f ca="1">IF('Life SCR'!S$3&gt;=$B65,OFFSET($D$62,0,'Life SCR'!S$3-$B65)*OFFSET(Inputs!$C$30,0,$B65-2)/IF(sommmeProdInv(Inputs!$B$30:$AY$30,$D$62:$BA$62,'Life SCR'!S$3)&gt;0,sommmeProdInv(Inputs!$B$30:$AY$30,$D$62:$BA$62,'Life SCR'!S$3),1)+S64,0)</f>
        <v>0</v>
      </c>
      <c r="T65" s="644">
        <f ca="1">IF('Life SCR'!T$3&gt;=$B65,OFFSET($D$62,0,'Life SCR'!T$3-$B65)*OFFSET(Inputs!$C$30,0,$B65-2)/IF(sommmeProdInv(Inputs!$B$30:$AY$30,$D$62:$BA$62,'Life SCR'!T$3)&gt;0,sommmeProdInv(Inputs!$B$30:$AY$30,$D$62:$BA$62,'Life SCR'!T$3),1)+T64,0)</f>
        <v>0</v>
      </c>
      <c r="U65" s="644">
        <f ca="1">IF('Life SCR'!U$3&gt;=$B65,OFFSET($D$62,0,'Life SCR'!U$3-$B65)*OFFSET(Inputs!$C$30,0,$B65-2)/IF(sommmeProdInv(Inputs!$B$30:$AY$30,$D$62:$BA$62,'Life SCR'!U$3)&gt;0,sommmeProdInv(Inputs!$B$30:$AY$30,$D$62:$BA$62,'Life SCR'!U$3),1)+U64,0)</f>
        <v>0</v>
      </c>
      <c r="V65" s="644">
        <f ca="1">IF('Life SCR'!V$3&gt;=$B65,OFFSET($D$62,0,'Life SCR'!V$3-$B65)*OFFSET(Inputs!$C$30,0,$B65-2)/IF(sommmeProdInv(Inputs!$B$30:$AY$30,$D$62:$BA$62,'Life SCR'!V$3)&gt;0,sommmeProdInv(Inputs!$B$30:$AY$30,$D$62:$BA$62,'Life SCR'!V$3),1)+V64,0)</f>
        <v>0</v>
      </c>
      <c r="W65" s="644">
        <f ca="1">IF('Life SCR'!W$3&gt;=$B65,OFFSET($D$62,0,'Life SCR'!W$3-$B65)*OFFSET(Inputs!$C$30,0,$B65-2)/IF(sommmeProdInv(Inputs!$B$30:$AY$30,$D$62:$BA$62,'Life SCR'!W$3)&gt;0,sommmeProdInv(Inputs!$B$30:$AY$30,$D$62:$BA$62,'Life SCR'!W$3),1)+W64,0)</f>
        <v>0</v>
      </c>
      <c r="X65" s="644">
        <f ca="1">IF('Life SCR'!X$3&gt;=$B65,OFFSET($D$62,0,'Life SCR'!X$3-$B65)*OFFSET(Inputs!$C$30,0,$B65-2)/IF(sommmeProdInv(Inputs!$B$30:$AY$30,$D$62:$BA$62,'Life SCR'!X$3)&gt;0,sommmeProdInv(Inputs!$B$30:$AY$30,$D$62:$BA$62,'Life SCR'!X$3),1)+X64,0)</f>
        <v>0</v>
      </c>
      <c r="Y65" s="644">
        <f ca="1">IF('Life SCR'!Y$3&gt;=$B65,OFFSET($D$62,0,'Life SCR'!Y$3-$B65)*OFFSET(Inputs!$C$30,0,$B65-2)/IF(sommmeProdInv(Inputs!$B$30:$AY$30,$D$62:$BA$62,'Life SCR'!Y$3)&gt;0,sommmeProdInv(Inputs!$B$30:$AY$30,$D$62:$BA$62,'Life SCR'!Y$3),1)+Y64,0)</f>
        <v>0</v>
      </c>
      <c r="Z65" s="644">
        <f ca="1">IF('Life SCR'!Z$3&gt;=$B65,OFFSET($D$62,0,'Life SCR'!Z$3-$B65)*OFFSET(Inputs!$C$30,0,$B65-2)/IF(sommmeProdInv(Inputs!$B$30:$AY$30,$D$62:$BA$62,'Life SCR'!Z$3)&gt;0,sommmeProdInv(Inputs!$B$30:$AY$30,$D$62:$BA$62,'Life SCR'!Z$3),1)+Z64,0)</f>
        <v>0</v>
      </c>
      <c r="AA65" s="644">
        <f ca="1">IF('Life SCR'!AA$3&gt;=$B65,OFFSET($D$62,0,'Life SCR'!AA$3-$B65)*OFFSET(Inputs!$C$30,0,$B65-2)/IF(sommmeProdInv(Inputs!$B$30:$AY$30,$D$62:$BA$62,'Life SCR'!AA$3)&gt;0,sommmeProdInv(Inputs!$B$30:$AY$30,$D$62:$BA$62,'Life SCR'!AA$3),1)+AA64,0)</f>
        <v>0</v>
      </c>
      <c r="AB65" s="644">
        <f ca="1">IF('Life SCR'!AB$3&gt;=$B65,OFFSET($D$62,0,'Life SCR'!AB$3-$B65)*OFFSET(Inputs!$C$30,0,$B65-2)/IF(sommmeProdInv(Inputs!$B$30:$AY$30,$D$62:$BA$62,'Life SCR'!AB$3)&gt;0,sommmeProdInv(Inputs!$B$30:$AY$30,$D$62:$BA$62,'Life SCR'!AB$3),1)+AB64,0)</f>
        <v>0</v>
      </c>
      <c r="AC65" s="644">
        <f ca="1">IF('Life SCR'!AC$3&gt;=$B65,OFFSET($D$62,0,'Life SCR'!AC$3-$B65)*OFFSET(Inputs!$C$30,0,$B65-2)/IF(sommmeProdInv(Inputs!$B$30:$AY$30,$D$62:$BA$62,'Life SCR'!AC$3)&gt;0,sommmeProdInv(Inputs!$B$30:$AY$30,$D$62:$BA$62,'Life SCR'!AC$3),1)+AC64,0)</f>
        <v>0</v>
      </c>
      <c r="AD65" s="644">
        <f ca="1">IF('Life SCR'!AD$3&gt;=$B65,OFFSET($D$62,0,'Life SCR'!AD$3-$B65)*OFFSET(Inputs!$C$30,0,$B65-2)/IF(sommmeProdInv(Inputs!$B$30:$AY$30,$D$62:$BA$62,'Life SCR'!AD$3)&gt;0,sommmeProdInv(Inputs!$B$30:$AY$30,$D$62:$BA$62,'Life SCR'!AD$3),1)+AD64,0)</f>
        <v>0</v>
      </c>
      <c r="AE65" s="644">
        <f ca="1">IF('Life SCR'!AE$3&gt;=$B65,OFFSET($D$62,0,'Life SCR'!AE$3-$B65)*OFFSET(Inputs!$C$30,0,$B65-2)/IF(sommmeProdInv(Inputs!$B$30:$AY$30,$D$62:$BA$62,'Life SCR'!AE$3)&gt;0,sommmeProdInv(Inputs!$B$30:$AY$30,$D$62:$BA$62,'Life SCR'!AE$3),1)+AE64,0)</f>
        <v>0</v>
      </c>
      <c r="AF65" s="644">
        <f ca="1">IF('Life SCR'!AF$3&gt;=$B65,OFFSET($D$62,0,'Life SCR'!AF$3-$B65)*OFFSET(Inputs!$C$30,0,$B65-2)/IF(sommmeProdInv(Inputs!$B$30:$AY$30,$D$62:$BA$62,'Life SCR'!AF$3)&gt;0,sommmeProdInv(Inputs!$B$30:$AY$30,$D$62:$BA$62,'Life SCR'!AF$3),1)+AF64,0)</f>
        <v>0</v>
      </c>
      <c r="AG65" s="644">
        <f ca="1">IF('Life SCR'!AG$3&gt;=$B65,OFFSET($D$62,0,'Life SCR'!AG$3-$B65)*OFFSET(Inputs!$C$30,0,$B65-2)/IF(sommmeProdInv(Inputs!$B$30:$AY$30,$D$62:$BA$62,'Life SCR'!AG$3)&gt;0,sommmeProdInv(Inputs!$B$30:$AY$30,$D$62:$BA$62,'Life SCR'!AG$3),1)+AG64,0)</f>
        <v>0</v>
      </c>
      <c r="AH65" s="644">
        <f ca="1">IF('Life SCR'!AH$3&gt;=$B65,OFFSET($D$62,0,'Life SCR'!AH$3-$B65)*OFFSET(Inputs!$C$30,0,$B65-2)/IF(sommmeProdInv(Inputs!$B$30:$AY$30,$D$62:$BA$62,'Life SCR'!AH$3)&gt;0,sommmeProdInv(Inputs!$B$30:$AY$30,$D$62:$BA$62,'Life SCR'!AH$3),1)+AH64,0)</f>
        <v>0</v>
      </c>
      <c r="AI65" s="644">
        <f ca="1">IF('Life SCR'!AI$3&gt;=$B65,OFFSET($D$62,0,'Life SCR'!AI$3-$B65)*OFFSET(Inputs!$C$30,0,$B65-2)/IF(sommmeProdInv(Inputs!$B$30:$AY$30,$D$62:$BA$62,'Life SCR'!AI$3)&gt;0,sommmeProdInv(Inputs!$B$30:$AY$30,$D$62:$BA$62,'Life SCR'!AI$3),1)+AI64,0)</f>
        <v>0</v>
      </c>
      <c r="AJ65" s="644">
        <f ca="1">IF('Life SCR'!AJ$3&gt;=$B65,OFFSET($D$62,0,'Life SCR'!AJ$3-$B65)*OFFSET(Inputs!$C$30,0,$B65-2)/IF(sommmeProdInv(Inputs!$B$30:$AY$30,$D$62:$BA$62,'Life SCR'!AJ$3)&gt;0,sommmeProdInv(Inputs!$B$30:$AY$30,$D$62:$BA$62,'Life SCR'!AJ$3),1)+AJ64,0)</f>
        <v>0</v>
      </c>
      <c r="AK65" s="644">
        <f ca="1">IF('Life SCR'!AK$3&gt;=$B65,OFFSET($D$62,0,'Life SCR'!AK$3-$B65)*OFFSET(Inputs!$C$30,0,$B65-2)/IF(sommmeProdInv(Inputs!$B$30:$AY$30,$D$62:$BA$62,'Life SCR'!AK$3)&gt;0,sommmeProdInv(Inputs!$B$30:$AY$30,$D$62:$BA$62,'Life SCR'!AK$3),1)+AK64,0)</f>
        <v>0</v>
      </c>
      <c r="AL65" s="644">
        <f ca="1">IF('Life SCR'!AL$3&gt;=$B65,OFFSET($D$62,0,'Life SCR'!AL$3-$B65)*OFFSET(Inputs!$C$30,0,$B65-2)/IF(sommmeProdInv(Inputs!$B$30:$AY$30,$D$62:$BA$62,'Life SCR'!AL$3)&gt;0,sommmeProdInv(Inputs!$B$30:$AY$30,$D$62:$BA$62,'Life SCR'!AL$3),1)+AL64,0)</f>
        <v>0</v>
      </c>
      <c r="AM65" s="644">
        <f ca="1">IF('Life SCR'!AM$3&gt;=$B65,OFFSET($D$62,0,'Life SCR'!AM$3-$B65)*OFFSET(Inputs!$C$30,0,$B65-2)/IF(sommmeProdInv(Inputs!$B$30:$AY$30,$D$62:$BA$62,'Life SCR'!AM$3)&gt;0,sommmeProdInv(Inputs!$B$30:$AY$30,$D$62:$BA$62,'Life SCR'!AM$3),1)+AM64,0)</f>
        <v>0</v>
      </c>
      <c r="AN65" s="644">
        <f ca="1">IF('Life SCR'!AN$3&gt;=$B65,OFFSET($D$62,0,'Life SCR'!AN$3-$B65)*OFFSET(Inputs!$C$30,0,$B65-2)/IF(sommmeProdInv(Inputs!$B$30:$AY$30,$D$62:$BA$62,'Life SCR'!AN$3)&gt;0,sommmeProdInv(Inputs!$B$30:$AY$30,$D$62:$BA$62,'Life SCR'!AN$3),1)+AN64,0)</f>
        <v>0</v>
      </c>
      <c r="AO65" s="644">
        <f ca="1">IF('Life SCR'!AO$3&gt;=$B65,OFFSET($D$62,0,'Life SCR'!AO$3-$B65)*OFFSET(Inputs!$C$30,0,$B65-2)/IF(sommmeProdInv(Inputs!$B$30:$AY$30,$D$62:$BA$62,'Life SCR'!AO$3)&gt;0,sommmeProdInv(Inputs!$B$30:$AY$30,$D$62:$BA$62,'Life SCR'!AO$3),1)+AO64,0)</f>
        <v>0</v>
      </c>
      <c r="AP65" s="644">
        <f ca="1">IF('Life SCR'!AP$3&gt;=$B65,OFFSET($D$62,0,'Life SCR'!AP$3-$B65)*OFFSET(Inputs!$C$30,0,$B65-2)/IF(sommmeProdInv(Inputs!$B$30:$AY$30,$D$62:$BA$62,'Life SCR'!AP$3)&gt;0,sommmeProdInv(Inputs!$B$30:$AY$30,$D$62:$BA$62,'Life SCR'!AP$3),1)+AP64,0)</f>
        <v>0</v>
      </c>
      <c r="AQ65" s="644">
        <f ca="1">IF('Life SCR'!AQ$3&gt;=$B65,OFFSET($D$62,0,'Life SCR'!AQ$3-$B65)*OFFSET(Inputs!$C$30,0,$B65-2)/IF(sommmeProdInv(Inputs!$B$30:$AY$30,$D$62:$BA$62,'Life SCR'!AQ$3)&gt;0,sommmeProdInv(Inputs!$B$30:$AY$30,$D$62:$BA$62,'Life SCR'!AQ$3),1)+AQ64,0)</f>
        <v>0</v>
      </c>
      <c r="AR65" s="644">
        <f ca="1">IF('Life SCR'!AR$3&gt;=$B65,OFFSET($D$62,0,'Life SCR'!AR$3-$B65)*OFFSET(Inputs!$C$30,0,$B65-2)/IF(sommmeProdInv(Inputs!$B$30:$AY$30,$D$62:$BA$62,'Life SCR'!AR$3)&gt;0,sommmeProdInv(Inputs!$B$30:$AY$30,$D$62:$BA$62,'Life SCR'!AR$3),1)+AR64,0)</f>
        <v>0</v>
      </c>
      <c r="AS65" s="644">
        <f ca="1">IF('Life SCR'!AS$3&gt;=$B65,OFFSET($D$62,0,'Life SCR'!AS$3-$B65)*OFFSET(Inputs!$C$30,0,$B65-2)/IF(sommmeProdInv(Inputs!$B$30:$AY$30,$D$62:$BA$62,'Life SCR'!AS$3)&gt;0,sommmeProdInv(Inputs!$B$30:$AY$30,$D$62:$BA$62,'Life SCR'!AS$3),1)+AS64,0)</f>
        <v>0</v>
      </c>
      <c r="AT65" s="644">
        <f ca="1">IF('Life SCR'!AT$3&gt;=$B65,OFFSET($D$62,0,'Life SCR'!AT$3-$B65)*OFFSET(Inputs!$C$30,0,$B65-2)/IF(sommmeProdInv(Inputs!$B$30:$AY$30,$D$62:$BA$62,'Life SCR'!AT$3)&gt;0,sommmeProdInv(Inputs!$B$30:$AY$30,$D$62:$BA$62,'Life SCR'!AT$3),1)+AT64,0)</f>
        <v>0</v>
      </c>
      <c r="AU65" s="644">
        <f ca="1">IF('Life SCR'!AU$3&gt;=$B65,OFFSET($D$62,0,'Life SCR'!AU$3-$B65)*OFFSET(Inputs!$C$30,0,$B65-2)/IF(sommmeProdInv(Inputs!$B$30:$AY$30,$D$62:$BA$62,'Life SCR'!AU$3)&gt;0,sommmeProdInv(Inputs!$B$30:$AY$30,$D$62:$BA$62,'Life SCR'!AU$3),1)+AU64,0)</f>
        <v>0</v>
      </c>
      <c r="AV65" s="644">
        <f ca="1">IF('Life SCR'!AV$3&gt;=$B65,OFFSET($D$62,0,'Life SCR'!AV$3-$B65)*OFFSET(Inputs!$C$30,0,$B65-2)/IF(sommmeProdInv(Inputs!$B$30:$AY$30,$D$62:$BA$62,'Life SCR'!AV$3)&gt;0,sommmeProdInv(Inputs!$B$30:$AY$30,$D$62:$BA$62,'Life SCR'!AV$3),1)+AV64,0)</f>
        <v>0</v>
      </c>
      <c r="AW65" s="644">
        <f ca="1">IF('Life SCR'!AW$3&gt;=$B65,OFFSET($D$62,0,'Life SCR'!AW$3-$B65)*OFFSET(Inputs!$C$30,0,$B65-2)/IF(sommmeProdInv(Inputs!$B$30:$AY$30,$D$62:$BA$62,'Life SCR'!AW$3)&gt;0,sommmeProdInv(Inputs!$B$30:$AY$30,$D$62:$BA$62,'Life SCR'!AW$3),1)+AW64,0)</f>
        <v>0</v>
      </c>
      <c r="AX65" s="644">
        <f ca="1">IF('Life SCR'!AX$3&gt;=$B65,OFFSET($D$62,0,'Life SCR'!AX$3-$B65)*OFFSET(Inputs!$C$30,0,$B65-2)/IF(sommmeProdInv(Inputs!$B$30:$AY$30,$D$62:$BA$62,'Life SCR'!AX$3)&gt;0,sommmeProdInv(Inputs!$B$30:$AY$30,$D$62:$BA$62,'Life SCR'!AX$3),1)+AX64,0)</f>
        <v>0</v>
      </c>
      <c r="AY65" s="644">
        <f ca="1">IF('Life SCR'!AY$3&gt;=$B65,OFFSET($D$62,0,'Life SCR'!AY$3-$B65)*OFFSET(Inputs!$C$30,0,$B65-2)/IF(sommmeProdInv(Inputs!$B$30:$AY$30,$D$62:$BA$62,'Life SCR'!AY$3)&gt;0,sommmeProdInv(Inputs!$B$30:$AY$30,$D$62:$BA$62,'Life SCR'!AY$3),1)+AY64,0)</f>
        <v>0</v>
      </c>
      <c r="AZ65" s="644">
        <f ca="1">IF('Life SCR'!AZ$3&gt;=$B65,OFFSET($D$62,0,'Life SCR'!AZ$3-$B65)*OFFSET(Inputs!$C$30,0,$B65-2)/IF(sommmeProdInv(Inputs!$B$30:$AY$30,$D$62:$BA$62,'Life SCR'!AZ$3)&gt;0,sommmeProdInv(Inputs!$B$30:$AY$30,$D$62:$BA$62,'Life SCR'!AZ$3),1)+AZ64,0)</f>
        <v>0</v>
      </c>
      <c r="BA65" s="645">
        <f ca="1">IF('Life SCR'!BA$3&gt;=$B65,OFFSET($D$62,0,'Life SCR'!BA$3-$B65)*OFFSET(Inputs!$C$30,0,$B65-2)/IF(sommmeProdInv(Inputs!$B$30:$AY$30,$D$62:$BA$62,'Life SCR'!BA$3)&gt;0,sommmeProdInv(Inputs!$B$30:$AY$30,$D$62:$BA$62,'Life SCR'!BA$3),1)+BA64,0)</f>
        <v>0</v>
      </c>
    </row>
    <row r="66" spans="1:53" s="243" customFormat="1" outlineLevel="1">
      <c r="A66" s="642"/>
      <c r="B66" s="999">
        <v>3</v>
      </c>
      <c r="C66" s="994"/>
      <c r="D66" s="643"/>
      <c r="E66" s="644">
        <f ca="1">IF('Life SCR'!E$3&gt;=$B66,OFFSET($D$62,0,'Life SCR'!E$3-$B66)*OFFSET(Inputs!$C$30,0,$B66-2)/IF(sommmeProdInv(Inputs!$B$30:$AY$30,$D$62:$BA$62,'Life SCR'!E$3)&gt;0,sommmeProdInv(Inputs!$B$30:$AY$30,$D$62:$BA$62,'Life SCR'!E$3),1)+E65,0)</f>
        <v>0</v>
      </c>
      <c r="F66" s="644">
        <f ca="1">IF('Life SCR'!F$3&gt;=$B66,OFFSET($D$62,0,'Life SCR'!F$3-$B66)*OFFSET(Inputs!$C$30,0,$B66-2)/IF(sommmeProdInv(Inputs!$B$30:$AY$30,$D$62:$BA$62,'Life SCR'!F$3)&gt;0,sommmeProdInv(Inputs!$B$30:$AY$30,$D$62:$BA$62,'Life SCR'!F$3),1)+F65,0)</f>
        <v>0</v>
      </c>
      <c r="G66" s="644">
        <f ca="1">IF('Life SCR'!G$3&gt;=$B66,OFFSET($D$62,0,'Life SCR'!G$3-$B66)*OFFSET(Inputs!$C$30,0,$B66-2)/IF(sommmeProdInv(Inputs!$B$30:$AY$30,$D$62:$BA$62,'Life SCR'!G$3)&gt;0,sommmeProdInv(Inputs!$B$30:$AY$30,$D$62:$BA$62,'Life SCR'!G$3),1)+G65,0)</f>
        <v>0</v>
      </c>
      <c r="H66" s="644">
        <f ca="1">IF('Life SCR'!H$3&gt;=$B66,OFFSET($D$62,0,'Life SCR'!H$3-$B66)*OFFSET(Inputs!$C$30,0,$B66-2)/IF(sommmeProdInv(Inputs!$B$30:$AY$30,$D$62:$BA$62,'Life SCR'!H$3)&gt;0,sommmeProdInv(Inputs!$B$30:$AY$30,$D$62:$BA$62,'Life SCR'!H$3),1)+H65,0)</f>
        <v>0</v>
      </c>
      <c r="I66" s="644">
        <f ca="1">IF('Life SCR'!I$3&gt;=$B66,OFFSET($D$62,0,'Life SCR'!I$3-$B66)*OFFSET(Inputs!$C$30,0,$B66-2)/IF(sommmeProdInv(Inputs!$B$30:$AY$30,$D$62:$BA$62,'Life SCR'!I$3)&gt;0,sommmeProdInv(Inputs!$B$30:$AY$30,$D$62:$BA$62,'Life SCR'!I$3),1)+I65,0)</f>
        <v>0</v>
      </c>
      <c r="J66" s="644">
        <f ca="1">IF('Life SCR'!J$3&gt;=$B66,OFFSET($D$62,0,'Life SCR'!J$3-$B66)*OFFSET(Inputs!$C$30,0,$B66-2)/IF(sommmeProdInv(Inputs!$B$30:$AY$30,$D$62:$BA$62,'Life SCR'!J$3)&gt;0,sommmeProdInv(Inputs!$B$30:$AY$30,$D$62:$BA$62,'Life SCR'!J$3),1)+J65,0)</f>
        <v>0</v>
      </c>
      <c r="K66" s="644">
        <f ca="1">IF('Life SCR'!K$3&gt;=$B66,OFFSET($D$62,0,'Life SCR'!K$3-$B66)*OFFSET(Inputs!$C$30,0,$B66-2)/IF(sommmeProdInv(Inputs!$B$30:$AY$30,$D$62:$BA$62,'Life SCR'!K$3)&gt;0,sommmeProdInv(Inputs!$B$30:$AY$30,$D$62:$BA$62,'Life SCR'!K$3),1)+K65,0)</f>
        <v>0</v>
      </c>
      <c r="L66" s="644">
        <f ca="1">IF('Life SCR'!L$3&gt;=$B66,OFFSET($D$62,0,'Life SCR'!L$3-$B66)*OFFSET(Inputs!$C$30,0,$B66-2)/IF(sommmeProdInv(Inputs!$B$30:$AY$30,$D$62:$BA$62,'Life SCR'!L$3)&gt;0,sommmeProdInv(Inputs!$B$30:$AY$30,$D$62:$BA$62,'Life SCR'!L$3),1)+L65,0)</f>
        <v>0</v>
      </c>
      <c r="M66" s="644">
        <f ca="1">IF('Life SCR'!M$3&gt;=$B66,OFFSET($D$62,0,'Life SCR'!M$3-$B66)*OFFSET(Inputs!$C$30,0,$B66-2)/IF(sommmeProdInv(Inputs!$B$30:$AY$30,$D$62:$BA$62,'Life SCR'!M$3)&gt;0,sommmeProdInv(Inputs!$B$30:$AY$30,$D$62:$BA$62,'Life SCR'!M$3),1)+M65,0)</f>
        <v>0</v>
      </c>
      <c r="N66" s="644">
        <f ca="1">IF('Life SCR'!N$3&gt;=$B66,OFFSET($D$62,0,'Life SCR'!N$3-$B66)*OFFSET(Inputs!$C$30,0,$B66-2)/IF(sommmeProdInv(Inputs!$B$30:$AY$30,$D$62:$BA$62,'Life SCR'!N$3)&gt;0,sommmeProdInv(Inputs!$B$30:$AY$30,$D$62:$BA$62,'Life SCR'!N$3),1)+N65,0)</f>
        <v>0</v>
      </c>
      <c r="O66" s="644">
        <f ca="1">IF('Life SCR'!O$3&gt;=$B66,OFFSET($D$62,0,'Life SCR'!O$3-$B66)*OFFSET(Inputs!$C$30,0,$B66-2)/IF(sommmeProdInv(Inputs!$B$30:$AY$30,$D$62:$BA$62,'Life SCR'!O$3)&gt;0,sommmeProdInv(Inputs!$B$30:$AY$30,$D$62:$BA$62,'Life SCR'!O$3),1)+O65,0)</f>
        <v>0</v>
      </c>
      <c r="P66" s="644">
        <f ca="1">IF('Life SCR'!P$3&gt;=$B66,OFFSET($D$62,0,'Life SCR'!P$3-$B66)*OFFSET(Inputs!$C$30,0,$B66-2)/IF(sommmeProdInv(Inputs!$B$30:$AY$30,$D$62:$BA$62,'Life SCR'!P$3)&gt;0,sommmeProdInv(Inputs!$B$30:$AY$30,$D$62:$BA$62,'Life SCR'!P$3),1)+P65,0)</f>
        <v>0</v>
      </c>
      <c r="Q66" s="644">
        <f ca="1">IF('Life SCR'!Q$3&gt;=$B66,OFFSET($D$62,0,'Life SCR'!Q$3-$B66)*OFFSET(Inputs!$C$30,0,$B66-2)/IF(sommmeProdInv(Inputs!$B$30:$AY$30,$D$62:$BA$62,'Life SCR'!Q$3)&gt;0,sommmeProdInv(Inputs!$B$30:$AY$30,$D$62:$BA$62,'Life SCR'!Q$3),1)+Q65,0)</f>
        <v>0</v>
      </c>
      <c r="R66" s="644">
        <f ca="1">IF('Life SCR'!R$3&gt;=$B66,OFFSET($D$62,0,'Life SCR'!R$3-$B66)*OFFSET(Inputs!$C$30,0,$B66-2)/IF(sommmeProdInv(Inputs!$B$30:$AY$30,$D$62:$BA$62,'Life SCR'!R$3)&gt;0,sommmeProdInv(Inputs!$B$30:$AY$30,$D$62:$BA$62,'Life SCR'!R$3),1)+R65,0)</f>
        <v>0</v>
      </c>
      <c r="S66" s="644">
        <f ca="1">IF('Life SCR'!S$3&gt;=$B66,OFFSET($D$62,0,'Life SCR'!S$3-$B66)*OFFSET(Inputs!$C$30,0,$B66-2)/IF(sommmeProdInv(Inputs!$B$30:$AY$30,$D$62:$BA$62,'Life SCR'!S$3)&gt;0,sommmeProdInv(Inputs!$B$30:$AY$30,$D$62:$BA$62,'Life SCR'!S$3),1)+S65,0)</f>
        <v>0</v>
      </c>
      <c r="T66" s="644">
        <f ca="1">IF('Life SCR'!T$3&gt;=$B66,OFFSET($D$62,0,'Life SCR'!T$3-$B66)*OFFSET(Inputs!$C$30,0,$B66-2)/IF(sommmeProdInv(Inputs!$B$30:$AY$30,$D$62:$BA$62,'Life SCR'!T$3)&gt;0,sommmeProdInv(Inputs!$B$30:$AY$30,$D$62:$BA$62,'Life SCR'!T$3),1)+T65,0)</f>
        <v>0</v>
      </c>
      <c r="U66" s="644">
        <f ca="1">IF('Life SCR'!U$3&gt;=$B66,OFFSET($D$62,0,'Life SCR'!U$3-$B66)*OFFSET(Inputs!$C$30,0,$B66-2)/IF(sommmeProdInv(Inputs!$B$30:$AY$30,$D$62:$BA$62,'Life SCR'!U$3)&gt;0,sommmeProdInv(Inputs!$B$30:$AY$30,$D$62:$BA$62,'Life SCR'!U$3),1)+U65,0)</f>
        <v>0</v>
      </c>
      <c r="V66" s="644">
        <f ca="1">IF('Life SCR'!V$3&gt;=$B66,OFFSET($D$62,0,'Life SCR'!V$3-$B66)*OFFSET(Inputs!$C$30,0,$B66-2)/IF(sommmeProdInv(Inputs!$B$30:$AY$30,$D$62:$BA$62,'Life SCR'!V$3)&gt;0,sommmeProdInv(Inputs!$B$30:$AY$30,$D$62:$BA$62,'Life SCR'!V$3),1)+V65,0)</f>
        <v>0</v>
      </c>
      <c r="W66" s="644">
        <f ca="1">IF('Life SCR'!W$3&gt;=$B66,OFFSET($D$62,0,'Life SCR'!W$3-$B66)*OFFSET(Inputs!$C$30,0,$B66-2)/IF(sommmeProdInv(Inputs!$B$30:$AY$30,$D$62:$BA$62,'Life SCR'!W$3)&gt;0,sommmeProdInv(Inputs!$B$30:$AY$30,$D$62:$BA$62,'Life SCR'!W$3),1)+W65,0)</f>
        <v>0</v>
      </c>
      <c r="X66" s="644">
        <f ca="1">IF('Life SCR'!X$3&gt;=$B66,OFFSET($D$62,0,'Life SCR'!X$3-$B66)*OFFSET(Inputs!$C$30,0,$B66-2)/IF(sommmeProdInv(Inputs!$B$30:$AY$30,$D$62:$BA$62,'Life SCR'!X$3)&gt;0,sommmeProdInv(Inputs!$B$30:$AY$30,$D$62:$BA$62,'Life SCR'!X$3),1)+X65,0)</f>
        <v>0</v>
      </c>
      <c r="Y66" s="644">
        <f ca="1">IF('Life SCR'!Y$3&gt;=$B66,OFFSET($D$62,0,'Life SCR'!Y$3-$B66)*OFFSET(Inputs!$C$30,0,$B66-2)/IF(sommmeProdInv(Inputs!$B$30:$AY$30,$D$62:$BA$62,'Life SCR'!Y$3)&gt;0,sommmeProdInv(Inputs!$B$30:$AY$30,$D$62:$BA$62,'Life SCR'!Y$3),1)+Y65,0)</f>
        <v>0</v>
      </c>
      <c r="Z66" s="644">
        <f ca="1">IF('Life SCR'!Z$3&gt;=$B66,OFFSET($D$62,0,'Life SCR'!Z$3-$B66)*OFFSET(Inputs!$C$30,0,$B66-2)/IF(sommmeProdInv(Inputs!$B$30:$AY$30,$D$62:$BA$62,'Life SCR'!Z$3)&gt;0,sommmeProdInv(Inputs!$B$30:$AY$30,$D$62:$BA$62,'Life SCR'!Z$3),1)+Z65,0)</f>
        <v>0</v>
      </c>
      <c r="AA66" s="644">
        <f ca="1">IF('Life SCR'!AA$3&gt;=$B66,OFFSET($D$62,0,'Life SCR'!AA$3-$B66)*OFFSET(Inputs!$C$30,0,$B66-2)/IF(sommmeProdInv(Inputs!$B$30:$AY$30,$D$62:$BA$62,'Life SCR'!AA$3)&gt;0,sommmeProdInv(Inputs!$B$30:$AY$30,$D$62:$BA$62,'Life SCR'!AA$3),1)+AA65,0)</f>
        <v>0</v>
      </c>
      <c r="AB66" s="644">
        <f ca="1">IF('Life SCR'!AB$3&gt;=$B66,OFFSET($D$62,0,'Life SCR'!AB$3-$B66)*OFFSET(Inputs!$C$30,0,$B66-2)/IF(sommmeProdInv(Inputs!$B$30:$AY$30,$D$62:$BA$62,'Life SCR'!AB$3)&gt;0,sommmeProdInv(Inputs!$B$30:$AY$30,$D$62:$BA$62,'Life SCR'!AB$3),1)+AB65,0)</f>
        <v>0</v>
      </c>
      <c r="AC66" s="644">
        <f ca="1">IF('Life SCR'!AC$3&gt;=$B66,OFFSET($D$62,0,'Life SCR'!AC$3-$B66)*OFFSET(Inputs!$C$30,0,$B66-2)/IF(sommmeProdInv(Inputs!$B$30:$AY$30,$D$62:$BA$62,'Life SCR'!AC$3)&gt;0,sommmeProdInv(Inputs!$B$30:$AY$30,$D$62:$BA$62,'Life SCR'!AC$3),1)+AC65,0)</f>
        <v>0</v>
      </c>
      <c r="AD66" s="644">
        <f ca="1">IF('Life SCR'!AD$3&gt;=$B66,OFFSET($D$62,0,'Life SCR'!AD$3-$B66)*OFFSET(Inputs!$C$30,0,$B66-2)/IF(sommmeProdInv(Inputs!$B$30:$AY$30,$D$62:$BA$62,'Life SCR'!AD$3)&gt;0,sommmeProdInv(Inputs!$B$30:$AY$30,$D$62:$BA$62,'Life SCR'!AD$3),1)+AD65,0)</f>
        <v>0</v>
      </c>
      <c r="AE66" s="644">
        <f ca="1">IF('Life SCR'!AE$3&gt;=$B66,OFFSET($D$62,0,'Life SCR'!AE$3-$B66)*OFFSET(Inputs!$C$30,0,$B66-2)/IF(sommmeProdInv(Inputs!$B$30:$AY$30,$D$62:$BA$62,'Life SCR'!AE$3)&gt;0,sommmeProdInv(Inputs!$B$30:$AY$30,$D$62:$BA$62,'Life SCR'!AE$3),1)+AE65,0)</f>
        <v>0</v>
      </c>
      <c r="AF66" s="644">
        <f ca="1">IF('Life SCR'!AF$3&gt;=$B66,OFFSET($D$62,0,'Life SCR'!AF$3-$B66)*OFFSET(Inputs!$C$30,0,$B66-2)/IF(sommmeProdInv(Inputs!$B$30:$AY$30,$D$62:$BA$62,'Life SCR'!AF$3)&gt;0,sommmeProdInv(Inputs!$B$30:$AY$30,$D$62:$BA$62,'Life SCR'!AF$3),1)+AF65,0)</f>
        <v>0</v>
      </c>
      <c r="AG66" s="644">
        <f ca="1">IF('Life SCR'!AG$3&gt;=$B66,OFFSET($D$62,0,'Life SCR'!AG$3-$B66)*OFFSET(Inputs!$C$30,0,$B66-2)/IF(sommmeProdInv(Inputs!$B$30:$AY$30,$D$62:$BA$62,'Life SCR'!AG$3)&gt;0,sommmeProdInv(Inputs!$B$30:$AY$30,$D$62:$BA$62,'Life SCR'!AG$3),1)+AG65,0)</f>
        <v>0</v>
      </c>
      <c r="AH66" s="644">
        <f ca="1">IF('Life SCR'!AH$3&gt;=$B66,OFFSET($D$62,0,'Life SCR'!AH$3-$B66)*OFFSET(Inputs!$C$30,0,$B66-2)/IF(sommmeProdInv(Inputs!$B$30:$AY$30,$D$62:$BA$62,'Life SCR'!AH$3)&gt;0,sommmeProdInv(Inputs!$B$30:$AY$30,$D$62:$BA$62,'Life SCR'!AH$3),1)+AH65,0)</f>
        <v>0</v>
      </c>
      <c r="AI66" s="644">
        <f ca="1">IF('Life SCR'!AI$3&gt;=$B66,OFFSET($D$62,0,'Life SCR'!AI$3-$B66)*OFFSET(Inputs!$C$30,0,$B66-2)/IF(sommmeProdInv(Inputs!$B$30:$AY$30,$D$62:$BA$62,'Life SCR'!AI$3)&gt;0,sommmeProdInv(Inputs!$B$30:$AY$30,$D$62:$BA$62,'Life SCR'!AI$3),1)+AI65,0)</f>
        <v>0</v>
      </c>
      <c r="AJ66" s="644">
        <f ca="1">IF('Life SCR'!AJ$3&gt;=$B66,OFFSET($D$62,0,'Life SCR'!AJ$3-$B66)*OFFSET(Inputs!$C$30,0,$B66-2)/IF(sommmeProdInv(Inputs!$B$30:$AY$30,$D$62:$BA$62,'Life SCR'!AJ$3)&gt;0,sommmeProdInv(Inputs!$B$30:$AY$30,$D$62:$BA$62,'Life SCR'!AJ$3),1)+AJ65,0)</f>
        <v>0</v>
      </c>
      <c r="AK66" s="644">
        <f ca="1">IF('Life SCR'!AK$3&gt;=$B66,OFFSET($D$62,0,'Life SCR'!AK$3-$B66)*OFFSET(Inputs!$C$30,0,$B66-2)/IF(sommmeProdInv(Inputs!$B$30:$AY$30,$D$62:$BA$62,'Life SCR'!AK$3)&gt;0,sommmeProdInv(Inputs!$B$30:$AY$30,$D$62:$BA$62,'Life SCR'!AK$3),1)+AK65,0)</f>
        <v>0</v>
      </c>
      <c r="AL66" s="644">
        <f ca="1">IF('Life SCR'!AL$3&gt;=$B66,OFFSET($D$62,0,'Life SCR'!AL$3-$B66)*OFFSET(Inputs!$C$30,0,$B66-2)/IF(sommmeProdInv(Inputs!$B$30:$AY$30,$D$62:$BA$62,'Life SCR'!AL$3)&gt;0,sommmeProdInv(Inputs!$B$30:$AY$30,$D$62:$BA$62,'Life SCR'!AL$3),1)+AL65,0)</f>
        <v>0</v>
      </c>
      <c r="AM66" s="644">
        <f ca="1">IF('Life SCR'!AM$3&gt;=$B66,OFFSET($D$62,0,'Life SCR'!AM$3-$B66)*OFFSET(Inputs!$C$30,0,$B66-2)/IF(sommmeProdInv(Inputs!$B$30:$AY$30,$D$62:$BA$62,'Life SCR'!AM$3)&gt;0,sommmeProdInv(Inputs!$B$30:$AY$30,$D$62:$BA$62,'Life SCR'!AM$3),1)+AM65,0)</f>
        <v>0</v>
      </c>
      <c r="AN66" s="644">
        <f ca="1">IF('Life SCR'!AN$3&gt;=$B66,OFFSET($D$62,0,'Life SCR'!AN$3-$B66)*OFFSET(Inputs!$C$30,0,$B66-2)/IF(sommmeProdInv(Inputs!$B$30:$AY$30,$D$62:$BA$62,'Life SCR'!AN$3)&gt;0,sommmeProdInv(Inputs!$B$30:$AY$30,$D$62:$BA$62,'Life SCR'!AN$3),1)+AN65,0)</f>
        <v>0</v>
      </c>
      <c r="AO66" s="644">
        <f ca="1">IF('Life SCR'!AO$3&gt;=$B66,OFFSET($D$62,0,'Life SCR'!AO$3-$B66)*OFFSET(Inputs!$C$30,0,$B66-2)/IF(sommmeProdInv(Inputs!$B$30:$AY$30,$D$62:$BA$62,'Life SCR'!AO$3)&gt;0,sommmeProdInv(Inputs!$B$30:$AY$30,$D$62:$BA$62,'Life SCR'!AO$3),1)+AO65,0)</f>
        <v>0</v>
      </c>
      <c r="AP66" s="644">
        <f ca="1">IF('Life SCR'!AP$3&gt;=$B66,OFFSET($D$62,0,'Life SCR'!AP$3-$B66)*OFFSET(Inputs!$C$30,0,$B66-2)/IF(sommmeProdInv(Inputs!$B$30:$AY$30,$D$62:$BA$62,'Life SCR'!AP$3)&gt;0,sommmeProdInv(Inputs!$B$30:$AY$30,$D$62:$BA$62,'Life SCR'!AP$3),1)+AP65,0)</f>
        <v>0</v>
      </c>
      <c r="AQ66" s="644">
        <f ca="1">IF('Life SCR'!AQ$3&gt;=$B66,OFFSET($D$62,0,'Life SCR'!AQ$3-$B66)*OFFSET(Inputs!$C$30,0,$B66-2)/IF(sommmeProdInv(Inputs!$B$30:$AY$30,$D$62:$BA$62,'Life SCR'!AQ$3)&gt;0,sommmeProdInv(Inputs!$B$30:$AY$30,$D$62:$BA$62,'Life SCR'!AQ$3),1)+AQ65,0)</f>
        <v>0</v>
      </c>
      <c r="AR66" s="644">
        <f ca="1">IF('Life SCR'!AR$3&gt;=$B66,OFFSET($D$62,0,'Life SCR'!AR$3-$B66)*OFFSET(Inputs!$C$30,0,$B66-2)/IF(sommmeProdInv(Inputs!$B$30:$AY$30,$D$62:$BA$62,'Life SCR'!AR$3)&gt;0,sommmeProdInv(Inputs!$B$30:$AY$30,$D$62:$BA$62,'Life SCR'!AR$3),1)+AR65,0)</f>
        <v>0</v>
      </c>
      <c r="AS66" s="644">
        <f ca="1">IF('Life SCR'!AS$3&gt;=$B66,OFFSET($D$62,0,'Life SCR'!AS$3-$B66)*OFFSET(Inputs!$C$30,0,$B66-2)/IF(sommmeProdInv(Inputs!$B$30:$AY$30,$D$62:$BA$62,'Life SCR'!AS$3)&gt;0,sommmeProdInv(Inputs!$B$30:$AY$30,$D$62:$BA$62,'Life SCR'!AS$3),1)+AS65,0)</f>
        <v>0</v>
      </c>
      <c r="AT66" s="644">
        <f ca="1">IF('Life SCR'!AT$3&gt;=$B66,OFFSET($D$62,0,'Life SCR'!AT$3-$B66)*OFFSET(Inputs!$C$30,0,$B66-2)/IF(sommmeProdInv(Inputs!$B$30:$AY$30,$D$62:$BA$62,'Life SCR'!AT$3)&gt;0,sommmeProdInv(Inputs!$B$30:$AY$30,$D$62:$BA$62,'Life SCR'!AT$3),1)+AT65,0)</f>
        <v>0</v>
      </c>
      <c r="AU66" s="644">
        <f ca="1">IF('Life SCR'!AU$3&gt;=$B66,OFFSET($D$62,0,'Life SCR'!AU$3-$B66)*OFFSET(Inputs!$C$30,0,$B66-2)/IF(sommmeProdInv(Inputs!$B$30:$AY$30,$D$62:$BA$62,'Life SCR'!AU$3)&gt;0,sommmeProdInv(Inputs!$B$30:$AY$30,$D$62:$BA$62,'Life SCR'!AU$3),1)+AU65,0)</f>
        <v>0</v>
      </c>
      <c r="AV66" s="644">
        <f ca="1">IF('Life SCR'!AV$3&gt;=$B66,OFFSET($D$62,0,'Life SCR'!AV$3-$B66)*OFFSET(Inputs!$C$30,0,$B66-2)/IF(sommmeProdInv(Inputs!$B$30:$AY$30,$D$62:$BA$62,'Life SCR'!AV$3)&gt;0,sommmeProdInv(Inputs!$B$30:$AY$30,$D$62:$BA$62,'Life SCR'!AV$3),1)+AV65,0)</f>
        <v>0</v>
      </c>
      <c r="AW66" s="644">
        <f ca="1">IF('Life SCR'!AW$3&gt;=$B66,OFFSET($D$62,0,'Life SCR'!AW$3-$B66)*OFFSET(Inputs!$C$30,0,$B66-2)/IF(sommmeProdInv(Inputs!$B$30:$AY$30,$D$62:$BA$62,'Life SCR'!AW$3)&gt;0,sommmeProdInv(Inputs!$B$30:$AY$30,$D$62:$BA$62,'Life SCR'!AW$3),1)+AW65,0)</f>
        <v>0</v>
      </c>
      <c r="AX66" s="644">
        <f ca="1">IF('Life SCR'!AX$3&gt;=$B66,OFFSET($D$62,0,'Life SCR'!AX$3-$B66)*OFFSET(Inputs!$C$30,0,$B66-2)/IF(sommmeProdInv(Inputs!$B$30:$AY$30,$D$62:$BA$62,'Life SCR'!AX$3)&gt;0,sommmeProdInv(Inputs!$B$30:$AY$30,$D$62:$BA$62,'Life SCR'!AX$3),1)+AX65,0)</f>
        <v>0</v>
      </c>
      <c r="AY66" s="644">
        <f ca="1">IF('Life SCR'!AY$3&gt;=$B66,OFFSET($D$62,0,'Life SCR'!AY$3-$B66)*OFFSET(Inputs!$C$30,0,$B66-2)/IF(sommmeProdInv(Inputs!$B$30:$AY$30,$D$62:$BA$62,'Life SCR'!AY$3)&gt;0,sommmeProdInv(Inputs!$B$30:$AY$30,$D$62:$BA$62,'Life SCR'!AY$3),1)+AY65,0)</f>
        <v>0</v>
      </c>
      <c r="AZ66" s="644">
        <f ca="1">IF('Life SCR'!AZ$3&gt;=$B66,OFFSET($D$62,0,'Life SCR'!AZ$3-$B66)*OFFSET(Inputs!$C$30,0,$B66-2)/IF(sommmeProdInv(Inputs!$B$30:$AY$30,$D$62:$BA$62,'Life SCR'!AZ$3)&gt;0,sommmeProdInv(Inputs!$B$30:$AY$30,$D$62:$BA$62,'Life SCR'!AZ$3),1)+AZ65,0)</f>
        <v>0</v>
      </c>
      <c r="BA66" s="645">
        <f ca="1">IF('Life SCR'!BA$3&gt;=$B66,OFFSET($D$62,0,'Life SCR'!BA$3-$B66)*OFFSET(Inputs!$C$30,0,$B66-2)/IF(sommmeProdInv(Inputs!$B$30:$AY$30,$D$62:$BA$62,'Life SCR'!BA$3)&gt;0,sommmeProdInv(Inputs!$B$30:$AY$30,$D$62:$BA$62,'Life SCR'!BA$3),1)+BA65,0)</f>
        <v>0</v>
      </c>
    </row>
    <row r="67" spans="1:53" s="243" customFormat="1" outlineLevel="1">
      <c r="A67" s="642"/>
      <c r="B67" s="999">
        <v>4</v>
      </c>
      <c r="C67" s="994"/>
      <c r="D67" s="643"/>
      <c r="E67" s="644">
        <f ca="1">IF('Life SCR'!E$3&gt;=$B67,OFFSET($D$62,0,'Life SCR'!E$3-$B67)*OFFSET(Inputs!$C$30,0,$B67-2)/IF(sommmeProdInv(Inputs!$B$30:$AY$30,$D$62:$BA$62,'Life SCR'!E$3)&gt;0,sommmeProdInv(Inputs!$B$30:$AY$30,$D$62:$BA$62,'Life SCR'!E$3),1)+E66,0)</f>
        <v>0</v>
      </c>
      <c r="F67" s="644">
        <f ca="1">IF('Life SCR'!F$3&gt;=$B67,OFFSET($D$62,0,'Life SCR'!F$3-$B67)*OFFSET(Inputs!$C$30,0,$B67-2)/IF(sommmeProdInv(Inputs!$B$30:$AY$30,$D$62:$BA$62,'Life SCR'!F$3)&gt;0,sommmeProdInv(Inputs!$B$30:$AY$30,$D$62:$BA$62,'Life SCR'!F$3),1)+F66,0)</f>
        <v>0</v>
      </c>
      <c r="G67" s="644">
        <f ca="1">IF('Life SCR'!G$3&gt;=$B67,OFFSET($D$62,0,'Life SCR'!G$3-$B67)*OFFSET(Inputs!$C$30,0,$B67-2)/IF(sommmeProdInv(Inputs!$B$30:$AY$30,$D$62:$BA$62,'Life SCR'!G$3)&gt;0,sommmeProdInv(Inputs!$B$30:$AY$30,$D$62:$BA$62,'Life SCR'!G$3),1)+G66,0)</f>
        <v>0</v>
      </c>
      <c r="H67" s="644">
        <f ca="1">IF('Life SCR'!H$3&gt;=$B67,OFFSET($D$62,0,'Life SCR'!H$3-$B67)*OFFSET(Inputs!$C$30,0,$B67-2)/IF(sommmeProdInv(Inputs!$B$30:$AY$30,$D$62:$BA$62,'Life SCR'!H$3)&gt;0,sommmeProdInv(Inputs!$B$30:$AY$30,$D$62:$BA$62,'Life SCR'!H$3),1)+H66,0)</f>
        <v>0</v>
      </c>
      <c r="I67" s="644">
        <f ca="1">IF('Life SCR'!I$3&gt;=$B67,OFFSET($D$62,0,'Life SCR'!I$3-$B67)*OFFSET(Inputs!$C$30,0,$B67-2)/IF(sommmeProdInv(Inputs!$B$30:$AY$30,$D$62:$BA$62,'Life SCR'!I$3)&gt;0,sommmeProdInv(Inputs!$B$30:$AY$30,$D$62:$BA$62,'Life SCR'!I$3),1)+I66,0)</f>
        <v>0</v>
      </c>
      <c r="J67" s="644">
        <f ca="1">IF('Life SCR'!J$3&gt;=$B67,OFFSET($D$62,0,'Life SCR'!J$3-$B67)*OFFSET(Inputs!$C$30,0,$B67-2)/IF(sommmeProdInv(Inputs!$B$30:$AY$30,$D$62:$BA$62,'Life SCR'!J$3)&gt;0,sommmeProdInv(Inputs!$B$30:$AY$30,$D$62:$BA$62,'Life SCR'!J$3),1)+J66,0)</f>
        <v>0</v>
      </c>
      <c r="K67" s="644">
        <f ca="1">IF('Life SCR'!K$3&gt;=$B67,OFFSET($D$62,0,'Life SCR'!K$3-$B67)*OFFSET(Inputs!$C$30,0,$B67-2)/IF(sommmeProdInv(Inputs!$B$30:$AY$30,$D$62:$BA$62,'Life SCR'!K$3)&gt;0,sommmeProdInv(Inputs!$B$30:$AY$30,$D$62:$BA$62,'Life SCR'!K$3),1)+K66,0)</f>
        <v>0</v>
      </c>
      <c r="L67" s="644">
        <f ca="1">IF('Life SCR'!L$3&gt;=$B67,OFFSET($D$62,0,'Life SCR'!L$3-$B67)*OFFSET(Inputs!$C$30,0,$B67-2)/IF(sommmeProdInv(Inputs!$B$30:$AY$30,$D$62:$BA$62,'Life SCR'!L$3)&gt;0,sommmeProdInv(Inputs!$B$30:$AY$30,$D$62:$BA$62,'Life SCR'!L$3),1)+L66,0)</f>
        <v>0</v>
      </c>
      <c r="M67" s="644">
        <f ca="1">IF('Life SCR'!M$3&gt;=$B67,OFFSET($D$62,0,'Life SCR'!M$3-$B67)*OFFSET(Inputs!$C$30,0,$B67-2)/IF(sommmeProdInv(Inputs!$B$30:$AY$30,$D$62:$BA$62,'Life SCR'!M$3)&gt;0,sommmeProdInv(Inputs!$B$30:$AY$30,$D$62:$BA$62,'Life SCR'!M$3),1)+M66,0)</f>
        <v>0</v>
      </c>
      <c r="N67" s="644">
        <f ca="1">IF('Life SCR'!N$3&gt;=$B67,OFFSET($D$62,0,'Life SCR'!N$3-$B67)*OFFSET(Inputs!$C$30,0,$B67-2)/IF(sommmeProdInv(Inputs!$B$30:$AY$30,$D$62:$BA$62,'Life SCR'!N$3)&gt;0,sommmeProdInv(Inputs!$B$30:$AY$30,$D$62:$BA$62,'Life SCR'!N$3),1)+N66,0)</f>
        <v>0</v>
      </c>
      <c r="O67" s="644">
        <f ca="1">IF('Life SCR'!O$3&gt;=$B67,OFFSET($D$62,0,'Life SCR'!O$3-$B67)*OFFSET(Inputs!$C$30,0,$B67-2)/IF(sommmeProdInv(Inputs!$B$30:$AY$30,$D$62:$BA$62,'Life SCR'!O$3)&gt;0,sommmeProdInv(Inputs!$B$30:$AY$30,$D$62:$BA$62,'Life SCR'!O$3),1)+O66,0)</f>
        <v>0</v>
      </c>
      <c r="P67" s="644">
        <f ca="1">IF('Life SCR'!P$3&gt;=$B67,OFFSET($D$62,0,'Life SCR'!P$3-$B67)*OFFSET(Inputs!$C$30,0,$B67-2)/IF(sommmeProdInv(Inputs!$B$30:$AY$30,$D$62:$BA$62,'Life SCR'!P$3)&gt;0,sommmeProdInv(Inputs!$B$30:$AY$30,$D$62:$BA$62,'Life SCR'!P$3),1)+P66,0)</f>
        <v>0</v>
      </c>
      <c r="Q67" s="644">
        <f ca="1">IF('Life SCR'!Q$3&gt;=$B67,OFFSET($D$62,0,'Life SCR'!Q$3-$B67)*OFFSET(Inputs!$C$30,0,$B67-2)/IF(sommmeProdInv(Inputs!$B$30:$AY$30,$D$62:$BA$62,'Life SCR'!Q$3)&gt;0,sommmeProdInv(Inputs!$B$30:$AY$30,$D$62:$BA$62,'Life SCR'!Q$3),1)+Q66,0)</f>
        <v>0</v>
      </c>
      <c r="R67" s="644">
        <f ca="1">IF('Life SCR'!R$3&gt;=$B67,OFFSET($D$62,0,'Life SCR'!R$3-$B67)*OFFSET(Inputs!$C$30,0,$B67-2)/IF(sommmeProdInv(Inputs!$B$30:$AY$30,$D$62:$BA$62,'Life SCR'!R$3)&gt;0,sommmeProdInv(Inputs!$B$30:$AY$30,$D$62:$BA$62,'Life SCR'!R$3),1)+R66,0)</f>
        <v>0</v>
      </c>
      <c r="S67" s="644">
        <f ca="1">IF('Life SCR'!S$3&gt;=$B67,OFFSET($D$62,0,'Life SCR'!S$3-$B67)*OFFSET(Inputs!$C$30,0,$B67-2)/IF(sommmeProdInv(Inputs!$B$30:$AY$30,$D$62:$BA$62,'Life SCR'!S$3)&gt;0,sommmeProdInv(Inputs!$B$30:$AY$30,$D$62:$BA$62,'Life SCR'!S$3),1)+S66,0)</f>
        <v>0</v>
      </c>
      <c r="T67" s="644">
        <f ca="1">IF('Life SCR'!T$3&gt;=$B67,OFFSET($D$62,0,'Life SCR'!T$3-$B67)*OFFSET(Inputs!$C$30,0,$B67-2)/IF(sommmeProdInv(Inputs!$B$30:$AY$30,$D$62:$BA$62,'Life SCR'!T$3)&gt;0,sommmeProdInv(Inputs!$B$30:$AY$30,$D$62:$BA$62,'Life SCR'!T$3),1)+T66,0)</f>
        <v>0</v>
      </c>
      <c r="U67" s="644">
        <f ca="1">IF('Life SCR'!U$3&gt;=$B67,OFFSET($D$62,0,'Life SCR'!U$3-$B67)*OFFSET(Inputs!$C$30,0,$B67-2)/IF(sommmeProdInv(Inputs!$B$30:$AY$30,$D$62:$BA$62,'Life SCR'!U$3)&gt;0,sommmeProdInv(Inputs!$B$30:$AY$30,$D$62:$BA$62,'Life SCR'!U$3),1)+U66,0)</f>
        <v>0</v>
      </c>
      <c r="V67" s="644">
        <f ca="1">IF('Life SCR'!V$3&gt;=$B67,OFFSET($D$62,0,'Life SCR'!V$3-$B67)*OFFSET(Inputs!$C$30,0,$B67-2)/IF(sommmeProdInv(Inputs!$B$30:$AY$30,$D$62:$BA$62,'Life SCR'!V$3)&gt;0,sommmeProdInv(Inputs!$B$30:$AY$30,$D$62:$BA$62,'Life SCR'!V$3),1)+V66,0)</f>
        <v>0</v>
      </c>
      <c r="W67" s="644">
        <f ca="1">IF('Life SCR'!W$3&gt;=$B67,OFFSET($D$62,0,'Life SCR'!W$3-$B67)*OFFSET(Inputs!$C$30,0,$B67-2)/IF(sommmeProdInv(Inputs!$B$30:$AY$30,$D$62:$BA$62,'Life SCR'!W$3)&gt;0,sommmeProdInv(Inputs!$B$30:$AY$30,$D$62:$BA$62,'Life SCR'!W$3),1)+W66,0)</f>
        <v>0</v>
      </c>
      <c r="X67" s="644">
        <f ca="1">IF('Life SCR'!X$3&gt;=$B67,OFFSET($D$62,0,'Life SCR'!X$3-$B67)*OFFSET(Inputs!$C$30,0,$B67-2)/IF(sommmeProdInv(Inputs!$B$30:$AY$30,$D$62:$BA$62,'Life SCR'!X$3)&gt;0,sommmeProdInv(Inputs!$B$30:$AY$30,$D$62:$BA$62,'Life SCR'!X$3),1)+X66,0)</f>
        <v>0</v>
      </c>
      <c r="Y67" s="644">
        <f ca="1">IF('Life SCR'!Y$3&gt;=$B67,OFFSET($D$62,0,'Life SCR'!Y$3-$B67)*OFFSET(Inputs!$C$30,0,$B67-2)/IF(sommmeProdInv(Inputs!$B$30:$AY$30,$D$62:$BA$62,'Life SCR'!Y$3)&gt;0,sommmeProdInv(Inputs!$B$30:$AY$30,$D$62:$BA$62,'Life SCR'!Y$3),1)+Y66,0)</f>
        <v>0</v>
      </c>
      <c r="Z67" s="644">
        <f ca="1">IF('Life SCR'!Z$3&gt;=$B67,OFFSET($D$62,0,'Life SCR'!Z$3-$B67)*OFFSET(Inputs!$C$30,0,$B67-2)/IF(sommmeProdInv(Inputs!$B$30:$AY$30,$D$62:$BA$62,'Life SCR'!Z$3)&gt;0,sommmeProdInv(Inputs!$B$30:$AY$30,$D$62:$BA$62,'Life SCR'!Z$3),1)+Z66,0)</f>
        <v>0</v>
      </c>
      <c r="AA67" s="644">
        <f ca="1">IF('Life SCR'!AA$3&gt;=$B67,OFFSET($D$62,0,'Life SCR'!AA$3-$B67)*OFFSET(Inputs!$C$30,0,$B67-2)/IF(sommmeProdInv(Inputs!$B$30:$AY$30,$D$62:$BA$62,'Life SCR'!AA$3)&gt;0,sommmeProdInv(Inputs!$B$30:$AY$30,$D$62:$BA$62,'Life SCR'!AA$3),1)+AA66,0)</f>
        <v>0</v>
      </c>
      <c r="AB67" s="644">
        <f ca="1">IF('Life SCR'!AB$3&gt;=$B67,OFFSET($D$62,0,'Life SCR'!AB$3-$B67)*OFFSET(Inputs!$C$30,0,$B67-2)/IF(sommmeProdInv(Inputs!$B$30:$AY$30,$D$62:$BA$62,'Life SCR'!AB$3)&gt;0,sommmeProdInv(Inputs!$B$30:$AY$30,$D$62:$BA$62,'Life SCR'!AB$3),1)+AB66,0)</f>
        <v>0</v>
      </c>
      <c r="AC67" s="644">
        <f ca="1">IF('Life SCR'!AC$3&gt;=$B67,OFFSET($D$62,0,'Life SCR'!AC$3-$B67)*OFFSET(Inputs!$C$30,0,$B67-2)/IF(sommmeProdInv(Inputs!$B$30:$AY$30,$D$62:$BA$62,'Life SCR'!AC$3)&gt;0,sommmeProdInv(Inputs!$B$30:$AY$30,$D$62:$BA$62,'Life SCR'!AC$3),1)+AC66,0)</f>
        <v>0</v>
      </c>
      <c r="AD67" s="644">
        <f ca="1">IF('Life SCR'!AD$3&gt;=$B67,OFFSET($D$62,0,'Life SCR'!AD$3-$B67)*OFFSET(Inputs!$C$30,0,$B67-2)/IF(sommmeProdInv(Inputs!$B$30:$AY$30,$D$62:$BA$62,'Life SCR'!AD$3)&gt;0,sommmeProdInv(Inputs!$B$30:$AY$30,$D$62:$BA$62,'Life SCR'!AD$3),1)+AD66,0)</f>
        <v>0</v>
      </c>
      <c r="AE67" s="644">
        <f ca="1">IF('Life SCR'!AE$3&gt;=$B67,OFFSET($D$62,0,'Life SCR'!AE$3-$B67)*OFFSET(Inputs!$C$30,0,$B67-2)/IF(sommmeProdInv(Inputs!$B$30:$AY$30,$D$62:$BA$62,'Life SCR'!AE$3)&gt;0,sommmeProdInv(Inputs!$B$30:$AY$30,$D$62:$BA$62,'Life SCR'!AE$3),1)+AE66,0)</f>
        <v>0</v>
      </c>
      <c r="AF67" s="644">
        <f ca="1">IF('Life SCR'!AF$3&gt;=$B67,OFFSET($D$62,0,'Life SCR'!AF$3-$B67)*OFFSET(Inputs!$C$30,0,$B67-2)/IF(sommmeProdInv(Inputs!$B$30:$AY$30,$D$62:$BA$62,'Life SCR'!AF$3)&gt;0,sommmeProdInv(Inputs!$B$30:$AY$30,$D$62:$BA$62,'Life SCR'!AF$3),1)+AF66,0)</f>
        <v>0</v>
      </c>
      <c r="AG67" s="644">
        <f ca="1">IF('Life SCR'!AG$3&gt;=$B67,OFFSET($D$62,0,'Life SCR'!AG$3-$B67)*OFFSET(Inputs!$C$30,0,$B67-2)/IF(sommmeProdInv(Inputs!$B$30:$AY$30,$D$62:$BA$62,'Life SCR'!AG$3)&gt;0,sommmeProdInv(Inputs!$B$30:$AY$30,$D$62:$BA$62,'Life SCR'!AG$3),1)+AG66,0)</f>
        <v>0</v>
      </c>
      <c r="AH67" s="644">
        <f ca="1">IF('Life SCR'!AH$3&gt;=$B67,OFFSET($D$62,0,'Life SCR'!AH$3-$B67)*OFFSET(Inputs!$C$30,0,$B67-2)/IF(sommmeProdInv(Inputs!$B$30:$AY$30,$D$62:$BA$62,'Life SCR'!AH$3)&gt;0,sommmeProdInv(Inputs!$B$30:$AY$30,$D$62:$BA$62,'Life SCR'!AH$3),1)+AH66,0)</f>
        <v>0</v>
      </c>
      <c r="AI67" s="644">
        <f ca="1">IF('Life SCR'!AI$3&gt;=$B67,OFFSET($D$62,0,'Life SCR'!AI$3-$B67)*OFFSET(Inputs!$C$30,0,$B67-2)/IF(sommmeProdInv(Inputs!$B$30:$AY$30,$D$62:$BA$62,'Life SCR'!AI$3)&gt;0,sommmeProdInv(Inputs!$B$30:$AY$30,$D$62:$BA$62,'Life SCR'!AI$3),1)+AI66,0)</f>
        <v>0</v>
      </c>
      <c r="AJ67" s="644">
        <f ca="1">IF('Life SCR'!AJ$3&gt;=$B67,OFFSET($D$62,0,'Life SCR'!AJ$3-$B67)*OFFSET(Inputs!$C$30,0,$B67-2)/IF(sommmeProdInv(Inputs!$B$30:$AY$30,$D$62:$BA$62,'Life SCR'!AJ$3)&gt;0,sommmeProdInv(Inputs!$B$30:$AY$30,$D$62:$BA$62,'Life SCR'!AJ$3),1)+AJ66,0)</f>
        <v>0</v>
      </c>
      <c r="AK67" s="644">
        <f ca="1">IF('Life SCR'!AK$3&gt;=$B67,OFFSET($D$62,0,'Life SCR'!AK$3-$B67)*OFFSET(Inputs!$C$30,0,$B67-2)/IF(sommmeProdInv(Inputs!$B$30:$AY$30,$D$62:$BA$62,'Life SCR'!AK$3)&gt;0,sommmeProdInv(Inputs!$B$30:$AY$30,$D$62:$BA$62,'Life SCR'!AK$3),1)+AK66,0)</f>
        <v>0</v>
      </c>
      <c r="AL67" s="644">
        <f ca="1">IF('Life SCR'!AL$3&gt;=$B67,OFFSET($D$62,0,'Life SCR'!AL$3-$B67)*OFFSET(Inputs!$C$30,0,$B67-2)/IF(sommmeProdInv(Inputs!$B$30:$AY$30,$D$62:$BA$62,'Life SCR'!AL$3)&gt;0,sommmeProdInv(Inputs!$B$30:$AY$30,$D$62:$BA$62,'Life SCR'!AL$3),1)+AL66,0)</f>
        <v>0</v>
      </c>
      <c r="AM67" s="644">
        <f ca="1">IF('Life SCR'!AM$3&gt;=$B67,OFFSET($D$62,0,'Life SCR'!AM$3-$B67)*OFFSET(Inputs!$C$30,0,$B67-2)/IF(sommmeProdInv(Inputs!$B$30:$AY$30,$D$62:$BA$62,'Life SCR'!AM$3)&gt;0,sommmeProdInv(Inputs!$B$30:$AY$30,$D$62:$BA$62,'Life SCR'!AM$3),1)+AM66,0)</f>
        <v>0</v>
      </c>
      <c r="AN67" s="644">
        <f ca="1">IF('Life SCR'!AN$3&gt;=$B67,OFFSET($D$62,0,'Life SCR'!AN$3-$B67)*OFFSET(Inputs!$C$30,0,$B67-2)/IF(sommmeProdInv(Inputs!$B$30:$AY$30,$D$62:$BA$62,'Life SCR'!AN$3)&gt;0,sommmeProdInv(Inputs!$B$30:$AY$30,$D$62:$BA$62,'Life SCR'!AN$3),1)+AN66,0)</f>
        <v>0</v>
      </c>
      <c r="AO67" s="644">
        <f ca="1">IF('Life SCR'!AO$3&gt;=$B67,OFFSET($D$62,0,'Life SCR'!AO$3-$B67)*OFFSET(Inputs!$C$30,0,$B67-2)/IF(sommmeProdInv(Inputs!$B$30:$AY$30,$D$62:$BA$62,'Life SCR'!AO$3)&gt;0,sommmeProdInv(Inputs!$B$30:$AY$30,$D$62:$BA$62,'Life SCR'!AO$3),1)+AO66,0)</f>
        <v>0</v>
      </c>
      <c r="AP67" s="644">
        <f ca="1">IF('Life SCR'!AP$3&gt;=$B67,OFFSET($D$62,0,'Life SCR'!AP$3-$B67)*OFFSET(Inputs!$C$30,0,$B67-2)/IF(sommmeProdInv(Inputs!$B$30:$AY$30,$D$62:$BA$62,'Life SCR'!AP$3)&gt;0,sommmeProdInv(Inputs!$B$30:$AY$30,$D$62:$BA$62,'Life SCR'!AP$3),1)+AP66,0)</f>
        <v>0</v>
      </c>
      <c r="AQ67" s="644">
        <f ca="1">IF('Life SCR'!AQ$3&gt;=$B67,OFFSET($D$62,0,'Life SCR'!AQ$3-$B67)*OFFSET(Inputs!$C$30,0,$B67-2)/IF(sommmeProdInv(Inputs!$B$30:$AY$30,$D$62:$BA$62,'Life SCR'!AQ$3)&gt;0,sommmeProdInv(Inputs!$B$30:$AY$30,$D$62:$BA$62,'Life SCR'!AQ$3),1)+AQ66,0)</f>
        <v>0</v>
      </c>
      <c r="AR67" s="644">
        <f ca="1">IF('Life SCR'!AR$3&gt;=$B67,OFFSET($D$62,0,'Life SCR'!AR$3-$B67)*OFFSET(Inputs!$C$30,0,$B67-2)/IF(sommmeProdInv(Inputs!$B$30:$AY$30,$D$62:$BA$62,'Life SCR'!AR$3)&gt;0,sommmeProdInv(Inputs!$B$30:$AY$30,$D$62:$BA$62,'Life SCR'!AR$3),1)+AR66,0)</f>
        <v>0</v>
      </c>
      <c r="AS67" s="644">
        <f ca="1">IF('Life SCR'!AS$3&gt;=$B67,OFFSET($D$62,0,'Life SCR'!AS$3-$B67)*OFFSET(Inputs!$C$30,0,$B67-2)/IF(sommmeProdInv(Inputs!$B$30:$AY$30,$D$62:$BA$62,'Life SCR'!AS$3)&gt;0,sommmeProdInv(Inputs!$B$30:$AY$30,$D$62:$BA$62,'Life SCR'!AS$3),1)+AS66,0)</f>
        <v>0</v>
      </c>
      <c r="AT67" s="644">
        <f ca="1">IF('Life SCR'!AT$3&gt;=$B67,OFFSET($D$62,0,'Life SCR'!AT$3-$B67)*OFFSET(Inputs!$C$30,0,$B67-2)/IF(sommmeProdInv(Inputs!$B$30:$AY$30,$D$62:$BA$62,'Life SCR'!AT$3)&gt;0,sommmeProdInv(Inputs!$B$30:$AY$30,$D$62:$BA$62,'Life SCR'!AT$3),1)+AT66,0)</f>
        <v>0</v>
      </c>
      <c r="AU67" s="644">
        <f ca="1">IF('Life SCR'!AU$3&gt;=$B67,OFFSET($D$62,0,'Life SCR'!AU$3-$B67)*OFFSET(Inputs!$C$30,0,$B67-2)/IF(sommmeProdInv(Inputs!$B$30:$AY$30,$D$62:$BA$62,'Life SCR'!AU$3)&gt;0,sommmeProdInv(Inputs!$B$30:$AY$30,$D$62:$BA$62,'Life SCR'!AU$3),1)+AU66,0)</f>
        <v>0</v>
      </c>
      <c r="AV67" s="644">
        <f ca="1">IF('Life SCR'!AV$3&gt;=$B67,OFFSET($D$62,0,'Life SCR'!AV$3-$B67)*OFFSET(Inputs!$C$30,0,$B67-2)/IF(sommmeProdInv(Inputs!$B$30:$AY$30,$D$62:$BA$62,'Life SCR'!AV$3)&gt;0,sommmeProdInv(Inputs!$B$30:$AY$30,$D$62:$BA$62,'Life SCR'!AV$3),1)+AV66,0)</f>
        <v>0</v>
      </c>
      <c r="AW67" s="644">
        <f ca="1">IF('Life SCR'!AW$3&gt;=$B67,OFFSET($D$62,0,'Life SCR'!AW$3-$B67)*OFFSET(Inputs!$C$30,0,$B67-2)/IF(sommmeProdInv(Inputs!$B$30:$AY$30,$D$62:$BA$62,'Life SCR'!AW$3)&gt;0,sommmeProdInv(Inputs!$B$30:$AY$30,$D$62:$BA$62,'Life SCR'!AW$3),1)+AW66,0)</f>
        <v>0</v>
      </c>
      <c r="AX67" s="644">
        <f ca="1">IF('Life SCR'!AX$3&gt;=$B67,OFFSET($D$62,0,'Life SCR'!AX$3-$B67)*OFFSET(Inputs!$C$30,0,$B67-2)/IF(sommmeProdInv(Inputs!$B$30:$AY$30,$D$62:$BA$62,'Life SCR'!AX$3)&gt;0,sommmeProdInv(Inputs!$B$30:$AY$30,$D$62:$BA$62,'Life SCR'!AX$3),1)+AX66,0)</f>
        <v>0</v>
      </c>
      <c r="AY67" s="644">
        <f ca="1">IF('Life SCR'!AY$3&gt;=$B67,OFFSET($D$62,0,'Life SCR'!AY$3-$B67)*OFFSET(Inputs!$C$30,0,$B67-2)/IF(sommmeProdInv(Inputs!$B$30:$AY$30,$D$62:$BA$62,'Life SCR'!AY$3)&gt;0,sommmeProdInv(Inputs!$B$30:$AY$30,$D$62:$BA$62,'Life SCR'!AY$3),1)+AY66,0)</f>
        <v>0</v>
      </c>
      <c r="AZ67" s="644">
        <f ca="1">IF('Life SCR'!AZ$3&gt;=$B67,OFFSET($D$62,0,'Life SCR'!AZ$3-$B67)*OFFSET(Inputs!$C$30,0,$B67-2)/IF(sommmeProdInv(Inputs!$B$30:$AY$30,$D$62:$BA$62,'Life SCR'!AZ$3)&gt;0,sommmeProdInv(Inputs!$B$30:$AY$30,$D$62:$BA$62,'Life SCR'!AZ$3),1)+AZ66,0)</f>
        <v>0</v>
      </c>
      <c r="BA67" s="645">
        <f ca="1">IF('Life SCR'!BA$3&gt;=$B67,OFFSET($D$62,0,'Life SCR'!BA$3-$B67)*OFFSET(Inputs!$C$30,0,$B67-2)/IF(sommmeProdInv(Inputs!$B$30:$AY$30,$D$62:$BA$62,'Life SCR'!BA$3)&gt;0,sommmeProdInv(Inputs!$B$30:$AY$30,$D$62:$BA$62,'Life SCR'!BA$3),1)+BA66,0)</f>
        <v>0</v>
      </c>
    </row>
    <row r="68" spans="1:53" s="243" customFormat="1" outlineLevel="1">
      <c r="A68" s="642"/>
      <c r="B68" s="999">
        <v>5</v>
      </c>
      <c r="C68" s="994"/>
      <c r="D68" s="643"/>
      <c r="E68" s="644">
        <f ca="1">IF('Life SCR'!E$3&gt;=$B68,OFFSET($D$62,0,'Life SCR'!E$3-$B68)*OFFSET(Inputs!$C$30,0,$B68-2)/IF(sommmeProdInv(Inputs!$B$30:$AY$30,$D$62:$BA$62,'Life SCR'!E$3)&gt;0,sommmeProdInv(Inputs!$B$30:$AY$30,$D$62:$BA$62,'Life SCR'!E$3),1)+E67,0)</f>
        <v>0</v>
      </c>
      <c r="F68" s="644">
        <f ca="1">IF('Life SCR'!F$3&gt;=$B68,OFFSET($D$62,0,'Life SCR'!F$3-$B68)*OFFSET(Inputs!$C$30,0,$B68-2)/IF(sommmeProdInv(Inputs!$B$30:$AY$30,$D$62:$BA$62,'Life SCR'!F$3)&gt;0,sommmeProdInv(Inputs!$B$30:$AY$30,$D$62:$BA$62,'Life SCR'!F$3),1)+F67,0)</f>
        <v>0</v>
      </c>
      <c r="G68" s="644">
        <f ca="1">IF('Life SCR'!G$3&gt;=$B68,OFFSET($D$62,0,'Life SCR'!G$3-$B68)*OFFSET(Inputs!$C$30,0,$B68-2)/IF(sommmeProdInv(Inputs!$B$30:$AY$30,$D$62:$BA$62,'Life SCR'!G$3)&gt;0,sommmeProdInv(Inputs!$B$30:$AY$30,$D$62:$BA$62,'Life SCR'!G$3),1)+G67,0)</f>
        <v>0</v>
      </c>
      <c r="H68" s="644">
        <f ca="1">IF('Life SCR'!H$3&gt;=$B68,OFFSET($D$62,0,'Life SCR'!H$3-$B68)*OFFSET(Inputs!$C$30,0,$B68-2)/IF(sommmeProdInv(Inputs!$B$30:$AY$30,$D$62:$BA$62,'Life SCR'!H$3)&gt;0,sommmeProdInv(Inputs!$B$30:$AY$30,$D$62:$BA$62,'Life SCR'!H$3),1)+H67,0)</f>
        <v>0</v>
      </c>
      <c r="I68" s="644">
        <f ca="1">IF('Life SCR'!I$3&gt;=$B68,OFFSET($D$62,0,'Life SCR'!I$3-$B68)*OFFSET(Inputs!$C$30,0,$B68-2)/IF(sommmeProdInv(Inputs!$B$30:$AY$30,$D$62:$BA$62,'Life SCR'!I$3)&gt;0,sommmeProdInv(Inputs!$B$30:$AY$30,$D$62:$BA$62,'Life SCR'!I$3),1)+I67,0)</f>
        <v>0</v>
      </c>
      <c r="J68" s="644">
        <f ca="1">IF('Life SCR'!J$3&gt;=$B68,OFFSET($D$62,0,'Life SCR'!J$3-$B68)*OFFSET(Inputs!$C$30,0,$B68-2)/IF(sommmeProdInv(Inputs!$B$30:$AY$30,$D$62:$BA$62,'Life SCR'!J$3)&gt;0,sommmeProdInv(Inputs!$B$30:$AY$30,$D$62:$BA$62,'Life SCR'!J$3),1)+J67,0)</f>
        <v>0</v>
      </c>
      <c r="K68" s="644">
        <f ca="1">IF('Life SCR'!K$3&gt;=$B68,OFFSET($D$62,0,'Life SCR'!K$3-$B68)*OFFSET(Inputs!$C$30,0,$B68-2)/IF(sommmeProdInv(Inputs!$B$30:$AY$30,$D$62:$BA$62,'Life SCR'!K$3)&gt;0,sommmeProdInv(Inputs!$B$30:$AY$30,$D$62:$BA$62,'Life SCR'!K$3),1)+K67,0)</f>
        <v>0</v>
      </c>
      <c r="L68" s="644">
        <f ca="1">IF('Life SCR'!L$3&gt;=$B68,OFFSET($D$62,0,'Life SCR'!L$3-$B68)*OFFSET(Inputs!$C$30,0,$B68-2)/IF(sommmeProdInv(Inputs!$B$30:$AY$30,$D$62:$BA$62,'Life SCR'!L$3)&gt;0,sommmeProdInv(Inputs!$B$30:$AY$30,$D$62:$BA$62,'Life SCR'!L$3),1)+L67,0)</f>
        <v>0</v>
      </c>
      <c r="M68" s="644">
        <f ca="1">IF('Life SCR'!M$3&gt;=$B68,OFFSET($D$62,0,'Life SCR'!M$3-$B68)*OFFSET(Inputs!$C$30,0,$B68-2)/IF(sommmeProdInv(Inputs!$B$30:$AY$30,$D$62:$BA$62,'Life SCR'!M$3)&gt;0,sommmeProdInv(Inputs!$B$30:$AY$30,$D$62:$BA$62,'Life SCR'!M$3),1)+M67,0)</f>
        <v>0</v>
      </c>
      <c r="N68" s="644">
        <f ca="1">IF('Life SCR'!N$3&gt;=$B68,OFFSET($D$62,0,'Life SCR'!N$3-$B68)*OFFSET(Inputs!$C$30,0,$B68-2)/IF(sommmeProdInv(Inputs!$B$30:$AY$30,$D$62:$BA$62,'Life SCR'!N$3)&gt;0,sommmeProdInv(Inputs!$B$30:$AY$30,$D$62:$BA$62,'Life SCR'!N$3),1)+N67,0)</f>
        <v>0</v>
      </c>
      <c r="O68" s="644">
        <f ca="1">IF('Life SCR'!O$3&gt;=$B68,OFFSET($D$62,0,'Life SCR'!O$3-$B68)*OFFSET(Inputs!$C$30,0,$B68-2)/IF(sommmeProdInv(Inputs!$B$30:$AY$30,$D$62:$BA$62,'Life SCR'!O$3)&gt;0,sommmeProdInv(Inputs!$B$30:$AY$30,$D$62:$BA$62,'Life SCR'!O$3),1)+O67,0)</f>
        <v>0</v>
      </c>
      <c r="P68" s="644">
        <f ca="1">IF('Life SCR'!P$3&gt;=$B68,OFFSET($D$62,0,'Life SCR'!P$3-$B68)*OFFSET(Inputs!$C$30,0,$B68-2)/IF(sommmeProdInv(Inputs!$B$30:$AY$30,$D$62:$BA$62,'Life SCR'!P$3)&gt;0,sommmeProdInv(Inputs!$B$30:$AY$30,$D$62:$BA$62,'Life SCR'!P$3),1)+P67,0)</f>
        <v>0</v>
      </c>
      <c r="Q68" s="644">
        <f ca="1">IF('Life SCR'!Q$3&gt;=$B68,OFFSET($D$62,0,'Life SCR'!Q$3-$B68)*OFFSET(Inputs!$C$30,0,$B68-2)/IF(sommmeProdInv(Inputs!$B$30:$AY$30,$D$62:$BA$62,'Life SCR'!Q$3)&gt;0,sommmeProdInv(Inputs!$B$30:$AY$30,$D$62:$BA$62,'Life SCR'!Q$3),1)+Q67,0)</f>
        <v>0</v>
      </c>
      <c r="R68" s="644">
        <f ca="1">IF('Life SCR'!R$3&gt;=$B68,OFFSET($D$62,0,'Life SCR'!R$3-$B68)*OFFSET(Inputs!$C$30,0,$B68-2)/IF(sommmeProdInv(Inputs!$B$30:$AY$30,$D$62:$BA$62,'Life SCR'!R$3)&gt;0,sommmeProdInv(Inputs!$B$30:$AY$30,$D$62:$BA$62,'Life SCR'!R$3),1)+R67,0)</f>
        <v>0</v>
      </c>
      <c r="S68" s="644">
        <f ca="1">IF('Life SCR'!S$3&gt;=$B68,OFFSET($D$62,0,'Life SCR'!S$3-$B68)*OFFSET(Inputs!$C$30,0,$B68-2)/IF(sommmeProdInv(Inputs!$B$30:$AY$30,$D$62:$BA$62,'Life SCR'!S$3)&gt;0,sommmeProdInv(Inputs!$B$30:$AY$30,$D$62:$BA$62,'Life SCR'!S$3),1)+S67,0)</f>
        <v>0</v>
      </c>
      <c r="T68" s="644">
        <f ca="1">IF('Life SCR'!T$3&gt;=$B68,OFFSET($D$62,0,'Life SCR'!T$3-$B68)*OFFSET(Inputs!$C$30,0,$B68-2)/IF(sommmeProdInv(Inputs!$B$30:$AY$30,$D$62:$BA$62,'Life SCR'!T$3)&gt;0,sommmeProdInv(Inputs!$B$30:$AY$30,$D$62:$BA$62,'Life SCR'!T$3),1)+T67,0)</f>
        <v>0</v>
      </c>
      <c r="U68" s="644">
        <f ca="1">IF('Life SCR'!U$3&gt;=$B68,OFFSET($D$62,0,'Life SCR'!U$3-$B68)*OFFSET(Inputs!$C$30,0,$B68-2)/IF(sommmeProdInv(Inputs!$B$30:$AY$30,$D$62:$BA$62,'Life SCR'!U$3)&gt;0,sommmeProdInv(Inputs!$B$30:$AY$30,$D$62:$BA$62,'Life SCR'!U$3),1)+U67,0)</f>
        <v>0</v>
      </c>
      <c r="V68" s="644">
        <f ca="1">IF('Life SCR'!V$3&gt;=$B68,OFFSET($D$62,0,'Life SCR'!V$3-$B68)*OFFSET(Inputs!$C$30,0,$B68-2)/IF(sommmeProdInv(Inputs!$B$30:$AY$30,$D$62:$BA$62,'Life SCR'!V$3)&gt;0,sommmeProdInv(Inputs!$B$30:$AY$30,$D$62:$BA$62,'Life SCR'!V$3),1)+V67,0)</f>
        <v>0</v>
      </c>
      <c r="W68" s="644">
        <f ca="1">IF('Life SCR'!W$3&gt;=$B68,OFFSET($D$62,0,'Life SCR'!W$3-$B68)*OFFSET(Inputs!$C$30,0,$B68-2)/IF(sommmeProdInv(Inputs!$B$30:$AY$30,$D$62:$BA$62,'Life SCR'!W$3)&gt;0,sommmeProdInv(Inputs!$B$30:$AY$30,$D$62:$BA$62,'Life SCR'!W$3),1)+W67,0)</f>
        <v>0</v>
      </c>
      <c r="X68" s="644">
        <f ca="1">IF('Life SCR'!X$3&gt;=$B68,OFFSET($D$62,0,'Life SCR'!X$3-$B68)*OFFSET(Inputs!$C$30,0,$B68-2)/IF(sommmeProdInv(Inputs!$B$30:$AY$30,$D$62:$BA$62,'Life SCR'!X$3)&gt;0,sommmeProdInv(Inputs!$B$30:$AY$30,$D$62:$BA$62,'Life SCR'!X$3),1)+X67,0)</f>
        <v>0</v>
      </c>
      <c r="Y68" s="644">
        <f ca="1">IF('Life SCR'!Y$3&gt;=$B68,OFFSET($D$62,0,'Life SCR'!Y$3-$B68)*OFFSET(Inputs!$C$30,0,$B68-2)/IF(sommmeProdInv(Inputs!$B$30:$AY$30,$D$62:$BA$62,'Life SCR'!Y$3)&gt;0,sommmeProdInv(Inputs!$B$30:$AY$30,$D$62:$BA$62,'Life SCR'!Y$3),1)+Y67,0)</f>
        <v>0</v>
      </c>
      <c r="Z68" s="644">
        <f ca="1">IF('Life SCR'!Z$3&gt;=$B68,OFFSET($D$62,0,'Life SCR'!Z$3-$B68)*OFFSET(Inputs!$C$30,0,$B68-2)/IF(sommmeProdInv(Inputs!$B$30:$AY$30,$D$62:$BA$62,'Life SCR'!Z$3)&gt;0,sommmeProdInv(Inputs!$B$30:$AY$30,$D$62:$BA$62,'Life SCR'!Z$3),1)+Z67,0)</f>
        <v>0</v>
      </c>
      <c r="AA68" s="644">
        <f ca="1">IF('Life SCR'!AA$3&gt;=$B68,OFFSET($D$62,0,'Life SCR'!AA$3-$B68)*OFFSET(Inputs!$C$30,0,$B68-2)/IF(sommmeProdInv(Inputs!$B$30:$AY$30,$D$62:$BA$62,'Life SCR'!AA$3)&gt;0,sommmeProdInv(Inputs!$B$30:$AY$30,$D$62:$BA$62,'Life SCR'!AA$3),1)+AA67,0)</f>
        <v>0</v>
      </c>
      <c r="AB68" s="644">
        <f ca="1">IF('Life SCR'!AB$3&gt;=$B68,OFFSET($D$62,0,'Life SCR'!AB$3-$B68)*OFFSET(Inputs!$C$30,0,$B68-2)/IF(sommmeProdInv(Inputs!$B$30:$AY$30,$D$62:$BA$62,'Life SCR'!AB$3)&gt;0,sommmeProdInv(Inputs!$B$30:$AY$30,$D$62:$BA$62,'Life SCR'!AB$3),1)+AB67,0)</f>
        <v>0</v>
      </c>
      <c r="AC68" s="644">
        <f ca="1">IF('Life SCR'!AC$3&gt;=$B68,OFFSET($D$62,0,'Life SCR'!AC$3-$B68)*OFFSET(Inputs!$C$30,0,$B68-2)/IF(sommmeProdInv(Inputs!$B$30:$AY$30,$D$62:$BA$62,'Life SCR'!AC$3)&gt;0,sommmeProdInv(Inputs!$B$30:$AY$30,$D$62:$BA$62,'Life SCR'!AC$3),1)+AC67,0)</f>
        <v>0</v>
      </c>
      <c r="AD68" s="644">
        <f ca="1">IF('Life SCR'!AD$3&gt;=$B68,OFFSET($D$62,0,'Life SCR'!AD$3-$B68)*OFFSET(Inputs!$C$30,0,$B68-2)/IF(sommmeProdInv(Inputs!$B$30:$AY$30,$D$62:$BA$62,'Life SCR'!AD$3)&gt;0,sommmeProdInv(Inputs!$B$30:$AY$30,$D$62:$BA$62,'Life SCR'!AD$3),1)+AD67,0)</f>
        <v>0</v>
      </c>
      <c r="AE68" s="644">
        <f ca="1">IF('Life SCR'!AE$3&gt;=$B68,OFFSET($D$62,0,'Life SCR'!AE$3-$B68)*OFFSET(Inputs!$C$30,0,$B68-2)/IF(sommmeProdInv(Inputs!$B$30:$AY$30,$D$62:$BA$62,'Life SCR'!AE$3)&gt;0,sommmeProdInv(Inputs!$B$30:$AY$30,$D$62:$BA$62,'Life SCR'!AE$3),1)+AE67,0)</f>
        <v>0</v>
      </c>
      <c r="AF68" s="644">
        <f ca="1">IF('Life SCR'!AF$3&gt;=$B68,OFFSET($D$62,0,'Life SCR'!AF$3-$B68)*OFFSET(Inputs!$C$30,0,$B68-2)/IF(sommmeProdInv(Inputs!$B$30:$AY$30,$D$62:$BA$62,'Life SCR'!AF$3)&gt;0,sommmeProdInv(Inputs!$B$30:$AY$30,$D$62:$BA$62,'Life SCR'!AF$3),1)+AF67,0)</f>
        <v>0</v>
      </c>
      <c r="AG68" s="644">
        <f ca="1">IF('Life SCR'!AG$3&gt;=$B68,OFFSET($D$62,0,'Life SCR'!AG$3-$B68)*OFFSET(Inputs!$C$30,0,$B68-2)/IF(sommmeProdInv(Inputs!$B$30:$AY$30,$D$62:$BA$62,'Life SCR'!AG$3)&gt;0,sommmeProdInv(Inputs!$B$30:$AY$30,$D$62:$BA$62,'Life SCR'!AG$3),1)+AG67,0)</f>
        <v>0</v>
      </c>
      <c r="AH68" s="644">
        <f ca="1">IF('Life SCR'!AH$3&gt;=$B68,OFFSET($D$62,0,'Life SCR'!AH$3-$B68)*OFFSET(Inputs!$C$30,0,$B68-2)/IF(sommmeProdInv(Inputs!$B$30:$AY$30,$D$62:$BA$62,'Life SCR'!AH$3)&gt;0,sommmeProdInv(Inputs!$B$30:$AY$30,$D$62:$BA$62,'Life SCR'!AH$3),1)+AH67,0)</f>
        <v>0</v>
      </c>
      <c r="AI68" s="644">
        <f ca="1">IF('Life SCR'!AI$3&gt;=$B68,OFFSET($D$62,0,'Life SCR'!AI$3-$B68)*OFFSET(Inputs!$C$30,0,$B68-2)/IF(sommmeProdInv(Inputs!$B$30:$AY$30,$D$62:$BA$62,'Life SCR'!AI$3)&gt;0,sommmeProdInv(Inputs!$B$30:$AY$30,$D$62:$BA$62,'Life SCR'!AI$3),1)+AI67,0)</f>
        <v>0</v>
      </c>
      <c r="AJ68" s="644">
        <f ca="1">IF('Life SCR'!AJ$3&gt;=$B68,OFFSET($D$62,0,'Life SCR'!AJ$3-$B68)*OFFSET(Inputs!$C$30,0,$B68-2)/IF(sommmeProdInv(Inputs!$B$30:$AY$30,$D$62:$BA$62,'Life SCR'!AJ$3)&gt;0,sommmeProdInv(Inputs!$B$30:$AY$30,$D$62:$BA$62,'Life SCR'!AJ$3),1)+AJ67,0)</f>
        <v>0</v>
      </c>
      <c r="AK68" s="644">
        <f ca="1">IF('Life SCR'!AK$3&gt;=$B68,OFFSET($D$62,0,'Life SCR'!AK$3-$B68)*OFFSET(Inputs!$C$30,0,$B68-2)/IF(sommmeProdInv(Inputs!$B$30:$AY$30,$D$62:$BA$62,'Life SCR'!AK$3)&gt;0,sommmeProdInv(Inputs!$B$30:$AY$30,$D$62:$BA$62,'Life SCR'!AK$3),1)+AK67,0)</f>
        <v>0</v>
      </c>
      <c r="AL68" s="644">
        <f ca="1">IF('Life SCR'!AL$3&gt;=$B68,OFFSET($D$62,0,'Life SCR'!AL$3-$B68)*OFFSET(Inputs!$C$30,0,$B68-2)/IF(sommmeProdInv(Inputs!$B$30:$AY$30,$D$62:$BA$62,'Life SCR'!AL$3)&gt;0,sommmeProdInv(Inputs!$B$30:$AY$30,$D$62:$BA$62,'Life SCR'!AL$3),1)+AL67,0)</f>
        <v>0</v>
      </c>
      <c r="AM68" s="644">
        <f ca="1">IF('Life SCR'!AM$3&gt;=$B68,OFFSET($D$62,0,'Life SCR'!AM$3-$B68)*OFFSET(Inputs!$C$30,0,$B68-2)/IF(sommmeProdInv(Inputs!$B$30:$AY$30,$D$62:$BA$62,'Life SCR'!AM$3)&gt;0,sommmeProdInv(Inputs!$B$30:$AY$30,$D$62:$BA$62,'Life SCR'!AM$3),1)+AM67,0)</f>
        <v>0</v>
      </c>
      <c r="AN68" s="644">
        <f ca="1">IF('Life SCR'!AN$3&gt;=$B68,OFFSET($D$62,0,'Life SCR'!AN$3-$B68)*OFFSET(Inputs!$C$30,0,$B68-2)/IF(sommmeProdInv(Inputs!$B$30:$AY$30,$D$62:$BA$62,'Life SCR'!AN$3)&gt;0,sommmeProdInv(Inputs!$B$30:$AY$30,$D$62:$BA$62,'Life SCR'!AN$3),1)+AN67,0)</f>
        <v>0</v>
      </c>
      <c r="AO68" s="644">
        <f ca="1">IF('Life SCR'!AO$3&gt;=$B68,OFFSET($D$62,0,'Life SCR'!AO$3-$B68)*OFFSET(Inputs!$C$30,0,$B68-2)/IF(sommmeProdInv(Inputs!$B$30:$AY$30,$D$62:$BA$62,'Life SCR'!AO$3)&gt;0,sommmeProdInv(Inputs!$B$30:$AY$30,$D$62:$BA$62,'Life SCR'!AO$3),1)+AO67,0)</f>
        <v>0</v>
      </c>
      <c r="AP68" s="644">
        <f ca="1">IF('Life SCR'!AP$3&gt;=$B68,OFFSET($D$62,0,'Life SCR'!AP$3-$B68)*OFFSET(Inputs!$C$30,0,$B68-2)/IF(sommmeProdInv(Inputs!$B$30:$AY$30,$D$62:$BA$62,'Life SCR'!AP$3)&gt;0,sommmeProdInv(Inputs!$B$30:$AY$30,$D$62:$BA$62,'Life SCR'!AP$3),1)+AP67,0)</f>
        <v>0</v>
      </c>
      <c r="AQ68" s="644">
        <f ca="1">IF('Life SCR'!AQ$3&gt;=$B68,OFFSET($D$62,0,'Life SCR'!AQ$3-$B68)*OFFSET(Inputs!$C$30,0,$B68-2)/IF(sommmeProdInv(Inputs!$B$30:$AY$30,$D$62:$BA$62,'Life SCR'!AQ$3)&gt;0,sommmeProdInv(Inputs!$B$30:$AY$30,$D$62:$BA$62,'Life SCR'!AQ$3),1)+AQ67,0)</f>
        <v>0</v>
      </c>
      <c r="AR68" s="644">
        <f ca="1">IF('Life SCR'!AR$3&gt;=$B68,OFFSET($D$62,0,'Life SCR'!AR$3-$B68)*OFFSET(Inputs!$C$30,0,$B68-2)/IF(sommmeProdInv(Inputs!$B$30:$AY$30,$D$62:$BA$62,'Life SCR'!AR$3)&gt;0,sommmeProdInv(Inputs!$B$30:$AY$30,$D$62:$BA$62,'Life SCR'!AR$3),1)+AR67,0)</f>
        <v>0</v>
      </c>
      <c r="AS68" s="644">
        <f ca="1">IF('Life SCR'!AS$3&gt;=$B68,OFFSET($D$62,0,'Life SCR'!AS$3-$B68)*OFFSET(Inputs!$C$30,0,$B68-2)/IF(sommmeProdInv(Inputs!$B$30:$AY$30,$D$62:$BA$62,'Life SCR'!AS$3)&gt;0,sommmeProdInv(Inputs!$B$30:$AY$30,$D$62:$BA$62,'Life SCR'!AS$3),1)+AS67,0)</f>
        <v>0</v>
      </c>
      <c r="AT68" s="644">
        <f ca="1">IF('Life SCR'!AT$3&gt;=$B68,OFFSET($D$62,0,'Life SCR'!AT$3-$B68)*OFFSET(Inputs!$C$30,0,$B68-2)/IF(sommmeProdInv(Inputs!$B$30:$AY$30,$D$62:$BA$62,'Life SCR'!AT$3)&gt;0,sommmeProdInv(Inputs!$B$30:$AY$30,$D$62:$BA$62,'Life SCR'!AT$3),1)+AT67,0)</f>
        <v>0</v>
      </c>
      <c r="AU68" s="644">
        <f ca="1">IF('Life SCR'!AU$3&gt;=$B68,OFFSET($D$62,0,'Life SCR'!AU$3-$B68)*OFFSET(Inputs!$C$30,0,$B68-2)/IF(sommmeProdInv(Inputs!$B$30:$AY$30,$D$62:$BA$62,'Life SCR'!AU$3)&gt;0,sommmeProdInv(Inputs!$B$30:$AY$30,$D$62:$BA$62,'Life SCR'!AU$3),1)+AU67,0)</f>
        <v>0</v>
      </c>
      <c r="AV68" s="644">
        <f ca="1">IF('Life SCR'!AV$3&gt;=$B68,OFFSET($D$62,0,'Life SCR'!AV$3-$B68)*OFFSET(Inputs!$C$30,0,$B68-2)/IF(sommmeProdInv(Inputs!$B$30:$AY$30,$D$62:$BA$62,'Life SCR'!AV$3)&gt;0,sommmeProdInv(Inputs!$B$30:$AY$30,$D$62:$BA$62,'Life SCR'!AV$3),1)+AV67,0)</f>
        <v>0</v>
      </c>
      <c r="AW68" s="644">
        <f ca="1">IF('Life SCR'!AW$3&gt;=$B68,OFFSET($D$62,0,'Life SCR'!AW$3-$B68)*OFFSET(Inputs!$C$30,0,$B68-2)/IF(sommmeProdInv(Inputs!$B$30:$AY$30,$D$62:$BA$62,'Life SCR'!AW$3)&gt;0,sommmeProdInv(Inputs!$B$30:$AY$30,$D$62:$BA$62,'Life SCR'!AW$3),1)+AW67,0)</f>
        <v>0</v>
      </c>
      <c r="AX68" s="644">
        <f ca="1">IF('Life SCR'!AX$3&gt;=$B68,OFFSET($D$62,0,'Life SCR'!AX$3-$B68)*OFFSET(Inputs!$C$30,0,$B68-2)/IF(sommmeProdInv(Inputs!$B$30:$AY$30,$D$62:$BA$62,'Life SCR'!AX$3)&gt;0,sommmeProdInv(Inputs!$B$30:$AY$30,$D$62:$BA$62,'Life SCR'!AX$3),1)+AX67,0)</f>
        <v>0</v>
      </c>
      <c r="AY68" s="644">
        <f ca="1">IF('Life SCR'!AY$3&gt;=$B68,OFFSET($D$62,0,'Life SCR'!AY$3-$B68)*OFFSET(Inputs!$C$30,0,$B68-2)/IF(sommmeProdInv(Inputs!$B$30:$AY$30,$D$62:$BA$62,'Life SCR'!AY$3)&gt;0,sommmeProdInv(Inputs!$B$30:$AY$30,$D$62:$BA$62,'Life SCR'!AY$3),1)+AY67,0)</f>
        <v>0</v>
      </c>
      <c r="AZ68" s="644">
        <f ca="1">IF('Life SCR'!AZ$3&gt;=$B68,OFFSET($D$62,0,'Life SCR'!AZ$3-$B68)*OFFSET(Inputs!$C$30,0,$B68-2)/IF(sommmeProdInv(Inputs!$B$30:$AY$30,$D$62:$BA$62,'Life SCR'!AZ$3)&gt;0,sommmeProdInv(Inputs!$B$30:$AY$30,$D$62:$BA$62,'Life SCR'!AZ$3),1)+AZ67,0)</f>
        <v>0</v>
      </c>
      <c r="BA68" s="645">
        <f ca="1">IF('Life SCR'!BA$3&gt;=$B68,OFFSET($D$62,0,'Life SCR'!BA$3-$B68)*OFFSET(Inputs!$C$30,0,$B68-2)/IF(sommmeProdInv(Inputs!$B$30:$AY$30,$D$62:$BA$62,'Life SCR'!BA$3)&gt;0,sommmeProdInv(Inputs!$B$30:$AY$30,$D$62:$BA$62,'Life SCR'!BA$3),1)+BA67,0)</f>
        <v>0</v>
      </c>
    </row>
    <row r="69" spans="1:53" s="243" customFormat="1" outlineLevel="1">
      <c r="A69" s="642"/>
      <c r="B69" s="999">
        <v>6</v>
      </c>
      <c r="C69" s="994"/>
      <c r="D69" s="643"/>
      <c r="E69" s="644">
        <f ca="1">IF('Life SCR'!E$3&gt;=$B69,OFFSET($D$62,0,'Life SCR'!E$3-$B69)*OFFSET(Inputs!$C$30,0,$B69-2)/IF(sommmeProdInv(Inputs!$B$30:$AY$30,$D$62:$BA$62,'Life SCR'!E$3)&gt;0,sommmeProdInv(Inputs!$B$30:$AY$30,$D$62:$BA$62,'Life SCR'!E$3),1)+E68,0)</f>
        <v>0</v>
      </c>
      <c r="F69" s="644">
        <f ca="1">IF('Life SCR'!F$3&gt;=$B69,OFFSET($D$62,0,'Life SCR'!F$3-$B69)*OFFSET(Inputs!$C$30,0,$B69-2)/IF(sommmeProdInv(Inputs!$B$30:$AY$30,$D$62:$BA$62,'Life SCR'!F$3)&gt;0,sommmeProdInv(Inputs!$B$30:$AY$30,$D$62:$BA$62,'Life SCR'!F$3),1)+F68,0)</f>
        <v>0</v>
      </c>
      <c r="G69" s="644">
        <f ca="1">IF('Life SCR'!G$3&gt;=$B69,OFFSET($D$62,0,'Life SCR'!G$3-$B69)*OFFSET(Inputs!$C$30,0,$B69-2)/IF(sommmeProdInv(Inputs!$B$30:$AY$30,$D$62:$BA$62,'Life SCR'!G$3)&gt;0,sommmeProdInv(Inputs!$B$30:$AY$30,$D$62:$BA$62,'Life SCR'!G$3),1)+G68,0)</f>
        <v>0</v>
      </c>
      <c r="H69" s="644">
        <f ca="1">IF('Life SCR'!H$3&gt;=$B69,OFFSET($D$62,0,'Life SCR'!H$3-$B69)*OFFSET(Inputs!$C$30,0,$B69-2)/IF(sommmeProdInv(Inputs!$B$30:$AY$30,$D$62:$BA$62,'Life SCR'!H$3)&gt;0,sommmeProdInv(Inputs!$B$30:$AY$30,$D$62:$BA$62,'Life SCR'!H$3),1)+H68,0)</f>
        <v>0</v>
      </c>
      <c r="I69" s="644">
        <f ca="1">IF('Life SCR'!I$3&gt;=$B69,OFFSET($D$62,0,'Life SCR'!I$3-$B69)*OFFSET(Inputs!$C$30,0,$B69-2)/IF(sommmeProdInv(Inputs!$B$30:$AY$30,$D$62:$BA$62,'Life SCR'!I$3)&gt;0,sommmeProdInv(Inputs!$B$30:$AY$30,$D$62:$BA$62,'Life SCR'!I$3),1)+I68,0)</f>
        <v>0</v>
      </c>
      <c r="J69" s="644">
        <f ca="1">IF('Life SCR'!J$3&gt;=$B69,OFFSET($D$62,0,'Life SCR'!J$3-$B69)*OFFSET(Inputs!$C$30,0,$B69-2)/IF(sommmeProdInv(Inputs!$B$30:$AY$30,$D$62:$BA$62,'Life SCR'!J$3)&gt;0,sommmeProdInv(Inputs!$B$30:$AY$30,$D$62:$BA$62,'Life SCR'!J$3),1)+J68,0)</f>
        <v>0</v>
      </c>
      <c r="K69" s="644">
        <f ca="1">IF('Life SCR'!K$3&gt;=$B69,OFFSET($D$62,0,'Life SCR'!K$3-$B69)*OFFSET(Inputs!$C$30,0,$B69-2)/IF(sommmeProdInv(Inputs!$B$30:$AY$30,$D$62:$BA$62,'Life SCR'!K$3)&gt;0,sommmeProdInv(Inputs!$B$30:$AY$30,$D$62:$BA$62,'Life SCR'!K$3),1)+K68,0)</f>
        <v>0</v>
      </c>
      <c r="L69" s="644">
        <f ca="1">IF('Life SCR'!L$3&gt;=$B69,OFFSET($D$62,0,'Life SCR'!L$3-$B69)*OFFSET(Inputs!$C$30,0,$B69-2)/IF(sommmeProdInv(Inputs!$B$30:$AY$30,$D$62:$BA$62,'Life SCR'!L$3)&gt;0,sommmeProdInv(Inputs!$B$30:$AY$30,$D$62:$BA$62,'Life SCR'!L$3),1)+L68,0)</f>
        <v>0</v>
      </c>
      <c r="M69" s="644">
        <f ca="1">IF('Life SCR'!M$3&gt;=$B69,OFFSET($D$62,0,'Life SCR'!M$3-$B69)*OFFSET(Inputs!$C$30,0,$B69-2)/IF(sommmeProdInv(Inputs!$B$30:$AY$30,$D$62:$BA$62,'Life SCR'!M$3)&gt;0,sommmeProdInv(Inputs!$B$30:$AY$30,$D$62:$BA$62,'Life SCR'!M$3),1)+M68,0)</f>
        <v>0</v>
      </c>
      <c r="N69" s="644">
        <f ca="1">IF('Life SCR'!N$3&gt;=$B69,OFFSET($D$62,0,'Life SCR'!N$3-$B69)*OFFSET(Inputs!$C$30,0,$B69-2)/IF(sommmeProdInv(Inputs!$B$30:$AY$30,$D$62:$BA$62,'Life SCR'!N$3)&gt;0,sommmeProdInv(Inputs!$B$30:$AY$30,$D$62:$BA$62,'Life SCR'!N$3),1)+N68,0)</f>
        <v>0</v>
      </c>
      <c r="O69" s="644">
        <f ca="1">IF('Life SCR'!O$3&gt;=$B69,OFFSET($D$62,0,'Life SCR'!O$3-$B69)*OFFSET(Inputs!$C$30,0,$B69-2)/IF(sommmeProdInv(Inputs!$B$30:$AY$30,$D$62:$BA$62,'Life SCR'!O$3)&gt;0,sommmeProdInv(Inputs!$B$30:$AY$30,$D$62:$BA$62,'Life SCR'!O$3),1)+O68,0)</f>
        <v>0</v>
      </c>
      <c r="P69" s="644">
        <f ca="1">IF('Life SCR'!P$3&gt;=$B69,OFFSET($D$62,0,'Life SCR'!P$3-$B69)*OFFSET(Inputs!$C$30,0,$B69-2)/IF(sommmeProdInv(Inputs!$B$30:$AY$30,$D$62:$BA$62,'Life SCR'!P$3)&gt;0,sommmeProdInv(Inputs!$B$30:$AY$30,$D$62:$BA$62,'Life SCR'!P$3),1)+P68,0)</f>
        <v>0</v>
      </c>
      <c r="Q69" s="644">
        <f ca="1">IF('Life SCR'!Q$3&gt;=$B69,OFFSET($D$62,0,'Life SCR'!Q$3-$B69)*OFFSET(Inputs!$C$30,0,$B69-2)/IF(sommmeProdInv(Inputs!$B$30:$AY$30,$D$62:$BA$62,'Life SCR'!Q$3)&gt;0,sommmeProdInv(Inputs!$B$30:$AY$30,$D$62:$BA$62,'Life SCR'!Q$3),1)+Q68,0)</f>
        <v>0</v>
      </c>
      <c r="R69" s="644">
        <f ca="1">IF('Life SCR'!R$3&gt;=$B69,OFFSET($D$62,0,'Life SCR'!R$3-$B69)*OFFSET(Inputs!$C$30,0,$B69-2)/IF(sommmeProdInv(Inputs!$B$30:$AY$30,$D$62:$BA$62,'Life SCR'!R$3)&gt;0,sommmeProdInv(Inputs!$B$30:$AY$30,$D$62:$BA$62,'Life SCR'!R$3),1)+R68,0)</f>
        <v>0</v>
      </c>
      <c r="S69" s="644">
        <f ca="1">IF('Life SCR'!S$3&gt;=$B69,OFFSET($D$62,0,'Life SCR'!S$3-$B69)*OFFSET(Inputs!$C$30,0,$B69-2)/IF(sommmeProdInv(Inputs!$B$30:$AY$30,$D$62:$BA$62,'Life SCR'!S$3)&gt;0,sommmeProdInv(Inputs!$B$30:$AY$30,$D$62:$BA$62,'Life SCR'!S$3),1)+S68,0)</f>
        <v>0</v>
      </c>
      <c r="T69" s="644">
        <f ca="1">IF('Life SCR'!T$3&gt;=$B69,OFFSET($D$62,0,'Life SCR'!T$3-$B69)*OFFSET(Inputs!$C$30,0,$B69-2)/IF(sommmeProdInv(Inputs!$B$30:$AY$30,$D$62:$BA$62,'Life SCR'!T$3)&gt;0,sommmeProdInv(Inputs!$B$30:$AY$30,$D$62:$BA$62,'Life SCR'!T$3),1)+T68,0)</f>
        <v>0</v>
      </c>
      <c r="U69" s="644">
        <f ca="1">IF('Life SCR'!U$3&gt;=$B69,OFFSET($D$62,0,'Life SCR'!U$3-$B69)*OFFSET(Inputs!$C$30,0,$B69-2)/IF(sommmeProdInv(Inputs!$B$30:$AY$30,$D$62:$BA$62,'Life SCR'!U$3)&gt;0,sommmeProdInv(Inputs!$B$30:$AY$30,$D$62:$BA$62,'Life SCR'!U$3),1)+U68,0)</f>
        <v>0</v>
      </c>
      <c r="V69" s="644">
        <f ca="1">IF('Life SCR'!V$3&gt;=$B69,OFFSET($D$62,0,'Life SCR'!V$3-$B69)*OFFSET(Inputs!$C$30,0,$B69-2)/IF(sommmeProdInv(Inputs!$B$30:$AY$30,$D$62:$BA$62,'Life SCR'!V$3)&gt;0,sommmeProdInv(Inputs!$B$30:$AY$30,$D$62:$BA$62,'Life SCR'!V$3),1)+V68,0)</f>
        <v>0</v>
      </c>
      <c r="W69" s="644">
        <f ca="1">IF('Life SCR'!W$3&gt;=$B69,OFFSET($D$62,0,'Life SCR'!W$3-$B69)*OFFSET(Inputs!$C$30,0,$B69-2)/IF(sommmeProdInv(Inputs!$B$30:$AY$30,$D$62:$BA$62,'Life SCR'!W$3)&gt;0,sommmeProdInv(Inputs!$B$30:$AY$30,$D$62:$BA$62,'Life SCR'!W$3),1)+W68,0)</f>
        <v>0</v>
      </c>
      <c r="X69" s="644">
        <f ca="1">IF('Life SCR'!X$3&gt;=$B69,OFFSET($D$62,0,'Life SCR'!X$3-$B69)*OFFSET(Inputs!$C$30,0,$B69-2)/IF(sommmeProdInv(Inputs!$B$30:$AY$30,$D$62:$BA$62,'Life SCR'!X$3)&gt;0,sommmeProdInv(Inputs!$B$30:$AY$30,$D$62:$BA$62,'Life SCR'!X$3),1)+X68,0)</f>
        <v>0</v>
      </c>
      <c r="Y69" s="644">
        <f ca="1">IF('Life SCR'!Y$3&gt;=$B69,OFFSET($D$62,0,'Life SCR'!Y$3-$B69)*OFFSET(Inputs!$C$30,0,$B69-2)/IF(sommmeProdInv(Inputs!$B$30:$AY$30,$D$62:$BA$62,'Life SCR'!Y$3)&gt;0,sommmeProdInv(Inputs!$B$30:$AY$30,$D$62:$BA$62,'Life SCR'!Y$3),1)+Y68,0)</f>
        <v>0</v>
      </c>
      <c r="Z69" s="644">
        <f ca="1">IF('Life SCR'!Z$3&gt;=$B69,OFFSET($D$62,0,'Life SCR'!Z$3-$B69)*OFFSET(Inputs!$C$30,0,$B69-2)/IF(sommmeProdInv(Inputs!$B$30:$AY$30,$D$62:$BA$62,'Life SCR'!Z$3)&gt;0,sommmeProdInv(Inputs!$B$30:$AY$30,$D$62:$BA$62,'Life SCR'!Z$3),1)+Z68,0)</f>
        <v>0</v>
      </c>
      <c r="AA69" s="644">
        <f ca="1">IF('Life SCR'!AA$3&gt;=$B69,OFFSET($D$62,0,'Life SCR'!AA$3-$B69)*OFFSET(Inputs!$C$30,0,$B69-2)/IF(sommmeProdInv(Inputs!$B$30:$AY$30,$D$62:$BA$62,'Life SCR'!AA$3)&gt;0,sommmeProdInv(Inputs!$B$30:$AY$30,$D$62:$BA$62,'Life SCR'!AA$3),1)+AA68,0)</f>
        <v>0</v>
      </c>
      <c r="AB69" s="644">
        <f ca="1">IF('Life SCR'!AB$3&gt;=$B69,OFFSET($D$62,0,'Life SCR'!AB$3-$B69)*OFFSET(Inputs!$C$30,0,$B69-2)/IF(sommmeProdInv(Inputs!$B$30:$AY$30,$D$62:$BA$62,'Life SCR'!AB$3)&gt;0,sommmeProdInv(Inputs!$B$30:$AY$30,$D$62:$BA$62,'Life SCR'!AB$3),1)+AB68,0)</f>
        <v>0</v>
      </c>
      <c r="AC69" s="644">
        <f ca="1">IF('Life SCR'!AC$3&gt;=$B69,OFFSET($D$62,0,'Life SCR'!AC$3-$B69)*OFFSET(Inputs!$C$30,0,$B69-2)/IF(sommmeProdInv(Inputs!$B$30:$AY$30,$D$62:$BA$62,'Life SCR'!AC$3)&gt;0,sommmeProdInv(Inputs!$B$30:$AY$30,$D$62:$BA$62,'Life SCR'!AC$3),1)+AC68,0)</f>
        <v>0</v>
      </c>
      <c r="AD69" s="644">
        <f ca="1">IF('Life SCR'!AD$3&gt;=$B69,OFFSET($D$62,0,'Life SCR'!AD$3-$B69)*OFFSET(Inputs!$C$30,0,$B69-2)/IF(sommmeProdInv(Inputs!$B$30:$AY$30,$D$62:$BA$62,'Life SCR'!AD$3)&gt;0,sommmeProdInv(Inputs!$B$30:$AY$30,$D$62:$BA$62,'Life SCR'!AD$3),1)+AD68,0)</f>
        <v>0</v>
      </c>
      <c r="AE69" s="644">
        <f ca="1">IF('Life SCR'!AE$3&gt;=$B69,OFFSET($D$62,0,'Life SCR'!AE$3-$B69)*OFFSET(Inputs!$C$30,0,$B69-2)/IF(sommmeProdInv(Inputs!$B$30:$AY$30,$D$62:$BA$62,'Life SCR'!AE$3)&gt;0,sommmeProdInv(Inputs!$B$30:$AY$30,$D$62:$BA$62,'Life SCR'!AE$3),1)+AE68,0)</f>
        <v>0</v>
      </c>
      <c r="AF69" s="644">
        <f ca="1">IF('Life SCR'!AF$3&gt;=$B69,OFFSET($D$62,0,'Life SCR'!AF$3-$B69)*OFFSET(Inputs!$C$30,0,$B69-2)/IF(sommmeProdInv(Inputs!$B$30:$AY$30,$D$62:$BA$62,'Life SCR'!AF$3)&gt;0,sommmeProdInv(Inputs!$B$30:$AY$30,$D$62:$BA$62,'Life SCR'!AF$3),1)+AF68,0)</f>
        <v>0</v>
      </c>
      <c r="AG69" s="644">
        <f ca="1">IF('Life SCR'!AG$3&gt;=$B69,OFFSET($D$62,0,'Life SCR'!AG$3-$B69)*OFFSET(Inputs!$C$30,0,$B69-2)/IF(sommmeProdInv(Inputs!$B$30:$AY$30,$D$62:$BA$62,'Life SCR'!AG$3)&gt;0,sommmeProdInv(Inputs!$B$30:$AY$30,$D$62:$BA$62,'Life SCR'!AG$3),1)+AG68,0)</f>
        <v>0</v>
      </c>
      <c r="AH69" s="644">
        <f ca="1">IF('Life SCR'!AH$3&gt;=$B69,OFFSET($D$62,0,'Life SCR'!AH$3-$B69)*OFFSET(Inputs!$C$30,0,$B69-2)/IF(sommmeProdInv(Inputs!$B$30:$AY$30,$D$62:$BA$62,'Life SCR'!AH$3)&gt;0,sommmeProdInv(Inputs!$B$30:$AY$30,$D$62:$BA$62,'Life SCR'!AH$3),1)+AH68,0)</f>
        <v>0</v>
      </c>
      <c r="AI69" s="644">
        <f ca="1">IF('Life SCR'!AI$3&gt;=$B69,OFFSET($D$62,0,'Life SCR'!AI$3-$B69)*OFFSET(Inputs!$C$30,0,$B69-2)/IF(sommmeProdInv(Inputs!$B$30:$AY$30,$D$62:$BA$62,'Life SCR'!AI$3)&gt;0,sommmeProdInv(Inputs!$B$30:$AY$30,$D$62:$BA$62,'Life SCR'!AI$3),1)+AI68,0)</f>
        <v>0</v>
      </c>
      <c r="AJ69" s="644">
        <f ca="1">IF('Life SCR'!AJ$3&gt;=$B69,OFFSET($D$62,0,'Life SCR'!AJ$3-$B69)*OFFSET(Inputs!$C$30,0,$B69-2)/IF(sommmeProdInv(Inputs!$B$30:$AY$30,$D$62:$BA$62,'Life SCR'!AJ$3)&gt;0,sommmeProdInv(Inputs!$B$30:$AY$30,$D$62:$BA$62,'Life SCR'!AJ$3),1)+AJ68,0)</f>
        <v>0</v>
      </c>
      <c r="AK69" s="644">
        <f ca="1">IF('Life SCR'!AK$3&gt;=$B69,OFFSET($D$62,0,'Life SCR'!AK$3-$B69)*OFFSET(Inputs!$C$30,0,$B69-2)/IF(sommmeProdInv(Inputs!$B$30:$AY$30,$D$62:$BA$62,'Life SCR'!AK$3)&gt;0,sommmeProdInv(Inputs!$B$30:$AY$30,$D$62:$BA$62,'Life SCR'!AK$3),1)+AK68,0)</f>
        <v>0</v>
      </c>
      <c r="AL69" s="644">
        <f ca="1">IF('Life SCR'!AL$3&gt;=$B69,OFFSET($D$62,0,'Life SCR'!AL$3-$B69)*OFFSET(Inputs!$C$30,0,$B69-2)/IF(sommmeProdInv(Inputs!$B$30:$AY$30,$D$62:$BA$62,'Life SCR'!AL$3)&gt;0,sommmeProdInv(Inputs!$B$30:$AY$30,$D$62:$BA$62,'Life SCR'!AL$3),1)+AL68,0)</f>
        <v>0</v>
      </c>
      <c r="AM69" s="644">
        <f ca="1">IF('Life SCR'!AM$3&gt;=$B69,OFFSET($D$62,0,'Life SCR'!AM$3-$B69)*OFFSET(Inputs!$C$30,0,$B69-2)/IF(sommmeProdInv(Inputs!$B$30:$AY$30,$D$62:$BA$62,'Life SCR'!AM$3)&gt;0,sommmeProdInv(Inputs!$B$30:$AY$30,$D$62:$BA$62,'Life SCR'!AM$3),1)+AM68,0)</f>
        <v>0</v>
      </c>
      <c r="AN69" s="644">
        <f ca="1">IF('Life SCR'!AN$3&gt;=$B69,OFFSET($D$62,0,'Life SCR'!AN$3-$B69)*OFFSET(Inputs!$C$30,0,$B69-2)/IF(sommmeProdInv(Inputs!$B$30:$AY$30,$D$62:$BA$62,'Life SCR'!AN$3)&gt;0,sommmeProdInv(Inputs!$B$30:$AY$30,$D$62:$BA$62,'Life SCR'!AN$3),1)+AN68,0)</f>
        <v>0</v>
      </c>
      <c r="AO69" s="644">
        <f ca="1">IF('Life SCR'!AO$3&gt;=$B69,OFFSET($D$62,0,'Life SCR'!AO$3-$B69)*OFFSET(Inputs!$C$30,0,$B69-2)/IF(sommmeProdInv(Inputs!$B$30:$AY$30,$D$62:$BA$62,'Life SCR'!AO$3)&gt;0,sommmeProdInv(Inputs!$B$30:$AY$30,$D$62:$BA$62,'Life SCR'!AO$3),1)+AO68,0)</f>
        <v>0</v>
      </c>
      <c r="AP69" s="644">
        <f ca="1">IF('Life SCR'!AP$3&gt;=$B69,OFFSET($D$62,0,'Life SCR'!AP$3-$B69)*OFFSET(Inputs!$C$30,0,$B69-2)/IF(sommmeProdInv(Inputs!$B$30:$AY$30,$D$62:$BA$62,'Life SCR'!AP$3)&gt;0,sommmeProdInv(Inputs!$B$30:$AY$30,$D$62:$BA$62,'Life SCR'!AP$3),1)+AP68,0)</f>
        <v>0</v>
      </c>
      <c r="AQ69" s="644">
        <f ca="1">IF('Life SCR'!AQ$3&gt;=$B69,OFFSET($D$62,0,'Life SCR'!AQ$3-$B69)*OFFSET(Inputs!$C$30,0,$B69-2)/IF(sommmeProdInv(Inputs!$B$30:$AY$30,$D$62:$BA$62,'Life SCR'!AQ$3)&gt;0,sommmeProdInv(Inputs!$B$30:$AY$30,$D$62:$BA$62,'Life SCR'!AQ$3),1)+AQ68,0)</f>
        <v>0</v>
      </c>
      <c r="AR69" s="644">
        <f ca="1">IF('Life SCR'!AR$3&gt;=$B69,OFFSET($D$62,0,'Life SCR'!AR$3-$B69)*OFFSET(Inputs!$C$30,0,$B69-2)/IF(sommmeProdInv(Inputs!$B$30:$AY$30,$D$62:$BA$62,'Life SCR'!AR$3)&gt;0,sommmeProdInv(Inputs!$B$30:$AY$30,$D$62:$BA$62,'Life SCR'!AR$3),1)+AR68,0)</f>
        <v>0</v>
      </c>
      <c r="AS69" s="644">
        <f ca="1">IF('Life SCR'!AS$3&gt;=$B69,OFFSET($D$62,0,'Life SCR'!AS$3-$B69)*OFFSET(Inputs!$C$30,0,$B69-2)/IF(sommmeProdInv(Inputs!$B$30:$AY$30,$D$62:$BA$62,'Life SCR'!AS$3)&gt;0,sommmeProdInv(Inputs!$B$30:$AY$30,$D$62:$BA$62,'Life SCR'!AS$3),1)+AS68,0)</f>
        <v>0</v>
      </c>
      <c r="AT69" s="644">
        <f ca="1">IF('Life SCR'!AT$3&gt;=$B69,OFFSET($D$62,0,'Life SCR'!AT$3-$B69)*OFFSET(Inputs!$C$30,0,$B69-2)/IF(sommmeProdInv(Inputs!$B$30:$AY$30,$D$62:$BA$62,'Life SCR'!AT$3)&gt;0,sommmeProdInv(Inputs!$B$30:$AY$30,$D$62:$BA$62,'Life SCR'!AT$3),1)+AT68,0)</f>
        <v>0</v>
      </c>
      <c r="AU69" s="644">
        <f ca="1">IF('Life SCR'!AU$3&gt;=$B69,OFFSET($D$62,0,'Life SCR'!AU$3-$B69)*OFFSET(Inputs!$C$30,0,$B69-2)/IF(sommmeProdInv(Inputs!$B$30:$AY$30,$D$62:$BA$62,'Life SCR'!AU$3)&gt;0,sommmeProdInv(Inputs!$B$30:$AY$30,$D$62:$BA$62,'Life SCR'!AU$3),1)+AU68,0)</f>
        <v>0</v>
      </c>
      <c r="AV69" s="644">
        <f ca="1">IF('Life SCR'!AV$3&gt;=$B69,OFFSET($D$62,0,'Life SCR'!AV$3-$B69)*OFFSET(Inputs!$C$30,0,$B69-2)/IF(sommmeProdInv(Inputs!$B$30:$AY$30,$D$62:$BA$62,'Life SCR'!AV$3)&gt;0,sommmeProdInv(Inputs!$B$30:$AY$30,$D$62:$BA$62,'Life SCR'!AV$3),1)+AV68,0)</f>
        <v>0</v>
      </c>
      <c r="AW69" s="644">
        <f ca="1">IF('Life SCR'!AW$3&gt;=$B69,OFFSET($D$62,0,'Life SCR'!AW$3-$B69)*OFFSET(Inputs!$C$30,0,$B69-2)/IF(sommmeProdInv(Inputs!$B$30:$AY$30,$D$62:$BA$62,'Life SCR'!AW$3)&gt;0,sommmeProdInv(Inputs!$B$30:$AY$30,$D$62:$BA$62,'Life SCR'!AW$3),1)+AW68,0)</f>
        <v>0</v>
      </c>
      <c r="AX69" s="644">
        <f ca="1">IF('Life SCR'!AX$3&gt;=$B69,OFFSET($D$62,0,'Life SCR'!AX$3-$B69)*OFFSET(Inputs!$C$30,0,$B69-2)/IF(sommmeProdInv(Inputs!$B$30:$AY$30,$D$62:$BA$62,'Life SCR'!AX$3)&gt;0,sommmeProdInv(Inputs!$B$30:$AY$30,$D$62:$BA$62,'Life SCR'!AX$3),1)+AX68,0)</f>
        <v>0</v>
      </c>
      <c r="AY69" s="644">
        <f ca="1">IF('Life SCR'!AY$3&gt;=$B69,OFFSET($D$62,0,'Life SCR'!AY$3-$B69)*OFFSET(Inputs!$C$30,0,$B69-2)/IF(sommmeProdInv(Inputs!$B$30:$AY$30,$D$62:$BA$62,'Life SCR'!AY$3)&gt;0,sommmeProdInv(Inputs!$B$30:$AY$30,$D$62:$BA$62,'Life SCR'!AY$3),1)+AY68,0)</f>
        <v>0</v>
      </c>
      <c r="AZ69" s="644">
        <f ca="1">IF('Life SCR'!AZ$3&gt;=$B69,OFFSET($D$62,0,'Life SCR'!AZ$3-$B69)*OFFSET(Inputs!$C$30,0,$B69-2)/IF(sommmeProdInv(Inputs!$B$30:$AY$30,$D$62:$BA$62,'Life SCR'!AZ$3)&gt;0,sommmeProdInv(Inputs!$B$30:$AY$30,$D$62:$BA$62,'Life SCR'!AZ$3),1)+AZ68,0)</f>
        <v>0</v>
      </c>
      <c r="BA69" s="645">
        <f ca="1">IF('Life SCR'!BA$3&gt;=$B69,OFFSET($D$62,0,'Life SCR'!BA$3-$B69)*OFFSET(Inputs!$C$30,0,$B69-2)/IF(sommmeProdInv(Inputs!$B$30:$AY$30,$D$62:$BA$62,'Life SCR'!BA$3)&gt;0,sommmeProdInv(Inputs!$B$30:$AY$30,$D$62:$BA$62,'Life SCR'!BA$3),1)+BA68,0)</f>
        <v>0</v>
      </c>
    </row>
    <row r="70" spans="1:53" s="243" customFormat="1" outlineLevel="1">
      <c r="A70" s="642"/>
      <c r="B70" s="999">
        <v>7</v>
      </c>
      <c r="C70" s="994"/>
      <c r="D70" s="643"/>
      <c r="E70" s="644">
        <f ca="1">IF('Life SCR'!E$3&gt;=$B70,OFFSET($D$62,0,'Life SCR'!E$3-$B70)*OFFSET(Inputs!$C$30,0,$B70-2)/IF(sommmeProdInv(Inputs!$B$30:$AY$30,$D$62:$BA$62,'Life SCR'!E$3)&gt;0,sommmeProdInv(Inputs!$B$30:$AY$30,$D$62:$BA$62,'Life SCR'!E$3),1)+E69,0)</f>
        <v>0</v>
      </c>
      <c r="F70" s="644">
        <f ca="1">IF('Life SCR'!F$3&gt;=$B70,OFFSET($D$62,0,'Life SCR'!F$3-$B70)*OFFSET(Inputs!$C$30,0,$B70-2)/IF(sommmeProdInv(Inputs!$B$30:$AY$30,$D$62:$BA$62,'Life SCR'!F$3)&gt;0,sommmeProdInv(Inputs!$B$30:$AY$30,$D$62:$BA$62,'Life SCR'!F$3),1)+F69,0)</f>
        <v>0</v>
      </c>
      <c r="G70" s="644">
        <f ca="1">IF('Life SCR'!G$3&gt;=$B70,OFFSET($D$62,0,'Life SCR'!G$3-$B70)*OFFSET(Inputs!$C$30,0,$B70-2)/IF(sommmeProdInv(Inputs!$B$30:$AY$30,$D$62:$BA$62,'Life SCR'!G$3)&gt;0,sommmeProdInv(Inputs!$B$30:$AY$30,$D$62:$BA$62,'Life SCR'!G$3),1)+G69,0)</f>
        <v>0</v>
      </c>
      <c r="H70" s="644">
        <f ca="1">IF('Life SCR'!H$3&gt;=$B70,OFFSET($D$62,0,'Life SCR'!H$3-$B70)*OFFSET(Inputs!$C$30,0,$B70-2)/IF(sommmeProdInv(Inputs!$B$30:$AY$30,$D$62:$BA$62,'Life SCR'!H$3)&gt;0,sommmeProdInv(Inputs!$B$30:$AY$30,$D$62:$BA$62,'Life SCR'!H$3),1)+H69,0)</f>
        <v>0</v>
      </c>
      <c r="I70" s="644">
        <f ca="1">IF('Life SCR'!I$3&gt;=$B70,OFFSET($D$62,0,'Life SCR'!I$3-$B70)*OFFSET(Inputs!$C$30,0,$B70-2)/IF(sommmeProdInv(Inputs!$B$30:$AY$30,$D$62:$BA$62,'Life SCR'!I$3)&gt;0,sommmeProdInv(Inputs!$B$30:$AY$30,$D$62:$BA$62,'Life SCR'!I$3),1)+I69,0)</f>
        <v>0</v>
      </c>
      <c r="J70" s="644">
        <f ca="1">IF('Life SCR'!J$3&gt;=$B70,OFFSET($D$62,0,'Life SCR'!J$3-$B70)*OFFSET(Inputs!$C$30,0,$B70-2)/IF(sommmeProdInv(Inputs!$B$30:$AY$30,$D$62:$BA$62,'Life SCR'!J$3)&gt;0,sommmeProdInv(Inputs!$B$30:$AY$30,$D$62:$BA$62,'Life SCR'!J$3),1)+J69,0)</f>
        <v>0</v>
      </c>
      <c r="K70" s="644">
        <f ca="1">IF('Life SCR'!K$3&gt;=$B70,OFFSET($D$62,0,'Life SCR'!K$3-$B70)*OFFSET(Inputs!$C$30,0,$B70-2)/IF(sommmeProdInv(Inputs!$B$30:$AY$30,$D$62:$BA$62,'Life SCR'!K$3)&gt;0,sommmeProdInv(Inputs!$B$30:$AY$30,$D$62:$BA$62,'Life SCR'!K$3),1)+K69,0)</f>
        <v>0</v>
      </c>
      <c r="L70" s="644">
        <f ca="1">IF('Life SCR'!L$3&gt;=$B70,OFFSET($D$62,0,'Life SCR'!L$3-$B70)*OFFSET(Inputs!$C$30,0,$B70-2)/IF(sommmeProdInv(Inputs!$B$30:$AY$30,$D$62:$BA$62,'Life SCR'!L$3)&gt;0,sommmeProdInv(Inputs!$B$30:$AY$30,$D$62:$BA$62,'Life SCR'!L$3),1)+L69,0)</f>
        <v>0</v>
      </c>
      <c r="M70" s="644">
        <f ca="1">IF('Life SCR'!M$3&gt;=$B70,OFFSET($D$62,0,'Life SCR'!M$3-$B70)*OFFSET(Inputs!$C$30,0,$B70-2)/IF(sommmeProdInv(Inputs!$B$30:$AY$30,$D$62:$BA$62,'Life SCR'!M$3)&gt;0,sommmeProdInv(Inputs!$B$30:$AY$30,$D$62:$BA$62,'Life SCR'!M$3),1)+M69,0)</f>
        <v>0</v>
      </c>
      <c r="N70" s="644">
        <f ca="1">IF('Life SCR'!N$3&gt;=$B70,OFFSET($D$62,0,'Life SCR'!N$3-$B70)*OFFSET(Inputs!$C$30,0,$B70-2)/IF(sommmeProdInv(Inputs!$B$30:$AY$30,$D$62:$BA$62,'Life SCR'!N$3)&gt;0,sommmeProdInv(Inputs!$B$30:$AY$30,$D$62:$BA$62,'Life SCR'!N$3),1)+N69,0)</f>
        <v>0</v>
      </c>
      <c r="O70" s="644">
        <f ca="1">IF('Life SCR'!O$3&gt;=$B70,OFFSET($D$62,0,'Life SCR'!O$3-$B70)*OFFSET(Inputs!$C$30,0,$B70-2)/IF(sommmeProdInv(Inputs!$B$30:$AY$30,$D$62:$BA$62,'Life SCR'!O$3)&gt;0,sommmeProdInv(Inputs!$B$30:$AY$30,$D$62:$BA$62,'Life SCR'!O$3),1)+O69,0)</f>
        <v>0</v>
      </c>
      <c r="P70" s="644">
        <f ca="1">IF('Life SCR'!P$3&gt;=$B70,OFFSET($D$62,0,'Life SCR'!P$3-$B70)*OFFSET(Inputs!$C$30,0,$B70-2)/IF(sommmeProdInv(Inputs!$B$30:$AY$30,$D$62:$BA$62,'Life SCR'!P$3)&gt;0,sommmeProdInv(Inputs!$B$30:$AY$30,$D$62:$BA$62,'Life SCR'!P$3),1)+P69,0)</f>
        <v>0</v>
      </c>
      <c r="Q70" s="644">
        <f ca="1">IF('Life SCR'!Q$3&gt;=$B70,OFFSET($D$62,0,'Life SCR'!Q$3-$B70)*OFFSET(Inputs!$C$30,0,$B70-2)/IF(sommmeProdInv(Inputs!$B$30:$AY$30,$D$62:$BA$62,'Life SCR'!Q$3)&gt;0,sommmeProdInv(Inputs!$B$30:$AY$30,$D$62:$BA$62,'Life SCR'!Q$3),1)+Q69,0)</f>
        <v>0</v>
      </c>
      <c r="R70" s="644">
        <f ca="1">IF('Life SCR'!R$3&gt;=$B70,OFFSET($D$62,0,'Life SCR'!R$3-$B70)*OFFSET(Inputs!$C$30,0,$B70-2)/IF(sommmeProdInv(Inputs!$B$30:$AY$30,$D$62:$BA$62,'Life SCR'!R$3)&gt;0,sommmeProdInv(Inputs!$B$30:$AY$30,$D$62:$BA$62,'Life SCR'!R$3),1)+R69,0)</f>
        <v>0</v>
      </c>
      <c r="S70" s="644">
        <f ca="1">IF('Life SCR'!S$3&gt;=$B70,OFFSET($D$62,0,'Life SCR'!S$3-$B70)*OFFSET(Inputs!$C$30,0,$B70-2)/IF(sommmeProdInv(Inputs!$B$30:$AY$30,$D$62:$BA$62,'Life SCR'!S$3)&gt;0,sommmeProdInv(Inputs!$B$30:$AY$30,$D$62:$BA$62,'Life SCR'!S$3),1)+S69,0)</f>
        <v>0</v>
      </c>
      <c r="T70" s="644">
        <f ca="1">IF('Life SCR'!T$3&gt;=$B70,OFFSET($D$62,0,'Life SCR'!T$3-$B70)*OFFSET(Inputs!$C$30,0,$B70-2)/IF(sommmeProdInv(Inputs!$B$30:$AY$30,$D$62:$BA$62,'Life SCR'!T$3)&gt;0,sommmeProdInv(Inputs!$B$30:$AY$30,$D$62:$BA$62,'Life SCR'!T$3),1)+T69,0)</f>
        <v>0</v>
      </c>
      <c r="U70" s="644">
        <f ca="1">IF('Life SCR'!U$3&gt;=$B70,OFFSET($D$62,0,'Life SCR'!U$3-$B70)*OFFSET(Inputs!$C$30,0,$B70-2)/IF(sommmeProdInv(Inputs!$B$30:$AY$30,$D$62:$BA$62,'Life SCR'!U$3)&gt;0,sommmeProdInv(Inputs!$B$30:$AY$30,$D$62:$BA$62,'Life SCR'!U$3),1)+U69,0)</f>
        <v>0</v>
      </c>
      <c r="V70" s="644">
        <f ca="1">IF('Life SCR'!V$3&gt;=$B70,OFFSET($D$62,0,'Life SCR'!V$3-$B70)*OFFSET(Inputs!$C$30,0,$B70-2)/IF(sommmeProdInv(Inputs!$B$30:$AY$30,$D$62:$BA$62,'Life SCR'!V$3)&gt;0,sommmeProdInv(Inputs!$B$30:$AY$30,$D$62:$BA$62,'Life SCR'!V$3),1)+V69,0)</f>
        <v>0</v>
      </c>
      <c r="W70" s="644">
        <f ca="1">IF('Life SCR'!W$3&gt;=$B70,OFFSET($D$62,0,'Life SCR'!W$3-$B70)*OFFSET(Inputs!$C$30,0,$B70-2)/IF(sommmeProdInv(Inputs!$B$30:$AY$30,$D$62:$BA$62,'Life SCR'!W$3)&gt;0,sommmeProdInv(Inputs!$B$30:$AY$30,$D$62:$BA$62,'Life SCR'!W$3),1)+W69,0)</f>
        <v>0</v>
      </c>
      <c r="X70" s="644">
        <f ca="1">IF('Life SCR'!X$3&gt;=$B70,OFFSET($D$62,0,'Life SCR'!X$3-$B70)*OFFSET(Inputs!$C$30,0,$B70-2)/IF(sommmeProdInv(Inputs!$B$30:$AY$30,$D$62:$BA$62,'Life SCR'!X$3)&gt;0,sommmeProdInv(Inputs!$B$30:$AY$30,$D$62:$BA$62,'Life SCR'!X$3),1)+X69,0)</f>
        <v>0</v>
      </c>
      <c r="Y70" s="644">
        <f ca="1">IF('Life SCR'!Y$3&gt;=$B70,OFFSET($D$62,0,'Life SCR'!Y$3-$B70)*OFFSET(Inputs!$C$30,0,$B70-2)/IF(sommmeProdInv(Inputs!$B$30:$AY$30,$D$62:$BA$62,'Life SCR'!Y$3)&gt;0,sommmeProdInv(Inputs!$B$30:$AY$30,$D$62:$BA$62,'Life SCR'!Y$3),1)+Y69,0)</f>
        <v>0</v>
      </c>
      <c r="Z70" s="644">
        <f ca="1">IF('Life SCR'!Z$3&gt;=$B70,OFFSET($D$62,0,'Life SCR'!Z$3-$B70)*OFFSET(Inputs!$C$30,0,$B70-2)/IF(sommmeProdInv(Inputs!$B$30:$AY$30,$D$62:$BA$62,'Life SCR'!Z$3)&gt;0,sommmeProdInv(Inputs!$B$30:$AY$30,$D$62:$BA$62,'Life SCR'!Z$3),1)+Z69,0)</f>
        <v>0</v>
      </c>
      <c r="AA70" s="644">
        <f ca="1">IF('Life SCR'!AA$3&gt;=$B70,OFFSET($D$62,0,'Life SCR'!AA$3-$B70)*OFFSET(Inputs!$C$30,0,$B70-2)/IF(sommmeProdInv(Inputs!$B$30:$AY$30,$D$62:$BA$62,'Life SCR'!AA$3)&gt;0,sommmeProdInv(Inputs!$B$30:$AY$30,$D$62:$BA$62,'Life SCR'!AA$3),1)+AA69,0)</f>
        <v>0</v>
      </c>
      <c r="AB70" s="644">
        <f ca="1">IF('Life SCR'!AB$3&gt;=$B70,OFFSET($D$62,0,'Life SCR'!AB$3-$B70)*OFFSET(Inputs!$C$30,0,$B70-2)/IF(sommmeProdInv(Inputs!$B$30:$AY$30,$D$62:$BA$62,'Life SCR'!AB$3)&gt;0,sommmeProdInv(Inputs!$B$30:$AY$30,$D$62:$BA$62,'Life SCR'!AB$3),1)+AB69,0)</f>
        <v>0</v>
      </c>
      <c r="AC70" s="644">
        <f ca="1">IF('Life SCR'!AC$3&gt;=$B70,OFFSET($D$62,0,'Life SCR'!AC$3-$B70)*OFFSET(Inputs!$C$30,0,$B70-2)/IF(sommmeProdInv(Inputs!$B$30:$AY$30,$D$62:$BA$62,'Life SCR'!AC$3)&gt;0,sommmeProdInv(Inputs!$B$30:$AY$30,$D$62:$BA$62,'Life SCR'!AC$3),1)+AC69,0)</f>
        <v>0</v>
      </c>
      <c r="AD70" s="644">
        <f ca="1">IF('Life SCR'!AD$3&gt;=$B70,OFFSET($D$62,0,'Life SCR'!AD$3-$B70)*OFFSET(Inputs!$C$30,0,$B70-2)/IF(sommmeProdInv(Inputs!$B$30:$AY$30,$D$62:$BA$62,'Life SCR'!AD$3)&gt;0,sommmeProdInv(Inputs!$B$30:$AY$30,$D$62:$BA$62,'Life SCR'!AD$3),1)+AD69,0)</f>
        <v>0</v>
      </c>
      <c r="AE70" s="644">
        <f ca="1">IF('Life SCR'!AE$3&gt;=$B70,OFFSET($D$62,0,'Life SCR'!AE$3-$B70)*OFFSET(Inputs!$C$30,0,$B70-2)/IF(sommmeProdInv(Inputs!$B$30:$AY$30,$D$62:$BA$62,'Life SCR'!AE$3)&gt;0,sommmeProdInv(Inputs!$B$30:$AY$30,$D$62:$BA$62,'Life SCR'!AE$3),1)+AE69,0)</f>
        <v>0</v>
      </c>
      <c r="AF70" s="644">
        <f ca="1">IF('Life SCR'!AF$3&gt;=$B70,OFFSET($D$62,0,'Life SCR'!AF$3-$B70)*OFFSET(Inputs!$C$30,0,$B70-2)/IF(sommmeProdInv(Inputs!$B$30:$AY$30,$D$62:$BA$62,'Life SCR'!AF$3)&gt;0,sommmeProdInv(Inputs!$B$30:$AY$30,$D$62:$BA$62,'Life SCR'!AF$3),1)+AF69,0)</f>
        <v>0</v>
      </c>
      <c r="AG70" s="644">
        <f ca="1">IF('Life SCR'!AG$3&gt;=$B70,OFFSET($D$62,0,'Life SCR'!AG$3-$B70)*OFFSET(Inputs!$C$30,0,$B70-2)/IF(sommmeProdInv(Inputs!$B$30:$AY$30,$D$62:$BA$62,'Life SCR'!AG$3)&gt;0,sommmeProdInv(Inputs!$B$30:$AY$30,$D$62:$BA$62,'Life SCR'!AG$3),1)+AG69,0)</f>
        <v>0</v>
      </c>
      <c r="AH70" s="644">
        <f ca="1">IF('Life SCR'!AH$3&gt;=$B70,OFFSET($D$62,0,'Life SCR'!AH$3-$B70)*OFFSET(Inputs!$C$30,0,$B70-2)/IF(sommmeProdInv(Inputs!$B$30:$AY$30,$D$62:$BA$62,'Life SCR'!AH$3)&gt;0,sommmeProdInv(Inputs!$B$30:$AY$30,$D$62:$BA$62,'Life SCR'!AH$3),1)+AH69,0)</f>
        <v>0</v>
      </c>
      <c r="AI70" s="644">
        <f ca="1">IF('Life SCR'!AI$3&gt;=$B70,OFFSET($D$62,0,'Life SCR'!AI$3-$B70)*OFFSET(Inputs!$C$30,0,$B70-2)/IF(sommmeProdInv(Inputs!$B$30:$AY$30,$D$62:$BA$62,'Life SCR'!AI$3)&gt;0,sommmeProdInv(Inputs!$B$30:$AY$30,$D$62:$BA$62,'Life SCR'!AI$3),1)+AI69,0)</f>
        <v>0</v>
      </c>
      <c r="AJ70" s="644">
        <f ca="1">IF('Life SCR'!AJ$3&gt;=$B70,OFFSET($D$62,0,'Life SCR'!AJ$3-$B70)*OFFSET(Inputs!$C$30,0,$B70-2)/IF(sommmeProdInv(Inputs!$B$30:$AY$30,$D$62:$BA$62,'Life SCR'!AJ$3)&gt;0,sommmeProdInv(Inputs!$B$30:$AY$30,$D$62:$BA$62,'Life SCR'!AJ$3),1)+AJ69,0)</f>
        <v>0</v>
      </c>
      <c r="AK70" s="644">
        <f ca="1">IF('Life SCR'!AK$3&gt;=$B70,OFFSET($D$62,0,'Life SCR'!AK$3-$B70)*OFFSET(Inputs!$C$30,0,$B70-2)/IF(sommmeProdInv(Inputs!$B$30:$AY$30,$D$62:$BA$62,'Life SCR'!AK$3)&gt;0,sommmeProdInv(Inputs!$B$30:$AY$30,$D$62:$BA$62,'Life SCR'!AK$3),1)+AK69,0)</f>
        <v>0</v>
      </c>
      <c r="AL70" s="644">
        <f ca="1">IF('Life SCR'!AL$3&gt;=$B70,OFFSET($D$62,0,'Life SCR'!AL$3-$B70)*OFFSET(Inputs!$C$30,0,$B70-2)/IF(sommmeProdInv(Inputs!$B$30:$AY$30,$D$62:$BA$62,'Life SCR'!AL$3)&gt;0,sommmeProdInv(Inputs!$B$30:$AY$30,$D$62:$BA$62,'Life SCR'!AL$3),1)+AL69,0)</f>
        <v>0</v>
      </c>
      <c r="AM70" s="644">
        <f ca="1">IF('Life SCR'!AM$3&gt;=$B70,OFFSET($D$62,0,'Life SCR'!AM$3-$B70)*OFFSET(Inputs!$C$30,0,$B70-2)/IF(sommmeProdInv(Inputs!$B$30:$AY$30,$D$62:$BA$62,'Life SCR'!AM$3)&gt;0,sommmeProdInv(Inputs!$B$30:$AY$30,$D$62:$BA$62,'Life SCR'!AM$3),1)+AM69,0)</f>
        <v>0</v>
      </c>
      <c r="AN70" s="644">
        <f ca="1">IF('Life SCR'!AN$3&gt;=$B70,OFFSET($D$62,0,'Life SCR'!AN$3-$B70)*OFFSET(Inputs!$C$30,0,$B70-2)/IF(sommmeProdInv(Inputs!$B$30:$AY$30,$D$62:$BA$62,'Life SCR'!AN$3)&gt;0,sommmeProdInv(Inputs!$B$30:$AY$30,$D$62:$BA$62,'Life SCR'!AN$3),1)+AN69,0)</f>
        <v>0</v>
      </c>
      <c r="AO70" s="644">
        <f ca="1">IF('Life SCR'!AO$3&gt;=$B70,OFFSET($D$62,0,'Life SCR'!AO$3-$B70)*OFFSET(Inputs!$C$30,0,$B70-2)/IF(sommmeProdInv(Inputs!$B$30:$AY$30,$D$62:$BA$62,'Life SCR'!AO$3)&gt;0,sommmeProdInv(Inputs!$B$30:$AY$30,$D$62:$BA$62,'Life SCR'!AO$3),1)+AO69,0)</f>
        <v>0</v>
      </c>
      <c r="AP70" s="644">
        <f ca="1">IF('Life SCR'!AP$3&gt;=$B70,OFFSET($D$62,0,'Life SCR'!AP$3-$B70)*OFFSET(Inputs!$C$30,0,$B70-2)/IF(sommmeProdInv(Inputs!$B$30:$AY$30,$D$62:$BA$62,'Life SCR'!AP$3)&gt;0,sommmeProdInv(Inputs!$B$30:$AY$30,$D$62:$BA$62,'Life SCR'!AP$3),1)+AP69,0)</f>
        <v>0</v>
      </c>
      <c r="AQ70" s="644">
        <f ca="1">IF('Life SCR'!AQ$3&gt;=$B70,OFFSET($D$62,0,'Life SCR'!AQ$3-$B70)*OFFSET(Inputs!$C$30,0,$B70-2)/IF(sommmeProdInv(Inputs!$B$30:$AY$30,$D$62:$BA$62,'Life SCR'!AQ$3)&gt;0,sommmeProdInv(Inputs!$B$30:$AY$30,$D$62:$BA$62,'Life SCR'!AQ$3),1)+AQ69,0)</f>
        <v>0</v>
      </c>
      <c r="AR70" s="644">
        <f ca="1">IF('Life SCR'!AR$3&gt;=$B70,OFFSET($D$62,0,'Life SCR'!AR$3-$B70)*OFFSET(Inputs!$C$30,0,$B70-2)/IF(sommmeProdInv(Inputs!$B$30:$AY$30,$D$62:$BA$62,'Life SCR'!AR$3)&gt;0,sommmeProdInv(Inputs!$B$30:$AY$30,$D$62:$BA$62,'Life SCR'!AR$3),1)+AR69,0)</f>
        <v>0</v>
      </c>
      <c r="AS70" s="644">
        <f ca="1">IF('Life SCR'!AS$3&gt;=$B70,OFFSET($D$62,0,'Life SCR'!AS$3-$B70)*OFFSET(Inputs!$C$30,0,$B70-2)/IF(sommmeProdInv(Inputs!$B$30:$AY$30,$D$62:$BA$62,'Life SCR'!AS$3)&gt;0,sommmeProdInv(Inputs!$B$30:$AY$30,$D$62:$BA$62,'Life SCR'!AS$3),1)+AS69,0)</f>
        <v>0</v>
      </c>
      <c r="AT70" s="644">
        <f ca="1">IF('Life SCR'!AT$3&gt;=$B70,OFFSET($D$62,0,'Life SCR'!AT$3-$B70)*OFFSET(Inputs!$C$30,0,$B70-2)/IF(sommmeProdInv(Inputs!$B$30:$AY$30,$D$62:$BA$62,'Life SCR'!AT$3)&gt;0,sommmeProdInv(Inputs!$B$30:$AY$30,$D$62:$BA$62,'Life SCR'!AT$3),1)+AT69,0)</f>
        <v>0</v>
      </c>
      <c r="AU70" s="644">
        <f ca="1">IF('Life SCR'!AU$3&gt;=$B70,OFFSET($D$62,0,'Life SCR'!AU$3-$B70)*OFFSET(Inputs!$C$30,0,$B70-2)/IF(sommmeProdInv(Inputs!$B$30:$AY$30,$D$62:$BA$62,'Life SCR'!AU$3)&gt;0,sommmeProdInv(Inputs!$B$30:$AY$30,$D$62:$BA$62,'Life SCR'!AU$3),1)+AU69,0)</f>
        <v>0</v>
      </c>
      <c r="AV70" s="644">
        <f ca="1">IF('Life SCR'!AV$3&gt;=$B70,OFFSET($D$62,0,'Life SCR'!AV$3-$B70)*OFFSET(Inputs!$C$30,0,$B70-2)/IF(sommmeProdInv(Inputs!$B$30:$AY$30,$D$62:$BA$62,'Life SCR'!AV$3)&gt;0,sommmeProdInv(Inputs!$B$30:$AY$30,$D$62:$BA$62,'Life SCR'!AV$3),1)+AV69,0)</f>
        <v>0</v>
      </c>
      <c r="AW70" s="644">
        <f ca="1">IF('Life SCR'!AW$3&gt;=$B70,OFFSET($D$62,0,'Life SCR'!AW$3-$B70)*OFFSET(Inputs!$C$30,0,$B70-2)/IF(sommmeProdInv(Inputs!$B$30:$AY$30,$D$62:$BA$62,'Life SCR'!AW$3)&gt;0,sommmeProdInv(Inputs!$B$30:$AY$30,$D$62:$BA$62,'Life SCR'!AW$3),1)+AW69,0)</f>
        <v>0</v>
      </c>
      <c r="AX70" s="644">
        <f ca="1">IF('Life SCR'!AX$3&gt;=$B70,OFFSET($D$62,0,'Life SCR'!AX$3-$B70)*OFFSET(Inputs!$C$30,0,$B70-2)/IF(sommmeProdInv(Inputs!$B$30:$AY$30,$D$62:$BA$62,'Life SCR'!AX$3)&gt;0,sommmeProdInv(Inputs!$B$30:$AY$30,$D$62:$BA$62,'Life SCR'!AX$3),1)+AX69,0)</f>
        <v>0</v>
      </c>
      <c r="AY70" s="644">
        <f ca="1">IF('Life SCR'!AY$3&gt;=$B70,OFFSET($D$62,0,'Life SCR'!AY$3-$B70)*OFFSET(Inputs!$C$30,0,$B70-2)/IF(sommmeProdInv(Inputs!$B$30:$AY$30,$D$62:$BA$62,'Life SCR'!AY$3)&gt;0,sommmeProdInv(Inputs!$B$30:$AY$30,$D$62:$BA$62,'Life SCR'!AY$3),1)+AY69,0)</f>
        <v>0</v>
      </c>
      <c r="AZ70" s="644">
        <f ca="1">IF('Life SCR'!AZ$3&gt;=$B70,OFFSET($D$62,0,'Life SCR'!AZ$3-$B70)*OFFSET(Inputs!$C$30,0,$B70-2)/IF(sommmeProdInv(Inputs!$B$30:$AY$30,$D$62:$BA$62,'Life SCR'!AZ$3)&gt;0,sommmeProdInv(Inputs!$B$30:$AY$30,$D$62:$BA$62,'Life SCR'!AZ$3),1)+AZ69,0)</f>
        <v>0</v>
      </c>
      <c r="BA70" s="645">
        <f ca="1">IF('Life SCR'!BA$3&gt;=$B70,OFFSET($D$62,0,'Life SCR'!BA$3-$B70)*OFFSET(Inputs!$C$30,0,$B70-2)/IF(sommmeProdInv(Inputs!$B$30:$AY$30,$D$62:$BA$62,'Life SCR'!BA$3)&gt;0,sommmeProdInv(Inputs!$B$30:$AY$30,$D$62:$BA$62,'Life SCR'!BA$3),1)+BA69,0)</f>
        <v>0</v>
      </c>
    </row>
    <row r="71" spans="1:53" s="243" customFormat="1" outlineLevel="1">
      <c r="A71" s="642"/>
      <c r="B71" s="999">
        <v>8</v>
      </c>
      <c r="C71" s="994"/>
      <c r="D71" s="643"/>
      <c r="E71" s="644">
        <f ca="1">IF('Life SCR'!E$3&gt;=$B71,OFFSET($D$62,0,'Life SCR'!E$3-$B71)*OFFSET(Inputs!$C$30,0,$B71-2)/IF(sommmeProdInv(Inputs!$B$30:$AY$30,$D$62:$BA$62,'Life SCR'!E$3)&gt;0,sommmeProdInv(Inputs!$B$30:$AY$30,$D$62:$BA$62,'Life SCR'!E$3),1)+E70,0)</f>
        <v>0</v>
      </c>
      <c r="F71" s="644">
        <f ca="1">IF('Life SCR'!F$3&gt;=$B71,OFFSET($D$62,0,'Life SCR'!F$3-$B71)*OFFSET(Inputs!$C$30,0,$B71-2)/IF(sommmeProdInv(Inputs!$B$30:$AY$30,$D$62:$BA$62,'Life SCR'!F$3)&gt;0,sommmeProdInv(Inputs!$B$30:$AY$30,$D$62:$BA$62,'Life SCR'!F$3),1)+F70,0)</f>
        <v>0</v>
      </c>
      <c r="G71" s="644">
        <f ca="1">IF('Life SCR'!G$3&gt;=$B71,OFFSET($D$62,0,'Life SCR'!G$3-$B71)*OFFSET(Inputs!$C$30,0,$B71-2)/IF(sommmeProdInv(Inputs!$B$30:$AY$30,$D$62:$BA$62,'Life SCR'!G$3)&gt;0,sommmeProdInv(Inputs!$B$30:$AY$30,$D$62:$BA$62,'Life SCR'!G$3),1)+G70,0)</f>
        <v>0</v>
      </c>
      <c r="H71" s="644">
        <f ca="1">IF('Life SCR'!H$3&gt;=$B71,OFFSET($D$62,0,'Life SCR'!H$3-$B71)*OFFSET(Inputs!$C$30,0,$B71-2)/IF(sommmeProdInv(Inputs!$B$30:$AY$30,$D$62:$BA$62,'Life SCR'!H$3)&gt;0,sommmeProdInv(Inputs!$B$30:$AY$30,$D$62:$BA$62,'Life SCR'!H$3),1)+H70,0)</f>
        <v>0</v>
      </c>
      <c r="I71" s="644">
        <f ca="1">IF('Life SCR'!I$3&gt;=$B71,OFFSET($D$62,0,'Life SCR'!I$3-$B71)*OFFSET(Inputs!$C$30,0,$B71-2)/IF(sommmeProdInv(Inputs!$B$30:$AY$30,$D$62:$BA$62,'Life SCR'!I$3)&gt;0,sommmeProdInv(Inputs!$B$30:$AY$30,$D$62:$BA$62,'Life SCR'!I$3),1)+I70,0)</f>
        <v>0</v>
      </c>
      <c r="J71" s="644">
        <f ca="1">IF('Life SCR'!J$3&gt;=$B71,OFFSET($D$62,0,'Life SCR'!J$3-$B71)*OFFSET(Inputs!$C$30,0,$B71-2)/IF(sommmeProdInv(Inputs!$B$30:$AY$30,$D$62:$BA$62,'Life SCR'!J$3)&gt;0,sommmeProdInv(Inputs!$B$30:$AY$30,$D$62:$BA$62,'Life SCR'!J$3),1)+J70,0)</f>
        <v>0</v>
      </c>
      <c r="K71" s="644">
        <f ca="1">IF('Life SCR'!K$3&gt;=$B71,OFFSET($D$62,0,'Life SCR'!K$3-$B71)*OFFSET(Inputs!$C$30,0,$B71-2)/IF(sommmeProdInv(Inputs!$B$30:$AY$30,$D$62:$BA$62,'Life SCR'!K$3)&gt;0,sommmeProdInv(Inputs!$B$30:$AY$30,$D$62:$BA$62,'Life SCR'!K$3),1)+K70,0)</f>
        <v>0</v>
      </c>
      <c r="L71" s="644">
        <f ca="1">IF('Life SCR'!L$3&gt;=$B71,OFFSET($D$62,0,'Life SCR'!L$3-$B71)*OFFSET(Inputs!$C$30,0,$B71-2)/IF(sommmeProdInv(Inputs!$B$30:$AY$30,$D$62:$BA$62,'Life SCR'!L$3)&gt;0,sommmeProdInv(Inputs!$B$30:$AY$30,$D$62:$BA$62,'Life SCR'!L$3),1)+L70,0)</f>
        <v>0</v>
      </c>
      <c r="M71" s="644">
        <f ca="1">IF('Life SCR'!M$3&gt;=$B71,OFFSET($D$62,0,'Life SCR'!M$3-$B71)*OFFSET(Inputs!$C$30,0,$B71-2)/IF(sommmeProdInv(Inputs!$B$30:$AY$30,$D$62:$BA$62,'Life SCR'!M$3)&gt;0,sommmeProdInv(Inputs!$B$30:$AY$30,$D$62:$BA$62,'Life SCR'!M$3),1)+M70,0)</f>
        <v>0</v>
      </c>
      <c r="N71" s="644">
        <f ca="1">IF('Life SCR'!N$3&gt;=$B71,OFFSET($D$62,0,'Life SCR'!N$3-$B71)*OFFSET(Inputs!$C$30,0,$B71-2)/IF(sommmeProdInv(Inputs!$B$30:$AY$30,$D$62:$BA$62,'Life SCR'!N$3)&gt;0,sommmeProdInv(Inputs!$B$30:$AY$30,$D$62:$BA$62,'Life SCR'!N$3),1)+N70,0)</f>
        <v>0</v>
      </c>
      <c r="O71" s="644">
        <f ca="1">IF('Life SCR'!O$3&gt;=$B71,OFFSET($D$62,0,'Life SCR'!O$3-$B71)*OFFSET(Inputs!$C$30,0,$B71-2)/IF(sommmeProdInv(Inputs!$B$30:$AY$30,$D$62:$BA$62,'Life SCR'!O$3)&gt;0,sommmeProdInv(Inputs!$B$30:$AY$30,$D$62:$BA$62,'Life SCR'!O$3),1)+O70,0)</f>
        <v>0</v>
      </c>
      <c r="P71" s="644">
        <f ca="1">IF('Life SCR'!P$3&gt;=$B71,OFFSET($D$62,0,'Life SCR'!P$3-$B71)*OFFSET(Inputs!$C$30,0,$B71-2)/IF(sommmeProdInv(Inputs!$B$30:$AY$30,$D$62:$BA$62,'Life SCR'!P$3)&gt;0,sommmeProdInv(Inputs!$B$30:$AY$30,$D$62:$BA$62,'Life SCR'!P$3),1)+P70,0)</f>
        <v>0</v>
      </c>
      <c r="Q71" s="644">
        <f ca="1">IF('Life SCR'!Q$3&gt;=$B71,OFFSET($D$62,0,'Life SCR'!Q$3-$B71)*OFFSET(Inputs!$C$30,0,$B71-2)/IF(sommmeProdInv(Inputs!$B$30:$AY$30,$D$62:$BA$62,'Life SCR'!Q$3)&gt;0,sommmeProdInv(Inputs!$B$30:$AY$30,$D$62:$BA$62,'Life SCR'!Q$3),1)+Q70,0)</f>
        <v>0</v>
      </c>
      <c r="R71" s="644">
        <f ca="1">IF('Life SCR'!R$3&gt;=$B71,OFFSET($D$62,0,'Life SCR'!R$3-$B71)*OFFSET(Inputs!$C$30,0,$B71-2)/IF(sommmeProdInv(Inputs!$B$30:$AY$30,$D$62:$BA$62,'Life SCR'!R$3)&gt;0,sommmeProdInv(Inputs!$B$30:$AY$30,$D$62:$BA$62,'Life SCR'!R$3),1)+R70,0)</f>
        <v>0</v>
      </c>
      <c r="S71" s="644">
        <f ca="1">IF('Life SCR'!S$3&gt;=$B71,OFFSET($D$62,0,'Life SCR'!S$3-$B71)*OFFSET(Inputs!$C$30,0,$B71-2)/IF(sommmeProdInv(Inputs!$B$30:$AY$30,$D$62:$BA$62,'Life SCR'!S$3)&gt;0,sommmeProdInv(Inputs!$B$30:$AY$30,$D$62:$BA$62,'Life SCR'!S$3),1)+S70,0)</f>
        <v>0</v>
      </c>
      <c r="T71" s="644">
        <f ca="1">IF('Life SCR'!T$3&gt;=$B71,OFFSET($D$62,0,'Life SCR'!T$3-$B71)*OFFSET(Inputs!$C$30,0,$B71-2)/IF(sommmeProdInv(Inputs!$B$30:$AY$30,$D$62:$BA$62,'Life SCR'!T$3)&gt;0,sommmeProdInv(Inputs!$B$30:$AY$30,$D$62:$BA$62,'Life SCR'!T$3),1)+T70,0)</f>
        <v>0</v>
      </c>
      <c r="U71" s="644">
        <f ca="1">IF('Life SCR'!U$3&gt;=$B71,OFFSET($D$62,0,'Life SCR'!U$3-$B71)*OFFSET(Inputs!$C$30,0,$B71-2)/IF(sommmeProdInv(Inputs!$B$30:$AY$30,$D$62:$BA$62,'Life SCR'!U$3)&gt;0,sommmeProdInv(Inputs!$B$30:$AY$30,$D$62:$BA$62,'Life SCR'!U$3),1)+U70,0)</f>
        <v>0</v>
      </c>
      <c r="V71" s="644">
        <f ca="1">IF('Life SCR'!V$3&gt;=$B71,OFFSET($D$62,0,'Life SCR'!V$3-$B71)*OFFSET(Inputs!$C$30,0,$B71-2)/IF(sommmeProdInv(Inputs!$B$30:$AY$30,$D$62:$BA$62,'Life SCR'!V$3)&gt;0,sommmeProdInv(Inputs!$B$30:$AY$30,$D$62:$BA$62,'Life SCR'!V$3),1)+V70,0)</f>
        <v>0</v>
      </c>
      <c r="W71" s="644">
        <f ca="1">IF('Life SCR'!W$3&gt;=$B71,OFFSET($D$62,0,'Life SCR'!W$3-$B71)*OFFSET(Inputs!$C$30,0,$B71-2)/IF(sommmeProdInv(Inputs!$B$30:$AY$30,$D$62:$BA$62,'Life SCR'!W$3)&gt;0,sommmeProdInv(Inputs!$B$30:$AY$30,$D$62:$BA$62,'Life SCR'!W$3),1)+W70,0)</f>
        <v>0</v>
      </c>
      <c r="X71" s="644">
        <f ca="1">IF('Life SCR'!X$3&gt;=$B71,OFFSET($D$62,0,'Life SCR'!X$3-$B71)*OFFSET(Inputs!$C$30,0,$B71-2)/IF(sommmeProdInv(Inputs!$B$30:$AY$30,$D$62:$BA$62,'Life SCR'!X$3)&gt;0,sommmeProdInv(Inputs!$B$30:$AY$30,$D$62:$BA$62,'Life SCR'!X$3),1)+X70,0)</f>
        <v>0</v>
      </c>
      <c r="Y71" s="644">
        <f ca="1">IF('Life SCR'!Y$3&gt;=$B71,OFFSET($D$62,0,'Life SCR'!Y$3-$B71)*OFFSET(Inputs!$C$30,0,$B71-2)/IF(sommmeProdInv(Inputs!$B$30:$AY$30,$D$62:$BA$62,'Life SCR'!Y$3)&gt;0,sommmeProdInv(Inputs!$B$30:$AY$30,$D$62:$BA$62,'Life SCR'!Y$3),1)+Y70,0)</f>
        <v>0</v>
      </c>
      <c r="Z71" s="644">
        <f ca="1">IF('Life SCR'!Z$3&gt;=$B71,OFFSET($D$62,0,'Life SCR'!Z$3-$B71)*OFFSET(Inputs!$C$30,0,$B71-2)/IF(sommmeProdInv(Inputs!$B$30:$AY$30,$D$62:$BA$62,'Life SCR'!Z$3)&gt;0,sommmeProdInv(Inputs!$B$30:$AY$30,$D$62:$BA$62,'Life SCR'!Z$3),1)+Z70,0)</f>
        <v>0</v>
      </c>
      <c r="AA71" s="644">
        <f ca="1">IF('Life SCR'!AA$3&gt;=$B71,OFFSET($D$62,0,'Life SCR'!AA$3-$B71)*OFFSET(Inputs!$C$30,0,$B71-2)/IF(sommmeProdInv(Inputs!$B$30:$AY$30,$D$62:$BA$62,'Life SCR'!AA$3)&gt;0,sommmeProdInv(Inputs!$B$30:$AY$30,$D$62:$BA$62,'Life SCR'!AA$3),1)+AA70,0)</f>
        <v>0</v>
      </c>
      <c r="AB71" s="644">
        <f ca="1">IF('Life SCR'!AB$3&gt;=$B71,OFFSET($D$62,0,'Life SCR'!AB$3-$B71)*OFFSET(Inputs!$C$30,0,$B71-2)/IF(sommmeProdInv(Inputs!$B$30:$AY$30,$D$62:$BA$62,'Life SCR'!AB$3)&gt;0,sommmeProdInv(Inputs!$B$30:$AY$30,$D$62:$BA$62,'Life SCR'!AB$3),1)+AB70,0)</f>
        <v>0</v>
      </c>
      <c r="AC71" s="644">
        <f ca="1">IF('Life SCR'!AC$3&gt;=$B71,OFFSET($D$62,0,'Life SCR'!AC$3-$B71)*OFFSET(Inputs!$C$30,0,$B71-2)/IF(sommmeProdInv(Inputs!$B$30:$AY$30,$D$62:$BA$62,'Life SCR'!AC$3)&gt;0,sommmeProdInv(Inputs!$B$30:$AY$30,$D$62:$BA$62,'Life SCR'!AC$3),1)+AC70,0)</f>
        <v>0</v>
      </c>
      <c r="AD71" s="644">
        <f ca="1">IF('Life SCR'!AD$3&gt;=$B71,OFFSET($D$62,0,'Life SCR'!AD$3-$B71)*OFFSET(Inputs!$C$30,0,$B71-2)/IF(sommmeProdInv(Inputs!$B$30:$AY$30,$D$62:$BA$62,'Life SCR'!AD$3)&gt;0,sommmeProdInv(Inputs!$B$30:$AY$30,$D$62:$BA$62,'Life SCR'!AD$3),1)+AD70,0)</f>
        <v>0</v>
      </c>
      <c r="AE71" s="644">
        <f ca="1">IF('Life SCR'!AE$3&gt;=$B71,OFFSET($D$62,0,'Life SCR'!AE$3-$B71)*OFFSET(Inputs!$C$30,0,$B71-2)/IF(sommmeProdInv(Inputs!$B$30:$AY$30,$D$62:$BA$62,'Life SCR'!AE$3)&gt;0,sommmeProdInv(Inputs!$B$30:$AY$30,$D$62:$BA$62,'Life SCR'!AE$3),1)+AE70,0)</f>
        <v>0</v>
      </c>
      <c r="AF71" s="644">
        <f ca="1">IF('Life SCR'!AF$3&gt;=$B71,OFFSET($D$62,0,'Life SCR'!AF$3-$B71)*OFFSET(Inputs!$C$30,0,$B71-2)/IF(sommmeProdInv(Inputs!$B$30:$AY$30,$D$62:$BA$62,'Life SCR'!AF$3)&gt;0,sommmeProdInv(Inputs!$B$30:$AY$30,$D$62:$BA$62,'Life SCR'!AF$3),1)+AF70,0)</f>
        <v>0</v>
      </c>
      <c r="AG71" s="644">
        <f ca="1">IF('Life SCR'!AG$3&gt;=$B71,OFFSET($D$62,0,'Life SCR'!AG$3-$B71)*OFFSET(Inputs!$C$30,0,$B71-2)/IF(sommmeProdInv(Inputs!$B$30:$AY$30,$D$62:$BA$62,'Life SCR'!AG$3)&gt;0,sommmeProdInv(Inputs!$B$30:$AY$30,$D$62:$BA$62,'Life SCR'!AG$3),1)+AG70,0)</f>
        <v>0</v>
      </c>
      <c r="AH71" s="644">
        <f ca="1">IF('Life SCR'!AH$3&gt;=$B71,OFFSET($D$62,0,'Life SCR'!AH$3-$B71)*OFFSET(Inputs!$C$30,0,$B71-2)/IF(sommmeProdInv(Inputs!$B$30:$AY$30,$D$62:$BA$62,'Life SCR'!AH$3)&gt;0,sommmeProdInv(Inputs!$B$30:$AY$30,$D$62:$BA$62,'Life SCR'!AH$3),1)+AH70,0)</f>
        <v>0</v>
      </c>
      <c r="AI71" s="644">
        <f ca="1">IF('Life SCR'!AI$3&gt;=$B71,OFFSET($D$62,0,'Life SCR'!AI$3-$B71)*OFFSET(Inputs!$C$30,0,$B71-2)/IF(sommmeProdInv(Inputs!$B$30:$AY$30,$D$62:$BA$62,'Life SCR'!AI$3)&gt;0,sommmeProdInv(Inputs!$B$30:$AY$30,$D$62:$BA$62,'Life SCR'!AI$3),1)+AI70,0)</f>
        <v>0</v>
      </c>
      <c r="AJ71" s="644">
        <f ca="1">IF('Life SCR'!AJ$3&gt;=$B71,OFFSET($D$62,0,'Life SCR'!AJ$3-$B71)*OFFSET(Inputs!$C$30,0,$B71-2)/IF(sommmeProdInv(Inputs!$B$30:$AY$30,$D$62:$BA$62,'Life SCR'!AJ$3)&gt;0,sommmeProdInv(Inputs!$B$30:$AY$30,$D$62:$BA$62,'Life SCR'!AJ$3),1)+AJ70,0)</f>
        <v>0</v>
      </c>
      <c r="AK71" s="644">
        <f ca="1">IF('Life SCR'!AK$3&gt;=$B71,OFFSET($D$62,0,'Life SCR'!AK$3-$B71)*OFFSET(Inputs!$C$30,0,$B71-2)/IF(sommmeProdInv(Inputs!$B$30:$AY$30,$D$62:$BA$62,'Life SCR'!AK$3)&gt;0,sommmeProdInv(Inputs!$B$30:$AY$30,$D$62:$BA$62,'Life SCR'!AK$3),1)+AK70,0)</f>
        <v>0</v>
      </c>
      <c r="AL71" s="644">
        <f ca="1">IF('Life SCR'!AL$3&gt;=$B71,OFFSET($D$62,0,'Life SCR'!AL$3-$B71)*OFFSET(Inputs!$C$30,0,$B71-2)/IF(sommmeProdInv(Inputs!$B$30:$AY$30,$D$62:$BA$62,'Life SCR'!AL$3)&gt;0,sommmeProdInv(Inputs!$B$30:$AY$30,$D$62:$BA$62,'Life SCR'!AL$3),1)+AL70,0)</f>
        <v>0</v>
      </c>
      <c r="AM71" s="644">
        <f ca="1">IF('Life SCR'!AM$3&gt;=$B71,OFFSET($D$62,0,'Life SCR'!AM$3-$B71)*OFFSET(Inputs!$C$30,0,$B71-2)/IF(sommmeProdInv(Inputs!$B$30:$AY$30,$D$62:$BA$62,'Life SCR'!AM$3)&gt;0,sommmeProdInv(Inputs!$B$30:$AY$30,$D$62:$BA$62,'Life SCR'!AM$3),1)+AM70,0)</f>
        <v>0</v>
      </c>
      <c r="AN71" s="644">
        <f ca="1">IF('Life SCR'!AN$3&gt;=$B71,OFFSET($D$62,0,'Life SCR'!AN$3-$B71)*OFFSET(Inputs!$C$30,0,$B71-2)/IF(sommmeProdInv(Inputs!$B$30:$AY$30,$D$62:$BA$62,'Life SCR'!AN$3)&gt;0,sommmeProdInv(Inputs!$B$30:$AY$30,$D$62:$BA$62,'Life SCR'!AN$3),1)+AN70,0)</f>
        <v>0</v>
      </c>
      <c r="AO71" s="644">
        <f ca="1">IF('Life SCR'!AO$3&gt;=$B71,OFFSET($D$62,0,'Life SCR'!AO$3-$B71)*OFFSET(Inputs!$C$30,0,$B71-2)/IF(sommmeProdInv(Inputs!$B$30:$AY$30,$D$62:$BA$62,'Life SCR'!AO$3)&gt;0,sommmeProdInv(Inputs!$B$30:$AY$30,$D$62:$BA$62,'Life SCR'!AO$3),1)+AO70,0)</f>
        <v>0</v>
      </c>
      <c r="AP71" s="644">
        <f ca="1">IF('Life SCR'!AP$3&gt;=$B71,OFFSET($D$62,0,'Life SCR'!AP$3-$B71)*OFFSET(Inputs!$C$30,0,$B71-2)/IF(sommmeProdInv(Inputs!$B$30:$AY$30,$D$62:$BA$62,'Life SCR'!AP$3)&gt;0,sommmeProdInv(Inputs!$B$30:$AY$30,$D$62:$BA$62,'Life SCR'!AP$3),1)+AP70,0)</f>
        <v>0</v>
      </c>
      <c r="AQ71" s="644">
        <f ca="1">IF('Life SCR'!AQ$3&gt;=$B71,OFFSET($D$62,0,'Life SCR'!AQ$3-$B71)*OFFSET(Inputs!$C$30,0,$B71-2)/IF(sommmeProdInv(Inputs!$B$30:$AY$30,$D$62:$BA$62,'Life SCR'!AQ$3)&gt;0,sommmeProdInv(Inputs!$B$30:$AY$30,$D$62:$BA$62,'Life SCR'!AQ$3),1)+AQ70,0)</f>
        <v>0</v>
      </c>
      <c r="AR71" s="644">
        <f ca="1">IF('Life SCR'!AR$3&gt;=$B71,OFFSET($D$62,0,'Life SCR'!AR$3-$B71)*OFFSET(Inputs!$C$30,0,$B71-2)/IF(sommmeProdInv(Inputs!$B$30:$AY$30,$D$62:$BA$62,'Life SCR'!AR$3)&gt;0,sommmeProdInv(Inputs!$B$30:$AY$30,$D$62:$BA$62,'Life SCR'!AR$3),1)+AR70,0)</f>
        <v>0</v>
      </c>
      <c r="AS71" s="644">
        <f ca="1">IF('Life SCR'!AS$3&gt;=$B71,OFFSET($D$62,0,'Life SCR'!AS$3-$B71)*OFFSET(Inputs!$C$30,0,$B71-2)/IF(sommmeProdInv(Inputs!$B$30:$AY$30,$D$62:$BA$62,'Life SCR'!AS$3)&gt;0,sommmeProdInv(Inputs!$B$30:$AY$30,$D$62:$BA$62,'Life SCR'!AS$3),1)+AS70,0)</f>
        <v>0</v>
      </c>
      <c r="AT71" s="644">
        <f ca="1">IF('Life SCR'!AT$3&gt;=$B71,OFFSET($D$62,0,'Life SCR'!AT$3-$B71)*OFFSET(Inputs!$C$30,0,$B71-2)/IF(sommmeProdInv(Inputs!$B$30:$AY$30,$D$62:$BA$62,'Life SCR'!AT$3)&gt;0,sommmeProdInv(Inputs!$B$30:$AY$30,$D$62:$BA$62,'Life SCR'!AT$3),1)+AT70,0)</f>
        <v>0</v>
      </c>
      <c r="AU71" s="644">
        <f ca="1">IF('Life SCR'!AU$3&gt;=$B71,OFFSET($D$62,0,'Life SCR'!AU$3-$B71)*OFFSET(Inputs!$C$30,0,$B71-2)/IF(sommmeProdInv(Inputs!$B$30:$AY$30,$D$62:$BA$62,'Life SCR'!AU$3)&gt;0,sommmeProdInv(Inputs!$B$30:$AY$30,$D$62:$BA$62,'Life SCR'!AU$3),1)+AU70,0)</f>
        <v>0</v>
      </c>
      <c r="AV71" s="644">
        <f ca="1">IF('Life SCR'!AV$3&gt;=$B71,OFFSET($D$62,0,'Life SCR'!AV$3-$B71)*OFFSET(Inputs!$C$30,0,$B71-2)/IF(sommmeProdInv(Inputs!$B$30:$AY$30,$D$62:$BA$62,'Life SCR'!AV$3)&gt;0,sommmeProdInv(Inputs!$B$30:$AY$30,$D$62:$BA$62,'Life SCR'!AV$3),1)+AV70,0)</f>
        <v>0</v>
      </c>
      <c r="AW71" s="644">
        <f ca="1">IF('Life SCR'!AW$3&gt;=$B71,OFFSET($D$62,0,'Life SCR'!AW$3-$B71)*OFFSET(Inputs!$C$30,0,$B71-2)/IF(sommmeProdInv(Inputs!$B$30:$AY$30,$D$62:$BA$62,'Life SCR'!AW$3)&gt;0,sommmeProdInv(Inputs!$B$30:$AY$30,$D$62:$BA$62,'Life SCR'!AW$3),1)+AW70,0)</f>
        <v>0</v>
      </c>
      <c r="AX71" s="644">
        <f ca="1">IF('Life SCR'!AX$3&gt;=$B71,OFFSET($D$62,0,'Life SCR'!AX$3-$B71)*OFFSET(Inputs!$C$30,0,$B71-2)/IF(sommmeProdInv(Inputs!$B$30:$AY$30,$D$62:$BA$62,'Life SCR'!AX$3)&gt;0,sommmeProdInv(Inputs!$B$30:$AY$30,$D$62:$BA$62,'Life SCR'!AX$3),1)+AX70,0)</f>
        <v>0</v>
      </c>
      <c r="AY71" s="644">
        <f ca="1">IF('Life SCR'!AY$3&gt;=$B71,OFFSET($D$62,0,'Life SCR'!AY$3-$B71)*OFFSET(Inputs!$C$30,0,$B71-2)/IF(sommmeProdInv(Inputs!$B$30:$AY$30,$D$62:$BA$62,'Life SCR'!AY$3)&gt;0,sommmeProdInv(Inputs!$B$30:$AY$30,$D$62:$BA$62,'Life SCR'!AY$3),1)+AY70,0)</f>
        <v>0</v>
      </c>
      <c r="AZ71" s="644">
        <f ca="1">IF('Life SCR'!AZ$3&gt;=$B71,OFFSET($D$62,0,'Life SCR'!AZ$3-$B71)*OFFSET(Inputs!$C$30,0,$B71-2)/IF(sommmeProdInv(Inputs!$B$30:$AY$30,$D$62:$BA$62,'Life SCR'!AZ$3)&gt;0,sommmeProdInv(Inputs!$B$30:$AY$30,$D$62:$BA$62,'Life SCR'!AZ$3),1)+AZ70,0)</f>
        <v>0</v>
      </c>
      <c r="BA71" s="645">
        <f ca="1">IF('Life SCR'!BA$3&gt;=$B71,OFFSET($D$62,0,'Life SCR'!BA$3-$B71)*OFFSET(Inputs!$C$30,0,$B71-2)/IF(sommmeProdInv(Inputs!$B$30:$AY$30,$D$62:$BA$62,'Life SCR'!BA$3)&gt;0,sommmeProdInv(Inputs!$B$30:$AY$30,$D$62:$BA$62,'Life SCR'!BA$3),1)+BA70,0)</f>
        <v>0</v>
      </c>
    </row>
    <row r="72" spans="1:53" s="243" customFormat="1" outlineLevel="1">
      <c r="A72" s="642"/>
      <c r="B72" s="999">
        <v>9</v>
      </c>
      <c r="C72" s="994"/>
      <c r="D72" s="643"/>
      <c r="E72" s="644">
        <f ca="1">IF('Life SCR'!E$3&gt;=$B72,OFFSET($D$62,0,'Life SCR'!E$3-$B72)*OFFSET(Inputs!$C$30,0,$B72-2)/IF(sommmeProdInv(Inputs!$B$30:$AY$30,$D$62:$BA$62,'Life SCR'!E$3)&gt;0,sommmeProdInv(Inputs!$B$30:$AY$30,$D$62:$BA$62,'Life SCR'!E$3),1)+E71,0)</f>
        <v>0</v>
      </c>
      <c r="F72" s="644">
        <f ca="1">IF('Life SCR'!F$3&gt;=$B72,OFFSET($D$62,0,'Life SCR'!F$3-$B72)*OFFSET(Inputs!$C$30,0,$B72-2)/IF(sommmeProdInv(Inputs!$B$30:$AY$30,$D$62:$BA$62,'Life SCR'!F$3)&gt;0,sommmeProdInv(Inputs!$B$30:$AY$30,$D$62:$BA$62,'Life SCR'!F$3),1)+F71,0)</f>
        <v>0</v>
      </c>
      <c r="G72" s="644">
        <f ca="1">IF('Life SCR'!G$3&gt;=$B72,OFFSET($D$62,0,'Life SCR'!G$3-$B72)*OFFSET(Inputs!$C$30,0,$B72-2)/IF(sommmeProdInv(Inputs!$B$30:$AY$30,$D$62:$BA$62,'Life SCR'!G$3)&gt;0,sommmeProdInv(Inputs!$B$30:$AY$30,$D$62:$BA$62,'Life SCR'!G$3),1)+G71,0)</f>
        <v>0</v>
      </c>
      <c r="H72" s="644">
        <f ca="1">IF('Life SCR'!H$3&gt;=$B72,OFFSET($D$62,0,'Life SCR'!H$3-$B72)*OFFSET(Inputs!$C$30,0,$B72-2)/IF(sommmeProdInv(Inputs!$B$30:$AY$30,$D$62:$BA$62,'Life SCR'!H$3)&gt;0,sommmeProdInv(Inputs!$B$30:$AY$30,$D$62:$BA$62,'Life SCR'!H$3),1)+H71,0)</f>
        <v>0</v>
      </c>
      <c r="I72" s="644">
        <f ca="1">IF('Life SCR'!I$3&gt;=$B72,OFFSET($D$62,0,'Life SCR'!I$3-$B72)*OFFSET(Inputs!$C$30,0,$B72-2)/IF(sommmeProdInv(Inputs!$B$30:$AY$30,$D$62:$BA$62,'Life SCR'!I$3)&gt;0,sommmeProdInv(Inputs!$B$30:$AY$30,$D$62:$BA$62,'Life SCR'!I$3),1)+I71,0)</f>
        <v>0</v>
      </c>
      <c r="J72" s="644">
        <f ca="1">IF('Life SCR'!J$3&gt;=$B72,OFFSET($D$62,0,'Life SCR'!J$3-$B72)*OFFSET(Inputs!$C$30,0,$B72-2)/IF(sommmeProdInv(Inputs!$B$30:$AY$30,$D$62:$BA$62,'Life SCR'!J$3)&gt;0,sommmeProdInv(Inputs!$B$30:$AY$30,$D$62:$BA$62,'Life SCR'!J$3),1)+J71,0)</f>
        <v>0</v>
      </c>
      <c r="K72" s="644">
        <f ca="1">IF('Life SCR'!K$3&gt;=$B72,OFFSET($D$62,0,'Life SCR'!K$3-$B72)*OFFSET(Inputs!$C$30,0,$B72-2)/IF(sommmeProdInv(Inputs!$B$30:$AY$30,$D$62:$BA$62,'Life SCR'!K$3)&gt;0,sommmeProdInv(Inputs!$B$30:$AY$30,$D$62:$BA$62,'Life SCR'!K$3),1)+K71,0)</f>
        <v>0</v>
      </c>
      <c r="L72" s="644">
        <f ca="1">IF('Life SCR'!L$3&gt;=$B72,OFFSET($D$62,0,'Life SCR'!L$3-$B72)*OFFSET(Inputs!$C$30,0,$B72-2)/IF(sommmeProdInv(Inputs!$B$30:$AY$30,$D$62:$BA$62,'Life SCR'!L$3)&gt;0,sommmeProdInv(Inputs!$B$30:$AY$30,$D$62:$BA$62,'Life SCR'!L$3),1)+L71,0)</f>
        <v>0</v>
      </c>
      <c r="M72" s="644">
        <f ca="1">IF('Life SCR'!M$3&gt;=$B72,OFFSET($D$62,0,'Life SCR'!M$3-$B72)*OFFSET(Inputs!$C$30,0,$B72-2)/IF(sommmeProdInv(Inputs!$B$30:$AY$30,$D$62:$BA$62,'Life SCR'!M$3)&gt;0,sommmeProdInv(Inputs!$B$30:$AY$30,$D$62:$BA$62,'Life SCR'!M$3),1)+M71,0)</f>
        <v>0</v>
      </c>
      <c r="N72" s="644">
        <f ca="1">IF('Life SCR'!N$3&gt;=$B72,OFFSET($D$62,0,'Life SCR'!N$3-$B72)*OFFSET(Inputs!$C$30,0,$B72-2)/IF(sommmeProdInv(Inputs!$B$30:$AY$30,$D$62:$BA$62,'Life SCR'!N$3)&gt;0,sommmeProdInv(Inputs!$B$30:$AY$30,$D$62:$BA$62,'Life SCR'!N$3),1)+N71,0)</f>
        <v>0</v>
      </c>
      <c r="O72" s="644">
        <f ca="1">IF('Life SCR'!O$3&gt;=$B72,OFFSET($D$62,0,'Life SCR'!O$3-$B72)*OFFSET(Inputs!$C$30,0,$B72-2)/IF(sommmeProdInv(Inputs!$B$30:$AY$30,$D$62:$BA$62,'Life SCR'!O$3)&gt;0,sommmeProdInv(Inputs!$B$30:$AY$30,$D$62:$BA$62,'Life SCR'!O$3),1)+O71,0)</f>
        <v>0</v>
      </c>
      <c r="P72" s="644">
        <f ca="1">IF('Life SCR'!P$3&gt;=$B72,OFFSET($D$62,0,'Life SCR'!P$3-$B72)*OFFSET(Inputs!$C$30,0,$B72-2)/IF(sommmeProdInv(Inputs!$B$30:$AY$30,$D$62:$BA$62,'Life SCR'!P$3)&gt;0,sommmeProdInv(Inputs!$B$30:$AY$30,$D$62:$BA$62,'Life SCR'!P$3),1)+P71,0)</f>
        <v>0</v>
      </c>
      <c r="Q72" s="644">
        <f ca="1">IF('Life SCR'!Q$3&gt;=$B72,OFFSET($D$62,0,'Life SCR'!Q$3-$B72)*OFFSET(Inputs!$C$30,0,$B72-2)/IF(sommmeProdInv(Inputs!$B$30:$AY$30,$D$62:$BA$62,'Life SCR'!Q$3)&gt;0,sommmeProdInv(Inputs!$B$30:$AY$30,$D$62:$BA$62,'Life SCR'!Q$3),1)+Q71,0)</f>
        <v>0</v>
      </c>
      <c r="R72" s="644">
        <f ca="1">IF('Life SCR'!R$3&gt;=$B72,OFFSET($D$62,0,'Life SCR'!R$3-$B72)*OFFSET(Inputs!$C$30,0,$B72-2)/IF(sommmeProdInv(Inputs!$B$30:$AY$30,$D$62:$BA$62,'Life SCR'!R$3)&gt;0,sommmeProdInv(Inputs!$B$30:$AY$30,$D$62:$BA$62,'Life SCR'!R$3),1)+R71,0)</f>
        <v>0</v>
      </c>
      <c r="S72" s="644">
        <f ca="1">IF('Life SCR'!S$3&gt;=$B72,OFFSET($D$62,0,'Life SCR'!S$3-$B72)*OFFSET(Inputs!$C$30,0,$B72-2)/IF(sommmeProdInv(Inputs!$B$30:$AY$30,$D$62:$BA$62,'Life SCR'!S$3)&gt;0,sommmeProdInv(Inputs!$B$30:$AY$30,$D$62:$BA$62,'Life SCR'!S$3),1)+S71,0)</f>
        <v>0</v>
      </c>
      <c r="T72" s="644">
        <f ca="1">IF('Life SCR'!T$3&gt;=$B72,OFFSET($D$62,0,'Life SCR'!T$3-$B72)*OFFSET(Inputs!$C$30,0,$B72-2)/IF(sommmeProdInv(Inputs!$B$30:$AY$30,$D$62:$BA$62,'Life SCR'!T$3)&gt;0,sommmeProdInv(Inputs!$B$30:$AY$30,$D$62:$BA$62,'Life SCR'!T$3),1)+T71,0)</f>
        <v>0</v>
      </c>
      <c r="U72" s="644">
        <f ca="1">IF('Life SCR'!U$3&gt;=$B72,OFFSET($D$62,0,'Life SCR'!U$3-$B72)*OFFSET(Inputs!$C$30,0,$B72-2)/IF(sommmeProdInv(Inputs!$B$30:$AY$30,$D$62:$BA$62,'Life SCR'!U$3)&gt;0,sommmeProdInv(Inputs!$B$30:$AY$30,$D$62:$BA$62,'Life SCR'!U$3),1)+U71,0)</f>
        <v>0</v>
      </c>
      <c r="V72" s="644">
        <f ca="1">IF('Life SCR'!V$3&gt;=$B72,OFFSET($D$62,0,'Life SCR'!V$3-$B72)*OFFSET(Inputs!$C$30,0,$B72-2)/IF(sommmeProdInv(Inputs!$B$30:$AY$30,$D$62:$BA$62,'Life SCR'!V$3)&gt;0,sommmeProdInv(Inputs!$B$30:$AY$30,$D$62:$BA$62,'Life SCR'!V$3),1)+V71,0)</f>
        <v>0</v>
      </c>
      <c r="W72" s="644">
        <f ca="1">IF('Life SCR'!W$3&gt;=$B72,OFFSET($D$62,0,'Life SCR'!W$3-$B72)*OFFSET(Inputs!$C$30,0,$B72-2)/IF(sommmeProdInv(Inputs!$B$30:$AY$30,$D$62:$BA$62,'Life SCR'!W$3)&gt;0,sommmeProdInv(Inputs!$B$30:$AY$30,$D$62:$BA$62,'Life SCR'!W$3),1)+W71,0)</f>
        <v>0</v>
      </c>
      <c r="X72" s="644">
        <f ca="1">IF('Life SCR'!X$3&gt;=$B72,OFFSET($D$62,0,'Life SCR'!X$3-$B72)*OFFSET(Inputs!$C$30,0,$B72-2)/IF(sommmeProdInv(Inputs!$B$30:$AY$30,$D$62:$BA$62,'Life SCR'!X$3)&gt;0,sommmeProdInv(Inputs!$B$30:$AY$30,$D$62:$BA$62,'Life SCR'!X$3),1)+X71,0)</f>
        <v>0</v>
      </c>
      <c r="Y72" s="644">
        <f ca="1">IF('Life SCR'!Y$3&gt;=$B72,OFFSET($D$62,0,'Life SCR'!Y$3-$B72)*OFFSET(Inputs!$C$30,0,$B72-2)/IF(sommmeProdInv(Inputs!$B$30:$AY$30,$D$62:$BA$62,'Life SCR'!Y$3)&gt;0,sommmeProdInv(Inputs!$B$30:$AY$30,$D$62:$BA$62,'Life SCR'!Y$3),1)+Y71,0)</f>
        <v>0</v>
      </c>
      <c r="Z72" s="644">
        <f ca="1">IF('Life SCR'!Z$3&gt;=$B72,OFFSET($D$62,0,'Life SCR'!Z$3-$B72)*OFFSET(Inputs!$C$30,0,$B72-2)/IF(sommmeProdInv(Inputs!$B$30:$AY$30,$D$62:$BA$62,'Life SCR'!Z$3)&gt;0,sommmeProdInv(Inputs!$B$30:$AY$30,$D$62:$BA$62,'Life SCR'!Z$3),1)+Z71,0)</f>
        <v>0</v>
      </c>
      <c r="AA72" s="644">
        <f ca="1">IF('Life SCR'!AA$3&gt;=$B72,OFFSET($D$62,0,'Life SCR'!AA$3-$B72)*OFFSET(Inputs!$C$30,0,$B72-2)/IF(sommmeProdInv(Inputs!$B$30:$AY$30,$D$62:$BA$62,'Life SCR'!AA$3)&gt;0,sommmeProdInv(Inputs!$B$30:$AY$30,$D$62:$BA$62,'Life SCR'!AA$3),1)+AA71,0)</f>
        <v>0</v>
      </c>
      <c r="AB72" s="644">
        <f ca="1">IF('Life SCR'!AB$3&gt;=$B72,OFFSET($D$62,0,'Life SCR'!AB$3-$B72)*OFFSET(Inputs!$C$30,0,$B72-2)/IF(sommmeProdInv(Inputs!$B$30:$AY$30,$D$62:$BA$62,'Life SCR'!AB$3)&gt;0,sommmeProdInv(Inputs!$B$30:$AY$30,$D$62:$BA$62,'Life SCR'!AB$3),1)+AB71,0)</f>
        <v>0</v>
      </c>
      <c r="AC72" s="644">
        <f ca="1">IF('Life SCR'!AC$3&gt;=$B72,OFFSET($D$62,0,'Life SCR'!AC$3-$B72)*OFFSET(Inputs!$C$30,0,$B72-2)/IF(sommmeProdInv(Inputs!$B$30:$AY$30,$D$62:$BA$62,'Life SCR'!AC$3)&gt;0,sommmeProdInv(Inputs!$B$30:$AY$30,$D$62:$BA$62,'Life SCR'!AC$3),1)+AC71,0)</f>
        <v>0</v>
      </c>
      <c r="AD72" s="644">
        <f ca="1">IF('Life SCR'!AD$3&gt;=$B72,OFFSET($D$62,0,'Life SCR'!AD$3-$B72)*OFFSET(Inputs!$C$30,0,$B72-2)/IF(sommmeProdInv(Inputs!$B$30:$AY$30,$D$62:$BA$62,'Life SCR'!AD$3)&gt;0,sommmeProdInv(Inputs!$B$30:$AY$30,$D$62:$BA$62,'Life SCR'!AD$3),1)+AD71,0)</f>
        <v>0</v>
      </c>
      <c r="AE72" s="644">
        <f ca="1">IF('Life SCR'!AE$3&gt;=$B72,OFFSET($D$62,0,'Life SCR'!AE$3-$B72)*OFFSET(Inputs!$C$30,0,$B72-2)/IF(sommmeProdInv(Inputs!$B$30:$AY$30,$D$62:$BA$62,'Life SCR'!AE$3)&gt;0,sommmeProdInv(Inputs!$B$30:$AY$30,$D$62:$BA$62,'Life SCR'!AE$3),1)+AE71,0)</f>
        <v>0</v>
      </c>
      <c r="AF72" s="644">
        <f ca="1">IF('Life SCR'!AF$3&gt;=$B72,OFFSET($D$62,0,'Life SCR'!AF$3-$B72)*OFFSET(Inputs!$C$30,0,$B72-2)/IF(sommmeProdInv(Inputs!$B$30:$AY$30,$D$62:$BA$62,'Life SCR'!AF$3)&gt;0,sommmeProdInv(Inputs!$B$30:$AY$30,$D$62:$BA$62,'Life SCR'!AF$3),1)+AF71,0)</f>
        <v>0</v>
      </c>
      <c r="AG72" s="644">
        <f ca="1">IF('Life SCR'!AG$3&gt;=$B72,OFFSET($D$62,0,'Life SCR'!AG$3-$B72)*OFFSET(Inputs!$C$30,0,$B72-2)/IF(sommmeProdInv(Inputs!$B$30:$AY$30,$D$62:$BA$62,'Life SCR'!AG$3)&gt;0,sommmeProdInv(Inputs!$B$30:$AY$30,$D$62:$BA$62,'Life SCR'!AG$3),1)+AG71,0)</f>
        <v>0</v>
      </c>
      <c r="AH72" s="644">
        <f ca="1">IF('Life SCR'!AH$3&gt;=$B72,OFFSET($D$62,0,'Life SCR'!AH$3-$B72)*OFFSET(Inputs!$C$30,0,$B72-2)/IF(sommmeProdInv(Inputs!$B$30:$AY$30,$D$62:$BA$62,'Life SCR'!AH$3)&gt;0,sommmeProdInv(Inputs!$B$30:$AY$30,$D$62:$BA$62,'Life SCR'!AH$3),1)+AH71,0)</f>
        <v>0</v>
      </c>
      <c r="AI72" s="644">
        <f ca="1">IF('Life SCR'!AI$3&gt;=$B72,OFFSET($D$62,0,'Life SCR'!AI$3-$B72)*OFFSET(Inputs!$C$30,0,$B72-2)/IF(sommmeProdInv(Inputs!$B$30:$AY$30,$D$62:$BA$62,'Life SCR'!AI$3)&gt;0,sommmeProdInv(Inputs!$B$30:$AY$30,$D$62:$BA$62,'Life SCR'!AI$3),1)+AI71,0)</f>
        <v>0</v>
      </c>
      <c r="AJ72" s="644">
        <f ca="1">IF('Life SCR'!AJ$3&gt;=$B72,OFFSET($D$62,0,'Life SCR'!AJ$3-$B72)*OFFSET(Inputs!$C$30,0,$B72-2)/IF(sommmeProdInv(Inputs!$B$30:$AY$30,$D$62:$BA$62,'Life SCR'!AJ$3)&gt;0,sommmeProdInv(Inputs!$B$30:$AY$30,$D$62:$BA$62,'Life SCR'!AJ$3),1)+AJ71,0)</f>
        <v>0</v>
      </c>
      <c r="AK72" s="644">
        <f ca="1">IF('Life SCR'!AK$3&gt;=$B72,OFFSET($D$62,0,'Life SCR'!AK$3-$B72)*OFFSET(Inputs!$C$30,0,$B72-2)/IF(sommmeProdInv(Inputs!$B$30:$AY$30,$D$62:$BA$62,'Life SCR'!AK$3)&gt;0,sommmeProdInv(Inputs!$B$30:$AY$30,$D$62:$BA$62,'Life SCR'!AK$3),1)+AK71,0)</f>
        <v>0</v>
      </c>
      <c r="AL72" s="644">
        <f ca="1">IF('Life SCR'!AL$3&gt;=$B72,OFFSET($D$62,0,'Life SCR'!AL$3-$B72)*OFFSET(Inputs!$C$30,0,$B72-2)/IF(sommmeProdInv(Inputs!$B$30:$AY$30,$D$62:$BA$62,'Life SCR'!AL$3)&gt;0,sommmeProdInv(Inputs!$B$30:$AY$30,$D$62:$BA$62,'Life SCR'!AL$3),1)+AL71,0)</f>
        <v>0</v>
      </c>
      <c r="AM72" s="644">
        <f ca="1">IF('Life SCR'!AM$3&gt;=$B72,OFFSET($D$62,0,'Life SCR'!AM$3-$B72)*OFFSET(Inputs!$C$30,0,$B72-2)/IF(sommmeProdInv(Inputs!$B$30:$AY$30,$D$62:$BA$62,'Life SCR'!AM$3)&gt;0,sommmeProdInv(Inputs!$B$30:$AY$30,$D$62:$BA$62,'Life SCR'!AM$3),1)+AM71,0)</f>
        <v>0</v>
      </c>
      <c r="AN72" s="644">
        <f ca="1">IF('Life SCR'!AN$3&gt;=$B72,OFFSET($D$62,0,'Life SCR'!AN$3-$B72)*OFFSET(Inputs!$C$30,0,$B72-2)/IF(sommmeProdInv(Inputs!$B$30:$AY$30,$D$62:$BA$62,'Life SCR'!AN$3)&gt;0,sommmeProdInv(Inputs!$B$30:$AY$30,$D$62:$BA$62,'Life SCR'!AN$3),1)+AN71,0)</f>
        <v>0</v>
      </c>
      <c r="AO72" s="644">
        <f ca="1">IF('Life SCR'!AO$3&gt;=$B72,OFFSET($D$62,0,'Life SCR'!AO$3-$B72)*OFFSET(Inputs!$C$30,0,$B72-2)/IF(sommmeProdInv(Inputs!$B$30:$AY$30,$D$62:$BA$62,'Life SCR'!AO$3)&gt;0,sommmeProdInv(Inputs!$B$30:$AY$30,$D$62:$BA$62,'Life SCR'!AO$3),1)+AO71,0)</f>
        <v>0</v>
      </c>
      <c r="AP72" s="644">
        <f ca="1">IF('Life SCR'!AP$3&gt;=$B72,OFFSET($D$62,0,'Life SCR'!AP$3-$B72)*OFFSET(Inputs!$C$30,0,$B72-2)/IF(sommmeProdInv(Inputs!$B$30:$AY$30,$D$62:$BA$62,'Life SCR'!AP$3)&gt;0,sommmeProdInv(Inputs!$B$30:$AY$30,$D$62:$BA$62,'Life SCR'!AP$3),1)+AP71,0)</f>
        <v>0</v>
      </c>
      <c r="AQ72" s="644">
        <f ca="1">IF('Life SCR'!AQ$3&gt;=$B72,OFFSET($D$62,0,'Life SCR'!AQ$3-$B72)*OFFSET(Inputs!$C$30,0,$B72-2)/IF(sommmeProdInv(Inputs!$B$30:$AY$30,$D$62:$BA$62,'Life SCR'!AQ$3)&gt;0,sommmeProdInv(Inputs!$B$30:$AY$30,$D$62:$BA$62,'Life SCR'!AQ$3),1)+AQ71,0)</f>
        <v>0</v>
      </c>
      <c r="AR72" s="644">
        <f ca="1">IF('Life SCR'!AR$3&gt;=$B72,OFFSET($D$62,0,'Life SCR'!AR$3-$B72)*OFFSET(Inputs!$C$30,0,$B72-2)/IF(sommmeProdInv(Inputs!$B$30:$AY$30,$D$62:$BA$62,'Life SCR'!AR$3)&gt;0,sommmeProdInv(Inputs!$B$30:$AY$30,$D$62:$BA$62,'Life SCR'!AR$3),1)+AR71,0)</f>
        <v>0</v>
      </c>
      <c r="AS72" s="644">
        <f ca="1">IF('Life SCR'!AS$3&gt;=$B72,OFFSET($D$62,0,'Life SCR'!AS$3-$B72)*OFFSET(Inputs!$C$30,0,$B72-2)/IF(sommmeProdInv(Inputs!$B$30:$AY$30,$D$62:$BA$62,'Life SCR'!AS$3)&gt;0,sommmeProdInv(Inputs!$B$30:$AY$30,$D$62:$BA$62,'Life SCR'!AS$3),1)+AS71,0)</f>
        <v>0</v>
      </c>
      <c r="AT72" s="644">
        <f ca="1">IF('Life SCR'!AT$3&gt;=$B72,OFFSET($D$62,0,'Life SCR'!AT$3-$B72)*OFFSET(Inputs!$C$30,0,$B72-2)/IF(sommmeProdInv(Inputs!$B$30:$AY$30,$D$62:$BA$62,'Life SCR'!AT$3)&gt;0,sommmeProdInv(Inputs!$B$30:$AY$30,$D$62:$BA$62,'Life SCR'!AT$3),1)+AT71,0)</f>
        <v>0</v>
      </c>
      <c r="AU72" s="644">
        <f ca="1">IF('Life SCR'!AU$3&gt;=$B72,OFFSET($D$62,0,'Life SCR'!AU$3-$B72)*OFFSET(Inputs!$C$30,0,$B72-2)/IF(sommmeProdInv(Inputs!$B$30:$AY$30,$D$62:$BA$62,'Life SCR'!AU$3)&gt;0,sommmeProdInv(Inputs!$B$30:$AY$30,$D$62:$BA$62,'Life SCR'!AU$3),1)+AU71,0)</f>
        <v>0</v>
      </c>
      <c r="AV72" s="644">
        <f ca="1">IF('Life SCR'!AV$3&gt;=$B72,OFFSET($D$62,0,'Life SCR'!AV$3-$B72)*OFFSET(Inputs!$C$30,0,$B72-2)/IF(sommmeProdInv(Inputs!$B$30:$AY$30,$D$62:$BA$62,'Life SCR'!AV$3)&gt;0,sommmeProdInv(Inputs!$B$30:$AY$30,$D$62:$BA$62,'Life SCR'!AV$3),1)+AV71,0)</f>
        <v>0</v>
      </c>
      <c r="AW72" s="644">
        <f ca="1">IF('Life SCR'!AW$3&gt;=$B72,OFFSET($D$62,0,'Life SCR'!AW$3-$B72)*OFFSET(Inputs!$C$30,0,$B72-2)/IF(sommmeProdInv(Inputs!$B$30:$AY$30,$D$62:$BA$62,'Life SCR'!AW$3)&gt;0,sommmeProdInv(Inputs!$B$30:$AY$30,$D$62:$BA$62,'Life SCR'!AW$3),1)+AW71,0)</f>
        <v>0</v>
      </c>
      <c r="AX72" s="644">
        <f ca="1">IF('Life SCR'!AX$3&gt;=$B72,OFFSET($D$62,0,'Life SCR'!AX$3-$B72)*OFFSET(Inputs!$C$30,0,$B72-2)/IF(sommmeProdInv(Inputs!$B$30:$AY$30,$D$62:$BA$62,'Life SCR'!AX$3)&gt;0,sommmeProdInv(Inputs!$B$30:$AY$30,$D$62:$BA$62,'Life SCR'!AX$3),1)+AX71,0)</f>
        <v>0</v>
      </c>
      <c r="AY72" s="644">
        <f ca="1">IF('Life SCR'!AY$3&gt;=$B72,OFFSET($D$62,0,'Life SCR'!AY$3-$B72)*OFFSET(Inputs!$C$30,0,$B72-2)/IF(sommmeProdInv(Inputs!$B$30:$AY$30,$D$62:$BA$62,'Life SCR'!AY$3)&gt;0,sommmeProdInv(Inputs!$B$30:$AY$30,$D$62:$BA$62,'Life SCR'!AY$3),1)+AY71,0)</f>
        <v>0</v>
      </c>
      <c r="AZ72" s="644">
        <f ca="1">IF('Life SCR'!AZ$3&gt;=$B72,OFFSET($D$62,0,'Life SCR'!AZ$3-$B72)*OFFSET(Inputs!$C$30,0,$B72-2)/IF(sommmeProdInv(Inputs!$B$30:$AY$30,$D$62:$BA$62,'Life SCR'!AZ$3)&gt;0,sommmeProdInv(Inputs!$B$30:$AY$30,$D$62:$BA$62,'Life SCR'!AZ$3),1)+AZ71,0)</f>
        <v>0</v>
      </c>
      <c r="BA72" s="645">
        <f ca="1">IF('Life SCR'!BA$3&gt;=$B72,OFFSET($D$62,0,'Life SCR'!BA$3-$B72)*OFFSET(Inputs!$C$30,0,$B72-2)/IF(sommmeProdInv(Inputs!$B$30:$AY$30,$D$62:$BA$62,'Life SCR'!BA$3)&gt;0,sommmeProdInv(Inputs!$B$30:$AY$30,$D$62:$BA$62,'Life SCR'!BA$3),1)+BA71,0)</f>
        <v>0</v>
      </c>
    </row>
    <row r="73" spans="1:53" s="243" customFormat="1" outlineLevel="1">
      <c r="A73" s="642"/>
      <c r="B73" s="999">
        <v>10</v>
      </c>
      <c r="C73" s="994"/>
      <c r="D73" s="643"/>
      <c r="E73" s="644">
        <f ca="1">IF('Life SCR'!E$3&gt;=$B73,OFFSET($D$62,0,'Life SCR'!E$3-$B73)*OFFSET(Inputs!$C$30,0,$B73-2)/IF(sommmeProdInv(Inputs!$B$30:$AY$30,$D$62:$BA$62,'Life SCR'!E$3)&gt;0,sommmeProdInv(Inputs!$B$30:$AY$30,$D$62:$BA$62,'Life SCR'!E$3),1)+E72,0)</f>
        <v>0</v>
      </c>
      <c r="F73" s="644">
        <f ca="1">IF('Life SCR'!F$3&gt;=$B73,OFFSET($D$62,0,'Life SCR'!F$3-$B73)*OFFSET(Inputs!$C$30,0,$B73-2)/IF(sommmeProdInv(Inputs!$B$30:$AY$30,$D$62:$BA$62,'Life SCR'!F$3)&gt;0,sommmeProdInv(Inputs!$B$30:$AY$30,$D$62:$BA$62,'Life SCR'!F$3),1)+F72,0)</f>
        <v>0</v>
      </c>
      <c r="G73" s="644">
        <f ca="1">IF('Life SCR'!G$3&gt;=$B73,OFFSET($D$62,0,'Life SCR'!G$3-$B73)*OFFSET(Inputs!$C$30,0,$B73-2)/IF(sommmeProdInv(Inputs!$B$30:$AY$30,$D$62:$BA$62,'Life SCR'!G$3)&gt;0,sommmeProdInv(Inputs!$B$30:$AY$30,$D$62:$BA$62,'Life SCR'!G$3),1)+G72,0)</f>
        <v>0</v>
      </c>
      <c r="H73" s="644">
        <f ca="1">IF('Life SCR'!H$3&gt;=$B73,OFFSET($D$62,0,'Life SCR'!H$3-$B73)*OFFSET(Inputs!$C$30,0,$B73-2)/IF(sommmeProdInv(Inputs!$B$30:$AY$30,$D$62:$BA$62,'Life SCR'!H$3)&gt;0,sommmeProdInv(Inputs!$B$30:$AY$30,$D$62:$BA$62,'Life SCR'!H$3),1)+H72,0)</f>
        <v>0</v>
      </c>
      <c r="I73" s="644">
        <f ca="1">IF('Life SCR'!I$3&gt;=$B73,OFFSET($D$62,0,'Life SCR'!I$3-$B73)*OFFSET(Inputs!$C$30,0,$B73-2)/IF(sommmeProdInv(Inputs!$B$30:$AY$30,$D$62:$BA$62,'Life SCR'!I$3)&gt;0,sommmeProdInv(Inputs!$B$30:$AY$30,$D$62:$BA$62,'Life SCR'!I$3),1)+I72,0)</f>
        <v>0</v>
      </c>
      <c r="J73" s="644">
        <f ca="1">IF('Life SCR'!J$3&gt;=$B73,OFFSET($D$62,0,'Life SCR'!J$3-$B73)*OFFSET(Inputs!$C$30,0,$B73-2)/IF(sommmeProdInv(Inputs!$B$30:$AY$30,$D$62:$BA$62,'Life SCR'!J$3)&gt;0,sommmeProdInv(Inputs!$B$30:$AY$30,$D$62:$BA$62,'Life SCR'!J$3),1)+J72,0)</f>
        <v>0</v>
      </c>
      <c r="K73" s="644">
        <f ca="1">IF('Life SCR'!K$3&gt;=$B73,OFFSET($D$62,0,'Life SCR'!K$3-$B73)*OFFSET(Inputs!$C$30,0,$B73-2)/IF(sommmeProdInv(Inputs!$B$30:$AY$30,$D$62:$BA$62,'Life SCR'!K$3)&gt;0,sommmeProdInv(Inputs!$B$30:$AY$30,$D$62:$BA$62,'Life SCR'!K$3),1)+K72,0)</f>
        <v>0</v>
      </c>
      <c r="L73" s="644">
        <f ca="1">IF('Life SCR'!L$3&gt;=$B73,OFFSET($D$62,0,'Life SCR'!L$3-$B73)*OFFSET(Inputs!$C$30,0,$B73-2)/IF(sommmeProdInv(Inputs!$B$30:$AY$30,$D$62:$BA$62,'Life SCR'!L$3)&gt;0,sommmeProdInv(Inputs!$B$30:$AY$30,$D$62:$BA$62,'Life SCR'!L$3),1)+L72,0)</f>
        <v>0</v>
      </c>
      <c r="M73" s="644">
        <f ca="1">IF('Life SCR'!M$3&gt;=$B73,OFFSET($D$62,0,'Life SCR'!M$3-$B73)*OFFSET(Inputs!$C$30,0,$B73-2)/IF(sommmeProdInv(Inputs!$B$30:$AY$30,$D$62:$BA$62,'Life SCR'!M$3)&gt;0,sommmeProdInv(Inputs!$B$30:$AY$30,$D$62:$BA$62,'Life SCR'!M$3),1)+M72,0)</f>
        <v>0</v>
      </c>
      <c r="N73" s="644">
        <f ca="1">IF('Life SCR'!N$3&gt;=$B73,OFFSET($D$62,0,'Life SCR'!N$3-$B73)*OFFSET(Inputs!$C$30,0,$B73-2)/IF(sommmeProdInv(Inputs!$B$30:$AY$30,$D$62:$BA$62,'Life SCR'!N$3)&gt;0,sommmeProdInv(Inputs!$B$30:$AY$30,$D$62:$BA$62,'Life SCR'!N$3),1)+N72,0)</f>
        <v>0</v>
      </c>
      <c r="O73" s="644">
        <f ca="1">IF('Life SCR'!O$3&gt;=$B73,OFFSET($D$62,0,'Life SCR'!O$3-$B73)*OFFSET(Inputs!$C$30,0,$B73-2)/IF(sommmeProdInv(Inputs!$B$30:$AY$30,$D$62:$BA$62,'Life SCR'!O$3)&gt;0,sommmeProdInv(Inputs!$B$30:$AY$30,$D$62:$BA$62,'Life SCR'!O$3),1)+O72,0)</f>
        <v>0</v>
      </c>
      <c r="P73" s="644">
        <f ca="1">IF('Life SCR'!P$3&gt;=$B73,OFFSET($D$62,0,'Life SCR'!P$3-$B73)*OFFSET(Inputs!$C$30,0,$B73-2)/IF(sommmeProdInv(Inputs!$B$30:$AY$30,$D$62:$BA$62,'Life SCR'!P$3)&gt;0,sommmeProdInv(Inputs!$B$30:$AY$30,$D$62:$BA$62,'Life SCR'!P$3),1)+P72,0)</f>
        <v>0</v>
      </c>
      <c r="Q73" s="644">
        <f ca="1">IF('Life SCR'!Q$3&gt;=$B73,OFFSET($D$62,0,'Life SCR'!Q$3-$B73)*OFFSET(Inputs!$C$30,0,$B73-2)/IF(sommmeProdInv(Inputs!$B$30:$AY$30,$D$62:$BA$62,'Life SCR'!Q$3)&gt;0,sommmeProdInv(Inputs!$B$30:$AY$30,$D$62:$BA$62,'Life SCR'!Q$3),1)+Q72,0)</f>
        <v>0</v>
      </c>
      <c r="R73" s="644">
        <f ca="1">IF('Life SCR'!R$3&gt;=$B73,OFFSET($D$62,0,'Life SCR'!R$3-$B73)*OFFSET(Inputs!$C$30,0,$B73-2)/IF(sommmeProdInv(Inputs!$B$30:$AY$30,$D$62:$BA$62,'Life SCR'!R$3)&gt;0,sommmeProdInv(Inputs!$B$30:$AY$30,$D$62:$BA$62,'Life SCR'!R$3),1)+R72,0)</f>
        <v>0</v>
      </c>
      <c r="S73" s="644">
        <f ca="1">IF('Life SCR'!S$3&gt;=$B73,OFFSET($D$62,0,'Life SCR'!S$3-$B73)*OFFSET(Inputs!$C$30,0,$B73-2)/IF(sommmeProdInv(Inputs!$B$30:$AY$30,$D$62:$BA$62,'Life SCR'!S$3)&gt;0,sommmeProdInv(Inputs!$B$30:$AY$30,$D$62:$BA$62,'Life SCR'!S$3),1)+S72,0)</f>
        <v>0</v>
      </c>
      <c r="T73" s="644">
        <f ca="1">IF('Life SCR'!T$3&gt;=$B73,OFFSET($D$62,0,'Life SCR'!T$3-$B73)*OFFSET(Inputs!$C$30,0,$B73-2)/IF(sommmeProdInv(Inputs!$B$30:$AY$30,$D$62:$BA$62,'Life SCR'!T$3)&gt;0,sommmeProdInv(Inputs!$B$30:$AY$30,$D$62:$BA$62,'Life SCR'!T$3),1)+T72,0)</f>
        <v>0</v>
      </c>
      <c r="U73" s="644">
        <f ca="1">IF('Life SCR'!U$3&gt;=$B73,OFFSET($D$62,0,'Life SCR'!U$3-$B73)*OFFSET(Inputs!$C$30,0,$B73-2)/IF(sommmeProdInv(Inputs!$B$30:$AY$30,$D$62:$BA$62,'Life SCR'!U$3)&gt;0,sommmeProdInv(Inputs!$B$30:$AY$30,$D$62:$BA$62,'Life SCR'!U$3),1)+U72,0)</f>
        <v>0</v>
      </c>
      <c r="V73" s="644">
        <f ca="1">IF('Life SCR'!V$3&gt;=$B73,OFFSET($D$62,0,'Life SCR'!V$3-$B73)*OFFSET(Inputs!$C$30,0,$B73-2)/IF(sommmeProdInv(Inputs!$B$30:$AY$30,$D$62:$BA$62,'Life SCR'!V$3)&gt;0,sommmeProdInv(Inputs!$B$30:$AY$30,$D$62:$BA$62,'Life SCR'!V$3),1)+V72,0)</f>
        <v>0</v>
      </c>
      <c r="W73" s="644">
        <f ca="1">IF('Life SCR'!W$3&gt;=$B73,OFFSET($D$62,0,'Life SCR'!W$3-$B73)*OFFSET(Inputs!$C$30,0,$B73-2)/IF(sommmeProdInv(Inputs!$B$30:$AY$30,$D$62:$BA$62,'Life SCR'!W$3)&gt;0,sommmeProdInv(Inputs!$B$30:$AY$30,$D$62:$BA$62,'Life SCR'!W$3),1)+W72,0)</f>
        <v>0</v>
      </c>
      <c r="X73" s="644">
        <f ca="1">IF('Life SCR'!X$3&gt;=$B73,OFFSET($D$62,0,'Life SCR'!X$3-$B73)*OFFSET(Inputs!$C$30,0,$B73-2)/IF(sommmeProdInv(Inputs!$B$30:$AY$30,$D$62:$BA$62,'Life SCR'!X$3)&gt;0,sommmeProdInv(Inputs!$B$30:$AY$30,$D$62:$BA$62,'Life SCR'!X$3),1)+X72,0)</f>
        <v>0</v>
      </c>
      <c r="Y73" s="644">
        <f ca="1">IF('Life SCR'!Y$3&gt;=$B73,OFFSET($D$62,0,'Life SCR'!Y$3-$B73)*OFFSET(Inputs!$C$30,0,$B73-2)/IF(sommmeProdInv(Inputs!$B$30:$AY$30,$D$62:$BA$62,'Life SCR'!Y$3)&gt;0,sommmeProdInv(Inputs!$B$30:$AY$30,$D$62:$BA$62,'Life SCR'!Y$3),1)+Y72,0)</f>
        <v>0</v>
      </c>
      <c r="Z73" s="644">
        <f ca="1">IF('Life SCR'!Z$3&gt;=$B73,OFFSET($D$62,0,'Life SCR'!Z$3-$B73)*OFFSET(Inputs!$C$30,0,$B73-2)/IF(sommmeProdInv(Inputs!$B$30:$AY$30,$D$62:$BA$62,'Life SCR'!Z$3)&gt;0,sommmeProdInv(Inputs!$B$30:$AY$30,$D$62:$BA$62,'Life SCR'!Z$3),1)+Z72,0)</f>
        <v>0</v>
      </c>
      <c r="AA73" s="644">
        <f ca="1">IF('Life SCR'!AA$3&gt;=$B73,OFFSET($D$62,0,'Life SCR'!AA$3-$B73)*OFFSET(Inputs!$C$30,0,$B73-2)/IF(sommmeProdInv(Inputs!$B$30:$AY$30,$D$62:$BA$62,'Life SCR'!AA$3)&gt;0,sommmeProdInv(Inputs!$B$30:$AY$30,$D$62:$BA$62,'Life SCR'!AA$3),1)+AA72,0)</f>
        <v>0</v>
      </c>
      <c r="AB73" s="644">
        <f ca="1">IF('Life SCR'!AB$3&gt;=$B73,OFFSET($D$62,0,'Life SCR'!AB$3-$B73)*OFFSET(Inputs!$C$30,0,$B73-2)/IF(sommmeProdInv(Inputs!$B$30:$AY$30,$D$62:$BA$62,'Life SCR'!AB$3)&gt;0,sommmeProdInv(Inputs!$B$30:$AY$30,$D$62:$BA$62,'Life SCR'!AB$3),1)+AB72,0)</f>
        <v>0</v>
      </c>
      <c r="AC73" s="644">
        <f ca="1">IF('Life SCR'!AC$3&gt;=$B73,OFFSET($D$62,0,'Life SCR'!AC$3-$B73)*OFFSET(Inputs!$C$30,0,$B73-2)/IF(sommmeProdInv(Inputs!$B$30:$AY$30,$D$62:$BA$62,'Life SCR'!AC$3)&gt;0,sommmeProdInv(Inputs!$B$30:$AY$30,$D$62:$BA$62,'Life SCR'!AC$3),1)+AC72,0)</f>
        <v>0</v>
      </c>
      <c r="AD73" s="644">
        <f ca="1">IF('Life SCR'!AD$3&gt;=$B73,OFFSET($D$62,0,'Life SCR'!AD$3-$B73)*OFFSET(Inputs!$C$30,0,$B73-2)/IF(sommmeProdInv(Inputs!$B$30:$AY$30,$D$62:$BA$62,'Life SCR'!AD$3)&gt;0,sommmeProdInv(Inputs!$B$30:$AY$30,$D$62:$BA$62,'Life SCR'!AD$3),1)+AD72,0)</f>
        <v>0</v>
      </c>
      <c r="AE73" s="644">
        <f ca="1">IF('Life SCR'!AE$3&gt;=$B73,OFFSET($D$62,0,'Life SCR'!AE$3-$B73)*OFFSET(Inputs!$C$30,0,$B73-2)/IF(sommmeProdInv(Inputs!$B$30:$AY$30,$D$62:$BA$62,'Life SCR'!AE$3)&gt;0,sommmeProdInv(Inputs!$B$30:$AY$30,$D$62:$BA$62,'Life SCR'!AE$3),1)+AE72,0)</f>
        <v>0</v>
      </c>
      <c r="AF73" s="644">
        <f ca="1">IF('Life SCR'!AF$3&gt;=$B73,OFFSET($D$62,0,'Life SCR'!AF$3-$B73)*OFFSET(Inputs!$C$30,0,$B73-2)/IF(sommmeProdInv(Inputs!$B$30:$AY$30,$D$62:$BA$62,'Life SCR'!AF$3)&gt;0,sommmeProdInv(Inputs!$B$30:$AY$30,$D$62:$BA$62,'Life SCR'!AF$3),1)+AF72,0)</f>
        <v>0</v>
      </c>
      <c r="AG73" s="644">
        <f ca="1">IF('Life SCR'!AG$3&gt;=$B73,OFFSET($D$62,0,'Life SCR'!AG$3-$B73)*OFFSET(Inputs!$C$30,0,$B73-2)/IF(sommmeProdInv(Inputs!$B$30:$AY$30,$D$62:$BA$62,'Life SCR'!AG$3)&gt;0,sommmeProdInv(Inputs!$B$30:$AY$30,$D$62:$BA$62,'Life SCR'!AG$3),1)+AG72,0)</f>
        <v>0</v>
      </c>
      <c r="AH73" s="644">
        <f ca="1">IF('Life SCR'!AH$3&gt;=$B73,OFFSET($D$62,0,'Life SCR'!AH$3-$B73)*OFFSET(Inputs!$C$30,0,$B73-2)/IF(sommmeProdInv(Inputs!$B$30:$AY$30,$D$62:$BA$62,'Life SCR'!AH$3)&gt;0,sommmeProdInv(Inputs!$B$30:$AY$30,$D$62:$BA$62,'Life SCR'!AH$3),1)+AH72,0)</f>
        <v>0</v>
      </c>
      <c r="AI73" s="644">
        <f ca="1">IF('Life SCR'!AI$3&gt;=$B73,OFFSET($D$62,0,'Life SCR'!AI$3-$B73)*OFFSET(Inputs!$C$30,0,$B73-2)/IF(sommmeProdInv(Inputs!$B$30:$AY$30,$D$62:$BA$62,'Life SCR'!AI$3)&gt;0,sommmeProdInv(Inputs!$B$30:$AY$30,$D$62:$BA$62,'Life SCR'!AI$3),1)+AI72,0)</f>
        <v>0</v>
      </c>
      <c r="AJ73" s="644">
        <f ca="1">IF('Life SCR'!AJ$3&gt;=$B73,OFFSET($D$62,0,'Life SCR'!AJ$3-$B73)*OFFSET(Inputs!$C$30,0,$B73-2)/IF(sommmeProdInv(Inputs!$B$30:$AY$30,$D$62:$BA$62,'Life SCR'!AJ$3)&gt;0,sommmeProdInv(Inputs!$B$30:$AY$30,$D$62:$BA$62,'Life SCR'!AJ$3),1)+AJ72,0)</f>
        <v>0</v>
      </c>
      <c r="AK73" s="644">
        <f ca="1">IF('Life SCR'!AK$3&gt;=$B73,OFFSET($D$62,0,'Life SCR'!AK$3-$B73)*OFFSET(Inputs!$C$30,0,$B73-2)/IF(sommmeProdInv(Inputs!$B$30:$AY$30,$D$62:$BA$62,'Life SCR'!AK$3)&gt;0,sommmeProdInv(Inputs!$B$30:$AY$30,$D$62:$BA$62,'Life SCR'!AK$3),1)+AK72,0)</f>
        <v>0</v>
      </c>
      <c r="AL73" s="644">
        <f ca="1">IF('Life SCR'!AL$3&gt;=$B73,OFFSET($D$62,0,'Life SCR'!AL$3-$B73)*OFFSET(Inputs!$C$30,0,$B73-2)/IF(sommmeProdInv(Inputs!$B$30:$AY$30,$D$62:$BA$62,'Life SCR'!AL$3)&gt;0,sommmeProdInv(Inputs!$B$30:$AY$30,$D$62:$BA$62,'Life SCR'!AL$3),1)+AL72,0)</f>
        <v>0</v>
      </c>
      <c r="AM73" s="644">
        <f ca="1">IF('Life SCR'!AM$3&gt;=$B73,OFFSET($D$62,0,'Life SCR'!AM$3-$B73)*OFFSET(Inputs!$C$30,0,$B73-2)/IF(sommmeProdInv(Inputs!$B$30:$AY$30,$D$62:$BA$62,'Life SCR'!AM$3)&gt;0,sommmeProdInv(Inputs!$B$30:$AY$30,$D$62:$BA$62,'Life SCR'!AM$3),1)+AM72,0)</f>
        <v>0</v>
      </c>
      <c r="AN73" s="644">
        <f ca="1">IF('Life SCR'!AN$3&gt;=$B73,OFFSET($D$62,0,'Life SCR'!AN$3-$B73)*OFFSET(Inputs!$C$30,0,$B73-2)/IF(sommmeProdInv(Inputs!$B$30:$AY$30,$D$62:$BA$62,'Life SCR'!AN$3)&gt;0,sommmeProdInv(Inputs!$B$30:$AY$30,$D$62:$BA$62,'Life SCR'!AN$3),1)+AN72,0)</f>
        <v>0</v>
      </c>
      <c r="AO73" s="644">
        <f ca="1">IF('Life SCR'!AO$3&gt;=$B73,OFFSET($D$62,0,'Life SCR'!AO$3-$B73)*OFFSET(Inputs!$C$30,0,$B73-2)/IF(sommmeProdInv(Inputs!$B$30:$AY$30,$D$62:$BA$62,'Life SCR'!AO$3)&gt;0,sommmeProdInv(Inputs!$B$30:$AY$30,$D$62:$BA$62,'Life SCR'!AO$3),1)+AO72,0)</f>
        <v>0</v>
      </c>
      <c r="AP73" s="644">
        <f ca="1">IF('Life SCR'!AP$3&gt;=$B73,OFFSET($D$62,0,'Life SCR'!AP$3-$B73)*OFFSET(Inputs!$C$30,0,$B73-2)/IF(sommmeProdInv(Inputs!$B$30:$AY$30,$D$62:$BA$62,'Life SCR'!AP$3)&gt;0,sommmeProdInv(Inputs!$B$30:$AY$30,$D$62:$BA$62,'Life SCR'!AP$3),1)+AP72,0)</f>
        <v>0</v>
      </c>
      <c r="AQ73" s="644">
        <f ca="1">IF('Life SCR'!AQ$3&gt;=$B73,OFFSET($D$62,0,'Life SCR'!AQ$3-$B73)*OFFSET(Inputs!$C$30,0,$B73-2)/IF(sommmeProdInv(Inputs!$B$30:$AY$30,$D$62:$BA$62,'Life SCR'!AQ$3)&gt;0,sommmeProdInv(Inputs!$B$30:$AY$30,$D$62:$BA$62,'Life SCR'!AQ$3),1)+AQ72,0)</f>
        <v>0</v>
      </c>
      <c r="AR73" s="644">
        <f ca="1">IF('Life SCR'!AR$3&gt;=$B73,OFFSET($D$62,0,'Life SCR'!AR$3-$B73)*OFFSET(Inputs!$C$30,0,$B73-2)/IF(sommmeProdInv(Inputs!$B$30:$AY$30,$D$62:$BA$62,'Life SCR'!AR$3)&gt;0,sommmeProdInv(Inputs!$B$30:$AY$30,$D$62:$BA$62,'Life SCR'!AR$3),1)+AR72,0)</f>
        <v>0</v>
      </c>
      <c r="AS73" s="644">
        <f ca="1">IF('Life SCR'!AS$3&gt;=$B73,OFFSET($D$62,0,'Life SCR'!AS$3-$B73)*OFFSET(Inputs!$C$30,0,$B73-2)/IF(sommmeProdInv(Inputs!$B$30:$AY$30,$D$62:$BA$62,'Life SCR'!AS$3)&gt;0,sommmeProdInv(Inputs!$B$30:$AY$30,$D$62:$BA$62,'Life SCR'!AS$3),1)+AS72,0)</f>
        <v>0</v>
      </c>
      <c r="AT73" s="644">
        <f ca="1">IF('Life SCR'!AT$3&gt;=$B73,OFFSET($D$62,0,'Life SCR'!AT$3-$B73)*OFFSET(Inputs!$C$30,0,$B73-2)/IF(sommmeProdInv(Inputs!$B$30:$AY$30,$D$62:$BA$62,'Life SCR'!AT$3)&gt;0,sommmeProdInv(Inputs!$B$30:$AY$30,$D$62:$BA$62,'Life SCR'!AT$3),1)+AT72,0)</f>
        <v>0</v>
      </c>
      <c r="AU73" s="644">
        <f ca="1">IF('Life SCR'!AU$3&gt;=$B73,OFFSET($D$62,0,'Life SCR'!AU$3-$B73)*OFFSET(Inputs!$C$30,0,$B73-2)/IF(sommmeProdInv(Inputs!$B$30:$AY$30,$D$62:$BA$62,'Life SCR'!AU$3)&gt;0,sommmeProdInv(Inputs!$B$30:$AY$30,$D$62:$BA$62,'Life SCR'!AU$3),1)+AU72,0)</f>
        <v>0</v>
      </c>
      <c r="AV73" s="644">
        <f ca="1">IF('Life SCR'!AV$3&gt;=$B73,OFFSET($D$62,0,'Life SCR'!AV$3-$B73)*OFFSET(Inputs!$C$30,0,$B73-2)/IF(sommmeProdInv(Inputs!$B$30:$AY$30,$D$62:$BA$62,'Life SCR'!AV$3)&gt;0,sommmeProdInv(Inputs!$B$30:$AY$30,$D$62:$BA$62,'Life SCR'!AV$3),1)+AV72,0)</f>
        <v>0</v>
      </c>
      <c r="AW73" s="644">
        <f ca="1">IF('Life SCR'!AW$3&gt;=$B73,OFFSET($D$62,0,'Life SCR'!AW$3-$B73)*OFFSET(Inputs!$C$30,0,$B73-2)/IF(sommmeProdInv(Inputs!$B$30:$AY$30,$D$62:$BA$62,'Life SCR'!AW$3)&gt;0,sommmeProdInv(Inputs!$B$30:$AY$30,$D$62:$BA$62,'Life SCR'!AW$3),1)+AW72,0)</f>
        <v>0</v>
      </c>
      <c r="AX73" s="644">
        <f ca="1">IF('Life SCR'!AX$3&gt;=$B73,OFFSET($D$62,0,'Life SCR'!AX$3-$B73)*OFFSET(Inputs!$C$30,0,$B73-2)/IF(sommmeProdInv(Inputs!$B$30:$AY$30,$D$62:$BA$62,'Life SCR'!AX$3)&gt;0,sommmeProdInv(Inputs!$B$30:$AY$30,$D$62:$BA$62,'Life SCR'!AX$3),1)+AX72,0)</f>
        <v>0</v>
      </c>
      <c r="AY73" s="644">
        <f ca="1">IF('Life SCR'!AY$3&gt;=$B73,OFFSET($D$62,0,'Life SCR'!AY$3-$B73)*OFFSET(Inputs!$C$30,0,$B73-2)/IF(sommmeProdInv(Inputs!$B$30:$AY$30,$D$62:$BA$62,'Life SCR'!AY$3)&gt;0,sommmeProdInv(Inputs!$B$30:$AY$30,$D$62:$BA$62,'Life SCR'!AY$3),1)+AY72,0)</f>
        <v>0</v>
      </c>
      <c r="AZ73" s="644">
        <f ca="1">IF('Life SCR'!AZ$3&gt;=$B73,OFFSET($D$62,0,'Life SCR'!AZ$3-$B73)*OFFSET(Inputs!$C$30,0,$B73-2)/IF(sommmeProdInv(Inputs!$B$30:$AY$30,$D$62:$BA$62,'Life SCR'!AZ$3)&gt;0,sommmeProdInv(Inputs!$B$30:$AY$30,$D$62:$BA$62,'Life SCR'!AZ$3),1)+AZ72,0)</f>
        <v>0</v>
      </c>
      <c r="BA73" s="645">
        <f ca="1">IF('Life SCR'!BA$3&gt;=$B73,OFFSET($D$62,0,'Life SCR'!BA$3-$B73)*OFFSET(Inputs!$C$30,0,$B73-2)/IF(sommmeProdInv(Inputs!$B$30:$AY$30,$D$62:$BA$62,'Life SCR'!BA$3)&gt;0,sommmeProdInv(Inputs!$B$30:$AY$30,$D$62:$BA$62,'Life SCR'!BA$3),1)+BA72,0)</f>
        <v>0</v>
      </c>
    </row>
    <row r="74" spans="1:53" s="243" customFormat="1" outlineLevel="1">
      <c r="A74" s="642"/>
      <c r="B74" s="999">
        <v>11</v>
      </c>
      <c r="C74" s="994"/>
      <c r="D74" s="643"/>
      <c r="E74" s="644">
        <f ca="1">IF('Life SCR'!E$3&gt;=$B74,OFFSET($D$62,0,'Life SCR'!E$3-$B74)*OFFSET(Inputs!$C$30,0,$B74-2)/IF(sommmeProdInv(Inputs!$B$30:$AY$30,$D$62:$BA$62,'Life SCR'!E$3)&gt;0,sommmeProdInv(Inputs!$B$30:$AY$30,$D$62:$BA$62,'Life SCR'!E$3),1)+E73,0)</f>
        <v>0</v>
      </c>
      <c r="F74" s="644">
        <f ca="1">IF('Life SCR'!F$3&gt;=$B74,OFFSET($D$62,0,'Life SCR'!F$3-$B74)*OFFSET(Inputs!$C$30,0,$B74-2)/IF(sommmeProdInv(Inputs!$B$30:$AY$30,$D$62:$BA$62,'Life SCR'!F$3)&gt;0,sommmeProdInv(Inputs!$B$30:$AY$30,$D$62:$BA$62,'Life SCR'!F$3),1)+F73,0)</f>
        <v>0</v>
      </c>
      <c r="G74" s="644">
        <f ca="1">IF('Life SCR'!G$3&gt;=$B74,OFFSET($D$62,0,'Life SCR'!G$3-$B74)*OFFSET(Inputs!$C$30,0,$B74-2)/IF(sommmeProdInv(Inputs!$B$30:$AY$30,$D$62:$BA$62,'Life SCR'!G$3)&gt;0,sommmeProdInv(Inputs!$B$30:$AY$30,$D$62:$BA$62,'Life SCR'!G$3),1)+G73,0)</f>
        <v>0</v>
      </c>
      <c r="H74" s="644">
        <f ca="1">IF('Life SCR'!H$3&gt;=$B74,OFFSET($D$62,0,'Life SCR'!H$3-$B74)*OFFSET(Inputs!$C$30,0,$B74-2)/IF(sommmeProdInv(Inputs!$B$30:$AY$30,$D$62:$BA$62,'Life SCR'!H$3)&gt;0,sommmeProdInv(Inputs!$B$30:$AY$30,$D$62:$BA$62,'Life SCR'!H$3),1)+H73,0)</f>
        <v>0</v>
      </c>
      <c r="I74" s="644">
        <f ca="1">IF('Life SCR'!I$3&gt;=$B74,OFFSET($D$62,0,'Life SCR'!I$3-$B74)*OFFSET(Inputs!$C$30,0,$B74-2)/IF(sommmeProdInv(Inputs!$B$30:$AY$30,$D$62:$BA$62,'Life SCR'!I$3)&gt;0,sommmeProdInv(Inputs!$B$30:$AY$30,$D$62:$BA$62,'Life SCR'!I$3),1)+I73,0)</f>
        <v>0</v>
      </c>
      <c r="J74" s="644">
        <f ca="1">IF('Life SCR'!J$3&gt;=$B74,OFFSET($D$62,0,'Life SCR'!J$3-$B74)*OFFSET(Inputs!$C$30,0,$B74-2)/IF(sommmeProdInv(Inputs!$B$30:$AY$30,$D$62:$BA$62,'Life SCR'!J$3)&gt;0,sommmeProdInv(Inputs!$B$30:$AY$30,$D$62:$BA$62,'Life SCR'!J$3),1)+J73,0)</f>
        <v>0</v>
      </c>
      <c r="K74" s="644">
        <f ca="1">IF('Life SCR'!K$3&gt;=$B74,OFFSET($D$62,0,'Life SCR'!K$3-$B74)*OFFSET(Inputs!$C$30,0,$B74-2)/IF(sommmeProdInv(Inputs!$B$30:$AY$30,$D$62:$BA$62,'Life SCR'!K$3)&gt;0,sommmeProdInv(Inputs!$B$30:$AY$30,$D$62:$BA$62,'Life SCR'!K$3),1)+K73,0)</f>
        <v>0</v>
      </c>
      <c r="L74" s="644">
        <f ca="1">IF('Life SCR'!L$3&gt;=$B74,OFFSET($D$62,0,'Life SCR'!L$3-$B74)*OFFSET(Inputs!$C$30,0,$B74-2)/IF(sommmeProdInv(Inputs!$B$30:$AY$30,$D$62:$BA$62,'Life SCR'!L$3)&gt;0,sommmeProdInv(Inputs!$B$30:$AY$30,$D$62:$BA$62,'Life SCR'!L$3),1)+L73,0)</f>
        <v>0</v>
      </c>
      <c r="M74" s="644">
        <f ca="1">IF('Life SCR'!M$3&gt;=$B74,OFFSET($D$62,0,'Life SCR'!M$3-$B74)*OFFSET(Inputs!$C$30,0,$B74-2)/IF(sommmeProdInv(Inputs!$B$30:$AY$30,$D$62:$BA$62,'Life SCR'!M$3)&gt;0,sommmeProdInv(Inputs!$B$30:$AY$30,$D$62:$BA$62,'Life SCR'!M$3),1)+M73,0)</f>
        <v>0</v>
      </c>
      <c r="N74" s="644">
        <f ca="1">IF('Life SCR'!N$3&gt;=$B74,OFFSET($D$62,0,'Life SCR'!N$3-$B74)*OFFSET(Inputs!$C$30,0,$B74-2)/IF(sommmeProdInv(Inputs!$B$30:$AY$30,$D$62:$BA$62,'Life SCR'!N$3)&gt;0,sommmeProdInv(Inputs!$B$30:$AY$30,$D$62:$BA$62,'Life SCR'!N$3),1)+N73,0)</f>
        <v>0</v>
      </c>
      <c r="O74" s="644">
        <f ca="1">IF('Life SCR'!O$3&gt;=$B74,OFFSET($D$62,0,'Life SCR'!O$3-$B74)*OFFSET(Inputs!$C$30,0,$B74-2)/IF(sommmeProdInv(Inputs!$B$30:$AY$30,$D$62:$BA$62,'Life SCR'!O$3)&gt;0,sommmeProdInv(Inputs!$B$30:$AY$30,$D$62:$BA$62,'Life SCR'!O$3),1)+O73,0)</f>
        <v>0</v>
      </c>
      <c r="P74" s="644">
        <f ca="1">IF('Life SCR'!P$3&gt;=$B74,OFFSET($D$62,0,'Life SCR'!P$3-$B74)*OFFSET(Inputs!$C$30,0,$B74-2)/IF(sommmeProdInv(Inputs!$B$30:$AY$30,$D$62:$BA$62,'Life SCR'!P$3)&gt;0,sommmeProdInv(Inputs!$B$30:$AY$30,$D$62:$BA$62,'Life SCR'!P$3),1)+P73,0)</f>
        <v>0</v>
      </c>
      <c r="Q74" s="644">
        <f ca="1">IF('Life SCR'!Q$3&gt;=$B74,OFFSET($D$62,0,'Life SCR'!Q$3-$B74)*OFFSET(Inputs!$C$30,0,$B74-2)/IF(sommmeProdInv(Inputs!$B$30:$AY$30,$D$62:$BA$62,'Life SCR'!Q$3)&gt;0,sommmeProdInv(Inputs!$B$30:$AY$30,$D$62:$BA$62,'Life SCR'!Q$3),1)+Q73,0)</f>
        <v>0</v>
      </c>
      <c r="R74" s="644">
        <f ca="1">IF('Life SCR'!R$3&gt;=$B74,OFFSET($D$62,0,'Life SCR'!R$3-$B74)*OFFSET(Inputs!$C$30,0,$B74-2)/IF(sommmeProdInv(Inputs!$B$30:$AY$30,$D$62:$BA$62,'Life SCR'!R$3)&gt;0,sommmeProdInv(Inputs!$B$30:$AY$30,$D$62:$BA$62,'Life SCR'!R$3),1)+R73,0)</f>
        <v>0</v>
      </c>
      <c r="S74" s="644">
        <f ca="1">IF('Life SCR'!S$3&gt;=$B74,OFFSET($D$62,0,'Life SCR'!S$3-$B74)*OFFSET(Inputs!$C$30,0,$B74-2)/IF(sommmeProdInv(Inputs!$B$30:$AY$30,$D$62:$BA$62,'Life SCR'!S$3)&gt;0,sommmeProdInv(Inputs!$B$30:$AY$30,$D$62:$BA$62,'Life SCR'!S$3),1)+S73,0)</f>
        <v>0</v>
      </c>
      <c r="T74" s="644">
        <f ca="1">IF('Life SCR'!T$3&gt;=$B74,OFFSET($D$62,0,'Life SCR'!T$3-$B74)*OFFSET(Inputs!$C$30,0,$B74-2)/IF(sommmeProdInv(Inputs!$B$30:$AY$30,$D$62:$BA$62,'Life SCR'!T$3)&gt;0,sommmeProdInv(Inputs!$B$30:$AY$30,$D$62:$BA$62,'Life SCR'!T$3),1)+T73,0)</f>
        <v>0</v>
      </c>
      <c r="U74" s="644">
        <f ca="1">IF('Life SCR'!U$3&gt;=$B74,OFFSET($D$62,0,'Life SCR'!U$3-$B74)*OFFSET(Inputs!$C$30,0,$B74-2)/IF(sommmeProdInv(Inputs!$B$30:$AY$30,$D$62:$BA$62,'Life SCR'!U$3)&gt;0,sommmeProdInv(Inputs!$B$30:$AY$30,$D$62:$BA$62,'Life SCR'!U$3),1)+U73,0)</f>
        <v>0</v>
      </c>
      <c r="V74" s="644">
        <f ca="1">IF('Life SCR'!V$3&gt;=$B74,OFFSET($D$62,0,'Life SCR'!V$3-$B74)*OFFSET(Inputs!$C$30,0,$B74-2)/IF(sommmeProdInv(Inputs!$B$30:$AY$30,$D$62:$BA$62,'Life SCR'!V$3)&gt;0,sommmeProdInv(Inputs!$B$30:$AY$30,$D$62:$BA$62,'Life SCR'!V$3),1)+V73,0)</f>
        <v>0</v>
      </c>
      <c r="W74" s="644">
        <f ca="1">IF('Life SCR'!W$3&gt;=$B74,OFFSET($D$62,0,'Life SCR'!W$3-$B74)*OFFSET(Inputs!$C$30,0,$B74-2)/IF(sommmeProdInv(Inputs!$B$30:$AY$30,$D$62:$BA$62,'Life SCR'!W$3)&gt;0,sommmeProdInv(Inputs!$B$30:$AY$30,$D$62:$BA$62,'Life SCR'!W$3),1)+W73,0)</f>
        <v>0</v>
      </c>
      <c r="X74" s="644">
        <f ca="1">IF('Life SCR'!X$3&gt;=$B74,OFFSET($D$62,0,'Life SCR'!X$3-$B74)*OFFSET(Inputs!$C$30,0,$B74-2)/IF(sommmeProdInv(Inputs!$B$30:$AY$30,$D$62:$BA$62,'Life SCR'!X$3)&gt;0,sommmeProdInv(Inputs!$B$30:$AY$30,$D$62:$BA$62,'Life SCR'!X$3),1)+X73,0)</f>
        <v>0</v>
      </c>
      <c r="Y74" s="644">
        <f ca="1">IF('Life SCR'!Y$3&gt;=$B74,OFFSET($D$62,0,'Life SCR'!Y$3-$B74)*OFFSET(Inputs!$C$30,0,$B74-2)/IF(sommmeProdInv(Inputs!$B$30:$AY$30,$D$62:$BA$62,'Life SCR'!Y$3)&gt;0,sommmeProdInv(Inputs!$B$30:$AY$30,$D$62:$BA$62,'Life SCR'!Y$3),1)+Y73,0)</f>
        <v>0</v>
      </c>
      <c r="Z74" s="644">
        <f ca="1">IF('Life SCR'!Z$3&gt;=$B74,OFFSET($D$62,0,'Life SCR'!Z$3-$B74)*OFFSET(Inputs!$C$30,0,$B74-2)/IF(sommmeProdInv(Inputs!$B$30:$AY$30,$D$62:$BA$62,'Life SCR'!Z$3)&gt;0,sommmeProdInv(Inputs!$B$30:$AY$30,$D$62:$BA$62,'Life SCR'!Z$3),1)+Z73,0)</f>
        <v>0</v>
      </c>
      <c r="AA74" s="644">
        <f ca="1">IF('Life SCR'!AA$3&gt;=$B74,OFFSET($D$62,0,'Life SCR'!AA$3-$B74)*OFFSET(Inputs!$C$30,0,$B74-2)/IF(sommmeProdInv(Inputs!$B$30:$AY$30,$D$62:$BA$62,'Life SCR'!AA$3)&gt;0,sommmeProdInv(Inputs!$B$30:$AY$30,$D$62:$BA$62,'Life SCR'!AA$3),1)+AA73,0)</f>
        <v>0</v>
      </c>
      <c r="AB74" s="644">
        <f ca="1">IF('Life SCR'!AB$3&gt;=$B74,OFFSET($D$62,0,'Life SCR'!AB$3-$B74)*OFFSET(Inputs!$C$30,0,$B74-2)/IF(sommmeProdInv(Inputs!$B$30:$AY$30,$D$62:$BA$62,'Life SCR'!AB$3)&gt;0,sommmeProdInv(Inputs!$B$30:$AY$30,$D$62:$BA$62,'Life SCR'!AB$3),1)+AB73,0)</f>
        <v>0</v>
      </c>
      <c r="AC74" s="644">
        <f ca="1">IF('Life SCR'!AC$3&gt;=$B74,OFFSET($D$62,0,'Life SCR'!AC$3-$B74)*OFFSET(Inputs!$C$30,0,$B74-2)/IF(sommmeProdInv(Inputs!$B$30:$AY$30,$D$62:$BA$62,'Life SCR'!AC$3)&gt;0,sommmeProdInv(Inputs!$B$30:$AY$30,$D$62:$BA$62,'Life SCR'!AC$3),1)+AC73,0)</f>
        <v>0</v>
      </c>
      <c r="AD74" s="644">
        <f ca="1">IF('Life SCR'!AD$3&gt;=$B74,OFFSET($D$62,0,'Life SCR'!AD$3-$B74)*OFFSET(Inputs!$C$30,0,$B74-2)/IF(sommmeProdInv(Inputs!$B$30:$AY$30,$D$62:$BA$62,'Life SCR'!AD$3)&gt;0,sommmeProdInv(Inputs!$B$30:$AY$30,$D$62:$BA$62,'Life SCR'!AD$3),1)+AD73,0)</f>
        <v>0</v>
      </c>
      <c r="AE74" s="644">
        <f ca="1">IF('Life SCR'!AE$3&gt;=$B74,OFFSET($D$62,0,'Life SCR'!AE$3-$B74)*OFFSET(Inputs!$C$30,0,$B74-2)/IF(sommmeProdInv(Inputs!$B$30:$AY$30,$D$62:$BA$62,'Life SCR'!AE$3)&gt;0,sommmeProdInv(Inputs!$B$30:$AY$30,$D$62:$BA$62,'Life SCR'!AE$3),1)+AE73,0)</f>
        <v>0</v>
      </c>
      <c r="AF74" s="644">
        <f ca="1">IF('Life SCR'!AF$3&gt;=$B74,OFFSET($D$62,0,'Life SCR'!AF$3-$B74)*OFFSET(Inputs!$C$30,0,$B74-2)/IF(sommmeProdInv(Inputs!$B$30:$AY$30,$D$62:$BA$62,'Life SCR'!AF$3)&gt;0,sommmeProdInv(Inputs!$B$30:$AY$30,$D$62:$BA$62,'Life SCR'!AF$3),1)+AF73,0)</f>
        <v>0</v>
      </c>
      <c r="AG74" s="644">
        <f ca="1">IF('Life SCR'!AG$3&gt;=$B74,OFFSET($D$62,0,'Life SCR'!AG$3-$B74)*OFFSET(Inputs!$C$30,0,$B74-2)/IF(sommmeProdInv(Inputs!$B$30:$AY$30,$D$62:$BA$62,'Life SCR'!AG$3)&gt;0,sommmeProdInv(Inputs!$B$30:$AY$30,$D$62:$BA$62,'Life SCR'!AG$3),1)+AG73,0)</f>
        <v>0</v>
      </c>
      <c r="AH74" s="644">
        <f ca="1">IF('Life SCR'!AH$3&gt;=$B74,OFFSET($D$62,0,'Life SCR'!AH$3-$B74)*OFFSET(Inputs!$C$30,0,$B74-2)/IF(sommmeProdInv(Inputs!$B$30:$AY$30,$D$62:$BA$62,'Life SCR'!AH$3)&gt;0,sommmeProdInv(Inputs!$B$30:$AY$30,$D$62:$BA$62,'Life SCR'!AH$3),1)+AH73,0)</f>
        <v>0</v>
      </c>
      <c r="AI74" s="644">
        <f ca="1">IF('Life SCR'!AI$3&gt;=$B74,OFFSET($D$62,0,'Life SCR'!AI$3-$B74)*OFFSET(Inputs!$C$30,0,$B74-2)/IF(sommmeProdInv(Inputs!$B$30:$AY$30,$D$62:$BA$62,'Life SCR'!AI$3)&gt;0,sommmeProdInv(Inputs!$B$30:$AY$30,$D$62:$BA$62,'Life SCR'!AI$3),1)+AI73,0)</f>
        <v>0</v>
      </c>
      <c r="AJ74" s="644">
        <f ca="1">IF('Life SCR'!AJ$3&gt;=$B74,OFFSET($D$62,0,'Life SCR'!AJ$3-$B74)*OFFSET(Inputs!$C$30,0,$B74-2)/IF(sommmeProdInv(Inputs!$B$30:$AY$30,$D$62:$BA$62,'Life SCR'!AJ$3)&gt;0,sommmeProdInv(Inputs!$B$30:$AY$30,$D$62:$BA$62,'Life SCR'!AJ$3),1)+AJ73,0)</f>
        <v>0</v>
      </c>
      <c r="AK74" s="644">
        <f ca="1">IF('Life SCR'!AK$3&gt;=$B74,OFFSET($D$62,0,'Life SCR'!AK$3-$B74)*OFFSET(Inputs!$C$30,0,$B74-2)/IF(sommmeProdInv(Inputs!$B$30:$AY$30,$D$62:$BA$62,'Life SCR'!AK$3)&gt;0,sommmeProdInv(Inputs!$B$30:$AY$30,$D$62:$BA$62,'Life SCR'!AK$3),1)+AK73,0)</f>
        <v>0</v>
      </c>
      <c r="AL74" s="644">
        <f ca="1">IF('Life SCR'!AL$3&gt;=$B74,OFFSET($D$62,0,'Life SCR'!AL$3-$B74)*OFFSET(Inputs!$C$30,0,$B74-2)/IF(sommmeProdInv(Inputs!$B$30:$AY$30,$D$62:$BA$62,'Life SCR'!AL$3)&gt;0,sommmeProdInv(Inputs!$B$30:$AY$30,$D$62:$BA$62,'Life SCR'!AL$3),1)+AL73,0)</f>
        <v>0</v>
      </c>
      <c r="AM74" s="644">
        <f ca="1">IF('Life SCR'!AM$3&gt;=$B74,OFFSET($D$62,0,'Life SCR'!AM$3-$B74)*OFFSET(Inputs!$C$30,0,$B74-2)/IF(sommmeProdInv(Inputs!$B$30:$AY$30,$D$62:$BA$62,'Life SCR'!AM$3)&gt;0,sommmeProdInv(Inputs!$B$30:$AY$30,$D$62:$BA$62,'Life SCR'!AM$3),1)+AM73,0)</f>
        <v>0</v>
      </c>
      <c r="AN74" s="644">
        <f ca="1">IF('Life SCR'!AN$3&gt;=$B74,OFFSET($D$62,0,'Life SCR'!AN$3-$B74)*OFFSET(Inputs!$C$30,0,$B74-2)/IF(sommmeProdInv(Inputs!$B$30:$AY$30,$D$62:$BA$62,'Life SCR'!AN$3)&gt;0,sommmeProdInv(Inputs!$B$30:$AY$30,$D$62:$BA$62,'Life SCR'!AN$3),1)+AN73,0)</f>
        <v>0</v>
      </c>
      <c r="AO74" s="644">
        <f ca="1">IF('Life SCR'!AO$3&gt;=$B74,OFFSET($D$62,0,'Life SCR'!AO$3-$B74)*OFFSET(Inputs!$C$30,0,$B74-2)/IF(sommmeProdInv(Inputs!$B$30:$AY$30,$D$62:$BA$62,'Life SCR'!AO$3)&gt;0,sommmeProdInv(Inputs!$B$30:$AY$30,$D$62:$BA$62,'Life SCR'!AO$3),1)+AO73,0)</f>
        <v>0</v>
      </c>
      <c r="AP74" s="644">
        <f ca="1">IF('Life SCR'!AP$3&gt;=$B74,OFFSET($D$62,0,'Life SCR'!AP$3-$B74)*OFFSET(Inputs!$C$30,0,$B74-2)/IF(sommmeProdInv(Inputs!$B$30:$AY$30,$D$62:$BA$62,'Life SCR'!AP$3)&gt;0,sommmeProdInv(Inputs!$B$30:$AY$30,$D$62:$BA$62,'Life SCR'!AP$3),1)+AP73,0)</f>
        <v>0</v>
      </c>
      <c r="AQ74" s="644">
        <f ca="1">IF('Life SCR'!AQ$3&gt;=$B74,OFFSET($D$62,0,'Life SCR'!AQ$3-$B74)*OFFSET(Inputs!$C$30,0,$B74-2)/IF(sommmeProdInv(Inputs!$B$30:$AY$30,$D$62:$BA$62,'Life SCR'!AQ$3)&gt;0,sommmeProdInv(Inputs!$B$30:$AY$30,$D$62:$BA$62,'Life SCR'!AQ$3),1)+AQ73,0)</f>
        <v>0</v>
      </c>
      <c r="AR74" s="644">
        <f ca="1">IF('Life SCR'!AR$3&gt;=$B74,OFFSET($D$62,0,'Life SCR'!AR$3-$B74)*OFFSET(Inputs!$C$30,0,$B74-2)/IF(sommmeProdInv(Inputs!$B$30:$AY$30,$D$62:$BA$62,'Life SCR'!AR$3)&gt;0,sommmeProdInv(Inputs!$B$30:$AY$30,$D$62:$BA$62,'Life SCR'!AR$3),1)+AR73,0)</f>
        <v>0</v>
      </c>
      <c r="AS74" s="644">
        <f ca="1">IF('Life SCR'!AS$3&gt;=$B74,OFFSET($D$62,0,'Life SCR'!AS$3-$B74)*OFFSET(Inputs!$C$30,0,$B74-2)/IF(sommmeProdInv(Inputs!$B$30:$AY$30,$D$62:$BA$62,'Life SCR'!AS$3)&gt;0,sommmeProdInv(Inputs!$B$30:$AY$30,$D$62:$BA$62,'Life SCR'!AS$3),1)+AS73,0)</f>
        <v>0</v>
      </c>
      <c r="AT74" s="644">
        <f ca="1">IF('Life SCR'!AT$3&gt;=$B74,OFFSET($D$62,0,'Life SCR'!AT$3-$B74)*OFFSET(Inputs!$C$30,0,$B74-2)/IF(sommmeProdInv(Inputs!$B$30:$AY$30,$D$62:$BA$62,'Life SCR'!AT$3)&gt;0,sommmeProdInv(Inputs!$B$30:$AY$30,$D$62:$BA$62,'Life SCR'!AT$3),1)+AT73,0)</f>
        <v>0</v>
      </c>
      <c r="AU74" s="644">
        <f ca="1">IF('Life SCR'!AU$3&gt;=$B74,OFFSET($D$62,0,'Life SCR'!AU$3-$B74)*OFFSET(Inputs!$C$30,0,$B74-2)/IF(sommmeProdInv(Inputs!$B$30:$AY$30,$D$62:$BA$62,'Life SCR'!AU$3)&gt;0,sommmeProdInv(Inputs!$B$30:$AY$30,$D$62:$BA$62,'Life SCR'!AU$3),1)+AU73,0)</f>
        <v>0</v>
      </c>
      <c r="AV74" s="644">
        <f ca="1">IF('Life SCR'!AV$3&gt;=$B74,OFFSET($D$62,0,'Life SCR'!AV$3-$B74)*OFFSET(Inputs!$C$30,0,$B74-2)/IF(sommmeProdInv(Inputs!$B$30:$AY$30,$D$62:$BA$62,'Life SCR'!AV$3)&gt;0,sommmeProdInv(Inputs!$B$30:$AY$30,$D$62:$BA$62,'Life SCR'!AV$3),1)+AV73,0)</f>
        <v>0</v>
      </c>
      <c r="AW74" s="644">
        <f ca="1">IF('Life SCR'!AW$3&gt;=$B74,OFFSET($D$62,0,'Life SCR'!AW$3-$B74)*OFFSET(Inputs!$C$30,0,$B74-2)/IF(sommmeProdInv(Inputs!$B$30:$AY$30,$D$62:$BA$62,'Life SCR'!AW$3)&gt;0,sommmeProdInv(Inputs!$B$30:$AY$30,$D$62:$BA$62,'Life SCR'!AW$3),1)+AW73,0)</f>
        <v>0</v>
      </c>
      <c r="AX74" s="644">
        <f ca="1">IF('Life SCR'!AX$3&gt;=$B74,OFFSET($D$62,0,'Life SCR'!AX$3-$B74)*OFFSET(Inputs!$C$30,0,$B74-2)/IF(sommmeProdInv(Inputs!$B$30:$AY$30,$D$62:$BA$62,'Life SCR'!AX$3)&gt;0,sommmeProdInv(Inputs!$B$30:$AY$30,$D$62:$BA$62,'Life SCR'!AX$3),1)+AX73,0)</f>
        <v>0</v>
      </c>
      <c r="AY74" s="644">
        <f ca="1">IF('Life SCR'!AY$3&gt;=$B74,OFFSET($D$62,0,'Life SCR'!AY$3-$B74)*OFFSET(Inputs!$C$30,0,$B74-2)/IF(sommmeProdInv(Inputs!$B$30:$AY$30,$D$62:$BA$62,'Life SCR'!AY$3)&gt;0,sommmeProdInv(Inputs!$B$30:$AY$30,$D$62:$BA$62,'Life SCR'!AY$3),1)+AY73,0)</f>
        <v>0</v>
      </c>
      <c r="AZ74" s="644">
        <f ca="1">IF('Life SCR'!AZ$3&gt;=$B74,OFFSET($D$62,0,'Life SCR'!AZ$3-$B74)*OFFSET(Inputs!$C$30,0,$B74-2)/IF(sommmeProdInv(Inputs!$B$30:$AY$30,$D$62:$BA$62,'Life SCR'!AZ$3)&gt;0,sommmeProdInv(Inputs!$B$30:$AY$30,$D$62:$BA$62,'Life SCR'!AZ$3),1)+AZ73,0)</f>
        <v>0</v>
      </c>
      <c r="BA74" s="645">
        <f ca="1">IF('Life SCR'!BA$3&gt;=$B74,OFFSET($D$62,0,'Life SCR'!BA$3-$B74)*OFFSET(Inputs!$C$30,0,$B74-2)/IF(sommmeProdInv(Inputs!$B$30:$AY$30,$D$62:$BA$62,'Life SCR'!BA$3)&gt;0,sommmeProdInv(Inputs!$B$30:$AY$30,$D$62:$BA$62,'Life SCR'!BA$3),1)+BA73,0)</f>
        <v>0</v>
      </c>
    </row>
    <row r="75" spans="1:53" s="243" customFormat="1" outlineLevel="1">
      <c r="A75" s="642"/>
      <c r="B75" s="999">
        <v>12</v>
      </c>
      <c r="C75" s="994"/>
      <c r="D75" s="643"/>
      <c r="E75" s="644">
        <f ca="1">IF('Life SCR'!E$3&gt;=$B75,OFFSET($D$62,0,'Life SCR'!E$3-$B75)*OFFSET(Inputs!$C$30,0,$B75-2)/IF(sommmeProdInv(Inputs!$B$30:$AY$30,$D$62:$BA$62,'Life SCR'!E$3)&gt;0,sommmeProdInv(Inputs!$B$30:$AY$30,$D$62:$BA$62,'Life SCR'!E$3),1)+E74,0)</f>
        <v>0</v>
      </c>
      <c r="F75" s="644">
        <f ca="1">IF('Life SCR'!F$3&gt;=$B75,OFFSET($D$62,0,'Life SCR'!F$3-$B75)*OFFSET(Inputs!$C$30,0,$B75-2)/IF(sommmeProdInv(Inputs!$B$30:$AY$30,$D$62:$BA$62,'Life SCR'!F$3)&gt;0,sommmeProdInv(Inputs!$B$30:$AY$30,$D$62:$BA$62,'Life SCR'!F$3),1)+F74,0)</f>
        <v>0</v>
      </c>
      <c r="G75" s="644">
        <f ca="1">IF('Life SCR'!G$3&gt;=$B75,OFFSET($D$62,0,'Life SCR'!G$3-$B75)*OFFSET(Inputs!$C$30,0,$B75-2)/IF(sommmeProdInv(Inputs!$B$30:$AY$30,$D$62:$BA$62,'Life SCR'!G$3)&gt;0,sommmeProdInv(Inputs!$B$30:$AY$30,$D$62:$BA$62,'Life SCR'!G$3),1)+G74,0)</f>
        <v>0</v>
      </c>
      <c r="H75" s="644">
        <f ca="1">IF('Life SCR'!H$3&gt;=$B75,OFFSET($D$62,0,'Life SCR'!H$3-$B75)*OFFSET(Inputs!$C$30,0,$B75-2)/IF(sommmeProdInv(Inputs!$B$30:$AY$30,$D$62:$BA$62,'Life SCR'!H$3)&gt;0,sommmeProdInv(Inputs!$B$30:$AY$30,$D$62:$BA$62,'Life SCR'!H$3),1)+H74,0)</f>
        <v>0</v>
      </c>
      <c r="I75" s="644">
        <f ca="1">IF('Life SCR'!I$3&gt;=$B75,OFFSET($D$62,0,'Life SCR'!I$3-$B75)*OFFSET(Inputs!$C$30,0,$B75-2)/IF(sommmeProdInv(Inputs!$B$30:$AY$30,$D$62:$BA$62,'Life SCR'!I$3)&gt;0,sommmeProdInv(Inputs!$B$30:$AY$30,$D$62:$BA$62,'Life SCR'!I$3),1)+I74,0)</f>
        <v>0</v>
      </c>
      <c r="J75" s="644">
        <f ca="1">IF('Life SCR'!J$3&gt;=$B75,OFFSET($D$62,0,'Life SCR'!J$3-$B75)*OFFSET(Inputs!$C$30,0,$B75-2)/IF(sommmeProdInv(Inputs!$B$30:$AY$30,$D$62:$BA$62,'Life SCR'!J$3)&gt;0,sommmeProdInv(Inputs!$B$30:$AY$30,$D$62:$BA$62,'Life SCR'!J$3),1)+J74,0)</f>
        <v>0</v>
      </c>
      <c r="K75" s="644">
        <f ca="1">IF('Life SCR'!K$3&gt;=$B75,OFFSET($D$62,0,'Life SCR'!K$3-$B75)*OFFSET(Inputs!$C$30,0,$B75-2)/IF(sommmeProdInv(Inputs!$B$30:$AY$30,$D$62:$BA$62,'Life SCR'!K$3)&gt;0,sommmeProdInv(Inputs!$B$30:$AY$30,$D$62:$BA$62,'Life SCR'!K$3),1)+K74,0)</f>
        <v>0</v>
      </c>
      <c r="L75" s="644">
        <f ca="1">IF('Life SCR'!L$3&gt;=$B75,OFFSET($D$62,0,'Life SCR'!L$3-$B75)*OFFSET(Inputs!$C$30,0,$B75-2)/IF(sommmeProdInv(Inputs!$B$30:$AY$30,$D$62:$BA$62,'Life SCR'!L$3)&gt;0,sommmeProdInv(Inputs!$B$30:$AY$30,$D$62:$BA$62,'Life SCR'!L$3),1)+L74,0)</f>
        <v>0</v>
      </c>
      <c r="M75" s="644">
        <f ca="1">IF('Life SCR'!M$3&gt;=$B75,OFFSET($D$62,0,'Life SCR'!M$3-$B75)*OFFSET(Inputs!$C$30,0,$B75-2)/IF(sommmeProdInv(Inputs!$B$30:$AY$30,$D$62:$BA$62,'Life SCR'!M$3)&gt;0,sommmeProdInv(Inputs!$B$30:$AY$30,$D$62:$BA$62,'Life SCR'!M$3),1)+M74,0)</f>
        <v>0</v>
      </c>
      <c r="N75" s="644">
        <f ca="1">IF('Life SCR'!N$3&gt;=$B75,OFFSET($D$62,0,'Life SCR'!N$3-$B75)*OFFSET(Inputs!$C$30,0,$B75-2)/IF(sommmeProdInv(Inputs!$B$30:$AY$30,$D$62:$BA$62,'Life SCR'!N$3)&gt;0,sommmeProdInv(Inputs!$B$30:$AY$30,$D$62:$BA$62,'Life SCR'!N$3),1)+N74,0)</f>
        <v>0</v>
      </c>
      <c r="O75" s="644">
        <f ca="1">IF('Life SCR'!O$3&gt;=$B75,OFFSET($D$62,0,'Life SCR'!O$3-$B75)*OFFSET(Inputs!$C$30,0,$B75-2)/IF(sommmeProdInv(Inputs!$B$30:$AY$30,$D$62:$BA$62,'Life SCR'!O$3)&gt;0,sommmeProdInv(Inputs!$B$30:$AY$30,$D$62:$BA$62,'Life SCR'!O$3),1)+O74,0)</f>
        <v>0</v>
      </c>
      <c r="P75" s="644">
        <f ca="1">IF('Life SCR'!P$3&gt;=$B75,OFFSET($D$62,0,'Life SCR'!P$3-$B75)*OFFSET(Inputs!$C$30,0,$B75-2)/IF(sommmeProdInv(Inputs!$B$30:$AY$30,$D$62:$BA$62,'Life SCR'!P$3)&gt;0,sommmeProdInv(Inputs!$B$30:$AY$30,$D$62:$BA$62,'Life SCR'!P$3),1)+P74,0)</f>
        <v>0</v>
      </c>
      <c r="Q75" s="644">
        <f ca="1">IF('Life SCR'!Q$3&gt;=$B75,OFFSET($D$62,0,'Life SCR'!Q$3-$B75)*OFFSET(Inputs!$C$30,0,$B75-2)/IF(sommmeProdInv(Inputs!$B$30:$AY$30,$D$62:$BA$62,'Life SCR'!Q$3)&gt;0,sommmeProdInv(Inputs!$B$30:$AY$30,$D$62:$BA$62,'Life SCR'!Q$3),1)+Q74,0)</f>
        <v>0</v>
      </c>
      <c r="R75" s="644">
        <f ca="1">IF('Life SCR'!R$3&gt;=$B75,OFFSET($D$62,0,'Life SCR'!R$3-$B75)*OFFSET(Inputs!$C$30,0,$B75-2)/IF(sommmeProdInv(Inputs!$B$30:$AY$30,$D$62:$BA$62,'Life SCR'!R$3)&gt;0,sommmeProdInv(Inputs!$B$30:$AY$30,$D$62:$BA$62,'Life SCR'!R$3),1)+R74,0)</f>
        <v>0</v>
      </c>
      <c r="S75" s="644">
        <f ca="1">IF('Life SCR'!S$3&gt;=$B75,OFFSET($D$62,0,'Life SCR'!S$3-$B75)*OFFSET(Inputs!$C$30,0,$B75-2)/IF(sommmeProdInv(Inputs!$B$30:$AY$30,$D$62:$BA$62,'Life SCR'!S$3)&gt;0,sommmeProdInv(Inputs!$B$30:$AY$30,$D$62:$BA$62,'Life SCR'!S$3),1)+S74,0)</f>
        <v>0</v>
      </c>
      <c r="T75" s="644">
        <f ca="1">IF('Life SCR'!T$3&gt;=$B75,OFFSET($D$62,0,'Life SCR'!T$3-$B75)*OFFSET(Inputs!$C$30,0,$B75-2)/IF(sommmeProdInv(Inputs!$B$30:$AY$30,$D$62:$BA$62,'Life SCR'!T$3)&gt;0,sommmeProdInv(Inputs!$B$30:$AY$30,$D$62:$BA$62,'Life SCR'!T$3),1)+T74,0)</f>
        <v>0</v>
      </c>
      <c r="U75" s="644">
        <f ca="1">IF('Life SCR'!U$3&gt;=$B75,OFFSET($D$62,0,'Life SCR'!U$3-$B75)*OFFSET(Inputs!$C$30,0,$B75-2)/IF(sommmeProdInv(Inputs!$B$30:$AY$30,$D$62:$BA$62,'Life SCR'!U$3)&gt;0,sommmeProdInv(Inputs!$B$30:$AY$30,$D$62:$BA$62,'Life SCR'!U$3),1)+U74,0)</f>
        <v>0</v>
      </c>
      <c r="V75" s="644">
        <f ca="1">IF('Life SCR'!V$3&gt;=$B75,OFFSET($D$62,0,'Life SCR'!V$3-$B75)*OFFSET(Inputs!$C$30,0,$B75-2)/IF(sommmeProdInv(Inputs!$B$30:$AY$30,$D$62:$BA$62,'Life SCR'!V$3)&gt;0,sommmeProdInv(Inputs!$B$30:$AY$30,$D$62:$BA$62,'Life SCR'!V$3),1)+V74,0)</f>
        <v>0</v>
      </c>
      <c r="W75" s="644">
        <f ca="1">IF('Life SCR'!W$3&gt;=$B75,OFFSET($D$62,0,'Life SCR'!W$3-$B75)*OFFSET(Inputs!$C$30,0,$B75-2)/IF(sommmeProdInv(Inputs!$B$30:$AY$30,$D$62:$BA$62,'Life SCR'!W$3)&gt;0,sommmeProdInv(Inputs!$B$30:$AY$30,$D$62:$BA$62,'Life SCR'!W$3),1)+W74,0)</f>
        <v>0</v>
      </c>
      <c r="X75" s="644">
        <f ca="1">IF('Life SCR'!X$3&gt;=$B75,OFFSET($D$62,0,'Life SCR'!X$3-$B75)*OFFSET(Inputs!$C$30,0,$B75-2)/IF(sommmeProdInv(Inputs!$B$30:$AY$30,$D$62:$BA$62,'Life SCR'!X$3)&gt;0,sommmeProdInv(Inputs!$B$30:$AY$30,$D$62:$BA$62,'Life SCR'!X$3),1)+X74,0)</f>
        <v>0</v>
      </c>
      <c r="Y75" s="644">
        <f ca="1">IF('Life SCR'!Y$3&gt;=$B75,OFFSET($D$62,0,'Life SCR'!Y$3-$B75)*OFFSET(Inputs!$C$30,0,$B75-2)/IF(sommmeProdInv(Inputs!$B$30:$AY$30,$D$62:$BA$62,'Life SCR'!Y$3)&gt;0,sommmeProdInv(Inputs!$B$30:$AY$30,$D$62:$BA$62,'Life SCR'!Y$3),1)+Y74,0)</f>
        <v>0</v>
      </c>
      <c r="Z75" s="644">
        <f ca="1">IF('Life SCR'!Z$3&gt;=$B75,OFFSET($D$62,0,'Life SCR'!Z$3-$B75)*OFFSET(Inputs!$C$30,0,$B75-2)/IF(sommmeProdInv(Inputs!$B$30:$AY$30,$D$62:$BA$62,'Life SCR'!Z$3)&gt;0,sommmeProdInv(Inputs!$B$30:$AY$30,$D$62:$BA$62,'Life SCR'!Z$3),1)+Z74,0)</f>
        <v>0</v>
      </c>
      <c r="AA75" s="644">
        <f ca="1">IF('Life SCR'!AA$3&gt;=$B75,OFFSET($D$62,0,'Life SCR'!AA$3-$B75)*OFFSET(Inputs!$C$30,0,$B75-2)/IF(sommmeProdInv(Inputs!$B$30:$AY$30,$D$62:$BA$62,'Life SCR'!AA$3)&gt;0,sommmeProdInv(Inputs!$B$30:$AY$30,$D$62:$BA$62,'Life SCR'!AA$3),1)+AA74,0)</f>
        <v>0</v>
      </c>
      <c r="AB75" s="644">
        <f ca="1">IF('Life SCR'!AB$3&gt;=$B75,OFFSET($D$62,0,'Life SCR'!AB$3-$B75)*OFFSET(Inputs!$C$30,0,$B75-2)/IF(sommmeProdInv(Inputs!$B$30:$AY$30,$D$62:$BA$62,'Life SCR'!AB$3)&gt;0,sommmeProdInv(Inputs!$B$30:$AY$30,$D$62:$BA$62,'Life SCR'!AB$3),1)+AB74,0)</f>
        <v>0</v>
      </c>
      <c r="AC75" s="644">
        <f ca="1">IF('Life SCR'!AC$3&gt;=$B75,OFFSET($D$62,0,'Life SCR'!AC$3-$B75)*OFFSET(Inputs!$C$30,0,$B75-2)/IF(sommmeProdInv(Inputs!$B$30:$AY$30,$D$62:$BA$62,'Life SCR'!AC$3)&gt;0,sommmeProdInv(Inputs!$B$30:$AY$30,$D$62:$BA$62,'Life SCR'!AC$3),1)+AC74,0)</f>
        <v>0</v>
      </c>
      <c r="AD75" s="644">
        <f ca="1">IF('Life SCR'!AD$3&gt;=$B75,OFFSET($D$62,0,'Life SCR'!AD$3-$B75)*OFFSET(Inputs!$C$30,0,$B75-2)/IF(sommmeProdInv(Inputs!$B$30:$AY$30,$D$62:$BA$62,'Life SCR'!AD$3)&gt;0,sommmeProdInv(Inputs!$B$30:$AY$30,$D$62:$BA$62,'Life SCR'!AD$3),1)+AD74,0)</f>
        <v>0</v>
      </c>
      <c r="AE75" s="644">
        <f ca="1">IF('Life SCR'!AE$3&gt;=$B75,OFFSET($D$62,0,'Life SCR'!AE$3-$B75)*OFFSET(Inputs!$C$30,0,$B75-2)/IF(sommmeProdInv(Inputs!$B$30:$AY$30,$D$62:$BA$62,'Life SCR'!AE$3)&gt;0,sommmeProdInv(Inputs!$B$30:$AY$30,$D$62:$BA$62,'Life SCR'!AE$3),1)+AE74,0)</f>
        <v>0</v>
      </c>
      <c r="AF75" s="644">
        <f ca="1">IF('Life SCR'!AF$3&gt;=$B75,OFFSET($D$62,0,'Life SCR'!AF$3-$B75)*OFFSET(Inputs!$C$30,0,$B75-2)/IF(sommmeProdInv(Inputs!$B$30:$AY$30,$D$62:$BA$62,'Life SCR'!AF$3)&gt;0,sommmeProdInv(Inputs!$B$30:$AY$30,$D$62:$BA$62,'Life SCR'!AF$3),1)+AF74,0)</f>
        <v>0</v>
      </c>
      <c r="AG75" s="644">
        <f ca="1">IF('Life SCR'!AG$3&gt;=$B75,OFFSET($D$62,0,'Life SCR'!AG$3-$B75)*OFFSET(Inputs!$C$30,0,$B75-2)/IF(sommmeProdInv(Inputs!$B$30:$AY$30,$D$62:$BA$62,'Life SCR'!AG$3)&gt;0,sommmeProdInv(Inputs!$B$30:$AY$30,$D$62:$BA$62,'Life SCR'!AG$3),1)+AG74,0)</f>
        <v>0</v>
      </c>
      <c r="AH75" s="644">
        <f ca="1">IF('Life SCR'!AH$3&gt;=$B75,OFFSET($D$62,0,'Life SCR'!AH$3-$B75)*OFFSET(Inputs!$C$30,0,$B75-2)/IF(sommmeProdInv(Inputs!$B$30:$AY$30,$D$62:$BA$62,'Life SCR'!AH$3)&gt;0,sommmeProdInv(Inputs!$B$30:$AY$30,$D$62:$BA$62,'Life SCR'!AH$3),1)+AH74,0)</f>
        <v>0</v>
      </c>
      <c r="AI75" s="644">
        <f ca="1">IF('Life SCR'!AI$3&gt;=$B75,OFFSET($D$62,0,'Life SCR'!AI$3-$B75)*OFFSET(Inputs!$C$30,0,$B75-2)/IF(sommmeProdInv(Inputs!$B$30:$AY$30,$D$62:$BA$62,'Life SCR'!AI$3)&gt;0,sommmeProdInv(Inputs!$B$30:$AY$30,$D$62:$BA$62,'Life SCR'!AI$3),1)+AI74,0)</f>
        <v>0</v>
      </c>
      <c r="AJ75" s="644">
        <f ca="1">IF('Life SCR'!AJ$3&gt;=$B75,OFFSET($D$62,0,'Life SCR'!AJ$3-$B75)*OFFSET(Inputs!$C$30,0,$B75-2)/IF(sommmeProdInv(Inputs!$B$30:$AY$30,$D$62:$BA$62,'Life SCR'!AJ$3)&gt;0,sommmeProdInv(Inputs!$B$30:$AY$30,$D$62:$BA$62,'Life SCR'!AJ$3),1)+AJ74,0)</f>
        <v>0</v>
      </c>
      <c r="AK75" s="644">
        <f ca="1">IF('Life SCR'!AK$3&gt;=$B75,OFFSET($D$62,0,'Life SCR'!AK$3-$B75)*OFFSET(Inputs!$C$30,0,$B75-2)/IF(sommmeProdInv(Inputs!$B$30:$AY$30,$D$62:$BA$62,'Life SCR'!AK$3)&gt;0,sommmeProdInv(Inputs!$B$30:$AY$30,$D$62:$BA$62,'Life SCR'!AK$3),1)+AK74,0)</f>
        <v>0</v>
      </c>
      <c r="AL75" s="644">
        <f ca="1">IF('Life SCR'!AL$3&gt;=$B75,OFFSET($D$62,0,'Life SCR'!AL$3-$B75)*OFFSET(Inputs!$C$30,0,$B75-2)/IF(sommmeProdInv(Inputs!$B$30:$AY$30,$D$62:$BA$62,'Life SCR'!AL$3)&gt;0,sommmeProdInv(Inputs!$B$30:$AY$30,$D$62:$BA$62,'Life SCR'!AL$3),1)+AL74,0)</f>
        <v>0</v>
      </c>
      <c r="AM75" s="644">
        <f ca="1">IF('Life SCR'!AM$3&gt;=$B75,OFFSET($D$62,0,'Life SCR'!AM$3-$B75)*OFFSET(Inputs!$C$30,0,$B75-2)/IF(sommmeProdInv(Inputs!$B$30:$AY$30,$D$62:$BA$62,'Life SCR'!AM$3)&gt;0,sommmeProdInv(Inputs!$B$30:$AY$30,$D$62:$BA$62,'Life SCR'!AM$3),1)+AM74,0)</f>
        <v>0</v>
      </c>
      <c r="AN75" s="644">
        <f ca="1">IF('Life SCR'!AN$3&gt;=$B75,OFFSET($D$62,0,'Life SCR'!AN$3-$B75)*OFFSET(Inputs!$C$30,0,$B75-2)/IF(sommmeProdInv(Inputs!$B$30:$AY$30,$D$62:$BA$62,'Life SCR'!AN$3)&gt;0,sommmeProdInv(Inputs!$B$30:$AY$30,$D$62:$BA$62,'Life SCR'!AN$3),1)+AN74,0)</f>
        <v>0</v>
      </c>
      <c r="AO75" s="644">
        <f ca="1">IF('Life SCR'!AO$3&gt;=$B75,OFFSET($D$62,0,'Life SCR'!AO$3-$B75)*OFFSET(Inputs!$C$30,0,$B75-2)/IF(sommmeProdInv(Inputs!$B$30:$AY$30,$D$62:$BA$62,'Life SCR'!AO$3)&gt;0,sommmeProdInv(Inputs!$B$30:$AY$30,$D$62:$BA$62,'Life SCR'!AO$3),1)+AO74,0)</f>
        <v>0</v>
      </c>
      <c r="AP75" s="644">
        <f ca="1">IF('Life SCR'!AP$3&gt;=$B75,OFFSET($D$62,0,'Life SCR'!AP$3-$B75)*OFFSET(Inputs!$C$30,0,$B75-2)/IF(sommmeProdInv(Inputs!$B$30:$AY$30,$D$62:$BA$62,'Life SCR'!AP$3)&gt;0,sommmeProdInv(Inputs!$B$30:$AY$30,$D$62:$BA$62,'Life SCR'!AP$3),1)+AP74,0)</f>
        <v>0</v>
      </c>
      <c r="AQ75" s="644">
        <f ca="1">IF('Life SCR'!AQ$3&gt;=$B75,OFFSET($D$62,0,'Life SCR'!AQ$3-$B75)*OFFSET(Inputs!$C$30,0,$B75-2)/IF(sommmeProdInv(Inputs!$B$30:$AY$30,$D$62:$BA$62,'Life SCR'!AQ$3)&gt;0,sommmeProdInv(Inputs!$B$30:$AY$30,$D$62:$BA$62,'Life SCR'!AQ$3),1)+AQ74,0)</f>
        <v>0</v>
      </c>
      <c r="AR75" s="644">
        <f ca="1">IF('Life SCR'!AR$3&gt;=$B75,OFFSET($D$62,0,'Life SCR'!AR$3-$B75)*OFFSET(Inputs!$C$30,0,$B75-2)/IF(sommmeProdInv(Inputs!$B$30:$AY$30,$D$62:$BA$62,'Life SCR'!AR$3)&gt;0,sommmeProdInv(Inputs!$B$30:$AY$30,$D$62:$BA$62,'Life SCR'!AR$3),1)+AR74,0)</f>
        <v>0</v>
      </c>
      <c r="AS75" s="644">
        <f ca="1">IF('Life SCR'!AS$3&gt;=$B75,OFFSET($D$62,0,'Life SCR'!AS$3-$B75)*OFFSET(Inputs!$C$30,0,$B75-2)/IF(sommmeProdInv(Inputs!$B$30:$AY$30,$D$62:$BA$62,'Life SCR'!AS$3)&gt;0,sommmeProdInv(Inputs!$B$30:$AY$30,$D$62:$BA$62,'Life SCR'!AS$3),1)+AS74,0)</f>
        <v>0</v>
      </c>
      <c r="AT75" s="644">
        <f ca="1">IF('Life SCR'!AT$3&gt;=$B75,OFFSET($D$62,0,'Life SCR'!AT$3-$B75)*OFFSET(Inputs!$C$30,0,$B75-2)/IF(sommmeProdInv(Inputs!$B$30:$AY$30,$D$62:$BA$62,'Life SCR'!AT$3)&gt;0,sommmeProdInv(Inputs!$B$30:$AY$30,$D$62:$BA$62,'Life SCR'!AT$3),1)+AT74,0)</f>
        <v>0</v>
      </c>
      <c r="AU75" s="644">
        <f ca="1">IF('Life SCR'!AU$3&gt;=$B75,OFFSET($D$62,0,'Life SCR'!AU$3-$B75)*OFFSET(Inputs!$C$30,0,$B75-2)/IF(sommmeProdInv(Inputs!$B$30:$AY$30,$D$62:$BA$62,'Life SCR'!AU$3)&gt;0,sommmeProdInv(Inputs!$B$30:$AY$30,$D$62:$BA$62,'Life SCR'!AU$3),1)+AU74,0)</f>
        <v>0</v>
      </c>
      <c r="AV75" s="644">
        <f ca="1">IF('Life SCR'!AV$3&gt;=$B75,OFFSET($D$62,0,'Life SCR'!AV$3-$B75)*OFFSET(Inputs!$C$30,0,$B75-2)/IF(sommmeProdInv(Inputs!$B$30:$AY$30,$D$62:$BA$62,'Life SCR'!AV$3)&gt;0,sommmeProdInv(Inputs!$B$30:$AY$30,$D$62:$BA$62,'Life SCR'!AV$3),1)+AV74,0)</f>
        <v>0</v>
      </c>
      <c r="AW75" s="644">
        <f ca="1">IF('Life SCR'!AW$3&gt;=$B75,OFFSET($D$62,0,'Life SCR'!AW$3-$B75)*OFFSET(Inputs!$C$30,0,$B75-2)/IF(sommmeProdInv(Inputs!$B$30:$AY$30,$D$62:$BA$62,'Life SCR'!AW$3)&gt;0,sommmeProdInv(Inputs!$B$30:$AY$30,$D$62:$BA$62,'Life SCR'!AW$3),1)+AW74,0)</f>
        <v>0</v>
      </c>
      <c r="AX75" s="644">
        <f ca="1">IF('Life SCR'!AX$3&gt;=$B75,OFFSET($D$62,0,'Life SCR'!AX$3-$B75)*OFFSET(Inputs!$C$30,0,$B75-2)/IF(sommmeProdInv(Inputs!$B$30:$AY$30,$D$62:$BA$62,'Life SCR'!AX$3)&gt;0,sommmeProdInv(Inputs!$B$30:$AY$30,$D$62:$BA$62,'Life SCR'!AX$3),1)+AX74,0)</f>
        <v>0</v>
      </c>
      <c r="AY75" s="644">
        <f ca="1">IF('Life SCR'!AY$3&gt;=$B75,OFFSET($D$62,0,'Life SCR'!AY$3-$B75)*OFFSET(Inputs!$C$30,0,$B75-2)/IF(sommmeProdInv(Inputs!$B$30:$AY$30,$D$62:$BA$62,'Life SCR'!AY$3)&gt;0,sommmeProdInv(Inputs!$B$30:$AY$30,$D$62:$BA$62,'Life SCR'!AY$3),1)+AY74,0)</f>
        <v>0</v>
      </c>
      <c r="AZ75" s="644">
        <f ca="1">IF('Life SCR'!AZ$3&gt;=$B75,OFFSET($D$62,0,'Life SCR'!AZ$3-$B75)*OFFSET(Inputs!$C$30,0,$B75-2)/IF(sommmeProdInv(Inputs!$B$30:$AY$30,$D$62:$BA$62,'Life SCR'!AZ$3)&gt;0,sommmeProdInv(Inputs!$B$30:$AY$30,$D$62:$BA$62,'Life SCR'!AZ$3),1)+AZ74,0)</f>
        <v>0</v>
      </c>
      <c r="BA75" s="645">
        <f ca="1">IF('Life SCR'!BA$3&gt;=$B75,OFFSET($D$62,0,'Life SCR'!BA$3-$B75)*OFFSET(Inputs!$C$30,0,$B75-2)/IF(sommmeProdInv(Inputs!$B$30:$AY$30,$D$62:$BA$62,'Life SCR'!BA$3)&gt;0,sommmeProdInv(Inputs!$B$30:$AY$30,$D$62:$BA$62,'Life SCR'!BA$3),1)+BA74,0)</f>
        <v>0</v>
      </c>
    </row>
    <row r="76" spans="1:53" s="243" customFormat="1" outlineLevel="1">
      <c r="A76" s="642"/>
      <c r="B76" s="999">
        <v>13</v>
      </c>
      <c r="C76" s="994"/>
      <c r="D76" s="643"/>
      <c r="E76" s="644">
        <f ca="1">IF('Life SCR'!E$3&gt;=$B76,OFFSET($D$62,0,'Life SCR'!E$3-$B76)*OFFSET(Inputs!$C$30,0,$B76-2)/IF(sommmeProdInv(Inputs!$B$30:$AY$30,$D$62:$BA$62,'Life SCR'!E$3)&gt;0,sommmeProdInv(Inputs!$B$30:$AY$30,$D$62:$BA$62,'Life SCR'!E$3),1)+E75,0)</f>
        <v>0</v>
      </c>
      <c r="F76" s="644">
        <f ca="1">IF('Life SCR'!F$3&gt;=$B76,OFFSET($D$62,0,'Life SCR'!F$3-$B76)*OFFSET(Inputs!$C$30,0,$B76-2)/IF(sommmeProdInv(Inputs!$B$30:$AY$30,$D$62:$BA$62,'Life SCR'!F$3)&gt;0,sommmeProdInv(Inputs!$B$30:$AY$30,$D$62:$BA$62,'Life SCR'!F$3),1)+F75,0)</f>
        <v>0</v>
      </c>
      <c r="G76" s="644">
        <f ca="1">IF('Life SCR'!G$3&gt;=$B76,OFFSET($D$62,0,'Life SCR'!G$3-$B76)*OFFSET(Inputs!$C$30,0,$B76-2)/IF(sommmeProdInv(Inputs!$B$30:$AY$30,$D$62:$BA$62,'Life SCR'!G$3)&gt;0,sommmeProdInv(Inputs!$B$30:$AY$30,$D$62:$BA$62,'Life SCR'!G$3),1)+G75,0)</f>
        <v>0</v>
      </c>
      <c r="H76" s="644">
        <f ca="1">IF('Life SCR'!H$3&gt;=$B76,OFFSET($D$62,0,'Life SCR'!H$3-$B76)*OFFSET(Inputs!$C$30,0,$B76-2)/IF(sommmeProdInv(Inputs!$B$30:$AY$30,$D$62:$BA$62,'Life SCR'!H$3)&gt;0,sommmeProdInv(Inputs!$B$30:$AY$30,$D$62:$BA$62,'Life SCR'!H$3),1)+H75,0)</f>
        <v>0</v>
      </c>
      <c r="I76" s="644">
        <f ca="1">IF('Life SCR'!I$3&gt;=$B76,OFFSET($D$62,0,'Life SCR'!I$3-$B76)*OFFSET(Inputs!$C$30,0,$B76-2)/IF(sommmeProdInv(Inputs!$B$30:$AY$30,$D$62:$BA$62,'Life SCR'!I$3)&gt;0,sommmeProdInv(Inputs!$B$30:$AY$30,$D$62:$BA$62,'Life SCR'!I$3),1)+I75,0)</f>
        <v>0</v>
      </c>
      <c r="J76" s="644">
        <f ca="1">IF('Life SCR'!J$3&gt;=$B76,OFFSET($D$62,0,'Life SCR'!J$3-$B76)*OFFSET(Inputs!$C$30,0,$B76-2)/IF(sommmeProdInv(Inputs!$B$30:$AY$30,$D$62:$BA$62,'Life SCR'!J$3)&gt;0,sommmeProdInv(Inputs!$B$30:$AY$30,$D$62:$BA$62,'Life SCR'!J$3),1)+J75,0)</f>
        <v>0</v>
      </c>
      <c r="K76" s="644">
        <f ca="1">IF('Life SCR'!K$3&gt;=$B76,OFFSET($D$62,0,'Life SCR'!K$3-$B76)*OFFSET(Inputs!$C$30,0,$B76-2)/IF(sommmeProdInv(Inputs!$B$30:$AY$30,$D$62:$BA$62,'Life SCR'!K$3)&gt;0,sommmeProdInv(Inputs!$B$30:$AY$30,$D$62:$BA$62,'Life SCR'!K$3),1)+K75,0)</f>
        <v>0</v>
      </c>
      <c r="L76" s="644">
        <f ca="1">IF('Life SCR'!L$3&gt;=$B76,OFFSET($D$62,0,'Life SCR'!L$3-$B76)*OFFSET(Inputs!$C$30,0,$B76-2)/IF(sommmeProdInv(Inputs!$B$30:$AY$30,$D$62:$BA$62,'Life SCR'!L$3)&gt;0,sommmeProdInv(Inputs!$B$30:$AY$30,$D$62:$BA$62,'Life SCR'!L$3),1)+L75,0)</f>
        <v>0</v>
      </c>
      <c r="M76" s="644">
        <f ca="1">IF('Life SCR'!M$3&gt;=$B76,OFFSET($D$62,0,'Life SCR'!M$3-$B76)*OFFSET(Inputs!$C$30,0,$B76-2)/IF(sommmeProdInv(Inputs!$B$30:$AY$30,$D$62:$BA$62,'Life SCR'!M$3)&gt;0,sommmeProdInv(Inputs!$B$30:$AY$30,$D$62:$BA$62,'Life SCR'!M$3),1)+M75,0)</f>
        <v>0</v>
      </c>
      <c r="N76" s="644">
        <f ca="1">IF('Life SCR'!N$3&gt;=$B76,OFFSET($D$62,0,'Life SCR'!N$3-$B76)*OFFSET(Inputs!$C$30,0,$B76-2)/IF(sommmeProdInv(Inputs!$B$30:$AY$30,$D$62:$BA$62,'Life SCR'!N$3)&gt;0,sommmeProdInv(Inputs!$B$30:$AY$30,$D$62:$BA$62,'Life SCR'!N$3),1)+N75,0)</f>
        <v>0</v>
      </c>
      <c r="O76" s="644">
        <f ca="1">IF('Life SCR'!O$3&gt;=$B76,OFFSET($D$62,0,'Life SCR'!O$3-$B76)*OFFSET(Inputs!$C$30,0,$B76-2)/IF(sommmeProdInv(Inputs!$B$30:$AY$30,$D$62:$BA$62,'Life SCR'!O$3)&gt;0,sommmeProdInv(Inputs!$B$30:$AY$30,$D$62:$BA$62,'Life SCR'!O$3),1)+O75,0)</f>
        <v>0</v>
      </c>
      <c r="P76" s="644">
        <f ca="1">IF('Life SCR'!P$3&gt;=$B76,OFFSET($D$62,0,'Life SCR'!P$3-$B76)*OFFSET(Inputs!$C$30,0,$B76-2)/IF(sommmeProdInv(Inputs!$B$30:$AY$30,$D$62:$BA$62,'Life SCR'!P$3)&gt;0,sommmeProdInv(Inputs!$B$30:$AY$30,$D$62:$BA$62,'Life SCR'!P$3),1)+P75,0)</f>
        <v>0</v>
      </c>
      <c r="Q76" s="644">
        <f ca="1">IF('Life SCR'!Q$3&gt;=$B76,OFFSET($D$62,0,'Life SCR'!Q$3-$B76)*OFFSET(Inputs!$C$30,0,$B76-2)/IF(sommmeProdInv(Inputs!$B$30:$AY$30,$D$62:$BA$62,'Life SCR'!Q$3)&gt;0,sommmeProdInv(Inputs!$B$30:$AY$30,$D$62:$BA$62,'Life SCR'!Q$3),1)+Q75,0)</f>
        <v>0</v>
      </c>
      <c r="R76" s="644">
        <f ca="1">IF('Life SCR'!R$3&gt;=$B76,OFFSET($D$62,0,'Life SCR'!R$3-$B76)*OFFSET(Inputs!$C$30,0,$B76-2)/IF(sommmeProdInv(Inputs!$B$30:$AY$30,$D$62:$BA$62,'Life SCR'!R$3)&gt;0,sommmeProdInv(Inputs!$B$30:$AY$30,$D$62:$BA$62,'Life SCR'!R$3),1)+R75,0)</f>
        <v>0</v>
      </c>
      <c r="S76" s="644">
        <f ca="1">IF('Life SCR'!S$3&gt;=$B76,OFFSET($D$62,0,'Life SCR'!S$3-$B76)*OFFSET(Inputs!$C$30,0,$B76-2)/IF(sommmeProdInv(Inputs!$B$30:$AY$30,$D$62:$BA$62,'Life SCR'!S$3)&gt;0,sommmeProdInv(Inputs!$B$30:$AY$30,$D$62:$BA$62,'Life SCR'!S$3),1)+S75,0)</f>
        <v>0</v>
      </c>
      <c r="T76" s="644">
        <f ca="1">IF('Life SCR'!T$3&gt;=$B76,OFFSET($D$62,0,'Life SCR'!T$3-$B76)*OFFSET(Inputs!$C$30,0,$B76-2)/IF(sommmeProdInv(Inputs!$B$30:$AY$30,$D$62:$BA$62,'Life SCR'!T$3)&gt;0,sommmeProdInv(Inputs!$B$30:$AY$30,$D$62:$BA$62,'Life SCR'!T$3),1)+T75,0)</f>
        <v>0</v>
      </c>
      <c r="U76" s="644">
        <f ca="1">IF('Life SCR'!U$3&gt;=$B76,OFFSET($D$62,0,'Life SCR'!U$3-$B76)*OFFSET(Inputs!$C$30,0,$B76-2)/IF(sommmeProdInv(Inputs!$B$30:$AY$30,$D$62:$BA$62,'Life SCR'!U$3)&gt;0,sommmeProdInv(Inputs!$B$30:$AY$30,$D$62:$BA$62,'Life SCR'!U$3),1)+U75,0)</f>
        <v>0</v>
      </c>
      <c r="V76" s="644">
        <f ca="1">IF('Life SCR'!V$3&gt;=$B76,OFFSET($D$62,0,'Life SCR'!V$3-$B76)*OFFSET(Inputs!$C$30,0,$B76-2)/IF(sommmeProdInv(Inputs!$B$30:$AY$30,$D$62:$BA$62,'Life SCR'!V$3)&gt;0,sommmeProdInv(Inputs!$B$30:$AY$30,$D$62:$BA$62,'Life SCR'!V$3),1)+V75,0)</f>
        <v>0</v>
      </c>
      <c r="W76" s="644">
        <f ca="1">IF('Life SCR'!W$3&gt;=$B76,OFFSET($D$62,0,'Life SCR'!W$3-$B76)*OFFSET(Inputs!$C$30,0,$B76-2)/IF(sommmeProdInv(Inputs!$B$30:$AY$30,$D$62:$BA$62,'Life SCR'!W$3)&gt;0,sommmeProdInv(Inputs!$B$30:$AY$30,$D$62:$BA$62,'Life SCR'!W$3),1)+W75,0)</f>
        <v>0</v>
      </c>
      <c r="X76" s="644">
        <f ca="1">IF('Life SCR'!X$3&gt;=$B76,OFFSET($D$62,0,'Life SCR'!X$3-$B76)*OFFSET(Inputs!$C$30,0,$B76-2)/IF(sommmeProdInv(Inputs!$B$30:$AY$30,$D$62:$BA$62,'Life SCR'!X$3)&gt;0,sommmeProdInv(Inputs!$B$30:$AY$30,$D$62:$BA$62,'Life SCR'!X$3),1)+X75,0)</f>
        <v>0</v>
      </c>
      <c r="Y76" s="644">
        <f ca="1">IF('Life SCR'!Y$3&gt;=$B76,OFFSET($D$62,0,'Life SCR'!Y$3-$B76)*OFFSET(Inputs!$C$30,0,$B76-2)/IF(sommmeProdInv(Inputs!$B$30:$AY$30,$D$62:$BA$62,'Life SCR'!Y$3)&gt;0,sommmeProdInv(Inputs!$B$30:$AY$30,$D$62:$BA$62,'Life SCR'!Y$3),1)+Y75,0)</f>
        <v>0</v>
      </c>
      <c r="Z76" s="644">
        <f ca="1">IF('Life SCR'!Z$3&gt;=$B76,OFFSET($D$62,0,'Life SCR'!Z$3-$B76)*OFFSET(Inputs!$C$30,0,$B76-2)/IF(sommmeProdInv(Inputs!$B$30:$AY$30,$D$62:$BA$62,'Life SCR'!Z$3)&gt;0,sommmeProdInv(Inputs!$B$30:$AY$30,$D$62:$BA$62,'Life SCR'!Z$3),1)+Z75,0)</f>
        <v>0</v>
      </c>
      <c r="AA76" s="644">
        <f ca="1">IF('Life SCR'!AA$3&gt;=$B76,OFFSET($D$62,0,'Life SCR'!AA$3-$B76)*OFFSET(Inputs!$C$30,0,$B76-2)/IF(sommmeProdInv(Inputs!$B$30:$AY$30,$D$62:$BA$62,'Life SCR'!AA$3)&gt;0,sommmeProdInv(Inputs!$B$30:$AY$30,$D$62:$BA$62,'Life SCR'!AA$3),1)+AA75,0)</f>
        <v>0</v>
      </c>
      <c r="AB76" s="644">
        <f ca="1">IF('Life SCR'!AB$3&gt;=$B76,OFFSET($D$62,0,'Life SCR'!AB$3-$B76)*OFFSET(Inputs!$C$30,0,$B76-2)/IF(sommmeProdInv(Inputs!$B$30:$AY$30,$D$62:$BA$62,'Life SCR'!AB$3)&gt;0,sommmeProdInv(Inputs!$B$30:$AY$30,$D$62:$BA$62,'Life SCR'!AB$3),1)+AB75,0)</f>
        <v>0</v>
      </c>
      <c r="AC76" s="644">
        <f ca="1">IF('Life SCR'!AC$3&gt;=$B76,OFFSET($D$62,0,'Life SCR'!AC$3-$B76)*OFFSET(Inputs!$C$30,0,$B76-2)/IF(sommmeProdInv(Inputs!$B$30:$AY$30,$D$62:$BA$62,'Life SCR'!AC$3)&gt;0,sommmeProdInv(Inputs!$B$30:$AY$30,$D$62:$BA$62,'Life SCR'!AC$3),1)+AC75,0)</f>
        <v>0</v>
      </c>
      <c r="AD76" s="644">
        <f ca="1">IF('Life SCR'!AD$3&gt;=$B76,OFFSET($D$62,0,'Life SCR'!AD$3-$B76)*OFFSET(Inputs!$C$30,0,$B76-2)/IF(sommmeProdInv(Inputs!$B$30:$AY$30,$D$62:$BA$62,'Life SCR'!AD$3)&gt;0,sommmeProdInv(Inputs!$B$30:$AY$30,$D$62:$BA$62,'Life SCR'!AD$3),1)+AD75,0)</f>
        <v>0</v>
      </c>
      <c r="AE76" s="644">
        <f ca="1">IF('Life SCR'!AE$3&gt;=$B76,OFFSET($D$62,0,'Life SCR'!AE$3-$B76)*OFFSET(Inputs!$C$30,0,$B76-2)/IF(sommmeProdInv(Inputs!$B$30:$AY$30,$D$62:$BA$62,'Life SCR'!AE$3)&gt;0,sommmeProdInv(Inputs!$B$30:$AY$30,$D$62:$BA$62,'Life SCR'!AE$3),1)+AE75,0)</f>
        <v>0</v>
      </c>
      <c r="AF76" s="644">
        <f ca="1">IF('Life SCR'!AF$3&gt;=$B76,OFFSET($D$62,0,'Life SCR'!AF$3-$B76)*OFFSET(Inputs!$C$30,0,$B76-2)/IF(sommmeProdInv(Inputs!$B$30:$AY$30,$D$62:$BA$62,'Life SCR'!AF$3)&gt;0,sommmeProdInv(Inputs!$B$30:$AY$30,$D$62:$BA$62,'Life SCR'!AF$3),1)+AF75,0)</f>
        <v>0</v>
      </c>
      <c r="AG76" s="644">
        <f ca="1">IF('Life SCR'!AG$3&gt;=$B76,OFFSET($D$62,0,'Life SCR'!AG$3-$B76)*OFFSET(Inputs!$C$30,0,$B76-2)/IF(sommmeProdInv(Inputs!$B$30:$AY$30,$D$62:$BA$62,'Life SCR'!AG$3)&gt;0,sommmeProdInv(Inputs!$B$30:$AY$30,$D$62:$BA$62,'Life SCR'!AG$3),1)+AG75,0)</f>
        <v>0</v>
      </c>
      <c r="AH76" s="644">
        <f ca="1">IF('Life SCR'!AH$3&gt;=$B76,OFFSET($D$62,0,'Life SCR'!AH$3-$B76)*OFFSET(Inputs!$C$30,0,$B76-2)/IF(sommmeProdInv(Inputs!$B$30:$AY$30,$D$62:$BA$62,'Life SCR'!AH$3)&gt;0,sommmeProdInv(Inputs!$B$30:$AY$30,$D$62:$BA$62,'Life SCR'!AH$3),1)+AH75,0)</f>
        <v>0</v>
      </c>
      <c r="AI76" s="644">
        <f ca="1">IF('Life SCR'!AI$3&gt;=$B76,OFFSET($D$62,0,'Life SCR'!AI$3-$B76)*OFFSET(Inputs!$C$30,0,$B76-2)/IF(sommmeProdInv(Inputs!$B$30:$AY$30,$D$62:$BA$62,'Life SCR'!AI$3)&gt;0,sommmeProdInv(Inputs!$B$30:$AY$30,$D$62:$BA$62,'Life SCR'!AI$3),1)+AI75,0)</f>
        <v>0</v>
      </c>
      <c r="AJ76" s="644">
        <f ca="1">IF('Life SCR'!AJ$3&gt;=$B76,OFFSET($D$62,0,'Life SCR'!AJ$3-$B76)*OFFSET(Inputs!$C$30,0,$B76-2)/IF(sommmeProdInv(Inputs!$B$30:$AY$30,$D$62:$BA$62,'Life SCR'!AJ$3)&gt;0,sommmeProdInv(Inputs!$B$30:$AY$30,$D$62:$BA$62,'Life SCR'!AJ$3),1)+AJ75,0)</f>
        <v>0</v>
      </c>
      <c r="AK76" s="644">
        <f ca="1">IF('Life SCR'!AK$3&gt;=$B76,OFFSET($D$62,0,'Life SCR'!AK$3-$B76)*OFFSET(Inputs!$C$30,0,$B76-2)/IF(sommmeProdInv(Inputs!$B$30:$AY$30,$D$62:$BA$62,'Life SCR'!AK$3)&gt;0,sommmeProdInv(Inputs!$B$30:$AY$30,$D$62:$BA$62,'Life SCR'!AK$3),1)+AK75,0)</f>
        <v>0</v>
      </c>
      <c r="AL76" s="644">
        <f ca="1">IF('Life SCR'!AL$3&gt;=$B76,OFFSET($D$62,0,'Life SCR'!AL$3-$B76)*OFFSET(Inputs!$C$30,0,$B76-2)/IF(sommmeProdInv(Inputs!$B$30:$AY$30,$D$62:$BA$62,'Life SCR'!AL$3)&gt;0,sommmeProdInv(Inputs!$B$30:$AY$30,$D$62:$BA$62,'Life SCR'!AL$3),1)+AL75,0)</f>
        <v>0</v>
      </c>
      <c r="AM76" s="644">
        <f ca="1">IF('Life SCR'!AM$3&gt;=$B76,OFFSET($D$62,0,'Life SCR'!AM$3-$B76)*OFFSET(Inputs!$C$30,0,$B76-2)/IF(sommmeProdInv(Inputs!$B$30:$AY$30,$D$62:$BA$62,'Life SCR'!AM$3)&gt;0,sommmeProdInv(Inputs!$B$30:$AY$30,$D$62:$BA$62,'Life SCR'!AM$3),1)+AM75,0)</f>
        <v>0</v>
      </c>
      <c r="AN76" s="644">
        <f ca="1">IF('Life SCR'!AN$3&gt;=$B76,OFFSET($D$62,0,'Life SCR'!AN$3-$B76)*OFFSET(Inputs!$C$30,0,$B76-2)/IF(sommmeProdInv(Inputs!$B$30:$AY$30,$D$62:$BA$62,'Life SCR'!AN$3)&gt;0,sommmeProdInv(Inputs!$B$30:$AY$30,$D$62:$BA$62,'Life SCR'!AN$3),1)+AN75,0)</f>
        <v>0</v>
      </c>
      <c r="AO76" s="644">
        <f ca="1">IF('Life SCR'!AO$3&gt;=$B76,OFFSET($D$62,0,'Life SCR'!AO$3-$B76)*OFFSET(Inputs!$C$30,0,$B76-2)/IF(sommmeProdInv(Inputs!$B$30:$AY$30,$D$62:$BA$62,'Life SCR'!AO$3)&gt;0,sommmeProdInv(Inputs!$B$30:$AY$30,$D$62:$BA$62,'Life SCR'!AO$3),1)+AO75,0)</f>
        <v>0</v>
      </c>
      <c r="AP76" s="644">
        <f ca="1">IF('Life SCR'!AP$3&gt;=$B76,OFFSET($D$62,0,'Life SCR'!AP$3-$B76)*OFFSET(Inputs!$C$30,0,$B76-2)/IF(sommmeProdInv(Inputs!$B$30:$AY$30,$D$62:$BA$62,'Life SCR'!AP$3)&gt;0,sommmeProdInv(Inputs!$B$30:$AY$30,$D$62:$BA$62,'Life SCR'!AP$3),1)+AP75,0)</f>
        <v>0</v>
      </c>
      <c r="AQ76" s="644">
        <f ca="1">IF('Life SCR'!AQ$3&gt;=$B76,OFFSET($D$62,0,'Life SCR'!AQ$3-$B76)*OFFSET(Inputs!$C$30,0,$B76-2)/IF(sommmeProdInv(Inputs!$B$30:$AY$30,$D$62:$BA$62,'Life SCR'!AQ$3)&gt;0,sommmeProdInv(Inputs!$B$30:$AY$30,$D$62:$BA$62,'Life SCR'!AQ$3),1)+AQ75,0)</f>
        <v>0</v>
      </c>
      <c r="AR76" s="644">
        <f ca="1">IF('Life SCR'!AR$3&gt;=$B76,OFFSET($D$62,0,'Life SCR'!AR$3-$B76)*OFFSET(Inputs!$C$30,0,$B76-2)/IF(sommmeProdInv(Inputs!$B$30:$AY$30,$D$62:$BA$62,'Life SCR'!AR$3)&gt;0,sommmeProdInv(Inputs!$B$30:$AY$30,$D$62:$BA$62,'Life SCR'!AR$3),1)+AR75,0)</f>
        <v>0</v>
      </c>
      <c r="AS76" s="644">
        <f ca="1">IF('Life SCR'!AS$3&gt;=$B76,OFFSET($D$62,0,'Life SCR'!AS$3-$B76)*OFFSET(Inputs!$C$30,0,$B76-2)/IF(sommmeProdInv(Inputs!$B$30:$AY$30,$D$62:$BA$62,'Life SCR'!AS$3)&gt;0,sommmeProdInv(Inputs!$B$30:$AY$30,$D$62:$BA$62,'Life SCR'!AS$3),1)+AS75,0)</f>
        <v>0</v>
      </c>
      <c r="AT76" s="644">
        <f ca="1">IF('Life SCR'!AT$3&gt;=$B76,OFFSET($D$62,0,'Life SCR'!AT$3-$B76)*OFFSET(Inputs!$C$30,0,$B76-2)/IF(sommmeProdInv(Inputs!$B$30:$AY$30,$D$62:$BA$62,'Life SCR'!AT$3)&gt;0,sommmeProdInv(Inputs!$B$30:$AY$30,$D$62:$BA$62,'Life SCR'!AT$3),1)+AT75,0)</f>
        <v>0</v>
      </c>
      <c r="AU76" s="644">
        <f ca="1">IF('Life SCR'!AU$3&gt;=$B76,OFFSET($D$62,0,'Life SCR'!AU$3-$B76)*OFFSET(Inputs!$C$30,0,$B76-2)/IF(sommmeProdInv(Inputs!$B$30:$AY$30,$D$62:$BA$62,'Life SCR'!AU$3)&gt;0,sommmeProdInv(Inputs!$B$30:$AY$30,$D$62:$BA$62,'Life SCR'!AU$3),1)+AU75,0)</f>
        <v>0</v>
      </c>
      <c r="AV76" s="644">
        <f ca="1">IF('Life SCR'!AV$3&gt;=$B76,OFFSET($D$62,0,'Life SCR'!AV$3-$B76)*OFFSET(Inputs!$C$30,0,$B76-2)/IF(sommmeProdInv(Inputs!$B$30:$AY$30,$D$62:$BA$62,'Life SCR'!AV$3)&gt;0,sommmeProdInv(Inputs!$B$30:$AY$30,$D$62:$BA$62,'Life SCR'!AV$3),1)+AV75,0)</f>
        <v>0</v>
      </c>
      <c r="AW76" s="644">
        <f ca="1">IF('Life SCR'!AW$3&gt;=$B76,OFFSET($D$62,0,'Life SCR'!AW$3-$B76)*OFFSET(Inputs!$C$30,0,$B76-2)/IF(sommmeProdInv(Inputs!$B$30:$AY$30,$D$62:$BA$62,'Life SCR'!AW$3)&gt;0,sommmeProdInv(Inputs!$B$30:$AY$30,$D$62:$BA$62,'Life SCR'!AW$3),1)+AW75,0)</f>
        <v>0</v>
      </c>
      <c r="AX76" s="644">
        <f ca="1">IF('Life SCR'!AX$3&gt;=$B76,OFFSET($D$62,0,'Life SCR'!AX$3-$B76)*OFFSET(Inputs!$C$30,0,$B76-2)/IF(sommmeProdInv(Inputs!$B$30:$AY$30,$D$62:$BA$62,'Life SCR'!AX$3)&gt;0,sommmeProdInv(Inputs!$B$30:$AY$30,$D$62:$BA$62,'Life SCR'!AX$3),1)+AX75,0)</f>
        <v>0</v>
      </c>
      <c r="AY76" s="644">
        <f ca="1">IF('Life SCR'!AY$3&gt;=$B76,OFFSET($D$62,0,'Life SCR'!AY$3-$B76)*OFFSET(Inputs!$C$30,0,$B76-2)/IF(sommmeProdInv(Inputs!$B$30:$AY$30,$D$62:$BA$62,'Life SCR'!AY$3)&gt;0,sommmeProdInv(Inputs!$B$30:$AY$30,$D$62:$BA$62,'Life SCR'!AY$3),1)+AY75,0)</f>
        <v>0</v>
      </c>
      <c r="AZ76" s="644">
        <f ca="1">IF('Life SCR'!AZ$3&gt;=$B76,OFFSET($D$62,0,'Life SCR'!AZ$3-$B76)*OFFSET(Inputs!$C$30,0,$B76-2)/IF(sommmeProdInv(Inputs!$B$30:$AY$30,$D$62:$BA$62,'Life SCR'!AZ$3)&gt;0,sommmeProdInv(Inputs!$B$30:$AY$30,$D$62:$BA$62,'Life SCR'!AZ$3),1)+AZ75,0)</f>
        <v>0</v>
      </c>
      <c r="BA76" s="645">
        <f ca="1">IF('Life SCR'!BA$3&gt;=$B76,OFFSET($D$62,0,'Life SCR'!BA$3-$B76)*OFFSET(Inputs!$C$30,0,$B76-2)/IF(sommmeProdInv(Inputs!$B$30:$AY$30,$D$62:$BA$62,'Life SCR'!BA$3)&gt;0,sommmeProdInv(Inputs!$B$30:$AY$30,$D$62:$BA$62,'Life SCR'!BA$3),1)+BA75,0)</f>
        <v>0</v>
      </c>
    </row>
    <row r="77" spans="1:53" s="243" customFormat="1" outlineLevel="1">
      <c r="A77" s="642"/>
      <c r="B77" s="999">
        <v>14</v>
      </c>
      <c r="C77" s="994"/>
      <c r="D77" s="643"/>
      <c r="E77" s="644">
        <f ca="1">IF('Life SCR'!E$3&gt;=$B77,OFFSET($D$62,0,'Life SCR'!E$3-$B77)*OFFSET(Inputs!$C$30,0,$B77-2)/IF(sommmeProdInv(Inputs!$B$30:$AY$30,$D$62:$BA$62,'Life SCR'!E$3)&gt;0,sommmeProdInv(Inputs!$B$30:$AY$30,$D$62:$BA$62,'Life SCR'!E$3),1)+E76,0)</f>
        <v>0</v>
      </c>
      <c r="F77" s="644">
        <f ca="1">IF('Life SCR'!F$3&gt;=$B77,OFFSET($D$62,0,'Life SCR'!F$3-$B77)*OFFSET(Inputs!$C$30,0,$B77-2)/IF(sommmeProdInv(Inputs!$B$30:$AY$30,$D$62:$BA$62,'Life SCR'!F$3)&gt;0,sommmeProdInv(Inputs!$B$30:$AY$30,$D$62:$BA$62,'Life SCR'!F$3),1)+F76,0)</f>
        <v>0</v>
      </c>
      <c r="G77" s="644">
        <f ca="1">IF('Life SCR'!G$3&gt;=$B77,OFFSET($D$62,0,'Life SCR'!G$3-$B77)*OFFSET(Inputs!$C$30,0,$B77-2)/IF(sommmeProdInv(Inputs!$B$30:$AY$30,$D$62:$BA$62,'Life SCR'!G$3)&gt;0,sommmeProdInv(Inputs!$B$30:$AY$30,$D$62:$BA$62,'Life SCR'!G$3),1)+G76,0)</f>
        <v>0</v>
      </c>
      <c r="H77" s="644">
        <f ca="1">IF('Life SCR'!H$3&gt;=$B77,OFFSET($D$62,0,'Life SCR'!H$3-$B77)*OFFSET(Inputs!$C$30,0,$B77-2)/IF(sommmeProdInv(Inputs!$B$30:$AY$30,$D$62:$BA$62,'Life SCR'!H$3)&gt;0,sommmeProdInv(Inputs!$B$30:$AY$30,$D$62:$BA$62,'Life SCR'!H$3),1)+H76,0)</f>
        <v>0</v>
      </c>
      <c r="I77" s="644">
        <f ca="1">IF('Life SCR'!I$3&gt;=$B77,OFFSET($D$62,0,'Life SCR'!I$3-$B77)*OFFSET(Inputs!$C$30,0,$B77-2)/IF(sommmeProdInv(Inputs!$B$30:$AY$30,$D$62:$BA$62,'Life SCR'!I$3)&gt;0,sommmeProdInv(Inputs!$B$30:$AY$30,$D$62:$BA$62,'Life SCR'!I$3),1)+I76,0)</f>
        <v>0</v>
      </c>
      <c r="J77" s="644">
        <f ca="1">IF('Life SCR'!J$3&gt;=$B77,OFFSET($D$62,0,'Life SCR'!J$3-$B77)*OFFSET(Inputs!$C$30,0,$B77-2)/IF(sommmeProdInv(Inputs!$B$30:$AY$30,$D$62:$BA$62,'Life SCR'!J$3)&gt;0,sommmeProdInv(Inputs!$B$30:$AY$30,$D$62:$BA$62,'Life SCR'!J$3),1)+J76,0)</f>
        <v>0</v>
      </c>
      <c r="K77" s="644">
        <f ca="1">IF('Life SCR'!K$3&gt;=$B77,OFFSET($D$62,0,'Life SCR'!K$3-$B77)*OFFSET(Inputs!$C$30,0,$B77-2)/IF(sommmeProdInv(Inputs!$B$30:$AY$30,$D$62:$BA$62,'Life SCR'!K$3)&gt;0,sommmeProdInv(Inputs!$B$30:$AY$30,$D$62:$BA$62,'Life SCR'!K$3),1)+K76,0)</f>
        <v>0</v>
      </c>
      <c r="L77" s="644">
        <f ca="1">IF('Life SCR'!L$3&gt;=$B77,OFFSET($D$62,0,'Life SCR'!L$3-$B77)*OFFSET(Inputs!$C$30,0,$B77-2)/IF(sommmeProdInv(Inputs!$B$30:$AY$30,$D$62:$BA$62,'Life SCR'!L$3)&gt;0,sommmeProdInv(Inputs!$B$30:$AY$30,$D$62:$BA$62,'Life SCR'!L$3),1)+L76,0)</f>
        <v>0</v>
      </c>
      <c r="M77" s="644">
        <f ca="1">IF('Life SCR'!M$3&gt;=$B77,OFFSET($D$62,0,'Life SCR'!M$3-$B77)*OFFSET(Inputs!$C$30,0,$B77-2)/IF(sommmeProdInv(Inputs!$B$30:$AY$30,$D$62:$BA$62,'Life SCR'!M$3)&gt;0,sommmeProdInv(Inputs!$B$30:$AY$30,$D$62:$BA$62,'Life SCR'!M$3),1)+M76,0)</f>
        <v>0</v>
      </c>
      <c r="N77" s="644">
        <f ca="1">IF('Life SCR'!N$3&gt;=$B77,OFFSET($D$62,0,'Life SCR'!N$3-$B77)*OFFSET(Inputs!$C$30,0,$B77-2)/IF(sommmeProdInv(Inputs!$B$30:$AY$30,$D$62:$BA$62,'Life SCR'!N$3)&gt;0,sommmeProdInv(Inputs!$B$30:$AY$30,$D$62:$BA$62,'Life SCR'!N$3),1)+N76,0)</f>
        <v>0</v>
      </c>
      <c r="O77" s="644">
        <f ca="1">IF('Life SCR'!O$3&gt;=$B77,OFFSET($D$62,0,'Life SCR'!O$3-$B77)*OFFSET(Inputs!$C$30,0,$B77-2)/IF(sommmeProdInv(Inputs!$B$30:$AY$30,$D$62:$BA$62,'Life SCR'!O$3)&gt;0,sommmeProdInv(Inputs!$B$30:$AY$30,$D$62:$BA$62,'Life SCR'!O$3),1)+O76,0)</f>
        <v>0</v>
      </c>
      <c r="P77" s="644">
        <f ca="1">IF('Life SCR'!P$3&gt;=$B77,OFFSET($D$62,0,'Life SCR'!P$3-$B77)*OFFSET(Inputs!$C$30,0,$B77-2)/IF(sommmeProdInv(Inputs!$B$30:$AY$30,$D$62:$BA$62,'Life SCR'!P$3)&gt;0,sommmeProdInv(Inputs!$B$30:$AY$30,$D$62:$BA$62,'Life SCR'!P$3),1)+P76,0)</f>
        <v>0</v>
      </c>
      <c r="Q77" s="644">
        <f ca="1">IF('Life SCR'!Q$3&gt;=$B77,OFFSET($D$62,0,'Life SCR'!Q$3-$B77)*OFFSET(Inputs!$C$30,0,$B77-2)/IF(sommmeProdInv(Inputs!$B$30:$AY$30,$D$62:$BA$62,'Life SCR'!Q$3)&gt;0,sommmeProdInv(Inputs!$B$30:$AY$30,$D$62:$BA$62,'Life SCR'!Q$3),1)+Q76,0)</f>
        <v>0</v>
      </c>
      <c r="R77" s="644">
        <f ca="1">IF('Life SCR'!R$3&gt;=$B77,OFFSET($D$62,0,'Life SCR'!R$3-$B77)*OFFSET(Inputs!$C$30,0,$B77-2)/IF(sommmeProdInv(Inputs!$B$30:$AY$30,$D$62:$BA$62,'Life SCR'!R$3)&gt;0,sommmeProdInv(Inputs!$B$30:$AY$30,$D$62:$BA$62,'Life SCR'!R$3),1)+R76,0)</f>
        <v>0</v>
      </c>
      <c r="S77" s="644">
        <f ca="1">IF('Life SCR'!S$3&gt;=$B77,OFFSET($D$62,0,'Life SCR'!S$3-$B77)*OFFSET(Inputs!$C$30,0,$B77-2)/IF(sommmeProdInv(Inputs!$B$30:$AY$30,$D$62:$BA$62,'Life SCR'!S$3)&gt;0,sommmeProdInv(Inputs!$B$30:$AY$30,$D$62:$BA$62,'Life SCR'!S$3),1)+S76,0)</f>
        <v>0</v>
      </c>
      <c r="T77" s="644">
        <f ca="1">IF('Life SCR'!T$3&gt;=$B77,OFFSET($D$62,0,'Life SCR'!T$3-$B77)*OFFSET(Inputs!$C$30,0,$B77-2)/IF(sommmeProdInv(Inputs!$B$30:$AY$30,$D$62:$BA$62,'Life SCR'!T$3)&gt;0,sommmeProdInv(Inputs!$B$30:$AY$30,$D$62:$BA$62,'Life SCR'!T$3),1)+T76,0)</f>
        <v>0</v>
      </c>
      <c r="U77" s="644">
        <f ca="1">IF('Life SCR'!U$3&gt;=$B77,OFFSET($D$62,0,'Life SCR'!U$3-$B77)*OFFSET(Inputs!$C$30,0,$B77-2)/IF(sommmeProdInv(Inputs!$B$30:$AY$30,$D$62:$BA$62,'Life SCR'!U$3)&gt;0,sommmeProdInv(Inputs!$B$30:$AY$30,$D$62:$BA$62,'Life SCR'!U$3),1)+U76,0)</f>
        <v>0</v>
      </c>
      <c r="V77" s="644">
        <f ca="1">IF('Life SCR'!V$3&gt;=$B77,OFFSET($D$62,0,'Life SCR'!V$3-$B77)*OFFSET(Inputs!$C$30,0,$B77-2)/IF(sommmeProdInv(Inputs!$B$30:$AY$30,$D$62:$BA$62,'Life SCR'!V$3)&gt;0,sommmeProdInv(Inputs!$B$30:$AY$30,$D$62:$BA$62,'Life SCR'!V$3),1)+V76,0)</f>
        <v>0</v>
      </c>
      <c r="W77" s="644">
        <f ca="1">IF('Life SCR'!W$3&gt;=$B77,OFFSET($D$62,0,'Life SCR'!W$3-$B77)*OFFSET(Inputs!$C$30,0,$B77-2)/IF(sommmeProdInv(Inputs!$B$30:$AY$30,$D$62:$BA$62,'Life SCR'!W$3)&gt;0,sommmeProdInv(Inputs!$B$30:$AY$30,$D$62:$BA$62,'Life SCR'!W$3),1)+W76,0)</f>
        <v>0</v>
      </c>
      <c r="X77" s="644">
        <f ca="1">IF('Life SCR'!X$3&gt;=$B77,OFFSET($D$62,0,'Life SCR'!X$3-$B77)*OFFSET(Inputs!$C$30,0,$B77-2)/IF(sommmeProdInv(Inputs!$B$30:$AY$30,$D$62:$BA$62,'Life SCR'!X$3)&gt;0,sommmeProdInv(Inputs!$B$30:$AY$30,$D$62:$BA$62,'Life SCR'!X$3),1)+X76,0)</f>
        <v>0</v>
      </c>
      <c r="Y77" s="644">
        <f ca="1">IF('Life SCR'!Y$3&gt;=$B77,OFFSET($D$62,0,'Life SCR'!Y$3-$B77)*OFFSET(Inputs!$C$30,0,$B77-2)/IF(sommmeProdInv(Inputs!$B$30:$AY$30,$D$62:$BA$62,'Life SCR'!Y$3)&gt;0,sommmeProdInv(Inputs!$B$30:$AY$30,$D$62:$BA$62,'Life SCR'!Y$3),1)+Y76,0)</f>
        <v>0</v>
      </c>
      <c r="Z77" s="644">
        <f ca="1">IF('Life SCR'!Z$3&gt;=$B77,OFFSET($D$62,0,'Life SCR'!Z$3-$B77)*OFFSET(Inputs!$C$30,0,$B77-2)/IF(sommmeProdInv(Inputs!$B$30:$AY$30,$D$62:$BA$62,'Life SCR'!Z$3)&gt;0,sommmeProdInv(Inputs!$B$30:$AY$30,$D$62:$BA$62,'Life SCR'!Z$3),1)+Z76,0)</f>
        <v>0</v>
      </c>
      <c r="AA77" s="644">
        <f ca="1">IF('Life SCR'!AA$3&gt;=$B77,OFFSET($D$62,0,'Life SCR'!AA$3-$B77)*OFFSET(Inputs!$C$30,0,$B77-2)/IF(sommmeProdInv(Inputs!$B$30:$AY$30,$D$62:$BA$62,'Life SCR'!AA$3)&gt;0,sommmeProdInv(Inputs!$B$30:$AY$30,$D$62:$BA$62,'Life SCR'!AA$3),1)+AA76,0)</f>
        <v>0</v>
      </c>
      <c r="AB77" s="644">
        <f ca="1">IF('Life SCR'!AB$3&gt;=$B77,OFFSET($D$62,0,'Life SCR'!AB$3-$B77)*OFFSET(Inputs!$C$30,0,$B77-2)/IF(sommmeProdInv(Inputs!$B$30:$AY$30,$D$62:$BA$62,'Life SCR'!AB$3)&gt;0,sommmeProdInv(Inputs!$B$30:$AY$30,$D$62:$BA$62,'Life SCR'!AB$3),1)+AB76,0)</f>
        <v>0</v>
      </c>
      <c r="AC77" s="644">
        <f ca="1">IF('Life SCR'!AC$3&gt;=$B77,OFFSET($D$62,0,'Life SCR'!AC$3-$B77)*OFFSET(Inputs!$C$30,0,$B77-2)/IF(sommmeProdInv(Inputs!$B$30:$AY$30,$D$62:$BA$62,'Life SCR'!AC$3)&gt;0,sommmeProdInv(Inputs!$B$30:$AY$30,$D$62:$BA$62,'Life SCR'!AC$3),1)+AC76,0)</f>
        <v>0</v>
      </c>
      <c r="AD77" s="644">
        <f ca="1">IF('Life SCR'!AD$3&gt;=$B77,OFFSET($D$62,0,'Life SCR'!AD$3-$B77)*OFFSET(Inputs!$C$30,0,$B77-2)/IF(sommmeProdInv(Inputs!$B$30:$AY$30,$D$62:$BA$62,'Life SCR'!AD$3)&gt;0,sommmeProdInv(Inputs!$B$30:$AY$30,$D$62:$BA$62,'Life SCR'!AD$3),1)+AD76,0)</f>
        <v>0</v>
      </c>
      <c r="AE77" s="644">
        <f ca="1">IF('Life SCR'!AE$3&gt;=$B77,OFFSET($D$62,0,'Life SCR'!AE$3-$B77)*OFFSET(Inputs!$C$30,0,$B77-2)/IF(sommmeProdInv(Inputs!$B$30:$AY$30,$D$62:$BA$62,'Life SCR'!AE$3)&gt;0,sommmeProdInv(Inputs!$B$30:$AY$30,$D$62:$BA$62,'Life SCR'!AE$3),1)+AE76,0)</f>
        <v>0</v>
      </c>
      <c r="AF77" s="644">
        <f ca="1">IF('Life SCR'!AF$3&gt;=$B77,OFFSET($D$62,0,'Life SCR'!AF$3-$B77)*OFFSET(Inputs!$C$30,0,$B77-2)/IF(sommmeProdInv(Inputs!$B$30:$AY$30,$D$62:$BA$62,'Life SCR'!AF$3)&gt;0,sommmeProdInv(Inputs!$B$30:$AY$30,$D$62:$BA$62,'Life SCR'!AF$3),1)+AF76,0)</f>
        <v>0</v>
      </c>
      <c r="AG77" s="644">
        <f ca="1">IF('Life SCR'!AG$3&gt;=$B77,OFFSET($D$62,0,'Life SCR'!AG$3-$B77)*OFFSET(Inputs!$C$30,0,$B77-2)/IF(sommmeProdInv(Inputs!$B$30:$AY$30,$D$62:$BA$62,'Life SCR'!AG$3)&gt;0,sommmeProdInv(Inputs!$B$30:$AY$30,$D$62:$BA$62,'Life SCR'!AG$3),1)+AG76,0)</f>
        <v>0</v>
      </c>
      <c r="AH77" s="644">
        <f ca="1">IF('Life SCR'!AH$3&gt;=$B77,OFFSET($D$62,0,'Life SCR'!AH$3-$B77)*OFFSET(Inputs!$C$30,0,$B77-2)/IF(sommmeProdInv(Inputs!$B$30:$AY$30,$D$62:$BA$62,'Life SCR'!AH$3)&gt;0,sommmeProdInv(Inputs!$B$30:$AY$30,$D$62:$BA$62,'Life SCR'!AH$3),1)+AH76,0)</f>
        <v>0</v>
      </c>
      <c r="AI77" s="644">
        <f ca="1">IF('Life SCR'!AI$3&gt;=$B77,OFFSET($D$62,0,'Life SCR'!AI$3-$B77)*OFFSET(Inputs!$C$30,0,$B77-2)/IF(sommmeProdInv(Inputs!$B$30:$AY$30,$D$62:$BA$62,'Life SCR'!AI$3)&gt;0,sommmeProdInv(Inputs!$B$30:$AY$30,$D$62:$BA$62,'Life SCR'!AI$3),1)+AI76,0)</f>
        <v>0</v>
      </c>
      <c r="AJ77" s="644">
        <f ca="1">IF('Life SCR'!AJ$3&gt;=$B77,OFFSET($D$62,0,'Life SCR'!AJ$3-$B77)*OFFSET(Inputs!$C$30,0,$B77-2)/IF(sommmeProdInv(Inputs!$B$30:$AY$30,$D$62:$BA$62,'Life SCR'!AJ$3)&gt;0,sommmeProdInv(Inputs!$B$30:$AY$30,$D$62:$BA$62,'Life SCR'!AJ$3),1)+AJ76,0)</f>
        <v>0</v>
      </c>
      <c r="AK77" s="644">
        <f ca="1">IF('Life SCR'!AK$3&gt;=$B77,OFFSET($D$62,0,'Life SCR'!AK$3-$B77)*OFFSET(Inputs!$C$30,0,$B77-2)/IF(sommmeProdInv(Inputs!$B$30:$AY$30,$D$62:$BA$62,'Life SCR'!AK$3)&gt;0,sommmeProdInv(Inputs!$B$30:$AY$30,$D$62:$BA$62,'Life SCR'!AK$3),1)+AK76,0)</f>
        <v>0</v>
      </c>
      <c r="AL77" s="644">
        <f ca="1">IF('Life SCR'!AL$3&gt;=$B77,OFFSET($D$62,0,'Life SCR'!AL$3-$B77)*OFFSET(Inputs!$C$30,0,$B77-2)/IF(sommmeProdInv(Inputs!$B$30:$AY$30,$D$62:$BA$62,'Life SCR'!AL$3)&gt;0,sommmeProdInv(Inputs!$B$30:$AY$30,$D$62:$BA$62,'Life SCR'!AL$3),1)+AL76,0)</f>
        <v>0</v>
      </c>
      <c r="AM77" s="644">
        <f ca="1">IF('Life SCR'!AM$3&gt;=$B77,OFFSET($D$62,0,'Life SCR'!AM$3-$B77)*OFFSET(Inputs!$C$30,0,$B77-2)/IF(sommmeProdInv(Inputs!$B$30:$AY$30,$D$62:$BA$62,'Life SCR'!AM$3)&gt;0,sommmeProdInv(Inputs!$B$30:$AY$30,$D$62:$BA$62,'Life SCR'!AM$3),1)+AM76,0)</f>
        <v>0</v>
      </c>
      <c r="AN77" s="644">
        <f ca="1">IF('Life SCR'!AN$3&gt;=$B77,OFFSET($D$62,0,'Life SCR'!AN$3-$B77)*OFFSET(Inputs!$C$30,0,$B77-2)/IF(sommmeProdInv(Inputs!$B$30:$AY$30,$D$62:$BA$62,'Life SCR'!AN$3)&gt;0,sommmeProdInv(Inputs!$B$30:$AY$30,$D$62:$BA$62,'Life SCR'!AN$3),1)+AN76,0)</f>
        <v>0</v>
      </c>
      <c r="AO77" s="644">
        <f ca="1">IF('Life SCR'!AO$3&gt;=$B77,OFFSET($D$62,0,'Life SCR'!AO$3-$B77)*OFFSET(Inputs!$C$30,0,$B77-2)/IF(sommmeProdInv(Inputs!$B$30:$AY$30,$D$62:$BA$62,'Life SCR'!AO$3)&gt;0,sommmeProdInv(Inputs!$B$30:$AY$30,$D$62:$BA$62,'Life SCR'!AO$3),1)+AO76,0)</f>
        <v>0</v>
      </c>
      <c r="AP77" s="644">
        <f ca="1">IF('Life SCR'!AP$3&gt;=$B77,OFFSET($D$62,0,'Life SCR'!AP$3-$B77)*OFFSET(Inputs!$C$30,0,$B77-2)/IF(sommmeProdInv(Inputs!$B$30:$AY$30,$D$62:$BA$62,'Life SCR'!AP$3)&gt;0,sommmeProdInv(Inputs!$B$30:$AY$30,$D$62:$BA$62,'Life SCR'!AP$3),1)+AP76,0)</f>
        <v>0</v>
      </c>
      <c r="AQ77" s="644">
        <f ca="1">IF('Life SCR'!AQ$3&gt;=$B77,OFFSET($D$62,0,'Life SCR'!AQ$3-$B77)*OFFSET(Inputs!$C$30,0,$B77-2)/IF(sommmeProdInv(Inputs!$B$30:$AY$30,$D$62:$BA$62,'Life SCR'!AQ$3)&gt;0,sommmeProdInv(Inputs!$B$30:$AY$30,$D$62:$BA$62,'Life SCR'!AQ$3),1)+AQ76,0)</f>
        <v>0</v>
      </c>
      <c r="AR77" s="644">
        <f ca="1">IF('Life SCR'!AR$3&gt;=$B77,OFFSET($D$62,0,'Life SCR'!AR$3-$B77)*OFFSET(Inputs!$C$30,0,$B77-2)/IF(sommmeProdInv(Inputs!$B$30:$AY$30,$D$62:$BA$62,'Life SCR'!AR$3)&gt;0,sommmeProdInv(Inputs!$B$30:$AY$30,$D$62:$BA$62,'Life SCR'!AR$3),1)+AR76,0)</f>
        <v>0</v>
      </c>
      <c r="AS77" s="644">
        <f ca="1">IF('Life SCR'!AS$3&gt;=$B77,OFFSET($D$62,0,'Life SCR'!AS$3-$B77)*OFFSET(Inputs!$C$30,0,$B77-2)/IF(sommmeProdInv(Inputs!$B$30:$AY$30,$D$62:$BA$62,'Life SCR'!AS$3)&gt;0,sommmeProdInv(Inputs!$B$30:$AY$30,$D$62:$BA$62,'Life SCR'!AS$3),1)+AS76,0)</f>
        <v>0</v>
      </c>
      <c r="AT77" s="644">
        <f ca="1">IF('Life SCR'!AT$3&gt;=$B77,OFFSET($D$62,0,'Life SCR'!AT$3-$B77)*OFFSET(Inputs!$C$30,0,$B77-2)/IF(sommmeProdInv(Inputs!$B$30:$AY$30,$D$62:$BA$62,'Life SCR'!AT$3)&gt;0,sommmeProdInv(Inputs!$B$30:$AY$30,$D$62:$BA$62,'Life SCR'!AT$3),1)+AT76,0)</f>
        <v>0</v>
      </c>
      <c r="AU77" s="644">
        <f ca="1">IF('Life SCR'!AU$3&gt;=$B77,OFFSET($D$62,0,'Life SCR'!AU$3-$B77)*OFFSET(Inputs!$C$30,0,$B77-2)/IF(sommmeProdInv(Inputs!$B$30:$AY$30,$D$62:$BA$62,'Life SCR'!AU$3)&gt;0,sommmeProdInv(Inputs!$B$30:$AY$30,$D$62:$BA$62,'Life SCR'!AU$3),1)+AU76,0)</f>
        <v>0</v>
      </c>
      <c r="AV77" s="644">
        <f ca="1">IF('Life SCR'!AV$3&gt;=$B77,OFFSET($D$62,0,'Life SCR'!AV$3-$B77)*OFFSET(Inputs!$C$30,0,$B77-2)/IF(sommmeProdInv(Inputs!$B$30:$AY$30,$D$62:$BA$62,'Life SCR'!AV$3)&gt;0,sommmeProdInv(Inputs!$B$30:$AY$30,$D$62:$BA$62,'Life SCR'!AV$3),1)+AV76,0)</f>
        <v>0</v>
      </c>
      <c r="AW77" s="644">
        <f ca="1">IF('Life SCR'!AW$3&gt;=$B77,OFFSET($D$62,0,'Life SCR'!AW$3-$B77)*OFFSET(Inputs!$C$30,0,$B77-2)/IF(sommmeProdInv(Inputs!$B$30:$AY$30,$D$62:$BA$62,'Life SCR'!AW$3)&gt;0,sommmeProdInv(Inputs!$B$30:$AY$30,$D$62:$BA$62,'Life SCR'!AW$3),1)+AW76,0)</f>
        <v>0</v>
      </c>
      <c r="AX77" s="644">
        <f ca="1">IF('Life SCR'!AX$3&gt;=$B77,OFFSET($D$62,0,'Life SCR'!AX$3-$B77)*OFFSET(Inputs!$C$30,0,$B77-2)/IF(sommmeProdInv(Inputs!$B$30:$AY$30,$D$62:$BA$62,'Life SCR'!AX$3)&gt;0,sommmeProdInv(Inputs!$B$30:$AY$30,$D$62:$BA$62,'Life SCR'!AX$3),1)+AX76,0)</f>
        <v>0</v>
      </c>
      <c r="AY77" s="644">
        <f ca="1">IF('Life SCR'!AY$3&gt;=$B77,OFFSET($D$62,0,'Life SCR'!AY$3-$B77)*OFFSET(Inputs!$C$30,0,$B77-2)/IF(sommmeProdInv(Inputs!$B$30:$AY$30,$D$62:$BA$62,'Life SCR'!AY$3)&gt;0,sommmeProdInv(Inputs!$B$30:$AY$30,$D$62:$BA$62,'Life SCR'!AY$3),1)+AY76,0)</f>
        <v>0</v>
      </c>
      <c r="AZ77" s="644">
        <f ca="1">IF('Life SCR'!AZ$3&gt;=$B77,OFFSET($D$62,0,'Life SCR'!AZ$3-$B77)*OFFSET(Inputs!$C$30,0,$B77-2)/IF(sommmeProdInv(Inputs!$B$30:$AY$30,$D$62:$BA$62,'Life SCR'!AZ$3)&gt;0,sommmeProdInv(Inputs!$B$30:$AY$30,$D$62:$BA$62,'Life SCR'!AZ$3),1)+AZ76,0)</f>
        <v>0</v>
      </c>
      <c r="BA77" s="645">
        <f ca="1">IF('Life SCR'!BA$3&gt;=$B77,OFFSET($D$62,0,'Life SCR'!BA$3-$B77)*OFFSET(Inputs!$C$30,0,$B77-2)/IF(sommmeProdInv(Inputs!$B$30:$AY$30,$D$62:$BA$62,'Life SCR'!BA$3)&gt;0,sommmeProdInv(Inputs!$B$30:$AY$30,$D$62:$BA$62,'Life SCR'!BA$3),1)+BA76,0)</f>
        <v>0</v>
      </c>
    </row>
    <row r="78" spans="1:53" s="243" customFormat="1" outlineLevel="1">
      <c r="A78" s="642"/>
      <c r="B78" s="999">
        <v>15</v>
      </c>
      <c r="C78" s="994"/>
      <c r="D78" s="643"/>
      <c r="E78" s="644">
        <f ca="1">IF('Life SCR'!E$3&gt;=$B78,OFFSET($D$62,0,'Life SCR'!E$3-$B78)*OFFSET(Inputs!$C$30,0,$B78-2)/IF(sommmeProdInv(Inputs!$B$30:$AY$30,$D$62:$BA$62,'Life SCR'!E$3)&gt;0,sommmeProdInv(Inputs!$B$30:$AY$30,$D$62:$BA$62,'Life SCR'!E$3),1)+E77,0)</f>
        <v>0</v>
      </c>
      <c r="F78" s="644">
        <f ca="1">IF('Life SCR'!F$3&gt;=$B78,OFFSET($D$62,0,'Life SCR'!F$3-$B78)*OFFSET(Inputs!$C$30,0,$B78-2)/IF(sommmeProdInv(Inputs!$B$30:$AY$30,$D$62:$BA$62,'Life SCR'!F$3)&gt;0,sommmeProdInv(Inputs!$B$30:$AY$30,$D$62:$BA$62,'Life SCR'!F$3),1)+F77,0)</f>
        <v>0</v>
      </c>
      <c r="G78" s="644">
        <f ca="1">IF('Life SCR'!G$3&gt;=$B78,OFFSET($D$62,0,'Life SCR'!G$3-$B78)*OFFSET(Inputs!$C$30,0,$B78-2)/IF(sommmeProdInv(Inputs!$B$30:$AY$30,$D$62:$BA$62,'Life SCR'!G$3)&gt;0,sommmeProdInv(Inputs!$B$30:$AY$30,$D$62:$BA$62,'Life SCR'!G$3),1)+G77,0)</f>
        <v>0</v>
      </c>
      <c r="H78" s="644">
        <f ca="1">IF('Life SCR'!H$3&gt;=$B78,OFFSET($D$62,0,'Life SCR'!H$3-$B78)*OFFSET(Inputs!$C$30,0,$B78-2)/IF(sommmeProdInv(Inputs!$B$30:$AY$30,$D$62:$BA$62,'Life SCR'!H$3)&gt;0,sommmeProdInv(Inputs!$B$30:$AY$30,$D$62:$BA$62,'Life SCR'!H$3),1)+H77,0)</f>
        <v>0</v>
      </c>
      <c r="I78" s="644">
        <f ca="1">IF('Life SCR'!I$3&gt;=$B78,OFFSET($D$62,0,'Life SCR'!I$3-$B78)*OFFSET(Inputs!$C$30,0,$B78-2)/IF(sommmeProdInv(Inputs!$B$30:$AY$30,$D$62:$BA$62,'Life SCR'!I$3)&gt;0,sommmeProdInv(Inputs!$B$30:$AY$30,$D$62:$BA$62,'Life SCR'!I$3),1)+I77,0)</f>
        <v>0</v>
      </c>
      <c r="J78" s="644">
        <f ca="1">IF('Life SCR'!J$3&gt;=$B78,OFFSET($D$62,0,'Life SCR'!J$3-$B78)*OFFSET(Inputs!$C$30,0,$B78-2)/IF(sommmeProdInv(Inputs!$B$30:$AY$30,$D$62:$BA$62,'Life SCR'!J$3)&gt;0,sommmeProdInv(Inputs!$B$30:$AY$30,$D$62:$BA$62,'Life SCR'!J$3),1)+J77,0)</f>
        <v>0</v>
      </c>
      <c r="K78" s="644">
        <f ca="1">IF('Life SCR'!K$3&gt;=$B78,OFFSET($D$62,0,'Life SCR'!K$3-$B78)*OFFSET(Inputs!$C$30,0,$B78-2)/IF(sommmeProdInv(Inputs!$B$30:$AY$30,$D$62:$BA$62,'Life SCR'!K$3)&gt;0,sommmeProdInv(Inputs!$B$30:$AY$30,$D$62:$BA$62,'Life SCR'!K$3),1)+K77,0)</f>
        <v>0</v>
      </c>
      <c r="L78" s="644">
        <f ca="1">IF('Life SCR'!L$3&gt;=$B78,OFFSET($D$62,0,'Life SCR'!L$3-$B78)*OFFSET(Inputs!$C$30,0,$B78-2)/IF(sommmeProdInv(Inputs!$B$30:$AY$30,$D$62:$BA$62,'Life SCR'!L$3)&gt;0,sommmeProdInv(Inputs!$B$30:$AY$30,$D$62:$BA$62,'Life SCR'!L$3),1)+L77,0)</f>
        <v>0</v>
      </c>
      <c r="M78" s="644">
        <f ca="1">IF('Life SCR'!M$3&gt;=$B78,OFFSET($D$62,0,'Life SCR'!M$3-$B78)*OFFSET(Inputs!$C$30,0,$B78-2)/IF(sommmeProdInv(Inputs!$B$30:$AY$30,$D$62:$BA$62,'Life SCR'!M$3)&gt;0,sommmeProdInv(Inputs!$B$30:$AY$30,$D$62:$BA$62,'Life SCR'!M$3),1)+M77,0)</f>
        <v>0</v>
      </c>
      <c r="N78" s="644">
        <f ca="1">IF('Life SCR'!N$3&gt;=$B78,OFFSET($D$62,0,'Life SCR'!N$3-$B78)*OFFSET(Inputs!$C$30,0,$B78-2)/IF(sommmeProdInv(Inputs!$B$30:$AY$30,$D$62:$BA$62,'Life SCR'!N$3)&gt;0,sommmeProdInv(Inputs!$B$30:$AY$30,$D$62:$BA$62,'Life SCR'!N$3),1)+N77,0)</f>
        <v>0</v>
      </c>
      <c r="O78" s="644">
        <f ca="1">IF('Life SCR'!O$3&gt;=$B78,OFFSET($D$62,0,'Life SCR'!O$3-$B78)*OFFSET(Inputs!$C$30,0,$B78-2)/IF(sommmeProdInv(Inputs!$B$30:$AY$30,$D$62:$BA$62,'Life SCR'!O$3)&gt;0,sommmeProdInv(Inputs!$B$30:$AY$30,$D$62:$BA$62,'Life SCR'!O$3),1)+O77,0)</f>
        <v>0</v>
      </c>
      <c r="P78" s="644">
        <f ca="1">IF('Life SCR'!P$3&gt;=$B78,OFFSET($D$62,0,'Life SCR'!P$3-$B78)*OFFSET(Inputs!$C$30,0,$B78-2)/IF(sommmeProdInv(Inputs!$B$30:$AY$30,$D$62:$BA$62,'Life SCR'!P$3)&gt;0,sommmeProdInv(Inputs!$B$30:$AY$30,$D$62:$BA$62,'Life SCR'!P$3),1)+P77,0)</f>
        <v>0</v>
      </c>
      <c r="Q78" s="644">
        <f ca="1">IF('Life SCR'!Q$3&gt;=$B78,OFFSET($D$62,0,'Life SCR'!Q$3-$B78)*OFFSET(Inputs!$C$30,0,$B78-2)/IF(sommmeProdInv(Inputs!$B$30:$AY$30,$D$62:$BA$62,'Life SCR'!Q$3)&gt;0,sommmeProdInv(Inputs!$B$30:$AY$30,$D$62:$BA$62,'Life SCR'!Q$3),1)+Q77,0)</f>
        <v>0</v>
      </c>
      <c r="R78" s="644">
        <f ca="1">IF('Life SCR'!R$3&gt;=$B78,OFFSET($D$62,0,'Life SCR'!R$3-$B78)*OFFSET(Inputs!$C$30,0,$B78-2)/IF(sommmeProdInv(Inputs!$B$30:$AY$30,$D$62:$BA$62,'Life SCR'!R$3)&gt;0,sommmeProdInv(Inputs!$B$30:$AY$30,$D$62:$BA$62,'Life SCR'!R$3),1)+R77,0)</f>
        <v>0</v>
      </c>
      <c r="S78" s="644">
        <f ca="1">IF('Life SCR'!S$3&gt;=$B78,OFFSET($D$62,0,'Life SCR'!S$3-$B78)*OFFSET(Inputs!$C$30,0,$B78-2)/IF(sommmeProdInv(Inputs!$B$30:$AY$30,$D$62:$BA$62,'Life SCR'!S$3)&gt;0,sommmeProdInv(Inputs!$B$30:$AY$30,$D$62:$BA$62,'Life SCR'!S$3),1)+S77,0)</f>
        <v>0</v>
      </c>
      <c r="T78" s="644">
        <f ca="1">IF('Life SCR'!T$3&gt;=$B78,OFFSET($D$62,0,'Life SCR'!T$3-$B78)*OFFSET(Inputs!$C$30,0,$B78-2)/IF(sommmeProdInv(Inputs!$B$30:$AY$30,$D$62:$BA$62,'Life SCR'!T$3)&gt;0,sommmeProdInv(Inputs!$B$30:$AY$30,$D$62:$BA$62,'Life SCR'!T$3),1)+T77,0)</f>
        <v>0</v>
      </c>
      <c r="U78" s="644">
        <f ca="1">IF('Life SCR'!U$3&gt;=$B78,OFFSET($D$62,0,'Life SCR'!U$3-$B78)*OFFSET(Inputs!$C$30,0,$B78-2)/IF(sommmeProdInv(Inputs!$B$30:$AY$30,$D$62:$BA$62,'Life SCR'!U$3)&gt;0,sommmeProdInv(Inputs!$B$30:$AY$30,$D$62:$BA$62,'Life SCR'!U$3),1)+U77,0)</f>
        <v>0</v>
      </c>
      <c r="V78" s="644">
        <f ca="1">IF('Life SCR'!V$3&gt;=$B78,OFFSET($D$62,0,'Life SCR'!V$3-$B78)*OFFSET(Inputs!$C$30,0,$B78-2)/IF(sommmeProdInv(Inputs!$B$30:$AY$30,$D$62:$BA$62,'Life SCR'!V$3)&gt;0,sommmeProdInv(Inputs!$B$30:$AY$30,$D$62:$BA$62,'Life SCR'!V$3),1)+V77,0)</f>
        <v>0</v>
      </c>
      <c r="W78" s="644">
        <f ca="1">IF('Life SCR'!W$3&gt;=$B78,OFFSET($D$62,0,'Life SCR'!W$3-$B78)*OFFSET(Inputs!$C$30,0,$B78-2)/IF(sommmeProdInv(Inputs!$B$30:$AY$30,$D$62:$BA$62,'Life SCR'!W$3)&gt;0,sommmeProdInv(Inputs!$B$30:$AY$30,$D$62:$BA$62,'Life SCR'!W$3),1)+W77,0)</f>
        <v>0</v>
      </c>
      <c r="X78" s="644">
        <f ca="1">IF('Life SCR'!X$3&gt;=$B78,OFFSET($D$62,0,'Life SCR'!X$3-$B78)*OFFSET(Inputs!$C$30,0,$B78-2)/IF(sommmeProdInv(Inputs!$B$30:$AY$30,$D$62:$BA$62,'Life SCR'!X$3)&gt;0,sommmeProdInv(Inputs!$B$30:$AY$30,$D$62:$BA$62,'Life SCR'!X$3),1)+X77,0)</f>
        <v>0</v>
      </c>
      <c r="Y78" s="644">
        <f ca="1">IF('Life SCR'!Y$3&gt;=$B78,OFFSET($D$62,0,'Life SCR'!Y$3-$B78)*OFFSET(Inputs!$C$30,0,$B78-2)/IF(sommmeProdInv(Inputs!$B$30:$AY$30,$D$62:$BA$62,'Life SCR'!Y$3)&gt;0,sommmeProdInv(Inputs!$B$30:$AY$30,$D$62:$BA$62,'Life SCR'!Y$3),1)+Y77,0)</f>
        <v>0</v>
      </c>
      <c r="Z78" s="644">
        <f ca="1">IF('Life SCR'!Z$3&gt;=$B78,OFFSET($D$62,0,'Life SCR'!Z$3-$B78)*OFFSET(Inputs!$C$30,0,$B78-2)/IF(sommmeProdInv(Inputs!$B$30:$AY$30,$D$62:$BA$62,'Life SCR'!Z$3)&gt;0,sommmeProdInv(Inputs!$B$30:$AY$30,$D$62:$BA$62,'Life SCR'!Z$3),1)+Z77,0)</f>
        <v>0</v>
      </c>
      <c r="AA78" s="644">
        <f ca="1">IF('Life SCR'!AA$3&gt;=$B78,OFFSET($D$62,0,'Life SCR'!AA$3-$B78)*OFFSET(Inputs!$C$30,0,$B78-2)/IF(sommmeProdInv(Inputs!$B$30:$AY$30,$D$62:$BA$62,'Life SCR'!AA$3)&gt;0,sommmeProdInv(Inputs!$B$30:$AY$30,$D$62:$BA$62,'Life SCR'!AA$3),1)+AA77,0)</f>
        <v>0</v>
      </c>
      <c r="AB78" s="644">
        <f ca="1">IF('Life SCR'!AB$3&gt;=$B78,OFFSET($D$62,0,'Life SCR'!AB$3-$B78)*OFFSET(Inputs!$C$30,0,$B78-2)/IF(sommmeProdInv(Inputs!$B$30:$AY$30,$D$62:$BA$62,'Life SCR'!AB$3)&gt;0,sommmeProdInv(Inputs!$B$30:$AY$30,$D$62:$BA$62,'Life SCR'!AB$3),1)+AB77,0)</f>
        <v>0</v>
      </c>
      <c r="AC78" s="644">
        <f ca="1">IF('Life SCR'!AC$3&gt;=$B78,OFFSET($D$62,0,'Life SCR'!AC$3-$B78)*OFFSET(Inputs!$C$30,0,$B78-2)/IF(sommmeProdInv(Inputs!$B$30:$AY$30,$D$62:$BA$62,'Life SCR'!AC$3)&gt;0,sommmeProdInv(Inputs!$B$30:$AY$30,$D$62:$BA$62,'Life SCR'!AC$3),1)+AC77,0)</f>
        <v>0</v>
      </c>
      <c r="AD78" s="644">
        <f ca="1">IF('Life SCR'!AD$3&gt;=$B78,OFFSET($D$62,0,'Life SCR'!AD$3-$B78)*OFFSET(Inputs!$C$30,0,$B78-2)/IF(sommmeProdInv(Inputs!$B$30:$AY$30,$D$62:$BA$62,'Life SCR'!AD$3)&gt;0,sommmeProdInv(Inputs!$B$30:$AY$30,$D$62:$BA$62,'Life SCR'!AD$3),1)+AD77,0)</f>
        <v>0</v>
      </c>
      <c r="AE78" s="644">
        <f ca="1">IF('Life SCR'!AE$3&gt;=$B78,OFFSET($D$62,0,'Life SCR'!AE$3-$B78)*OFFSET(Inputs!$C$30,0,$B78-2)/IF(sommmeProdInv(Inputs!$B$30:$AY$30,$D$62:$BA$62,'Life SCR'!AE$3)&gt;0,sommmeProdInv(Inputs!$B$30:$AY$30,$D$62:$BA$62,'Life SCR'!AE$3),1)+AE77,0)</f>
        <v>0</v>
      </c>
      <c r="AF78" s="644">
        <f ca="1">IF('Life SCR'!AF$3&gt;=$B78,OFFSET($D$62,0,'Life SCR'!AF$3-$B78)*OFFSET(Inputs!$C$30,0,$B78-2)/IF(sommmeProdInv(Inputs!$B$30:$AY$30,$D$62:$BA$62,'Life SCR'!AF$3)&gt;0,sommmeProdInv(Inputs!$B$30:$AY$30,$D$62:$BA$62,'Life SCR'!AF$3),1)+AF77,0)</f>
        <v>0</v>
      </c>
      <c r="AG78" s="644">
        <f ca="1">IF('Life SCR'!AG$3&gt;=$B78,OFFSET($D$62,0,'Life SCR'!AG$3-$B78)*OFFSET(Inputs!$C$30,0,$B78-2)/IF(sommmeProdInv(Inputs!$B$30:$AY$30,$D$62:$BA$62,'Life SCR'!AG$3)&gt;0,sommmeProdInv(Inputs!$B$30:$AY$30,$D$62:$BA$62,'Life SCR'!AG$3),1)+AG77,0)</f>
        <v>0</v>
      </c>
      <c r="AH78" s="644">
        <f ca="1">IF('Life SCR'!AH$3&gt;=$B78,OFFSET($D$62,0,'Life SCR'!AH$3-$B78)*OFFSET(Inputs!$C$30,0,$B78-2)/IF(sommmeProdInv(Inputs!$B$30:$AY$30,$D$62:$BA$62,'Life SCR'!AH$3)&gt;0,sommmeProdInv(Inputs!$B$30:$AY$30,$D$62:$BA$62,'Life SCR'!AH$3),1)+AH77,0)</f>
        <v>0</v>
      </c>
      <c r="AI78" s="644">
        <f ca="1">IF('Life SCR'!AI$3&gt;=$B78,OFFSET($D$62,0,'Life SCR'!AI$3-$B78)*OFFSET(Inputs!$C$30,0,$B78-2)/IF(sommmeProdInv(Inputs!$B$30:$AY$30,$D$62:$BA$62,'Life SCR'!AI$3)&gt;0,sommmeProdInv(Inputs!$B$30:$AY$30,$D$62:$BA$62,'Life SCR'!AI$3),1)+AI77,0)</f>
        <v>0</v>
      </c>
      <c r="AJ78" s="644">
        <f ca="1">IF('Life SCR'!AJ$3&gt;=$B78,OFFSET($D$62,0,'Life SCR'!AJ$3-$B78)*OFFSET(Inputs!$C$30,0,$B78-2)/IF(sommmeProdInv(Inputs!$B$30:$AY$30,$D$62:$BA$62,'Life SCR'!AJ$3)&gt;0,sommmeProdInv(Inputs!$B$30:$AY$30,$D$62:$BA$62,'Life SCR'!AJ$3),1)+AJ77,0)</f>
        <v>0</v>
      </c>
      <c r="AK78" s="644">
        <f ca="1">IF('Life SCR'!AK$3&gt;=$B78,OFFSET($D$62,0,'Life SCR'!AK$3-$B78)*OFFSET(Inputs!$C$30,0,$B78-2)/IF(sommmeProdInv(Inputs!$B$30:$AY$30,$D$62:$BA$62,'Life SCR'!AK$3)&gt;0,sommmeProdInv(Inputs!$B$30:$AY$30,$D$62:$BA$62,'Life SCR'!AK$3),1)+AK77,0)</f>
        <v>0</v>
      </c>
      <c r="AL78" s="644">
        <f ca="1">IF('Life SCR'!AL$3&gt;=$B78,OFFSET($D$62,0,'Life SCR'!AL$3-$B78)*OFFSET(Inputs!$C$30,0,$B78-2)/IF(sommmeProdInv(Inputs!$B$30:$AY$30,$D$62:$BA$62,'Life SCR'!AL$3)&gt;0,sommmeProdInv(Inputs!$B$30:$AY$30,$D$62:$BA$62,'Life SCR'!AL$3),1)+AL77,0)</f>
        <v>0</v>
      </c>
      <c r="AM78" s="644">
        <f ca="1">IF('Life SCR'!AM$3&gt;=$B78,OFFSET($D$62,0,'Life SCR'!AM$3-$B78)*OFFSET(Inputs!$C$30,0,$B78-2)/IF(sommmeProdInv(Inputs!$B$30:$AY$30,$D$62:$BA$62,'Life SCR'!AM$3)&gt;0,sommmeProdInv(Inputs!$B$30:$AY$30,$D$62:$BA$62,'Life SCR'!AM$3),1)+AM77,0)</f>
        <v>0</v>
      </c>
      <c r="AN78" s="644">
        <f ca="1">IF('Life SCR'!AN$3&gt;=$B78,OFFSET($D$62,0,'Life SCR'!AN$3-$B78)*OFFSET(Inputs!$C$30,0,$B78-2)/IF(sommmeProdInv(Inputs!$B$30:$AY$30,$D$62:$BA$62,'Life SCR'!AN$3)&gt;0,sommmeProdInv(Inputs!$B$30:$AY$30,$D$62:$BA$62,'Life SCR'!AN$3),1)+AN77,0)</f>
        <v>0</v>
      </c>
      <c r="AO78" s="644">
        <f ca="1">IF('Life SCR'!AO$3&gt;=$B78,OFFSET($D$62,0,'Life SCR'!AO$3-$B78)*OFFSET(Inputs!$C$30,0,$B78-2)/IF(sommmeProdInv(Inputs!$B$30:$AY$30,$D$62:$BA$62,'Life SCR'!AO$3)&gt;0,sommmeProdInv(Inputs!$B$30:$AY$30,$D$62:$BA$62,'Life SCR'!AO$3),1)+AO77,0)</f>
        <v>0</v>
      </c>
      <c r="AP78" s="644">
        <f ca="1">IF('Life SCR'!AP$3&gt;=$B78,OFFSET($D$62,0,'Life SCR'!AP$3-$B78)*OFFSET(Inputs!$C$30,0,$B78-2)/IF(sommmeProdInv(Inputs!$B$30:$AY$30,$D$62:$BA$62,'Life SCR'!AP$3)&gt;0,sommmeProdInv(Inputs!$B$30:$AY$30,$D$62:$BA$62,'Life SCR'!AP$3),1)+AP77,0)</f>
        <v>0</v>
      </c>
      <c r="AQ78" s="644">
        <f ca="1">IF('Life SCR'!AQ$3&gt;=$B78,OFFSET($D$62,0,'Life SCR'!AQ$3-$B78)*OFFSET(Inputs!$C$30,0,$B78-2)/IF(sommmeProdInv(Inputs!$B$30:$AY$30,$D$62:$BA$62,'Life SCR'!AQ$3)&gt;0,sommmeProdInv(Inputs!$B$30:$AY$30,$D$62:$BA$62,'Life SCR'!AQ$3),1)+AQ77,0)</f>
        <v>0</v>
      </c>
      <c r="AR78" s="644">
        <f ca="1">IF('Life SCR'!AR$3&gt;=$B78,OFFSET($D$62,0,'Life SCR'!AR$3-$B78)*OFFSET(Inputs!$C$30,0,$B78-2)/IF(sommmeProdInv(Inputs!$B$30:$AY$30,$D$62:$BA$62,'Life SCR'!AR$3)&gt;0,sommmeProdInv(Inputs!$B$30:$AY$30,$D$62:$BA$62,'Life SCR'!AR$3),1)+AR77,0)</f>
        <v>0</v>
      </c>
      <c r="AS78" s="644">
        <f ca="1">IF('Life SCR'!AS$3&gt;=$B78,OFFSET($D$62,0,'Life SCR'!AS$3-$B78)*OFFSET(Inputs!$C$30,0,$B78-2)/IF(sommmeProdInv(Inputs!$B$30:$AY$30,$D$62:$BA$62,'Life SCR'!AS$3)&gt;0,sommmeProdInv(Inputs!$B$30:$AY$30,$D$62:$BA$62,'Life SCR'!AS$3),1)+AS77,0)</f>
        <v>0</v>
      </c>
      <c r="AT78" s="644">
        <f ca="1">IF('Life SCR'!AT$3&gt;=$B78,OFFSET($D$62,0,'Life SCR'!AT$3-$B78)*OFFSET(Inputs!$C$30,0,$B78-2)/IF(sommmeProdInv(Inputs!$B$30:$AY$30,$D$62:$BA$62,'Life SCR'!AT$3)&gt;0,sommmeProdInv(Inputs!$B$30:$AY$30,$D$62:$BA$62,'Life SCR'!AT$3),1)+AT77,0)</f>
        <v>0</v>
      </c>
      <c r="AU78" s="644">
        <f ca="1">IF('Life SCR'!AU$3&gt;=$B78,OFFSET($D$62,0,'Life SCR'!AU$3-$B78)*OFFSET(Inputs!$C$30,0,$B78-2)/IF(sommmeProdInv(Inputs!$B$30:$AY$30,$D$62:$BA$62,'Life SCR'!AU$3)&gt;0,sommmeProdInv(Inputs!$B$30:$AY$30,$D$62:$BA$62,'Life SCR'!AU$3),1)+AU77,0)</f>
        <v>0</v>
      </c>
      <c r="AV78" s="644">
        <f ca="1">IF('Life SCR'!AV$3&gt;=$B78,OFFSET($D$62,0,'Life SCR'!AV$3-$B78)*OFFSET(Inputs!$C$30,0,$B78-2)/IF(sommmeProdInv(Inputs!$B$30:$AY$30,$D$62:$BA$62,'Life SCR'!AV$3)&gt;0,sommmeProdInv(Inputs!$B$30:$AY$30,$D$62:$BA$62,'Life SCR'!AV$3),1)+AV77,0)</f>
        <v>0</v>
      </c>
      <c r="AW78" s="644">
        <f ca="1">IF('Life SCR'!AW$3&gt;=$B78,OFFSET($D$62,0,'Life SCR'!AW$3-$B78)*OFFSET(Inputs!$C$30,0,$B78-2)/IF(sommmeProdInv(Inputs!$B$30:$AY$30,$D$62:$BA$62,'Life SCR'!AW$3)&gt;0,sommmeProdInv(Inputs!$B$30:$AY$30,$D$62:$BA$62,'Life SCR'!AW$3),1)+AW77,0)</f>
        <v>0</v>
      </c>
      <c r="AX78" s="644">
        <f ca="1">IF('Life SCR'!AX$3&gt;=$B78,OFFSET($D$62,0,'Life SCR'!AX$3-$B78)*OFFSET(Inputs!$C$30,0,$B78-2)/IF(sommmeProdInv(Inputs!$B$30:$AY$30,$D$62:$BA$62,'Life SCR'!AX$3)&gt;0,sommmeProdInv(Inputs!$B$30:$AY$30,$D$62:$BA$62,'Life SCR'!AX$3),1)+AX77,0)</f>
        <v>0</v>
      </c>
      <c r="AY78" s="644">
        <f ca="1">IF('Life SCR'!AY$3&gt;=$B78,OFFSET($D$62,0,'Life SCR'!AY$3-$B78)*OFFSET(Inputs!$C$30,0,$B78-2)/IF(sommmeProdInv(Inputs!$B$30:$AY$30,$D$62:$BA$62,'Life SCR'!AY$3)&gt;0,sommmeProdInv(Inputs!$B$30:$AY$30,$D$62:$BA$62,'Life SCR'!AY$3),1)+AY77,0)</f>
        <v>0</v>
      </c>
      <c r="AZ78" s="644">
        <f ca="1">IF('Life SCR'!AZ$3&gt;=$B78,OFFSET($D$62,0,'Life SCR'!AZ$3-$B78)*OFFSET(Inputs!$C$30,0,$B78-2)/IF(sommmeProdInv(Inputs!$B$30:$AY$30,$D$62:$BA$62,'Life SCR'!AZ$3)&gt;0,sommmeProdInv(Inputs!$B$30:$AY$30,$D$62:$BA$62,'Life SCR'!AZ$3),1)+AZ77,0)</f>
        <v>0</v>
      </c>
      <c r="BA78" s="645">
        <f ca="1">IF('Life SCR'!BA$3&gt;=$B78,OFFSET($D$62,0,'Life SCR'!BA$3-$B78)*OFFSET(Inputs!$C$30,0,$B78-2)/IF(sommmeProdInv(Inputs!$B$30:$AY$30,$D$62:$BA$62,'Life SCR'!BA$3)&gt;0,sommmeProdInv(Inputs!$B$30:$AY$30,$D$62:$BA$62,'Life SCR'!BA$3),1)+BA77,0)</f>
        <v>0</v>
      </c>
    </row>
    <row r="79" spans="1:53" s="243" customFormat="1" outlineLevel="1">
      <c r="A79" s="642"/>
      <c r="B79" s="999">
        <v>16</v>
      </c>
      <c r="C79" s="994"/>
      <c r="D79" s="643"/>
      <c r="E79" s="644">
        <f ca="1">IF('Life SCR'!E$3&gt;=$B79,OFFSET($D$62,0,'Life SCR'!E$3-$B79)*OFFSET(Inputs!$C$30,0,$B79-2)/IF(sommmeProdInv(Inputs!$B$30:$AY$30,$D$62:$BA$62,'Life SCR'!E$3)&gt;0,sommmeProdInv(Inputs!$B$30:$AY$30,$D$62:$BA$62,'Life SCR'!E$3),1)+E78,0)</f>
        <v>0</v>
      </c>
      <c r="F79" s="644">
        <f ca="1">IF('Life SCR'!F$3&gt;=$B79,OFFSET($D$62,0,'Life SCR'!F$3-$B79)*OFFSET(Inputs!$C$30,0,$B79-2)/IF(sommmeProdInv(Inputs!$B$30:$AY$30,$D$62:$BA$62,'Life SCR'!F$3)&gt;0,sommmeProdInv(Inputs!$B$30:$AY$30,$D$62:$BA$62,'Life SCR'!F$3),1)+F78,0)</f>
        <v>0</v>
      </c>
      <c r="G79" s="644">
        <f ca="1">IF('Life SCR'!G$3&gt;=$B79,OFFSET($D$62,0,'Life SCR'!G$3-$B79)*OFFSET(Inputs!$C$30,0,$B79-2)/IF(sommmeProdInv(Inputs!$B$30:$AY$30,$D$62:$BA$62,'Life SCR'!G$3)&gt;0,sommmeProdInv(Inputs!$B$30:$AY$30,$D$62:$BA$62,'Life SCR'!G$3),1)+G78,0)</f>
        <v>0</v>
      </c>
      <c r="H79" s="644">
        <f ca="1">IF('Life SCR'!H$3&gt;=$B79,OFFSET($D$62,0,'Life SCR'!H$3-$B79)*OFFSET(Inputs!$C$30,0,$B79-2)/IF(sommmeProdInv(Inputs!$B$30:$AY$30,$D$62:$BA$62,'Life SCR'!H$3)&gt;0,sommmeProdInv(Inputs!$B$30:$AY$30,$D$62:$BA$62,'Life SCR'!H$3),1)+H78,0)</f>
        <v>0</v>
      </c>
      <c r="I79" s="644">
        <f ca="1">IF('Life SCR'!I$3&gt;=$B79,OFFSET($D$62,0,'Life SCR'!I$3-$B79)*OFFSET(Inputs!$C$30,0,$B79-2)/IF(sommmeProdInv(Inputs!$B$30:$AY$30,$D$62:$BA$62,'Life SCR'!I$3)&gt;0,sommmeProdInv(Inputs!$B$30:$AY$30,$D$62:$BA$62,'Life SCR'!I$3),1)+I78,0)</f>
        <v>0</v>
      </c>
      <c r="J79" s="644">
        <f ca="1">IF('Life SCR'!J$3&gt;=$B79,OFFSET($D$62,0,'Life SCR'!J$3-$B79)*OFFSET(Inputs!$C$30,0,$B79-2)/IF(sommmeProdInv(Inputs!$B$30:$AY$30,$D$62:$BA$62,'Life SCR'!J$3)&gt;0,sommmeProdInv(Inputs!$B$30:$AY$30,$D$62:$BA$62,'Life SCR'!J$3),1)+J78,0)</f>
        <v>0</v>
      </c>
      <c r="K79" s="644">
        <f ca="1">IF('Life SCR'!K$3&gt;=$B79,OFFSET($D$62,0,'Life SCR'!K$3-$B79)*OFFSET(Inputs!$C$30,0,$B79-2)/IF(sommmeProdInv(Inputs!$B$30:$AY$30,$D$62:$BA$62,'Life SCR'!K$3)&gt;0,sommmeProdInv(Inputs!$B$30:$AY$30,$D$62:$BA$62,'Life SCR'!K$3),1)+K78,0)</f>
        <v>0</v>
      </c>
      <c r="L79" s="644">
        <f ca="1">IF('Life SCR'!L$3&gt;=$B79,OFFSET($D$62,0,'Life SCR'!L$3-$B79)*OFFSET(Inputs!$C$30,0,$B79-2)/IF(sommmeProdInv(Inputs!$B$30:$AY$30,$D$62:$BA$62,'Life SCR'!L$3)&gt;0,sommmeProdInv(Inputs!$B$30:$AY$30,$D$62:$BA$62,'Life SCR'!L$3),1)+L78,0)</f>
        <v>0</v>
      </c>
      <c r="M79" s="644">
        <f ca="1">IF('Life SCR'!M$3&gt;=$B79,OFFSET($D$62,0,'Life SCR'!M$3-$B79)*OFFSET(Inputs!$C$30,0,$B79-2)/IF(sommmeProdInv(Inputs!$B$30:$AY$30,$D$62:$BA$62,'Life SCR'!M$3)&gt;0,sommmeProdInv(Inputs!$B$30:$AY$30,$D$62:$BA$62,'Life SCR'!M$3),1)+M78,0)</f>
        <v>0</v>
      </c>
      <c r="N79" s="644">
        <f ca="1">IF('Life SCR'!N$3&gt;=$B79,OFFSET($D$62,0,'Life SCR'!N$3-$B79)*OFFSET(Inputs!$C$30,0,$B79-2)/IF(sommmeProdInv(Inputs!$B$30:$AY$30,$D$62:$BA$62,'Life SCR'!N$3)&gt;0,sommmeProdInv(Inputs!$B$30:$AY$30,$D$62:$BA$62,'Life SCR'!N$3),1)+N78,0)</f>
        <v>0</v>
      </c>
      <c r="O79" s="644">
        <f ca="1">IF('Life SCR'!O$3&gt;=$B79,OFFSET($D$62,0,'Life SCR'!O$3-$B79)*OFFSET(Inputs!$C$30,0,$B79-2)/IF(sommmeProdInv(Inputs!$B$30:$AY$30,$D$62:$BA$62,'Life SCR'!O$3)&gt;0,sommmeProdInv(Inputs!$B$30:$AY$30,$D$62:$BA$62,'Life SCR'!O$3),1)+O78,0)</f>
        <v>0</v>
      </c>
      <c r="P79" s="644">
        <f ca="1">IF('Life SCR'!P$3&gt;=$B79,OFFSET($D$62,0,'Life SCR'!P$3-$B79)*OFFSET(Inputs!$C$30,0,$B79-2)/IF(sommmeProdInv(Inputs!$B$30:$AY$30,$D$62:$BA$62,'Life SCR'!P$3)&gt;0,sommmeProdInv(Inputs!$B$30:$AY$30,$D$62:$BA$62,'Life SCR'!P$3),1)+P78,0)</f>
        <v>0</v>
      </c>
      <c r="Q79" s="644">
        <f ca="1">IF('Life SCR'!Q$3&gt;=$B79,OFFSET($D$62,0,'Life SCR'!Q$3-$B79)*OFFSET(Inputs!$C$30,0,$B79-2)/IF(sommmeProdInv(Inputs!$B$30:$AY$30,$D$62:$BA$62,'Life SCR'!Q$3)&gt;0,sommmeProdInv(Inputs!$B$30:$AY$30,$D$62:$BA$62,'Life SCR'!Q$3),1)+Q78,0)</f>
        <v>0</v>
      </c>
      <c r="R79" s="644">
        <f ca="1">IF('Life SCR'!R$3&gt;=$B79,OFFSET($D$62,0,'Life SCR'!R$3-$B79)*OFFSET(Inputs!$C$30,0,$B79-2)/IF(sommmeProdInv(Inputs!$B$30:$AY$30,$D$62:$BA$62,'Life SCR'!R$3)&gt;0,sommmeProdInv(Inputs!$B$30:$AY$30,$D$62:$BA$62,'Life SCR'!R$3),1)+R78,0)</f>
        <v>0</v>
      </c>
      <c r="S79" s="644">
        <f ca="1">IF('Life SCR'!S$3&gt;=$B79,OFFSET($D$62,0,'Life SCR'!S$3-$B79)*OFFSET(Inputs!$C$30,0,$B79-2)/IF(sommmeProdInv(Inputs!$B$30:$AY$30,$D$62:$BA$62,'Life SCR'!S$3)&gt;0,sommmeProdInv(Inputs!$B$30:$AY$30,$D$62:$BA$62,'Life SCR'!S$3),1)+S78,0)</f>
        <v>0</v>
      </c>
      <c r="T79" s="644">
        <f ca="1">IF('Life SCR'!T$3&gt;=$B79,OFFSET($D$62,0,'Life SCR'!T$3-$B79)*OFFSET(Inputs!$C$30,0,$B79-2)/IF(sommmeProdInv(Inputs!$B$30:$AY$30,$D$62:$BA$62,'Life SCR'!T$3)&gt;0,sommmeProdInv(Inputs!$B$30:$AY$30,$D$62:$BA$62,'Life SCR'!T$3),1)+T78,0)</f>
        <v>0</v>
      </c>
      <c r="U79" s="644">
        <f ca="1">IF('Life SCR'!U$3&gt;=$B79,OFFSET($D$62,0,'Life SCR'!U$3-$B79)*OFFSET(Inputs!$C$30,0,$B79-2)/IF(sommmeProdInv(Inputs!$B$30:$AY$30,$D$62:$BA$62,'Life SCR'!U$3)&gt;0,sommmeProdInv(Inputs!$B$30:$AY$30,$D$62:$BA$62,'Life SCR'!U$3),1)+U78,0)</f>
        <v>0</v>
      </c>
      <c r="V79" s="644">
        <f ca="1">IF('Life SCR'!V$3&gt;=$B79,OFFSET($D$62,0,'Life SCR'!V$3-$B79)*OFFSET(Inputs!$C$30,0,$B79-2)/IF(sommmeProdInv(Inputs!$B$30:$AY$30,$D$62:$BA$62,'Life SCR'!V$3)&gt;0,sommmeProdInv(Inputs!$B$30:$AY$30,$D$62:$BA$62,'Life SCR'!V$3),1)+V78,0)</f>
        <v>0</v>
      </c>
      <c r="W79" s="644">
        <f ca="1">IF('Life SCR'!W$3&gt;=$B79,OFFSET($D$62,0,'Life SCR'!W$3-$B79)*OFFSET(Inputs!$C$30,0,$B79-2)/IF(sommmeProdInv(Inputs!$B$30:$AY$30,$D$62:$BA$62,'Life SCR'!W$3)&gt;0,sommmeProdInv(Inputs!$B$30:$AY$30,$D$62:$BA$62,'Life SCR'!W$3),1)+W78,0)</f>
        <v>0</v>
      </c>
      <c r="X79" s="644">
        <f ca="1">IF('Life SCR'!X$3&gt;=$B79,OFFSET($D$62,0,'Life SCR'!X$3-$B79)*OFFSET(Inputs!$C$30,0,$B79-2)/IF(sommmeProdInv(Inputs!$B$30:$AY$30,$D$62:$BA$62,'Life SCR'!X$3)&gt;0,sommmeProdInv(Inputs!$B$30:$AY$30,$D$62:$BA$62,'Life SCR'!X$3),1)+X78,0)</f>
        <v>0</v>
      </c>
      <c r="Y79" s="644">
        <f ca="1">IF('Life SCR'!Y$3&gt;=$B79,OFFSET($D$62,0,'Life SCR'!Y$3-$B79)*OFFSET(Inputs!$C$30,0,$B79-2)/IF(sommmeProdInv(Inputs!$B$30:$AY$30,$D$62:$BA$62,'Life SCR'!Y$3)&gt;0,sommmeProdInv(Inputs!$B$30:$AY$30,$D$62:$BA$62,'Life SCR'!Y$3),1)+Y78,0)</f>
        <v>0</v>
      </c>
      <c r="Z79" s="644">
        <f ca="1">IF('Life SCR'!Z$3&gt;=$B79,OFFSET($D$62,0,'Life SCR'!Z$3-$B79)*OFFSET(Inputs!$C$30,0,$B79-2)/IF(sommmeProdInv(Inputs!$B$30:$AY$30,$D$62:$BA$62,'Life SCR'!Z$3)&gt;0,sommmeProdInv(Inputs!$B$30:$AY$30,$D$62:$BA$62,'Life SCR'!Z$3),1)+Z78,0)</f>
        <v>0</v>
      </c>
      <c r="AA79" s="644">
        <f ca="1">IF('Life SCR'!AA$3&gt;=$B79,OFFSET($D$62,0,'Life SCR'!AA$3-$B79)*OFFSET(Inputs!$C$30,0,$B79-2)/IF(sommmeProdInv(Inputs!$B$30:$AY$30,$D$62:$BA$62,'Life SCR'!AA$3)&gt;0,sommmeProdInv(Inputs!$B$30:$AY$30,$D$62:$BA$62,'Life SCR'!AA$3),1)+AA78,0)</f>
        <v>0</v>
      </c>
      <c r="AB79" s="644">
        <f ca="1">IF('Life SCR'!AB$3&gt;=$B79,OFFSET($D$62,0,'Life SCR'!AB$3-$B79)*OFFSET(Inputs!$C$30,0,$B79-2)/IF(sommmeProdInv(Inputs!$B$30:$AY$30,$D$62:$BA$62,'Life SCR'!AB$3)&gt;0,sommmeProdInv(Inputs!$B$30:$AY$30,$D$62:$BA$62,'Life SCR'!AB$3),1)+AB78,0)</f>
        <v>0</v>
      </c>
      <c r="AC79" s="644">
        <f ca="1">IF('Life SCR'!AC$3&gt;=$B79,OFFSET($D$62,0,'Life SCR'!AC$3-$B79)*OFFSET(Inputs!$C$30,0,$B79-2)/IF(sommmeProdInv(Inputs!$B$30:$AY$30,$D$62:$BA$62,'Life SCR'!AC$3)&gt;0,sommmeProdInv(Inputs!$B$30:$AY$30,$D$62:$BA$62,'Life SCR'!AC$3),1)+AC78,0)</f>
        <v>0</v>
      </c>
      <c r="AD79" s="644">
        <f ca="1">IF('Life SCR'!AD$3&gt;=$B79,OFFSET($D$62,0,'Life SCR'!AD$3-$B79)*OFFSET(Inputs!$C$30,0,$B79-2)/IF(sommmeProdInv(Inputs!$B$30:$AY$30,$D$62:$BA$62,'Life SCR'!AD$3)&gt;0,sommmeProdInv(Inputs!$B$30:$AY$30,$D$62:$BA$62,'Life SCR'!AD$3),1)+AD78,0)</f>
        <v>0</v>
      </c>
      <c r="AE79" s="644">
        <f ca="1">IF('Life SCR'!AE$3&gt;=$B79,OFFSET($D$62,0,'Life SCR'!AE$3-$B79)*OFFSET(Inputs!$C$30,0,$B79-2)/IF(sommmeProdInv(Inputs!$B$30:$AY$30,$D$62:$BA$62,'Life SCR'!AE$3)&gt;0,sommmeProdInv(Inputs!$B$30:$AY$30,$D$62:$BA$62,'Life SCR'!AE$3),1)+AE78,0)</f>
        <v>0</v>
      </c>
      <c r="AF79" s="644">
        <f ca="1">IF('Life SCR'!AF$3&gt;=$B79,OFFSET($D$62,0,'Life SCR'!AF$3-$B79)*OFFSET(Inputs!$C$30,0,$B79-2)/IF(sommmeProdInv(Inputs!$B$30:$AY$30,$D$62:$BA$62,'Life SCR'!AF$3)&gt;0,sommmeProdInv(Inputs!$B$30:$AY$30,$D$62:$BA$62,'Life SCR'!AF$3),1)+AF78,0)</f>
        <v>0</v>
      </c>
      <c r="AG79" s="644">
        <f ca="1">IF('Life SCR'!AG$3&gt;=$B79,OFFSET($D$62,0,'Life SCR'!AG$3-$B79)*OFFSET(Inputs!$C$30,0,$B79-2)/IF(sommmeProdInv(Inputs!$B$30:$AY$30,$D$62:$BA$62,'Life SCR'!AG$3)&gt;0,sommmeProdInv(Inputs!$B$30:$AY$30,$D$62:$BA$62,'Life SCR'!AG$3),1)+AG78,0)</f>
        <v>0</v>
      </c>
      <c r="AH79" s="644">
        <f ca="1">IF('Life SCR'!AH$3&gt;=$B79,OFFSET($D$62,0,'Life SCR'!AH$3-$B79)*OFFSET(Inputs!$C$30,0,$B79-2)/IF(sommmeProdInv(Inputs!$B$30:$AY$30,$D$62:$BA$62,'Life SCR'!AH$3)&gt;0,sommmeProdInv(Inputs!$B$30:$AY$30,$D$62:$BA$62,'Life SCR'!AH$3),1)+AH78,0)</f>
        <v>0</v>
      </c>
      <c r="AI79" s="644">
        <f ca="1">IF('Life SCR'!AI$3&gt;=$B79,OFFSET($D$62,0,'Life SCR'!AI$3-$B79)*OFFSET(Inputs!$C$30,0,$B79-2)/IF(sommmeProdInv(Inputs!$B$30:$AY$30,$D$62:$BA$62,'Life SCR'!AI$3)&gt;0,sommmeProdInv(Inputs!$B$30:$AY$30,$D$62:$BA$62,'Life SCR'!AI$3),1)+AI78,0)</f>
        <v>0</v>
      </c>
      <c r="AJ79" s="644">
        <f ca="1">IF('Life SCR'!AJ$3&gt;=$B79,OFFSET($D$62,0,'Life SCR'!AJ$3-$B79)*OFFSET(Inputs!$C$30,0,$B79-2)/IF(sommmeProdInv(Inputs!$B$30:$AY$30,$D$62:$BA$62,'Life SCR'!AJ$3)&gt;0,sommmeProdInv(Inputs!$B$30:$AY$30,$D$62:$BA$62,'Life SCR'!AJ$3),1)+AJ78,0)</f>
        <v>0</v>
      </c>
      <c r="AK79" s="644">
        <f ca="1">IF('Life SCR'!AK$3&gt;=$B79,OFFSET($D$62,0,'Life SCR'!AK$3-$B79)*OFFSET(Inputs!$C$30,0,$B79-2)/IF(sommmeProdInv(Inputs!$B$30:$AY$30,$D$62:$BA$62,'Life SCR'!AK$3)&gt;0,sommmeProdInv(Inputs!$B$30:$AY$30,$D$62:$BA$62,'Life SCR'!AK$3),1)+AK78,0)</f>
        <v>0</v>
      </c>
      <c r="AL79" s="644">
        <f ca="1">IF('Life SCR'!AL$3&gt;=$B79,OFFSET($D$62,0,'Life SCR'!AL$3-$B79)*OFFSET(Inputs!$C$30,0,$B79-2)/IF(sommmeProdInv(Inputs!$B$30:$AY$30,$D$62:$BA$62,'Life SCR'!AL$3)&gt;0,sommmeProdInv(Inputs!$B$30:$AY$30,$D$62:$BA$62,'Life SCR'!AL$3),1)+AL78,0)</f>
        <v>0</v>
      </c>
      <c r="AM79" s="644">
        <f ca="1">IF('Life SCR'!AM$3&gt;=$B79,OFFSET($D$62,0,'Life SCR'!AM$3-$B79)*OFFSET(Inputs!$C$30,0,$B79-2)/IF(sommmeProdInv(Inputs!$B$30:$AY$30,$D$62:$BA$62,'Life SCR'!AM$3)&gt;0,sommmeProdInv(Inputs!$B$30:$AY$30,$D$62:$BA$62,'Life SCR'!AM$3),1)+AM78,0)</f>
        <v>0</v>
      </c>
      <c r="AN79" s="644">
        <f ca="1">IF('Life SCR'!AN$3&gt;=$B79,OFFSET($D$62,0,'Life SCR'!AN$3-$B79)*OFFSET(Inputs!$C$30,0,$B79-2)/IF(sommmeProdInv(Inputs!$B$30:$AY$30,$D$62:$BA$62,'Life SCR'!AN$3)&gt;0,sommmeProdInv(Inputs!$B$30:$AY$30,$D$62:$BA$62,'Life SCR'!AN$3),1)+AN78,0)</f>
        <v>0</v>
      </c>
      <c r="AO79" s="644">
        <f ca="1">IF('Life SCR'!AO$3&gt;=$B79,OFFSET($D$62,0,'Life SCR'!AO$3-$B79)*OFFSET(Inputs!$C$30,0,$B79-2)/IF(sommmeProdInv(Inputs!$B$30:$AY$30,$D$62:$BA$62,'Life SCR'!AO$3)&gt;0,sommmeProdInv(Inputs!$B$30:$AY$30,$D$62:$BA$62,'Life SCR'!AO$3),1)+AO78,0)</f>
        <v>0</v>
      </c>
      <c r="AP79" s="644">
        <f ca="1">IF('Life SCR'!AP$3&gt;=$B79,OFFSET($D$62,0,'Life SCR'!AP$3-$B79)*OFFSET(Inputs!$C$30,0,$B79-2)/IF(sommmeProdInv(Inputs!$B$30:$AY$30,$D$62:$BA$62,'Life SCR'!AP$3)&gt;0,sommmeProdInv(Inputs!$B$30:$AY$30,$D$62:$BA$62,'Life SCR'!AP$3),1)+AP78,0)</f>
        <v>0</v>
      </c>
      <c r="AQ79" s="644">
        <f ca="1">IF('Life SCR'!AQ$3&gt;=$B79,OFFSET($D$62,0,'Life SCR'!AQ$3-$B79)*OFFSET(Inputs!$C$30,0,$B79-2)/IF(sommmeProdInv(Inputs!$B$30:$AY$30,$D$62:$BA$62,'Life SCR'!AQ$3)&gt;0,sommmeProdInv(Inputs!$B$30:$AY$30,$D$62:$BA$62,'Life SCR'!AQ$3),1)+AQ78,0)</f>
        <v>0</v>
      </c>
      <c r="AR79" s="644">
        <f ca="1">IF('Life SCR'!AR$3&gt;=$B79,OFFSET($D$62,0,'Life SCR'!AR$3-$B79)*OFFSET(Inputs!$C$30,0,$B79-2)/IF(sommmeProdInv(Inputs!$B$30:$AY$30,$D$62:$BA$62,'Life SCR'!AR$3)&gt;0,sommmeProdInv(Inputs!$B$30:$AY$30,$D$62:$BA$62,'Life SCR'!AR$3),1)+AR78,0)</f>
        <v>0</v>
      </c>
      <c r="AS79" s="644">
        <f ca="1">IF('Life SCR'!AS$3&gt;=$B79,OFFSET($D$62,0,'Life SCR'!AS$3-$B79)*OFFSET(Inputs!$C$30,0,$B79-2)/IF(sommmeProdInv(Inputs!$B$30:$AY$30,$D$62:$BA$62,'Life SCR'!AS$3)&gt;0,sommmeProdInv(Inputs!$B$30:$AY$30,$D$62:$BA$62,'Life SCR'!AS$3),1)+AS78,0)</f>
        <v>0</v>
      </c>
      <c r="AT79" s="644">
        <f ca="1">IF('Life SCR'!AT$3&gt;=$B79,OFFSET($D$62,0,'Life SCR'!AT$3-$B79)*OFFSET(Inputs!$C$30,0,$B79-2)/IF(sommmeProdInv(Inputs!$B$30:$AY$30,$D$62:$BA$62,'Life SCR'!AT$3)&gt;0,sommmeProdInv(Inputs!$B$30:$AY$30,$D$62:$BA$62,'Life SCR'!AT$3),1)+AT78,0)</f>
        <v>0</v>
      </c>
      <c r="AU79" s="644">
        <f ca="1">IF('Life SCR'!AU$3&gt;=$B79,OFFSET($D$62,0,'Life SCR'!AU$3-$B79)*OFFSET(Inputs!$C$30,0,$B79-2)/IF(sommmeProdInv(Inputs!$B$30:$AY$30,$D$62:$BA$62,'Life SCR'!AU$3)&gt;0,sommmeProdInv(Inputs!$B$30:$AY$30,$D$62:$BA$62,'Life SCR'!AU$3),1)+AU78,0)</f>
        <v>0</v>
      </c>
      <c r="AV79" s="644">
        <f ca="1">IF('Life SCR'!AV$3&gt;=$B79,OFFSET($D$62,0,'Life SCR'!AV$3-$B79)*OFFSET(Inputs!$C$30,0,$B79-2)/IF(sommmeProdInv(Inputs!$B$30:$AY$30,$D$62:$BA$62,'Life SCR'!AV$3)&gt;0,sommmeProdInv(Inputs!$B$30:$AY$30,$D$62:$BA$62,'Life SCR'!AV$3),1)+AV78,0)</f>
        <v>0</v>
      </c>
      <c r="AW79" s="644">
        <f ca="1">IF('Life SCR'!AW$3&gt;=$B79,OFFSET($D$62,0,'Life SCR'!AW$3-$B79)*OFFSET(Inputs!$C$30,0,$B79-2)/IF(sommmeProdInv(Inputs!$B$30:$AY$30,$D$62:$BA$62,'Life SCR'!AW$3)&gt;0,sommmeProdInv(Inputs!$B$30:$AY$30,$D$62:$BA$62,'Life SCR'!AW$3),1)+AW78,0)</f>
        <v>0</v>
      </c>
      <c r="AX79" s="644">
        <f ca="1">IF('Life SCR'!AX$3&gt;=$B79,OFFSET($D$62,0,'Life SCR'!AX$3-$B79)*OFFSET(Inputs!$C$30,0,$B79-2)/IF(sommmeProdInv(Inputs!$B$30:$AY$30,$D$62:$BA$62,'Life SCR'!AX$3)&gt;0,sommmeProdInv(Inputs!$B$30:$AY$30,$D$62:$BA$62,'Life SCR'!AX$3),1)+AX78,0)</f>
        <v>0</v>
      </c>
      <c r="AY79" s="644">
        <f ca="1">IF('Life SCR'!AY$3&gt;=$B79,OFFSET($D$62,0,'Life SCR'!AY$3-$B79)*OFFSET(Inputs!$C$30,0,$B79-2)/IF(sommmeProdInv(Inputs!$B$30:$AY$30,$D$62:$BA$62,'Life SCR'!AY$3)&gt;0,sommmeProdInv(Inputs!$B$30:$AY$30,$D$62:$BA$62,'Life SCR'!AY$3),1)+AY78,0)</f>
        <v>0</v>
      </c>
      <c r="AZ79" s="644">
        <f ca="1">IF('Life SCR'!AZ$3&gt;=$B79,OFFSET($D$62,0,'Life SCR'!AZ$3-$B79)*OFFSET(Inputs!$C$30,0,$B79-2)/IF(sommmeProdInv(Inputs!$B$30:$AY$30,$D$62:$BA$62,'Life SCR'!AZ$3)&gt;0,sommmeProdInv(Inputs!$B$30:$AY$30,$D$62:$BA$62,'Life SCR'!AZ$3),1)+AZ78,0)</f>
        <v>0</v>
      </c>
      <c r="BA79" s="645">
        <f ca="1">IF('Life SCR'!BA$3&gt;=$B79,OFFSET($D$62,0,'Life SCR'!BA$3-$B79)*OFFSET(Inputs!$C$30,0,$B79-2)/IF(sommmeProdInv(Inputs!$B$30:$AY$30,$D$62:$BA$62,'Life SCR'!BA$3)&gt;0,sommmeProdInv(Inputs!$B$30:$AY$30,$D$62:$BA$62,'Life SCR'!BA$3),1)+BA78,0)</f>
        <v>0</v>
      </c>
    </row>
    <row r="80" spans="1:53" s="243" customFormat="1" outlineLevel="1">
      <c r="A80" s="642"/>
      <c r="B80" s="999">
        <v>17</v>
      </c>
      <c r="C80" s="994"/>
      <c r="D80" s="643"/>
      <c r="E80" s="644">
        <f ca="1">IF('Life SCR'!E$3&gt;=$B80,OFFSET($D$62,0,'Life SCR'!E$3-$B80)*OFFSET(Inputs!$C$30,0,$B80-2)/IF(sommmeProdInv(Inputs!$B$30:$AY$30,$D$62:$BA$62,'Life SCR'!E$3)&gt;0,sommmeProdInv(Inputs!$B$30:$AY$30,$D$62:$BA$62,'Life SCR'!E$3),1)+E79,0)</f>
        <v>0</v>
      </c>
      <c r="F80" s="644">
        <f ca="1">IF('Life SCR'!F$3&gt;=$B80,OFFSET($D$62,0,'Life SCR'!F$3-$B80)*OFFSET(Inputs!$C$30,0,$B80-2)/IF(sommmeProdInv(Inputs!$B$30:$AY$30,$D$62:$BA$62,'Life SCR'!F$3)&gt;0,sommmeProdInv(Inputs!$B$30:$AY$30,$D$62:$BA$62,'Life SCR'!F$3),1)+F79,0)</f>
        <v>0</v>
      </c>
      <c r="G80" s="644">
        <f ca="1">IF('Life SCR'!G$3&gt;=$B80,OFFSET($D$62,0,'Life SCR'!G$3-$B80)*OFFSET(Inputs!$C$30,0,$B80-2)/IF(sommmeProdInv(Inputs!$B$30:$AY$30,$D$62:$BA$62,'Life SCR'!G$3)&gt;0,sommmeProdInv(Inputs!$B$30:$AY$30,$D$62:$BA$62,'Life SCR'!G$3),1)+G79,0)</f>
        <v>0</v>
      </c>
      <c r="H80" s="644">
        <f ca="1">IF('Life SCR'!H$3&gt;=$B80,OFFSET($D$62,0,'Life SCR'!H$3-$B80)*OFFSET(Inputs!$C$30,0,$B80-2)/IF(sommmeProdInv(Inputs!$B$30:$AY$30,$D$62:$BA$62,'Life SCR'!H$3)&gt;0,sommmeProdInv(Inputs!$B$30:$AY$30,$D$62:$BA$62,'Life SCR'!H$3),1)+H79,0)</f>
        <v>0</v>
      </c>
      <c r="I80" s="644">
        <f ca="1">IF('Life SCR'!I$3&gt;=$B80,OFFSET($D$62,0,'Life SCR'!I$3-$B80)*OFFSET(Inputs!$C$30,0,$B80-2)/IF(sommmeProdInv(Inputs!$B$30:$AY$30,$D$62:$BA$62,'Life SCR'!I$3)&gt;0,sommmeProdInv(Inputs!$B$30:$AY$30,$D$62:$BA$62,'Life SCR'!I$3),1)+I79,0)</f>
        <v>0</v>
      </c>
      <c r="J80" s="644">
        <f ca="1">IF('Life SCR'!J$3&gt;=$B80,OFFSET($D$62,0,'Life SCR'!J$3-$B80)*OFFSET(Inputs!$C$30,0,$B80-2)/IF(sommmeProdInv(Inputs!$B$30:$AY$30,$D$62:$BA$62,'Life SCR'!J$3)&gt;0,sommmeProdInv(Inputs!$B$30:$AY$30,$D$62:$BA$62,'Life SCR'!J$3),1)+J79,0)</f>
        <v>0</v>
      </c>
      <c r="K80" s="644">
        <f ca="1">IF('Life SCR'!K$3&gt;=$B80,OFFSET($D$62,0,'Life SCR'!K$3-$B80)*OFFSET(Inputs!$C$30,0,$B80-2)/IF(sommmeProdInv(Inputs!$B$30:$AY$30,$D$62:$BA$62,'Life SCR'!K$3)&gt;0,sommmeProdInv(Inputs!$B$30:$AY$30,$D$62:$BA$62,'Life SCR'!K$3),1)+K79,0)</f>
        <v>0</v>
      </c>
      <c r="L80" s="644">
        <f ca="1">IF('Life SCR'!L$3&gt;=$B80,OFFSET($D$62,0,'Life SCR'!L$3-$B80)*OFFSET(Inputs!$C$30,0,$B80-2)/IF(sommmeProdInv(Inputs!$B$30:$AY$30,$D$62:$BA$62,'Life SCR'!L$3)&gt;0,sommmeProdInv(Inputs!$B$30:$AY$30,$D$62:$BA$62,'Life SCR'!L$3),1)+L79,0)</f>
        <v>0</v>
      </c>
      <c r="M80" s="644">
        <f ca="1">IF('Life SCR'!M$3&gt;=$B80,OFFSET($D$62,0,'Life SCR'!M$3-$B80)*OFFSET(Inputs!$C$30,0,$B80-2)/IF(sommmeProdInv(Inputs!$B$30:$AY$30,$D$62:$BA$62,'Life SCR'!M$3)&gt;0,sommmeProdInv(Inputs!$B$30:$AY$30,$D$62:$BA$62,'Life SCR'!M$3),1)+M79,0)</f>
        <v>0</v>
      </c>
      <c r="N80" s="644">
        <f ca="1">IF('Life SCR'!N$3&gt;=$B80,OFFSET($D$62,0,'Life SCR'!N$3-$B80)*OFFSET(Inputs!$C$30,0,$B80-2)/IF(sommmeProdInv(Inputs!$B$30:$AY$30,$D$62:$BA$62,'Life SCR'!N$3)&gt;0,sommmeProdInv(Inputs!$B$30:$AY$30,$D$62:$BA$62,'Life SCR'!N$3),1)+N79,0)</f>
        <v>0</v>
      </c>
      <c r="O80" s="644">
        <f ca="1">IF('Life SCR'!O$3&gt;=$B80,OFFSET($D$62,0,'Life SCR'!O$3-$B80)*OFFSET(Inputs!$C$30,0,$B80-2)/IF(sommmeProdInv(Inputs!$B$30:$AY$30,$D$62:$BA$62,'Life SCR'!O$3)&gt;0,sommmeProdInv(Inputs!$B$30:$AY$30,$D$62:$BA$62,'Life SCR'!O$3),1)+O79,0)</f>
        <v>0</v>
      </c>
      <c r="P80" s="644">
        <f ca="1">IF('Life SCR'!P$3&gt;=$B80,OFFSET($D$62,0,'Life SCR'!P$3-$B80)*OFFSET(Inputs!$C$30,0,$B80-2)/IF(sommmeProdInv(Inputs!$B$30:$AY$30,$D$62:$BA$62,'Life SCR'!P$3)&gt;0,sommmeProdInv(Inputs!$B$30:$AY$30,$D$62:$BA$62,'Life SCR'!P$3),1)+P79,0)</f>
        <v>0</v>
      </c>
      <c r="Q80" s="644">
        <f ca="1">IF('Life SCR'!Q$3&gt;=$B80,OFFSET($D$62,0,'Life SCR'!Q$3-$B80)*OFFSET(Inputs!$C$30,0,$B80-2)/IF(sommmeProdInv(Inputs!$B$30:$AY$30,$D$62:$BA$62,'Life SCR'!Q$3)&gt;0,sommmeProdInv(Inputs!$B$30:$AY$30,$D$62:$BA$62,'Life SCR'!Q$3),1)+Q79,0)</f>
        <v>0</v>
      </c>
      <c r="R80" s="644">
        <f ca="1">IF('Life SCR'!R$3&gt;=$B80,OFFSET($D$62,0,'Life SCR'!R$3-$B80)*OFFSET(Inputs!$C$30,0,$B80-2)/IF(sommmeProdInv(Inputs!$B$30:$AY$30,$D$62:$BA$62,'Life SCR'!R$3)&gt;0,sommmeProdInv(Inputs!$B$30:$AY$30,$D$62:$BA$62,'Life SCR'!R$3),1)+R79,0)</f>
        <v>0</v>
      </c>
      <c r="S80" s="644">
        <f ca="1">IF('Life SCR'!S$3&gt;=$B80,OFFSET($D$62,0,'Life SCR'!S$3-$B80)*OFFSET(Inputs!$C$30,0,$B80-2)/IF(sommmeProdInv(Inputs!$B$30:$AY$30,$D$62:$BA$62,'Life SCR'!S$3)&gt;0,sommmeProdInv(Inputs!$B$30:$AY$30,$D$62:$BA$62,'Life SCR'!S$3),1)+S79,0)</f>
        <v>0</v>
      </c>
      <c r="T80" s="644">
        <f ca="1">IF('Life SCR'!T$3&gt;=$B80,OFFSET($D$62,0,'Life SCR'!T$3-$B80)*OFFSET(Inputs!$C$30,0,$B80-2)/IF(sommmeProdInv(Inputs!$B$30:$AY$30,$D$62:$BA$62,'Life SCR'!T$3)&gt;0,sommmeProdInv(Inputs!$B$30:$AY$30,$D$62:$BA$62,'Life SCR'!T$3),1)+T79,0)</f>
        <v>0</v>
      </c>
      <c r="U80" s="644">
        <f ca="1">IF('Life SCR'!U$3&gt;=$B80,OFFSET($D$62,0,'Life SCR'!U$3-$B80)*OFFSET(Inputs!$C$30,0,$B80-2)/IF(sommmeProdInv(Inputs!$B$30:$AY$30,$D$62:$BA$62,'Life SCR'!U$3)&gt;0,sommmeProdInv(Inputs!$B$30:$AY$30,$D$62:$BA$62,'Life SCR'!U$3),1)+U79,0)</f>
        <v>0</v>
      </c>
      <c r="V80" s="644">
        <f ca="1">IF('Life SCR'!V$3&gt;=$B80,OFFSET($D$62,0,'Life SCR'!V$3-$B80)*OFFSET(Inputs!$C$30,0,$B80-2)/IF(sommmeProdInv(Inputs!$B$30:$AY$30,$D$62:$BA$62,'Life SCR'!V$3)&gt;0,sommmeProdInv(Inputs!$B$30:$AY$30,$D$62:$BA$62,'Life SCR'!V$3),1)+V79,0)</f>
        <v>0</v>
      </c>
      <c r="W80" s="644">
        <f ca="1">IF('Life SCR'!W$3&gt;=$B80,OFFSET($D$62,0,'Life SCR'!W$3-$B80)*OFFSET(Inputs!$C$30,0,$B80-2)/IF(sommmeProdInv(Inputs!$B$30:$AY$30,$D$62:$BA$62,'Life SCR'!W$3)&gt;0,sommmeProdInv(Inputs!$B$30:$AY$30,$D$62:$BA$62,'Life SCR'!W$3),1)+W79,0)</f>
        <v>0</v>
      </c>
      <c r="X80" s="644">
        <f ca="1">IF('Life SCR'!X$3&gt;=$B80,OFFSET($D$62,0,'Life SCR'!X$3-$B80)*OFFSET(Inputs!$C$30,0,$B80-2)/IF(sommmeProdInv(Inputs!$B$30:$AY$30,$D$62:$BA$62,'Life SCR'!X$3)&gt;0,sommmeProdInv(Inputs!$B$30:$AY$30,$D$62:$BA$62,'Life SCR'!X$3),1)+X79,0)</f>
        <v>0</v>
      </c>
      <c r="Y80" s="644">
        <f ca="1">IF('Life SCR'!Y$3&gt;=$B80,OFFSET($D$62,0,'Life SCR'!Y$3-$B80)*OFFSET(Inputs!$C$30,0,$B80-2)/IF(sommmeProdInv(Inputs!$B$30:$AY$30,$D$62:$BA$62,'Life SCR'!Y$3)&gt;0,sommmeProdInv(Inputs!$B$30:$AY$30,$D$62:$BA$62,'Life SCR'!Y$3),1)+Y79,0)</f>
        <v>0</v>
      </c>
      <c r="Z80" s="644">
        <f ca="1">IF('Life SCR'!Z$3&gt;=$B80,OFFSET($D$62,0,'Life SCR'!Z$3-$B80)*OFFSET(Inputs!$C$30,0,$B80-2)/IF(sommmeProdInv(Inputs!$B$30:$AY$30,$D$62:$BA$62,'Life SCR'!Z$3)&gt;0,sommmeProdInv(Inputs!$B$30:$AY$30,$D$62:$BA$62,'Life SCR'!Z$3),1)+Z79,0)</f>
        <v>0</v>
      </c>
      <c r="AA80" s="644">
        <f ca="1">IF('Life SCR'!AA$3&gt;=$B80,OFFSET($D$62,0,'Life SCR'!AA$3-$B80)*OFFSET(Inputs!$C$30,0,$B80-2)/IF(sommmeProdInv(Inputs!$B$30:$AY$30,$D$62:$BA$62,'Life SCR'!AA$3)&gt;0,sommmeProdInv(Inputs!$B$30:$AY$30,$D$62:$BA$62,'Life SCR'!AA$3),1)+AA79,0)</f>
        <v>0</v>
      </c>
      <c r="AB80" s="644">
        <f ca="1">IF('Life SCR'!AB$3&gt;=$B80,OFFSET($D$62,0,'Life SCR'!AB$3-$B80)*OFFSET(Inputs!$C$30,0,$B80-2)/IF(sommmeProdInv(Inputs!$B$30:$AY$30,$D$62:$BA$62,'Life SCR'!AB$3)&gt;0,sommmeProdInv(Inputs!$B$30:$AY$30,$D$62:$BA$62,'Life SCR'!AB$3),1)+AB79,0)</f>
        <v>0</v>
      </c>
      <c r="AC80" s="644">
        <f ca="1">IF('Life SCR'!AC$3&gt;=$B80,OFFSET($D$62,0,'Life SCR'!AC$3-$B80)*OFFSET(Inputs!$C$30,0,$B80-2)/IF(sommmeProdInv(Inputs!$B$30:$AY$30,$D$62:$BA$62,'Life SCR'!AC$3)&gt;0,sommmeProdInv(Inputs!$B$30:$AY$30,$D$62:$BA$62,'Life SCR'!AC$3),1)+AC79,0)</f>
        <v>0</v>
      </c>
      <c r="AD80" s="644">
        <f ca="1">IF('Life SCR'!AD$3&gt;=$B80,OFFSET($D$62,0,'Life SCR'!AD$3-$B80)*OFFSET(Inputs!$C$30,0,$B80-2)/IF(sommmeProdInv(Inputs!$B$30:$AY$30,$D$62:$BA$62,'Life SCR'!AD$3)&gt;0,sommmeProdInv(Inputs!$B$30:$AY$30,$D$62:$BA$62,'Life SCR'!AD$3),1)+AD79,0)</f>
        <v>0</v>
      </c>
      <c r="AE80" s="644">
        <f ca="1">IF('Life SCR'!AE$3&gt;=$B80,OFFSET($D$62,0,'Life SCR'!AE$3-$B80)*OFFSET(Inputs!$C$30,0,$B80-2)/IF(sommmeProdInv(Inputs!$B$30:$AY$30,$D$62:$BA$62,'Life SCR'!AE$3)&gt;0,sommmeProdInv(Inputs!$B$30:$AY$30,$D$62:$BA$62,'Life SCR'!AE$3),1)+AE79,0)</f>
        <v>0</v>
      </c>
      <c r="AF80" s="644">
        <f ca="1">IF('Life SCR'!AF$3&gt;=$B80,OFFSET($D$62,0,'Life SCR'!AF$3-$B80)*OFFSET(Inputs!$C$30,0,$B80-2)/IF(sommmeProdInv(Inputs!$B$30:$AY$30,$D$62:$BA$62,'Life SCR'!AF$3)&gt;0,sommmeProdInv(Inputs!$B$30:$AY$30,$D$62:$BA$62,'Life SCR'!AF$3),1)+AF79,0)</f>
        <v>0</v>
      </c>
      <c r="AG80" s="644">
        <f ca="1">IF('Life SCR'!AG$3&gt;=$B80,OFFSET($D$62,0,'Life SCR'!AG$3-$B80)*OFFSET(Inputs!$C$30,0,$B80-2)/IF(sommmeProdInv(Inputs!$B$30:$AY$30,$D$62:$BA$62,'Life SCR'!AG$3)&gt;0,sommmeProdInv(Inputs!$B$30:$AY$30,$D$62:$BA$62,'Life SCR'!AG$3),1)+AG79,0)</f>
        <v>0</v>
      </c>
      <c r="AH80" s="644">
        <f ca="1">IF('Life SCR'!AH$3&gt;=$B80,OFFSET($D$62,0,'Life SCR'!AH$3-$B80)*OFFSET(Inputs!$C$30,0,$B80-2)/IF(sommmeProdInv(Inputs!$B$30:$AY$30,$D$62:$BA$62,'Life SCR'!AH$3)&gt;0,sommmeProdInv(Inputs!$B$30:$AY$30,$D$62:$BA$62,'Life SCR'!AH$3),1)+AH79,0)</f>
        <v>0</v>
      </c>
      <c r="AI80" s="644">
        <f ca="1">IF('Life SCR'!AI$3&gt;=$B80,OFFSET($D$62,0,'Life SCR'!AI$3-$B80)*OFFSET(Inputs!$C$30,0,$B80-2)/IF(sommmeProdInv(Inputs!$B$30:$AY$30,$D$62:$BA$62,'Life SCR'!AI$3)&gt;0,sommmeProdInv(Inputs!$B$30:$AY$30,$D$62:$BA$62,'Life SCR'!AI$3),1)+AI79,0)</f>
        <v>0</v>
      </c>
      <c r="AJ80" s="644">
        <f ca="1">IF('Life SCR'!AJ$3&gt;=$B80,OFFSET($D$62,0,'Life SCR'!AJ$3-$B80)*OFFSET(Inputs!$C$30,0,$B80-2)/IF(sommmeProdInv(Inputs!$B$30:$AY$30,$D$62:$BA$62,'Life SCR'!AJ$3)&gt;0,sommmeProdInv(Inputs!$B$30:$AY$30,$D$62:$BA$62,'Life SCR'!AJ$3),1)+AJ79,0)</f>
        <v>0</v>
      </c>
      <c r="AK80" s="644">
        <f ca="1">IF('Life SCR'!AK$3&gt;=$B80,OFFSET($D$62,0,'Life SCR'!AK$3-$B80)*OFFSET(Inputs!$C$30,0,$B80-2)/IF(sommmeProdInv(Inputs!$B$30:$AY$30,$D$62:$BA$62,'Life SCR'!AK$3)&gt;0,sommmeProdInv(Inputs!$B$30:$AY$30,$D$62:$BA$62,'Life SCR'!AK$3),1)+AK79,0)</f>
        <v>0</v>
      </c>
      <c r="AL80" s="644">
        <f ca="1">IF('Life SCR'!AL$3&gt;=$B80,OFFSET($D$62,0,'Life SCR'!AL$3-$B80)*OFFSET(Inputs!$C$30,0,$B80-2)/IF(sommmeProdInv(Inputs!$B$30:$AY$30,$D$62:$BA$62,'Life SCR'!AL$3)&gt;0,sommmeProdInv(Inputs!$B$30:$AY$30,$D$62:$BA$62,'Life SCR'!AL$3),1)+AL79,0)</f>
        <v>0</v>
      </c>
      <c r="AM80" s="644">
        <f ca="1">IF('Life SCR'!AM$3&gt;=$B80,OFFSET($D$62,0,'Life SCR'!AM$3-$B80)*OFFSET(Inputs!$C$30,0,$B80-2)/IF(sommmeProdInv(Inputs!$B$30:$AY$30,$D$62:$BA$62,'Life SCR'!AM$3)&gt;0,sommmeProdInv(Inputs!$B$30:$AY$30,$D$62:$BA$62,'Life SCR'!AM$3),1)+AM79,0)</f>
        <v>0</v>
      </c>
      <c r="AN80" s="644">
        <f ca="1">IF('Life SCR'!AN$3&gt;=$B80,OFFSET($D$62,0,'Life SCR'!AN$3-$B80)*OFFSET(Inputs!$C$30,0,$B80-2)/IF(sommmeProdInv(Inputs!$B$30:$AY$30,$D$62:$BA$62,'Life SCR'!AN$3)&gt;0,sommmeProdInv(Inputs!$B$30:$AY$30,$D$62:$BA$62,'Life SCR'!AN$3),1)+AN79,0)</f>
        <v>0</v>
      </c>
      <c r="AO80" s="644">
        <f ca="1">IF('Life SCR'!AO$3&gt;=$B80,OFFSET($D$62,0,'Life SCR'!AO$3-$B80)*OFFSET(Inputs!$C$30,0,$B80-2)/IF(sommmeProdInv(Inputs!$B$30:$AY$30,$D$62:$BA$62,'Life SCR'!AO$3)&gt;0,sommmeProdInv(Inputs!$B$30:$AY$30,$D$62:$BA$62,'Life SCR'!AO$3),1)+AO79,0)</f>
        <v>0</v>
      </c>
      <c r="AP80" s="644">
        <f ca="1">IF('Life SCR'!AP$3&gt;=$B80,OFFSET($D$62,0,'Life SCR'!AP$3-$B80)*OFFSET(Inputs!$C$30,0,$B80-2)/IF(sommmeProdInv(Inputs!$B$30:$AY$30,$D$62:$BA$62,'Life SCR'!AP$3)&gt;0,sommmeProdInv(Inputs!$B$30:$AY$30,$D$62:$BA$62,'Life SCR'!AP$3),1)+AP79,0)</f>
        <v>0</v>
      </c>
      <c r="AQ80" s="644">
        <f ca="1">IF('Life SCR'!AQ$3&gt;=$B80,OFFSET($D$62,0,'Life SCR'!AQ$3-$B80)*OFFSET(Inputs!$C$30,0,$B80-2)/IF(sommmeProdInv(Inputs!$B$30:$AY$30,$D$62:$BA$62,'Life SCR'!AQ$3)&gt;0,sommmeProdInv(Inputs!$B$30:$AY$30,$D$62:$BA$62,'Life SCR'!AQ$3),1)+AQ79,0)</f>
        <v>0</v>
      </c>
      <c r="AR80" s="644">
        <f ca="1">IF('Life SCR'!AR$3&gt;=$B80,OFFSET($D$62,0,'Life SCR'!AR$3-$B80)*OFFSET(Inputs!$C$30,0,$B80-2)/IF(sommmeProdInv(Inputs!$B$30:$AY$30,$D$62:$BA$62,'Life SCR'!AR$3)&gt;0,sommmeProdInv(Inputs!$B$30:$AY$30,$D$62:$BA$62,'Life SCR'!AR$3),1)+AR79,0)</f>
        <v>0</v>
      </c>
      <c r="AS80" s="644">
        <f ca="1">IF('Life SCR'!AS$3&gt;=$B80,OFFSET($D$62,0,'Life SCR'!AS$3-$B80)*OFFSET(Inputs!$C$30,0,$B80-2)/IF(sommmeProdInv(Inputs!$B$30:$AY$30,$D$62:$BA$62,'Life SCR'!AS$3)&gt;0,sommmeProdInv(Inputs!$B$30:$AY$30,$D$62:$BA$62,'Life SCR'!AS$3),1)+AS79,0)</f>
        <v>0</v>
      </c>
      <c r="AT80" s="644">
        <f ca="1">IF('Life SCR'!AT$3&gt;=$B80,OFFSET($D$62,0,'Life SCR'!AT$3-$B80)*OFFSET(Inputs!$C$30,0,$B80-2)/IF(sommmeProdInv(Inputs!$B$30:$AY$30,$D$62:$BA$62,'Life SCR'!AT$3)&gt;0,sommmeProdInv(Inputs!$B$30:$AY$30,$D$62:$BA$62,'Life SCR'!AT$3),1)+AT79,0)</f>
        <v>0</v>
      </c>
      <c r="AU80" s="644">
        <f ca="1">IF('Life SCR'!AU$3&gt;=$B80,OFFSET($D$62,0,'Life SCR'!AU$3-$B80)*OFFSET(Inputs!$C$30,0,$B80-2)/IF(sommmeProdInv(Inputs!$B$30:$AY$30,$D$62:$BA$62,'Life SCR'!AU$3)&gt;0,sommmeProdInv(Inputs!$B$30:$AY$30,$D$62:$BA$62,'Life SCR'!AU$3),1)+AU79,0)</f>
        <v>0</v>
      </c>
      <c r="AV80" s="644">
        <f ca="1">IF('Life SCR'!AV$3&gt;=$B80,OFFSET($D$62,0,'Life SCR'!AV$3-$B80)*OFFSET(Inputs!$C$30,0,$B80-2)/IF(sommmeProdInv(Inputs!$B$30:$AY$30,$D$62:$BA$62,'Life SCR'!AV$3)&gt;0,sommmeProdInv(Inputs!$B$30:$AY$30,$D$62:$BA$62,'Life SCR'!AV$3),1)+AV79,0)</f>
        <v>0</v>
      </c>
      <c r="AW80" s="644">
        <f ca="1">IF('Life SCR'!AW$3&gt;=$B80,OFFSET($D$62,0,'Life SCR'!AW$3-$B80)*OFFSET(Inputs!$C$30,0,$B80-2)/IF(sommmeProdInv(Inputs!$B$30:$AY$30,$D$62:$BA$62,'Life SCR'!AW$3)&gt;0,sommmeProdInv(Inputs!$B$30:$AY$30,$D$62:$BA$62,'Life SCR'!AW$3),1)+AW79,0)</f>
        <v>0</v>
      </c>
      <c r="AX80" s="644">
        <f ca="1">IF('Life SCR'!AX$3&gt;=$B80,OFFSET($D$62,0,'Life SCR'!AX$3-$B80)*OFFSET(Inputs!$C$30,0,$B80-2)/IF(sommmeProdInv(Inputs!$B$30:$AY$30,$D$62:$BA$62,'Life SCR'!AX$3)&gt;0,sommmeProdInv(Inputs!$B$30:$AY$30,$D$62:$BA$62,'Life SCR'!AX$3),1)+AX79,0)</f>
        <v>0</v>
      </c>
      <c r="AY80" s="644">
        <f ca="1">IF('Life SCR'!AY$3&gt;=$B80,OFFSET($D$62,0,'Life SCR'!AY$3-$B80)*OFFSET(Inputs!$C$30,0,$B80-2)/IF(sommmeProdInv(Inputs!$B$30:$AY$30,$D$62:$BA$62,'Life SCR'!AY$3)&gt;0,sommmeProdInv(Inputs!$B$30:$AY$30,$D$62:$BA$62,'Life SCR'!AY$3),1)+AY79,0)</f>
        <v>0</v>
      </c>
      <c r="AZ80" s="644">
        <f ca="1">IF('Life SCR'!AZ$3&gt;=$B80,OFFSET($D$62,0,'Life SCR'!AZ$3-$B80)*OFFSET(Inputs!$C$30,0,$B80-2)/IF(sommmeProdInv(Inputs!$B$30:$AY$30,$D$62:$BA$62,'Life SCR'!AZ$3)&gt;0,sommmeProdInv(Inputs!$B$30:$AY$30,$D$62:$BA$62,'Life SCR'!AZ$3),1)+AZ79,0)</f>
        <v>0</v>
      </c>
      <c r="BA80" s="645">
        <f ca="1">IF('Life SCR'!BA$3&gt;=$B80,OFFSET($D$62,0,'Life SCR'!BA$3-$B80)*OFFSET(Inputs!$C$30,0,$B80-2)/IF(sommmeProdInv(Inputs!$B$30:$AY$30,$D$62:$BA$62,'Life SCR'!BA$3)&gt;0,sommmeProdInv(Inputs!$B$30:$AY$30,$D$62:$BA$62,'Life SCR'!BA$3),1)+BA79,0)</f>
        <v>0</v>
      </c>
    </row>
    <row r="81" spans="1:53" s="243" customFormat="1" outlineLevel="1">
      <c r="A81" s="642"/>
      <c r="B81" s="999">
        <v>18</v>
      </c>
      <c r="C81" s="994"/>
      <c r="D81" s="643"/>
      <c r="E81" s="644">
        <f ca="1">IF('Life SCR'!E$3&gt;=$B81,OFFSET($D$62,0,'Life SCR'!E$3-$B81)*OFFSET(Inputs!$C$30,0,$B81-2)/IF(sommmeProdInv(Inputs!$B$30:$AY$30,$D$62:$BA$62,'Life SCR'!E$3)&gt;0,sommmeProdInv(Inputs!$B$30:$AY$30,$D$62:$BA$62,'Life SCR'!E$3),1)+E80,0)</f>
        <v>0</v>
      </c>
      <c r="F81" s="644">
        <f ca="1">IF('Life SCR'!F$3&gt;=$B81,OFFSET($D$62,0,'Life SCR'!F$3-$B81)*OFFSET(Inputs!$C$30,0,$B81-2)/IF(sommmeProdInv(Inputs!$B$30:$AY$30,$D$62:$BA$62,'Life SCR'!F$3)&gt;0,sommmeProdInv(Inputs!$B$30:$AY$30,$D$62:$BA$62,'Life SCR'!F$3),1)+F80,0)</f>
        <v>0</v>
      </c>
      <c r="G81" s="644">
        <f ca="1">IF('Life SCR'!G$3&gt;=$B81,OFFSET($D$62,0,'Life SCR'!G$3-$B81)*OFFSET(Inputs!$C$30,0,$B81-2)/IF(sommmeProdInv(Inputs!$B$30:$AY$30,$D$62:$BA$62,'Life SCR'!G$3)&gt;0,sommmeProdInv(Inputs!$B$30:$AY$30,$D$62:$BA$62,'Life SCR'!G$3),1)+G80,0)</f>
        <v>0</v>
      </c>
      <c r="H81" s="644">
        <f ca="1">IF('Life SCR'!H$3&gt;=$B81,OFFSET($D$62,0,'Life SCR'!H$3-$B81)*OFFSET(Inputs!$C$30,0,$B81-2)/IF(sommmeProdInv(Inputs!$B$30:$AY$30,$D$62:$BA$62,'Life SCR'!H$3)&gt;0,sommmeProdInv(Inputs!$B$30:$AY$30,$D$62:$BA$62,'Life SCR'!H$3),1)+H80,0)</f>
        <v>0</v>
      </c>
      <c r="I81" s="644">
        <f ca="1">IF('Life SCR'!I$3&gt;=$B81,OFFSET($D$62,0,'Life SCR'!I$3-$B81)*OFFSET(Inputs!$C$30,0,$B81-2)/IF(sommmeProdInv(Inputs!$B$30:$AY$30,$D$62:$BA$62,'Life SCR'!I$3)&gt;0,sommmeProdInv(Inputs!$B$30:$AY$30,$D$62:$BA$62,'Life SCR'!I$3),1)+I80,0)</f>
        <v>0</v>
      </c>
      <c r="J81" s="644">
        <f ca="1">IF('Life SCR'!J$3&gt;=$B81,OFFSET($D$62,0,'Life SCR'!J$3-$B81)*OFFSET(Inputs!$C$30,0,$B81-2)/IF(sommmeProdInv(Inputs!$B$30:$AY$30,$D$62:$BA$62,'Life SCR'!J$3)&gt;0,sommmeProdInv(Inputs!$B$30:$AY$30,$D$62:$BA$62,'Life SCR'!J$3),1)+J80,0)</f>
        <v>0</v>
      </c>
      <c r="K81" s="644">
        <f ca="1">IF('Life SCR'!K$3&gt;=$B81,OFFSET($D$62,0,'Life SCR'!K$3-$B81)*OFFSET(Inputs!$C$30,0,$B81-2)/IF(sommmeProdInv(Inputs!$B$30:$AY$30,$D$62:$BA$62,'Life SCR'!K$3)&gt;0,sommmeProdInv(Inputs!$B$30:$AY$30,$D$62:$BA$62,'Life SCR'!K$3),1)+K80,0)</f>
        <v>0</v>
      </c>
      <c r="L81" s="644">
        <f ca="1">IF('Life SCR'!L$3&gt;=$B81,OFFSET($D$62,0,'Life SCR'!L$3-$B81)*OFFSET(Inputs!$C$30,0,$B81-2)/IF(sommmeProdInv(Inputs!$B$30:$AY$30,$D$62:$BA$62,'Life SCR'!L$3)&gt;0,sommmeProdInv(Inputs!$B$30:$AY$30,$D$62:$BA$62,'Life SCR'!L$3),1)+L80,0)</f>
        <v>0</v>
      </c>
      <c r="M81" s="644">
        <f ca="1">IF('Life SCR'!M$3&gt;=$B81,OFFSET($D$62,0,'Life SCR'!M$3-$B81)*OFFSET(Inputs!$C$30,0,$B81-2)/IF(sommmeProdInv(Inputs!$B$30:$AY$30,$D$62:$BA$62,'Life SCR'!M$3)&gt;0,sommmeProdInv(Inputs!$B$30:$AY$30,$D$62:$BA$62,'Life SCR'!M$3),1)+M80,0)</f>
        <v>0</v>
      </c>
      <c r="N81" s="644">
        <f ca="1">IF('Life SCR'!N$3&gt;=$B81,OFFSET($D$62,0,'Life SCR'!N$3-$B81)*OFFSET(Inputs!$C$30,0,$B81-2)/IF(sommmeProdInv(Inputs!$B$30:$AY$30,$D$62:$BA$62,'Life SCR'!N$3)&gt;0,sommmeProdInv(Inputs!$B$30:$AY$30,$D$62:$BA$62,'Life SCR'!N$3),1)+N80,0)</f>
        <v>0</v>
      </c>
      <c r="O81" s="644">
        <f ca="1">IF('Life SCR'!O$3&gt;=$B81,OFFSET($D$62,0,'Life SCR'!O$3-$B81)*OFFSET(Inputs!$C$30,0,$B81-2)/IF(sommmeProdInv(Inputs!$B$30:$AY$30,$D$62:$BA$62,'Life SCR'!O$3)&gt;0,sommmeProdInv(Inputs!$B$30:$AY$30,$D$62:$BA$62,'Life SCR'!O$3),1)+O80,0)</f>
        <v>0</v>
      </c>
      <c r="P81" s="644">
        <f ca="1">IF('Life SCR'!P$3&gt;=$B81,OFFSET($D$62,0,'Life SCR'!P$3-$B81)*OFFSET(Inputs!$C$30,0,$B81-2)/IF(sommmeProdInv(Inputs!$B$30:$AY$30,$D$62:$BA$62,'Life SCR'!P$3)&gt;0,sommmeProdInv(Inputs!$B$30:$AY$30,$D$62:$BA$62,'Life SCR'!P$3),1)+P80,0)</f>
        <v>0</v>
      </c>
      <c r="Q81" s="644">
        <f ca="1">IF('Life SCR'!Q$3&gt;=$B81,OFFSET($D$62,0,'Life SCR'!Q$3-$B81)*OFFSET(Inputs!$C$30,0,$B81-2)/IF(sommmeProdInv(Inputs!$B$30:$AY$30,$D$62:$BA$62,'Life SCR'!Q$3)&gt;0,sommmeProdInv(Inputs!$B$30:$AY$30,$D$62:$BA$62,'Life SCR'!Q$3),1)+Q80,0)</f>
        <v>0</v>
      </c>
      <c r="R81" s="644">
        <f ca="1">IF('Life SCR'!R$3&gt;=$B81,OFFSET($D$62,0,'Life SCR'!R$3-$B81)*OFFSET(Inputs!$C$30,0,$B81-2)/IF(sommmeProdInv(Inputs!$B$30:$AY$30,$D$62:$BA$62,'Life SCR'!R$3)&gt;0,sommmeProdInv(Inputs!$B$30:$AY$30,$D$62:$BA$62,'Life SCR'!R$3),1)+R80,0)</f>
        <v>0</v>
      </c>
      <c r="S81" s="644">
        <f ca="1">IF('Life SCR'!S$3&gt;=$B81,OFFSET($D$62,0,'Life SCR'!S$3-$B81)*OFFSET(Inputs!$C$30,0,$B81-2)/IF(sommmeProdInv(Inputs!$B$30:$AY$30,$D$62:$BA$62,'Life SCR'!S$3)&gt;0,sommmeProdInv(Inputs!$B$30:$AY$30,$D$62:$BA$62,'Life SCR'!S$3),1)+S80,0)</f>
        <v>0</v>
      </c>
      <c r="T81" s="644">
        <f ca="1">IF('Life SCR'!T$3&gt;=$B81,OFFSET($D$62,0,'Life SCR'!T$3-$B81)*OFFSET(Inputs!$C$30,0,$B81-2)/IF(sommmeProdInv(Inputs!$B$30:$AY$30,$D$62:$BA$62,'Life SCR'!T$3)&gt;0,sommmeProdInv(Inputs!$B$30:$AY$30,$D$62:$BA$62,'Life SCR'!T$3),1)+T80,0)</f>
        <v>0</v>
      </c>
      <c r="U81" s="644">
        <f ca="1">IF('Life SCR'!U$3&gt;=$B81,OFFSET($D$62,0,'Life SCR'!U$3-$B81)*OFFSET(Inputs!$C$30,0,$B81-2)/IF(sommmeProdInv(Inputs!$B$30:$AY$30,$D$62:$BA$62,'Life SCR'!U$3)&gt;0,sommmeProdInv(Inputs!$B$30:$AY$30,$D$62:$BA$62,'Life SCR'!U$3),1)+U80,0)</f>
        <v>0</v>
      </c>
      <c r="V81" s="644">
        <f ca="1">IF('Life SCR'!V$3&gt;=$B81,OFFSET($D$62,0,'Life SCR'!V$3-$B81)*OFFSET(Inputs!$C$30,0,$B81-2)/IF(sommmeProdInv(Inputs!$B$30:$AY$30,$D$62:$BA$62,'Life SCR'!V$3)&gt;0,sommmeProdInv(Inputs!$B$30:$AY$30,$D$62:$BA$62,'Life SCR'!V$3),1)+V80,0)</f>
        <v>0</v>
      </c>
      <c r="W81" s="644">
        <f ca="1">IF('Life SCR'!W$3&gt;=$B81,OFFSET($D$62,0,'Life SCR'!W$3-$B81)*OFFSET(Inputs!$C$30,0,$B81-2)/IF(sommmeProdInv(Inputs!$B$30:$AY$30,$D$62:$BA$62,'Life SCR'!W$3)&gt;0,sommmeProdInv(Inputs!$B$30:$AY$30,$D$62:$BA$62,'Life SCR'!W$3),1)+W80,0)</f>
        <v>0</v>
      </c>
      <c r="X81" s="644">
        <f ca="1">IF('Life SCR'!X$3&gt;=$B81,OFFSET($D$62,0,'Life SCR'!X$3-$B81)*OFFSET(Inputs!$C$30,0,$B81-2)/IF(sommmeProdInv(Inputs!$B$30:$AY$30,$D$62:$BA$62,'Life SCR'!X$3)&gt;0,sommmeProdInv(Inputs!$B$30:$AY$30,$D$62:$BA$62,'Life SCR'!X$3),1)+X80,0)</f>
        <v>0</v>
      </c>
      <c r="Y81" s="644">
        <f ca="1">IF('Life SCR'!Y$3&gt;=$B81,OFFSET($D$62,0,'Life SCR'!Y$3-$B81)*OFFSET(Inputs!$C$30,0,$B81-2)/IF(sommmeProdInv(Inputs!$B$30:$AY$30,$D$62:$BA$62,'Life SCR'!Y$3)&gt;0,sommmeProdInv(Inputs!$B$30:$AY$30,$D$62:$BA$62,'Life SCR'!Y$3),1)+Y80,0)</f>
        <v>0</v>
      </c>
      <c r="Z81" s="644">
        <f ca="1">IF('Life SCR'!Z$3&gt;=$B81,OFFSET($D$62,0,'Life SCR'!Z$3-$B81)*OFFSET(Inputs!$C$30,0,$B81-2)/IF(sommmeProdInv(Inputs!$B$30:$AY$30,$D$62:$BA$62,'Life SCR'!Z$3)&gt;0,sommmeProdInv(Inputs!$B$30:$AY$30,$D$62:$BA$62,'Life SCR'!Z$3),1)+Z80,0)</f>
        <v>0</v>
      </c>
      <c r="AA81" s="644">
        <f ca="1">IF('Life SCR'!AA$3&gt;=$B81,OFFSET($D$62,0,'Life SCR'!AA$3-$B81)*OFFSET(Inputs!$C$30,0,$B81-2)/IF(sommmeProdInv(Inputs!$B$30:$AY$30,$D$62:$BA$62,'Life SCR'!AA$3)&gt;0,sommmeProdInv(Inputs!$B$30:$AY$30,$D$62:$BA$62,'Life SCR'!AA$3),1)+AA80,0)</f>
        <v>0</v>
      </c>
      <c r="AB81" s="644">
        <f ca="1">IF('Life SCR'!AB$3&gt;=$B81,OFFSET($D$62,0,'Life SCR'!AB$3-$B81)*OFFSET(Inputs!$C$30,0,$B81-2)/IF(sommmeProdInv(Inputs!$B$30:$AY$30,$D$62:$BA$62,'Life SCR'!AB$3)&gt;0,sommmeProdInv(Inputs!$B$30:$AY$30,$D$62:$BA$62,'Life SCR'!AB$3),1)+AB80,0)</f>
        <v>0</v>
      </c>
      <c r="AC81" s="644">
        <f ca="1">IF('Life SCR'!AC$3&gt;=$B81,OFFSET($D$62,0,'Life SCR'!AC$3-$B81)*OFFSET(Inputs!$C$30,0,$B81-2)/IF(sommmeProdInv(Inputs!$B$30:$AY$30,$D$62:$BA$62,'Life SCR'!AC$3)&gt;0,sommmeProdInv(Inputs!$B$30:$AY$30,$D$62:$BA$62,'Life SCR'!AC$3),1)+AC80,0)</f>
        <v>0</v>
      </c>
      <c r="AD81" s="644">
        <f ca="1">IF('Life SCR'!AD$3&gt;=$B81,OFFSET($D$62,0,'Life SCR'!AD$3-$B81)*OFFSET(Inputs!$C$30,0,$B81-2)/IF(sommmeProdInv(Inputs!$B$30:$AY$30,$D$62:$BA$62,'Life SCR'!AD$3)&gt;0,sommmeProdInv(Inputs!$B$30:$AY$30,$D$62:$BA$62,'Life SCR'!AD$3),1)+AD80,0)</f>
        <v>0</v>
      </c>
      <c r="AE81" s="644">
        <f ca="1">IF('Life SCR'!AE$3&gt;=$B81,OFFSET($D$62,0,'Life SCR'!AE$3-$B81)*OFFSET(Inputs!$C$30,0,$B81-2)/IF(sommmeProdInv(Inputs!$B$30:$AY$30,$D$62:$BA$62,'Life SCR'!AE$3)&gt;0,sommmeProdInv(Inputs!$B$30:$AY$30,$D$62:$BA$62,'Life SCR'!AE$3),1)+AE80,0)</f>
        <v>0</v>
      </c>
      <c r="AF81" s="644">
        <f ca="1">IF('Life SCR'!AF$3&gt;=$B81,OFFSET($D$62,0,'Life SCR'!AF$3-$B81)*OFFSET(Inputs!$C$30,0,$B81-2)/IF(sommmeProdInv(Inputs!$B$30:$AY$30,$D$62:$BA$62,'Life SCR'!AF$3)&gt;0,sommmeProdInv(Inputs!$B$30:$AY$30,$D$62:$BA$62,'Life SCR'!AF$3),1)+AF80,0)</f>
        <v>0</v>
      </c>
      <c r="AG81" s="644">
        <f ca="1">IF('Life SCR'!AG$3&gt;=$B81,OFFSET($D$62,0,'Life SCR'!AG$3-$B81)*OFFSET(Inputs!$C$30,0,$B81-2)/IF(sommmeProdInv(Inputs!$B$30:$AY$30,$D$62:$BA$62,'Life SCR'!AG$3)&gt;0,sommmeProdInv(Inputs!$B$30:$AY$30,$D$62:$BA$62,'Life SCR'!AG$3),1)+AG80,0)</f>
        <v>0</v>
      </c>
      <c r="AH81" s="644">
        <f ca="1">IF('Life SCR'!AH$3&gt;=$B81,OFFSET($D$62,0,'Life SCR'!AH$3-$B81)*OFFSET(Inputs!$C$30,0,$B81-2)/IF(sommmeProdInv(Inputs!$B$30:$AY$30,$D$62:$BA$62,'Life SCR'!AH$3)&gt;0,sommmeProdInv(Inputs!$B$30:$AY$30,$D$62:$BA$62,'Life SCR'!AH$3),1)+AH80,0)</f>
        <v>0</v>
      </c>
      <c r="AI81" s="644">
        <f ca="1">IF('Life SCR'!AI$3&gt;=$B81,OFFSET($D$62,0,'Life SCR'!AI$3-$B81)*OFFSET(Inputs!$C$30,0,$B81-2)/IF(sommmeProdInv(Inputs!$B$30:$AY$30,$D$62:$BA$62,'Life SCR'!AI$3)&gt;0,sommmeProdInv(Inputs!$B$30:$AY$30,$D$62:$BA$62,'Life SCR'!AI$3),1)+AI80,0)</f>
        <v>0</v>
      </c>
      <c r="AJ81" s="644">
        <f ca="1">IF('Life SCR'!AJ$3&gt;=$B81,OFFSET($D$62,0,'Life SCR'!AJ$3-$B81)*OFFSET(Inputs!$C$30,0,$B81-2)/IF(sommmeProdInv(Inputs!$B$30:$AY$30,$D$62:$BA$62,'Life SCR'!AJ$3)&gt;0,sommmeProdInv(Inputs!$B$30:$AY$30,$D$62:$BA$62,'Life SCR'!AJ$3),1)+AJ80,0)</f>
        <v>0</v>
      </c>
      <c r="AK81" s="644">
        <f ca="1">IF('Life SCR'!AK$3&gt;=$B81,OFFSET($D$62,0,'Life SCR'!AK$3-$B81)*OFFSET(Inputs!$C$30,0,$B81-2)/IF(sommmeProdInv(Inputs!$B$30:$AY$30,$D$62:$BA$62,'Life SCR'!AK$3)&gt;0,sommmeProdInv(Inputs!$B$30:$AY$30,$D$62:$BA$62,'Life SCR'!AK$3),1)+AK80,0)</f>
        <v>0</v>
      </c>
      <c r="AL81" s="644">
        <f ca="1">IF('Life SCR'!AL$3&gt;=$B81,OFFSET($D$62,0,'Life SCR'!AL$3-$B81)*OFFSET(Inputs!$C$30,0,$B81-2)/IF(sommmeProdInv(Inputs!$B$30:$AY$30,$D$62:$BA$62,'Life SCR'!AL$3)&gt;0,sommmeProdInv(Inputs!$B$30:$AY$30,$D$62:$BA$62,'Life SCR'!AL$3),1)+AL80,0)</f>
        <v>0</v>
      </c>
      <c r="AM81" s="644">
        <f ca="1">IF('Life SCR'!AM$3&gt;=$B81,OFFSET($D$62,0,'Life SCR'!AM$3-$B81)*OFFSET(Inputs!$C$30,0,$B81-2)/IF(sommmeProdInv(Inputs!$B$30:$AY$30,$D$62:$BA$62,'Life SCR'!AM$3)&gt;0,sommmeProdInv(Inputs!$B$30:$AY$30,$D$62:$BA$62,'Life SCR'!AM$3),1)+AM80,0)</f>
        <v>0</v>
      </c>
      <c r="AN81" s="644">
        <f ca="1">IF('Life SCR'!AN$3&gt;=$B81,OFFSET($D$62,0,'Life SCR'!AN$3-$B81)*OFFSET(Inputs!$C$30,0,$B81-2)/IF(sommmeProdInv(Inputs!$B$30:$AY$30,$D$62:$BA$62,'Life SCR'!AN$3)&gt;0,sommmeProdInv(Inputs!$B$30:$AY$30,$D$62:$BA$62,'Life SCR'!AN$3),1)+AN80,0)</f>
        <v>0</v>
      </c>
      <c r="AO81" s="644">
        <f ca="1">IF('Life SCR'!AO$3&gt;=$B81,OFFSET($D$62,0,'Life SCR'!AO$3-$B81)*OFFSET(Inputs!$C$30,0,$B81-2)/IF(sommmeProdInv(Inputs!$B$30:$AY$30,$D$62:$BA$62,'Life SCR'!AO$3)&gt;0,sommmeProdInv(Inputs!$B$30:$AY$30,$D$62:$BA$62,'Life SCR'!AO$3),1)+AO80,0)</f>
        <v>0</v>
      </c>
      <c r="AP81" s="644">
        <f ca="1">IF('Life SCR'!AP$3&gt;=$B81,OFFSET($D$62,0,'Life SCR'!AP$3-$B81)*OFFSET(Inputs!$C$30,0,$B81-2)/IF(sommmeProdInv(Inputs!$B$30:$AY$30,$D$62:$BA$62,'Life SCR'!AP$3)&gt;0,sommmeProdInv(Inputs!$B$30:$AY$30,$D$62:$BA$62,'Life SCR'!AP$3),1)+AP80,0)</f>
        <v>0</v>
      </c>
      <c r="AQ81" s="644">
        <f ca="1">IF('Life SCR'!AQ$3&gt;=$B81,OFFSET($D$62,0,'Life SCR'!AQ$3-$B81)*OFFSET(Inputs!$C$30,0,$B81-2)/IF(sommmeProdInv(Inputs!$B$30:$AY$30,$D$62:$BA$62,'Life SCR'!AQ$3)&gt;0,sommmeProdInv(Inputs!$B$30:$AY$30,$D$62:$BA$62,'Life SCR'!AQ$3),1)+AQ80,0)</f>
        <v>0</v>
      </c>
      <c r="AR81" s="644">
        <f ca="1">IF('Life SCR'!AR$3&gt;=$B81,OFFSET($D$62,0,'Life SCR'!AR$3-$B81)*OFFSET(Inputs!$C$30,0,$B81-2)/IF(sommmeProdInv(Inputs!$B$30:$AY$30,$D$62:$BA$62,'Life SCR'!AR$3)&gt;0,sommmeProdInv(Inputs!$B$30:$AY$30,$D$62:$BA$62,'Life SCR'!AR$3),1)+AR80,0)</f>
        <v>0</v>
      </c>
      <c r="AS81" s="644">
        <f ca="1">IF('Life SCR'!AS$3&gt;=$B81,OFFSET($D$62,0,'Life SCR'!AS$3-$B81)*OFFSET(Inputs!$C$30,0,$B81-2)/IF(sommmeProdInv(Inputs!$B$30:$AY$30,$D$62:$BA$62,'Life SCR'!AS$3)&gt;0,sommmeProdInv(Inputs!$B$30:$AY$30,$D$62:$BA$62,'Life SCR'!AS$3),1)+AS80,0)</f>
        <v>0</v>
      </c>
      <c r="AT81" s="644">
        <f ca="1">IF('Life SCR'!AT$3&gt;=$B81,OFFSET($D$62,0,'Life SCR'!AT$3-$B81)*OFFSET(Inputs!$C$30,0,$B81-2)/IF(sommmeProdInv(Inputs!$B$30:$AY$30,$D$62:$BA$62,'Life SCR'!AT$3)&gt;0,sommmeProdInv(Inputs!$B$30:$AY$30,$D$62:$BA$62,'Life SCR'!AT$3),1)+AT80,0)</f>
        <v>0</v>
      </c>
      <c r="AU81" s="644">
        <f ca="1">IF('Life SCR'!AU$3&gt;=$B81,OFFSET($D$62,0,'Life SCR'!AU$3-$B81)*OFFSET(Inputs!$C$30,0,$B81-2)/IF(sommmeProdInv(Inputs!$B$30:$AY$30,$D$62:$BA$62,'Life SCR'!AU$3)&gt;0,sommmeProdInv(Inputs!$B$30:$AY$30,$D$62:$BA$62,'Life SCR'!AU$3),1)+AU80,0)</f>
        <v>0</v>
      </c>
      <c r="AV81" s="644">
        <f ca="1">IF('Life SCR'!AV$3&gt;=$B81,OFFSET($D$62,0,'Life SCR'!AV$3-$B81)*OFFSET(Inputs!$C$30,0,$B81-2)/IF(sommmeProdInv(Inputs!$B$30:$AY$30,$D$62:$BA$62,'Life SCR'!AV$3)&gt;0,sommmeProdInv(Inputs!$B$30:$AY$30,$D$62:$BA$62,'Life SCR'!AV$3),1)+AV80,0)</f>
        <v>0</v>
      </c>
      <c r="AW81" s="644">
        <f ca="1">IF('Life SCR'!AW$3&gt;=$B81,OFFSET($D$62,0,'Life SCR'!AW$3-$B81)*OFFSET(Inputs!$C$30,0,$B81-2)/IF(sommmeProdInv(Inputs!$B$30:$AY$30,$D$62:$BA$62,'Life SCR'!AW$3)&gt;0,sommmeProdInv(Inputs!$B$30:$AY$30,$D$62:$BA$62,'Life SCR'!AW$3),1)+AW80,0)</f>
        <v>0</v>
      </c>
      <c r="AX81" s="644">
        <f ca="1">IF('Life SCR'!AX$3&gt;=$B81,OFFSET($D$62,0,'Life SCR'!AX$3-$B81)*OFFSET(Inputs!$C$30,0,$B81-2)/IF(sommmeProdInv(Inputs!$B$30:$AY$30,$D$62:$BA$62,'Life SCR'!AX$3)&gt;0,sommmeProdInv(Inputs!$B$30:$AY$30,$D$62:$BA$62,'Life SCR'!AX$3),1)+AX80,0)</f>
        <v>0</v>
      </c>
      <c r="AY81" s="644">
        <f ca="1">IF('Life SCR'!AY$3&gt;=$B81,OFFSET($D$62,0,'Life SCR'!AY$3-$B81)*OFFSET(Inputs!$C$30,0,$B81-2)/IF(sommmeProdInv(Inputs!$B$30:$AY$30,$D$62:$BA$62,'Life SCR'!AY$3)&gt;0,sommmeProdInv(Inputs!$B$30:$AY$30,$D$62:$BA$62,'Life SCR'!AY$3),1)+AY80,0)</f>
        <v>0</v>
      </c>
      <c r="AZ81" s="644">
        <f ca="1">IF('Life SCR'!AZ$3&gt;=$B81,OFFSET($D$62,0,'Life SCR'!AZ$3-$B81)*OFFSET(Inputs!$C$30,0,$B81-2)/IF(sommmeProdInv(Inputs!$B$30:$AY$30,$D$62:$BA$62,'Life SCR'!AZ$3)&gt;0,sommmeProdInv(Inputs!$B$30:$AY$30,$D$62:$BA$62,'Life SCR'!AZ$3),1)+AZ80,0)</f>
        <v>0</v>
      </c>
      <c r="BA81" s="645">
        <f ca="1">IF('Life SCR'!BA$3&gt;=$B81,OFFSET($D$62,0,'Life SCR'!BA$3-$B81)*OFFSET(Inputs!$C$30,0,$B81-2)/IF(sommmeProdInv(Inputs!$B$30:$AY$30,$D$62:$BA$62,'Life SCR'!BA$3)&gt;0,sommmeProdInv(Inputs!$B$30:$AY$30,$D$62:$BA$62,'Life SCR'!BA$3),1)+BA80,0)</f>
        <v>0</v>
      </c>
    </row>
    <row r="82" spans="1:53" s="243" customFormat="1" outlineLevel="1">
      <c r="A82" s="642"/>
      <c r="B82" s="999">
        <v>19</v>
      </c>
      <c r="C82" s="994"/>
      <c r="D82" s="643"/>
      <c r="E82" s="644">
        <f ca="1">IF('Life SCR'!E$3&gt;=$B82,OFFSET($D$62,0,'Life SCR'!E$3-$B82)*OFFSET(Inputs!$C$30,0,$B82-2)/IF(sommmeProdInv(Inputs!$B$30:$AY$30,$D$62:$BA$62,'Life SCR'!E$3)&gt;0,sommmeProdInv(Inputs!$B$30:$AY$30,$D$62:$BA$62,'Life SCR'!E$3),1)+E81,0)</f>
        <v>0</v>
      </c>
      <c r="F82" s="644">
        <f ca="1">IF('Life SCR'!F$3&gt;=$B82,OFFSET($D$62,0,'Life SCR'!F$3-$B82)*OFFSET(Inputs!$C$30,0,$B82-2)/IF(sommmeProdInv(Inputs!$B$30:$AY$30,$D$62:$BA$62,'Life SCR'!F$3)&gt;0,sommmeProdInv(Inputs!$B$30:$AY$30,$D$62:$BA$62,'Life SCR'!F$3),1)+F81,0)</f>
        <v>0</v>
      </c>
      <c r="G82" s="644">
        <f ca="1">IF('Life SCR'!G$3&gt;=$B82,OFFSET($D$62,0,'Life SCR'!G$3-$B82)*OFFSET(Inputs!$C$30,0,$B82-2)/IF(sommmeProdInv(Inputs!$B$30:$AY$30,$D$62:$BA$62,'Life SCR'!G$3)&gt;0,sommmeProdInv(Inputs!$B$30:$AY$30,$D$62:$BA$62,'Life SCR'!G$3),1)+G81,0)</f>
        <v>0</v>
      </c>
      <c r="H82" s="644">
        <f ca="1">IF('Life SCR'!H$3&gt;=$B82,OFFSET($D$62,0,'Life SCR'!H$3-$B82)*OFFSET(Inputs!$C$30,0,$B82-2)/IF(sommmeProdInv(Inputs!$B$30:$AY$30,$D$62:$BA$62,'Life SCR'!H$3)&gt;0,sommmeProdInv(Inputs!$B$30:$AY$30,$D$62:$BA$62,'Life SCR'!H$3),1)+H81,0)</f>
        <v>0</v>
      </c>
      <c r="I82" s="644">
        <f ca="1">IF('Life SCR'!I$3&gt;=$B82,OFFSET($D$62,0,'Life SCR'!I$3-$B82)*OFFSET(Inputs!$C$30,0,$B82-2)/IF(sommmeProdInv(Inputs!$B$30:$AY$30,$D$62:$BA$62,'Life SCR'!I$3)&gt;0,sommmeProdInv(Inputs!$B$30:$AY$30,$D$62:$BA$62,'Life SCR'!I$3),1)+I81,0)</f>
        <v>0</v>
      </c>
      <c r="J82" s="644">
        <f ca="1">IF('Life SCR'!J$3&gt;=$B82,OFFSET($D$62,0,'Life SCR'!J$3-$B82)*OFFSET(Inputs!$C$30,0,$B82-2)/IF(sommmeProdInv(Inputs!$B$30:$AY$30,$D$62:$BA$62,'Life SCR'!J$3)&gt;0,sommmeProdInv(Inputs!$B$30:$AY$30,$D$62:$BA$62,'Life SCR'!J$3),1)+J81,0)</f>
        <v>0</v>
      </c>
      <c r="K82" s="644">
        <f ca="1">IF('Life SCR'!K$3&gt;=$B82,OFFSET($D$62,0,'Life SCR'!K$3-$B82)*OFFSET(Inputs!$C$30,0,$B82-2)/IF(sommmeProdInv(Inputs!$B$30:$AY$30,$D$62:$BA$62,'Life SCR'!K$3)&gt;0,sommmeProdInv(Inputs!$B$30:$AY$30,$D$62:$BA$62,'Life SCR'!K$3),1)+K81,0)</f>
        <v>0</v>
      </c>
      <c r="L82" s="644">
        <f ca="1">IF('Life SCR'!L$3&gt;=$B82,OFFSET($D$62,0,'Life SCR'!L$3-$B82)*OFFSET(Inputs!$C$30,0,$B82-2)/IF(sommmeProdInv(Inputs!$B$30:$AY$30,$D$62:$BA$62,'Life SCR'!L$3)&gt;0,sommmeProdInv(Inputs!$B$30:$AY$30,$D$62:$BA$62,'Life SCR'!L$3),1)+L81,0)</f>
        <v>0</v>
      </c>
      <c r="M82" s="644">
        <f ca="1">IF('Life SCR'!M$3&gt;=$B82,OFFSET($D$62,0,'Life SCR'!M$3-$B82)*OFFSET(Inputs!$C$30,0,$B82-2)/IF(sommmeProdInv(Inputs!$B$30:$AY$30,$D$62:$BA$62,'Life SCR'!M$3)&gt;0,sommmeProdInv(Inputs!$B$30:$AY$30,$D$62:$BA$62,'Life SCR'!M$3),1)+M81,0)</f>
        <v>0</v>
      </c>
      <c r="N82" s="644">
        <f ca="1">IF('Life SCR'!N$3&gt;=$B82,OFFSET($D$62,0,'Life SCR'!N$3-$B82)*OFFSET(Inputs!$C$30,0,$B82-2)/IF(sommmeProdInv(Inputs!$B$30:$AY$30,$D$62:$BA$62,'Life SCR'!N$3)&gt;0,sommmeProdInv(Inputs!$B$30:$AY$30,$D$62:$BA$62,'Life SCR'!N$3),1)+N81,0)</f>
        <v>0</v>
      </c>
      <c r="O82" s="644">
        <f ca="1">IF('Life SCR'!O$3&gt;=$B82,OFFSET($D$62,0,'Life SCR'!O$3-$B82)*OFFSET(Inputs!$C$30,0,$B82-2)/IF(sommmeProdInv(Inputs!$B$30:$AY$30,$D$62:$BA$62,'Life SCR'!O$3)&gt;0,sommmeProdInv(Inputs!$B$30:$AY$30,$D$62:$BA$62,'Life SCR'!O$3),1)+O81,0)</f>
        <v>0</v>
      </c>
      <c r="P82" s="644">
        <f ca="1">IF('Life SCR'!P$3&gt;=$B82,OFFSET($D$62,0,'Life SCR'!P$3-$B82)*OFFSET(Inputs!$C$30,0,$B82-2)/IF(sommmeProdInv(Inputs!$B$30:$AY$30,$D$62:$BA$62,'Life SCR'!P$3)&gt;0,sommmeProdInv(Inputs!$B$30:$AY$30,$D$62:$BA$62,'Life SCR'!P$3),1)+P81,0)</f>
        <v>0</v>
      </c>
      <c r="Q82" s="644">
        <f ca="1">IF('Life SCR'!Q$3&gt;=$B82,OFFSET($D$62,0,'Life SCR'!Q$3-$B82)*OFFSET(Inputs!$C$30,0,$B82-2)/IF(sommmeProdInv(Inputs!$B$30:$AY$30,$D$62:$BA$62,'Life SCR'!Q$3)&gt;0,sommmeProdInv(Inputs!$B$30:$AY$30,$D$62:$BA$62,'Life SCR'!Q$3),1)+Q81,0)</f>
        <v>0</v>
      </c>
      <c r="R82" s="644">
        <f ca="1">IF('Life SCR'!R$3&gt;=$B82,OFFSET($D$62,0,'Life SCR'!R$3-$B82)*OFFSET(Inputs!$C$30,0,$B82-2)/IF(sommmeProdInv(Inputs!$B$30:$AY$30,$D$62:$BA$62,'Life SCR'!R$3)&gt;0,sommmeProdInv(Inputs!$B$30:$AY$30,$D$62:$BA$62,'Life SCR'!R$3),1)+R81,0)</f>
        <v>0</v>
      </c>
      <c r="S82" s="644">
        <f ca="1">IF('Life SCR'!S$3&gt;=$B82,OFFSET($D$62,0,'Life SCR'!S$3-$B82)*OFFSET(Inputs!$C$30,0,$B82-2)/IF(sommmeProdInv(Inputs!$B$30:$AY$30,$D$62:$BA$62,'Life SCR'!S$3)&gt;0,sommmeProdInv(Inputs!$B$30:$AY$30,$D$62:$BA$62,'Life SCR'!S$3),1)+S81,0)</f>
        <v>0</v>
      </c>
      <c r="T82" s="644">
        <f ca="1">IF('Life SCR'!T$3&gt;=$B82,OFFSET($D$62,0,'Life SCR'!T$3-$B82)*OFFSET(Inputs!$C$30,0,$B82-2)/IF(sommmeProdInv(Inputs!$B$30:$AY$30,$D$62:$BA$62,'Life SCR'!T$3)&gt;0,sommmeProdInv(Inputs!$B$30:$AY$30,$D$62:$BA$62,'Life SCR'!T$3),1)+T81,0)</f>
        <v>0</v>
      </c>
      <c r="U82" s="644">
        <f ca="1">IF('Life SCR'!U$3&gt;=$B82,OFFSET($D$62,0,'Life SCR'!U$3-$B82)*OFFSET(Inputs!$C$30,0,$B82-2)/IF(sommmeProdInv(Inputs!$B$30:$AY$30,$D$62:$BA$62,'Life SCR'!U$3)&gt;0,sommmeProdInv(Inputs!$B$30:$AY$30,$D$62:$BA$62,'Life SCR'!U$3),1)+U81,0)</f>
        <v>0</v>
      </c>
      <c r="V82" s="644">
        <f ca="1">IF('Life SCR'!V$3&gt;=$B82,OFFSET($D$62,0,'Life SCR'!V$3-$B82)*OFFSET(Inputs!$C$30,0,$B82-2)/IF(sommmeProdInv(Inputs!$B$30:$AY$30,$D$62:$BA$62,'Life SCR'!V$3)&gt;0,sommmeProdInv(Inputs!$B$30:$AY$30,$D$62:$BA$62,'Life SCR'!V$3),1)+V81,0)</f>
        <v>0</v>
      </c>
      <c r="W82" s="644">
        <f ca="1">IF('Life SCR'!W$3&gt;=$B82,OFFSET($D$62,0,'Life SCR'!W$3-$B82)*OFFSET(Inputs!$C$30,0,$B82-2)/IF(sommmeProdInv(Inputs!$B$30:$AY$30,$D$62:$BA$62,'Life SCR'!W$3)&gt;0,sommmeProdInv(Inputs!$B$30:$AY$30,$D$62:$BA$62,'Life SCR'!W$3),1)+W81,0)</f>
        <v>0</v>
      </c>
      <c r="X82" s="644">
        <f ca="1">IF('Life SCR'!X$3&gt;=$B82,OFFSET($D$62,0,'Life SCR'!X$3-$B82)*OFFSET(Inputs!$C$30,0,$B82-2)/IF(sommmeProdInv(Inputs!$B$30:$AY$30,$D$62:$BA$62,'Life SCR'!X$3)&gt;0,sommmeProdInv(Inputs!$B$30:$AY$30,$D$62:$BA$62,'Life SCR'!X$3),1)+X81,0)</f>
        <v>0</v>
      </c>
      <c r="Y82" s="644">
        <f ca="1">IF('Life SCR'!Y$3&gt;=$B82,OFFSET($D$62,0,'Life SCR'!Y$3-$B82)*OFFSET(Inputs!$C$30,0,$B82-2)/IF(sommmeProdInv(Inputs!$B$30:$AY$30,$D$62:$BA$62,'Life SCR'!Y$3)&gt;0,sommmeProdInv(Inputs!$B$30:$AY$30,$D$62:$BA$62,'Life SCR'!Y$3),1)+Y81,0)</f>
        <v>0</v>
      </c>
      <c r="Z82" s="644">
        <f ca="1">IF('Life SCR'!Z$3&gt;=$B82,OFFSET($D$62,0,'Life SCR'!Z$3-$B82)*OFFSET(Inputs!$C$30,0,$B82-2)/IF(sommmeProdInv(Inputs!$B$30:$AY$30,$D$62:$BA$62,'Life SCR'!Z$3)&gt;0,sommmeProdInv(Inputs!$B$30:$AY$30,$D$62:$BA$62,'Life SCR'!Z$3),1)+Z81,0)</f>
        <v>0</v>
      </c>
      <c r="AA82" s="644">
        <f ca="1">IF('Life SCR'!AA$3&gt;=$B82,OFFSET($D$62,0,'Life SCR'!AA$3-$B82)*OFFSET(Inputs!$C$30,0,$B82-2)/IF(sommmeProdInv(Inputs!$B$30:$AY$30,$D$62:$BA$62,'Life SCR'!AA$3)&gt;0,sommmeProdInv(Inputs!$B$30:$AY$30,$D$62:$BA$62,'Life SCR'!AA$3),1)+AA81,0)</f>
        <v>0</v>
      </c>
      <c r="AB82" s="644">
        <f ca="1">IF('Life SCR'!AB$3&gt;=$B82,OFFSET($D$62,0,'Life SCR'!AB$3-$B82)*OFFSET(Inputs!$C$30,0,$B82-2)/IF(sommmeProdInv(Inputs!$B$30:$AY$30,$D$62:$BA$62,'Life SCR'!AB$3)&gt;0,sommmeProdInv(Inputs!$B$30:$AY$30,$D$62:$BA$62,'Life SCR'!AB$3),1)+AB81,0)</f>
        <v>0</v>
      </c>
      <c r="AC82" s="644">
        <f ca="1">IF('Life SCR'!AC$3&gt;=$B82,OFFSET($D$62,0,'Life SCR'!AC$3-$B82)*OFFSET(Inputs!$C$30,0,$B82-2)/IF(sommmeProdInv(Inputs!$B$30:$AY$30,$D$62:$BA$62,'Life SCR'!AC$3)&gt;0,sommmeProdInv(Inputs!$B$30:$AY$30,$D$62:$BA$62,'Life SCR'!AC$3),1)+AC81,0)</f>
        <v>0</v>
      </c>
      <c r="AD82" s="644">
        <f ca="1">IF('Life SCR'!AD$3&gt;=$B82,OFFSET($D$62,0,'Life SCR'!AD$3-$B82)*OFFSET(Inputs!$C$30,0,$B82-2)/IF(sommmeProdInv(Inputs!$B$30:$AY$30,$D$62:$BA$62,'Life SCR'!AD$3)&gt;0,sommmeProdInv(Inputs!$B$30:$AY$30,$D$62:$BA$62,'Life SCR'!AD$3),1)+AD81,0)</f>
        <v>0</v>
      </c>
      <c r="AE82" s="644">
        <f ca="1">IF('Life SCR'!AE$3&gt;=$B82,OFFSET($D$62,0,'Life SCR'!AE$3-$B82)*OFFSET(Inputs!$C$30,0,$B82-2)/IF(sommmeProdInv(Inputs!$B$30:$AY$30,$D$62:$BA$62,'Life SCR'!AE$3)&gt;0,sommmeProdInv(Inputs!$B$30:$AY$30,$D$62:$BA$62,'Life SCR'!AE$3),1)+AE81,0)</f>
        <v>0</v>
      </c>
      <c r="AF82" s="644">
        <f ca="1">IF('Life SCR'!AF$3&gt;=$B82,OFFSET($D$62,0,'Life SCR'!AF$3-$B82)*OFFSET(Inputs!$C$30,0,$B82-2)/IF(sommmeProdInv(Inputs!$B$30:$AY$30,$D$62:$BA$62,'Life SCR'!AF$3)&gt;0,sommmeProdInv(Inputs!$B$30:$AY$30,$D$62:$BA$62,'Life SCR'!AF$3),1)+AF81,0)</f>
        <v>0</v>
      </c>
      <c r="AG82" s="644">
        <f ca="1">IF('Life SCR'!AG$3&gt;=$B82,OFFSET($D$62,0,'Life SCR'!AG$3-$B82)*OFFSET(Inputs!$C$30,0,$B82-2)/IF(sommmeProdInv(Inputs!$B$30:$AY$30,$D$62:$BA$62,'Life SCR'!AG$3)&gt;0,sommmeProdInv(Inputs!$B$30:$AY$30,$D$62:$BA$62,'Life SCR'!AG$3),1)+AG81,0)</f>
        <v>0</v>
      </c>
      <c r="AH82" s="644">
        <f ca="1">IF('Life SCR'!AH$3&gt;=$B82,OFFSET($D$62,0,'Life SCR'!AH$3-$B82)*OFFSET(Inputs!$C$30,0,$B82-2)/IF(sommmeProdInv(Inputs!$B$30:$AY$30,$D$62:$BA$62,'Life SCR'!AH$3)&gt;0,sommmeProdInv(Inputs!$B$30:$AY$30,$D$62:$BA$62,'Life SCR'!AH$3),1)+AH81,0)</f>
        <v>0</v>
      </c>
      <c r="AI82" s="644">
        <f ca="1">IF('Life SCR'!AI$3&gt;=$B82,OFFSET($D$62,0,'Life SCR'!AI$3-$B82)*OFFSET(Inputs!$C$30,0,$B82-2)/IF(sommmeProdInv(Inputs!$B$30:$AY$30,$D$62:$BA$62,'Life SCR'!AI$3)&gt;0,sommmeProdInv(Inputs!$B$30:$AY$30,$D$62:$BA$62,'Life SCR'!AI$3),1)+AI81,0)</f>
        <v>0</v>
      </c>
      <c r="AJ82" s="644">
        <f ca="1">IF('Life SCR'!AJ$3&gt;=$B82,OFFSET($D$62,0,'Life SCR'!AJ$3-$B82)*OFFSET(Inputs!$C$30,0,$B82-2)/IF(sommmeProdInv(Inputs!$B$30:$AY$30,$D$62:$BA$62,'Life SCR'!AJ$3)&gt;0,sommmeProdInv(Inputs!$B$30:$AY$30,$D$62:$BA$62,'Life SCR'!AJ$3),1)+AJ81,0)</f>
        <v>0</v>
      </c>
      <c r="AK82" s="644">
        <f ca="1">IF('Life SCR'!AK$3&gt;=$B82,OFFSET($D$62,0,'Life SCR'!AK$3-$B82)*OFFSET(Inputs!$C$30,0,$B82-2)/IF(sommmeProdInv(Inputs!$B$30:$AY$30,$D$62:$BA$62,'Life SCR'!AK$3)&gt;0,sommmeProdInv(Inputs!$B$30:$AY$30,$D$62:$BA$62,'Life SCR'!AK$3),1)+AK81,0)</f>
        <v>0</v>
      </c>
      <c r="AL82" s="644">
        <f ca="1">IF('Life SCR'!AL$3&gt;=$B82,OFFSET($D$62,0,'Life SCR'!AL$3-$B82)*OFFSET(Inputs!$C$30,0,$B82-2)/IF(sommmeProdInv(Inputs!$B$30:$AY$30,$D$62:$BA$62,'Life SCR'!AL$3)&gt;0,sommmeProdInv(Inputs!$B$30:$AY$30,$D$62:$BA$62,'Life SCR'!AL$3),1)+AL81,0)</f>
        <v>0</v>
      </c>
      <c r="AM82" s="644">
        <f ca="1">IF('Life SCR'!AM$3&gt;=$B82,OFFSET($D$62,0,'Life SCR'!AM$3-$B82)*OFFSET(Inputs!$C$30,0,$B82-2)/IF(sommmeProdInv(Inputs!$B$30:$AY$30,$D$62:$BA$62,'Life SCR'!AM$3)&gt;0,sommmeProdInv(Inputs!$B$30:$AY$30,$D$62:$BA$62,'Life SCR'!AM$3),1)+AM81,0)</f>
        <v>0</v>
      </c>
      <c r="AN82" s="644">
        <f ca="1">IF('Life SCR'!AN$3&gt;=$B82,OFFSET($D$62,0,'Life SCR'!AN$3-$B82)*OFFSET(Inputs!$C$30,0,$B82-2)/IF(sommmeProdInv(Inputs!$B$30:$AY$30,$D$62:$BA$62,'Life SCR'!AN$3)&gt;0,sommmeProdInv(Inputs!$B$30:$AY$30,$D$62:$BA$62,'Life SCR'!AN$3),1)+AN81,0)</f>
        <v>0</v>
      </c>
      <c r="AO82" s="644">
        <f ca="1">IF('Life SCR'!AO$3&gt;=$B82,OFFSET($D$62,0,'Life SCR'!AO$3-$B82)*OFFSET(Inputs!$C$30,0,$B82-2)/IF(sommmeProdInv(Inputs!$B$30:$AY$30,$D$62:$BA$62,'Life SCR'!AO$3)&gt;0,sommmeProdInv(Inputs!$B$30:$AY$30,$D$62:$BA$62,'Life SCR'!AO$3),1)+AO81,0)</f>
        <v>0</v>
      </c>
      <c r="AP82" s="644">
        <f ca="1">IF('Life SCR'!AP$3&gt;=$B82,OFFSET($D$62,0,'Life SCR'!AP$3-$B82)*OFFSET(Inputs!$C$30,0,$B82-2)/IF(sommmeProdInv(Inputs!$B$30:$AY$30,$D$62:$BA$62,'Life SCR'!AP$3)&gt;0,sommmeProdInv(Inputs!$B$30:$AY$30,$D$62:$BA$62,'Life SCR'!AP$3),1)+AP81,0)</f>
        <v>0</v>
      </c>
      <c r="AQ82" s="644">
        <f ca="1">IF('Life SCR'!AQ$3&gt;=$B82,OFFSET($D$62,0,'Life SCR'!AQ$3-$B82)*OFFSET(Inputs!$C$30,0,$B82-2)/IF(sommmeProdInv(Inputs!$B$30:$AY$30,$D$62:$BA$62,'Life SCR'!AQ$3)&gt;0,sommmeProdInv(Inputs!$B$30:$AY$30,$D$62:$BA$62,'Life SCR'!AQ$3),1)+AQ81,0)</f>
        <v>0</v>
      </c>
      <c r="AR82" s="644">
        <f ca="1">IF('Life SCR'!AR$3&gt;=$B82,OFFSET($D$62,0,'Life SCR'!AR$3-$B82)*OFFSET(Inputs!$C$30,0,$B82-2)/IF(sommmeProdInv(Inputs!$B$30:$AY$30,$D$62:$BA$62,'Life SCR'!AR$3)&gt;0,sommmeProdInv(Inputs!$B$30:$AY$30,$D$62:$BA$62,'Life SCR'!AR$3),1)+AR81,0)</f>
        <v>0</v>
      </c>
      <c r="AS82" s="644">
        <f ca="1">IF('Life SCR'!AS$3&gt;=$B82,OFFSET($D$62,0,'Life SCR'!AS$3-$B82)*OFFSET(Inputs!$C$30,0,$B82-2)/IF(sommmeProdInv(Inputs!$B$30:$AY$30,$D$62:$BA$62,'Life SCR'!AS$3)&gt;0,sommmeProdInv(Inputs!$B$30:$AY$30,$D$62:$BA$62,'Life SCR'!AS$3),1)+AS81,0)</f>
        <v>0</v>
      </c>
      <c r="AT82" s="644">
        <f ca="1">IF('Life SCR'!AT$3&gt;=$B82,OFFSET($D$62,0,'Life SCR'!AT$3-$B82)*OFFSET(Inputs!$C$30,0,$B82-2)/IF(sommmeProdInv(Inputs!$B$30:$AY$30,$D$62:$BA$62,'Life SCR'!AT$3)&gt;0,sommmeProdInv(Inputs!$B$30:$AY$30,$D$62:$BA$62,'Life SCR'!AT$3),1)+AT81,0)</f>
        <v>0</v>
      </c>
      <c r="AU82" s="644">
        <f ca="1">IF('Life SCR'!AU$3&gt;=$B82,OFFSET($D$62,0,'Life SCR'!AU$3-$B82)*OFFSET(Inputs!$C$30,0,$B82-2)/IF(sommmeProdInv(Inputs!$B$30:$AY$30,$D$62:$BA$62,'Life SCR'!AU$3)&gt;0,sommmeProdInv(Inputs!$B$30:$AY$30,$D$62:$BA$62,'Life SCR'!AU$3),1)+AU81,0)</f>
        <v>0</v>
      </c>
      <c r="AV82" s="644">
        <f ca="1">IF('Life SCR'!AV$3&gt;=$B82,OFFSET($D$62,0,'Life SCR'!AV$3-$B82)*OFFSET(Inputs!$C$30,0,$B82-2)/IF(sommmeProdInv(Inputs!$B$30:$AY$30,$D$62:$BA$62,'Life SCR'!AV$3)&gt;0,sommmeProdInv(Inputs!$B$30:$AY$30,$D$62:$BA$62,'Life SCR'!AV$3),1)+AV81,0)</f>
        <v>0</v>
      </c>
      <c r="AW82" s="644">
        <f ca="1">IF('Life SCR'!AW$3&gt;=$B82,OFFSET($D$62,0,'Life SCR'!AW$3-$B82)*OFFSET(Inputs!$C$30,0,$B82-2)/IF(sommmeProdInv(Inputs!$B$30:$AY$30,$D$62:$BA$62,'Life SCR'!AW$3)&gt;0,sommmeProdInv(Inputs!$B$30:$AY$30,$D$62:$BA$62,'Life SCR'!AW$3),1)+AW81,0)</f>
        <v>0</v>
      </c>
      <c r="AX82" s="644">
        <f ca="1">IF('Life SCR'!AX$3&gt;=$B82,OFFSET($D$62,0,'Life SCR'!AX$3-$B82)*OFFSET(Inputs!$C$30,0,$B82-2)/IF(sommmeProdInv(Inputs!$B$30:$AY$30,$D$62:$BA$62,'Life SCR'!AX$3)&gt;0,sommmeProdInv(Inputs!$B$30:$AY$30,$D$62:$BA$62,'Life SCR'!AX$3),1)+AX81,0)</f>
        <v>0</v>
      </c>
      <c r="AY82" s="644">
        <f ca="1">IF('Life SCR'!AY$3&gt;=$B82,OFFSET($D$62,0,'Life SCR'!AY$3-$B82)*OFFSET(Inputs!$C$30,0,$B82-2)/IF(sommmeProdInv(Inputs!$B$30:$AY$30,$D$62:$BA$62,'Life SCR'!AY$3)&gt;0,sommmeProdInv(Inputs!$B$30:$AY$30,$D$62:$BA$62,'Life SCR'!AY$3),1)+AY81,0)</f>
        <v>0</v>
      </c>
      <c r="AZ82" s="644">
        <f ca="1">IF('Life SCR'!AZ$3&gt;=$B82,OFFSET($D$62,0,'Life SCR'!AZ$3-$B82)*OFFSET(Inputs!$C$30,0,$B82-2)/IF(sommmeProdInv(Inputs!$B$30:$AY$30,$D$62:$BA$62,'Life SCR'!AZ$3)&gt;0,sommmeProdInv(Inputs!$B$30:$AY$30,$D$62:$BA$62,'Life SCR'!AZ$3),1)+AZ81,0)</f>
        <v>0</v>
      </c>
      <c r="BA82" s="645">
        <f ca="1">IF('Life SCR'!BA$3&gt;=$B82,OFFSET($D$62,0,'Life SCR'!BA$3-$B82)*OFFSET(Inputs!$C$30,0,$B82-2)/IF(sommmeProdInv(Inputs!$B$30:$AY$30,$D$62:$BA$62,'Life SCR'!BA$3)&gt;0,sommmeProdInv(Inputs!$B$30:$AY$30,$D$62:$BA$62,'Life SCR'!BA$3),1)+BA81,0)</f>
        <v>0</v>
      </c>
    </row>
    <row r="83" spans="1:53" s="243" customFormat="1" outlineLevel="1">
      <c r="A83" s="642"/>
      <c r="B83" s="999">
        <v>20</v>
      </c>
      <c r="C83" s="994"/>
      <c r="D83" s="643"/>
      <c r="E83" s="644">
        <f ca="1">IF('Life SCR'!E$3&gt;=$B83,OFFSET($D$62,0,'Life SCR'!E$3-$B83)*OFFSET(Inputs!$C$30,0,$B83-2)/IF(sommmeProdInv(Inputs!$B$30:$AY$30,$D$62:$BA$62,'Life SCR'!E$3)&gt;0,sommmeProdInv(Inputs!$B$30:$AY$30,$D$62:$BA$62,'Life SCR'!E$3),1)+E82,0)</f>
        <v>0</v>
      </c>
      <c r="F83" s="644">
        <f ca="1">IF('Life SCR'!F$3&gt;=$B83,OFFSET($D$62,0,'Life SCR'!F$3-$B83)*OFFSET(Inputs!$C$30,0,$B83-2)/IF(sommmeProdInv(Inputs!$B$30:$AY$30,$D$62:$BA$62,'Life SCR'!F$3)&gt;0,sommmeProdInv(Inputs!$B$30:$AY$30,$D$62:$BA$62,'Life SCR'!F$3),1)+F82,0)</f>
        <v>0</v>
      </c>
      <c r="G83" s="644">
        <f ca="1">IF('Life SCR'!G$3&gt;=$B83,OFFSET($D$62,0,'Life SCR'!G$3-$B83)*OFFSET(Inputs!$C$30,0,$B83-2)/IF(sommmeProdInv(Inputs!$B$30:$AY$30,$D$62:$BA$62,'Life SCR'!G$3)&gt;0,sommmeProdInv(Inputs!$B$30:$AY$30,$D$62:$BA$62,'Life SCR'!G$3),1)+G82,0)</f>
        <v>0</v>
      </c>
      <c r="H83" s="644">
        <f ca="1">IF('Life SCR'!H$3&gt;=$B83,OFFSET($D$62,0,'Life SCR'!H$3-$B83)*OFFSET(Inputs!$C$30,0,$B83-2)/IF(sommmeProdInv(Inputs!$B$30:$AY$30,$D$62:$BA$62,'Life SCR'!H$3)&gt;0,sommmeProdInv(Inputs!$B$30:$AY$30,$D$62:$BA$62,'Life SCR'!H$3),1)+H82,0)</f>
        <v>0</v>
      </c>
      <c r="I83" s="644">
        <f ca="1">IF('Life SCR'!I$3&gt;=$B83,OFFSET($D$62,0,'Life SCR'!I$3-$B83)*OFFSET(Inputs!$C$30,0,$B83-2)/IF(sommmeProdInv(Inputs!$B$30:$AY$30,$D$62:$BA$62,'Life SCR'!I$3)&gt;0,sommmeProdInv(Inputs!$B$30:$AY$30,$D$62:$BA$62,'Life SCR'!I$3),1)+I82,0)</f>
        <v>0</v>
      </c>
      <c r="J83" s="644">
        <f ca="1">IF('Life SCR'!J$3&gt;=$B83,OFFSET($D$62,0,'Life SCR'!J$3-$B83)*OFFSET(Inputs!$C$30,0,$B83-2)/IF(sommmeProdInv(Inputs!$B$30:$AY$30,$D$62:$BA$62,'Life SCR'!J$3)&gt;0,sommmeProdInv(Inputs!$B$30:$AY$30,$D$62:$BA$62,'Life SCR'!J$3),1)+J82,0)</f>
        <v>0</v>
      </c>
      <c r="K83" s="644">
        <f ca="1">IF('Life SCR'!K$3&gt;=$B83,OFFSET($D$62,0,'Life SCR'!K$3-$B83)*OFFSET(Inputs!$C$30,0,$B83-2)/IF(sommmeProdInv(Inputs!$B$30:$AY$30,$D$62:$BA$62,'Life SCR'!K$3)&gt;0,sommmeProdInv(Inputs!$B$30:$AY$30,$D$62:$BA$62,'Life SCR'!K$3),1)+K82,0)</f>
        <v>0</v>
      </c>
      <c r="L83" s="644">
        <f ca="1">IF('Life SCR'!L$3&gt;=$B83,OFFSET($D$62,0,'Life SCR'!L$3-$B83)*OFFSET(Inputs!$C$30,0,$B83-2)/IF(sommmeProdInv(Inputs!$B$30:$AY$30,$D$62:$BA$62,'Life SCR'!L$3)&gt;0,sommmeProdInv(Inputs!$B$30:$AY$30,$D$62:$BA$62,'Life SCR'!L$3),1)+L82,0)</f>
        <v>0</v>
      </c>
      <c r="M83" s="644">
        <f ca="1">IF('Life SCR'!M$3&gt;=$B83,OFFSET($D$62,0,'Life SCR'!M$3-$B83)*OFFSET(Inputs!$C$30,0,$B83-2)/IF(sommmeProdInv(Inputs!$B$30:$AY$30,$D$62:$BA$62,'Life SCR'!M$3)&gt;0,sommmeProdInv(Inputs!$B$30:$AY$30,$D$62:$BA$62,'Life SCR'!M$3),1)+M82,0)</f>
        <v>0</v>
      </c>
      <c r="N83" s="644">
        <f ca="1">IF('Life SCR'!N$3&gt;=$B83,OFFSET($D$62,0,'Life SCR'!N$3-$B83)*OFFSET(Inputs!$C$30,0,$B83-2)/IF(sommmeProdInv(Inputs!$B$30:$AY$30,$D$62:$BA$62,'Life SCR'!N$3)&gt;0,sommmeProdInv(Inputs!$B$30:$AY$30,$D$62:$BA$62,'Life SCR'!N$3),1)+N82,0)</f>
        <v>0</v>
      </c>
      <c r="O83" s="644">
        <f ca="1">IF('Life SCR'!O$3&gt;=$B83,OFFSET($D$62,0,'Life SCR'!O$3-$B83)*OFFSET(Inputs!$C$30,0,$B83-2)/IF(sommmeProdInv(Inputs!$B$30:$AY$30,$D$62:$BA$62,'Life SCR'!O$3)&gt;0,sommmeProdInv(Inputs!$B$30:$AY$30,$D$62:$BA$62,'Life SCR'!O$3),1)+O82,0)</f>
        <v>0</v>
      </c>
      <c r="P83" s="644">
        <f ca="1">IF('Life SCR'!P$3&gt;=$B83,OFFSET($D$62,0,'Life SCR'!P$3-$B83)*OFFSET(Inputs!$C$30,0,$B83-2)/IF(sommmeProdInv(Inputs!$B$30:$AY$30,$D$62:$BA$62,'Life SCR'!P$3)&gt;0,sommmeProdInv(Inputs!$B$30:$AY$30,$D$62:$BA$62,'Life SCR'!P$3),1)+P82,0)</f>
        <v>0</v>
      </c>
      <c r="Q83" s="644">
        <f ca="1">IF('Life SCR'!Q$3&gt;=$B83,OFFSET($D$62,0,'Life SCR'!Q$3-$B83)*OFFSET(Inputs!$C$30,0,$B83-2)/IF(sommmeProdInv(Inputs!$B$30:$AY$30,$D$62:$BA$62,'Life SCR'!Q$3)&gt;0,sommmeProdInv(Inputs!$B$30:$AY$30,$D$62:$BA$62,'Life SCR'!Q$3),1)+Q82,0)</f>
        <v>0</v>
      </c>
      <c r="R83" s="644">
        <f ca="1">IF('Life SCR'!R$3&gt;=$B83,OFFSET($D$62,0,'Life SCR'!R$3-$B83)*OFFSET(Inputs!$C$30,0,$B83-2)/IF(sommmeProdInv(Inputs!$B$30:$AY$30,$D$62:$BA$62,'Life SCR'!R$3)&gt;0,sommmeProdInv(Inputs!$B$30:$AY$30,$D$62:$BA$62,'Life SCR'!R$3),1)+R82,0)</f>
        <v>0</v>
      </c>
      <c r="S83" s="644">
        <f ca="1">IF('Life SCR'!S$3&gt;=$B83,OFFSET($D$62,0,'Life SCR'!S$3-$B83)*OFFSET(Inputs!$C$30,0,$B83-2)/IF(sommmeProdInv(Inputs!$B$30:$AY$30,$D$62:$BA$62,'Life SCR'!S$3)&gt;0,sommmeProdInv(Inputs!$B$30:$AY$30,$D$62:$BA$62,'Life SCR'!S$3),1)+S82,0)</f>
        <v>0</v>
      </c>
      <c r="T83" s="644">
        <f ca="1">IF('Life SCR'!T$3&gt;=$B83,OFFSET($D$62,0,'Life SCR'!T$3-$B83)*OFFSET(Inputs!$C$30,0,$B83-2)/IF(sommmeProdInv(Inputs!$B$30:$AY$30,$D$62:$BA$62,'Life SCR'!T$3)&gt;0,sommmeProdInv(Inputs!$B$30:$AY$30,$D$62:$BA$62,'Life SCR'!T$3),1)+T82,0)</f>
        <v>0</v>
      </c>
      <c r="U83" s="644">
        <f ca="1">IF('Life SCR'!U$3&gt;=$B83,OFFSET($D$62,0,'Life SCR'!U$3-$B83)*OFFSET(Inputs!$C$30,0,$B83-2)/IF(sommmeProdInv(Inputs!$B$30:$AY$30,$D$62:$BA$62,'Life SCR'!U$3)&gt;0,sommmeProdInv(Inputs!$B$30:$AY$30,$D$62:$BA$62,'Life SCR'!U$3),1)+U82,0)</f>
        <v>0</v>
      </c>
      <c r="V83" s="644">
        <f ca="1">IF('Life SCR'!V$3&gt;=$B83,OFFSET($D$62,0,'Life SCR'!V$3-$B83)*OFFSET(Inputs!$C$30,0,$B83-2)/IF(sommmeProdInv(Inputs!$B$30:$AY$30,$D$62:$BA$62,'Life SCR'!V$3)&gt;0,sommmeProdInv(Inputs!$B$30:$AY$30,$D$62:$BA$62,'Life SCR'!V$3),1)+V82,0)</f>
        <v>0</v>
      </c>
      <c r="W83" s="644">
        <f ca="1">IF('Life SCR'!W$3&gt;=$B83,OFFSET($D$62,0,'Life SCR'!W$3-$B83)*OFFSET(Inputs!$C$30,0,$B83-2)/IF(sommmeProdInv(Inputs!$B$30:$AY$30,$D$62:$BA$62,'Life SCR'!W$3)&gt;0,sommmeProdInv(Inputs!$B$30:$AY$30,$D$62:$BA$62,'Life SCR'!W$3),1)+W82,0)</f>
        <v>0</v>
      </c>
      <c r="X83" s="644">
        <f ca="1">IF('Life SCR'!X$3&gt;=$B83,OFFSET($D$62,0,'Life SCR'!X$3-$B83)*OFFSET(Inputs!$C$30,0,$B83-2)/IF(sommmeProdInv(Inputs!$B$30:$AY$30,$D$62:$BA$62,'Life SCR'!X$3)&gt;0,sommmeProdInv(Inputs!$B$30:$AY$30,$D$62:$BA$62,'Life SCR'!X$3),1)+X82,0)</f>
        <v>0</v>
      </c>
      <c r="Y83" s="644">
        <f ca="1">IF('Life SCR'!Y$3&gt;=$B83,OFFSET($D$62,0,'Life SCR'!Y$3-$B83)*OFFSET(Inputs!$C$30,0,$B83-2)/IF(sommmeProdInv(Inputs!$B$30:$AY$30,$D$62:$BA$62,'Life SCR'!Y$3)&gt;0,sommmeProdInv(Inputs!$B$30:$AY$30,$D$62:$BA$62,'Life SCR'!Y$3),1)+Y82,0)</f>
        <v>0</v>
      </c>
      <c r="Z83" s="644">
        <f ca="1">IF('Life SCR'!Z$3&gt;=$B83,OFFSET($D$62,0,'Life SCR'!Z$3-$B83)*OFFSET(Inputs!$C$30,0,$B83-2)/IF(sommmeProdInv(Inputs!$B$30:$AY$30,$D$62:$BA$62,'Life SCR'!Z$3)&gt;0,sommmeProdInv(Inputs!$B$30:$AY$30,$D$62:$BA$62,'Life SCR'!Z$3),1)+Z82,0)</f>
        <v>0</v>
      </c>
      <c r="AA83" s="644">
        <f ca="1">IF('Life SCR'!AA$3&gt;=$B83,OFFSET($D$62,0,'Life SCR'!AA$3-$B83)*OFFSET(Inputs!$C$30,0,$B83-2)/IF(sommmeProdInv(Inputs!$B$30:$AY$30,$D$62:$BA$62,'Life SCR'!AA$3)&gt;0,sommmeProdInv(Inputs!$B$30:$AY$30,$D$62:$BA$62,'Life SCR'!AA$3),1)+AA82,0)</f>
        <v>0</v>
      </c>
      <c r="AB83" s="644">
        <f ca="1">IF('Life SCR'!AB$3&gt;=$B83,OFFSET($D$62,0,'Life SCR'!AB$3-$B83)*OFFSET(Inputs!$C$30,0,$B83-2)/IF(sommmeProdInv(Inputs!$B$30:$AY$30,$D$62:$BA$62,'Life SCR'!AB$3)&gt;0,sommmeProdInv(Inputs!$B$30:$AY$30,$D$62:$BA$62,'Life SCR'!AB$3),1)+AB82,0)</f>
        <v>0</v>
      </c>
      <c r="AC83" s="644">
        <f ca="1">IF('Life SCR'!AC$3&gt;=$B83,OFFSET($D$62,0,'Life SCR'!AC$3-$B83)*OFFSET(Inputs!$C$30,0,$B83-2)/IF(sommmeProdInv(Inputs!$B$30:$AY$30,$D$62:$BA$62,'Life SCR'!AC$3)&gt;0,sommmeProdInv(Inputs!$B$30:$AY$30,$D$62:$BA$62,'Life SCR'!AC$3),1)+AC82,0)</f>
        <v>0</v>
      </c>
      <c r="AD83" s="644">
        <f ca="1">IF('Life SCR'!AD$3&gt;=$B83,OFFSET($D$62,0,'Life SCR'!AD$3-$B83)*OFFSET(Inputs!$C$30,0,$B83-2)/IF(sommmeProdInv(Inputs!$B$30:$AY$30,$D$62:$BA$62,'Life SCR'!AD$3)&gt;0,sommmeProdInv(Inputs!$B$30:$AY$30,$D$62:$BA$62,'Life SCR'!AD$3),1)+AD82,0)</f>
        <v>0</v>
      </c>
      <c r="AE83" s="644">
        <f ca="1">IF('Life SCR'!AE$3&gt;=$B83,OFFSET($D$62,0,'Life SCR'!AE$3-$B83)*OFFSET(Inputs!$C$30,0,$B83-2)/IF(sommmeProdInv(Inputs!$B$30:$AY$30,$D$62:$BA$62,'Life SCR'!AE$3)&gt;0,sommmeProdInv(Inputs!$B$30:$AY$30,$D$62:$BA$62,'Life SCR'!AE$3),1)+AE82,0)</f>
        <v>0</v>
      </c>
      <c r="AF83" s="644">
        <f ca="1">IF('Life SCR'!AF$3&gt;=$B83,OFFSET($D$62,0,'Life SCR'!AF$3-$B83)*OFFSET(Inputs!$C$30,0,$B83-2)/IF(sommmeProdInv(Inputs!$B$30:$AY$30,$D$62:$BA$62,'Life SCR'!AF$3)&gt;0,sommmeProdInv(Inputs!$B$30:$AY$30,$D$62:$BA$62,'Life SCR'!AF$3),1)+AF82,0)</f>
        <v>0</v>
      </c>
      <c r="AG83" s="644">
        <f ca="1">IF('Life SCR'!AG$3&gt;=$B83,OFFSET($D$62,0,'Life SCR'!AG$3-$B83)*OFFSET(Inputs!$C$30,0,$B83-2)/IF(sommmeProdInv(Inputs!$B$30:$AY$30,$D$62:$BA$62,'Life SCR'!AG$3)&gt;0,sommmeProdInv(Inputs!$B$30:$AY$30,$D$62:$BA$62,'Life SCR'!AG$3),1)+AG82,0)</f>
        <v>0</v>
      </c>
      <c r="AH83" s="644">
        <f ca="1">IF('Life SCR'!AH$3&gt;=$B83,OFFSET($D$62,0,'Life SCR'!AH$3-$B83)*OFFSET(Inputs!$C$30,0,$B83-2)/IF(sommmeProdInv(Inputs!$B$30:$AY$30,$D$62:$BA$62,'Life SCR'!AH$3)&gt;0,sommmeProdInv(Inputs!$B$30:$AY$30,$D$62:$BA$62,'Life SCR'!AH$3),1)+AH82,0)</f>
        <v>0</v>
      </c>
      <c r="AI83" s="644">
        <f ca="1">IF('Life SCR'!AI$3&gt;=$B83,OFFSET($D$62,0,'Life SCR'!AI$3-$B83)*OFFSET(Inputs!$C$30,0,$B83-2)/IF(sommmeProdInv(Inputs!$B$30:$AY$30,$D$62:$BA$62,'Life SCR'!AI$3)&gt;0,sommmeProdInv(Inputs!$B$30:$AY$30,$D$62:$BA$62,'Life SCR'!AI$3),1)+AI82,0)</f>
        <v>0</v>
      </c>
      <c r="AJ83" s="644">
        <f ca="1">IF('Life SCR'!AJ$3&gt;=$B83,OFFSET($D$62,0,'Life SCR'!AJ$3-$B83)*OFFSET(Inputs!$C$30,0,$B83-2)/IF(sommmeProdInv(Inputs!$B$30:$AY$30,$D$62:$BA$62,'Life SCR'!AJ$3)&gt;0,sommmeProdInv(Inputs!$B$30:$AY$30,$D$62:$BA$62,'Life SCR'!AJ$3),1)+AJ82,0)</f>
        <v>0</v>
      </c>
      <c r="AK83" s="644">
        <f ca="1">IF('Life SCR'!AK$3&gt;=$B83,OFFSET($D$62,0,'Life SCR'!AK$3-$B83)*OFFSET(Inputs!$C$30,0,$B83-2)/IF(sommmeProdInv(Inputs!$B$30:$AY$30,$D$62:$BA$62,'Life SCR'!AK$3)&gt;0,sommmeProdInv(Inputs!$B$30:$AY$30,$D$62:$BA$62,'Life SCR'!AK$3),1)+AK82,0)</f>
        <v>0</v>
      </c>
      <c r="AL83" s="644">
        <f ca="1">IF('Life SCR'!AL$3&gt;=$B83,OFFSET($D$62,0,'Life SCR'!AL$3-$B83)*OFFSET(Inputs!$C$30,0,$B83-2)/IF(sommmeProdInv(Inputs!$B$30:$AY$30,$D$62:$BA$62,'Life SCR'!AL$3)&gt;0,sommmeProdInv(Inputs!$B$30:$AY$30,$D$62:$BA$62,'Life SCR'!AL$3),1)+AL82,0)</f>
        <v>0</v>
      </c>
      <c r="AM83" s="644">
        <f ca="1">IF('Life SCR'!AM$3&gt;=$B83,OFFSET($D$62,0,'Life SCR'!AM$3-$B83)*OFFSET(Inputs!$C$30,0,$B83-2)/IF(sommmeProdInv(Inputs!$B$30:$AY$30,$D$62:$BA$62,'Life SCR'!AM$3)&gt;0,sommmeProdInv(Inputs!$B$30:$AY$30,$D$62:$BA$62,'Life SCR'!AM$3),1)+AM82,0)</f>
        <v>0</v>
      </c>
      <c r="AN83" s="644">
        <f ca="1">IF('Life SCR'!AN$3&gt;=$B83,OFFSET($D$62,0,'Life SCR'!AN$3-$B83)*OFFSET(Inputs!$C$30,0,$B83-2)/IF(sommmeProdInv(Inputs!$B$30:$AY$30,$D$62:$BA$62,'Life SCR'!AN$3)&gt;0,sommmeProdInv(Inputs!$B$30:$AY$30,$D$62:$BA$62,'Life SCR'!AN$3),1)+AN82,0)</f>
        <v>0</v>
      </c>
      <c r="AO83" s="644">
        <f ca="1">IF('Life SCR'!AO$3&gt;=$B83,OFFSET($D$62,0,'Life SCR'!AO$3-$B83)*OFFSET(Inputs!$C$30,0,$B83-2)/IF(sommmeProdInv(Inputs!$B$30:$AY$30,$D$62:$BA$62,'Life SCR'!AO$3)&gt;0,sommmeProdInv(Inputs!$B$30:$AY$30,$D$62:$BA$62,'Life SCR'!AO$3),1)+AO82,0)</f>
        <v>0</v>
      </c>
      <c r="AP83" s="644">
        <f ca="1">IF('Life SCR'!AP$3&gt;=$B83,OFFSET($D$62,0,'Life SCR'!AP$3-$B83)*OFFSET(Inputs!$C$30,0,$B83-2)/IF(sommmeProdInv(Inputs!$B$30:$AY$30,$D$62:$BA$62,'Life SCR'!AP$3)&gt;0,sommmeProdInv(Inputs!$B$30:$AY$30,$D$62:$BA$62,'Life SCR'!AP$3),1)+AP82,0)</f>
        <v>0</v>
      </c>
      <c r="AQ83" s="644">
        <f ca="1">IF('Life SCR'!AQ$3&gt;=$B83,OFFSET($D$62,0,'Life SCR'!AQ$3-$B83)*OFFSET(Inputs!$C$30,0,$B83-2)/IF(sommmeProdInv(Inputs!$B$30:$AY$30,$D$62:$BA$62,'Life SCR'!AQ$3)&gt;0,sommmeProdInv(Inputs!$B$30:$AY$30,$D$62:$BA$62,'Life SCR'!AQ$3),1)+AQ82,0)</f>
        <v>0</v>
      </c>
      <c r="AR83" s="644">
        <f ca="1">IF('Life SCR'!AR$3&gt;=$B83,OFFSET($D$62,0,'Life SCR'!AR$3-$B83)*OFFSET(Inputs!$C$30,0,$B83-2)/IF(sommmeProdInv(Inputs!$B$30:$AY$30,$D$62:$BA$62,'Life SCR'!AR$3)&gt;0,sommmeProdInv(Inputs!$B$30:$AY$30,$D$62:$BA$62,'Life SCR'!AR$3),1)+AR82,0)</f>
        <v>0</v>
      </c>
      <c r="AS83" s="644">
        <f ca="1">IF('Life SCR'!AS$3&gt;=$B83,OFFSET($D$62,0,'Life SCR'!AS$3-$B83)*OFFSET(Inputs!$C$30,0,$B83-2)/IF(sommmeProdInv(Inputs!$B$30:$AY$30,$D$62:$BA$62,'Life SCR'!AS$3)&gt;0,sommmeProdInv(Inputs!$B$30:$AY$30,$D$62:$BA$62,'Life SCR'!AS$3),1)+AS82,0)</f>
        <v>0</v>
      </c>
      <c r="AT83" s="644">
        <f ca="1">IF('Life SCR'!AT$3&gt;=$B83,OFFSET($D$62,0,'Life SCR'!AT$3-$B83)*OFFSET(Inputs!$C$30,0,$B83-2)/IF(sommmeProdInv(Inputs!$B$30:$AY$30,$D$62:$BA$62,'Life SCR'!AT$3)&gt;0,sommmeProdInv(Inputs!$B$30:$AY$30,$D$62:$BA$62,'Life SCR'!AT$3),1)+AT82,0)</f>
        <v>0</v>
      </c>
      <c r="AU83" s="644">
        <f ca="1">IF('Life SCR'!AU$3&gt;=$B83,OFFSET($D$62,0,'Life SCR'!AU$3-$B83)*OFFSET(Inputs!$C$30,0,$B83-2)/IF(sommmeProdInv(Inputs!$B$30:$AY$30,$D$62:$BA$62,'Life SCR'!AU$3)&gt;0,sommmeProdInv(Inputs!$B$30:$AY$30,$D$62:$BA$62,'Life SCR'!AU$3),1)+AU82,0)</f>
        <v>0</v>
      </c>
      <c r="AV83" s="644">
        <f ca="1">IF('Life SCR'!AV$3&gt;=$B83,OFFSET($D$62,0,'Life SCR'!AV$3-$B83)*OFFSET(Inputs!$C$30,0,$B83-2)/IF(sommmeProdInv(Inputs!$B$30:$AY$30,$D$62:$BA$62,'Life SCR'!AV$3)&gt;0,sommmeProdInv(Inputs!$B$30:$AY$30,$D$62:$BA$62,'Life SCR'!AV$3),1)+AV82,0)</f>
        <v>0</v>
      </c>
      <c r="AW83" s="644">
        <f ca="1">IF('Life SCR'!AW$3&gt;=$B83,OFFSET($D$62,0,'Life SCR'!AW$3-$B83)*OFFSET(Inputs!$C$30,0,$B83-2)/IF(sommmeProdInv(Inputs!$B$30:$AY$30,$D$62:$BA$62,'Life SCR'!AW$3)&gt;0,sommmeProdInv(Inputs!$B$30:$AY$30,$D$62:$BA$62,'Life SCR'!AW$3),1)+AW82,0)</f>
        <v>0</v>
      </c>
      <c r="AX83" s="644">
        <f ca="1">IF('Life SCR'!AX$3&gt;=$B83,OFFSET($D$62,0,'Life SCR'!AX$3-$B83)*OFFSET(Inputs!$C$30,0,$B83-2)/IF(sommmeProdInv(Inputs!$B$30:$AY$30,$D$62:$BA$62,'Life SCR'!AX$3)&gt;0,sommmeProdInv(Inputs!$B$30:$AY$30,$D$62:$BA$62,'Life SCR'!AX$3),1)+AX82,0)</f>
        <v>0</v>
      </c>
      <c r="AY83" s="644">
        <f ca="1">IF('Life SCR'!AY$3&gt;=$B83,OFFSET($D$62,0,'Life SCR'!AY$3-$B83)*OFFSET(Inputs!$C$30,0,$B83-2)/IF(sommmeProdInv(Inputs!$B$30:$AY$30,$D$62:$BA$62,'Life SCR'!AY$3)&gt;0,sommmeProdInv(Inputs!$B$30:$AY$30,$D$62:$BA$62,'Life SCR'!AY$3),1)+AY82,0)</f>
        <v>0</v>
      </c>
      <c r="AZ83" s="644">
        <f ca="1">IF('Life SCR'!AZ$3&gt;=$B83,OFFSET($D$62,0,'Life SCR'!AZ$3-$B83)*OFFSET(Inputs!$C$30,0,$B83-2)/IF(sommmeProdInv(Inputs!$B$30:$AY$30,$D$62:$BA$62,'Life SCR'!AZ$3)&gt;0,sommmeProdInv(Inputs!$B$30:$AY$30,$D$62:$BA$62,'Life SCR'!AZ$3),1)+AZ82,0)</f>
        <v>0</v>
      </c>
      <c r="BA83" s="645">
        <f ca="1">IF('Life SCR'!BA$3&gt;=$B83,OFFSET($D$62,0,'Life SCR'!BA$3-$B83)*OFFSET(Inputs!$C$30,0,$B83-2)/IF(sommmeProdInv(Inputs!$B$30:$AY$30,$D$62:$BA$62,'Life SCR'!BA$3)&gt;0,sommmeProdInv(Inputs!$B$30:$AY$30,$D$62:$BA$62,'Life SCR'!BA$3),1)+BA82,0)</f>
        <v>0</v>
      </c>
    </row>
    <row r="84" spans="1:53" s="243" customFormat="1" outlineLevel="1">
      <c r="A84" s="642"/>
      <c r="B84" s="999">
        <v>21</v>
      </c>
      <c r="C84" s="994"/>
      <c r="D84" s="643"/>
      <c r="E84" s="644">
        <f ca="1">IF('Life SCR'!E$3&gt;=$B84,OFFSET($D$62,0,'Life SCR'!E$3-$B84)*OFFSET(Inputs!$C$30,0,$B84-2)/IF(sommmeProdInv(Inputs!$B$30:$AY$30,$D$62:$BA$62,'Life SCR'!E$3)&gt;0,sommmeProdInv(Inputs!$B$30:$AY$30,$D$62:$BA$62,'Life SCR'!E$3),1)+E83,0)</f>
        <v>0</v>
      </c>
      <c r="F84" s="644">
        <f ca="1">IF('Life SCR'!F$3&gt;=$B84,OFFSET($D$62,0,'Life SCR'!F$3-$B84)*OFFSET(Inputs!$C$30,0,$B84-2)/IF(sommmeProdInv(Inputs!$B$30:$AY$30,$D$62:$BA$62,'Life SCR'!F$3)&gt;0,sommmeProdInv(Inputs!$B$30:$AY$30,$D$62:$BA$62,'Life SCR'!F$3),1)+F83,0)</f>
        <v>0</v>
      </c>
      <c r="G84" s="644">
        <f ca="1">IF('Life SCR'!G$3&gt;=$B84,OFFSET($D$62,0,'Life SCR'!G$3-$B84)*OFFSET(Inputs!$C$30,0,$B84-2)/IF(sommmeProdInv(Inputs!$B$30:$AY$30,$D$62:$BA$62,'Life SCR'!G$3)&gt;0,sommmeProdInv(Inputs!$B$30:$AY$30,$D$62:$BA$62,'Life SCR'!G$3),1)+G83,0)</f>
        <v>0</v>
      </c>
      <c r="H84" s="644">
        <f ca="1">IF('Life SCR'!H$3&gt;=$B84,OFFSET($D$62,0,'Life SCR'!H$3-$B84)*OFFSET(Inputs!$C$30,0,$B84-2)/IF(sommmeProdInv(Inputs!$B$30:$AY$30,$D$62:$BA$62,'Life SCR'!H$3)&gt;0,sommmeProdInv(Inputs!$B$30:$AY$30,$D$62:$BA$62,'Life SCR'!H$3),1)+H83,0)</f>
        <v>0</v>
      </c>
      <c r="I84" s="644">
        <f ca="1">IF('Life SCR'!I$3&gt;=$B84,OFFSET($D$62,0,'Life SCR'!I$3-$B84)*OFFSET(Inputs!$C$30,0,$B84-2)/IF(sommmeProdInv(Inputs!$B$30:$AY$30,$D$62:$BA$62,'Life SCR'!I$3)&gt;0,sommmeProdInv(Inputs!$B$30:$AY$30,$D$62:$BA$62,'Life SCR'!I$3),1)+I83,0)</f>
        <v>0</v>
      </c>
      <c r="J84" s="644">
        <f ca="1">IF('Life SCR'!J$3&gt;=$B84,OFFSET($D$62,0,'Life SCR'!J$3-$B84)*OFFSET(Inputs!$C$30,0,$B84-2)/IF(sommmeProdInv(Inputs!$B$30:$AY$30,$D$62:$BA$62,'Life SCR'!J$3)&gt;0,sommmeProdInv(Inputs!$B$30:$AY$30,$D$62:$BA$62,'Life SCR'!J$3),1)+J83,0)</f>
        <v>0</v>
      </c>
      <c r="K84" s="644">
        <f ca="1">IF('Life SCR'!K$3&gt;=$B84,OFFSET($D$62,0,'Life SCR'!K$3-$B84)*OFFSET(Inputs!$C$30,0,$B84-2)/IF(sommmeProdInv(Inputs!$B$30:$AY$30,$D$62:$BA$62,'Life SCR'!K$3)&gt;0,sommmeProdInv(Inputs!$B$30:$AY$30,$D$62:$BA$62,'Life SCR'!K$3),1)+K83,0)</f>
        <v>0</v>
      </c>
      <c r="L84" s="644">
        <f ca="1">IF('Life SCR'!L$3&gt;=$B84,OFFSET($D$62,0,'Life SCR'!L$3-$B84)*OFFSET(Inputs!$C$30,0,$B84-2)/IF(sommmeProdInv(Inputs!$B$30:$AY$30,$D$62:$BA$62,'Life SCR'!L$3)&gt;0,sommmeProdInv(Inputs!$B$30:$AY$30,$D$62:$BA$62,'Life SCR'!L$3),1)+L83,0)</f>
        <v>0</v>
      </c>
      <c r="M84" s="644">
        <f ca="1">IF('Life SCR'!M$3&gt;=$B84,OFFSET($D$62,0,'Life SCR'!M$3-$B84)*OFFSET(Inputs!$C$30,0,$B84-2)/IF(sommmeProdInv(Inputs!$B$30:$AY$30,$D$62:$BA$62,'Life SCR'!M$3)&gt;0,sommmeProdInv(Inputs!$B$30:$AY$30,$D$62:$BA$62,'Life SCR'!M$3),1)+M83,0)</f>
        <v>0</v>
      </c>
      <c r="N84" s="644">
        <f ca="1">IF('Life SCR'!N$3&gt;=$B84,OFFSET($D$62,0,'Life SCR'!N$3-$B84)*OFFSET(Inputs!$C$30,0,$B84-2)/IF(sommmeProdInv(Inputs!$B$30:$AY$30,$D$62:$BA$62,'Life SCR'!N$3)&gt;0,sommmeProdInv(Inputs!$B$30:$AY$30,$D$62:$BA$62,'Life SCR'!N$3),1)+N83,0)</f>
        <v>0</v>
      </c>
      <c r="O84" s="644">
        <f ca="1">IF('Life SCR'!O$3&gt;=$B84,OFFSET($D$62,0,'Life SCR'!O$3-$B84)*OFFSET(Inputs!$C$30,0,$B84-2)/IF(sommmeProdInv(Inputs!$B$30:$AY$30,$D$62:$BA$62,'Life SCR'!O$3)&gt;0,sommmeProdInv(Inputs!$B$30:$AY$30,$D$62:$BA$62,'Life SCR'!O$3),1)+O83,0)</f>
        <v>0</v>
      </c>
      <c r="P84" s="644">
        <f ca="1">IF('Life SCR'!P$3&gt;=$B84,OFFSET($D$62,0,'Life SCR'!P$3-$B84)*OFFSET(Inputs!$C$30,0,$B84-2)/IF(sommmeProdInv(Inputs!$B$30:$AY$30,$D$62:$BA$62,'Life SCR'!P$3)&gt;0,sommmeProdInv(Inputs!$B$30:$AY$30,$D$62:$BA$62,'Life SCR'!P$3),1)+P83,0)</f>
        <v>0</v>
      </c>
      <c r="Q84" s="644">
        <f ca="1">IF('Life SCR'!Q$3&gt;=$B84,OFFSET($D$62,0,'Life SCR'!Q$3-$B84)*OFFSET(Inputs!$C$30,0,$B84-2)/IF(sommmeProdInv(Inputs!$B$30:$AY$30,$D$62:$BA$62,'Life SCR'!Q$3)&gt;0,sommmeProdInv(Inputs!$B$30:$AY$30,$D$62:$BA$62,'Life SCR'!Q$3),1)+Q83,0)</f>
        <v>0</v>
      </c>
      <c r="R84" s="644">
        <f ca="1">IF('Life SCR'!R$3&gt;=$B84,OFFSET($D$62,0,'Life SCR'!R$3-$B84)*OFFSET(Inputs!$C$30,0,$B84-2)/IF(sommmeProdInv(Inputs!$B$30:$AY$30,$D$62:$BA$62,'Life SCR'!R$3)&gt;0,sommmeProdInv(Inputs!$B$30:$AY$30,$D$62:$BA$62,'Life SCR'!R$3),1)+R83,0)</f>
        <v>0</v>
      </c>
      <c r="S84" s="644">
        <f ca="1">IF('Life SCR'!S$3&gt;=$B84,OFFSET($D$62,0,'Life SCR'!S$3-$B84)*OFFSET(Inputs!$C$30,0,$B84-2)/IF(sommmeProdInv(Inputs!$B$30:$AY$30,$D$62:$BA$62,'Life SCR'!S$3)&gt;0,sommmeProdInv(Inputs!$B$30:$AY$30,$D$62:$BA$62,'Life SCR'!S$3),1)+S83,0)</f>
        <v>0</v>
      </c>
      <c r="T84" s="644">
        <f ca="1">IF('Life SCR'!T$3&gt;=$B84,OFFSET($D$62,0,'Life SCR'!T$3-$B84)*OFFSET(Inputs!$C$30,0,$B84-2)/IF(sommmeProdInv(Inputs!$B$30:$AY$30,$D$62:$BA$62,'Life SCR'!T$3)&gt;0,sommmeProdInv(Inputs!$B$30:$AY$30,$D$62:$BA$62,'Life SCR'!T$3),1)+T83,0)</f>
        <v>0</v>
      </c>
      <c r="U84" s="644">
        <f ca="1">IF('Life SCR'!U$3&gt;=$B84,OFFSET($D$62,0,'Life SCR'!U$3-$B84)*OFFSET(Inputs!$C$30,0,$B84-2)/IF(sommmeProdInv(Inputs!$B$30:$AY$30,$D$62:$BA$62,'Life SCR'!U$3)&gt;0,sommmeProdInv(Inputs!$B$30:$AY$30,$D$62:$BA$62,'Life SCR'!U$3),1)+U83,0)</f>
        <v>0</v>
      </c>
      <c r="V84" s="644">
        <f ca="1">IF('Life SCR'!V$3&gt;=$B84,OFFSET($D$62,0,'Life SCR'!V$3-$B84)*OFFSET(Inputs!$C$30,0,$B84-2)/IF(sommmeProdInv(Inputs!$B$30:$AY$30,$D$62:$BA$62,'Life SCR'!V$3)&gt;0,sommmeProdInv(Inputs!$B$30:$AY$30,$D$62:$BA$62,'Life SCR'!V$3),1)+V83,0)</f>
        <v>0</v>
      </c>
      <c r="W84" s="644">
        <f ca="1">IF('Life SCR'!W$3&gt;=$B84,OFFSET($D$62,0,'Life SCR'!W$3-$B84)*OFFSET(Inputs!$C$30,0,$B84-2)/IF(sommmeProdInv(Inputs!$B$30:$AY$30,$D$62:$BA$62,'Life SCR'!W$3)&gt;0,sommmeProdInv(Inputs!$B$30:$AY$30,$D$62:$BA$62,'Life SCR'!W$3),1)+W83,0)</f>
        <v>0</v>
      </c>
      <c r="X84" s="644">
        <f ca="1">IF('Life SCR'!X$3&gt;=$B84,OFFSET($D$62,0,'Life SCR'!X$3-$B84)*OFFSET(Inputs!$C$30,0,$B84-2)/IF(sommmeProdInv(Inputs!$B$30:$AY$30,$D$62:$BA$62,'Life SCR'!X$3)&gt;0,sommmeProdInv(Inputs!$B$30:$AY$30,$D$62:$BA$62,'Life SCR'!X$3),1)+X83,0)</f>
        <v>0</v>
      </c>
      <c r="Y84" s="644">
        <f ca="1">IF('Life SCR'!Y$3&gt;=$B84,OFFSET($D$62,0,'Life SCR'!Y$3-$B84)*OFFSET(Inputs!$C$30,0,$B84-2)/IF(sommmeProdInv(Inputs!$B$30:$AY$30,$D$62:$BA$62,'Life SCR'!Y$3)&gt;0,sommmeProdInv(Inputs!$B$30:$AY$30,$D$62:$BA$62,'Life SCR'!Y$3),1)+Y83,0)</f>
        <v>0</v>
      </c>
      <c r="Z84" s="644">
        <f ca="1">IF('Life SCR'!Z$3&gt;=$B84,OFFSET($D$62,0,'Life SCR'!Z$3-$B84)*OFFSET(Inputs!$C$30,0,$B84-2)/IF(sommmeProdInv(Inputs!$B$30:$AY$30,$D$62:$BA$62,'Life SCR'!Z$3)&gt;0,sommmeProdInv(Inputs!$B$30:$AY$30,$D$62:$BA$62,'Life SCR'!Z$3),1)+Z83,0)</f>
        <v>0</v>
      </c>
      <c r="AA84" s="644">
        <f ca="1">IF('Life SCR'!AA$3&gt;=$B84,OFFSET($D$62,0,'Life SCR'!AA$3-$B84)*OFFSET(Inputs!$C$30,0,$B84-2)/IF(sommmeProdInv(Inputs!$B$30:$AY$30,$D$62:$BA$62,'Life SCR'!AA$3)&gt;0,sommmeProdInv(Inputs!$B$30:$AY$30,$D$62:$BA$62,'Life SCR'!AA$3),1)+AA83,0)</f>
        <v>0</v>
      </c>
      <c r="AB84" s="644">
        <f ca="1">IF('Life SCR'!AB$3&gt;=$B84,OFFSET($D$62,0,'Life SCR'!AB$3-$B84)*OFFSET(Inputs!$C$30,0,$B84-2)/IF(sommmeProdInv(Inputs!$B$30:$AY$30,$D$62:$BA$62,'Life SCR'!AB$3)&gt;0,sommmeProdInv(Inputs!$B$30:$AY$30,$D$62:$BA$62,'Life SCR'!AB$3),1)+AB83,0)</f>
        <v>0</v>
      </c>
      <c r="AC84" s="644">
        <f ca="1">IF('Life SCR'!AC$3&gt;=$B84,OFFSET($D$62,0,'Life SCR'!AC$3-$B84)*OFFSET(Inputs!$C$30,0,$B84-2)/IF(sommmeProdInv(Inputs!$B$30:$AY$30,$D$62:$BA$62,'Life SCR'!AC$3)&gt;0,sommmeProdInv(Inputs!$B$30:$AY$30,$D$62:$BA$62,'Life SCR'!AC$3),1)+AC83,0)</f>
        <v>0</v>
      </c>
      <c r="AD84" s="644">
        <f ca="1">IF('Life SCR'!AD$3&gt;=$B84,OFFSET($D$62,0,'Life SCR'!AD$3-$B84)*OFFSET(Inputs!$C$30,0,$B84-2)/IF(sommmeProdInv(Inputs!$B$30:$AY$30,$D$62:$BA$62,'Life SCR'!AD$3)&gt;0,sommmeProdInv(Inputs!$B$30:$AY$30,$D$62:$BA$62,'Life SCR'!AD$3),1)+AD83,0)</f>
        <v>0</v>
      </c>
      <c r="AE84" s="644">
        <f ca="1">IF('Life SCR'!AE$3&gt;=$B84,OFFSET($D$62,0,'Life SCR'!AE$3-$B84)*OFFSET(Inputs!$C$30,0,$B84-2)/IF(sommmeProdInv(Inputs!$B$30:$AY$30,$D$62:$BA$62,'Life SCR'!AE$3)&gt;0,sommmeProdInv(Inputs!$B$30:$AY$30,$D$62:$BA$62,'Life SCR'!AE$3),1)+AE83,0)</f>
        <v>0</v>
      </c>
      <c r="AF84" s="644">
        <f ca="1">IF('Life SCR'!AF$3&gt;=$B84,OFFSET($D$62,0,'Life SCR'!AF$3-$B84)*OFFSET(Inputs!$C$30,0,$B84-2)/IF(sommmeProdInv(Inputs!$B$30:$AY$30,$D$62:$BA$62,'Life SCR'!AF$3)&gt;0,sommmeProdInv(Inputs!$B$30:$AY$30,$D$62:$BA$62,'Life SCR'!AF$3),1)+AF83,0)</f>
        <v>0</v>
      </c>
      <c r="AG84" s="644">
        <f ca="1">IF('Life SCR'!AG$3&gt;=$B84,OFFSET($D$62,0,'Life SCR'!AG$3-$B84)*OFFSET(Inputs!$C$30,0,$B84-2)/IF(sommmeProdInv(Inputs!$B$30:$AY$30,$D$62:$BA$62,'Life SCR'!AG$3)&gt;0,sommmeProdInv(Inputs!$B$30:$AY$30,$D$62:$BA$62,'Life SCR'!AG$3),1)+AG83,0)</f>
        <v>0</v>
      </c>
      <c r="AH84" s="644">
        <f ca="1">IF('Life SCR'!AH$3&gt;=$B84,OFFSET($D$62,0,'Life SCR'!AH$3-$B84)*OFFSET(Inputs!$C$30,0,$B84-2)/IF(sommmeProdInv(Inputs!$B$30:$AY$30,$D$62:$BA$62,'Life SCR'!AH$3)&gt;0,sommmeProdInv(Inputs!$B$30:$AY$30,$D$62:$BA$62,'Life SCR'!AH$3),1)+AH83,0)</f>
        <v>0</v>
      </c>
      <c r="AI84" s="644">
        <f ca="1">IF('Life SCR'!AI$3&gt;=$B84,OFFSET($D$62,0,'Life SCR'!AI$3-$B84)*OFFSET(Inputs!$C$30,0,$B84-2)/IF(sommmeProdInv(Inputs!$B$30:$AY$30,$D$62:$BA$62,'Life SCR'!AI$3)&gt;0,sommmeProdInv(Inputs!$B$30:$AY$30,$D$62:$BA$62,'Life SCR'!AI$3),1)+AI83,0)</f>
        <v>0</v>
      </c>
      <c r="AJ84" s="644">
        <f ca="1">IF('Life SCR'!AJ$3&gt;=$B84,OFFSET($D$62,0,'Life SCR'!AJ$3-$B84)*OFFSET(Inputs!$C$30,0,$B84-2)/IF(sommmeProdInv(Inputs!$B$30:$AY$30,$D$62:$BA$62,'Life SCR'!AJ$3)&gt;0,sommmeProdInv(Inputs!$B$30:$AY$30,$D$62:$BA$62,'Life SCR'!AJ$3),1)+AJ83,0)</f>
        <v>0</v>
      </c>
      <c r="AK84" s="644">
        <f ca="1">IF('Life SCR'!AK$3&gt;=$B84,OFFSET($D$62,0,'Life SCR'!AK$3-$B84)*OFFSET(Inputs!$C$30,0,$B84-2)/IF(sommmeProdInv(Inputs!$B$30:$AY$30,$D$62:$BA$62,'Life SCR'!AK$3)&gt;0,sommmeProdInv(Inputs!$B$30:$AY$30,$D$62:$BA$62,'Life SCR'!AK$3),1)+AK83,0)</f>
        <v>0</v>
      </c>
      <c r="AL84" s="644">
        <f ca="1">IF('Life SCR'!AL$3&gt;=$B84,OFFSET($D$62,0,'Life SCR'!AL$3-$B84)*OFFSET(Inputs!$C$30,0,$B84-2)/IF(sommmeProdInv(Inputs!$B$30:$AY$30,$D$62:$BA$62,'Life SCR'!AL$3)&gt;0,sommmeProdInv(Inputs!$B$30:$AY$30,$D$62:$BA$62,'Life SCR'!AL$3),1)+AL83,0)</f>
        <v>0</v>
      </c>
      <c r="AM84" s="644">
        <f ca="1">IF('Life SCR'!AM$3&gt;=$B84,OFFSET($D$62,0,'Life SCR'!AM$3-$B84)*OFFSET(Inputs!$C$30,0,$B84-2)/IF(sommmeProdInv(Inputs!$B$30:$AY$30,$D$62:$BA$62,'Life SCR'!AM$3)&gt;0,sommmeProdInv(Inputs!$B$30:$AY$30,$D$62:$BA$62,'Life SCR'!AM$3),1)+AM83,0)</f>
        <v>0</v>
      </c>
      <c r="AN84" s="644">
        <f ca="1">IF('Life SCR'!AN$3&gt;=$B84,OFFSET($D$62,0,'Life SCR'!AN$3-$B84)*OFFSET(Inputs!$C$30,0,$B84-2)/IF(sommmeProdInv(Inputs!$B$30:$AY$30,$D$62:$BA$62,'Life SCR'!AN$3)&gt;0,sommmeProdInv(Inputs!$B$30:$AY$30,$D$62:$BA$62,'Life SCR'!AN$3),1)+AN83,0)</f>
        <v>0</v>
      </c>
      <c r="AO84" s="644">
        <f ca="1">IF('Life SCR'!AO$3&gt;=$B84,OFFSET($D$62,0,'Life SCR'!AO$3-$B84)*OFFSET(Inputs!$C$30,0,$B84-2)/IF(sommmeProdInv(Inputs!$B$30:$AY$30,$D$62:$BA$62,'Life SCR'!AO$3)&gt;0,sommmeProdInv(Inputs!$B$30:$AY$30,$D$62:$BA$62,'Life SCR'!AO$3),1)+AO83,0)</f>
        <v>0</v>
      </c>
      <c r="AP84" s="644">
        <f ca="1">IF('Life SCR'!AP$3&gt;=$B84,OFFSET($D$62,0,'Life SCR'!AP$3-$B84)*OFFSET(Inputs!$C$30,0,$B84-2)/IF(sommmeProdInv(Inputs!$B$30:$AY$30,$D$62:$BA$62,'Life SCR'!AP$3)&gt;0,sommmeProdInv(Inputs!$B$30:$AY$30,$D$62:$BA$62,'Life SCR'!AP$3),1)+AP83,0)</f>
        <v>0</v>
      </c>
      <c r="AQ84" s="644">
        <f ca="1">IF('Life SCR'!AQ$3&gt;=$B84,OFFSET($D$62,0,'Life SCR'!AQ$3-$B84)*OFFSET(Inputs!$C$30,0,$B84-2)/IF(sommmeProdInv(Inputs!$B$30:$AY$30,$D$62:$BA$62,'Life SCR'!AQ$3)&gt;0,sommmeProdInv(Inputs!$B$30:$AY$30,$D$62:$BA$62,'Life SCR'!AQ$3),1)+AQ83,0)</f>
        <v>0</v>
      </c>
      <c r="AR84" s="644">
        <f ca="1">IF('Life SCR'!AR$3&gt;=$B84,OFFSET($D$62,0,'Life SCR'!AR$3-$B84)*OFFSET(Inputs!$C$30,0,$B84-2)/IF(sommmeProdInv(Inputs!$B$30:$AY$30,$D$62:$BA$62,'Life SCR'!AR$3)&gt;0,sommmeProdInv(Inputs!$B$30:$AY$30,$D$62:$BA$62,'Life SCR'!AR$3),1)+AR83,0)</f>
        <v>0</v>
      </c>
      <c r="AS84" s="644">
        <f ca="1">IF('Life SCR'!AS$3&gt;=$B84,OFFSET($D$62,0,'Life SCR'!AS$3-$B84)*OFFSET(Inputs!$C$30,0,$B84-2)/IF(sommmeProdInv(Inputs!$B$30:$AY$30,$D$62:$BA$62,'Life SCR'!AS$3)&gt;0,sommmeProdInv(Inputs!$B$30:$AY$30,$D$62:$BA$62,'Life SCR'!AS$3),1)+AS83,0)</f>
        <v>0</v>
      </c>
      <c r="AT84" s="644">
        <f ca="1">IF('Life SCR'!AT$3&gt;=$B84,OFFSET($D$62,0,'Life SCR'!AT$3-$B84)*OFFSET(Inputs!$C$30,0,$B84-2)/IF(sommmeProdInv(Inputs!$B$30:$AY$30,$D$62:$BA$62,'Life SCR'!AT$3)&gt;0,sommmeProdInv(Inputs!$B$30:$AY$30,$D$62:$BA$62,'Life SCR'!AT$3),1)+AT83,0)</f>
        <v>0</v>
      </c>
      <c r="AU84" s="644">
        <f ca="1">IF('Life SCR'!AU$3&gt;=$B84,OFFSET($D$62,0,'Life SCR'!AU$3-$B84)*OFFSET(Inputs!$C$30,0,$B84-2)/IF(sommmeProdInv(Inputs!$B$30:$AY$30,$D$62:$BA$62,'Life SCR'!AU$3)&gt;0,sommmeProdInv(Inputs!$B$30:$AY$30,$D$62:$BA$62,'Life SCR'!AU$3),1)+AU83,0)</f>
        <v>0</v>
      </c>
      <c r="AV84" s="644">
        <f ca="1">IF('Life SCR'!AV$3&gt;=$B84,OFFSET($D$62,0,'Life SCR'!AV$3-$B84)*OFFSET(Inputs!$C$30,0,$B84-2)/IF(sommmeProdInv(Inputs!$B$30:$AY$30,$D$62:$BA$62,'Life SCR'!AV$3)&gt;0,sommmeProdInv(Inputs!$B$30:$AY$30,$D$62:$BA$62,'Life SCR'!AV$3),1)+AV83,0)</f>
        <v>0</v>
      </c>
      <c r="AW84" s="644">
        <f ca="1">IF('Life SCR'!AW$3&gt;=$B84,OFFSET($D$62,0,'Life SCR'!AW$3-$B84)*OFFSET(Inputs!$C$30,0,$B84-2)/IF(sommmeProdInv(Inputs!$B$30:$AY$30,$D$62:$BA$62,'Life SCR'!AW$3)&gt;0,sommmeProdInv(Inputs!$B$30:$AY$30,$D$62:$BA$62,'Life SCR'!AW$3),1)+AW83,0)</f>
        <v>0</v>
      </c>
      <c r="AX84" s="644">
        <f ca="1">IF('Life SCR'!AX$3&gt;=$B84,OFFSET($D$62,0,'Life SCR'!AX$3-$B84)*OFFSET(Inputs!$C$30,0,$B84-2)/IF(sommmeProdInv(Inputs!$B$30:$AY$30,$D$62:$BA$62,'Life SCR'!AX$3)&gt;0,sommmeProdInv(Inputs!$B$30:$AY$30,$D$62:$BA$62,'Life SCR'!AX$3),1)+AX83,0)</f>
        <v>0</v>
      </c>
      <c r="AY84" s="644">
        <f ca="1">IF('Life SCR'!AY$3&gt;=$B84,OFFSET($D$62,0,'Life SCR'!AY$3-$B84)*OFFSET(Inputs!$C$30,0,$B84-2)/IF(sommmeProdInv(Inputs!$B$30:$AY$30,$D$62:$BA$62,'Life SCR'!AY$3)&gt;0,sommmeProdInv(Inputs!$B$30:$AY$30,$D$62:$BA$62,'Life SCR'!AY$3),1)+AY83,0)</f>
        <v>0</v>
      </c>
      <c r="AZ84" s="644">
        <f ca="1">IF('Life SCR'!AZ$3&gt;=$B84,OFFSET($D$62,0,'Life SCR'!AZ$3-$B84)*OFFSET(Inputs!$C$30,0,$B84-2)/IF(sommmeProdInv(Inputs!$B$30:$AY$30,$D$62:$BA$62,'Life SCR'!AZ$3)&gt;0,sommmeProdInv(Inputs!$B$30:$AY$30,$D$62:$BA$62,'Life SCR'!AZ$3),1)+AZ83,0)</f>
        <v>0</v>
      </c>
      <c r="BA84" s="645">
        <f ca="1">IF('Life SCR'!BA$3&gt;=$B84,OFFSET($D$62,0,'Life SCR'!BA$3-$B84)*OFFSET(Inputs!$C$30,0,$B84-2)/IF(sommmeProdInv(Inputs!$B$30:$AY$30,$D$62:$BA$62,'Life SCR'!BA$3)&gt;0,sommmeProdInv(Inputs!$B$30:$AY$30,$D$62:$BA$62,'Life SCR'!BA$3),1)+BA83,0)</f>
        <v>0</v>
      </c>
    </row>
    <row r="85" spans="1:53" s="243" customFormat="1" outlineLevel="1">
      <c r="A85" s="642"/>
      <c r="B85" s="999">
        <v>22</v>
      </c>
      <c r="C85" s="994"/>
      <c r="D85" s="643"/>
      <c r="E85" s="644">
        <f ca="1">IF('Life SCR'!E$3&gt;=$B85,OFFSET($D$62,0,'Life SCR'!E$3-$B85)*OFFSET(Inputs!$C$30,0,$B85-2)/IF(sommmeProdInv(Inputs!$B$30:$AY$30,$D$62:$BA$62,'Life SCR'!E$3)&gt;0,sommmeProdInv(Inputs!$B$30:$AY$30,$D$62:$BA$62,'Life SCR'!E$3),1)+E84,0)</f>
        <v>0</v>
      </c>
      <c r="F85" s="644">
        <f ca="1">IF('Life SCR'!F$3&gt;=$B85,OFFSET($D$62,0,'Life SCR'!F$3-$B85)*OFFSET(Inputs!$C$30,0,$B85-2)/IF(sommmeProdInv(Inputs!$B$30:$AY$30,$D$62:$BA$62,'Life SCR'!F$3)&gt;0,sommmeProdInv(Inputs!$B$30:$AY$30,$D$62:$BA$62,'Life SCR'!F$3),1)+F84,0)</f>
        <v>0</v>
      </c>
      <c r="G85" s="644">
        <f ca="1">IF('Life SCR'!G$3&gt;=$B85,OFFSET($D$62,0,'Life SCR'!G$3-$B85)*OFFSET(Inputs!$C$30,0,$B85-2)/IF(sommmeProdInv(Inputs!$B$30:$AY$30,$D$62:$BA$62,'Life SCR'!G$3)&gt;0,sommmeProdInv(Inputs!$B$30:$AY$30,$D$62:$BA$62,'Life SCR'!G$3),1)+G84,0)</f>
        <v>0</v>
      </c>
      <c r="H85" s="644">
        <f ca="1">IF('Life SCR'!H$3&gt;=$B85,OFFSET($D$62,0,'Life SCR'!H$3-$B85)*OFFSET(Inputs!$C$30,0,$B85-2)/IF(sommmeProdInv(Inputs!$B$30:$AY$30,$D$62:$BA$62,'Life SCR'!H$3)&gt;0,sommmeProdInv(Inputs!$B$30:$AY$30,$D$62:$BA$62,'Life SCR'!H$3),1)+H84,0)</f>
        <v>0</v>
      </c>
      <c r="I85" s="644">
        <f ca="1">IF('Life SCR'!I$3&gt;=$B85,OFFSET($D$62,0,'Life SCR'!I$3-$B85)*OFFSET(Inputs!$C$30,0,$B85-2)/IF(sommmeProdInv(Inputs!$B$30:$AY$30,$D$62:$BA$62,'Life SCR'!I$3)&gt;0,sommmeProdInv(Inputs!$B$30:$AY$30,$D$62:$BA$62,'Life SCR'!I$3),1)+I84,0)</f>
        <v>0</v>
      </c>
      <c r="J85" s="644">
        <f ca="1">IF('Life SCR'!J$3&gt;=$B85,OFFSET($D$62,0,'Life SCR'!J$3-$B85)*OFFSET(Inputs!$C$30,0,$B85-2)/IF(sommmeProdInv(Inputs!$B$30:$AY$30,$D$62:$BA$62,'Life SCR'!J$3)&gt;0,sommmeProdInv(Inputs!$B$30:$AY$30,$D$62:$BA$62,'Life SCR'!J$3),1)+J84,0)</f>
        <v>0</v>
      </c>
      <c r="K85" s="644">
        <f ca="1">IF('Life SCR'!K$3&gt;=$B85,OFFSET($D$62,0,'Life SCR'!K$3-$B85)*OFFSET(Inputs!$C$30,0,$B85-2)/IF(sommmeProdInv(Inputs!$B$30:$AY$30,$D$62:$BA$62,'Life SCR'!K$3)&gt;0,sommmeProdInv(Inputs!$B$30:$AY$30,$D$62:$BA$62,'Life SCR'!K$3),1)+K84,0)</f>
        <v>0</v>
      </c>
      <c r="L85" s="644">
        <f ca="1">IF('Life SCR'!L$3&gt;=$B85,OFFSET($D$62,0,'Life SCR'!L$3-$B85)*OFFSET(Inputs!$C$30,0,$B85-2)/IF(sommmeProdInv(Inputs!$B$30:$AY$30,$D$62:$BA$62,'Life SCR'!L$3)&gt;0,sommmeProdInv(Inputs!$B$30:$AY$30,$D$62:$BA$62,'Life SCR'!L$3),1)+L84,0)</f>
        <v>0</v>
      </c>
      <c r="M85" s="644">
        <f ca="1">IF('Life SCR'!M$3&gt;=$B85,OFFSET($D$62,0,'Life SCR'!M$3-$B85)*OFFSET(Inputs!$C$30,0,$B85-2)/IF(sommmeProdInv(Inputs!$B$30:$AY$30,$D$62:$BA$62,'Life SCR'!M$3)&gt;0,sommmeProdInv(Inputs!$B$30:$AY$30,$D$62:$BA$62,'Life SCR'!M$3),1)+M84,0)</f>
        <v>0</v>
      </c>
      <c r="N85" s="644">
        <f ca="1">IF('Life SCR'!N$3&gt;=$B85,OFFSET($D$62,0,'Life SCR'!N$3-$B85)*OFFSET(Inputs!$C$30,0,$B85-2)/IF(sommmeProdInv(Inputs!$B$30:$AY$30,$D$62:$BA$62,'Life SCR'!N$3)&gt;0,sommmeProdInv(Inputs!$B$30:$AY$30,$D$62:$BA$62,'Life SCR'!N$3),1)+N84,0)</f>
        <v>0</v>
      </c>
      <c r="O85" s="644">
        <f ca="1">IF('Life SCR'!O$3&gt;=$B85,OFFSET($D$62,0,'Life SCR'!O$3-$B85)*OFFSET(Inputs!$C$30,0,$B85-2)/IF(sommmeProdInv(Inputs!$B$30:$AY$30,$D$62:$BA$62,'Life SCR'!O$3)&gt;0,sommmeProdInv(Inputs!$B$30:$AY$30,$D$62:$BA$62,'Life SCR'!O$3),1)+O84,0)</f>
        <v>0</v>
      </c>
      <c r="P85" s="644">
        <f ca="1">IF('Life SCR'!P$3&gt;=$B85,OFFSET($D$62,0,'Life SCR'!P$3-$B85)*OFFSET(Inputs!$C$30,0,$B85-2)/IF(sommmeProdInv(Inputs!$B$30:$AY$30,$D$62:$BA$62,'Life SCR'!P$3)&gt;0,sommmeProdInv(Inputs!$B$30:$AY$30,$D$62:$BA$62,'Life SCR'!P$3),1)+P84,0)</f>
        <v>0</v>
      </c>
      <c r="Q85" s="644">
        <f ca="1">IF('Life SCR'!Q$3&gt;=$B85,OFFSET($D$62,0,'Life SCR'!Q$3-$B85)*OFFSET(Inputs!$C$30,0,$B85-2)/IF(sommmeProdInv(Inputs!$B$30:$AY$30,$D$62:$BA$62,'Life SCR'!Q$3)&gt;0,sommmeProdInv(Inputs!$B$30:$AY$30,$D$62:$BA$62,'Life SCR'!Q$3),1)+Q84,0)</f>
        <v>0</v>
      </c>
      <c r="R85" s="644">
        <f ca="1">IF('Life SCR'!R$3&gt;=$B85,OFFSET($D$62,0,'Life SCR'!R$3-$B85)*OFFSET(Inputs!$C$30,0,$B85-2)/IF(sommmeProdInv(Inputs!$B$30:$AY$30,$D$62:$BA$62,'Life SCR'!R$3)&gt;0,sommmeProdInv(Inputs!$B$30:$AY$30,$D$62:$BA$62,'Life SCR'!R$3),1)+R84,0)</f>
        <v>0</v>
      </c>
      <c r="S85" s="644">
        <f ca="1">IF('Life SCR'!S$3&gt;=$B85,OFFSET($D$62,0,'Life SCR'!S$3-$B85)*OFFSET(Inputs!$C$30,0,$B85-2)/IF(sommmeProdInv(Inputs!$B$30:$AY$30,$D$62:$BA$62,'Life SCR'!S$3)&gt;0,sommmeProdInv(Inputs!$B$30:$AY$30,$D$62:$BA$62,'Life SCR'!S$3),1)+S84,0)</f>
        <v>0</v>
      </c>
      <c r="T85" s="644">
        <f ca="1">IF('Life SCR'!T$3&gt;=$B85,OFFSET($D$62,0,'Life SCR'!T$3-$B85)*OFFSET(Inputs!$C$30,0,$B85-2)/IF(sommmeProdInv(Inputs!$B$30:$AY$30,$D$62:$BA$62,'Life SCR'!T$3)&gt;0,sommmeProdInv(Inputs!$B$30:$AY$30,$D$62:$BA$62,'Life SCR'!T$3),1)+T84,0)</f>
        <v>0</v>
      </c>
      <c r="U85" s="644">
        <f ca="1">IF('Life SCR'!U$3&gt;=$B85,OFFSET($D$62,0,'Life SCR'!U$3-$B85)*OFFSET(Inputs!$C$30,0,$B85-2)/IF(sommmeProdInv(Inputs!$B$30:$AY$30,$D$62:$BA$62,'Life SCR'!U$3)&gt;0,sommmeProdInv(Inputs!$B$30:$AY$30,$D$62:$BA$62,'Life SCR'!U$3),1)+U84,0)</f>
        <v>0</v>
      </c>
      <c r="V85" s="644">
        <f ca="1">IF('Life SCR'!V$3&gt;=$B85,OFFSET($D$62,0,'Life SCR'!V$3-$B85)*OFFSET(Inputs!$C$30,0,$B85-2)/IF(sommmeProdInv(Inputs!$B$30:$AY$30,$D$62:$BA$62,'Life SCR'!V$3)&gt;0,sommmeProdInv(Inputs!$B$30:$AY$30,$D$62:$BA$62,'Life SCR'!V$3),1)+V84,0)</f>
        <v>0</v>
      </c>
      <c r="W85" s="644">
        <f ca="1">IF('Life SCR'!W$3&gt;=$B85,OFFSET($D$62,0,'Life SCR'!W$3-$B85)*OFFSET(Inputs!$C$30,0,$B85-2)/IF(sommmeProdInv(Inputs!$B$30:$AY$30,$D$62:$BA$62,'Life SCR'!W$3)&gt;0,sommmeProdInv(Inputs!$B$30:$AY$30,$D$62:$BA$62,'Life SCR'!W$3),1)+W84,0)</f>
        <v>0</v>
      </c>
      <c r="X85" s="644">
        <f ca="1">IF('Life SCR'!X$3&gt;=$B85,OFFSET($D$62,0,'Life SCR'!X$3-$B85)*OFFSET(Inputs!$C$30,0,$B85-2)/IF(sommmeProdInv(Inputs!$B$30:$AY$30,$D$62:$BA$62,'Life SCR'!X$3)&gt;0,sommmeProdInv(Inputs!$B$30:$AY$30,$D$62:$BA$62,'Life SCR'!X$3),1)+X84,0)</f>
        <v>0</v>
      </c>
      <c r="Y85" s="644">
        <f ca="1">IF('Life SCR'!Y$3&gt;=$B85,OFFSET($D$62,0,'Life SCR'!Y$3-$B85)*OFFSET(Inputs!$C$30,0,$B85-2)/IF(sommmeProdInv(Inputs!$B$30:$AY$30,$D$62:$BA$62,'Life SCR'!Y$3)&gt;0,sommmeProdInv(Inputs!$B$30:$AY$30,$D$62:$BA$62,'Life SCR'!Y$3),1)+Y84,0)</f>
        <v>0</v>
      </c>
      <c r="Z85" s="644">
        <f ca="1">IF('Life SCR'!Z$3&gt;=$B85,OFFSET($D$62,0,'Life SCR'!Z$3-$B85)*OFFSET(Inputs!$C$30,0,$B85-2)/IF(sommmeProdInv(Inputs!$B$30:$AY$30,$D$62:$BA$62,'Life SCR'!Z$3)&gt;0,sommmeProdInv(Inputs!$B$30:$AY$30,$D$62:$BA$62,'Life SCR'!Z$3),1)+Z84,0)</f>
        <v>0</v>
      </c>
      <c r="AA85" s="644">
        <f ca="1">IF('Life SCR'!AA$3&gt;=$B85,OFFSET($D$62,0,'Life SCR'!AA$3-$B85)*OFFSET(Inputs!$C$30,0,$B85-2)/IF(sommmeProdInv(Inputs!$B$30:$AY$30,$D$62:$BA$62,'Life SCR'!AA$3)&gt;0,sommmeProdInv(Inputs!$B$30:$AY$30,$D$62:$BA$62,'Life SCR'!AA$3),1)+AA84,0)</f>
        <v>0</v>
      </c>
      <c r="AB85" s="644">
        <f ca="1">IF('Life SCR'!AB$3&gt;=$B85,OFFSET($D$62,0,'Life SCR'!AB$3-$B85)*OFFSET(Inputs!$C$30,0,$B85-2)/IF(sommmeProdInv(Inputs!$B$30:$AY$30,$D$62:$BA$62,'Life SCR'!AB$3)&gt;0,sommmeProdInv(Inputs!$B$30:$AY$30,$D$62:$BA$62,'Life SCR'!AB$3),1)+AB84,0)</f>
        <v>0</v>
      </c>
      <c r="AC85" s="644">
        <f ca="1">IF('Life SCR'!AC$3&gt;=$B85,OFFSET($D$62,0,'Life SCR'!AC$3-$B85)*OFFSET(Inputs!$C$30,0,$B85-2)/IF(sommmeProdInv(Inputs!$B$30:$AY$30,$D$62:$BA$62,'Life SCR'!AC$3)&gt;0,sommmeProdInv(Inputs!$B$30:$AY$30,$D$62:$BA$62,'Life SCR'!AC$3),1)+AC84,0)</f>
        <v>0</v>
      </c>
      <c r="AD85" s="644">
        <f ca="1">IF('Life SCR'!AD$3&gt;=$B85,OFFSET($D$62,0,'Life SCR'!AD$3-$B85)*OFFSET(Inputs!$C$30,0,$B85-2)/IF(sommmeProdInv(Inputs!$B$30:$AY$30,$D$62:$BA$62,'Life SCR'!AD$3)&gt;0,sommmeProdInv(Inputs!$B$30:$AY$30,$D$62:$BA$62,'Life SCR'!AD$3),1)+AD84,0)</f>
        <v>0</v>
      </c>
      <c r="AE85" s="644">
        <f ca="1">IF('Life SCR'!AE$3&gt;=$B85,OFFSET($D$62,0,'Life SCR'!AE$3-$B85)*OFFSET(Inputs!$C$30,0,$B85-2)/IF(sommmeProdInv(Inputs!$B$30:$AY$30,$D$62:$BA$62,'Life SCR'!AE$3)&gt;0,sommmeProdInv(Inputs!$B$30:$AY$30,$D$62:$BA$62,'Life SCR'!AE$3),1)+AE84,0)</f>
        <v>0</v>
      </c>
      <c r="AF85" s="644">
        <f ca="1">IF('Life SCR'!AF$3&gt;=$B85,OFFSET($D$62,0,'Life SCR'!AF$3-$B85)*OFFSET(Inputs!$C$30,0,$B85-2)/IF(sommmeProdInv(Inputs!$B$30:$AY$30,$D$62:$BA$62,'Life SCR'!AF$3)&gt;0,sommmeProdInv(Inputs!$B$30:$AY$30,$D$62:$BA$62,'Life SCR'!AF$3),1)+AF84,0)</f>
        <v>0</v>
      </c>
      <c r="AG85" s="644">
        <f ca="1">IF('Life SCR'!AG$3&gt;=$B85,OFFSET($D$62,0,'Life SCR'!AG$3-$B85)*OFFSET(Inputs!$C$30,0,$B85-2)/IF(sommmeProdInv(Inputs!$B$30:$AY$30,$D$62:$BA$62,'Life SCR'!AG$3)&gt;0,sommmeProdInv(Inputs!$B$30:$AY$30,$D$62:$BA$62,'Life SCR'!AG$3),1)+AG84,0)</f>
        <v>0</v>
      </c>
      <c r="AH85" s="644">
        <f ca="1">IF('Life SCR'!AH$3&gt;=$B85,OFFSET($D$62,0,'Life SCR'!AH$3-$B85)*OFFSET(Inputs!$C$30,0,$B85-2)/IF(sommmeProdInv(Inputs!$B$30:$AY$30,$D$62:$BA$62,'Life SCR'!AH$3)&gt;0,sommmeProdInv(Inputs!$B$30:$AY$30,$D$62:$BA$62,'Life SCR'!AH$3),1)+AH84,0)</f>
        <v>0</v>
      </c>
      <c r="AI85" s="644">
        <f ca="1">IF('Life SCR'!AI$3&gt;=$B85,OFFSET($D$62,0,'Life SCR'!AI$3-$B85)*OFFSET(Inputs!$C$30,0,$B85-2)/IF(sommmeProdInv(Inputs!$B$30:$AY$30,$D$62:$BA$62,'Life SCR'!AI$3)&gt;0,sommmeProdInv(Inputs!$B$30:$AY$30,$D$62:$BA$62,'Life SCR'!AI$3),1)+AI84,0)</f>
        <v>0</v>
      </c>
      <c r="AJ85" s="644">
        <f ca="1">IF('Life SCR'!AJ$3&gt;=$B85,OFFSET($D$62,0,'Life SCR'!AJ$3-$B85)*OFFSET(Inputs!$C$30,0,$B85-2)/IF(sommmeProdInv(Inputs!$B$30:$AY$30,$D$62:$BA$62,'Life SCR'!AJ$3)&gt;0,sommmeProdInv(Inputs!$B$30:$AY$30,$D$62:$BA$62,'Life SCR'!AJ$3),1)+AJ84,0)</f>
        <v>0</v>
      </c>
      <c r="AK85" s="644">
        <f ca="1">IF('Life SCR'!AK$3&gt;=$B85,OFFSET($D$62,0,'Life SCR'!AK$3-$B85)*OFFSET(Inputs!$C$30,0,$B85-2)/IF(sommmeProdInv(Inputs!$B$30:$AY$30,$D$62:$BA$62,'Life SCR'!AK$3)&gt;0,sommmeProdInv(Inputs!$B$30:$AY$30,$D$62:$BA$62,'Life SCR'!AK$3),1)+AK84,0)</f>
        <v>0</v>
      </c>
      <c r="AL85" s="644">
        <f ca="1">IF('Life SCR'!AL$3&gt;=$B85,OFFSET($D$62,0,'Life SCR'!AL$3-$B85)*OFFSET(Inputs!$C$30,0,$B85-2)/IF(sommmeProdInv(Inputs!$B$30:$AY$30,$D$62:$BA$62,'Life SCR'!AL$3)&gt;0,sommmeProdInv(Inputs!$B$30:$AY$30,$D$62:$BA$62,'Life SCR'!AL$3),1)+AL84,0)</f>
        <v>0</v>
      </c>
      <c r="AM85" s="644">
        <f ca="1">IF('Life SCR'!AM$3&gt;=$B85,OFFSET($D$62,0,'Life SCR'!AM$3-$B85)*OFFSET(Inputs!$C$30,0,$B85-2)/IF(sommmeProdInv(Inputs!$B$30:$AY$30,$D$62:$BA$62,'Life SCR'!AM$3)&gt;0,sommmeProdInv(Inputs!$B$30:$AY$30,$D$62:$BA$62,'Life SCR'!AM$3),1)+AM84,0)</f>
        <v>0</v>
      </c>
      <c r="AN85" s="644">
        <f ca="1">IF('Life SCR'!AN$3&gt;=$B85,OFFSET($D$62,0,'Life SCR'!AN$3-$B85)*OFFSET(Inputs!$C$30,0,$B85-2)/IF(sommmeProdInv(Inputs!$B$30:$AY$30,$D$62:$BA$62,'Life SCR'!AN$3)&gt;0,sommmeProdInv(Inputs!$B$30:$AY$30,$D$62:$BA$62,'Life SCR'!AN$3),1)+AN84,0)</f>
        <v>0</v>
      </c>
      <c r="AO85" s="644">
        <f ca="1">IF('Life SCR'!AO$3&gt;=$B85,OFFSET($D$62,0,'Life SCR'!AO$3-$B85)*OFFSET(Inputs!$C$30,0,$B85-2)/IF(sommmeProdInv(Inputs!$B$30:$AY$30,$D$62:$BA$62,'Life SCR'!AO$3)&gt;0,sommmeProdInv(Inputs!$B$30:$AY$30,$D$62:$BA$62,'Life SCR'!AO$3),1)+AO84,0)</f>
        <v>0</v>
      </c>
      <c r="AP85" s="644">
        <f ca="1">IF('Life SCR'!AP$3&gt;=$B85,OFFSET($D$62,0,'Life SCR'!AP$3-$B85)*OFFSET(Inputs!$C$30,0,$B85-2)/IF(sommmeProdInv(Inputs!$B$30:$AY$30,$D$62:$BA$62,'Life SCR'!AP$3)&gt;0,sommmeProdInv(Inputs!$B$30:$AY$30,$D$62:$BA$62,'Life SCR'!AP$3),1)+AP84,0)</f>
        <v>0</v>
      </c>
      <c r="AQ85" s="644">
        <f ca="1">IF('Life SCR'!AQ$3&gt;=$B85,OFFSET($D$62,0,'Life SCR'!AQ$3-$B85)*OFFSET(Inputs!$C$30,0,$B85-2)/IF(sommmeProdInv(Inputs!$B$30:$AY$30,$D$62:$BA$62,'Life SCR'!AQ$3)&gt;0,sommmeProdInv(Inputs!$B$30:$AY$30,$D$62:$BA$62,'Life SCR'!AQ$3),1)+AQ84,0)</f>
        <v>0</v>
      </c>
      <c r="AR85" s="644">
        <f ca="1">IF('Life SCR'!AR$3&gt;=$B85,OFFSET($D$62,0,'Life SCR'!AR$3-$B85)*OFFSET(Inputs!$C$30,0,$B85-2)/IF(sommmeProdInv(Inputs!$B$30:$AY$30,$D$62:$BA$62,'Life SCR'!AR$3)&gt;0,sommmeProdInv(Inputs!$B$30:$AY$30,$D$62:$BA$62,'Life SCR'!AR$3),1)+AR84,0)</f>
        <v>0</v>
      </c>
      <c r="AS85" s="644">
        <f ca="1">IF('Life SCR'!AS$3&gt;=$B85,OFFSET($D$62,0,'Life SCR'!AS$3-$B85)*OFFSET(Inputs!$C$30,0,$B85-2)/IF(sommmeProdInv(Inputs!$B$30:$AY$30,$D$62:$BA$62,'Life SCR'!AS$3)&gt;0,sommmeProdInv(Inputs!$B$30:$AY$30,$D$62:$BA$62,'Life SCR'!AS$3),1)+AS84,0)</f>
        <v>0</v>
      </c>
      <c r="AT85" s="644">
        <f ca="1">IF('Life SCR'!AT$3&gt;=$B85,OFFSET($D$62,0,'Life SCR'!AT$3-$B85)*OFFSET(Inputs!$C$30,0,$B85-2)/IF(sommmeProdInv(Inputs!$B$30:$AY$30,$D$62:$BA$62,'Life SCR'!AT$3)&gt;0,sommmeProdInv(Inputs!$B$30:$AY$30,$D$62:$BA$62,'Life SCR'!AT$3),1)+AT84,0)</f>
        <v>0</v>
      </c>
      <c r="AU85" s="644">
        <f ca="1">IF('Life SCR'!AU$3&gt;=$B85,OFFSET($D$62,0,'Life SCR'!AU$3-$B85)*OFFSET(Inputs!$C$30,0,$B85-2)/IF(sommmeProdInv(Inputs!$B$30:$AY$30,$D$62:$BA$62,'Life SCR'!AU$3)&gt;0,sommmeProdInv(Inputs!$B$30:$AY$30,$D$62:$BA$62,'Life SCR'!AU$3),1)+AU84,0)</f>
        <v>0</v>
      </c>
      <c r="AV85" s="644">
        <f ca="1">IF('Life SCR'!AV$3&gt;=$B85,OFFSET($D$62,0,'Life SCR'!AV$3-$B85)*OFFSET(Inputs!$C$30,0,$B85-2)/IF(sommmeProdInv(Inputs!$B$30:$AY$30,$D$62:$BA$62,'Life SCR'!AV$3)&gt;0,sommmeProdInv(Inputs!$B$30:$AY$30,$D$62:$BA$62,'Life SCR'!AV$3),1)+AV84,0)</f>
        <v>0</v>
      </c>
      <c r="AW85" s="644">
        <f ca="1">IF('Life SCR'!AW$3&gt;=$B85,OFFSET($D$62,0,'Life SCR'!AW$3-$B85)*OFFSET(Inputs!$C$30,0,$B85-2)/IF(sommmeProdInv(Inputs!$B$30:$AY$30,$D$62:$BA$62,'Life SCR'!AW$3)&gt;0,sommmeProdInv(Inputs!$B$30:$AY$30,$D$62:$BA$62,'Life SCR'!AW$3),1)+AW84,0)</f>
        <v>0</v>
      </c>
      <c r="AX85" s="644">
        <f ca="1">IF('Life SCR'!AX$3&gt;=$B85,OFFSET($D$62,0,'Life SCR'!AX$3-$B85)*OFFSET(Inputs!$C$30,0,$B85-2)/IF(sommmeProdInv(Inputs!$B$30:$AY$30,$D$62:$BA$62,'Life SCR'!AX$3)&gt;0,sommmeProdInv(Inputs!$B$30:$AY$30,$D$62:$BA$62,'Life SCR'!AX$3),1)+AX84,0)</f>
        <v>0</v>
      </c>
      <c r="AY85" s="644">
        <f ca="1">IF('Life SCR'!AY$3&gt;=$B85,OFFSET($D$62,0,'Life SCR'!AY$3-$B85)*OFFSET(Inputs!$C$30,0,$B85-2)/IF(sommmeProdInv(Inputs!$B$30:$AY$30,$D$62:$BA$62,'Life SCR'!AY$3)&gt;0,sommmeProdInv(Inputs!$B$30:$AY$30,$D$62:$BA$62,'Life SCR'!AY$3),1)+AY84,0)</f>
        <v>0</v>
      </c>
      <c r="AZ85" s="644">
        <f ca="1">IF('Life SCR'!AZ$3&gt;=$B85,OFFSET($D$62,0,'Life SCR'!AZ$3-$B85)*OFFSET(Inputs!$C$30,0,$B85-2)/IF(sommmeProdInv(Inputs!$B$30:$AY$30,$D$62:$BA$62,'Life SCR'!AZ$3)&gt;0,sommmeProdInv(Inputs!$B$30:$AY$30,$D$62:$BA$62,'Life SCR'!AZ$3),1)+AZ84,0)</f>
        <v>0</v>
      </c>
      <c r="BA85" s="645">
        <f ca="1">IF('Life SCR'!BA$3&gt;=$B85,OFFSET($D$62,0,'Life SCR'!BA$3-$B85)*OFFSET(Inputs!$C$30,0,$B85-2)/IF(sommmeProdInv(Inputs!$B$30:$AY$30,$D$62:$BA$62,'Life SCR'!BA$3)&gt;0,sommmeProdInv(Inputs!$B$30:$AY$30,$D$62:$BA$62,'Life SCR'!BA$3),1)+BA84,0)</f>
        <v>0</v>
      </c>
    </row>
    <row r="86" spans="1:53" s="243" customFormat="1" outlineLevel="1">
      <c r="A86" s="642"/>
      <c r="B86" s="999">
        <v>23</v>
      </c>
      <c r="C86" s="994"/>
      <c r="D86" s="643"/>
      <c r="E86" s="644">
        <f ca="1">IF('Life SCR'!E$3&gt;=$B86,OFFSET($D$62,0,'Life SCR'!E$3-$B86)*OFFSET(Inputs!$C$30,0,$B86-2)/IF(sommmeProdInv(Inputs!$B$30:$AY$30,$D$62:$BA$62,'Life SCR'!E$3)&gt;0,sommmeProdInv(Inputs!$B$30:$AY$30,$D$62:$BA$62,'Life SCR'!E$3),1)+E85,0)</f>
        <v>0</v>
      </c>
      <c r="F86" s="644">
        <f ca="1">IF('Life SCR'!F$3&gt;=$B86,OFFSET($D$62,0,'Life SCR'!F$3-$B86)*OFFSET(Inputs!$C$30,0,$B86-2)/IF(sommmeProdInv(Inputs!$B$30:$AY$30,$D$62:$BA$62,'Life SCR'!F$3)&gt;0,sommmeProdInv(Inputs!$B$30:$AY$30,$D$62:$BA$62,'Life SCR'!F$3),1)+F85,0)</f>
        <v>0</v>
      </c>
      <c r="G86" s="644">
        <f ca="1">IF('Life SCR'!G$3&gt;=$B86,OFFSET($D$62,0,'Life SCR'!G$3-$B86)*OFFSET(Inputs!$C$30,0,$B86-2)/IF(sommmeProdInv(Inputs!$B$30:$AY$30,$D$62:$BA$62,'Life SCR'!G$3)&gt;0,sommmeProdInv(Inputs!$B$30:$AY$30,$D$62:$BA$62,'Life SCR'!G$3),1)+G85,0)</f>
        <v>0</v>
      </c>
      <c r="H86" s="644">
        <f ca="1">IF('Life SCR'!H$3&gt;=$B86,OFFSET($D$62,0,'Life SCR'!H$3-$B86)*OFFSET(Inputs!$C$30,0,$B86-2)/IF(sommmeProdInv(Inputs!$B$30:$AY$30,$D$62:$BA$62,'Life SCR'!H$3)&gt;0,sommmeProdInv(Inputs!$B$30:$AY$30,$D$62:$BA$62,'Life SCR'!H$3),1)+H85,0)</f>
        <v>0</v>
      </c>
      <c r="I86" s="644">
        <f ca="1">IF('Life SCR'!I$3&gt;=$B86,OFFSET($D$62,0,'Life SCR'!I$3-$B86)*OFFSET(Inputs!$C$30,0,$B86-2)/IF(sommmeProdInv(Inputs!$B$30:$AY$30,$D$62:$BA$62,'Life SCR'!I$3)&gt;0,sommmeProdInv(Inputs!$B$30:$AY$30,$D$62:$BA$62,'Life SCR'!I$3),1)+I85,0)</f>
        <v>0</v>
      </c>
      <c r="J86" s="644">
        <f ca="1">IF('Life SCR'!J$3&gt;=$B86,OFFSET($D$62,0,'Life SCR'!J$3-$B86)*OFFSET(Inputs!$C$30,0,$B86-2)/IF(sommmeProdInv(Inputs!$B$30:$AY$30,$D$62:$BA$62,'Life SCR'!J$3)&gt;0,sommmeProdInv(Inputs!$B$30:$AY$30,$D$62:$BA$62,'Life SCR'!J$3),1)+J85,0)</f>
        <v>0</v>
      </c>
      <c r="K86" s="644">
        <f ca="1">IF('Life SCR'!K$3&gt;=$B86,OFFSET($D$62,0,'Life SCR'!K$3-$B86)*OFFSET(Inputs!$C$30,0,$B86-2)/IF(sommmeProdInv(Inputs!$B$30:$AY$30,$D$62:$BA$62,'Life SCR'!K$3)&gt;0,sommmeProdInv(Inputs!$B$30:$AY$30,$D$62:$BA$62,'Life SCR'!K$3),1)+K85,0)</f>
        <v>0</v>
      </c>
      <c r="L86" s="644">
        <f ca="1">IF('Life SCR'!L$3&gt;=$B86,OFFSET($D$62,0,'Life SCR'!L$3-$B86)*OFFSET(Inputs!$C$30,0,$B86-2)/IF(sommmeProdInv(Inputs!$B$30:$AY$30,$D$62:$BA$62,'Life SCR'!L$3)&gt;0,sommmeProdInv(Inputs!$B$30:$AY$30,$D$62:$BA$62,'Life SCR'!L$3),1)+L85,0)</f>
        <v>0</v>
      </c>
      <c r="M86" s="644">
        <f ca="1">IF('Life SCR'!M$3&gt;=$B86,OFFSET($D$62,0,'Life SCR'!M$3-$B86)*OFFSET(Inputs!$C$30,0,$B86-2)/IF(sommmeProdInv(Inputs!$B$30:$AY$30,$D$62:$BA$62,'Life SCR'!M$3)&gt;0,sommmeProdInv(Inputs!$B$30:$AY$30,$D$62:$BA$62,'Life SCR'!M$3),1)+M85,0)</f>
        <v>0</v>
      </c>
      <c r="N86" s="644">
        <f ca="1">IF('Life SCR'!N$3&gt;=$B86,OFFSET($D$62,0,'Life SCR'!N$3-$B86)*OFFSET(Inputs!$C$30,0,$B86-2)/IF(sommmeProdInv(Inputs!$B$30:$AY$30,$D$62:$BA$62,'Life SCR'!N$3)&gt;0,sommmeProdInv(Inputs!$B$30:$AY$30,$D$62:$BA$62,'Life SCR'!N$3),1)+N85,0)</f>
        <v>0</v>
      </c>
      <c r="O86" s="644">
        <f ca="1">IF('Life SCR'!O$3&gt;=$B86,OFFSET($D$62,0,'Life SCR'!O$3-$B86)*OFFSET(Inputs!$C$30,0,$B86-2)/IF(sommmeProdInv(Inputs!$B$30:$AY$30,$D$62:$BA$62,'Life SCR'!O$3)&gt;0,sommmeProdInv(Inputs!$B$30:$AY$30,$D$62:$BA$62,'Life SCR'!O$3),1)+O85,0)</f>
        <v>0</v>
      </c>
      <c r="P86" s="644">
        <f ca="1">IF('Life SCR'!P$3&gt;=$B86,OFFSET($D$62,0,'Life SCR'!P$3-$B86)*OFFSET(Inputs!$C$30,0,$B86-2)/IF(sommmeProdInv(Inputs!$B$30:$AY$30,$D$62:$BA$62,'Life SCR'!P$3)&gt;0,sommmeProdInv(Inputs!$B$30:$AY$30,$D$62:$BA$62,'Life SCR'!P$3),1)+P85,0)</f>
        <v>0</v>
      </c>
      <c r="Q86" s="644">
        <f ca="1">IF('Life SCR'!Q$3&gt;=$B86,OFFSET($D$62,0,'Life SCR'!Q$3-$B86)*OFFSET(Inputs!$C$30,0,$B86-2)/IF(sommmeProdInv(Inputs!$B$30:$AY$30,$D$62:$BA$62,'Life SCR'!Q$3)&gt;0,sommmeProdInv(Inputs!$B$30:$AY$30,$D$62:$BA$62,'Life SCR'!Q$3),1)+Q85,0)</f>
        <v>0</v>
      </c>
      <c r="R86" s="644">
        <f ca="1">IF('Life SCR'!R$3&gt;=$B86,OFFSET($D$62,0,'Life SCR'!R$3-$B86)*OFFSET(Inputs!$C$30,0,$B86-2)/IF(sommmeProdInv(Inputs!$B$30:$AY$30,$D$62:$BA$62,'Life SCR'!R$3)&gt;0,sommmeProdInv(Inputs!$B$30:$AY$30,$D$62:$BA$62,'Life SCR'!R$3),1)+R85,0)</f>
        <v>0</v>
      </c>
      <c r="S86" s="644">
        <f ca="1">IF('Life SCR'!S$3&gt;=$B86,OFFSET($D$62,0,'Life SCR'!S$3-$B86)*OFFSET(Inputs!$C$30,0,$B86-2)/IF(sommmeProdInv(Inputs!$B$30:$AY$30,$D$62:$BA$62,'Life SCR'!S$3)&gt;0,sommmeProdInv(Inputs!$B$30:$AY$30,$D$62:$BA$62,'Life SCR'!S$3),1)+S85,0)</f>
        <v>0</v>
      </c>
      <c r="T86" s="644">
        <f ca="1">IF('Life SCR'!T$3&gt;=$B86,OFFSET($D$62,0,'Life SCR'!T$3-$B86)*OFFSET(Inputs!$C$30,0,$B86-2)/IF(sommmeProdInv(Inputs!$B$30:$AY$30,$D$62:$BA$62,'Life SCR'!T$3)&gt;0,sommmeProdInv(Inputs!$B$30:$AY$30,$D$62:$BA$62,'Life SCR'!T$3),1)+T85,0)</f>
        <v>0</v>
      </c>
      <c r="U86" s="644">
        <f ca="1">IF('Life SCR'!U$3&gt;=$B86,OFFSET($D$62,0,'Life SCR'!U$3-$B86)*OFFSET(Inputs!$C$30,0,$B86-2)/IF(sommmeProdInv(Inputs!$B$30:$AY$30,$D$62:$BA$62,'Life SCR'!U$3)&gt;0,sommmeProdInv(Inputs!$B$30:$AY$30,$D$62:$BA$62,'Life SCR'!U$3),1)+U85,0)</f>
        <v>0</v>
      </c>
      <c r="V86" s="644">
        <f ca="1">IF('Life SCR'!V$3&gt;=$B86,OFFSET($D$62,0,'Life SCR'!V$3-$B86)*OFFSET(Inputs!$C$30,0,$B86-2)/IF(sommmeProdInv(Inputs!$B$30:$AY$30,$D$62:$BA$62,'Life SCR'!V$3)&gt;0,sommmeProdInv(Inputs!$B$30:$AY$30,$D$62:$BA$62,'Life SCR'!V$3),1)+V85,0)</f>
        <v>0</v>
      </c>
      <c r="W86" s="644">
        <f ca="1">IF('Life SCR'!W$3&gt;=$B86,OFFSET($D$62,0,'Life SCR'!W$3-$B86)*OFFSET(Inputs!$C$30,0,$B86-2)/IF(sommmeProdInv(Inputs!$B$30:$AY$30,$D$62:$BA$62,'Life SCR'!W$3)&gt;0,sommmeProdInv(Inputs!$B$30:$AY$30,$D$62:$BA$62,'Life SCR'!W$3),1)+W85,0)</f>
        <v>0</v>
      </c>
      <c r="X86" s="644">
        <f ca="1">IF('Life SCR'!X$3&gt;=$B86,OFFSET($D$62,0,'Life SCR'!X$3-$B86)*OFFSET(Inputs!$C$30,0,$B86-2)/IF(sommmeProdInv(Inputs!$B$30:$AY$30,$D$62:$BA$62,'Life SCR'!X$3)&gt;0,sommmeProdInv(Inputs!$B$30:$AY$30,$D$62:$BA$62,'Life SCR'!X$3),1)+X85,0)</f>
        <v>0</v>
      </c>
      <c r="Y86" s="644">
        <f ca="1">IF('Life SCR'!Y$3&gt;=$B86,OFFSET($D$62,0,'Life SCR'!Y$3-$B86)*OFFSET(Inputs!$C$30,0,$B86-2)/IF(sommmeProdInv(Inputs!$B$30:$AY$30,$D$62:$BA$62,'Life SCR'!Y$3)&gt;0,sommmeProdInv(Inputs!$B$30:$AY$30,$D$62:$BA$62,'Life SCR'!Y$3),1)+Y85,0)</f>
        <v>0</v>
      </c>
      <c r="Z86" s="644">
        <f ca="1">IF('Life SCR'!Z$3&gt;=$B86,OFFSET($D$62,0,'Life SCR'!Z$3-$B86)*OFFSET(Inputs!$C$30,0,$B86-2)/IF(sommmeProdInv(Inputs!$B$30:$AY$30,$D$62:$BA$62,'Life SCR'!Z$3)&gt;0,sommmeProdInv(Inputs!$B$30:$AY$30,$D$62:$BA$62,'Life SCR'!Z$3),1)+Z85,0)</f>
        <v>0</v>
      </c>
      <c r="AA86" s="644">
        <f ca="1">IF('Life SCR'!AA$3&gt;=$B86,OFFSET($D$62,0,'Life SCR'!AA$3-$B86)*OFFSET(Inputs!$C$30,0,$B86-2)/IF(sommmeProdInv(Inputs!$B$30:$AY$30,$D$62:$BA$62,'Life SCR'!AA$3)&gt;0,sommmeProdInv(Inputs!$B$30:$AY$30,$D$62:$BA$62,'Life SCR'!AA$3),1)+AA85,0)</f>
        <v>0</v>
      </c>
      <c r="AB86" s="644">
        <f ca="1">IF('Life SCR'!AB$3&gt;=$B86,OFFSET($D$62,0,'Life SCR'!AB$3-$B86)*OFFSET(Inputs!$C$30,0,$B86-2)/IF(sommmeProdInv(Inputs!$B$30:$AY$30,$D$62:$BA$62,'Life SCR'!AB$3)&gt;0,sommmeProdInv(Inputs!$B$30:$AY$30,$D$62:$BA$62,'Life SCR'!AB$3),1)+AB85,0)</f>
        <v>0</v>
      </c>
      <c r="AC86" s="644">
        <f ca="1">IF('Life SCR'!AC$3&gt;=$B86,OFFSET($D$62,0,'Life SCR'!AC$3-$B86)*OFFSET(Inputs!$C$30,0,$B86-2)/IF(sommmeProdInv(Inputs!$B$30:$AY$30,$D$62:$BA$62,'Life SCR'!AC$3)&gt;0,sommmeProdInv(Inputs!$B$30:$AY$30,$D$62:$BA$62,'Life SCR'!AC$3),1)+AC85,0)</f>
        <v>0</v>
      </c>
      <c r="AD86" s="644">
        <f ca="1">IF('Life SCR'!AD$3&gt;=$B86,OFFSET($D$62,0,'Life SCR'!AD$3-$B86)*OFFSET(Inputs!$C$30,0,$B86-2)/IF(sommmeProdInv(Inputs!$B$30:$AY$30,$D$62:$BA$62,'Life SCR'!AD$3)&gt;0,sommmeProdInv(Inputs!$B$30:$AY$30,$D$62:$BA$62,'Life SCR'!AD$3),1)+AD85,0)</f>
        <v>0</v>
      </c>
      <c r="AE86" s="644">
        <f ca="1">IF('Life SCR'!AE$3&gt;=$B86,OFFSET($D$62,0,'Life SCR'!AE$3-$B86)*OFFSET(Inputs!$C$30,0,$B86-2)/IF(sommmeProdInv(Inputs!$B$30:$AY$30,$D$62:$BA$62,'Life SCR'!AE$3)&gt;0,sommmeProdInv(Inputs!$B$30:$AY$30,$D$62:$BA$62,'Life SCR'!AE$3),1)+AE85,0)</f>
        <v>0</v>
      </c>
      <c r="AF86" s="644">
        <f ca="1">IF('Life SCR'!AF$3&gt;=$B86,OFFSET($D$62,0,'Life SCR'!AF$3-$B86)*OFFSET(Inputs!$C$30,0,$B86-2)/IF(sommmeProdInv(Inputs!$B$30:$AY$30,$D$62:$BA$62,'Life SCR'!AF$3)&gt;0,sommmeProdInv(Inputs!$B$30:$AY$30,$D$62:$BA$62,'Life SCR'!AF$3),1)+AF85,0)</f>
        <v>0</v>
      </c>
      <c r="AG86" s="644">
        <f ca="1">IF('Life SCR'!AG$3&gt;=$B86,OFFSET($D$62,0,'Life SCR'!AG$3-$B86)*OFFSET(Inputs!$C$30,0,$B86-2)/IF(sommmeProdInv(Inputs!$B$30:$AY$30,$D$62:$BA$62,'Life SCR'!AG$3)&gt;0,sommmeProdInv(Inputs!$B$30:$AY$30,$D$62:$BA$62,'Life SCR'!AG$3),1)+AG85,0)</f>
        <v>0</v>
      </c>
      <c r="AH86" s="644">
        <f ca="1">IF('Life SCR'!AH$3&gt;=$B86,OFFSET($D$62,0,'Life SCR'!AH$3-$B86)*OFFSET(Inputs!$C$30,0,$B86-2)/IF(sommmeProdInv(Inputs!$B$30:$AY$30,$D$62:$BA$62,'Life SCR'!AH$3)&gt;0,sommmeProdInv(Inputs!$B$30:$AY$30,$D$62:$BA$62,'Life SCR'!AH$3),1)+AH85,0)</f>
        <v>0</v>
      </c>
      <c r="AI86" s="644">
        <f ca="1">IF('Life SCR'!AI$3&gt;=$B86,OFFSET($D$62,0,'Life SCR'!AI$3-$B86)*OFFSET(Inputs!$C$30,0,$B86-2)/IF(sommmeProdInv(Inputs!$B$30:$AY$30,$D$62:$BA$62,'Life SCR'!AI$3)&gt;0,sommmeProdInv(Inputs!$B$30:$AY$30,$D$62:$BA$62,'Life SCR'!AI$3),1)+AI85,0)</f>
        <v>0</v>
      </c>
      <c r="AJ86" s="644">
        <f ca="1">IF('Life SCR'!AJ$3&gt;=$B86,OFFSET($D$62,0,'Life SCR'!AJ$3-$B86)*OFFSET(Inputs!$C$30,0,$B86-2)/IF(sommmeProdInv(Inputs!$B$30:$AY$30,$D$62:$BA$62,'Life SCR'!AJ$3)&gt;0,sommmeProdInv(Inputs!$B$30:$AY$30,$D$62:$BA$62,'Life SCR'!AJ$3),1)+AJ85,0)</f>
        <v>0</v>
      </c>
      <c r="AK86" s="644">
        <f ca="1">IF('Life SCR'!AK$3&gt;=$B86,OFFSET($D$62,0,'Life SCR'!AK$3-$B86)*OFFSET(Inputs!$C$30,0,$B86-2)/IF(sommmeProdInv(Inputs!$B$30:$AY$30,$D$62:$BA$62,'Life SCR'!AK$3)&gt;0,sommmeProdInv(Inputs!$B$30:$AY$30,$D$62:$BA$62,'Life SCR'!AK$3),1)+AK85,0)</f>
        <v>0</v>
      </c>
      <c r="AL86" s="644">
        <f ca="1">IF('Life SCR'!AL$3&gt;=$B86,OFFSET($D$62,0,'Life SCR'!AL$3-$B86)*OFFSET(Inputs!$C$30,0,$B86-2)/IF(sommmeProdInv(Inputs!$B$30:$AY$30,$D$62:$BA$62,'Life SCR'!AL$3)&gt;0,sommmeProdInv(Inputs!$B$30:$AY$30,$D$62:$BA$62,'Life SCR'!AL$3),1)+AL85,0)</f>
        <v>0</v>
      </c>
      <c r="AM86" s="644">
        <f ca="1">IF('Life SCR'!AM$3&gt;=$B86,OFFSET($D$62,0,'Life SCR'!AM$3-$B86)*OFFSET(Inputs!$C$30,0,$B86-2)/IF(sommmeProdInv(Inputs!$B$30:$AY$30,$D$62:$BA$62,'Life SCR'!AM$3)&gt;0,sommmeProdInv(Inputs!$B$30:$AY$30,$D$62:$BA$62,'Life SCR'!AM$3),1)+AM85,0)</f>
        <v>0</v>
      </c>
      <c r="AN86" s="644">
        <f ca="1">IF('Life SCR'!AN$3&gt;=$B86,OFFSET($D$62,0,'Life SCR'!AN$3-$B86)*OFFSET(Inputs!$C$30,0,$B86-2)/IF(sommmeProdInv(Inputs!$B$30:$AY$30,$D$62:$BA$62,'Life SCR'!AN$3)&gt;0,sommmeProdInv(Inputs!$B$30:$AY$30,$D$62:$BA$62,'Life SCR'!AN$3),1)+AN85,0)</f>
        <v>0</v>
      </c>
      <c r="AO86" s="644">
        <f ca="1">IF('Life SCR'!AO$3&gt;=$B86,OFFSET($D$62,0,'Life SCR'!AO$3-$B86)*OFFSET(Inputs!$C$30,0,$B86-2)/IF(sommmeProdInv(Inputs!$B$30:$AY$30,$D$62:$BA$62,'Life SCR'!AO$3)&gt;0,sommmeProdInv(Inputs!$B$30:$AY$30,$D$62:$BA$62,'Life SCR'!AO$3),1)+AO85,0)</f>
        <v>0</v>
      </c>
      <c r="AP86" s="644">
        <f ca="1">IF('Life SCR'!AP$3&gt;=$B86,OFFSET($D$62,0,'Life SCR'!AP$3-$B86)*OFFSET(Inputs!$C$30,0,$B86-2)/IF(sommmeProdInv(Inputs!$B$30:$AY$30,$D$62:$BA$62,'Life SCR'!AP$3)&gt;0,sommmeProdInv(Inputs!$B$30:$AY$30,$D$62:$BA$62,'Life SCR'!AP$3),1)+AP85,0)</f>
        <v>0</v>
      </c>
      <c r="AQ86" s="644">
        <f ca="1">IF('Life SCR'!AQ$3&gt;=$B86,OFFSET($D$62,0,'Life SCR'!AQ$3-$B86)*OFFSET(Inputs!$C$30,0,$B86-2)/IF(sommmeProdInv(Inputs!$B$30:$AY$30,$D$62:$BA$62,'Life SCR'!AQ$3)&gt;0,sommmeProdInv(Inputs!$B$30:$AY$30,$D$62:$BA$62,'Life SCR'!AQ$3),1)+AQ85,0)</f>
        <v>0</v>
      </c>
      <c r="AR86" s="644">
        <f ca="1">IF('Life SCR'!AR$3&gt;=$B86,OFFSET($D$62,0,'Life SCR'!AR$3-$B86)*OFFSET(Inputs!$C$30,0,$B86-2)/IF(sommmeProdInv(Inputs!$B$30:$AY$30,$D$62:$BA$62,'Life SCR'!AR$3)&gt;0,sommmeProdInv(Inputs!$B$30:$AY$30,$D$62:$BA$62,'Life SCR'!AR$3),1)+AR85,0)</f>
        <v>0</v>
      </c>
      <c r="AS86" s="644">
        <f ca="1">IF('Life SCR'!AS$3&gt;=$B86,OFFSET($D$62,0,'Life SCR'!AS$3-$B86)*OFFSET(Inputs!$C$30,0,$B86-2)/IF(sommmeProdInv(Inputs!$B$30:$AY$30,$D$62:$BA$62,'Life SCR'!AS$3)&gt;0,sommmeProdInv(Inputs!$B$30:$AY$30,$D$62:$BA$62,'Life SCR'!AS$3),1)+AS85,0)</f>
        <v>0</v>
      </c>
      <c r="AT86" s="644">
        <f ca="1">IF('Life SCR'!AT$3&gt;=$B86,OFFSET($D$62,0,'Life SCR'!AT$3-$B86)*OFFSET(Inputs!$C$30,0,$B86-2)/IF(sommmeProdInv(Inputs!$B$30:$AY$30,$D$62:$BA$62,'Life SCR'!AT$3)&gt;0,sommmeProdInv(Inputs!$B$30:$AY$30,$D$62:$BA$62,'Life SCR'!AT$3),1)+AT85,0)</f>
        <v>0</v>
      </c>
      <c r="AU86" s="644">
        <f ca="1">IF('Life SCR'!AU$3&gt;=$B86,OFFSET($D$62,0,'Life SCR'!AU$3-$B86)*OFFSET(Inputs!$C$30,0,$B86-2)/IF(sommmeProdInv(Inputs!$B$30:$AY$30,$D$62:$BA$62,'Life SCR'!AU$3)&gt;0,sommmeProdInv(Inputs!$B$30:$AY$30,$D$62:$BA$62,'Life SCR'!AU$3),1)+AU85,0)</f>
        <v>0</v>
      </c>
      <c r="AV86" s="644">
        <f ca="1">IF('Life SCR'!AV$3&gt;=$B86,OFFSET($D$62,0,'Life SCR'!AV$3-$B86)*OFFSET(Inputs!$C$30,0,$B86-2)/IF(sommmeProdInv(Inputs!$B$30:$AY$30,$D$62:$BA$62,'Life SCR'!AV$3)&gt;0,sommmeProdInv(Inputs!$B$30:$AY$30,$D$62:$BA$62,'Life SCR'!AV$3),1)+AV85,0)</f>
        <v>0</v>
      </c>
      <c r="AW86" s="644">
        <f ca="1">IF('Life SCR'!AW$3&gt;=$B86,OFFSET($D$62,0,'Life SCR'!AW$3-$B86)*OFFSET(Inputs!$C$30,0,$B86-2)/IF(sommmeProdInv(Inputs!$B$30:$AY$30,$D$62:$BA$62,'Life SCR'!AW$3)&gt;0,sommmeProdInv(Inputs!$B$30:$AY$30,$D$62:$BA$62,'Life SCR'!AW$3),1)+AW85,0)</f>
        <v>0</v>
      </c>
      <c r="AX86" s="644">
        <f ca="1">IF('Life SCR'!AX$3&gt;=$B86,OFFSET($D$62,0,'Life SCR'!AX$3-$B86)*OFFSET(Inputs!$C$30,0,$B86-2)/IF(sommmeProdInv(Inputs!$B$30:$AY$30,$D$62:$BA$62,'Life SCR'!AX$3)&gt;0,sommmeProdInv(Inputs!$B$30:$AY$30,$D$62:$BA$62,'Life SCR'!AX$3),1)+AX85,0)</f>
        <v>0</v>
      </c>
      <c r="AY86" s="644">
        <f ca="1">IF('Life SCR'!AY$3&gt;=$B86,OFFSET($D$62,0,'Life SCR'!AY$3-$B86)*OFFSET(Inputs!$C$30,0,$B86-2)/IF(sommmeProdInv(Inputs!$B$30:$AY$30,$D$62:$BA$62,'Life SCR'!AY$3)&gt;0,sommmeProdInv(Inputs!$B$30:$AY$30,$D$62:$BA$62,'Life SCR'!AY$3),1)+AY85,0)</f>
        <v>0</v>
      </c>
      <c r="AZ86" s="644">
        <f ca="1">IF('Life SCR'!AZ$3&gt;=$B86,OFFSET($D$62,0,'Life SCR'!AZ$3-$B86)*OFFSET(Inputs!$C$30,0,$B86-2)/IF(sommmeProdInv(Inputs!$B$30:$AY$30,$D$62:$BA$62,'Life SCR'!AZ$3)&gt;0,sommmeProdInv(Inputs!$B$30:$AY$30,$D$62:$BA$62,'Life SCR'!AZ$3),1)+AZ85,0)</f>
        <v>0</v>
      </c>
      <c r="BA86" s="645">
        <f ca="1">IF('Life SCR'!BA$3&gt;=$B86,OFFSET($D$62,0,'Life SCR'!BA$3-$B86)*OFFSET(Inputs!$C$30,0,$B86-2)/IF(sommmeProdInv(Inputs!$B$30:$AY$30,$D$62:$BA$62,'Life SCR'!BA$3)&gt;0,sommmeProdInv(Inputs!$B$30:$AY$30,$D$62:$BA$62,'Life SCR'!BA$3),1)+BA85,0)</f>
        <v>0</v>
      </c>
    </row>
    <row r="87" spans="1:53" s="243" customFormat="1" outlineLevel="1">
      <c r="A87" s="642"/>
      <c r="B87" s="999">
        <v>24</v>
      </c>
      <c r="C87" s="994"/>
      <c r="D87" s="643"/>
      <c r="E87" s="644">
        <f ca="1">IF('Life SCR'!E$3&gt;=$B87,OFFSET($D$62,0,'Life SCR'!E$3-$B87)*OFFSET(Inputs!$C$30,0,$B87-2)/IF(sommmeProdInv(Inputs!$B$30:$AY$30,$D$62:$BA$62,'Life SCR'!E$3)&gt;0,sommmeProdInv(Inputs!$B$30:$AY$30,$D$62:$BA$62,'Life SCR'!E$3),1)+E86,0)</f>
        <v>0</v>
      </c>
      <c r="F87" s="644">
        <f ca="1">IF('Life SCR'!F$3&gt;=$B87,OFFSET($D$62,0,'Life SCR'!F$3-$B87)*OFFSET(Inputs!$C$30,0,$B87-2)/IF(sommmeProdInv(Inputs!$B$30:$AY$30,$D$62:$BA$62,'Life SCR'!F$3)&gt;0,sommmeProdInv(Inputs!$B$30:$AY$30,$D$62:$BA$62,'Life SCR'!F$3),1)+F86,0)</f>
        <v>0</v>
      </c>
      <c r="G87" s="644">
        <f ca="1">IF('Life SCR'!G$3&gt;=$B87,OFFSET($D$62,0,'Life SCR'!G$3-$B87)*OFFSET(Inputs!$C$30,0,$B87-2)/IF(sommmeProdInv(Inputs!$B$30:$AY$30,$D$62:$BA$62,'Life SCR'!G$3)&gt;0,sommmeProdInv(Inputs!$B$30:$AY$30,$D$62:$BA$62,'Life SCR'!G$3),1)+G86,0)</f>
        <v>0</v>
      </c>
      <c r="H87" s="644">
        <f ca="1">IF('Life SCR'!H$3&gt;=$B87,OFFSET($D$62,0,'Life SCR'!H$3-$B87)*OFFSET(Inputs!$C$30,0,$B87-2)/IF(sommmeProdInv(Inputs!$B$30:$AY$30,$D$62:$BA$62,'Life SCR'!H$3)&gt;0,sommmeProdInv(Inputs!$B$30:$AY$30,$D$62:$BA$62,'Life SCR'!H$3),1)+H86,0)</f>
        <v>0</v>
      </c>
      <c r="I87" s="644">
        <f ca="1">IF('Life SCR'!I$3&gt;=$B87,OFFSET($D$62,0,'Life SCR'!I$3-$B87)*OFFSET(Inputs!$C$30,0,$B87-2)/IF(sommmeProdInv(Inputs!$B$30:$AY$30,$D$62:$BA$62,'Life SCR'!I$3)&gt;0,sommmeProdInv(Inputs!$B$30:$AY$30,$D$62:$BA$62,'Life SCR'!I$3),1)+I86,0)</f>
        <v>0</v>
      </c>
      <c r="J87" s="644">
        <f ca="1">IF('Life SCR'!J$3&gt;=$B87,OFFSET($D$62,0,'Life SCR'!J$3-$B87)*OFFSET(Inputs!$C$30,0,$B87-2)/IF(sommmeProdInv(Inputs!$B$30:$AY$30,$D$62:$BA$62,'Life SCR'!J$3)&gt;0,sommmeProdInv(Inputs!$B$30:$AY$30,$D$62:$BA$62,'Life SCR'!J$3),1)+J86,0)</f>
        <v>0</v>
      </c>
      <c r="K87" s="644">
        <f ca="1">IF('Life SCR'!K$3&gt;=$B87,OFFSET($D$62,0,'Life SCR'!K$3-$B87)*OFFSET(Inputs!$C$30,0,$B87-2)/IF(sommmeProdInv(Inputs!$B$30:$AY$30,$D$62:$BA$62,'Life SCR'!K$3)&gt;0,sommmeProdInv(Inputs!$B$30:$AY$30,$D$62:$BA$62,'Life SCR'!K$3),1)+K86,0)</f>
        <v>0</v>
      </c>
      <c r="L87" s="644">
        <f ca="1">IF('Life SCR'!L$3&gt;=$B87,OFFSET($D$62,0,'Life SCR'!L$3-$B87)*OFFSET(Inputs!$C$30,0,$B87-2)/IF(sommmeProdInv(Inputs!$B$30:$AY$30,$D$62:$BA$62,'Life SCR'!L$3)&gt;0,sommmeProdInv(Inputs!$B$30:$AY$30,$D$62:$BA$62,'Life SCR'!L$3),1)+L86,0)</f>
        <v>0</v>
      </c>
      <c r="M87" s="644">
        <f ca="1">IF('Life SCR'!M$3&gt;=$B87,OFFSET($D$62,0,'Life SCR'!M$3-$B87)*OFFSET(Inputs!$C$30,0,$B87-2)/IF(sommmeProdInv(Inputs!$B$30:$AY$30,$D$62:$BA$62,'Life SCR'!M$3)&gt;0,sommmeProdInv(Inputs!$B$30:$AY$30,$D$62:$BA$62,'Life SCR'!M$3),1)+M86,0)</f>
        <v>0</v>
      </c>
      <c r="N87" s="644">
        <f ca="1">IF('Life SCR'!N$3&gt;=$B87,OFFSET($D$62,0,'Life SCR'!N$3-$B87)*OFFSET(Inputs!$C$30,0,$B87-2)/IF(sommmeProdInv(Inputs!$B$30:$AY$30,$D$62:$BA$62,'Life SCR'!N$3)&gt;0,sommmeProdInv(Inputs!$B$30:$AY$30,$D$62:$BA$62,'Life SCR'!N$3),1)+N86,0)</f>
        <v>0</v>
      </c>
      <c r="O87" s="644">
        <f ca="1">IF('Life SCR'!O$3&gt;=$B87,OFFSET($D$62,0,'Life SCR'!O$3-$B87)*OFFSET(Inputs!$C$30,0,$B87-2)/IF(sommmeProdInv(Inputs!$B$30:$AY$30,$D$62:$BA$62,'Life SCR'!O$3)&gt;0,sommmeProdInv(Inputs!$B$30:$AY$30,$D$62:$BA$62,'Life SCR'!O$3),1)+O86,0)</f>
        <v>0</v>
      </c>
      <c r="P87" s="644">
        <f ca="1">IF('Life SCR'!P$3&gt;=$B87,OFFSET($D$62,0,'Life SCR'!P$3-$B87)*OFFSET(Inputs!$C$30,0,$B87-2)/IF(sommmeProdInv(Inputs!$B$30:$AY$30,$D$62:$BA$62,'Life SCR'!P$3)&gt;0,sommmeProdInv(Inputs!$B$30:$AY$30,$D$62:$BA$62,'Life SCR'!P$3),1)+P86,0)</f>
        <v>0</v>
      </c>
      <c r="Q87" s="644">
        <f ca="1">IF('Life SCR'!Q$3&gt;=$B87,OFFSET($D$62,0,'Life SCR'!Q$3-$B87)*OFFSET(Inputs!$C$30,0,$B87-2)/IF(sommmeProdInv(Inputs!$B$30:$AY$30,$D$62:$BA$62,'Life SCR'!Q$3)&gt;0,sommmeProdInv(Inputs!$B$30:$AY$30,$D$62:$BA$62,'Life SCR'!Q$3),1)+Q86,0)</f>
        <v>0</v>
      </c>
      <c r="R87" s="644">
        <f ca="1">IF('Life SCR'!R$3&gt;=$B87,OFFSET($D$62,0,'Life SCR'!R$3-$B87)*OFFSET(Inputs!$C$30,0,$B87-2)/IF(sommmeProdInv(Inputs!$B$30:$AY$30,$D$62:$BA$62,'Life SCR'!R$3)&gt;0,sommmeProdInv(Inputs!$B$30:$AY$30,$D$62:$BA$62,'Life SCR'!R$3),1)+R86,0)</f>
        <v>0</v>
      </c>
      <c r="S87" s="644">
        <f ca="1">IF('Life SCR'!S$3&gt;=$B87,OFFSET($D$62,0,'Life SCR'!S$3-$B87)*OFFSET(Inputs!$C$30,0,$B87-2)/IF(sommmeProdInv(Inputs!$B$30:$AY$30,$D$62:$BA$62,'Life SCR'!S$3)&gt;0,sommmeProdInv(Inputs!$B$30:$AY$30,$D$62:$BA$62,'Life SCR'!S$3),1)+S86,0)</f>
        <v>0</v>
      </c>
      <c r="T87" s="644">
        <f ca="1">IF('Life SCR'!T$3&gt;=$B87,OFFSET($D$62,0,'Life SCR'!T$3-$B87)*OFFSET(Inputs!$C$30,0,$B87-2)/IF(sommmeProdInv(Inputs!$B$30:$AY$30,$D$62:$BA$62,'Life SCR'!T$3)&gt;0,sommmeProdInv(Inputs!$B$30:$AY$30,$D$62:$BA$62,'Life SCR'!T$3),1)+T86,0)</f>
        <v>0</v>
      </c>
      <c r="U87" s="644">
        <f ca="1">IF('Life SCR'!U$3&gt;=$B87,OFFSET($D$62,0,'Life SCR'!U$3-$B87)*OFFSET(Inputs!$C$30,0,$B87-2)/IF(sommmeProdInv(Inputs!$B$30:$AY$30,$D$62:$BA$62,'Life SCR'!U$3)&gt;0,sommmeProdInv(Inputs!$B$30:$AY$30,$D$62:$BA$62,'Life SCR'!U$3),1)+U86,0)</f>
        <v>0</v>
      </c>
      <c r="V87" s="644">
        <f ca="1">IF('Life SCR'!V$3&gt;=$B87,OFFSET($D$62,0,'Life SCR'!V$3-$B87)*OFFSET(Inputs!$C$30,0,$B87-2)/IF(sommmeProdInv(Inputs!$B$30:$AY$30,$D$62:$BA$62,'Life SCR'!V$3)&gt;0,sommmeProdInv(Inputs!$B$30:$AY$30,$D$62:$BA$62,'Life SCR'!V$3),1)+V86,0)</f>
        <v>0</v>
      </c>
      <c r="W87" s="644">
        <f ca="1">IF('Life SCR'!W$3&gt;=$B87,OFFSET($D$62,0,'Life SCR'!W$3-$B87)*OFFSET(Inputs!$C$30,0,$B87-2)/IF(sommmeProdInv(Inputs!$B$30:$AY$30,$D$62:$BA$62,'Life SCR'!W$3)&gt;0,sommmeProdInv(Inputs!$B$30:$AY$30,$D$62:$BA$62,'Life SCR'!W$3),1)+W86,0)</f>
        <v>0</v>
      </c>
      <c r="X87" s="644">
        <f ca="1">IF('Life SCR'!X$3&gt;=$B87,OFFSET($D$62,0,'Life SCR'!X$3-$B87)*OFFSET(Inputs!$C$30,0,$B87-2)/IF(sommmeProdInv(Inputs!$B$30:$AY$30,$D$62:$BA$62,'Life SCR'!X$3)&gt;0,sommmeProdInv(Inputs!$B$30:$AY$30,$D$62:$BA$62,'Life SCR'!X$3),1)+X86,0)</f>
        <v>0</v>
      </c>
      <c r="Y87" s="644">
        <f ca="1">IF('Life SCR'!Y$3&gt;=$B87,OFFSET($D$62,0,'Life SCR'!Y$3-$B87)*OFFSET(Inputs!$C$30,0,$B87-2)/IF(sommmeProdInv(Inputs!$B$30:$AY$30,$D$62:$BA$62,'Life SCR'!Y$3)&gt;0,sommmeProdInv(Inputs!$B$30:$AY$30,$D$62:$BA$62,'Life SCR'!Y$3),1)+Y86,0)</f>
        <v>0</v>
      </c>
      <c r="Z87" s="644">
        <f ca="1">IF('Life SCR'!Z$3&gt;=$B87,OFFSET($D$62,0,'Life SCR'!Z$3-$B87)*OFFSET(Inputs!$C$30,0,$B87-2)/IF(sommmeProdInv(Inputs!$B$30:$AY$30,$D$62:$BA$62,'Life SCR'!Z$3)&gt;0,sommmeProdInv(Inputs!$B$30:$AY$30,$D$62:$BA$62,'Life SCR'!Z$3),1)+Z86,0)</f>
        <v>0</v>
      </c>
      <c r="AA87" s="644">
        <f ca="1">IF('Life SCR'!AA$3&gt;=$B87,OFFSET($D$62,0,'Life SCR'!AA$3-$B87)*OFFSET(Inputs!$C$30,0,$B87-2)/IF(sommmeProdInv(Inputs!$B$30:$AY$30,$D$62:$BA$62,'Life SCR'!AA$3)&gt;0,sommmeProdInv(Inputs!$B$30:$AY$30,$D$62:$BA$62,'Life SCR'!AA$3),1)+AA86,0)</f>
        <v>0</v>
      </c>
      <c r="AB87" s="644">
        <f ca="1">IF('Life SCR'!AB$3&gt;=$B87,OFFSET($D$62,0,'Life SCR'!AB$3-$B87)*OFFSET(Inputs!$C$30,0,$B87-2)/IF(sommmeProdInv(Inputs!$B$30:$AY$30,$D$62:$BA$62,'Life SCR'!AB$3)&gt;0,sommmeProdInv(Inputs!$B$30:$AY$30,$D$62:$BA$62,'Life SCR'!AB$3),1)+AB86,0)</f>
        <v>0</v>
      </c>
      <c r="AC87" s="644">
        <f ca="1">IF('Life SCR'!AC$3&gt;=$B87,OFFSET($D$62,0,'Life SCR'!AC$3-$B87)*OFFSET(Inputs!$C$30,0,$B87-2)/IF(sommmeProdInv(Inputs!$B$30:$AY$30,$D$62:$BA$62,'Life SCR'!AC$3)&gt;0,sommmeProdInv(Inputs!$B$30:$AY$30,$D$62:$BA$62,'Life SCR'!AC$3),1)+AC86,0)</f>
        <v>0</v>
      </c>
      <c r="AD87" s="644">
        <f ca="1">IF('Life SCR'!AD$3&gt;=$B87,OFFSET($D$62,0,'Life SCR'!AD$3-$B87)*OFFSET(Inputs!$C$30,0,$B87-2)/IF(sommmeProdInv(Inputs!$B$30:$AY$30,$D$62:$BA$62,'Life SCR'!AD$3)&gt;0,sommmeProdInv(Inputs!$B$30:$AY$30,$D$62:$BA$62,'Life SCR'!AD$3),1)+AD86,0)</f>
        <v>0</v>
      </c>
      <c r="AE87" s="644">
        <f ca="1">IF('Life SCR'!AE$3&gt;=$B87,OFFSET($D$62,0,'Life SCR'!AE$3-$B87)*OFFSET(Inputs!$C$30,0,$B87-2)/IF(sommmeProdInv(Inputs!$B$30:$AY$30,$D$62:$BA$62,'Life SCR'!AE$3)&gt;0,sommmeProdInv(Inputs!$B$30:$AY$30,$D$62:$BA$62,'Life SCR'!AE$3),1)+AE86,0)</f>
        <v>0</v>
      </c>
      <c r="AF87" s="644">
        <f ca="1">IF('Life SCR'!AF$3&gt;=$B87,OFFSET($D$62,0,'Life SCR'!AF$3-$B87)*OFFSET(Inputs!$C$30,0,$B87-2)/IF(sommmeProdInv(Inputs!$B$30:$AY$30,$D$62:$BA$62,'Life SCR'!AF$3)&gt;0,sommmeProdInv(Inputs!$B$30:$AY$30,$D$62:$BA$62,'Life SCR'!AF$3),1)+AF86,0)</f>
        <v>0</v>
      </c>
      <c r="AG87" s="644">
        <f ca="1">IF('Life SCR'!AG$3&gt;=$B87,OFFSET($D$62,0,'Life SCR'!AG$3-$B87)*OFFSET(Inputs!$C$30,0,$B87-2)/IF(sommmeProdInv(Inputs!$B$30:$AY$30,$D$62:$BA$62,'Life SCR'!AG$3)&gt;0,sommmeProdInv(Inputs!$B$30:$AY$30,$D$62:$BA$62,'Life SCR'!AG$3),1)+AG86,0)</f>
        <v>0</v>
      </c>
      <c r="AH87" s="644">
        <f ca="1">IF('Life SCR'!AH$3&gt;=$B87,OFFSET($D$62,0,'Life SCR'!AH$3-$B87)*OFFSET(Inputs!$C$30,0,$B87-2)/IF(sommmeProdInv(Inputs!$B$30:$AY$30,$D$62:$BA$62,'Life SCR'!AH$3)&gt;0,sommmeProdInv(Inputs!$B$30:$AY$30,$D$62:$BA$62,'Life SCR'!AH$3),1)+AH86,0)</f>
        <v>0</v>
      </c>
      <c r="AI87" s="644">
        <f ca="1">IF('Life SCR'!AI$3&gt;=$B87,OFFSET($D$62,0,'Life SCR'!AI$3-$B87)*OFFSET(Inputs!$C$30,0,$B87-2)/IF(sommmeProdInv(Inputs!$B$30:$AY$30,$D$62:$BA$62,'Life SCR'!AI$3)&gt;0,sommmeProdInv(Inputs!$B$30:$AY$30,$D$62:$BA$62,'Life SCR'!AI$3),1)+AI86,0)</f>
        <v>0</v>
      </c>
      <c r="AJ87" s="644">
        <f ca="1">IF('Life SCR'!AJ$3&gt;=$B87,OFFSET($D$62,0,'Life SCR'!AJ$3-$B87)*OFFSET(Inputs!$C$30,0,$B87-2)/IF(sommmeProdInv(Inputs!$B$30:$AY$30,$D$62:$BA$62,'Life SCR'!AJ$3)&gt;0,sommmeProdInv(Inputs!$B$30:$AY$30,$D$62:$BA$62,'Life SCR'!AJ$3),1)+AJ86,0)</f>
        <v>0</v>
      </c>
      <c r="AK87" s="644">
        <f ca="1">IF('Life SCR'!AK$3&gt;=$B87,OFFSET($D$62,0,'Life SCR'!AK$3-$B87)*OFFSET(Inputs!$C$30,0,$B87-2)/IF(sommmeProdInv(Inputs!$B$30:$AY$30,$D$62:$BA$62,'Life SCR'!AK$3)&gt;0,sommmeProdInv(Inputs!$B$30:$AY$30,$D$62:$BA$62,'Life SCR'!AK$3),1)+AK86,0)</f>
        <v>0</v>
      </c>
      <c r="AL87" s="644">
        <f ca="1">IF('Life SCR'!AL$3&gt;=$B87,OFFSET($D$62,0,'Life SCR'!AL$3-$B87)*OFFSET(Inputs!$C$30,0,$B87-2)/IF(sommmeProdInv(Inputs!$B$30:$AY$30,$D$62:$BA$62,'Life SCR'!AL$3)&gt;0,sommmeProdInv(Inputs!$B$30:$AY$30,$D$62:$BA$62,'Life SCR'!AL$3),1)+AL86,0)</f>
        <v>0</v>
      </c>
      <c r="AM87" s="644">
        <f ca="1">IF('Life SCR'!AM$3&gt;=$B87,OFFSET($D$62,0,'Life SCR'!AM$3-$B87)*OFFSET(Inputs!$C$30,0,$B87-2)/IF(sommmeProdInv(Inputs!$B$30:$AY$30,$D$62:$BA$62,'Life SCR'!AM$3)&gt;0,sommmeProdInv(Inputs!$B$30:$AY$30,$D$62:$BA$62,'Life SCR'!AM$3),1)+AM86,0)</f>
        <v>0</v>
      </c>
      <c r="AN87" s="644">
        <f ca="1">IF('Life SCR'!AN$3&gt;=$B87,OFFSET($D$62,0,'Life SCR'!AN$3-$B87)*OFFSET(Inputs!$C$30,0,$B87-2)/IF(sommmeProdInv(Inputs!$B$30:$AY$30,$D$62:$BA$62,'Life SCR'!AN$3)&gt;0,sommmeProdInv(Inputs!$B$30:$AY$30,$D$62:$BA$62,'Life SCR'!AN$3),1)+AN86,0)</f>
        <v>0</v>
      </c>
      <c r="AO87" s="644">
        <f ca="1">IF('Life SCR'!AO$3&gt;=$B87,OFFSET($D$62,0,'Life SCR'!AO$3-$B87)*OFFSET(Inputs!$C$30,0,$B87-2)/IF(sommmeProdInv(Inputs!$B$30:$AY$30,$D$62:$BA$62,'Life SCR'!AO$3)&gt;0,sommmeProdInv(Inputs!$B$30:$AY$30,$D$62:$BA$62,'Life SCR'!AO$3),1)+AO86,0)</f>
        <v>0</v>
      </c>
      <c r="AP87" s="644">
        <f ca="1">IF('Life SCR'!AP$3&gt;=$B87,OFFSET($D$62,0,'Life SCR'!AP$3-$B87)*OFFSET(Inputs!$C$30,0,$B87-2)/IF(sommmeProdInv(Inputs!$B$30:$AY$30,$D$62:$BA$62,'Life SCR'!AP$3)&gt;0,sommmeProdInv(Inputs!$B$30:$AY$30,$D$62:$BA$62,'Life SCR'!AP$3),1)+AP86,0)</f>
        <v>0</v>
      </c>
      <c r="AQ87" s="644">
        <f ca="1">IF('Life SCR'!AQ$3&gt;=$B87,OFFSET($D$62,0,'Life SCR'!AQ$3-$B87)*OFFSET(Inputs!$C$30,0,$B87-2)/IF(sommmeProdInv(Inputs!$B$30:$AY$30,$D$62:$BA$62,'Life SCR'!AQ$3)&gt;0,sommmeProdInv(Inputs!$B$30:$AY$30,$D$62:$BA$62,'Life SCR'!AQ$3),1)+AQ86,0)</f>
        <v>0</v>
      </c>
      <c r="AR87" s="644">
        <f ca="1">IF('Life SCR'!AR$3&gt;=$B87,OFFSET($D$62,0,'Life SCR'!AR$3-$B87)*OFFSET(Inputs!$C$30,0,$B87-2)/IF(sommmeProdInv(Inputs!$B$30:$AY$30,$D$62:$BA$62,'Life SCR'!AR$3)&gt;0,sommmeProdInv(Inputs!$B$30:$AY$30,$D$62:$BA$62,'Life SCR'!AR$3),1)+AR86,0)</f>
        <v>0</v>
      </c>
      <c r="AS87" s="644">
        <f ca="1">IF('Life SCR'!AS$3&gt;=$B87,OFFSET($D$62,0,'Life SCR'!AS$3-$B87)*OFFSET(Inputs!$C$30,0,$B87-2)/IF(sommmeProdInv(Inputs!$B$30:$AY$30,$D$62:$BA$62,'Life SCR'!AS$3)&gt;0,sommmeProdInv(Inputs!$B$30:$AY$30,$D$62:$BA$62,'Life SCR'!AS$3),1)+AS86,0)</f>
        <v>0</v>
      </c>
      <c r="AT87" s="644">
        <f ca="1">IF('Life SCR'!AT$3&gt;=$B87,OFFSET($D$62,0,'Life SCR'!AT$3-$B87)*OFFSET(Inputs!$C$30,0,$B87-2)/IF(sommmeProdInv(Inputs!$B$30:$AY$30,$D$62:$BA$62,'Life SCR'!AT$3)&gt;0,sommmeProdInv(Inputs!$B$30:$AY$30,$D$62:$BA$62,'Life SCR'!AT$3),1)+AT86,0)</f>
        <v>0</v>
      </c>
      <c r="AU87" s="644">
        <f ca="1">IF('Life SCR'!AU$3&gt;=$B87,OFFSET($D$62,0,'Life SCR'!AU$3-$B87)*OFFSET(Inputs!$C$30,0,$B87-2)/IF(sommmeProdInv(Inputs!$B$30:$AY$30,$D$62:$BA$62,'Life SCR'!AU$3)&gt;0,sommmeProdInv(Inputs!$B$30:$AY$30,$D$62:$BA$62,'Life SCR'!AU$3),1)+AU86,0)</f>
        <v>0</v>
      </c>
      <c r="AV87" s="644">
        <f ca="1">IF('Life SCR'!AV$3&gt;=$B87,OFFSET($D$62,0,'Life SCR'!AV$3-$B87)*OFFSET(Inputs!$C$30,0,$B87-2)/IF(sommmeProdInv(Inputs!$B$30:$AY$30,$D$62:$BA$62,'Life SCR'!AV$3)&gt;0,sommmeProdInv(Inputs!$B$30:$AY$30,$D$62:$BA$62,'Life SCR'!AV$3),1)+AV86,0)</f>
        <v>0</v>
      </c>
      <c r="AW87" s="644">
        <f ca="1">IF('Life SCR'!AW$3&gt;=$B87,OFFSET($D$62,0,'Life SCR'!AW$3-$B87)*OFFSET(Inputs!$C$30,0,$B87-2)/IF(sommmeProdInv(Inputs!$B$30:$AY$30,$D$62:$BA$62,'Life SCR'!AW$3)&gt;0,sommmeProdInv(Inputs!$B$30:$AY$30,$D$62:$BA$62,'Life SCR'!AW$3),1)+AW86,0)</f>
        <v>0</v>
      </c>
      <c r="AX87" s="644">
        <f ca="1">IF('Life SCR'!AX$3&gt;=$B87,OFFSET($D$62,0,'Life SCR'!AX$3-$B87)*OFFSET(Inputs!$C$30,0,$B87-2)/IF(sommmeProdInv(Inputs!$B$30:$AY$30,$D$62:$BA$62,'Life SCR'!AX$3)&gt;0,sommmeProdInv(Inputs!$B$30:$AY$30,$D$62:$BA$62,'Life SCR'!AX$3),1)+AX86,0)</f>
        <v>0</v>
      </c>
      <c r="AY87" s="644">
        <f ca="1">IF('Life SCR'!AY$3&gt;=$B87,OFFSET($D$62,0,'Life SCR'!AY$3-$B87)*OFFSET(Inputs!$C$30,0,$B87-2)/IF(sommmeProdInv(Inputs!$B$30:$AY$30,$D$62:$BA$62,'Life SCR'!AY$3)&gt;0,sommmeProdInv(Inputs!$B$30:$AY$30,$D$62:$BA$62,'Life SCR'!AY$3),1)+AY86,0)</f>
        <v>0</v>
      </c>
      <c r="AZ87" s="644">
        <f ca="1">IF('Life SCR'!AZ$3&gt;=$B87,OFFSET($D$62,0,'Life SCR'!AZ$3-$B87)*OFFSET(Inputs!$C$30,0,$B87-2)/IF(sommmeProdInv(Inputs!$B$30:$AY$30,$D$62:$BA$62,'Life SCR'!AZ$3)&gt;0,sommmeProdInv(Inputs!$B$30:$AY$30,$D$62:$BA$62,'Life SCR'!AZ$3),1)+AZ86,0)</f>
        <v>0</v>
      </c>
      <c r="BA87" s="645">
        <f ca="1">IF('Life SCR'!BA$3&gt;=$B87,OFFSET($D$62,0,'Life SCR'!BA$3-$B87)*OFFSET(Inputs!$C$30,0,$B87-2)/IF(sommmeProdInv(Inputs!$B$30:$AY$30,$D$62:$BA$62,'Life SCR'!BA$3)&gt;0,sommmeProdInv(Inputs!$B$30:$AY$30,$D$62:$BA$62,'Life SCR'!BA$3),1)+BA86,0)</f>
        <v>0</v>
      </c>
    </row>
    <row r="88" spans="1:53" s="243" customFormat="1" outlineLevel="1">
      <c r="A88" s="642"/>
      <c r="B88" s="999">
        <v>25</v>
      </c>
      <c r="C88" s="994"/>
      <c r="D88" s="643"/>
      <c r="E88" s="644">
        <f ca="1">IF('Life SCR'!E$3&gt;=$B88,OFFSET($D$62,0,'Life SCR'!E$3-$B88)*OFFSET(Inputs!$C$30,0,$B88-2)/IF(sommmeProdInv(Inputs!$B$30:$AY$30,$D$62:$BA$62,'Life SCR'!E$3)&gt;0,sommmeProdInv(Inputs!$B$30:$AY$30,$D$62:$BA$62,'Life SCR'!E$3),1)+E87,0)</f>
        <v>0</v>
      </c>
      <c r="F88" s="644">
        <f ca="1">IF('Life SCR'!F$3&gt;=$B88,OFFSET($D$62,0,'Life SCR'!F$3-$B88)*OFFSET(Inputs!$C$30,0,$B88-2)/IF(sommmeProdInv(Inputs!$B$30:$AY$30,$D$62:$BA$62,'Life SCR'!F$3)&gt;0,sommmeProdInv(Inputs!$B$30:$AY$30,$D$62:$BA$62,'Life SCR'!F$3),1)+F87,0)</f>
        <v>0</v>
      </c>
      <c r="G88" s="644">
        <f ca="1">IF('Life SCR'!G$3&gt;=$B88,OFFSET($D$62,0,'Life SCR'!G$3-$B88)*OFFSET(Inputs!$C$30,0,$B88-2)/IF(sommmeProdInv(Inputs!$B$30:$AY$30,$D$62:$BA$62,'Life SCR'!G$3)&gt;0,sommmeProdInv(Inputs!$B$30:$AY$30,$D$62:$BA$62,'Life SCR'!G$3),1)+G87,0)</f>
        <v>0</v>
      </c>
      <c r="H88" s="644">
        <f ca="1">IF('Life SCR'!H$3&gt;=$B88,OFFSET($D$62,0,'Life SCR'!H$3-$B88)*OFFSET(Inputs!$C$30,0,$B88-2)/IF(sommmeProdInv(Inputs!$B$30:$AY$30,$D$62:$BA$62,'Life SCR'!H$3)&gt;0,sommmeProdInv(Inputs!$B$30:$AY$30,$D$62:$BA$62,'Life SCR'!H$3),1)+H87,0)</f>
        <v>0</v>
      </c>
      <c r="I88" s="644">
        <f ca="1">IF('Life SCR'!I$3&gt;=$B88,OFFSET($D$62,0,'Life SCR'!I$3-$B88)*OFFSET(Inputs!$C$30,0,$B88-2)/IF(sommmeProdInv(Inputs!$B$30:$AY$30,$D$62:$BA$62,'Life SCR'!I$3)&gt;0,sommmeProdInv(Inputs!$B$30:$AY$30,$D$62:$BA$62,'Life SCR'!I$3),1)+I87,0)</f>
        <v>0</v>
      </c>
      <c r="J88" s="644">
        <f ca="1">IF('Life SCR'!J$3&gt;=$B88,OFFSET($D$62,0,'Life SCR'!J$3-$B88)*OFFSET(Inputs!$C$30,0,$B88-2)/IF(sommmeProdInv(Inputs!$B$30:$AY$30,$D$62:$BA$62,'Life SCR'!J$3)&gt;0,sommmeProdInv(Inputs!$B$30:$AY$30,$D$62:$BA$62,'Life SCR'!J$3),1)+J87,0)</f>
        <v>0</v>
      </c>
      <c r="K88" s="644">
        <f ca="1">IF('Life SCR'!K$3&gt;=$B88,OFFSET($D$62,0,'Life SCR'!K$3-$B88)*OFFSET(Inputs!$C$30,0,$B88-2)/IF(sommmeProdInv(Inputs!$B$30:$AY$30,$D$62:$BA$62,'Life SCR'!K$3)&gt;0,sommmeProdInv(Inputs!$B$30:$AY$30,$D$62:$BA$62,'Life SCR'!K$3),1)+K87,0)</f>
        <v>0</v>
      </c>
      <c r="L88" s="644">
        <f ca="1">IF('Life SCR'!L$3&gt;=$B88,OFFSET($D$62,0,'Life SCR'!L$3-$B88)*OFFSET(Inputs!$C$30,0,$B88-2)/IF(sommmeProdInv(Inputs!$B$30:$AY$30,$D$62:$BA$62,'Life SCR'!L$3)&gt;0,sommmeProdInv(Inputs!$B$30:$AY$30,$D$62:$BA$62,'Life SCR'!L$3),1)+L87,0)</f>
        <v>0</v>
      </c>
      <c r="M88" s="644">
        <f ca="1">IF('Life SCR'!M$3&gt;=$B88,OFFSET($D$62,0,'Life SCR'!M$3-$B88)*OFFSET(Inputs!$C$30,0,$B88-2)/IF(sommmeProdInv(Inputs!$B$30:$AY$30,$D$62:$BA$62,'Life SCR'!M$3)&gt;0,sommmeProdInv(Inputs!$B$30:$AY$30,$D$62:$BA$62,'Life SCR'!M$3),1)+M87,0)</f>
        <v>0</v>
      </c>
      <c r="N88" s="644">
        <f ca="1">IF('Life SCR'!N$3&gt;=$B88,OFFSET($D$62,0,'Life SCR'!N$3-$B88)*OFFSET(Inputs!$C$30,0,$B88-2)/IF(sommmeProdInv(Inputs!$B$30:$AY$30,$D$62:$BA$62,'Life SCR'!N$3)&gt;0,sommmeProdInv(Inputs!$B$30:$AY$30,$D$62:$BA$62,'Life SCR'!N$3),1)+N87,0)</f>
        <v>0</v>
      </c>
      <c r="O88" s="644">
        <f ca="1">IF('Life SCR'!O$3&gt;=$B88,OFFSET($D$62,0,'Life SCR'!O$3-$B88)*OFFSET(Inputs!$C$30,0,$B88-2)/IF(sommmeProdInv(Inputs!$B$30:$AY$30,$D$62:$BA$62,'Life SCR'!O$3)&gt;0,sommmeProdInv(Inputs!$B$30:$AY$30,$D$62:$BA$62,'Life SCR'!O$3),1)+O87,0)</f>
        <v>0</v>
      </c>
      <c r="P88" s="644">
        <f ca="1">IF('Life SCR'!P$3&gt;=$B88,OFFSET($D$62,0,'Life SCR'!P$3-$B88)*OFFSET(Inputs!$C$30,0,$B88-2)/IF(sommmeProdInv(Inputs!$B$30:$AY$30,$D$62:$BA$62,'Life SCR'!P$3)&gt;0,sommmeProdInv(Inputs!$B$30:$AY$30,$D$62:$BA$62,'Life SCR'!P$3),1)+P87,0)</f>
        <v>0</v>
      </c>
      <c r="Q88" s="644">
        <f ca="1">IF('Life SCR'!Q$3&gt;=$B88,OFFSET($D$62,0,'Life SCR'!Q$3-$B88)*OFFSET(Inputs!$C$30,0,$B88-2)/IF(sommmeProdInv(Inputs!$B$30:$AY$30,$D$62:$BA$62,'Life SCR'!Q$3)&gt;0,sommmeProdInv(Inputs!$B$30:$AY$30,$D$62:$BA$62,'Life SCR'!Q$3),1)+Q87,0)</f>
        <v>0</v>
      </c>
      <c r="R88" s="644">
        <f ca="1">IF('Life SCR'!R$3&gt;=$B88,OFFSET($D$62,0,'Life SCR'!R$3-$B88)*OFFSET(Inputs!$C$30,0,$B88-2)/IF(sommmeProdInv(Inputs!$B$30:$AY$30,$D$62:$BA$62,'Life SCR'!R$3)&gt;0,sommmeProdInv(Inputs!$B$30:$AY$30,$D$62:$BA$62,'Life SCR'!R$3),1)+R87,0)</f>
        <v>0</v>
      </c>
      <c r="S88" s="644">
        <f ca="1">IF('Life SCR'!S$3&gt;=$B88,OFFSET($D$62,0,'Life SCR'!S$3-$B88)*OFFSET(Inputs!$C$30,0,$B88-2)/IF(sommmeProdInv(Inputs!$B$30:$AY$30,$D$62:$BA$62,'Life SCR'!S$3)&gt;0,sommmeProdInv(Inputs!$B$30:$AY$30,$D$62:$BA$62,'Life SCR'!S$3),1)+S87,0)</f>
        <v>0</v>
      </c>
      <c r="T88" s="644">
        <f ca="1">IF('Life SCR'!T$3&gt;=$B88,OFFSET($D$62,0,'Life SCR'!T$3-$B88)*OFFSET(Inputs!$C$30,0,$B88-2)/IF(sommmeProdInv(Inputs!$B$30:$AY$30,$D$62:$BA$62,'Life SCR'!T$3)&gt;0,sommmeProdInv(Inputs!$B$30:$AY$30,$D$62:$BA$62,'Life SCR'!T$3),1)+T87,0)</f>
        <v>0</v>
      </c>
      <c r="U88" s="644">
        <f ca="1">IF('Life SCR'!U$3&gt;=$B88,OFFSET($D$62,0,'Life SCR'!U$3-$B88)*OFFSET(Inputs!$C$30,0,$B88-2)/IF(sommmeProdInv(Inputs!$B$30:$AY$30,$D$62:$BA$62,'Life SCR'!U$3)&gt;0,sommmeProdInv(Inputs!$B$30:$AY$30,$D$62:$BA$62,'Life SCR'!U$3),1)+U87,0)</f>
        <v>0</v>
      </c>
      <c r="V88" s="644">
        <f ca="1">IF('Life SCR'!V$3&gt;=$B88,OFFSET($D$62,0,'Life SCR'!V$3-$B88)*OFFSET(Inputs!$C$30,0,$B88-2)/IF(sommmeProdInv(Inputs!$B$30:$AY$30,$D$62:$BA$62,'Life SCR'!V$3)&gt;0,sommmeProdInv(Inputs!$B$30:$AY$30,$D$62:$BA$62,'Life SCR'!V$3),1)+V87,0)</f>
        <v>0</v>
      </c>
      <c r="W88" s="644">
        <f ca="1">IF('Life SCR'!W$3&gt;=$B88,OFFSET($D$62,0,'Life SCR'!W$3-$B88)*OFFSET(Inputs!$C$30,0,$B88-2)/IF(sommmeProdInv(Inputs!$B$30:$AY$30,$D$62:$BA$62,'Life SCR'!W$3)&gt;0,sommmeProdInv(Inputs!$B$30:$AY$30,$D$62:$BA$62,'Life SCR'!W$3),1)+W87,0)</f>
        <v>0</v>
      </c>
      <c r="X88" s="644">
        <f ca="1">IF('Life SCR'!X$3&gt;=$B88,OFFSET($D$62,0,'Life SCR'!X$3-$B88)*OFFSET(Inputs!$C$30,0,$B88-2)/IF(sommmeProdInv(Inputs!$B$30:$AY$30,$D$62:$BA$62,'Life SCR'!X$3)&gt;0,sommmeProdInv(Inputs!$B$30:$AY$30,$D$62:$BA$62,'Life SCR'!X$3),1)+X87,0)</f>
        <v>0</v>
      </c>
      <c r="Y88" s="644">
        <f ca="1">IF('Life SCR'!Y$3&gt;=$B88,OFFSET($D$62,0,'Life SCR'!Y$3-$B88)*OFFSET(Inputs!$C$30,0,$B88-2)/IF(sommmeProdInv(Inputs!$B$30:$AY$30,$D$62:$BA$62,'Life SCR'!Y$3)&gt;0,sommmeProdInv(Inputs!$B$30:$AY$30,$D$62:$BA$62,'Life SCR'!Y$3),1)+Y87,0)</f>
        <v>0</v>
      </c>
      <c r="Z88" s="644">
        <f ca="1">IF('Life SCR'!Z$3&gt;=$B88,OFFSET($D$62,0,'Life SCR'!Z$3-$B88)*OFFSET(Inputs!$C$30,0,$B88-2)/IF(sommmeProdInv(Inputs!$B$30:$AY$30,$D$62:$BA$62,'Life SCR'!Z$3)&gt;0,sommmeProdInv(Inputs!$B$30:$AY$30,$D$62:$BA$62,'Life SCR'!Z$3),1)+Z87,0)</f>
        <v>0</v>
      </c>
      <c r="AA88" s="644">
        <f ca="1">IF('Life SCR'!AA$3&gt;=$B88,OFFSET($D$62,0,'Life SCR'!AA$3-$B88)*OFFSET(Inputs!$C$30,0,$B88-2)/IF(sommmeProdInv(Inputs!$B$30:$AY$30,$D$62:$BA$62,'Life SCR'!AA$3)&gt;0,sommmeProdInv(Inputs!$B$30:$AY$30,$D$62:$BA$62,'Life SCR'!AA$3),1)+AA87,0)</f>
        <v>0</v>
      </c>
      <c r="AB88" s="644">
        <f ca="1">IF('Life SCR'!AB$3&gt;=$B88,OFFSET($D$62,0,'Life SCR'!AB$3-$B88)*OFFSET(Inputs!$C$30,0,$B88-2)/IF(sommmeProdInv(Inputs!$B$30:$AY$30,$D$62:$BA$62,'Life SCR'!AB$3)&gt;0,sommmeProdInv(Inputs!$B$30:$AY$30,$D$62:$BA$62,'Life SCR'!AB$3),1)+AB87,0)</f>
        <v>0</v>
      </c>
      <c r="AC88" s="644">
        <f ca="1">IF('Life SCR'!AC$3&gt;=$B88,OFFSET($D$62,0,'Life SCR'!AC$3-$B88)*OFFSET(Inputs!$C$30,0,$B88-2)/IF(sommmeProdInv(Inputs!$B$30:$AY$30,$D$62:$BA$62,'Life SCR'!AC$3)&gt;0,sommmeProdInv(Inputs!$B$30:$AY$30,$D$62:$BA$62,'Life SCR'!AC$3),1)+AC87,0)</f>
        <v>0</v>
      </c>
      <c r="AD88" s="644">
        <f ca="1">IF('Life SCR'!AD$3&gt;=$B88,OFFSET($D$62,0,'Life SCR'!AD$3-$B88)*OFFSET(Inputs!$C$30,0,$B88-2)/IF(sommmeProdInv(Inputs!$B$30:$AY$30,$D$62:$BA$62,'Life SCR'!AD$3)&gt;0,sommmeProdInv(Inputs!$B$30:$AY$30,$D$62:$BA$62,'Life SCR'!AD$3),1)+AD87,0)</f>
        <v>0</v>
      </c>
      <c r="AE88" s="644">
        <f ca="1">IF('Life SCR'!AE$3&gt;=$B88,OFFSET($D$62,0,'Life SCR'!AE$3-$B88)*OFFSET(Inputs!$C$30,0,$B88-2)/IF(sommmeProdInv(Inputs!$B$30:$AY$30,$D$62:$BA$62,'Life SCR'!AE$3)&gt;0,sommmeProdInv(Inputs!$B$30:$AY$30,$D$62:$BA$62,'Life SCR'!AE$3),1)+AE87,0)</f>
        <v>0</v>
      </c>
      <c r="AF88" s="644">
        <f ca="1">IF('Life SCR'!AF$3&gt;=$B88,OFFSET($D$62,0,'Life SCR'!AF$3-$B88)*OFFSET(Inputs!$C$30,0,$B88-2)/IF(sommmeProdInv(Inputs!$B$30:$AY$30,$D$62:$BA$62,'Life SCR'!AF$3)&gt;0,sommmeProdInv(Inputs!$B$30:$AY$30,$D$62:$BA$62,'Life SCR'!AF$3),1)+AF87,0)</f>
        <v>0</v>
      </c>
      <c r="AG88" s="644">
        <f ca="1">IF('Life SCR'!AG$3&gt;=$B88,OFFSET($D$62,0,'Life SCR'!AG$3-$B88)*OFFSET(Inputs!$C$30,0,$B88-2)/IF(sommmeProdInv(Inputs!$B$30:$AY$30,$D$62:$BA$62,'Life SCR'!AG$3)&gt;0,sommmeProdInv(Inputs!$B$30:$AY$30,$D$62:$BA$62,'Life SCR'!AG$3),1)+AG87,0)</f>
        <v>0</v>
      </c>
      <c r="AH88" s="644">
        <f ca="1">IF('Life SCR'!AH$3&gt;=$B88,OFFSET($D$62,0,'Life SCR'!AH$3-$B88)*OFFSET(Inputs!$C$30,0,$B88-2)/IF(sommmeProdInv(Inputs!$B$30:$AY$30,$D$62:$BA$62,'Life SCR'!AH$3)&gt;0,sommmeProdInv(Inputs!$B$30:$AY$30,$D$62:$BA$62,'Life SCR'!AH$3),1)+AH87,0)</f>
        <v>0</v>
      </c>
      <c r="AI88" s="644">
        <f ca="1">IF('Life SCR'!AI$3&gt;=$B88,OFFSET($D$62,0,'Life SCR'!AI$3-$B88)*OFFSET(Inputs!$C$30,0,$B88-2)/IF(sommmeProdInv(Inputs!$B$30:$AY$30,$D$62:$BA$62,'Life SCR'!AI$3)&gt;0,sommmeProdInv(Inputs!$B$30:$AY$30,$D$62:$BA$62,'Life SCR'!AI$3),1)+AI87,0)</f>
        <v>0</v>
      </c>
      <c r="AJ88" s="644">
        <f ca="1">IF('Life SCR'!AJ$3&gt;=$B88,OFFSET($D$62,0,'Life SCR'!AJ$3-$B88)*OFFSET(Inputs!$C$30,0,$B88-2)/IF(sommmeProdInv(Inputs!$B$30:$AY$30,$D$62:$BA$62,'Life SCR'!AJ$3)&gt;0,sommmeProdInv(Inputs!$B$30:$AY$30,$D$62:$BA$62,'Life SCR'!AJ$3),1)+AJ87,0)</f>
        <v>0</v>
      </c>
      <c r="AK88" s="644">
        <f ca="1">IF('Life SCR'!AK$3&gt;=$B88,OFFSET($D$62,0,'Life SCR'!AK$3-$B88)*OFFSET(Inputs!$C$30,0,$B88-2)/IF(sommmeProdInv(Inputs!$B$30:$AY$30,$D$62:$BA$62,'Life SCR'!AK$3)&gt;0,sommmeProdInv(Inputs!$B$30:$AY$30,$D$62:$BA$62,'Life SCR'!AK$3),1)+AK87,0)</f>
        <v>0</v>
      </c>
      <c r="AL88" s="644">
        <f ca="1">IF('Life SCR'!AL$3&gt;=$B88,OFFSET($D$62,0,'Life SCR'!AL$3-$B88)*OFFSET(Inputs!$C$30,0,$B88-2)/IF(sommmeProdInv(Inputs!$B$30:$AY$30,$D$62:$BA$62,'Life SCR'!AL$3)&gt;0,sommmeProdInv(Inputs!$B$30:$AY$30,$D$62:$BA$62,'Life SCR'!AL$3),1)+AL87,0)</f>
        <v>0</v>
      </c>
      <c r="AM88" s="644">
        <f ca="1">IF('Life SCR'!AM$3&gt;=$B88,OFFSET($D$62,0,'Life SCR'!AM$3-$B88)*OFFSET(Inputs!$C$30,0,$B88-2)/IF(sommmeProdInv(Inputs!$B$30:$AY$30,$D$62:$BA$62,'Life SCR'!AM$3)&gt;0,sommmeProdInv(Inputs!$B$30:$AY$30,$D$62:$BA$62,'Life SCR'!AM$3),1)+AM87,0)</f>
        <v>0</v>
      </c>
      <c r="AN88" s="644">
        <f ca="1">IF('Life SCR'!AN$3&gt;=$B88,OFFSET($D$62,0,'Life SCR'!AN$3-$B88)*OFFSET(Inputs!$C$30,0,$B88-2)/IF(sommmeProdInv(Inputs!$B$30:$AY$30,$D$62:$BA$62,'Life SCR'!AN$3)&gt;0,sommmeProdInv(Inputs!$B$30:$AY$30,$D$62:$BA$62,'Life SCR'!AN$3),1)+AN87,0)</f>
        <v>0</v>
      </c>
      <c r="AO88" s="644">
        <f ca="1">IF('Life SCR'!AO$3&gt;=$B88,OFFSET($D$62,0,'Life SCR'!AO$3-$B88)*OFFSET(Inputs!$C$30,0,$B88-2)/IF(sommmeProdInv(Inputs!$B$30:$AY$30,$D$62:$BA$62,'Life SCR'!AO$3)&gt;0,sommmeProdInv(Inputs!$B$30:$AY$30,$D$62:$BA$62,'Life SCR'!AO$3),1)+AO87,0)</f>
        <v>0</v>
      </c>
      <c r="AP88" s="644">
        <f ca="1">IF('Life SCR'!AP$3&gt;=$B88,OFFSET($D$62,0,'Life SCR'!AP$3-$B88)*OFFSET(Inputs!$C$30,0,$B88-2)/IF(sommmeProdInv(Inputs!$B$30:$AY$30,$D$62:$BA$62,'Life SCR'!AP$3)&gt;0,sommmeProdInv(Inputs!$B$30:$AY$30,$D$62:$BA$62,'Life SCR'!AP$3),1)+AP87,0)</f>
        <v>0</v>
      </c>
      <c r="AQ88" s="644">
        <f ca="1">IF('Life SCR'!AQ$3&gt;=$B88,OFFSET($D$62,0,'Life SCR'!AQ$3-$B88)*OFFSET(Inputs!$C$30,0,$B88-2)/IF(sommmeProdInv(Inputs!$B$30:$AY$30,$D$62:$BA$62,'Life SCR'!AQ$3)&gt;0,sommmeProdInv(Inputs!$B$30:$AY$30,$D$62:$BA$62,'Life SCR'!AQ$3),1)+AQ87,0)</f>
        <v>0</v>
      </c>
      <c r="AR88" s="644">
        <f ca="1">IF('Life SCR'!AR$3&gt;=$B88,OFFSET($D$62,0,'Life SCR'!AR$3-$B88)*OFFSET(Inputs!$C$30,0,$B88-2)/IF(sommmeProdInv(Inputs!$B$30:$AY$30,$D$62:$BA$62,'Life SCR'!AR$3)&gt;0,sommmeProdInv(Inputs!$B$30:$AY$30,$D$62:$BA$62,'Life SCR'!AR$3),1)+AR87,0)</f>
        <v>0</v>
      </c>
      <c r="AS88" s="644">
        <f ca="1">IF('Life SCR'!AS$3&gt;=$B88,OFFSET($D$62,0,'Life SCR'!AS$3-$B88)*OFFSET(Inputs!$C$30,0,$B88-2)/IF(sommmeProdInv(Inputs!$B$30:$AY$30,$D$62:$BA$62,'Life SCR'!AS$3)&gt;0,sommmeProdInv(Inputs!$B$30:$AY$30,$D$62:$BA$62,'Life SCR'!AS$3),1)+AS87,0)</f>
        <v>0</v>
      </c>
      <c r="AT88" s="644">
        <f ca="1">IF('Life SCR'!AT$3&gt;=$B88,OFFSET($D$62,0,'Life SCR'!AT$3-$B88)*OFFSET(Inputs!$C$30,0,$B88-2)/IF(sommmeProdInv(Inputs!$B$30:$AY$30,$D$62:$BA$62,'Life SCR'!AT$3)&gt;0,sommmeProdInv(Inputs!$B$30:$AY$30,$D$62:$BA$62,'Life SCR'!AT$3),1)+AT87,0)</f>
        <v>0</v>
      </c>
      <c r="AU88" s="644">
        <f ca="1">IF('Life SCR'!AU$3&gt;=$B88,OFFSET($D$62,0,'Life SCR'!AU$3-$B88)*OFFSET(Inputs!$C$30,0,$B88-2)/IF(sommmeProdInv(Inputs!$B$30:$AY$30,$D$62:$BA$62,'Life SCR'!AU$3)&gt;0,sommmeProdInv(Inputs!$B$30:$AY$30,$D$62:$BA$62,'Life SCR'!AU$3),1)+AU87,0)</f>
        <v>0</v>
      </c>
      <c r="AV88" s="644">
        <f ca="1">IF('Life SCR'!AV$3&gt;=$B88,OFFSET($D$62,0,'Life SCR'!AV$3-$B88)*OFFSET(Inputs!$C$30,0,$B88-2)/IF(sommmeProdInv(Inputs!$B$30:$AY$30,$D$62:$BA$62,'Life SCR'!AV$3)&gt;0,sommmeProdInv(Inputs!$B$30:$AY$30,$D$62:$BA$62,'Life SCR'!AV$3),1)+AV87,0)</f>
        <v>0</v>
      </c>
      <c r="AW88" s="644">
        <f ca="1">IF('Life SCR'!AW$3&gt;=$B88,OFFSET($D$62,0,'Life SCR'!AW$3-$B88)*OFFSET(Inputs!$C$30,0,$B88-2)/IF(sommmeProdInv(Inputs!$B$30:$AY$30,$D$62:$BA$62,'Life SCR'!AW$3)&gt;0,sommmeProdInv(Inputs!$B$30:$AY$30,$D$62:$BA$62,'Life SCR'!AW$3),1)+AW87,0)</f>
        <v>0</v>
      </c>
      <c r="AX88" s="644">
        <f ca="1">IF('Life SCR'!AX$3&gt;=$B88,OFFSET($D$62,0,'Life SCR'!AX$3-$B88)*OFFSET(Inputs!$C$30,0,$B88-2)/IF(sommmeProdInv(Inputs!$B$30:$AY$30,$D$62:$BA$62,'Life SCR'!AX$3)&gt;0,sommmeProdInv(Inputs!$B$30:$AY$30,$D$62:$BA$62,'Life SCR'!AX$3),1)+AX87,0)</f>
        <v>0</v>
      </c>
      <c r="AY88" s="644">
        <f ca="1">IF('Life SCR'!AY$3&gt;=$B88,OFFSET($D$62,0,'Life SCR'!AY$3-$B88)*OFFSET(Inputs!$C$30,0,$B88-2)/IF(sommmeProdInv(Inputs!$B$30:$AY$30,$D$62:$BA$62,'Life SCR'!AY$3)&gt;0,sommmeProdInv(Inputs!$B$30:$AY$30,$D$62:$BA$62,'Life SCR'!AY$3),1)+AY87,0)</f>
        <v>0</v>
      </c>
      <c r="AZ88" s="644">
        <f ca="1">IF('Life SCR'!AZ$3&gt;=$B88,OFFSET($D$62,0,'Life SCR'!AZ$3-$B88)*OFFSET(Inputs!$C$30,0,$B88-2)/IF(sommmeProdInv(Inputs!$B$30:$AY$30,$D$62:$BA$62,'Life SCR'!AZ$3)&gt;0,sommmeProdInv(Inputs!$B$30:$AY$30,$D$62:$BA$62,'Life SCR'!AZ$3),1)+AZ87,0)</f>
        <v>0</v>
      </c>
      <c r="BA88" s="645">
        <f ca="1">IF('Life SCR'!BA$3&gt;=$B88,OFFSET($D$62,0,'Life SCR'!BA$3-$B88)*OFFSET(Inputs!$C$30,0,$B88-2)/IF(sommmeProdInv(Inputs!$B$30:$AY$30,$D$62:$BA$62,'Life SCR'!BA$3)&gt;0,sommmeProdInv(Inputs!$B$30:$AY$30,$D$62:$BA$62,'Life SCR'!BA$3),1)+BA87,0)</f>
        <v>0</v>
      </c>
    </row>
    <row r="89" spans="1:53" s="243" customFormat="1" outlineLevel="1">
      <c r="A89" s="642"/>
      <c r="B89" s="999">
        <v>26</v>
      </c>
      <c r="C89" s="994"/>
      <c r="D89" s="643"/>
      <c r="E89" s="644">
        <f ca="1">IF('Life SCR'!E$3&gt;=$B89,OFFSET($D$62,0,'Life SCR'!E$3-$B89)*OFFSET(Inputs!$C$30,0,$B89-2)/IF(sommmeProdInv(Inputs!$B$30:$AY$30,$D$62:$BA$62,'Life SCR'!E$3)&gt;0,sommmeProdInv(Inputs!$B$30:$AY$30,$D$62:$BA$62,'Life SCR'!E$3),1)+E88,0)</f>
        <v>0</v>
      </c>
      <c r="F89" s="644">
        <f ca="1">IF('Life SCR'!F$3&gt;=$B89,OFFSET($D$62,0,'Life SCR'!F$3-$B89)*OFFSET(Inputs!$C$30,0,$B89-2)/IF(sommmeProdInv(Inputs!$B$30:$AY$30,$D$62:$BA$62,'Life SCR'!F$3)&gt;0,sommmeProdInv(Inputs!$B$30:$AY$30,$D$62:$BA$62,'Life SCR'!F$3),1)+F88,0)</f>
        <v>0</v>
      </c>
      <c r="G89" s="644">
        <f ca="1">IF('Life SCR'!G$3&gt;=$B89,OFFSET($D$62,0,'Life SCR'!G$3-$B89)*OFFSET(Inputs!$C$30,0,$B89-2)/IF(sommmeProdInv(Inputs!$B$30:$AY$30,$D$62:$BA$62,'Life SCR'!G$3)&gt;0,sommmeProdInv(Inputs!$B$30:$AY$30,$D$62:$BA$62,'Life SCR'!G$3),1)+G88,0)</f>
        <v>0</v>
      </c>
      <c r="H89" s="644">
        <f ca="1">IF('Life SCR'!H$3&gt;=$B89,OFFSET($D$62,0,'Life SCR'!H$3-$B89)*OFFSET(Inputs!$C$30,0,$B89-2)/IF(sommmeProdInv(Inputs!$B$30:$AY$30,$D$62:$BA$62,'Life SCR'!H$3)&gt;0,sommmeProdInv(Inputs!$B$30:$AY$30,$D$62:$BA$62,'Life SCR'!H$3),1)+H88,0)</f>
        <v>0</v>
      </c>
      <c r="I89" s="644">
        <f ca="1">IF('Life SCR'!I$3&gt;=$B89,OFFSET($D$62,0,'Life SCR'!I$3-$B89)*OFFSET(Inputs!$C$30,0,$B89-2)/IF(sommmeProdInv(Inputs!$B$30:$AY$30,$D$62:$BA$62,'Life SCR'!I$3)&gt;0,sommmeProdInv(Inputs!$B$30:$AY$30,$D$62:$BA$62,'Life SCR'!I$3),1)+I88,0)</f>
        <v>0</v>
      </c>
      <c r="J89" s="644">
        <f ca="1">IF('Life SCR'!J$3&gt;=$B89,OFFSET($D$62,0,'Life SCR'!J$3-$B89)*OFFSET(Inputs!$C$30,0,$B89-2)/IF(sommmeProdInv(Inputs!$B$30:$AY$30,$D$62:$BA$62,'Life SCR'!J$3)&gt;0,sommmeProdInv(Inputs!$B$30:$AY$30,$D$62:$BA$62,'Life SCR'!J$3),1)+J88,0)</f>
        <v>0</v>
      </c>
      <c r="K89" s="644">
        <f ca="1">IF('Life SCR'!K$3&gt;=$B89,OFFSET($D$62,0,'Life SCR'!K$3-$B89)*OFFSET(Inputs!$C$30,0,$B89-2)/IF(sommmeProdInv(Inputs!$B$30:$AY$30,$D$62:$BA$62,'Life SCR'!K$3)&gt;0,sommmeProdInv(Inputs!$B$30:$AY$30,$D$62:$BA$62,'Life SCR'!K$3),1)+K88,0)</f>
        <v>0</v>
      </c>
      <c r="L89" s="644">
        <f ca="1">IF('Life SCR'!L$3&gt;=$B89,OFFSET($D$62,0,'Life SCR'!L$3-$B89)*OFFSET(Inputs!$C$30,0,$B89-2)/IF(sommmeProdInv(Inputs!$B$30:$AY$30,$D$62:$BA$62,'Life SCR'!L$3)&gt;0,sommmeProdInv(Inputs!$B$30:$AY$30,$D$62:$BA$62,'Life SCR'!L$3),1)+L88,0)</f>
        <v>0</v>
      </c>
      <c r="M89" s="644">
        <f ca="1">IF('Life SCR'!M$3&gt;=$B89,OFFSET($D$62,0,'Life SCR'!M$3-$B89)*OFFSET(Inputs!$C$30,0,$B89-2)/IF(sommmeProdInv(Inputs!$B$30:$AY$30,$D$62:$BA$62,'Life SCR'!M$3)&gt;0,sommmeProdInv(Inputs!$B$30:$AY$30,$D$62:$BA$62,'Life SCR'!M$3),1)+M88,0)</f>
        <v>0</v>
      </c>
      <c r="N89" s="644">
        <f ca="1">IF('Life SCR'!N$3&gt;=$B89,OFFSET($D$62,0,'Life SCR'!N$3-$B89)*OFFSET(Inputs!$C$30,0,$B89-2)/IF(sommmeProdInv(Inputs!$B$30:$AY$30,$D$62:$BA$62,'Life SCR'!N$3)&gt;0,sommmeProdInv(Inputs!$B$30:$AY$30,$D$62:$BA$62,'Life SCR'!N$3),1)+N88,0)</f>
        <v>0</v>
      </c>
      <c r="O89" s="644">
        <f ca="1">IF('Life SCR'!O$3&gt;=$B89,OFFSET($D$62,0,'Life SCR'!O$3-$B89)*OFFSET(Inputs!$C$30,0,$B89-2)/IF(sommmeProdInv(Inputs!$B$30:$AY$30,$D$62:$BA$62,'Life SCR'!O$3)&gt;0,sommmeProdInv(Inputs!$B$30:$AY$30,$D$62:$BA$62,'Life SCR'!O$3),1)+O88,0)</f>
        <v>0</v>
      </c>
      <c r="P89" s="644">
        <f ca="1">IF('Life SCR'!P$3&gt;=$B89,OFFSET($D$62,0,'Life SCR'!P$3-$B89)*OFFSET(Inputs!$C$30,0,$B89-2)/IF(sommmeProdInv(Inputs!$B$30:$AY$30,$D$62:$BA$62,'Life SCR'!P$3)&gt;0,sommmeProdInv(Inputs!$B$30:$AY$30,$D$62:$BA$62,'Life SCR'!P$3),1)+P88,0)</f>
        <v>0</v>
      </c>
      <c r="Q89" s="644">
        <f ca="1">IF('Life SCR'!Q$3&gt;=$B89,OFFSET($D$62,0,'Life SCR'!Q$3-$B89)*OFFSET(Inputs!$C$30,0,$B89-2)/IF(sommmeProdInv(Inputs!$B$30:$AY$30,$D$62:$BA$62,'Life SCR'!Q$3)&gt;0,sommmeProdInv(Inputs!$B$30:$AY$30,$D$62:$BA$62,'Life SCR'!Q$3),1)+Q88,0)</f>
        <v>0</v>
      </c>
      <c r="R89" s="644">
        <f ca="1">IF('Life SCR'!R$3&gt;=$B89,OFFSET($D$62,0,'Life SCR'!R$3-$B89)*OFFSET(Inputs!$C$30,0,$B89-2)/IF(sommmeProdInv(Inputs!$B$30:$AY$30,$D$62:$BA$62,'Life SCR'!R$3)&gt;0,sommmeProdInv(Inputs!$B$30:$AY$30,$D$62:$BA$62,'Life SCR'!R$3),1)+R88,0)</f>
        <v>0</v>
      </c>
      <c r="S89" s="644">
        <f ca="1">IF('Life SCR'!S$3&gt;=$B89,OFFSET($D$62,0,'Life SCR'!S$3-$B89)*OFFSET(Inputs!$C$30,0,$B89-2)/IF(sommmeProdInv(Inputs!$B$30:$AY$30,$D$62:$BA$62,'Life SCR'!S$3)&gt;0,sommmeProdInv(Inputs!$B$30:$AY$30,$D$62:$BA$62,'Life SCR'!S$3),1)+S88,0)</f>
        <v>0</v>
      </c>
      <c r="T89" s="644">
        <f ca="1">IF('Life SCR'!T$3&gt;=$B89,OFFSET($D$62,0,'Life SCR'!T$3-$B89)*OFFSET(Inputs!$C$30,0,$B89-2)/IF(sommmeProdInv(Inputs!$B$30:$AY$30,$D$62:$BA$62,'Life SCR'!T$3)&gt;0,sommmeProdInv(Inputs!$B$30:$AY$30,$D$62:$BA$62,'Life SCR'!T$3),1)+T88,0)</f>
        <v>0</v>
      </c>
      <c r="U89" s="644">
        <f ca="1">IF('Life SCR'!U$3&gt;=$B89,OFFSET($D$62,0,'Life SCR'!U$3-$B89)*OFFSET(Inputs!$C$30,0,$B89-2)/IF(sommmeProdInv(Inputs!$B$30:$AY$30,$D$62:$BA$62,'Life SCR'!U$3)&gt;0,sommmeProdInv(Inputs!$B$30:$AY$30,$D$62:$BA$62,'Life SCR'!U$3),1)+U88,0)</f>
        <v>0</v>
      </c>
      <c r="V89" s="644">
        <f ca="1">IF('Life SCR'!V$3&gt;=$B89,OFFSET($D$62,0,'Life SCR'!V$3-$B89)*OFFSET(Inputs!$C$30,0,$B89-2)/IF(sommmeProdInv(Inputs!$B$30:$AY$30,$D$62:$BA$62,'Life SCR'!V$3)&gt;0,sommmeProdInv(Inputs!$B$30:$AY$30,$D$62:$BA$62,'Life SCR'!V$3),1)+V88,0)</f>
        <v>0</v>
      </c>
      <c r="W89" s="644">
        <f ca="1">IF('Life SCR'!W$3&gt;=$B89,OFFSET($D$62,0,'Life SCR'!W$3-$B89)*OFFSET(Inputs!$C$30,0,$B89-2)/IF(sommmeProdInv(Inputs!$B$30:$AY$30,$D$62:$BA$62,'Life SCR'!W$3)&gt;0,sommmeProdInv(Inputs!$B$30:$AY$30,$D$62:$BA$62,'Life SCR'!W$3),1)+W88,0)</f>
        <v>0</v>
      </c>
      <c r="X89" s="644">
        <f ca="1">IF('Life SCR'!X$3&gt;=$B89,OFFSET($D$62,0,'Life SCR'!X$3-$B89)*OFFSET(Inputs!$C$30,0,$B89-2)/IF(sommmeProdInv(Inputs!$B$30:$AY$30,$D$62:$BA$62,'Life SCR'!X$3)&gt;0,sommmeProdInv(Inputs!$B$30:$AY$30,$D$62:$BA$62,'Life SCR'!X$3),1)+X88,0)</f>
        <v>0</v>
      </c>
      <c r="Y89" s="644">
        <f ca="1">IF('Life SCR'!Y$3&gt;=$B89,OFFSET($D$62,0,'Life SCR'!Y$3-$B89)*OFFSET(Inputs!$C$30,0,$B89-2)/IF(sommmeProdInv(Inputs!$B$30:$AY$30,$D$62:$BA$62,'Life SCR'!Y$3)&gt;0,sommmeProdInv(Inputs!$B$30:$AY$30,$D$62:$BA$62,'Life SCR'!Y$3),1)+Y88,0)</f>
        <v>0</v>
      </c>
      <c r="Z89" s="644">
        <f ca="1">IF('Life SCR'!Z$3&gt;=$B89,OFFSET($D$62,0,'Life SCR'!Z$3-$B89)*OFFSET(Inputs!$C$30,0,$B89-2)/IF(sommmeProdInv(Inputs!$B$30:$AY$30,$D$62:$BA$62,'Life SCR'!Z$3)&gt;0,sommmeProdInv(Inputs!$B$30:$AY$30,$D$62:$BA$62,'Life SCR'!Z$3),1)+Z88,0)</f>
        <v>0</v>
      </c>
      <c r="AA89" s="644">
        <f ca="1">IF('Life SCR'!AA$3&gt;=$B89,OFFSET($D$62,0,'Life SCR'!AA$3-$B89)*OFFSET(Inputs!$C$30,0,$B89-2)/IF(sommmeProdInv(Inputs!$B$30:$AY$30,$D$62:$BA$62,'Life SCR'!AA$3)&gt;0,sommmeProdInv(Inputs!$B$30:$AY$30,$D$62:$BA$62,'Life SCR'!AA$3),1)+AA88,0)</f>
        <v>0</v>
      </c>
      <c r="AB89" s="644">
        <f ca="1">IF('Life SCR'!AB$3&gt;=$B89,OFFSET($D$62,0,'Life SCR'!AB$3-$B89)*OFFSET(Inputs!$C$30,0,$B89-2)/IF(sommmeProdInv(Inputs!$B$30:$AY$30,$D$62:$BA$62,'Life SCR'!AB$3)&gt;0,sommmeProdInv(Inputs!$B$30:$AY$30,$D$62:$BA$62,'Life SCR'!AB$3),1)+AB88,0)</f>
        <v>0</v>
      </c>
      <c r="AC89" s="644">
        <f ca="1">IF('Life SCR'!AC$3&gt;=$B89,OFFSET($D$62,0,'Life SCR'!AC$3-$B89)*OFFSET(Inputs!$C$30,0,$B89-2)/IF(sommmeProdInv(Inputs!$B$30:$AY$30,$D$62:$BA$62,'Life SCR'!AC$3)&gt;0,sommmeProdInv(Inputs!$B$30:$AY$30,$D$62:$BA$62,'Life SCR'!AC$3),1)+AC88,0)</f>
        <v>0</v>
      </c>
      <c r="AD89" s="644">
        <f ca="1">IF('Life SCR'!AD$3&gt;=$B89,OFFSET($D$62,0,'Life SCR'!AD$3-$B89)*OFFSET(Inputs!$C$30,0,$B89-2)/IF(sommmeProdInv(Inputs!$B$30:$AY$30,$D$62:$BA$62,'Life SCR'!AD$3)&gt;0,sommmeProdInv(Inputs!$B$30:$AY$30,$D$62:$BA$62,'Life SCR'!AD$3),1)+AD88,0)</f>
        <v>0</v>
      </c>
      <c r="AE89" s="644">
        <f ca="1">IF('Life SCR'!AE$3&gt;=$B89,OFFSET($D$62,0,'Life SCR'!AE$3-$B89)*OFFSET(Inputs!$C$30,0,$B89-2)/IF(sommmeProdInv(Inputs!$B$30:$AY$30,$D$62:$BA$62,'Life SCR'!AE$3)&gt;0,sommmeProdInv(Inputs!$B$30:$AY$30,$D$62:$BA$62,'Life SCR'!AE$3),1)+AE88,0)</f>
        <v>0</v>
      </c>
      <c r="AF89" s="644">
        <f ca="1">IF('Life SCR'!AF$3&gt;=$B89,OFFSET($D$62,0,'Life SCR'!AF$3-$B89)*OFFSET(Inputs!$C$30,0,$B89-2)/IF(sommmeProdInv(Inputs!$B$30:$AY$30,$D$62:$BA$62,'Life SCR'!AF$3)&gt;0,sommmeProdInv(Inputs!$B$30:$AY$30,$D$62:$BA$62,'Life SCR'!AF$3),1)+AF88,0)</f>
        <v>0</v>
      </c>
      <c r="AG89" s="644">
        <f ca="1">IF('Life SCR'!AG$3&gt;=$B89,OFFSET($D$62,0,'Life SCR'!AG$3-$B89)*OFFSET(Inputs!$C$30,0,$B89-2)/IF(sommmeProdInv(Inputs!$B$30:$AY$30,$D$62:$BA$62,'Life SCR'!AG$3)&gt;0,sommmeProdInv(Inputs!$B$30:$AY$30,$D$62:$BA$62,'Life SCR'!AG$3),1)+AG88,0)</f>
        <v>0</v>
      </c>
      <c r="AH89" s="644">
        <f ca="1">IF('Life SCR'!AH$3&gt;=$B89,OFFSET($D$62,0,'Life SCR'!AH$3-$B89)*OFFSET(Inputs!$C$30,0,$B89-2)/IF(sommmeProdInv(Inputs!$B$30:$AY$30,$D$62:$BA$62,'Life SCR'!AH$3)&gt;0,sommmeProdInv(Inputs!$B$30:$AY$30,$D$62:$BA$62,'Life SCR'!AH$3),1)+AH88,0)</f>
        <v>0</v>
      </c>
      <c r="AI89" s="644">
        <f ca="1">IF('Life SCR'!AI$3&gt;=$B89,OFFSET($D$62,0,'Life SCR'!AI$3-$B89)*OFFSET(Inputs!$C$30,0,$B89-2)/IF(sommmeProdInv(Inputs!$B$30:$AY$30,$D$62:$BA$62,'Life SCR'!AI$3)&gt;0,sommmeProdInv(Inputs!$B$30:$AY$30,$D$62:$BA$62,'Life SCR'!AI$3),1)+AI88,0)</f>
        <v>0</v>
      </c>
      <c r="AJ89" s="644">
        <f ca="1">IF('Life SCR'!AJ$3&gt;=$B89,OFFSET($D$62,0,'Life SCR'!AJ$3-$B89)*OFFSET(Inputs!$C$30,0,$B89-2)/IF(sommmeProdInv(Inputs!$B$30:$AY$30,$D$62:$BA$62,'Life SCR'!AJ$3)&gt;0,sommmeProdInv(Inputs!$B$30:$AY$30,$D$62:$BA$62,'Life SCR'!AJ$3),1)+AJ88,0)</f>
        <v>0</v>
      </c>
      <c r="AK89" s="644">
        <f ca="1">IF('Life SCR'!AK$3&gt;=$B89,OFFSET($D$62,0,'Life SCR'!AK$3-$B89)*OFFSET(Inputs!$C$30,0,$B89-2)/IF(sommmeProdInv(Inputs!$B$30:$AY$30,$D$62:$BA$62,'Life SCR'!AK$3)&gt;0,sommmeProdInv(Inputs!$B$30:$AY$30,$D$62:$BA$62,'Life SCR'!AK$3),1)+AK88,0)</f>
        <v>0</v>
      </c>
      <c r="AL89" s="644">
        <f ca="1">IF('Life SCR'!AL$3&gt;=$B89,OFFSET($D$62,0,'Life SCR'!AL$3-$B89)*OFFSET(Inputs!$C$30,0,$B89-2)/IF(sommmeProdInv(Inputs!$B$30:$AY$30,$D$62:$BA$62,'Life SCR'!AL$3)&gt;0,sommmeProdInv(Inputs!$B$30:$AY$30,$D$62:$BA$62,'Life SCR'!AL$3),1)+AL88,0)</f>
        <v>0</v>
      </c>
      <c r="AM89" s="644">
        <f ca="1">IF('Life SCR'!AM$3&gt;=$B89,OFFSET($D$62,0,'Life SCR'!AM$3-$B89)*OFFSET(Inputs!$C$30,0,$B89-2)/IF(sommmeProdInv(Inputs!$B$30:$AY$30,$D$62:$BA$62,'Life SCR'!AM$3)&gt;0,sommmeProdInv(Inputs!$B$30:$AY$30,$D$62:$BA$62,'Life SCR'!AM$3),1)+AM88,0)</f>
        <v>0</v>
      </c>
      <c r="AN89" s="644">
        <f ca="1">IF('Life SCR'!AN$3&gt;=$B89,OFFSET($D$62,0,'Life SCR'!AN$3-$B89)*OFFSET(Inputs!$C$30,0,$B89-2)/IF(sommmeProdInv(Inputs!$B$30:$AY$30,$D$62:$BA$62,'Life SCR'!AN$3)&gt;0,sommmeProdInv(Inputs!$B$30:$AY$30,$D$62:$BA$62,'Life SCR'!AN$3),1)+AN88,0)</f>
        <v>0</v>
      </c>
      <c r="AO89" s="644">
        <f ca="1">IF('Life SCR'!AO$3&gt;=$B89,OFFSET($D$62,0,'Life SCR'!AO$3-$B89)*OFFSET(Inputs!$C$30,0,$B89-2)/IF(sommmeProdInv(Inputs!$B$30:$AY$30,$D$62:$BA$62,'Life SCR'!AO$3)&gt;0,sommmeProdInv(Inputs!$B$30:$AY$30,$D$62:$BA$62,'Life SCR'!AO$3),1)+AO88,0)</f>
        <v>0</v>
      </c>
      <c r="AP89" s="644">
        <f ca="1">IF('Life SCR'!AP$3&gt;=$B89,OFFSET($D$62,0,'Life SCR'!AP$3-$B89)*OFFSET(Inputs!$C$30,0,$B89-2)/IF(sommmeProdInv(Inputs!$B$30:$AY$30,$D$62:$BA$62,'Life SCR'!AP$3)&gt;0,sommmeProdInv(Inputs!$B$30:$AY$30,$D$62:$BA$62,'Life SCR'!AP$3),1)+AP88,0)</f>
        <v>0</v>
      </c>
      <c r="AQ89" s="644">
        <f ca="1">IF('Life SCR'!AQ$3&gt;=$B89,OFFSET($D$62,0,'Life SCR'!AQ$3-$B89)*OFFSET(Inputs!$C$30,0,$B89-2)/IF(sommmeProdInv(Inputs!$B$30:$AY$30,$D$62:$BA$62,'Life SCR'!AQ$3)&gt;0,sommmeProdInv(Inputs!$B$30:$AY$30,$D$62:$BA$62,'Life SCR'!AQ$3),1)+AQ88,0)</f>
        <v>0</v>
      </c>
      <c r="AR89" s="644">
        <f ca="1">IF('Life SCR'!AR$3&gt;=$B89,OFFSET($D$62,0,'Life SCR'!AR$3-$B89)*OFFSET(Inputs!$C$30,0,$B89-2)/IF(sommmeProdInv(Inputs!$B$30:$AY$30,$D$62:$BA$62,'Life SCR'!AR$3)&gt;0,sommmeProdInv(Inputs!$B$30:$AY$30,$D$62:$BA$62,'Life SCR'!AR$3),1)+AR88,0)</f>
        <v>0</v>
      </c>
      <c r="AS89" s="644">
        <f ca="1">IF('Life SCR'!AS$3&gt;=$B89,OFFSET($D$62,0,'Life SCR'!AS$3-$B89)*OFFSET(Inputs!$C$30,0,$B89-2)/IF(sommmeProdInv(Inputs!$B$30:$AY$30,$D$62:$BA$62,'Life SCR'!AS$3)&gt;0,sommmeProdInv(Inputs!$B$30:$AY$30,$D$62:$BA$62,'Life SCR'!AS$3),1)+AS88,0)</f>
        <v>0</v>
      </c>
      <c r="AT89" s="644">
        <f ca="1">IF('Life SCR'!AT$3&gt;=$B89,OFFSET($D$62,0,'Life SCR'!AT$3-$B89)*OFFSET(Inputs!$C$30,0,$B89-2)/IF(sommmeProdInv(Inputs!$B$30:$AY$30,$D$62:$BA$62,'Life SCR'!AT$3)&gt;0,sommmeProdInv(Inputs!$B$30:$AY$30,$D$62:$BA$62,'Life SCR'!AT$3),1)+AT88,0)</f>
        <v>0</v>
      </c>
      <c r="AU89" s="644">
        <f ca="1">IF('Life SCR'!AU$3&gt;=$B89,OFFSET($D$62,0,'Life SCR'!AU$3-$B89)*OFFSET(Inputs!$C$30,0,$B89-2)/IF(sommmeProdInv(Inputs!$B$30:$AY$30,$D$62:$BA$62,'Life SCR'!AU$3)&gt;0,sommmeProdInv(Inputs!$B$30:$AY$30,$D$62:$BA$62,'Life SCR'!AU$3),1)+AU88,0)</f>
        <v>0</v>
      </c>
      <c r="AV89" s="644">
        <f ca="1">IF('Life SCR'!AV$3&gt;=$B89,OFFSET($D$62,0,'Life SCR'!AV$3-$B89)*OFFSET(Inputs!$C$30,0,$B89-2)/IF(sommmeProdInv(Inputs!$B$30:$AY$30,$D$62:$BA$62,'Life SCR'!AV$3)&gt;0,sommmeProdInv(Inputs!$B$30:$AY$30,$D$62:$BA$62,'Life SCR'!AV$3),1)+AV88,0)</f>
        <v>0</v>
      </c>
      <c r="AW89" s="644">
        <f ca="1">IF('Life SCR'!AW$3&gt;=$B89,OFFSET($D$62,0,'Life SCR'!AW$3-$B89)*OFFSET(Inputs!$C$30,0,$B89-2)/IF(sommmeProdInv(Inputs!$B$30:$AY$30,$D$62:$BA$62,'Life SCR'!AW$3)&gt;0,sommmeProdInv(Inputs!$B$30:$AY$30,$D$62:$BA$62,'Life SCR'!AW$3),1)+AW88,0)</f>
        <v>0</v>
      </c>
      <c r="AX89" s="644">
        <f ca="1">IF('Life SCR'!AX$3&gt;=$B89,OFFSET($D$62,0,'Life SCR'!AX$3-$B89)*OFFSET(Inputs!$C$30,0,$B89-2)/IF(sommmeProdInv(Inputs!$B$30:$AY$30,$D$62:$BA$62,'Life SCR'!AX$3)&gt;0,sommmeProdInv(Inputs!$B$30:$AY$30,$D$62:$BA$62,'Life SCR'!AX$3),1)+AX88,0)</f>
        <v>0</v>
      </c>
      <c r="AY89" s="644">
        <f ca="1">IF('Life SCR'!AY$3&gt;=$B89,OFFSET($D$62,0,'Life SCR'!AY$3-$B89)*OFFSET(Inputs!$C$30,0,$B89-2)/IF(sommmeProdInv(Inputs!$B$30:$AY$30,$D$62:$BA$62,'Life SCR'!AY$3)&gt;0,sommmeProdInv(Inputs!$B$30:$AY$30,$D$62:$BA$62,'Life SCR'!AY$3),1)+AY88,0)</f>
        <v>0</v>
      </c>
      <c r="AZ89" s="644">
        <f ca="1">IF('Life SCR'!AZ$3&gt;=$B89,OFFSET($D$62,0,'Life SCR'!AZ$3-$B89)*OFFSET(Inputs!$C$30,0,$B89-2)/IF(sommmeProdInv(Inputs!$B$30:$AY$30,$D$62:$BA$62,'Life SCR'!AZ$3)&gt;0,sommmeProdInv(Inputs!$B$30:$AY$30,$D$62:$BA$62,'Life SCR'!AZ$3),1)+AZ88,0)</f>
        <v>0</v>
      </c>
      <c r="BA89" s="645">
        <f ca="1">IF('Life SCR'!BA$3&gt;=$B89,OFFSET($D$62,0,'Life SCR'!BA$3-$B89)*OFFSET(Inputs!$C$30,0,$B89-2)/IF(sommmeProdInv(Inputs!$B$30:$AY$30,$D$62:$BA$62,'Life SCR'!BA$3)&gt;0,sommmeProdInv(Inputs!$B$30:$AY$30,$D$62:$BA$62,'Life SCR'!BA$3),1)+BA88,0)</f>
        <v>0</v>
      </c>
    </row>
    <row r="90" spans="1:53" s="243" customFormat="1" outlineLevel="1">
      <c r="A90" s="642"/>
      <c r="B90" s="999">
        <v>27</v>
      </c>
      <c r="C90" s="994"/>
      <c r="D90" s="643"/>
      <c r="E90" s="644">
        <f ca="1">IF('Life SCR'!E$3&gt;=$B90,OFFSET($D$62,0,'Life SCR'!E$3-$B90)*OFFSET(Inputs!$C$30,0,$B90-2)/IF(sommmeProdInv(Inputs!$B$30:$AY$30,$D$62:$BA$62,'Life SCR'!E$3)&gt;0,sommmeProdInv(Inputs!$B$30:$AY$30,$D$62:$BA$62,'Life SCR'!E$3),1)+E89,0)</f>
        <v>0</v>
      </c>
      <c r="F90" s="644">
        <f ca="1">IF('Life SCR'!F$3&gt;=$B90,OFFSET($D$62,0,'Life SCR'!F$3-$B90)*OFFSET(Inputs!$C$30,0,$B90-2)/IF(sommmeProdInv(Inputs!$B$30:$AY$30,$D$62:$BA$62,'Life SCR'!F$3)&gt;0,sommmeProdInv(Inputs!$B$30:$AY$30,$D$62:$BA$62,'Life SCR'!F$3),1)+F89,0)</f>
        <v>0</v>
      </c>
      <c r="G90" s="644">
        <f ca="1">IF('Life SCR'!G$3&gt;=$B90,OFFSET($D$62,0,'Life SCR'!G$3-$B90)*OFFSET(Inputs!$C$30,0,$B90-2)/IF(sommmeProdInv(Inputs!$B$30:$AY$30,$D$62:$BA$62,'Life SCR'!G$3)&gt;0,sommmeProdInv(Inputs!$B$30:$AY$30,$D$62:$BA$62,'Life SCR'!G$3),1)+G89,0)</f>
        <v>0</v>
      </c>
      <c r="H90" s="644">
        <f ca="1">IF('Life SCR'!H$3&gt;=$B90,OFFSET($D$62,0,'Life SCR'!H$3-$B90)*OFFSET(Inputs!$C$30,0,$B90-2)/IF(sommmeProdInv(Inputs!$B$30:$AY$30,$D$62:$BA$62,'Life SCR'!H$3)&gt;0,sommmeProdInv(Inputs!$B$30:$AY$30,$D$62:$BA$62,'Life SCR'!H$3),1)+H89,0)</f>
        <v>0</v>
      </c>
      <c r="I90" s="644">
        <f ca="1">IF('Life SCR'!I$3&gt;=$B90,OFFSET($D$62,0,'Life SCR'!I$3-$B90)*OFFSET(Inputs!$C$30,0,$B90-2)/IF(sommmeProdInv(Inputs!$B$30:$AY$30,$D$62:$BA$62,'Life SCR'!I$3)&gt;0,sommmeProdInv(Inputs!$B$30:$AY$30,$D$62:$BA$62,'Life SCR'!I$3),1)+I89,0)</f>
        <v>0</v>
      </c>
      <c r="J90" s="644">
        <f ca="1">IF('Life SCR'!J$3&gt;=$B90,OFFSET($D$62,0,'Life SCR'!J$3-$B90)*OFFSET(Inputs!$C$30,0,$B90-2)/IF(sommmeProdInv(Inputs!$B$30:$AY$30,$D$62:$BA$62,'Life SCR'!J$3)&gt;0,sommmeProdInv(Inputs!$B$30:$AY$30,$D$62:$BA$62,'Life SCR'!J$3),1)+J89,0)</f>
        <v>0</v>
      </c>
      <c r="K90" s="644">
        <f ca="1">IF('Life SCR'!K$3&gt;=$B90,OFFSET($D$62,0,'Life SCR'!K$3-$B90)*OFFSET(Inputs!$C$30,0,$B90-2)/IF(sommmeProdInv(Inputs!$B$30:$AY$30,$D$62:$BA$62,'Life SCR'!K$3)&gt;0,sommmeProdInv(Inputs!$B$30:$AY$30,$D$62:$BA$62,'Life SCR'!K$3),1)+K89,0)</f>
        <v>0</v>
      </c>
      <c r="L90" s="644">
        <f ca="1">IF('Life SCR'!L$3&gt;=$B90,OFFSET($D$62,0,'Life SCR'!L$3-$B90)*OFFSET(Inputs!$C$30,0,$B90-2)/IF(sommmeProdInv(Inputs!$B$30:$AY$30,$D$62:$BA$62,'Life SCR'!L$3)&gt;0,sommmeProdInv(Inputs!$B$30:$AY$30,$D$62:$BA$62,'Life SCR'!L$3),1)+L89,0)</f>
        <v>0</v>
      </c>
      <c r="M90" s="644">
        <f ca="1">IF('Life SCR'!M$3&gt;=$B90,OFFSET($D$62,0,'Life SCR'!M$3-$B90)*OFFSET(Inputs!$C$30,0,$B90-2)/IF(sommmeProdInv(Inputs!$B$30:$AY$30,$D$62:$BA$62,'Life SCR'!M$3)&gt;0,sommmeProdInv(Inputs!$B$30:$AY$30,$D$62:$BA$62,'Life SCR'!M$3),1)+M89,0)</f>
        <v>0</v>
      </c>
      <c r="N90" s="644">
        <f ca="1">IF('Life SCR'!N$3&gt;=$B90,OFFSET($D$62,0,'Life SCR'!N$3-$B90)*OFFSET(Inputs!$C$30,0,$B90-2)/IF(sommmeProdInv(Inputs!$B$30:$AY$30,$D$62:$BA$62,'Life SCR'!N$3)&gt;0,sommmeProdInv(Inputs!$B$30:$AY$30,$D$62:$BA$62,'Life SCR'!N$3),1)+N89,0)</f>
        <v>0</v>
      </c>
      <c r="O90" s="644">
        <f ca="1">IF('Life SCR'!O$3&gt;=$B90,OFFSET($D$62,0,'Life SCR'!O$3-$B90)*OFFSET(Inputs!$C$30,0,$B90-2)/IF(sommmeProdInv(Inputs!$B$30:$AY$30,$D$62:$BA$62,'Life SCR'!O$3)&gt;0,sommmeProdInv(Inputs!$B$30:$AY$30,$D$62:$BA$62,'Life SCR'!O$3),1)+O89,0)</f>
        <v>0</v>
      </c>
      <c r="P90" s="644">
        <f ca="1">IF('Life SCR'!P$3&gt;=$B90,OFFSET($D$62,0,'Life SCR'!P$3-$B90)*OFFSET(Inputs!$C$30,0,$B90-2)/IF(sommmeProdInv(Inputs!$B$30:$AY$30,$D$62:$BA$62,'Life SCR'!P$3)&gt;0,sommmeProdInv(Inputs!$B$30:$AY$30,$D$62:$BA$62,'Life SCR'!P$3),1)+P89,0)</f>
        <v>0</v>
      </c>
      <c r="Q90" s="644">
        <f ca="1">IF('Life SCR'!Q$3&gt;=$B90,OFFSET($D$62,0,'Life SCR'!Q$3-$B90)*OFFSET(Inputs!$C$30,0,$B90-2)/IF(sommmeProdInv(Inputs!$B$30:$AY$30,$D$62:$BA$62,'Life SCR'!Q$3)&gt;0,sommmeProdInv(Inputs!$B$30:$AY$30,$D$62:$BA$62,'Life SCR'!Q$3),1)+Q89,0)</f>
        <v>0</v>
      </c>
      <c r="R90" s="644">
        <f ca="1">IF('Life SCR'!R$3&gt;=$B90,OFFSET($D$62,0,'Life SCR'!R$3-$B90)*OFFSET(Inputs!$C$30,0,$B90-2)/IF(sommmeProdInv(Inputs!$B$30:$AY$30,$D$62:$BA$62,'Life SCR'!R$3)&gt;0,sommmeProdInv(Inputs!$B$30:$AY$30,$D$62:$BA$62,'Life SCR'!R$3),1)+R89,0)</f>
        <v>0</v>
      </c>
      <c r="S90" s="644">
        <f ca="1">IF('Life SCR'!S$3&gt;=$B90,OFFSET($D$62,0,'Life SCR'!S$3-$B90)*OFFSET(Inputs!$C$30,0,$B90-2)/IF(sommmeProdInv(Inputs!$B$30:$AY$30,$D$62:$BA$62,'Life SCR'!S$3)&gt;0,sommmeProdInv(Inputs!$B$30:$AY$30,$D$62:$BA$62,'Life SCR'!S$3),1)+S89,0)</f>
        <v>0</v>
      </c>
      <c r="T90" s="644">
        <f ca="1">IF('Life SCR'!T$3&gt;=$B90,OFFSET($D$62,0,'Life SCR'!T$3-$B90)*OFFSET(Inputs!$C$30,0,$B90-2)/IF(sommmeProdInv(Inputs!$B$30:$AY$30,$D$62:$BA$62,'Life SCR'!T$3)&gt;0,sommmeProdInv(Inputs!$B$30:$AY$30,$D$62:$BA$62,'Life SCR'!T$3),1)+T89,0)</f>
        <v>0</v>
      </c>
      <c r="U90" s="644">
        <f ca="1">IF('Life SCR'!U$3&gt;=$B90,OFFSET($D$62,0,'Life SCR'!U$3-$B90)*OFFSET(Inputs!$C$30,0,$B90-2)/IF(sommmeProdInv(Inputs!$B$30:$AY$30,$D$62:$BA$62,'Life SCR'!U$3)&gt;0,sommmeProdInv(Inputs!$B$30:$AY$30,$D$62:$BA$62,'Life SCR'!U$3),1)+U89,0)</f>
        <v>0</v>
      </c>
      <c r="V90" s="644">
        <f ca="1">IF('Life SCR'!V$3&gt;=$B90,OFFSET($D$62,0,'Life SCR'!V$3-$B90)*OFFSET(Inputs!$C$30,0,$B90-2)/IF(sommmeProdInv(Inputs!$B$30:$AY$30,$D$62:$BA$62,'Life SCR'!V$3)&gt;0,sommmeProdInv(Inputs!$B$30:$AY$30,$D$62:$BA$62,'Life SCR'!V$3),1)+V89,0)</f>
        <v>0</v>
      </c>
      <c r="W90" s="644">
        <f ca="1">IF('Life SCR'!W$3&gt;=$B90,OFFSET($D$62,0,'Life SCR'!W$3-$B90)*OFFSET(Inputs!$C$30,0,$B90-2)/IF(sommmeProdInv(Inputs!$B$30:$AY$30,$D$62:$BA$62,'Life SCR'!W$3)&gt;0,sommmeProdInv(Inputs!$B$30:$AY$30,$D$62:$BA$62,'Life SCR'!W$3),1)+W89,0)</f>
        <v>0</v>
      </c>
      <c r="X90" s="644">
        <f ca="1">IF('Life SCR'!X$3&gt;=$B90,OFFSET($D$62,0,'Life SCR'!X$3-$B90)*OFFSET(Inputs!$C$30,0,$B90-2)/IF(sommmeProdInv(Inputs!$B$30:$AY$30,$D$62:$BA$62,'Life SCR'!X$3)&gt;0,sommmeProdInv(Inputs!$B$30:$AY$30,$D$62:$BA$62,'Life SCR'!X$3),1)+X89,0)</f>
        <v>0</v>
      </c>
      <c r="Y90" s="644">
        <f ca="1">IF('Life SCR'!Y$3&gt;=$B90,OFFSET($D$62,0,'Life SCR'!Y$3-$B90)*OFFSET(Inputs!$C$30,0,$B90-2)/IF(sommmeProdInv(Inputs!$B$30:$AY$30,$D$62:$BA$62,'Life SCR'!Y$3)&gt;0,sommmeProdInv(Inputs!$B$30:$AY$30,$D$62:$BA$62,'Life SCR'!Y$3),1)+Y89,0)</f>
        <v>0</v>
      </c>
      <c r="Z90" s="644">
        <f ca="1">IF('Life SCR'!Z$3&gt;=$B90,OFFSET($D$62,0,'Life SCR'!Z$3-$B90)*OFFSET(Inputs!$C$30,0,$B90-2)/IF(sommmeProdInv(Inputs!$B$30:$AY$30,$D$62:$BA$62,'Life SCR'!Z$3)&gt;0,sommmeProdInv(Inputs!$B$30:$AY$30,$D$62:$BA$62,'Life SCR'!Z$3),1)+Z89,0)</f>
        <v>0</v>
      </c>
      <c r="AA90" s="644">
        <f ca="1">IF('Life SCR'!AA$3&gt;=$B90,OFFSET($D$62,0,'Life SCR'!AA$3-$B90)*OFFSET(Inputs!$C$30,0,$B90-2)/IF(sommmeProdInv(Inputs!$B$30:$AY$30,$D$62:$BA$62,'Life SCR'!AA$3)&gt;0,sommmeProdInv(Inputs!$B$30:$AY$30,$D$62:$BA$62,'Life SCR'!AA$3),1)+AA89,0)</f>
        <v>0</v>
      </c>
      <c r="AB90" s="644">
        <f ca="1">IF('Life SCR'!AB$3&gt;=$B90,OFFSET($D$62,0,'Life SCR'!AB$3-$B90)*OFFSET(Inputs!$C$30,0,$B90-2)/IF(sommmeProdInv(Inputs!$B$30:$AY$30,$D$62:$BA$62,'Life SCR'!AB$3)&gt;0,sommmeProdInv(Inputs!$B$30:$AY$30,$D$62:$BA$62,'Life SCR'!AB$3),1)+AB89,0)</f>
        <v>0</v>
      </c>
      <c r="AC90" s="644">
        <f ca="1">IF('Life SCR'!AC$3&gt;=$B90,OFFSET($D$62,0,'Life SCR'!AC$3-$B90)*OFFSET(Inputs!$C$30,0,$B90-2)/IF(sommmeProdInv(Inputs!$B$30:$AY$30,$D$62:$BA$62,'Life SCR'!AC$3)&gt;0,sommmeProdInv(Inputs!$B$30:$AY$30,$D$62:$BA$62,'Life SCR'!AC$3),1)+AC89,0)</f>
        <v>0</v>
      </c>
      <c r="AD90" s="644">
        <f ca="1">IF('Life SCR'!AD$3&gt;=$B90,OFFSET($D$62,0,'Life SCR'!AD$3-$B90)*OFFSET(Inputs!$C$30,0,$B90-2)/IF(sommmeProdInv(Inputs!$B$30:$AY$30,$D$62:$BA$62,'Life SCR'!AD$3)&gt;0,sommmeProdInv(Inputs!$B$30:$AY$30,$D$62:$BA$62,'Life SCR'!AD$3),1)+AD89,0)</f>
        <v>0</v>
      </c>
      <c r="AE90" s="644">
        <f ca="1">IF('Life SCR'!AE$3&gt;=$B90,OFFSET($D$62,0,'Life SCR'!AE$3-$B90)*OFFSET(Inputs!$C$30,0,$B90-2)/IF(sommmeProdInv(Inputs!$B$30:$AY$30,$D$62:$BA$62,'Life SCR'!AE$3)&gt;0,sommmeProdInv(Inputs!$B$30:$AY$30,$D$62:$BA$62,'Life SCR'!AE$3),1)+AE89,0)</f>
        <v>0</v>
      </c>
      <c r="AF90" s="644">
        <f ca="1">IF('Life SCR'!AF$3&gt;=$B90,OFFSET($D$62,0,'Life SCR'!AF$3-$B90)*OFFSET(Inputs!$C$30,0,$B90-2)/IF(sommmeProdInv(Inputs!$B$30:$AY$30,$D$62:$BA$62,'Life SCR'!AF$3)&gt;0,sommmeProdInv(Inputs!$B$30:$AY$30,$D$62:$BA$62,'Life SCR'!AF$3),1)+AF89,0)</f>
        <v>0</v>
      </c>
      <c r="AG90" s="644">
        <f ca="1">IF('Life SCR'!AG$3&gt;=$B90,OFFSET($D$62,0,'Life SCR'!AG$3-$B90)*OFFSET(Inputs!$C$30,0,$B90-2)/IF(sommmeProdInv(Inputs!$B$30:$AY$30,$D$62:$BA$62,'Life SCR'!AG$3)&gt;0,sommmeProdInv(Inputs!$B$30:$AY$30,$D$62:$BA$62,'Life SCR'!AG$3),1)+AG89,0)</f>
        <v>0</v>
      </c>
      <c r="AH90" s="644">
        <f ca="1">IF('Life SCR'!AH$3&gt;=$B90,OFFSET($D$62,0,'Life SCR'!AH$3-$B90)*OFFSET(Inputs!$C$30,0,$B90-2)/IF(sommmeProdInv(Inputs!$B$30:$AY$30,$D$62:$BA$62,'Life SCR'!AH$3)&gt;0,sommmeProdInv(Inputs!$B$30:$AY$30,$D$62:$BA$62,'Life SCR'!AH$3),1)+AH89,0)</f>
        <v>0</v>
      </c>
      <c r="AI90" s="644">
        <f ca="1">IF('Life SCR'!AI$3&gt;=$B90,OFFSET($D$62,0,'Life SCR'!AI$3-$B90)*OFFSET(Inputs!$C$30,0,$B90-2)/IF(sommmeProdInv(Inputs!$B$30:$AY$30,$D$62:$BA$62,'Life SCR'!AI$3)&gt;0,sommmeProdInv(Inputs!$B$30:$AY$30,$D$62:$BA$62,'Life SCR'!AI$3),1)+AI89,0)</f>
        <v>0</v>
      </c>
      <c r="AJ90" s="644">
        <f ca="1">IF('Life SCR'!AJ$3&gt;=$B90,OFFSET($D$62,0,'Life SCR'!AJ$3-$B90)*OFFSET(Inputs!$C$30,0,$B90-2)/IF(sommmeProdInv(Inputs!$B$30:$AY$30,$D$62:$BA$62,'Life SCR'!AJ$3)&gt;0,sommmeProdInv(Inputs!$B$30:$AY$30,$D$62:$BA$62,'Life SCR'!AJ$3),1)+AJ89,0)</f>
        <v>0</v>
      </c>
      <c r="AK90" s="644">
        <f ca="1">IF('Life SCR'!AK$3&gt;=$B90,OFFSET($D$62,0,'Life SCR'!AK$3-$B90)*OFFSET(Inputs!$C$30,0,$B90-2)/IF(sommmeProdInv(Inputs!$B$30:$AY$30,$D$62:$BA$62,'Life SCR'!AK$3)&gt;0,sommmeProdInv(Inputs!$B$30:$AY$30,$D$62:$BA$62,'Life SCR'!AK$3),1)+AK89,0)</f>
        <v>0</v>
      </c>
      <c r="AL90" s="644">
        <f ca="1">IF('Life SCR'!AL$3&gt;=$B90,OFFSET($D$62,0,'Life SCR'!AL$3-$B90)*OFFSET(Inputs!$C$30,0,$B90-2)/IF(sommmeProdInv(Inputs!$B$30:$AY$30,$D$62:$BA$62,'Life SCR'!AL$3)&gt;0,sommmeProdInv(Inputs!$B$30:$AY$30,$D$62:$BA$62,'Life SCR'!AL$3),1)+AL89,0)</f>
        <v>0</v>
      </c>
      <c r="AM90" s="644">
        <f ca="1">IF('Life SCR'!AM$3&gt;=$B90,OFFSET($D$62,0,'Life SCR'!AM$3-$B90)*OFFSET(Inputs!$C$30,0,$B90-2)/IF(sommmeProdInv(Inputs!$B$30:$AY$30,$D$62:$BA$62,'Life SCR'!AM$3)&gt;0,sommmeProdInv(Inputs!$B$30:$AY$30,$D$62:$BA$62,'Life SCR'!AM$3),1)+AM89,0)</f>
        <v>0</v>
      </c>
      <c r="AN90" s="644">
        <f ca="1">IF('Life SCR'!AN$3&gt;=$B90,OFFSET($D$62,0,'Life SCR'!AN$3-$B90)*OFFSET(Inputs!$C$30,0,$B90-2)/IF(sommmeProdInv(Inputs!$B$30:$AY$30,$D$62:$BA$62,'Life SCR'!AN$3)&gt;0,sommmeProdInv(Inputs!$B$30:$AY$30,$D$62:$BA$62,'Life SCR'!AN$3),1)+AN89,0)</f>
        <v>0</v>
      </c>
      <c r="AO90" s="644">
        <f ca="1">IF('Life SCR'!AO$3&gt;=$B90,OFFSET($D$62,0,'Life SCR'!AO$3-$B90)*OFFSET(Inputs!$C$30,0,$B90-2)/IF(sommmeProdInv(Inputs!$B$30:$AY$30,$D$62:$BA$62,'Life SCR'!AO$3)&gt;0,sommmeProdInv(Inputs!$B$30:$AY$30,$D$62:$BA$62,'Life SCR'!AO$3),1)+AO89,0)</f>
        <v>0</v>
      </c>
      <c r="AP90" s="644">
        <f ca="1">IF('Life SCR'!AP$3&gt;=$B90,OFFSET($D$62,0,'Life SCR'!AP$3-$B90)*OFFSET(Inputs!$C$30,0,$B90-2)/IF(sommmeProdInv(Inputs!$B$30:$AY$30,$D$62:$BA$62,'Life SCR'!AP$3)&gt;0,sommmeProdInv(Inputs!$B$30:$AY$30,$D$62:$BA$62,'Life SCR'!AP$3),1)+AP89,0)</f>
        <v>0</v>
      </c>
      <c r="AQ90" s="644">
        <f ca="1">IF('Life SCR'!AQ$3&gt;=$B90,OFFSET($D$62,0,'Life SCR'!AQ$3-$B90)*OFFSET(Inputs!$C$30,0,$B90-2)/IF(sommmeProdInv(Inputs!$B$30:$AY$30,$D$62:$BA$62,'Life SCR'!AQ$3)&gt;0,sommmeProdInv(Inputs!$B$30:$AY$30,$D$62:$BA$62,'Life SCR'!AQ$3),1)+AQ89,0)</f>
        <v>0</v>
      </c>
      <c r="AR90" s="644">
        <f ca="1">IF('Life SCR'!AR$3&gt;=$B90,OFFSET($D$62,0,'Life SCR'!AR$3-$B90)*OFFSET(Inputs!$C$30,0,$B90-2)/IF(sommmeProdInv(Inputs!$B$30:$AY$30,$D$62:$BA$62,'Life SCR'!AR$3)&gt;0,sommmeProdInv(Inputs!$B$30:$AY$30,$D$62:$BA$62,'Life SCR'!AR$3),1)+AR89,0)</f>
        <v>0</v>
      </c>
      <c r="AS90" s="644">
        <f ca="1">IF('Life SCR'!AS$3&gt;=$B90,OFFSET($D$62,0,'Life SCR'!AS$3-$B90)*OFFSET(Inputs!$C$30,0,$B90-2)/IF(sommmeProdInv(Inputs!$B$30:$AY$30,$D$62:$BA$62,'Life SCR'!AS$3)&gt;0,sommmeProdInv(Inputs!$B$30:$AY$30,$D$62:$BA$62,'Life SCR'!AS$3),1)+AS89,0)</f>
        <v>0</v>
      </c>
      <c r="AT90" s="644">
        <f ca="1">IF('Life SCR'!AT$3&gt;=$B90,OFFSET($D$62,0,'Life SCR'!AT$3-$B90)*OFFSET(Inputs!$C$30,0,$B90-2)/IF(sommmeProdInv(Inputs!$B$30:$AY$30,$D$62:$BA$62,'Life SCR'!AT$3)&gt;0,sommmeProdInv(Inputs!$B$30:$AY$30,$D$62:$BA$62,'Life SCR'!AT$3),1)+AT89,0)</f>
        <v>0</v>
      </c>
      <c r="AU90" s="644">
        <f ca="1">IF('Life SCR'!AU$3&gt;=$B90,OFFSET($D$62,0,'Life SCR'!AU$3-$B90)*OFFSET(Inputs!$C$30,0,$B90-2)/IF(sommmeProdInv(Inputs!$B$30:$AY$30,$D$62:$BA$62,'Life SCR'!AU$3)&gt;0,sommmeProdInv(Inputs!$B$30:$AY$30,$D$62:$BA$62,'Life SCR'!AU$3),1)+AU89,0)</f>
        <v>0</v>
      </c>
      <c r="AV90" s="644">
        <f ca="1">IF('Life SCR'!AV$3&gt;=$B90,OFFSET($D$62,0,'Life SCR'!AV$3-$B90)*OFFSET(Inputs!$C$30,0,$B90-2)/IF(sommmeProdInv(Inputs!$B$30:$AY$30,$D$62:$BA$62,'Life SCR'!AV$3)&gt;0,sommmeProdInv(Inputs!$B$30:$AY$30,$D$62:$BA$62,'Life SCR'!AV$3),1)+AV89,0)</f>
        <v>0</v>
      </c>
      <c r="AW90" s="644">
        <f ca="1">IF('Life SCR'!AW$3&gt;=$B90,OFFSET($D$62,0,'Life SCR'!AW$3-$B90)*OFFSET(Inputs!$C$30,0,$B90-2)/IF(sommmeProdInv(Inputs!$B$30:$AY$30,$D$62:$BA$62,'Life SCR'!AW$3)&gt;0,sommmeProdInv(Inputs!$B$30:$AY$30,$D$62:$BA$62,'Life SCR'!AW$3),1)+AW89,0)</f>
        <v>0</v>
      </c>
      <c r="AX90" s="644">
        <f ca="1">IF('Life SCR'!AX$3&gt;=$B90,OFFSET($D$62,0,'Life SCR'!AX$3-$B90)*OFFSET(Inputs!$C$30,0,$B90-2)/IF(sommmeProdInv(Inputs!$B$30:$AY$30,$D$62:$BA$62,'Life SCR'!AX$3)&gt;0,sommmeProdInv(Inputs!$B$30:$AY$30,$D$62:$BA$62,'Life SCR'!AX$3),1)+AX89,0)</f>
        <v>0</v>
      </c>
      <c r="AY90" s="644">
        <f ca="1">IF('Life SCR'!AY$3&gt;=$B90,OFFSET($D$62,0,'Life SCR'!AY$3-$B90)*OFFSET(Inputs!$C$30,0,$B90-2)/IF(sommmeProdInv(Inputs!$B$30:$AY$30,$D$62:$BA$62,'Life SCR'!AY$3)&gt;0,sommmeProdInv(Inputs!$B$30:$AY$30,$D$62:$BA$62,'Life SCR'!AY$3),1)+AY89,0)</f>
        <v>0</v>
      </c>
      <c r="AZ90" s="644">
        <f ca="1">IF('Life SCR'!AZ$3&gt;=$B90,OFFSET($D$62,0,'Life SCR'!AZ$3-$B90)*OFFSET(Inputs!$C$30,0,$B90-2)/IF(sommmeProdInv(Inputs!$B$30:$AY$30,$D$62:$BA$62,'Life SCR'!AZ$3)&gt;0,sommmeProdInv(Inputs!$B$30:$AY$30,$D$62:$BA$62,'Life SCR'!AZ$3),1)+AZ89,0)</f>
        <v>0</v>
      </c>
      <c r="BA90" s="645">
        <f ca="1">IF('Life SCR'!BA$3&gt;=$B90,OFFSET($D$62,0,'Life SCR'!BA$3-$B90)*OFFSET(Inputs!$C$30,0,$B90-2)/IF(sommmeProdInv(Inputs!$B$30:$AY$30,$D$62:$BA$62,'Life SCR'!BA$3)&gt;0,sommmeProdInv(Inputs!$B$30:$AY$30,$D$62:$BA$62,'Life SCR'!BA$3),1)+BA89,0)</f>
        <v>0</v>
      </c>
    </row>
    <row r="91" spans="1:53" s="243" customFormat="1" outlineLevel="1">
      <c r="A91" s="642"/>
      <c r="B91" s="999">
        <v>28</v>
      </c>
      <c r="C91" s="994"/>
      <c r="D91" s="643"/>
      <c r="E91" s="644">
        <f ca="1">IF('Life SCR'!E$3&gt;=$B91,OFFSET($D$62,0,'Life SCR'!E$3-$B91)*OFFSET(Inputs!$C$30,0,$B91-2)/IF(sommmeProdInv(Inputs!$B$30:$AY$30,$D$62:$BA$62,'Life SCR'!E$3)&gt;0,sommmeProdInv(Inputs!$B$30:$AY$30,$D$62:$BA$62,'Life SCR'!E$3),1)+E90,0)</f>
        <v>0</v>
      </c>
      <c r="F91" s="644">
        <f ca="1">IF('Life SCR'!F$3&gt;=$B91,OFFSET($D$62,0,'Life SCR'!F$3-$B91)*OFFSET(Inputs!$C$30,0,$B91-2)/IF(sommmeProdInv(Inputs!$B$30:$AY$30,$D$62:$BA$62,'Life SCR'!F$3)&gt;0,sommmeProdInv(Inputs!$B$30:$AY$30,$D$62:$BA$62,'Life SCR'!F$3),1)+F90,0)</f>
        <v>0</v>
      </c>
      <c r="G91" s="644">
        <f ca="1">IF('Life SCR'!G$3&gt;=$B91,OFFSET($D$62,0,'Life SCR'!G$3-$B91)*OFFSET(Inputs!$C$30,0,$B91-2)/IF(sommmeProdInv(Inputs!$B$30:$AY$30,$D$62:$BA$62,'Life SCR'!G$3)&gt;0,sommmeProdInv(Inputs!$B$30:$AY$30,$D$62:$BA$62,'Life SCR'!G$3),1)+G90,0)</f>
        <v>0</v>
      </c>
      <c r="H91" s="644">
        <f ca="1">IF('Life SCR'!H$3&gt;=$B91,OFFSET($D$62,0,'Life SCR'!H$3-$B91)*OFFSET(Inputs!$C$30,0,$B91-2)/IF(sommmeProdInv(Inputs!$B$30:$AY$30,$D$62:$BA$62,'Life SCR'!H$3)&gt;0,sommmeProdInv(Inputs!$B$30:$AY$30,$D$62:$BA$62,'Life SCR'!H$3),1)+H90,0)</f>
        <v>0</v>
      </c>
      <c r="I91" s="644">
        <f ca="1">IF('Life SCR'!I$3&gt;=$B91,OFFSET($D$62,0,'Life SCR'!I$3-$B91)*OFFSET(Inputs!$C$30,0,$B91-2)/IF(sommmeProdInv(Inputs!$B$30:$AY$30,$D$62:$BA$62,'Life SCR'!I$3)&gt;0,sommmeProdInv(Inputs!$B$30:$AY$30,$D$62:$BA$62,'Life SCR'!I$3),1)+I90,0)</f>
        <v>0</v>
      </c>
      <c r="J91" s="644">
        <f ca="1">IF('Life SCR'!J$3&gt;=$B91,OFFSET($D$62,0,'Life SCR'!J$3-$B91)*OFFSET(Inputs!$C$30,0,$B91-2)/IF(sommmeProdInv(Inputs!$B$30:$AY$30,$D$62:$BA$62,'Life SCR'!J$3)&gt;0,sommmeProdInv(Inputs!$B$30:$AY$30,$D$62:$BA$62,'Life SCR'!J$3),1)+J90,0)</f>
        <v>0</v>
      </c>
      <c r="K91" s="644">
        <f ca="1">IF('Life SCR'!K$3&gt;=$B91,OFFSET($D$62,0,'Life SCR'!K$3-$B91)*OFFSET(Inputs!$C$30,0,$B91-2)/IF(sommmeProdInv(Inputs!$B$30:$AY$30,$D$62:$BA$62,'Life SCR'!K$3)&gt;0,sommmeProdInv(Inputs!$B$30:$AY$30,$D$62:$BA$62,'Life SCR'!K$3),1)+K90,0)</f>
        <v>0</v>
      </c>
      <c r="L91" s="644">
        <f ca="1">IF('Life SCR'!L$3&gt;=$B91,OFFSET($D$62,0,'Life SCR'!L$3-$B91)*OFFSET(Inputs!$C$30,0,$B91-2)/IF(sommmeProdInv(Inputs!$B$30:$AY$30,$D$62:$BA$62,'Life SCR'!L$3)&gt;0,sommmeProdInv(Inputs!$B$30:$AY$30,$D$62:$BA$62,'Life SCR'!L$3),1)+L90,0)</f>
        <v>0</v>
      </c>
      <c r="M91" s="644">
        <f ca="1">IF('Life SCR'!M$3&gt;=$B91,OFFSET($D$62,0,'Life SCR'!M$3-$B91)*OFFSET(Inputs!$C$30,0,$B91-2)/IF(sommmeProdInv(Inputs!$B$30:$AY$30,$D$62:$BA$62,'Life SCR'!M$3)&gt;0,sommmeProdInv(Inputs!$B$30:$AY$30,$D$62:$BA$62,'Life SCR'!M$3),1)+M90,0)</f>
        <v>0</v>
      </c>
      <c r="N91" s="644">
        <f ca="1">IF('Life SCR'!N$3&gt;=$B91,OFFSET($D$62,0,'Life SCR'!N$3-$B91)*OFFSET(Inputs!$C$30,0,$B91-2)/IF(sommmeProdInv(Inputs!$B$30:$AY$30,$D$62:$BA$62,'Life SCR'!N$3)&gt;0,sommmeProdInv(Inputs!$B$30:$AY$30,$D$62:$BA$62,'Life SCR'!N$3),1)+N90,0)</f>
        <v>0</v>
      </c>
      <c r="O91" s="644">
        <f ca="1">IF('Life SCR'!O$3&gt;=$B91,OFFSET($D$62,0,'Life SCR'!O$3-$B91)*OFFSET(Inputs!$C$30,0,$B91-2)/IF(sommmeProdInv(Inputs!$B$30:$AY$30,$D$62:$BA$62,'Life SCR'!O$3)&gt;0,sommmeProdInv(Inputs!$B$30:$AY$30,$D$62:$BA$62,'Life SCR'!O$3),1)+O90,0)</f>
        <v>0</v>
      </c>
      <c r="P91" s="644">
        <f ca="1">IF('Life SCR'!P$3&gt;=$B91,OFFSET($D$62,0,'Life SCR'!P$3-$B91)*OFFSET(Inputs!$C$30,0,$B91-2)/IF(sommmeProdInv(Inputs!$B$30:$AY$30,$D$62:$BA$62,'Life SCR'!P$3)&gt;0,sommmeProdInv(Inputs!$B$30:$AY$30,$D$62:$BA$62,'Life SCR'!P$3),1)+P90,0)</f>
        <v>0</v>
      </c>
      <c r="Q91" s="644">
        <f ca="1">IF('Life SCR'!Q$3&gt;=$B91,OFFSET($D$62,0,'Life SCR'!Q$3-$B91)*OFFSET(Inputs!$C$30,0,$B91-2)/IF(sommmeProdInv(Inputs!$B$30:$AY$30,$D$62:$BA$62,'Life SCR'!Q$3)&gt;0,sommmeProdInv(Inputs!$B$30:$AY$30,$D$62:$BA$62,'Life SCR'!Q$3),1)+Q90,0)</f>
        <v>0</v>
      </c>
      <c r="R91" s="644">
        <f ca="1">IF('Life SCR'!R$3&gt;=$B91,OFFSET($D$62,0,'Life SCR'!R$3-$B91)*OFFSET(Inputs!$C$30,0,$B91-2)/IF(sommmeProdInv(Inputs!$B$30:$AY$30,$D$62:$BA$62,'Life SCR'!R$3)&gt;0,sommmeProdInv(Inputs!$B$30:$AY$30,$D$62:$BA$62,'Life SCR'!R$3),1)+R90,0)</f>
        <v>0</v>
      </c>
      <c r="S91" s="644">
        <f ca="1">IF('Life SCR'!S$3&gt;=$B91,OFFSET($D$62,0,'Life SCR'!S$3-$B91)*OFFSET(Inputs!$C$30,0,$B91-2)/IF(sommmeProdInv(Inputs!$B$30:$AY$30,$D$62:$BA$62,'Life SCR'!S$3)&gt;0,sommmeProdInv(Inputs!$B$30:$AY$30,$D$62:$BA$62,'Life SCR'!S$3),1)+S90,0)</f>
        <v>0</v>
      </c>
      <c r="T91" s="644">
        <f ca="1">IF('Life SCR'!T$3&gt;=$B91,OFFSET($D$62,0,'Life SCR'!T$3-$B91)*OFFSET(Inputs!$C$30,0,$B91-2)/IF(sommmeProdInv(Inputs!$B$30:$AY$30,$D$62:$BA$62,'Life SCR'!T$3)&gt;0,sommmeProdInv(Inputs!$B$30:$AY$30,$D$62:$BA$62,'Life SCR'!T$3),1)+T90,0)</f>
        <v>0</v>
      </c>
      <c r="U91" s="644">
        <f ca="1">IF('Life SCR'!U$3&gt;=$B91,OFFSET($D$62,0,'Life SCR'!U$3-$B91)*OFFSET(Inputs!$C$30,0,$B91-2)/IF(sommmeProdInv(Inputs!$B$30:$AY$30,$D$62:$BA$62,'Life SCR'!U$3)&gt;0,sommmeProdInv(Inputs!$B$30:$AY$30,$D$62:$BA$62,'Life SCR'!U$3),1)+U90,0)</f>
        <v>0</v>
      </c>
      <c r="V91" s="644">
        <f ca="1">IF('Life SCR'!V$3&gt;=$B91,OFFSET($D$62,0,'Life SCR'!V$3-$B91)*OFFSET(Inputs!$C$30,0,$B91-2)/IF(sommmeProdInv(Inputs!$B$30:$AY$30,$D$62:$BA$62,'Life SCR'!V$3)&gt;0,sommmeProdInv(Inputs!$B$30:$AY$30,$D$62:$BA$62,'Life SCR'!V$3),1)+V90,0)</f>
        <v>0</v>
      </c>
      <c r="W91" s="644">
        <f ca="1">IF('Life SCR'!W$3&gt;=$B91,OFFSET($D$62,0,'Life SCR'!W$3-$B91)*OFFSET(Inputs!$C$30,0,$B91-2)/IF(sommmeProdInv(Inputs!$B$30:$AY$30,$D$62:$BA$62,'Life SCR'!W$3)&gt;0,sommmeProdInv(Inputs!$B$30:$AY$30,$D$62:$BA$62,'Life SCR'!W$3),1)+W90,0)</f>
        <v>0</v>
      </c>
      <c r="X91" s="644">
        <f ca="1">IF('Life SCR'!X$3&gt;=$B91,OFFSET($D$62,0,'Life SCR'!X$3-$B91)*OFFSET(Inputs!$C$30,0,$B91-2)/IF(sommmeProdInv(Inputs!$B$30:$AY$30,$D$62:$BA$62,'Life SCR'!X$3)&gt;0,sommmeProdInv(Inputs!$B$30:$AY$30,$D$62:$BA$62,'Life SCR'!X$3),1)+X90,0)</f>
        <v>0</v>
      </c>
      <c r="Y91" s="644">
        <f ca="1">IF('Life SCR'!Y$3&gt;=$B91,OFFSET($D$62,0,'Life SCR'!Y$3-$B91)*OFFSET(Inputs!$C$30,0,$B91-2)/IF(sommmeProdInv(Inputs!$B$30:$AY$30,$D$62:$BA$62,'Life SCR'!Y$3)&gt;0,sommmeProdInv(Inputs!$B$30:$AY$30,$D$62:$BA$62,'Life SCR'!Y$3),1)+Y90,0)</f>
        <v>0</v>
      </c>
      <c r="Z91" s="644">
        <f ca="1">IF('Life SCR'!Z$3&gt;=$B91,OFFSET($D$62,0,'Life SCR'!Z$3-$B91)*OFFSET(Inputs!$C$30,0,$B91-2)/IF(sommmeProdInv(Inputs!$B$30:$AY$30,$D$62:$BA$62,'Life SCR'!Z$3)&gt;0,sommmeProdInv(Inputs!$B$30:$AY$30,$D$62:$BA$62,'Life SCR'!Z$3),1)+Z90,0)</f>
        <v>0</v>
      </c>
      <c r="AA91" s="644">
        <f ca="1">IF('Life SCR'!AA$3&gt;=$B91,OFFSET($D$62,0,'Life SCR'!AA$3-$B91)*OFFSET(Inputs!$C$30,0,$B91-2)/IF(sommmeProdInv(Inputs!$B$30:$AY$30,$D$62:$BA$62,'Life SCR'!AA$3)&gt;0,sommmeProdInv(Inputs!$B$30:$AY$30,$D$62:$BA$62,'Life SCR'!AA$3),1)+AA90,0)</f>
        <v>0</v>
      </c>
      <c r="AB91" s="644">
        <f ca="1">IF('Life SCR'!AB$3&gt;=$B91,OFFSET($D$62,0,'Life SCR'!AB$3-$B91)*OFFSET(Inputs!$C$30,0,$B91-2)/IF(sommmeProdInv(Inputs!$B$30:$AY$30,$D$62:$BA$62,'Life SCR'!AB$3)&gt;0,sommmeProdInv(Inputs!$B$30:$AY$30,$D$62:$BA$62,'Life SCR'!AB$3),1)+AB90,0)</f>
        <v>0</v>
      </c>
      <c r="AC91" s="644">
        <f ca="1">IF('Life SCR'!AC$3&gt;=$B91,OFFSET($D$62,0,'Life SCR'!AC$3-$B91)*OFFSET(Inputs!$C$30,0,$B91-2)/IF(sommmeProdInv(Inputs!$B$30:$AY$30,$D$62:$BA$62,'Life SCR'!AC$3)&gt;0,sommmeProdInv(Inputs!$B$30:$AY$30,$D$62:$BA$62,'Life SCR'!AC$3),1)+AC90,0)</f>
        <v>0</v>
      </c>
      <c r="AD91" s="644">
        <f ca="1">IF('Life SCR'!AD$3&gt;=$B91,OFFSET($D$62,0,'Life SCR'!AD$3-$B91)*OFFSET(Inputs!$C$30,0,$B91-2)/IF(sommmeProdInv(Inputs!$B$30:$AY$30,$D$62:$BA$62,'Life SCR'!AD$3)&gt;0,sommmeProdInv(Inputs!$B$30:$AY$30,$D$62:$BA$62,'Life SCR'!AD$3),1)+AD90,0)</f>
        <v>0</v>
      </c>
      <c r="AE91" s="644">
        <f ca="1">IF('Life SCR'!AE$3&gt;=$B91,OFFSET($D$62,0,'Life SCR'!AE$3-$B91)*OFFSET(Inputs!$C$30,0,$B91-2)/IF(sommmeProdInv(Inputs!$B$30:$AY$30,$D$62:$BA$62,'Life SCR'!AE$3)&gt;0,sommmeProdInv(Inputs!$B$30:$AY$30,$D$62:$BA$62,'Life SCR'!AE$3),1)+AE90,0)</f>
        <v>0</v>
      </c>
      <c r="AF91" s="644">
        <f ca="1">IF('Life SCR'!AF$3&gt;=$B91,OFFSET($D$62,0,'Life SCR'!AF$3-$B91)*OFFSET(Inputs!$C$30,0,$B91-2)/IF(sommmeProdInv(Inputs!$B$30:$AY$30,$D$62:$BA$62,'Life SCR'!AF$3)&gt;0,sommmeProdInv(Inputs!$B$30:$AY$30,$D$62:$BA$62,'Life SCR'!AF$3),1)+AF90,0)</f>
        <v>0</v>
      </c>
      <c r="AG91" s="644">
        <f ca="1">IF('Life SCR'!AG$3&gt;=$B91,OFFSET($D$62,0,'Life SCR'!AG$3-$B91)*OFFSET(Inputs!$C$30,0,$B91-2)/IF(sommmeProdInv(Inputs!$B$30:$AY$30,$D$62:$BA$62,'Life SCR'!AG$3)&gt;0,sommmeProdInv(Inputs!$B$30:$AY$30,$D$62:$BA$62,'Life SCR'!AG$3),1)+AG90,0)</f>
        <v>0</v>
      </c>
      <c r="AH91" s="644">
        <f ca="1">IF('Life SCR'!AH$3&gt;=$B91,OFFSET($D$62,0,'Life SCR'!AH$3-$B91)*OFFSET(Inputs!$C$30,0,$B91-2)/IF(sommmeProdInv(Inputs!$B$30:$AY$30,$D$62:$BA$62,'Life SCR'!AH$3)&gt;0,sommmeProdInv(Inputs!$B$30:$AY$30,$D$62:$BA$62,'Life SCR'!AH$3),1)+AH90,0)</f>
        <v>0</v>
      </c>
      <c r="AI91" s="644">
        <f ca="1">IF('Life SCR'!AI$3&gt;=$B91,OFFSET($D$62,0,'Life SCR'!AI$3-$B91)*OFFSET(Inputs!$C$30,0,$B91-2)/IF(sommmeProdInv(Inputs!$B$30:$AY$30,$D$62:$BA$62,'Life SCR'!AI$3)&gt;0,sommmeProdInv(Inputs!$B$30:$AY$30,$D$62:$BA$62,'Life SCR'!AI$3),1)+AI90,0)</f>
        <v>0</v>
      </c>
      <c r="AJ91" s="644">
        <f ca="1">IF('Life SCR'!AJ$3&gt;=$B91,OFFSET($D$62,0,'Life SCR'!AJ$3-$B91)*OFFSET(Inputs!$C$30,0,$B91-2)/IF(sommmeProdInv(Inputs!$B$30:$AY$30,$D$62:$BA$62,'Life SCR'!AJ$3)&gt;0,sommmeProdInv(Inputs!$B$30:$AY$30,$D$62:$BA$62,'Life SCR'!AJ$3),1)+AJ90,0)</f>
        <v>0</v>
      </c>
      <c r="AK91" s="644">
        <f ca="1">IF('Life SCR'!AK$3&gt;=$B91,OFFSET($D$62,0,'Life SCR'!AK$3-$B91)*OFFSET(Inputs!$C$30,0,$B91-2)/IF(sommmeProdInv(Inputs!$B$30:$AY$30,$D$62:$BA$62,'Life SCR'!AK$3)&gt;0,sommmeProdInv(Inputs!$B$30:$AY$30,$D$62:$BA$62,'Life SCR'!AK$3),1)+AK90,0)</f>
        <v>0</v>
      </c>
      <c r="AL91" s="644">
        <f ca="1">IF('Life SCR'!AL$3&gt;=$B91,OFFSET($D$62,0,'Life SCR'!AL$3-$B91)*OFFSET(Inputs!$C$30,0,$B91-2)/IF(sommmeProdInv(Inputs!$B$30:$AY$30,$D$62:$BA$62,'Life SCR'!AL$3)&gt;0,sommmeProdInv(Inputs!$B$30:$AY$30,$D$62:$BA$62,'Life SCR'!AL$3),1)+AL90,0)</f>
        <v>0</v>
      </c>
      <c r="AM91" s="644">
        <f ca="1">IF('Life SCR'!AM$3&gt;=$B91,OFFSET($D$62,0,'Life SCR'!AM$3-$B91)*OFFSET(Inputs!$C$30,0,$B91-2)/IF(sommmeProdInv(Inputs!$B$30:$AY$30,$D$62:$BA$62,'Life SCR'!AM$3)&gt;0,sommmeProdInv(Inputs!$B$30:$AY$30,$D$62:$BA$62,'Life SCR'!AM$3),1)+AM90,0)</f>
        <v>0</v>
      </c>
      <c r="AN91" s="644">
        <f ca="1">IF('Life SCR'!AN$3&gt;=$B91,OFFSET($D$62,0,'Life SCR'!AN$3-$B91)*OFFSET(Inputs!$C$30,0,$B91-2)/IF(sommmeProdInv(Inputs!$B$30:$AY$30,$D$62:$BA$62,'Life SCR'!AN$3)&gt;0,sommmeProdInv(Inputs!$B$30:$AY$30,$D$62:$BA$62,'Life SCR'!AN$3),1)+AN90,0)</f>
        <v>0</v>
      </c>
      <c r="AO91" s="644">
        <f ca="1">IF('Life SCR'!AO$3&gt;=$B91,OFFSET($D$62,0,'Life SCR'!AO$3-$B91)*OFFSET(Inputs!$C$30,0,$B91-2)/IF(sommmeProdInv(Inputs!$B$30:$AY$30,$D$62:$BA$62,'Life SCR'!AO$3)&gt;0,sommmeProdInv(Inputs!$B$30:$AY$30,$D$62:$BA$62,'Life SCR'!AO$3),1)+AO90,0)</f>
        <v>0</v>
      </c>
      <c r="AP91" s="644">
        <f ca="1">IF('Life SCR'!AP$3&gt;=$B91,OFFSET($D$62,0,'Life SCR'!AP$3-$B91)*OFFSET(Inputs!$C$30,0,$B91-2)/IF(sommmeProdInv(Inputs!$B$30:$AY$30,$D$62:$BA$62,'Life SCR'!AP$3)&gt;0,sommmeProdInv(Inputs!$B$30:$AY$30,$D$62:$BA$62,'Life SCR'!AP$3),1)+AP90,0)</f>
        <v>0</v>
      </c>
      <c r="AQ91" s="644">
        <f ca="1">IF('Life SCR'!AQ$3&gt;=$B91,OFFSET($D$62,0,'Life SCR'!AQ$3-$B91)*OFFSET(Inputs!$C$30,0,$B91-2)/IF(sommmeProdInv(Inputs!$B$30:$AY$30,$D$62:$BA$62,'Life SCR'!AQ$3)&gt;0,sommmeProdInv(Inputs!$B$30:$AY$30,$D$62:$BA$62,'Life SCR'!AQ$3),1)+AQ90,0)</f>
        <v>0</v>
      </c>
      <c r="AR91" s="644">
        <f ca="1">IF('Life SCR'!AR$3&gt;=$B91,OFFSET($D$62,0,'Life SCR'!AR$3-$B91)*OFFSET(Inputs!$C$30,0,$B91-2)/IF(sommmeProdInv(Inputs!$B$30:$AY$30,$D$62:$BA$62,'Life SCR'!AR$3)&gt;0,sommmeProdInv(Inputs!$B$30:$AY$30,$D$62:$BA$62,'Life SCR'!AR$3),1)+AR90,0)</f>
        <v>0</v>
      </c>
      <c r="AS91" s="644">
        <f ca="1">IF('Life SCR'!AS$3&gt;=$B91,OFFSET($D$62,0,'Life SCR'!AS$3-$B91)*OFFSET(Inputs!$C$30,0,$B91-2)/IF(sommmeProdInv(Inputs!$B$30:$AY$30,$D$62:$BA$62,'Life SCR'!AS$3)&gt;0,sommmeProdInv(Inputs!$B$30:$AY$30,$D$62:$BA$62,'Life SCR'!AS$3),1)+AS90,0)</f>
        <v>0</v>
      </c>
      <c r="AT91" s="644">
        <f ca="1">IF('Life SCR'!AT$3&gt;=$B91,OFFSET($D$62,0,'Life SCR'!AT$3-$B91)*OFFSET(Inputs!$C$30,0,$B91-2)/IF(sommmeProdInv(Inputs!$B$30:$AY$30,$D$62:$BA$62,'Life SCR'!AT$3)&gt;0,sommmeProdInv(Inputs!$B$30:$AY$30,$D$62:$BA$62,'Life SCR'!AT$3),1)+AT90,0)</f>
        <v>0</v>
      </c>
      <c r="AU91" s="644">
        <f ca="1">IF('Life SCR'!AU$3&gt;=$B91,OFFSET($D$62,0,'Life SCR'!AU$3-$B91)*OFFSET(Inputs!$C$30,0,$B91-2)/IF(sommmeProdInv(Inputs!$B$30:$AY$30,$D$62:$BA$62,'Life SCR'!AU$3)&gt;0,sommmeProdInv(Inputs!$B$30:$AY$30,$D$62:$BA$62,'Life SCR'!AU$3),1)+AU90,0)</f>
        <v>0</v>
      </c>
      <c r="AV91" s="644">
        <f ca="1">IF('Life SCR'!AV$3&gt;=$B91,OFFSET($D$62,0,'Life SCR'!AV$3-$B91)*OFFSET(Inputs!$C$30,0,$B91-2)/IF(sommmeProdInv(Inputs!$B$30:$AY$30,$D$62:$BA$62,'Life SCR'!AV$3)&gt;0,sommmeProdInv(Inputs!$B$30:$AY$30,$D$62:$BA$62,'Life SCR'!AV$3),1)+AV90,0)</f>
        <v>0</v>
      </c>
      <c r="AW91" s="644">
        <f ca="1">IF('Life SCR'!AW$3&gt;=$B91,OFFSET($D$62,0,'Life SCR'!AW$3-$B91)*OFFSET(Inputs!$C$30,0,$B91-2)/IF(sommmeProdInv(Inputs!$B$30:$AY$30,$D$62:$BA$62,'Life SCR'!AW$3)&gt;0,sommmeProdInv(Inputs!$B$30:$AY$30,$D$62:$BA$62,'Life SCR'!AW$3),1)+AW90,0)</f>
        <v>0</v>
      </c>
      <c r="AX91" s="644">
        <f ca="1">IF('Life SCR'!AX$3&gt;=$B91,OFFSET($D$62,0,'Life SCR'!AX$3-$B91)*OFFSET(Inputs!$C$30,0,$B91-2)/IF(sommmeProdInv(Inputs!$B$30:$AY$30,$D$62:$BA$62,'Life SCR'!AX$3)&gt;0,sommmeProdInv(Inputs!$B$30:$AY$30,$D$62:$BA$62,'Life SCR'!AX$3),1)+AX90,0)</f>
        <v>0</v>
      </c>
      <c r="AY91" s="644">
        <f ca="1">IF('Life SCR'!AY$3&gt;=$B91,OFFSET($D$62,0,'Life SCR'!AY$3-$B91)*OFFSET(Inputs!$C$30,0,$B91-2)/IF(sommmeProdInv(Inputs!$B$30:$AY$30,$D$62:$BA$62,'Life SCR'!AY$3)&gt;0,sommmeProdInv(Inputs!$B$30:$AY$30,$D$62:$BA$62,'Life SCR'!AY$3),1)+AY90,0)</f>
        <v>0</v>
      </c>
      <c r="AZ91" s="644">
        <f ca="1">IF('Life SCR'!AZ$3&gt;=$B91,OFFSET($D$62,0,'Life SCR'!AZ$3-$B91)*OFFSET(Inputs!$C$30,0,$B91-2)/IF(sommmeProdInv(Inputs!$B$30:$AY$30,$D$62:$BA$62,'Life SCR'!AZ$3)&gt;0,sommmeProdInv(Inputs!$B$30:$AY$30,$D$62:$BA$62,'Life SCR'!AZ$3),1)+AZ90,0)</f>
        <v>0</v>
      </c>
      <c r="BA91" s="645">
        <f ca="1">IF('Life SCR'!BA$3&gt;=$B91,OFFSET($D$62,0,'Life SCR'!BA$3-$B91)*OFFSET(Inputs!$C$30,0,$B91-2)/IF(sommmeProdInv(Inputs!$B$30:$AY$30,$D$62:$BA$62,'Life SCR'!BA$3)&gt;0,sommmeProdInv(Inputs!$B$30:$AY$30,$D$62:$BA$62,'Life SCR'!BA$3),1)+BA90,0)</f>
        <v>0</v>
      </c>
    </row>
    <row r="92" spans="1:53" s="243" customFormat="1" outlineLevel="1">
      <c r="A92" s="642"/>
      <c r="B92" s="999">
        <v>29</v>
      </c>
      <c r="C92" s="994"/>
      <c r="D92" s="643"/>
      <c r="E92" s="644">
        <f ca="1">IF('Life SCR'!E$3&gt;=$B92,OFFSET($D$62,0,'Life SCR'!E$3-$B92)*OFFSET(Inputs!$C$30,0,$B92-2)/IF(sommmeProdInv(Inputs!$B$30:$AY$30,$D$62:$BA$62,'Life SCR'!E$3)&gt;0,sommmeProdInv(Inputs!$B$30:$AY$30,$D$62:$BA$62,'Life SCR'!E$3),1)+E91,0)</f>
        <v>0</v>
      </c>
      <c r="F92" s="644">
        <f ca="1">IF('Life SCR'!F$3&gt;=$B92,OFFSET($D$62,0,'Life SCR'!F$3-$B92)*OFFSET(Inputs!$C$30,0,$B92-2)/IF(sommmeProdInv(Inputs!$B$30:$AY$30,$D$62:$BA$62,'Life SCR'!F$3)&gt;0,sommmeProdInv(Inputs!$B$30:$AY$30,$D$62:$BA$62,'Life SCR'!F$3),1)+F91,0)</f>
        <v>0</v>
      </c>
      <c r="G92" s="644">
        <f ca="1">IF('Life SCR'!G$3&gt;=$B92,OFFSET($D$62,0,'Life SCR'!G$3-$B92)*OFFSET(Inputs!$C$30,0,$B92-2)/IF(sommmeProdInv(Inputs!$B$30:$AY$30,$D$62:$BA$62,'Life SCR'!G$3)&gt;0,sommmeProdInv(Inputs!$B$30:$AY$30,$D$62:$BA$62,'Life SCR'!G$3),1)+G91,0)</f>
        <v>0</v>
      </c>
      <c r="H92" s="644">
        <f ca="1">IF('Life SCR'!H$3&gt;=$B92,OFFSET($D$62,0,'Life SCR'!H$3-$B92)*OFFSET(Inputs!$C$30,0,$B92-2)/IF(sommmeProdInv(Inputs!$B$30:$AY$30,$D$62:$BA$62,'Life SCR'!H$3)&gt;0,sommmeProdInv(Inputs!$B$30:$AY$30,$D$62:$BA$62,'Life SCR'!H$3),1)+H91,0)</f>
        <v>0</v>
      </c>
      <c r="I92" s="644">
        <f ca="1">IF('Life SCR'!I$3&gt;=$B92,OFFSET($D$62,0,'Life SCR'!I$3-$B92)*OFFSET(Inputs!$C$30,0,$B92-2)/IF(sommmeProdInv(Inputs!$B$30:$AY$30,$D$62:$BA$62,'Life SCR'!I$3)&gt;0,sommmeProdInv(Inputs!$B$30:$AY$30,$D$62:$BA$62,'Life SCR'!I$3),1)+I91,0)</f>
        <v>0</v>
      </c>
      <c r="J92" s="644">
        <f ca="1">IF('Life SCR'!J$3&gt;=$B92,OFFSET($D$62,0,'Life SCR'!J$3-$B92)*OFFSET(Inputs!$C$30,0,$B92-2)/IF(sommmeProdInv(Inputs!$B$30:$AY$30,$D$62:$BA$62,'Life SCR'!J$3)&gt;0,sommmeProdInv(Inputs!$B$30:$AY$30,$D$62:$BA$62,'Life SCR'!J$3),1)+J91,0)</f>
        <v>0</v>
      </c>
      <c r="K92" s="644">
        <f ca="1">IF('Life SCR'!K$3&gt;=$B92,OFFSET($D$62,0,'Life SCR'!K$3-$B92)*OFFSET(Inputs!$C$30,0,$B92-2)/IF(sommmeProdInv(Inputs!$B$30:$AY$30,$D$62:$BA$62,'Life SCR'!K$3)&gt;0,sommmeProdInv(Inputs!$B$30:$AY$30,$D$62:$BA$62,'Life SCR'!K$3),1)+K91,0)</f>
        <v>0</v>
      </c>
      <c r="L92" s="644">
        <f ca="1">IF('Life SCR'!L$3&gt;=$B92,OFFSET($D$62,0,'Life SCR'!L$3-$B92)*OFFSET(Inputs!$C$30,0,$B92-2)/IF(sommmeProdInv(Inputs!$B$30:$AY$30,$D$62:$BA$62,'Life SCR'!L$3)&gt;0,sommmeProdInv(Inputs!$B$30:$AY$30,$D$62:$BA$62,'Life SCR'!L$3),1)+L91,0)</f>
        <v>0</v>
      </c>
      <c r="M92" s="644">
        <f ca="1">IF('Life SCR'!M$3&gt;=$B92,OFFSET($D$62,0,'Life SCR'!M$3-$B92)*OFFSET(Inputs!$C$30,0,$B92-2)/IF(sommmeProdInv(Inputs!$B$30:$AY$30,$D$62:$BA$62,'Life SCR'!M$3)&gt;0,sommmeProdInv(Inputs!$B$30:$AY$30,$D$62:$BA$62,'Life SCR'!M$3),1)+M91,0)</f>
        <v>0</v>
      </c>
      <c r="N92" s="644">
        <f ca="1">IF('Life SCR'!N$3&gt;=$B92,OFFSET($D$62,0,'Life SCR'!N$3-$B92)*OFFSET(Inputs!$C$30,0,$B92-2)/IF(sommmeProdInv(Inputs!$B$30:$AY$30,$D$62:$BA$62,'Life SCR'!N$3)&gt;0,sommmeProdInv(Inputs!$B$30:$AY$30,$D$62:$BA$62,'Life SCR'!N$3),1)+N91,0)</f>
        <v>0</v>
      </c>
      <c r="O92" s="644">
        <f ca="1">IF('Life SCR'!O$3&gt;=$B92,OFFSET($D$62,0,'Life SCR'!O$3-$B92)*OFFSET(Inputs!$C$30,0,$B92-2)/IF(sommmeProdInv(Inputs!$B$30:$AY$30,$D$62:$BA$62,'Life SCR'!O$3)&gt;0,sommmeProdInv(Inputs!$B$30:$AY$30,$D$62:$BA$62,'Life SCR'!O$3),1)+O91,0)</f>
        <v>0</v>
      </c>
      <c r="P92" s="644">
        <f ca="1">IF('Life SCR'!P$3&gt;=$B92,OFFSET($D$62,0,'Life SCR'!P$3-$B92)*OFFSET(Inputs!$C$30,0,$B92-2)/IF(sommmeProdInv(Inputs!$B$30:$AY$30,$D$62:$BA$62,'Life SCR'!P$3)&gt;0,sommmeProdInv(Inputs!$B$30:$AY$30,$D$62:$BA$62,'Life SCR'!P$3),1)+P91,0)</f>
        <v>0</v>
      </c>
      <c r="Q92" s="644">
        <f ca="1">IF('Life SCR'!Q$3&gt;=$B92,OFFSET($D$62,0,'Life SCR'!Q$3-$B92)*OFFSET(Inputs!$C$30,0,$B92-2)/IF(sommmeProdInv(Inputs!$B$30:$AY$30,$D$62:$BA$62,'Life SCR'!Q$3)&gt;0,sommmeProdInv(Inputs!$B$30:$AY$30,$D$62:$BA$62,'Life SCR'!Q$3),1)+Q91,0)</f>
        <v>0</v>
      </c>
      <c r="R92" s="644">
        <f ca="1">IF('Life SCR'!R$3&gt;=$B92,OFFSET($D$62,0,'Life SCR'!R$3-$B92)*OFFSET(Inputs!$C$30,0,$B92-2)/IF(sommmeProdInv(Inputs!$B$30:$AY$30,$D$62:$BA$62,'Life SCR'!R$3)&gt;0,sommmeProdInv(Inputs!$B$30:$AY$30,$D$62:$BA$62,'Life SCR'!R$3),1)+R91,0)</f>
        <v>0</v>
      </c>
      <c r="S92" s="644">
        <f ca="1">IF('Life SCR'!S$3&gt;=$B92,OFFSET($D$62,0,'Life SCR'!S$3-$B92)*OFFSET(Inputs!$C$30,0,$B92-2)/IF(sommmeProdInv(Inputs!$B$30:$AY$30,$D$62:$BA$62,'Life SCR'!S$3)&gt;0,sommmeProdInv(Inputs!$B$30:$AY$30,$D$62:$BA$62,'Life SCR'!S$3),1)+S91,0)</f>
        <v>0</v>
      </c>
      <c r="T92" s="644">
        <f ca="1">IF('Life SCR'!T$3&gt;=$B92,OFFSET($D$62,0,'Life SCR'!T$3-$B92)*OFFSET(Inputs!$C$30,0,$B92-2)/IF(sommmeProdInv(Inputs!$B$30:$AY$30,$D$62:$BA$62,'Life SCR'!T$3)&gt;0,sommmeProdInv(Inputs!$B$30:$AY$30,$D$62:$BA$62,'Life SCR'!T$3),1)+T91,0)</f>
        <v>0</v>
      </c>
      <c r="U92" s="644">
        <f ca="1">IF('Life SCR'!U$3&gt;=$B92,OFFSET($D$62,0,'Life SCR'!U$3-$B92)*OFFSET(Inputs!$C$30,0,$B92-2)/IF(sommmeProdInv(Inputs!$B$30:$AY$30,$D$62:$BA$62,'Life SCR'!U$3)&gt;0,sommmeProdInv(Inputs!$B$30:$AY$30,$D$62:$BA$62,'Life SCR'!U$3),1)+U91,0)</f>
        <v>0</v>
      </c>
      <c r="V92" s="644">
        <f ca="1">IF('Life SCR'!V$3&gt;=$B92,OFFSET($D$62,0,'Life SCR'!V$3-$B92)*OFFSET(Inputs!$C$30,0,$B92-2)/IF(sommmeProdInv(Inputs!$B$30:$AY$30,$D$62:$BA$62,'Life SCR'!V$3)&gt;0,sommmeProdInv(Inputs!$B$30:$AY$30,$D$62:$BA$62,'Life SCR'!V$3),1)+V91,0)</f>
        <v>0</v>
      </c>
      <c r="W92" s="644">
        <f ca="1">IF('Life SCR'!W$3&gt;=$B92,OFFSET($D$62,0,'Life SCR'!W$3-$B92)*OFFSET(Inputs!$C$30,0,$B92-2)/IF(sommmeProdInv(Inputs!$B$30:$AY$30,$D$62:$BA$62,'Life SCR'!W$3)&gt;0,sommmeProdInv(Inputs!$B$30:$AY$30,$D$62:$BA$62,'Life SCR'!W$3),1)+W91,0)</f>
        <v>0</v>
      </c>
      <c r="X92" s="644">
        <f ca="1">IF('Life SCR'!X$3&gt;=$B92,OFFSET($D$62,0,'Life SCR'!X$3-$B92)*OFFSET(Inputs!$C$30,0,$B92-2)/IF(sommmeProdInv(Inputs!$B$30:$AY$30,$D$62:$BA$62,'Life SCR'!X$3)&gt;0,sommmeProdInv(Inputs!$B$30:$AY$30,$D$62:$BA$62,'Life SCR'!X$3),1)+X91,0)</f>
        <v>0</v>
      </c>
      <c r="Y92" s="644">
        <f ca="1">IF('Life SCR'!Y$3&gt;=$B92,OFFSET($D$62,0,'Life SCR'!Y$3-$B92)*OFFSET(Inputs!$C$30,0,$B92-2)/IF(sommmeProdInv(Inputs!$B$30:$AY$30,$D$62:$BA$62,'Life SCR'!Y$3)&gt;0,sommmeProdInv(Inputs!$B$30:$AY$30,$D$62:$BA$62,'Life SCR'!Y$3),1)+Y91,0)</f>
        <v>0</v>
      </c>
      <c r="Z92" s="644">
        <f ca="1">IF('Life SCR'!Z$3&gt;=$B92,OFFSET($D$62,0,'Life SCR'!Z$3-$B92)*OFFSET(Inputs!$C$30,0,$B92-2)/IF(sommmeProdInv(Inputs!$B$30:$AY$30,$D$62:$BA$62,'Life SCR'!Z$3)&gt;0,sommmeProdInv(Inputs!$B$30:$AY$30,$D$62:$BA$62,'Life SCR'!Z$3),1)+Z91,0)</f>
        <v>0</v>
      </c>
      <c r="AA92" s="644">
        <f ca="1">IF('Life SCR'!AA$3&gt;=$B92,OFFSET($D$62,0,'Life SCR'!AA$3-$B92)*OFFSET(Inputs!$C$30,0,$B92-2)/IF(sommmeProdInv(Inputs!$B$30:$AY$30,$D$62:$BA$62,'Life SCR'!AA$3)&gt;0,sommmeProdInv(Inputs!$B$30:$AY$30,$D$62:$BA$62,'Life SCR'!AA$3),1)+AA91,0)</f>
        <v>0</v>
      </c>
      <c r="AB92" s="644">
        <f ca="1">IF('Life SCR'!AB$3&gt;=$B92,OFFSET($D$62,0,'Life SCR'!AB$3-$B92)*OFFSET(Inputs!$C$30,0,$B92-2)/IF(sommmeProdInv(Inputs!$B$30:$AY$30,$D$62:$BA$62,'Life SCR'!AB$3)&gt;0,sommmeProdInv(Inputs!$B$30:$AY$30,$D$62:$BA$62,'Life SCR'!AB$3),1)+AB91,0)</f>
        <v>0</v>
      </c>
      <c r="AC92" s="644">
        <f ca="1">IF('Life SCR'!AC$3&gt;=$B92,OFFSET($D$62,0,'Life SCR'!AC$3-$B92)*OFFSET(Inputs!$C$30,0,$B92-2)/IF(sommmeProdInv(Inputs!$B$30:$AY$30,$D$62:$BA$62,'Life SCR'!AC$3)&gt;0,sommmeProdInv(Inputs!$B$30:$AY$30,$D$62:$BA$62,'Life SCR'!AC$3),1)+AC91,0)</f>
        <v>0</v>
      </c>
      <c r="AD92" s="644">
        <f ca="1">IF('Life SCR'!AD$3&gt;=$B92,OFFSET($D$62,0,'Life SCR'!AD$3-$B92)*OFFSET(Inputs!$C$30,0,$B92-2)/IF(sommmeProdInv(Inputs!$B$30:$AY$30,$D$62:$BA$62,'Life SCR'!AD$3)&gt;0,sommmeProdInv(Inputs!$B$30:$AY$30,$D$62:$BA$62,'Life SCR'!AD$3),1)+AD91,0)</f>
        <v>0</v>
      </c>
      <c r="AE92" s="644">
        <f ca="1">IF('Life SCR'!AE$3&gt;=$B92,OFFSET($D$62,0,'Life SCR'!AE$3-$B92)*OFFSET(Inputs!$C$30,0,$B92-2)/IF(sommmeProdInv(Inputs!$B$30:$AY$30,$D$62:$BA$62,'Life SCR'!AE$3)&gt;0,sommmeProdInv(Inputs!$B$30:$AY$30,$D$62:$BA$62,'Life SCR'!AE$3),1)+AE91,0)</f>
        <v>0</v>
      </c>
      <c r="AF92" s="644">
        <f ca="1">IF('Life SCR'!AF$3&gt;=$B92,OFFSET($D$62,0,'Life SCR'!AF$3-$B92)*OFFSET(Inputs!$C$30,0,$B92-2)/IF(sommmeProdInv(Inputs!$B$30:$AY$30,$D$62:$BA$62,'Life SCR'!AF$3)&gt;0,sommmeProdInv(Inputs!$B$30:$AY$30,$D$62:$BA$62,'Life SCR'!AF$3),1)+AF91,0)</f>
        <v>0</v>
      </c>
      <c r="AG92" s="644">
        <f ca="1">IF('Life SCR'!AG$3&gt;=$B92,OFFSET($D$62,0,'Life SCR'!AG$3-$B92)*OFFSET(Inputs!$C$30,0,$B92-2)/IF(sommmeProdInv(Inputs!$B$30:$AY$30,$D$62:$BA$62,'Life SCR'!AG$3)&gt;0,sommmeProdInv(Inputs!$B$30:$AY$30,$D$62:$BA$62,'Life SCR'!AG$3),1)+AG91,0)</f>
        <v>0</v>
      </c>
      <c r="AH92" s="644">
        <f ca="1">IF('Life SCR'!AH$3&gt;=$B92,OFFSET($D$62,0,'Life SCR'!AH$3-$B92)*OFFSET(Inputs!$C$30,0,$B92-2)/IF(sommmeProdInv(Inputs!$B$30:$AY$30,$D$62:$BA$62,'Life SCR'!AH$3)&gt;0,sommmeProdInv(Inputs!$B$30:$AY$30,$D$62:$BA$62,'Life SCR'!AH$3),1)+AH91,0)</f>
        <v>0</v>
      </c>
      <c r="AI92" s="644">
        <f ca="1">IF('Life SCR'!AI$3&gt;=$B92,OFFSET($D$62,0,'Life SCR'!AI$3-$B92)*OFFSET(Inputs!$C$30,0,$B92-2)/IF(sommmeProdInv(Inputs!$B$30:$AY$30,$D$62:$BA$62,'Life SCR'!AI$3)&gt;0,sommmeProdInv(Inputs!$B$30:$AY$30,$D$62:$BA$62,'Life SCR'!AI$3),1)+AI91,0)</f>
        <v>0</v>
      </c>
      <c r="AJ92" s="644">
        <f ca="1">IF('Life SCR'!AJ$3&gt;=$B92,OFFSET($D$62,0,'Life SCR'!AJ$3-$B92)*OFFSET(Inputs!$C$30,0,$B92-2)/IF(sommmeProdInv(Inputs!$B$30:$AY$30,$D$62:$BA$62,'Life SCR'!AJ$3)&gt;0,sommmeProdInv(Inputs!$B$30:$AY$30,$D$62:$BA$62,'Life SCR'!AJ$3),1)+AJ91,0)</f>
        <v>0</v>
      </c>
      <c r="AK92" s="644">
        <f ca="1">IF('Life SCR'!AK$3&gt;=$B92,OFFSET($D$62,0,'Life SCR'!AK$3-$B92)*OFFSET(Inputs!$C$30,0,$B92-2)/IF(sommmeProdInv(Inputs!$B$30:$AY$30,$D$62:$BA$62,'Life SCR'!AK$3)&gt;0,sommmeProdInv(Inputs!$B$30:$AY$30,$D$62:$BA$62,'Life SCR'!AK$3),1)+AK91,0)</f>
        <v>0</v>
      </c>
      <c r="AL92" s="644">
        <f ca="1">IF('Life SCR'!AL$3&gt;=$B92,OFFSET($D$62,0,'Life SCR'!AL$3-$B92)*OFFSET(Inputs!$C$30,0,$B92-2)/IF(sommmeProdInv(Inputs!$B$30:$AY$30,$D$62:$BA$62,'Life SCR'!AL$3)&gt;0,sommmeProdInv(Inputs!$B$30:$AY$30,$D$62:$BA$62,'Life SCR'!AL$3),1)+AL91,0)</f>
        <v>0</v>
      </c>
      <c r="AM92" s="644">
        <f ca="1">IF('Life SCR'!AM$3&gt;=$B92,OFFSET($D$62,0,'Life SCR'!AM$3-$B92)*OFFSET(Inputs!$C$30,0,$B92-2)/IF(sommmeProdInv(Inputs!$B$30:$AY$30,$D$62:$BA$62,'Life SCR'!AM$3)&gt;0,sommmeProdInv(Inputs!$B$30:$AY$30,$D$62:$BA$62,'Life SCR'!AM$3),1)+AM91,0)</f>
        <v>0</v>
      </c>
      <c r="AN92" s="644">
        <f ca="1">IF('Life SCR'!AN$3&gt;=$B92,OFFSET($D$62,0,'Life SCR'!AN$3-$B92)*OFFSET(Inputs!$C$30,0,$B92-2)/IF(sommmeProdInv(Inputs!$B$30:$AY$30,$D$62:$BA$62,'Life SCR'!AN$3)&gt;0,sommmeProdInv(Inputs!$B$30:$AY$30,$D$62:$BA$62,'Life SCR'!AN$3),1)+AN91,0)</f>
        <v>0</v>
      </c>
      <c r="AO92" s="644">
        <f ca="1">IF('Life SCR'!AO$3&gt;=$B92,OFFSET($D$62,0,'Life SCR'!AO$3-$B92)*OFFSET(Inputs!$C$30,0,$B92-2)/IF(sommmeProdInv(Inputs!$B$30:$AY$30,$D$62:$BA$62,'Life SCR'!AO$3)&gt;0,sommmeProdInv(Inputs!$B$30:$AY$30,$D$62:$BA$62,'Life SCR'!AO$3),1)+AO91,0)</f>
        <v>0</v>
      </c>
      <c r="AP92" s="644">
        <f ca="1">IF('Life SCR'!AP$3&gt;=$B92,OFFSET($D$62,0,'Life SCR'!AP$3-$B92)*OFFSET(Inputs!$C$30,0,$B92-2)/IF(sommmeProdInv(Inputs!$B$30:$AY$30,$D$62:$BA$62,'Life SCR'!AP$3)&gt;0,sommmeProdInv(Inputs!$B$30:$AY$30,$D$62:$BA$62,'Life SCR'!AP$3),1)+AP91,0)</f>
        <v>0</v>
      </c>
      <c r="AQ92" s="644">
        <f ca="1">IF('Life SCR'!AQ$3&gt;=$B92,OFFSET($D$62,0,'Life SCR'!AQ$3-$B92)*OFFSET(Inputs!$C$30,0,$B92-2)/IF(sommmeProdInv(Inputs!$B$30:$AY$30,$D$62:$BA$62,'Life SCR'!AQ$3)&gt;0,sommmeProdInv(Inputs!$B$30:$AY$30,$D$62:$BA$62,'Life SCR'!AQ$3),1)+AQ91,0)</f>
        <v>0</v>
      </c>
      <c r="AR92" s="644">
        <f ca="1">IF('Life SCR'!AR$3&gt;=$B92,OFFSET($D$62,0,'Life SCR'!AR$3-$B92)*OFFSET(Inputs!$C$30,0,$B92-2)/IF(sommmeProdInv(Inputs!$B$30:$AY$30,$D$62:$BA$62,'Life SCR'!AR$3)&gt;0,sommmeProdInv(Inputs!$B$30:$AY$30,$D$62:$BA$62,'Life SCR'!AR$3),1)+AR91,0)</f>
        <v>0</v>
      </c>
      <c r="AS92" s="644">
        <f ca="1">IF('Life SCR'!AS$3&gt;=$B92,OFFSET($D$62,0,'Life SCR'!AS$3-$B92)*OFFSET(Inputs!$C$30,0,$B92-2)/IF(sommmeProdInv(Inputs!$B$30:$AY$30,$D$62:$BA$62,'Life SCR'!AS$3)&gt;0,sommmeProdInv(Inputs!$B$30:$AY$30,$D$62:$BA$62,'Life SCR'!AS$3),1)+AS91,0)</f>
        <v>0</v>
      </c>
      <c r="AT92" s="644">
        <f ca="1">IF('Life SCR'!AT$3&gt;=$B92,OFFSET($D$62,0,'Life SCR'!AT$3-$B92)*OFFSET(Inputs!$C$30,0,$B92-2)/IF(sommmeProdInv(Inputs!$B$30:$AY$30,$D$62:$BA$62,'Life SCR'!AT$3)&gt;0,sommmeProdInv(Inputs!$B$30:$AY$30,$D$62:$BA$62,'Life SCR'!AT$3),1)+AT91,0)</f>
        <v>0</v>
      </c>
      <c r="AU92" s="644">
        <f ca="1">IF('Life SCR'!AU$3&gt;=$B92,OFFSET($D$62,0,'Life SCR'!AU$3-$B92)*OFFSET(Inputs!$C$30,0,$B92-2)/IF(sommmeProdInv(Inputs!$B$30:$AY$30,$D$62:$BA$62,'Life SCR'!AU$3)&gt;0,sommmeProdInv(Inputs!$B$30:$AY$30,$D$62:$BA$62,'Life SCR'!AU$3),1)+AU91,0)</f>
        <v>0</v>
      </c>
      <c r="AV92" s="644">
        <f ca="1">IF('Life SCR'!AV$3&gt;=$B92,OFFSET($D$62,0,'Life SCR'!AV$3-$B92)*OFFSET(Inputs!$C$30,0,$B92-2)/IF(sommmeProdInv(Inputs!$B$30:$AY$30,$D$62:$BA$62,'Life SCR'!AV$3)&gt;0,sommmeProdInv(Inputs!$B$30:$AY$30,$D$62:$BA$62,'Life SCR'!AV$3),1)+AV91,0)</f>
        <v>0</v>
      </c>
      <c r="AW92" s="644">
        <f ca="1">IF('Life SCR'!AW$3&gt;=$B92,OFFSET($D$62,0,'Life SCR'!AW$3-$B92)*OFFSET(Inputs!$C$30,0,$B92-2)/IF(sommmeProdInv(Inputs!$B$30:$AY$30,$D$62:$BA$62,'Life SCR'!AW$3)&gt;0,sommmeProdInv(Inputs!$B$30:$AY$30,$D$62:$BA$62,'Life SCR'!AW$3),1)+AW91,0)</f>
        <v>0</v>
      </c>
      <c r="AX92" s="644">
        <f ca="1">IF('Life SCR'!AX$3&gt;=$B92,OFFSET($D$62,0,'Life SCR'!AX$3-$B92)*OFFSET(Inputs!$C$30,0,$B92-2)/IF(sommmeProdInv(Inputs!$B$30:$AY$30,$D$62:$BA$62,'Life SCR'!AX$3)&gt;0,sommmeProdInv(Inputs!$B$30:$AY$30,$D$62:$BA$62,'Life SCR'!AX$3),1)+AX91,0)</f>
        <v>0</v>
      </c>
      <c r="AY92" s="644">
        <f ca="1">IF('Life SCR'!AY$3&gt;=$B92,OFFSET($D$62,0,'Life SCR'!AY$3-$B92)*OFFSET(Inputs!$C$30,0,$B92-2)/IF(sommmeProdInv(Inputs!$B$30:$AY$30,$D$62:$BA$62,'Life SCR'!AY$3)&gt;0,sommmeProdInv(Inputs!$B$30:$AY$30,$D$62:$BA$62,'Life SCR'!AY$3),1)+AY91,0)</f>
        <v>0</v>
      </c>
      <c r="AZ92" s="644">
        <f ca="1">IF('Life SCR'!AZ$3&gt;=$B92,OFFSET($D$62,0,'Life SCR'!AZ$3-$B92)*OFFSET(Inputs!$C$30,0,$B92-2)/IF(sommmeProdInv(Inputs!$B$30:$AY$30,$D$62:$BA$62,'Life SCR'!AZ$3)&gt;0,sommmeProdInv(Inputs!$B$30:$AY$30,$D$62:$BA$62,'Life SCR'!AZ$3),1)+AZ91,0)</f>
        <v>0</v>
      </c>
      <c r="BA92" s="645">
        <f ca="1">IF('Life SCR'!BA$3&gt;=$B92,OFFSET($D$62,0,'Life SCR'!BA$3-$B92)*OFFSET(Inputs!$C$30,0,$B92-2)/IF(sommmeProdInv(Inputs!$B$30:$AY$30,$D$62:$BA$62,'Life SCR'!BA$3)&gt;0,sommmeProdInv(Inputs!$B$30:$AY$30,$D$62:$BA$62,'Life SCR'!BA$3),1)+BA91,0)</f>
        <v>0</v>
      </c>
    </row>
    <row r="93" spans="1:53" s="243" customFormat="1" outlineLevel="1">
      <c r="A93" s="642"/>
      <c r="B93" s="999">
        <v>30</v>
      </c>
      <c r="C93" s="994"/>
      <c r="D93" s="643"/>
      <c r="E93" s="644">
        <f ca="1">IF('Life SCR'!E$3&gt;=$B93,OFFSET($D$62,0,'Life SCR'!E$3-$B93)*OFFSET(Inputs!$C$30,0,$B93-2)/IF(sommmeProdInv(Inputs!$B$30:$AY$30,$D$62:$BA$62,'Life SCR'!E$3)&gt;0,sommmeProdInv(Inputs!$B$30:$AY$30,$D$62:$BA$62,'Life SCR'!E$3),1)+E92,0)</f>
        <v>0</v>
      </c>
      <c r="F93" s="644">
        <f ca="1">IF('Life SCR'!F$3&gt;=$B93,OFFSET($D$62,0,'Life SCR'!F$3-$B93)*OFFSET(Inputs!$C$30,0,$B93-2)/IF(sommmeProdInv(Inputs!$B$30:$AY$30,$D$62:$BA$62,'Life SCR'!F$3)&gt;0,sommmeProdInv(Inputs!$B$30:$AY$30,$D$62:$BA$62,'Life SCR'!F$3),1)+F92,0)</f>
        <v>0</v>
      </c>
      <c r="G93" s="644">
        <f ca="1">IF('Life SCR'!G$3&gt;=$B93,OFFSET($D$62,0,'Life SCR'!G$3-$B93)*OFFSET(Inputs!$C$30,0,$B93-2)/IF(sommmeProdInv(Inputs!$B$30:$AY$30,$D$62:$BA$62,'Life SCR'!G$3)&gt;0,sommmeProdInv(Inputs!$B$30:$AY$30,$D$62:$BA$62,'Life SCR'!G$3),1)+G92,0)</f>
        <v>0</v>
      </c>
      <c r="H93" s="644">
        <f ca="1">IF('Life SCR'!H$3&gt;=$B93,OFFSET($D$62,0,'Life SCR'!H$3-$B93)*OFFSET(Inputs!$C$30,0,$B93-2)/IF(sommmeProdInv(Inputs!$B$30:$AY$30,$D$62:$BA$62,'Life SCR'!H$3)&gt;0,sommmeProdInv(Inputs!$B$30:$AY$30,$D$62:$BA$62,'Life SCR'!H$3),1)+H92,0)</f>
        <v>0</v>
      </c>
      <c r="I93" s="644">
        <f ca="1">IF('Life SCR'!I$3&gt;=$B93,OFFSET($D$62,0,'Life SCR'!I$3-$B93)*OFFSET(Inputs!$C$30,0,$B93-2)/IF(sommmeProdInv(Inputs!$B$30:$AY$30,$D$62:$BA$62,'Life SCR'!I$3)&gt;0,sommmeProdInv(Inputs!$B$30:$AY$30,$D$62:$BA$62,'Life SCR'!I$3),1)+I92,0)</f>
        <v>0</v>
      </c>
      <c r="J93" s="644">
        <f ca="1">IF('Life SCR'!J$3&gt;=$B93,OFFSET($D$62,0,'Life SCR'!J$3-$B93)*OFFSET(Inputs!$C$30,0,$B93-2)/IF(sommmeProdInv(Inputs!$B$30:$AY$30,$D$62:$BA$62,'Life SCR'!J$3)&gt;0,sommmeProdInv(Inputs!$B$30:$AY$30,$D$62:$BA$62,'Life SCR'!J$3),1)+J92,0)</f>
        <v>0</v>
      </c>
      <c r="K93" s="644">
        <f ca="1">IF('Life SCR'!K$3&gt;=$B93,OFFSET($D$62,0,'Life SCR'!K$3-$B93)*OFFSET(Inputs!$C$30,0,$B93-2)/IF(sommmeProdInv(Inputs!$B$30:$AY$30,$D$62:$BA$62,'Life SCR'!K$3)&gt;0,sommmeProdInv(Inputs!$B$30:$AY$30,$D$62:$BA$62,'Life SCR'!K$3),1)+K92,0)</f>
        <v>0</v>
      </c>
      <c r="L93" s="644">
        <f ca="1">IF('Life SCR'!L$3&gt;=$B93,OFFSET($D$62,0,'Life SCR'!L$3-$B93)*OFFSET(Inputs!$C$30,0,$B93-2)/IF(sommmeProdInv(Inputs!$B$30:$AY$30,$D$62:$BA$62,'Life SCR'!L$3)&gt;0,sommmeProdInv(Inputs!$B$30:$AY$30,$D$62:$BA$62,'Life SCR'!L$3),1)+L92,0)</f>
        <v>0</v>
      </c>
      <c r="M93" s="644">
        <f ca="1">IF('Life SCR'!M$3&gt;=$B93,OFFSET($D$62,0,'Life SCR'!M$3-$B93)*OFFSET(Inputs!$C$30,0,$B93-2)/IF(sommmeProdInv(Inputs!$B$30:$AY$30,$D$62:$BA$62,'Life SCR'!M$3)&gt;0,sommmeProdInv(Inputs!$B$30:$AY$30,$D$62:$BA$62,'Life SCR'!M$3),1)+M92,0)</f>
        <v>0</v>
      </c>
      <c r="N93" s="644">
        <f ca="1">IF('Life SCR'!N$3&gt;=$B93,OFFSET($D$62,0,'Life SCR'!N$3-$B93)*OFFSET(Inputs!$C$30,0,$B93-2)/IF(sommmeProdInv(Inputs!$B$30:$AY$30,$D$62:$BA$62,'Life SCR'!N$3)&gt;0,sommmeProdInv(Inputs!$B$30:$AY$30,$D$62:$BA$62,'Life SCR'!N$3),1)+N92,0)</f>
        <v>0</v>
      </c>
      <c r="O93" s="644">
        <f ca="1">IF('Life SCR'!O$3&gt;=$B93,OFFSET($D$62,0,'Life SCR'!O$3-$B93)*OFFSET(Inputs!$C$30,0,$B93-2)/IF(sommmeProdInv(Inputs!$B$30:$AY$30,$D$62:$BA$62,'Life SCR'!O$3)&gt;0,sommmeProdInv(Inputs!$B$30:$AY$30,$D$62:$BA$62,'Life SCR'!O$3),1)+O92,0)</f>
        <v>0</v>
      </c>
      <c r="P93" s="644">
        <f ca="1">IF('Life SCR'!P$3&gt;=$B93,OFFSET($D$62,0,'Life SCR'!P$3-$B93)*OFFSET(Inputs!$C$30,0,$B93-2)/IF(sommmeProdInv(Inputs!$B$30:$AY$30,$D$62:$BA$62,'Life SCR'!P$3)&gt;0,sommmeProdInv(Inputs!$B$30:$AY$30,$D$62:$BA$62,'Life SCR'!P$3),1)+P92,0)</f>
        <v>0</v>
      </c>
      <c r="Q93" s="644">
        <f ca="1">IF('Life SCR'!Q$3&gt;=$B93,OFFSET($D$62,0,'Life SCR'!Q$3-$B93)*OFFSET(Inputs!$C$30,0,$B93-2)/IF(sommmeProdInv(Inputs!$B$30:$AY$30,$D$62:$BA$62,'Life SCR'!Q$3)&gt;0,sommmeProdInv(Inputs!$B$30:$AY$30,$D$62:$BA$62,'Life SCR'!Q$3),1)+Q92,0)</f>
        <v>0</v>
      </c>
      <c r="R93" s="644">
        <f ca="1">IF('Life SCR'!R$3&gt;=$B93,OFFSET($D$62,0,'Life SCR'!R$3-$B93)*OFFSET(Inputs!$C$30,0,$B93-2)/IF(sommmeProdInv(Inputs!$B$30:$AY$30,$D$62:$BA$62,'Life SCR'!R$3)&gt;0,sommmeProdInv(Inputs!$B$30:$AY$30,$D$62:$BA$62,'Life SCR'!R$3),1)+R92,0)</f>
        <v>0</v>
      </c>
      <c r="S93" s="644">
        <f ca="1">IF('Life SCR'!S$3&gt;=$B93,OFFSET($D$62,0,'Life SCR'!S$3-$B93)*OFFSET(Inputs!$C$30,0,$B93-2)/IF(sommmeProdInv(Inputs!$B$30:$AY$30,$D$62:$BA$62,'Life SCR'!S$3)&gt;0,sommmeProdInv(Inputs!$B$30:$AY$30,$D$62:$BA$62,'Life SCR'!S$3),1)+S92,0)</f>
        <v>0</v>
      </c>
      <c r="T93" s="644">
        <f ca="1">IF('Life SCR'!T$3&gt;=$B93,OFFSET($D$62,0,'Life SCR'!T$3-$B93)*OFFSET(Inputs!$C$30,0,$B93-2)/IF(sommmeProdInv(Inputs!$B$30:$AY$30,$D$62:$BA$62,'Life SCR'!T$3)&gt;0,sommmeProdInv(Inputs!$B$30:$AY$30,$D$62:$BA$62,'Life SCR'!T$3),1)+T92,0)</f>
        <v>0</v>
      </c>
      <c r="U93" s="644">
        <f ca="1">IF('Life SCR'!U$3&gt;=$B93,OFFSET($D$62,0,'Life SCR'!U$3-$B93)*OFFSET(Inputs!$C$30,0,$B93-2)/IF(sommmeProdInv(Inputs!$B$30:$AY$30,$D$62:$BA$62,'Life SCR'!U$3)&gt;0,sommmeProdInv(Inputs!$B$30:$AY$30,$D$62:$BA$62,'Life SCR'!U$3),1)+U92,0)</f>
        <v>0</v>
      </c>
      <c r="V93" s="644">
        <f ca="1">IF('Life SCR'!V$3&gt;=$B93,OFFSET($D$62,0,'Life SCR'!V$3-$B93)*OFFSET(Inputs!$C$30,0,$B93-2)/IF(sommmeProdInv(Inputs!$B$30:$AY$30,$D$62:$BA$62,'Life SCR'!V$3)&gt;0,sommmeProdInv(Inputs!$B$30:$AY$30,$D$62:$BA$62,'Life SCR'!V$3),1)+V92,0)</f>
        <v>0</v>
      </c>
      <c r="W93" s="644">
        <f ca="1">IF('Life SCR'!W$3&gt;=$B93,OFFSET($D$62,0,'Life SCR'!W$3-$B93)*OFFSET(Inputs!$C$30,0,$B93-2)/IF(sommmeProdInv(Inputs!$B$30:$AY$30,$D$62:$BA$62,'Life SCR'!W$3)&gt;0,sommmeProdInv(Inputs!$B$30:$AY$30,$D$62:$BA$62,'Life SCR'!W$3),1)+W92,0)</f>
        <v>0</v>
      </c>
      <c r="X93" s="644">
        <f ca="1">IF('Life SCR'!X$3&gt;=$B93,OFFSET($D$62,0,'Life SCR'!X$3-$B93)*OFFSET(Inputs!$C$30,0,$B93-2)/IF(sommmeProdInv(Inputs!$B$30:$AY$30,$D$62:$BA$62,'Life SCR'!X$3)&gt;0,sommmeProdInv(Inputs!$B$30:$AY$30,$D$62:$BA$62,'Life SCR'!X$3),1)+X92,0)</f>
        <v>0</v>
      </c>
      <c r="Y93" s="644">
        <f ca="1">IF('Life SCR'!Y$3&gt;=$B93,OFFSET($D$62,0,'Life SCR'!Y$3-$B93)*OFFSET(Inputs!$C$30,0,$B93-2)/IF(sommmeProdInv(Inputs!$B$30:$AY$30,$D$62:$BA$62,'Life SCR'!Y$3)&gt;0,sommmeProdInv(Inputs!$B$30:$AY$30,$D$62:$BA$62,'Life SCR'!Y$3),1)+Y92,0)</f>
        <v>0</v>
      </c>
      <c r="Z93" s="644">
        <f ca="1">IF('Life SCR'!Z$3&gt;=$B93,OFFSET($D$62,0,'Life SCR'!Z$3-$B93)*OFFSET(Inputs!$C$30,0,$B93-2)/IF(sommmeProdInv(Inputs!$B$30:$AY$30,$D$62:$BA$62,'Life SCR'!Z$3)&gt;0,sommmeProdInv(Inputs!$B$30:$AY$30,$D$62:$BA$62,'Life SCR'!Z$3),1)+Z92,0)</f>
        <v>0</v>
      </c>
      <c r="AA93" s="644">
        <f ca="1">IF('Life SCR'!AA$3&gt;=$B93,OFFSET($D$62,0,'Life SCR'!AA$3-$B93)*OFFSET(Inputs!$C$30,0,$B93-2)/IF(sommmeProdInv(Inputs!$B$30:$AY$30,$D$62:$BA$62,'Life SCR'!AA$3)&gt;0,sommmeProdInv(Inputs!$B$30:$AY$30,$D$62:$BA$62,'Life SCR'!AA$3),1)+AA92,0)</f>
        <v>0</v>
      </c>
      <c r="AB93" s="644">
        <f ca="1">IF('Life SCR'!AB$3&gt;=$B93,OFFSET($D$62,0,'Life SCR'!AB$3-$B93)*OFFSET(Inputs!$C$30,0,$B93-2)/IF(sommmeProdInv(Inputs!$B$30:$AY$30,$D$62:$BA$62,'Life SCR'!AB$3)&gt;0,sommmeProdInv(Inputs!$B$30:$AY$30,$D$62:$BA$62,'Life SCR'!AB$3),1)+AB92,0)</f>
        <v>0</v>
      </c>
      <c r="AC93" s="644">
        <f ca="1">IF('Life SCR'!AC$3&gt;=$B93,OFFSET($D$62,0,'Life SCR'!AC$3-$B93)*OFFSET(Inputs!$C$30,0,$B93-2)/IF(sommmeProdInv(Inputs!$B$30:$AY$30,$D$62:$BA$62,'Life SCR'!AC$3)&gt;0,sommmeProdInv(Inputs!$B$30:$AY$30,$D$62:$BA$62,'Life SCR'!AC$3),1)+AC92,0)</f>
        <v>0</v>
      </c>
      <c r="AD93" s="644">
        <f ca="1">IF('Life SCR'!AD$3&gt;=$B93,OFFSET($D$62,0,'Life SCR'!AD$3-$B93)*OFFSET(Inputs!$C$30,0,$B93-2)/IF(sommmeProdInv(Inputs!$B$30:$AY$30,$D$62:$BA$62,'Life SCR'!AD$3)&gt;0,sommmeProdInv(Inputs!$B$30:$AY$30,$D$62:$BA$62,'Life SCR'!AD$3),1)+AD92,0)</f>
        <v>0</v>
      </c>
      <c r="AE93" s="644">
        <f ca="1">IF('Life SCR'!AE$3&gt;=$B93,OFFSET($D$62,0,'Life SCR'!AE$3-$B93)*OFFSET(Inputs!$C$30,0,$B93-2)/IF(sommmeProdInv(Inputs!$B$30:$AY$30,$D$62:$BA$62,'Life SCR'!AE$3)&gt;0,sommmeProdInv(Inputs!$B$30:$AY$30,$D$62:$BA$62,'Life SCR'!AE$3),1)+AE92,0)</f>
        <v>0</v>
      </c>
      <c r="AF93" s="644">
        <f ca="1">IF('Life SCR'!AF$3&gt;=$B93,OFFSET($D$62,0,'Life SCR'!AF$3-$B93)*OFFSET(Inputs!$C$30,0,$B93-2)/IF(sommmeProdInv(Inputs!$B$30:$AY$30,$D$62:$BA$62,'Life SCR'!AF$3)&gt;0,sommmeProdInv(Inputs!$B$30:$AY$30,$D$62:$BA$62,'Life SCR'!AF$3),1)+AF92,0)</f>
        <v>0</v>
      </c>
      <c r="AG93" s="644">
        <f ca="1">IF('Life SCR'!AG$3&gt;=$B93,OFFSET($D$62,0,'Life SCR'!AG$3-$B93)*OFFSET(Inputs!$C$30,0,$B93-2)/IF(sommmeProdInv(Inputs!$B$30:$AY$30,$D$62:$BA$62,'Life SCR'!AG$3)&gt;0,sommmeProdInv(Inputs!$B$30:$AY$30,$D$62:$BA$62,'Life SCR'!AG$3),1)+AG92,0)</f>
        <v>0</v>
      </c>
      <c r="AH93" s="644">
        <f ca="1">IF('Life SCR'!AH$3&gt;=$B93,OFFSET($D$62,0,'Life SCR'!AH$3-$B93)*OFFSET(Inputs!$C$30,0,$B93-2)/IF(sommmeProdInv(Inputs!$B$30:$AY$30,$D$62:$BA$62,'Life SCR'!AH$3)&gt;0,sommmeProdInv(Inputs!$B$30:$AY$30,$D$62:$BA$62,'Life SCR'!AH$3),1)+AH92,0)</f>
        <v>0</v>
      </c>
      <c r="AI93" s="644">
        <f ca="1">IF('Life SCR'!AI$3&gt;=$B93,OFFSET($D$62,0,'Life SCR'!AI$3-$B93)*OFFSET(Inputs!$C$30,0,$B93-2)/IF(sommmeProdInv(Inputs!$B$30:$AY$30,$D$62:$BA$62,'Life SCR'!AI$3)&gt;0,sommmeProdInv(Inputs!$B$30:$AY$30,$D$62:$BA$62,'Life SCR'!AI$3),1)+AI92,0)</f>
        <v>0</v>
      </c>
      <c r="AJ93" s="644">
        <f ca="1">IF('Life SCR'!AJ$3&gt;=$B93,OFFSET($D$62,0,'Life SCR'!AJ$3-$B93)*OFFSET(Inputs!$C$30,0,$B93-2)/IF(sommmeProdInv(Inputs!$B$30:$AY$30,$D$62:$BA$62,'Life SCR'!AJ$3)&gt;0,sommmeProdInv(Inputs!$B$30:$AY$30,$D$62:$BA$62,'Life SCR'!AJ$3),1)+AJ92,0)</f>
        <v>0</v>
      </c>
      <c r="AK93" s="644">
        <f ca="1">IF('Life SCR'!AK$3&gt;=$B93,OFFSET($D$62,0,'Life SCR'!AK$3-$B93)*OFFSET(Inputs!$C$30,0,$B93-2)/IF(sommmeProdInv(Inputs!$B$30:$AY$30,$D$62:$BA$62,'Life SCR'!AK$3)&gt;0,sommmeProdInv(Inputs!$B$30:$AY$30,$D$62:$BA$62,'Life SCR'!AK$3),1)+AK92,0)</f>
        <v>0</v>
      </c>
      <c r="AL93" s="644">
        <f ca="1">IF('Life SCR'!AL$3&gt;=$B93,OFFSET($D$62,0,'Life SCR'!AL$3-$B93)*OFFSET(Inputs!$C$30,0,$B93-2)/IF(sommmeProdInv(Inputs!$B$30:$AY$30,$D$62:$BA$62,'Life SCR'!AL$3)&gt;0,sommmeProdInv(Inputs!$B$30:$AY$30,$D$62:$BA$62,'Life SCR'!AL$3),1)+AL92,0)</f>
        <v>0</v>
      </c>
      <c r="AM93" s="644">
        <f ca="1">IF('Life SCR'!AM$3&gt;=$B93,OFFSET($D$62,0,'Life SCR'!AM$3-$B93)*OFFSET(Inputs!$C$30,0,$B93-2)/IF(sommmeProdInv(Inputs!$B$30:$AY$30,$D$62:$BA$62,'Life SCR'!AM$3)&gt;0,sommmeProdInv(Inputs!$B$30:$AY$30,$D$62:$BA$62,'Life SCR'!AM$3),1)+AM92,0)</f>
        <v>0</v>
      </c>
      <c r="AN93" s="644">
        <f ca="1">IF('Life SCR'!AN$3&gt;=$B93,OFFSET($D$62,0,'Life SCR'!AN$3-$B93)*OFFSET(Inputs!$C$30,0,$B93-2)/IF(sommmeProdInv(Inputs!$B$30:$AY$30,$D$62:$BA$62,'Life SCR'!AN$3)&gt;0,sommmeProdInv(Inputs!$B$30:$AY$30,$D$62:$BA$62,'Life SCR'!AN$3),1)+AN92,0)</f>
        <v>0</v>
      </c>
      <c r="AO93" s="644">
        <f ca="1">IF('Life SCR'!AO$3&gt;=$B93,OFFSET($D$62,0,'Life SCR'!AO$3-$B93)*OFFSET(Inputs!$C$30,0,$B93-2)/IF(sommmeProdInv(Inputs!$B$30:$AY$30,$D$62:$BA$62,'Life SCR'!AO$3)&gt;0,sommmeProdInv(Inputs!$B$30:$AY$30,$D$62:$BA$62,'Life SCR'!AO$3),1)+AO92,0)</f>
        <v>0</v>
      </c>
      <c r="AP93" s="644">
        <f ca="1">IF('Life SCR'!AP$3&gt;=$B93,OFFSET($D$62,0,'Life SCR'!AP$3-$B93)*OFFSET(Inputs!$C$30,0,$B93-2)/IF(sommmeProdInv(Inputs!$B$30:$AY$30,$D$62:$BA$62,'Life SCR'!AP$3)&gt;0,sommmeProdInv(Inputs!$B$30:$AY$30,$D$62:$BA$62,'Life SCR'!AP$3),1)+AP92,0)</f>
        <v>0</v>
      </c>
      <c r="AQ93" s="644">
        <f ca="1">IF('Life SCR'!AQ$3&gt;=$B93,OFFSET($D$62,0,'Life SCR'!AQ$3-$B93)*OFFSET(Inputs!$C$30,0,$B93-2)/IF(sommmeProdInv(Inputs!$B$30:$AY$30,$D$62:$BA$62,'Life SCR'!AQ$3)&gt;0,sommmeProdInv(Inputs!$B$30:$AY$30,$D$62:$BA$62,'Life SCR'!AQ$3),1)+AQ92,0)</f>
        <v>0</v>
      </c>
      <c r="AR93" s="644">
        <f ca="1">IF('Life SCR'!AR$3&gt;=$B93,OFFSET($D$62,0,'Life SCR'!AR$3-$B93)*OFFSET(Inputs!$C$30,0,$B93-2)/IF(sommmeProdInv(Inputs!$B$30:$AY$30,$D$62:$BA$62,'Life SCR'!AR$3)&gt;0,sommmeProdInv(Inputs!$B$30:$AY$30,$D$62:$BA$62,'Life SCR'!AR$3),1)+AR92,0)</f>
        <v>0</v>
      </c>
      <c r="AS93" s="644">
        <f ca="1">IF('Life SCR'!AS$3&gt;=$B93,OFFSET($D$62,0,'Life SCR'!AS$3-$B93)*OFFSET(Inputs!$C$30,0,$B93-2)/IF(sommmeProdInv(Inputs!$B$30:$AY$30,$D$62:$BA$62,'Life SCR'!AS$3)&gt;0,sommmeProdInv(Inputs!$B$30:$AY$30,$D$62:$BA$62,'Life SCR'!AS$3),1)+AS92,0)</f>
        <v>0</v>
      </c>
      <c r="AT93" s="644">
        <f ca="1">IF('Life SCR'!AT$3&gt;=$B93,OFFSET($D$62,0,'Life SCR'!AT$3-$B93)*OFFSET(Inputs!$C$30,0,$B93-2)/IF(sommmeProdInv(Inputs!$B$30:$AY$30,$D$62:$BA$62,'Life SCR'!AT$3)&gt;0,sommmeProdInv(Inputs!$B$30:$AY$30,$D$62:$BA$62,'Life SCR'!AT$3),1)+AT92,0)</f>
        <v>0</v>
      </c>
      <c r="AU93" s="644">
        <f ca="1">IF('Life SCR'!AU$3&gt;=$B93,OFFSET($D$62,0,'Life SCR'!AU$3-$B93)*OFFSET(Inputs!$C$30,0,$B93-2)/IF(sommmeProdInv(Inputs!$B$30:$AY$30,$D$62:$BA$62,'Life SCR'!AU$3)&gt;0,sommmeProdInv(Inputs!$B$30:$AY$30,$D$62:$BA$62,'Life SCR'!AU$3),1)+AU92,0)</f>
        <v>0</v>
      </c>
      <c r="AV93" s="644">
        <f ca="1">IF('Life SCR'!AV$3&gt;=$B93,OFFSET($D$62,0,'Life SCR'!AV$3-$B93)*OFFSET(Inputs!$C$30,0,$B93-2)/IF(sommmeProdInv(Inputs!$B$30:$AY$30,$D$62:$BA$62,'Life SCR'!AV$3)&gt;0,sommmeProdInv(Inputs!$B$30:$AY$30,$D$62:$BA$62,'Life SCR'!AV$3),1)+AV92,0)</f>
        <v>0</v>
      </c>
      <c r="AW93" s="644">
        <f ca="1">IF('Life SCR'!AW$3&gt;=$B93,OFFSET($D$62,0,'Life SCR'!AW$3-$B93)*OFFSET(Inputs!$C$30,0,$B93-2)/IF(sommmeProdInv(Inputs!$B$30:$AY$30,$D$62:$BA$62,'Life SCR'!AW$3)&gt;0,sommmeProdInv(Inputs!$B$30:$AY$30,$D$62:$BA$62,'Life SCR'!AW$3),1)+AW92,0)</f>
        <v>0</v>
      </c>
      <c r="AX93" s="644">
        <f ca="1">IF('Life SCR'!AX$3&gt;=$B93,OFFSET($D$62,0,'Life SCR'!AX$3-$B93)*OFFSET(Inputs!$C$30,0,$B93-2)/IF(sommmeProdInv(Inputs!$B$30:$AY$30,$D$62:$BA$62,'Life SCR'!AX$3)&gt;0,sommmeProdInv(Inputs!$B$30:$AY$30,$D$62:$BA$62,'Life SCR'!AX$3),1)+AX92,0)</f>
        <v>0</v>
      </c>
      <c r="AY93" s="644">
        <f ca="1">IF('Life SCR'!AY$3&gt;=$B93,OFFSET($D$62,0,'Life SCR'!AY$3-$B93)*OFFSET(Inputs!$C$30,0,$B93-2)/IF(sommmeProdInv(Inputs!$B$30:$AY$30,$D$62:$BA$62,'Life SCR'!AY$3)&gt;0,sommmeProdInv(Inputs!$B$30:$AY$30,$D$62:$BA$62,'Life SCR'!AY$3),1)+AY92,0)</f>
        <v>0</v>
      </c>
      <c r="AZ93" s="644">
        <f ca="1">IF('Life SCR'!AZ$3&gt;=$B93,OFFSET($D$62,0,'Life SCR'!AZ$3-$B93)*OFFSET(Inputs!$C$30,0,$B93-2)/IF(sommmeProdInv(Inputs!$B$30:$AY$30,$D$62:$BA$62,'Life SCR'!AZ$3)&gt;0,sommmeProdInv(Inputs!$B$30:$AY$30,$D$62:$BA$62,'Life SCR'!AZ$3),1)+AZ92,0)</f>
        <v>0</v>
      </c>
      <c r="BA93" s="645">
        <f ca="1">IF('Life SCR'!BA$3&gt;=$B93,OFFSET($D$62,0,'Life SCR'!BA$3-$B93)*OFFSET(Inputs!$C$30,0,$B93-2)/IF(sommmeProdInv(Inputs!$B$30:$AY$30,$D$62:$BA$62,'Life SCR'!BA$3)&gt;0,sommmeProdInv(Inputs!$B$30:$AY$30,$D$62:$BA$62,'Life SCR'!BA$3),1)+BA92,0)</f>
        <v>0</v>
      </c>
    </row>
    <row r="94" spans="1:53" s="243" customFormat="1" outlineLevel="1">
      <c r="A94" s="642"/>
      <c r="B94" s="999">
        <v>31</v>
      </c>
      <c r="C94" s="994"/>
      <c r="D94" s="643"/>
      <c r="E94" s="644">
        <f ca="1">IF('Life SCR'!E$3&gt;=$B94,OFFSET($D$62,0,'Life SCR'!E$3-$B94)*OFFSET(Inputs!$C$30,0,$B94-2)/IF(sommmeProdInv(Inputs!$B$30:$AY$30,$D$62:$BA$62,'Life SCR'!E$3)&gt;0,sommmeProdInv(Inputs!$B$30:$AY$30,$D$62:$BA$62,'Life SCR'!E$3),1)+E93,0)</f>
        <v>0</v>
      </c>
      <c r="F94" s="644">
        <f ca="1">IF('Life SCR'!F$3&gt;=$B94,OFFSET($D$62,0,'Life SCR'!F$3-$B94)*OFFSET(Inputs!$C$30,0,$B94-2)/IF(sommmeProdInv(Inputs!$B$30:$AY$30,$D$62:$BA$62,'Life SCR'!F$3)&gt;0,sommmeProdInv(Inputs!$B$30:$AY$30,$D$62:$BA$62,'Life SCR'!F$3),1)+F93,0)</f>
        <v>0</v>
      </c>
      <c r="G94" s="644">
        <f ca="1">IF('Life SCR'!G$3&gt;=$B94,OFFSET($D$62,0,'Life SCR'!G$3-$B94)*OFFSET(Inputs!$C$30,0,$B94-2)/IF(sommmeProdInv(Inputs!$B$30:$AY$30,$D$62:$BA$62,'Life SCR'!G$3)&gt;0,sommmeProdInv(Inputs!$B$30:$AY$30,$D$62:$BA$62,'Life SCR'!G$3),1)+G93,0)</f>
        <v>0</v>
      </c>
      <c r="H94" s="644">
        <f ca="1">IF('Life SCR'!H$3&gt;=$B94,OFFSET($D$62,0,'Life SCR'!H$3-$B94)*OFFSET(Inputs!$C$30,0,$B94-2)/IF(sommmeProdInv(Inputs!$B$30:$AY$30,$D$62:$BA$62,'Life SCR'!H$3)&gt;0,sommmeProdInv(Inputs!$B$30:$AY$30,$D$62:$BA$62,'Life SCR'!H$3),1)+H93,0)</f>
        <v>0</v>
      </c>
      <c r="I94" s="644">
        <f ca="1">IF('Life SCR'!I$3&gt;=$B94,OFFSET($D$62,0,'Life SCR'!I$3-$B94)*OFFSET(Inputs!$C$30,0,$B94-2)/IF(sommmeProdInv(Inputs!$B$30:$AY$30,$D$62:$BA$62,'Life SCR'!I$3)&gt;0,sommmeProdInv(Inputs!$B$30:$AY$30,$D$62:$BA$62,'Life SCR'!I$3),1)+I93,0)</f>
        <v>0</v>
      </c>
      <c r="J94" s="644">
        <f ca="1">IF('Life SCR'!J$3&gt;=$B94,OFFSET($D$62,0,'Life SCR'!J$3-$B94)*OFFSET(Inputs!$C$30,0,$B94-2)/IF(sommmeProdInv(Inputs!$B$30:$AY$30,$D$62:$BA$62,'Life SCR'!J$3)&gt;0,sommmeProdInv(Inputs!$B$30:$AY$30,$D$62:$BA$62,'Life SCR'!J$3),1)+J93,0)</f>
        <v>0</v>
      </c>
      <c r="K94" s="644">
        <f ca="1">IF('Life SCR'!K$3&gt;=$B94,OFFSET($D$62,0,'Life SCR'!K$3-$B94)*OFFSET(Inputs!$C$30,0,$B94-2)/IF(sommmeProdInv(Inputs!$B$30:$AY$30,$D$62:$BA$62,'Life SCR'!K$3)&gt;0,sommmeProdInv(Inputs!$B$30:$AY$30,$D$62:$BA$62,'Life SCR'!K$3),1)+K93,0)</f>
        <v>0</v>
      </c>
      <c r="L94" s="644">
        <f ca="1">IF('Life SCR'!L$3&gt;=$B94,OFFSET($D$62,0,'Life SCR'!L$3-$B94)*OFFSET(Inputs!$C$30,0,$B94-2)/IF(sommmeProdInv(Inputs!$B$30:$AY$30,$D$62:$BA$62,'Life SCR'!L$3)&gt;0,sommmeProdInv(Inputs!$B$30:$AY$30,$D$62:$BA$62,'Life SCR'!L$3),1)+L93,0)</f>
        <v>0</v>
      </c>
      <c r="M94" s="644">
        <f ca="1">IF('Life SCR'!M$3&gt;=$B94,OFFSET($D$62,0,'Life SCR'!M$3-$B94)*OFFSET(Inputs!$C$30,0,$B94-2)/IF(sommmeProdInv(Inputs!$B$30:$AY$30,$D$62:$BA$62,'Life SCR'!M$3)&gt;0,sommmeProdInv(Inputs!$B$30:$AY$30,$D$62:$BA$62,'Life SCR'!M$3),1)+M93,0)</f>
        <v>0</v>
      </c>
      <c r="N94" s="644">
        <f ca="1">IF('Life SCR'!N$3&gt;=$B94,OFFSET($D$62,0,'Life SCR'!N$3-$B94)*OFFSET(Inputs!$C$30,0,$B94-2)/IF(sommmeProdInv(Inputs!$B$30:$AY$30,$D$62:$BA$62,'Life SCR'!N$3)&gt;0,sommmeProdInv(Inputs!$B$30:$AY$30,$D$62:$BA$62,'Life SCR'!N$3),1)+N93,0)</f>
        <v>0</v>
      </c>
      <c r="O94" s="644">
        <f ca="1">IF('Life SCR'!O$3&gt;=$B94,OFFSET($D$62,0,'Life SCR'!O$3-$B94)*OFFSET(Inputs!$C$30,0,$B94-2)/IF(sommmeProdInv(Inputs!$B$30:$AY$30,$D$62:$BA$62,'Life SCR'!O$3)&gt;0,sommmeProdInv(Inputs!$B$30:$AY$30,$D$62:$BA$62,'Life SCR'!O$3),1)+O93,0)</f>
        <v>0</v>
      </c>
      <c r="P94" s="644">
        <f ca="1">IF('Life SCR'!P$3&gt;=$B94,OFFSET($D$62,0,'Life SCR'!P$3-$B94)*OFFSET(Inputs!$C$30,0,$B94-2)/IF(sommmeProdInv(Inputs!$B$30:$AY$30,$D$62:$BA$62,'Life SCR'!P$3)&gt;0,sommmeProdInv(Inputs!$B$30:$AY$30,$D$62:$BA$62,'Life SCR'!P$3),1)+P93,0)</f>
        <v>0</v>
      </c>
      <c r="Q94" s="644">
        <f ca="1">IF('Life SCR'!Q$3&gt;=$B94,OFFSET($D$62,0,'Life SCR'!Q$3-$B94)*OFFSET(Inputs!$C$30,0,$B94-2)/IF(sommmeProdInv(Inputs!$B$30:$AY$30,$D$62:$BA$62,'Life SCR'!Q$3)&gt;0,sommmeProdInv(Inputs!$B$30:$AY$30,$D$62:$BA$62,'Life SCR'!Q$3),1)+Q93,0)</f>
        <v>0</v>
      </c>
      <c r="R94" s="644">
        <f ca="1">IF('Life SCR'!R$3&gt;=$B94,OFFSET($D$62,0,'Life SCR'!R$3-$B94)*OFFSET(Inputs!$C$30,0,$B94-2)/IF(sommmeProdInv(Inputs!$B$30:$AY$30,$D$62:$BA$62,'Life SCR'!R$3)&gt;0,sommmeProdInv(Inputs!$B$30:$AY$30,$D$62:$BA$62,'Life SCR'!R$3),1)+R93,0)</f>
        <v>0</v>
      </c>
      <c r="S94" s="644">
        <f ca="1">IF('Life SCR'!S$3&gt;=$B94,OFFSET($D$62,0,'Life SCR'!S$3-$B94)*OFFSET(Inputs!$C$30,0,$B94-2)/IF(sommmeProdInv(Inputs!$B$30:$AY$30,$D$62:$BA$62,'Life SCR'!S$3)&gt;0,sommmeProdInv(Inputs!$B$30:$AY$30,$D$62:$BA$62,'Life SCR'!S$3),1)+S93,0)</f>
        <v>0</v>
      </c>
      <c r="T94" s="644">
        <f ca="1">IF('Life SCR'!T$3&gt;=$B94,OFFSET($D$62,0,'Life SCR'!T$3-$B94)*OFFSET(Inputs!$C$30,0,$B94-2)/IF(sommmeProdInv(Inputs!$B$30:$AY$30,$D$62:$BA$62,'Life SCR'!T$3)&gt;0,sommmeProdInv(Inputs!$B$30:$AY$30,$D$62:$BA$62,'Life SCR'!T$3),1)+T93,0)</f>
        <v>0</v>
      </c>
      <c r="U94" s="644">
        <f ca="1">IF('Life SCR'!U$3&gt;=$B94,OFFSET($D$62,0,'Life SCR'!U$3-$B94)*OFFSET(Inputs!$C$30,0,$B94-2)/IF(sommmeProdInv(Inputs!$B$30:$AY$30,$D$62:$BA$62,'Life SCR'!U$3)&gt;0,sommmeProdInv(Inputs!$B$30:$AY$30,$D$62:$BA$62,'Life SCR'!U$3),1)+U93,0)</f>
        <v>0</v>
      </c>
      <c r="V94" s="644">
        <f ca="1">IF('Life SCR'!V$3&gt;=$B94,OFFSET($D$62,0,'Life SCR'!V$3-$B94)*OFFSET(Inputs!$C$30,0,$B94-2)/IF(sommmeProdInv(Inputs!$B$30:$AY$30,$D$62:$BA$62,'Life SCR'!V$3)&gt;0,sommmeProdInv(Inputs!$B$30:$AY$30,$D$62:$BA$62,'Life SCR'!V$3),1)+V93,0)</f>
        <v>0</v>
      </c>
      <c r="W94" s="644">
        <f ca="1">IF('Life SCR'!W$3&gt;=$B94,OFFSET($D$62,0,'Life SCR'!W$3-$B94)*OFFSET(Inputs!$C$30,0,$B94-2)/IF(sommmeProdInv(Inputs!$B$30:$AY$30,$D$62:$BA$62,'Life SCR'!W$3)&gt;0,sommmeProdInv(Inputs!$B$30:$AY$30,$D$62:$BA$62,'Life SCR'!W$3),1)+W93,0)</f>
        <v>0</v>
      </c>
      <c r="X94" s="644">
        <f ca="1">IF('Life SCR'!X$3&gt;=$B94,OFFSET($D$62,0,'Life SCR'!X$3-$B94)*OFFSET(Inputs!$C$30,0,$B94-2)/IF(sommmeProdInv(Inputs!$B$30:$AY$30,$D$62:$BA$62,'Life SCR'!X$3)&gt;0,sommmeProdInv(Inputs!$B$30:$AY$30,$D$62:$BA$62,'Life SCR'!X$3),1)+X93,0)</f>
        <v>0</v>
      </c>
      <c r="Y94" s="644">
        <f ca="1">IF('Life SCR'!Y$3&gt;=$B94,OFFSET($D$62,0,'Life SCR'!Y$3-$B94)*OFFSET(Inputs!$C$30,0,$B94-2)/IF(sommmeProdInv(Inputs!$B$30:$AY$30,$D$62:$BA$62,'Life SCR'!Y$3)&gt;0,sommmeProdInv(Inputs!$B$30:$AY$30,$D$62:$BA$62,'Life SCR'!Y$3),1)+Y93,0)</f>
        <v>0</v>
      </c>
      <c r="Z94" s="644">
        <f ca="1">IF('Life SCR'!Z$3&gt;=$B94,OFFSET($D$62,0,'Life SCR'!Z$3-$B94)*OFFSET(Inputs!$C$30,0,$B94-2)/IF(sommmeProdInv(Inputs!$B$30:$AY$30,$D$62:$BA$62,'Life SCR'!Z$3)&gt;0,sommmeProdInv(Inputs!$B$30:$AY$30,$D$62:$BA$62,'Life SCR'!Z$3),1)+Z93,0)</f>
        <v>0</v>
      </c>
      <c r="AA94" s="644">
        <f ca="1">IF('Life SCR'!AA$3&gt;=$B94,OFFSET($D$62,0,'Life SCR'!AA$3-$B94)*OFFSET(Inputs!$C$30,0,$B94-2)/IF(sommmeProdInv(Inputs!$B$30:$AY$30,$D$62:$BA$62,'Life SCR'!AA$3)&gt;0,sommmeProdInv(Inputs!$B$30:$AY$30,$D$62:$BA$62,'Life SCR'!AA$3),1)+AA93,0)</f>
        <v>0</v>
      </c>
      <c r="AB94" s="644">
        <f ca="1">IF('Life SCR'!AB$3&gt;=$B94,OFFSET($D$62,0,'Life SCR'!AB$3-$B94)*OFFSET(Inputs!$C$30,0,$B94-2)/IF(sommmeProdInv(Inputs!$B$30:$AY$30,$D$62:$BA$62,'Life SCR'!AB$3)&gt;0,sommmeProdInv(Inputs!$B$30:$AY$30,$D$62:$BA$62,'Life SCR'!AB$3),1)+AB93,0)</f>
        <v>0</v>
      </c>
      <c r="AC94" s="644">
        <f ca="1">IF('Life SCR'!AC$3&gt;=$B94,OFFSET($D$62,0,'Life SCR'!AC$3-$B94)*OFFSET(Inputs!$C$30,0,$B94-2)/IF(sommmeProdInv(Inputs!$B$30:$AY$30,$D$62:$BA$62,'Life SCR'!AC$3)&gt;0,sommmeProdInv(Inputs!$B$30:$AY$30,$D$62:$BA$62,'Life SCR'!AC$3),1)+AC93,0)</f>
        <v>0</v>
      </c>
      <c r="AD94" s="644">
        <f ca="1">IF('Life SCR'!AD$3&gt;=$B94,OFFSET($D$62,0,'Life SCR'!AD$3-$B94)*OFFSET(Inputs!$C$30,0,$B94-2)/IF(sommmeProdInv(Inputs!$B$30:$AY$30,$D$62:$BA$62,'Life SCR'!AD$3)&gt;0,sommmeProdInv(Inputs!$B$30:$AY$30,$D$62:$BA$62,'Life SCR'!AD$3),1)+AD93,0)</f>
        <v>0</v>
      </c>
      <c r="AE94" s="644">
        <f ca="1">IF('Life SCR'!AE$3&gt;=$B94,OFFSET($D$62,0,'Life SCR'!AE$3-$B94)*OFFSET(Inputs!$C$30,0,$B94-2)/IF(sommmeProdInv(Inputs!$B$30:$AY$30,$D$62:$BA$62,'Life SCR'!AE$3)&gt;0,sommmeProdInv(Inputs!$B$30:$AY$30,$D$62:$BA$62,'Life SCR'!AE$3),1)+AE93,0)</f>
        <v>0</v>
      </c>
      <c r="AF94" s="644">
        <f ca="1">IF('Life SCR'!AF$3&gt;=$B94,OFFSET($D$62,0,'Life SCR'!AF$3-$B94)*OFFSET(Inputs!$C$30,0,$B94-2)/IF(sommmeProdInv(Inputs!$B$30:$AY$30,$D$62:$BA$62,'Life SCR'!AF$3)&gt;0,sommmeProdInv(Inputs!$B$30:$AY$30,$D$62:$BA$62,'Life SCR'!AF$3),1)+AF93,0)</f>
        <v>0</v>
      </c>
      <c r="AG94" s="644">
        <f ca="1">IF('Life SCR'!AG$3&gt;=$B94,OFFSET($D$62,0,'Life SCR'!AG$3-$B94)*OFFSET(Inputs!$C$30,0,$B94-2)/IF(sommmeProdInv(Inputs!$B$30:$AY$30,$D$62:$BA$62,'Life SCR'!AG$3)&gt;0,sommmeProdInv(Inputs!$B$30:$AY$30,$D$62:$BA$62,'Life SCR'!AG$3),1)+AG93,0)</f>
        <v>0</v>
      </c>
      <c r="AH94" s="644">
        <f ca="1">IF('Life SCR'!AH$3&gt;=$B94,OFFSET($D$62,0,'Life SCR'!AH$3-$B94)*OFFSET(Inputs!$C$30,0,$B94-2)/IF(sommmeProdInv(Inputs!$B$30:$AY$30,$D$62:$BA$62,'Life SCR'!AH$3)&gt;0,sommmeProdInv(Inputs!$B$30:$AY$30,$D$62:$BA$62,'Life SCR'!AH$3),1)+AH93,0)</f>
        <v>0</v>
      </c>
      <c r="AI94" s="644">
        <f ca="1">IF('Life SCR'!AI$3&gt;=$B94,OFFSET($D$62,0,'Life SCR'!AI$3-$B94)*OFFSET(Inputs!$C$30,0,$B94-2)/IF(sommmeProdInv(Inputs!$B$30:$AY$30,$D$62:$BA$62,'Life SCR'!AI$3)&gt;0,sommmeProdInv(Inputs!$B$30:$AY$30,$D$62:$BA$62,'Life SCR'!AI$3),1)+AI93,0)</f>
        <v>0</v>
      </c>
      <c r="AJ94" s="644">
        <f ca="1">IF('Life SCR'!AJ$3&gt;=$B94,OFFSET($D$62,0,'Life SCR'!AJ$3-$B94)*OFFSET(Inputs!$C$30,0,$B94-2)/IF(sommmeProdInv(Inputs!$B$30:$AY$30,$D$62:$BA$62,'Life SCR'!AJ$3)&gt;0,sommmeProdInv(Inputs!$B$30:$AY$30,$D$62:$BA$62,'Life SCR'!AJ$3),1)+AJ93,0)</f>
        <v>0</v>
      </c>
      <c r="AK94" s="644">
        <f ca="1">IF('Life SCR'!AK$3&gt;=$B94,OFFSET($D$62,0,'Life SCR'!AK$3-$B94)*OFFSET(Inputs!$C$30,0,$B94-2)/IF(sommmeProdInv(Inputs!$B$30:$AY$30,$D$62:$BA$62,'Life SCR'!AK$3)&gt;0,sommmeProdInv(Inputs!$B$30:$AY$30,$D$62:$BA$62,'Life SCR'!AK$3),1)+AK93,0)</f>
        <v>0</v>
      </c>
      <c r="AL94" s="644">
        <f ca="1">IF('Life SCR'!AL$3&gt;=$B94,OFFSET($D$62,0,'Life SCR'!AL$3-$B94)*OFFSET(Inputs!$C$30,0,$B94-2)/IF(sommmeProdInv(Inputs!$B$30:$AY$30,$D$62:$BA$62,'Life SCR'!AL$3)&gt;0,sommmeProdInv(Inputs!$B$30:$AY$30,$D$62:$BA$62,'Life SCR'!AL$3),1)+AL93,0)</f>
        <v>0</v>
      </c>
      <c r="AM94" s="644">
        <f ca="1">IF('Life SCR'!AM$3&gt;=$B94,OFFSET($D$62,0,'Life SCR'!AM$3-$B94)*OFFSET(Inputs!$C$30,0,$B94-2)/IF(sommmeProdInv(Inputs!$B$30:$AY$30,$D$62:$BA$62,'Life SCR'!AM$3)&gt;0,sommmeProdInv(Inputs!$B$30:$AY$30,$D$62:$BA$62,'Life SCR'!AM$3),1)+AM93,0)</f>
        <v>0</v>
      </c>
      <c r="AN94" s="644">
        <f ca="1">IF('Life SCR'!AN$3&gt;=$B94,OFFSET($D$62,0,'Life SCR'!AN$3-$B94)*OFFSET(Inputs!$C$30,0,$B94-2)/IF(sommmeProdInv(Inputs!$B$30:$AY$30,$D$62:$BA$62,'Life SCR'!AN$3)&gt;0,sommmeProdInv(Inputs!$B$30:$AY$30,$D$62:$BA$62,'Life SCR'!AN$3),1)+AN93,0)</f>
        <v>0</v>
      </c>
      <c r="AO94" s="644">
        <f ca="1">IF('Life SCR'!AO$3&gt;=$B94,OFFSET($D$62,0,'Life SCR'!AO$3-$B94)*OFFSET(Inputs!$C$30,0,$B94-2)/IF(sommmeProdInv(Inputs!$B$30:$AY$30,$D$62:$BA$62,'Life SCR'!AO$3)&gt;0,sommmeProdInv(Inputs!$B$30:$AY$30,$D$62:$BA$62,'Life SCR'!AO$3),1)+AO93,0)</f>
        <v>0</v>
      </c>
      <c r="AP94" s="644">
        <f ca="1">IF('Life SCR'!AP$3&gt;=$B94,OFFSET($D$62,0,'Life SCR'!AP$3-$B94)*OFFSET(Inputs!$C$30,0,$B94-2)/IF(sommmeProdInv(Inputs!$B$30:$AY$30,$D$62:$BA$62,'Life SCR'!AP$3)&gt;0,sommmeProdInv(Inputs!$B$30:$AY$30,$D$62:$BA$62,'Life SCR'!AP$3),1)+AP93,0)</f>
        <v>0</v>
      </c>
      <c r="AQ94" s="644">
        <f ca="1">IF('Life SCR'!AQ$3&gt;=$B94,OFFSET($D$62,0,'Life SCR'!AQ$3-$B94)*OFFSET(Inputs!$C$30,0,$B94-2)/IF(sommmeProdInv(Inputs!$B$30:$AY$30,$D$62:$BA$62,'Life SCR'!AQ$3)&gt;0,sommmeProdInv(Inputs!$B$30:$AY$30,$D$62:$BA$62,'Life SCR'!AQ$3),1)+AQ93,0)</f>
        <v>0</v>
      </c>
      <c r="AR94" s="644">
        <f ca="1">IF('Life SCR'!AR$3&gt;=$B94,OFFSET($D$62,0,'Life SCR'!AR$3-$B94)*OFFSET(Inputs!$C$30,0,$B94-2)/IF(sommmeProdInv(Inputs!$B$30:$AY$30,$D$62:$BA$62,'Life SCR'!AR$3)&gt;0,sommmeProdInv(Inputs!$B$30:$AY$30,$D$62:$BA$62,'Life SCR'!AR$3),1)+AR93,0)</f>
        <v>0</v>
      </c>
      <c r="AS94" s="644">
        <f ca="1">IF('Life SCR'!AS$3&gt;=$B94,OFFSET($D$62,0,'Life SCR'!AS$3-$B94)*OFFSET(Inputs!$C$30,0,$B94-2)/IF(sommmeProdInv(Inputs!$B$30:$AY$30,$D$62:$BA$62,'Life SCR'!AS$3)&gt;0,sommmeProdInv(Inputs!$B$30:$AY$30,$D$62:$BA$62,'Life SCR'!AS$3),1)+AS93,0)</f>
        <v>0</v>
      </c>
      <c r="AT94" s="644">
        <f ca="1">IF('Life SCR'!AT$3&gt;=$B94,OFFSET($D$62,0,'Life SCR'!AT$3-$B94)*OFFSET(Inputs!$C$30,0,$B94-2)/IF(sommmeProdInv(Inputs!$B$30:$AY$30,$D$62:$BA$62,'Life SCR'!AT$3)&gt;0,sommmeProdInv(Inputs!$B$30:$AY$30,$D$62:$BA$62,'Life SCR'!AT$3),1)+AT93,0)</f>
        <v>0</v>
      </c>
      <c r="AU94" s="644">
        <f ca="1">IF('Life SCR'!AU$3&gt;=$B94,OFFSET($D$62,0,'Life SCR'!AU$3-$B94)*OFFSET(Inputs!$C$30,0,$B94-2)/IF(sommmeProdInv(Inputs!$B$30:$AY$30,$D$62:$BA$62,'Life SCR'!AU$3)&gt;0,sommmeProdInv(Inputs!$B$30:$AY$30,$D$62:$BA$62,'Life SCR'!AU$3),1)+AU93,0)</f>
        <v>0</v>
      </c>
      <c r="AV94" s="644">
        <f ca="1">IF('Life SCR'!AV$3&gt;=$B94,OFFSET($D$62,0,'Life SCR'!AV$3-$B94)*OFFSET(Inputs!$C$30,0,$B94-2)/IF(sommmeProdInv(Inputs!$B$30:$AY$30,$D$62:$BA$62,'Life SCR'!AV$3)&gt;0,sommmeProdInv(Inputs!$B$30:$AY$30,$D$62:$BA$62,'Life SCR'!AV$3),1)+AV93,0)</f>
        <v>0</v>
      </c>
      <c r="AW94" s="644">
        <f ca="1">IF('Life SCR'!AW$3&gt;=$B94,OFFSET($D$62,0,'Life SCR'!AW$3-$B94)*OFFSET(Inputs!$C$30,0,$B94-2)/IF(sommmeProdInv(Inputs!$B$30:$AY$30,$D$62:$BA$62,'Life SCR'!AW$3)&gt;0,sommmeProdInv(Inputs!$B$30:$AY$30,$D$62:$BA$62,'Life SCR'!AW$3),1)+AW93,0)</f>
        <v>0</v>
      </c>
      <c r="AX94" s="644">
        <f ca="1">IF('Life SCR'!AX$3&gt;=$B94,OFFSET($D$62,0,'Life SCR'!AX$3-$B94)*OFFSET(Inputs!$C$30,0,$B94-2)/IF(sommmeProdInv(Inputs!$B$30:$AY$30,$D$62:$BA$62,'Life SCR'!AX$3)&gt;0,sommmeProdInv(Inputs!$B$30:$AY$30,$D$62:$BA$62,'Life SCR'!AX$3),1)+AX93,0)</f>
        <v>0</v>
      </c>
      <c r="AY94" s="644">
        <f ca="1">IF('Life SCR'!AY$3&gt;=$B94,OFFSET($D$62,0,'Life SCR'!AY$3-$B94)*OFFSET(Inputs!$C$30,0,$B94-2)/IF(sommmeProdInv(Inputs!$B$30:$AY$30,$D$62:$BA$62,'Life SCR'!AY$3)&gt;0,sommmeProdInv(Inputs!$B$30:$AY$30,$D$62:$BA$62,'Life SCR'!AY$3),1)+AY93,0)</f>
        <v>0</v>
      </c>
      <c r="AZ94" s="644">
        <f ca="1">IF('Life SCR'!AZ$3&gt;=$B94,OFFSET($D$62,0,'Life SCR'!AZ$3-$B94)*OFFSET(Inputs!$C$30,0,$B94-2)/IF(sommmeProdInv(Inputs!$B$30:$AY$30,$D$62:$BA$62,'Life SCR'!AZ$3)&gt;0,sommmeProdInv(Inputs!$B$30:$AY$30,$D$62:$BA$62,'Life SCR'!AZ$3),1)+AZ93,0)</f>
        <v>0</v>
      </c>
      <c r="BA94" s="645">
        <f ca="1">IF('Life SCR'!BA$3&gt;=$B94,OFFSET($D$62,0,'Life SCR'!BA$3-$B94)*OFFSET(Inputs!$C$30,0,$B94-2)/IF(sommmeProdInv(Inputs!$B$30:$AY$30,$D$62:$BA$62,'Life SCR'!BA$3)&gt;0,sommmeProdInv(Inputs!$B$30:$AY$30,$D$62:$BA$62,'Life SCR'!BA$3),1)+BA93,0)</f>
        <v>0</v>
      </c>
    </row>
    <row r="95" spans="1:53" s="243" customFormat="1" outlineLevel="1">
      <c r="A95" s="642"/>
      <c r="B95" s="999">
        <v>32</v>
      </c>
      <c r="C95" s="994"/>
      <c r="D95" s="643"/>
      <c r="E95" s="644">
        <f ca="1">IF('Life SCR'!E$3&gt;=$B95,OFFSET($D$62,0,'Life SCR'!E$3-$B95)*OFFSET(Inputs!$C$30,0,$B95-2)/IF(sommmeProdInv(Inputs!$B$30:$AY$30,$D$62:$BA$62,'Life SCR'!E$3)&gt;0,sommmeProdInv(Inputs!$B$30:$AY$30,$D$62:$BA$62,'Life SCR'!E$3),1)+E94,0)</f>
        <v>0</v>
      </c>
      <c r="F95" s="644">
        <f ca="1">IF('Life SCR'!F$3&gt;=$B95,OFFSET($D$62,0,'Life SCR'!F$3-$B95)*OFFSET(Inputs!$C$30,0,$B95-2)/IF(sommmeProdInv(Inputs!$B$30:$AY$30,$D$62:$BA$62,'Life SCR'!F$3)&gt;0,sommmeProdInv(Inputs!$B$30:$AY$30,$D$62:$BA$62,'Life SCR'!F$3),1)+F94,0)</f>
        <v>0</v>
      </c>
      <c r="G95" s="644">
        <f ca="1">IF('Life SCR'!G$3&gt;=$B95,OFFSET($D$62,0,'Life SCR'!G$3-$B95)*OFFSET(Inputs!$C$30,0,$B95-2)/IF(sommmeProdInv(Inputs!$B$30:$AY$30,$D$62:$BA$62,'Life SCR'!G$3)&gt;0,sommmeProdInv(Inputs!$B$30:$AY$30,$D$62:$BA$62,'Life SCR'!G$3),1)+G94,0)</f>
        <v>0</v>
      </c>
      <c r="H95" s="644">
        <f ca="1">IF('Life SCR'!H$3&gt;=$B95,OFFSET($D$62,0,'Life SCR'!H$3-$B95)*OFFSET(Inputs!$C$30,0,$B95-2)/IF(sommmeProdInv(Inputs!$B$30:$AY$30,$D$62:$BA$62,'Life SCR'!H$3)&gt;0,sommmeProdInv(Inputs!$B$30:$AY$30,$D$62:$BA$62,'Life SCR'!H$3),1)+H94,0)</f>
        <v>0</v>
      </c>
      <c r="I95" s="644">
        <f ca="1">IF('Life SCR'!I$3&gt;=$B95,OFFSET($D$62,0,'Life SCR'!I$3-$B95)*OFFSET(Inputs!$C$30,0,$B95-2)/IF(sommmeProdInv(Inputs!$B$30:$AY$30,$D$62:$BA$62,'Life SCR'!I$3)&gt;0,sommmeProdInv(Inputs!$B$30:$AY$30,$D$62:$BA$62,'Life SCR'!I$3),1)+I94,0)</f>
        <v>0</v>
      </c>
      <c r="J95" s="644">
        <f ca="1">IF('Life SCR'!J$3&gt;=$B95,OFFSET($D$62,0,'Life SCR'!J$3-$B95)*OFFSET(Inputs!$C$30,0,$B95-2)/IF(sommmeProdInv(Inputs!$B$30:$AY$30,$D$62:$BA$62,'Life SCR'!J$3)&gt;0,sommmeProdInv(Inputs!$B$30:$AY$30,$D$62:$BA$62,'Life SCR'!J$3),1)+J94,0)</f>
        <v>0</v>
      </c>
      <c r="K95" s="644">
        <f ca="1">IF('Life SCR'!K$3&gt;=$B95,OFFSET($D$62,0,'Life SCR'!K$3-$B95)*OFFSET(Inputs!$C$30,0,$B95-2)/IF(sommmeProdInv(Inputs!$B$30:$AY$30,$D$62:$BA$62,'Life SCR'!K$3)&gt;0,sommmeProdInv(Inputs!$B$30:$AY$30,$D$62:$BA$62,'Life SCR'!K$3),1)+K94,0)</f>
        <v>0</v>
      </c>
      <c r="L95" s="644">
        <f ca="1">IF('Life SCR'!L$3&gt;=$B95,OFFSET($D$62,0,'Life SCR'!L$3-$B95)*OFFSET(Inputs!$C$30,0,$B95-2)/IF(sommmeProdInv(Inputs!$B$30:$AY$30,$D$62:$BA$62,'Life SCR'!L$3)&gt;0,sommmeProdInv(Inputs!$B$30:$AY$30,$D$62:$BA$62,'Life SCR'!L$3),1)+L94,0)</f>
        <v>0</v>
      </c>
      <c r="M95" s="644">
        <f ca="1">IF('Life SCR'!M$3&gt;=$B95,OFFSET($D$62,0,'Life SCR'!M$3-$B95)*OFFSET(Inputs!$C$30,0,$B95-2)/IF(sommmeProdInv(Inputs!$B$30:$AY$30,$D$62:$BA$62,'Life SCR'!M$3)&gt;0,sommmeProdInv(Inputs!$B$30:$AY$30,$D$62:$BA$62,'Life SCR'!M$3),1)+M94,0)</f>
        <v>0</v>
      </c>
      <c r="N95" s="644">
        <f ca="1">IF('Life SCR'!N$3&gt;=$B95,OFFSET($D$62,0,'Life SCR'!N$3-$B95)*OFFSET(Inputs!$C$30,0,$B95-2)/IF(sommmeProdInv(Inputs!$B$30:$AY$30,$D$62:$BA$62,'Life SCR'!N$3)&gt;0,sommmeProdInv(Inputs!$B$30:$AY$30,$D$62:$BA$62,'Life SCR'!N$3),1)+N94,0)</f>
        <v>0</v>
      </c>
      <c r="O95" s="644">
        <f ca="1">IF('Life SCR'!O$3&gt;=$B95,OFFSET($D$62,0,'Life SCR'!O$3-$B95)*OFFSET(Inputs!$C$30,0,$B95-2)/IF(sommmeProdInv(Inputs!$B$30:$AY$30,$D$62:$BA$62,'Life SCR'!O$3)&gt;0,sommmeProdInv(Inputs!$B$30:$AY$30,$D$62:$BA$62,'Life SCR'!O$3),1)+O94,0)</f>
        <v>0</v>
      </c>
      <c r="P95" s="644">
        <f ca="1">IF('Life SCR'!P$3&gt;=$B95,OFFSET($D$62,0,'Life SCR'!P$3-$B95)*OFFSET(Inputs!$C$30,0,$B95-2)/IF(sommmeProdInv(Inputs!$B$30:$AY$30,$D$62:$BA$62,'Life SCR'!P$3)&gt;0,sommmeProdInv(Inputs!$B$30:$AY$30,$D$62:$BA$62,'Life SCR'!P$3),1)+P94,0)</f>
        <v>0</v>
      </c>
      <c r="Q95" s="644">
        <f ca="1">IF('Life SCR'!Q$3&gt;=$B95,OFFSET($D$62,0,'Life SCR'!Q$3-$B95)*OFFSET(Inputs!$C$30,0,$B95-2)/IF(sommmeProdInv(Inputs!$B$30:$AY$30,$D$62:$BA$62,'Life SCR'!Q$3)&gt;0,sommmeProdInv(Inputs!$B$30:$AY$30,$D$62:$BA$62,'Life SCR'!Q$3),1)+Q94,0)</f>
        <v>0</v>
      </c>
      <c r="R95" s="644">
        <f ca="1">IF('Life SCR'!R$3&gt;=$B95,OFFSET($D$62,0,'Life SCR'!R$3-$B95)*OFFSET(Inputs!$C$30,0,$B95-2)/IF(sommmeProdInv(Inputs!$B$30:$AY$30,$D$62:$BA$62,'Life SCR'!R$3)&gt;0,sommmeProdInv(Inputs!$B$30:$AY$30,$D$62:$BA$62,'Life SCR'!R$3),1)+R94,0)</f>
        <v>0</v>
      </c>
      <c r="S95" s="644">
        <f ca="1">IF('Life SCR'!S$3&gt;=$B95,OFFSET($D$62,0,'Life SCR'!S$3-$B95)*OFFSET(Inputs!$C$30,0,$B95-2)/IF(sommmeProdInv(Inputs!$B$30:$AY$30,$D$62:$BA$62,'Life SCR'!S$3)&gt;0,sommmeProdInv(Inputs!$B$30:$AY$30,$D$62:$BA$62,'Life SCR'!S$3),1)+S94,0)</f>
        <v>0</v>
      </c>
      <c r="T95" s="644">
        <f ca="1">IF('Life SCR'!T$3&gt;=$B95,OFFSET($D$62,0,'Life SCR'!T$3-$B95)*OFFSET(Inputs!$C$30,0,$B95-2)/IF(sommmeProdInv(Inputs!$B$30:$AY$30,$D$62:$BA$62,'Life SCR'!T$3)&gt;0,sommmeProdInv(Inputs!$B$30:$AY$30,$D$62:$BA$62,'Life SCR'!T$3),1)+T94,0)</f>
        <v>0</v>
      </c>
      <c r="U95" s="644">
        <f ca="1">IF('Life SCR'!U$3&gt;=$B95,OFFSET($D$62,0,'Life SCR'!U$3-$B95)*OFFSET(Inputs!$C$30,0,$B95-2)/IF(sommmeProdInv(Inputs!$B$30:$AY$30,$D$62:$BA$62,'Life SCR'!U$3)&gt;0,sommmeProdInv(Inputs!$B$30:$AY$30,$D$62:$BA$62,'Life SCR'!U$3),1)+U94,0)</f>
        <v>0</v>
      </c>
      <c r="V95" s="644">
        <f ca="1">IF('Life SCR'!V$3&gt;=$B95,OFFSET($D$62,0,'Life SCR'!V$3-$B95)*OFFSET(Inputs!$C$30,0,$B95-2)/IF(sommmeProdInv(Inputs!$B$30:$AY$30,$D$62:$BA$62,'Life SCR'!V$3)&gt;0,sommmeProdInv(Inputs!$B$30:$AY$30,$D$62:$BA$62,'Life SCR'!V$3),1)+V94,0)</f>
        <v>0</v>
      </c>
      <c r="W95" s="644">
        <f ca="1">IF('Life SCR'!W$3&gt;=$B95,OFFSET($D$62,0,'Life SCR'!W$3-$B95)*OFFSET(Inputs!$C$30,0,$B95-2)/IF(sommmeProdInv(Inputs!$B$30:$AY$30,$D$62:$BA$62,'Life SCR'!W$3)&gt;0,sommmeProdInv(Inputs!$B$30:$AY$30,$D$62:$BA$62,'Life SCR'!W$3),1)+W94,0)</f>
        <v>0</v>
      </c>
      <c r="X95" s="644">
        <f ca="1">IF('Life SCR'!X$3&gt;=$B95,OFFSET($D$62,0,'Life SCR'!X$3-$B95)*OFFSET(Inputs!$C$30,0,$B95-2)/IF(sommmeProdInv(Inputs!$B$30:$AY$30,$D$62:$BA$62,'Life SCR'!X$3)&gt;0,sommmeProdInv(Inputs!$B$30:$AY$30,$D$62:$BA$62,'Life SCR'!X$3),1)+X94,0)</f>
        <v>0</v>
      </c>
      <c r="Y95" s="644">
        <f ca="1">IF('Life SCR'!Y$3&gt;=$B95,OFFSET($D$62,0,'Life SCR'!Y$3-$B95)*OFFSET(Inputs!$C$30,0,$B95-2)/IF(sommmeProdInv(Inputs!$B$30:$AY$30,$D$62:$BA$62,'Life SCR'!Y$3)&gt;0,sommmeProdInv(Inputs!$B$30:$AY$30,$D$62:$BA$62,'Life SCR'!Y$3),1)+Y94,0)</f>
        <v>0</v>
      </c>
      <c r="Z95" s="644">
        <f ca="1">IF('Life SCR'!Z$3&gt;=$B95,OFFSET($D$62,0,'Life SCR'!Z$3-$B95)*OFFSET(Inputs!$C$30,0,$B95-2)/IF(sommmeProdInv(Inputs!$B$30:$AY$30,$D$62:$BA$62,'Life SCR'!Z$3)&gt;0,sommmeProdInv(Inputs!$B$30:$AY$30,$D$62:$BA$62,'Life SCR'!Z$3),1)+Z94,0)</f>
        <v>0</v>
      </c>
      <c r="AA95" s="644">
        <f ca="1">IF('Life SCR'!AA$3&gt;=$B95,OFFSET($D$62,0,'Life SCR'!AA$3-$B95)*OFFSET(Inputs!$C$30,0,$B95-2)/IF(sommmeProdInv(Inputs!$B$30:$AY$30,$D$62:$BA$62,'Life SCR'!AA$3)&gt;0,sommmeProdInv(Inputs!$B$30:$AY$30,$D$62:$BA$62,'Life SCR'!AA$3),1)+AA94,0)</f>
        <v>0</v>
      </c>
      <c r="AB95" s="644">
        <f ca="1">IF('Life SCR'!AB$3&gt;=$B95,OFFSET($D$62,0,'Life SCR'!AB$3-$B95)*OFFSET(Inputs!$C$30,0,$B95-2)/IF(sommmeProdInv(Inputs!$B$30:$AY$30,$D$62:$BA$62,'Life SCR'!AB$3)&gt;0,sommmeProdInv(Inputs!$B$30:$AY$30,$D$62:$BA$62,'Life SCR'!AB$3),1)+AB94,0)</f>
        <v>0</v>
      </c>
      <c r="AC95" s="644">
        <f ca="1">IF('Life SCR'!AC$3&gt;=$B95,OFFSET($D$62,0,'Life SCR'!AC$3-$B95)*OFFSET(Inputs!$C$30,0,$B95-2)/IF(sommmeProdInv(Inputs!$B$30:$AY$30,$D$62:$BA$62,'Life SCR'!AC$3)&gt;0,sommmeProdInv(Inputs!$B$30:$AY$30,$D$62:$BA$62,'Life SCR'!AC$3),1)+AC94,0)</f>
        <v>0</v>
      </c>
      <c r="AD95" s="644">
        <f ca="1">IF('Life SCR'!AD$3&gt;=$B95,OFFSET($D$62,0,'Life SCR'!AD$3-$B95)*OFFSET(Inputs!$C$30,0,$B95-2)/IF(sommmeProdInv(Inputs!$B$30:$AY$30,$D$62:$BA$62,'Life SCR'!AD$3)&gt;0,sommmeProdInv(Inputs!$B$30:$AY$30,$D$62:$BA$62,'Life SCR'!AD$3),1)+AD94,0)</f>
        <v>0</v>
      </c>
      <c r="AE95" s="644">
        <f ca="1">IF('Life SCR'!AE$3&gt;=$B95,OFFSET($D$62,0,'Life SCR'!AE$3-$B95)*OFFSET(Inputs!$C$30,0,$B95-2)/IF(sommmeProdInv(Inputs!$B$30:$AY$30,$D$62:$BA$62,'Life SCR'!AE$3)&gt;0,sommmeProdInv(Inputs!$B$30:$AY$30,$D$62:$BA$62,'Life SCR'!AE$3),1)+AE94,0)</f>
        <v>0</v>
      </c>
      <c r="AF95" s="644">
        <f ca="1">IF('Life SCR'!AF$3&gt;=$B95,OFFSET($D$62,0,'Life SCR'!AF$3-$B95)*OFFSET(Inputs!$C$30,0,$B95-2)/IF(sommmeProdInv(Inputs!$B$30:$AY$30,$D$62:$BA$62,'Life SCR'!AF$3)&gt;0,sommmeProdInv(Inputs!$B$30:$AY$30,$D$62:$BA$62,'Life SCR'!AF$3),1)+AF94,0)</f>
        <v>0</v>
      </c>
      <c r="AG95" s="644">
        <f ca="1">IF('Life SCR'!AG$3&gt;=$B95,OFFSET($D$62,0,'Life SCR'!AG$3-$B95)*OFFSET(Inputs!$C$30,0,$B95-2)/IF(sommmeProdInv(Inputs!$B$30:$AY$30,$D$62:$BA$62,'Life SCR'!AG$3)&gt;0,sommmeProdInv(Inputs!$B$30:$AY$30,$D$62:$BA$62,'Life SCR'!AG$3),1)+AG94,0)</f>
        <v>0</v>
      </c>
      <c r="AH95" s="644">
        <f ca="1">IF('Life SCR'!AH$3&gt;=$B95,OFFSET($D$62,0,'Life SCR'!AH$3-$B95)*OFFSET(Inputs!$C$30,0,$B95-2)/IF(sommmeProdInv(Inputs!$B$30:$AY$30,$D$62:$BA$62,'Life SCR'!AH$3)&gt;0,sommmeProdInv(Inputs!$B$30:$AY$30,$D$62:$BA$62,'Life SCR'!AH$3),1)+AH94,0)</f>
        <v>0</v>
      </c>
      <c r="AI95" s="644">
        <f ca="1">IF('Life SCR'!AI$3&gt;=$B95,OFFSET($D$62,0,'Life SCR'!AI$3-$B95)*OFFSET(Inputs!$C$30,0,$B95-2)/IF(sommmeProdInv(Inputs!$B$30:$AY$30,$D$62:$BA$62,'Life SCR'!AI$3)&gt;0,sommmeProdInv(Inputs!$B$30:$AY$30,$D$62:$BA$62,'Life SCR'!AI$3),1)+AI94,0)</f>
        <v>0</v>
      </c>
      <c r="AJ95" s="644">
        <f ca="1">IF('Life SCR'!AJ$3&gt;=$B95,OFFSET($D$62,0,'Life SCR'!AJ$3-$B95)*OFFSET(Inputs!$C$30,0,$B95-2)/IF(sommmeProdInv(Inputs!$B$30:$AY$30,$D$62:$BA$62,'Life SCR'!AJ$3)&gt;0,sommmeProdInv(Inputs!$B$30:$AY$30,$D$62:$BA$62,'Life SCR'!AJ$3),1)+AJ94,0)</f>
        <v>0</v>
      </c>
      <c r="AK95" s="644">
        <f ca="1">IF('Life SCR'!AK$3&gt;=$B95,OFFSET($D$62,0,'Life SCR'!AK$3-$B95)*OFFSET(Inputs!$C$30,0,$B95-2)/IF(sommmeProdInv(Inputs!$B$30:$AY$30,$D$62:$BA$62,'Life SCR'!AK$3)&gt;0,sommmeProdInv(Inputs!$B$30:$AY$30,$D$62:$BA$62,'Life SCR'!AK$3),1)+AK94,0)</f>
        <v>0</v>
      </c>
      <c r="AL95" s="644">
        <f ca="1">IF('Life SCR'!AL$3&gt;=$B95,OFFSET($D$62,0,'Life SCR'!AL$3-$B95)*OFFSET(Inputs!$C$30,0,$B95-2)/IF(sommmeProdInv(Inputs!$B$30:$AY$30,$D$62:$BA$62,'Life SCR'!AL$3)&gt;0,sommmeProdInv(Inputs!$B$30:$AY$30,$D$62:$BA$62,'Life SCR'!AL$3),1)+AL94,0)</f>
        <v>0</v>
      </c>
      <c r="AM95" s="644">
        <f ca="1">IF('Life SCR'!AM$3&gt;=$B95,OFFSET($D$62,0,'Life SCR'!AM$3-$B95)*OFFSET(Inputs!$C$30,0,$B95-2)/IF(sommmeProdInv(Inputs!$B$30:$AY$30,$D$62:$BA$62,'Life SCR'!AM$3)&gt;0,sommmeProdInv(Inputs!$B$30:$AY$30,$D$62:$BA$62,'Life SCR'!AM$3),1)+AM94,0)</f>
        <v>0</v>
      </c>
      <c r="AN95" s="644">
        <f ca="1">IF('Life SCR'!AN$3&gt;=$B95,OFFSET($D$62,0,'Life SCR'!AN$3-$B95)*OFFSET(Inputs!$C$30,0,$B95-2)/IF(sommmeProdInv(Inputs!$B$30:$AY$30,$D$62:$BA$62,'Life SCR'!AN$3)&gt;0,sommmeProdInv(Inputs!$B$30:$AY$30,$D$62:$BA$62,'Life SCR'!AN$3),1)+AN94,0)</f>
        <v>0</v>
      </c>
      <c r="AO95" s="644">
        <f ca="1">IF('Life SCR'!AO$3&gt;=$B95,OFFSET($D$62,0,'Life SCR'!AO$3-$B95)*OFFSET(Inputs!$C$30,0,$B95-2)/IF(sommmeProdInv(Inputs!$B$30:$AY$30,$D$62:$BA$62,'Life SCR'!AO$3)&gt;0,sommmeProdInv(Inputs!$B$30:$AY$30,$D$62:$BA$62,'Life SCR'!AO$3),1)+AO94,0)</f>
        <v>0</v>
      </c>
      <c r="AP95" s="644">
        <f ca="1">IF('Life SCR'!AP$3&gt;=$B95,OFFSET($D$62,0,'Life SCR'!AP$3-$B95)*OFFSET(Inputs!$C$30,0,$B95-2)/IF(sommmeProdInv(Inputs!$B$30:$AY$30,$D$62:$BA$62,'Life SCR'!AP$3)&gt;0,sommmeProdInv(Inputs!$B$30:$AY$30,$D$62:$BA$62,'Life SCR'!AP$3),1)+AP94,0)</f>
        <v>0</v>
      </c>
      <c r="AQ95" s="644">
        <f ca="1">IF('Life SCR'!AQ$3&gt;=$B95,OFFSET($D$62,0,'Life SCR'!AQ$3-$B95)*OFFSET(Inputs!$C$30,0,$B95-2)/IF(sommmeProdInv(Inputs!$B$30:$AY$30,$D$62:$BA$62,'Life SCR'!AQ$3)&gt;0,sommmeProdInv(Inputs!$B$30:$AY$30,$D$62:$BA$62,'Life SCR'!AQ$3),1)+AQ94,0)</f>
        <v>0</v>
      </c>
      <c r="AR95" s="644">
        <f ca="1">IF('Life SCR'!AR$3&gt;=$B95,OFFSET($D$62,0,'Life SCR'!AR$3-$B95)*OFFSET(Inputs!$C$30,0,$B95-2)/IF(sommmeProdInv(Inputs!$B$30:$AY$30,$D$62:$BA$62,'Life SCR'!AR$3)&gt;0,sommmeProdInv(Inputs!$B$30:$AY$30,$D$62:$BA$62,'Life SCR'!AR$3),1)+AR94,0)</f>
        <v>0</v>
      </c>
      <c r="AS95" s="644">
        <f ca="1">IF('Life SCR'!AS$3&gt;=$B95,OFFSET($D$62,0,'Life SCR'!AS$3-$B95)*OFFSET(Inputs!$C$30,0,$B95-2)/IF(sommmeProdInv(Inputs!$B$30:$AY$30,$D$62:$BA$62,'Life SCR'!AS$3)&gt;0,sommmeProdInv(Inputs!$B$30:$AY$30,$D$62:$BA$62,'Life SCR'!AS$3),1)+AS94,0)</f>
        <v>0</v>
      </c>
      <c r="AT95" s="644">
        <f ca="1">IF('Life SCR'!AT$3&gt;=$B95,OFFSET($D$62,0,'Life SCR'!AT$3-$B95)*OFFSET(Inputs!$C$30,0,$B95-2)/IF(sommmeProdInv(Inputs!$B$30:$AY$30,$D$62:$BA$62,'Life SCR'!AT$3)&gt;0,sommmeProdInv(Inputs!$B$30:$AY$30,$D$62:$BA$62,'Life SCR'!AT$3),1)+AT94,0)</f>
        <v>0</v>
      </c>
      <c r="AU95" s="644">
        <f ca="1">IF('Life SCR'!AU$3&gt;=$B95,OFFSET($D$62,0,'Life SCR'!AU$3-$B95)*OFFSET(Inputs!$C$30,0,$B95-2)/IF(sommmeProdInv(Inputs!$B$30:$AY$30,$D$62:$BA$62,'Life SCR'!AU$3)&gt;0,sommmeProdInv(Inputs!$B$30:$AY$30,$D$62:$BA$62,'Life SCR'!AU$3),1)+AU94,0)</f>
        <v>0</v>
      </c>
      <c r="AV95" s="644">
        <f ca="1">IF('Life SCR'!AV$3&gt;=$B95,OFFSET($D$62,0,'Life SCR'!AV$3-$B95)*OFFSET(Inputs!$C$30,0,$B95-2)/IF(sommmeProdInv(Inputs!$B$30:$AY$30,$D$62:$BA$62,'Life SCR'!AV$3)&gt;0,sommmeProdInv(Inputs!$B$30:$AY$30,$D$62:$BA$62,'Life SCR'!AV$3),1)+AV94,0)</f>
        <v>0</v>
      </c>
      <c r="AW95" s="644">
        <f ca="1">IF('Life SCR'!AW$3&gt;=$B95,OFFSET($D$62,0,'Life SCR'!AW$3-$B95)*OFFSET(Inputs!$C$30,0,$B95-2)/IF(sommmeProdInv(Inputs!$B$30:$AY$30,$D$62:$BA$62,'Life SCR'!AW$3)&gt;0,sommmeProdInv(Inputs!$B$30:$AY$30,$D$62:$BA$62,'Life SCR'!AW$3),1)+AW94,0)</f>
        <v>0</v>
      </c>
      <c r="AX95" s="644">
        <f ca="1">IF('Life SCR'!AX$3&gt;=$B95,OFFSET($D$62,0,'Life SCR'!AX$3-$B95)*OFFSET(Inputs!$C$30,0,$B95-2)/IF(sommmeProdInv(Inputs!$B$30:$AY$30,$D$62:$BA$62,'Life SCR'!AX$3)&gt;0,sommmeProdInv(Inputs!$B$30:$AY$30,$D$62:$BA$62,'Life SCR'!AX$3),1)+AX94,0)</f>
        <v>0</v>
      </c>
      <c r="AY95" s="644">
        <f ca="1">IF('Life SCR'!AY$3&gt;=$B95,OFFSET($D$62,0,'Life SCR'!AY$3-$B95)*OFFSET(Inputs!$C$30,0,$B95-2)/IF(sommmeProdInv(Inputs!$B$30:$AY$30,$D$62:$BA$62,'Life SCR'!AY$3)&gt;0,sommmeProdInv(Inputs!$B$30:$AY$30,$D$62:$BA$62,'Life SCR'!AY$3),1)+AY94,0)</f>
        <v>0</v>
      </c>
      <c r="AZ95" s="644">
        <f ca="1">IF('Life SCR'!AZ$3&gt;=$B95,OFFSET($D$62,0,'Life SCR'!AZ$3-$B95)*OFFSET(Inputs!$C$30,0,$B95-2)/IF(sommmeProdInv(Inputs!$B$30:$AY$30,$D$62:$BA$62,'Life SCR'!AZ$3)&gt;0,sommmeProdInv(Inputs!$B$30:$AY$30,$D$62:$BA$62,'Life SCR'!AZ$3),1)+AZ94,0)</f>
        <v>0</v>
      </c>
      <c r="BA95" s="645">
        <f ca="1">IF('Life SCR'!BA$3&gt;=$B95,OFFSET($D$62,0,'Life SCR'!BA$3-$B95)*OFFSET(Inputs!$C$30,0,$B95-2)/IF(sommmeProdInv(Inputs!$B$30:$AY$30,$D$62:$BA$62,'Life SCR'!BA$3)&gt;0,sommmeProdInv(Inputs!$B$30:$AY$30,$D$62:$BA$62,'Life SCR'!BA$3),1)+BA94,0)</f>
        <v>0</v>
      </c>
    </row>
    <row r="96" spans="1:53" s="243" customFormat="1" outlineLevel="1">
      <c r="A96" s="642"/>
      <c r="B96" s="999">
        <v>33</v>
      </c>
      <c r="C96" s="994"/>
      <c r="D96" s="643"/>
      <c r="E96" s="644">
        <f ca="1">IF('Life SCR'!E$3&gt;=$B96,OFFSET($D$62,0,'Life SCR'!E$3-$B96)*OFFSET(Inputs!$C$30,0,$B96-2)/IF(sommmeProdInv(Inputs!$B$30:$AY$30,$D$62:$BA$62,'Life SCR'!E$3)&gt;0,sommmeProdInv(Inputs!$B$30:$AY$30,$D$62:$BA$62,'Life SCR'!E$3),1)+E95,0)</f>
        <v>0</v>
      </c>
      <c r="F96" s="644">
        <f ca="1">IF('Life SCR'!F$3&gt;=$B96,OFFSET($D$62,0,'Life SCR'!F$3-$B96)*OFFSET(Inputs!$C$30,0,$B96-2)/IF(sommmeProdInv(Inputs!$B$30:$AY$30,$D$62:$BA$62,'Life SCR'!F$3)&gt;0,sommmeProdInv(Inputs!$B$30:$AY$30,$D$62:$BA$62,'Life SCR'!F$3),1)+F95,0)</f>
        <v>0</v>
      </c>
      <c r="G96" s="644">
        <f ca="1">IF('Life SCR'!G$3&gt;=$B96,OFFSET($D$62,0,'Life SCR'!G$3-$B96)*OFFSET(Inputs!$C$30,0,$B96-2)/IF(sommmeProdInv(Inputs!$B$30:$AY$30,$D$62:$BA$62,'Life SCR'!G$3)&gt;0,sommmeProdInv(Inputs!$B$30:$AY$30,$D$62:$BA$62,'Life SCR'!G$3),1)+G95,0)</f>
        <v>0</v>
      </c>
      <c r="H96" s="644">
        <f ca="1">IF('Life SCR'!H$3&gt;=$B96,OFFSET($D$62,0,'Life SCR'!H$3-$B96)*OFFSET(Inputs!$C$30,0,$B96-2)/IF(sommmeProdInv(Inputs!$B$30:$AY$30,$D$62:$BA$62,'Life SCR'!H$3)&gt;0,sommmeProdInv(Inputs!$B$30:$AY$30,$D$62:$BA$62,'Life SCR'!H$3),1)+H95,0)</f>
        <v>0</v>
      </c>
      <c r="I96" s="644">
        <f ca="1">IF('Life SCR'!I$3&gt;=$B96,OFFSET($D$62,0,'Life SCR'!I$3-$B96)*OFFSET(Inputs!$C$30,0,$B96-2)/IF(sommmeProdInv(Inputs!$B$30:$AY$30,$D$62:$BA$62,'Life SCR'!I$3)&gt;0,sommmeProdInv(Inputs!$B$30:$AY$30,$D$62:$BA$62,'Life SCR'!I$3),1)+I95,0)</f>
        <v>0</v>
      </c>
      <c r="J96" s="644">
        <f ca="1">IF('Life SCR'!J$3&gt;=$B96,OFFSET($D$62,0,'Life SCR'!J$3-$B96)*OFFSET(Inputs!$C$30,0,$B96-2)/IF(sommmeProdInv(Inputs!$B$30:$AY$30,$D$62:$BA$62,'Life SCR'!J$3)&gt;0,sommmeProdInv(Inputs!$B$30:$AY$30,$D$62:$BA$62,'Life SCR'!J$3),1)+J95,0)</f>
        <v>0</v>
      </c>
      <c r="K96" s="644">
        <f ca="1">IF('Life SCR'!K$3&gt;=$B96,OFFSET($D$62,0,'Life SCR'!K$3-$B96)*OFFSET(Inputs!$C$30,0,$B96-2)/IF(sommmeProdInv(Inputs!$B$30:$AY$30,$D$62:$BA$62,'Life SCR'!K$3)&gt;0,sommmeProdInv(Inputs!$B$30:$AY$30,$D$62:$BA$62,'Life SCR'!K$3),1)+K95,0)</f>
        <v>0</v>
      </c>
      <c r="L96" s="644">
        <f ca="1">IF('Life SCR'!L$3&gt;=$B96,OFFSET($D$62,0,'Life SCR'!L$3-$B96)*OFFSET(Inputs!$C$30,0,$B96-2)/IF(sommmeProdInv(Inputs!$B$30:$AY$30,$D$62:$BA$62,'Life SCR'!L$3)&gt;0,sommmeProdInv(Inputs!$B$30:$AY$30,$D$62:$BA$62,'Life SCR'!L$3),1)+L95,0)</f>
        <v>0</v>
      </c>
      <c r="M96" s="644">
        <f ca="1">IF('Life SCR'!M$3&gt;=$B96,OFFSET($D$62,0,'Life SCR'!M$3-$B96)*OFFSET(Inputs!$C$30,0,$B96-2)/IF(sommmeProdInv(Inputs!$B$30:$AY$30,$D$62:$BA$62,'Life SCR'!M$3)&gt;0,sommmeProdInv(Inputs!$B$30:$AY$30,$D$62:$BA$62,'Life SCR'!M$3),1)+M95,0)</f>
        <v>0</v>
      </c>
      <c r="N96" s="644">
        <f ca="1">IF('Life SCR'!N$3&gt;=$B96,OFFSET($D$62,0,'Life SCR'!N$3-$B96)*OFFSET(Inputs!$C$30,0,$B96-2)/IF(sommmeProdInv(Inputs!$B$30:$AY$30,$D$62:$BA$62,'Life SCR'!N$3)&gt;0,sommmeProdInv(Inputs!$B$30:$AY$30,$D$62:$BA$62,'Life SCR'!N$3),1)+N95,0)</f>
        <v>0</v>
      </c>
      <c r="O96" s="644">
        <f ca="1">IF('Life SCR'!O$3&gt;=$B96,OFFSET($D$62,0,'Life SCR'!O$3-$B96)*OFFSET(Inputs!$C$30,0,$B96-2)/IF(sommmeProdInv(Inputs!$B$30:$AY$30,$D$62:$BA$62,'Life SCR'!O$3)&gt;0,sommmeProdInv(Inputs!$B$30:$AY$30,$D$62:$BA$62,'Life SCR'!O$3),1)+O95,0)</f>
        <v>0</v>
      </c>
      <c r="P96" s="644">
        <f ca="1">IF('Life SCR'!P$3&gt;=$B96,OFFSET($D$62,0,'Life SCR'!P$3-$B96)*OFFSET(Inputs!$C$30,0,$B96-2)/IF(sommmeProdInv(Inputs!$B$30:$AY$30,$D$62:$BA$62,'Life SCR'!P$3)&gt;0,sommmeProdInv(Inputs!$B$30:$AY$30,$D$62:$BA$62,'Life SCR'!P$3),1)+P95,0)</f>
        <v>0</v>
      </c>
      <c r="Q96" s="644">
        <f ca="1">IF('Life SCR'!Q$3&gt;=$B96,OFFSET($D$62,0,'Life SCR'!Q$3-$B96)*OFFSET(Inputs!$C$30,0,$B96-2)/IF(sommmeProdInv(Inputs!$B$30:$AY$30,$D$62:$BA$62,'Life SCR'!Q$3)&gt;0,sommmeProdInv(Inputs!$B$30:$AY$30,$D$62:$BA$62,'Life SCR'!Q$3),1)+Q95,0)</f>
        <v>0</v>
      </c>
      <c r="R96" s="644">
        <f ca="1">IF('Life SCR'!R$3&gt;=$B96,OFFSET($D$62,0,'Life SCR'!R$3-$B96)*OFFSET(Inputs!$C$30,0,$B96-2)/IF(sommmeProdInv(Inputs!$B$30:$AY$30,$D$62:$BA$62,'Life SCR'!R$3)&gt;0,sommmeProdInv(Inputs!$B$30:$AY$30,$D$62:$BA$62,'Life SCR'!R$3),1)+R95,0)</f>
        <v>0</v>
      </c>
      <c r="S96" s="644">
        <f ca="1">IF('Life SCR'!S$3&gt;=$B96,OFFSET($D$62,0,'Life SCR'!S$3-$B96)*OFFSET(Inputs!$C$30,0,$B96-2)/IF(sommmeProdInv(Inputs!$B$30:$AY$30,$D$62:$BA$62,'Life SCR'!S$3)&gt;0,sommmeProdInv(Inputs!$B$30:$AY$30,$D$62:$BA$62,'Life SCR'!S$3),1)+S95,0)</f>
        <v>0</v>
      </c>
      <c r="T96" s="644">
        <f ca="1">IF('Life SCR'!T$3&gt;=$B96,OFFSET($D$62,0,'Life SCR'!T$3-$B96)*OFFSET(Inputs!$C$30,0,$B96-2)/IF(sommmeProdInv(Inputs!$B$30:$AY$30,$D$62:$BA$62,'Life SCR'!T$3)&gt;0,sommmeProdInv(Inputs!$B$30:$AY$30,$D$62:$BA$62,'Life SCR'!T$3),1)+T95,0)</f>
        <v>0</v>
      </c>
      <c r="U96" s="644">
        <f ca="1">IF('Life SCR'!U$3&gt;=$B96,OFFSET($D$62,0,'Life SCR'!U$3-$B96)*OFFSET(Inputs!$C$30,0,$B96-2)/IF(sommmeProdInv(Inputs!$B$30:$AY$30,$D$62:$BA$62,'Life SCR'!U$3)&gt;0,sommmeProdInv(Inputs!$B$30:$AY$30,$D$62:$BA$62,'Life SCR'!U$3),1)+U95,0)</f>
        <v>0</v>
      </c>
      <c r="V96" s="644">
        <f ca="1">IF('Life SCR'!V$3&gt;=$B96,OFFSET($D$62,0,'Life SCR'!V$3-$B96)*OFFSET(Inputs!$C$30,0,$B96-2)/IF(sommmeProdInv(Inputs!$B$30:$AY$30,$D$62:$BA$62,'Life SCR'!V$3)&gt;0,sommmeProdInv(Inputs!$B$30:$AY$30,$D$62:$BA$62,'Life SCR'!V$3),1)+V95,0)</f>
        <v>0</v>
      </c>
      <c r="W96" s="644">
        <f ca="1">IF('Life SCR'!W$3&gt;=$B96,OFFSET($D$62,0,'Life SCR'!W$3-$B96)*OFFSET(Inputs!$C$30,0,$B96-2)/IF(sommmeProdInv(Inputs!$B$30:$AY$30,$D$62:$BA$62,'Life SCR'!W$3)&gt;0,sommmeProdInv(Inputs!$B$30:$AY$30,$D$62:$BA$62,'Life SCR'!W$3),1)+W95,0)</f>
        <v>0</v>
      </c>
      <c r="X96" s="644">
        <f ca="1">IF('Life SCR'!X$3&gt;=$B96,OFFSET($D$62,0,'Life SCR'!X$3-$B96)*OFFSET(Inputs!$C$30,0,$B96-2)/IF(sommmeProdInv(Inputs!$B$30:$AY$30,$D$62:$BA$62,'Life SCR'!X$3)&gt;0,sommmeProdInv(Inputs!$B$30:$AY$30,$D$62:$BA$62,'Life SCR'!X$3),1)+X95,0)</f>
        <v>0</v>
      </c>
      <c r="Y96" s="644">
        <f ca="1">IF('Life SCR'!Y$3&gt;=$B96,OFFSET($D$62,0,'Life SCR'!Y$3-$B96)*OFFSET(Inputs!$C$30,0,$B96-2)/IF(sommmeProdInv(Inputs!$B$30:$AY$30,$D$62:$BA$62,'Life SCR'!Y$3)&gt;0,sommmeProdInv(Inputs!$B$30:$AY$30,$D$62:$BA$62,'Life SCR'!Y$3),1)+Y95,0)</f>
        <v>0</v>
      </c>
      <c r="Z96" s="644">
        <f ca="1">IF('Life SCR'!Z$3&gt;=$B96,OFFSET($D$62,0,'Life SCR'!Z$3-$B96)*OFFSET(Inputs!$C$30,0,$B96-2)/IF(sommmeProdInv(Inputs!$B$30:$AY$30,$D$62:$BA$62,'Life SCR'!Z$3)&gt;0,sommmeProdInv(Inputs!$B$30:$AY$30,$D$62:$BA$62,'Life SCR'!Z$3),1)+Z95,0)</f>
        <v>0</v>
      </c>
      <c r="AA96" s="644">
        <f ca="1">IF('Life SCR'!AA$3&gt;=$B96,OFFSET($D$62,0,'Life SCR'!AA$3-$B96)*OFFSET(Inputs!$C$30,0,$B96-2)/IF(sommmeProdInv(Inputs!$B$30:$AY$30,$D$62:$BA$62,'Life SCR'!AA$3)&gt;0,sommmeProdInv(Inputs!$B$30:$AY$30,$D$62:$BA$62,'Life SCR'!AA$3),1)+AA95,0)</f>
        <v>0</v>
      </c>
      <c r="AB96" s="644">
        <f ca="1">IF('Life SCR'!AB$3&gt;=$B96,OFFSET($D$62,0,'Life SCR'!AB$3-$B96)*OFFSET(Inputs!$C$30,0,$B96-2)/IF(sommmeProdInv(Inputs!$B$30:$AY$30,$D$62:$BA$62,'Life SCR'!AB$3)&gt;0,sommmeProdInv(Inputs!$B$30:$AY$30,$D$62:$BA$62,'Life SCR'!AB$3),1)+AB95,0)</f>
        <v>0</v>
      </c>
      <c r="AC96" s="644">
        <f ca="1">IF('Life SCR'!AC$3&gt;=$B96,OFFSET($D$62,0,'Life SCR'!AC$3-$B96)*OFFSET(Inputs!$C$30,0,$B96-2)/IF(sommmeProdInv(Inputs!$B$30:$AY$30,$D$62:$BA$62,'Life SCR'!AC$3)&gt;0,sommmeProdInv(Inputs!$B$30:$AY$30,$D$62:$BA$62,'Life SCR'!AC$3),1)+AC95,0)</f>
        <v>0</v>
      </c>
      <c r="AD96" s="644">
        <f ca="1">IF('Life SCR'!AD$3&gt;=$B96,OFFSET($D$62,0,'Life SCR'!AD$3-$B96)*OFFSET(Inputs!$C$30,0,$B96-2)/IF(sommmeProdInv(Inputs!$B$30:$AY$30,$D$62:$BA$62,'Life SCR'!AD$3)&gt;0,sommmeProdInv(Inputs!$B$30:$AY$30,$D$62:$BA$62,'Life SCR'!AD$3),1)+AD95,0)</f>
        <v>0</v>
      </c>
      <c r="AE96" s="644">
        <f ca="1">IF('Life SCR'!AE$3&gt;=$B96,OFFSET($D$62,0,'Life SCR'!AE$3-$B96)*OFFSET(Inputs!$C$30,0,$B96-2)/IF(sommmeProdInv(Inputs!$B$30:$AY$30,$D$62:$BA$62,'Life SCR'!AE$3)&gt;0,sommmeProdInv(Inputs!$B$30:$AY$30,$D$62:$BA$62,'Life SCR'!AE$3),1)+AE95,0)</f>
        <v>0</v>
      </c>
      <c r="AF96" s="644">
        <f ca="1">IF('Life SCR'!AF$3&gt;=$B96,OFFSET($D$62,0,'Life SCR'!AF$3-$B96)*OFFSET(Inputs!$C$30,0,$B96-2)/IF(sommmeProdInv(Inputs!$B$30:$AY$30,$D$62:$BA$62,'Life SCR'!AF$3)&gt;0,sommmeProdInv(Inputs!$B$30:$AY$30,$D$62:$BA$62,'Life SCR'!AF$3),1)+AF95,0)</f>
        <v>0</v>
      </c>
      <c r="AG96" s="644">
        <f ca="1">IF('Life SCR'!AG$3&gt;=$B96,OFFSET($D$62,0,'Life SCR'!AG$3-$B96)*OFFSET(Inputs!$C$30,0,$B96-2)/IF(sommmeProdInv(Inputs!$B$30:$AY$30,$D$62:$BA$62,'Life SCR'!AG$3)&gt;0,sommmeProdInv(Inputs!$B$30:$AY$30,$D$62:$BA$62,'Life SCR'!AG$3),1)+AG95,0)</f>
        <v>0</v>
      </c>
      <c r="AH96" s="644">
        <f ca="1">IF('Life SCR'!AH$3&gt;=$B96,OFFSET($D$62,0,'Life SCR'!AH$3-$B96)*OFFSET(Inputs!$C$30,0,$B96-2)/IF(sommmeProdInv(Inputs!$B$30:$AY$30,$D$62:$BA$62,'Life SCR'!AH$3)&gt;0,sommmeProdInv(Inputs!$B$30:$AY$30,$D$62:$BA$62,'Life SCR'!AH$3),1)+AH95,0)</f>
        <v>0</v>
      </c>
      <c r="AI96" s="644">
        <f ca="1">IF('Life SCR'!AI$3&gt;=$B96,OFFSET($D$62,0,'Life SCR'!AI$3-$B96)*OFFSET(Inputs!$C$30,0,$B96-2)/IF(sommmeProdInv(Inputs!$B$30:$AY$30,$D$62:$BA$62,'Life SCR'!AI$3)&gt;0,sommmeProdInv(Inputs!$B$30:$AY$30,$D$62:$BA$62,'Life SCR'!AI$3),1)+AI95,0)</f>
        <v>0</v>
      </c>
      <c r="AJ96" s="644">
        <f ca="1">IF('Life SCR'!AJ$3&gt;=$B96,OFFSET($D$62,0,'Life SCR'!AJ$3-$B96)*OFFSET(Inputs!$C$30,0,$B96-2)/IF(sommmeProdInv(Inputs!$B$30:$AY$30,$D$62:$BA$62,'Life SCR'!AJ$3)&gt;0,sommmeProdInv(Inputs!$B$30:$AY$30,$D$62:$BA$62,'Life SCR'!AJ$3),1)+AJ95,0)</f>
        <v>0</v>
      </c>
      <c r="AK96" s="644">
        <f ca="1">IF('Life SCR'!AK$3&gt;=$B96,OFFSET($D$62,0,'Life SCR'!AK$3-$B96)*OFFSET(Inputs!$C$30,0,$B96-2)/IF(sommmeProdInv(Inputs!$B$30:$AY$30,$D$62:$BA$62,'Life SCR'!AK$3)&gt;0,sommmeProdInv(Inputs!$B$30:$AY$30,$D$62:$BA$62,'Life SCR'!AK$3),1)+AK95,0)</f>
        <v>0</v>
      </c>
      <c r="AL96" s="644">
        <f ca="1">IF('Life SCR'!AL$3&gt;=$B96,OFFSET($D$62,0,'Life SCR'!AL$3-$B96)*OFFSET(Inputs!$C$30,0,$B96-2)/IF(sommmeProdInv(Inputs!$B$30:$AY$30,$D$62:$BA$62,'Life SCR'!AL$3)&gt;0,sommmeProdInv(Inputs!$B$30:$AY$30,$D$62:$BA$62,'Life SCR'!AL$3),1)+AL95,0)</f>
        <v>0</v>
      </c>
      <c r="AM96" s="644">
        <f ca="1">IF('Life SCR'!AM$3&gt;=$B96,OFFSET($D$62,0,'Life SCR'!AM$3-$B96)*OFFSET(Inputs!$C$30,0,$B96-2)/IF(sommmeProdInv(Inputs!$B$30:$AY$30,$D$62:$BA$62,'Life SCR'!AM$3)&gt;0,sommmeProdInv(Inputs!$B$30:$AY$30,$D$62:$BA$62,'Life SCR'!AM$3),1)+AM95,0)</f>
        <v>0</v>
      </c>
      <c r="AN96" s="644">
        <f ca="1">IF('Life SCR'!AN$3&gt;=$B96,OFFSET($D$62,0,'Life SCR'!AN$3-$B96)*OFFSET(Inputs!$C$30,0,$B96-2)/IF(sommmeProdInv(Inputs!$B$30:$AY$30,$D$62:$BA$62,'Life SCR'!AN$3)&gt;0,sommmeProdInv(Inputs!$B$30:$AY$30,$D$62:$BA$62,'Life SCR'!AN$3),1)+AN95,0)</f>
        <v>0</v>
      </c>
      <c r="AO96" s="644">
        <f ca="1">IF('Life SCR'!AO$3&gt;=$B96,OFFSET($D$62,0,'Life SCR'!AO$3-$B96)*OFFSET(Inputs!$C$30,0,$B96-2)/IF(sommmeProdInv(Inputs!$B$30:$AY$30,$D$62:$BA$62,'Life SCR'!AO$3)&gt;0,sommmeProdInv(Inputs!$B$30:$AY$30,$D$62:$BA$62,'Life SCR'!AO$3),1)+AO95,0)</f>
        <v>0</v>
      </c>
      <c r="AP96" s="644">
        <f ca="1">IF('Life SCR'!AP$3&gt;=$B96,OFFSET($D$62,0,'Life SCR'!AP$3-$B96)*OFFSET(Inputs!$C$30,0,$B96-2)/IF(sommmeProdInv(Inputs!$B$30:$AY$30,$D$62:$BA$62,'Life SCR'!AP$3)&gt;0,sommmeProdInv(Inputs!$B$30:$AY$30,$D$62:$BA$62,'Life SCR'!AP$3),1)+AP95,0)</f>
        <v>0</v>
      </c>
      <c r="AQ96" s="644">
        <f ca="1">IF('Life SCR'!AQ$3&gt;=$B96,OFFSET($D$62,0,'Life SCR'!AQ$3-$B96)*OFFSET(Inputs!$C$30,0,$B96-2)/IF(sommmeProdInv(Inputs!$B$30:$AY$30,$D$62:$BA$62,'Life SCR'!AQ$3)&gt;0,sommmeProdInv(Inputs!$B$30:$AY$30,$D$62:$BA$62,'Life SCR'!AQ$3),1)+AQ95,0)</f>
        <v>0</v>
      </c>
      <c r="AR96" s="644">
        <f ca="1">IF('Life SCR'!AR$3&gt;=$B96,OFFSET($D$62,0,'Life SCR'!AR$3-$B96)*OFFSET(Inputs!$C$30,0,$B96-2)/IF(sommmeProdInv(Inputs!$B$30:$AY$30,$D$62:$BA$62,'Life SCR'!AR$3)&gt;0,sommmeProdInv(Inputs!$B$30:$AY$30,$D$62:$BA$62,'Life SCR'!AR$3),1)+AR95,0)</f>
        <v>0</v>
      </c>
      <c r="AS96" s="644">
        <f ca="1">IF('Life SCR'!AS$3&gt;=$B96,OFFSET($D$62,0,'Life SCR'!AS$3-$B96)*OFFSET(Inputs!$C$30,0,$B96-2)/IF(sommmeProdInv(Inputs!$B$30:$AY$30,$D$62:$BA$62,'Life SCR'!AS$3)&gt;0,sommmeProdInv(Inputs!$B$30:$AY$30,$D$62:$BA$62,'Life SCR'!AS$3),1)+AS95,0)</f>
        <v>0</v>
      </c>
      <c r="AT96" s="644">
        <f ca="1">IF('Life SCR'!AT$3&gt;=$B96,OFFSET($D$62,0,'Life SCR'!AT$3-$B96)*OFFSET(Inputs!$C$30,0,$B96-2)/IF(sommmeProdInv(Inputs!$B$30:$AY$30,$D$62:$BA$62,'Life SCR'!AT$3)&gt;0,sommmeProdInv(Inputs!$B$30:$AY$30,$D$62:$BA$62,'Life SCR'!AT$3),1)+AT95,0)</f>
        <v>0</v>
      </c>
      <c r="AU96" s="644">
        <f ca="1">IF('Life SCR'!AU$3&gt;=$B96,OFFSET($D$62,0,'Life SCR'!AU$3-$B96)*OFFSET(Inputs!$C$30,0,$B96-2)/IF(sommmeProdInv(Inputs!$B$30:$AY$30,$D$62:$BA$62,'Life SCR'!AU$3)&gt;0,sommmeProdInv(Inputs!$B$30:$AY$30,$D$62:$BA$62,'Life SCR'!AU$3),1)+AU95,0)</f>
        <v>0</v>
      </c>
      <c r="AV96" s="644">
        <f ca="1">IF('Life SCR'!AV$3&gt;=$B96,OFFSET($D$62,0,'Life SCR'!AV$3-$B96)*OFFSET(Inputs!$C$30,0,$B96-2)/IF(sommmeProdInv(Inputs!$B$30:$AY$30,$D$62:$BA$62,'Life SCR'!AV$3)&gt;0,sommmeProdInv(Inputs!$B$30:$AY$30,$D$62:$BA$62,'Life SCR'!AV$3),1)+AV95,0)</f>
        <v>0</v>
      </c>
      <c r="AW96" s="644">
        <f ca="1">IF('Life SCR'!AW$3&gt;=$B96,OFFSET($D$62,0,'Life SCR'!AW$3-$B96)*OFFSET(Inputs!$C$30,0,$B96-2)/IF(sommmeProdInv(Inputs!$B$30:$AY$30,$D$62:$BA$62,'Life SCR'!AW$3)&gt;0,sommmeProdInv(Inputs!$B$30:$AY$30,$D$62:$BA$62,'Life SCR'!AW$3),1)+AW95,0)</f>
        <v>0</v>
      </c>
      <c r="AX96" s="644">
        <f ca="1">IF('Life SCR'!AX$3&gt;=$B96,OFFSET($D$62,0,'Life SCR'!AX$3-$B96)*OFFSET(Inputs!$C$30,0,$B96-2)/IF(sommmeProdInv(Inputs!$B$30:$AY$30,$D$62:$BA$62,'Life SCR'!AX$3)&gt;0,sommmeProdInv(Inputs!$B$30:$AY$30,$D$62:$BA$62,'Life SCR'!AX$3),1)+AX95,0)</f>
        <v>0</v>
      </c>
      <c r="AY96" s="644">
        <f ca="1">IF('Life SCR'!AY$3&gt;=$B96,OFFSET($D$62,0,'Life SCR'!AY$3-$B96)*OFFSET(Inputs!$C$30,0,$B96-2)/IF(sommmeProdInv(Inputs!$B$30:$AY$30,$D$62:$BA$62,'Life SCR'!AY$3)&gt;0,sommmeProdInv(Inputs!$B$30:$AY$30,$D$62:$BA$62,'Life SCR'!AY$3),1)+AY95,0)</f>
        <v>0</v>
      </c>
      <c r="AZ96" s="644">
        <f ca="1">IF('Life SCR'!AZ$3&gt;=$B96,OFFSET($D$62,0,'Life SCR'!AZ$3-$B96)*OFFSET(Inputs!$C$30,0,$B96-2)/IF(sommmeProdInv(Inputs!$B$30:$AY$30,$D$62:$BA$62,'Life SCR'!AZ$3)&gt;0,sommmeProdInv(Inputs!$B$30:$AY$30,$D$62:$BA$62,'Life SCR'!AZ$3),1)+AZ95,0)</f>
        <v>0</v>
      </c>
      <c r="BA96" s="645">
        <f ca="1">IF('Life SCR'!BA$3&gt;=$B96,OFFSET($D$62,0,'Life SCR'!BA$3-$B96)*OFFSET(Inputs!$C$30,0,$B96-2)/IF(sommmeProdInv(Inputs!$B$30:$AY$30,$D$62:$BA$62,'Life SCR'!BA$3)&gt;0,sommmeProdInv(Inputs!$B$30:$AY$30,$D$62:$BA$62,'Life SCR'!BA$3),1)+BA95,0)</f>
        <v>0</v>
      </c>
    </row>
    <row r="97" spans="1:53" s="243" customFormat="1" outlineLevel="1">
      <c r="A97" s="642"/>
      <c r="B97" s="999">
        <v>34</v>
      </c>
      <c r="C97" s="994"/>
      <c r="D97" s="643"/>
      <c r="E97" s="644">
        <f ca="1">IF('Life SCR'!E$3&gt;=$B97,OFFSET($D$62,0,'Life SCR'!E$3-$B97)*OFFSET(Inputs!$C$30,0,$B97-2)/IF(sommmeProdInv(Inputs!$B$30:$AY$30,$D$62:$BA$62,'Life SCR'!E$3)&gt;0,sommmeProdInv(Inputs!$B$30:$AY$30,$D$62:$BA$62,'Life SCR'!E$3),1)+E96,0)</f>
        <v>0</v>
      </c>
      <c r="F97" s="644">
        <f ca="1">IF('Life SCR'!F$3&gt;=$B97,OFFSET($D$62,0,'Life SCR'!F$3-$B97)*OFFSET(Inputs!$C$30,0,$B97-2)/IF(sommmeProdInv(Inputs!$B$30:$AY$30,$D$62:$BA$62,'Life SCR'!F$3)&gt;0,sommmeProdInv(Inputs!$B$30:$AY$30,$D$62:$BA$62,'Life SCR'!F$3),1)+F96,0)</f>
        <v>0</v>
      </c>
      <c r="G97" s="644">
        <f ca="1">IF('Life SCR'!G$3&gt;=$B97,OFFSET($D$62,0,'Life SCR'!G$3-$B97)*OFFSET(Inputs!$C$30,0,$B97-2)/IF(sommmeProdInv(Inputs!$B$30:$AY$30,$D$62:$BA$62,'Life SCR'!G$3)&gt;0,sommmeProdInv(Inputs!$B$30:$AY$30,$D$62:$BA$62,'Life SCR'!G$3),1)+G96,0)</f>
        <v>0</v>
      </c>
      <c r="H97" s="644">
        <f ca="1">IF('Life SCR'!H$3&gt;=$B97,OFFSET($D$62,0,'Life SCR'!H$3-$B97)*OFFSET(Inputs!$C$30,0,$B97-2)/IF(sommmeProdInv(Inputs!$B$30:$AY$30,$D$62:$BA$62,'Life SCR'!H$3)&gt;0,sommmeProdInv(Inputs!$B$30:$AY$30,$D$62:$BA$62,'Life SCR'!H$3),1)+H96,0)</f>
        <v>0</v>
      </c>
      <c r="I97" s="644">
        <f ca="1">IF('Life SCR'!I$3&gt;=$B97,OFFSET($D$62,0,'Life SCR'!I$3-$B97)*OFFSET(Inputs!$C$30,0,$B97-2)/IF(sommmeProdInv(Inputs!$B$30:$AY$30,$D$62:$BA$62,'Life SCR'!I$3)&gt;0,sommmeProdInv(Inputs!$B$30:$AY$30,$D$62:$BA$62,'Life SCR'!I$3),1)+I96,0)</f>
        <v>0</v>
      </c>
      <c r="J97" s="644">
        <f ca="1">IF('Life SCR'!J$3&gt;=$B97,OFFSET($D$62,0,'Life SCR'!J$3-$B97)*OFFSET(Inputs!$C$30,0,$B97-2)/IF(sommmeProdInv(Inputs!$B$30:$AY$30,$D$62:$BA$62,'Life SCR'!J$3)&gt;0,sommmeProdInv(Inputs!$B$30:$AY$30,$D$62:$BA$62,'Life SCR'!J$3),1)+J96,0)</f>
        <v>0</v>
      </c>
      <c r="K97" s="644">
        <f ca="1">IF('Life SCR'!K$3&gt;=$B97,OFFSET($D$62,0,'Life SCR'!K$3-$B97)*OFFSET(Inputs!$C$30,0,$B97-2)/IF(sommmeProdInv(Inputs!$B$30:$AY$30,$D$62:$BA$62,'Life SCR'!K$3)&gt;0,sommmeProdInv(Inputs!$B$30:$AY$30,$D$62:$BA$62,'Life SCR'!K$3),1)+K96,0)</f>
        <v>0</v>
      </c>
      <c r="L97" s="644">
        <f ca="1">IF('Life SCR'!L$3&gt;=$B97,OFFSET($D$62,0,'Life SCR'!L$3-$B97)*OFFSET(Inputs!$C$30,0,$B97-2)/IF(sommmeProdInv(Inputs!$B$30:$AY$30,$D$62:$BA$62,'Life SCR'!L$3)&gt;0,sommmeProdInv(Inputs!$B$30:$AY$30,$D$62:$BA$62,'Life SCR'!L$3),1)+L96,0)</f>
        <v>0</v>
      </c>
      <c r="M97" s="644">
        <f ca="1">IF('Life SCR'!M$3&gt;=$B97,OFFSET($D$62,0,'Life SCR'!M$3-$B97)*OFFSET(Inputs!$C$30,0,$B97-2)/IF(sommmeProdInv(Inputs!$B$30:$AY$30,$D$62:$BA$62,'Life SCR'!M$3)&gt;0,sommmeProdInv(Inputs!$B$30:$AY$30,$D$62:$BA$62,'Life SCR'!M$3),1)+M96,0)</f>
        <v>0</v>
      </c>
      <c r="N97" s="644">
        <f ca="1">IF('Life SCR'!N$3&gt;=$B97,OFFSET($D$62,0,'Life SCR'!N$3-$B97)*OFFSET(Inputs!$C$30,0,$B97-2)/IF(sommmeProdInv(Inputs!$B$30:$AY$30,$D$62:$BA$62,'Life SCR'!N$3)&gt;0,sommmeProdInv(Inputs!$B$30:$AY$30,$D$62:$BA$62,'Life SCR'!N$3),1)+N96,0)</f>
        <v>0</v>
      </c>
      <c r="O97" s="644">
        <f ca="1">IF('Life SCR'!O$3&gt;=$B97,OFFSET($D$62,0,'Life SCR'!O$3-$B97)*OFFSET(Inputs!$C$30,0,$B97-2)/IF(sommmeProdInv(Inputs!$B$30:$AY$30,$D$62:$BA$62,'Life SCR'!O$3)&gt;0,sommmeProdInv(Inputs!$B$30:$AY$30,$D$62:$BA$62,'Life SCR'!O$3),1)+O96,0)</f>
        <v>0</v>
      </c>
      <c r="P97" s="644">
        <f ca="1">IF('Life SCR'!P$3&gt;=$B97,OFFSET($D$62,0,'Life SCR'!P$3-$B97)*OFFSET(Inputs!$C$30,0,$B97-2)/IF(sommmeProdInv(Inputs!$B$30:$AY$30,$D$62:$BA$62,'Life SCR'!P$3)&gt;0,sommmeProdInv(Inputs!$B$30:$AY$30,$D$62:$BA$62,'Life SCR'!P$3),1)+P96,0)</f>
        <v>0</v>
      </c>
      <c r="Q97" s="644">
        <f ca="1">IF('Life SCR'!Q$3&gt;=$B97,OFFSET($D$62,0,'Life SCR'!Q$3-$B97)*OFFSET(Inputs!$C$30,0,$B97-2)/IF(sommmeProdInv(Inputs!$B$30:$AY$30,$D$62:$BA$62,'Life SCR'!Q$3)&gt;0,sommmeProdInv(Inputs!$B$30:$AY$30,$D$62:$BA$62,'Life SCR'!Q$3),1)+Q96,0)</f>
        <v>0</v>
      </c>
      <c r="R97" s="644">
        <f ca="1">IF('Life SCR'!R$3&gt;=$B97,OFFSET($D$62,0,'Life SCR'!R$3-$B97)*OFFSET(Inputs!$C$30,0,$B97-2)/IF(sommmeProdInv(Inputs!$B$30:$AY$30,$D$62:$BA$62,'Life SCR'!R$3)&gt;0,sommmeProdInv(Inputs!$B$30:$AY$30,$D$62:$BA$62,'Life SCR'!R$3),1)+R96,0)</f>
        <v>0</v>
      </c>
      <c r="S97" s="644">
        <f ca="1">IF('Life SCR'!S$3&gt;=$B97,OFFSET($D$62,0,'Life SCR'!S$3-$B97)*OFFSET(Inputs!$C$30,0,$B97-2)/IF(sommmeProdInv(Inputs!$B$30:$AY$30,$D$62:$BA$62,'Life SCR'!S$3)&gt;0,sommmeProdInv(Inputs!$B$30:$AY$30,$D$62:$BA$62,'Life SCR'!S$3),1)+S96,0)</f>
        <v>0</v>
      </c>
      <c r="T97" s="644">
        <f ca="1">IF('Life SCR'!T$3&gt;=$B97,OFFSET($D$62,0,'Life SCR'!T$3-$B97)*OFFSET(Inputs!$C$30,0,$B97-2)/IF(sommmeProdInv(Inputs!$B$30:$AY$30,$D$62:$BA$62,'Life SCR'!T$3)&gt;0,sommmeProdInv(Inputs!$B$30:$AY$30,$D$62:$BA$62,'Life SCR'!T$3),1)+T96,0)</f>
        <v>0</v>
      </c>
      <c r="U97" s="644">
        <f ca="1">IF('Life SCR'!U$3&gt;=$B97,OFFSET($D$62,0,'Life SCR'!U$3-$B97)*OFFSET(Inputs!$C$30,0,$B97-2)/IF(sommmeProdInv(Inputs!$B$30:$AY$30,$D$62:$BA$62,'Life SCR'!U$3)&gt;0,sommmeProdInv(Inputs!$B$30:$AY$30,$D$62:$BA$62,'Life SCR'!U$3),1)+U96,0)</f>
        <v>0</v>
      </c>
      <c r="V97" s="644">
        <f ca="1">IF('Life SCR'!V$3&gt;=$B97,OFFSET($D$62,0,'Life SCR'!V$3-$B97)*OFFSET(Inputs!$C$30,0,$B97-2)/IF(sommmeProdInv(Inputs!$B$30:$AY$30,$D$62:$BA$62,'Life SCR'!V$3)&gt;0,sommmeProdInv(Inputs!$B$30:$AY$30,$D$62:$BA$62,'Life SCR'!V$3),1)+V96,0)</f>
        <v>0</v>
      </c>
      <c r="W97" s="644">
        <f ca="1">IF('Life SCR'!W$3&gt;=$B97,OFFSET($D$62,0,'Life SCR'!W$3-$B97)*OFFSET(Inputs!$C$30,0,$B97-2)/IF(sommmeProdInv(Inputs!$B$30:$AY$30,$D$62:$BA$62,'Life SCR'!W$3)&gt;0,sommmeProdInv(Inputs!$B$30:$AY$30,$D$62:$BA$62,'Life SCR'!W$3),1)+W96,0)</f>
        <v>0</v>
      </c>
      <c r="X97" s="644">
        <f ca="1">IF('Life SCR'!X$3&gt;=$B97,OFFSET($D$62,0,'Life SCR'!X$3-$B97)*OFFSET(Inputs!$C$30,0,$B97-2)/IF(sommmeProdInv(Inputs!$B$30:$AY$30,$D$62:$BA$62,'Life SCR'!X$3)&gt;0,sommmeProdInv(Inputs!$B$30:$AY$30,$D$62:$BA$62,'Life SCR'!X$3),1)+X96,0)</f>
        <v>0</v>
      </c>
      <c r="Y97" s="644">
        <f ca="1">IF('Life SCR'!Y$3&gt;=$B97,OFFSET($D$62,0,'Life SCR'!Y$3-$B97)*OFFSET(Inputs!$C$30,0,$B97-2)/IF(sommmeProdInv(Inputs!$B$30:$AY$30,$D$62:$BA$62,'Life SCR'!Y$3)&gt;0,sommmeProdInv(Inputs!$B$30:$AY$30,$D$62:$BA$62,'Life SCR'!Y$3),1)+Y96,0)</f>
        <v>0</v>
      </c>
      <c r="Z97" s="644">
        <f ca="1">IF('Life SCR'!Z$3&gt;=$B97,OFFSET($D$62,0,'Life SCR'!Z$3-$B97)*OFFSET(Inputs!$C$30,0,$B97-2)/IF(sommmeProdInv(Inputs!$B$30:$AY$30,$D$62:$BA$62,'Life SCR'!Z$3)&gt;0,sommmeProdInv(Inputs!$B$30:$AY$30,$D$62:$BA$62,'Life SCR'!Z$3),1)+Z96,0)</f>
        <v>0</v>
      </c>
      <c r="AA97" s="644">
        <f ca="1">IF('Life SCR'!AA$3&gt;=$B97,OFFSET($D$62,0,'Life SCR'!AA$3-$B97)*OFFSET(Inputs!$C$30,0,$B97-2)/IF(sommmeProdInv(Inputs!$B$30:$AY$30,$D$62:$BA$62,'Life SCR'!AA$3)&gt;0,sommmeProdInv(Inputs!$B$30:$AY$30,$D$62:$BA$62,'Life SCR'!AA$3),1)+AA96,0)</f>
        <v>0</v>
      </c>
      <c r="AB97" s="644">
        <f ca="1">IF('Life SCR'!AB$3&gt;=$B97,OFFSET($D$62,0,'Life SCR'!AB$3-$B97)*OFFSET(Inputs!$C$30,0,$B97-2)/IF(sommmeProdInv(Inputs!$B$30:$AY$30,$D$62:$BA$62,'Life SCR'!AB$3)&gt;0,sommmeProdInv(Inputs!$B$30:$AY$30,$D$62:$BA$62,'Life SCR'!AB$3),1)+AB96,0)</f>
        <v>0</v>
      </c>
      <c r="AC97" s="644">
        <f ca="1">IF('Life SCR'!AC$3&gt;=$B97,OFFSET($D$62,0,'Life SCR'!AC$3-$B97)*OFFSET(Inputs!$C$30,0,$B97-2)/IF(sommmeProdInv(Inputs!$B$30:$AY$30,$D$62:$BA$62,'Life SCR'!AC$3)&gt;0,sommmeProdInv(Inputs!$B$30:$AY$30,$D$62:$BA$62,'Life SCR'!AC$3),1)+AC96,0)</f>
        <v>0</v>
      </c>
      <c r="AD97" s="644">
        <f ca="1">IF('Life SCR'!AD$3&gt;=$B97,OFFSET($D$62,0,'Life SCR'!AD$3-$B97)*OFFSET(Inputs!$C$30,0,$B97-2)/IF(sommmeProdInv(Inputs!$B$30:$AY$30,$D$62:$BA$62,'Life SCR'!AD$3)&gt;0,sommmeProdInv(Inputs!$B$30:$AY$30,$D$62:$BA$62,'Life SCR'!AD$3),1)+AD96,0)</f>
        <v>0</v>
      </c>
      <c r="AE97" s="644">
        <f ca="1">IF('Life SCR'!AE$3&gt;=$B97,OFFSET($D$62,0,'Life SCR'!AE$3-$B97)*OFFSET(Inputs!$C$30,0,$B97-2)/IF(sommmeProdInv(Inputs!$B$30:$AY$30,$D$62:$BA$62,'Life SCR'!AE$3)&gt;0,sommmeProdInv(Inputs!$B$30:$AY$30,$D$62:$BA$62,'Life SCR'!AE$3),1)+AE96,0)</f>
        <v>0</v>
      </c>
      <c r="AF97" s="644">
        <f ca="1">IF('Life SCR'!AF$3&gt;=$B97,OFFSET($D$62,0,'Life SCR'!AF$3-$B97)*OFFSET(Inputs!$C$30,0,$B97-2)/IF(sommmeProdInv(Inputs!$B$30:$AY$30,$D$62:$BA$62,'Life SCR'!AF$3)&gt;0,sommmeProdInv(Inputs!$B$30:$AY$30,$D$62:$BA$62,'Life SCR'!AF$3),1)+AF96,0)</f>
        <v>0</v>
      </c>
      <c r="AG97" s="644">
        <f ca="1">IF('Life SCR'!AG$3&gt;=$B97,OFFSET($D$62,0,'Life SCR'!AG$3-$B97)*OFFSET(Inputs!$C$30,0,$B97-2)/IF(sommmeProdInv(Inputs!$B$30:$AY$30,$D$62:$BA$62,'Life SCR'!AG$3)&gt;0,sommmeProdInv(Inputs!$B$30:$AY$30,$D$62:$BA$62,'Life SCR'!AG$3),1)+AG96,0)</f>
        <v>0</v>
      </c>
      <c r="AH97" s="644">
        <f ca="1">IF('Life SCR'!AH$3&gt;=$B97,OFFSET($D$62,0,'Life SCR'!AH$3-$B97)*OFFSET(Inputs!$C$30,0,$B97-2)/IF(sommmeProdInv(Inputs!$B$30:$AY$30,$D$62:$BA$62,'Life SCR'!AH$3)&gt;0,sommmeProdInv(Inputs!$B$30:$AY$30,$D$62:$BA$62,'Life SCR'!AH$3),1)+AH96,0)</f>
        <v>0</v>
      </c>
      <c r="AI97" s="644">
        <f ca="1">IF('Life SCR'!AI$3&gt;=$B97,OFFSET($D$62,0,'Life SCR'!AI$3-$B97)*OFFSET(Inputs!$C$30,0,$B97-2)/IF(sommmeProdInv(Inputs!$B$30:$AY$30,$D$62:$BA$62,'Life SCR'!AI$3)&gt;0,sommmeProdInv(Inputs!$B$30:$AY$30,$D$62:$BA$62,'Life SCR'!AI$3),1)+AI96,0)</f>
        <v>0</v>
      </c>
      <c r="AJ97" s="644">
        <f ca="1">IF('Life SCR'!AJ$3&gt;=$B97,OFFSET($D$62,0,'Life SCR'!AJ$3-$B97)*OFFSET(Inputs!$C$30,0,$B97-2)/IF(sommmeProdInv(Inputs!$B$30:$AY$30,$D$62:$BA$62,'Life SCR'!AJ$3)&gt;0,sommmeProdInv(Inputs!$B$30:$AY$30,$D$62:$BA$62,'Life SCR'!AJ$3),1)+AJ96,0)</f>
        <v>0</v>
      </c>
      <c r="AK97" s="644">
        <f ca="1">IF('Life SCR'!AK$3&gt;=$B97,OFFSET($D$62,0,'Life SCR'!AK$3-$B97)*OFFSET(Inputs!$C$30,0,$B97-2)/IF(sommmeProdInv(Inputs!$B$30:$AY$30,$D$62:$BA$62,'Life SCR'!AK$3)&gt;0,sommmeProdInv(Inputs!$B$30:$AY$30,$D$62:$BA$62,'Life SCR'!AK$3),1)+AK96,0)</f>
        <v>0</v>
      </c>
      <c r="AL97" s="644">
        <f ca="1">IF('Life SCR'!AL$3&gt;=$B97,OFFSET($D$62,0,'Life SCR'!AL$3-$B97)*OFFSET(Inputs!$C$30,0,$B97-2)/IF(sommmeProdInv(Inputs!$B$30:$AY$30,$D$62:$BA$62,'Life SCR'!AL$3)&gt;0,sommmeProdInv(Inputs!$B$30:$AY$30,$D$62:$BA$62,'Life SCR'!AL$3),1)+AL96,0)</f>
        <v>0</v>
      </c>
      <c r="AM97" s="644">
        <f ca="1">IF('Life SCR'!AM$3&gt;=$B97,OFFSET($D$62,0,'Life SCR'!AM$3-$B97)*OFFSET(Inputs!$C$30,0,$B97-2)/IF(sommmeProdInv(Inputs!$B$30:$AY$30,$D$62:$BA$62,'Life SCR'!AM$3)&gt;0,sommmeProdInv(Inputs!$B$30:$AY$30,$D$62:$BA$62,'Life SCR'!AM$3),1)+AM96,0)</f>
        <v>0</v>
      </c>
      <c r="AN97" s="644">
        <f ca="1">IF('Life SCR'!AN$3&gt;=$B97,OFFSET($D$62,0,'Life SCR'!AN$3-$B97)*OFFSET(Inputs!$C$30,0,$B97-2)/IF(sommmeProdInv(Inputs!$B$30:$AY$30,$D$62:$BA$62,'Life SCR'!AN$3)&gt;0,sommmeProdInv(Inputs!$B$30:$AY$30,$D$62:$BA$62,'Life SCR'!AN$3),1)+AN96,0)</f>
        <v>0</v>
      </c>
      <c r="AO97" s="644">
        <f ca="1">IF('Life SCR'!AO$3&gt;=$B97,OFFSET($D$62,0,'Life SCR'!AO$3-$B97)*OFFSET(Inputs!$C$30,0,$B97-2)/IF(sommmeProdInv(Inputs!$B$30:$AY$30,$D$62:$BA$62,'Life SCR'!AO$3)&gt;0,sommmeProdInv(Inputs!$B$30:$AY$30,$D$62:$BA$62,'Life SCR'!AO$3),1)+AO96,0)</f>
        <v>0</v>
      </c>
      <c r="AP97" s="644">
        <f ca="1">IF('Life SCR'!AP$3&gt;=$B97,OFFSET($D$62,0,'Life SCR'!AP$3-$B97)*OFFSET(Inputs!$C$30,0,$B97-2)/IF(sommmeProdInv(Inputs!$B$30:$AY$30,$D$62:$BA$62,'Life SCR'!AP$3)&gt;0,sommmeProdInv(Inputs!$B$30:$AY$30,$D$62:$BA$62,'Life SCR'!AP$3),1)+AP96,0)</f>
        <v>0</v>
      </c>
      <c r="AQ97" s="644">
        <f ca="1">IF('Life SCR'!AQ$3&gt;=$B97,OFFSET($D$62,0,'Life SCR'!AQ$3-$B97)*OFFSET(Inputs!$C$30,0,$B97-2)/IF(sommmeProdInv(Inputs!$B$30:$AY$30,$D$62:$BA$62,'Life SCR'!AQ$3)&gt;0,sommmeProdInv(Inputs!$B$30:$AY$30,$D$62:$BA$62,'Life SCR'!AQ$3),1)+AQ96,0)</f>
        <v>0</v>
      </c>
      <c r="AR97" s="644">
        <f ca="1">IF('Life SCR'!AR$3&gt;=$B97,OFFSET($D$62,0,'Life SCR'!AR$3-$B97)*OFFSET(Inputs!$C$30,0,$B97-2)/IF(sommmeProdInv(Inputs!$B$30:$AY$30,$D$62:$BA$62,'Life SCR'!AR$3)&gt;0,sommmeProdInv(Inputs!$B$30:$AY$30,$D$62:$BA$62,'Life SCR'!AR$3),1)+AR96,0)</f>
        <v>0</v>
      </c>
      <c r="AS97" s="644">
        <f ca="1">IF('Life SCR'!AS$3&gt;=$B97,OFFSET($D$62,0,'Life SCR'!AS$3-$B97)*OFFSET(Inputs!$C$30,0,$B97-2)/IF(sommmeProdInv(Inputs!$B$30:$AY$30,$D$62:$BA$62,'Life SCR'!AS$3)&gt;0,sommmeProdInv(Inputs!$B$30:$AY$30,$D$62:$BA$62,'Life SCR'!AS$3),1)+AS96,0)</f>
        <v>0</v>
      </c>
      <c r="AT97" s="644">
        <f ca="1">IF('Life SCR'!AT$3&gt;=$B97,OFFSET($D$62,0,'Life SCR'!AT$3-$B97)*OFFSET(Inputs!$C$30,0,$B97-2)/IF(sommmeProdInv(Inputs!$B$30:$AY$30,$D$62:$BA$62,'Life SCR'!AT$3)&gt;0,sommmeProdInv(Inputs!$B$30:$AY$30,$D$62:$BA$62,'Life SCR'!AT$3),1)+AT96,0)</f>
        <v>0</v>
      </c>
      <c r="AU97" s="644">
        <f ca="1">IF('Life SCR'!AU$3&gt;=$B97,OFFSET($D$62,0,'Life SCR'!AU$3-$B97)*OFFSET(Inputs!$C$30,0,$B97-2)/IF(sommmeProdInv(Inputs!$B$30:$AY$30,$D$62:$BA$62,'Life SCR'!AU$3)&gt;0,sommmeProdInv(Inputs!$B$30:$AY$30,$D$62:$BA$62,'Life SCR'!AU$3),1)+AU96,0)</f>
        <v>0</v>
      </c>
      <c r="AV97" s="644">
        <f ca="1">IF('Life SCR'!AV$3&gt;=$B97,OFFSET($D$62,0,'Life SCR'!AV$3-$B97)*OFFSET(Inputs!$C$30,0,$B97-2)/IF(sommmeProdInv(Inputs!$B$30:$AY$30,$D$62:$BA$62,'Life SCR'!AV$3)&gt;0,sommmeProdInv(Inputs!$B$30:$AY$30,$D$62:$BA$62,'Life SCR'!AV$3),1)+AV96,0)</f>
        <v>0</v>
      </c>
      <c r="AW97" s="644">
        <f ca="1">IF('Life SCR'!AW$3&gt;=$B97,OFFSET($D$62,0,'Life SCR'!AW$3-$B97)*OFFSET(Inputs!$C$30,0,$B97-2)/IF(sommmeProdInv(Inputs!$B$30:$AY$30,$D$62:$BA$62,'Life SCR'!AW$3)&gt;0,sommmeProdInv(Inputs!$B$30:$AY$30,$D$62:$BA$62,'Life SCR'!AW$3),1)+AW96,0)</f>
        <v>0</v>
      </c>
      <c r="AX97" s="644">
        <f ca="1">IF('Life SCR'!AX$3&gt;=$B97,OFFSET($D$62,0,'Life SCR'!AX$3-$B97)*OFFSET(Inputs!$C$30,0,$B97-2)/IF(sommmeProdInv(Inputs!$B$30:$AY$30,$D$62:$BA$62,'Life SCR'!AX$3)&gt;0,sommmeProdInv(Inputs!$B$30:$AY$30,$D$62:$BA$62,'Life SCR'!AX$3),1)+AX96,0)</f>
        <v>0</v>
      </c>
      <c r="AY97" s="644">
        <f ca="1">IF('Life SCR'!AY$3&gt;=$B97,OFFSET($D$62,0,'Life SCR'!AY$3-$B97)*OFFSET(Inputs!$C$30,0,$B97-2)/IF(sommmeProdInv(Inputs!$B$30:$AY$30,$D$62:$BA$62,'Life SCR'!AY$3)&gt;0,sommmeProdInv(Inputs!$B$30:$AY$30,$D$62:$BA$62,'Life SCR'!AY$3),1)+AY96,0)</f>
        <v>0</v>
      </c>
      <c r="AZ97" s="644">
        <f ca="1">IF('Life SCR'!AZ$3&gt;=$B97,OFFSET($D$62,0,'Life SCR'!AZ$3-$B97)*OFFSET(Inputs!$C$30,0,$B97-2)/IF(sommmeProdInv(Inputs!$B$30:$AY$30,$D$62:$BA$62,'Life SCR'!AZ$3)&gt;0,sommmeProdInv(Inputs!$B$30:$AY$30,$D$62:$BA$62,'Life SCR'!AZ$3),1)+AZ96,0)</f>
        <v>0</v>
      </c>
      <c r="BA97" s="645">
        <f ca="1">IF('Life SCR'!BA$3&gt;=$B97,OFFSET($D$62,0,'Life SCR'!BA$3-$B97)*OFFSET(Inputs!$C$30,0,$B97-2)/IF(sommmeProdInv(Inputs!$B$30:$AY$30,$D$62:$BA$62,'Life SCR'!BA$3)&gt;0,sommmeProdInv(Inputs!$B$30:$AY$30,$D$62:$BA$62,'Life SCR'!BA$3),1)+BA96,0)</f>
        <v>0</v>
      </c>
    </row>
    <row r="98" spans="1:53" s="243" customFormat="1" outlineLevel="1">
      <c r="A98" s="642"/>
      <c r="B98" s="999">
        <v>35</v>
      </c>
      <c r="C98" s="994"/>
      <c r="D98" s="643"/>
      <c r="E98" s="644">
        <f ca="1">IF('Life SCR'!E$3&gt;=$B98,OFFSET($D$62,0,'Life SCR'!E$3-$B98)*OFFSET(Inputs!$C$30,0,$B98-2)/IF(sommmeProdInv(Inputs!$B$30:$AY$30,$D$62:$BA$62,'Life SCR'!E$3)&gt;0,sommmeProdInv(Inputs!$B$30:$AY$30,$D$62:$BA$62,'Life SCR'!E$3),1)+E97,0)</f>
        <v>0</v>
      </c>
      <c r="F98" s="644">
        <f ca="1">IF('Life SCR'!F$3&gt;=$B98,OFFSET($D$62,0,'Life SCR'!F$3-$B98)*OFFSET(Inputs!$C$30,0,$B98-2)/IF(sommmeProdInv(Inputs!$B$30:$AY$30,$D$62:$BA$62,'Life SCR'!F$3)&gt;0,sommmeProdInv(Inputs!$B$30:$AY$30,$D$62:$BA$62,'Life SCR'!F$3),1)+F97,0)</f>
        <v>0</v>
      </c>
      <c r="G98" s="644">
        <f ca="1">IF('Life SCR'!G$3&gt;=$B98,OFFSET($D$62,0,'Life SCR'!G$3-$B98)*OFFSET(Inputs!$C$30,0,$B98-2)/IF(sommmeProdInv(Inputs!$B$30:$AY$30,$D$62:$BA$62,'Life SCR'!G$3)&gt;0,sommmeProdInv(Inputs!$B$30:$AY$30,$D$62:$BA$62,'Life SCR'!G$3),1)+G97,0)</f>
        <v>0</v>
      </c>
      <c r="H98" s="644">
        <f ca="1">IF('Life SCR'!H$3&gt;=$B98,OFFSET($D$62,0,'Life SCR'!H$3-$B98)*OFFSET(Inputs!$C$30,0,$B98-2)/IF(sommmeProdInv(Inputs!$B$30:$AY$30,$D$62:$BA$62,'Life SCR'!H$3)&gt;0,sommmeProdInv(Inputs!$B$30:$AY$30,$D$62:$BA$62,'Life SCR'!H$3),1)+H97,0)</f>
        <v>0</v>
      </c>
      <c r="I98" s="644">
        <f ca="1">IF('Life SCR'!I$3&gt;=$B98,OFFSET($D$62,0,'Life SCR'!I$3-$B98)*OFFSET(Inputs!$C$30,0,$B98-2)/IF(sommmeProdInv(Inputs!$B$30:$AY$30,$D$62:$BA$62,'Life SCR'!I$3)&gt;0,sommmeProdInv(Inputs!$B$30:$AY$30,$D$62:$BA$62,'Life SCR'!I$3),1)+I97,0)</f>
        <v>0</v>
      </c>
      <c r="J98" s="644">
        <f ca="1">IF('Life SCR'!J$3&gt;=$B98,OFFSET($D$62,0,'Life SCR'!J$3-$B98)*OFFSET(Inputs!$C$30,0,$B98-2)/IF(sommmeProdInv(Inputs!$B$30:$AY$30,$D$62:$BA$62,'Life SCR'!J$3)&gt;0,sommmeProdInv(Inputs!$B$30:$AY$30,$D$62:$BA$62,'Life SCR'!J$3),1)+J97,0)</f>
        <v>0</v>
      </c>
      <c r="K98" s="644">
        <f ca="1">IF('Life SCR'!K$3&gt;=$B98,OFFSET($D$62,0,'Life SCR'!K$3-$B98)*OFFSET(Inputs!$C$30,0,$B98-2)/IF(sommmeProdInv(Inputs!$B$30:$AY$30,$D$62:$BA$62,'Life SCR'!K$3)&gt;0,sommmeProdInv(Inputs!$B$30:$AY$30,$D$62:$BA$62,'Life SCR'!K$3),1)+K97,0)</f>
        <v>0</v>
      </c>
      <c r="L98" s="644">
        <f ca="1">IF('Life SCR'!L$3&gt;=$B98,OFFSET($D$62,0,'Life SCR'!L$3-$B98)*OFFSET(Inputs!$C$30,0,$B98-2)/IF(sommmeProdInv(Inputs!$B$30:$AY$30,$D$62:$BA$62,'Life SCR'!L$3)&gt;0,sommmeProdInv(Inputs!$B$30:$AY$30,$D$62:$BA$62,'Life SCR'!L$3),1)+L97,0)</f>
        <v>0</v>
      </c>
      <c r="M98" s="644">
        <f ca="1">IF('Life SCR'!M$3&gt;=$B98,OFFSET($D$62,0,'Life SCR'!M$3-$B98)*OFFSET(Inputs!$C$30,0,$B98-2)/IF(sommmeProdInv(Inputs!$B$30:$AY$30,$D$62:$BA$62,'Life SCR'!M$3)&gt;0,sommmeProdInv(Inputs!$B$30:$AY$30,$D$62:$BA$62,'Life SCR'!M$3),1)+M97,0)</f>
        <v>0</v>
      </c>
      <c r="N98" s="644">
        <f ca="1">IF('Life SCR'!N$3&gt;=$B98,OFFSET($D$62,0,'Life SCR'!N$3-$B98)*OFFSET(Inputs!$C$30,0,$B98-2)/IF(sommmeProdInv(Inputs!$B$30:$AY$30,$D$62:$BA$62,'Life SCR'!N$3)&gt;0,sommmeProdInv(Inputs!$B$30:$AY$30,$D$62:$BA$62,'Life SCR'!N$3),1)+N97,0)</f>
        <v>0</v>
      </c>
      <c r="O98" s="644">
        <f ca="1">IF('Life SCR'!O$3&gt;=$B98,OFFSET($D$62,0,'Life SCR'!O$3-$B98)*OFFSET(Inputs!$C$30,0,$B98-2)/IF(sommmeProdInv(Inputs!$B$30:$AY$30,$D$62:$BA$62,'Life SCR'!O$3)&gt;0,sommmeProdInv(Inputs!$B$30:$AY$30,$D$62:$BA$62,'Life SCR'!O$3),1)+O97,0)</f>
        <v>0</v>
      </c>
      <c r="P98" s="644">
        <f ca="1">IF('Life SCR'!P$3&gt;=$B98,OFFSET($D$62,0,'Life SCR'!P$3-$B98)*OFFSET(Inputs!$C$30,0,$B98-2)/IF(sommmeProdInv(Inputs!$B$30:$AY$30,$D$62:$BA$62,'Life SCR'!P$3)&gt;0,sommmeProdInv(Inputs!$B$30:$AY$30,$D$62:$BA$62,'Life SCR'!P$3),1)+P97,0)</f>
        <v>0</v>
      </c>
      <c r="Q98" s="644">
        <f ca="1">IF('Life SCR'!Q$3&gt;=$B98,OFFSET($D$62,0,'Life SCR'!Q$3-$B98)*OFFSET(Inputs!$C$30,0,$B98-2)/IF(sommmeProdInv(Inputs!$B$30:$AY$30,$D$62:$BA$62,'Life SCR'!Q$3)&gt;0,sommmeProdInv(Inputs!$B$30:$AY$30,$D$62:$BA$62,'Life SCR'!Q$3),1)+Q97,0)</f>
        <v>0</v>
      </c>
      <c r="R98" s="644">
        <f ca="1">IF('Life SCR'!R$3&gt;=$B98,OFFSET($D$62,0,'Life SCR'!R$3-$B98)*OFFSET(Inputs!$C$30,0,$B98-2)/IF(sommmeProdInv(Inputs!$B$30:$AY$30,$D$62:$BA$62,'Life SCR'!R$3)&gt;0,sommmeProdInv(Inputs!$B$30:$AY$30,$D$62:$BA$62,'Life SCR'!R$3),1)+R97,0)</f>
        <v>0</v>
      </c>
      <c r="S98" s="644">
        <f ca="1">IF('Life SCR'!S$3&gt;=$B98,OFFSET($D$62,0,'Life SCR'!S$3-$B98)*OFFSET(Inputs!$C$30,0,$B98-2)/IF(sommmeProdInv(Inputs!$B$30:$AY$30,$D$62:$BA$62,'Life SCR'!S$3)&gt;0,sommmeProdInv(Inputs!$B$30:$AY$30,$D$62:$BA$62,'Life SCR'!S$3),1)+S97,0)</f>
        <v>0</v>
      </c>
      <c r="T98" s="644">
        <f ca="1">IF('Life SCR'!T$3&gt;=$B98,OFFSET($D$62,0,'Life SCR'!T$3-$B98)*OFFSET(Inputs!$C$30,0,$B98-2)/IF(sommmeProdInv(Inputs!$B$30:$AY$30,$D$62:$BA$62,'Life SCR'!T$3)&gt;0,sommmeProdInv(Inputs!$B$30:$AY$30,$D$62:$BA$62,'Life SCR'!T$3),1)+T97,0)</f>
        <v>0</v>
      </c>
      <c r="U98" s="644">
        <f ca="1">IF('Life SCR'!U$3&gt;=$B98,OFFSET($D$62,0,'Life SCR'!U$3-$B98)*OFFSET(Inputs!$C$30,0,$B98-2)/IF(sommmeProdInv(Inputs!$B$30:$AY$30,$D$62:$BA$62,'Life SCR'!U$3)&gt;0,sommmeProdInv(Inputs!$B$30:$AY$30,$D$62:$BA$62,'Life SCR'!U$3),1)+U97,0)</f>
        <v>0</v>
      </c>
      <c r="V98" s="644">
        <f ca="1">IF('Life SCR'!V$3&gt;=$B98,OFFSET($D$62,0,'Life SCR'!V$3-$B98)*OFFSET(Inputs!$C$30,0,$B98-2)/IF(sommmeProdInv(Inputs!$B$30:$AY$30,$D$62:$BA$62,'Life SCR'!V$3)&gt;0,sommmeProdInv(Inputs!$B$30:$AY$30,$D$62:$BA$62,'Life SCR'!V$3),1)+V97,0)</f>
        <v>0</v>
      </c>
      <c r="W98" s="644">
        <f ca="1">IF('Life SCR'!W$3&gt;=$B98,OFFSET($D$62,0,'Life SCR'!W$3-$B98)*OFFSET(Inputs!$C$30,0,$B98-2)/IF(sommmeProdInv(Inputs!$B$30:$AY$30,$D$62:$BA$62,'Life SCR'!W$3)&gt;0,sommmeProdInv(Inputs!$B$30:$AY$30,$D$62:$BA$62,'Life SCR'!W$3),1)+W97,0)</f>
        <v>0</v>
      </c>
      <c r="X98" s="644">
        <f ca="1">IF('Life SCR'!X$3&gt;=$B98,OFFSET($D$62,0,'Life SCR'!X$3-$B98)*OFFSET(Inputs!$C$30,0,$B98-2)/IF(sommmeProdInv(Inputs!$B$30:$AY$30,$D$62:$BA$62,'Life SCR'!X$3)&gt;0,sommmeProdInv(Inputs!$B$30:$AY$30,$D$62:$BA$62,'Life SCR'!X$3),1)+X97,0)</f>
        <v>0</v>
      </c>
      <c r="Y98" s="644">
        <f ca="1">IF('Life SCR'!Y$3&gt;=$B98,OFFSET($D$62,0,'Life SCR'!Y$3-$B98)*OFFSET(Inputs!$C$30,0,$B98-2)/IF(sommmeProdInv(Inputs!$B$30:$AY$30,$D$62:$BA$62,'Life SCR'!Y$3)&gt;0,sommmeProdInv(Inputs!$B$30:$AY$30,$D$62:$BA$62,'Life SCR'!Y$3),1)+Y97,0)</f>
        <v>0</v>
      </c>
      <c r="Z98" s="644">
        <f ca="1">IF('Life SCR'!Z$3&gt;=$B98,OFFSET($D$62,0,'Life SCR'!Z$3-$B98)*OFFSET(Inputs!$C$30,0,$B98-2)/IF(sommmeProdInv(Inputs!$B$30:$AY$30,$D$62:$BA$62,'Life SCR'!Z$3)&gt;0,sommmeProdInv(Inputs!$B$30:$AY$30,$D$62:$BA$62,'Life SCR'!Z$3),1)+Z97,0)</f>
        <v>0</v>
      </c>
      <c r="AA98" s="644">
        <f ca="1">IF('Life SCR'!AA$3&gt;=$B98,OFFSET($D$62,0,'Life SCR'!AA$3-$B98)*OFFSET(Inputs!$C$30,0,$B98-2)/IF(sommmeProdInv(Inputs!$B$30:$AY$30,$D$62:$BA$62,'Life SCR'!AA$3)&gt;0,sommmeProdInv(Inputs!$B$30:$AY$30,$D$62:$BA$62,'Life SCR'!AA$3),1)+AA97,0)</f>
        <v>0</v>
      </c>
      <c r="AB98" s="644">
        <f ca="1">IF('Life SCR'!AB$3&gt;=$B98,OFFSET($D$62,0,'Life SCR'!AB$3-$B98)*OFFSET(Inputs!$C$30,0,$B98-2)/IF(sommmeProdInv(Inputs!$B$30:$AY$30,$D$62:$BA$62,'Life SCR'!AB$3)&gt;0,sommmeProdInv(Inputs!$B$30:$AY$30,$D$62:$BA$62,'Life SCR'!AB$3),1)+AB97,0)</f>
        <v>0</v>
      </c>
      <c r="AC98" s="644">
        <f ca="1">IF('Life SCR'!AC$3&gt;=$B98,OFFSET($D$62,0,'Life SCR'!AC$3-$B98)*OFFSET(Inputs!$C$30,0,$B98-2)/IF(sommmeProdInv(Inputs!$B$30:$AY$30,$D$62:$BA$62,'Life SCR'!AC$3)&gt;0,sommmeProdInv(Inputs!$B$30:$AY$30,$D$62:$BA$62,'Life SCR'!AC$3),1)+AC97,0)</f>
        <v>0</v>
      </c>
      <c r="AD98" s="644">
        <f ca="1">IF('Life SCR'!AD$3&gt;=$B98,OFFSET($D$62,0,'Life SCR'!AD$3-$B98)*OFFSET(Inputs!$C$30,0,$B98-2)/IF(sommmeProdInv(Inputs!$B$30:$AY$30,$D$62:$BA$62,'Life SCR'!AD$3)&gt;0,sommmeProdInv(Inputs!$B$30:$AY$30,$D$62:$BA$62,'Life SCR'!AD$3),1)+AD97,0)</f>
        <v>0</v>
      </c>
      <c r="AE98" s="644">
        <f ca="1">IF('Life SCR'!AE$3&gt;=$B98,OFFSET($D$62,0,'Life SCR'!AE$3-$B98)*OFFSET(Inputs!$C$30,0,$B98-2)/IF(sommmeProdInv(Inputs!$B$30:$AY$30,$D$62:$BA$62,'Life SCR'!AE$3)&gt;0,sommmeProdInv(Inputs!$B$30:$AY$30,$D$62:$BA$62,'Life SCR'!AE$3),1)+AE97,0)</f>
        <v>0</v>
      </c>
      <c r="AF98" s="644">
        <f ca="1">IF('Life SCR'!AF$3&gt;=$B98,OFFSET($D$62,0,'Life SCR'!AF$3-$B98)*OFFSET(Inputs!$C$30,0,$B98-2)/IF(sommmeProdInv(Inputs!$B$30:$AY$30,$D$62:$BA$62,'Life SCR'!AF$3)&gt;0,sommmeProdInv(Inputs!$B$30:$AY$30,$D$62:$BA$62,'Life SCR'!AF$3),1)+AF97,0)</f>
        <v>0</v>
      </c>
      <c r="AG98" s="644">
        <f ca="1">IF('Life SCR'!AG$3&gt;=$B98,OFFSET($D$62,0,'Life SCR'!AG$3-$B98)*OFFSET(Inputs!$C$30,0,$B98-2)/IF(sommmeProdInv(Inputs!$B$30:$AY$30,$D$62:$BA$62,'Life SCR'!AG$3)&gt;0,sommmeProdInv(Inputs!$B$30:$AY$30,$D$62:$BA$62,'Life SCR'!AG$3),1)+AG97,0)</f>
        <v>0</v>
      </c>
      <c r="AH98" s="644">
        <f ca="1">IF('Life SCR'!AH$3&gt;=$B98,OFFSET($D$62,0,'Life SCR'!AH$3-$B98)*OFFSET(Inputs!$C$30,0,$B98-2)/IF(sommmeProdInv(Inputs!$B$30:$AY$30,$D$62:$BA$62,'Life SCR'!AH$3)&gt;0,sommmeProdInv(Inputs!$B$30:$AY$30,$D$62:$BA$62,'Life SCR'!AH$3),1)+AH97,0)</f>
        <v>0</v>
      </c>
      <c r="AI98" s="644">
        <f ca="1">IF('Life SCR'!AI$3&gt;=$B98,OFFSET($D$62,0,'Life SCR'!AI$3-$B98)*OFFSET(Inputs!$C$30,0,$B98-2)/IF(sommmeProdInv(Inputs!$B$30:$AY$30,$D$62:$BA$62,'Life SCR'!AI$3)&gt;0,sommmeProdInv(Inputs!$B$30:$AY$30,$D$62:$BA$62,'Life SCR'!AI$3),1)+AI97,0)</f>
        <v>0</v>
      </c>
      <c r="AJ98" s="644">
        <f ca="1">IF('Life SCR'!AJ$3&gt;=$B98,OFFSET($D$62,0,'Life SCR'!AJ$3-$B98)*OFFSET(Inputs!$C$30,0,$B98-2)/IF(sommmeProdInv(Inputs!$B$30:$AY$30,$D$62:$BA$62,'Life SCR'!AJ$3)&gt;0,sommmeProdInv(Inputs!$B$30:$AY$30,$D$62:$BA$62,'Life SCR'!AJ$3),1)+AJ97,0)</f>
        <v>0</v>
      </c>
      <c r="AK98" s="644">
        <f ca="1">IF('Life SCR'!AK$3&gt;=$B98,OFFSET($D$62,0,'Life SCR'!AK$3-$B98)*OFFSET(Inputs!$C$30,0,$B98-2)/IF(sommmeProdInv(Inputs!$B$30:$AY$30,$D$62:$BA$62,'Life SCR'!AK$3)&gt;0,sommmeProdInv(Inputs!$B$30:$AY$30,$D$62:$BA$62,'Life SCR'!AK$3),1)+AK97,0)</f>
        <v>0</v>
      </c>
      <c r="AL98" s="644">
        <f ca="1">IF('Life SCR'!AL$3&gt;=$B98,OFFSET($D$62,0,'Life SCR'!AL$3-$B98)*OFFSET(Inputs!$C$30,0,$B98-2)/IF(sommmeProdInv(Inputs!$B$30:$AY$30,$D$62:$BA$62,'Life SCR'!AL$3)&gt;0,sommmeProdInv(Inputs!$B$30:$AY$30,$D$62:$BA$62,'Life SCR'!AL$3),1)+AL97,0)</f>
        <v>0</v>
      </c>
      <c r="AM98" s="644">
        <f ca="1">IF('Life SCR'!AM$3&gt;=$B98,OFFSET($D$62,0,'Life SCR'!AM$3-$B98)*OFFSET(Inputs!$C$30,0,$B98-2)/IF(sommmeProdInv(Inputs!$B$30:$AY$30,$D$62:$BA$62,'Life SCR'!AM$3)&gt;0,sommmeProdInv(Inputs!$B$30:$AY$30,$D$62:$BA$62,'Life SCR'!AM$3),1)+AM97,0)</f>
        <v>0</v>
      </c>
      <c r="AN98" s="644">
        <f ca="1">IF('Life SCR'!AN$3&gt;=$B98,OFFSET($D$62,0,'Life SCR'!AN$3-$B98)*OFFSET(Inputs!$C$30,0,$B98-2)/IF(sommmeProdInv(Inputs!$B$30:$AY$30,$D$62:$BA$62,'Life SCR'!AN$3)&gt;0,sommmeProdInv(Inputs!$B$30:$AY$30,$D$62:$BA$62,'Life SCR'!AN$3),1)+AN97,0)</f>
        <v>0</v>
      </c>
      <c r="AO98" s="644">
        <f ca="1">IF('Life SCR'!AO$3&gt;=$B98,OFFSET($D$62,0,'Life SCR'!AO$3-$B98)*OFFSET(Inputs!$C$30,0,$B98-2)/IF(sommmeProdInv(Inputs!$B$30:$AY$30,$D$62:$BA$62,'Life SCR'!AO$3)&gt;0,sommmeProdInv(Inputs!$B$30:$AY$30,$D$62:$BA$62,'Life SCR'!AO$3),1)+AO97,0)</f>
        <v>0</v>
      </c>
      <c r="AP98" s="644">
        <f ca="1">IF('Life SCR'!AP$3&gt;=$B98,OFFSET($D$62,0,'Life SCR'!AP$3-$B98)*OFFSET(Inputs!$C$30,0,$B98-2)/IF(sommmeProdInv(Inputs!$B$30:$AY$30,$D$62:$BA$62,'Life SCR'!AP$3)&gt;0,sommmeProdInv(Inputs!$B$30:$AY$30,$D$62:$BA$62,'Life SCR'!AP$3),1)+AP97,0)</f>
        <v>0</v>
      </c>
      <c r="AQ98" s="644">
        <f ca="1">IF('Life SCR'!AQ$3&gt;=$B98,OFFSET($D$62,0,'Life SCR'!AQ$3-$B98)*OFFSET(Inputs!$C$30,0,$B98-2)/IF(sommmeProdInv(Inputs!$B$30:$AY$30,$D$62:$BA$62,'Life SCR'!AQ$3)&gt;0,sommmeProdInv(Inputs!$B$30:$AY$30,$D$62:$BA$62,'Life SCR'!AQ$3),1)+AQ97,0)</f>
        <v>0</v>
      </c>
      <c r="AR98" s="644">
        <f ca="1">IF('Life SCR'!AR$3&gt;=$B98,OFFSET($D$62,0,'Life SCR'!AR$3-$B98)*OFFSET(Inputs!$C$30,0,$B98-2)/IF(sommmeProdInv(Inputs!$B$30:$AY$30,$D$62:$BA$62,'Life SCR'!AR$3)&gt;0,sommmeProdInv(Inputs!$B$30:$AY$30,$D$62:$BA$62,'Life SCR'!AR$3),1)+AR97,0)</f>
        <v>0</v>
      </c>
      <c r="AS98" s="644">
        <f ca="1">IF('Life SCR'!AS$3&gt;=$B98,OFFSET($D$62,0,'Life SCR'!AS$3-$B98)*OFFSET(Inputs!$C$30,0,$B98-2)/IF(sommmeProdInv(Inputs!$B$30:$AY$30,$D$62:$BA$62,'Life SCR'!AS$3)&gt;0,sommmeProdInv(Inputs!$B$30:$AY$30,$D$62:$BA$62,'Life SCR'!AS$3),1)+AS97,0)</f>
        <v>0</v>
      </c>
      <c r="AT98" s="644">
        <f ca="1">IF('Life SCR'!AT$3&gt;=$B98,OFFSET($D$62,0,'Life SCR'!AT$3-$B98)*OFFSET(Inputs!$C$30,0,$B98-2)/IF(sommmeProdInv(Inputs!$B$30:$AY$30,$D$62:$BA$62,'Life SCR'!AT$3)&gt;0,sommmeProdInv(Inputs!$B$30:$AY$30,$D$62:$BA$62,'Life SCR'!AT$3),1)+AT97,0)</f>
        <v>0</v>
      </c>
      <c r="AU98" s="644">
        <f ca="1">IF('Life SCR'!AU$3&gt;=$B98,OFFSET($D$62,0,'Life SCR'!AU$3-$B98)*OFFSET(Inputs!$C$30,0,$B98-2)/IF(sommmeProdInv(Inputs!$B$30:$AY$30,$D$62:$BA$62,'Life SCR'!AU$3)&gt;0,sommmeProdInv(Inputs!$B$30:$AY$30,$D$62:$BA$62,'Life SCR'!AU$3),1)+AU97,0)</f>
        <v>0</v>
      </c>
      <c r="AV98" s="644">
        <f ca="1">IF('Life SCR'!AV$3&gt;=$B98,OFFSET($D$62,0,'Life SCR'!AV$3-$B98)*OFFSET(Inputs!$C$30,0,$B98-2)/IF(sommmeProdInv(Inputs!$B$30:$AY$30,$D$62:$BA$62,'Life SCR'!AV$3)&gt;0,sommmeProdInv(Inputs!$B$30:$AY$30,$D$62:$BA$62,'Life SCR'!AV$3),1)+AV97,0)</f>
        <v>0</v>
      </c>
      <c r="AW98" s="644">
        <f ca="1">IF('Life SCR'!AW$3&gt;=$B98,OFFSET($D$62,0,'Life SCR'!AW$3-$B98)*OFFSET(Inputs!$C$30,0,$B98-2)/IF(sommmeProdInv(Inputs!$B$30:$AY$30,$D$62:$BA$62,'Life SCR'!AW$3)&gt;0,sommmeProdInv(Inputs!$B$30:$AY$30,$D$62:$BA$62,'Life SCR'!AW$3),1)+AW97,0)</f>
        <v>0</v>
      </c>
      <c r="AX98" s="644">
        <f ca="1">IF('Life SCR'!AX$3&gt;=$B98,OFFSET($D$62,0,'Life SCR'!AX$3-$B98)*OFFSET(Inputs!$C$30,0,$B98-2)/IF(sommmeProdInv(Inputs!$B$30:$AY$30,$D$62:$BA$62,'Life SCR'!AX$3)&gt;0,sommmeProdInv(Inputs!$B$30:$AY$30,$D$62:$BA$62,'Life SCR'!AX$3),1)+AX97,0)</f>
        <v>0</v>
      </c>
      <c r="AY98" s="644">
        <f ca="1">IF('Life SCR'!AY$3&gt;=$B98,OFFSET($D$62,0,'Life SCR'!AY$3-$B98)*OFFSET(Inputs!$C$30,0,$B98-2)/IF(sommmeProdInv(Inputs!$B$30:$AY$30,$D$62:$BA$62,'Life SCR'!AY$3)&gt;0,sommmeProdInv(Inputs!$B$30:$AY$30,$D$62:$BA$62,'Life SCR'!AY$3),1)+AY97,0)</f>
        <v>0</v>
      </c>
      <c r="AZ98" s="644">
        <f ca="1">IF('Life SCR'!AZ$3&gt;=$B98,OFFSET($D$62,0,'Life SCR'!AZ$3-$B98)*OFFSET(Inputs!$C$30,0,$B98-2)/IF(sommmeProdInv(Inputs!$B$30:$AY$30,$D$62:$BA$62,'Life SCR'!AZ$3)&gt;0,sommmeProdInv(Inputs!$B$30:$AY$30,$D$62:$BA$62,'Life SCR'!AZ$3),1)+AZ97,0)</f>
        <v>0</v>
      </c>
      <c r="BA98" s="645">
        <f ca="1">IF('Life SCR'!BA$3&gt;=$B98,OFFSET($D$62,0,'Life SCR'!BA$3-$B98)*OFFSET(Inputs!$C$30,0,$B98-2)/IF(sommmeProdInv(Inputs!$B$30:$AY$30,$D$62:$BA$62,'Life SCR'!BA$3)&gt;0,sommmeProdInv(Inputs!$B$30:$AY$30,$D$62:$BA$62,'Life SCR'!BA$3),1)+BA97,0)</f>
        <v>0</v>
      </c>
    </row>
    <row r="99" spans="1:53" s="243" customFormat="1" outlineLevel="1">
      <c r="A99" s="642"/>
      <c r="B99" s="999">
        <v>36</v>
      </c>
      <c r="C99" s="994"/>
      <c r="D99" s="643"/>
      <c r="E99" s="644">
        <f ca="1">IF('Life SCR'!E$3&gt;=$B99,OFFSET($D$62,0,'Life SCR'!E$3-$B99)*OFFSET(Inputs!$C$30,0,$B99-2)/IF(sommmeProdInv(Inputs!$B$30:$AY$30,$D$62:$BA$62,'Life SCR'!E$3)&gt;0,sommmeProdInv(Inputs!$B$30:$AY$30,$D$62:$BA$62,'Life SCR'!E$3),1)+E98,0)</f>
        <v>0</v>
      </c>
      <c r="F99" s="644">
        <f ca="1">IF('Life SCR'!F$3&gt;=$B99,OFFSET($D$62,0,'Life SCR'!F$3-$B99)*OFFSET(Inputs!$C$30,0,$B99-2)/IF(sommmeProdInv(Inputs!$B$30:$AY$30,$D$62:$BA$62,'Life SCR'!F$3)&gt;0,sommmeProdInv(Inputs!$B$30:$AY$30,$D$62:$BA$62,'Life SCR'!F$3),1)+F98,0)</f>
        <v>0</v>
      </c>
      <c r="G99" s="644">
        <f ca="1">IF('Life SCR'!G$3&gt;=$B99,OFFSET($D$62,0,'Life SCR'!G$3-$B99)*OFFSET(Inputs!$C$30,0,$B99-2)/IF(sommmeProdInv(Inputs!$B$30:$AY$30,$D$62:$BA$62,'Life SCR'!G$3)&gt;0,sommmeProdInv(Inputs!$B$30:$AY$30,$D$62:$BA$62,'Life SCR'!G$3),1)+G98,0)</f>
        <v>0</v>
      </c>
      <c r="H99" s="644">
        <f ca="1">IF('Life SCR'!H$3&gt;=$B99,OFFSET($D$62,0,'Life SCR'!H$3-$B99)*OFFSET(Inputs!$C$30,0,$B99-2)/IF(sommmeProdInv(Inputs!$B$30:$AY$30,$D$62:$BA$62,'Life SCR'!H$3)&gt;0,sommmeProdInv(Inputs!$B$30:$AY$30,$D$62:$BA$62,'Life SCR'!H$3),1)+H98,0)</f>
        <v>0</v>
      </c>
      <c r="I99" s="644">
        <f ca="1">IF('Life SCR'!I$3&gt;=$B99,OFFSET($D$62,0,'Life SCR'!I$3-$B99)*OFFSET(Inputs!$C$30,0,$B99-2)/IF(sommmeProdInv(Inputs!$B$30:$AY$30,$D$62:$BA$62,'Life SCR'!I$3)&gt;0,sommmeProdInv(Inputs!$B$30:$AY$30,$D$62:$BA$62,'Life SCR'!I$3),1)+I98,0)</f>
        <v>0</v>
      </c>
      <c r="J99" s="644">
        <f ca="1">IF('Life SCR'!J$3&gt;=$B99,OFFSET($D$62,0,'Life SCR'!J$3-$B99)*OFFSET(Inputs!$C$30,0,$B99-2)/IF(sommmeProdInv(Inputs!$B$30:$AY$30,$D$62:$BA$62,'Life SCR'!J$3)&gt;0,sommmeProdInv(Inputs!$B$30:$AY$30,$D$62:$BA$62,'Life SCR'!J$3),1)+J98,0)</f>
        <v>0</v>
      </c>
      <c r="K99" s="644">
        <f ca="1">IF('Life SCR'!K$3&gt;=$B99,OFFSET($D$62,0,'Life SCR'!K$3-$B99)*OFFSET(Inputs!$C$30,0,$B99-2)/IF(sommmeProdInv(Inputs!$B$30:$AY$30,$D$62:$BA$62,'Life SCR'!K$3)&gt;0,sommmeProdInv(Inputs!$B$30:$AY$30,$D$62:$BA$62,'Life SCR'!K$3),1)+K98,0)</f>
        <v>0</v>
      </c>
      <c r="L99" s="644">
        <f ca="1">IF('Life SCR'!L$3&gt;=$B99,OFFSET($D$62,0,'Life SCR'!L$3-$B99)*OFFSET(Inputs!$C$30,0,$B99-2)/IF(sommmeProdInv(Inputs!$B$30:$AY$30,$D$62:$BA$62,'Life SCR'!L$3)&gt;0,sommmeProdInv(Inputs!$B$30:$AY$30,$D$62:$BA$62,'Life SCR'!L$3),1)+L98,0)</f>
        <v>0</v>
      </c>
      <c r="M99" s="644">
        <f ca="1">IF('Life SCR'!M$3&gt;=$B99,OFFSET($D$62,0,'Life SCR'!M$3-$B99)*OFFSET(Inputs!$C$30,0,$B99-2)/IF(sommmeProdInv(Inputs!$B$30:$AY$30,$D$62:$BA$62,'Life SCR'!M$3)&gt;0,sommmeProdInv(Inputs!$B$30:$AY$30,$D$62:$BA$62,'Life SCR'!M$3),1)+M98,0)</f>
        <v>0</v>
      </c>
      <c r="N99" s="644">
        <f ca="1">IF('Life SCR'!N$3&gt;=$B99,OFFSET($D$62,0,'Life SCR'!N$3-$B99)*OFFSET(Inputs!$C$30,0,$B99-2)/IF(sommmeProdInv(Inputs!$B$30:$AY$30,$D$62:$BA$62,'Life SCR'!N$3)&gt;0,sommmeProdInv(Inputs!$B$30:$AY$30,$D$62:$BA$62,'Life SCR'!N$3),1)+N98,0)</f>
        <v>0</v>
      </c>
      <c r="O99" s="644">
        <f ca="1">IF('Life SCR'!O$3&gt;=$B99,OFFSET($D$62,0,'Life SCR'!O$3-$B99)*OFFSET(Inputs!$C$30,0,$B99-2)/IF(sommmeProdInv(Inputs!$B$30:$AY$30,$D$62:$BA$62,'Life SCR'!O$3)&gt;0,sommmeProdInv(Inputs!$B$30:$AY$30,$D$62:$BA$62,'Life SCR'!O$3),1)+O98,0)</f>
        <v>0</v>
      </c>
      <c r="P99" s="644">
        <f ca="1">IF('Life SCR'!P$3&gt;=$B99,OFFSET($D$62,0,'Life SCR'!P$3-$B99)*OFFSET(Inputs!$C$30,0,$B99-2)/IF(sommmeProdInv(Inputs!$B$30:$AY$30,$D$62:$BA$62,'Life SCR'!P$3)&gt;0,sommmeProdInv(Inputs!$B$30:$AY$30,$D$62:$BA$62,'Life SCR'!P$3),1)+P98,0)</f>
        <v>0</v>
      </c>
      <c r="Q99" s="644">
        <f ca="1">IF('Life SCR'!Q$3&gt;=$B99,OFFSET($D$62,0,'Life SCR'!Q$3-$B99)*OFFSET(Inputs!$C$30,0,$B99-2)/IF(sommmeProdInv(Inputs!$B$30:$AY$30,$D$62:$BA$62,'Life SCR'!Q$3)&gt;0,sommmeProdInv(Inputs!$B$30:$AY$30,$D$62:$BA$62,'Life SCR'!Q$3),1)+Q98,0)</f>
        <v>0</v>
      </c>
      <c r="R99" s="644">
        <f ca="1">IF('Life SCR'!R$3&gt;=$B99,OFFSET($D$62,0,'Life SCR'!R$3-$B99)*OFFSET(Inputs!$C$30,0,$B99-2)/IF(sommmeProdInv(Inputs!$B$30:$AY$30,$D$62:$BA$62,'Life SCR'!R$3)&gt;0,sommmeProdInv(Inputs!$B$30:$AY$30,$D$62:$BA$62,'Life SCR'!R$3),1)+R98,0)</f>
        <v>0</v>
      </c>
      <c r="S99" s="644">
        <f ca="1">IF('Life SCR'!S$3&gt;=$B99,OFFSET($D$62,0,'Life SCR'!S$3-$B99)*OFFSET(Inputs!$C$30,0,$B99-2)/IF(sommmeProdInv(Inputs!$B$30:$AY$30,$D$62:$BA$62,'Life SCR'!S$3)&gt;0,sommmeProdInv(Inputs!$B$30:$AY$30,$D$62:$BA$62,'Life SCR'!S$3),1)+S98,0)</f>
        <v>0</v>
      </c>
      <c r="T99" s="644">
        <f ca="1">IF('Life SCR'!T$3&gt;=$B99,OFFSET($D$62,0,'Life SCR'!T$3-$B99)*OFFSET(Inputs!$C$30,0,$B99-2)/IF(sommmeProdInv(Inputs!$B$30:$AY$30,$D$62:$BA$62,'Life SCR'!T$3)&gt;0,sommmeProdInv(Inputs!$B$30:$AY$30,$D$62:$BA$62,'Life SCR'!T$3),1)+T98,0)</f>
        <v>0</v>
      </c>
      <c r="U99" s="644">
        <f ca="1">IF('Life SCR'!U$3&gt;=$B99,OFFSET($D$62,0,'Life SCR'!U$3-$B99)*OFFSET(Inputs!$C$30,0,$B99-2)/IF(sommmeProdInv(Inputs!$B$30:$AY$30,$D$62:$BA$62,'Life SCR'!U$3)&gt;0,sommmeProdInv(Inputs!$B$30:$AY$30,$D$62:$BA$62,'Life SCR'!U$3),1)+U98,0)</f>
        <v>0</v>
      </c>
      <c r="V99" s="644">
        <f ca="1">IF('Life SCR'!V$3&gt;=$B99,OFFSET($D$62,0,'Life SCR'!V$3-$B99)*OFFSET(Inputs!$C$30,0,$B99-2)/IF(sommmeProdInv(Inputs!$B$30:$AY$30,$D$62:$BA$62,'Life SCR'!V$3)&gt;0,sommmeProdInv(Inputs!$B$30:$AY$30,$D$62:$BA$62,'Life SCR'!V$3),1)+V98,0)</f>
        <v>0</v>
      </c>
      <c r="W99" s="644">
        <f ca="1">IF('Life SCR'!W$3&gt;=$B99,OFFSET($D$62,0,'Life SCR'!W$3-$B99)*OFFSET(Inputs!$C$30,0,$B99-2)/IF(sommmeProdInv(Inputs!$B$30:$AY$30,$D$62:$BA$62,'Life SCR'!W$3)&gt;0,sommmeProdInv(Inputs!$B$30:$AY$30,$D$62:$BA$62,'Life SCR'!W$3),1)+W98,0)</f>
        <v>0</v>
      </c>
      <c r="X99" s="644">
        <f ca="1">IF('Life SCR'!X$3&gt;=$B99,OFFSET($D$62,0,'Life SCR'!X$3-$B99)*OFFSET(Inputs!$C$30,0,$B99-2)/IF(sommmeProdInv(Inputs!$B$30:$AY$30,$D$62:$BA$62,'Life SCR'!X$3)&gt;0,sommmeProdInv(Inputs!$B$30:$AY$30,$D$62:$BA$62,'Life SCR'!X$3),1)+X98,0)</f>
        <v>0</v>
      </c>
      <c r="Y99" s="644">
        <f ca="1">IF('Life SCR'!Y$3&gt;=$B99,OFFSET($D$62,0,'Life SCR'!Y$3-$B99)*OFFSET(Inputs!$C$30,0,$B99-2)/IF(sommmeProdInv(Inputs!$B$30:$AY$30,$D$62:$BA$62,'Life SCR'!Y$3)&gt;0,sommmeProdInv(Inputs!$B$30:$AY$30,$D$62:$BA$62,'Life SCR'!Y$3),1)+Y98,0)</f>
        <v>0</v>
      </c>
      <c r="Z99" s="644">
        <f ca="1">IF('Life SCR'!Z$3&gt;=$B99,OFFSET($D$62,0,'Life SCR'!Z$3-$B99)*OFFSET(Inputs!$C$30,0,$B99-2)/IF(sommmeProdInv(Inputs!$B$30:$AY$30,$D$62:$BA$62,'Life SCR'!Z$3)&gt;0,sommmeProdInv(Inputs!$B$30:$AY$30,$D$62:$BA$62,'Life SCR'!Z$3),1)+Z98,0)</f>
        <v>0</v>
      </c>
      <c r="AA99" s="644">
        <f ca="1">IF('Life SCR'!AA$3&gt;=$B99,OFFSET($D$62,0,'Life SCR'!AA$3-$B99)*OFFSET(Inputs!$C$30,0,$B99-2)/IF(sommmeProdInv(Inputs!$B$30:$AY$30,$D$62:$BA$62,'Life SCR'!AA$3)&gt;0,sommmeProdInv(Inputs!$B$30:$AY$30,$D$62:$BA$62,'Life SCR'!AA$3),1)+AA98,0)</f>
        <v>0</v>
      </c>
      <c r="AB99" s="644">
        <f ca="1">IF('Life SCR'!AB$3&gt;=$B99,OFFSET($D$62,0,'Life SCR'!AB$3-$B99)*OFFSET(Inputs!$C$30,0,$B99-2)/IF(sommmeProdInv(Inputs!$B$30:$AY$30,$D$62:$BA$62,'Life SCR'!AB$3)&gt;0,sommmeProdInv(Inputs!$B$30:$AY$30,$D$62:$BA$62,'Life SCR'!AB$3),1)+AB98,0)</f>
        <v>0</v>
      </c>
      <c r="AC99" s="644">
        <f ca="1">IF('Life SCR'!AC$3&gt;=$B99,OFFSET($D$62,0,'Life SCR'!AC$3-$B99)*OFFSET(Inputs!$C$30,0,$B99-2)/IF(sommmeProdInv(Inputs!$B$30:$AY$30,$D$62:$BA$62,'Life SCR'!AC$3)&gt;0,sommmeProdInv(Inputs!$B$30:$AY$30,$D$62:$BA$62,'Life SCR'!AC$3),1)+AC98,0)</f>
        <v>0</v>
      </c>
      <c r="AD99" s="644">
        <f ca="1">IF('Life SCR'!AD$3&gt;=$B99,OFFSET($D$62,0,'Life SCR'!AD$3-$B99)*OFFSET(Inputs!$C$30,0,$B99-2)/IF(sommmeProdInv(Inputs!$B$30:$AY$30,$D$62:$BA$62,'Life SCR'!AD$3)&gt;0,sommmeProdInv(Inputs!$B$30:$AY$30,$D$62:$BA$62,'Life SCR'!AD$3),1)+AD98,0)</f>
        <v>0</v>
      </c>
      <c r="AE99" s="644">
        <f ca="1">IF('Life SCR'!AE$3&gt;=$B99,OFFSET($D$62,0,'Life SCR'!AE$3-$B99)*OFFSET(Inputs!$C$30,0,$B99-2)/IF(sommmeProdInv(Inputs!$B$30:$AY$30,$D$62:$BA$62,'Life SCR'!AE$3)&gt;0,sommmeProdInv(Inputs!$B$30:$AY$30,$D$62:$BA$62,'Life SCR'!AE$3),1)+AE98,0)</f>
        <v>0</v>
      </c>
      <c r="AF99" s="644">
        <f ca="1">IF('Life SCR'!AF$3&gt;=$B99,OFFSET($D$62,0,'Life SCR'!AF$3-$B99)*OFFSET(Inputs!$C$30,0,$B99-2)/IF(sommmeProdInv(Inputs!$B$30:$AY$30,$D$62:$BA$62,'Life SCR'!AF$3)&gt;0,sommmeProdInv(Inputs!$B$30:$AY$30,$D$62:$BA$62,'Life SCR'!AF$3),1)+AF98,0)</f>
        <v>0</v>
      </c>
      <c r="AG99" s="644">
        <f ca="1">IF('Life SCR'!AG$3&gt;=$B99,OFFSET($D$62,0,'Life SCR'!AG$3-$B99)*OFFSET(Inputs!$C$30,0,$B99-2)/IF(sommmeProdInv(Inputs!$B$30:$AY$30,$D$62:$BA$62,'Life SCR'!AG$3)&gt;0,sommmeProdInv(Inputs!$B$30:$AY$30,$D$62:$BA$62,'Life SCR'!AG$3),1)+AG98,0)</f>
        <v>0</v>
      </c>
      <c r="AH99" s="644">
        <f ca="1">IF('Life SCR'!AH$3&gt;=$B99,OFFSET($D$62,0,'Life SCR'!AH$3-$B99)*OFFSET(Inputs!$C$30,0,$B99-2)/IF(sommmeProdInv(Inputs!$B$30:$AY$30,$D$62:$BA$62,'Life SCR'!AH$3)&gt;0,sommmeProdInv(Inputs!$B$30:$AY$30,$D$62:$BA$62,'Life SCR'!AH$3),1)+AH98,0)</f>
        <v>0</v>
      </c>
      <c r="AI99" s="644">
        <f ca="1">IF('Life SCR'!AI$3&gt;=$B99,OFFSET($D$62,0,'Life SCR'!AI$3-$B99)*OFFSET(Inputs!$C$30,0,$B99-2)/IF(sommmeProdInv(Inputs!$B$30:$AY$30,$D$62:$BA$62,'Life SCR'!AI$3)&gt;0,sommmeProdInv(Inputs!$B$30:$AY$30,$D$62:$BA$62,'Life SCR'!AI$3),1)+AI98,0)</f>
        <v>0</v>
      </c>
      <c r="AJ99" s="644">
        <f ca="1">IF('Life SCR'!AJ$3&gt;=$B99,OFFSET($D$62,0,'Life SCR'!AJ$3-$B99)*OFFSET(Inputs!$C$30,0,$B99-2)/IF(sommmeProdInv(Inputs!$B$30:$AY$30,$D$62:$BA$62,'Life SCR'!AJ$3)&gt;0,sommmeProdInv(Inputs!$B$30:$AY$30,$D$62:$BA$62,'Life SCR'!AJ$3),1)+AJ98,0)</f>
        <v>0</v>
      </c>
      <c r="AK99" s="644">
        <f ca="1">IF('Life SCR'!AK$3&gt;=$B99,OFFSET($D$62,0,'Life SCR'!AK$3-$B99)*OFFSET(Inputs!$C$30,0,$B99-2)/IF(sommmeProdInv(Inputs!$B$30:$AY$30,$D$62:$BA$62,'Life SCR'!AK$3)&gt;0,sommmeProdInv(Inputs!$B$30:$AY$30,$D$62:$BA$62,'Life SCR'!AK$3),1)+AK98,0)</f>
        <v>0</v>
      </c>
      <c r="AL99" s="644">
        <f ca="1">IF('Life SCR'!AL$3&gt;=$B99,OFFSET($D$62,0,'Life SCR'!AL$3-$B99)*OFFSET(Inputs!$C$30,0,$B99-2)/IF(sommmeProdInv(Inputs!$B$30:$AY$30,$D$62:$BA$62,'Life SCR'!AL$3)&gt;0,sommmeProdInv(Inputs!$B$30:$AY$30,$D$62:$BA$62,'Life SCR'!AL$3),1)+AL98,0)</f>
        <v>0</v>
      </c>
      <c r="AM99" s="644">
        <f ca="1">IF('Life SCR'!AM$3&gt;=$B99,OFFSET($D$62,0,'Life SCR'!AM$3-$B99)*OFFSET(Inputs!$C$30,0,$B99-2)/IF(sommmeProdInv(Inputs!$B$30:$AY$30,$D$62:$BA$62,'Life SCR'!AM$3)&gt;0,sommmeProdInv(Inputs!$B$30:$AY$30,$D$62:$BA$62,'Life SCR'!AM$3),1)+AM98,0)</f>
        <v>0</v>
      </c>
      <c r="AN99" s="644">
        <f ca="1">IF('Life SCR'!AN$3&gt;=$B99,OFFSET($D$62,0,'Life SCR'!AN$3-$B99)*OFFSET(Inputs!$C$30,0,$B99-2)/IF(sommmeProdInv(Inputs!$B$30:$AY$30,$D$62:$BA$62,'Life SCR'!AN$3)&gt;0,sommmeProdInv(Inputs!$B$30:$AY$30,$D$62:$BA$62,'Life SCR'!AN$3),1)+AN98,0)</f>
        <v>0</v>
      </c>
      <c r="AO99" s="644">
        <f ca="1">IF('Life SCR'!AO$3&gt;=$B99,OFFSET($D$62,0,'Life SCR'!AO$3-$B99)*OFFSET(Inputs!$C$30,0,$B99-2)/IF(sommmeProdInv(Inputs!$B$30:$AY$30,$D$62:$BA$62,'Life SCR'!AO$3)&gt;0,sommmeProdInv(Inputs!$B$30:$AY$30,$D$62:$BA$62,'Life SCR'!AO$3),1)+AO98,0)</f>
        <v>0</v>
      </c>
      <c r="AP99" s="644">
        <f ca="1">IF('Life SCR'!AP$3&gt;=$B99,OFFSET($D$62,0,'Life SCR'!AP$3-$B99)*OFFSET(Inputs!$C$30,0,$B99-2)/IF(sommmeProdInv(Inputs!$B$30:$AY$30,$D$62:$BA$62,'Life SCR'!AP$3)&gt;0,sommmeProdInv(Inputs!$B$30:$AY$30,$D$62:$BA$62,'Life SCR'!AP$3),1)+AP98,0)</f>
        <v>0</v>
      </c>
      <c r="AQ99" s="644">
        <f ca="1">IF('Life SCR'!AQ$3&gt;=$B99,OFFSET($D$62,0,'Life SCR'!AQ$3-$B99)*OFFSET(Inputs!$C$30,0,$B99-2)/IF(sommmeProdInv(Inputs!$B$30:$AY$30,$D$62:$BA$62,'Life SCR'!AQ$3)&gt;0,sommmeProdInv(Inputs!$B$30:$AY$30,$D$62:$BA$62,'Life SCR'!AQ$3),1)+AQ98,0)</f>
        <v>0</v>
      </c>
      <c r="AR99" s="644">
        <f ca="1">IF('Life SCR'!AR$3&gt;=$B99,OFFSET($D$62,0,'Life SCR'!AR$3-$B99)*OFFSET(Inputs!$C$30,0,$B99-2)/IF(sommmeProdInv(Inputs!$B$30:$AY$30,$D$62:$BA$62,'Life SCR'!AR$3)&gt;0,sommmeProdInv(Inputs!$B$30:$AY$30,$D$62:$BA$62,'Life SCR'!AR$3),1)+AR98,0)</f>
        <v>0</v>
      </c>
      <c r="AS99" s="644">
        <f ca="1">IF('Life SCR'!AS$3&gt;=$B99,OFFSET($D$62,0,'Life SCR'!AS$3-$B99)*OFFSET(Inputs!$C$30,0,$B99-2)/IF(sommmeProdInv(Inputs!$B$30:$AY$30,$D$62:$BA$62,'Life SCR'!AS$3)&gt;0,sommmeProdInv(Inputs!$B$30:$AY$30,$D$62:$BA$62,'Life SCR'!AS$3),1)+AS98,0)</f>
        <v>0</v>
      </c>
      <c r="AT99" s="644">
        <f ca="1">IF('Life SCR'!AT$3&gt;=$B99,OFFSET($D$62,0,'Life SCR'!AT$3-$B99)*OFFSET(Inputs!$C$30,0,$B99-2)/IF(sommmeProdInv(Inputs!$B$30:$AY$30,$D$62:$BA$62,'Life SCR'!AT$3)&gt;0,sommmeProdInv(Inputs!$B$30:$AY$30,$D$62:$BA$62,'Life SCR'!AT$3),1)+AT98,0)</f>
        <v>0</v>
      </c>
      <c r="AU99" s="644">
        <f ca="1">IF('Life SCR'!AU$3&gt;=$B99,OFFSET($D$62,0,'Life SCR'!AU$3-$B99)*OFFSET(Inputs!$C$30,0,$B99-2)/IF(sommmeProdInv(Inputs!$B$30:$AY$30,$D$62:$BA$62,'Life SCR'!AU$3)&gt;0,sommmeProdInv(Inputs!$B$30:$AY$30,$D$62:$BA$62,'Life SCR'!AU$3),1)+AU98,0)</f>
        <v>0</v>
      </c>
      <c r="AV99" s="644">
        <f ca="1">IF('Life SCR'!AV$3&gt;=$B99,OFFSET($D$62,0,'Life SCR'!AV$3-$B99)*OFFSET(Inputs!$C$30,0,$B99-2)/IF(sommmeProdInv(Inputs!$B$30:$AY$30,$D$62:$BA$62,'Life SCR'!AV$3)&gt;0,sommmeProdInv(Inputs!$B$30:$AY$30,$D$62:$BA$62,'Life SCR'!AV$3),1)+AV98,0)</f>
        <v>0</v>
      </c>
      <c r="AW99" s="644">
        <f ca="1">IF('Life SCR'!AW$3&gt;=$B99,OFFSET($D$62,0,'Life SCR'!AW$3-$B99)*OFFSET(Inputs!$C$30,0,$B99-2)/IF(sommmeProdInv(Inputs!$B$30:$AY$30,$D$62:$BA$62,'Life SCR'!AW$3)&gt;0,sommmeProdInv(Inputs!$B$30:$AY$30,$D$62:$BA$62,'Life SCR'!AW$3),1)+AW98,0)</f>
        <v>0</v>
      </c>
      <c r="AX99" s="644">
        <f ca="1">IF('Life SCR'!AX$3&gt;=$B99,OFFSET($D$62,0,'Life SCR'!AX$3-$B99)*OFFSET(Inputs!$C$30,0,$B99-2)/IF(sommmeProdInv(Inputs!$B$30:$AY$30,$D$62:$BA$62,'Life SCR'!AX$3)&gt;0,sommmeProdInv(Inputs!$B$30:$AY$30,$D$62:$BA$62,'Life SCR'!AX$3),1)+AX98,0)</f>
        <v>0</v>
      </c>
      <c r="AY99" s="644">
        <f ca="1">IF('Life SCR'!AY$3&gt;=$B99,OFFSET($D$62,0,'Life SCR'!AY$3-$B99)*OFFSET(Inputs!$C$30,0,$B99-2)/IF(sommmeProdInv(Inputs!$B$30:$AY$30,$D$62:$BA$62,'Life SCR'!AY$3)&gt;0,sommmeProdInv(Inputs!$B$30:$AY$30,$D$62:$BA$62,'Life SCR'!AY$3),1)+AY98,0)</f>
        <v>0</v>
      </c>
      <c r="AZ99" s="644">
        <f ca="1">IF('Life SCR'!AZ$3&gt;=$B99,OFFSET($D$62,0,'Life SCR'!AZ$3-$B99)*OFFSET(Inputs!$C$30,0,$B99-2)/IF(sommmeProdInv(Inputs!$B$30:$AY$30,$D$62:$BA$62,'Life SCR'!AZ$3)&gt;0,sommmeProdInv(Inputs!$B$30:$AY$30,$D$62:$BA$62,'Life SCR'!AZ$3),1)+AZ98,0)</f>
        <v>0</v>
      </c>
      <c r="BA99" s="645">
        <f ca="1">IF('Life SCR'!BA$3&gt;=$B99,OFFSET($D$62,0,'Life SCR'!BA$3-$B99)*OFFSET(Inputs!$C$30,0,$B99-2)/IF(sommmeProdInv(Inputs!$B$30:$AY$30,$D$62:$BA$62,'Life SCR'!BA$3)&gt;0,sommmeProdInv(Inputs!$B$30:$AY$30,$D$62:$BA$62,'Life SCR'!BA$3),1)+BA98,0)</f>
        <v>0</v>
      </c>
    </row>
    <row r="100" spans="1:53" s="243" customFormat="1" outlineLevel="1">
      <c r="A100" s="642"/>
      <c r="B100" s="999">
        <v>37</v>
      </c>
      <c r="C100" s="994"/>
      <c r="D100" s="643"/>
      <c r="E100" s="644">
        <f ca="1">IF('Life SCR'!E$3&gt;=$B100,OFFSET($D$62,0,'Life SCR'!E$3-$B100)*OFFSET(Inputs!$C$30,0,$B100-2)/IF(sommmeProdInv(Inputs!$B$30:$AY$30,$D$62:$BA$62,'Life SCR'!E$3)&gt;0,sommmeProdInv(Inputs!$B$30:$AY$30,$D$62:$BA$62,'Life SCR'!E$3),1)+E99,0)</f>
        <v>0</v>
      </c>
      <c r="F100" s="644">
        <f ca="1">IF('Life SCR'!F$3&gt;=$B100,OFFSET($D$62,0,'Life SCR'!F$3-$B100)*OFFSET(Inputs!$C$30,0,$B100-2)/IF(sommmeProdInv(Inputs!$B$30:$AY$30,$D$62:$BA$62,'Life SCR'!F$3)&gt;0,sommmeProdInv(Inputs!$B$30:$AY$30,$D$62:$BA$62,'Life SCR'!F$3),1)+F99,0)</f>
        <v>0</v>
      </c>
      <c r="G100" s="644">
        <f ca="1">IF('Life SCR'!G$3&gt;=$B100,OFFSET($D$62,0,'Life SCR'!G$3-$B100)*OFFSET(Inputs!$C$30,0,$B100-2)/IF(sommmeProdInv(Inputs!$B$30:$AY$30,$D$62:$BA$62,'Life SCR'!G$3)&gt;0,sommmeProdInv(Inputs!$B$30:$AY$30,$D$62:$BA$62,'Life SCR'!G$3),1)+G99,0)</f>
        <v>0</v>
      </c>
      <c r="H100" s="644">
        <f ca="1">IF('Life SCR'!H$3&gt;=$B100,OFFSET($D$62,0,'Life SCR'!H$3-$B100)*OFFSET(Inputs!$C$30,0,$B100-2)/IF(sommmeProdInv(Inputs!$B$30:$AY$30,$D$62:$BA$62,'Life SCR'!H$3)&gt;0,sommmeProdInv(Inputs!$B$30:$AY$30,$D$62:$BA$62,'Life SCR'!H$3),1)+H99,0)</f>
        <v>0</v>
      </c>
      <c r="I100" s="644">
        <f ca="1">IF('Life SCR'!I$3&gt;=$B100,OFFSET($D$62,0,'Life SCR'!I$3-$B100)*OFFSET(Inputs!$C$30,0,$B100-2)/IF(sommmeProdInv(Inputs!$B$30:$AY$30,$D$62:$BA$62,'Life SCR'!I$3)&gt;0,sommmeProdInv(Inputs!$B$30:$AY$30,$D$62:$BA$62,'Life SCR'!I$3),1)+I99,0)</f>
        <v>0</v>
      </c>
      <c r="J100" s="644">
        <f ca="1">IF('Life SCR'!J$3&gt;=$B100,OFFSET($D$62,0,'Life SCR'!J$3-$B100)*OFFSET(Inputs!$C$30,0,$B100-2)/IF(sommmeProdInv(Inputs!$B$30:$AY$30,$D$62:$BA$62,'Life SCR'!J$3)&gt;0,sommmeProdInv(Inputs!$B$30:$AY$30,$D$62:$BA$62,'Life SCR'!J$3),1)+J99,0)</f>
        <v>0</v>
      </c>
      <c r="K100" s="644">
        <f ca="1">IF('Life SCR'!K$3&gt;=$B100,OFFSET($D$62,0,'Life SCR'!K$3-$B100)*OFFSET(Inputs!$C$30,0,$B100-2)/IF(sommmeProdInv(Inputs!$B$30:$AY$30,$D$62:$BA$62,'Life SCR'!K$3)&gt;0,sommmeProdInv(Inputs!$B$30:$AY$30,$D$62:$BA$62,'Life SCR'!K$3),1)+K99,0)</f>
        <v>0</v>
      </c>
      <c r="L100" s="644">
        <f ca="1">IF('Life SCR'!L$3&gt;=$B100,OFFSET($D$62,0,'Life SCR'!L$3-$B100)*OFFSET(Inputs!$C$30,0,$B100-2)/IF(sommmeProdInv(Inputs!$B$30:$AY$30,$D$62:$BA$62,'Life SCR'!L$3)&gt;0,sommmeProdInv(Inputs!$B$30:$AY$30,$D$62:$BA$62,'Life SCR'!L$3),1)+L99,0)</f>
        <v>0</v>
      </c>
      <c r="M100" s="644">
        <f ca="1">IF('Life SCR'!M$3&gt;=$B100,OFFSET($D$62,0,'Life SCR'!M$3-$B100)*OFFSET(Inputs!$C$30,0,$B100-2)/IF(sommmeProdInv(Inputs!$B$30:$AY$30,$D$62:$BA$62,'Life SCR'!M$3)&gt;0,sommmeProdInv(Inputs!$B$30:$AY$30,$D$62:$BA$62,'Life SCR'!M$3),1)+M99,0)</f>
        <v>0</v>
      </c>
      <c r="N100" s="644">
        <f ca="1">IF('Life SCR'!N$3&gt;=$B100,OFFSET($D$62,0,'Life SCR'!N$3-$B100)*OFFSET(Inputs!$C$30,0,$B100-2)/IF(sommmeProdInv(Inputs!$B$30:$AY$30,$D$62:$BA$62,'Life SCR'!N$3)&gt;0,sommmeProdInv(Inputs!$B$30:$AY$30,$D$62:$BA$62,'Life SCR'!N$3),1)+N99,0)</f>
        <v>0</v>
      </c>
      <c r="O100" s="644">
        <f ca="1">IF('Life SCR'!O$3&gt;=$B100,OFFSET($D$62,0,'Life SCR'!O$3-$B100)*OFFSET(Inputs!$C$30,0,$B100-2)/IF(sommmeProdInv(Inputs!$B$30:$AY$30,$D$62:$BA$62,'Life SCR'!O$3)&gt;0,sommmeProdInv(Inputs!$B$30:$AY$30,$D$62:$BA$62,'Life SCR'!O$3),1)+O99,0)</f>
        <v>0</v>
      </c>
      <c r="P100" s="644">
        <f ca="1">IF('Life SCR'!P$3&gt;=$B100,OFFSET($D$62,0,'Life SCR'!P$3-$B100)*OFFSET(Inputs!$C$30,0,$B100-2)/IF(sommmeProdInv(Inputs!$B$30:$AY$30,$D$62:$BA$62,'Life SCR'!P$3)&gt;0,sommmeProdInv(Inputs!$B$30:$AY$30,$D$62:$BA$62,'Life SCR'!P$3),1)+P99,0)</f>
        <v>0</v>
      </c>
      <c r="Q100" s="644">
        <f ca="1">IF('Life SCR'!Q$3&gt;=$B100,OFFSET($D$62,0,'Life SCR'!Q$3-$B100)*OFFSET(Inputs!$C$30,0,$B100-2)/IF(sommmeProdInv(Inputs!$B$30:$AY$30,$D$62:$BA$62,'Life SCR'!Q$3)&gt;0,sommmeProdInv(Inputs!$B$30:$AY$30,$D$62:$BA$62,'Life SCR'!Q$3),1)+Q99,0)</f>
        <v>0</v>
      </c>
      <c r="R100" s="644">
        <f ca="1">IF('Life SCR'!R$3&gt;=$B100,OFFSET($D$62,0,'Life SCR'!R$3-$B100)*OFFSET(Inputs!$C$30,0,$B100-2)/IF(sommmeProdInv(Inputs!$B$30:$AY$30,$D$62:$BA$62,'Life SCR'!R$3)&gt;0,sommmeProdInv(Inputs!$B$30:$AY$30,$D$62:$BA$62,'Life SCR'!R$3),1)+R99,0)</f>
        <v>0</v>
      </c>
      <c r="S100" s="644">
        <f ca="1">IF('Life SCR'!S$3&gt;=$B100,OFFSET($D$62,0,'Life SCR'!S$3-$B100)*OFFSET(Inputs!$C$30,0,$B100-2)/IF(sommmeProdInv(Inputs!$B$30:$AY$30,$D$62:$BA$62,'Life SCR'!S$3)&gt;0,sommmeProdInv(Inputs!$B$30:$AY$30,$D$62:$BA$62,'Life SCR'!S$3),1)+S99,0)</f>
        <v>0</v>
      </c>
      <c r="T100" s="644">
        <f ca="1">IF('Life SCR'!T$3&gt;=$B100,OFFSET($D$62,0,'Life SCR'!T$3-$B100)*OFFSET(Inputs!$C$30,0,$B100-2)/IF(sommmeProdInv(Inputs!$B$30:$AY$30,$D$62:$BA$62,'Life SCR'!T$3)&gt;0,sommmeProdInv(Inputs!$B$30:$AY$30,$D$62:$BA$62,'Life SCR'!T$3),1)+T99,0)</f>
        <v>0</v>
      </c>
      <c r="U100" s="644">
        <f ca="1">IF('Life SCR'!U$3&gt;=$B100,OFFSET($D$62,0,'Life SCR'!U$3-$B100)*OFFSET(Inputs!$C$30,0,$B100-2)/IF(sommmeProdInv(Inputs!$B$30:$AY$30,$D$62:$BA$62,'Life SCR'!U$3)&gt;0,sommmeProdInv(Inputs!$B$30:$AY$30,$D$62:$BA$62,'Life SCR'!U$3),1)+U99,0)</f>
        <v>0</v>
      </c>
      <c r="V100" s="644">
        <f ca="1">IF('Life SCR'!V$3&gt;=$B100,OFFSET($D$62,0,'Life SCR'!V$3-$B100)*OFFSET(Inputs!$C$30,0,$B100-2)/IF(sommmeProdInv(Inputs!$B$30:$AY$30,$D$62:$BA$62,'Life SCR'!V$3)&gt;0,sommmeProdInv(Inputs!$B$30:$AY$30,$D$62:$BA$62,'Life SCR'!V$3),1)+V99,0)</f>
        <v>0</v>
      </c>
      <c r="W100" s="644">
        <f ca="1">IF('Life SCR'!W$3&gt;=$B100,OFFSET($D$62,0,'Life SCR'!W$3-$B100)*OFFSET(Inputs!$C$30,0,$B100-2)/IF(sommmeProdInv(Inputs!$B$30:$AY$30,$D$62:$BA$62,'Life SCR'!W$3)&gt;0,sommmeProdInv(Inputs!$B$30:$AY$30,$D$62:$BA$62,'Life SCR'!W$3),1)+W99,0)</f>
        <v>0</v>
      </c>
      <c r="X100" s="644">
        <f ca="1">IF('Life SCR'!X$3&gt;=$B100,OFFSET($D$62,0,'Life SCR'!X$3-$B100)*OFFSET(Inputs!$C$30,0,$B100-2)/IF(sommmeProdInv(Inputs!$B$30:$AY$30,$D$62:$BA$62,'Life SCR'!X$3)&gt;0,sommmeProdInv(Inputs!$B$30:$AY$30,$D$62:$BA$62,'Life SCR'!X$3),1)+X99,0)</f>
        <v>0</v>
      </c>
      <c r="Y100" s="644">
        <f ca="1">IF('Life SCR'!Y$3&gt;=$B100,OFFSET($D$62,0,'Life SCR'!Y$3-$B100)*OFFSET(Inputs!$C$30,0,$B100-2)/IF(sommmeProdInv(Inputs!$B$30:$AY$30,$D$62:$BA$62,'Life SCR'!Y$3)&gt;0,sommmeProdInv(Inputs!$B$30:$AY$30,$D$62:$BA$62,'Life SCR'!Y$3),1)+Y99,0)</f>
        <v>0</v>
      </c>
      <c r="Z100" s="644">
        <f ca="1">IF('Life SCR'!Z$3&gt;=$B100,OFFSET($D$62,0,'Life SCR'!Z$3-$B100)*OFFSET(Inputs!$C$30,0,$B100-2)/IF(sommmeProdInv(Inputs!$B$30:$AY$30,$D$62:$BA$62,'Life SCR'!Z$3)&gt;0,sommmeProdInv(Inputs!$B$30:$AY$30,$D$62:$BA$62,'Life SCR'!Z$3),1)+Z99,0)</f>
        <v>0</v>
      </c>
      <c r="AA100" s="644">
        <f ca="1">IF('Life SCR'!AA$3&gt;=$B100,OFFSET($D$62,0,'Life SCR'!AA$3-$B100)*OFFSET(Inputs!$C$30,0,$B100-2)/IF(sommmeProdInv(Inputs!$B$30:$AY$30,$D$62:$BA$62,'Life SCR'!AA$3)&gt;0,sommmeProdInv(Inputs!$B$30:$AY$30,$D$62:$BA$62,'Life SCR'!AA$3),1)+AA99,0)</f>
        <v>0</v>
      </c>
      <c r="AB100" s="644">
        <f ca="1">IF('Life SCR'!AB$3&gt;=$B100,OFFSET($D$62,0,'Life SCR'!AB$3-$B100)*OFFSET(Inputs!$C$30,0,$B100-2)/IF(sommmeProdInv(Inputs!$B$30:$AY$30,$D$62:$BA$62,'Life SCR'!AB$3)&gt;0,sommmeProdInv(Inputs!$B$30:$AY$30,$D$62:$BA$62,'Life SCR'!AB$3),1)+AB99,0)</f>
        <v>0</v>
      </c>
      <c r="AC100" s="644">
        <f ca="1">IF('Life SCR'!AC$3&gt;=$B100,OFFSET($D$62,0,'Life SCR'!AC$3-$B100)*OFFSET(Inputs!$C$30,0,$B100-2)/IF(sommmeProdInv(Inputs!$B$30:$AY$30,$D$62:$BA$62,'Life SCR'!AC$3)&gt;0,sommmeProdInv(Inputs!$B$30:$AY$30,$D$62:$BA$62,'Life SCR'!AC$3),1)+AC99,0)</f>
        <v>0</v>
      </c>
      <c r="AD100" s="644">
        <f ca="1">IF('Life SCR'!AD$3&gt;=$B100,OFFSET($D$62,0,'Life SCR'!AD$3-$B100)*OFFSET(Inputs!$C$30,0,$B100-2)/IF(sommmeProdInv(Inputs!$B$30:$AY$30,$D$62:$BA$62,'Life SCR'!AD$3)&gt;0,sommmeProdInv(Inputs!$B$30:$AY$30,$D$62:$BA$62,'Life SCR'!AD$3),1)+AD99,0)</f>
        <v>0</v>
      </c>
      <c r="AE100" s="644">
        <f ca="1">IF('Life SCR'!AE$3&gt;=$B100,OFFSET($D$62,0,'Life SCR'!AE$3-$B100)*OFFSET(Inputs!$C$30,0,$B100-2)/IF(sommmeProdInv(Inputs!$B$30:$AY$30,$D$62:$BA$62,'Life SCR'!AE$3)&gt;0,sommmeProdInv(Inputs!$B$30:$AY$30,$D$62:$BA$62,'Life SCR'!AE$3),1)+AE99,0)</f>
        <v>0</v>
      </c>
      <c r="AF100" s="644">
        <f ca="1">IF('Life SCR'!AF$3&gt;=$B100,OFFSET($D$62,0,'Life SCR'!AF$3-$B100)*OFFSET(Inputs!$C$30,0,$B100-2)/IF(sommmeProdInv(Inputs!$B$30:$AY$30,$D$62:$BA$62,'Life SCR'!AF$3)&gt;0,sommmeProdInv(Inputs!$B$30:$AY$30,$D$62:$BA$62,'Life SCR'!AF$3),1)+AF99,0)</f>
        <v>0</v>
      </c>
      <c r="AG100" s="644">
        <f ca="1">IF('Life SCR'!AG$3&gt;=$B100,OFFSET($D$62,0,'Life SCR'!AG$3-$B100)*OFFSET(Inputs!$C$30,0,$B100-2)/IF(sommmeProdInv(Inputs!$B$30:$AY$30,$D$62:$BA$62,'Life SCR'!AG$3)&gt;0,sommmeProdInv(Inputs!$B$30:$AY$30,$D$62:$BA$62,'Life SCR'!AG$3),1)+AG99,0)</f>
        <v>0</v>
      </c>
      <c r="AH100" s="644">
        <f ca="1">IF('Life SCR'!AH$3&gt;=$B100,OFFSET($D$62,0,'Life SCR'!AH$3-$B100)*OFFSET(Inputs!$C$30,0,$B100-2)/IF(sommmeProdInv(Inputs!$B$30:$AY$30,$D$62:$BA$62,'Life SCR'!AH$3)&gt;0,sommmeProdInv(Inputs!$B$30:$AY$30,$D$62:$BA$62,'Life SCR'!AH$3),1)+AH99,0)</f>
        <v>0</v>
      </c>
      <c r="AI100" s="644">
        <f ca="1">IF('Life SCR'!AI$3&gt;=$B100,OFFSET($D$62,0,'Life SCR'!AI$3-$B100)*OFFSET(Inputs!$C$30,0,$B100-2)/IF(sommmeProdInv(Inputs!$B$30:$AY$30,$D$62:$BA$62,'Life SCR'!AI$3)&gt;0,sommmeProdInv(Inputs!$B$30:$AY$30,$D$62:$BA$62,'Life SCR'!AI$3),1)+AI99,0)</f>
        <v>0</v>
      </c>
      <c r="AJ100" s="644">
        <f ca="1">IF('Life SCR'!AJ$3&gt;=$B100,OFFSET($D$62,0,'Life SCR'!AJ$3-$B100)*OFFSET(Inputs!$C$30,0,$B100-2)/IF(sommmeProdInv(Inputs!$B$30:$AY$30,$D$62:$BA$62,'Life SCR'!AJ$3)&gt;0,sommmeProdInv(Inputs!$B$30:$AY$30,$D$62:$BA$62,'Life SCR'!AJ$3),1)+AJ99,0)</f>
        <v>0</v>
      </c>
      <c r="AK100" s="644">
        <f ca="1">IF('Life SCR'!AK$3&gt;=$B100,OFFSET($D$62,0,'Life SCR'!AK$3-$B100)*OFFSET(Inputs!$C$30,0,$B100-2)/IF(sommmeProdInv(Inputs!$B$30:$AY$30,$D$62:$BA$62,'Life SCR'!AK$3)&gt;0,sommmeProdInv(Inputs!$B$30:$AY$30,$D$62:$BA$62,'Life SCR'!AK$3),1)+AK99,0)</f>
        <v>0</v>
      </c>
      <c r="AL100" s="644">
        <f ca="1">IF('Life SCR'!AL$3&gt;=$B100,OFFSET($D$62,0,'Life SCR'!AL$3-$B100)*OFFSET(Inputs!$C$30,0,$B100-2)/IF(sommmeProdInv(Inputs!$B$30:$AY$30,$D$62:$BA$62,'Life SCR'!AL$3)&gt;0,sommmeProdInv(Inputs!$B$30:$AY$30,$D$62:$BA$62,'Life SCR'!AL$3),1)+AL99,0)</f>
        <v>0</v>
      </c>
      <c r="AM100" s="644">
        <f ca="1">IF('Life SCR'!AM$3&gt;=$B100,OFFSET($D$62,0,'Life SCR'!AM$3-$B100)*OFFSET(Inputs!$C$30,0,$B100-2)/IF(sommmeProdInv(Inputs!$B$30:$AY$30,$D$62:$BA$62,'Life SCR'!AM$3)&gt;0,sommmeProdInv(Inputs!$B$30:$AY$30,$D$62:$BA$62,'Life SCR'!AM$3),1)+AM99,0)</f>
        <v>0</v>
      </c>
      <c r="AN100" s="644">
        <f ca="1">IF('Life SCR'!AN$3&gt;=$B100,OFFSET($D$62,0,'Life SCR'!AN$3-$B100)*OFFSET(Inputs!$C$30,0,$B100-2)/IF(sommmeProdInv(Inputs!$B$30:$AY$30,$D$62:$BA$62,'Life SCR'!AN$3)&gt;0,sommmeProdInv(Inputs!$B$30:$AY$30,$D$62:$BA$62,'Life SCR'!AN$3),1)+AN99,0)</f>
        <v>0</v>
      </c>
      <c r="AO100" s="644">
        <f ca="1">IF('Life SCR'!AO$3&gt;=$B100,OFFSET($D$62,0,'Life SCR'!AO$3-$B100)*OFFSET(Inputs!$C$30,0,$B100-2)/IF(sommmeProdInv(Inputs!$B$30:$AY$30,$D$62:$BA$62,'Life SCR'!AO$3)&gt;0,sommmeProdInv(Inputs!$B$30:$AY$30,$D$62:$BA$62,'Life SCR'!AO$3),1)+AO99,0)</f>
        <v>0</v>
      </c>
      <c r="AP100" s="644">
        <f ca="1">IF('Life SCR'!AP$3&gt;=$B100,OFFSET($D$62,0,'Life SCR'!AP$3-$B100)*OFFSET(Inputs!$C$30,0,$B100-2)/IF(sommmeProdInv(Inputs!$B$30:$AY$30,$D$62:$BA$62,'Life SCR'!AP$3)&gt;0,sommmeProdInv(Inputs!$B$30:$AY$30,$D$62:$BA$62,'Life SCR'!AP$3),1)+AP99,0)</f>
        <v>0</v>
      </c>
      <c r="AQ100" s="644">
        <f ca="1">IF('Life SCR'!AQ$3&gt;=$B100,OFFSET($D$62,0,'Life SCR'!AQ$3-$B100)*OFFSET(Inputs!$C$30,0,$B100-2)/IF(sommmeProdInv(Inputs!$B$30:$AY$30,$D$62:$BA$62,'Life SCR'!AQ$3)&gt;0,sommmeProdInv(Inputs!$B$30:$AY$30,$D$62:$BA$62,'Life SCR'!AQ$3),1)+AQ99,0)</f>
        <v>0</v>
      </c>
      <c r="AR100" s="644">
        <f ca="1">IF('Life SCR'!AR$3&gt;=$B100,OFFSET($D$62,0,'Life SCR'!AR$3-$B100)*OFFSET(Inputs!$C$30,0,$B100-2)/IF(sommmeProdInv(Inputs!$B$30:$AY$30,$D$62:$BA$62,'Life SCR'!AR$3)&gt;0,sommmeProdInv(Inputs!$B$30:$AY$30,$D$62:$BA$62,'Life SCR'!AR$3),1)+AR99,0)</f>
        <v>0</v>
      </c>
      <c r="AS100" s="644">
        <f ca="1">IF('Life SCR'!AS$3&gt;=$B100,OFFSET($D$62,0,'Life SCR'!AS$3-$B100)*OFFSET(Inputs!$C$30,0,$B100-2)/IF(sommmeProdInv(Inputs!$B$30:$AY$30,$D$62:$BA$62,'Life SCR'!AS$3)&gt;0,sommmeProdInv(Inputs!$B$30:$AY$30,$D$62:$BA$62,'Life SCR'!AS$3),1)+AS99,0)</f>
        <v>0</v>
      </c>
      <c r="AT100" s="644">
        <f ca="1">IF('Life SCR'!AT$3&gt;=$B100,OFFSET($D$62,0,'Life SCR'!AT$3-$B100)*OFFSET(Inputs!$C$30,0,$B100-2)/IF(sommmeProdInv(Inputs!$B$30:$AY$30,$D$62:$BA$62,'Life SCR'!AT$3)&gt;0,sommmeProdInv(Inputs!$B$30:$AY$30,$D$62:$BA$62,'Life SCR'!AT$3),1)+AT99,0)</f>
        <v>0</v>
      </c>
      <c r="AU100" s="644">
        <f ca="1">IF('Life SCR'!AU$3&gt;=$B100,OFFSET($D$62,0,'Life SCR'!AU$3-$B100)*OFFSET(Inputs!$C$30,0,$B100-2)/IF(sommmeProdInv(Inputs!$B$30:$AY$30,$D$62:$BA$62,'Life SCR'!AU$3)&gt;0,sommmeProdInv(Inputs!$B$30:$AY$30,$D$62:$BA$62,'Life SCR'!AU$3),1)+AU99,0)</f>
        <v>0</v>
      </c>
      <c r="AV100" s="644">
        <f ca="1">IF('Life SCR'!AV$3&gt;=$B100,OFFSET($D$62,0,'Life SCR'!AV$3-$B100)*OFFSET(Inputs!$C$30,0,$B100-2)/IF(sommmeProdInv(Inputs!$B$30:$AY$30,$D$62:$BA$62,'Life SCR'!AV$3)&gt;0,sommmeProdInv(Inputs!$B$30:$AY$30,$D$62:$BA$62,'Life SCR'!AV$3),1)+AV99,0)</f>
        <v>0</v>
      </c>
      <c r="AW100" s="644">
        <f ca="1">IF('Life SCR'!AW$3&gt;=$B100,OFFSET($D$62,0,'Life SCR'!AW$3-$B100)*OFFSET(Inputs!$C$30,0,$B100-2)/IF(sommmeProdInv(Inputs!$B$30:$AY$30,$D$62:$BA$62,'Life SCR'!AW$3)&gt;0,sommmeProdInv(Inputs!$B$30:$AY$30,$D$62:$BA$62,'Life SCR'!AW$3),1)+AW99,0)</f>
        <v>0</v>
      </c>
      <c r="AX100" s="644">
        <f ca="1">IF('Life SCR'!AX$3&gt;=$B100,OFFSET($D$62,0,'Life SCR'!AX$3-$B100)*OFFSET(Inputs!$C$30,0,$B100-2)/IF(sommmeProdInv(Inputs!$B$30:$AY$30,$D$62:$BA$62,'Life SCR'!AX$3)&gt;0,sommmeProdInv(Inputs!$B$30:$AY$30,$D$62:$BA$62,'Life SCR'!AX$3),1)+AX99,0)</f>
        <v>0</v>
      </c>
      <c r="AY100" s="644">
        <f ca="1">IF('Life SCR'!AY$3&gt;=$B100,OFFSET($D$62,0,'Life SCR'!AY$3-$B100)*OFFSET(Inputs!$C$30,0,$B100-2)/IF(sommmeProdInv(Inputs!$B$30:$AY$30,$D$62:$BA$62,'Life SCR'!AY$3)&gt;0,sommmeProdInv(Inputs!$B$30:$AY$30,$D$62:$BA$62,'Life SCR'!AY$3),1)+AY99,0)</f>
        <v>0</v>
      </c>
      <c r="AZ100" s="644">
        <f ca="1">IF('Life SCR'!AZ$3&gt;=$B100,OFFSET($D$62,0,'Life SCR'!AZ$3-$B100)*OFFSET(Inputs!$C$30,0,$B100-2)/IF(sommmeProdInv(Inputs!$B$30:$AY$30,$D$62:$BA$62,'Life SCR'!AZ$3)&gt;0,sommmeProdInv(Inputs!$B$30:$AY$30,$D$62:$BA$62,'Life SCR'!AZ$3),1)+AZ99,0)</f>
        <v>0</v>
      </c>
      <c r="BA100" s="645">
        <f ca="1">IF('Life SCR'!BA$3&gt;=$B100,OFFSET($D$62,0,'Life SCR'!BA$3-$B100)*OFFSET(Inputs!$C$30,0,$B100-2)/IF(sommmeProdInv(Inputs!$B$30:$AY$30,$D$62:$BA$62,'Life SCR'!BA$3)&gt;0,sommmeProdInv(Inputs!$B$30:$AY$30,$D$62:$BA$62,'Life SCR'!BA$3),1)+BA99,0)</f>
        <v>0</v>
      </c>
    </row>
    <row r="101" spans="1:53" s="243" customFormat="1" outlineLevel="1">
      <c r="A101" s="642"/>
      <c r="B101" s="999">
        <v>38</v>
      </c>
      <c r="C101" s="994"/>
      <c r="D101" s="643"/>
      <c r="E101" s="644">
        <f ca="1">IF('Life SCR'!E$3&gt;=$B101,OFFSET($D$62,0,'Life SCR'!E$3-$B101)*OFFSET(Inputs!$C$30,0,$B101-2)/IF(sommmeProdInv(Inputs!$B$30:$AY$30,$D$62:$BA$62,'Life SCR'!E$3)&gt;0,sommmeProdInv(Inputs!$B$30:$AY$30,$D$62:$BA$62,'Life SCR'!E$3),1)+E100,0)</f>
        <v>0</v>
      </c>
      <c r="F101" s="644">
        <f ca="1">IF('Life SCR'!F$3&gt;=$B101,OFFSET($D$62,0,'Life SCR'!F$3-$B101)*OFFSET(Inputs!$C$30,0,$B101-2)/IF(sommmeProdInv(Inputs!$B$30:$AY$30,$D$62:$BA$62,'Life SCR'!F$3)&gt;0,sommmeProdInv(Inputs!$B$30:$AY$30,$D$62:$BA$62,'Life SCR'!F$3),1)+F100,0)</f>
        <v>0</v>
      </c>
      <c r="G101" s="644">
        <f ca="1">IF('Life SCR'!G$3&gt;=$B101,OFFSET($D$62,0,'Life SCR'!G$3-$B101)*OFFSET(Inputs!$C$30,0,$B101-2)/IF(sommmeProdInv(Inputs!$B$30:$AY$30,$D$62:$BA$62,'Life SCR'!G$3)&gt;0,sommmeProdInv(Inputs!$B$30:$AY$30,$D$62:$BA$62,'Life SCR'!G$3),1)+G100,0)</f>
        <v>0</v>
      </c>
      <c r="H101" s="644">
        <f ca="1">IF('Life SCR'!H$3&gt;=$B101,OFFSET($D$62,0,'Life SCR'!H$3-$B101)*OFFSET(Inputs!$C$30,0,$B101-2)/IF(sommmeProdInv(Inputs!$B$30:$AY$30,$D$62:$BA$62,'Life SCR'!H$3)&gt;0,sommmeProdInv(Inputs!$B$30:$AY$30,$D$62:$BA$62,'Life SCR'!H$3),1)+H100,0)</f>
        <v>0</v>
      </c>
      <c r="I101" s="644">
        <f ca="1">IF('Life SCR'!I$3&gt;=$B101,OFFSET($D$62,0,'Life SCR'!I$3-$B101)*OFFSET(Inputs!$C$30,0,$B101-2)/IF(sommmeProdInv(Inputs!$B$30:$AY$30,$D$62:$BA$62,'Life SCR'!I$3)&gt;0,sommmeProdInv(Inputs!$B$30:$AY$30,$D$62:$BA$62,'Life SCR'!I$3),1)+I100,0)</f>
        <v>0</v>
      </c>
      <c r="J101" s="644">
        <f ca="1">IF('Life SCR'!J$3&gt;=$B101,OFFSET($D$62,0,'Life SCR'!J$3-$B101)*OFFSET(Inputs!$C$30,0,$B101-2)/IF(sommmeProdInv(Inputs!$B$30:$AY$30,$D$62:$BA$62,'Life SCR'!J$3)&gt;0,sommmeProdInv(Inputs!$B$30:$AY$30,$D$62:$BA$62,'Life SCR'!J$3),1)+J100,0)</f>
        <v>0</v>
      </c>
      <c r="K101" s="644">
        <f ca="1">IF('Life SCR'!K$3&gt;=$B101,OFFSET($D$62,0,'Life SCR'!K$3-$B101)*OFFSET(Inputs!$C$30,0,$B101-2)/IF(sommmeProdInv(Inputs!$B$30:$AY$30,$D$62:$BA$62,'Life SCR'!K$3)&gt;0,sommmeProdInv(Inputs!$B$30:$AY$30,$D$62:$BA$62,'Life SCR'!K$3),1)+K100,0)</f>
        <v>0</v>
      </c>
      <c r="L101" s="644">
        <f ca="1">IF('Life SCR'!L$3&gt;=$B101,OFFSET($D$62,0,'Life SCR'!L$3-$B101)*OFFSET(Inputs!$C$30,0,$B101-2)/IF(sommmeProdInv(Inputs!$B$30:$AY$30,$D$62:$BA$62,'Life SCR'!L$3)&gt;0,sommmeProdInv(Inputs!$B$30:$AY$30,$D$62:$BA$62,'Life SCR'!L$3),1)+L100,0)</f>
        <v>0</v>
      </c>
      <c r="M101" s="644">
        <f ca="1">IF('Life SCR'!M$3&gt;=$B101,OFFSET($D$62,0,'Life SCR'!M$3-$B101)*OFFSET(Inputs!$C$30,0,$B101-2)/IF(sommmeProdInv(Inputs!$B$30:$AY$30,$D$62:$BA$62,'Life SCR'!M$3)&gt;0,sommmeProdInv(Inputs!$B$30:$AY$30,$D$62:$BA$62,'Life SCR'!M$3),1)+M100,0)</f>
        <v>0</v>
      </c>
      <c r="N101" s="644">
        <f ca="1">IF('Life SCR'!N$3&gt;=$B101,OFFSET($D$62,0,'Life SCR'!N$3-$B101)*OFFSET(Inputs!$C$30,0,$B101-2)/IF(sommmeProdInv(Inputs!$B$30:$AY$30,$D$62:$BA$62,'Life SCR'!N$3)&gt;0,sommmeProdInv(Inputs!$B$30:$AY$30,$D$62:$BA$62,'Life SCR'!N$3),1)+N100,0)</f>
        <v>0</v>
      </c>
      <c r="O101" s="644">
        <f ca="1">IF('Life SCR'!O$3&gt;=$B101,OFFSET($D$62,0,'Life SCR'!O$3-$B101)*OFFSET(Inputs!$C$30,0,$B101-2)/IF(sommmeProdInv(Inputs!$B$30:$AY$30,$D$62:$BA$62,'Life SCR'!O$3)&gt;0,sommmeProdInv(Inputs!$B$30:$AY$30,$D$62:$BA$62,'Life SCR'!O$3),1)+O100,0)</f>
        <v>0</v>
      </c>
      <c r="P101" s="644">
        <f ca="1">IF('Life SCR'!P$3&gt;=$B101,OFFSET($D$62,0,'Life SCR'!P$3-$B101)*OFFSET(Inputs!$C$30,0,$B101-2)/IF(sommmeProdInv(Inputs!$B$30:$AY$30,$D$62:$BA$62,'Life SCR'!P$3)&gt;0,sommmeProdInv(Inputs!$B$30:$AY$30,$D$62:$BA$62,'Life SCR'!P$3),1)+P100,0)</f>
        <v>0</v>
      </c>
      <c r="Q101" s="644">
        <f ca="1">IF('Life SCR'!Q$3&gt;=$B101,OFFSET($D$62,0,'Life SCR'!Q$3-$B101)*OFFSET(Inputs!$C$30,0,$B101-2)/IF(sommmeProdInv(Inputs!$B$30:$AY$30,$D$62:$BA$62,'Life SCR'!Q$3)&gt;0,sommmeProdInv(Inputs!$B$30:$AY$30,$D$62:$BA$62,'Life SCR'!Q$3),1)+Q100,0)</f>
        <v>0</v>
      </c>
      <c r="R101" s="644">
        <f ca="1">IF('Life SCR'!R$3&gt;=$B101,OFFSET($D$62,0,'Life SCR'!R$3-$B101)*OFFSET(Inputs!$C$30,0,$B101-2)/IF(sommmeProdInv(Inputs!$B$30:$AY$30,$D$62:$BA$62,'Life SCR'!R$3)&gt;0,sommmeProdInv(Inputs!$B$30:$AY$30,$D$62:$BA$62,'Life SCR'!R$3),1)+R100,0)</f>
        <v>0</v>
      </c>
      <c r="S101" s="644">
        <f ca="1">IF('Life SCR'!S$3&gt;=$B101,OFFSET($D$62,0,'Life SCR'!S$3-$B101)*OFFSET(Inputs!$C$30,0,$B101-2)/IF(sommmeProdInv(Inputs!$B$30:$AY$30,$D$62:$BA$62,'Life SCR'!S$3)&gt;0,sommmeProdInv(Inputs!$B$30:$AY$30,$D$62:$BA$62,'Life SCR'!S$3),1)+S100,0)</f>
        <v>0</v>
      </c>
      <c r="T101" s="644">
        <f ca="1">IF('Life SCR'!T$3&gt;=$B101,OFFSET($D$62,0,'Life SCR'!T$3-$B101)*OFFSET(Inputs!$C$30,0,$B101-2)/IF(sommmeProdInv(Inputs!$B$30:$AY$30,$D$62:$BA$62,'Life SCR'!T$3)&gt;0,sommmeProdInv(Inputs!$B$30:$AY$30,$D$62:$BA$62,'Life SCR'!T$3),1)+T100,0)</f>
        <v>0</v>
      </c>
      <c r="U101" s="644">
        <f ca="1">IF('Life SCR'!U$3&gt;=$B101,OFFSET($D$62,0,'Life SCR'!U$3-$B101)*OFFSET(Inputs!$C$30,0,$B101-2)/IF(sommmeProdInv(Inputs!$B$30:$AY$30,$D$62:$BA$62,'Life SCR'!U$3)&gt;0,sommmeProdInv(Inputs!$B$30:$AY$30,$D$62:$BA$62,'Life SCR'!U$3),1)+U100,0)</f>
        <v>0</v>
      </c>
      <c r="V101" s="644">
        <f ca="1">IF('Life SCR'!V$3&gt;=$B101,OFFSET($D$62,0,'Life SCR'!V$3-$B101)*OFFSET(Inputs!$C$30,0,$B101-2)/IF(sommmeProdInv(Inputs!$B$30:$AY$30,$D$62:$BA$62,'Life SCR'!V$3)&gt;0,sommmeProdInv(Inputs!$B$30:$AY$30,$D$62:$BA$62,'Life SCR'!V$3),1)+V100,0)</f>
        <v>0</v>
      </c>
      <c r="W101" s="644">
        <f ca="1">IF('Life SCR'!W$3&gt;=$B101,OFFSET($D$62,0,'Life SCR'!W$3-$B101)*OFFSET(Inputs!$C$30,0,$B101-2)/IF(sommmeProdInv(Inputs!$B$30:$AY$30,$D$62:$BA$62,'Life SCR'!W$3)&gt;0,sommmeProdInv(Inputs!$B$30:$AY$30,$D$62:$BA$62,'Life SCR'!W$3),1)+W100,0)</f>
        <v>0</v>
      </c>
      <c r="X101" s="644">
        <f ca="1">IF('Life SCR'!X$3&gt;=$B101,OFFSET($D$62,0,'Life SCR'!X$3-$B101)*OFFSET(Inputs!$C$30,0,$B101-2)/IF(sommmeProdInv(Inputs!$B$30:$AY$30,$D$62:$BA$62,'Life SCR'!X$3)&gt;0,sommmeProdInv(Inputs!$B$30:$AY$30,$D$62:$BA$62,'Life SCR'!X$3),1)+X100,0)</f>
        <v>0</v>
      </c>
      <c r="Y101" s="644">
        <f ca="1">IF('Life SCR'!Y$3&gt;=$B101,OFFSET($D$62,0,'Life SCR'!Y$3-$B101)*OFFSET(Inputs!$C$30,0,$B101-2)/IF(sommmeProdInv(Inputs!$B$30:$AY$30,$D$62:$BA$62,'Life SCR'!Y$3)&gt;0,sommmeProdInv(Inputs!$B$30:$AY$30,$D$62:$BA$62,'Life SCR'!Y$3),1)+Y100,0)</f>
        <v>0</v>
      </c>
      <c r="Z101" s="644">
        <f ca="1">IF('Life SCR'!Z$3&gt;=$B101,OFFSET($D$62,0,'Life SCR'!Z$3-$B101)*OFFSET(Inputs!$C$30,0,$B101-2)/IF(sommmeProdInv(Inputs!$B$30:$AY$30,$D$62:$BA$62,'Life SCR'!Z$3)&gt;0,sommmeProdInv(Inputs!$B$30:$AY$30,$D$62:$BA$62,'Life SCR'!Z$3),1)+Z100,0)</f>
        <v>0</v>
      </c>
      <c r="AA101" s="644">
        <f ca="1">IF('Life SCR'!AA$3&gt;=$B101,OFFSET($D$62,0,'Life SCR'!AA$3-$B101)*OFFSET(Inputs!$C$30,0,$B101-2)/IF(sommmeProdInv(Inputs!$B$30:$AY$30,$D$62:$BA$62,'Life SCR'!AA$3)&gt;0,sommmeProdInv(Inputs!$B$30:$AY$30,$D$62:$BA$62,'Life SCR'!AA$3),1)+AA100,0)</f>
        <v>0</v>
      </c>
      <c r="AB101" s="644">
        <f ca="1">IF('Life SCR'!AB$3&gt;=$B101,OFFSET($D$62,0,'Life SCR'!AB$3-$B101)*OFFSET(Inputs!$C$30,0,$B101-2)/IF(sommmeProdInv(Inputs!$B$30:$AY$30,$D$62:$BA$62,'Life SCR'!AB$3)&gt;0,sommmeProdInv(Inputs!$B$30:$AY$30,$D$62:$BA$62,'Life SCR'!AB$3),1)+AB100,0)</f>
        <v>0</v>
      </c>
      <c r="AC101" s="644">
        <f ca="1">IF('Life SCR'!AC$3&gt;=$B101,OFFSET($D$62,0,'Life SCR'!AC$3-$B101)*OFFSET(Inputs!$C$30,0,$B101-2)/IF(sommmeProdInv(Inputs!$B$30:$AY$30,$D$62:$BA$62,'Life SCR'!AC$3)&gt;0,sommmeProdInv(Inputs!$B$30:$AY$30,$D$62:$BA$62,'Life SCR'!AC$3),1)+AC100,0)</f>
        <v>0</v>
      </c>
      <c r="AD101" s="644">
        <f ca="1">IF('Life SCR'!AD$3&gt;=$B101,OFFSET($D$62,0,'Life SCR'!AD$3-$B101)*OFFSET(Inputs!$C$30,0,$B101-2)/IF(sommmeProdInv(Inputs!$B$30:$AY$30,$D$62:$BA$62,'Life SCR'!AD$3)&gt;0,sommmeProdInv(Inputs!$B$30:$AY$30,$D$62:$BA$62,'Life SCR'!AD$3),1)+AD100,0)</f>
        <v>0</v>
      </c>
      <c r="AE101" s="644">
        <f ca="1">IF('Life SCR'!AE$3&gt;=$B101,OFFSET($D$62,0,'Life SCR'!AE$3-$B101)*OFFSET(Inputs!$C$30,0,$B101-2)/IF(sommmeProdInv(Inputs!$B$30:$AY$30,$D$62:$BA$62,'Life SCR'!AE$3)&gt;0,sommmeProdInv(Inputs!$B$30:$AY$30,$D$62:$BA$62,'Life SCR'!AE$3),1)+AE100,0)</f>
        <v>0</v>
      </c>
      <c r="AF101" s="644">
        <f ca="1">IF('Life SCR'!AF$3&gt;=$B101,OFFSET($D$62,0,'Life SCR'!AF$3-$B101)*OFFSET(Inputs!$C$30,0,$B101-2)/IF(sommmeProdInv(Inputs!$B$30:$AY$30,$D$62:$BA$62,'Life SCR'!AF$3)&gt;0,sommmeProdInv(Inputs!$B$30:$AY$30,$D$62:$BA$62,'Life SCR'!AF$3),1)+AF100,0)</f>
        <v>0</v>
      </c>
      <c r="AG101" s="644">
        <f ca="1">IF('Life SCR'!AG$3&gt;=$B101,OFFSET($D$62,0,'Life SCR'!AG$3-$B101)*OFFSET(Inputs!$C$30,0,$B101-2)/IF(sommmeProdInv(Inputs!$B$30:$AY$30,$D$62:$BA$62,'Life SCR'!AG$3)&gt;0,sommmeProdInv(Inputs!$B$30:$AY$30,$D$62:$BA$62,'Life SCR'!AG$3),1)+AG100,0)</f>
        <v>0</v>
      </c>
      <c r="AH101" s="644">
        <f ca="1">IF('Life SCR'!AH$3&gt;=$B101,OFFSET($D$62,0,'Life SCR'!AH$3-$B101)*OFFSET(Inputs!$C$30,0,$B101-2)/IF(sommmeProdInv(Inputs!$B$30:$AY$30,$D$62:$BA$62,'Life SCR'!AH$3)&gt;0,sommmeProdInv(Inputs!$B$30:$AY$30,$D$62:$BA$62,'Life SCR'!AH$3),1)+AH100,0)</f>
        <v>0</v>
      </c>
      <c r="AI101" s="644">
        <f ca="1">IF('Life SCR'!AI$3&gt;=$B101,OFFSET($D$62,0,'Life SCR'!AI$3-$B101)*OFFSET(Inputs!$C$30,0,$B101-2)/IF(sommmeProdInv(Inputs!$B$30:$AY$30,$D$62:$BA$62,'Life SCR'!AI$3)&gt;0,sommmeProdInv(Inputs!$B$30:$AY$30,$D$62:$BA$62,'Life SCR'!AI$3),1)+AI100,0)</f>
        <v>0</v>
      </c>
      <c r="AJ101" s="644">
        <f ca="1">IF('Life SCR'!AJ$3&gt;=$B101,OFFSET($D$62,0,'Life SCR'!AJ$3-$B101)*OFFSET(Inputs!$C$30,0,$B101-2)/IF(sommmeProdInv(Inputs!$B$30:$AY$30,$D$62:$BA$62,'Life SCR'!AJ$3)&gt;0,sommmeProdInv(Inputs!$B$30:$AY$30,$D$62:$BA$62,'Life SCR'!AJ$3),1)+AJ100,0)</f>
        <v>0</v>
      </c>
      <c r="AK101" s="644">
        <f ca="1">IF('Life SCR'!AK$3&gt;=$B101,OFFSET($D$62,0,'Life SCR'!AK$3-$B101)*OFFSET(Inputs!$C$30,0,$B101-2)/IF(sommmeProdInv(Inputs!$B$30:$AY$30,$D$62:$BA$62,'Life SCR'!AK$3)&gt;0,sommmeProdInv(Inputs!$B$30:$AY$30,$D$62:$BA$62,'Life SCR'!AK$3),1)+AK100,0)</f>
        <v>0</v>
      </c>
      <c r="AL101" s="644">
        <f ca="1">IF('Life SCR'!AL$3&gt;=$B101,OFFSET($D$62,0,'Life SCR'!AL$3-$B101)*OFFSET(Inputs!$C$30,0,$B101-2)/IF(sommmeProdInv(Inputs!$B$30:$AY$30,$D$62:$BA$62,'Life SCR'!AL$3)&gt;0,sommmeProdInv(Inputs!$B$30:$AY$30,$D$62:$BA$62,'Life SCR'!AL$3),1)+AL100,0)</f>
        <v>0</v>
      </c>
      <c r="AM101" s="644">
        <f ca="1">IF('Life SCR'!AM$3&gt;=$B101,OFFSET($D$62,0,'Life SCR'!AM$3-$B101)*OFFSET(Inputs!$C$30,0,$B101-2)/IF(sommmeProdInv(Inputs!$B$30:$AY$30,$D$62:$BA$62,'Life SCR'!AM$3)&gt;0,sommmeProdInv(Inputs!$B$30:$AY$30,$D$62:$BA$62,'Life SCR'!AM$3),1)+AM100,0)</f>
        <v>0</v>
      </c>
      <c r="AN101" s="644">
        <f ca="1">IF('Life SCR'!AN$3&gt;=$B101,OFFSET($D$62,0,'Life SCR'!AN$3-$B101)*OFFSET(Inputs!$C$30,0,$B101-2)/IF(sommmeProdInv(Inputs!$B$30:$AY$30,$D$62:$BA$62,'Life SCR'!AN$3)&gt;0,sommmeProdInv(Inputs!$B$30:$AY$30,$D$62:$BA$62,'Life SCR'!AN$3),1)+AN100,0)</f>
        <v>0</v>
      </c>
      <c r="AO101" s="644">
        <f ca="1">IF('Life SCR'!AO$3&gt;=$B101,OFFSET($D$62,0,'Life SCR'!AO$3-$B101)*OFFSET(Inputs!$C$30,0,$B101-2)/IF(sommmeProdInv(Inputs!$B$30:$AY$30,$D$62:$BA$62,'Life SCR'!AO$3)&gt;0,sommmeProdInv(Inputs!$B$30:$AY$30,$D$62:$BA$62,'Life SCR'!AO$3),1)+AO100,0)</f>
        <v>0</v>
      </c>
      <c r="AP101" s="644">
        <f ca="1">IF('Life SCR'!AP$3&gt;=$B101,OFFSET($D$62,0,'Life SCR'!AP$3-$B101)*OFFSET(Inputs!$C$30,0,$B101-2)/IF(sommmeProdInv(Inputs!$B$30:$AY$30,$D$62:$BA$62,'Life SCR'!AP$3)&gt;0,sommmeProdInv(Inputs!$B$30:$AY$30,$D$62:$BA$62,'Life SCR'!AP$3),1)+AP100,0)</f>
        <v>0</v>
      </c>
      <c r="AQ101" s="644">
        <f ca="1">IF('Life SCR'!AQ$3&gt;=$B101,OFFSET($D$62,0,'Life SCR'!AQ$3-$B101)*OFFSET(Inputs!$C$30,0,$B101-2)/IF(sommmeProdInv(Inputs!$B$30:$AY$30,$D$62:$BA$62,'Life SCR'!AQ$3)&gt;0,sommmeProdInv(Inputs!$B$30:$AY$30,$D$62:$BA$62,'Life SCR'!AQ$3),1)+AQ100,0)</f>
        <v>0</v>
      </c>
      <c r="AR101" s="644">
        <f ca="1">IF('Life SCR'!AR$3&gt;=$B101,OFFSET($D$62,0,'Life SCR'!AR$3-$B101)*OFFSET(Inputs!$C$30,0,$B101-2)/IF(sommmeProdInv(Inputs!$B$30:$AY$30,$D$62:$BA$62,'Life SCR'!AR$3)&gt;0,sommmeProdInv(Inputs!$B$30:$AY$30,$D$62:$BA$62,'Life SCR'!AR$3),1)+AR100,0)</f>
        <v>0</v>
      </c>
      <c r="AS101" s="644">
        <f ca="1">IF('Life SCR'!AS$3&gt;=$B101,OFFSET($D$62,0,'Life SCR'!AS$3-$B101)*OFFSET(Inputs!$C$30,0,$B101-2)/IF(sommmeProdInv(Inputs!$B$30:$AY$30,$D$62:$BA$62,'Life SCR'!AS$3)&gt;0,sommmeProdInv(Inputs!$B$30:$AY$30,$D$62:$BA$62,'Life SCR'!AS$3),1)+AS100,0)</f>
        <v>0</v>
      </c>
      <c r="AT101" s="644">
        <f ca="1">IF('Life SCR'!AT$3&gt;=$B101,OFFSET($D$62,0,'Life SCR'!AT$3-$B101)*OFFSET(Inputs!$C$30,0,$B101-2)/IF(sommmeProdInv(Inputs!$B$30:$AY$30,$D$62:$BA$62,'Life SCR'!AT$3)&gt;0,sommmeProdInv(Inputs!$B$30:$AY$30,$D$62:$BA$62,'Life SCR'!AT$3),1)+AT100,0)</f>
        <v>0</v>
      </c>
      <c r="AU101" s="644">
        <f ca="1">IF('Life SCR'!AU$3&gt;=$B101,OFFSET($D$62,0,'Life SCR'!AU$3-$B101)*OFFSET(Inputs!$C$30,0,$B101-2)/IF(sommmeProdInv(Inputs!$B$30:$AY$30,$D$62:$BA$62,'Life SCR'!AU$3)&gt;0,sommmeProdInv(Inputs!$B$30:$AY$30,$D$62:$BA$62,'Life SCR'!AU$3),1)+AU100,0)</f>
        <v>0</v>
      </c>
      <c r="AV101" s="644">
        <f ca="1">IF('Life SCR'!AV$3&gt;=$B101,OFFSET($D$62,0,'Life SCR'!AV$3-$B101)*OFFSET(Inputs!$C$30,0,$B101-2)/IF(sommmeProdInv(Inputs!$B$30:$AY$30,$D$62:$BA$62,'Life SCR'!AV$3)&gt;0,sommmeProdInv(Inputs!$B$30:$AY$30,$D$62:$BA$62,'Life SCR'!AV$3),1)+AV100,0)</f>
        <v>0</v>
      </c>
      <c r="AW101" s="644">
        <f ca="1">IF('Life SCR'!AW$3&gt;=$B101,OFFSET($D$62,0,'Life SCR'!AW$3-$B101)*OFFSET(Inputs!$C$30,0,$B101-2)/IF(sommmeProdInv(Inputs!$B$30:$AY$30,$D$62:$BA$62,'Life SCR'!AW$3)&gt;0,sommmeProdInv(Inputs!$B$30:$AY$30,$D$62:$BA$62,'Life SCR'!AW$3),1)+AW100,0)</f>
        <v>0</v>
      </c>
      <c r="AX101" s="644">
        <f ca="1">IF('Life SCR'!AX$3&gt;=$B101,OFFSET($D$62,0,'Life SCR'!AX$3-$B101)*OFFSET(Inputs!$C$30,0,$B101-2)/IF(sommmeProdInv(Inputs!$B$30:$AY$30,$D$62:$BA$62,'Life SCR'!AX$3)&gt;0,sommmeProdInv(Inputs!$B$30:$AY$30,$D$62:$BA$62,'Life SCR'!AX$3),1)+AX100,0)</f>
        <v>0</v>
      </c>
      <c r="AY101" s="644">
        <f ca="1">IF('Life SCR'!AY$3&gt;=$B101,OFFSET($D$62,0,'Life SCR'!AY$3-$B101)*OFFSET(Inputs!$C$30,0,$B101-2)/IF(sommmeProdInv(Inputs!$B$30:$AY$30,$D$62:$BA$62,'Life SCR'!AY$3)&gt;0,sommmeProdInv(Inputs!$B$30:$AY$30,$D$62:$BA$62,'Life SCR'!AY$3),1)+AY100,0)</f>
        <v>0</v>
      </c>
      <c r="AZ101" s="644">
        <f ca="1">IF('Life SCR'!AZ$3&gt;=$B101,OFFSET($D$62,0,'Life SCR'!AZ$3-$B101)*OFFSET(Inputs!$C$30,0,$B101-2)/IF(sommmeProdInv(Inputs!$B$30:$AY$30,$D$62:$BA$62,'Life SCR'!AZ$3)&gt;0,sommmeProdInv(Inputs!$B$30:$AY$30,$D$62:$BA$62,'Life SCR'!AZ$3),1)+AZ100,0)</f>
        <v>0</v>
      </c>
      <c r="BA101" s="645">
        <f ca="1">IF('Life SCR'!BA$3&gt;=$B101,OFFSET($D$62,0,'Life SCR'!BA$3-$B101)*OFFSET(Inputs!$C$30,0,$B101-2)/IF(sommmeProdInv(Inputs!$B$30:$AY$30,$D$62:$BA$62,'Life SCR'!BA$3)&gt;0,sommmeProdInv(Inputs!$B$30:$AY$30,$D$62:$BA$62,'Life SCR'!BA$3),1)+BA100,0)</f>
        <v>0</v>
      </c>
    </row>
    <row r="102" spans="1:53" s="243" customFormat="1" outlineLevel="1">
      <c r="A102" s="642"/>
      <c r="B102" s="999">
        <v>39</v>
      </c>
      <c r="C102" s="994"/>
      <c r="D102" s="643"/>
      <c r="E102" s="644">
        <f ca="1">IF('Life SCR'!E$3&gt;=$B102,OFFSET($D$62,0,'Life SCR'!E$3-$B102)*OFFSET(Inputs!$C$30,0,$B102-2)/IF(sommmeProdInv(Inputs!$B$30:$AY$30,$D$62:$BA$62,'Life SCR'!E$3)&gt;0,sommmeProdInv(Inputs!$B$30:$AY$30,$D$62:$BA$62,'Life SCR'!E$3),1)+E101,0)</f>
        <v>0</v>
      </c>
      <c r="F102" s="644">
        <f ca="1">IF('Life SCR'!F$3&gt;=$B102,OFFSET($D$62,0,'Life SCR'!F$3-$B102)*OFFSET(Inputs!$C$30,0,$B102-2)/IF(sommmeProdInv(Inputs!$B$30:$AY$30,$D$62:$BA$62,'Life SCR'!F$3)&gt;0,sommmeProdInv(Inputs!$B$30:$AY$30,$D$62:$BA$62,'Life SCR'!F$3),1)+F101,0)</f>
        <v>0</v>
      </c>
      <c r="G102" s="644">
        <f ca="1">IF('Life SCR'!G$3&gt;=$B102,OFFSET($D$62,0,'Life SCR'!G$3-$B102)*OFFSET(Inputs!$C$30,0,$B102-2)/IF(sommmeProdInv(Inputs!$B$30:$AY$30,$D$62:$BA$62,'Life SCR'!G$3)&gt;0,sommmeProdInv(Inputs!$B$30:$AY$30,$D$62:$BA$62,'Life SCR'!G$3),1)+G101,0)</f>
        <v>0</v>
      </c>
      <c r="H102" s="644">
        <f ca="1">IF('Life SCR'!H$3&gt;=$B102,OFFSET($D$62,0,'Life SCR'!H$3-$B102)*OFFSET(Inputs!$C$30,0,$B102-2)/IF(sommmeProdInv(Inputs!$B$30:$AY$30,$D$62:$BA$62,'Life SCR'!H$3)&gt;0,sommmeProdInv(Inputs!$B$30:$AY$30,$D$62:$BA$62,'Life SCR'!H$3),1)+H101,0)</f>
        <v>0</v>
      </c>
      <c r="I102" s="644">
        <f ca="1">IF('Life SCR'!I$3&gt;=$B102,OFFSET($D$62,0,'Life SCR'!I$3-$B102)*OFFSET(Inputs!$C$30,0,$B102-2)/IF(sommmeProdInv(Inputs!$B$30:$AY$30,$D$62:$BA$62,'Life SCR'!I$3)&gt;0,sommmeProdInv(Inputs!$B$30:$AY$30,$D$62:$BA$62,'Life SCR'!I$3),1)+I101,0)</f>
        <v>0</v>
      </c>
      <c r="J102" s="644">
        <f ca="1">IF('Life SCR'!J$3&gt;=$B102,OFFSET($D$62,0,'Life SCR'!J$3-$B102)*OFFSET(Inputs!$C$30,0,$B102-2)/IF(sommmeProdInv(Inputs!$B$30:$AY$30,$D$62:$BA$62,'Life SCR'!J$3)&gt;0,sommmeProdInv(Inputs!$B$30:$AY$30,$D$62:$BA$62,'Life SCR'!J$3),1)+J101,0)</f>
        <v>0</v>
      </c>
      <c r="K102" s="644">
        <f ca="1">IF('Life SCR'!K$3&gt;=$B102,OFFSET($D$62,0,'Life SCR'!K$3-$B102)*OFFSET(Inputs!$C$30,0,$B102-2)/IF(sommmeProdInv(Inputs!$B$30:$AY$30,$D$62:$BA$62,'Life SCR'!K$3)&gt;0,sommmeProdInv(Inputs!$B$30:$AY$30,$D$62:$BA$62,'Life SCR'!K$3),1)+K101,0)</f>
        <v>0</v>
      </c>
      <c r="L102" s="644">
        <f ca="1">IF('Life SCR'!L$3&gt;=$B102,OFFSET($D$62,0,'Life SCR'!L$3-$B102)*OFFSET(Inputs!$C$30,0,$B102-2)/IF(sommmeProdInv(Inputs!$B$30:$AY$30,$D$62:$BA$62,'Life SCR'!L$3)&gt;0,sommmeProdInv(Inputs!$B$30:$AY$30,$D$62:$BA$62,'Life SCR'!L$3),1)+L101,0)</f>
        <v>0</v>
      </c>
      <c r="M102" s="644">
        <f ca="1">IF('Life SCR'!M$3&gt;=$B102,OFFSET($D$62,0,'Life SCR'!M$3-$B102)*OFFSET(Inputs!$C$30,0,$B102-2)/IF(sommmeProdInv(Inputs!$B$30:$AY$30,$D$62:$BA$62,'Life SCR'!M$3)&gt;0,sommmeProdInv(Inputs!$B$30:$AY$30,$D$62:$BA$62,'Life SCR'!M$3),1)+M101,0)</f>
        <v>0</v>
      </c>
      <c r="N102" s="644">
        <f ca="1">IF('Life SCR'!N$3&gt;=$B102,OFFSET($D$62,0,'Life SCR'!N$3-$B102)*OFFSET(Inputs!$C$30,0,$B102-2)/IF(sommmeProdInv(Inputs!$B$30:$AY$30,$D$62:$BA$62,'Life SCR'!N$3)&gt;0,sommmeProdInv(Inputs!$B$30:$AY$30,$D$62:$BA$62,'Life SCR'!N$3),1)+N101,0)</f>
        <v>0</v>
      </c>
      <c r="O102" s="644">
        <f ca="1">IF('Life SCR'!O$3&gt;=$B102,OFFSET($D$62,0,'Life SCR'!O$3-$B102)*OFFSET(Inputs!$C$30,0,$B102-2)/IF(sommmeProdInv(Inputs!$B$30:$AY$30,$D$62:$BA$62,'Life SCR'!O$3)&gt;0,sommmeProdInv(Inputs!$B$30:$AY$30,$D$62:$BA$62,'Life SCR'!O$3),1)+O101,0)</f>
        <v>0</v>
      </c>
      <c r="P102" s="644">
        <f ca="1">IF('Life SCR'!P$3&gt;=$B102,OFFSET($D$62,0,'Life SCR'!P$3-$B102)*OFFSET(Inputs!$C$30,0,$B102-2)/IF(sommmeProdInv(Inputs!$B$30:$AY$30,$D$62:$BA$62,'Life SCR'!P$3)&gt;0,sommmeProdInv(Inputs!$B$30:$AY$30,$D$62:$BA$62,'Life SCR'!P$3),1)+P101,0)</f>
        <v>0</v>
      </c>
      <c r="Q102" s="644">
        <f ca="1">IF('Life SCR'!Q$3&gt;=$B102,OFFSET($D$62,0,'Life SCR'!Q$3-$B102)*OFFSET(Inputs!$C$30,0,$B102-2)/IF(sommmeProdInv(Inputs!$B$30:$AY$30,$D$62:$BA$62,'Life SCR'!Q$3)&gt;0,sommmeProdInv(Inputs!$B$30:$AY$30,$D$62:$BA$62,'Life SCR'!Q$3),1)+Q101,0)</f>
        <v>0</v>
      </c>
      <c r="R102" s="644">
        <f ca="1">IF('Life SCR'!R$3&gt;=$B102,OFFSET($D$62,0,'Life SCR'!R$3-$B102)*OFFSET(Inputs!$C$30,0,$B102-2)/IF(sommmeProdInv(Inputs!$B$30:$AY$30,$D$62:$BA$62,'Life SCR'!R$3)&gt;0,sommmeProdInv(Inputs!$B$30:$AY$30,$D$62:$BA$62,'Life SCR'!R$3),1)+R101,0)</f>
        <v>0</v>
      </c>
      <c r="S102" s="644">
        <f ca="1">IF('Life SCR'!S$3&gt;=$B102,OFFSET($D$62,0,'Life SCR'!S$3-$B102)*OFFSET(Inputs!$C$30,0,$B102-2)/IF(sommmeProdInv(Inputs!$B$30:$AY$30,$D$62:$BA$62,'Life SCR'!S$3)&gt;0,sommmeProdInv(Inputs!$B$30:$AY$30,$D$62:$BA$62,'Life SCR'!S$3),1)+S101,0)</f>
        <v>0</v>
      </c>
      <c r="T102" s="644">
        <f ca="1">IF('Life SCR'!T$3&gt;=$B102,OFFSET($D$62,0,'Life SCR'!T$3-$B102)*OFFSET(Inputs!$C$30,0,$B102-2)/IF(sommmeProdInv(Inputs!$B$30:$AY$30,$D$62:$BA$62,'Life SCR'!T$3)&gt;0,sommmeProdInv(Inputs!$B$30:$AY$30,$D$62:$BA$62,'Life SCR'!T$3),1)+T101,0)</f>
        <v>0</v>
      </c>
      <c r="U102" s="644">
        <f ca="1">IF('Life SCR'!U$3&gt;=$B102,OFFSET($D$62,0,'Life SCR'!U$3-$B102)*OFFSET(Inputs!$C$30,0,$B102-2)/IF(sommmeProdInv(Inputs!$B$30:$AY$30,$D$62:$BA$62,'Life SCR'!U$3)&gt;0,sommmeProdInv(Inputs!$B$30:$AY$30,$D$62:$BA$62,'Life SCR'!U$3),1)+U101,0)</f>
        <v>0</v>
      </c>
      <c r="V102" s="644">
        <f ca="1">IF('Life SCR'!V$3&gt;=$B102,OFFSET($D$62,0,'Life SCR'!V$3-$B102)*OFFSET(Inputs!$C$30,0,$B102-2)/IF(sommmeProdInv(Inputs!$B$30:$AY$30,$D$62:$BA$62,'Life SCR'!V$3)&gt;0,sommmeProdInv(Inputs!$B$30:$AY$30,$D$62:$BA$62,'Life SCR'!V$3),1)+V101,0)</f>
        <v>0</v>
      </c>
      <c r="W102" s="644">
        <f ca="1">IF('Life SCR'!W$3&gt;=$B102,OFFSET($D$62,0,'Life SCR'!W$3-$B102)*OFFSET(Inputs!$C$30,0,$B102-2)/IF(sommmeProdInv(Inputs!$B$30:$AY$30,$D$62:$BA$62,'Life SCR'!W$3)&gt;0,sommmeProdInv(Inputs!$B$30:$AY$30,$D$62:$BA$62,'Life SCR'!W$3),1)+W101,0)</f>
        <v>0</v>
      </c>
      <c r="X102" s="644">
        <f ca="1">IF('Life SCR'!X$3&gt;=$B102,OFFSET($D$62,0,'Life SCR'!X$3-$B102)*OFFSET(Inputs!$C$30,0,$B102-2)/IF(sommmeProdInv(Inputs!$B$30:$AY$30,$D$62:$BA$62,'Life SCR'!X$3)&gt;0,sommmeProdInv(Inputs!$B$30:$AY$30,$D$62:$BA$62,'Life SCR'!X$3),1)+X101,0)</f>
        <v>0</v>
      </c>
      <c r="Y102" s="644">
        <f ca="1">IF('Life SCR'!Y$3&gt;=$B102,OFFSET($D$62,0,'Life SCR'!Y$3-$B102)*OFFSET(Inputs!$C$30,0,$B102-2)/IF(sommmeProdInv(Inputs!$B$30:$AY$30,$D$62:$BA$62,'Life SCR'!Y$3)&gt;0,sommmeProdInv(Inputs!$B$30:$AY$30,$D$62:$BA$62,'Life SCR'!Y$3),1)+Y101,0)</f>
        <v>0</v>
      </c>
      <c r="Z102" s="644">
        <f ca="1">IF('Life SCR'!Z$3&gt;=$B102,OFFSET($D$62,0,'Life SCR'!Z$3-$B102)*OFFSET(Inputs!$C$30,0,$B102-2)/IF(sommmeProdInv(Inputs!$B$30:$AY$30,$D$62:$BA$62,'Life SCR'!Z$3)&gt;0,sommmeProdInv(Inputs!$B$30:$AY$30,$D$62:$BA$62,'Life SCR'!Z$3),1)+Z101,0)</f>
        <v>0</v>
      </c>
      <c r="AA102" s="644">
        <f ca="1">IF('Life SCR'!AA$3&gt;=$B102,OFFSET($D$62,0,'Life SCR'!AA$3-$B102)*OFFSET(Inputs!$C$30,0,$B102-2)/IF(sommmeProdInv(Inputs!$B$30:$AY$30,$D$62:$BA$62,'Life SCR'!AA$3)&gt;0,sommmeProdInv(Inputs!$B$30:$AY$30,$D$62:$BA$62,'Life SCR'!AA$3),1)+AA101,0)</f>
        <v>0</v>
      </c>
      <c r="AB102" s="644">
        <f ca="1">IF('Life SCR'!AB$3&gt;=$B102,OFFSET($D$62,0,'Life SCR'!AB$3-$B102)*OFFSET(Inputs!$C$30,0,$B102-2)/IF(sommmeProdInv(Inputs!$B$30:$AY$30,$D$62:$BA$62,'Life SCR'!AB$3)&gt;0,sommmeProdInv(Inputs!$B$30:$AY$30,$D$62:$BA$62,'Life SCR'!AB$3),1)+AB101,0)</f>
        <v>0</v>
      </c>
      <c r="AC102" s="644">
        <f ca="1">IF('Life SCR'!AC$3&gt;=$B102,OFFSET($D$62,0,'Life SCR'!AC$3-$B102)*OFFSET(Inputs!$C$30,0,$B102-2)/IF(sommmeProdInv(Inputs!$B$30:$AY$30,$D$62:$BA$62,'Life SCR'!AC$3)&gt;0,sommmeProdInv(Inputs!$B$30:$AY$30,$D$62:$BA$62,'Life SCR'!AC$3),1)+AC101,0)</f>
        <v>0</v>
      </c>
      <c r="AD102" s="644">
        <f ca="1">IF('Life SCR'!AD$3&gt;=$B102,OFFSET($D$62,0,'Life SCR'!AD$3-$B102)*OFFSET(Inputs!$C$30,0,$B102-2)/IF(sommmeProdInv(Inputs!$B$30:$AY$30,$D$62:$BA$62,'Life SCR'!AD$3)&gt;0,sommmeProdInv(Inputs!$B$30:$AY$30,$D$62:$BA$62,'Life SCR'!AD$3),1)+AD101,0)</f>
        <v>0</v>
      </c>
      <c r="AE102" s="644">
        <f ca="1">IF('Life SCR'!AE$3&gt;=$B102,OFFSET($D$62,0,'Life SCR'!AE$3-$B102)*OFFSET(Inputs!$C$30,0,$B102-2)/IF(sommmeProdInv(Inputs!$B$30:$AY$30,$D$62:$BA$62,'Life SCR'!AE$3)&gt;0,sommmeProdInv(Inputs!$B$30:$AY$30,$D$62:$BA$62,'Life SCR'!AE$3),1)+AE101,0)</f>
        <v>0</v>
      </c>
      <c r="AF102" s="644">
        <f ca="1">IF('Life SCR'!AF$3&gt;=$B102,OFFSET($D$62,0,'Life SCR'!AF$3-$B102)*OFFSET(Inputs!$C$30,0,$B102-2)/IF(sommmeProdInv(Inputs!$B$30:$AY$30,$D$62:$BA$62,'Life SCR'!AF$3)&gt;0,sommmeProdInv(Inputs!$B$30:$AY$30,$D$62:$BA$62,'Life SCR'!AF$3),1)+AF101,0)</f>
        <v>0</v>
      </c>
      <c r="AG102" s="644">
        <f ca="1">IF('Life SCR'!AG$3&gt;=$B102,OFFSET($D$62,0,'Life SCR'!AG$3-$B102)*OFFSET(Inputs!$C$30,0,$B102-2)/IF(sommmeProdInv(Inputs!$B$30:$AY$30,$D$62:$BA$62,'Life SCR'!AG$3)&gt;0,sommmeProdInv(Inputs!$B$30:$AY$30,$D$62:$BA$62,'Life SCR'!AG$3),1)+AG101,0)</f>
        <v>0</v>
      </c>
      <c r="AH102" s="644">
        <f ca="1">IF('Life SCR'!AH$3&gt;=$B102,OFFSET($D$62,0,'Life SCR'!AH$3-$B102)*OFFSET(Inputs!$C$30,0,$B102-2)/IF(sommmeProdInv(Inputs!$B$30:$AY$30,$D$62:$BA$62,'Life SCR'!AH$3)&gt;0,sommmeProdInv(Inputs!$B$30:$AY$30,$D$62:$BA$62,'Life SCR'!AH$3),1)+AH101,0)</f>
        <v>0</v>
      </c>
      <c r="AI102" s="644">
        <f ca="1">IF('Life SCR'!AI$3&gt;=$B102,OFFSET($D$62,0,'Life SCR'!AI$3-$B102)*OFFSET(Inputs!$C$30,0,$B102-2)/IF(sommmeProdInv(Inputs!$B$30:$AY$30,$D$62:$BA$62,'Life SCR'!AI$3)&gt;0,sommmeProdInv(Inputs!$B$30:$AY$30,$D$62:$BA$62,'Life SCR'!AI$3),1)+AI101,0)</f>
        <v>0</v>
      </c>
      <c r="AJ102" s="644">
        <f ca="1">IF('Life SCR'!AJ$3&gt;=$B102,OFFSET($D$62,0,'Life SCR'!AJ$3-$B102)*OFFSET(Inputs!$C$30,0,$B102-2)/IF(sommmeProdInv(Inputs!$B$30:$AY$30,$D$62:$BA$62,'Life SCR'!AJ$3)&gt;0,sommmeProdInv(Inputs!$B$30:$AY$30,$D$62:$BA$62,'Life SCR'!AJ$3),1)+AJ101,0)</f>
        <v>0</v>
      </c>
      <c r="AK102" s="644">
        <f ca="1">IF('Life SCR'!AK$3&gt;=$B102,OFFSET($D$62,0,'Life SCR'!AK$3-$B102)*OFFSET(Inputs!$C$30,0,$B102-2)/IF(sommmeProdInv(Inputs!$B$30:$AY$30,$D$62:$BA$62,'Life SCR'!AK$3)&gt;0,sommmeProdInv(Inputs!$B$30:$AY$30,$D$62:$BA$62,'Life SCR'!AK$3),1)+AK101,0)</f>
        <v>0</v>
      </c>
      <c r="AL102" s="644">
        <f ca="1">IF('Life SCR'!AL$3&gt;=$B102,OFFSET($D$62,0,'Life SCR'!AL$3-$B102)*OFFSET(Inputs!$C$30,0,$B102-2)/IF(sommmeProdInv(Inputs!$B$30:$AY$30,$D$62:$BA$62,'Life SCR'!AL$3)&gt;0,sommmeProdInv(Inputs!$B$30:$AY$30,$D$62:$BA$62,'Life SCR'!AL$3),1)+AL101,0)</f>
        <v>0</v>
      </c>
      <c r="AM102" s="644">
        <f ca="1">IF('Life SCR'!AM$3&gt;=$B102,OFFSET($D$62,0,'Life SCR'!AM$3-$B102)*OFFSET(Inputs!$C$30,0,$B102-2)/IF(sommmeProdInv(Inputs!$B$30:$AY$30,$D$62:$BA$62,'Life SCR'!AM$3)&gt;0,sommmeProdInv(Inputs!$B$30:$AY$30,$D$62:$BA$62,'Life SCR'!AM$3),1)+AM101,0)</f>
        <v>0</v>
      </c>
      <c r="AN102" s="644">
        <f ca="1">IF('Life SCR'!AN$3&gt;=$B102,OFFSET($D$62,0,'Life SCR'!AN$3-$B102)*OFFSET(Inputs!$C$30,0,$B102-2)/IF(sommmeProdInv(Inputs!$B$30:$AY$30,$D$62:$BA$62,'Life SCR'!AN$3)&gt;0,sommmeProdInv(Inputs!$B$30:$AY$30,$D$62:$BA$62,'Life SCR'!AN$3),1)+AN101,0)</f>
        <v>0</v>
      </c>
      <c r="AO102" s="644">
        <f ca="1">IF('Life SCR'!AO$3&gt;=$B102,OFFSET($D$62,0,'Life SCR'!AO$3-$B102)*OFFSET(Inputs!$C$30,0,$B102-2)/IF(sommmeProdInv(Inputs!$B$30:$AY$30,$D$62:$BA$62,'Life SCR'!AO$3)&gt;0,sommmeProdInv(Inputs!$B$30:$AY$30,$D$62:$BA$62,'Life SCR'!AO$3),1)+AO101,0)</f>
        <v>0</v>
      </c>
      <c r="AP102" s="644">
        <f ca="1">IF('Life SCR'!AP$3&gt;=$B102,OFFSET($D$62,0,'Life SCR'!AP$3-$B102)*OFFSET(Inputs!$C$30,0,$B102-2)/IF(sommmeProdInv(Inputs!$B$30:$AY$30,$D$62:$BA$62,'Life SCR'!AP$3)&gt;0,sommmeProdInv(Inputs!$B$30:$AY$30,$D$62:$BA$62,'Life SCR'!AP$3),1)+AP101,0)</f>
        <v>0</v>
      </c>
      <c r="AQ102" s="644">
        <f ca="1">IF('Life SCR'!AQ$3&gt;=$B102,OFFSET($D$62,0,'Life SCR'!AQ$3-$B102)*OFFSET(Inputs!$C$30,0,$B102-2)/IF(sommmeProdInv(Inputs!$B$30:$AY$30,$D$62:$BA$62,'Life SCR'!AQ$3)&gt;0,sommmeProdInv(Inputs!$B$30:$AY$30,$D$62:$BA$62,'Life SCR'!AQ$3),1)+AQ101,0)</f>
        <v>0</v>
      </c>
      <c r="AR102" s="644">
        <f ca="1">IF('Life SCR'!AR$3&gt;=$B102,OFFSET($D$62,0,'Life SCR'!AR$3-$B102)*OFFSET(Inputs!$C$30,0,$B102-2)/IF(sommmeProdInv(Inputs!$B$30:$AY$30,$D$62:$BA$62,'Life SCR'!AR$3)&gt;0,sommmeProdInv(Inputs!$B$30:$AY$30,$D$62:$BA$62,'Life SCR'!AR$3),1)+AR101,0)</f>
        <v>0</v>
      </c>
      <c r="AS102" s="644">
        <f ca="1">IF('Life SCR'!AS$3&gt;=$B102,OFFSET($D$62,0,'Life SCR'!AS$3-$B102)*OFFSET(Inputs!$C$30,0,$B102-2)/IF(sommmeProdInv(Inputs!$B$30:$AY$30,$D$62:$BA$62,'Life SCR'!AS$3)&gt;0,sommmeProdInv(Inputs!$B$30:$AY$30,$D$62:$BA$62,'Life SCR'!AS$3),1)+AS101,0)</f>
        <v>0</v>
      </c>
      <c r="AT102" s="644">
        <f ca="1">IF('Life SCR'!AT$3&gt;=$B102,OFFSET($D$62,0,'Life SCR'!AT$3-$B102)*OFFSET(Inputs!$C$30,0,$B102-2)/IF(sommmeProdInv(Inputs!$B$30:$AY$30,$D$62:$BA$62,'Life SCR'!AT$3)&gt;0,sommmeProdInv(Inputs!$B$30:$AY$30,$D$62:$BA$62,'Life SCR'!AT$3),1)+AT101,0)</f>
        <v>0</v>
      </c>
      <c r="AU102" s="644">
        <f ca="1">IF('Life SCR'!AU$3&gt;=$B102,OFFSET($D$62,0,'Life SCR'!AU$3-$B102)*OFFSET(Inputs!$C$30,0,$B102-2)/IF(sommmeProdInv(Inputs!$B$30:$AY$30,$D$62:$BA$62,'Life SCR'!AU$3)&gt;0,sommmeProdInv(Inputs!$B$30:$AY$30,$D$62:$BA$62,'Life SCR'!AU$3),1)+AU101,0)</f>
        <v>0</v>
      </c>
      <c r="AV102" s="644">
        <f ca="1">IF('Life SCR'!AV$3&gt;=$B102,OFFSET($D$62,0,'Life SCR'!AV$3-$B102)*OFFSET(Inputs!$C$30,0,$B102-2)/IF(sommmeProdInv(Inputs!$B$30:$AY$30,$D$62:$BA$62,'Life SCR'!AV$3)&gt;0,sommmeProdInv(Inputs!$B$30:$AY$30,$D$62:$BA$62,'Life SCR'!AV$3),1)+AV101,0)</f>
        <v>0</v>
      </c>
      <c r="AW102" s="644">
        <f ca="1">IF('Life SCR'!AW$3&gt;=$B102,OFFSET($D$62,0,'Life SCR'!AW$3-$B102)*OFFSET(Inputs!$C$30,0,$B102-2)/IF(sommmeProdInv(Inputs!$B$30:$AY$30,$D$62:$BA$62,'Life SCR'!AW$3)&gt;0,sommmeProdInv(Inputs!$B$30:$AY$30,$D$62:$BA$62,'Life SCR'!AW$3),1)+AW101,0)</f>
        <v>0</v>
      </c>
      <c r="AX102" s="644">
        <f ca="1">IF('Life SCR'!AX$3&gt;=$B102,OFFSET($D$62,0,'Life SCR'!AX$3-$B102)*OFFSET(Inputs!$C$30,0,$B102-2)/IF(sommmeProdInv(Inputs!$B$30:$AY$30,$D$62:$BA$62,'Life SCR'!AX$3)&gt;0,sommmeProdInv(Inputs!$B$30:$AY$30,$D$62:$BA$62,'Life SCR'!AX$3),1)+AX101,0)</f>
        <v>0</v>
      </c>
      <c r="AY102" s="644">
        <f ca="1">IF('Life SCR'!AY$3&gt;=$B102,OFFSET($D$62,0,'Life SCR'!AY$3-$B102)*OFFSET(Inputs!$C$30,0,$B102-2)/IF(sommmeProdInv(Inputs!$B$30:$AY$30,$D$62:$BA$62,'Life SCR'!AY$3)&gt;0,sommmeProdInv(Inputs!$B$30:$AY$30,$D$62:$BA$62,'Life SCR'!AY$3),1)+AY101,0)</f>
        <v>0</v>
      </c>
      <c r="AZ102" s="644">
        <f ca="1">IF('Life SCR'!AZ$3&gt;=$B102,OFFSET($D$62,0,'Life SCR'!AZ$3-$B102)*OFFSET(Inputs!$C$30,0,$B102-2)/IF(sommmeProdInv(Inputs!$B$30:$AY$30,$D$62:$BA$62,'Life SCR'!AZ$3)&gt;0,sommmeProdInv(Inputs!$B$30:$AY$30,$D$62:$BA$62,'Life SCR'!AZ$3),1)+AZ101,0)</f>
        <v>0</v>
      </c>
      <c r="BA102" s="645">
        <f ca="1">IF('Life SCR'!BA$3&gt;=$B102,OFFSET($D$62,0,'Life SCR'!BA$3-$B102)*OFFSET(Inputs!$C$30,0,$B102-2)/IF(sommmeProdInv(Inputs!$B$30:$AY$30,$D$62:$BA$62,'Life SCR'!BA$3)&gt;0,sommmeProdInv(Inputs!$B$30:$AY$30,$D$62:$BA$62,'Life SCR'!BA$3),1)+BA101,0)</f>
        <v>0</v>
      </c>
    </row>
    <row r="103" spans="1:53" s="243" customFormat="1" outlineLevel="1">
      <c r="A103" s="642"/>
      <c r="B103" s="999">
        <v>40</v>
      </c>
      <c r="C103" s="994"/>
      <c r="D103" s="643"/>
      <c r="E103" s="644">
        <f ca="1">IF('Life SCR'!E$3&gt;=$B103,OFFSET($D$62,0,'Life SCR'!E$3-$B103)*OFFSET(Inputs!$C$30,0,$B103-2)/IF(sommmeProdInv(Inputs!$B$30:$AY$30,$D$62:$BA$62,'Life SCR'!E$3)&gt;0,sommmeProdInv(Inputs!$B$30:$AY$30,$D$62:$BA$62,'Life SCR'!E$3),1)+E102,0)</f>
        <v>0</v>
      </c>
      <c r="F103" s="644">
        <f ca="1">IF('Life SCR'!F$3&gt;=$B103,OFFSET($D$62,0,'Life SCR'!F$3-$B103)*OFFSET(Inputs!$C$30,0,$B103-2)/IF(sommmeProdInv(Inputs!$B$30:$AY$30,$D$62:$BA$62,'Life SCR'!F$3)&gt;0,sommmeProdInv(Inputs!$B$30:$AY$30,$D$62:$BA$62,'Life SCR'!F$3),1)+F102,0)</f>
        <v>0</v>
      </c>
      <c r="G103" s="644">
        <f ca="1">IF('Life SCR'!G$3&gt;=$B103,OFFSET($D$62,0,'Life SCR'!G$3-$B103)*OFFSET(Inputs!$C$30,0,$B103-2)/IF(sommmeProdInv(Inputs!$B$30:$AY$30,$D$62:$BA$62,'Life SCR'!G$3)&gt;0,sommmeProdInv(Inputs!$B$30:$AY$30,$D$62:$BA$62,'Life SCR'!G$3),1)+G102,0)</f>
        <v>0</v>
      </c>
      <c r="H103" s="644">
        <f ca="1">IF('Life SCR'!H$3&gt;=$B103,OFFSET($D$62,0,'Life SCR'!H$3-$B103)*OFFSET(Inputs!$C$30,0,$B103-2)/IF(sommmeProdInv(Inputs!$B$30:$AY$30,$D$62:$BA$62,'Life SCR'!H$3)&gt;0,sommmeProdInv(Inputs!$B$30:$AY$30,$D$62:$BA$62,'Life SCR'!H$3),1)+H102,0)</f>
        <v>0</v>
      </c>
      <c r="I103" s="644">
        <f ca="1">IF('Life SCR'!I$3&gt;=$B103,OFFSET($D$62,0,'Life SCR'!I$3-$B103)*OFFSET(Inputs!$C$30,0,$B103-2)/IF(sommmeProdInv(Inputs!$B$30:$AY$30,$D$62:$BA$62,'Life SCR'!I$3)&gt;0,sommmeProdInv(Inputs!$B$30:$AY$30,$D$62:$BA$62,'Life SCR'!I$3),1)+I102,0)</f>
        <v>0</v>
      </c>
      <c r="J103" s="644">
        <f ca="1">IF('Life SCR'!J$3&gt;=$B103,OFFSET($D$62,0,'Life SCR'!J$3-$B103)*OFFSET(Inputs!$C$30,0,$B103-2)/IF(sommmeProdInv(Inputs!$B$30:$AY$30,$D$62:$BA$62,'Life SCR'!J$3)&gt;0,sommmeProdInv(Inputs!$B$30:$AY$30,$D$62:$BA$62,'Life SCR'!J$3),1)+J102,0)</f>
        <v>0</v>
      </c>
      <c r="K103" s="644">
        <f ca="1">IF('Life SCR'!K$3&gt;=$B103,OFFSET($D$62,0,'Life SCR'!K$3-$B103)*OFFSET(Inputs!$C$30,0,$B103-2)/IF(sommmeProdInv(Inputs!$B$30:$AY$30,$D$62:$BA$62,'Life SCR'!K$3)&gt;0,sommmeProdInv(Inputs!$B$30:$AY$30,$D$62:$BA$62,'Life SCR'!K$3),1)+K102,0)</f>
        <v>0</v>
      </c>
      <c r="L103" s="644">
        <f ca="1">IF('Life SCR'!L$3&gt;=$B103,OFFSET($D$62,0,'Life SCR'!L$3-$B103)*OFFSET(Inputs!$C$30,0,$B103-2)/IF(sommmeProdInv(Inputs!$B$30:$AY$30,$D$62:$BA$62,'Life SCR'!L$3)&gt;0,sommmeProdInv(Inputs!$B$30:$AY$30,$D$62:$BA$62,'Life SCR'!L$3),1)+L102,0)</f>
        <v>0</v>
      </c>
      <c r="M103" s="644">
        <f ca="1">IF('Life SCR'!M$3&gt;=$B103,OFFSET($D$62,0,'Life SCR'!M$3-$B103)*OFFSET(Inputs!$C$30,0,$B103-2)/IF(sommmeProdInv(Inputs!$B$30:$AY$30,$D$62:$BA$62,'Life SCR'!M$3)&gt;0,sommmeProdInv(Inputs!$B$30:$AY$30,$D$62:$BA$62,'Life SCR'!M$3),1)+M102,0)</f>
        <v>0</v>
      </c>
      <c r="N103" s="644">
        <f ca="1">IF('Life SCR'!N$3&gt;=$B103,OFFSET($D$62,0,'Life SCR'!N$3-$B103)*OFFSET(Inputs!$C$30,0,$B103-2)/IF(sommmeProdInv(Inputs!$B$30:$AY$30,$D$62:$BA$62,'Life SCR'!N$3)&gt;0,sommmeProdInv(Inputs!$B$30:$AY$30,$D$62:$BA$62,'Life SCR'!N$3),1)+N102,0)</f>
        <v>0</v>
      </c>
      <c r="O103" s="644">
        <f ca="1">IF('Life SCR'!O$3&gt;=$B103,OFFSET($D$62,0,'Life SCR'!O$3-$B103)*OFFSET(Inputs!$C$30,0,$B103-2)/IF(sommmeProdInv(Inputs!$B$30:$AY$30,$D$62:$BA$62,'Life SCR'!O$3)&gt;0,sommmeProdInv(Inputs!$B$30:$AY$30,$D$62:$BA$62,'Life SCR'!O$3),1)+O102,0)</f>
        <v>0</v>
      </c>
      <c r="P103" s="644">
        <f ca="1">IF('Life SCR'!P$3&gt;=$B103,OFFSET($D$62,0,'Life SCR'!P$3-$B103)*OFFSET(Inputs!$C$30,0,$B103-2)/IF(sommmeProdInv(Inputs!$B$30:$AY$30,$D$62:$BA$62,'Life SCR'!P$3)&gt;0,sommmeProdInv(Inputs!$B$30:$AY$30,$D$62:$BA$62,'Life SCR'!P$3),1)+P102,0)</f>
        <v>0</v>
      </c>
      <c r="Q103" s="644">
        <f ca="1">IF('Life SCR'!Q$3&gt;=$B103,OFFSET($D$62,0,'Life SCR'!Q$3-$B103)*OFFSET(Inputs!$C$30,0,$B103-2)/IF(sommmeProdInv(Inputs!$B$30:$AY$30,$D$62:$BA$62,'Life SCR'!Q$3)&gt;0,sommmeProdInv(Inputs!$B$30:$AY$30,$D$62:$BA$62,'Life SCR'!Q$3),1)+Q102,0)</f>
        <v>0</v>
      </c>
      <c r="R103" s="644">
        <f ca="1">IF('Life SCR'!R$3&gt;=$B103,OFFSET($D$62,0,'Life SCR'!R$3-$B103)*OFFSET(Inputs!$C$30,0,$B103-2)/IF(sommmeProdInv(Inputs!$B$30:$AY$30,$D$62:$BA$62,'Life SCR'!R$3)&gt;0,sommmeProdInv(Inputs!$B$30:$AY$30,$D$62:$BA$62,'Life SCR'!R$3),1)+R102,0)</f>
        <v>0</v>
      </c>
      <c r="S103" s="644">
        <f ca="1">IF('Life SCR'!S$3&gt;=$B103,OFFSET($D$62,0,'Life SCR'!S$3-$B103)*OFFSET(Inputs!$C$30,0,$B103-2)/IF(sommmeProdInv(Inputs!$B$30:$AY$30,$D$62:$BA$62,'Life SCR'!S$3)&gt;0,sommmeProdInv(Inputs!$B$30:$AY$30,$D$62:$BA$62,'Life SCR'!S$3),1)+S102,0)</f>
        <v>0</v>
      </c>
      <c r="T103" s="644">
        <f ca="1">IF('Life SCR'!T$3&gt;=$B103,OFFSET($D$62,0,'Life SCR'!T$3-$B103)*OFFSET(Inputs!$C$30,0,$B103-2)/IF(sommmeProdInv(Inputs!$B$30:$AY$30,$D$62:$BA$62,'Life SCR'!T$3)&gt;0,sommmeProdInv(Inputs!$B$30:$AY$30,$D$62:$BA$62,'Life SCR'!T$3),1)+T102,0)</f>
        <v>0</v>
      </c>
      <c r="U103" s="644">
        <f ca="1">IF('Life SCR'!U$3&gt;=$B103,OFFSET($D$62,0,'Life SCR'!U$3-$B103)*OFFSET(Inputs!$C$30,0,$B103-2)/IF(sommmeProdInv(Inputs!$B$30:$AY$30,$D$62:$BA$62,'Life SCR'!U$3)&gt;0,sommmeProdInv(Inputs!$B$30:$AY$30,$D$62:$BA$62,'Life SCR'!U$3),1)+U102,0)</f>
        <v>0</v>
      </c>
      <c r="V103" s="644">
        <f ca="1">IF('Life SCR'!V$3&gt;=$B103,OFFSET($D$62,0,'Life SCR'!V$3-$B103)*OFFSET(Inputs!$C$30,0,$B103-2)/IF(sommmeProdInv(Inputs!$B$30:$AY$30,$D$62:$BA$62,'Life SCR'!V$3)&gt;0,sommmeProdInv(Inputs!$B$30:$AY$30,$D$62:$BA$62,'Life SCR'!V$3),1)+V102,0)</f>
        <v>0</v>
      </c>
      <c r="W103" s="644">
        <f ca="1">IF('Life SCR'!W$3&gt;=$B103,OFFSET($D$62,0,'Life SCR'!W$3-$B103)*OFFSET(Inputs!$C$30,0,$B103-2)/IF(sommmeProdInv(Inputs!$B$30:$AY$30,$D$62:$BA$62,'Life SCR'!W$3)&gt;0,sommmeProdInv(Inputs!$B$30:$AY$30,$D$62:$BA$62,'Life SCR'!W$3),1)+W102,0)</f>
        <v>0</v>
      </c>
      <c r="X103" s="644">
        <f ca="1">IF('Life SCR'!X$3&gt;=$B103,OFFSET($D$62,0,'Life SCR'!X$3-$B103)*OFFSET(Inputs!$C$30,0,$B103-2)/IF(sommmeProdInv(Inputs!$B$30:$AY$30,$D$62:$BA$62,'Life SCR'!X$3)&gt;0,sommmeProdInv(Inputs!$B$30:$AY$30,$D$62:$BA$62,'Life SCR'!X$3),1)+X102,0)</f>
        <v>0</v>
      </c>
      <c r="Y103" s="644">
        <f ca="1">IF('Life SCR'!Y$3&gt;=$B103,OFFSET($D$62,0,'Life SCR'!Y$3-$B103)*OFFSET(Inputs!$C$30,0,$B103-2)/IF(sommmeProdInv(Inputs!$B$30:$AY$30,$D$62:$BA$62,'Life SCR'!Y$3)&gt;0,sommmeProdInv(Inputs!$B$30:$AY$30,$D$62:$BA$62,'Life SCR'!Y$3),1)+Y102,0)</f>
        <v>0</v>
      </c>
      <c r="Z103" s="644">
        <f ca="1">IF('Life SCR'!Z$3&gt;=$B103,OFFSET($D$62,0,'Life SCR'!Z$3-$B103)*OFFSET(Inputs!$C$30,0,$B103-2)/IF(sommmeProdInv(Inputs!$B$30:$AY$30,$D$62:$BA$62,'Life SCR'!Z$3)&gt;0,sommmeProdInv(Inputs!$B$30:$AY$30,$D$62:$BA$62,'Life SCR'!Z$3),1)+Z102,0)</f>
        <v>0</v>
      </c>
      <c r="AA103" s="644">
        <f ca="1">IF('Life SCR'!AA$3&gt;=$B103,OFFSET($D$62,0,'Life SCR'!AA$3-$B103)*OFFSET(Inputs!$C$30,0,$B103-2)/IF(sommmeProdInv(Inputs!$B$30:$AY$30,$D$62:$BA$62,'Life SCR'!AA$3)&gt;0,sommmeProdInv(Inputs!$B$30:$AY$30,$D$62:$BA$62,'Life SCR'!AA$3),1)+AA102,0)</f>
        <v>0</v>
      </c>
      <c r="AB103" s="644">
        <f ca="1">IF('Life SCR'!AB$3&gt;=$B103,OFFSET($D$62,0,'Life SCR'!AB$3-$B103)*OFFSET(Inputs!$C$30,0,$B103-2)/IF(sommmeProdInv(Inputs!$B$30:$AY$30,$D$62:$BA$62,'Life SCR'!AB$3)&gt;0,sommmeProdInv(Inputs!$B$30:$AY$30,$D$62:$BA$62,'Life SCR'!AB$3),1)+AB102,0)</f>
        <v>0</v>
      </c>
      <c r="AC103" s="644">
        <f ca="1">IF('Life SCR'!AC$3&gt;=$B103,OFFSET($D$62,0,'Life SCR'!AC$3-$B103)*OFFSET(Inputs!$C$30,0,$B103-2)/IF(sommmeProdInv(Inputs!$B$30:$AY$30,$D$62:$BA$62,'Life SCR'!AC$3)&gt;0,sommmeProdInv(Inputs!$B$30:$AY$30,$D$62:$BA$62,'Life SCR'!AC$3),1)+AC102,0)</f>
        <v>0</v>
      </c>
      <c r="AD103" s="644">
        <f ca="1">IF('Life SCR'!AD$3&gt;=$B103,OFFSET($D$62,0,'Life SCR'!AD$3-$B103)*OFFSET(Inputs!$C$30,0,$B103-2)/IF(sommmeProdInv(Inputs!$B$30:$AY$30,$D$62:$BA$62,'Life SCR'!AD$3)&gt;0,sommmeProdInv(Inputs!$B$30:$AY$30,$D$62:$BA$62,'Life SCR'!AD$3),1)+AD102,0)</f>
        <v>0</v>
      </c>
      <c r="AE103" s="644">
        <f ca="1">IF('Life SCR'!AE$3&gt;=$B103,OFFSET($D$62,0,'Life SCR'!AE$3-$B103)*OFFSET(Inputs!$C$30,0,$B103-2)/IF(sommmeProdInv(Inputs!$B$30:$AY$30,$D$62:$BA$62,'Life SCR'!AE$3)&gt;0,sommmeProdInv(Inputs!$B$30:$AY$30,$D$62:$BA$62,'Life SCR'!AE$3),1)+AE102,0)</f>
        <v>0</v>
      </c>
      <c r="AF103" s="644">
        <f ca="1">IF('Life SCR'!AF$3&gt;=$B103,OFFSET($D$62,0,'Life SCR'!AF$3-$B103)*OFFSET(Inputs!$C$30,0,$B103-2)/IF(sommmeProdInv(Inputs!$B$30:$AY$30,$D$62:$BA$62,'Life SCR'!AF$3)&gt;0,sommmeProdInv(Inputs!$B$30:$AY$30,$D$62:$BA$62,'Life SCR'!AF$3),1)+AF102,0)</f>
        <v>0</v>
      </c>
      <c r="AG103" s="644">
        <f ca="1">IF('Life SCR'!AG$3&gt;=$B103,OFFSET($D$62,0,'Life SCR'!AG$3-$B103)*OFFSET(Inputs!$C$30,0,$B103-2)/IF(sommmeProdInv(Inputs!$B$30:$AY$30,$D$62:$BA$62,'Life SCR'!AG$3)&gt;0,sommmeProdInv(Inputs!$B$30:$AY$30,$D$62:$BA$62,'Life SCR'!AG$3),1)+AG102,0)</f>
        <v>0</v>
      </c>
      <c r="AH103" s="644">
        <f ca="1">IF('Life SCR'!AH$3&gt;=$B103,OFFSET($D$62,0,'Life SCR'!AH$3-$B103)*OFFSET(Inputs!$C$30,0,$B103-2)/IF(sommmeProdInv(Inputs!$B$30:$AY$30,$D$62:$BA$62,'Life SCR'!AH$3)&gt;0,sommmeProdInv(Inputs!$B$30:$AY$30,$D$62:$BA$62,'Life SCR'!AH$3),1)+AH102,0)</f>
        <v>0</v>
      </c>
      <c r="AI103" s="644">
        <f ca="1">IF('Life SCR'!AI$3&gt;=$B103,OFFSET($D$62,0,'Life SCR'!AI$3-$B103)*OFFSET(Inputs!$C$30,0,$B103-2)/IF(sommmeProdInv(Inputs!$B$30:$AY$30,$D$62:$BA$62,'Life SCR'!AI$3)&gt;0,sommmeProdInv(Inputs!$B$30:$AY$30,$D$62:$BA$62,'Life SCR'!AI$3),1)+AI102,0)</f>
        <v>0</v>
      </c>
      <c r="AJ103" s="644">
        <f ca="1">IF('Life SCR'!AJ$3&gt;=$B103,OFFSET($D$62,0,'Life SCR'!AJ$3-$B103)*OFFSET(Inputs!$C$30,0,$B103-2)/IF(sommmeProdInv(Inputs!$B$30:$AY$30,$D$62:$BA$62,'Life SCR'!AJ$3)&gt;0,sommmeProdInv(Inputs!$B$30:$AY$30,$D$62:$BA$62,'Life SCR'!AJ$3),1)+AJ102,0)</f>
        <v>0</v>
      </c>
      <c r="AK103" s="644">
        <f ca="1">IF('Life SCR'!AK$3&gt;=$B103,OFFSET($D$62,0,'Life SCR'!AK$3-$B103)*OFFSET(Inputs!$C$30,0,$B103-2)/IF(sommmeProdInv(Inputs!$B$30:$AY$30,$D$62:$BA$62,'Life SCR'!AK$3)&gt;0,sommmeProdInv(Inputs!$B$30:$AY$30,$D$62:$BA$62,'Life SCR'!AK$3),1)+AK102,0)</f>
        <v>0</v>
      </c>
      <c r="AL103" s="644">
        <f ca="1">IF('Life SCR'!AL$3&gt;=$B103,OFFSET($D$62,0,'Life SCR'!AL$3-$B103)*OFFSET(Inputs!$C$30,0,$B103-2)/IF(sommmeProdInv(Inputs!$B$30:$AY$30,$D$62:$BA$62,'Life SCR'!AL$3)&gt;0,sommmeProdInv(Inputs!$B$30:$AY$30,$D$62:$BA$62,'Life SCR'!AL$3),1)+AL102,0)</f>
        <v>0</v>
      </c>
      <c r="AM103" s="644">
        <f ca="1">IF('Life SCR'!AM$3&gt;=$B103,OFFSET($D$62,0,'Life SCR'!AM$3-$B103)*OFFSET(Inputs!$C$30,0,$B103-2)/IF(sommmeProdInv(Inputs!$B$30:$AY$30,$D$62:$BA$62,'Life SCR'!AM$3)&gt;0,sommmeProdInv(Inputs!$B$30:$AY$30,$D$62:$BA$62,'Life SCR'!AM$3),1)+AM102,0)</f>
        <v>0</v>
      </c>
      <c r="AN103" s="644">
        <f ca="1">IF('Life SCR'!AN$3&gt;=$B103,OFFSET($D$62,0,'Life SCR'!AN$3-$B103)*OFFSET(Inputs!$C$30,0,$B103-2)/IF(sommmeProdInv(Inputs!$B$30:$AY$30,$D$62:$BA$62,'Life SCR'!AN$3)&gt;0,sommmeProdInv(Inputs!$B$30:$AY$30,$D$62:$BA$62,'Life SCR'!AN$3),1)+AN102,0)</f>
        <v>0</v>
      </c>
      <c r="AO103" s="644">
        <f ca="1">IF('Life SCR'!AO$3&gt;=$B103,OFFSET($D$62,0,'Life SCR'!AO$3-$B103)*OFFSET(Inputs!$C$30,0,$B103-2)/IF(sommmeProdInv(Inputs!$B$30:$AY$30,$D$62:$BA$62,'Life SCR'!AO$3)&gt;0,sommmeProdInv(Inputs!$B$30:$AY$30,$D$62:$BA$62,'Life SCR'!AO$3),1)+AO102,0)</f>
        <v>0</v>
      </c>
      <c r="AP103" s="644">
        <f ca="1">IF('Life SCR'!AP$3&gt;=$B103,OFFSET($D$62,0,'Life SCR'!AP$3-$B103)*OFFSET(Inputs!$C$30,0,$B103-2)/IF(sommmeProdInv(Inputs!$B$30:$AY$30,$D$62:$BA$62,'Life SCR'!AP$3)&gt;0,sommmeProdInv(Inputs!$B$30:$AY$30,$D$62:$BA$62,'Life SCR'!AP$3),1)+AP102,0)</f>
        <v>0</v>
      </c>
      <c r="AQ103" s="644">
        <f ca="1">IF('Life SCR'!AQ$3&gt;=$B103,OFFSET($D$62,0,'Life SCR'!AQ$3-$B103)*OFFSET(Inputs!$C$30,0,$B103-2)/IF(sommmeProdInv(Inputs!$B$30:$AY$30,$D$62:$BA$62,'Life SCR'!AQ$3)&gt;0,sommmeProdInv(Inputs!$B$30:$AY$30,$D$62:$BA$62,'Life SCR'!AQ$3),1)+AQ102,0)</f>
        <v>0</v>
      </c>
      <c r="AR103" s="644">
        <f ca="1">IF('Life SCR'!AR$3&gt;=$B103,OFFSET($D$62,0,'Life SCR'!AR$3-$B103)*OFFSET(Inputs!$C$30,0,$B103-2)/IF(sommmeProdInv(Inputs!$B$30:$AY$30,$D$62:$BA$62,'Life SCR'!AR$3)&gt;0,sommmeProdInv(Inputs!$B$30:$AY$30,$D$62:$BA$62,'Life SCR'!AR$3),1)+AR102,0)</f>
        <v>0</v>
      </c>
      <c r="AS103" s="644">
        <f ca="1">IF('Life SCR'!AS$3&gt;=$B103,OFFSET($D$62,0,'Life SCR'!AS$3-$B103)*OFFSET(Inputs!$C$30,0,$B103-2)/IF(sommmeProdInv(Inputs!$B$30:$AY$30,$D$62:$BA$62,'Life SCR'!AS$3)&gt;0,sommmeProdInv(Inputs!$B$30:$AY$30,$D$62:$BA$62,'Life SCR'!AS$3),1)+AS102,0)</f>
        <v>0</v>
      </c>
      <c r="AT103" s="644">
        <f ca="1">IF('Life SCR'!AT$3&gt;=$B103,OFFSET($D$62,0,'Life SCR'!AT$3-$B103)*OFFSET(Inputs!$C$30,0,$B103-2)/IF(sommmeProdInv(Inputs!$B$30:$AY$30,$D$62:$BA$62,'Life SCR'!AT$3)&gt;0,sommmeProdInv(Inputs!$B$30:$AY$30,$D$62:$BA$62,'Life SCR'!AT$3),1)+AT102,0)</f>
        <v>0</v>
      </c>
      <c r="AU103" s="644">
        <f ca="1">IF('Life SCR'!AU$3&gt;=$B103,OFFSET($D$62,0,'Life SCR'!AU$3-$B103)*OFFSET(Inputs!$C$30,0,$B103-2)/IF(sommmeProdInv(Inputs!$B$30:$AY$30,$D$62:$BA$62,'Life SCR'!AU$3)&gt;0,sommmeProdInv(Inputs!$B$30:$AY$30,$D$62:$BA$62,'Life SCR'!AU$3),1)+AU102,0)</f>
        <v>0</v>
      </c>
      <c r="AV103" s="644">
        <f ca="1">IF('Life SCR'!AV$3&gt;=$B103,OFFSET($D$62,0,'Life SCR'!AV$3-$B103)*OFFSET(Inputs!$C$30,0,$B103-2)/IF(sommmeProdInv(Inputs!$B$30:$AY$30,$D$62:$BA$62,'Life SCR'!AV$3)&gt;0,sommmeProdInv(Inputs!$B$30:$AY$30,$D$62:$BA$62,'Life SCR'!AV$3),1)+AV102,0)</f>
        <v>0</v>
      </c>
      <c r="AW103" s="644">
        <f ca="1">IF('Life SCR'!AW$3&gt;=$B103,OFFSET($D$62,0,'Life SCR'!AW$3-$B103)*OFFSET(Inputs!$C$30,0,$B103-2)/IF(sommmeProdInv(Inputs!$B$30:$AY$30,$D$62:$BA$62,'Life SCR'!AW$3)&gt;0,sommmeProdInv(Inputs!$B$30:$AY$30,$D$62:$BA$62,'Life SCR'!AW$3),1)+AW102,0)</f>
        <v>0</v>
      </c>
      <c r="AX103" s="644">
        <f ca="1">IF('Life SCR'!AX$3&gt;=$B103,OFFSET($D$62,0,'Life SCR'!AX$3-$B103)*OFFSET(Inputs!$C$30,0,$B103-2)/IF(sommmeProdInv(Inputs!$B$30:$AY$30,$D$62:$BA$62,'Life SCR'!AX$3)&gt;0,sommmeProdInv(Inputs!$B$30:$AY$30,$D$62:$BA$62,'Life SCR'!AX$3),1)+AX102,0)</f>
        <v>0</v>
      </c>
      <c r="AY103" s="644">
        <f ca="1">IF('Life SCR'!AY$3&gt;=$B103,OFFSET($D$62,0,'Life SCR'!AY$3-$B103)*OFFSET(Inputs!$C$30,0,$B103-2)/IF(sommmeProdInv(Inputs!$B$30:$AY$30,$D$62:$BA$62,'Life SCR'!AY$3)&gt;0,sommmeProdInv(Inputs!$B$30:$AY$30,$D$62:$BA$62,'Life SCR'!AY$3),1)+AY102,0)</f>
        <v>0</v>
      </c>
      <c r="AZ103" s="644">
        <f ca="1">IF('Life SCR'!AZ$3&gt;=$B103,OFFSET($D$62,0,'Life SCR'!AZ$3-$B103)*OFFSET(Inputs!$C$30,0,$B103-2)/IF(sommmeProdInv(Inputs!$B$30:$AY$30,$D$62:$BA$62,'Life SCR'!AZ$3)&gt;0,sommmeProdInv(Inputs!$B$30:$AY$30,$D$62:$BA$62,'Life SCR'!AZ$3),1)+AZ102,0)</f>
        <v>0</v>
      </c>
      <c r="BA103" s="645">
        <f ca="1">IF('Life SCR'!BA$3&gt;=$B103,OFFSET($D$62,0,'Life SCR'!BA$3-$B103)*OFFSET(Inputs!$C$30,0,$B103-2)/IF(sommmeProdInv(Inputs!$B$30:$AY$30,$D$62:$BA$62,'Life SCR'!BA$3)&gt;0,sommmeProdInv(Inputs!$B$30:$AY$30,$D$62:$BA$62,'Life SCR'!BA$3),1)+BA102,0)</f>
        <v>0</v>
      </c>
    </row>
    <row r="104" spans="1:53" s="243" customFormat="1" outlineLevel="1">
      <c r="A104" s="642"/>
      <c r="B104" s="999">
        <v>41</v>
      </c>
      <c r="C104" s="994"/>
      <c r="D104" s="643"/>
      <c r="E104" s="644">
        <f ca="1">IF('Life SCR'!E$3&gt;=$B104,OFFSET($D$62,0,'Life SCR'!E$3-$B104)*OFFSET(Inputs!$C$30,0,$B104-2)/IF(sommmeProdInv(Inputs!$B$30:$AY$30,$D$62:$BA$62,'Life SCR'!E$3)&gt;0,sommmeProdInv(Inputs!$B$30:$AY$30,$D$62:$BA$62,'Life SCR'!E$3),1)+E103,0)</f>
        <v>0</v>
      </c>
      <c r="F104" s="644">
        <f ca="1">IF('Life SCR'!F$3&gt;=$B104,OFFSET($D$62,0,'Life SCR'!F$3-$B104)*OFFSET(Inputs!$C$30,0,$B104-2)/IF(sommmeProdInv(Inputs!$B$30:$AY$30,$D$62:$BA$62,'Life SCR'!F$3)&gt;0,sommmeProdInv(Inputs!$B$30:$AY$30,$D$62:$BA$62,'Life SCR'!F$3),1)+F103,0)</f>
        <v>0</v>
      </c>
      <c r="G104" s="644">
        <f ca="1">IF('Life SCR'!G$3&gt;=$B104,OFFSET($D$62,0,'Life SCR'!G$3-$B104)*OFFSET(Inputs!$C$30,0,$B104-2)/IF(sommmeProdInv(Inputs!$B$30:$AY$30,$D$62:$BA$62,'Life SCR'!G$3)&gt;0,sommmeProdInv(Inputs!$B$30:$AY$30,$D$62:$BA$62,'Life SCR'!G$3),1)+G103,0)</f>
        <v>0</v>
      </c>
      <c r="H104" s="644">
        <f ca="1">IF('Life SCR'!H$3&gt;=$B104,OFFSET($D$62,0,'Life SCR'!H$3-$B104)*OFFSET(Inputs!$C$30,0,$B104-2)/IF(sommmeProdInv(Inputs!$B$30:$AY$30,$D$62:$BA$62,'Life SCR'!H$3)&gt;0,sommmeProdInv(Inputs!$B$30:$AY$30,$D$62:$BA$62,'Life SCR'!H$3),1)+H103,0)</f>
        <v>0</v>
      </c>
      <c r="I104" s="644">
        <f ca="1">IF('Life SCR'!I$3&gt;=$B104,OFFSET($D$62,0,'Life SCR'!I$3-$B104)*OFFSET(Inputs!$C$30,0,$B104-2)/IF(sommmeProdInv(Inputs!$B$30:$AY$30,$D$62:$BA$62,'Life SCR'!I$3)&gt;0,sommmeProdInv(Inputs!$B$30:$AY$30,$D$62:$BA$62,'Life SCR'!I$3),1)+I103,0)</f>
        <v>0</v>
      </c>
      <c r="J104" s="644">
        <f ca="1">IF('Life SCR'!J$3&gt;=$B104,OFFSET($D$62,0,'Life SCR'!J$3-$B104)*OFFSET(Inputs!$C$30,0,$B104-2)/IF(sommmeProdInv(Inputs!$B$30:$AY$30,$D$62:$BA$62,'Life SCR'!J$3)&gt;0,sommmeProdInv(Inputs!$B$30:$AY$30,$D$62:$BA$62,'Life SCR'!J$3),1)+J103,0)</f>
        <v>0</v>
      </c>
      <c r="K104" s="644">
        <f ca="1">IF('Life SCR'!K$3&gt;=$B104,OFFSET($D$62,0,'Life SCR'!K$3-$B104)*OFFSET(Inputs!$C$30,0,$B104-2)/IF(sommmeProdInv(Inputs!$B$30:$AY$30,$D$62:$BA$62,'Life SCR'!K$3)&gt;0,sommmeProdInv(Inputs!$B$30:$AY$30,$D$62:$BA$62,'Life SCR'!K$3),1)+K103,0)</f>
        <v>0</v>
      </c>
      <c r="L104" s="644">
        <f ca="1">IF('Life SCR'!L$3&gt;=$B104,OFFSET($D$62,0,'Life SCR'!L$3-$B104)*OFFSET(Inputs!$C$30,0,$B104-2)/IF(sommmeProdInv(Inputs!$B$30:$AY$30,$D$62:$BA$62,'Life SCR'!L$3)&gt;0,sommmeProdInv(Inputs!$B$30:$AY$30,$D$62:$BA$62,'Life SCR'!L$3),1)+L103,0)</f>
        <v>0</v>
      </c>
      <c r="M104" s="644">
        <f ca="1">IF('Life SCR'!M$3&gt;=$B104,OFFSET($D$62,0,'Life SCR'!M$3-$B104)*OFFSET(Inputs!$C$30,0,$B104-2)/IF(sommmeProdInv(Inputs!$B$30:$AY$30,$D$62:$BA$62,'Life SCR'!M$3)&gt;0,sommmeProdInv(Inputs!$B$30:$AY$30,$D$62:$BA$62,'Life SCR'!M$3),1)+M103,0)</f>
        <v>0</v>
      </c>
      <c r="N104" s="644">
        <f ca="1">IF('Life SCR'!N$3&gt;=$B104,OFFSET($D$62,0,'Life SCR'!N$3-$B104)*OFFSET(Inputs!$C$30,0,$B104-2)/IF(sommmeProdInv(Inputs!$B$30:$AY$30,$D$62:$BA$62,'Life SCR'!N$3)&gt;0,sommmeProdInv(Inputs!$B$30:$AY$30,$D$62:$BA$62,'Life SCR'!N$3),1)+N103,0)</f>
        <v>0</v>
      </c>
      <c r="O104" s="644">
        <f ca="1">IF('Life SCR'!O$3&gt;=$B104,OFFSET($D$62,0,'Life SCR'!O$3-$B104)*OFFSET(Inputs!$C$30,0,$B104-2)/IF(sommmeProdInv(Inputs!$B$30:$AY$30,$D$62:$BA$62,'Life SCR'!O$3)&gt;0,sommmeProdInv(Inputs!$B$30:$AY$30,$D$62:$BA$62,'Life SCR'!O$3),1)+O103,0)</f>
        <v>0</v>
      </c>
      <c r="P104" s="644">
        <f ca="1">IF('Life SCR'!P$3&gt;=$B104,OFFSET($D$62,0,'Life SCR'!P$3-$B104)*OFFSET(Inputs!$C$30,0,$B104-2)/IF(sommmeProdInv(Inputs!$B$30:$AY$30,$D$62:$BA$62,'Life SCR'!P$3)&gt;0,sommmeProdInv(Inputs!$B$30:$AY$30,$D$62:$BA$62,'Life SCR'!P$3),1)+P103,0)</f>
        <v>0</v>
      </c>
      <c r="Q104" s="644">
        <f ca="1">IF('Life SCR'!Q$3&gt;=$B104,OFFSET($D$62,0,'Life SCR'!Q$3-$B104)*OFFSET(Inputs!$C$30,0,$B104-2)/IF(sommmeProdInv(Inputs!$B$30:$AY$30,$D$62:$BA$62,'Life SCR'!Q$3)&gt;0,sommmeProdInv(Inputs!$B$30:$AY$30,$D$62:$BA$62,'Life SCR'!Q$3),1)+Q103,0)</f>
        <v>0</v>
      </c>
      <c r="R104" s="644">
        <f ca="1">IF('Life SCR'!R$3&gt;=$B104,OFFSET($D$62,0,'Life SCR'!R$3-$B104)*OFFSET(Inputs!$C$30,0,$B104-2)/IF(sommmeProdInv(Inputs!$B$30:$AY$30,$D$62:$BA$62,'Life SCR'!R$3)&gt;0,sommmeProdInv(Inputs!$B$30:$AY$30,$D$62:$BA$62,'Life SCR'!R$3),1)+R103,0)</f>
        <v>0</v>
      </c>
      <c r="S104" s="644">
        <f ca="1">IF('Life SCR'!S$3&gt;=$B104,OFFSET($D$62,0,'Life SCR'!S$3-$B104)*OFFSET(Inputs!$C$30,0,$B104-2)/IF(sommmeProdInv(Inputs!$B$30:$AY$30,$D$62:$BA$62,'Life SCR'!S$3)&gt;0,sommmeProdInv(Inputs!$B$30:$AY$30,$D$62:$BA$62,'Life SCR'!S$3),1)+S103,0)</f>
        <v>0</v>
      </c>
      <c r="T104" s="644">
        <f ca="1">IF('Life SCR'!T$3&gt;=$B104,OFFSET($D$62,0,'Life SCR'!T$3-$B104)*OFFSET(Inputs!$C$30,0,$B104-2)/IF(sommmeProdInv(Inputs!$B$30:$AY$30,$D$62:$BA$62,'Life SCR'!T$3)&gt;0,sommmeProdInv(Inputs!$B$30:$AY$30,$D$62:$BA$62,'Life SCR'!T$3),1)+T103,0)</f>
        <v>0</v>
      </c>
      <c r="U104" s="644">
        <f ca="1">IF('Life SCR'!U$3&gt;=$B104,OFFSET($D$62,0,'Life SCR'!U$3-$B104)*OFFSET(Inputs!$C$30,0,$B104-2)/IF(sommmeProdInv(Inputs!$B$30:$AY$30,$D$62:$BA$62,'Life SCR'!U$3)&gt;0,sommmeProdInv(Inputs!$B$30:$AY$30,$D$62:$BA$62,'Life SCR'!U$3),1)+U103,0)</f>
        <v>0</v>
      </c>
      <c r="V104" s="644">
        <f ca="1">IF('Life SCR'!V$3&gt;=$B104,OFFSET($D$62,0,'Life SCR'!V$3-$B104)*OFFSET(Inputs!$C$30,0,$B104-2)/IF(sommmeProdInv(Inputs!$B$30:$AY$30,$D$62:$BA$62,'Life SCR'!V$3)&gt;0,sommmeProdInv(Inputs!$B$30:$AY$30,$D$62:$BA$62,'Life SCR'!V$3),1)+V103,0)</f>
        <v>0</v>
      </c>
      <c r="W104" s="644">
        <f ca="1">IF('Life SCR'!W$3&gt;=$B104,OFFSET($D$62,0,'Life SCR'!W$3-$B104)*OFFSET(Inputs!$C$30,0,$B104-2)/IF(sommmeProdInv(Inputs!$B$30:$AY$30,$D$62:$BA$62,'Life SCR'!W$3)&gt;0,sommmeProdInv(Inputs!$B$30:$AY$30,$D$62:$BA$62,'Life SCR'!W$3),1)+W103,0)</f>
        <v>0</v>
      </c>
      <c r="X104" s="644">
        <f ca="1">IF('Life SCR'!X$3&gt;=$B104,OFFSET($D$62,0,'Life SCR'!X$3-$B104)*OFFSET(Inputs!$C$30,0,$B104-2)/IF(sommmeProdInv(Inputs!$B$30:$AY$30,$D$62:$BA$62,'Life SCR'!X$3)&gt;0,sommmeProdInv(Inputs!$B$30:$AY$30,$D$62:$BA$62,'Life SCR'!X$3),1)+X103,0)</f>
        <v>0</v>
      </c>
      <c r="Y104" s="644">
        <f ca="1">IF('Life SCR'!Y$3&gt;=$B104,OFFSET($D$62,0,'Life SCR'!Y$3-$B104)*OFFSET(Inputs!$C$30,0,$B104-2)/IF(sommmeProdInv(Inputs!$B$30:$AY$30,$D$62:$BA$62,'Life SCR'!Y$3)&gt;0,sommmeProdInv(Inputs!$B$30:$AY$30,$D$62:$BA$62,'Life SCR'!Y$3),1)+Y103,0)</f>
        <v>0</v>
      </c>
      <c r="Z104" s="644">
        <f ca="1">IF('Life SCR'!Z$3&gt;=$B104,OFFSET($D$62,0,'Life SCR'!Z$3-$B104)*OFFSET(Inputs!$C$30,0,$B104-2)/IF(sommmeProdInv(Inputs!$B$30:$AY$30,$D$62:$BA$62,'Life SCR'!Z$3)&gt;0,sommmeProdInv(Inputs!$B$30:$AY$30,$D$62:$BA$62,'Life SCR'!Z$3),1)+Z103,0)</f>
        <v>0</v>
      </c>
      <c r="AA104" s="644">
        <f ca="1">IF('Life SCR'!AA$3&gt;=$B104,OFFSET($D$62,0,'Life SCR'!AA$3-$B104)*OFFSET(Inputs!$C$30,0,$B104-2)/IF(sommmeProdInv(Inputs!$B$30:$AY$30,$D$62:$BA$62,'Life SCR'!AA$3)&gt;0,sommmeProdInv(Inputs!$B$30:$AY$30,$D$62:$BA$62,'Life SCR'!AA$3),1)+AA103,0)</f>
        <v>0</v>
      </c>
      <c r="AB104" s="644">
        <f ca="1">IF('Life SCR'!AB$3&gt;=$B104,OFFSET($D$62,0,'Life SCR'!AB$3-$B104)*OFFSET(Inputs!$C$30,0,$B104-2)/IF(sommmeProdInv(Inputs!$B$30:$AY$30,$D$62:$BA$62,'Life SCR'!AB$3)&gt;0,sommmeProdInv(Inputs!$B$30:$AY$30,$D$62:$BA$62,'Life SCR'!AB$3),1)+AB103,0)</f>
        <v>0</v>
      </c>
      <c r="AC104" s="644">
        <f ca="1">IF('Life SCR'!AC$3&gt;=$B104,OFFSET($D$62,0,'Life SCR'!AC$3-$B104)*OFFSET(Inputs!$C$30,0,$B104-2)/IF(sommmeProdInv(Inputs!$B$30:$AY$30,$D$62:$BA$62,'Life SCR'!AC$3)&gt;0,sommmeProdInv(Inputs!$B$30:$AY$30,$D$62:$BA$62,'Life SCR'!AC$3),1)+AC103,0)</f>
        <v>0</v>
      </c>
      <c r="AD104" s="644">
        <f ca="1">IF('Life SCR'!AD$3&gt;=$B104,OFFSET($D$62,0,'Life SCR'!AD$3-$B104)*OFFSET(Inputs!$C$30,0,$B104-2)/IF(sommmeProdInv(Inputs!$B$30:$AY$30,$D$62:$BA$62,'Life SCR'!AD$3)&gt;0,sommmeProdInv(Inputs!$B$30:$AY$30,$D$62:$BA$62,'Life SCR'!AD$3),1)+AD103,0)</f>
        <v>0</v>
      </c>
      <c r="AE104" s="644">
        <f ca="1">IF('Life SCR'!AE$3&gt;=$B104,OFFSET($D$62,0,'Life SCR'!AE$3-$B104)*OFFSET(Inputs!$C$30,0,$B104-2)/IF(sommmeProdInv(Inputs!$B$30:$AY$30,$D$62:$BA$62,'Life SCR'!AE$3)&gt;0,sommmeProdInv(Inputs!$B$30:$AY$30,$D$62:$BA$62,'Life SCR'!AE$3),1)+AE103,0)</f>
        <v>0</v>
      </c>
      <c r="AF104" s="644">
        <f ca="1">IF('Life SCR'!AF$3&gt;=$B104,OFFSET($D$62,0,'Life SCR'!AF$3-$B104)*OFFSET(Inputs!$C$30,0,$B104-2)/IF(sommmeProdInv(Inputs!$B$30:$AY$30,$D$62:$BA$62,'Life SCR'!AF$3)&gt;0,sommmeProdInv(Inputs!$B$30:$AY$30,$D$62:$BA$62,'Life SCR'!AF$3),1)+AF103,0)</f>
        <v>0</v>
      </c>
      <c r="AG104" s="644">
        <f ca="1">IF('Life SCR'!AG$3&gt;=$B104,OFFSET($D$62,0,'Life SCR'!AG$3-$B104)*OFFSET(Inputs!$C$30,0,$B104-2)/IF(sommmeProdInv(Inputs!$B$30:$AY$30,$D$62:$BA$62,'Life SCR'!AG$3)&gt;0,sommmeProdInv(Inputs!$B$30:$AY$30,$D$62:$BA$62,'Life SCR'!AG$3),1)+AG103,0)</f>
        <v>0</v>
      </c>
      <c r="AH104" s="644">
        <f ca="1">IF('Life SCR'!AH$3&gt;=$B104,OFFSET($D$62,0,'Life SCR'!AH$3-$B104)*OFFSET(Inputs!$C$30,0,$B104-2)/IF(sommmeProdInv(Inputs!$B$30:$AY$30,$D$62:$BA$62,'Life SCR'!AH$3)&gt;0,sommmeProdInv(Inputs!$B$30:$AY$30,$D$62:$BA$62,'Life SCR'!AH$3),1)+AH103,0)</f>
        <v>0</v>
      </c>
      <c r="AI104" s="644">
        <f ca="1">IF('Life SCR'!AI$3&gt;=$B104,OFFSET($D$62,0,'Life SCR'!AI$3-$B104)*OFFSET(Inputs!$C$30,0,$B104-2)/IF(sommmeProdInv(Inputs!$B$30:$AY$30,$D$62:$BA$62,'Life SCR'!AI$3)&gt;0,sommmeProdInv(Inputs!$B$30:$AY$30,$D$62:$BA$62,'Life SCR'!AI$3),1)+AI103,0)</f>
        <v>0</v>
      </c>
      <c r="AJ104" s="644">
        <f ca="1">IF('Life SCR'!AJ$3&gt;=$B104,OFFSET($D$62,0,'Life SCR'!AJ$3-$B104)*OFFSET(Inputs!$C$30,0,$B104-2)/IF(sommmeProdInv(Inputs!$B$30:$AY$30,$D$62:$BA$62,'Life SCR'!AJ$3)&gt;0,sommmeProdInv(Inputs!$B$30:$AY$30,$D$62:$BA$62,'Life SCR'!AJ$3),1)+AJ103,0)</f>
        <v>0</v>
      </c>
      <c r="AK104" s="644">
        <f ca="1">IF('Life SCR'!AK$3&gt;=$B104,OFFSET($D$62,0,'Life SCR'!AK$3-$B104)*OFFSET(Inputs!$C$30,0,$B104-2)/IF(sommmeProdInv(Inputs!$B$30:$AY$30,$D$62:$BA$62,'Life SCR'!AK$3)&gt;0,sommmeProdInv(Inputs!$B$30:$AY$30,$D$62:$BA$62,'Life SCR'!AK$3),1)+AK103,0)</f>
        <v>0</v>
      </c>
      <c r="AL104" s="644">
        <f ca="1">IF('Life SCR'!AL$3&gt;=$B104,OFFSET($D$62,0,'Life SCR'!AL$3-$B104)*OFFSET(Inputs!$C$30,0,$B104-2)/IF(sommmeProdInv(Inputs!$B$30:$AY$30,$D$62:$BA$62,'Life SCR'!AL$3)&gt;0,sommmeProdInv(Inputs!$B$30:$AY$30,$D$62:$BA$62,'Life SCR'!AL$3),1)+AL103,0)</f>
        <v>0</v>
      </c>
      <c r="AM104" s="644">
        <f ca="1">IF('Life SCR'!AM$3&gt;=$B104,OFFSET($D$62,0,'Life SCR'!AM$3-$B104)*OFFSET(Inputs!$C$30,0,$B104-2)/IF(sommmeProdInv(Inputs!$B$30:$AY$30,$D$62:$BA$62,'Life SCR'!AM$3)&gt;0,sommmeProdInv(Inputs!$B$30:$AY$30,$D$62:$BA$62,'Life SCR'!AM$3),1)+AM103,0)</f>
        <v>0</v>
      </c>
      <c r="AN104" s="644">
        <f ca="1">IF('Life SCR'!AN$3&gt;=$B104,OFFSET($D$62,0,'Life SCR'!AN$3-$B104)*OFFSET(Inputs!$C$30,0,$B104-2)/IF(sommmeProdInv(Inputs!$B$30:$AY$30,$D$62:$BA$62,'Life SCR'!AN$3)&gt;0,sommmeProdInv(Inputs!$B$30:$AY$30,$D$62:$BA$62,'Life SCR'!AN$3),1)+AN103,0)</f>
        <v>0</v>
      </c>
      <c r="AO104" s="644">
        <f ca="1">IF('Life SCR'!AO$3&gt;=$B104,OFFSET($D$62,0,'Life SCR'!AO$3-$B104)*OFFSET(Inputs!$C$30,0,$B104-2)/IF(sommmeProdInv(Inputs!$B$30:$AY$30,$D$62:$BA$62,'Life SCR'!AO$3)&gt;0,sommmeProdInv(Inputs!$B$30:$AY$30,$D$62:$BA$62,'Life SCR'!AO$3),1)+AO103,0)</f>
        <v>0</v>
      </c>
      <c r="AP104" s="644">
        <f ca="1">IF('Life SCR'!AP$3&gt;=$B104,OFFSET($D$62,0,'Life SCR'!AP$3-$B104)*OFFSET(Inputs!$C$30,0,$B104-2)/IF(sommmeProdInv(Inputs!$B$30:$AY$30,$D$62:$BA$62,'Life SCR'!AP$3)&gt;0,sommmeProdInv(Inputs!$B$30:$AY$30,$D$62:$BA$62,'Life SCR'!AP$3),1)+AP103,0)</f>
        <v>0</v>
      </c>
      <c r="AQ104" s="644">
        <f ca="1">IF('Life SCR'!AQ$3&gt;=$B104,OFFSET($D$62,0,'Life SCR'!AQ$3-$B104)*OFFSET(Inputs!$C$30,0,$B104-2)/IF(sommmeProdInv(Inputs!$B$30:$AY$30,$D$62:$BA$62,'Life SCR'!AQ$3)&gt;0,sommmeProdInv(Inputs!$B$30:$AY$30,$D$62:$BA$62,'Life SCR'!AQ$3),1)+AQ103,0)</f>
        <v>0</v>
      </c>
      <c r="AR104" s="644">
        <f ca="1">IF('Life SCR'!AR$3&gt;=$B104,OFFSET($D$62,0,'Life SCR'!AR$3-$B104)*OFFSET(Inputs!$C$30,0,$B104-2)/IF(sommmeProdInv(Inputs!$B$30:$AY$30,$D$62:$BA$62,'Life SCR'!AR$3)&gt;0,sommmeProdInv(Inputs!$B$30:$AY$30,$D$62:$BA$62,'Life SCR'!AR$3),1)+AR103,0)</f>
        <v>0</v>
      </c>
      <c r="AS104" s="644">
        <f ca="1">IF('Life SCR'!AS$3&gt;=$B104,OFFSET($D$62,0,'Life SCR'!AS$3-$B104)*OFFSET(Inputs!$C$30,0,$B104-2)/IF(sommmeProdInv(Inputs!$B$30:$AY$30,$D$62:$BA$62,'Life SCR'!AS$3)&gt;0,sommmeProdInv(Inputs!$B$30:$AY$30,$D$62:$BA$62,'Life SCR'!AS$3),1)+AS103,0)</f>
        <v>0</v>
      </c>
      <c r="AT104" s="644">
        <f ca="1">IF('Life SCR'!AT$3&gt;=$B104,OFFSET($D$62,0,'Life SCR'!AT$3-$B104)*OFFSET(Inputs!$C$30,0,$B104-2)/IF(sommmeProdInv(Inputs!$B$30:$AY$30,$D$62:$BA$62,'Life SCR'!AT$3)&gt;0,sommmeProdInv(Inputs!$B$30:$AY$30,$D$62:$BA$62,'Life SCR'!AT$3),1)+AT103,0)</f>
        <v>0</v>
      </c>
      <c r="AU104" s="644">
        <f ca="1">IF('Life SCR'!AU$3&gt;=$B104,OFFSET($D$62,0,'Life SCR'!AU$3-$B104)*OFFSET(Inputs!$C$30,0,$B104-2)/IF(sommmeProdInv(Inputs!$B$30:$AY$30,$D$62:$BA$62,'Life SCR'!AU$3)&gt;0,sommmeProdInv(Inputs!$B$30:$AY$30,$D$62:$BA$62,'Life SCR'!AU$3),1)+AU103,0)</f>
        <v>0</v>
      </c>
      <c r="AV104" s="644">
        <f ca="1">IF('Life SCR'!AV$3&gt;=$B104,OFFSET($D$62,0,'Life SCR'!AV$3-$B104)*OFFSET(Inputs!$C$30,0,$B104-2)/IF(sommmeProdInv(Inputs!$B$30:$AY$30,$D$62:$BA$62,'Life SCR'!AV$3)&gt;0,sommmeProdInv(Inputs!$B$30:$AY$30,$D$62:$BA$62,'Life SCR'!AV$3),1)+AV103,0)</f>
        <v>0</v>
      </c>
      <c r="AW104" s="644">
        <f ca="1">IF('Life SCR'!AW$3&gt;=$B104,OFFSET($D$62,0,'Life SCR'!AW$3-$B104)*OFFSET(Inputs!$C$30,0,$B104-2)/IF(sommmeProdInv(Inputs!$B$30:$AY$30,$D$62:$BA$62,'Life SCR'!AW$3)&gt;0,sommmeProdInv(Inputs!$B$30:$AY$30,$D$62:$BA$62,'Life SCR'!AW$3),1)+AW103,0)</f>
        <v>0</v>
      </c>
      <c r="AX104" s="644">
        <f ca="1">IF('Life SCR'!AX$3&gt;=$B104,OFFSET($D$62,0,'Life SCR'!AX$3-$B104)*OFFSET(Inputs!$C$30,0,$B104-2)/IF(sommmeProdInv(Inputs!$B$30:$AY$30,$D$62:$BA$62,'Life SCR'!AX$3)&gt;0,sommmeProdInv(Inputs!$B$30:$AY$30,$D$62:$BA$62,'Life SCR'!AX$3),1)+AX103,0)</f>
        <v>0</v>
      </c>
      <c r="AY104" s="644">
        <f ca="1">IF('Life SCR'!AY$3&gt;=$B104,OFFSET($D$62,0,'Life SCR'!AY$3-$B104)*OFFSET(Inputs!$C$30,0,$B104-2)/IF(sommmeProdInv(Inputs!$B$30:$AY$30,$D$62:$BA$62,'Life SCR'!AY$3)&gt;0,sommmeProdInv(Inputs!$B$30:$AY$30,$D$62:$BA$62,'Life SCR'!AY$3),1)+AY103,0)</f>
        <v>0</v>
      </c>
      <c r="AZ104" s="644">
        <f ca="1">IF('Life SCR'!AZ$3&gt;=$B104,OFFSET($D$62,0,'Life SCR'!AZ$3-$B104)*OFFSET(Inputs!$C$30,0,$B104-2)/IF(sommmeProdInv(Inputs!$B$30:$AY$30,$D$62:$BA$62,'Life SCR'!AZ$3)&gt;0,sommmeProdInv(Inputs!$B$30:$AY$30,$D$62:$BA$62,'Life SCR'!AZ$3),1)+AZ103,0)</f>
        <v>0</v>
      </c>
      <c r="BA104" s="645">
        <f ca="1">IF('Life SCR'!BA$3&gt;=$B104,OFFSET($D$62,0,'Life SCR'!BA$3-$B104)*OFFSET(Inputs!$C$30,0,$B104-2)/IF(sommmeProdInv(Inputs!$B$30:$AY$30,$D$62:$BA$62,'Life SCR'!BA$3)&gt;0,sommmeProdInv(Inputs!$B$30:$AY$30,$D$62:$BA$62,'Life SCR'!BA$3),1)+BA103,0)</f>
        <v>0</v>
      </c>
    </row>
    <row r="105" spans="1:53" s="243" customFormat="1" outlineLevel="1">
      <c r="A105" s="642"/>
      <c r="B105" s="999">
        <v>42</v>
      </c>
      <c r="C105" s="994"/>
      <c r="D105" s="643"/>
      <c r="E105" s="644">
        <f ca="1">IF('Life SCR'!E$3&gt;=$B105,OFFSET($D$62,0,'Life SCR'!E$3-$B105)*OFFSET(Inputs!$C$30,0,$B105-2)/IF(sommmeProdInv(Inputs!$B$30:$AY$30,$D$62:$BA$62,'Life SCR'!E$3)&gt;0,sommmeProdInv(Inputs!$B$30:$AY$30,$D$62:$BA$62,'Life SCR'!E$3),1)+E104,0)</f>
        <v>0</v>
      </c>
      <c r="F105" s="644">
        <f ca="1">IF('Life SCR'!F$3&gt;=$B105,OFFSET($D$62,0,'Life SCR'!F$3-$B105)*OFFSET(Inputs!$C$30,0,$B105-2)/IF(sommmeProdInv(Inputs!$B$30:$AY$30,$D$62:$BA$62,'Life SCR'!F$3)&gt;0,sommmeProdInv(Inputs!$B$30:$AY$30,$D$62:$BA$62,'Life SCR'!F$3),1)+F104,0)</f>
        <v>0</v>
      </c>
      <c r="G105" s="644">
        <f ca="1">IF('Life SCR'!G$3&gt;=$B105,OFFSET($D$62,0,'Life SCR'!G$3-$B105)*OFFSET(Inputs!$C$30,0,$B105-2)/IF(sommmeProdInv(Inputs!$B$30:$AY$30,$D$62:$BA$62,'Life SCR'!G$3)&gt;0,sommmeProdInv(Inputs!$B$30:$AY$30,$D$62:$BA$62,'Life SCR'!G$3),1)+G104,0)</f>
        <v>0</v>
      </c>
      <c r="H105" s="644">
        <f ca="1">IF('Life SCR'!H$3&gt;=$B105,OFFSET($D$62,0,'Life SCR'!H$3-$B105)*OFFSET(Inputs!$C$30,0,$B105-2)/IF(sommmeProdInv(Inputs!$B$30:$AY$30,$D$62:$BA$62,'Life SCR'!H$3)&gt;0,sommmeProdInv(Inputs!$B$30:$AY$30,$D$62:$BA$62,'Life SCR'!H$3),1)+H104,0)</f>
        <v>0</v>
      </c>
      <c r="I105" s="644">
        <f ca="1">IF('Life SCR'!I$3&gt;=$B105,OFFSET($D$62,0,'Life SCR'!I$3-$B105)*OFFSET(Inputs!$C$30,0,$B105-2)/IF(sommmeProdInv(Inputs!$B$30:$AY$30,$D$62:$BA$62,'Life SCR'!I$3)&gt;0,sommmeProdInv(Inputs!$B$30:$AY$30,$D$62:$BA$62,'Life SCR'!I$3),1)+I104,0)</f>
        <v>0</v>
      </c>
      <c r="J105" s="644">
        <f ca="1">IF('Life SCR'!J$3&gt;=$B105,OFFSET($D$62,0,'Life SCR'!J$3-$B105)*OFFSET(Inputs!$C$30,0,$B105-2)/IF(sommmeProdInv(Inputs!$B$30:$AY$30,$D$62:$BA$62,'Life SCR'!J$3)&gt;0,sommmeProdInv(Inputs!$B$30:$AY$30,$D$62:$BA$62,'Life SCR'!J$3),1)+J104,0)</f>
        <v>0</v>
      </c>
      <c r="K105" s="644">
        <f ca="1">IF('Life SCR'!K$3&gt;=$B105,OFFSET($D$62,0,'Life SCR'!K$3-$B105)*OFFSET(Inputs!$C$30,0,$B105-2)/IF(sommmeProdInv(Inputs!$B$30:$AY$30,$D$62:$BA$62,'Life SCR'!K$3)&gt;0,sommmeProdInv(Inputs!$B$30:$AY$30,$D$62:$BA$62,'Life SCR'!K$3),1)+K104,0)</f>
        <v>0</v>
      </c>
      <c r="L105" s="644">
        <f ca="1">IF('Life SCR'!L$3&gt;=$B105,OFFSET($D$62,0,'Life SCR'!L$3-$B105)*OFFSET(Inputs!$C$30,0,$B105-2)/IF(sommmeProdInv(Inputs!$B$30:$AY$30,$D$62:$BA$62,'Life SCR'!L$3)&gt;0,sommmeProdInv(Inputs!$B$30:$AY$30,$D$62:$BA$62,'Life SCR'!L$3),1)+L104,0)</f>
        <v>0</v>
      </c>
      <c r="M105" s="644">
        <f ca="1">IF('Life SCR'!M$3&gt;=$B105,OFFSET($D$62,0,'Life SCR'!M$3-$B105)*OFFSET(Inputs!$C$30,0,$B105-2)/IF(sommmeProdInv(Inputs!$B$30:$AY$30,$D$62:$BA$62,'Life SCR'!M$3)&gt;0,sommmeProdInv(Inputs!$B$30:$AY$30,$D$62:$BA$62,'Life SCR'!M$3),1)+M104,0)</f>
        <v>0</v>
      </c>
      <c r="N105" s="644">
        <f ca="1">IF('Life SCR'!N$3&gt;=$B105,OFFSET($D$62,0,'Life SCR'!N$3-$B105)*OFFSET(Inputs!$C$30,0,$B105-2)/IF(sommmeProdInv(Inputs!$B$30:$AY$30,$D$62:$BA$62,'Life SCR'!N$3)&gt;0,sommmeProdInv(Inputs!$B$30:$AY$30,$D$62:$BA$62,'Life SCR'!N$3),1)+N104,0)</f>
        <v>0</v>
      </c>
      <c r="O105" s="644">
        <f ca="1">IF('Life SCR'!O$3&gt;=$B105,OFFSET($D$62,0,'Life SCR'!O$3-$B105)*OFFSET(Inputs!$C$30,0,$B105-2)/IF(sommmeProdInv(Inputs!$B$30:$AY$30,$D$62:$BA$62,'Life SCR'!O$3)&gt;0,sommmeProdInv(Inputs!$B$30:$AY$30,$D$62:$BA$62,'Life SCR'!O$3),1)+O104,0)</f>
        <v>0</v>
      </c>
      <c r="P105" s="644">
        <f ca="1">IF('Life SCR'!P$3&gt;=$B105,OFFSET($D$62,0,'Life SCR'!P$3-$B105)*OFFSET(Inputs!$C$30,0,$B105-2)/IF(sommmeProdInv(Inputs!$B$30:$AY$30,$D$62:$BA$62,'Life SCR'!P$3)&gt;0,sommmeProdInv(Inputs!$B$30:$AY$30,$D$62:$BA$62,'Life SCR'!P$3),1)+P104,0)</f>
        <v>0</v>
      </c>
      <c r="Q105" s="644">
        <f ca="1">IF('Life SCR'!Q$3&gt;=$B105,OFFSET($D$62,0,'Life SCR'!Q$3-$B105)*OFFSET(Inputs!$C$30,0,$B105-2)/IF(sommmeProdInv(Inputs!$B$30:$AY$30,$D$62:$BA$62,'Life SCR'!Q$3)&gt;0,sommmeProdInv(Inputs!$B$30:$AY$30,$D$62:$BA$62,'Life SCR'!Q$3),1)+Q104,0)</f>
        <v>0</v>
      </c>
      <c r="R105" s="644">
        <f ca="1">IF('Life SCR'!R$3&gt;=$B105,OFFSET($D$62,0,'Life SCR'!R$3-$B105)*OFFSET(Inputs!$C$30,0,$B105-2)/IF(sommmeProdInv(Inputs!$B$30:$AY$30,$D$62:$BA$62,'Life SCR'!R$3)&gt;0,sommmeProdInv(Inputs!$B$30:$AY$30,$D$62:$BA$62,'Life SCR'!R$3),1)+R104,0)</f>
        <v>0</v>
      </c>
      <c r="S105" s="644">
        <f ca="1">IF('Life SCR'!S$3&gt;=$B105,OFFSET($D$62,0,'Life SCR'!S$3-$B105)*OFFSET(Inputs!$C$30,0,$B105-2)/IF(sommmeProdInv(Inputs!$B$30:$AY$30,$D$62:$BA$62,'Life SCR'!S$3)&gt;0,sommmeProdInv(Inputs!$B$30:$AY$30,$D$62:$BA$62,'Life SCR'!S$3),1)+S104,0)</f>
        <v>0</v>
      </c>
      <c r="T105" s="644">
        <f ca="1">IF('Life SCR'!T$3&gt;=$B105,OFFSET($D$62,0,'Life SCR'!T$3-$B105)*OFFSET(Inputs!$C$30,0,$B105-2)/IF(sommmeProdInv(Inputs!$B$30:$AY$30,$D$62:$BA$62,'Life SCR'!T$3)&gt;0,sommmeProdInv(Inputs!$B$30:$AY$30,$D$62:$BA$62,'Life SCR'!T$3),1)+T104,0)</f>
        <v>0</v>
      </c>
      <c r="U105" s="644">
        <f ca="1">IF('Life SCR'!U$3&gt;=$B105,OFFSET($D$62,0,'Life SCR'!U$3-$B105)*OFFSET(Inputs!$C$30,0,$B105-2)/IF(sommmeProdInv(Inputs!$B$30:$AY$30,$D$62:$BA$62,'Life SCR'!U$3)&gt;0,sommmeProdInv(Inputs!$B$30:$AY$30,$D$62:$BA$62,'Life SCR'!U$3),1)+U104,0)</f>
        <v>0</v>
      </c>
      <c r="V105" s="644">
        <f ca="1">IF('Life SCR'!V$3&gt;=$B105,OFFSET($D$62,0,'Life SCR'!V$3-$B105)*OFFSET(Inputs!$C$30,0,$B105-2)/IF(sommmeProdInv(Inputs!$B$30:$AY$30,$D$62:$BA$62,'Life SCR'!V$3)&gt;0,sommmeProdInv(Inputs!$B$30:$AY$30,$D$62:$BA$62,'Life SCR'!V$3),1)+V104,0)</f>
        <v>0</v>
      </c>
      <c r="W105" s="644">
        <f ca="1">IF('Life SCR'!W$3&gt;=$B105,OFFSET($D$62,0,'Life SCR'!W$3-$B105)*OFFSET(Inputs!$C$30,0,$B105-2)/IF(sommmeProdInv(Inputs!$B$30:$AY$30,$D$62:$BA$62,'Life SCR'!W$3)&gt;0,sommmeProdInv(Inputs!$B$30:$AY$30,$D$62:$BA$62,'Life SCR'!W$3),1)+W104,0)</f>
        <v>0</v>
      </c>
      <c r="X105" s="644">
        <f ca="1">IF('Life SCR'!X$3&gt;=$B105,OFFSET($D$62,0,'Life SCR'!X$3-$B105)*OFFSET(Inputs!$C$30,0,$B105-2)/IF(sommmeProdInv(Inputs!$B$30:$AY$30,$D$62:$BA$62,'Life SCR'!X$3)&gt;0,sommmeProdInv(Inputs!$B$30:$AY$30,$D$62:$BA$62,'Life SCR'!X$3),1)+X104,0)</f>
        <v>0</v>
      </c>
      <c r="Y105" s="644">
        <f ca="1">IF('Life SCR'!Y$3&gt;=$B105,OFFSET($D$62,0,'Life SCR'!Y$3-$B105)*OFFSET(Inputs!$C$30,0,$B105-2)/IF(sommmeProdInv(Inputs!$B$30:$AY$30,$D$62:$BA$62,'Life SCR'!Y$3)&gt;0,sommmeProdInv(Inputs!$B$30:$AY$30,$D$62:$BA$62,'Life SCR'!Y$3),1)+Y104,0)</f>
        <v>0</v>
      </c>
      <c r="Z105" s="644">
        <f ca="1">IF('Life SCR'!Z$3&gt;=$B105,OFFSET($D$62,0,'Life SCR'!Z$3-$B105)*OFFSET(Inputs!$C$30,0,$B105-2)/IF(sommmeProdInv(Inputs!$B$30:$AY$30,$D$62:$BA$62,'Life SCR'!Z$3)&gt;0,sommmeProdInv(Inputs!$B$30:$AY$30,$D$62:$BA$62,'Life SCR'!Z$3),1)+Z104,0)</f>
        <v>0</v>
      </c>
      <c r="AA105" s="644">
        <f ca="1">IF('Life SCR'!AA$3&gt;=$B105,OFFSET($D$62,0,'Life SCR'!AA$3-$B105)*OFFSET(Inputs!$C$30,0,$B105-2)/IF(sommmeProdInv(Inputs!$B$30:$AY$30,$D$62:$BA$62,'Life SCR'!AA$3)&gt;0,sommmeProdInv(Inputs!$B$30:$AY$30,$D$62:$BA$62,'Life SCR'!AA$3),1)+AA104,0)</f>
        <v>0</v>
      </c>
      <c r="AB105" s="644">
        <f ca="1">IF('Life SCR'!AB$3&gt;=$B105,OFFSET($D$62,0,'Life SCR'!AB$3-$B105)*OFFSET(Inputs!$C$30,0,$B105-2)/IF(sommmeProdInv(Inputs!$B$30:$AY$30,$D$62:$BA$62,'Life SCR'!AB$3)&gt;0,sommmeProdInv(Inputs!$B$30:$AY$30,$D$62:$BA$62,'Life SCR'!AB$3),1)+AB104,0)</f>
        <v>0</v>
      </c>
      <c r="AC105" s="644">
        <f ca="1">IF('Life SCR'!AC$3&gt;=$B105,OFFSET($D$62,0,'Life SCR'!AC$3-$B105)*OFFSET(Inputs!$C$30,0,$B105-2)/IF(sommmeProdInv(Inputs!$B$30:$AY$30,$D$62:$BA$62,'Life SCR'!AC$3)&gt;0,sommmeProdInv(Inputs!$B$30:$AY$30,$D$62:$BA$62,'Life SCR'!AC$3),1)+AC104,0)</f>
        <v>0</v>
      </c>
      <c r="AD105" s="644">
        <f ca="1">IF('Life SCR'!AD$3&gt;=$B105,OFFSET($D$62,0,'Life SCR'!AD$3-$B105)*OFFSET(Inputs!$C$30,0,$B105-2)/IF(sommmeProdInv(Inputs!$B$30:$AY$30,$D$62:$BA$62,'Life SCR'!AD$3)&gt;0,sommmeProdInv(Inputs!$B$30:$AY$30,$D$62:$BA$62,'Life SCR'!AD$3),1)+AD104,0)</f>
        <v>0</v>
      </c>
      <c r="AE105" s="644">
        <f ca="1">IF('Life SCR'!AE$3&gt;=$B105,OFFSET($D$62,0,'Life SCR'!AE$3-$B105)*OFFSET(Inputs!$C$30,0,$B105-2)/IF(sommmeProdInv(Inputs!$B$30:$AY$30,$D$62:$BA$62,'Life SCR'!AE$3)&gt;0,sommmeProdInv(Inputs!$B$30:$AY$30,$D$62:$BA$62,'Life SCR'!AE$3),1)+AE104,0)</f>
        <v>0</v>
      </c>
      <c r="AF105" s="644">
        <f ca="1">IF('Life SCR'!AF$3&gt;=$B105,OFFSET($D$62,0,'Life SCR'!AF$3-$B105)*OFFSET(Inputs!$C$30,0,$B105-2)/IF(sommmeProdInv(Inputs!$B$30:$AY$30,$D$62:$BA$62,'Life SCR'!AF$3)&gt;0,sommmeProdInv(Inputs!$B$30:$AY$30,$D$62:$BA$62,'Life SCR'!AF$3),1)+AF104,0)</f>
        <v>0</v>
      </c>
      <c r="AG105" s="644">
        <f ca="1">IF('Life SCR'!AG$3&gt;=$B105,OFFSET($D$62,0,'Life SCR'!AG$3-$B105)*OFFSET(Inputs!$C$30,0,$B105-2)/IF(sommmeProdInv(Inputs!$B$30:$AY$30,$D$62:$BA$62,'Life SCR'!AG$3)&gt;0,sommmeProdInv(Inputs!$B$30:$AY$30,$D$62:$BA$62,'Life SCR'!AG$3),1)+AG104,0)</f>
        <v>0</v>
      </c>
      <c r="AH105" s="644">
        <f ca="1">IF('Life SCR'!AH$3&gt;=$B105,OFFSET($D$62,0,'Life SCR'!AH$3-$B105)*OFFSET(Inputs!$C$30,0,$B105-2)/IF(sommmeProdInv(Inputs!$B$30:$AY$30,$D$62:$BA$62,'Life SCR'!AH$3)&gt;0,sommmeProdInv(Inputs!$B$30:$AY$30,$D$62:$BA$62,'Life SCR'!AH$3),1)+AH104,0)</f>
        <v>0</v>
      </c>
      <c r="AI105" s="644">
        <f ca="1">IF('Life SCR'!AI$3&gt;=$B105,OFFSET($D$62,0,'Life SCR'!AI$3-$B105)*OFFSET(Inputs!$C$30,0,$B105-2)/IF(sommmeProdInv(Inputs!$B$30:$AY$30,$D$62:$BA$62,'Life SCR'!AI$3)&gt;0,sommmeProdInv(Inputs!$B$30:$AY$30,$D$62:$BA$62,'Life SCR'!AI$3),1)+AI104,0)</f>
        <v>0</v>
      </c>
      <c r="AJ105" s="644">
        <f ca="1">IF('Life SCR'!AJ$3&gt;=$B105,OFFSET($D$62,0,'Life SCR'!AJ$3-$B105)*OFFSET(Inputs!$C$30,0,$B105-2)/IF(sommmeProdInv(Inputs!$B$30:$AY$30,$D$62:$BA$62,'Life SCR'!AJ$3)&gt;0,sommmeProdInv(Inputs!$B$30:$AY$30,$D$62:$BA$62,'Life SCR'!AJ$3),1)+AJ104,0)</f>
        <v>0</v>
      </c>
      <c r="AK105" s="644">
        <f ca="1">IF('Life SCR'!AK$3&gt;=$B105,OFFSET($D$62,0,'Life SCR'!AK$3-$B105)*OFFSET(Inputs!$C$30,0,$B105-2)/IF(sommmeProdInv(Inputs!$B$30:$AY$30,$D$62:$BA$62,'Life SCR'!AK$3)&gt;0,sommmeProdInv(Inputs!$B$30:$AY$30,$D$62:$BA$62,'Life SCR'!AK$3),1)+AK104,0)</f>
        <v>0</v>
      </c>
      <c r="AL105" s="644">
        <f ca="1">IF('Life SCR'!AL$3&gt;=$B105,OFFSET($D$62,0,'Life SCR'!AL$3-$B105)*OFFSET(Inputs!$C$30,0,$B105-2)/IF(sommmeProdInv(Inputs!$B$30:$AY$30,$D$62:$BA$62,'Life SCR'!AL$3)&gt;0,sommmeProdInv(Inputs!$B$30:$AY$30,$D$62:$BA$62,'Life SCR'!AL$3),1)+AL104,0)</f>
        <v>0</v>
      </c>
      <c r="AM105" s="644">
        <f ca="1">IF('Life SCR'!AM$3&gt;=$B105,OFFSET($D$62,0,'Life SCR'!AM$3-$B105)*OFFSET(Inputs!$C$30,0,$B105-2)/IF(sommmeProdInv(Inputs!$B$30:$AY$30,$D$62:$BA$62,'Life SCR'!AM$3)&gt;0,sommmeProdInv(Inputs!$B$30:$AY$30,$D$62:$BA$62,'Life SCR'!AM$3),1)+AM104,0)</f>
        <v>0</v>
      </c>
      <c r="AN105" s="644">
        <f ca="1">IF('Life SCR'!AN$3&gt;=$B105,OFFSET($D$62,0,'Life SCR'!AN$3-$B105)*OFFSET(Inputs!$C$30,0,$B105-2)/IF(sommmeProdInv(Inputs!$B$30:$AY$30,$D$62:$BA$62,'Life SCR'!AN$3)&gt;0,sommmeProdInv(Inputs!$B$30:$AY$30,$D$62:$BA$62,'Life SCR'!AN$3),1)+AN104,0)</f>
        <v>0</v>
      </c>
      <c r="AO105" s="644">
        <f ca="1">IF('Life SCR'!AO$3&gt;=$B105,OFFSET($D$62,0,'Life SCR'!AO$3-$B105)*OFFSET(Inputs!$C$30,0,$B105-2)/IF(sommmeProdInv(Inputs!$B$30:$AY$30,$D$62:$BA$62,'Life SCR'!AO$3)&gt;0,sommmeProdInv(Inputs!$B$30:$AY$30,$D$62:$BA$62,'Life SCR'!AO$3),1)+AO104,0)</f>
        <v>0</v>
      </c>
      <c r="AP105" s="644">
        <f ca="1">IF('Life SCR'!AP$3&gt;=$B105,OFFSET($D$62,0,'Life SCR'!AP$3-$B105)*OFFSET(Inputs!$C$30,0,$B105-2)/IF(sommmeProdInv(Inputs!$B$30:$AY$30,$D$62:$BA$62,'Life SCR'!AP$3)&gt;0,sommmeProdInv(Inputs!$B$30:$AY$30,$D$62:$BA$62,'Life SCR'!AP$3),1)+AP104,0)</f>
        <v>0</v>
      </c>
      <c r="AQ105" s="644">
        <f ca="1">IF('Life SCR'!AQ$3&gt;=$B105,OFFSET($D$62,0,'Life SCR'!AQ$3-$B105)*OFFSET(Inputs!$C$30,0,$B105-2)/IF(sommmeProdInv(Inputs!$B$30:$AY$30,$D$62:$BA$62,'Life SCR'!AQ$3)&gt;0,sommmeProdInv(Inputs!$B$30:$AY$30,$D$62:$BA$62,'Life SCR'!AQ$3),1)+AQ104,0)</f>
        <v>0</v>
      </c>
      <c r="AR105" s="644">
        <f ca="1">IF('Life SCR'!AR$3&gt;=$B105,OFFSET($D$62,0,'Life SCR'!AR$3-$B105)*OFFSET(Inputs!$C$30,0,$B105-2)/IF(sommmeProdInv(Inputs!$B$30:$AY$30,$D$62:$BA$62,'Life SCR'!AR$3)&gt;0,sommmeProdInv(Inputs!$B$30:$AY$30,$D$62:$BA$62,'Life SCR'!AR$3),1)+AR104,0)</f>
        <v>0</v>
      </c>
      <c r="AS105" s="644">
        <f ca="1">IF('Life SCR'!AS$3&gt;=$B105,OFFSET($D$62,0,'Life SCR'!AS$3-$B105)*OFFSET(Inputs!$C$30,0,$B105-2)/IF(sommmeProdInv(Inputs!$B$30:$AY$30,$D$62:$BA$62,'Life SCR'!AS$3)&gt;0,sommmeProdInv(Inputs!$B$30:$AY$30,$D$62:$BA$62,'Life SCR'!AS$3),1)+AS104,0)</f>
        <v>0</v>
      </c>
      <c r="AT105" s="644">
        <f ca="1">IF('Life SCR'!AT$3&gt;=$B105,OFFSET($D$62,0,'Life SCR'!AT$3-$B105)*OFFSET(Inputs!$C$30,0,$B105-2)/IF(sommmeProdInv(Inputs!$B$30:$AY$30,$D$62:$BA$62,'Life SCR'!AT$3)&gt;0,sommmeProdInv(Inputs!$B$30:$AY$30,$D$62:$BA$62,'Life SCR'!AT$3),1)+AT104,0)</f>
        <v>0</v>
      </c>
      <c r="AU105" s="644">
        <f ca="1">IF('Life SCR'!AU$3&gt;=$B105,OFFSET($D$62,0,'Life SCR'!AU$3-$B105)*OFFSET(Inputs!$C$30,0,$B105-2)/IF(sommmeProdInv(Inputs!$B$30:$AY$30,$D$62:$BA$62,'Life SCR'!AU$3)&gt;0,sommmeProdInv(Inputs!$B$30:$AY$30,$D$62:$BA$62,'Life SCR'!AU$3),1)+AU104,0)</f>
        <v>0</v>
      </c>
      <c r="AV105" s="644">
        <f ca="1">IF('Life SCR'!AV$3&gt;=$B105,OFFSET($D$62,0,'Life SCR'!AV$3-$B105)*OFFSET(Inputs!$C$30,0,$B105-2)/IF(sommmeProdInv(Inputs!$B$30:$AY$30,$D$62:$BA$62,'Life SCR'!AV$3)&gt;0,sommmeProdInv(Inputs!$B$30:$AY$30,$D$62:$BA$62,'Life SCR'!AV$3),1)+AV104,0)</f>
        <v>0</v>
      </c>
      <c r="AW105" s="644">
        <f ca="1">IF('Life SCR'!AW$3&gt;=$B105,OFFSET($D$62,0,'Life SCR'!AW$3-$B105)*OFFSET(Inputs!$C$30,0,$B105-2)/IF(sommmeProdInv(Inputs!$B$30:$AY$30,$D$62:$BA$62,'Life SCR'!AW$3)&gt;0,sommmeProdInv(Inputs!$B$30:$AY$30,$D$62:$BA$62,'Life SCR'!AW$3),1)+AW104,0)</f>
        <v>0</v>
      </c>
      <c r="AX105" s="644">
        <f ca="1">IF('Life SCR'!AX$3&gt;=$B105,OFFSET($D$62,0,'Life SCR'!AX$3-$B105)*OFFSET(Inputs!$C$30,0,$B105-2)/IF(sommmeProdInv(Inputs!$B$30:$AY$30,$D$62:$BA$62,'Life SCR'!AX$3)&gt;0,sommmeProdInv(Inputs!$B$30:$AY$30,$D$62:$BA$62,'Life SCR'!AX$3),1)+AX104,0)</f>
        <v>0</v>
      </c>
      <c r="AY105" s="644">
        <f ca="1">IF('Life SCR'!AY$3&gt;=$B105,OFFSET($D$62,0,'Life SCR'!AY$3-$B105)*OFFSET(Inputs!$C$30,0,$B105-2)/IF(sommmeProdInv(Inputs!$B$30:$AY$30,$D$62:$BA$62,'Life SCR'!AY$3)&gt;0,sommmeProdInv(Inputs!$B$30:$AY$30,$D$62:$BA$62,'Life SCR'!AY$3),1)+AY104,0)</f>
        <v>0</v>
      </c>
      <c r="AZ105" s="644">
        <f ca="1">IF('Life SCR'!AZ$3&gt;=$B105,OFFSET($D$62,0,'Life SCR'!AZ$3-$B105)*OFFSET(Inputs!$C$30,0,$B105-2)/IF(sommmeProdInv(Inputs!$B$30:$AY$30,$D$62:$BA$62,'Life SCR'!AZ$3)&gt;0,sommmeProdInv(Inputs!$B$30:$AY$30,$D$62:$BA$62,'Life SCR'!AZ$3),1)+AZ104,0)</f>
        <v>0</v>
      </c>
      <c r="BA105" s="645">
        <f ca="1">IF('Life SCR'!BA$3&gt;=$B105,OFFSET($D$62,0,'Life SCR'!BA$3-$B105)*OFFSET(Inputs!$C$30,0,$B105-2)/IF(sommmeProdInv(Inputs!$B$30:$AY$30,$D$62:$BA$62,'Life SCR'!BA$3)&gt;0,sommmeProdInv(Inputs!$B$30:$AY$30,$D$62:$BA$62,'Life SCR'!BA$3),1)+BA104,0)</f>
        <v>0</v>
      </c>
    </row>
    <row r="106" spans="1:53" s="243" customFormat="1" outlineLevel="1">
      <c r="A106" s="642"/>
      <c r="B106" s="999">
        <v>43</v>
      </c>
      <c r="C106" s="994"/>
      <c r="D106" s="643"/>
      <c r="E106" s="644">
        <f ca="1">IF('Life SCR'!E$3&gt;=$B106,OFFSET($D$62,0,'Life SCR'!E$3-$B106)*OFFSET(Inputs!$C$30,0,$B106-2)/IF(sommmeProdInv(Inputs!$B$30:$AY$30,$D$62:$BA$62,'Life SCR'!E$3)&gt;0,sommmeProdInv(Inputs!$B$30:$AY$30,$D$62:$BA$62,'Life SCR'!E$3),1)+E105,0)</f>
        <v>0</v>
      </c>
      <c r="F106" s="644">
        <f ca="1">IF('Life SCR'!F$3&gt;=$B106,OFFSET($D$62,0,'Life SCR'!F$3-$B106)*OFFSET(Inputs!$C$30,0,$B106-2)/IF(sommmeProdInv(Inputs!$B$30:$AY$30,$D$62:$BA$62,'Life SCR'!F$3)&gt;0,sommmeProdInv(Inputs!$B$30:$AY$30,$D$62:$BA$62,'Life SCR'!F$3),1)+F105,0)</f>
        <v>0</v>
      </c>
      <c r="G106" s="644">
        <f ca="1">IF('Life SCR'!G$3&gt;=$B106,OFFSET($D$62,0,'Life SCR'!G$3-$B106)*OFFSET(Inputs!$C$30,0,$B106-2)/IF(sommmeProdInv(Inputs!$B$30:$AY$30,$D$62:$BA$62,'Life SCR'!G$3)&gt;0,sommmeProdInv(Inputs!$B$30:$AY$30,$D$62:$BA$62,'Life SCR'!G$3),1)+G105,0)</f>
        <v>0</v>
      </c>
      <c r="H106" s="644">
        <f ca="1">IF('Life SCR'!H$3&gt;=$B106,OFFSET($D$62,0,'Life SCR'!H$3-$B106)*OFFSET(Inputs!$C$30,0,$B106-2)/IF(sommmeProdInv(Inputs!$B$30:$AY$30,$D$62:$BA$62,'Life SCR'!H$3)&gt;0,sommmeProdInv(Inputs!$B$30:$AY$30,$D$62:$BA$62,'Life SCR'!H$3),1)+H105,0)</f>
        <v>0</v>
      </c>
      <c r="I106" s="644">
        <f ca="1">IF('Life SCR'!I$3&gt;=$B106,OFFSET($D$62,0,'Life SCR'!I$3-$B106)*OFFSET(Inputs!$C$30,0,$B106-2)/IF(sommmeProdInv(Inputs!$B$30:$AY$30,$D$62:$BA$62,'Life SCR'!I$3)&gt;0,sommmeProdInv(Inputs!$B$30:$AY$30,$D$62:$BA$62,'Life SCR'!I$3),1)+I105,0)</f>
        <v>0</v>
      </c>
      <c r="J106" s="644">
        <f ca="1">IF('Life SCR'!J$3&gt;=$B106,OFFSET($D$62,0,'Life SCR'!J$3-$B106)*OFFSET(Inputs!$C$30,0,$B106-2)/IF(sommmeProdInv(Inputs!$B$30:$AY$30,$D$62:$BA$62,'Life SCR'!J$3)&gt;0,sommmeProdInv(Inputs!$B$30:$AY$30,$D$62:$BA$62,'Life SCR'!J$3),1)+J105,0)</f>
        <v>0</v>
      </c>
      <c r="K106" s="644">
        <f ca="1">IF('Life SCR'!K$3&gt;=$B106,OFFSET($D$62,0,'Life SCR'!K$3-$B106)*OFFSET(Inputs!$C$30,0,$B106-2)/IF(sommmeProdInv(Inputs!$B$30:$AY$30,$D$62:$BA$62,'Life SCR'!K$3)&gt;0,sommmeProdInv(Inputs!$B$30:$AY$30,$D$62:$BA$62,'Life SCR'!K$3),1)+K105,0)</f>
        <v>0</v>
      </c>
      <c r="L106" s="644">
        <f ca="1">IF('Life SCR'!L$3&gt;=$B106,OFFSET($D$62,0,'Life SCR'!L$3-$B106)*OFFSET(Inputs!$C$30,0,$B106-2)/IF(sommmeProdInv(Inputs!$B$30:$AY$30,$D$62:$BA$62,'Life SCR'!L$3)&gt;0,sommmeProdInv(Inputs!$B$30:$AY$30,$D$62:$BA$62,'Life SCR'!L$3),1)+L105,0)</f>
        <v>0</v>
      </c>
      <c r="M106" s="644">
        <f ca="1">IF('Life SCR'!M$3&gt;=$B106,OFFSET($D$62,0,'Life SCR'!M$3-$B106)*OFFSET(Inputs!$C$30,0,$B106-2)/IF(sommmeProdInv(Inputs!$B$30:$AY$30,$D$62:$BA$62,'Life SCR'!M$3)&gt;0,sommmeProdInv(Inputs!$B$30:$AY$30,$D$62:$BA$62,'Life SCR'!M$3),1)+M105,0)</f>
        <v>0</v>
      </c>
      <c r="N106" s="644">
        <f ca="1">IF('Life SCR'!N$3&gt;=$B106,OFFSET($D$62,0,'Life SCR'!N$3-$B106)*OFFSET(Inputs!$C$30,0,$B106-2)/IF(sommmeProdInv(Inputs!$B$30:$AY$30,$D$62:$BA$62,'Life SCR'!N$3)&gt;0,sommmeProdInv(Inputs!$B$30:$AY$30,$D$62:$BA$62,'Life SCR'!N$3),1)+N105,0)</f>
        <v>0</v>
      </c>
      <c r="O106" s="644">
        <f ca="1">IF('Life SCR'!O$3&gt;=$B106,OFFSET($D$62,0,'Life SCR'!O$3-$B106)*OFFSET(Inputs!$C$30,0,$B106-2)/IF(sommmeProdInv(Inputs!$B$30:$AY$30,$D$62:$BA$62,'Life SCR'!O$3)&gt;0,sommmeProdInv(Inputs!$B$30:$AY$30,$D$62:$BA$62,'Life SCR'!O$3),1)+O105,0)</f>
        <v>0</v>
      </c>
      <c r="P106" s="644">
        <f ca="1">IF('Life SCR'!P$3&gt;=$B106,OFFSET($D$62,0,'Life SCR'!P$3-$B106)*OFFSET(Inputs!$C$30,0,$B106-2)/IF(sommmeProdInv(Inputs!$B$30:$AY$30,$D$62:$BA$62,'Life SCR'!P$3)&gt;0,sommmeProdInv(Inputs!$B$30:$AY$30,$D$62:$BA$62,'Life SCR'!P$3),1)+P105,0)</f>
        <v>0</v>
      </c>
      <c r="Q106" s="644">
        <f ca="1">IF('Life SCR'!Q$3&gt;=$B106,OFFSET($D$62,0,'Life SCR'!Q$3-$B106)*OFFSET(Inputs!$C$30,0,$B106-2)/IF(sommmeProdInv(Inputs!$B$30:$AY$30,$D$62:$BA$62,'Life SCR'!Q$3)&gt;0,sommmeProdInv(Inputs!$B$30:$AY$30,$D$62:$BA$62,'Life SCR'!Q$3),1)+Q105,0)</f>
        <v>0</v>
      </c>
      <c r="R106" s="644">
        <f ca="1">IF('Life SCR'!R$3&gt;=$B106,OFFSET($D$62,0,'Life SCR'!R$3-$B106)*OFFSET(Inputs!$C$30,0,$B106-2)/IF(sommmeProdInv(Inputs!$B$30:$AY$30,$D$62:$BA$62,'Life SCR'!R$3)&gt;0,sommmeProdInv(Inputs!$B$30:$AY$30,$D$62:$BA$62,'Life SCR'!R$3),1)+R105,0)</f>
        <v>0</v>
      </c>
      <c r="S106" s="644">
        <f ca="1">IF('Life SCR'!S$3&gt;=$B106,OFFSET($D$62,0,'Life SCR'!S$3-$B106)*OFFSET(Inputs!$C$30,0,$B106-2)/IF(sommmeProdInv(Inputs!$B$30:$AY$30,$D$62:$BA$62,'Life SCR'!S$3)&gt;0,sommmeProdInv(Inputs!$B$30:$AY$30,$D$62:$BA$62,'Life SCR'!S$3),1)+S105,0)</f>
        <v>0</v>
      </c>
      <c r="T106" s="644">
        <f ca="1">IF('Life SCR'!T$3&gt;=$B106,OFFSET($D$62,0,'Life SCR'!T$3-$B106)*OFFSET(Inputs!$C$30,0,$B106-2)/IF(sommmeProdInv(Inputs!$B$30:$AY$30,$D$62:$BA$62,'Life SCR'!T$3)&gt;0,sommmeProdInv(Inputs!$B$30:$AY$30,$D$62:$BA$62,'Life SCR'!T$3),1)+T105,0)</f>
        <v>0</v>
      </c>
      <c r="U106" s="644">
        <f ca="1">IF('Life SCR'!U$3&gt;=$B106,OFFSET($D$62,0,'Life SCR'!U$3-$B106)*OFFSET(Inputs!$C$30,0,$B106-2)/IF(sommmeProdInv(Inputs!$B$30:$AY$30,$D$62:$BA$62,'Life SCR'!U$3)&gt;0,sommmeProdInv(Inputs!$B$30:$AY$30,$D$62:$BA$62,'Life SCR'!U$3),1)+U105,0)</f>
        <v>0</v>
      </c>
      <c r="V106" s="644">
        <f ca="1">IF('Life SCR'!V$3&gt;=$B106,OFFSET($D$62,0,'Life SCR'!V$3-$B106)*OFFSET(Inputs!$C$30,0,$B106-2)/IF(sommmeProdInv(Inputs!$B$30:$AY$30,$D$62:$BA$62,'Life SCR'!V$3)&gt;0,sommmeProdInv(Inputs!$B$30:$AY$30,$D$62:$BA$62,'Life SCR'!V$3),1)+V105,0)</f>
        <v>0</v>
      </c>
      <c r="W106" s="644">
        <f ca="1">IF('Life SCR'!W$3&gt;=$B106,OFFSET($D$62,0,'Life SCR'!W$3-$B106)*OFFSET(Inputs!$C$30,0,$B106-2)/IF(sommmeProdInv(Inputs!$B$30:$AY$30,$D$62:$BA$62,'Life SCR'!W$3)&gt;0,sommmeProdInv(Inputs!$B$30:$AY$30,$D$62:$BA$62,'Life SCR'!W$3),1)+W105,0)</f>
        <v>0</v>
      </c>
      <c r="X106" s="644">
        <f ca="1">IF('Life SCR'!X$3&gt;=$B106,OFFSET($D$62,0,'Life SCR'!X$3-$B106)*OFFSET(Inputs!$C$30,0,$B106-2)/IF(sommmeProdInv(Inputs!$B$30:$AY$30,$D$62:$BA$62,'Life SCR'!X$3)&gt;0,sommmeProdInv(Inputs!$B$30:$AY$30,$D$62:$BA$62,'Life SCR'!X$3),1)+X105,0)</f>
        <v>0</v>
      </c>
      <c r="Y106" s="644">
        <f ca="1">IF('Life SCR'!Y$3&gt;=$B106,OFFSET($D$62,0,'Life SCR'!Y$3-$B106)*OFFSET(Inputs!$C$30,0,$B106-2)/IF(sommmeProdInv(Inputs!$B$30:$AY$30,$D$62:$BA$62,'Life SCR'!Y$3)&gt;0,sommmeProdInv(Inputs!$B$30:$AY$30,$D$62:$BA$62,'Life SCR'!Y$3),1)+Y105,0)</f>
        <v>0</v>
      </c>
      <c r="Z106" s="644">
        <f ca="1">IF('Life SCR'!Z$3&gt;=$B106,OFFSET($D$62,0,'Life SCR'!Z$3-$B106)*OFFSET(Inputs!$C$30,0,$B106-2)/IF(sommmeProdInv(Inputs!$B$30:$AY$30,$D$62:$BA$62,'Life SCR'!Z$3)&gt;0,sommmeProdInv(Inputs!$B$30:$AY$30,$D$62:$BA$62,'Life SCR'!Z$3),1)+Z105,0)</f>
        <v>0</v>
      </c>
      <c r="AA106" s="644">
        <f ca="1">IF('Life SCR'!AA$3&gt;=$B106,OFFSET($D$62,0,'Life SCR'!AA$3-$B106)*OFFSET(Inputs!$C$30,0,$B106-2)/IF(sommmeProdInv(Inputs!$B$30:$AY$30,$D$62:$BA$62,'Life SCR'!AA$3)&gt;0,sommmeProdInv(Inputs!$B$30:$AY$30,$D$62:$BA$62,'Life SCR'!AA$3),1)+AA105,0)</f>
        <v>0</v>
      </c>
      <c r="AB106" s="644">
        <f ca="1">IF('Life SCR'!AB$3&gt;=$B106,OFFSET($D$62,0,'Life SCR'!AB$3-$B106)*OFFSET(Inputs!$C$30,0,$B106-2)/IF(sommmeProdInv(Inputs!$B$30:$AY$30,$D$62:$BA$62,'Life SCR'!AB$3)&gt;0,sommmeProdInv(Inputs!$B$30:$AY$30,$D$62:$BA$62,'Life SCR'!AB$3),1)+AB105,0)</f>
        <v>0</v>
      </c>
      <c r="AC106" s="644">
        <f ca="1">IF('Life SCR'!AC$3&gt;=$B106,OFFSET($D$62,0,'Life SCR'!AC$3-$B106)*OFFSET(Inputs!$C$30,0,$B106-2)/IF(sommmeProdInv(Inputs!$B$30:$AY$30,$D$62:$BA$62,'Life SCR'!AC$3)&gt;0,sommmeProdInv(Inputs!$B$30:$AY$30,$D$62:$BA$62,'Life SCR'!AC$3),1)+AC105,0)</f>
        <v>0</v>
      </c>
      <c r="AD106" s="644">
        <f ca="1">IF('Life SCR'!AD$3&gt;=$B106,OFFSET($D$62,0,'Life SCR'!AD$3-$B106)*OFFSET(Inputs!$C$30,0,$B106-2)/IF(sommmeProdInv(Inputs!$B$30:$AY$30,$D$62:$BA$62,'Life SCR'!AD$3)&gt;0,sommmeProdInv(Inputs!$B$30:$AY$30,$D$62:$BA$62,'Life SCR'!AD$3),1)+AD105,0)</f>
        <v>0</v>
      </c>
      <c r="AE106" s="644">
        <f ca="1">IF('Life SCR'!AE$3&gt;=$B106,OFFSET($D$62,0,'Life SCR'!AE$3-$B106)*OFFSET(Inputs!$C$30,0,$B106-2)/IF(sommmeProdInv(Inputs!$B$30:$AY$30,$D$62:$BA$62,'Life SCR'!AE$3)&gt;0,sommmeProdInv(Inputs!$B$30:$AY$30,$D$62:$BA$62,'Life SCR'!AE$3),1)+AE105,0)</f>
        <v>0</v>
      </c>
      <c r="AF106" s="644">
        <f ca="1">IF('Life SCR'!AF$3&gt;=$B106,OFFSET($D$62,0,'Life SCR'!AF$3-$B106)*OFFSET(Inputs!$C$30,0,$B106-2)/IF(sommmeProdInv(Inputs!$B$30:$AY$30,$D$62:$BA$62,'Life SCR'!AF$3)&gt;0,sommmeProdInv(Inputs!$B$30:$AY$30,$D$62:$BA$62,'Life SCR'!AF$3),1)+AF105,0)</f>
        <v>0</v>
      </c>
      <c r="AG106" s="644">
        <f ca="1">IF('Life SCR'!AG$3&gt;=$B106,OFFSET($D$62,0,'Life SCR'!AG$3-$B106)*OFFSET(Inputs!$C$30,0,$B106-2)/IF(sommmeProdInv(Inputs!$B$30:$AY$30,$D$62:$BA$62,'Life SCR'!AG$3)&gt;0,sommmeProdInv(Inputs!$B$30:$AY$30,$D$62:$BA$62,'Life SCR'!AG$3),1)+AG105,0)</f>
        <v>0</v>
      </c>
      <c r="AH106" s="644">
        <f ca="1">IF('Life SCR'!AH$3&gt;=$B106,OFFSET($D$62,0,'Life SCR'!AH$3-$B106)*OFFSET(Inputs!$C$30,0,$B106-2)/IF(sommmeProdInv(Inputs!$B$30:$AY$30,$D$62:$BA$62,'Life SCR'!AH$3)&gt;0,sommmeProdInv(Inputs!$B$30:$AY$30,$D$62:$BA$62,'Life SCR'!AH$3),1)+AH105,0)</f>
        <v>0</v>
      </c>
      <c r="AI106" s="644">
        <f ca="1">IF('Life SCR'!AI$3&gt;=$B106,OFFSET($D$62,0,'Life SCR'!AI$3-$B106)*OFFSET(Inputs!$C$30,0,$B106-2)/IF(sommmeProdInv(Inputs!$B$30:$AY$30,$D$62:$BA$62,'Life SCR'!AI$3)&gt;0,sommmeProdInv(Inputs!$B$30:$AY$30,$D$62:$BA$62,'Life SCR'!AI$3),1)+AI105,0)</f>
        <v>0</v>
      </c>
      <c r="AJ106" s="644">
        <f ca="1">IF('Life SCR'!AJ$3&gt;=$B106,OFFSET($D$62,0,'Life SCR'!AJ$3-$B106)*OFFSET(Inputs!$C$30,0,$B106-2)/IF(sommmeProdInv(Inputs!$B$30:$AY$30,$D$62:$BA$62,'Life SCR'!AJ$3)&gt;0,sommmeProdInv(Inputs!$B$30:$AY$30,$D$62:$BA$62,'Life SCR'!AJ$3),1)+AJ105,0)</f>
        <v>0</v>
      </c>
      <c r="AK106" s="644">
        <f ca="1">IF('Life SCR'!AK$3&gt;=$B106,OFFSET($D$62,0,'Life SCR'!AK$3-$B106)*OFFSET(Inputs!$C$30,0,$B106-2)/IF(sommmeProdInv(Inputs!$B$30:$AY$30,$D$62:$BA$62,'Life SCR'!AK$3)&gt;0,sommmeProdInv(Inputs!$B$30:$AY$30,$D$62:$BA$62,'Life SCR'!AK$3),1)+AK105,0)</f>
        <v>0</v>
      </c>
      <c r="AL106" s="644">
        <f ca="1">IF('Life SCR'!AL$3&gt;=$B106,OFFSET($D$62,0,'Life SCR'!AL$3-$B106)*OFFSET(Inputs!$C$30,0,$B106-2)/IF(sommmeProdInv(Inputs!$B$30:$AY$30,$D$62:$BA$62,'Life SCR'!AL$3)&gt;0,sommmeProdInv(Inputs!$B$30:$AY$30,$D$62:$BA$62,'Life SCR'!AL$3),1)+AL105,0)</f>
        <v>0</v>
      </c>
      <c r="AM106" s="644">
        <f ca="1">IF('Life SCR'!AM$3&gt;=$B106,OFFSET($D$62,0,'Life SCR'!AM$3-$B106)*OFFSET(Inputs!$C$30,0,$B106-2)/IF(sommmeProdInv(Inputs!$B$30:$AY$30,$D$62:$BA$62,'Life SCR'!AM$3)&gt;0,sommmeProdInv(Inputs!$B$30:$AY$30,$D$62:$BA$62,'Life SCR'!AM$3),1)+AM105,0)</f>
        <v>0</v>
      </c>
      <c r="AN106" s="644">
        <f ca="1">IF('Life SCR'!AN$3&gt;=$B106,OFFSET($D$62,0,'Life SCR'!AN$3-$B106)*OFFSET(Inputs!$C$30,0,$B106-2)/IF(sommmeProdInv(Inputs!$B$30:$AY$30,$D$62:$BA$62,'Life SCR'!AN$3)&gt;0,sommmeProdInv(Inputs!$B$30:$AY$30,$D$62:$BA$62,'Life SCR'!AN$3),1)+AN105,0)</f>
        <v>0</v>
      </c>
      <c r="AO106" s="644">
        <f ca="1">IF('Life SCR'!AO$3&gt;=$B106,OFFSET($D$62,0,'Life SCR'!AO$3-$B106)*OFFSET(Inputs!$C$30,0,$B106-2)/IF(sommmeProdInv(Inputs!$B$30:$AY$30,$D$62:$BA$62,'Life SCR'!AO$3)&gt;0,sommmeProdInv(Inputs!$B$30:$AY$30,$D$62:$BA$62,'Life SCR'!AO$3),1)+AO105,0)</f>
        <v>0</v>
      </c>
      <c r="AP106" s="644">
        <f ca="1">IF('Life SCR'!AP$3&gt;=$B106,OFFSET($D$62,0,'Life SCR'!AP$3-$B106)*OFFSET(Inputs!$C$30,0,$B106-2)/IF(sommmeProdInv(Inputs!$B$30:$AY$30,$D$62:$BA$62,'Life SCR'!AP$3)&gt;0,sommmeProdInv(Inputs!$B$30:$AY$30,$D$62:$BA$62,'Life SCR'!AP$3),1)+AP105,0)</f>
        <v>0</v>
      </c>
      <c r="AQ106" s="644">
        <f ca="1">IF('Life SCR'!AQ$3&gt;=$B106,OFFSET($D$62,0,'Life SCR'!AQ$3-$B106)*OFFSET(Inputs!$C$30,0,$B106-2)/IF(sommmeProdInv(Inputs!$B$30:$AY$30,$D$62:$BA$62,'Life SCR'!AQ$3)&gt;0,sommmeProdInv(Inputs!$B$30:$AY$30,$D$62:$BA$62,'Life SCR'!AQ$3),1)+AQ105,0)</f>
        <v>0</v>
      </c>
      <c r="AR106" s="644">
        <f ca="1">IF('Life SCR'!AR$3&gt;=$B106,OFFSET($D$62,0,'Life SCR'!AR$3-$B106)*OFFSET(Inputs!$C$30,0,$B106-2)/IF(sommmeProdInv(Inputs!$B$30:$AY$30,$D$62:$BA$62,'Life SCR'!AR$3)&gt;0,sommmeProdInv(Inputs!$B$30:$AY$30,$D$62:$BA$62,'Life SCR'!AR$3),1)+AR105,0)</f>
        <v>0</v>
      </c>
      <c r="AS106" s="644">
        <f ca="1">IF('Life SCR'!AS$3&gt;=$B106,OFFSET($D$62,0,'Life SCR'!AS$3-$B106)*OFFSET(Inputs!$C$30,0,$B106-2)/IF(sommmeProdInv(Inputs!$B$30:$AY$30,$D$62:$BA$62,'Life SCR'!AS$3)&gt;0,sommmeProdInv(Inputs!$B$30:$AY$30,$D$62:$BA$62,'Life SCR'!AS$3),1)+AS105,0)</f>
        <v>0</v>
      </c>
      <c r="AT106" s="644">
        <f ca="1">IF('Life SCR'!AT$3&gt;=$B106,OFFSET($D$62,0,'Life SCR'!AT$3-$B106)*OFFSET(Inputs!$C$30,0,$B106-2)/IF(sommmeProdInv(Inputs!$B$30:$AY$30,$D$62:$BA$62,'Life SCR'!AT$3)&gt;0,sommmeProdInv(Inputs!$B$30:$AY$30,$D$62:$BA$62,'Life SCR'!AT$3),1)+AT105,0)</f>
        <v>0</v>
      </c>
      <c r="AU106" s="644">
        <f ca="1">IF('Life SCR'!AU$3&gt;=$B106,OFFSET($D$62,0,'Life SCR'!AU$3-$B106)*OFFSET(Inputs!$C$30,0,$B106-2)/IF(sommmeProdInv(Inputs!$B$30:$AY$30,$D$62:$BA$62,'Life SCR'!AU$3)&gt;0,sommmeProdInv(Inputs!$B$30:$AY$30,$D$62:$BA$62,'Life SCR'!AU$3),1)+AU105,0)</f>
        <v>0</v>
      </c>
      <c r="AV106" s="644">
        <f ca="1">IF('Life SCR'!AV$3&gt;=$B106,OFFSET($D$62,0,'Life SCR'!AV$3-$B106)*OFFSET(Inputs!$C$30,0,$B106-2)/IF(sommmeProdInv(Inputs!$B$30:$AY$30,$D$62:$BA$62,'Life SCR'!AV$3)&gt;0,sommmeProdInv(Inputs!$B$30:$AY$30,$D$62:$BA$62,'Life SCR'!AV$3),1)+AV105,0)</f>
        <v>0</v>
      </c>
      <c r="AW106" s="644">
        <f ca="1">IF('Life SCR'!AW$3&gt;=$B106,OFFSET($D$62,0,'Life SCR'!AW$3-$B106)*OFFSET(Inputs!$C$30,0,$B106-2)/IF(sommmeProdInv(Inputs!$B$30:$AY$30,$D$62:$BA$62,'Life SCR'!AW$3)&gt;0,sommmeProdInv(Inputs!$B$30:$AY$30,$D$62:$BA$62,'Life SCR'!AW$3),1)+AW105,0)</f>
        <v>0</v>
      </c>
      <c r="AX106" s="644">
        <f ca="1">IF('Life SCR'!AX$3&gt;=$B106,OFFSET($D$62,0,'Life SCR'!AX$3-$B106)*OFFSET(Inputs!$C$30,0,$B106-2)/IF(sommmeProdInv(Inputs!$B$30:$AY$30,$D$62:$BA$62,'Life SCR'!AX$3)&gt;0,sommmeProdInv(Inputs!$B$30:$AY$30,$D$62:$BA$62,'Life SCR'!AX$3),1)+AX105,0)</f>
        <v>0</v>
      </c>
      <c r="AY106" s="644">
        <f ca="1">IF('Life SCR'!AY$3&gt;=$B106,OFFSET($D$62,0,'Life SCR'!AY$3-$B106)*OFFSET(Inputs!$C$30,0,$B106-2)/IF(sommmeProdInv(Inputs!$B$30:$AY$30,$D$62:$BA$62,'Life SCR'!AY$3)&gt;0,sommmeProdInv(Inputs!$B$30:$AY$30,$D$62:$BA$62,'Life SCR'!AY$3),1)+AY105,0)</f>
        <v>0</v>
      </c>
      <c r="AZ106" s="644">
        <f ca="1">IF('Life SCR'!AZ$3&gt;=$B106,OFFSET($D$62,0,'Life SCR'!AZ$3-$B106)*OFFSET(Inputs!$C$30,0,$B106-2)/IF(sommmeProdInv(Inputs!$B$30:$AY$30,$D$62:$BA$62,'Life SCR'!AZ$3)&gt;0,sommmeProdInv(Inputs!$B$30:$AY$30,$D$62:$BA$62,'Life SCR'!AZ$3),1)+AZ105,0)</f>
        <v>0</v>
      </c>
      <c r="BA106" s="645">
        <f ca="1">IF('Life SCR'!BA$3&gt;=$B106,OFFSET($D$62,0,'Life SCR'!BA$3-$B106)*OFFSET(Inputs!$C$30,0,$B106-2)/IF(sommmeProdInv(Inputs!$B$30:$AY$30,$D$62:$BA$62,'Life SCR'!BA$3)&gt;0,sommmeProdInv(Inputs!$B$30:$AY$30,$D$62:$BA$62,'Life SCR'!BA$3),1)+BA105,0)</f>
        <v>0</v>
      </c>
    </row>
    <row r="107" spans="1:53" s="243" customFormat="1" outlineLevel="1">
      <c r="A107" s="642"/>
      <c r="B107" s="999">
        <v>44</v>
      </c>
      <c r="C107" s="994"/>
      <c r="D107" s="643"/>
      <c r="E107" s="644">
        <f ca="1">IF('Life SCR'!E$3&gt;=$B107,OFFSET($D$62,0,'Life SCR'!E$3-$B107)*OFFSET(Inputs!$C$30,0,$B107-2)/IF(sommmeProdInv(Inputs!$B$30:$AY$30,$D$62:$BA$62,'Life SCR'!E$3)&gt;0,sommmeProdInv(Inputs!$B$30:$AY$30,$D$62:$BA$62,'Life SCR'!E$3),1)+E106,0)</f>
        <v>0</v>
      </c>
      <c r="F107" s="644">
        <f ca="1">IF('Life SCR'!F$3&gt;=$B107,OFFSET($D$62,0,'Life SCR'!F$3-$B107)*OFFSET(Inputs!$C$30,0,$B107-2)/IF(sommmeProdInv(Inputs!$B$30:$AY$30,$D$62:$BA$62,'Life SCR'!F$3)&gt;0,sommmeProdInv(Inputs!$B$30:$AY$30,$D$62:$BA$62,'Life SCR'!F$3),1)+F106,0)</f>
        <v>0</v>
      </c>
      <c r="G107" s="644">
        <f ca="1">IF('Life SCR'!G$3&gt;=$B107,OFFSET($D$62,0,'Life SCR'!G$3-$B107)*OFFSET(Inputs!$C$30,0,$B107-2)/IF(sommmeProdInv(Inputs!$B$30:$AY$30,$D$62:$BA$62,'Life SCR'!G$3)&gt;0,sommmeProdInv(Inputs!$B$30:$AY$30,$D$62:$BA$62,'Life SCR'!G$3),1)+G106,0)</f>
        <v>0</v>
      </c>
      <c r="H107" s="644">
        <f ca="1">IF('Life SCR'!H$3&gt;=$B107,OFFSET($D$62,0,'Life SCR'!H$3-$B107)*OFFSET(Inputs!$C$30,0,$B107-2)/IF(sommmeProdInv(Inputs!$B$30:$AY$30,$D$62:$BA$62,'Life SCR'!H$3)&gt;0,sommmeProdInv(Inputs!$B$30:$AY$30,$D$62:$BA$62,'Life SCR'!H$3),1)+H106,0)</f>
        <v>0</v>
      </c>
      <c r="I107" s="644">
        <f ca="1">IF('Life SCR'!I$3&gt;=$B107,OFFSET($D$62,0,'Life SCR'!I$3-$B107)*OFFSET(Inputs!$C$30,0,$B107-2)/IF(sommmeProdInv(Inputs!$B$30:$AY$30,$D$62:$BA$62,'Life SCR'!I$3)&gt;0,sommmeProdInv(Inputs!$B$30:$AY$30,$D$62:$BA$62,'Life SCR'!I$3),1)+I106,0)</f>
        <v>0</v>
      </c>
      <c r="J107" s="644">
        <f ca="1">IF('Life SCR'!J$3&gt;=$B107,OFFSET($D$62,0,'Life SCR'!J$3-$B107)*OFFSET(Inputs!$C$30,0,$B107-2)/IF(sommmeProdInv(Inputs!$B$30:$AY$30,$D$62:$BA$62,'Life SCR'!J$3)&gt;0,sommmeProdInv(Inputs!$B$30:$AY$30,$D$62:$BA$62,'Life SCR'!J$3),1)+J106,0)</f>
        <v>0</v>
      </c>
      <c r="K107" s="644">
        <f ca="1">IF('Life SCR'!K$3&gt;=$B107,OFFSET($D$62,0,'Life SCR'!K$3-$B107)*OFFSET(Inputs!$C$30,0,$B107-2)/IF(sommmeProdInv(Inputs!$B$30:$AY$30,$D$62:$BA$62,'Life SCR'!K$3)&gt;0,sommmeProdInv(Inputs!$B$30:$AY$30,$D$62:$BA$62,'Life SCR'!K$3),1)+K106,0)</f>
        <v>0</v>
      </c>
      <c r="L107" s="644">
        <f ca="1">IF('Life SCR'!L$3&gt;=$B107,OFFSET($D$62,0,'Life SCR'!L$3-$B107)*OFFSET(Inputs!$C$30,0,$B107-2)/IF(sommmeProdInv(Inputs!$B$30:$AY$30,$D$62:$BA$62,'Life SCR'!L$3)&gt;0,sommmeProdInv(Inputs!$B$30:$AY$30,$D$62:$BA$62,'Life SCR'!L$3),1)+L106,0)</f>
        <v>0</v>
      </c>
      <c r="M107" s="644">
        <f ca="1">IF('Life SCR'!M$3&gt;=$B107,OFFSET($D$62,0,'Life SCR'!M$3-$B107)*OFFSET(Inputs!$C$30,0,$B107-2)/IF(sommmeProdInv(Inputs!$B$30:$AY$30,$D$62:$BA$62,'Life SCR'!M$3)&gt;0,sommmeProdInv(Inputs!$B$30:$AY$30,$D$62:$BA$62,'Life SCR'!M$3),1)+M106,0)</f>
        <v>0</v>
      </c>
      <c r="N107" s="644">
        <f ca="1">IF('Life SCR'!N$3&gt;=$B107,OFFSET($D$62,0,'Life SCR'!N$3-$B107)*OFFSET(Inputs!$C$30,0,$B107-2)/IF(sommmeProdInv(Inputs!$B$30:$AY$30,$D$62:$BA$62,'Life SCR'!N$3)&gt;0,sommmeProdInv(Inputs!$B$30:$AY$30,$D$62:$BA$62,'Life SCR'!N$3),1)+N106,0)</f>
        <v>0</v>
      </c>
      <c r="O107" s="644">
        <f ca="1">IF('Life SCR'!O$3&gt;=$B107,OFFSET($D$62,0,'Life SCR'!O$3-$B107)*OFFSET(Inputs!$C$30,0,$B107-2)/IF(sommmeProdInv(Inputs!$B$30:$AY$30,$D$62:$BA$62,'Life SCR'!O$3)&gt;0,sommmeProdInv(Inputs!$B$30:$AY$30,$D$62:$BA$62,'Life SCR'!O$3),1)+O106,0)</f>
        <v>0</v>
      </c>
      <c r="P107" s="644">
        <f ca="1">IF('Life SCR'!P$3&gt;=$B107,OFFSET($D$62,0,'Life SCR'!P$3-$B107)*OFFSET(Inputs!$C$30,0,$B107-2)/IF(sommmeProdInv(Inputs!$B$30:$AY$30,$D$62:$BA$62,'Life SCR'!P$3)&gt;0,sommmeProdInv(Inputs!$B$30:$AY$30,$D$62:$BA$62,'Life SCR'!P$3),1)+P106,0)</f>
        <v>0</v>
      </c>
      <c r="Q107" s="644">
        <f ca="1">IF('Life SCR'!Q$3&gt;=$B107,OFFSET($D$62,0,'Life SCR'!Q$3-$B107)*OFFSET(Inputs!$C$30,0,$B107-2)/IF(sommmeProdInv(Inputs!$B$30:$AY$30,$D$62:$BA$62,'Life SCR'!Q$3)&gt;0,sommmeProdInv(Inputs!$B$30:$AY$30,$D$62:$BA$62,'Life SCR'!Q$3),1)+Q106,0)</f>
        <v>0</v>
      </c>
      <c r="R107" s="644">
        <f ca="1">IF('Life SCR'!R$3&gt;=$B107,OFFSET($D$62,0,'Life SCR'!R$3-$B107)*OFFSET(Inputs!$C$30,0,$B107-2)/IF(sommmeProdInv(Inputs!$B$30:$AY$30,$D$62:$BA$62,'Life SCR'!R$3)&gt;0,sommmeProdInv(Inputs!$B$30:$AY$30,$D$62:$BA$62,'Life SCR'!R$3),1)+R106,0)</f>
        <v>0</v>
      </c>
      <c r="S107" s="644">
        <f ca="1">IF('Life SCR'!S$3&gt;=$B107,OFFSET($D$62,0,'Life SCR'!S$3-$B107)*OFFSET(Inputs!$C$30,0,$B107-2)/IF(sommmeProdInv(Inputs!$B$30:$AY$30,$D$62:$BA$62,'Life SCR'!S$3)&gt;0,sommmeProdInv(Inputs!$B$30:$AY$30,$D$62:$BA$62,'Life SCR'!S$3),1)+S106,0)</f>
        <v>0</v>
      </c>
      <c r="T107" s="644">
        <f ca="1">IF('Life SCR'!T$3&gt;=$B107,OFFSET($D$62,0,'Life SCR'!T$3-$B107)*OFFSET(Inputs!$C$30,0,$B107-2)/IF(sommmeProdInv(Inputs!$B$30:$AY$30,$D$62:$BA$62,'Life SCR'!T$3)&gt;0,sommmeProdInv(Inputs!$B$30:$AY$30,$D$62:$BA$62,'Life SCR'!T$3),1)+T106,0)</f>
        <v>0</v>
      </c>
      <c r="U107" s="644">
        <f ca="1">IF('Life SCR'!U$3&gt;=$B107,OFFSET($D$62,0,'Life SCR'!U$3-$B107)*OFFSET(Inputs!$C$30,0,$B107-2)/IF(sommmeProdInv(Inputs!$B$30:$AY$30,$D$62:$BA$62,'Life SCR'!U$3)&gt;0,sommmeProdInv(Inputs!$B$30:$AY$30,$D$62:$BA$62,'Life SCR'!U$3),1)+U106,0)</f>
        <v>0</v>
      </c>
      <c r="V107" s="644">
        <f ca="1">IF('Life SCR'!V$3&gt;=$B107,OFFSET($D$62,0,'Life SCR'!V$3-$B107)*OFFSET(Inputs!$C$30,0,$B107-2)/IF(sommmeProdInv(Inputs!$B$30:$AY$30,$D$62:$BA$62,'Life SCR'!V$3)&gt;0,sommmeProdInv(Inputs!$B$30:$AY$30,$D$62:$BA$62,'Life SCR'!V$3),1)+V106,0)</f>
        <v>0</v>
      </c>
      <c r="W107" s="644">
        <f ca="1">IF('Life SCR'!W$3&gt;=$B107,OFFSET($D$62,0,'Life SCR'!W$3-$B107)*OFFSET(Inputs!$C$30,0,$B107-2)/IF(sommmeProdInv(Inputs!$B$30:$AY$30,$D$62:$BA$62,'Life SCR'!W$3)&gt;0,sommmeProdInv(Inputs!$B$30:$AY$30,$D$62:$BA$62,'Life SCR'!W$3),1)+W106,0)</f>
        <v>0</v>
      </c>
      <c r="X107" s="644">
        <f ca="1">IF('Life SCR'!X$3&gt;=$B107,OFFSET($D$62,0,'Life SCR'!X$3-$B107)*OFFSET(Inputs!$C$30,0,$B107-2)/IF(sommmeProdInv(Inputs!$B$30:$AY$30,$D$62:$BA$62,'Life SCR'!X$3)&gt;0,sommmeProdInv(Inputs!$B$30:$AY$30,$D$62:$BA$62,'Life SCR'!X$3),1)+X106,0)</f>
        <v>0</v>
      </c>
      <c r="Y107" s="644">
        <f ca="1">IF('Life SCR'!Y$3&gt;=$B107,OFFSET($D$62,0,'Life SCR'!Y$3-$B107)*OFFSET(Inputs!$C$30,0,$B107-2)/IF(sommmeProdInv(Inputs!$B$30:$AY$30,$D$62:$BA$62,'Life SCR'!Y$3)&gt;0,sommmeProdInv(Inputs!$B$30:$AY$30,$D$62:$BA$62,'Life SCR'!Y$3),1)+Y106,0)</f>
        <v>0</v>
      </c>
      <c r="Z107" s="644">
        <f ca="1">IF('Life SCR'!Z$3&gt;=$B107,OFFSET($D$62,0,'Life SCR'!Z$3-$B107)*OFFSET(Inputs!$C$30,0,$B107-2)/IF(sommmeProdInv(Inputs!$B$30:$AY$30,$D$62:$BA$62,'Life SCR'!Z$3)&gt;0,sommmeProdInv(Inputs!$B$30:$AY$30,$D$62:$BA$62,'Life SCR'!Z$3),1)+Z106,0)</f>
        <v>0</v>
      </c>
      <c r="AA107" s="644">
        <f ca="1">IF('Life SCR'!AA$3&gt;=$B107,OFFSET($D$62,0,'Life SCR'!AA$3-$B107)*OFFSET(Inputs!$C$30,0,$B107-2)/IF(sommmeProdInv(Inputs!$B$30:$AY$30,$D$62:$BA$62,'Life SCR'!AA$3)&gt;0,sommmeProdInv(Inputs!$B$30:$AY$30,$D$62:$BA$62,'Life SCR'!AA$3),1)+AA106,0)</f>
        <v>0</v>
      </c>
      <c r="AB107" s="644">
        <f ca="1">IF('Life SCR'!AB$3&gt;=$B107,OFFSET($D$62,0,'Life SCR'!AB$3-$B107)*OFFSET(Inputs!$C$30,0,$B107-2)/IF(sommmeProdInv(Inputs!$B$30:$AY$30,$D$62:$BA$62,'Life SCR'!AB$3)&gt;0,sommmeProdInv(Inputs!$B$30:$AY$30,$D$62:$BA$62,'Life SCR'!AB$3),1)+AB106,0)</f>
        <v>0</v>
      </c>
      <c r="AC107" s="644">
        <f ca="1">IF('Life SCR'!AC$3&gt;=$B107,OFFSET($D$62,0,'Life SCR'!AC$3-$B107)*OFFSET(Inputs!$C$30,0,$B107-2)/IF(sommmeProdInv(Inputs!$B$30:$AY$30,$D$62:$BA$62,'Life SCR'!AC$3)&gt;0,sommmeProdInv(Inputs!$B$30:$AY$30,$D$62:$BA$62,'Life SCR'!AC$3),1)+AC106,0)</f>
        <v>0</v>
      </c>
      <c r="AD107" s="644">
        <f ca="1">IF('Life SCR'!AD$3&gt;=$B107,OFFSET($D$62,0,'Life SCR'!AD$3-$B107)*OFFSET(Inputs!$C$30,0,$B107-2)/IF(sommmeProdInv(Inputs!$B$30:$AY$30,$D$62:$BA$62,'Life SCR'!AD$3)&gt;0,sommmeProdInv(Inputs!$B$30:$AY$30,$D$62:$BA$62,'Life SCR'!AD$3),1)+AD106,0)</f>
        <v>0</v>
      </c>
      <c r="AE107" s="644">
        <f ca="1">IF('Life SCR'!AE$3&gt;=$B107,OFFSET($D$62,0,'Life SCR'!AE$3-$B107)*OFFSET(Inputs!$C$30,0,$B107-2)/IF(sommmeProdInv(Inputs!$B$30:$AY$30,$D$62:$BA$62,'Life SCR'!AE$3)&gt;0,sommmeProdInv(Inputs!$B$30:$AY$30,$D$62:$BA$62,'Life SCR'!AE$3),1)+AE106,0)</f>
        <v>0</v>
      </c>
      <c r="AF107" s="644">
        <f ca="1">IF('Life SCR'!AF$3&gt;=$B107,OFFSET($D$62,0,'Life SCR'!AF$3-$B107)*OFFSET(Inputs!$C$30,0,$B107-2)/IF(sommmeProdInv(Inputs!$B$30:$AY$30,$D$62:$BA$62,'Life SCR'!AF$3)&gt;0,sommmeProdInv(Inputs!$B$30:$AY$30,$D$62:$BA$62,'Life SCR'!AF$3),1)+AF106,0)</f>
        <v>0</v>
      </c>
      <c r="AG107" s="644">
        <f ca="1">IF('Life SCR'!AG$3&gt;=$B107,OFFSET($D$62,0,'Life SCR'!AG$3-$B107)*OFFSET(Inputs!$C$30,0,$B107-2)/IF(sommmeProdInv(Inputs!$B$30:$AY$30,$D$62:$BA$62,'Life SCR'!AG$3)&gt;0,sommmeProdInv(Inputs!$B$30:$AY$30,$D$62:$BA$62,'Life SCR'!AG$3),1)+AG106,0)</f>
        <v>0</v>
      </c>
      <c r="AH107" s="644">
        <f ca="1">IF('Life SCR'!AH$3&gt;=$B107,OFFSET($D$62,0,'Life SCR'!AH$3-$B107)*OFFSET(Inputs!$C$30,0,$B107-2)/IF(sommmeProdInv(Inputs!$B$30:$AY$30,$D$62:$BA$62,'Life SCR'!AH$3)&gt;0,sommmeProdInv(Inputs!$B$30:$AY$30,$D$62:$BA$62,'Life SCR'!AH$3),1)+AH106,0)</f>
        <v>0</v>
      </c>
      <c r="AI107" s="644">
        <f ca="1">IF('Life SCR'!AI$3&gt;=$B107,OFFSET($D$62,0,'Life SCR'!AI$3-$B107)*OFFSET(Inputs!$C$30,0,$B107-2)/IF(sommmeProdInv(Inputs!$B$30:$AY$30,$D$62:$BA$62,'Life SCR'!AI$3)&gt;0,sommmeProdInv(Inputs!$B$30:$AY$30,$D$62:$BA$62,'Life SCR'!AI$3),1)+AI106,0)</f>
        <v>0</v>
      </c>
      <c r="AJ107" s="644">
        <f ca="1">IF('Life SCR'!AJ$3&gt;=$B107,OFFSET($D$62,0,'Life SCR'!AJ$3-$B107)*OFFSET(Inputs!$C$30,0,$B107-2)/IF(sommmeProdInv(Inputs!$B$30:$AY$30,$D$62:$BA$62,'Life SCR'!AJ$3)&gt;0,sommmeProdInv(Inputs!$B$30:$AY$30,$D$62:$BA$62,'Life SCR'!AJ$3),1)+AJ106,0)</f>
        <v>0</v>
      </c>
      <c r="AK107" s="644">
        <f ca="1">IF('Life SCR'!AK$3&gt;=$B107,OFFSET($D$62,0,'Life SCR'!AK$3-$B107)*OFFSET(Inputs!$C$30,0,$B107-2)/IF(sommmeProdInv(Inputs!$B$30:$AY$30,$D$62:$BA$62,'Life SCR'!AK$3)&gt;0,sommmeProdInv(Inputs!$B$30:$AY$30,$D$62:$BA$62,'Life SCR'!AK$3),1)+AK106,0)</f>
        <v>0</v>
      </c>
      <c r="AL107" s="644">
        <f ca="1">IF('Life SCR'!AL$3&gt;=$B107,OFFSET($D$62,0,'Life SCR'!AL$3-$B107)*OFFSET(Inputs!$C$30,0,$B107-2)/IF(sommmeProdInv(Inputs!$B$30:$AY$30,$D$62:$BA$62,'Life SCR'!AL$3)&gt;0,sommmeProdInv(Inputs!$B$30:$AY$30,$D$62:$BA$62,'Life SCR'!AL$3),1)+AL106,0)</f>
        <v>0</v>
      </c>
      <c r="AM107" s="644">
        <f ca="1">IF('Life SCR'!AM$3&gt;=$B107,OFFSET($D$62,0,'Life SCR'!AM$3-$B107)*OFFSET(Inputs!$C$30,0,$B107-2)/IF(sommmeProdInv(Inputs!$B$30:$AY$30,$D$62:$BA$62,'Life SCR'!AM$3)&gt;0,sommmeProdInv(Inputs!$B$30:$AY$30,$D$62:$BA$62,'Life SCR'!AM$3),1)+AM106,0)</f>
        <v>0</v>
      </c>
      <c r="AN107" s="644">
        <f ca="1">IF('Life SCR'!AN$3&gt;=$B107,OFFSET($D$62,0,'Life SCR'!AN$3-$B107)*OFFSET(Inputs!$C$30,0,$B107-2)/IF(sommmeProdInv(Inputs!$B$30:$AY$30,$D$62:$BA$62,'Life SCR'!AN$3)&gt;0,sommmeProdInv(Inputs!$B$30:$AY$30,$D$62:$BA$62,'Life SCR'!AN$3),1)+AN106,0)</f>
        <v>0</v>
      </c>
      <c r="AO107" s="644">
        <f ca="1">IF('Life SCR'!AO$3&gt;=$B107,OFFSET($D$62,0,'Life SCR'!AO$3-$B107)*OFFSET(Inputs!$C$30,0,$B107-2)/IF(sommmeProdInv(Inputs!$B$30:$AY$30,$D$62:$BA$62,'Life SCR'!AO$3)&gt;0,sommmeProdInv(Inputs!$B$30:$AY$30,$D$62:$BA$62,'Life SCR'!AO$3),1)+AO106,0)</f>
        <v>0</v>
      </c>
      <c r="AP107" s="644">
        <f ca="1">IF('Life SCR'!AP$3&gt;=$B107,OFFSET($D$62,0,'Life SCR'!AP$3-$B107)*OFFSET(Inputs!$C$30,0,$B107-2)/IF(sommmeProdInv(Inputs!$B$30:$AY$30,$D$62:$BA$62,'Life SCR'!AP$3)&gt;0,sommmeProdInv(Inputs!$B$30:$AY$30,$D$62:$BA$62,'Life SCR'!AP$3),1)+AP106,0)</f>
        <v>0</v>
      </c>
      <c r="AQ107" s="644">
        <f ca="1">IF('Life SCR'!AQ$3&gt;=$B107,OFFSET($D$62,0,'Life SCR'!AQ$3-$B107)*OFFSET(Inputs!$C$30,0,$B107-2)/IF(sommmeProdInv(Inputs!$B$30:$AY$30,$D$62:$BA$62,'Life SCR'!AQ$3)&gt;0,sommmeProdInv(Inputs!$B$30:$AY$30,$D$62:$BA$62,'Life SCR'!AQ$3),1)+AQ106,0)</f>
        <v>0</v>
      </c>
      <c r="AR107" s="644">
        <f ca="1">IF('Life SCR'!AR$3&gt;=$B107,OFFSET($D$62,0,'Life SCR'!AR$3-$B107)*OFFSET(Inputs!$C$30,0,$B107-2)/IF(sommmeProdInv(Inputs!$B$30:$AY$30,$D$62:$BA$62,'Life SCR'!AR$3)&gt;0,sommmeProdInv(Inputs!$B$30:$AY$30,$D$62:$BA$62,'Life SCR'!AR$3),1)+AR106,0)</f>
        <v>0</v>
      </c>
      <c r="AS107" s="644">
        <f ca="1">IF('Life SCR'!AS$3&gt;=$B107,OFFSET($D$62,0,'Life SCR'!AS$3-$B107)*OFFSET(Inputs!$C$30,0,$B107-2)/IF(sommmeProdInv(Inputs!$B$30:$AY$30,$D$62:$BA$62,'Life SCR'!AS$3)&gt;0,sommmeProdInv(Inputs!$B$30:$AY$30,$D$62:$BA$62,'Life SCR'!AS$3),1)+AS106,0)</f>
        <v>0</v>
      </c>
      <c r="AT107" s="644">
        <f ca="1">IF('Life SCR'!AT$3&gt;=$B107,OFFSET($D$62,0,'Life SCR'!AT$3-$B107)*OFFSET(Inputs!$C$30,0,$B107-2)/IF(sommmeProdInv(Inputs!$B$30:$AY$30,$D$62:$BA$62,'Life SCR'!AT$3)&gt;0,sommmeProdInv(Inputs!$B$30:$AY$30,$D$62:$BA$62,'Life SCR'!AT$3),1)+AT106,0)</f>
        <v>0</v>
      </c>
      <c r="AU107" s="644">
        <f ca="1">IF('Life SCR'!AU$3&gt;=$B107,OFFSET($D$62,0,'Life SCR'!AU$3-$B107)*OFFSET(Inputs!$C$30,0,$B107-2)/IF(sommmeProdInv(Inputs!$B$30:$AY$30,$D$62:$BA$62,'Life SCR'!AU$3)&gt;0,sommmeProdInv(Inputs!$B$30:$AY$30,$D$62:$BA$62,'Life SCR'!AU$3),1)+AU106,0)</f>
        <v>0</v>
      </c>
      <c r="AV107" s="644">
        <f ca="1">IF('Life SCR'!AV$3&gt;=$B107,OFFSET($D$62,0,'Life SCR'!AV$3-$B107)*OFFSET(Inputs!$C$30,0,$B107-2)/IF(sommmeProdInv(Inputs!$B$30:$AY$30,$D$62:$BA$62,'Life SCR'!AV$3)&gt;0,sommmeProdInv(Inputs!$B$30:$AY$30,$D$62:$BA$62,'Life SCR'!AV$3),1)+AV106,0)</f>
        <v>0</v>
      </c>
      <c r="AW107" s="644">
        <f ca="1">IF('Life SCR'!AW$3&gt;=$B107,OFFSET($D$62,0,'Life SCR'!AW$3-$B107)*OFFSET(Inputs!$C$30,0,$B107-2)/IF(sommmeProdInv(Inputs!$B$30:$AY$30,$D$62:$BA$62,'Life SCR'!AW$3)&gt;0,sommmeProdInv(Inputs!$B$30:$AY$30,$D$62:$BA$62,'Life SCR'!AW$3),1)+AW106,0)</f>
        <v>0</v>
      </c>
      <c r="AX107" s="644">
        <f ca="1">IF('Life SCR'!AX$3&gt;=$B107,OFFSET($D$62,0,'Life SCR'!AX$3-$B107)*OFFSET(Inputs!$C$30,0,$B107-2)/IF(sommmeProdInv(Inputs!$B$30:$AY$30,$D$62:$BA$62,'Life SCR'!AX$3)&gt;0,sommmeProdInv(Inputs!$B$30:$AY$30,$D$62:$BA$62,'Life SCR'!AX$3),1)+AX106,0)</f>
        <v>0</v>
      </c>
      <c r="AY107" s="644">
        <f ca="1">IF('Life SCR'!AY$3&gt;=$B107,OFFSET($D$62,0,'Life SCR'!AY$3-$B107)*OFFSET(Inputs!$C$30,0,$B107-2)/IF(sommmeProdInv(Inputs!$B$30:$AY$30,$D$62:$BA$62,'Life SCR'!AY$3)&gt;0,sommmeProdInv(Inputs!$B$30:$AY$30,$D$62:$BA$62,'Life SCR'!AY$3),1)+AY106,0)</f>
        <v>0</v>
      </c>
      <c r="AZ107" s="644">
        <f ca="1">IF('Life SCR'!AZ$3&gt;=$B107,OFFSET($D$62,0,'Life SCR'!AZ$3-$B107)*OFFSET(Inputs!$C$30,0,$B107-2)/IF(sommmeProdInv(Inputs!$B$30:$AY$30,$D$62:$BA$62,'Life SCR'!AZ$3)&gt;0,sommmeProdInv(Inputs!$B$30:$AY$30,$D$62:$BA$62,'Life SCR'!AZ$3),1)+AZ106,0)</f>
        <v>0</v>
      </c>
      <c r="BA107" s="645">
        <f ca="1">IF('Life SCR'!BA$3&gt;=$B107,OFFSET($D$62,0,'Life SCR'!BA$3-$B107)*OFFSET(Inputs!$C$30,0,$B107-2)/IF(sommmeProdInv(Inputs!$B$30:$AY$30,$D$62:$BA$62,'Life SCR'!BA$3)&gt;0,sommmeProdInv(Inputs!$B$30:$AY$30,$D$62:$BA$62,'Life SCR'!BA$3),1)+BA106,0)</f>
        <v>0</v>
      </c>
    </row>
    <row r="108" spans="1:53" s="243" customFormat="1" outlineLevel="1">
      <c r="A108" s="642"/>
      <c r="B108" s="999">
        <v>45</v>
      </c>
      <c r="C108" s="994"/>
      <c r="D108" s="643"/>
      <c r="E108" s="644">
        <f ca="1">IF('Life SCR'!E$3&gt;=$B108,OFFSET($D$62,0,'Life SCR'!E$3-$B108)*OFFSET(Inputs!$C$30,0,$B108-2)/IF(sommmeProdInv(Inputs!$B$30:$AY$30,$D$62:$BA$62,'Life SCR'!E$3)&gt;0,sommmeProdInv(Inputs!$B$30:$AY$30,$D$62:$BA$62,'Life SCR'!E$3),1)+E107,0)</f>
        <v>0</v>
      </c>
      <c r="F108" s="644">
        <f ca="1">IF('Life SCR'!F$3&gt;=$B108,OFFSET($D$62,0,'Life SCR'!F$3-$B108)*OFFSET(Inputs!$C$30,0,$B108-2)/IF(sommmeProdInv(Inputs!$B$30:$AY$30,$D$62:$BA$62,'Life SCR'!F$3)&gt;0,sommmeProdInv(Inputs!$B$30:$AY$30,$D$62:$BA$62,'Life SCR'!F$3),1)+F107,0)</f>
        <v>0</v>
      </c>
      <c r="G108" s="644">
        <f ca="1">IF('Life SCR'!G$3&gt;=$B108,OFFSET($D$62,0,'Life SCR'!G$3-$B108)*OFFSET(Inputs!$C$30,0,$B108-2)/IF(sommmeProdInv(Inputs!$B$30:$AY$30,$D$62:$BA$62,'Life SCR'!G$3)&gt;0,sommmeProdInv(Inputs!$B$30:$AY$30,$D$62:$BA$62,'Life SCR'!G$3),1)+G107,0)</f>
        <v>0</v>
      </c>
      <c r="H108" s="644">
        <f ca="1">IF('Life SCR'!H$3&gt;=$B108,OFFSET($D$62,0,'Life SCR'!H$3-$B108)*OFFSET(Inputs!$C$30,0,$B108-2)/IF(sommmeProdInv(Inputs!$B$30:$AY$30,$D$62:$BA$62,'Life SCR'!H$3)&gt;0,sommmeProdInv(Inputs!$B$30:$AY$30,$D$62:$BA$62,'Life SCR'!H$3),1)+H107,0)</f>
        <v>0</v>
      </c>
      <c r="I108" s="644">
        <f ca="1">IF('Life SCR'!I$3&gt;=$B108,OFFSET($D$62,0,'Life SCR'!I$3-$B108)*OFFSET(Inputs!$C$30,0,$B108-2)/IF(sommmeProdInv(Inputs!$B$30:$AY$30,$D$62:$BA$62,'Life SCR'!I$3)&gt;0,sommmeProdInv(Inputs!$B$30:$AY$30,$D$62:$BA$62,'Life SCR'!I$3),1)+I107,0)</f>
        <v>0</v>
      </c>
      <c r="J108" s="644">
        <f ca="1">IF('Life SCR'!J$3&gt;=$B108,OFFSET($D$62,0,'Life SCR'!J$3-$B108)*OFFSET(Inputs!$C$30,0,$B108-2)/IF(sommmeProdInv(Inputs!$B$30:$AY$30,$D$62:$BA$62,'Life SCR'!J$3)&gt;0,sommmeProdInv(Inputs!$B$30:$AY$30,$D$62:$BA$62,'Life SCR'!J$3),1)+J107,0)</f>
        <v>0</v>
      </c>
      <c r="K108" s="644">
        <f ca="1">IF('Life SCR'!K$3&gt;=$B108,OFFSET($D$62,0,'Life SCR'!K$3-$B108)*OFFSET(Inputs!$C$30,0,$B108-2)/IF(sommmeProdInv(Inputs!$B$30:$AY$30,$D$62:$BA$62,'Life SCR'!K$3)&gt;0,sommmeProdInv(Inputs!$B$30:$AY$30,$D$62:$BA$62,'Life SCR'!K$3),1)+K107,0)</f>
        <v>0</v>
      </c>
      <c r="L108" s="644">
        <f ca="1">IF('Life SCR'!L$3&gt;=$B108,OFFSET($D$62,0,'Life SCR'!L$3-$B108)*OFFSET(Inputs!$C$30,0,$B108-2)/IF(sommmeProdInv(Inputs!$B$30:$AY$30,$D$62:$BA$62,'Life SCR'!L$3)&gt;0,sommmeProdInv(Inputs!$B$30:$AY$30,$D$62:$BA$62,'Life SCR'!L$3),1)+L107,0)</f>
        <v>0</v>
      </c>
      <c r="M108" s="644">
        <f ca="1">IF('Life SCR'!M$3&gt;=$B108,OFFSET($D$62,0,'Life SCR'!M$3-$B108)*OFFSET(Inputs!$C$30,0,$B108-2)/IF(sommmeProdInv(Inputs!$B$30:$AY$30,$D$62:$BA$62,'Life SCR'!M$3)&gt;0,sommmeProdInv(Inputs!$B$30:$AY$30,$D$62:$BA$62,'Life SCR'!M$3),1)+M107,0)</f>
        <v>0</v>
      </c>
      <c r="N108" s="644">
        <f ca="1">IF('Life SCR'!N$3&gt;=$B108,OFFSET($D$62,0,'Life SCR'!N$3-$B108)*OFFSET(Inputs!$C$30,0,$B108-2)/IF(sommmeProdInv(Inputs!$B$30:$AY$30,$D$62:$BA$62,'Life SCR'!N$3)&gt;0,sommmeProdInv(Inputs!$B$30:$AY$30,$D$62:$BA$62,'Life SCR'!N$3),1)+N107,0)</f>
        <v>0</v>
      </c>
      <c r="O108" s="644">
        <f ca="1">IF('Life SCR'!O$3&gt;=$B108,OFFSET($D$62,0,'Life SCR'!O$3-$B108)*OFFSET(Inputs!$C$30,0,$B108-2)/IF(sommmeProdInv(Inputs!$B$30:$AY$30,$D$62:$BA$62,'Life SCR'!O$3)&gt;0,sommmeProdInv(Inputs!$B$30:$AY$30,$D$62:$BA$62,'Life SCR'!O$3),1)+O107,0)</f>
        <v>0</v>
      </c>
      <c r="P108" s="644">
        <f ca="1">IF('Life SCR'!P$3&gt;=$B108,OFFSET($D$62,0,'Life SCR'!P$3-$B108)*OFFSET(Inputs!$C$30,0,$B108-2)/IF(sommmeProdInv(Inputs!$B$30:$AY$30,$D$62:$BA$62,'Life SCR'!P$3)&gt;0,sommmeProdInv(Inputs!$B$30:$AY$30,$D$62:$BA$62,'Life SCR'!P$3),1)+P107,0)</f>
        <v>0</v>
      </c>
      <c r="Q108" s="644">
        <f ca="1">IF('Life SCR'!Q$3&gt;=$B108,OFFSET($D$62,0,'Life SCR'!Q$3-$B108)*OFFSET(Inputs!$C$30,0,$B108-2)/IF(sommmeProdInv(Inputs!$B$30:$AY$30,$D$62:$BA$62,'Life SCR'!Q$3)&gt;0,sommmeProdInv(Inputs!$B$30:$AY$30,$D$62:$BA$62,'Life SCR'!Q$3),1)+Q107,0)</f>
        <v>0</v>
      </c>
      <c r="R108" s="644">
        <f ca="1">IF('Life SCR'!R$3&gt;=$B108,OFFSET($D$62,0,'Life SCR'!R$3-$B108)*OFFSET(Inputs!$C$30,0,$B108-2)/IF(sommmeProdInv(Inputs!$B$30:$AY$30,$D$62:$BA$62,'Life SCR'!R$3)&gt;0,sommmeProdInv(Inputs!$B$30:$AY$30,$D$62:$BA$62,'Life SCR'!R$3),1)+R107,0)</f>
        <v>0</v>
      </c>
      <c r="S108" s="644">
        <f ca="1">IF('Life SCR'!S$3&gt;=$B108,OFFSET($D$62,0,'Life SCR'!S$3-$B108)*OFFSET(Inputs!$C$30,0,$B108-2)/IF(sommmeProdInv(Inputs!$B$30:$AY$30,$D$62:$BA$62,'Life SCR'!S$3)&gt;0,sommmeProdInv(Inputs!$B$30:$AY$30,$D$62:$BA$62,'Life SCR'!S$3),1)+S107,0)</f>
        <v>0</v>
      </c>
      <c r="T108" s="644">
        <f ca="1">IF('Life SCR'!T$3&gt;=$B108,OFFSET($D$62,0,'Life SCR'!T$3-$B108)*OFFSET(Inputs!$C$30,0,$B108-2)/IF(sommmeProdInv(Inputs!$B$30:$AY$30,$D$62:$BA$62,'Life SCR'!T$3)&gt;0,sommmeProdInv(Inputs!$B$30:$AY$30,$D$62:$BA$62,'Life SCR'!T$3),1)+T107,0)</f>
        <v>0</v>
      </c>
      <c r="U108" s="644">
        <f ca="1">IF('Life SCR'!U$3&gt;=$B108,OFFSET($D$62,0,'Life SCR'!U$3-$B108)*OFFSET(Inputs!$C$30,0,$B108-2)/IF(sommmeProdInv(Inputs!$B$30:$AY$30,$D$62:$BA$62,'Life SCR'!U$3)&gt;0,sommmeProdInv(Inputs!$B$30:$AY$30,$D$62:$BA$62,'Life SCR'!U$3),1)+U107,0)</f>
        <v>0</v>
      </c>
      <c r="V108" s="644">
        <f ca="1">IF('Life SCR'!V$3&gt;=$B108,OFFSET($D$62,0,'Life SCR'!V$3-$B108)*OFFSET(Inputs!$C$30,0,$B108-2)/IF(sommmeProdInv(Inputs!$B$30:$AY$30,$D$62:$BA$62,'Life SCR'!V$3)&gt;0,sommmeProdInv(Inputs!$B$30:$AY$30,$D$62:$BA$62,'Life SCR'!V$3),1)+V107,0)</f>
        <v>0</v>
      </c>
      <c r="W108" s="644">
        <f ca="1">IF('Life SCR'!W$3&gt;=$B108,OFFSET($D$62,0,'Life SCR'!W$3-$B108)*OFFSET(Inputs!$C$30,0,$B108-2)/IF(sommmeProdInv(Inputs!$B$30:$AY$30,$D$62:$BA$62,'Life SCR'!W$3)&gt;0,sommmeProdInv(Inputs!$B$30:$AY$30,$D$62:$BA$62,'Life SCR'!W$3),1)+W107,0)</f>
        <v>0</v>
      </c>
      <c r="X108" s="644">
        <f ca="1">IF('Life SCR'!X$3&gt;=$B108,OFFSET($D$62,0,'Life SCR'!X$3-$B108)*OFFSET(Inputs!$C$30,0,$B108-2)/IF(sommmeProdInv(Inputs!$B$30:$AY$30,$D$62:$BA$62,'Life SCR'!X$3)&gt;0,sommmeProdInv(Inputs!$B$30:$AY$30,$D$62:$BA$62,'Life SCR'!X$3),1)+X107,0)</f>
        <v>0</v>
      </c>
      <c r="Y108" s="644">
        <f ca="1">IF('Life SCR'!Y$3&gt;=$B108,OFFSET($D$62,0,'Life SCR'!Y$3-$B108)*OFFSET(Inputs!$C$30,0,$B108-2)/IF(sommmeProdInv(Inputs!$B$30:$AY$30,$D$62:$BA$62,'Life SCR'!Y$3)&gt;0,sommmeProdInv(Inputs!$B$30:$AY$30,$D$62:$BA$62,'Life SCR'!Y$3),1)+Y107,0)</f>
        <v>0</v>
      </c>
      <c r="Z108" s="644">
        <f ca="1">IF('Life SCR'!Z$3&gt;=$B108,OFFSET($D$62,0,'Life SCR'!Z$3-$B108)*OFFSET(Inputs!$C$30,0,$B108-2)/IF(sommmeProdInv(Inputs!$B$30:$AY$30,$D$62:$BA$62,'Life SCR'!Z$3)&gt;0,sommmeProdInv(Inputs!$B$30:$AY$30,$D$62:$BA$62,'Life SCR'!Z$3),1)+Z107,0)</f>
        <v>0</v>
      </c>
      <c r="AA108" s="644">
        <f ca="1">IF('Life SCR'!AA$3&gt;=$B108,OFFSET($D$62,0,'Life SCR'!AA$3-$B108)*OFFSET(Inputs!$C$30,0,$B108-2)/IF(sommmeProdInv(Inputs!$B$30:$AY$30,$D$62:$BA$62,'Life SCR'!AA$3)&gt;0,sommmeProdInv(Inputs!$B$30:$AY$30,$D$62:$BA$62,'Life SCR'!AA$3),1)+AA107,0)</f>
        <v>0</v>
      </c>
      <c r="AB108" s="644">
        <f ca="1">IF('Life SCR'!AB$3&gt;=$B108,OFFSET($D$62,0,'Life SCR'!AB$3-$B108)*OFFSET(Inputs!$C$30,0,$B108-2)/IF(sommmeProdInv(Inputs!$B$30:$AY$30,$D$62:$BA$62,'Life SCR'!AB$3)&gt;0,sommmeProdInv(Inputs!$B$30:$AY$30,$D$62:$BA$62,'Life SCR'!AB$3),1)+AB107,0)</f>
        <v>0</v>
      </c>
      <c r="AC108" s="644">
        <f ca="1">IF('Life SCR'!AC$3&gt;=$B108,OFFSET($D$62,0,'Life SCR'!AC$3-$B108)*OFFSET(Inputs!$C$30,0,$B108-2)/IF(sommmeProdInv(Inputs!$B$30:$AY$30,$D$62:$BA$62,'Life SCR'!AC$3)&gt;0,sommmeProdInv(Inputs!$B$30:$AY$30,$D$62:$BA$62,'Life SCR'!AC$3),1)+AC107,0)</f>
        <v>0</v>
      </c>
      <c r="AD108" s="644">
        <f ca="1">IF('Life SCR'!AD$3&gt;=$B108,OFFSET($D$62,0,'Life SCR'!AD$3-$B108)*OFFSET(Inputs!$C$30,0,$B108-2)/IF(sommmeProdInv(Inputs!$B$30:$AY$30,$D$62:$BA$62,'Life SCR'!AD$3)&gt;0,sommmeProdInv(Inputs!$B$30:$AY$30,$D$62:$BA$62,'Life SCR'!AD$3),1)+AD107,0)</f>
        <v>0</v>
      </c>
      <c r="AE108" s="644">
        <f ca="1">IF('Life SCR'!AE$3&gt;=$B108,OFFSET($D$62,0,'Life SCR'!AE$3-$B108)*OFFSET(Inputs!$C$30,0,$B108-2)/IF(sommmeProdInv(Inputs!$B$30:$AY$30,$D$62:$BA$62,'Life SCR'!AE$3)&gt;0,sommmeProdInv(Inputs!$B$30:$AY$30,$D$62:$BA$62,'Life SCR'!AE$3),1)+AE107,0)</f>
        <v>0</v>
      </c>
      <c r="AF108" s="644">
        <f ca="1">IF('Life SCR'!AF$3&gt;=$B108,OFFSET($D$62,0,'Life SCR'!AF$3-$B108)*OFFSET(Inputs!$C$30,0,$B108-2)/IF(sommmeProdInv(Inputs!$B$30:$AY$30,$D$62:$BA$62,'Life SCR'!AF$3)&gt;0,sommmeProdInv(Inputs!$B$30:$AY$30,$D$62:$BA$62,'Life SCR'!AF$3),1)+AF107,0)</f>
        <v>0</v>
      </c>
      <c r="AG108" s="644">
        <f ca="1">IF('Life SCR'!AG$3&gt;=$B108,OFFSET($D$62,0,'Life SCR'!AG$3-$B108)*OFFSET(Inputs!$C$30,0,$B108-2)/IF(sommmeProdInv(Inputs!$B$30:$AY$30,$D$62:$BA$62,'Life SCR'!AG$3)&gt;0,sommmeProdInv(Inputs!$B$30:$AY$30,$D$62:$BA$62,'Life SCR'!AG$3),1)+AG107,0)</f>
        <v>0</v>
      </c>
      <c r="AH108" s="644">
        <f ca="1">IF('Life SCR'!AH$3&gt;=$B108,OFFSET($D$62,0,'Life SCR'!AH$3-$B108)*OFFSET(Inputs!$C$30,0,$B108-2)/IF(sommmeProdInv(Inputs!$B$30:$AY$30,$D$62:$BA$62,'Life SCR'!AH$3)&gt;0,sommmeProdInv(Inputs!$B$30:$AY$30,$D$62:$BA$62,'Life SCR'!AH$3),1)+AH107,0)</f>
        <v>0</v>
      </c>
      <c r="AI108" s="644">
        <f ca="1">IF('Life SCR'!AI$3&gt;=$B108,OFFSET($D$62,0,'Life SCR'!AI$3-$B108)*OFFSET(Inputs!$C$30,0,$B108-2)/IF(sommmeProdInv(Inputs!$B$30:$AY$30,$D$62:$BA$62,'Life SCR'!AI$3)&gt;0,sommmeProdInv(Inputs!$B$30:$AY$30,$D$62:$BA$62,'Life SCR'!AI$3),1)+AI107,0)</f>
        <v>0</v>
      </c>
      <c r="AJ108" s="644">
        <f ca="1">IF('Life SCR'!AJ$3&gt;=$B108,OFFSET($D$62,0,'Life SCR'!AJ$3-$B108)*OFFSET(Inputs!$C$30,0,$B108-2)/IF(sommmeProdInv(Inputs!$B$30:$AY$30,$D$62:$BA$62,'Life SCR'!AJ$3)&gt;0,sommmeProdInv(Inputs!$B$30:$AY$30,$D$62:$BA$62,'Life SCR'!AJ$3),1)+AJ107,0)</f>
        <v>0</v>
      </c>
      <c r="AK108" s="644">
        <f ca="1">IF('Life SCR'!AK$3&gt;=$B108,OFFSET($D$62,0,'Life SCR'!AK$3-$B108)*OFFSET(Inputs!$C$30,0,$B108-2)/IF(sommmeProdInv(Inputs!$B$30:$AY$30,$D$62:$BA$62,'Life SCR'!AK$3)&gt;0,sommmeProdInv(Inputs!$B$30:$AY$30,$D$62:$BA$62,'Life SCR'!AK$3),1)+AK107,0)</f>
        <v>0</v>
      </c>
      <c r="AL108" s="644">
        <f ca="1">IF('Life SCR'!AL$3&gt;=$B108,OFFSET($D$62,0,'Life SCR'!AL$3-$B108)*OFFSET(Inputs!$C$30,0,$B108-2)/IF(sommmeProdInv(Inputs!$B$30:$AY$30,$D$62:$BA$62,'Life SCR'!AL$3)&gt;0,sommmeProdInv(Inputs!$B$30:$AY$30,$D$62:$BA$62,'Life SCR'!AL$3),1)+AL107,0)</f>
        <v>0</v>
      </c>
      <c r="AM108" s="644">
        <f ca="1">IF('Life SCR'!AM$3&gt;=$B108,OFFSET($D$62,0,'Life SCR'!AM$3-$B108)*OFFSET(Inputs!$C$30,0,$B108-2)/IF(sommmeProdInv(Inputs!$B$30:$AY$30,$D$62:$BA$62,'Life SCR'!AM$3)&gt;0,sommmeProdInv(Inputs!$B$30:$AY$30,$D$62:$BA$62,'Life SCR'!AM$3),1)+AM107,0)</f>
        <v>0</v>
      </c>
      <c r="AN108" s="644">
        <f ca="1">IF('Life SCR'!AN$3&gt;=$B108,OFFSET($D$62,0,'Life SCR'!AN$3-$B108)*OFFSET(Inputs!$C$30,0,$B108-2)/IF(sommmeProdInv(Inputs!$B$30:$AY$30,$D$62:$BA$62,'Life SCR'!AN$3)&gt;0,sommmeProdInv(Inputs!$B$30:$AY$30,$D$62:$BA$62,'Life SCR'!AN$3),1)+AN107,0)</f>
        <v>0</v>
      </c>
      <c r="AO108" s="644">
        <f ca="1">IF('Life SCR'!AO$3&gt;=$B108,OFFSET($D$62,0,'Life SCR'!AO$3-$B108)*OFFSET(Inputs!$C$30,0,$B108-2)/IF(sommmeProdInv(Inputs!$B$30:$AY$30,$D$62:$BA$62,'Life SCR'!AO$3)&gt;0,sommmeProdInv(Inputs!$B$30:$AY$30,$D$62:$BA$62,'Life SCR'!AO$3),1)+AO107,0)</f>
        <v>0</v>
      </c>
      <c r="AP108" s="644">
        <f ca="1">IF('Life SCR'!AP$3&gt;=$B108,OFFSET($D$62,0,'Life SCR'!AP$3-$B108)*OFFSET(Inputs!$C$30,0,$B108-2)/IF(sommmeProdInv(Inputs!$B$30:$AY$30,$D$62:$BA$62,'Life SCR'!AP$3)&gt;0,sommmeProdInv(Inputs!$B$30:$AY$30,$D$62:$BA$62,'Life SCR'!AP$3),1)+AP107,0)</f>
        <v>0</v>
      </c>
      <c r="AQ108" s="644">
        <f ca="1">IF('Life SCR'!AQ$3&gt;=$B108,OFFSET($D$62,0,'Life SCR'!AQ$3-$B108)*OFFSET(Inputs!$C$30,0,$B108-2)/IF(sommmeProdInv(Inputs!$B$30:$AY$30,$D$62:$BA$62,'Life SCR'!AQ$3)&gt;0,sommmeProdInv(Inputs!$B$30:$AY$30,$D$62:$BA$62,'Life SCR'!AQ$3),1)+AQ107,0)</f>
        <v>0</v>
      </c>
      <c r="AR108" s="644">
        <f ca="1">IF('Life SCR'!AR$3&gt;=$B108,OFFSET($D$62,0,'Life SCR'!AR$3-$B108)*OFFSET(Inputs!$C$30,0,$B108-2)/IF(sommmeProdInv(Inputs!$B$30:$AY$30,$D$62:$BA$62,'Life SCR'!AR$3)&gt;0,sommmeProdInv(Inputs!$B$30:$AY$30,$D$62:$BA$62,'Life SCR'!AR$3),1)+AR107,0)</f>
        <v>0</v>
      </c>
      <c r="AS108" s="644">
        <f ca="1">IF('Life SCR'!AS$3&gt;=$B108,OFFSET($D$62,0,'Life SCR'!AS$3-$B108)*OFFSET(Inputs!$C$30,0,$B108-2)/IF(sommmeProdInv(Inputs!$B$30:$AY$30,$D$62:$BA$62,'Life SCR'!AS$3)&gt;0,sommmeProdInv(Inputs!$B$30:$AY$30,$D$62:$BA$62,'Life SCR'!AS$3),1)+AS107,0)</f>
        <v>0</v>
      </c>
      <c r="AT108" s="644">
        <f ca="1">IF('Life SCR'!AT$3&gt;=$B108,OFFSET($D$62,0,'Life SCR'!AT$3-$B108)*OFFSET(Inputs!$C$30,0,$B108-2)/IF(sommmeProdInv(Inputs!$B$30:$AY$30,$D$62:$BA$62,'Life SCR'!AT$3)&gt;0,sommmeProdInv(Inputs!$B$30:$AY$30,$D$62:$BA$62,'Life SCR'!AT$3),1)+AT107,0)</f>
        <v>0</v>
      </c>
      <c r="AU108" s="644">
        <f ca="1">IF('Life SCR'!AU$3&gt;=$B108,OFFSET($D$62,0,'Life SCR'!AU$3-$B108)*OFFSET(Inputs!$C$30,0,$B108-2)/IF(sommmeProdInv(Inputs!$B$30:$AY$30,$D$62:$BA$62,'Life SCR'!AU$3)&gt;0,sommmeProdInv(Inputs!$B$30:$AY$30,$D$62:$BA$62,'Life SCR'!AU$3),1)+AU107,0)</f>
        <v>0</v>
      </c>
      <c r="AV108" s="644">
        <f ca="1">IF('Life SCR'!AV$3&gt;=$B108,OFFSET($D$62,0,'Life SCR'!AV$3-$B108)*OFFSET(Inputs!$C$30,0,$B108-2)/IF(sommmeProdInv(Inputs!$B$30:$AY$30,$D$62:$BA$62,'Life SCR'!AV$3)&gt;0,sommmeProdInv(Inputs!$B$30:$AY$30,$D$62:$BA$62,'Life SCR'!AV$3),1)+AV107,0)</f>
        <v>0</v>
      </c>
      <c r="AW108" s="644">
        <f ca="1">IF('Life SCR'!AW$3&gt;=$B108,OFFSET($D$62,0,'Life SCR'!AW$3-$B108)*OFFSET(Inputs!$C$30,0,$B108-2)/IF(sommmeProdInv(Inputs!$B$30:$AY$30,$D$62:$BA$62,'Life SCR'!AW$3)&gt;0,sommmeProdInv(Inputs!$B$30:$AY$30,$D$62:$BA$62,'Life SCR'!AW$3),1)+AW107,0)</f>
        <v>0</v>
      </c>
      <c r="AX108" s="644">
        <f ca="1">IF('Life SCR'!AX$3&gt;=$B108,OFFSET($D$62,0,'Life SCR'!AX$3-$B108)*OFFSET(Inputs!$C$30,0,$B108-2)/IF(sommmeProdInv(Inputs!$B$30:$AY$30,$D$62:$BA$62,'Life SCR'!AX$3)&gt;0,sommmeProdInv(Inputs!$B$30:$AY$30,$D$62:$BA$62,'Life SCR'!AX$3),1)+AX107,0)</f>
        <v>0</v>
      </c>
      <c r="AY108" s="644">
        <f ca="1">IF('Life SCR'!AY$3&gt;=$B108,OFFSET($D$62,0,'Life SCR'!AY$3-$B108)*OFFSET(Inputs!$C$30,0,$B108-2)/IF(sommmeProdInv(Inputs!$B$30:$AY$30,$D$62:$BA$62,'Life SCR'!AY$3)&gt;0,sommmeProdInv(Inputs!$B$30:$AY$30,$D$62:$BA$62,'Life SCR'!AY$3),1)+AY107,0)</f>
        <v>0</v>
      </c>
      <c r="AZ108" s="644">
        <f ca="1">IF('Life SCR'!AZ$3&gt;=$B108,OFFSET($D$62,0,'Life SCR'!AZ$3-$B108)*OFFSET(Inputs!$C$30,0,$B108-2)/IF(sommmeProdInv(Inputs!$B$30:$AY$30,$D$62:$BA$62,'Life SCR'!AZ$3)&gt;0,sommmeProdInv(Inputs!$B$30:$AY$30,$D$62:$BA$62,'Life SCR'!AZ$3),1)+AZ107,0)</f>
        <v>0</v>
      </c>
      <c r="BA108" s="645">
        <f ca="1">IF('Life SCR'!BA$3&gt;=$B108,OFFSET($D$62,0,'Life SCR'!BA$3-$B108)*OFFSET(Inputs!$C$30,0,$B108-2)/IF(sommmeProdInv(Inputs!$B$30:$AY$30,$D$62:$BA$62,'Life SCR'!BA$3)&gt;0,sommmeProdInv(Inputs!$B$30:$AY$30,$D$62:$BA$62,'Life SCR'!BA$3),1)+BA107,0)</f>
        <v>0</v>
      </c>
    </row>
    <row r="109" spans="1:53" s="243" customFormat="1" outlineLevel="1">
      <c r="A109" s="642"/>
      <c r="B109" s="999">
        <v>46</v>
      </c>
      <c r="C109" s="994"/>
      <c r="D109" s="643"/>
      <c r="E109" s="644">
        <f ca="1">IF('Life SCR'!E$3&gt;=$B109,OFFSET($D$62,0,'Life SCR'!E$3-$B109)*OFFSET(Inputs!$C$30,0,$B109-2)/IF(sommmeProdInv(Inputs!$B$30:$AY$30,$D$62:$BA$62,'Life SCR'!E$3)&gt;0,sommmeProdInv(Inputs!$B$30:$AY$30,$D$62:$BA$62,'Life SCR'!E$3),1)+E108,0)</f>
        <v>0</v>
      </c>
      <c r="F109" s="644">
        <f ca="1">IF('Life SCR'!F$3&gt;=$B109,OFFSET($D$62,0,'Life SCR'!F$3-$B109)*OFFSET(Inputs!$C$30,0,$B109-2)/IF(sommmeProdInv(Inputs!$B$30:$AY$30,$D$62:$BA$62,'Life SCR'!F$3)&gt;0,sommmeProdInv(Inputs!$B$30:$AY$30,$D$62:$BA$62,'Life SCR'!F$3),1)+F108,0)</f>
        <v>0</v>
      </c>
      <c r="G109" s="644">
        <f ca="1">IF('Life SCR'!G$3&gt;=$B109,OFFSET($D$62,0,'Life SCR'!G$3-$B109)*OFFSET(Inputs!$C$30,0,$B109-2)/IF(sommmeProdInv(Inputs!$B$30:$AY$30,$D$62:$BA$62,'Life SCR'!G$3)&gt;0,sommmeProdInv(Inputs!$B$30:$AY$30,$D$62:$BA$62,'Life SCR'!G$3),1)+G108,0)</f>
        <v>0</v>
      </c>
      <c r="H109" s="644">
        <f ca="1">IF('Life SCR'!H$3&gt;=$B109,OFFSET($D$62,0,'Life SCR'!H$3-$B109)*OFFSET(Inputs!$C$30,0,$B109-2)/IF(sommmeProdInv(Inputs!$B$30:$AY$30,$D$62:$BA$62,'Life SCR'!H$3)&gt;0,sommmeProdInv(Inputs!$B$30:$AY$30,$D$62:$BA$62,'Life SCR'!H$3),1)+H108,0)</f>
        <v>0</v>
      </c>
      <c r="I109" s="644">
        <f ca="1">IF('Life SCR'!I$3&gt;=$B109,OFFSET($D$62,0,'Life SCR'!I$3-$B109)*OFFSET(Inputs!$C$30,0,$B109-2)/IF(sommmeProdInv(Inputs!$B$30:$AY$30,$D$62:$BA$62,'Life SCR'!I$3)&gt;0,sommmeProdInv(Inputs!$B$30:$AY$30,$D$62:$BA$62,'Life SCR'!I$3),1)+I108,0)</f>
        <v>0</v>
      </c>
      <c r="J109" s="644">
        <f ca="1">IF('Life SCR'!J$3&gt;=$B109,OFFSET($D$62,0,'Life SCR'!J$3-$B109)*OFFSET(Inputs!$C$30,0,$B109-2)/IF(sommmeProdInv(Inputs!$B$30:$AY$30,$D$62:$BA$62,'Life SCR'!J$3)&gt;0,sommmeProdInv(Inputs!$B$30:$AY$30,$D$62:$BA$62,'Life SCR'!J$3),1)+J108,0)</f>
        <v>0</v>
      </c>
      <c r="K109" s="644">
        <f ca="1">IF('Life SCR'!K$3&gt;=$B109,OFFSET($D$62,0,'Life SCR'!K$3-$B109)*OFFSET(Inputs!$C$30,0,$B109-2)/IF(sommmeProdInv(Inputs!$B$30:$AY$30,$D$62:$BA$62,'Life SCR'!K$3)&gt;0,sommmeProdInv(Inputs!$B$30:$AY$30,$D$62:$BA$62,'Life SCR'!K$3),1)+K108,0)</f>
        <v>0</v>
      </c>
      <c r="L109" s="644">
        <f ca="1">IF('Life SCR'!L$3&gt;=$B109,OFFSET($D$62,0,'Life SCR'!L$3-$B109)*OFFSET(Inputs!$C$30,0,$B109-2)/IF(sommmeProdInv(Inputs!$B$30:$AY$30,$D$62:$BA$62,'Life SCR'!L$3)&gt;0,sommmeProdInv(Inputs!$B$30:$AY$30,$D$62:$BA$62,'Life SCR'!L$3),1)+L108,0)</f>
        <v>0</v>
      </c>
      <c r="M109" s="644">
        <f ca="1">IF('Life SCR'!M$3&gt;=$B109,OFFSET($D$62,0,'Life SCR'!M$3-$B109)*OFFSET(Inputs!$C$30,0,$B109-2)/IF(sommmeProdInv(Inputs!$B$30:$AY$30,$D$62:$BA$62,'Life SCR'!M$3)&gt;0,sommmeProdInv(Inputs!$B$30:$AY$30,$D$62:$BA$62,'Life SCR'!M$3),1)+M108,0)</f>
        <v>0</v>
      </c>
      <c r="N109" s="644">
        <f ca="1">IF('Life SCR'!N$3&gt;=$B109,OFFSET($D$62,0,'Life SCR'!N$3-$B109)*OFFSET(Inputs!$C$30,0,$B109-2)/IF(sommmeProdInv(Inputs!$B$30:$AY$30,$D$62:$BA$62,'Life SCR'!N$3)&gt;0,sommmeProdInv(Inputs!$B$30:$AY$30,$D$62:$BA$62,'Life SCR'!N$3),1)+N108,0)</f>
        <v>0</v>
      </c>
      <c r="O109" s="644">
        <f ca="1">IF('Life SCR'!O$3&gt;=$B109,OFFSET($D$62,0,'Life SCR'!O$3-$B109)*OFFSET(Inputs!$C$30,0,$B109-2)/IF(sommmeProdInv(Inputs!$B$30:$AY$30,$D$62:$BA$62,'Life SCR'!O$3)&gt;0,sommmeProdInv(Inputs!$B$30:$AY$30,$D$62:$BA$62,'Life SCR'!O$3),1)+O108,0)</f>
        <v>0</v>
      </c>
      <c r="P109" s="644">
        <f ca="1">IF('Life SCR'!P$3&gt;=$B109,OFFSET($D$62,0,'Life SCR'!P$3-$B109)*OFFSET(Inputs!$C$30,0,$B109-2)/IF(sommmeProdInv(Inputs!$B$30:$AY$30,$D$62:$BA$62,'Life SCR'!P$3)&gt;0,sommmeProdInv(Inputs!$B$30:$AY$30,$D$62:$BA$62,'Life SCR'!P$3),1)+P108,0)</f>
        <v>0</v>
      </c>
      <c r="Q109" s="644">
        <f ca="1">IF('Life SCR'!Q$3&gt;=$B109,OFFSET($D$62,0,'Life SCR'!Q$3-$B109)*OFFSET(Inputs!$C$30,0,$B109-2)/IF(sommmeProdInv(Inputs!$B$30:$AY$30,$D$62:$BA$62,'Life SCR'!Q$3)&gt;0,sommmeProdInv(Inputs!$B$30:$AY$30,$D$62:$BA$62,'Life SCR'!Q$3),1)+Q108,0)</f>
        <v>0</v>
      </c>
      <c r="R109" s="644">
        <f ca="1">IF('Life SCR'!R$3&gt;=$B109,OFFSET($D$62,0,'Life SCR'!R$3-$B109)*OFFSET(Inputs!$C$30,0,$B109-2)/IF(sommmeProdInv(Inputs!$B$30:$AY$30,$D$62:$BA$62,'Life SCR'!R$3)&gt;0,sommmeProdInv(Inputs!$B$30:$AY$30,$D$62:$BA$62,'Life SCR'!R$3),1)+R108,0)</f>
        <v>0</v>
      </c>
      <c r="S109" s="644">
        <f ca="1">IF('Life SCR'!S$3&gt;=$B109,OFFSET($D$62,0,'Life SCR'!S$3-$B109)*OFFSET(Inputs!$C$30,0,$B109-2)/IF(sommmeProdInv(Inputs!$B$30:$AY$30,$D$62:$BA$62,'Life SCR'!S$3)&gt;0,sommmeProdInv(Inputs!$B$30:$AY$30,$D$62:$BA$62,'Life SCR'!S$3),1)+S108,0)</f>
        <v>0</v>
      </c>
      <c r="T109" s="644">
        <f ca="1">IF('Life SCR'!T$3&gt;=$B109,OFFSET($D$62,0,'Life SCR'!T$3-$B109)*OFFSET(Inputs!$C$30,0,$B109-2)/IF(sommmeProdInv(Inputs!$B$30:$AY$30,$D$62:$BA$62,'Life SCR'!T$3)&gt;0,sommmeProdInv(Inputs!$B$30:$AY$30,$D$62:$BA$62,'Life SCR'!T$3),1)+T108,0)</f>
        <v>0</v>
      </c>
      <c r="U109" s="644">
        <f ca="1">IF('Life SCR'!U$3&gt;=$B109,OFFSET($D$62,0,'Life SCR'!U$3-$B109)*OFFSET(Inputs!$C$30,0,$B109-2)/IF(sommmeProdInv(Inputs!$B$30:$AY$30,$D$62:$BA$62,'Life SCR'!U$3)&gt;0,sommmeProdInv(Inputs!$B$30:$AY$30,$D$62:$BA$62,'Life SCR'!U$3),1)+U108,0)</f>
        <v>0</v>
      </c>
      <c r="V109" s="644">
        <f ca="1">IF('Life SCR'!V$3&gt;=$B109,OFFSET($D$62,0,'Life SCR'!V$3-$B109)*OFFSET(Inputs!$C$30,0,$B109-2)/IF(sommmeProdInv(Inputs!$B$30:$AY$30,$D$62:$BA$62,'Life SCR'!V$3)&gt;0,sommmeProdInv(Inputs!$B$30:$AY$30,$D$62:$BA$62,'Life SCR'!V$3),1)+V108,0)</f>
        <v>0</v>
      </c>
      <c r="W109" s="644">
        <f ca="1">IF('Life SCR'!W$3&gt;=$B109,OFFSET($D$62,0,'Life SCR'!W$3-$B109)*OFFSET(Inputs!$C$30,0,$B109-2)/IF(sommmeProdInv(Inputs!$B$30:$AY$30,$D$62:$BA$62,'Life SCR'!W$3)&gt;0,sommmeProdInv(Inputs!$B$30:$AY$30,$D$62:$BA$62,'Life SCR'!W$3),1)+W108,0)</f>
        <v>0</v>
      </c>
      <c r="X109" s="644">
        <f ca="1">IF('Life SCR'!X$3&gt;=$B109,OFFSET($D$62,0,'Life SCR'!X$3-$B109)*OFFSET(Inputs!$C$30,0,$B109-2)/IF(sommmeProdInv(Inputs!$B$30:$AY$30,$D$62:$BA$62,'Life SCR'!X$3)&gt;0,sommmeProdInv(Inputs!$B$30:$AY$30,$D$62:$BA$62,'Life SCR'!X$3),1)+X108,0)</f>
        <v>0</v>
      </c>
      <c r="Y109" s="644">
        <f ca="1">IF('Life SCR'!Y$3&gt;=$B109,OFFSET($D$62,0,'Life SCR'!Y$3-$B109)*OFFSET(Inputs!$C$30,0,$B109-2)/IF(sommmeProdInv(Inputs!$B$30:$AY$30,$D$62:$BA$62,'Life SCR'!Y$3)&gt;0,sommmeProdInv(Inputs!$B$30:$AY$30,$D$62:$BA$62,'Life SCR'!Y$3),1)+Y108,0)</f>
        <v>0</v>
      </c>
      <c r="Z109" s="644">
        <f ca="1">IF('Life SCR'!Z$3&gt;=$B109,OFFSET($D$62,0,'Life SCR'!Z$3-$B109)*OFFSET(Inputs!$C$30,0,$B109-2)/IF(sommmeProdInv(Inputs!$B$30:$AY$30,$D$62:$BA$62,'Life SCR'!Z$3)&gt;0,sommmeProdInv(Inputs!$B$30:$AY$30,$D$62:$BA$62,'Life SCR'!Z$3),1)+Z108,0)</f>
        <v>0</v>
      </c>
      <c r="AA109" s="644">
        <f ca="1">IF('Life SCR'!AA$3&gt;=$B109,OFFSET($D$62,0,'Life SCR'!AA$3-$B109)*OFFSET(Inputs!$C$30,0,$B109-2)/IF(sommmeProdInv(Inputs!$B$30:$AY$30,$D$62:$BA$62,'Life SCR'!AA$3)&gt;0,sommmeProdInv(Inputs!$B$30:$AY$30,$D$62:$BA$62,'Life SCR'!AA$3),1)+AA108,0)</f>
        <v>0</v>
      </c>
      <c r="AB109" s="644">
        <f ca="1">IF('Life SCR'!AB$3&gt;=$B109,OFFSET($D$62,0,'Life SCR'!AB$3-$B109)*OFFSET(Inputs!$C$30,0,$B109-2)/IF(sommmeProdInv(Inputs!$B$30:$AY$30,$D$62:$BA$62,'Life SCR'!AB$3)&gt;0,sommmeProdInv(Inputs!$B$30:$AY$30,$D$62:$BA$62,'Life SCR'!AB$3),1)+AB108,0)</f>
        <v>0</v>
      </c>
      <c r="AC109" s="644">
        <f ca="1">IF('Life SCR'!AC$3&gt;=$B109,OFFSET($D$62,0,'Life SCR'!AC$3-$B109)*OFFSET(Inputs!$C$30,0,$B109-2)/IF(sommmeProdInv(Inputs!$B$30:$AY$30,$D$62:$BA$62,'Life SCR'!AC$3)&gt;0,sommmeProdInv(Inputs!$B$30:$AY$30,$D$62:$BA$62,'Life SCR'!AC$3),1)+AC108,0)</f>
        <v>0</v>
      </c>
      <c r="AD109" s="644">
        <f ca="1">IF('Life SCR'!AD$3&gt;=$B109,OFFSET($D$62,0,'Life SCR'!AD$3-$B109)*OFFSET(Inputs!$C$30,0,$B109-2)/IF(sommmeProdInv(Inputs!$B$30:$AY$30,$D$62:$BA$62,'Life SCR'!AD$3)&gt;0,sommmeProdInv(Inputs!$B$30:$AY$30,$D$62:$BA$62,'Life SCR'!AD$3),1)+AD108,0)</f>
        <v>0</v>
      </c>
      <c r="AE109" s="644">
        <f ca="1">IF('Life SCR'!AE$3&gt;=$B109,OFFSET($D$62,0,'Life SCR'!AE$3-$B109)*OFFSET(Inputs!$C$30,0,$B109-2)/IF(sommmeProdInv(Inputs!$B$30:$AY$30,$D$62:$BA$62,'Life SCR'!AE$3)&gt;0,sommmeProdInv(Inputs!$B$30:$AY$30,$D$62:$BA$62,'Life SCR'!AE$3),1)+AE108,0)</f>
        <v>0</v>
      </c>
      <c r="AF109" s="644">
        <f ca="1">IF('Life SCR'!AF$3&gt;=$B109,OFFSET($D$62,0,'Life SCR'!AF$3-$B109)*OFFSET(Inputs!$C$30,0,$B109-2)/IF(sommmeProdInv(Inputs!$B$30:$AY$30,$D$62:$BA$62,'Life SCR'!AF$3)&gt;0,sommmeProdInv(Inputs!$B$30:$AY$30,$D$62:$BA$62,'Life SCR'!AF$3),1)+AF108,0)</f>
        <v>0</v>
      </c>
      <c r="AG109" s="644">
        <f ca="1">IF('Life SCR'!AG$3&gt;=$B109,OFFSET($D$62,0,'Life SCR'!AG$3-$B109)*OFFSET(Inputs!$C$30,0,$B109-2)/IF(sommmeProdInv(Inputs!$B$30:$AY$30,$D$62:$BA$62,'Life SCR'!AG$3)&gt;0,sommmeProdInv(Inputs!$B$30:$AY$30,$D$62:$BA$62,'Life SCR'!AG$3),1)+AG108,0)</f>
        <v>0</v>
      </c>
      <c r="AH109" s="644">
        <f ca="1">IF('Life SCR'!AH$3&gt;=$B109,OFFSET($D$62,0,'Life SCR'!AH$3-$B109)*OFFSET(Inputs!$C$30,0,$B109-2)/IF(sommmeProdInv(Inputs!$B$30:$AY$30,$D$62:$BA$62,'Life SCR'!AH$3)&gt;0,sommmeProdInv(Inputs!$B$30:$AY$30,$D$62:$BA$62,'Life SCR'!AH$3),1)+AH108,0)</f>
        <v>0</v>
      </c>
      <c r="AI109" s="644">
        <f ca="1">IF('Life SCR'!AI$3&gt;=$B109,OFFSET($D$62,0,'Life SCR'!AI$3-$B109)*OFFSET(Inputs!$C$30,0,$B109-2)/IF(sommmeProdInv(Inputs!$B$30:$AY$30,$D$62:$BA$62,'Life SCR'!AI$3)&gt;0,sommmeProdInv(Inputs!$B$30:$AY$30,$D$62:$BA$62,'Life SCR'!AI$3),1)+AI108,0)</f>
        <v>0</v>
      </c>
      <c r="AJ109" s="644">
        <f ca="1">IF('Life SCR'!AJ$3&gt;=$B109,OFFSET($D$62,0,'Life SCR'!AJ$3-$B109)*OFFSET(Inputs!$C$30,0,$B109-2)/IF(sommmeProdInv(Inputs!$B$30:$AY$30,$D$62:$BA$62,'Life SCR'!AJ$3)&gt;0,sommmeProdInv(Inputs!$B$30:$AY$30,$D$62:$BA$62,'Life SCR'!AJ$3),1)+AJ108,0)</f>
        <v>0</v>
      </c>
      <c r="AK109" s="644">
        <f ca="1">IF('Life SCR'!AK$3&gt;=$B109,OFFSET($D$62,0,'Life SCR'!AK$3-$B109)*OFFSET(Inputs!$C$30,0,$B109-2)/IF(sommmeProdInv(Inputs!$B$30:$AY$30,$D$62:$BA$62,'Life SCR'!AK$3)&gt;0,sommmeProdInv(Inputs!$B$30:$AY$30,$D$62:$BA$62,'Life SCR'!AK$3),1)+AK108,0)</f>
        <v>0</v>
      </c>
      <c r="AL109" s="644">
        <f ca="1">IF('Life SCR'!AL$3&gt;=$B109,OFFSET($D$62,0,'Life SCR'!AL$3-$B109)*OFFSET(Inputs!$C$30,0,$B109-2)/IF(sommmeProdInv(Inputs!$B$30:$AY$30,$D$62:$BA$62,'Life SCR'!AL$3)&gt;0,sommmeProdInv(Inputs!$B$30:$AY$30,$D$62:$BA$62,'Life SCR'!AL$3),1)+AL108,0)</f>
        <v>0</v>
      </c>
      <c r="AM109" s="644">
        <f ca="1">IF('Life SCR'!AM$3&gt;=$B109,OFFSET($D$62,0,'Life SCR'!AM$3-$B109)*OFFSET(Inputs!$C$30,0,$B109-2)/IF(sommmeProdInv(Inputs!$B$30:$AY$30,$D$62:$BA$62,'Life SCR'!AM$3)&gt;0,sommmeProdInv(Inputs!$B$30:$AY$30,$D$62:$BA$62,'Life SCR'!AM$3),1)+AM108,0)</f>
        <v>0</v>
      </c>
      <c r="AN109" s="644">
        <f ca="1">IF('Life SCR'!AN$3&gt;=$B109,OFFSET($D$62,0,'Life SCR'!AN$3-$B109)*OFFSET(Inputs!$C$30,0,$B109-2)/IF(sommmeProdInv(Inputs!$B$30:$AY$30,$D$62:$BA$62,'Life SCR'!AN$3)&gt;0,sommmeProdInv(Inputs!$B$30:$AY$30,$D$62:$BA$62,'Life SCR'!AN$3),1)+AN108,0)</f>
        <v>0</v>
      </c>
      <c r="AO109" s="644">
        <f ca="1">IF('Life SCR'!AO$3&gt;=$B109,OFFSET($D$62,0,'Life SCR'!AO$3-$B109)*OFFSET(Inputs!$C$30,0,$B109-2)/IF(sommmeProdInv(Inputs!$B$30:$AY$30,$D$62:$BA$62,'Life SCR'!AO$3)&gt;0,sommmeProdInv(Inputs!$B$30:$AY$30,$D$62:$BA$62,'Life SCR'!AO$3),1)+AO108,0)</f>
        <v>0</v>
      </c>
      <c r="AP109" s="644">
        <f ca="1">IF('Life SCR'!AP$3&gt;=$B109,OFFSET($D$62,0,'Life SCR'!AP$3-$B109)*OFFSET(Inputs!$C$30,0,$B109-2)/IF(sommmeProdInv(Inputs!$B$30:$AY$30,$D$62:$BA$62,'Life SCR'!AP$3)&gt;0,sommmeProdInv(Inputs!$B$30:$AY$30,$D$62:$BA$62,'Life SCR'!AP$3),1)+AP108,0)</f>
        <v>0</v>
      </c>
      <c r="AQ109" s="644">
        <f ca="1">IF('Life SCR'!AQ$3&gt;=$B109,OFFSET($D$62,0,'Life SCR'!AQ$3-$B109)*OFFSET(Inputs!$C$30,0,$B109-2)/IF(sommmeProdInv(Inputs!$B$30:$AY$30,$D$62:$BA$62,'Life SCR'!AQ$3)&gt;0,sommmeProdInv(Inputs!$B$30:$AY$30,$D$62:$BA$62,'Life SCR'!AQ$3),1)+AQ108,0)</f>
        <v>0</v>
      </c>
      <c r="AR109" s="644">
        <f ca="1">IF('Life SCR'!AR$3&gt;=$B109,OFFSET($D$62,0,'Life SCR'!AR$3-$B109)*OFFSET(Inputs!$C$30,0,$B109-2)/IF(sommmeProdInv(Inputs!$B$30:$AY$30,$D$62:$BA$62,'Life SCR'!AR$3)&gt;0,sommmeProdInv(Inputs!$B$30:$AY$30,$D$62:$BA$62,'Life SCR'!AR$3),1)+AR108,0)</f>
        <v>0</v>
      </c>
      <c r="AS109" s="644">
        <f ca="1">IF('Life SCR'!AS$3&gt;=$B109,OFFSET($D$62,0,'Life SCR'!AS$3-$B109)*OFFSET(Inputs!$C$30,0,$B109-2)/IF(sommmeProdInv(Inputs!$B$30:$AY$30,$D$62:$BA$62,'Life SCR'!AS$3)&gt;0,sommmeProdInv(Inputs!$B$30:$AY$30,$D$62:$BA$62,'Life SCR'!AS$3),1)+AS108,0)</f>
        <v>0</v>
      </c>
      <c r="AT109" s="644">
        <f ca="1">IF('Life SCR'!AT$3&gt;=$B109,OFFSET($D$62,0,'Life SCR'!AT$3-$B109)*OFFSET(Inputs!$C$30,0,$B109-2)/IF(sommmeProdInv(Inputs!$B$30:$AY$30,$D$62:$BA$62,'Life SCR'!AT$3)&gt;0,sommmeProdInv(Inputs!$B$30:$AY$30,$D$62:$BA$62,'Life SCR'!AT$3),1)+AT108,0)</f>
        <v>0</v>
      </c>
      <c r="AU109" s="644">
        <f ca="1">IF('Life SCR'!AU$3&gt;=$B109,OFFSET($D$62,0,'Life SCR'!AU$3-$B109)*OFFSET(Inputs!$C$30,0,$B109-2)/IF(sommmeProdInv(Inputs!$B$30:$AY$30,$D$62:$BA$62,'Life SCR'!AU$3)&gt;0,sommmeProdInv(Inputs!$B$30:$AY$30,$D$62:$BA$62,'Life SCR'!AU$3),1)+AU108,0)</f>
        <v>0</v>
      </c>
      <c r="AV109" s="644">
        <f ca="1">IF('Life SCR'!AV$3&gt;=$B109,OFFSET($D$62,0,'Life SCR'!AV$3-$B109)*OFFSET(Inputs!$C$30,0,$B109-2)/IF(sommmeProdInv(Inputs!$B$30:$AY$30,$D$62:$BA$62,'Life SCR'!AV$3)&gt;0,sommmeProdInv(Inputs!$B$30:$AY$30,$D$62:$BA$62,'Life SCR'!AV$3),1)+AV108,0)</f>
        <v>0</v>
      </c>
      <c r="AW109" s="644">
        <f ca="1">IF('Life SCR'!AW$3&gt;=$B109,OFFSET($D$62,0,'Life SCR'!AW$3-$B109)*OFFSET(Inputs!$C$30,0,$B109-2)/IF(sommmeProdInv(Inputs!$B$30:$AY$30,$D$62:$BA$62,'Life SCR'!AW$3)&gt;0,sommmeProdInv(Inputs!$B$30:$AY$30,$D$62:$BA$62,'Life SCR'!AW$3),1)+AW108,0)</f>
        <v>0</v>
      </c>
      <c r="AX109" s="644">
        <f ca="1">IF('Life SCR'!AX$3&gt;=$B109,OFFSET($D$62,0,'Life SCR'!AX$3-$B109)*OFFSET(Inputs!$C$30,0,$B109-2)/IF(sommmeProdInv(Inputs!$B$30:$AY$30,$D$62:$BA$62,'Life SCR'!AX$3)&gt;0,sommmeProdInv(Inputs!$B$30:$AY$30,$D$62:$BA$62,'Life SCR'!AX$3),1)+AX108,0)</f>
        <v>0</v>
      </c>
      <c r="AY109" s="644">
        <f ca="1">IF('Life SCR'!AY$3&gt;=$B109,OFFSET($D$62,0,'Life SCR'!AY$3-$B109)*OFFSET(Inputs!$C$30,0,$B109-2)/IF(sommmeProdInv(Inputs!$B$30:$AY$30,$D$62:$BA$62,'Life SCR'!AY$3)&gt;0,sommmeProdInv(Inputs!$B$30:$AY$30,$D$62:$BA$62,'Life SCR'!AY$3),1)+AY108,0)</f>
        <v>0</v>
      </c>
      <c r="AZ109" s="644">
        <f ca="1">IF('Life SCR'!AZ$3&gt;=$B109,OFFSET($D$62,0,'Life SCR'!AZ$3-$B109)*OFFSET(Inputs!$C$30,0,$B109-2)/IF(sommmeProdInv(Inputs!$B$30:$AY$30,$D$62:$BA$62,'Life SCR'!AZ$3)&gt;0,sommmeProdInv(Inputs!$B$30:$AY$30,$D$62:$BA$62,'Life SCR'!AZ$3),1)+AZ108,0)</f>
        <v>0</v>
      </c>
      <c r="BA109" s="645">
        <f ca="1">IF('Life SCR'!BA$3&gt;=$B109,OFFSET($D$62,0,'Life SCR'!BA$3-$B109)*OFFSET(Inputs!$C$30,0,$B109-2)/IF(sommmeProdInv(Inputs!$B$30:$AY$30,$D$62:$BA$62,'Life SCR'!BA$3)&gt;0,sommmeProdInv(Inputs!$B$30:$AY$30,$D$62:$BA$62,'Life SCR'!BA$3),1)+BA108,0)</f>
        <v>0</v>
      </c>
    </row>
    <row r="110" spans="1:53" s="243" customFormat="1" outlineLevel="1">
      <c r="A110" s="642"/>
      <c r="B110" s="999">
        <v>47</v>
      </c>
      <c r="C110" s="994"/>
      <c r="D110" s="643"/>
      <c r="E110" s="644">
        <f ca="1">IF('Life SCR'!E$3&gt;=$B110,OFFSET($D$62,0,'Life SCR'!E$3-$B110)*OFFSET(Inputs!$C$30,0,$B110-2)/IF(sommmeProdInv(Inputs!$B$30:$AY$30,$D$62:$BA$62,'Life SCR'!E$3)&gt;0,sommmeProdInv(Inputs!$B$30:$AY$30,$D$62:$BA$62,'Life SCR'!E$3),1)+E109,0)</f>
        <v>0</v>
      </c>
      <c r="F110" s="644">
        <f ca="1">IF('Life SCR'!F$3&gt;=$B110,OFFSET($D$62,0,'Life SCR'!F$3-$B110)*OFFSET(Inputs!$C$30,0,$B110-2)/IF(sommmeProdInv(Inputs!$B$30:$AY$30,$D$62:$BA$62,'Life SCR'!F$3)&gt;0,sommmeProdInv(Inputs!$B$30:$AY$30,$D$62:$BA$62,'Life SCR'!F$3),1)+F109,0)</f>
        <v>0</v>
      </c>
      <c r="G110" s="644">
        <f ca="1">IF('Life SCR'!G$3&gt;=$B110,OFFSET($D$62,0,'Life SCR'!G$3-$B110)*OFFSET(Inputs!$C$30,0,$B110-2)/IF(sommmeProdInv(Inputs!$B$30:$AY$30,$D$62:$BA$62,'Life SCR'!G$3)&gt;0,sommmeProdInv(Inputs!$B$30:$AY$30,$D$62:$BA$62,'Life SCR'!G$3),1)+G109,0)</f>
        <v>0</v>
      </c>
      <c r="H110" s="644">
        <f ca="1">IF('Life SCR'!H$3&gt;=$B110,OFFSET($D$62,0,'Life SCR'!H$3-$B110)*OFFSET(Inputs!$C$30,0,$B110-2)/IF(sommmeProdInv(Inputs!$B$30:$AY$30,$D$62:$BA$62,'Life SCR'!H$3)&gt;0,sommmeProdInv(Inputs!$B$30:$AY$30,$D$62:$BA$62,'Life SCR'!H$3),1)+H109,0)</f>
        <v>0</v>
      </c>
      <c r="I110" s="644">
        <f ca="1">IF('Life SCR'!I$3&gt;=$B110,OFFSET($D$62,0,'Life SCR'!I$3-$B110)*OFFSET(Inputs!$C$30,0,$B110-2)/IF(sommmeProdInv(Inputs!$B$30:$AY$30,$D$62:$BA$62,'Life SCR'!I$3)&gt;0,sommmeProdInv(Inputs!$B$30:$AY$30,$D$62:$BA$62,'Life SCR'!I$3),1)+I109,0)</f>
        <v>0</v>
      </c>
      <c r="J110" s="644">
        <f ca="1">IF('Life SCR'!J$3&gt;=$B110,OFFSET($D$62,0,'Life SCR'!J$3-$B110)*OFFSET(Inputs!$C$30,0,$B110-2)/IF(sommmeProdInv(Inputs!$B$30:$AY$30,$D$62:$BA$62,'Life SCR'!J$3)&gt;0,sommmeProdInv(Inputs!$B$30:$AY$30,$D$62:$BA$62,'Life SCR'!J$3),1)+J109,0)</f>
        <v>0</v>
      </c>
      <c r="K110" s="644">
        <f ca="1">IF('Life SCR'!K$3&gt;=$B110,OFFSET($D$62,0,'Life SCR'!K$3-$B110)*OFFSET(Inputs!$C$30,0,$B110-2)/IF(sommmeProdInv(Inputs!$B$30:$AY$30,$D$62:$BA$62,'Life SCR'!K$3)&gt;0,sommmeProdInv(Inputs!$B$30:$AY$30,$D$62:$BA$62,'Life SCR'!K$3),1)+K109,0)</f>
        <v>0</v>
      </c>
      <c r="L110" s="644">
        <f ca="1">IF('Life SCR'!L$3&gt;=$B110,OFFSET($D$62,0,'Life SCR'!L$3-$B110)*OFFSET(Inputs!$C$30,0,$B110-2)/IF(sommmeProdInv(Inputs!$B$30:$AY$30,$D$62:$BA$62,'Life SCR'!L$3)&gt;0,sommmeProdInv(Inputs!$B$30:$AY$30,$D$62:$BA$62,'Life SCR'!L$3),1)+L109,0)</f>
        <v>0</v>
      </c>
      <c r="M110" s="644">
        <f ca="1">IF('Life SCR'!M$3&gt;=$B110,OFFSET($D$62,0,'Life SCR'!M$3-$B110)*OFFSET(Inputs!$C$30,0,$B110-2)/IF(sommmeProdInv(Inputs!$B$30:$AY$30,$D$62:$BA$62,'Life SCR'!M$3)&gt;0,sommmeProdInv(Inputs!$B$30:$AY$30,$D$62:$BA$62,'Life SCR'!M$3),1)+M109,0)</f>
        <v>0</v>
      </c>
      <c r="N110" s="644">
        <f ca="1">IF('Life SCR'!N$3&gt;=$B110,OFFSET($D$62,0,'Life SCR'!N$3-$B110)*OFFSET(Inputs!$C$30,0,$B110-2)/IF(sommmeProdInv(Inputs!$B$30:$AY$30,$D$62:$BA$62,'Life SCR'!N$3)&gt;0,sommmeProdInv(Inputs!$B$30:$AY$30,$D$62:$BA$62,'Life SCR'!N$3),1)+N109,0)</f>
        <v>0</v>
      </c>
      <c r="O110" s="644">
        <f ca="1">IF('Life SCR'!O$3&gt;=$B110,OFFSET($D$62,0,'Life SCR'!O$3-$B110)*OFFSET(Inputs!$C$30,0,$B110-2)/IF(sommmeProdInv(Inputs!$B$30:$AY$30,$D$62:$BA$62,'Life SCR'!O$3)&gt;0,sommmeProdInv(Inputs!$B$30:$AY$30,$D$62:$BA$62,'Life SCR'!O$3),1)+O109,0)</f>
        <v>0</v>
      </c>
      <c r="P110" s="644">
        <f ca="1">IF('Life SCR'!P$3&gt;=$B110,OFFSET($D$62,0,'Life SCR'!P$3-$B110)*OFFSET(Inputs!$C$30,0,$B110-2)/IF(sommmeProdInv(Inputs!$B$30:$AY$30,$D$62:$BA$62,'Life SCR'!P$3)&gt;0,sommmeProdInv(Inputs!$B$30:$AY$30,$D$62:$BA$62,'Life SCR'!P$3),1)+P109,0)</f>
        <v>0</v>
      </c>
      <c r="Q110" s="644">
        <f ca="1">IF('Life SCR'!Q$3&gt;=$B110,OFFSET($D$62,0,'Life SCR'!Q$3-$B110)*OFFSET(Inputs!$C$30,0,$B110-2)/IF(sommmeProdInv(Inputs!$B$30:$AY$30,$D$62:$BA$62,'Life SCR'!Q$3)&gt;0,sommmeProdInv(Inputs!$B$30:$AY$30,$D$62:$BA$62,'Life SCR'!Q$3),1)+Q109,0)</f>
        <v>0</v>
      </c>
      <c r="R110" s="644">
        <f ca="1">IF('Life SCR'!R$3&gt;=$B110,OFFSET($D$62,0,'Life SCR'!R$3-$B110)*OFFSET(Inputs!$C$30,0,$B110-2)/IF(sommmeProdInv(Inputs!$B$30:$AY$30,$D$62:$BA$62,'Life SCR'!R$3)&gt;0,sommmeProdInv(Inputs!$B$30:$AY$30,$D$62:$BA$62,'Life SCR'!R$3),1)+R109,0)</f>
        <v>0</v>
      </c>
      <c r="S110" s="644">
        <f ca="1">IF('Life SCR'!S$3&gt;=$B110,OFFSET($D$62,0,'Life SCR'!S$3-$B110)*OFFSET(Inputs!$C$30,0,$B110-2)/IF(sommmeProdInv(Inputs!$B$30:$AY$30,$D$62:$BA$62,'Life SCR'!S$3)&gt;0,sommmeProdInv(Inputs!$B$30:$AY$30,$D$62:$BA$62,'Life SCR'!S$3),1)+S109,0)</f>
        <v>0</v>
      </c>
      <c r="T110" s="644">
        <f ca="1">IF('Life SCR'!T$3&gt;=$B110,OFFSET($D$62,0,'Life SCR'!T$3-$B110)*OFFSET(Inputs!$C$30,0,$B110-2)/IF(sommmeProdInv(Inputs!$B$30:$AY$30,$D$62:$BA$62,'Life SCR'!T$3)&gt;0,sommmeProdInv(Inputs!$B$30:$AY$30,$D$62:$BA$62,'Life SCR'!T$3),1)+T109,0)</f>
        <v>0</v>
      </c>
      <c r="U110" s="644">
        <f ca="1">IF('Life SCR'!U$3&gt;=$B110,OFFSET($D$62,0,'Life SCR'!U$3-$B110)*OFFSET(Inputs!$C$30,0,$B110-2)/IF(sommmeProdInv(Inputs!$B$30:$AY$30,$D$62:$BA$62,'Life SCR'!U$3)&gt;0,sommmeProdInv(Inputs!$B$30:$AY$30,$D$62:$BA$62,'Life SCR'!U$3),1)+U109,0)</f>
        <v>0</v>
      </c>
      <c r="V110" s="644">
        <f ca="1">IF('Life SCR'!V$3&gt;=$B110,OFFSET($D$62,0,'Life SCR'!V$3-$B110)*OFFSET(Inputs!$C$30,0,$B110-2)/IF(sommmeProdInv(Inputs!$B$30:$AY$30,$D$62:$BA$62,'Life SCR'!V$3)&gt;0,sommmeProdInv(Inputs!$B$30:$AY$30,$D$62:$BA$62,'Life SCR'!V$3),1)+V109,0)</f>
        <v>0</v>
      </c>
      <c r="W110" s="644">
        <f ca="1">IF('Life SCR'!W$3&gt;=$B110,OFFSET($D$62,0,'Life SCR'!W$3-$B110)*OFFSET(Inputs!$C$30,0,$B110-2)/IF(sommmeProdInv(Inputs!$B$30:$AY$30,$D$62:$BA$62,'Life SCR'!W$3)&gt;0,sommmeProdInv(Inputs!$B$30:$AY$30,$D$62:$BA$62,'Life SCR'!W$3),1)+W109,0)</f>
        <v>0</v>
      </c>
      <c r="X110" s="644">
        <f ca="1">IF('Life SCR'!X$3&gt;=$B110,OFFSET($D$62,0,'Life SCR'!X$3-$B110)*OFFSET(Inputs!$C$30,0,$B110-2)/IF(sommmeProdInv(Inputs!$B$30:$AY$30,$D$62:$BA$62,'Life SCR'!X$3)&gt;0,sommmeProdInv(Inputs!$B$30:$AY$30,$D$62:$BA$62,'Life SCR'!X$3),1)+X109,0)</f>
        <v>0</v>
      </c>
      <c r="Y110" s="644">
        <f ca="1">IF('Life SCR'!Y$3&gt;=$B110,OFFSET($D$62,0,'Life SCR'!Y$3-$B110)*OFFSET(Inputs!$C$30,0,$B110-2)/IF(sommmeProdInv(Inputs!$B$30:$AY$30,$D$62:$BA$62,'Life SCR'!Y$3)&gt;0,sommmeProdInv(Inputs!$B$30:$AY$30,$D$62:$BA$62,'Life SCR'!Y$3),1)+Y109,0)</f>
        <v>0</v>
      </c>
      <c r="Z110" s="644">
        <f ca="1">IF('Life SCR'!Z$3&gt;=$B110,OFFSET($D$62,0,'Life SCR'!Z$3-$B110)*OFFSET(Inputs!$C$30,0,$B110-2)/IF(sommmeProdInv(Inputs!$B$30:$AY$30,$D$62:$BA$62,'Life SCR'!Z$3)&gt;0,sommmeProdInv(Inputs!$B$30:$AY$30,$D$62:$BA$62,'Life SCR'!Z$3),1)+Z109,0)</f>
        <v>0</v>
      </c>
      <c r="AA110" s="644">
        <f ca="1">IF('Life SCR'!AA$3&gt;=$B110,OFFSET($D$62,0,'Life SCR'!AA$3-$B110)*OFFSET(Inputs!$C$30,0,$B110-2)/IF(sommmeProdInv(Inputs!$B$30:$AY$30,$D$62:$BA$62,'Life SCR'!AA$3)&gt;0,sommmeProdInv(Inputs!$B$30:$AY$30,$D$62:$BA$62,'Life SCR'!AA$3),1)+AA109,0)</f>
        <v>0</v>
      </c>
      <c r="AB110" s="644">
        <f ca="1">IF('Life SCR'!AB$3&gt;=$B110,OFFSET($D$62,0,'Life SCR'!AB$3-$B110)*OFFSET(Inputs!$C$30,0,$B110-2)/IF(sommmeProdInv(Inputs!$B$30:$AY$30,$D$62:$BA$62,'Life SCR'!AB$3)&gt;0,sommmeProdInv(Inputs!$B$30:$AY$30,$D$62:$BA$62,'Life SCR'!AB$3),1)+AB109,0)</f>
        <v>0</v>
      </c>
      <c r="AC110" s="644">
        <f ca="1">IF('Life SCR'!AC$3&gt;=$B110,OFFSET($D$62,0,'Life SCR'!AC$3-$B110)*OFFSET(Inputs!$C$30,0,$B110-2)/IF(sommmeProdInv(Inputs!$B$30:$AY$30,$D$62:$BA$62,'Life SCR'!AC$3)&gt;0,sommmeProdInv(Inputs!$B$30:$AY$30,$D$62:$BA$62,'Life SCR'!AC$3),1)+AC109,0)</f>
        <v>0</v>
      </c>
      <c r="AD110" s="644">
        <f ca="1">IF('Life SCR'!AD$3&gt;=$B110,OFFSET($D$62,0,'Life SCR'!AD$3-$B110)*OFFSET(Inputs!$C$30,0,$B110-2)/IF(sommmeProdInv(Inputs!$B$30:$AY$30,$D$62:$BA$62,'Life SCR'!AD$3)&gt;0,sommmeProdInv(Inputs!$B$30:$AY$30,$D$62:$BA$62,'Life SCR'!AD$3),1)+AD109,0)</f>
        <v>0</v>
      </c>
      <c r="AE110" s="644">
        <f ca="1">IF('Life SCR'!AE$3&gt;=$B110,OFFSET($D$62,0,'Life SCR'!AE$3-$B110)*OFFSET(Inputs!$C$30,0,$B110-2)/IF(sommmeProdInv(Inputs!$B$30:$AY$30,$D$62:$BA$62,'Life SCR'!AE$3)&gt;0,sommmeProdInv(Inputs!$B$30:$AY$30,$D$62:$BA$62,'Life SCR'!AE$3),1)+AE109,0)</f>
        <v>0</v>
      </c>
      <c r="AF110" s="644">
        <f ca="1">IF('Life SCR'!AF$3&gt;=$B110,OFFSET($D$62,0,'Life SCR'!AF$3-$B110)*OFFSET(Inputs!$C$30,0,$B110-2)/IF(sommmeProdInv(Inputs!$B$30:$AY$30,$D$62:$BA$62,'Life SCR'!AF$3)&gt;0,sommmeProdInv(Inputs!$B$30:$AY$30,$D$62:$BA$62,'Life SCR'!AF$3),1)+AF109,0)</f>
        <v>0</v>
      </c>
      <c r="AG110" s="644">
        <f ca="1">IF('Life SCR'!AG$3&gt;=$B110,OFFSET($D$62,0,'Life SCR'!AG$3-$B110)*OFFSET(Inputs!$C$30,0,$B110-2)/IF(sommmeProdInv(Inputs!$B$30:$AY$30,$D$62:$BA$62,'Life SCR'!AG$3)&gt;0,sommmeProdInv(Inputs!$B$30:$AY$30,$D$62:$BA$62,'Life SCR'!AG$3),1)+AG109,0)</f>
        <v>0</v>
      </c>
      <c r="AH110" s="644">
        <f ca="1">IF('Life SCR'!AH$3&gt;=$B110,OFFSET($D$62,0,'Life SCR'!AH$3-$B110)*OFFSET(Inputs!$C$30,0,$B110-2)/IF(sommmeProdInv(Inputs!$B$30:$AY$30,$D$62:$BA$62,'Life SCR'!AH$3)&gt;0,sommmeProdInv(Inputs!$B$30:$AY$30,$D$62:$BA$62,'Life SCR'!AH$3),1)+AH109,0)</f>
        <v>0</v>
      </c>
      <c r="AI110" s="644">
        <f ca="1">IF('Life SCR'!AI$3&gt;=$B110,OFFSET($D$62,0,'Life SCR'!AI$3-$B110)*OFFSET(Inputs!$C$30,0,$B110-2)/IF(sommmeProdInv(Inputs!$B$30:$AY$30,$D$62:$BA$62,'Life SCR'!AI$3)&gt;0,sommmeProdInv(Inputs!$B$30:$AY$30,$D$62:$BA$62,'Life SCR'!AI$3),1)+AI109,0)</f>
        <v>0</v>
      </c>
      <c r="AJ110" s="644">
        <f ca="1">IF('Life SCR'!AJ$3&gt;=$B110,OFFSET($D$62,0,'Life SCR'!AJ$3-$B110)*OFFSET(Inputs!$C$30,0,$B110-2)/IF(sommmeProdInv(Inputs!$B$30:$AY$30,$D$62:$BA$62,'Life SCR'!AJ$3)&gt;0,sommmeProdInv(Inputs!$B$30:$AY$30,$D$62:$BA$62,'Life SCR'!AJ$3),1)+AJ109,0)</f>
        <v>0</v>
      </c>
      <c r="AK110" s="644">
        <f ca="1">IF('Life SCR'!AK$3&gt;=$B110,OFFSET($D$62,0,'Life SCR'!AK$3-$B110)*OFFSET(Inputs!$C$30,0,$B110-2)/IF(sommmeProdInv(Inputs!$B$30:$AY$30,$D$62:$BA$62,'Life SCR'!AK$3)&gt;0,sommmeProdInv(Inputs!$B$30:$AY$30,$D$62:$BA$62,'Life SCR'!AK$3),1)+AK109,0)</f>
        <v>0</v>
      </c>
      <c r="AL110" s="644">
        <f ca="1">IF('Life SCR'!AL$3&gt;=$B110,OFFSET($D$62,0,'Life SCR'!AL$3-$B110)*OFFSET(Inputs!$C$30,0,$B110-2)/IF(sommmeProdInv(Inputs!$B$30:$AY$30,$D$62:$BA$62,'Life SCR'!AL$3)&gt;0,sommmeProdInv(Inputs!$B$30:$AY$30,$D$62:$BA$62,'Life SCR'!AL$3),1)+AL109,0)</f>
        <v>0</v>
      </c>
      <c r="AM110" s="644">
        <f ca="1">IF('Life SCR'!AM$3&gt;=$B110,OFFSET($D$62,0,'Life SCR'!AM$3-$B110)*OFFSET(Inputs!$C$30,0,$B110-2)/IF(sommmeProdInv(Inputs!$B$30:$AY$30,$D$62:$BA$62,'Life SCR'!AM$3)&gt;0,sommmeProdInv(Inputs!$B$30:$AY$30,$D$62:$BA$62,'Life SCR'!AM$3),1)+AM109,0)</f>
        <v>0</v>
      </c>
      <c r="AN110" s="644">
        <f ca="1">IF('Life SCR'!AN$3&gt;=$B110,OFFSET($D$62,0,'Life SCR'!AN$3-$B110)*OFFSET(Inputs!$C$30,0,$B110-2)/IF(sommmeProdInv(Inputs!$B$30:$AY$30,$D$62:$BA$62,'Life SCR'!AN$3)&gt;0,sommmeProdInv(Inputs!$B$30:$AY$30,$D$62:$BA$62,'Life SCR'!AN$3),1)+AN109,0)</f>
        <v>0</v>
      </c>
      <c r="AO110" s="644">
        <f ca="1">IF('Life SCR'!AO$3&gt;=$B110,OFFSET($D$62,0,'Life SCR'!AO$3-$B110)*OFFSET(Inputs!$C$30,0,$B110-2)/IF(sommmeProdInv(Inputs!$B$30:$AY$30,$D$62:$BA$62,'Life SCR'!AO$3)&gt;0,sommmeProdInv(Inputs!$B$30:$AY$30,$D$62:$BA$62,'Life SCR'!AO$3),1)+AO109,0)</f>
        <v>0</v>
      </c>
      <c r="AP110" s="644">
        <f ca="1">IF('Life SCR'!AP$3&gt;=$B110,OFFSET($D$62,0,'Life SCR'!AP$3-$B110)*OFFSET(Inputs!$C$30,0,$B110-2)/IF(sommmeProdInv(Inputs!$B$30:$AY$30,$D$62:$BA$62,'Life SCR'!AP$3)&gt;0,sommmeProdInv(Inputs!$B$30:$AY$30,$D$62:$BA$62,'Life SCR'!AP$3),1)+AP109,0)</f>
        <v>0</v>
      </c>
      <c r="AQ110" s="644">
        <f ca="1">IF('Life SCR'!AQ$3&gt;=$B110,OFFSET($D$62,0,'Life SCR'!AQ$3-$B110)*OFFSET(Inputs!$C$30,0,$B110-2)/IF(sommmeProdInv(Inputs!$B$30:$AY$30,$D$62:$BA$62,'Life SCR'!AQ$3)&gt;0,sommmeProdInv(Inputs!$B$30:$AY$30,$D$62:$BA$62,'Life SCR'!AQ$3),1)+AQ109,0)</f>
        <v>0</v>
      </c>
      <c r="AR110" s="644">
        <f ca="1">IF('Life SCR'!AR$3&gt;=$B110,OFFSET($D$62,0,'Life SCR'!AR$3-$B110)*OFFSET(Inputs!$C$30,0,$B110-2)/IF(sommmeProdInv(Inputs!$B$30:$AY$30,$D$62:$BA$62,'Life SCR'!AR$3)&gt;0,sommmeProdInv(Inputs!$B$30:$AY$30,$D$62:$BA$62,'Life SCR'!AR$3),1)+AR109,0)</f>
        <v>0</v>
      </c>
      <c r="AS110" s="644">
        <f ca="1">IF('Life SCR'!AS$3&gt;=$B110,OFFSET($D$62,0,'Life SCR'!AS$3-$B110)*OFFSET(Inputs!$C$30,0,$B110-2)/IF(sommmeProdInv(Inputs!$B$30:$AY$30,$D$62:$BA$62,'Life SCR'!AS$3)&gt;0,sommmeProdInv(Inputs!$B$30:$AY$30,$D$62:$BA$62,'Life SCR'!AS$3),1)+AS109,0)</f>
        <v>0</v>
      </c>
      <c r="AT110" s="644">
        <f ca="1">IF('Life SCR'!AT$3&gt;=$B110,OFFSET($D$62,0,'Life SCR'!AT$3-$B110)*OFFSET(Inputs!$C$30,0,$B110-2)/IF(sommmeProdInv(Inputs!$B$30:$AY$30,$D$62:$BA$62,'Life SCR'!AT$3)&gt;0,sommmeProdInv(Inputs!$B$30:$AY$30,$D$62:$BA$62,'Life SCR'!AT$3),1)+AT109,0)</f>
        <v>0</v>
      </c>
      <c r="AU110" s="644">
        <f ca="1">IF('Life SCR'!AU$3&gt;=$B110,OFFSET($D$62,0,'Life SCR'!AU$3-$B110)*OFFSET(Inputs!$C$30,0,$B110-2)/IF(sommmeProdInv(Inputs!$B$30:$AY$30,$D$62:$BA$62,'Life SCR'!AU$3)&gt;0,sommmeProdInv(Inputs!$B$30:$AY$30,$D$62:$BA$62,'Life SCR'!AU$3),1)+AU109,0)</f>
        <v>0</v>
      </c>
      <c r="AV110" s="644">
        <f ca="1">IF('Life SCR'!AV$3&gt;=$B110,OFFSET($D$62,0,'Life SCR'!AV$3-$B110)*OFFSET(Inputs!$C$30,0,$B110-2)/IF(sommmeProdInv(Inputs!$B$30:$AY$30,$D$62:$BA$62,'Life SCR'!AV$3)&gt;0,sommmeProdInv(Inputs!$B$30:$AY$30,$D$62:$BA$62,'Life SCR'!AV$3),1)+AV109,0)</f>
        <v>0</v>
      </c>
      <c r="AW110" s="644">
        <f ca="1">IF('Life SCR'!AW$3&gt;=$B110,OFFSET($D$62,0,'Life SCR'!AW$3-$B110)*OFFSET(Inputs!$C$30,0,$B110-2)/IF(sommmeProdInv(Inputs!$B$30:$AY$30,$D$62:$BA$62,'Life SCR'!AW$3)&gt;0,sommmeProdInv(Inputs!$B$30:$AY$30,$D$62:$BA$62,'Life SCR'!AW$3),1)+AW109,0)</f>
        <v>0</v>
      </c>
      <c r="AX110" s="644">
        <f ca="1">IF('Life SCR'!AX$3&gt;=$B110,OFFSET($D$62,0,'Life SCR'!AX$3-$B110)*OFFSET(Inputs!$C$30,0,$B110-2)/IF(sommmeProdInv(Inputs!$B$30:$AY$30,$D$62:$BA$62,'Life SCR'!AX$3)&gt;0,sommmeProdInv(Inputs!$B$30:$AY$30,$D$62:$BA$62,'Life SCR'!AX$3),1)+AX109,0)</f>
        <v>0</v>
      </c>
      <c r="AY110" s="644">
        <f ca="1">IF('Life SCR'!AY$3&gt;=$B110,OFFSET($D$62,0,'Life SCR'!AY$3-$B110)*OFFSET(Inputs!$C$30,0,$B110-2)/IF(sommmeProdInv(Inputs!$B$30:$AY$30,$D$62:$BA$62,'Life SCR'!AY$3)&gt;0,sommmeProdInv(Inputs!$B$30:$AY$30,$D$62:$BA$62,'Life SCR'!AY$3),1)+AY109,0)</f>
        <v>0</v>
      </c>
      <c r="AZ110" s="644">
        <f ca="1">IF('Life SCR'!AZ$3&gt;=$B110,OFFSET($D$62,0,'Life SCR'!AZ$3-$B110)*OFFSET(Inputs!$C$30,0,$B110-2)/IF(sommmeProdInv(Inputs!$B$30:$AY$30,$D$62:$BA$62,'Life SCR'!AZ$3)&gt;0,sommmeProdInv(Inputs!$B$30:$AY$30,$D$62:$BA$62,'Life SCR'!AZ$3),1)+AZ109,0)</f>
        <v>0</v>
      </c>
      <c r="BA110" s="645">
        <f ca="1">IF('Life SCR'!BA$3&gt;=$B110,OFFSET($D$62,0,'Life SCR'!BA$3-$B110)*OFFSET(Inputs!$C$30,0,$B110-2)/IF(sommmeProdInv(Inputs!$B$30:$AY$30,$D$62:$BA$62,'Life SCR'!BA$3)&gt;0,sommmeProdInv(Inputs!$B$30:$AY$30,$D$62:$BA$62,'Life SCR'!BA$3),1)+BA109,0)</f>
        <v>0</v>
      </c>
    </row>
    <row r="111" spans="1:53" s="243" customFormat="1" outlineLevel="1">
      <c r="A111" s="642"/>
      <c r="B111" s="999">
        <v>48</v>
      </c>
      <c r="C111" s="994"/>
      <c r="D111" s="643"/>
      <c r="E111" s="644">
        <f ca="1">IF('Life SCR'!E$3&gt;=$B111,OFFSET($D$62,0,'Life SCR'!E$3-$B111)*OFFSET(Inputs!$C$30,0,$B111-2)/IF(sommmeProdInv(Inputs!$B$30:$AY$30,$D$62:$BA$62,'Life SCR'!E$3)&gt;0,sommmeProdInv(Inputs!$B$30:$AY$30,$D$62:$BA$62,'Life SCR'!E$3),1)+E110,0)</f>
        <v>0</v>
      </c>
      <c r="F111" s="644">
        <f ca="1">IF('Life SCR'!F$3&gt;=$B111,OFFSET($D$62,0,'Life SCR'!F$3-$B111)*OFFSET(Inputs!$C$30,0,$B111-2)/IF(sommmeProdInv(Inputs!$B$30:$AY$30,$D$62:$BA$62,'Life SCR'!F$3)&gt;0,sommmeProdInv(Inputs!$B$30:$AY$30,$D$62:$BA$62,'Life SCR'!F$3),1)+F110,0)</f>
        <v>0</v>
      </c>
      <c r="G111" s="644">
        <f ca="1">IF('Life SCR'!G$3&gt;=$B111,OFFSET($D$62,0,'Life SCR'!G$3-$B111)*OFFSET(Inputs!$C$30,0,$B111-2)/IF(sommmeProdInv(Inputs!$B$30:$AY$30,$D$62:$BA$62,'Life SCR'!G$3)&gt;0,sommmeProdInv(Inputs!$B$30:$AY$30,$D$62:$BA$62,'Life SCR'!G$3),1)+G110,0)</f>
        <v>0</v>
      </c>
      <c r="H111" s="644">
        <f ca="1">IF('Life SCR'!H$3&gt;=$B111,OFFSET($D$62,0,'Life SCR'!H$3-$B111)*OFFSET(Inputs!$C$30,0,$B111-2)/IF(sommmeProdInv(Inputs!$B$30:$AY$30,$D$62:$BA$62,'Life SCR'!H$3)&gt;0,sommmeProdInv(Inputs!$B$30:$AY$30,$D$62:$BA$62,'Life SCR'!H$3),1)+H110,0)</f>
        <v>0</v>
      </c>
      <c r="I111" s="644">
        <f ca="1">IF('Life SCR'!I$3&gt;=$B111,OFFSET($D$62,0,'Life SCR'!I$3-$B111)*OFFSET(Inputs!$C$30,0,$B111-2)/IF(sommmeProdInv(Inputs!$B$30:$AY$30,$D$62:$BA$62,'Life SCR'!I$3)&gt;0,sommmeProdInv(Inputs!$B$30:$AY$30,$D$62:$BA$62,'Life SCR'!I$3),1)+I110,0)</f>
        <v>0</v>
      </c>
      <c r="J111" s="644">
        <f ca="1">IF('Life SCR'!J$3&gt;=$B111,OFFSET($D$62,0,'Life SCR'!J$3-$B111)*OFFSET(Inputs!$C$30,0,$B111-2)/IF(sommmeProdInv(Inputs!$B$30:$AY$30,$D$62:$BA$62,'Life SCR'!J$3)&gt;0,sommmeProdInv(Inputs!$B$30:$AY$30,$D$62:$BA$62,'Life SCR'!J$3),1)+J110,0)</f>
        <v>0</v>
      </c>
      <c r="K111" s="644">
        <f ca="1">IF('Life SCR'!K$3&gt;=$B111,OFFSET($D$62,0,'Life SCR'!K$3-$B111)*OFFSET(Inputs!$C$30,0,$B111-2)/IF(sommmeProdInv(Inputs!$B$30:$AY$30,$D$62:$BA$62,'Life SCR'!K$3)&gt;0,sommmeProdInv(Inputs!$B$30:$AY$30,$D$62:$BA$62,'Life SCR'!K$3),1)+K110,0)</f>
        <v>0</v>
      </c>
      <c r="L111" s="644">
        <f ca="1">IF('Life SCR'!L$3&gt;=$B111,OFFSET($D$62,0,'Life SCR'!L$3-$B111)*OFFSET(Inputs!$C$30,0,$B111-2)/IF(sommmeProdInv(Inputs!$B$30:$AY$30,$D$62:$BA$62,'Life SCR'!L$3)&gt;0,sommmeProdInv(Inputs!$B$30:$AY$30,$D$62:$BA$62,'Life SCR'!L$3),1)+L110,0)</f>
        <v>0</v>
      </c>
      <c r="M111" s="644">
        <f ca="1">IF('Life SCR'!M$3&gt;=$B111,OFFSET($D$62,0,'Life SCR'!M$3-$B111)*OFFSET(Inputs!$C$30,0,$B111-2)/IF(sommmeProdInv(Inputs!$B$30:$AY$30,$D$62:$BA$62,'Life SCR'!M$3)&gt;0,sommmeProdInv(Inputs!$B$30:$AY$30,$D$62:$BA$62,'Life SCR'!M$3),1)+M110,0)</f>
        <v>0</v>
      </c>
      <c r="N111" s="644">
        <f ca="1">IF('Life SCR'!N$3&gt;=$B111,OFFSET($D$62,0,'Life SCR'!N$3-$B111)*OFFSET(Inputs!$C$30,0,$B111-2)/IF(sommmeProdInv(Inputs!$B$30:$AY$30,$D$62:$BA$62,'Life SCR'!N$3)&gt;0,sommmeProdInv(Inputs!$B$30:$AY$30,$D$62:$BA$62,'Life SCR'!N$3),1)+N110,0)</f>
        <v>0</v>
      </c>
      <c r="O111" s="644">
        <f ca="1">IF('Life SCR'!O$3&gt;=$B111,OFFSET($D$62,0,'Life SCR'!O$3-$B111)*OFFSET(Inputs!$C$30,0,$B111-2)/IF(sommmeProdInv(Inputs!$B$30:$AY$30,$D$62:$BA$62,'Life SCR'!O$3)&gt;0,sommmeProdInv(Inputs!$B$30:$AY$30,$D$62:$BA$62,'Life SCR'!O$3),1)+O110,0)</f>
        <v>0</v>
      </c>
      <c r="P111" s="644">
        <f ca="1">IF('Life SCR'!P$3&gt;=$B111,OFFSET($D$62,0,'Life SCR'!P$3-$B111)*OFFSET(Inputs!$C$30,0,$B111-2)/IF(sommmeProdInv(Inputs!$B$30:$AY$30,$D$62:$BA$62,'Life SCR'!P$3)&gt;0,sommmeProdInv(Inputs!$B$30:$AY$30,$D$62:$BA$62,'Life SCR'!P$3),1)+P110,0)</f>
        <v>0</v>
      </c>
      <c r="Q111" s="644">
        <f ca="1">IF('Life SCR'!Q$3&gt;=$B111,OFFSET($D$62,0,'Life SCR'!Q$3-$B111)*OFFSET(Inputs!$C$30,0,$B111-2)/IF(sommmeProdInv(Inputs!$B$30:$AY$30,$D$62:$BA$62,'Life SCR'!Q$3)&gt;0,sommmeProdInv(Inputs!$B$30:$AY$30,$D$62:$BA$62,'Life SCR'!Q$3),1)+Q110,0)</f>
        <v>0</v>
      </c>
      <c r="R111" s="644">
        <f ca="1">IF('Life SCR'!R$3&gt;=$B111,OFFSET($D$62,0,'Life SCR'!R$3-$B111)*OFFSET(Inputs!$C$30,0,$B111-2)/IF(sommmeProdInv(Inputs!$B$30:$AY$30,$D$62:$BA$62,'Life SCR'!R$3)&gt;0,sommmeProdInv(Inputs!$B$30:$AY$30,$D$62:$BA$62,'Life SCR'!R$3),1)+R110,0)</f>
        <v>0</v>
      </c>
      <c r="S111" s="644">
        <f ca="1">IF('Life SCR'!S$3&gt;=$B111,OFFSET($D$62,0,'Life SCR'!S$3-$B111)*OFFSET(Inputs!$C$30,0,$B111-2)/IF(sommmeProdInv(Inputs!$B$30:$AY$30,$D$62:$BA$62,'Life SCR'!S$3)&gt;0,sommmeProdInv(Inputs!$B$30:$AY$30,$D$62:$BA$62,'Life SCR'!S$3),1)+S110,0)</f>
        <v>0</v>
      </c>
      <c r="T111" s="644">
        <f ca="1">IF('Life SCR'!T$3&gt;=$B111,OFFSET($D$62,0,'Life SCR'!T$3-$B111)*OFFSET(Inputs!$C$30,0,$B111-2)/IF(sommmeProdInv(Inputs!$B$30:$AY$30,$D$62:$BA$62,'Life SCR'!T$3)&gt;0,sommmeProdInv(Inputs!$B$30:$AY$30,$D$62:$BA$62,'Life SCR'!T$3),1)+T110,0)</f>
        <v>0</v>
      </c>
      <c r="U111" s="644">
        <f ca="1">IF('Life SCR'!U$3&gt;=$B111,OFFSET($D$62,0,'Life SCR'!U$3-$B111)*OFFSET(Inputs!$C$30,0,$B111-2)/IF(sommmeProdInv(Inputs!$B$30:$AY$30,$D$62:$BA$62,'Life SCR'!U$3)&gt;0,sommmeProdInv(Inputs!$B$30:$AY$30,$D$62:$BA$62,'Life SCR'!U$3),1)+U110,0)</f>
        <v>0</v>
      </c>
      <c r="V111" s="644">
        <f ca="1">IF('Life SCR'!V$3&gt;=$B111,OFFSET($D$62,0,'Life SCR'!V$3-$B111)*OFFSET(Inputs!$C$30,0,$B111-2)/IF(sommmeProdInv(Inputs!$B$30:$AY$30,$D$62:$BA$62,'Life SCR'!V$3)&gt;0,sommmeProdInv(Inputs!$B$30:$AY$30,$D$62:$BA$62,'Life SCR'!V$3),1)+V110,0)</f>
        <v>0</v>
      </c>
      <c r="W111" s="644">
        <f ca="1">IF('Life SCR'!W$3&gt;=$B111,OFFSET($D$62,0,'Life SCR'!W$3-$B111)*OFFSET(Inputs!$C$30,0,$B111-2)/IF(sommmeProdInv(Inputs!$B$30:$AY$30,$D$62:$BA$62,'Life SCR'!W$3)&gt;0,sommmeProdInv(Inputs!$B$30:$AY$30,$D$62:$BA$62,'Life SCR'!W$3),1)+W110,0)</f>
        <v>0</v>
      </c>
      <c r="X111" s="644">
        <f ca="1">IF('Life SCR'!X$3&gt;=$B111,OFFSET($D$62,0,'Life SCR'!X$3-$B111)*OFFSET(Inputs!$C$30,0,$B111-2)/IF(sommmeProdInv(Inputs!$B$30:$AY$30,$D$62:$BA$62,'Life SCR'!X$3)&gt;0,sommmeProdInv(Inputs!$B$30:$AY$30,$D$62:$BA$62,'Life SCR'!X$3),1)+X110,0)</f>
        <v>0</v>
      </c>
      <c r="Y111" s="644">
        <f ca="1">IF('Life SCR'!Y$3&gt;=$B111,OFFSET($D$62,0,'Life SCR'!Y$3-$B111)*OFFSET(Inputs!$C$30,0,$B111-2)/IF(sommmeProdInv(Inputs!$B$30:$AY$30,$D$62:$BA$62,'Life SCR'!Y$3)&gt;0,sommmeProdInv(Inputs!$B$30:$AY$30,$D$62:$BA$62,'Life SCR'!Y$3),1)+Y110,0)</f>
        <v>0</v>
      </c>
      <c r="Z111" s="644">
        <f ca="1">IF('Life SCR'!Z$3&gt;=$B111,OFFSET($D$62,0,'Life SCR'!Z$3-$B111)*OFFSET(Inputs!$C$30,0,$B111-2)/IF(sommmeProdInv(Inputs!$B$30:$AY$30,$D$62:$BA$62,'Life SCR'!Z$3)&gt;0,sommmeProdInv(Inputs!$B$30:$AY$30,$D$62:$BA$62,'Life SCR'!Z$3),1)+Z110,0)</f>
        <v>0</v>
      </c>
      <c r="AA111" s="644">
        <f ca="1">IF('Life SCR'!AA$3&gt;=$B111,OFFSET($D$62,0,'Life SCR'!AA$3-$B111)*OFFSET(Inputs!$C$30,0,$B111-2)/IF(sommmeProdInv(Inputs!$B$30:$AY$30,$D$62:$BA$62,'Life SCR'!AA$3)&gt;0,sommmeProdInv(Inputs!$B$30:$AY$30,$D$62:$BA$62,'Life SCR'!AA$3),1)+AA110,0)</f>
        <v>0</v>
      </c>
      <c r="AB111" s="644">
        <f ca="1">IF('Life SCR'!AB$3&gt;=$B111,OFFSET($D$62,0,'Life SCR'!AB$3-$B111)*OFFSET(Inputs!$C$30,0,$B111-2)/IF(sommmeProdInv(Inputs!$B$30:$AY$30,$D$62:$BA$62,'Life SCR'!AB$3)&gt;0,sommmeProdInv(Inputs!$B$30:$AY$30,$D$62:$BA$62,'Life SCR'!AB$3),1)+AB110,0)</f>
        <v>0</v>
      </c>
      <c r="AC111" s="644">
        <f ca="1">IF('Life SCR'!AC$3&gt;=$B111,OFFSET($D$62,0,'Life SCR'!AC$3-$B111)*OFFSET(Inputs!$C$30,0,$B111-2)/IF(sommmeProdInv(Inputs!$B$30:$AY$30,$D$62:$BA$62,'Life SCR'!AC$3)&gt;0,sommmeProdInv(Inputs!$B$30:$AY$30,$D$62:$BA$62,'Life SCR'!AC$3),1)+AC110,0)</f>
        <v>0</v>
      </c>
      <c r="AD111" s="644">
        <f ca="1">IF('Life SCR'!AD$3&gt;=$B111,OFFSET($D$62,0,'Life SCR'!AD$3-$B111)*OFFSET(Inputs!$C$30,0,$B111-2)/IF(sommmeProdInv(Inputs!$B$30:$AY$30,$D$62:$BA$62,'Life SCR'!AD$3)&gt;0,sommmeProdInv(Inputs!$B$30:$AY$30,$D$62:$BA$62,'Life SCR'!AD$3),1)+AD110,0)</f>
        <v>0</v>
      </c>
      <c r="AE111" s="644">
        <f ca="1">IF('Life SCR'!AE$3&gt;=$B111,OFFSET($D$62,0,'Life SCR'!AE$3-$B111)*OFFSET(Inputs!$C$30,0,$B111-2)/IF(sommmeProdInv(Inputs!$B$30:$AY$30,$D$62:$BA$62,'Life SCR'!AE$3)&gt;0,sommmeProdInv(Inputs!$B$30:$AY$30,$D$62:$BA$62,'Life SCR'!AE$3),1)+AE110,0)</f>
        <v>0</v>
      </c>
      <c r="AF111" s="644">
        <f ca="1">IF('Life SCR'!AF$3&gt;=$B111,OFFSET($D$62,0,'Life SCR'!AF$3-$B111)*OFFSET(Inputs!$C$30,0,$B111-2)/IF(sommmeProdInv(Inputs!$B$30:$AY$30,$D$62:$BA$62,'Life SCR'!AF$3)&gt;0,sommmeProdInv(Inputs!$B$30:$AY$30,$D$62:$BA$62,'Life SCR'!AF$3),1)+AF110,0)</f>
        <v>0</v>
      </c>
      <c r="AG111" s="644">
        <f ca="1">IF('Life SCR'!AG$3&gt;=$B111,OFFSET($D$62,0,'Life SCR'!AG$3-$B111)*OFFSET(Inputs!$C$30,0,$B111-2)/IF(sommmeProdInv(Inputs!$B$30:$AY$30,$D$62:$BA$62,'Life SCR'!AG$3)&gt;0,sommmeProdInv(Inputs!$B$30:$AY$30,$D$62:$BA$62,'Life SCR'!AG$3),1)+AG110,0)</f>
        <v>0</v>
      </c>
      <c r="AH111" s="644">
        <f ca="1">IF('Life SCR'!AH$3&gt;=$B111,OFFSET($D$62,0,'Life SCR'!AH$3-$B111)*OFFSET(Inputs!$C$30,0,$B111-2)/IF(sommmeProdInv(Inputs!$B$30:$AY$30,$D$62:$BA$62,'Life SCR'!AH$3)&gt;0,sommmeProdInv(Inputs!$B$30:$AY$30,$D$62:$BA$62,'Life SCR'!AH$3),1)+AH110,0)</f>
        <v>0</v>
      </c>
      <c r="AI111" s="644">
        <f ca="1">IF('Life SCR'!AI$3&gt;=$B111,OFFSET($D$62,0,'Life SCR'!AI$3-$B111)*OFFSET(Inputs!$C$30,0,$B111-2)/IF(sommmeProdInv(Inputs!$B$30:$AY$30,$D$62:$BA$62,'Life SCR'!AI$3)&gt;0,sommmeProdInv(Inputs!$B$30:$AY$30,$D$62:$BA$62,'Life SCR'!AI$3),1)+AI110,0)</f>
        <v>0</v>
      </c>
      <c r="AJ111" s="644">
        <f ca="1">IF('Life SCR'!AJ$3&gt;=$B111,OFFSET($D$62,0,'Life SCR'!AJ$3-$B111)*OFFSET(Inputs!$C$30,0,$B111-2)/IF(sommmeProdInv(Inputs!$B$30:$AY$30,$D$62:$BA$62,'Life SCR'!AJ$3)&gt;0,sommmeProdInv(Inputs!$B$30:$AY$30,$D$62:$BA$62,'Life SCR'!AJ$3),1)+AJ110,0)</f>
        <v>0</v>
      </c>
      <c r="AK111" s="644">
        <f ca="1">IF('Life SCR'!AK$3&gt;=$B111,OFFSET($D$62,0,'Life SCR'!AK$3-$B111)*OFFSET(Inputs!$C$30,0,$B111-2)/IF(sommmeProdInv(Inputs!$B$30:$AY$30,$D$62:$BA$62,'Life SCR'!AK$3)&gt;0,sommmeProdInv(Inputs!$B$30:$AY$30,$D$62:$BA$62,'Life SCR'!AK$3),1)+AK110,0)</f>
        <v>0</v>
      </c>
      <c r="AL111" s="644">
        <f ca="1">IF('Life SCR'!AL$3&gt;=$B111,OFFSET($D$62,0,'Life SCR'!AL$3-$B111)*OFFSET(Inputs!$C$30,0,$B111-2)/IF(sommmeProdInv(Inputs!$B$30:$AY$30,$D$62:$BA$62,'Life SCR'!AL$3)&gt;0,sommmeProdInv(Inputs!$B$30:$AY$30,$D$62:$BA$62,'Life SCR'!AL$3),1)+AL110,0)</f>
        <v>0</v>
      </c>
      <c r="AM111" s="644">
        <f ca="1">IF('Life SCR'!AM$3&gt;=$B111,OFFSET($D$62,0,'Life SCR'!AM$3-$B111)*OFFSET(Inputs!$C$30,0,$B111-2)/IF(sommmeProdInv(Inputs!$B$30:$AY$30,$D$62:$BA$62,'Life SCR'!AM$3)&gt;0,sommmeProdInv(Inputs!$B$30:$AY$30,$D$62:$BA$62,'Life SCR'!AM$3),1)+AM110,0)</f>
        <v>0</v>
      </c>
      <c r="AN111" s="644">
        <f ca="1">IF('Life SCR'!AN$3&gt;=$B111,OFFSET($D$62,0,'Life SCR'!AN$3-$B111)*OFFSET(Inputs!$C$30,0,$B111-2)/IF(sommmeProdInv(Inputs!$B$30:$AY$30,$D$62:$BA$62,'Life SCR'!AN$3)&gt;0,sommmeProdInv(Inputs!$B$30:$AY$30,$D$62:$BA$62,'Life SCR'!AN$3),1)+AN110,0)</f>
        <v>0</v>
      </c>
      <c r="AO111" s="644">
        <f ca="1">IF('Life SCR'!AO$3&gt;=$B111,OFFSET($D$62,0,'Life SCR'!AO$3-$B111)*OFFSET(Inputs!$C$30,0,$B111-2)/IF(sommmeProdInv(Inputs!$B$30:$AY$30,$D$62:$BA$62,'Life SCR'!AO$3)&gt;0,sommmeProdInv(Inputs!$B$30:$AY$30,$D$62:$BA$62,'Life SCR'!AO$3),1)+AO110,0)</f>
        <v>0</v>
      </c>
      <c r="AP111" s="644">
        <f ca="1">IF('Life SCR'!AP$3&gt;=$B111,OFFSET($D$62,0,'Life SCR'!AP$3-$B111)*OFFSET(Inputs!$C$30,0,$B111-2)/IF(sommmeProdInv(Inputs!$B$30:$AY$30,$D$62:$BA$62,'Life SCR'!AP$3)&gt;0,sommmeProdInv(Inputs!$B$30:$AY$30,$D$62:$BA$62,'Life SCR'!AP$3),1)+AP110,0)</f>
        <v>0</v>
      </c>
      <c r="AQ111" s="644">
        <f ca="1">IF('Life SCR'!AQ$3&gt;=$B111,OFFSET($D$62,0,'Life SCR'!AQ$3-$B111)*OFFSET(Inputs!$C$30,0,$B111-2)/IF(sommmeProdInv(Inputs!$B$30:$AY$30,$D$62:$BA$62,'Life SCR'!AQ$3)&gt;0,sommmeProdInv(Inputs!$B$30:$AY$30,$D$62:$BA$62,'Life SCR'!AQ$3),1)+AQ110,0)</f>
        <v>0</v>
      </c>
      <c r="AR111" s="644">
        <f ca="1">IF('Life SCR'!AR$3&gt;=$B111,OFFSET($D$62,0,'Life SCR'!AR$3-$B111)*OFFSET(Inputs!$C$30,0,$B111-2)/IF(sommmeProdInv(Inputs!$B$30:$AY$30,$D$62:$BA$62,'Life SCR'!AR$3)&gt;0,sommmeProdInv(Inputs!$B$30:$AY$30,$D$62:$BA$62,'Life SCR'!AR$3),1)+AR110,0)</f>
        <v>0</v>
      </c>
      <c r="AS111" s="644">
        <f ca="1">IF('Life SCR'!AS$3&gt;=$B111,OFFSET($D$62,0,'Life SCR'!AS$3-$B111)*OFFSET(Inputs!$C$30,0,$B111-2)/IF(sommmeProdInv(Inputs!$B$30:$AY$30,$D$62:$BA$62,'Life SCR'!AS$3)&gt;0,sommmeProdInv(Inputs!$B$30:$AY$30,$D$62:$BA$62,'Life SCR'!AS$3),1)+AS110,0)</f>
        <v>0</v>
      </c>
      <c r="AT111" s="644">
        <f ca="1">IF('Life SCR'!AT$3&gt;=$B111,OFFSET($D$62,0,'Life SCR'!AT$3-$B111)*OFFSET(Inputs!$C$30,0,$B111-2)/IF(sommmeProdInv(Inputs!$B$30:$AY$30,$D$62:$BA$62,'Life SCR'!AT$3)&gt;0,sommmeProdInv(Inputs!$B$30:$AY$30,$D$62:$BA$62,'Life SCR'!AT$3),1)+AT110,0)</f>
        <v>0</v>
      </c>
      <c r="AU111" s="644">
        <f ca="1">IF('Life SCR'!AU$3&gt;=$B111,OFFSET($D$62,0,'Life SCR'!AU$3-$B111)*OFFSET(Inputs!$C$30,0,$B111-2)/IF(sommmeProdInv(Inputs!$B$30:$AY$30,$D$62:$BA$62,'Life SCR'!AU$3)&gt;0,sommmeProdInv(Inputs!$B$30:$AY$30,$D$62:$BA$62,'Life SCR'!AU$3),1)+AU110,0)</f>
        <v>0</v>
      </c>
      <c r="AV111" s="644">
        <f ca="1">IF('Life SCR'!AV$3&gt;=$B111,OFFSET($D$62,0,'Life SCR'!AV$3-$B111)*OFFSET(Inputs!$C$30,0,$B111-2)/IF(sommmeProdInv(Inputs!$B$30:$AY$30,$D$62:$BA$62,'Life SCR'!AV$3)&gt;0,sommmeProdInv(Inputs!$B$30:$AY$30,$D$62:$BA$62,'Life SCR'!AV$3),1)+AV110,0)</f>
        <v>0</v>
      </c>
      <c r="AW111" s="644">
        <f ca="1">IF('Life SCR'!AW$3&gt;=$B111,OFFSET($D$62,0,'Life SCR'!AW$3-$B111)*OFFSET(Inputs!$C$30,0,$B111-2)/IF(sommmeProdInv(Inputs!$B$30:$AY$30,$D$62:$BA$62,'Life SCR'!AW$3)&gt;0,sommmeProdInv(Inputs!$B$30:$AY$30,$D$62:$BA$62,'Life SCR'!AW$3),1)+AW110,0)</f>
        <v>0</v>
      </c>
      <c r="AX111" s="644">
        <f ca="1">IF('Life SCR'!AX$3&gt;=$B111,OFFSET($D$62,0,'Life SCR'!AX$3-$B111)*OFFSET(Inputs!$C$30,0,$B111-2)/IF(sommmeProdInv(Inputs!$B$30:$AY$30,$D$62:$BA$62,'Life SCR'!AX$3)&gt;0,sommmeProdInv(Inputs!$B$30:$AY$30,$D$62:$BA$62,'Life SCR'!AX$3),1)+AX110,0)</f>
        <v>0</v>
      </c>
      <c r="AY111" s="644">
        <f ca="1">IF('Life SCR'!AY$3&gt;=$B111,OFFSET($D$62,0,'Life SCR'!AY$3-$B111)*OFFSET(Inputs!$C$30,0,$B111-2)/IF(sommmeProdInv(Inputs!$B$30:$AY$30,$D$62:$BA$62,'Life SCR'!AY$3)&gt;0,sommmeProdInv(Inputs!$B$30:$AY$30,$D$62:$BA$62,'Life SCR'!AY$3),1)+AY110,0)</f>
        <v>0</v>
      </c>
      <c r="AZ111" s="644">
        <f ca="1">IF('Life SCR'!AZ$3&gt;=$B111,OFFSET($D$62,0,'Life SCR'!AZ$3-$B111)*OFFSET(Inputs!$C$30,0,$B111-2)/IF(sommmeProdInv(Inputs!$B$30:$AY$30,$D$62:$BA$62,'Life SCR'!AZ$3)&gt;0,sommmeProdInv(Inputs!$B$30:$AY$30,$D$62:$BA$62,'Life SCR'!AZ$3),1)+AZ110,0)</f>
        <v>0</v>
      </c>
      <c r="BA111" s="645">
        <f ca="1">IF('Life SCR'!BA$3&gt;=$B111,OFFSET($D$62,0,'Life SCR'!BA$3-$B111)*OFFSET(Inputs!$C$30,0,$B111-2)/IF(sommmeProdInv(Inputs!$B$30:$AY$30,$D$62:$BA$62,'Life SCR'!BA$3)&gt;0,sommmeProdInv(Inputs!$B$30:$AY$30,$D$62:$BA$62,'Life SCR'!BA$3),1)+BA110,0)</f>
        <v>0</v>
      </c>
    </row>
    <row r="112" spans="1:53" s="243" customFormat="1" outlineLevel="1">
      <c r="A112" s="642"/>
      <c r="B112" s="999">
        <v>49</v>
      </c>
      <c r="C112" s="994"/>
      <c r="D112" s="643"/>
      <c r="E112" s="644">
        <f ca="1">IF('Life SCR'!E$3&gt;=$B112,OFFSET($D$62,0,'Life SCR'!E$3-$B112)*OFFSET(Inputs!$C$30,0,$B112-2)/IF(sommmeProdInv(Inputs!$B$30:$AY$30,$D$62:$BA$62,'Life SCR'!E$3)&gt;0,sommmeProdInv(Inputs!$B$30:$AY$30,$D$62:$BA$62,'Life SCR'!E$3),1)+E111,0)</f>
        <v>0</v>
      </c>
      <c r="F112" s="644">
        <f ca="1">IF('Life SCR'!F$3&gt;=$B112,OFFSET($D$62,0,'Life SCR'!F$3-$B112)*OFFSET(Inputs!$C$30,0,$B112-2)/IF(sommmeProdInv(Inputs!$B$30:$AY$30,$D$62:$BA$62,'Life SCR'!F$3)&gt;0,sommmeProdInv(Inputs!$B$30:$AY$30,$D$62:$BA$62,'Life SCR'!F$3),1)+F111,0)</f>
        <v>0</v>
      </c>
      <c r="G112" s="644">
        <f ca="1">IF('Life SCR'!G$3&gt;=$B112,OFFSET($D$62,0,'Life SCR'!G$3-$B112)*OFFSET(Inputs!$C$30,0,$B112-2)/IF(sommmeProdInv(Inputs!$B$30:$AY$30,$D$62:$BA$62,'Life SCR'!G$3)&gt;0,sommmeProdInv(Inputs!$B$30:$AY$30,$D$62:$BA$62,'Life SCR'!G$3),1)+G111,0)</f>
        <v>0</v>
      </c>
      <c r="H112" s="644">
        <f ca="1">IF('Life SCR'!H$3&gt;=$B112,OFFSET($D$62,0,'Life SCR'!H$3-$B112)*OFFSET(Inputs!$C$30,0,$B112-2)/IF(sommmeProdInv(Inputs!$B$30:$AY$30,$D$62:$BA$62,'Life SCR'!H$3)&gt;0,sommmeProdInv(Inputs!$B$30:$AY$30,$D$62:$BA$62,'Life SCR'!H$3),1)+H111,0)</f>
        <v>0</v>
      </c>
      <c r="I112" s="644">
        <f ca="1">IF('Life SCR'!I$3&gt;=$B112,OFFSET($D$62,0,'Life SCR'!I$3-$B112)*OFFSET(Inputs!$C$30,0,$B112-2)/IF(sommmeProdInv(Inputs!$B$30:$AY$30,$D$62:$BA$62,'Life SCR'!I$3)&gt;0,sommmeProdInv(Inputs!$B$30:$AY$30,$D$62:$BA$62,'Life SCR'!I$3),1)+I111,0)</f>
        <v>0</v>
      </c>
      <c r="J112" s="644">
        <f ca="1">IF('Life SCR'!J$3&gt;=$B112,OFFSET($D$62,0,'Life SCR'!J$3-$B112)*OFFSET(Inputs!$C$30,0,$B112-2)/IF(sommmeProdInv(Inputs!$B$30:$AY$30,$D$62:$BA$62,'Life SCR'!J$3)&gt;0,sommmeProdInv(Inputs!$B$30:$AY$30,$D$62:$BA$62,'Life SCR'!J$3),1)+J111,0)</f>
        <v>0</v>
      </c>
      <c r="K112" s="644">
        <f ca="1">IF('Life SCR'!K$3&gt;=$B112,OFFSET($D$62,0,'Life SCR'!K$3-$B112)*OFFSET(Inputs!$C$30,0,$B112-2)/IF(sommmeProdInv(Inputs!$B$30:$AY$30,$D$62:$BA$62,'Life SCR'!K$3)&gt;0,sommmeProdInv(Inputs!$B$30:$AY$30,$D$62:$BA$62,'Life SCR'!K$3),1)+K111,0)</f>
        <v>0</v>
      </c>
      <c r="L112" s="644">
        <f ca="1">IF('Life SCR'!L$3&gt;=$B112,OFFSET($D$62,0,'Life SCR'!L$3-$B112)*OFFSET(Inputs!$C$30,0,$B112-2)/IF(sommmeProdInv(Inputs!$B$30:$AY$30,$D$62:$BA$62,'Life SCR'!L$3)&gt;0,sommmeProdInv(Inputs!$B$30:$AY$30,$D$62:$BA$62,'Life SCR'!L$3),1)+L111,0)</f>
        <v>0</v>
      </c>
      <c r="M112" s="644">
        <f ca="1">IF('Life SCR'!M$3&gt;=$B112,OFFSET($D$62,0,'Life SCR'!M$3-$B112)*OFFSET(Inputs!$C$30,0,$B112-2)/IF(sommmeProdInv(Inputs!$B$30:$AY$30,$D$62:$BA$62,'Life SCR'!M$3)&gt;0,sommmeProdInv(Inputs!$B$30:$AY$30,$D$62:$BA$62,'Life SCR'!M$3),1)+M111,0)</f>
        <v>0</v>
      </c>
      <c r="N112" s="644">
        <f ca="1">IF('Life SCR'!N$3&gt;=$B112,OFFSET($D$62,0,'Life SCR'!N$3-$B112)*OFFSET(Inputs!$C$30,0,$B112-2)/IF(sommmeProdInv(Inputs!$B$30:$AY$30,$D$62:$BA$62,'Life SCR'!N$3)&gt;0,sommmeProdInv(Inputs!$B$30:$AY$30,$D$62:$BA$62,'Life SCR'!N$3),1)+N111,0)</f>
        <v>0</v>
      </c>
      <c r="O112" s="644">
        <f ca="1">IF('Life SCR'!O$3&gt;=$B112,OFFSET($D$62,0,'Life SCR'!O$3-$B112)*OFFSET(Inputs!$C$30,0,$B112-2)/IF(sommmeProdInv(Inputs!$B$30:$AY$30,$D$62:$BA$62,'Life SCR'!O$3)&gt;0,sommmeProdInv(Inputs!$B$30:$AY$30,$D$62:$BA$62,'Life SCR'!O$3),1)+O111,0)</f>
        <v>0</v>
      </c>
      <c r="P112" s="644">
        <f ca="1">IF('Life SCR'!P$3&gt;=$B112,OFFSET($D$62,0,'Life SCR'!P$3-$B112)*OFFSET(Inputs!$C$30,0,$B112-2)/IF(sommmeProdInv(Inputs!$B$30:$AY$30,$D$62:$BA$62,'Life SCR'!P$3)&gt;0,sommmeProdInv(Inputs!$B$30:$AY$30,$D$62:$BA$62,'Life SCR'!P$3),1)+P111,0)</f>
        <v>0</v>
      </c>
      <c r="Q112" s="644">
        <f ca="1">IF('Life SCR'!Q$3&gt;=$B112,OFFSET($D$62,0,'Life SCR'!Q$3-$B112)*OFFSET(Inputs!$C$30,0,$B112-2)/IF(sommmeProdInv(Inputs!$B$30:$AY$30,$D$62:$BA$62,'Life SCR'!Q$3)&gt;0,sommmeProdInv(Inputs!$B$30:$AY$30,$D$62:$BA$62,'Life SCR'!Q$3),1)+Q111,0)</f>
        <v>0</v>
      </c>
      <c r="R112" s="644">
        <f ca="1">IF('Life SCR'!R$3&gt;=$B112,OFFSET($D$62,0,'Life SCR'!R$3-$B112)*OFFSET(Inputs!$C$30,0,$B112-2)/IF(sommmeProdInv(Inputs!$B$30:$AY$30,$D$62:$BA$62,'Life SCR'!R$3)&gt;0,sommmeProdInv(Inputs!$B$30:$AY$30,$D$62:$BA$62,'Life SCR'!R$3),1)+R111,0)</f>
        <v>0</v>
      </c>
      <c r="S112" s="644">
        <f ca="1">IF('Life SCR'!S$3&gt;=$B112,OFFSET($D$62,0,'Life SCR'!S$3-$B112)*OFFSET(Inputs!$C$30,0,$B112-2)/IF(sommmeProdInv(Inputs!$B$30:$AY$30,$D$62:$BA$62,'Life SCR'!S$3)&gt;0,sommmeProdInv(Inputs!$B$30:$AY$30,$D$62:$BA$62,'Life SCR'!S$3),1)+S111,0)</f>
        <v>0</v>
      </c>
      <c r="T112" s="644">
        <f ca="1">IF('Life SCR'!T$3&gt;=$B112,OFFSET($D$62,0,'Life SCR'!T$3-$B112)*OFFSET(Inputs!$C$30,0,$B112-2)/IF(sommmeProdInv(Inputs!$B$30:$AY$30,$D$62:$BA$62,'Life SCR'!T$3)&gt;0,sommmeProdInv(Inputs!$B$30:$AY$30,$D$62:$BA$62,'Life SCR'!T$3),1)+T111,0)</f>
        <v>0</v>
      </c>
      <c r="U112" s="644">
        <f ca="1">IF('Life SCR'!U$3&gt;=$B112,OFFSET($D$62,0,'Life SCR'!U$3-$B112)*OFFSET(Inputs!$C$30,0,$B112-2)/IF(sommmeProdInv(Inputs!$B$30:$AY$30,$D$62:$BA$62,'Life SCR'!U$3)&gt;0,sommmeProdInv(Inputs!$B$30:$AY$30,$D$62:$BA$62,'Life SCR'!U$3),1)+U111,0)</f>
        <v>0</v>
      </c>
      <c r="V112" s="644">
        <f ca="1">IF('Life SCR'!V$3&gt;=$B112,OFFSET($D$62,0,'Life SCR'!V$3-$B112)*OFFSET(Inputs!$C$30,0,$B112-2)/IF(sommmeProdInv(Inputs!$B$30:$AY$30,$D$62:$BA$62,'Life SCR'!V$3)&gt;0,sommmeProdInv(Inputs!$B$30:$AY$30,$D$62:$BA$62,'Life SCR'!V$3),1)+V111,0)</f>
        <v>0</v>
      </c>
      <c r="W112" s="644">
        <f ca="1">IF('Life SCR'!W$3&gt;=$B112,OFFSET($D$62,0,'Life SCR'!W$3-$B112)*OFFSET(Inputs!$C$30,0,$B112-2)/IF(sommmeProdInv(Inputs!$B$30:$AY$30,$D$62:$BA$62,'Life SCR'!W$3)&gt;0,sommmeProdInv(Inputs!$B$30:$AY$30,$D$62:$BA$62,'Life SCR'!W$3),1)+W111,0)</f>
        <v>0</v>
      </c>
      <c r="X112" s="644">
        <f ca="1">IF('Life SCR'!X$3&gt;=$B112,OFFSET($D$62,0,'Life SCR'!X$3-$B112)*OFFSET(Inputs!$C$30,0,$B112-2)/IF(sommmeProdInv(Inputs!$B$30:$AY$30,$D$62:$BA$62,'Life SCR'!X$3)&gt;0,sommmeProdInv(Inputs!$B$30:$AY$30,$D$62:$BA$62,'Life SCR'!X$3),1)+X111,0)</f>
        <v>0</v>
      </c>
      <c r="Y112" s="644">
        <f ca="1">IF('Life SCR'!Y$3&gt;=$B112,OFFSET($D$62,0,'Life SCR'!Y$3-$B112)*OFFSET(Inputs!$C$30,0,$B112-2)/IF(sommmeProdInv(Inputs!$B$30:$AY$30,$D$62:$BA$62,'Life SCR'!Y$3)&gt;0,sommmeProdInv(Inputs!$B$30:$AY$30,$D$62:$BA$62,'Life SCR'!Y$3),1)+Y111,0)</f>
        <v>0</v>
      </c>
      <c r="Z112" s="644">
        <f ca="1">IF('Life SCR'!Z$3&gt;=$B112,OFFSET($D$62,0,'Life SCR'!Z$3-$B112)*OFFSET(Inputs!$C$30,0,$B112-2)/IF(sommmeProdInv(Inputs!$B$30:$AY$30,$D$62:$BA$62,'Life SCR'!Z$3)&gt;0,sommmeProdInv(Inputs!$B$30:$AY$30,$D$62:$BA$62,'Life SCR'!Z$3),1)+Z111,0)</f>
        <v>0</v>
      </c>
      <c r="AA112" s="644">
        <f ca="1">IF('Life SCR'!AA$3&gt;=$B112,OFFSET($D$62,0,'Life SCR'!AA$3-$B112)*OFFSET(Inputs!$C$30,0,$B112-2)/IF(sommmeProdInv(Inputs!$B$30:$AY$30,$D$62:$BA$62,'Life SCR'!AA$3)&gt;0,sommmeProdInv(Inputs!$B$30:$AY$30,$D$62:$BA$62,'Life SCR'!AA$3),1)+AA111,0)</f>
        <v>0</v>
      </c>
      <c r="AB112" s="644">
        <f ca="1">IF('Life SCR'!AB$3&gt;=$B112,OFFSET($D$62,0,'Life SCR'!AB$3-$B112)*OFFSET(Inputs!$C$30,0,$B112-2)/IF(sommmeProdInv(Inputs!$B$30:$AY$30,$D$62:$BA$62,'Life SCR'!AB$3)&gt;0,sommmeProdInv(Inputs!$B$30:$AY$30,$D$62:$BA$62,'Life SCR'!AB$3),1)+AB111,0)</f>
        <v>0</v>
      </c>
      <c r="AC112" s="644">
        <f ca="1">IF('Life SCR'!AC$3&gt;=$B112,OFFSET($D$62,0,'Life SCR'!AC$3-$B112)*OFFSET(Inputs!$C$30,0,$B112-2)/IF(sommmeProdInv(Inputs!$B$30:$AY$30,$D$62:$BA$62,'Life SCR'!AC$3)&gt;0,sommmeProdInv(Inputs!$B$30:$AY$30,$D$62:$BA$62,'Life SCR'!AC$3),1)+AC111,0)</f>
        <v>0</v>
      </c>
      <c r="AD112" s="644">
        <f ca="1">IF('Life SCR'!AD$3&gt;=$B112,OFFSET($D$62,0,'Life SCR'!AD$3-$B112)*OFFSET(Inputs!$C$30,0,$B112-2)/IF(sommmeProdInv(Inputs!$B$30:$AY$30,$D$62:$BA$62,'Life SCR'!AD$3)&gt;0,sommmeProdInv(Inputs!$B$30:$AY$30,$D$62:$BA$62,'Life SCR'!AD$3),1)+AD111,0)</f>
        <v>0</v>
      </c>
      <c r="AE112" s="644">
        <f ca="1">IF('Life SCR'!AE$3&gt;=$B112,OFFSET($D$62,0,'Life SCR'!AE$3-$B112)*OFFSET(Inputs!$C$30,0,$B112-2)/IF(sommmeProdInv(Inputs!$B$30:$AY$30,$D$62:$BA$62,'Life SCR'!AE$3)&gt;0,sommmeProdInv(Inputs!$B$30:$AY$30,$D$62:$BA$62,'Life SCR'!AE$3),1)+AE111,0)</f>
        <v>0</v>
      </c>
      <c r="AF112" s="644">
        <f ca="1">IF('Life SCR'!AF$3&gt;=$B112,OFFSET($D$62,0,'Life SCR'!AF$3-$B112)*OFFSET(Inputs!$C$30,0,$B112-2)/IF(sommmeProdInv(Inputs!$B$30:$AY$30,$D$62:$BA$62,'Life SCR'!AF$3)&gt;0,sommmeProdInv(Inputs!$B$30:$AY$30,$D$62:$BA$62,'Life SCR'!AF$3),1)+AF111,0)</f>
        <v>0</v>
      </c>
      <c r="AG112" s="644">
        <f ca="1">IF('Life SCR'!AG$3&gt;=$B112,OFFSET($D$62,0,'Life SCR'!AG$3-$B112)*OFFSET(Inputs!$C$30,0,$B112-2)/IF(sommmeProdInv(Inputs!$B$30:$AY$30,$D$62:$BA$62,'Life SCR'!AG$3)&gt;0,sommmeProdInv(Inputs!$B$30:$AY$30,$D$62:$BA$62,'Life SCR'!AG$3),1)+AG111,0)</f>
        <v>0</v>
      </c>
      <c r="AH112" s="644">
        <f ca="1">IF('Life SCR'!AH$3&gt;=$B112,OFFSET($D$62,0,'Life SCR'!AH$3-$B112)*OFFSET(Inputs!$C$30,0,$B112-2)/IF(sommmeProdInv(Inputs!$B$30:$AY$30,$D$62:$BA$62,'Life SCR'!AH$3)&gt;0,sommmeProdInv(Inputs!$B$30:$AY$30,$D$62:$BA$62,'Life SCR'!AH$3),1)+AH111,0)</f>
        <v>0</v>
      </c>
      <c r="AI112" s="644">
        <f ca="1">IF('Life SCR'!AI$3&gt;=$B112,OFFSET($D$62,0,'Life SCR'!AI$3-$B112)*OFFSET(Inputs!$C$30,0,$B112-2)/IF(sommmeProdInv(Inputs!$B$30:$AY$30,$D$62:$BA$62,'Life SCR'!AI$3)&gt;0,sommmeProdInv(Inputs!$B$30:$AY$30,$D$62:$BA$62,'Life SCR'!AI$3),1)+AI111,0)</f>
        <v>0</v>
      </c>
      <c r="AJ112" s="644">
        <f ca="1">IF('Life SCR'!AJ$3&gt;=$B112,OFFSET($D$62,0,'Life SCR'!AJ$3-$B112)*OFFSET(Inputs!$C$30,0,$B112-2)/IF(sommmeProdInv(Inputs!$B$30:$AY$30,$D$62:$BA$62,'Life SCR'!AJ$3)&gt;0,sommmeProdInv(Inputs!$B$30:$AY$30,$D$62:$BA$62,'Life SCR'!AJ$3),1)+AJ111,0)</f>
        <v>0</v>
      </c>
      <c r="AK112" s="644">
        <f ca="1">IF('Life SCR'!AK$3&gt;=$B112,OFFSET($D$62,0,'Life SCR'!AK$3-$B112)*OFFSET(Inputs!$C$30,0,$B112-2)/IF(sommmeProdInv(Inputs!$B$30:$AY$30,$D$62:$BA$62,'Life SCR'!AK$3)&gt;0,sommmeProdInv(Inputs!$B$30:$AY$30,$D$62:$BA$62,'Life SCR'!AK$3),1)+AK111,0)</f>
        <v>0</v>
      </c>
      <c r="AL112" s="644">
        <f ca="1">IF('Life SCR'!AL$3&gt;=$B112,OFFSET($D$62,0,'Life SCR'!AL$3-$B112)*OFFSET(Inputs!$C$30,0,$B112-2)/IF(sommmeProdInv(Inputs!$B$30:$AY$30,$D$62:$BA$62,'Life SCR'!AL$3)&gt;0,sommmeProdInv(Inputs!$B$30:$AY$30,$D$62:$BA$62,'Life SCR'!AL$3),1)+AL111,0)</f>
        <v>0</v>
      </c>
      <c r="AM112" s="644">
        <f ca="1">IF('Life SCR'!AM$3&gt;=$B112,OFFSET($D$62,0,'Life SCR'!AM$3-$B112)*OFFSET(Inputs!$C$30,0,$B112-2)/IF(sommmeProdInv(Inputs!$B$30:$AY$30,$D$62:$BA$62,'Life SCR'!AM$3)&gt;0,sommmeProdInv(Inputs!$B$30:$AY$30,$D$62:$BA$62,'Life SCR'!AM$3),1)+AM111,0)</f>
        <v>0</v>
      </c>
      <c r="AN112" s="644">
        <f ca="1">IF('Life SCR'!AN$3&gt;=$B112,OFFSET($D$62,0,'Life SCR'!AN$3-$B112)*OFFSET(Inputs!$C$30,0,$B112-2)/IF(sommmeProdInv(Inputs!$B$30:$AY$30,$D$62:$BA$62,'Life SCR'!AN$3)&gt;0,sommmeProdInv(Inputs!$B$30:$AY$30,$D$62:$BA$62,'Life SCR'!AN$3),1)+AN111,0)</f>
        <v>0</v>
      </c>
      <c r="AO112" s="644">
        <f ca="1">IF('Life SCR'!AO$3&gt;=$B112,OFFSET($D$62,0,'Life SCR'!AO$3-$B112)*OFFSET(Inputs!$C$30,0,$B112-2)/IF(sommmeProdInv(Inputs!$B$30:$AY$30,$D$62:$BA$62,'Life SCR'!AO$3)&gt;0,sommmeProdInv(Inputs!$B$30:$AY$30,$D$62:$BA$62,'Life SCR'!AO$3),1)+AO111,0)</f>
        <v>0</v>
      </c>
      <c r="AP112" s="644">
        <f ca="1">IF('Life SCR'!AP$3&gt;=$B112,OFFSET($D$62,0,'Life SCR'!AP$3-$B112)*OFFSET(Inputs!$C$30,0,$B112-2)/IF(sommmeProdInv(Inputs!$B$30:$AY$30,$D$62:$BA$62,'Life SCR'!AP$3)&gt;0,sommmeProdInv(Inputs!$B$30:$AY$30,$D$62:$BA$62,'Life SCR'!AP$3),1)+AP111,0)</f>
        <v>0</v>
      </c>
      <c r="AQ112" s="644">
        <f ca="1">IF('Life SCR'!AQ$3&gt;=$B112,OFFSET($D$62,0,'Life SCR'!AQ$3-$B112)*OFFSET(Inputs!$C$30,0,$B112-2)/IF(sommmeProdInv(Inputs!$B$30:$AY$30,$D$62:$BA$62,'Life SCR'!AQ$3)&gt;0,sommmeProdInv(Inputs!$B$30:$AY$30,$D$62:$BA$62,'Life SCR'!AQ$3),1)+AQ111,0)</f>
        <v>0</v>
      </c>
      <c r="AR112" s="644">
        <f ca="1">IF('Life SCR'!AR$3&gt;=$B112,OFFSET($D$62,0,'Life SCR'!AR$3-$B112)*OFFSET(Inputs!$C$30,0,$B112-2)/IF(sommmeProdInv(Inputs!$B$30:$AY$30,$D$62:$BA$62,'Life SCR'!AR$3)&gt;0,sommmeProdInv(Inputs!$B$30:$AY$30,$D$62:$BA$62,'Life SCR'!AR$3),1)+AR111,0)</f>
        <v>0</v>
      </c>
      <c r="AS112" s="644">
        <f ca="1">IF('Life SCR'!AS$3&gt;=$B112,OFFSET($D$62,0,'Life SCR'!AS$3-$B112)*OFFSET(Inputs!$C$30,0,$B112-2)/IF(sommmeProdInv(Inputs!$B$30:$AY$30,$D$62:$BA$62,'Life SCR'!AS$3)&gt;0,sommmeProdInv(Inputs!$B$30:$AY$30,$D$62:$BA$62,'Life SCR'!AS$3),1)+AS111,0)</f>
        <v>0</v>
      </c>
      <c r="AT112" s="644">
        <f ca="1">IF('Life SCR'!AT$3&gt;=$B112,OFFSET($D$62,0,'Life SCR'!AT$3-$B112)*OFFSET(Inputs!$C$30,0,$B112-2)/IF(sommmeProdInv(Inputs!$B$30:$AY$30,$D$62:$BA$62,'Life SCR'!AT$3)&gt;0,sommmeProdInv(Inputs!$B$30:$AY$30,$D$62:$BA$62,'Life SCR'!AT$3),1)+AT111,0)</f>
        <v>0</v>
      </c>
      <c r="AU112" s="644">
        <f ca="1">IF('Life SCR'!AU$3&gt;=$B112,OFFSET($D$62,0,'Life SCR'!AU$3-$B112)*OFFSET(Inputs!$C$30,0,$B112-2)/IF(sommmeProdInv(Inputs!$B$30:$AY$30,$D$62:$BA$62,'Life SCR'!AU$3)&gt;0,sommmeProdInv(Inputs!$B$30:$AY$30,$D$62:$BA$62,'Life SCR'!AU$3),1)+AU111,0)</f>
        <v>0</v>
      </c>
      <c r="AV112" s="644">
        <f ca="1">IF('Life SCR'!AV$3&gt;=$B112,OFFSET($D$62,0,'Life SCR'!AV$3-$B112)*OFFSET(Inputs!$C$30,0,$B112-2)/IF(sommmeProdInv(Inputs!$B$30:$AY$30,$D$62:$BA$62,'Life SCR'!AV$3)&gt;0,sommmeProdInv(Inputs!$B$30:$AY$30,$D$62:$BA$62,'Life SCR'!AV$3),1)+AV111,0)</f>
        <v>0</v>
      </c>
      <c r="AW112" s="644">
        <f ca="1">IF('Life SCR'!AW$3&gt;=$B112,OFFSET($D$62,0,'Life SCR'!AW$3-$B112)*OFFSET(Inputs!$C$30,0,$B112-2)/IF(sommmeProdInv(Inputs!$B$30:$AY$30,$D$62:$BA$62,'Life SCR'!AW$3)&gt;0,sommmeProdInv(Inputs!$B$30:$AY$30,$D$62:$BA$62,'Life SCR'!AW$3),1)+AW111,0)</f>
        <v>0</v>
      </c>
      <c r="AX112" s="644">
        <f ca="1">IF('Life SCR'!AX$3&gt;=$B112,OFFSET($D$62,0,'Life SCR'!AX$3-$B112)*OFFSET(Inputs!$C$30,0,$B112-2)/IF(sommmeProdInv(Inputs!$B$30:$AY$30,$D$62:$BA$62,'Life SCR'!AX$3)&gt;0,sommmeProdInv(Inputs!$B$30:$AY$30,$D$62:$BA$62,'Life SCR'!AX$3),1)+AX111,0)</f>
        <v>0</v>
      </c>
      <c r="AY112" s="644">
        <f ca="1">IF('Life SCR'!AY$3&gt;=$B112,OFFSET($D$62,0,'Life SCR'!AY$3-$B112)*OFFSET(Inputs!$C$30,0,$B112-2)/IF(sommmeProdInv(Inputs!$B$30:$AY$30,$D$62:$BA$62,'Life SCR'!AY$3)&gt;0,sommmeProdInv(Inputs!$B$30:$AY$30,$D$62:$BA$62,'Life SCR'!AY$3),1)+AY111,0)</f>
        <v>0</v>
      </c>
      <c r="AZ112" s="644">
        <f ca="1">IF('Life SCR'!AZ$3&gt;=$B112,OFFSET($D$62,0,'Life SCR'!AZ$3-$B112)*OFFSET(Inputs!$C$30,0,$B112-2)/IF(sommmeProdInv(Inputs!$B$30:$AY$30,$D$62:$BA$62,'Life SCR'!AZ$3)&gt;0,sommmeProdInv(Inputs!$B$30:$AY$30,$D$62:$BA$62,'Life SCR'!AZ$3),1)+AZ111,0)</f>
        <v>0</v>
      </c>
      <c r="BA112" s="645">
        <f ca="1">IF('Life SCR'!BA$3&gt;=$B112,OFFSET($D$62,0,'Life SCR'!BA$3-$B112)*OFFSET(Inputs!$C$30,0,$B112-2)/IF(sommmeProdInv(Inputs!$B$30:$AY$30,$D$62:$BA$62,'Life SCR'!BA$3)&gt;0,sommmeProdInv(Inputs!$B$30:$AY$30,$D$62:$BA$62,'Life SCR'!BA$3),1)+BA111,0)</f>
        <v>0</v>
      </c>
    </row>
    <row r="113" spans="1:53" s="243" customFormat="1" outlineLevel="1">
      <c r="A113" s="646"/>
      <c r="B113" s="1000">
        <v>50</v>
      </c>
      <c r="C113" s="996"/>
      <c r="D113" s="647"/>
      <c r="E113" s="648">
        <f ca="1">IF('Life SCR'!E$3&gt;=$B113,OFFSET($D$62,0,'Life SCR'!E$3-$B113)*OFFSET(Inputs!$C$30,0,$B113-2)/IF(sommmeProdInv(Inputs!$B$30:$AY$30,$D$62:$BA$62,'Life SCR'!E$3)&gt;0,sommmeProdInv(Inputs!$B$30:$AY$30,$D$62:$BA$62,'Life SCR'!E$3),1)+E112,0)</f>
        <v>0</v>
      </c>
      <c r="F113" s="648">
        <f ca="1">IF('Life SCR'!F$3&gt;=$B113,OFFSET($D$62,0,'Life SCR'!F$3-$B113)*OFFSET(Inputs!$C$30,0,$B113-2)/IF(sommmeProdInv(Inputs!$B$30:$AY$30,$D$62:$BA$62,'Life SCR'!F$3)&gt;0,sommmeProdInv(Inputs!$B$30:$AY$30,$D$62:$BA$62,'Life SCR'!F$3),1)+F112,0)</f>
        <v>0</v>
      </c>
      <c r="G113" s="648">
        <f ca="1">IF('Life SCR'!G$3&gt;=$B113,OFFSET($D$62,0,'Life SCR'!G$3-$B113)*OFFSET(Inputs!$C$30,0,$B113-2)/IF(sommmeProdInv(Inputs!$B$30:$AY$30,$D$62:$BA$62,'Life SCR'!G$3)&gt;0,sommmeProdInv(Inputs!$B$30:$AY$30,$D$62:$BA$62,'Life SCR'!G$3),1)+G112,0)</f>
        <v>0</v>
      </c>
      <c r="H113" s="648">
        <f ca="1">IF('Life SCR'!H$3&gt;=$B113,OFFSET($D$62,0,'Life SCR'!H$3-$B113)*OFFSET(Inputs!$C$30,0,$B113-2)/IF(sommmeProdInv(Inputs!$B$30:$AY$30,$D$62:$BA$62,'Life SCR'!H$3)&gt;0,sommmeProdInv(Inputs!$B$30:$AY$30,$D$62:$BA$62,'Life SCR'!H$3),1)+H112,0)</f>
        <v>0</v>
      </c>
      <c r="I113" s="648">
        <f ca="1">IF('Life SCR'!I$3&gt;=$B113,OFFSET($D$62,0,'Life SCR'!I$3-$B113)*OFFSET(Inputs!$C$30,0,$B113-2)/IF(sommmeProdInv(Inputs!$B$30:$AY$30,$D$62:$BA$62,'Life SCR'!I$3)&gt;0,sommmeProdInv(Inputs!$B$30:$AY$30,$D$62:$BA$62,'Life SCR'!I$3),1)+I112,0)</f>
        <v>0</v>
      </c>
      <c r="J113" s="648">
        <f ca="1">IF('Life SCR'!J$3&gt;=$B113,OFFSET($D$62,0,'Life SCR'!J$3-$B113)*OFFSET(Inputs!$C$30,0,$B113-2)/IF(sommmeProdInv(Inputs!$B$30:$AY$30,$D$62:$BA$62,'Life SCR'!J$3)&gt;0,sommmeProdInv(Inputs!$B$30:$AY$30,$D$62:$BA$62,'Life SCR'!J$3),1)+J112,0)</f>
        <v>0</v>
      </c>
      <c r="K113" s="648">
        <f ca="1">IF('Life SCR'!K$3&gt;=$B113,OFFSET($D$62,0,'Life SCR'!K$3-$B113)*OFFSET(Inputs!$C$30,0,$B113-2)/IF(sommmeProdInv(Inputs!$B$30:$AY$30,$D$62:$BA$62,'Life SCR'!K$3)&gt;0,sommmeProdInv(Inputs!$B$30:$AY$30,$D$62:$BA$62,'Life SCR'!K$3),1)+K112,0)</f>
        <v>0</v>
      </c>
      <c r="L113" s="648">
        <f ca="1">IF('Life SCR'!L$3&gt;=$B113,OFFSET($D$62,0,'Life SCR'!L$3-$B113)*OFFSET(Inputs!$C$30,0,$B113-2)/IF(sommmeProdInv(Inputs!$B$30:$AY$30,$D$62:$BA$62,'Life SCR'!L$3)&gt;0,sommmeProdInv(Inputs!$B$30:$AY$30,$D$62:$BA$62,'Life SCR'!L$3),1)+L112,0)</f>
        <v>0</v>
      </c>
      <c r="M113" s="648">
        <f ca="1">IF('Life SCR'!M$3&gt;=$B113,OFFSET($D$62,0,'Life SCR'!M$3-$B113)*OFFSET(Inputs!$C$30,0,$B113-2)/IF(sommmeProdInv(Inputs!$B$30:$AY$30,$D$62:$BA$62,'Life SCR'!M$3)&gt;0,sommmeProdInv(Inputs!$B$30:$AY$30,$D$62:$BA$62,'Life SCR'!M$3),1)+M112,0)</f>
        <v>0</v>
      </c>
      <c r="N113" s="648">
        <f ca="1">IF('Life SCR'!N$3&gt;=$B113,OFFSET($D$62,0,'Life SCR'!N$3-$B113)*OFFSET(Inputs!$C$30,0,$B113-2)/IF(sommmeProdInv(Inputs!$B$30:$AY$30,$D$62:$BA$62,'Life SCR'!N$3)&gt;0,sommmeProdInv(Inputs!$B$30:$AY$30,$D$62:$BA$62,'Life SCR'!N$3),1)+N112,0)</f>
        <v>0</v>
      </c>
      <c r="O113" s="648">
        <f ca="1">IF('Life SCR'!O$3&gt;=$B113,OFFSET($D$62,0,'Life SCR'!O$3-$B113)*OFFSET(Inputs!$C$30,0,$B113-2)/IF(sommmeProdInv(Inputs!$B$30:$AY$30,$D$62:$BA$62,'Life SCR'!O$3)&gt;0,sommmeProdInv(Inputs!$B$30:$AY$30,$D$62:$BA$62,'Life SCR'!O$3),1)+O112,0)</f>
        <v>0</v>
      </c>
      <c r="P113" s="648">
        <f ca="1">IF('Life SCR'!P$3&gt;=$B113,OFFSET($D$62,0,'Life SCR'!P$3-$B113)*OFFSET(Inputs!$C$30,0,$B113-2)/IF(sommmeProdInv(Inputs!$B$30:$AY$30,$D$62:$BA$62,'Life SCR'!P$3)&gt;0,sommmeProdInv(Inputs!$B$30:$AY$30,$D$62:$BA$62,'Life SCR'!P$3),1)+P112,0)</f>
        <v>0</v>
      </c>
      <c r="Q113" s="648">
        <f ca="1">IF('Life SCR'!Q$3&gt;=$B113,OFFSET($D$62,0,'Life SCR'!Q$3-$B113)*OFFSET(Inputs!$C$30,0,$B113-2)/IF(sommmeProdInv(Inputs!$B$30:$AY$30,$D$62:$BA$62,'Life SCR'!Q$3)&gt;0,sommmeProdInv(Inputs!$B$30:$AY$30,$D$62:$BA$62,'Life SCR'!Q$3),1)+Q112,0)</f>
        <v>0</v>
      </c>
      <c r="R113" s="648">
        <f ca="1">IF('Life SCR'!R$3&gt;=$B113,OFFSET($D$62,0,'Life SCR'!R$3-$B113)*OFFSET(Inputs!$C$30,0,$B113-2)/IF(sommmeProdInv(Inputs!$B$30:$AY$30,$D$62:$BA$62,'Life SCR'!R$3)&gt;0,sommmeProdInv(Inputs!$B$30:$AY$30,$D$62:$BA$62,'Life SCR'!R$3),1)+R112,0)</f>
        <v>0</v>
      </c>
      <c r="S113" s="648">
        <f ca="1">IF('Life SCR'!S$3&gt;=$B113,OFFSET($D$62,0,'Life SCR'!S$3-$B113)*OFFSET(Inputs!$C$30,0,$B113-2)/IF(sommmeProdInv(Inputs!$B$30:$AY$30,$D$62:$BA$62,'Life SCR'!S$3)&gt;0,sommmeProdInv(Inputs!$B$30:$AY$30,$D$62:$BA$62,'Life SCR'!S$3),1)+S112,0)</f>
        <v>0</v>
      </c>
      <c r="T113" s="648">
        <f ca="1">IF('Life SCR'!T$3&gt;=$B113,OFFSET($D$62,0,'Life SCR'!T$3-$B113)*OFFSET(Inputs!$C$30,0,$B113-2)/IF(sommmeProdInv(Inputs!$B$30:$AY$30,$D$62:$BA$62,'Life SCR'!T$3)&gt;0,sommmeProdInv(Inputs!$B$30:$AY$30,$D$62:$BA$62,'Life SCR'!T$3),1)+T112,0)</f>
        <v>0</v>
      </c>
      <c r="U113" s="648">
        <f ca="1">IF('Life SCR'!U$3&gt;=$B113,OFFSET($D$62,0,'Life SCR'!U$3-$B113)*OFFSET(Inputs!$C$30,0,$B113-2)/IF(sommmeProdInv(Inputs!$B$30:$AY$30,$D$62:$BA$62,'Life SCR'!U$3)&gt;0,sommmeProdInv(Inputs!$B$30:$AY$30,$D$62:$BA$62,'Life SCR'!U$3),1)+U112,0)</f>
        <v>0</v>
      </c>
      <c r="V113" s="648">
        <f ca="1">IF('Life SCR'!V$3&gt;=$B113,OFFSET($D$62,0,'Life SCR'!V$3-$B113)*OFFSET(Inputs!$C$30,0,$B113-2)/IF(sommmeProdInv(Inputs!$B$30:$AY$30,$D$62:$BA$62,'Life SCR'!V$3)&gt;0,sommmeProdInv(Inputs!$B$30:$AY$30,$D$62:$BA$62,'Life SCR'!V$3),1)+V112,0)</f>
        <v>0</v>
      </c>
      <c r="W113" s="648">
        <f ca="1">IF('Life SCR'!W$3&gt;=$B113,OFFSET($D$62,0,'Life SCR'!W$3-$B113)*OFFSET(Inputs!$C$30,0,$B113-2)/IF(sommmeProdInv(Inputs!$B$30:$AY$30,$D$62:$BA$62,'Life SCR'!W$3)&gt;0,sommmeProdInv(Inputs!$B$30:$AY$30,$D$62:$BA$62,'Life SCR'!W$3),1)+W112,0)</f>
        <v>0</v>
      </c>
      <c r="X113" s="648">
        <f ca="1">IF('Life SCR'!X$3&gt;=$B113,OFFSET($D$62,0,'Life SCR'!X$3-$B113)*OFFSET(Inputs!$C$30,0,$B113-2)/IF(sommmeProdInv(Inputs!$B$30:$AY$30,$D$62:$BA$62,'Life SCR'!X$3)&gt;0,sommmeProdInv(Inputs!$B$30:$AY$30,$D$62:$BA$62,'Life SCR'!X$3),1)+X112,0)</f>
        <v>0</v>
      </c>
      <c r="Y113" s="648">
        <f ca="1">IF('Life SCR'!Y$3&gt;=$B113,OFFSET($D$62,0,'Life SCR'!Y$3-$B113)*OFFSET(Inputs!$C$30,0,$B113-2)/IF(sommmeProdInv(Inputs!$B$30:$AY$30,$D$62:$BA$62,'Life SCR'!Y$3)&gt;0,sommmeProdInv(Inputs!$B$30:$AY$30,$D$62:$BA$62,'Life SCR'!Y$3),1)+Y112,0)</f>
        <v>0</v>
      </c>
      <c r="Z113" s="648">
        <f ca="1">IF('Life SCR'!Z$3&gt;=$B113,OFFSET($D$62,0,'Life SCR'!Z$3-$B113)*OFFSET(Inputs!$C$30,0,$B113-2)/IF(sommmeProdInv(Inputs!$B$30:$AY$30,$D$62:$BA$62,'Life SCR'!Z$3)&gt;0,sommmeProdInv(Inputs!$B$30:$AY$30,$D$62:$BA$62,'Life SCR'!Z$3),1)+Z112,0)</f>
        <v>0</v>
      </c>
      <c r="AA113" s="648">
        <f ca="1">IF('Life SCR'!AA$3&gt;=$B113,OFFSET($D$62,0,'Life SCR'!AA$3-$B113)*OFFSET(Inputs!$C$30,0,$B113-2)/IF(sommmeProdInv(Inputs!$B$30:$AY$30,$D$62:$BA$62,'Life SCR'!AA$3)&gt;0,sommmeProdInv(Inputs!$B$30:$AY$30,$D$62:$BA$62,'Life SCR'!AA$3),1)+AA112,0)</f>
        <v>0</v>
      </c>
      <c r="AB113" s="648">
        <f ca="1">IF('Life SCR'!AB$3&gt;=$B113,OFFSET($D$62,0,'Life SCR'!AB$3-$B113)*OFFSET(Inputs!$C$30,0,$B113-2)/IF(sommmeProdInv(Inputs!$B$30:$AY$30,$D$62:$BA$62,'Life SCR'!AB$3)&gt;0,sommmeProdInv(Inputs!$B$30:$AY$30,$D$62:$BA$62,'Life SCR'!AB$3),1)+AB112,0)</f>
        <v>0</v>
      </c>
      <c r="AC113" s="648">
        <f ca="1">IF('Life SCR'!AC$3&gt;=$B113,OFFSET($D$62,0,'Life SCR'!AC$3-$B113)*OFFSET(Inputs!$C$30,0,$B113-2)/IF(sommmeProdInv(Inputs!$B$30:$AY$30,$D$62:$BA$62,'Life SCR'!AC$3)&gt;0,sommmeProdInv(Inputs!$B$30:$AY$30,$D$62:$BA$62,'Life SCR'!AC$3),1)+AC112,0)</f>
        <v>0</v>
      </c>
      <c r="AD113" s="648">
        <f ca="1">IF('Life SCR'!AD$3&gt;=$B113,OFFSET($D$62,0,'Life SCR'!AD$3-$B113)*OFFSET(Inputs!$C$30,0,$B113-2)/IF(sommmeProdInv(Inputs!$B$30:$AY$30,$D$62:$BA$62,'Life SCR'!AD$3)&gt;0,sommmeProdInv(Inputs!$B$30:$AY$30,$D$62:$BA$62,'Life SCR'!AD$3),1)+AD112,0)</f>
        <v>0</v>
      </c>
      <c r="AE113" s="648">
        <f ca="1">IF('Life SCR'!AE$3&gt;=$B113,OFFSET($D$62,0,'Life SCR'!AE$3-$B113)*OFFSET(Inputs!$C$30,0,$B113-2)/IF(sommmeProdInv(Inputs!$B$30:$AY$30,$D$62:$BA$62,'Life SCR'!AE$3)&gt;0,sommmeProdInv(Inputs!$B$30:$AY$30,$D$62:$BA$62,'Life SCR'!AE$3),1)+AE112,0)</f>
        <v>0</v>
      </c>
      <c r="AF113" s="648">
        <f ca="1">IF('Life SCR'!AF$3&gt;=$B113,OFFSET($D$62,0,'Life SCR'!AF$3-$B113)*OFFSET(Inputs!$C$30,0,$B113-2)/IF(sommmeProdInv(Inputs!$B$30:$AY$30,$D$62:$BA$62,'Life SCR'!AF$3)&gt;0,sommmeProdInv(Inputs!$B$30:$AY$30,$D$62:$BA$62,'Life SCR'!AF$3),1)+AF112,0)</f>
        <v>0</v>
      </c>
      <c r="AG113" s="648">
        <f ca="1">IF('Life SCR'!AG$3&gt;=$B113,OFFSET($D$62,0,'Life SCR'!AG$3-$B113)*OFFSET(Inputs!$C$30,0,$B113-2)/IF(sommmeProdInv(Inputs!$B$30:$AY$30,$D$62:$BA$62,'Life SCR'!AG$3)&gt;0,sommmeProdInv(Inputs!$B$30:$AY$30,$D$62:$BA$62,'Life SCR'!AG$3),1)+AG112,0)</f>
        <v>0</v>
      </c>
      <c r="AH113" s="648">
        <f ca="1">IF('Life SCR'!AH$3&gt;=$B113,OFFSET($D$62,0,'Life SCR'!AH$3-$B113)*OFFSET(Inputs!$C$30,0,$B113-2)/IF(sommmeProdInv(Inputs!$B$30:$AY$30,$D$62:$BA$62,'Life SCR'!AH$3)&gt;0,sommmeProdInv(Inputs!$B$30:$AY$30,$D$62:$BA$62,'Life SCR'!AH$3),1)+AH112,0)</f>
        <v>0</v>
      </c>
      <c r="AI113" s="648">
        <f ca="1">IF('Life SCR'!AI$3&gt;=$B113,OFFSET($D$62,0,'Life SCR'!AI$3-$B113)*OFFSET(Inputs!$C$30,0,$B113-2)/IF(sommmeProdInv(Inputs!$B$30:$AY$30,$D$62:$BA$62,'Life SCR'!AI$3)&gt;0,sommmeProdInv(Inputs!$B$30:$AY$30,$D$62:$BA$62,'Life SCR'!AI$3),1)+AI112,0)</f>
        <v>0</v>
      </c>
      <c r="AJ113" s="648">
        <f ca="1">IF('Life SCR'!AJ$3&gt;=$B113,OFFSET($D$62,0,'Life SCR'!AJ$3-$B113)*OFFSET(Inputs!$C$30,0,$B113-2)/IF(sommmeProdInv(Inputs!$B$30:$AY$30,$D$62:$BA$62,'Life SCR'!AJ$3)&gt;0,sommmeProdInv(Inputs!$B$30:$AY$30,$D$62:$BA$62,'Life SCR'!AJ$3),1)+AJ112,0)</f>
        <v>0</v>
      </c>
      <c r="AK113" s="648">
        <f ca="1">IF('Life SCR'!AK$3&gt;=$B113,OFFSET($D$62,0,'Life SCR'!AK$3-$B113)*OFFSET(Inputs!$C$30,0,$B113-2)/IF(sommmeProdInv(Inputs!$B$30:$AY$30,$D$62:$BA$62,'Life SCR'!AK$3)&gt;0,sommmeProdInv(Inputs!$B$30:$AY$30,$D$62:$BA$62,'Life SCR'!AK$3),1)+AK112,0)</f>
        <v>0</v>
      </c>
      <c r="AL113" s="648">
        <f ca="1">IF('Life SCR'!AL$3&gt;=$B113,OFFSET($D$62,0,'Life SCR'!AL$3-$B113)*OFFSET(Inputs!$C$30,0,$B113-2)/IF(sommmeProdInv(Inputs!$B$30:$AY$30,$D$62:$BA$62,'Life SCR'!AL$3)&gt;0,sommmeProdInv(Inputs!$B$30:$AY$30,$D$62:$BA$62,'Life SCR'!AL$3),1)+AL112,0)</f>
        <v>0</v>
      </c>
      <c r="AM113" s="648">
        <f ca="1">IF('Life SCR'!AM$3&gt;=$B113,OFFSET($D$62,0,'Life SCR'!AM$3-$B113)*OFFSET(Inputs!$C$30,0,$B113-2)/IF(sommmeProdInv(Inputs!$B$30:$AY$30,$D$62:$BA$62,'Life SCR'!AM$3)&gt;0,sommmeProdInv(Inputs!$B$30:$AY$30,$D$62:$BA$62,'Life SCR'!AM$3),1)+AM112,0)</f>
        <v>0</v>
      </c>
      <c r="AN113" s="648">
        <f ca="1">IF('Life SCR'!AN$3&gt;=$B113,OFFSET($D$62,0,'Life SCR'!AN$3-$B113)*OFFSET(Inputs!$C$30,0,$B113-2)/IF(sommmeProdInv(Inputs!$B$30:$AY$30,$D$62:$BA$62,'Life SCR'!AN$3)&gt;0,sommmeProdInv(Inputs!$B$30:$AY$30,$D$62:$BA$62,'Life SCR'!AN$3),1)+AN112,0)</f>
        <v>0</v>
      </c>
      <c r="AO113" s="648">
        <f ca="1">IF('Life SCR'!AO$3&gt;=$B113,OFFSET($D$62,0,'Life SCR'!AO$3-$B113)*OFFSET(Inputs!$C$30,0,$B113-2)/IF(sommmeProdInv(Inputs!$B$30:$AY$30,$D$62:$BA$62,'Life SCR'!AO$3)&gt;0,sommmeProdInv(Inputs!$B$30:$AY$30,$D$62:$BA$62,'Life SCR'!AO$3),1)+AO112,0)</f>
        <v>0</v>
      </c>
      <c r="AP113" s="648">
        <f ca="1">IF('Life SCR'!AP$3&gt;=$B113,OFFSET($D$62,0,'Life SCR'!AP$3-$B113)*OFFSET(Inputs!$C$30,0,$B113-2)/IF(sommmeProdInv(Inputs!$B$30:$AY$30,$D$62:$BA$62,'Life SCR'!AP$3)&gt;0,sommmeProdInv(Inputs!$B$30:$AY$30,$D$62:$BA$62,'Life SCR'!AP$3),1)+AP112,0)</f>
        <v>0</v>
      </c>
      <c r="AQ113" s="648">
        <f ca="1">IF('Life SCR'!AQ$3&gt;=$B113,OFFSET($D$62,0,'Life SCR'!AQ$3-$B113)*OFFSET(Inputs!$C$30,0,$B113-2)/IF(sommmeProdInv(Inputs!$B$30:$AY$30,$D$62:$BA$62,'Life SCR'!AQ$3)&gt;0,sommmeProdInv(Inputs!$B$30:$AY$30,$D$62:$BA$62,'Life SCR'!AQ$3),1)+AQ112,0)</f>
        <v>0</v>
      </c>
      <c r="AR113" s="648">
        <f ca="1">IF('Life SCR'!AR$3&gt;=$B113,OFFSET($D$62,0,'Life SCR'!AR$3-$B113)*OFFSET(Inputs!$C$30,0,$B113-2)/IF(sommmeProdInv(Inputs!$B$30:$AY$30,$D$62:$BA$62,'Life SCR'!AR$3)&gt;0,sommmeProdInv(Inputs!$B$30:$AY$30,$D$62:$BA$62,'Life SCR'!AR$3),1)+AR112,0)</f>
        <v>0</v>
      </c>
      <c r="AS113" s="648">
        <f ca="1">IF('Life SCR'!AS$3&gt;=$B113,OFFSET($D$62,0,'Life SCR'!AS$3-$B113)*OFFSET(Inputs!$C$30,0,$B113-2)/IF(sommmeProdInv(Inputs!$B$30:$AY$30,$D$62:$BA$62,'Life SCR'!AS$3)&gt;0,sommmeProdInv(Inputs!$B$30:$AY$30,$D$62:$BA$62,'Life SCR'!AS$3),1)+AS112,0)</f>
        <v>0</v>
      </c>
      <c r="AT113" s="648">
        <f ca="1">IF('Life SCR'!AT$3&gt;=$B113,OFFSET($D$62,0,'Life SCR'!AT$3-$B113)*OFFSET(Inputs!$C$30,0,$B113-2)/IF(sommmeProdInv(Inputs!$B$30:$AY$30,$D$62:$BA$62,'Life SCR'!AT$3)&gt;0,sommmeProdInv(Inputs!$B$30:$AY$30,$D$62:$BA$62,'Life SCR'!AT$3),1)+AT112,0)</f>
        <v>0</v>
      </c>
      <c r="AU113" s="648">
        <f ca="1">IF('Life SCR'!AU$3&gt;=$B113,OFFSET($D$62,0,'Life SCR'!AU$3-$B113)*OFFSET(Inputs!$C$30,0,$B113-2)/IF(sommmeProdInv(Inputs!$B$30:$AY$30,$D$62:$BA$62,'Life SCR'!AU$3)&gt;0,sommmeProdInv(Inputs!$B$30:$AY$30,$D$62:$BA$62,'Life SCR'!AU$3),1)+AU112,0)</f>
        <v>0</v>
      </c>
      <c r="AV113" s="648">
        <f ca="1">IF('Life SCR'!AV$3&gt;=$B113,OFFSET($D$62,0,'Life SCR'!AV$3-$B113)*OFFSET(Inputs!$C$30,0,$B113-2)/IF(sommmeProdInv(Inputs!$B$30:$AY$30,$D$62:$BA$62,'Life SCR'!AV$3)&gt;0,sommmeProdInv(Inputs!$B$30:$AY$30,$D$62:$BA$62,'Life SCR'!AV$3),1)+AV112,0)</f>
        <v>0</v>
      </c>
      <c r="AW113" s="648">
        <f ca="1">IF('Life SCR'!AW$3&gt;=$B113,OFFSET($D$62,0,'Life SCR'!AW$3-$B113)*OFFSET(Inputs!$C$30,0,$B113-2)/IF(sommmeProdInv(Inputs!$B$30:$AY$30,$D$62:$BA$62,'Life SCR'!AW$3)&gt;0,sommmeProdInv(Inputs!$B$30:$AY$30,$D$62:$BA$62,'Life SCR'!AW$3),1)+AW112,0)</f>
        <v>0</v>
      </c>
      <c r="AX113" s="648">
        <f ca="1">IF('Life SCR'!AX$3&gt;=$B113,OFFSET($D$62,0,'Life SCR'!AX$3-$B113)*OFFSET(Inputs!$C$30,0,$B113-2)/IF(sommmeProdInv(Inputs!$B$30:$AY$30,$D$62:$BA$62,'Life SCR'!AX$3)&gt;0,sommmeProdInv(Inputs!$B$30:$AY$30,$D$62:$BA$62,'Life SCR'!AX$3),1)+AX112,0)</f>
        <v>0</v>
      </c>
      <c r="AY113" s="648">
        <f ca="1">IF('Life SCR'!AY$3&gt;=$B113,OFFSET($D$62,0,'Life SCR'!AY$3-$B113)*OFFSET(Inputs!$C$30,0,$B113-2)/IF(sommmeProdInv(Inputs!$B$30:$AY$30,$D$62:$BA$62,'Life SCR'!AY$3)&gt;0,sommmeProdInv(Inputs!$B$30:$AY$30,$D$62:$BA$62,'Life SCR'!AY$3),1)+AY112,0)</f>
        <v>0</v>
      </c>
      <c r="AZ113" s="648">
        <f ca="1">IF('Life SCR'!AZ$3&gt;=$B113,OFFSET($D$62,0,'Life SCR'!AZ$3-$B113)*OFFSET(Inputs!$C$30,0,$B113-2)/IF(sommmeProdInv(Inputs!$B$30:$AY$30,$D$62:$BA$62,'Life SCR'!AZ$3)&gt;0,sommmeProdInv(Inputs!$B$30:$AY$30,$D$62:$BA$62,'Life SCR'!AZ$3),1)+AZ112,0)</f>
        <v>0</v>
      </c>
      <c r="BA113" s="649">
        <f ca="1">IF('Life SCR'!BA$3&gt;=$B113,OFFSET($D$62,0,'Life SCR'!BA$3-$B113)*OFFSET(Inputs!$C$30,0,$B113-2)/IF(sommmeProdInv(Inputs!$B$30:$AY$30,$D$62:$BA$62,'Life SCR'!BA$3)&gt;0,sommmeProdInv(Inputs!$B$30:$AY$30,$D$62:$BA$62,'Life SCR'!BA$3),1)+BA112,0)</f>
        <v>0</v>
      </c>
    </row>
    <row r="114" spans="1:53" s="221" customFormat="1"/>
    <row r="115" spans="1:53" s="221" customFormat="1"/>
    <row r="116" spans="1:53" s="221" customFormat="1">
      <c r="A116" s="790" t="s">
        <v>174</v>
      </c>
    </row>
    <row r="117" spans="1:53" s="221" customFormat="1"/>
    <row r="118" spans="1:53" s="243" customFormat="1">
      <c r="A118" s="636" t="s">
        <v>448</v>
      </c>
      <c r="B118" s="982"/>
      <c r="C118" s="982"/>
      <c r="D118" s="628">
        <f>IF(Health_SLT_Dur_mth&gt;0,MAX(0,1-SUM($B118:C118)-MAX(0,(Health_SLT_Dur_mth-('Health SCR'!D3*12-6)))/Health_SLT_Dur_mth-IF(Inputs!$E$3="Single Premium",0,IF(('Health SCR'!D3-1)*12&lt;=Health_SLT_Dur_mth,IF(Inputs!$E$3="Yearly Periodic Premium",1/2*(1/Health_SLT_Dur_mth),1/24*1/Health_SLT_Dur_mth),0))),0)</f>
        <v>0</v>
      </c>
      <c r="E118" s="628">
        <f>IF(Health_SLT_Dur_mth&gt;0,MAX(0,1-SUM($B118:D118)-MAX(0,(Health_SLT_Dur_mth-('Health SCR'!E3*12-6)))/Health_SLT_Dur_mth-IF(Inputs!$E$3="Single Premium",0,IF(('Health SCR'!E3-1)*12&lt;=Health_SLT_Dur_mth,IF(Inputs!$E$3="Yearly Periodic Premium",1/2*(1/Health_SLT_Dur_mth),1/24*1/Health_SLT_Dur_mth),0))),0)</f>
        <v>0</v>
      </c>
      <c r="F118" s="628">
        <f>IF(Health_SLT_Dur_mth&gt;0,MAX(0,1-SUM($B118:E118)-MAX(0,(Health_SLT_Dur_mth-('Health SCR'!F3*12-6)))/Health_SLT_Dur_mth-IF(Inputs!$E$3="Single Premium",0,IF(('Health SCR'!F3-1)*12&lt;=Health_SLT_Dur_mth,IF(Inputs!$E$3="Yearly Periodic Premium",1/2*(1/Health_SLT_Dur_mth),1/24*1/Health_SLT_Dur_mth),0))),0)</f>
        <v>0</v>
      </c>
      <c r="G118" s="628">
        <f>IF(Health_SLT_Dur_mth&gt;0,MAX(0,1-SUM($B118:F118)-MAX(0,(Health_SLT_Dur_mth-('Health SCR'!G3*12-6)))/Health_SLT_Dur_mth-IF(Inputs!$E$3="Single Premium",0,IF(('Health SCR'!G3-1)*12&lt;=Health_SLT_Dur_mth,IF(Inputs!$E$3="Yearly Periodic Premium",1/2*(1/Health_SLT_Dur_mth),1/24*1/Health_SLT_Dur_mth),0))),0)</f>
        <v>0</v>
      </c>
      <c r="H118" s="628">
        <f>IF(Health_SLT_Dur_mth&gt;0,MAX(0,1-SUM($B118:G118)-MAX(0,(Health_SLT_Dur_mth-('Health SCR'!H3*12-6)))/Health_SLT_Dur_mth-IF(Inputs!$E$3="Single Premium",0,IF(('Health SCR'!H3-1)*12&lt;=Health_SLT_Dur_mth,IF(Inputs!$E$3="Yearly Periodic Premium",1/2*(1/Health_SLT_Dur_mth),1/24*1/Health_SLT_Dur_mth),0))),0)</f>
        <v>0</v>
      </c>
      <c r="I118" s="628">
        <f>IF(Health_SLT_Dur_mth&gt;0,MAX(0,1-SUM($B118:H118)-MAX(0,(Health_SLT_Dur_mth-('Health SCR'!I3*12-6)))/Health_SLT_Dur_mth-IF(Inputs!$E$3="Single Premium",0,IF(('Health SCR'!I3-1)*12&lt;=Health_SLT_Dur_mth,IF(Inputs!$E$3="Yearly Periodic Premium",1/2*(1/Health_SLT_Dur_mth),1/24*1/Health_SLT_Dur_mth),0))),0)</f>
        <v>0</v>
      </c>
      <c r="J118" s="628">
        <f>IF(Health_SLT_Dur_mth&gt;0,MAX(0,1-SUM($B118:I118)-MAX(0,(Health_SLT_Dur_mth-('Health SCR'!J3*12-6)))/Health_SLT_Dur_mth-IF(Inputs!$E$3="Single Premium",0,IF(('Health SCR'!J3-1)*12&lt;=Health_SLT_Dur_mth,IF(Inputs!$E$3="Yearly Periodic Premium",1/2*(1/Health_SLT_Dur_mth),1/24*1/Health_SLT_Dur_mth),0))),0)</f>
        <v>0</v>
      </c>
      <c r="K118" s="628">
        <f>IF(Health_SLT_Dur_mth&gt;0,MAX(0,1-SUM($B118:J118)-MAX(0,(Health_SLT_Dur_mth-('Health SCR'!K3*12-6)))/Health_SLT_Dur_mth-IF(Inputs!$E$3="Single Premium",0,IF(('Health SCR'!K3-1)*12&lt;=Health_SLT_Dur_mth,IF(Inputs!$E$3="Yearly Periodic Premium",1/2*(1/Health_SLT_Dur_mth),1/24*1/Health_SLT_Dur_mth),0))),0)</f>
        <v>0</v>
      </c>
      <c r="L118" s="628">
        <f>IF(Health_SLT_Dur_mth&gt;0,MAX(0,1-SUM($B118:K118)-MAX(0,(Health_SLT_Dur_mth-('Health SCR'!L3*12-6)))/Health_SLT_Dur_mth-IF(Inputs!$E$3="Single Premium",0,IF(('Health SCR'!L3-1)*12&lt;=Health_SLT_Dur_mth,IF(Inputs!$E$3="Yearly Periodic Premium",1/2*(1/Health_SLT_Dur_mth),1/24*1/Health_SLT_Dur_mth),0))),0)</f>
        <v>0</v>
      </c>
      <c r="M118" s="628">
        <f>IF(Health_SLT_Dur_mth&gt;0,MAX(0,1-SUM($B118:L118)-MAX(0,(Health_SLT_Dur_mth-('Health SCR'!M3*12-6)))/Health_SLT_Dur_mth-IF(Inputs!$E$3="Single Premium",0,IF(('Health SCR'!M3-1)*12&lt;=Health_SLT_Dur_mth,IF(Inputs!$E$3="Yearly Periodic Premium",1/2*(1/Health_SLT_Dur_mth),1/24*1/Health_SLT_Dur_mth),0))),0)</f>
        <v>0</v>
      </c>
      <c r="N118" s="628">
        <f>IF(Health_SLT_Dur_mth&gt;0,MAX(0,1-SUM($B118:M118)-MAX(0,(Health_SLT_Dur_mth-('Health SCR'!N3*12-6)))/Health_SLT_Dur_mth-IF(Inputs!$E$3="Single Premium",0,IF(('Health SCR'!N3-1)*12&lt;=Health_SLT_Dur_mth,IF(Inputs!$E$3="Yearly Periodic Premium",1/2*(1/Health_SLT_Dur_mth),1/24*1/Health_SLT_Dur_mth),0))),0)</f>
        <v>0</v>
      </c>
      <c r="O118" s="628">
        <f>IF(Health_SLT_Dur_mth&gt;0,MAX(0,1-SUM($B118:N118)-MAX(0,(Health_SLT_Dur_mth-('Health SCR'!O3*12-6)))/Health_SLT_Dur_mth-IF(Inputs!$E$3="Single Premium",0,IF(('Health SCR'!O3-1)*12&lt;=Health_SLT_Dur_mth,IF(Inputs!$E$3="Yearly Periodic Premium",1/2*(1/Health_SLT_Dur_mth),1/24*1/Health_SLT_Dur_mth),0))),0)</f>
        <v>0</v>
      </c>
      <c r="P118" s="628">
        <f>IF(Health_SLT_Dur_mth&gt;0,MAX(0,1-SUM($B118:O118)-MAX(0,(Health_SLT_Dur_mth-('Health SCR'!P3*12-6)))/Health_SLT_Dur_mth-IF(Inputs!$E$3="Single Premium",0,IF(('Health SCR'!P3-1)*12&lt;=Health_SLT_Dur_mth,IF(Inputs!$E$3="Yearly Periodic Premium",1/2*(1/Health_SLT_Dur_mth),1/24*1/Health_SLT_Dur_mth),0))),0)</f>
        <v>0</v>
      </c>
      <c r="Q118" s="628">
        <f>IF(Health_SLT_Dur_mth&gt;0,MAX(0,1-SUM($B118:P118)-MAX(0,(Health_SLT_Dur_mth-('Health SCR'!Q3*12-6)))/Health_SLT_Dur_mth-IF(Inputs!$E$3="Single Premium",0,IF(('Health SCR'!Q3-1)*12&lt;=Health_SLT_Dur_mth,IF(Inputs!$E$3="Yearly Periodic Premium",1/2*(1/Health_SLT_Dur_mth),1/24*1/Health_SLT_Dur_mth),0))),0)</f>
        <v>0</v>
      </c>
      <c r="R118" s="628">
        <f>IF(Health_SLT_Dur_mth&gt;0,MAX(0,1-SUM($B118:Q118)-MAX(0,(Health_SLT_Dur_mth-('Health SCR'!R3*12-6)))/Health_SLT_Dur_mth-IF(Inputs!$E$3="Single Premium",0,IF(('Health SCR'!R3-1)*12&lt;=Health_SLT_Dur_mth,IF(Inputs!$E$3="Yearly Periodic Premium",1/2*(1/Health_SLT_Dur_mth),1/24*1/Health_SLT_Dur_mth),0))),0)</f>
        <v>0</v>
      </c>
      <c r="S118" s="628">
        <f>IF(Health_SLT_Dur_mth&gt;0,MAX(0,1-SUM($B118:R118)-MAX(0,(Health_SLT_Dur_mth-('Health SCR'!S3*12-6)))/Health_SLT_Dur_mth-IF(Inputs!$E$3="Single Premium",0,IF(('Health SCR'!S3-1)*12&lt;=Health_SLT_Dur_mth,IF(Inputs!$E$3="Yearly Periodic Premium",1/2*(1/Health_SLT_Dur_mth),1/24*1/Health_SLT_Dur_mth),0))),0)</f>
        <v>0</v>
      </c>
      <c r="T118" s="628">
        <f>IF(Health_SLT_Dur_mth&gt;0,MAX(0,1-SUM($B118:S118)-MAX(0,(Health_SLT_Dur_mth-('Health SCR'!T3*12-6)))/Health_SLT_Dur_mth-IF(Inputs!$E$3="Single Premium",0,IF(('Health SCR'!T3-1)*12&lt;=Health_SLT_Dur_mth,IF(Inputs!$E$3="Yearly Periodic Premium",1/2*(1/Health_SLT_Dur_mth),1/24*1/Health_SLT_Dur_mth),0))),0)</f>
        <v>0</v>
      </c>
      <c r="U118" s="628">
        <f>IF(Health_SLT_Dur_mth&gt;0,MAX(0,1-SUM($B118:T118)-MAX(0,(Health_SLT_Dur_mth-('Health SCR'!U3*12-6)))/Health_SLT_Dur_mth-IF(Inputs!$E$3="Single Premium",0,IF(('Health SCR'!U3-1)*12&lt;=Health_SLT_Dur_mth,IF(Inputs!$E$3="Yearly Periodic Premium",1/2*(1/Health_SLT_Dur_mth),1/24*1/Health_SLT_Dur_mth),0))),0)</f>
        <v>0</v>
      </c>
      <c r="V118" s="628">
        <f>IF(Health_SLT_Dur_mth&gt;0,MAX(0,1-SUM($B118:U118)-MAX(0,(Health_SLT_Dur_mth-('Health SCR'!V3*12-6)))/Health_SLT_Dur_mth-IF(Inputs!$E$3="Single Premium",0,IF(('Health SCR'!V3-1)*12&lt;=Health_SLT_Dur_mth,IF(Inputs!$E$3="Yearly Periodic Premium",1/2*(1/Health_SLT_Dur_mth),1/24*1/Health_SLT_Dur_mth),0))),0)</f>
        <v>0</v>
      </c>
      <c r="W118" s="628">
        <f>IF(Health_SLT_Dur_mth&gt;0,MAX(0,1-SUM($B118:V118)-MAX(0,(Health_SLT_Dur_mth-('Health SCR'!W3*12-6)))/Health_SLT_Dur_mth-IF(Inputs!$E$3="Single Premium",0,IF(('Health SCR'!W3-1)*12&lt;=Health_SLT_Dur_mth,IF(Inputs!$E$3="Yearly Periodic Premium",1/2*(1/Health_SLT_Dur_mth),1/24*1/Health_SLT_Dur_mth),0))),0)</f>
        <v>0</v>
      </c>
      <c r="X118" s="628">
        <f>IF(Health_SLT_Dur_mth&gt;0,MAX(0,1-SUM($B118:W118)-MAX(0,(Health_SLT_Dur_mth-('Health SCR'!X3*12-6)))/Health_SLT_Dur_mth-IF(Inputs!$E$3="Single Premium",0,IF(('Health SCR'!X3-1)*12&lt;=Health_SLT_Dur_mth,IF(Inputs!$E$3="Yearly Periodic Premium",1/2*(1/Health_SLT_Dur_mth),1/24*1/Health_SLT_Dur_mth),0))),0)</f>
        <v>0</v>
      </c>
      <c r="Y118" s="628">
        <f>IF(Health_SLT_Dur_mth&gt;0,MAX(0,1-SUM($B118:X118)-MAX(0,(Health_SLT_Dur_mth-('Health SCR'!Y3*12-6)))/Health_SLT_Dur_mth-IF(Inputs!$E$3="Single Premium",0,IF(('Health SCR'!Y3-1)*12&lt;=Health_SLT_Dur_mth,IF(Inputs!$E$3="Yearly Periodic Premium",1/2*(1/Health_SLT_Dur_mth),1/24*1/Health_SLT_Dur_mth),0))),0)</f>
        <v>0</v>
      </c>
      <c r="Z118" s="628">
        <f>IF(Health_SLT_Dur_mth&gt;0,MAX(0,1-SUM($B118:Y118)-MAX(0,(Health_SLT_Dur_mth-('Health SCR'!Z3*12-6)))/Health_SLT_Dur_mth-IF(Inputs!$E$3="Single Premium",0,IF(('Health SCR'!Z3-1)*12&lt;=Health_SLT_Dur_mth,IF(Inputs!$E$3="Yearly Periodic Premium",1/2*(1/Health_SLT_Dur_mth),1/24*1/Health_SLT_Dur_mth),0))),0)</f>
        <v>0</v>
      </c>
      <c r="AA118" s="628">
        <f>IF(Health_SLT_Dur_mth&gt;0,MAX(0,1-SUM($B118:Z118)-MAX(0,(Health_SLT_Dur_mth-('Health SCR'!AA3*12-6)))/Health_SLT_Dur_mth-IF(Inputs!$E$3="Single Premium",0,IF(('Health SCR'!AA3-1)*12&lt;=Health_SLT_Dur_mth,IF(Inputs!$E$3="Yearly Periodic Premium",1/2*(1/Health_SLT_Dur_mth),1/24*1/Health_SLT_Dur_mth),0))),0)</f>
        <v>0</v>
      </c>
      <c r="AB118" s="628">
        <f>IF(Health_SLT_Dur_mth&gt;0,MAX(0,1-SUM($B118:AA118)-MAX(0,(Health_SLT_Dur_mth-('Health SCR'!AB3*12-6)))/Health_SLT_Dur_mth-IF(Inputs!$E$3="Single Premium",0,IF(('Health SCR'!AB3-1)*12&lt;=Health_SLT_Dur_mth,IF(Inputs!$E$3="Yearly Periodic Premium",1/2*(1/Health_SLT_Dur_mth),1/24*1/Health_SLT_Dur_mth),0))),0)</f>
        <v>0</v>
      </c>
      <c r="AC118" s="628">
        <f>IF(Health_SLT_Dur_mth&gt;0,MAX(0,1-SUM($B118:AB118)-MAX(0,(Health_SLT_Dur_mth-('Health SCR'!AC3*12-6)))/Health_SLT_Dur_mth-IF(Inputs!$E$3="Single Premium",0,IF(('Health SCR'!AC3-1)*12&lt;=Health_SLT_Dur_mth,IF(Inputs!$E$3="Yearly Periodic Premium",1/2*(1/Health_SLT_Dur_mth),1/24*1/Health_SLT_Dur_mth),0))),0)</f>
        <v>0</v>
      </c>
      <c r="AD118" s="628">
        <f>IF(Health_SLT_Dur_mth&gt;0,MAX(0,1-SUM($B118:AC118)-MAX(0,(Health_SLT_Dur_mth-('Health SCR'!AD3*12-6)))/Health_SLT_Dur_mth-IF(Inputs!$E$3="Single Premium",0,IF(('Health SCR'!AD3-1)*12&lt;=Health_SLT_Dur_mth,IF(Inputs!$E$3="Yearly Periodic Premium",1/2*(1/Health_SLT_Dur_mth),1/24*1/Health_SLT_Dur_mth),0))),0)</f>
        <v>0</v>
      </c>
      <c r="AE118" s="628">
        <f>IF(Health_SLT_Dur_mth&gt;0,MAX(0,1-SUM($B118:AD118)-MAX(0,(Health_SLT_Dur_mth-('Health SCR'!AE3*12-6)))/Health_SLT_Dur_mth-IF(Inputs!$E$3="Single Premium",0,IF(('Health SCR'!AE3-1)*12&lt;=Health_SLT_Dur_mth,IF(Inputs!$E$3="Yearly Periodic Premium",1/2*(1/Health_SLT_Dur_mth),1/24*1/Health_SLT_Dur_mth),0))),0)</f>
        <v>0</v>
      </c>
      <c r="AF118" s="628">
        <f>IF(Health_SLT_Dur_mth&gt;0,MAX(0,1-SUM($B118:AE118)-MAX(0,(Health_SLT_Dur_mth-('Health SCR'!AF3*12-6)))/Health_SLT_Dur_mth-IF(Inputs!$E$3="Single Premium",0,IF(('Health SCR'!AF3-1)*12&lt;=Health_SLT_Dur_mth,IF(Inputs!$E$3="Yearly Periodic Premium",1/2*(1/Health_SLT_Dur_mth),1/24*1/Health_SLT_Dur_mth),0))),0)</f>
        <v>0</v>
      </c>
      <c r="AG118" s="628">
        <f>IF(Health_SLT_Dur_mth&gt;0,MAX(0,1-SUM($B118:AF118)-MAX(0,(Health_SLT_Dur_mth-('Health SCR'!AG3*12-6)))/Health_SLT_Dur_mth-IF(Inputs!$E$3="Single Premium",0,IF(('Health SCR'!AG3-1)*12&lt;=Health_SLT_Dur_mth,IF(Inputs!$E$3="Yearly Periodic Premium",1/2*(1/Health_SLT_Dur_mth),1/24*1/Health_SLT_Dur_mth),0))),0)</f>
        <v>0</v>
      </c>
      <c r="AH118" s="628">
        <f>IF(Health_SLT_Dur_mth&gt;0,MAX(0,1-SUM($B118:AG118)-MAX(0,(Health_SLT_Dur_mth-('Health SCR'!AH3*12-6)))/Health_SLT_Dur_mth-IF(Inputs!$E$3="Single Premium",0,IF(('Health SCR'!AH3-1)*12&lt;=Health_SLT_Dur_mth,IF(Inputs!$E$3="Yearly Periodic Premium",1/2*(1/Health_SLT_Dur_mth),1/24*1/Health_SLT_Dur_mth),0))),0)</f>
        <v>0</v>
      </c>
      <c r="AI118" s="628">
        <f>IF(Health_SLT_Dur_mth&gt;0,MAX(0,1-SUM($B118:AH118)-MAX(0,(Health_SLT_Dur_mth-('Health SCR'!AI3*12-6)))/Health_SLT_Dur_mth-IF(Inputs!$E$3="Single Premium",0,IF(('Health SCR'!AI3-1)*12&lt;=Health_SLT_Dur_mth,IF(Inputs!$E$3="Yearly Periodic Premium",1/2*(1/Health_SLT_Dur_mth),1/24*1/Health_SLT_Dur_mth),0))),0)</f>
        <v>0</v>
      </c>
      <c r="AJ118" s="628">
        <f>IF(Health_SLT_Dur_mth&gt;0,MAX(0,1-SUM($B118:AI118)-MAX(0,(Health_SLT_Dur_mth-('Health SCR'!AJ3*12-6)))/Health_SLT_Dur_mth-IF(Inputs!$E$3="Single Premium",0,IF(('Health SCR'!AJ3-1)*12&lt;=Health_SLT_Dur_mth,IF(Inputs!$E$3="Yearly Periodic Premium",1/2*(1/Health_SLT_Dur_mth),1/24*1/Health_SLT_Dur_mth),0))),0)</f>
        <v>0</v>
      </c>
      <c r="AK118" s="628">
        <f>IF(Health_SLT_Dur_mth&gt;0,MAX(0,1-SUM($B118:AJ118)-MAX(0,(Health_SLT_Dur_mth-('Health SCR'!AK3*12-6)))/Health_SLT_Dur_mth-IF(Inputs!$E$3="Single Premium",0,IF(('Health SCR'!AK3-1)*12&lt;=Health_SLT_Dur_mth,IF(Inputs!$E$3="Yearly Periodic Premium",1/2*(1/Health_SLT_Dur_mth),1/24*1/Health_SLT_Dur_mth),0))),0)</f>
        <v>0</v>
      </c>
      <c r="AL118" s="628">
        <f>IF(Health_SLT_Dur_mth&gt;0,MAX(0,1-SUM($B118:AK118)-MAX(0,(Health_SLT_Dur_mth-('Health SCR'!AL3*12-6)))/Health_SLT_Dur_mth-IF(Inputs!$E$3="Single Premium",0,IF(('Health SCR'!AL3-1)*12&lt;=Health_SLT_Dur_mth,IF(Inputs!$E$3="Yearly Periodic Premium",1/2*(1/Health_SLT_Dur_mth),1/24*1/Health_SLT_Dur_mth),0))),0)</f>
        <v>0</v>
      </c>
      <c r="AM118" s="628">
        <f>IF(Health_SLT_Dur_mth&gt;0,MAX(0,1-SUM($B118:AL118)-MAX(0,(Health_SLT_Dur_mth-('Health SCR'!AM3*12-6)))/Health_SLT_Dur_mth-IF(Inputs!$E$3="Single Premium",0,IF(('Health SCR'!AM3-1)*12&lt;=Health_SLT_Dur_mth,IF(Inputs!$E$3="Yearly Periodic Premium",1/2*(1/Health_SLT_Dur_mth),1/24*1/Health_SLT_Dur_mth),0))),0)</f>
        <v>0</v>
      </c>
      <c r="AN118" s="628">
        <f>IF(Health_SLT_Dur_mth&gt;0,MAX(0,1-SUM($B118:AM118)-MAX(0,(Health_SLT_Dur_mth-('Health SCR'!AN3*12-6)))/Health_SLT_Dur_mth-IF(Inputs!$E$3="Single Premium",0,IF(('Health SCR'!AN3-1)*12&lt;=Health_SLT_Dur_mth,IF(Inputs!$E$3="Yearly Periodic Premium",1/2*(1/Health_SLT_Dur_mth),1/24*1/Health_SLT_Dur_mth),0))),0)</f>
        <v>0</v>
      </c>
      <c r="AO118" s="628">
        <f>IF(Health_SLT_Dur_mth&gt;0,MAX(0,1-SUM($B118:AN118)-MAX(0,(Health_SLT_Dur_mth-('Health SCR'!AO3*12-6)))/Health_SLT_Dur_mth-IF(Inputs!$E$3="Single Premium",0,IF(('Health SCR'!AO3-1)*12&lt;=Health_SLT_Dur_mth,IF(Inputs!$E$3="Yearly Periodic Premium",1/2*(1/Health_SLT_Dur_mth),1/24*1/Health_SLT_Dur_mth),0))),0)</f>
        <v>0</v>
      </c>
      <c r="AP118" s="628">
        <f>IF(Health_SLT_Dur_mth&gt;0,MAX(0,1-SUM($B118:AO118)-MAX(0,(Health_SLT_Dur_mth-('Health SCR'!AP3*12-6)))/Health_SLT_Dur_mth-IF(Inputs!$E$3="Single Premium",0,IF(('Health SCR'!AP3-1)*12&lt;=Health_SLT_Dur_mth,IF(Inputs!$E$3="Yearly Periodic Premium",1/2*(1/Health_SLT_Dur_mth),1/24*1/Health_SLT_Dur_mth),0))),0)</f>
        <v>0</v>
      </c>
      <c r="AQ118" s="628">
        <f>IF(Health_SLT_Dur_mth&gt;0,MAX(0,1-SUM($B118:AP118)-MAX(0,(Health_SLT_Dur_mth-('Health SCR'!AQ3*12-6)))/Health_SLT_Dur_mth-IF(Inputs!$E$3="Single Premium",0,IF(('Health SCR'!AQ3-1)*12&lt;=Health_SLT_Dur_mth,IF(Inputs!$E$3="Yearly Periodic Premium",1/2*(1/Health_SLT_Dur_mth),1/24*1/Health_SLT_Dur_mth),0))),0)</f>
        <v>0</v>
      </c>
      <c r="AR118" s="628">
        <f>IF(Health_SLT_Dur_mth&gt;0,MAX(0,1-SUM($B118:AQ118)-MAX(0,(Health_SLT_Dur_mth-('Health SCR'!AR3*12-6)))/Health_SLT_Dur_mth-IF(Inputs!$E$3="Single Premium",0,IF(('Health SCR'!AR3-1)*12&lt;=Health_SLT_Dur_mth,IF(Inputs!$E$3="Yearly Periodic Premium",1/2*(1/Health_SLT_Dur_mth),1/24*1/Health_SLT_Dur_mth),0))),0)</f>
        <v>0</v>
      </c>
      <c r="AS118" s="628">
        <f>IF(Health_SLT_Dur_mth&gt;0,MAX(0,1-SUM($B118:AR118)-MAX(0,(Health_SLT_Dur_mth-('Health SCR'!AS3*12-6)))/Health_SLT_Dur_mth-IF(Inputs!$E$3="Single Premium",0,IF(('Health SCR'!AS3-1)*12&lt;=Health_SLT_Dur_mth,IF(Inputs!$E$3="Yearly Periodic Premium",1/2*(1/Health_SLT_Dur_mth),1/24*1/Health_SLT_Dur_mth),0))),0)</f>
        <v>0</v>
      </c>
      <c r="AT118" s="628">
        <f>IF(Health_SLT_Dur_mth&gt;0,MAX(0,1-SUM($B118:AS118)-MAX(0,(Health_SLT_Dur_mth-('Health SCR'!AT3*12-6)))/Health_SLT_Dur_mth-IF(Inputs!$E$3="Single Premium",0,IF(('Health SCR'!AT3-1)*12&lt;=Health_SLT_Dur_mth,IF(Inputs!$E$3="Yearly Periodic Premium",1/2*(1/Health_SLT_Dur_mth),1/24*1/Health_SLT_Dur_mth),0))),0)</f>
        <v>0</v>
      </c>
      <c r="AU118" s="628">
        <f>IF(Health_SLT_Dur_mth&gt;0,MAX(0,1-SUM($B118:AT118)-MAX(0,(Health_SLT_Dur_mth-('Health SCR'!AU3*12-6)))/Health_SLT_Dur_mth-IF(Inputs!$E$3="Single Premium",0,IF(('Health SCR'!AU3-1)*12&lt;=Health_SLT_Dur_mth,IF(Inputs!$E$3="Yearly Periodic Premium",1/2*(1/Health_SLT_Dur_mth),1/24*1/Health_SLT_Dur_mth),0))),0)</f>
        <v>0</v>
      </c>
      <c r="AV118" s="628">
        <f>IF(Health_SLT_Dur_mth&gt;0,MAX(0,1-SUM($B118:AU118)-MAX(0,(Health_SLT_Dur_mth-('Health SCR'!AV3*12-6)))/Health_SLT_Dur_mth-IF(Inputs!$E$3="Single Premium",0,IF(('Health SCR'!AV3-1)*12&lt;=Health_SLT_Dur_mth,IF(Inputs!$E$3="Yearly Periodic Premium",1/2*(1/Health_SLT_Dur_mth),1/24*1/Health_SLT_Dur_mth),0))),0)</f>
        <v>0</v>
      </c>
      <c r="AW118" s="628">
        <f>IF(Health_SLT_Dur_mth&gt;0,MAX(0,1-SUM($B118:AV118)-MAX(0,(Health_SLT_Dur_mth-('Health SCR'!AW3*12-6)))/Health_SLT_Dur_mth-IF(Inputs!$E$3="Single Premium",0,IF(('Health SCR'!AW3-1)*12&lt;=Health_SLT_Dur_mth,IF(Inputs!$E$3="Yearly Periodic Premium",1/2*(1/Health_SLT_Dur_mth),1/24*1/Health_SLT_Dur_mth),0))),0)</f>
        <v>0</v>
      </c>
      <c r="AX118" s="628">
        <f>IF(Health_SLT_Dur_mth&gt;0,MAX(0,1-SUM($B118:AW118)-MAX(0,(Health_SLT_Dur_mth-('Health SCR'!AX3*12-6)))/Health_SLT_Dur_mth-IF(Inputs!$E$3="Single Premium",0,IF(('Health SCR'!AX3-1)*12&lt;=Health_SLT_Dur_mth,IF(Inputs!$E$3="Yearly Periodic Premium",1/2*(1/Health_SLT_Dur_mth),1/24*1/Health_SLT_Dur_mth),0))),0)</f>
        <v>0</v>
      </c>
      <c r="AY118" s="628">
        <f>IF(Health_SLT_Dur_mth&gt;0,MAX(0,1-SUM($B118:AX118)-MAX(0,(Health_SLT_Dur_mth-('Health SCR'!AY3*12-6)))/Health_SLT_Dur_mth-IF(Inputs!$E$3="Single Premium",0,IF(('Health SCR'!AY3-1)*12&lt;=Health_SLT_Dur_mth,IF(Inputs!$E$3="Yearly Periodic Premium",1/2*(1/Health_SLT_Dur_mth),1/24*1/Health_SLT_Dur_mth),0))),0)</f>
        <v>0</v>
      </c>
      <c r="AZ118" s="628">
        <f>IF(Health_SLT_Dur_mth&gt;0,MAX(0,1-SUM($B118:AY118)-MAX(0,(Health_SLT_Dur_mth-('Health SCR'!AZ3*12-6)))/Health_SLT_Dur_mth-IF(Inputs!$E$3="Single Premium",0,IF(('Health SCR'!AZ3-1)*12&lt;=Health_SLT_Dur_mth,IF(Inputs!$E$3="Yearly Periodic Premium",1/2*(1/Health_SLT_Dur_mth),1/24*1/Health_SLT_Dur_mth),0))),0)</f>
        <v>0</v>
      </c>
      <c r="BA118" s="629">
        <f>IF(Health_SLT_Dur_mth&gt;0,MAX(0,1-SUM($B118:AZ118)-MAX(0,(Health_SLT_Dur_mth-('Health SCR'!BA3*12-6)))/Health_SLT_Dur_mth-IF(Inputs!$E$3="Single Premium",0,IF(('Health SCR'!BA3-1)*12&lt;=Health_SLT_Dur_mth,IF(Inputs!$E$3="Yearly Periodic Premium",1/2*(1/Health_SLT_Dur_mth),1/24*1/Health_SLT_Dur_mth),0))),0)</f>
        <v>0</v>
      </c>
    </row>
    <row r="119" spans="1:53" s="286" customFormat="1">
      <c r="A119" s="650">
        <f>Health_SLT_Dur_mth</f>
        <v>0</v>
      </c>
      <c r="B119" s="634"/>
      <c r="C119" s="634"/>
      <c r="D119" s="634"/>
      <c r="E119" s="635"/>
      <c r="F119" s="635"/>
      <c r="G119" s="635"/>
      <c r="H119" s="635"/>
      <c r="I119" s="635"/>
      <c r="J119" s="635"/>
      <c r="K119" s="634"/>
      <c r="L119" s="634"/>
      <c r="M119" s="634"/>
      <c r="N119" s="634"/>
      <c r="O119" s="634"/>
      <c r="P119" s="634"/>
      <c r="Q119" s="634"/>
      <c r="R119" s="634"/>
      <c r="S119" s="634"/>
      <c r="T119" s="634"/>
      <c r="U119" s="634"/>
      <c r="V119" s="634"/>
      <c r="W119" s="634"/>
      <c r="X119" s="634"/>
      <c r="Y119" s="634"/>
      <c r="Z119" s="634"/>
      <c r="AA119" s="634"/>
      <c r="AB119" s="634"/>
      <c r="AC119" s="634"/>
      <c r="AD119" s="634"/>
      <c r="AE119" s="634"/>
      <c r="AF119" s="634"/>
      <c r="AG119" s="634"/>
      <c r="AH119" s="634"/>
      <c r="AI119" s="634"/>
      <c r="AJ119" s="634"/>
      <c r="AK119" s="634"/>
      <c r="AL119" s="634"/>
      <c r="AM119" s="634"/>
      <c r="AN119" s="634"/>
      <c r="AO119" s="634"/>
      <c r="AP119" s="634"/>
      <c r="AQ119" s="634"/>
      <c r="AR119" s="634"/>
      <c r="AS119" s="634"/>
      <c r="AT119" s="634"/>
      <c r="AU119" s="634"/>
      <c r="AV119" s="634"/>
      <c r="AW119" s="634"/>
      <c r="AX119" s="634"/>
      <c r="AY119" s="634"/>
      <c r="AZ119" s="634"/>
      <c r="BA119" s="634"/>
    </row>
    <row r="120" spans="1:53" s="243" customFormat="1">
      <c r="A120" s="639" t="s">
        <v>447</v>
      </c>
      <c r="B120" s="997">
        <v>1</v>
      </c>
      <c r="C120" s="998"/>
      <c r="D120" s="640">
        <v>1</v>
      </c>
      <c r="E120" s="640">
        <f>E118*Inputs!$B$30/IF(sommmeProdInv(Inputs!$B$30:$AY$30,$D$118:$BA$118,'Health SCR'!E$3)&gt;0,sommmeProdInv(Inputs!$B$30:$AY$30,$D$118:$BA$118,'Health SCR'!E$3),1)</f>
        <v>0</v>
      </c>
      <c r="F120" s="640">
        <f>F118*Inputs!$B$30/IF(sommmeProdInv(Inputs!$B$30:$AY$30,$D$118:$BA$118,'Health SCR'!F$3)&gt;0,sommmeProdInv(Inputs!$B$30:$AY$30,$D$118:$BA$118,'Health SCR'!F$3),1)</f>
        <v>0</v>
      </c>
      <c r="G120" s="640">
        <f>G118*Inputs!$B$30/IF(sommmeProdInv(Inputs!$B$30:$AY$30,$D$118:$BA$118,'Health SCR'!G$3)&gt;0,sommmeProdInv(Inputs!$B$30:$AY$30,$D$118:$BA$118,'Health SCR'!G$3),1)</f>
        <v>0</v>
      </c>
      <c r="H120" s="640">
        <f>H118*Inputs!$B$30/IF(sommmeProdInv(Inputs!$B$30:$AY$30,$D$118:$BA$118,'Health SCR'!H$3)&gt;0,sommmeProdInv(Inputs!$B$30:$AY$30,$D$118:$BA$118,'Health SCR'!H$3),1)</f>
        <v>0</v>
      </c>
      <c r="I120" s="640">
        <f>I118*Inputs!$B$30/IF(sommmeProdInv(Inputs!$B$30:$AY$30,$D$118:$BA$118,'Health SCR'!I$3)&gt;0,sommmeProdInv(Inputs!$B$30:$AY$30,$D$118:$BA$118,'Health SCR'!I$3),1)</f>
        <v>0</v>
      </c>
      <c r="J120" s="640">
        <f>J118*Inputs!$B$30/IF(sommmeProdInv(Inputs!$B$30:$AY$30,$D$118:$BA$118,'Health SCR'!J$3)&gt;0,sommmeProdInv(Inputs!$B$30:$AY$30,$D$118:$BA$118,'Health SCR'!J$3),1)</f>
        <v>0</v>
      </c>
      <c r="K120" s="640">
        <f>K118*Inputs!$B$30/IF(sommmeProdInv(Inputs!$B$30:$AY$30,$D$118:$BA$118,'Health SCR'!K$3)&gt;0,sommmeProdInv(Inputs!$B$30:$AY$30,$D$118:$BA$118,'Health SCR'!K$3),1)</f>
        <v>0</v>
      </c>
      <c r="L120" s="640">
        <f>L118*Inputs!$B$30/IF(sommmeProdInv(Inputs!$B$30:$AY$30,$D$118:$BA$118,'Health SCR'!L$3)&gt;0,sommmeProdInv(Inputs!$B$30:$AY$30,$D$118:$BA$118,'Health SCR'!L$3),1)</f>
        <v>0</v>
      </c>
      <c r="M120" s="640">
        <f>M118*Inputs!$B$30/IF(sommmeProdInv(Inputs!$B$30:$AY$30,$D$118:$BA$118,'Health SCR'!M$3)&gt;0,sommmeProdInv(Inputs!$B$30:$AY$30,$D$118:$BA$118,'Health SCR'!M$3),1)</f>
        <v>0</v>
      </c>
      <c r="N120" s="640">
        <f>N118*Inputs!$B$30/IF(sommmeProdInv(Inputs!$B$30:$AY$30,$D$118:$BA$118,'Health SCR'!N$3)&gt;0,sommmeProdInv(Inputs!$B$30:$AY$30,$D$118:$BA$118,'Health SCR'!N$3),1)</f>
        <v>0</v>
      </c>
      <c r="O120" s="640">
        <f>O118*Inputs!$B$30/IF(sommmeProdInv(Inputs!$B$30:$AY$30,$D$118:$BA$118,'Health SCR'!O$3)&gt;0,sommmeProdInv(Inputs!$B$30:$AY$30,$D$118:$BA$118,'Health SCR'!O$3),1)</f>
        <v>0</v>
      </c>
      <c r="P120" s="640">
        <f>P118*Inputs!$B$30/IF(sommmeProdInv(Inputs!$B$30:$AY$30,$D$118:$BA$118,'Health SCR'!P$3)&gt;0,sommmeProdInv(Inputs!$B$30:$AY$30,$D$118:$BA$118,'Health SCR'!P$3),1)</f>
        <v>0</v>
      </c>
      <c r="Q120" s="640">
        <f>Q118*Inputs!$B$30/IF(sommmeProdInv(Inputs!$B$30:$AY$30,$D$118:$BA$118,'Health SCR'!Q$3)&gt;0,sommmeProdInv(Inputs!$B$30:$AY$30,$D$118:$BA$118,'Health SCR'!Q$3),1)</f>
        <v>0</v>
      </c>
      <c r="R120" s="640">
        <f>R118*Inputs!$B$30/IF(sommmeProdInv(Inputs!$B$30:$AY$30,$D$118:$BA$118,'Health SCR'!R$3)&gt;0,sommmeProdInv(Inputs!$B$30:$AY$30,$D$118:$BA$118,'Health SCR'!R$3),1)</f>
        <v>0</v>
      </c>
      <c r="S120" s="640">
        <f>S118*Inputs!$B$30/IF(sommmeProdInv(Inputs!$B$30:$AY$30,$D$118:$BA$118,'Health SCR'!S$3)&gt;0,sommmeProdInv(Inputs!$B$30:$AY$30,$D$118:$BA$118,'Health SCR'!S$3),1)</f>
        <v>0</v>
      </c>
      <c r="T120" s="640">
        <f>T118*Inputs!$B$30/IF(sommmeProdInv(Inputs!$B$30:$AY$30,$D$118:$BA$118,'Health SCR'!T$3)&gt;0,sommmeProdInv(Inputs!$B$30:$AY$30,$D$118:$BA$118,'Health SCR'!T$3),1)</f>
        <v>0</v>
      </c>
      <c r="U120" s="640">
        <f>U118*Inputs!$B$30/IF(sommmeProdInv(Inputs!$B$30:$AY$30,$D$118:$BA$118,'Health SCR'!U$3)&gt;0,sommmeProdInv(Inputs!$B$30:$AY$30,$D$118:$BA$118,'Health SCR'!U$3),1)</f>
        <v>0</v>
      </c>
      <c r="V120" s="640">
        <f>V118*Inputs!$B$30/IF(sommmeProdInv(Inputs!$B$30:$AY$30,$D$118:$BA$118,'Health SCR'!V$3)&gt;0,sommmeProdInv(Inputs!$B$30:$AY$30,$D$118:$BA$118,'Health SCR'!V$3),1)</f>
        <v>0</v>
      </c>
      <c r="W120" s="640">
        <f>W118*Inputs!$B$30/IF(sommmeProdInv(Inputs!$B$30:$AY$30,$D$118:$BA$118,'Health SCR'!W$3)&gt;0,sommmeProdInv(Inputs!$B$30:$AY$30,$D$118:$BA$118,'Health SCR'!W$3),1)</f>
        <v>0</v>
      </c>
      <c r="X120" s="640">
        <f>X118*Inputs!$B$30/IF(sommmeProdInv(Inputs!$B$30:$AY$30,$D$118:$BA$118,'Health SCR'!X$3)&gt;0,sommmeProdInv(Inputs!$B$30:$AY$30,$D$118:$BA$118,'Health SCR'!X$3),1)</f>
        <v>0</v>
      </c>
      <c r="Y120" s="640">
        <f>Y118*Inputs!$B$30/IF(sommmeProdInv(Inputs!$B$30:$AY$30,$D$118:$BA$118,'Health SCR'!Y$3)&gt;0,sommmeProdInv(Inputs!$B$30:$AY$30,$D$118:$BA$118,'Health SCR'!Y$3),1)</f>
        <v>0</v>
      </c>
      <c r="Z120" s="640">
        <f>Z118*Inputs!$B$30/IF(sommmeProdInv(Inputs!$B$30:$AY$30,$D$118:$BA$118,'Health SCR'!Z$3)&gt;0,sommmeProdInv(Inputs!$B$30:$AY$30,$D$118:$BA$118,'Health SCR'!Z$3),1)</f>
        <v>0</v>
      </c>
      <c r="AA120" s="640">
        <f>AA118*Inputs!$B$30/IF(sommmeProdInv(Inputs!$B$30:$AY$30,$D$118:$BA$118,'Health SCR'!AA$3)&gt;0,sommmeProdInv(Inputs!$B$30:$AY$30,$D$118:$BA$118,'Health SCR'!AA$3),1)</f>
        <v>0</v>
      </c>
      <c r="AB120" s="640">
        <f>AB118*Inputs!$B$30/IF(sommmeProdInv(Inputs!$B$30:$AY$30,$D$118:$BA$118,'Health SCR'!AB$3)&gt;0,sommmeProdInv(Inputs!$B$30:$AY$30,$D$118:$BA$118,'Health SCR'!AB$3),1)</f>
        <v>0</v>
      </c>
      <c r="AC120" s="640">
        <f>AC118*Inputs!$B$30/IF(sommmeProdInv(Inputs!$B$30:$AY$30,$D$118:$BA$118,'Health SCR'!AC$3)&gt;0,sommmeProdInv(Inputs!$B$30:$AY$30,$D$118:$BA$118,'Health SCR'!AC$3),1)</f>
        <v>0</v>
      </c>
      <c r="AD120" s="640">
        <f>AD118*Inputs!$B$30/IF(sommmeProdInv(Inputs!$B$30:$AY$30,$D$118:$BA$118,'Health SCR'!AD$3)&gt;0,sommmeProdInv(Inputs!$B$30:$AY$30,$D$118:$BA$118,'Health SCR'!AD$3),1)</f>
        <v>0</v>
      </c>
      <c r="AE120" s="640">
        <f>AE118*Inputs!$B$30/IF(sommmeProdInv(Inputs!$B$30:$AY$30,$D$118:$BA$118,'Health SCR'!AE$3)&gt;0,sommmeProdInv(Inputs!$B$30:$AY$30,$D$118:$BA$118,'Health SCR'!AE$3),1)</f>
        <v>0</v>
      </c>
      <c r="AF120" s="640">
        <f>AF118*Inputs!$B$30/IF(sommmeProdInv(Inputs!$B$30:$AY$30,$D$118:$BA$118,'Health SCR'!AF$3)&gt;0,sommmeProdInv(Inputs!$B$30:$AY$30,$D$118:$BA$118,'Health SCR'!AF$3),1)</f>
        <v>0</v>
      </c>
      <c r="AG120" s="640">
        <f>AG118*Inputs!$B$30/IF(sommmeProdInv(Inputs!$B$30:$AY$30,$D$118:$BA$118,'Health SCR'!AG$3)&gt;0,sommmeProdInv(Inputs!$B$30:$AY$30,$D$118:$BA$118,'Health SCR'!AG$3),1)</f>
        <v>0</v>
      </c>
      <c r="AH120" s="640">
        <f>AH118*Inputs!$B$30/IF(sommmeProdInv(Inputs!$B$30:$AY$30,$D$118:$BA$118,'Health SCR'!AH$3)&gt;0,sommmeProdInv(Inputs!$B$30:$AY$30,$D$118:$BA$118,'Health SCR'!AH$3),1)</f>
        <v>0</v>
      </c>
      <c r="AI120" s="640">
        <f>AI118*Inputs!$B$30/IF(sommmeProdInv(Inputs!$B$30:$AY$30,$D$118:$BA$118,'Health SCR'!AI$3)&gt;0,sommmeProdInv(Inputs!$B$30:$AY$30,$D$118:$BA$118,'Health SCR'!AI$3),1)</f>
        <v>0</v>
      </c>
      <c r="AJ120" s="640">
        <f>AJ118*Inputs!$B$30/IF(sommmeProdInv(Inputs!$B$30:$AY$30,$D$118:$BA$118,'Health SCR'!AJ$3)&gt;0,sommmeProdInv(Inputs!$B$30:$AY$30,$D$118:$BA$118,'Health SCR'!AJ$3),1)</f>
        <v>0</v>
      </c>
      <c r="AK120" s="640">
        <f>AK118*Inputs!$B$30/IF(sommmeProdInv(Inputs!$B$30:$AY$30,$D$118:$BA$118,'Health SCR'!AK$3)&gt;0,sommmeProdInv(Inputs!$B$30:$AY$30,$D$118:$BA$118,'Health SCR'!AK$3),1)</f>
        <v>0</v>
      </c>
      <c r="AL120" s="640">
        <f>AL118*Inputs!$B$30/IF(sommmeProdInv(Inputs!$B$30:$AY$30,$D$118:$BA$118,'Health SCR'!AL$3)&gt;0,sommmeProdInv(Inputs!$B$30:$AY$30,$D$118:$BA$118,'Health SCR'!AL$3),1)</f>
        <v>0</v>
      </c>
      <c r="AM120" s="640">
        <f>AM118*Inputs!$B$30/IF(sommmeProdInv(Inputs!$B$30:$AY$30,$D$118:$BA$118,'Health SCR'!AM$3)&gt;0,sommmeProdInv(Inputs!$B$30:$AY$30,$D$118:$BA$118,'Health SCR'!AM$3),1)</f>
        <v>0</v>
      </c>
      <c r="AN120" s="640">
        <f>AN118*Inputs!$B$30/IF(sommmeProdInv(Inputs!$B$30:$AY$30,$D$118:$BA$118,'Health SCR'!AN$3)&gt;0,sommmeProdInv(Inputs!$B$30:$AY$30,$D$118:$BA$118,'Health SCR'!AN$3),1)</f>
        <v>0</v>
      </c>
      <c r="AO120" s="640">
        <f>AO118*Inputs!$B$30/IF(sommmeProdInv(Inputs!$B$30:$AY$30,$D$118:$BA$118,'Health SCR'!AO$3)&gt;0,sommmeProdInv(Inputs!$B$30:$AY$30,$D$118:$BA$118,'Health SCR'!AO$3),1)</f>
        <v>0</v>
      </c>
      <c r="AP120" s="640">
        <f>AP118*Inputs!$B$30/IF(sommmeProdInv(Inputs!$B$30:$AY$30,$D$118:$BA$118,'Health SCR'!AP$3)&gt;0,sommmeProdInv(Inputs!$B$30:$AY$30,$D$118:$BA$118,'Health SCR'!AP$3),1)</f>
        <v>0</v>
      </c>
      <c r="AQ120" s="640">
        <f>AQ118*Inputs!$B$30/IF(sommmeProdInv(Inputs!$B$30:$AY$30,$D$118:$BA$118,'Health SCR'!AQ$3)&gt;0,sommmeProdInv(Inputs!$B$30:$AY$30,$D$118:$BA$118,'Health SCR'!AQ$3),1)</f>
        <v>0</v>
      </c>
      <c r="AR120" s="640">
        <f>AR118*Inputs!$B$30/IF(sommmeProdInv(Inputs!$B$30:$AY$30,$D$118:$BA$118,'Health SCR'!AR$3)&gt;0,sommmeProdInv(Inputs!$B$30:$AY$30,$D$118:$BA$118,'Health SCR'!AR$3),1)</f>
        <v>0</v>
      </c>
      <c r="AS120" s="640">
        <f>AS118*Inputs!$B$30/IF(sommmeProdInv(Inputs!$B$30:$AY$30,$D$118:$BA$118,'Health SCR'!AS$3)&gt;0,sommmeProdInv(Inputs!$B$30:$AY$30,$D$118:$BA$118,'Health SCR'!AS$3),1)</f>
        <v>0</v>
      </c>
      <c r="AT120" s="640">
        <f>AT118*Inputs!$B$30/IF(sommmeProdInv(Inputs!$B$30:$AY$30,$D$118:$BA$118,'Health SCR'!AT$3)&gt;0,sommmeProdInv(Inputs!$B$30:$AY$30,$D$118:$BA$118,'Health SCR'!AT$3),1)</f>
        <v>0</v>
      </c>
      <c r="AU120" s="640">
        <f>AU118*Inputs!$B$30/IF(sommmeProdInv(Inputs!$B$30:$AY$30,$D$118:$BA$118,'Health SCR'!AU$3)&gt;0,sommmeProdInv(Inputs!$B$30:$AY$30,$D$118:$BA$118,'Health SCR'!AU$3),1)</f>
        <v>0</v>
      </c>
      <c r="AV120" s="640">
        <f>AV118*Inputs!$B$30/IF(sommmeProdInv(Inputs!$B$30:$AY$30,$D$118:$BA$118,'Health SCR'!AV$3)&gt;0,sommmeProdInv(Inputs!$B$30:$AY$30,$D$118:$BA$118,'Health SCR'!AV$3),1)</f>
        <v>0</v>
      </c>
      <c r="AW120" s="640">
        <f>AW118*Inputs!$B$30/IF(sommmeProdInv(Inputs!$B$30:$AY$30,$D$118:$BA$118,'Health SCR'!AW$3)&gt;0,sommmeProdInv(Inputs!$B$30:$AY$30,$D$118:$BA$118,'Health SCR'!AW$3),1)</f>
        <v>0</v>
      </c>
      <c r="AX120" s="640">
        <f>AX118*Inputs!$B$30/IF(sommmeProdInv(Inputs!$B$30:$AY$30,$D$118:$BA$118,'Health SCR'!AX$3)&gt;0,sommmeProdInv(Inputs!$B$30:$AY$30,$D$118:$BA$118,'Health SCR'!AX$3),1)</f>
        <v>0</v>
      </c>
      <c r="AY120" s="640">
        <f>AY118*Inputs!$B$30/IF(sommmeProdInv(Inputs!$B$30:$AY$30,$D$118:$BA$118,'Health SCR'!AY$3)&gt;0,sommmeProdInv(Inputs!$B$30:$AY$30,$D$118:$BA$118,'Health SCR'!AY$3),1)</f>
        <v>0</v>
      </c>
      <c r="AZ120" s="640">
        <f>AZ118*Inputs!$B$30/IF(sommmeProdInv(Inputs!$B$30:$AY$30,$D$118:$BA$118,'Health SCR'!AZ$3)&gt;0,sommmeProdInv(Inputs!$B$30:$AY$30,$D$118:$BA$118,'Health SCR'!AZ$3),1)</f>
        <v>0</v>
      </c>
      <c r="BA120" s="641">
        <f>BA118*Inputs!$B$30/IF(sommmeProdInv(Inputs!$B$30:$AY$30,$D$118:$BA$118,'Health SCR'!BA$3)&gt;0,sommmeProdInv(Inputs!$B$30:$AY$30,$D$118:$BA$118,'Health SCR'!BA$3),1)</f>
        <v>0</v>
      </c>
    </row>
    <row r="121" spans="1:53" s="286" customFormat="1" outlineLevel="1">
      <c r="A121" s="608"/>
      <c r="B121" s="993">
        <v>2</v>
      </c>
      <c r="C121" s="994"/>
      <c r="D121" s="643"/>
      <c r="E121" s="644">
        <f ca="1">IF('Health SCR'!E$3&gt;=$B121,OFFSET($D$118,0,'Health SCR'!E$3-$B121)*OFFSET(Inputs!$C$30,0,$B121-2)/IF(sommmeProdInv(Inputs!$B$30:$AY$30,$D$118:$BA$118,'Health SCR'!E$3)&gt;0,sommmeProdInv(Inputs!$B$30:$AY$30,$D$118:$BA$118,'Health SCR'!E$3),1)+E120,0)</f>
        <v>0</v>
      </c>
      <c r="F121" s="644">
        <f ca="1">IF('Health SCR'!F$3&gt;=$B121,OFFSET($D$118,0,'Health SCR'!F$3-$B121)*OFFSET(Inputs!$C$30,0,$B121-2)/IF(sommmeProdInv(Inputs!$B$30:$AY$30,$D$118:$BA$118,'Health SCR'!F$3)&gt;0,sommmeProdInv(Inputs!$B$30:$AY$30,$D$118:$BA$118,'Health SCR'!F$3),1)+F120,0)</f>
        <v>0</v>
      </c>
      <c r="G121" s="644">
        <f ca="1">IF('Health SCR'!G$3&gt;=$B121,OFFSET($D$118,0,'Health SCR'!G$3-$B121)*OFFSET(Inputs!$C$30,0,$B121-2)/IF(sommmeProdInv(Inputs!$B$30:$AY$30,$D$118:$BA$118,'Health SCR'!G$3)&gt;0,sommmeProdInv(Inputs!$B$30:$AY$30,$D$118:$BA$118,'Health SCR'!G$3),1)+G120,0)</f>
        <v>0</v>
      </c>
      <c r="H121" s="644">
        <f ca="1">IF('Health SCR'!H$3&gt;=$B121,OFFSET($D$118,0,'Health SCR'!H$3-$B121)*OFFSET(Inputs!$C$30,0,$B121-2)/IF(sommmeProdInv(Inputs!$B$30:$AY$30,$D$118:$BA$118,'Health SCR'!H$3)&gt;0,sommmeProdInv(Inputs!$B$30:$AY$30,$D$118:$BA$118,'Health SCR'!H$3),1)+H120,0)</f>
        <v>0</v>
      </c>
      <c r="I121" s="644">
        <f ca="1">IF('Health SCR'!I$3&gt;=$B121,OFFSET($D$118,0,'Health SCR'!I$3-$B121)*OFFSET(Inputs!$C$30,0,$B121-2)/IF(sommmeProdInv(Inputs!$B$30:$AY$30,$D$118:$BA$118,'Health SCR'!I$3)&gt;0,sommmeProdInv(Inputs!$B$30:$AY$30,$D$118:$BA$118,'Health SCR'!I$3),1)+I120,0)</f>
        <v>0</v>
      </c>
      <c r="J121" s="644">
        <f ca="1">IF('Health SCR'!J$3&gt;=$B121,OFFSET($D$118,0,'Health SCR'!J$3-$B121)*OFFSET(Inputs!$C$30,0,$B121-2)/IF(sommmeProdInv(Inputs!$B$30:$AY$30,$D$118:$BA$118,'Health SCR'!J$3)&gt;0,sommmeProdInv(Inputs!$B$30:$AY$30,$D$118:$BA$118,'Health SCR'!J$3),1)+J120,0)</f>
        <v>0</v>
      </c>
      <c r="K121" s="644">
        <f ca="1">IF('Health SCR'!K$3&gt;=$B121,OFFSET($D$118,0,'Health SCR'!K$3-$B121)*OFFSET(Inputs!$C$30,0,$B121-2)/IF(sommmeProdInv(Inputs!$B$30:$AY$30,$D$118:$BA$118,'Health SCR'!K$3)&gt;0,sommmeProdInv(Inputs!$B$30:$AY$30,$D$118:$BA$118,'Health SCR'!K$3),1)+K120,0)</f>
        <v>0</v>
      </c>
      <c r="L121" s="644">
        <f ca="1">IF('Health SCR'!L$3&gt;=$B121,OFFSET($D$118,0,'Health SCR'!L$3-$B121)*OFFSET(Inputs!$C$30,0,$B121-2)/IF(sommmeProdInv(Inputs!$B$30:$AY$30,$D$118:$BA$118,'Health SCR'!L$3)&gt;0,sommmeProdInv(Inputs!$B$30:$AY$30,$D$118:$BA$118,'Health SCR'!L$3),1)+L120,0)</f>
        <v>0</v>
      </c>
      <c r="M121" s="644">
        <f ca="1">IF('Health SCR'!M$3&gt;=$B121,OFFSET($D$118,0,'Health SCR'!M$3-$B121)*OFFSET(Inputs!$C$30,0,$B121-2)/IF(sommmeProdInv(Inputs!$B$30:$AY$30,$D$118:$BA$118,'Health SCR'!M$3)&gt;0,sommmeProdInv(Inputs!$B$30:$AY$30,$D$118:$BA$118,'Health SCR'!M$3),1)+M120,0)</f>
        <v>0</v>
      </c>
      <c r="N121" s="644">
        <f ca="1">IF('Health SCR'!N$3&gt;=$B121,OFFSET($D$118,0,'Health SCR'!N$3-$B121)*OFFSET(Inputs!$C$30,0,$B121-2)/IF(sommmeProdInv(Inputs!$B$30:$AY$30,$D$118:$BA$118,'Health SCR'!N$3)&gt;0,sommmeProdInv(Inputs!$B$30:$AY$30,$D$118:$BA$118,'Health SCR'!N$3),1)+N120,0)</f>
        <v>0</v>
      </c>
      <c r="O121" s="644">
        <f ca="1">IF('Health SCR'!O$3&gt;=$B121,OFFSET($D$118,0,'Health SCR'!O$3-$B121)*OFFSET(Inputs!$C$30,0,$B121-2)/IF(sommmeProdInv(Inputs!$B$30:$AY$30,$D$118:$BA$118,'Health SCR'!O$3)&gt;0,sommmeProdInv(Inputs!$B$30:$AY$30,$D$118:$BA$118,'Health SCR'!O$3),1)+O120,0)</f>
        <v>0</v>
      </c>
      <c r="P121" s="644">
        <f ca="1">IF('Health SCR'!P$3&gt;=$B121,OFFSET($D$118,0,'Health SCR'!P$3-$B121)*OFFSET(Inputs!$C$30,0,$B121-2)/IF(sommmeProdInv(Inputs!$B$30:$AY$30,$D$118:$BA$118,'Health SCR'!P$3)&gt;0,sommmeProdInv(Inputs!$B$30:$AY$30,$D$118:$BA$118,'Health SCR'!P$3),1)+P120,0)</f>
        <v>0</v>
      </c>
      <c r="Q121" s="644">
        <f ca="1">IF('Health SCR'!Q$3&gt;=$B121,OFFSET($D$118,0,'Health SCR'!Q$3-$B121)*OFFSET(Inputs!$C$30,0,$B121-2)/IF(sommmeProdInv(Inputs!$B$30:$AY$30,$D$118:$BA$118,'Health SCR'!Q$3)&gt;0,sommmeProdInv(Inputs!$B$30:$AY$30,$D$118:$BA$118,'Health SCR'!Q$3),1)+Q120,0)</f>
        <v>0</v>
      </c>
      <c r="R121" s="644">
        <f ca="1">IF('Health SCR'!R$3&gt;=$B121,OFFSET($D$118,0,'Health SCR'!R$3-$B121)*OFFSET(Inputs!$C$30,0,$B121-2)/IF(sommmeProdInv(Inputs!$B$30:$AY$30,$D$118:$BA$118,'Health SCR'!R$3)&gt;0,sommmeProdInv(Inputs!$B$30:$AY$30,$D$118:$BA$118,'Health SCR'!R$3),1)+R120,0)</f>
        <v>0</v>
      </c>
      <c r="S121" s="644">
        <f ca="1">IF('Health SCR'!S$3&gt;=$B121,OFFSET($D$118,0,'Health SCR'!S$3-$B121)*OFFSET(Inputs!$C$30,0,$B121-2)/IF(sommmeProdInv(Inputs!$B$30:$AY$30,$D$118:$BA$118,'Health SCR'!S$3)&gt;0,sommmeProdInv(Inputs!$B$30:$AY$30,$D$118:$BA$118,'Health SCR'!S$3),1)+S120,0)</f>
        <v>0</v>
      </c>
      <c r="T121" s="644">
        <f ca="1">IF('Health SCR'!T$3&gt;=$B121,OFFSET($D$118,0,'Health SCR'!T$3-$B121)*OFFSET(Inputs!$C$30,0,$B121-2)/IF(sommmeProdInv(Inputs!$B$30:$AY$30,$D$118:$BA$118,'Health SCR'!T$3)&gt;0,sommmeProdInv(Inputs!$B$30:$AY$30,$D$118:$BA$118,'Health SCR'!T$3),1)+T120,0)</f>
        <v>0</v>
      </c>
      <c r="U121" s="644">
        <f ca="1">IF('Health SCR'!U$3&gt;=$B121,OFFSET($D$118,0,'Health SCR'!U$3-$B121)*OFFSET(Inputs!$C$30,0,$B121-2)/IF(sommmeProdInv(Inputs!$B$30:$AY$30,$D$118:$BA$118,'Health SCR'!U$3)&gt;0,sommmeProdInv(Inputs!$B$30:$AY$30,$D$118:$BA$118,'Health SCR'!U$3),1)+U120,0)</f>
        <v>0</v>
      </c>
      <c r="V121" s="644">
        <f ca="1">IF('Health SCR'!V$3&gt;=$B121,OFFSET($D$118,0,'Health SCR'!V$3-$B121)*OFFSET(Inputs!$C$30,0,$B121-2)/IF(sommmeProdInv(Inputs!$B$30:$AY$30,$D$118:$BA$118,'Health SCR'!V$3)&gt;0,sommmeProdInv(Inputs!$B$30:$AY$30,$D$118:$BA$118,'Health SCR'!V$3),1)+V120,0)</f>
        <v>0</v>
      </c>
      <c r="W121" s="644">
        <f ca="1">IF('Health SCR'!W$3&gt;=$B121,OFFSET($D$118,0,'Health SCR'!W$3-$B121)*OFFSET(Inputs!$C$30,0,$B121-2)/IF(sommmeProdInv(Inputs!$B$30:$AY$30,$D$118:$BA$118,'Health SCR'!W$3)&gt;0,sommmeProdInv(Inputs!$B$30:$AY$30,$D$118:$BA$118,'Health SCR'!W$3),1)+W120,0)</f>
        <v>0</v>
      </c>
      <c r="X121" s="644">
        <f ca="1">IF('Health SCR'!X$3&gt;=$B121,OFFSET($D$118,0,'Health SCR'!X$3-$B121)*OFFSET(Inputs!$C$30,0,$B121-2)/IF(sommmeProdInv(Inputs!$B$30:$AY$30,$D$118:$BA$118,'Health SCR'!X$3)&gt;0,sommmeProdInv(Inputs!$B$30:$AY$30,$D$118:$BA$118,'Health SCR'!X$3),1)+X120,0)</f>
        <v>0</v>
      </c>
      <c r="Y121" s="644">
        <f ca="1">IF('Health SCR'!Y$3&gt;=$B121,OFFSET($D$118,0,'Health SCR'!Y$3-$B121)*OFFSET(Inputs!$C$30,0,$B121-2)/IF(sommmeProdInv(Inputs!$B$30:$AY$30,$D$118:$BA$118,'Health SCR'!Y$3)&gt;0,sommmeProdInv(Inputs!$B$30:$AY$30,$D$118:$BA$118,'Health SCR'!Y$3),1)+Y120,0)</f>
        <v>0</v>
      </c>
      <c r="Z121" s="644">
        <f ca="1">IF('Health SCR'!Z$3&gt;=$B121,OFFSET($D$118,0,'Health SCR'!Z$3-$B121)*OFFSET(Inputs!$C$30,0,$B121-2)/IF(sommmeProdInv(Inputs!$B$30:$AY$30,$D$118:$BA$118,'Health SCR'!Z$3)&gt;0,sommmeProdInv(Inputs!$B$30:$AY$30,$D$118:$BA$118,'Health SCR'!Z$3),1)+Z120,0)</f>
        <v>0</v>
      </c>
      <c r="AA121" s="644">
        <f ca="1">IF('Health SCR'!AA$3&gt;=$B121,OFFSET($D$118,0,'Health SCR'!AA$3-$B121)*OFFSET(Inputs!$C$30,0,$B121-2)/IF(sommmeProdInv(Inputs!$B$30:$AY$30,$D$118:$BA$118,'Health SCR'!AA$3)&gt;0,sommmeProdInv(Inputs!$B$30:$AY$30,$D$118:$BA$118,'Health SCR'!AA$3),1)+AA120,0)</f>
        <v>0</v>
      </c>
      <c r="AB121" s="644">
        <f ca="1">IF('Health SCR'!AB$3&gt;=$B121,OFFSET($D$118,0,'Health SCR'!AB$3-$B121)*OFFSET(Inputs!$C$30,0,$B121-2)/IF(sommmeProdInv(Inputs!$B$30:$AY$30,$D$118:$BA$118,'Health SCR'!AB$3)&gt;0,sommmeProdInv(Inputs!$B$30:$AY$30,$D$118:$BA$118,'Health SCR'!AB$3),1)+AB120,0)</f>
        <v>0</v>
      </c>
      <c r="AC121" s="644">
        <f ca="1">IF('Health SCR'!AC$3&gt;=$B121,OFFSET($D$118,0,'Health SCR'!AC$3-$B121)*OFFSET(Inputs!$C$30,0,$B121-2)/IF(sommmeProdInv(Inputs!$B$30:$AY$30,$D$118:$BA$118,'Health SCR'!AC$3)&gt;0,sommmeProdInv(Inputs!$B$30:$AY$30,$D$118:$BA$118,'Health SCR'!AC$3),1)+AC120,0)</f>
        <v>0</v>
      </c>
      <c r="AD121" s="644">
        <f ca="1">IF('Health SCR'!AD$3&gt;=$B121,OFFSET($D$118,0,'Health SCR'!AD$3-$B121)*OFFSET(Inputs!$C$30,0,$B121-2)/IF(sommmeProdInv(Inputs!$B$30:$AY$30,$D$118:$BA$118,'Health SCR'!AD$3)&gt;0,sommmeProdInv(Inputs!$B$30:$AY$30,$D$118:$BA$118,'Health SCR'!AD$3),1)+AD120,0)</f>
        <v>0</v>
      </c>
      <c r="AE121" s="644">
        <f ca="1">IF('Health SCR'!AE$3&gt;=$B121,OFFSET($D$118,0,'Health SCR'!AE$3-$B121)*OFFSET(Inputs!$C$30,0,$B121-2)/IF(sommmeProdInv(Inputs!$B$30:$AY$30,$D$118:$BA$118,'Health SCR'!AE$3)&gt;0,sommmeProdInv(Inputs!$B$30:$AY$30,$D$118:$BA$118,'Health SCR'!AE$3),1)+AE120,0)</f>
        <v>0</v>
      </c>
      <c r="AF121" s="644">
        <f ca="1">IF('Health SCR'!AF$3&gt;=$B121,OFFSET($D$118,0,'Health SCR'!AF$3-$B121)*OFFSET(Inputs!$C$30,0,$B121-2)/IF(sommmeProdInv(Inputs!$B$30:$AY$30,$D$118:$BA$118,'Health SCR'!AF$3)&gt;0,sommmeProdInv(Inputs!$B$30:$AY$30,$D$118:$BA$118,'Health SCR'!AF$3),1)+AF120,0)</f>
        <v>0</v>
      </c>
      <c r="AG121" s="644">
        <f ca="1">IF('Health SCR'!AG$3&gt;=$B121,OFFSET($D$118,0,'Health SCR'!AG$3-$B121)*OFFSET(Inputs!$C$30,0,$B121-2)/IF(sommmeProdInv(Inputs!$B$30:$AY$30,$D$118:$BA$118,'Health SCR'!AG$3)&gt;0,sommmeProdInv(Inputs!$B$30:$AY$30,$D$118:$BA$118,'Health SCR'!AG$3),1)+AG120,0)</f>
        <v>0</v>
      </c>
      <c r="AH121" s="644">
        <f ca="1">IF('Health SCR'!AH$3&gt;=$B121,OFFSET($D$118,0,'Health SCR'!AH$3-$B121)*OFFSET(Inputs!$C$30,0,$B121-2)/IF(sommmeProdInv(Inputs!$B$30:$AY$30,$D$118:$BA$118,'Health SCR'!AH$3)&gt;0,sommmeProdInv(Inputs!$B$30:$AY$30,$D$118:$BA$118,'Health SCR'!AH$3),1)+AH120,0)</f>
        <v>0</v>
      </c>
      <c r="AI121" s="644">
        <f ca="1">IF('Health SCR'!AI$3&gt;=$B121,OFFSET($D$118,0,'Health SCR'!AI$3-$B121)*OFFSET(Inputs!$C$30,0,$B121-2)/IF(sommmeProdInv(Inputs!$B$30:$AY$30,$D$118:$BA$118,'Health SCR'!AI$3)&gt;0,sommmeProdInv(Inputs!$B$30:$AY$30,$D$118:$BA$118,'Health SCR'!AI$3),1)+AI120,0)</f>
        <v>0</v>
      </c>
      <c r="AJ121" s="644">
        <f ca="1">IF('Health SCR'!AJ$3&gt;=$B121,OFFSET($D$118,0,'Health SCR'!AJ$3-$B121)*OFFSET(Inputs!$C$30,0,$B121-2)/IF(sommmeProdInv(Inputs!$B$30:$AY$30,$D$118:$BA$118,'Health SCR'!AJ$3)&gt;0,sommmeProdInv(Inputs!$B$30:$AY$30,$D$118:$BA$118,'Health SCR'!AJ$3),1)+AJ120,0)</f>
        <v>0</v>
      </c>
      <c r="AK121" s="644">
        <f ca="1">IF('Health SCR'!AK$3&gt;=$B121,OFFSET($D$118,0,'Health SCR'!AK$3-$B121)*OFFSET(Inputs!$C$30,0,$B121-2)/IF(sommmeProdInv(Inputs!$B$30:$AY$30,$D$118:$BA$118,'Health SCR'!AK$3)&gt;0,sommmeProdInv(Inputs!$B$30:$AY$30,$D$118:$BA$118,'Health SCR'!AK$3),1)+AK120,0)</f>
        <v>0</v>
      </c>
      <c r="AL121" s="644">
        <f ca="1">IF('Health SCR'!AL$3&gt;=$B121,OFFSET($D$118,0,'Health SCR'!AL$3-$B121)*OFFSET(Inputs!$C$30,0,$B121-2)/IF(sommmeProdInv(Inputs!$B$30:$AY$30,$D$118:$BA$118,'Health SCR'!AL$3)&gt;0,sommmeProdInv(Inputs!$B$30:$AY$30,$D$118:$BA$118,'Health SCR'!AL$3),1)+AL120,0)</f>
        <v>0</v>
      </c>
      <c r="AM121" s="644">
        <f ca="1">IF('Health SCR'!AM$3&gt;=$B121,OFFSET($D$118,0,'Health SCR'!AM$3-$B121)*OFFSET(Inputs!$C$30,0,$B121-2)/IF(sommmeProdInv(Inputs!$B$30:$AY$30,$D$118:$BA$118,'Health SCR'!AM$3)&gt;0,sommmeProdInv(Inputs!$B$30:$AY$30,$D$118:$BA$118,'Health SCR'!AM$3),1)+AM120,0)</f>
        <v>0</v>
      </c>
      <c r="AN121" s="644">
        <f ca="1">IF('Health SCR'!AN$3&gt;=$B121,OFFSET($D$118,0,'Health SCR'!AN$3-$B121)*OFFSET(Inputs!$C$30,0,$B121-2)/IF(sommmeProdInv(Inputs!$B$30:$AY$30,$D$118:$BA$118,'Health SCR'!AN$3)&gt;0,sommmeProdInv(Inputs!$B$30:$AY$30,$D$118:$BA$118,'Health SCR'!AN$3),1)+AN120,0)</f>
        <v>0</v>
      </c>
      <c r="AO121" s="644">
        <f ca="1">IF('Health SCR'!AO$3&gt;=$B121,OFFSET($D$118,0,'Health SCR'!AO$3-$B121)*OFFSET(Inputs!$C$30,0,$B121-2)/IF(sommmeProdInv(Inputs!$B$30:$AY$30,$D$118:$BA$118,'Health SCR'!AO$3)&gt;0,sommmeProdInv(Inputs!$B$30:$AY$30,$D$118:$BA$118,'Health SCR'!AO$3),1)+AO120,0)</f>
        <v>0</v>
      </c>
      <c r="AP121" s="644">
        <f ca="1">IF('Health SCR'!AP$3&gt;=$B121,OFFSET($D$118,0,'Health SCR'!AP$3-$B121)*OFFSET(Inputs!$C$30,0,$B121-2)/IF(sommmeProdInv(Inputs!$B$30:$AY$30,$D$118:$BA$118,'Health SCR'!AP$3)&gt;0,sommmeProdInv(Inputs!$B$30:$AY$30,$D$118:$BA$118,'Health SCR'!AP$3),1)+AP120,0)</f>
        <v>0</v>
      </c>
      <c r="AQ121" s="644">
        <f ca="1">IF('Health SCR'!AQ$3&gt;=$B121,OFFSET($D$118,0,'Health SCR'!AQ$3-$B121)*OFFSET(Inputs!$C$30,0,$B121-2)/IF(sommmeProdInv(Inputs!$B$30:$AY$30,$D$118:$BA$118,'Health SCR'!AQ$3)&gt;0,sommmeProdInv(Inputs!$B$30:$AY$30,$D$118:$BA$118,'Health SCR'!AQ$3),1)+AQ120,0)</f>
        <v>0</v>
      </c>
      <c r="AR121" s="644">
        <f ca="1">IF('Health SCR'!AR$3&gt;=$B121,OFFSET($D$118,0,'Health SCR'!AR$3-$B121)*OFFSET(Inputs!$C$30,0,$B121-2)/IF(sommmeProdInv(Inputs!$B$30:$AY$30,$D$118:$BA$118,'Health SCR'!AR$3)&gt;0,sommmeProdInv(Inputs!$B$30:$AY$30,$D$118:$BA$118,'Health SCR'!AR$3),1)+AR120,0)</f>
        <v>0</v>
      </c>
      <c r="AS121" s="644">
        <f ca="1">IF('Health SCR'!AS$3&gt;=$B121,OFFSET($D$118,0,'Health SCR'!AS$3-$B121)*OFFSET(Inputs!$C$30,0,$B121-2)/IF(sommmeProdInv(Inputs!$B$30:$AY$30,$D$118:$BA$118,'Health SCR'!AS$3)&gt;0,sommmeProdInv(Inputs!$B$30:$AY$30,$D$118:$BA$118,'Health SCR'!AS$3),1)+AS120,0)</f>
        <v>0</v>
      </c>
      <c r="AT121" s="644">
        <f ca="1">IF('Health SCR'!AT$3&gt;=$B121,OFFSET($D$118,0,'Health SCR'!AT$3-$B121)*OFFSET(Inputs!$C$30,0,$B121-2)/IF(sommmeProdInv(Inputs!$B$30:$AY$30,$D$118:$BA$118,'Health SCR'!AT$3)&gt;0,sommmeProdInv(Inputs!$B$30:$AY$30,$D$118:$BA$118,'Health SCR'!AT$3),1)+AT120,0)</f>
        <v>0</v>
      </c>
      <c r="AU121" s="644">
        <f ca="1">IF('Health SCR'!AU$3&gt;=$B121,OFFSET($D$118,0,'Health SCR'!AU$3-$B121)*OFFSET(Inputs!$C$30,0,$B121-2)/IF(sommmeProdInv(Inputs!$B$30:$AY$30,$D$118:$BA$118,'Health SCR'!AU$3)&gt;0,sommmeProdInv(Inputs!$B$30:$AY$30,$D$118:$BA$118,'Health SCR'!AU$3),1)+AU120,0)</f>
        <v>0</v>
      </c>
      <c r="AV121" s="644">
        <f ca="1">IF('Health SCR'!AV$3&gt;=$B121,OFFSET($D$118,0,'Health SCR'!AV$3-$B121)*OFFSET(Inputs!$C$30,0,$B121-2)/IF(sommmeProdInv(Inputs!$B$30:$AY$30,$D$118:$BA$118,'Health SCR'!AV$3)&gt;0,sommmeProdInv(Inputs!$B$30:$AY$30,$D$118:$BA$118,'Health SCR'!AV$3),1)+AV120,0)</f>
        <v>0</v>
      </c>
      <c r="AW121" s="644">
        <f ca="1">IF('Health SCR'!AW$3&gt;=$B121,OFFSET($D$118,0,'Health SCR'!AW$3-$B121)*OFFSET(Inputs!$C$30,0,$B121-2)/IF(sommmeProdInv(Inputs!$B$30:$AY$30,$D$118:$BA$118,'Health SCR'!AW$3)&gt;0,sommmeProdInv(Inputs!$B$30:$AY$30,$D$118:$BA$118,'Health SCR'!AW$3),1)+AW120,0)</f>
        <v>0</v>
      </c>
      <c r="AX121" s="644">
        <f ca="1">IF('Health SCR'!AX$3&gt;=$B121,OFFSET($D$118,0,'Health SCR'!AX$3-$B121)*OFFSET(Inputs!$C$30,0,$B121-2)/IF(sommmeProdInv(Inputs!$B$30:$AY$30,$D$118:$BA$118,'Health SCR'!AX$3)&gt;0,sommmeProdInv(Inputs!$B$30:$AY$30,$D$118:$BA$118,'Health SCR'!AX$3),1)+AX120,0)</f>
        <v>0</v>
      </c>
      <c r="AY121" s="644">
        <f ca="1">IF('Health SCR'!AY$3&gt;=$B121,OFFSET($D$118,0,'Health SCR'!AY$3-$B121)*OFFSET(Inputs!$C$30,0,$B121-2)/IF(sommmeProdInv(Inputs!$B$30:$AY$30,$D$118:$BA$118,'Health SCR'!AY$3)&gt;0,sommmeProdInv(Inputs!$B$30:$AY$30,$D$118:$BA$118,'Health SCR'!AY$3),1)+AY120,0)</f>
        <v>0</v>
      </c>
      <c r="AZ121" s="644">
        <f ca="1">IF('Health SCR'!AZ$3&gt;=$B121,OFFSET($D$118,0,'Health SCR'!AZ$3-$B121)*OFFSET(Inputs!$C$30,0,$B121-2)/IF(sommmeProdInv(Inputs!$B$30:$AY$30,$D$118:$BA$118,'Health SCR'!AZ$3)&gt;0,sommmeProdInv(Inputs!$B$30:$AY$30,$D$118:$BA$118,'Health SCR'!AZ$3),1)+AZ120,0)</f>
        <v>0</v>
      </c>
      <c r="BA121" s="645">
        <f ca="1">IF('Health SCR'!BA$3&gt;=$B121,OFFSET($D$118,0,'Health SCR'!BA$3-$B121)*OFFSET(Inputs!$C$30,0,$B121-2)/IF(sommmeProdInv(Inputs!$B$30:$AY$30,$D$118:$BA$118,'Health SCR'!BA$3)&gt;0,sommmeProdInv(Inputs!$B$30:$AY$30,$D$118:$BA$118,'Health SCR'!BA$3),1)+BA120,0)</f>
        <v>0</v>
      </c>
    </row>
    <row r="122" spans="1:53" s="286" customFormat="1" outlineLevel="1">
      <c r="A122" s="608"/>
      <c r="B122" s="993">
        <v>3</v>
      </c>
      <c r="C122" s="994"/>
      <c r="D122" s="643"/>
      <c r="E122" s="644">
        <f ca="1">IF('Health SCR'!E$3&gt;=$B122,OFFSET($D$118,0,'Health SCR'!E$3-$B122)*OFFSET(Inputs!$C$30,0,$B122-2)/IF(sommmeProdInv(Inputs!$B$30:$AY$30,$D$118:$BA$118,'Health SCR'!E$3)&gt;0,sommmeProdInv(Inputs!$B$30:$AY$30,$D$118:$BA$118,'Health SCR'!E$3),1)+E121,0)</f>
        <v>0</v>
      </c>
      <c r="F122" s="644">
        <f ca="1">IF('Health SCR'!F$3&gt;=$B122,OFFSET($D$118,0,'Health SCR'!F$3-$B122)*OFFSET(Inputs!$C$30,0,$B122-2)/IF(sommmeProdInv(Inputs!$B$30:$AY$30,$D$118:$BA$118,'Health SCR'!F$3)&gt;0,sommmeProdInv(Inputs!$B$30:$AY$30,$D$118:$BA$118,'Health SCR'!F$3),1)+F121,0)</f>
        <v>0</v>
      </c>
      <c r="G122" s="644">
        <f ca="1">IF('Health SCR'!G$3&gt;=$B122,OFFSET($D$118,0,'Health SCR'!G$3-$B122)*OFFSET(Inputs!$C$30,0,$B122-2)/IF(sommmeProdInv(Inputs!$B$30:$AY$30,$D$118:$BA$118,'Health SCR'!G$3)&gt;0,sommmeProdInv(Inputs!$B$30:$AY$30,$D$118:$BA$118,'Health SCR'!G$3),1)+G121,0)</f>
        <v>0</v>
      </c>
      <c r="H122" s="644">
        <f ca="1">IF('Health SCR'!H$3&gt;=$B122,OFFSET($D$118,0,'Health SCR'!H$3-$B122)*OFFSET(Inputs!$C$30,0,$B122-2)/IF(sommmeProdInv(Inputs!$B$30:$AY$30,$D$118:$BA$118,'Health SCR'!H$3)&gt;0,sommmeProdInv(Inputs!$B$30:$AY$30,$D$118:$BA$118,'Health SCR'!H$3),1)+H121,0)</f>
        <v>0</v>
      </c>
      <c r="I122" s="644">
        <f ca="1">IF('Health SCR'!I$3&gt;=$B122,OFFSET($D$118,0,'Health SCR'!I$3-$B122)*OFFSET(Inputs!$C$30,0,$B122-2)/IF(sommmeProdInv(Inputs!$B$30:$AY$30,$D$118:$BA$118,'Health SCR'!I$3)&gt;0,sommmeProdInv(Inputs!$B$30:$AY$30,$D$118:$BA$118,'Health SCR'!I$3),1)+I121,0)</f>
        <v>0</v>
      </c>
      <c r="J122" s="644">
        <f ca="1">IF('Health SCR'!J$3&gt;=$B122,OFFSET($D$118,0,'Health SCR'!J$3-$B122)*OFFSET(Inputs!$C$30,0,$B122-2)/IF(sommmeProdInv(Inputs!$B$30:$AY$30,$D$118:$BA$118,'Health SCR'!J$3)&gt;0,sommmeProdInv(Inputs!$B$30:$AY$30,$D$118:$BA$118,'Health SCR'!J$3),1)+J121,0)</f>
        <v>0</v>
      </c>
      <c r="K122" s="644">
        <f ca="1">IF('Health SCR'!K$3&gt;=$B122,OFFSET($D$118,0,'Health SCR'!K$3-$B122)*OFFSET(Inputs!$C$30,0,$B122-2)/IF(sommmeProdInv(Inputs!$B$30:$AY$30,$D$118:$BA$118,'Health SCR'!K$3)&gt;0,sommmeProdInv(Inputs!$B$30:$AY$30,$D$118:$BA$118,'Health SCR'!K$3),1)+K121,0)</f>
        <v>0</v>
      </c>
      <c r="L122" s="644">
        <f ca="1">IF('Health SCR'!L$3&gt;=$B122,OFFSET($D$118,0,'Health SCR'!L$3-$B122)*OFFSET(Inputs!$C$30,0,$B122-2)/IF(sommmeProdInv(Inputs!$B$30:$AY$30,$D$118:$BA$118,'Health SCR'!L$3)&gt;0,sommmeProdInv(Inputs!$B$30:$AY$30,$D$118:$BA$118,'Health SCR'!L$3),1)+L121,0)</f>
        <v>0</v>
      </c>
      <c r="M122" s="644">
        <f ca="1">IF('Health SCR'!M$3&gt;=$B122,OFFSET($D$118,0,'Health SCR'!M$3-$B122)*OFFSET(Inputs!$C$30,0,$B122-2)/IF(sommmeProdInv(Inputs!$B$30:$AY$30,$D$118:$BA$118,'Health SCR'!M$3)&gt;0,sommmeProdInv(Inputs!$B$30:$AY$30,$D$118:$BA$118,'Health SCR'!M$3),1)+M121,0)</f>
        <v>0</v>
      </c>
      <c r="N122" s="644">
        <f ca="1">IF('Health SCR'!N$3&gt;=$B122,OFFSET($D$118,0,'Health SCR'!N$3-$B122)*OFFSET(Inputs!$C$30,0,$B122-2)/IF(sommmeProdInv(Inputs!$B$30:$AY$30,$D$118:$BA$118,'Health SCR'!N$3)&gt;0,sommmeProdInv(Inputs!$B$30:$AY$30,$D$118:$BA$118,'Health SCR'!N$3),1)+N121,0)</f>
        <v>0</v>
      </c>
      <c r="O122" s="644">
        <f ca="1">IF('Health SCR'!O$3&gt;=$B122,OFFSET($D$118,0,'Health SCR'!O$3-$B122)*OFFSET(Inputs!$C$30,0,$B122-2)/IF(sommmeProdInv(Inputs!$B$30:$AY$30,$D$118:$BA$118,'Health SCR'!O$3)&gt;0,sommmeProdInv(Inputs!$B$30:$AY$30,$D$118:$BA$118,'Health SCR'!O$3),1)+O121,0)</f>
        <v>0</v>
      </c>
      <c r="P122" s="644">
        <f ca="1">IF('Health SCR'!P$3&gt;=$B122,OFFSET($D$118,0,'Health SCR'!P$3-$B122)*OFFSET(Inputs!$C$30,0,$B122-2)/IF(sommmeProdInv(Inputs!$B$30:$AY$30,$D$118:$BA$118,'Health SCR'!P$3)&gt;0,sommmeProdInv(Inputs!$B$30:$AY$30,$D$118:$BA$118,'Health SCR'!P$3),1)+P121,0)</f>
        <v>0</v>
      </c>
      <c r="Q122" s="644">
        <f ca="1">IF('Health SCR'!Q$3&gt;=$B122,OFFSET($D$118,0,'Health SCR'!Q$3-$B122)*OFFSET(Inputs!$C$30,0,$B122-2)/IF(sommmeProdInv(Inputs!$B$30:$AY$30,$D$118:$BA$118,'Health SCR'!Q$3)&gt;0,sommmeProdInv(Inputs!$B$30:$AY$30,$D$118:$BA$118,'Health SCR'!Q$3),1)+Q121,0)</f>
        <v>0</v>
      </c>
      <c r="R122" s="644">
        <f ca="1">IF('Health SCR'!R$3&gt;=$B122,OFFSET($D$118,0,'Health SCR'!R$3-$B122)*OFFSET(Inputs!$C$30,0,$B122-2)/IF(sommmeProdInv(Inputs!$B$30:$AY$30,$D$118:$BA$118,'Health SCR'!R$3)&gt;0,sommmeProdInv(Inputs!$B$30:$AY$30,$D$118:$BA$118,'Health SCR'!R$3),1)+R121,0)</f>
        <v>0</v>
      </c>
      <c r="S122" s="644">
        <f ca="1">IF('Health SCR'!S$3&gt;=$B122,OFFSET($D$118,0,'Health SCR'!S$3-$B122)*OFFSET(Inputs!$C$30,0,$B122-2)/IF(sommmeProdInv(Inputs!$B$30:$AY$30,$D$118:$BA$118,'Health SCR'!S$3)&gt;0,sommmeProdInv(Inputs!$B$30:$AY$30,$D$118:$BA$118,'Health SCR'!S$3),1)+S121,0)</f>
        <v>0</v>
      </c>
      <c r="T122" s="644">
        <f ca="1">IF('Health SCR'!T$3&gt;=$B122,OFFSET($D$118,0,'Health SCR'!T$3-$B122)*OFFSET(Inputs!$C$30,0,$B122-2)/IF(sommmeProdInv(Inputs!$B$30:$AY$30,$D$118:$BA$118,'Health SCR'!T$3)&gt;0,sommmeProdInv(Inputs!$B$30:$AY$30,$D$118:$BA$118,'Health SCR'!T$3),1)+T121,0)</f>
        <v>0</v>
      </c>
      <c r="U122" s="644">
        <f ca="1">IF('Health SCR'!U$3&gt;=$B122,OFFSET($D$118,0,'Health SCR'!U$3-$B122)*OFFSET(Inputs!$C$30,0,$B122-2)/IF(sommmeProdInv(Inputs!$B$30:$AY$30,$D$118:$BA$118,'Health SCR'!U$3)&gt;0,sommmeProdInv(Inputs!$B$30:$AY$30,$D$118:$BA$118,'Health SCR'!U$3),1)+U121,0)</f>
        <v>0</v>
      </c>
      <c r="V122" s="644">
        <f ca="1">IF('Health SCR'!V$3&gt;=$B122,OFFSET($D$118,0,'Health SCR'!V$3-$B122)*OFFSET(Inputs!$C$30,0,$B122-2)/IF(sommmeProdInv(Inputs!$B$30:$AY$30,$D$118:$BA$118,'Health SCR'!V$3)&gt;0,sommmeProdInv(Inputs!$B$30:$AY$30,$D$118:$BA$118,'Health SCR'!V$3),1)+V121,0)</f>
        <v>0</v>
      </c>
      <c r="W122" s="644">
        <f ca="1">IF('Health SCR'!W$3&gt;=$B122,OFFSET($D$118,0,'Health SCR'!W$3-$B122)*OFFSET(Inputs!$C$30,0,$B122-2)/IF(sommmeProdInv(Inputs!$B$30:$AY$30,$D$118:$BA$118,'Health SCR'!W$3)&gt;0,sommmeProdInv(Inputs!$B$30:$AY$30,$D$118:$BA$118,'Health SCR'!W$3),1)+W121,0)</f>
        <v>0</v>
      </c>
      <c r="X122" s="644">
        <f ca="1">IF('Health SCR'!X$3&gt;=$B122,OFFSET($D$118,0,'Health SCR'!X$3-$B122)*OFFSET(Inputs!$C$30,0,$B122-2)/IF(sommmeProdInv(Inputs!$B$30:$AY$30,$D$118:$BA$118,'Health SCR'!X$3)&gt;0,sommmeProdInv(Inputs!$B$30:$AY$30,$D$118:$BA$118,'Health SCR'!X$3),1)+X121,0)</f>
        <v>0</v>
      </c>
      <c r="Y122" s="644">
        <f ca="1">IF('Health SCR'!Y$3&gt;=$B122,OFFSET($D$118,0,'Health SCR'!Y$3-$B122)*OFFSET(Inputs!$C$30,0,$B122-2)/IF(sommmeProdInv(Inputs!$B$30:$AY$30,$D$118:$BA$118,'Health SCR'!Y$3)&gt;0,sommmeProdInv(Inputs!$B$30:$AY$30,$D$118:$BA$118,'Health SCR'!Y$3),1)+Y121,0)</f>
        <v>0</v>
      </c>
      <c r="Z122" s="644">
        <f ca="1">IF('Health SCR'!Z$3&gt;=$B122,OFFSET($D$118,0,'Health SCR'!Z$3-$B122)*OFFSET(Inputs!$C$30,0,$B122-2)/IF(sommmeProdInv(Inputs!$B$30:$AY$30,$D$118:$BA$118,'Health SCR'!Z$3)&gt;0,sommmeProdInv(Inputs!$B$30:$AY$30,$D$118:$BA$118,'Health SCR'!Z$3),1)+Z121,0)</f>
        <v>0</v>
      </c>
      <c r="AA122" s="644">
        <f ca="1">IF('Health SCR'!AA$3&gt;=$B122,OFFSET($D$118,0,'Health SCR'!AA$3-$B122)*OFFSET(Inputs!$C$30,0,$B122-2)/IF(sommmeProdInv(Inputs!$B$30:$AY$30,$D$118:$BA$118,'Health SCR'!AA$3)&gt;0,sommmeProdInv(Inputs!$B$30:$AY$30,$D$118:$BA$118,'Health SCR'!AA$3),1)+AA121,0)</f>
        <v>0</v>
      </c>
      <c r="AB122" s="644">
        <f ca="1">IF('Health SCR'!AB$3&gt;=$B122,OFFSET($D$118,0,'Health SCR'!AB$3-$B122)*OFFSET(Inputs!$C$30,0,$B122-2)/IF(sommmeProdInv(Inputs!$B$30:$AY$30,$D$118:$BA$118,'Health SCR'!AB$3)&gt;0,sommmeProdInv(Inputs!$B$30:$AY$30,$D$118:$BA$118,'Health SCR'!AB$3),1)+AB121,0)</f>
        <v>0</v>
      </c>
      <c r="AC122" s="644">
        <f ca="1">IF('Health SCR'!AC$3&gt;=$B122,OFFSET($D$118,0,'Health SCR'!AC$3-$B122)*OFFSET(Inputs!$C$30,0,$B122-2)/IF(sommmeProdInv(Inputs!$B$30:$AY$30,$D$118:$BA$118,'Health SCR'!AC$3)&gt;0,sommmeProdInv(Inputs!$B$30:$AY$30,$D$118:$BA$118,'Health SCR'!AC$3),1)+AC121,0)</f>
        <v>0</v>
      </c>
      <c r="AD122" s="644">
        <f ca="1">IF('Health SCR'!AD$3&gt;=$B122,OFFSET($D$118,0,'Health SCR'!AD$3-$B122)*OFFSET(Inputs!$C$30,0,$B122-2)/IF(sommmeProdInv(Inputs!$B$30:$AY$30,$D$118:$BA$118,'Health SCR'!AD$3)&gt;0,sommmeProdInv(Inputs!$B$30:$AY$30,$D$118:$BA$118,'Health SCR'!AD$3),1)+AD121,0)</f>
        <v>0</v>
      </c>
      <c r="AE122" s="644">
        <f ca="1">IF('Health SCR'!AE$3&gt;=$B122,OFFSET($D$118,0,'Health SCR'!AE$3-$B122)*OFFSET(Inputs!$C$30,0,$B122-2)/IF(sommmeProdInv(Inputs!$B$30:$AY$30,$D$118:$BA$118,'Health SCR'!AE$3)&gt;0,sommmeProdInv(Inputs!$B$30:$AY$30,$D$118:$BA$118,'Health SCR'!AE$3),1)+AE121,0)</f>
        <v>0</v>
      </c>
      <c r="AF122" s="644">
        <f ca="1">IF('Health SCR'!AF$3&gt;=$B122,OFFSET($D$118,0,'Health SCR'!AF$3-$B122)*OFFSET(Inputs!$C$30,0,$B122-2)/IF(sommmeProdInv(Inputs!$B$30:$AY$30,$D$118:$BA$118,'Health SCR'!AF$3)&gt;0,sommmeProdInv(Inputs!$B$30:$AY$30,$D$118:$BA$118,'Health SCR'!AF$3),1)+AF121,0)</f>
        <v>0</v>
      </c>
      <c r="AG122" s="644">
        <f ca="1">IF('Health SCR'!AG$3&gt;=$B122,OFFSET($D$118,0,'Health SCR'!AG$3-$B122)*OFFSET(Inputs!$C$30,0,$B122-2)/IF(sommmeProdInv(Inputs!$B$30:$AY$30,$D$118:$BA$118,'Health SCR'!AG$3)&gt;0,sommmeProdInv(Inputs!$B$30:$AY$30,$D$118:$BA$118,'Health SCR'!AG$3),1)+AG121,0)</f>
        <v>0</v>
      </c>
      <c r="AH122" s="644">
        <f ca="1">IF('Health SCR'!AH$3&gt;=$B122,OFFSET($D$118,0,'Health SCR'!AH$3-$B122)*OFFSET(Inputs!$C$30,0,$B122-2)/IF(sommmeProdInv(Inputs!$B$30:$AY$30,$D$118:$BA$118,'Health SCR'!AH$3)&gt;0,sommmeProdInv(Inputs!$B$30:$AY$30,$D$118:$BA$118,'Health SCR'!AH$3),1)+AH121,0)</f>
        <v>0</v>
      </c>
      <c r="AI122" s="644">
        <f ca="1">IF('Health SCR'!AI$3&gt;=$B122,OFFSET($D$118,0,'Health SCR'!AI$3-$B122)*OFFSET(Inputs!$C$30,0,$B122-2)/IF(sommmeProdInv(Inputs!$B$30:$AY$30,$D$118:$BA$118,'Health SCR'!AI$3)&gt;0,sommmeProdInv(Inputs!$B$30:$AY$30,$D$118:$BA$118,'Health SCR'!AI$3),1)+AI121,0)</f>
        <v>0</v>
      </c>
      <c r="AJ122" s="644">
        <f ca="1">IF('Health SCR'!AJ$3&gt;=$B122,OFFSET($D$118,0,'Health SCR'!AJ$3-$B122)*OFFSET(Inputs!$C$30,0,$B122-2)/IF(sommmeProdInv(Inputs!$B$30:$AY$30,$D$118:$BA$118,'Health SCR'!AJ$3)&gt;0,sommmeProdInv(Inputs!$B$30:$AY$30,$D$118:$BA$118,'Health SCR'!AJ$3),1)+AJ121,0)</f>
        <v>0</v>
      </c>
      <c r="AK122" s="644">
        <f ca="1">IF('Health SCR'!AK$3&gt;=$B122,OFFSET($D$118,0,'Health SCR'!AK$3-$B122)*OFFSET(Inputs!$C$30,0,$B122-2)/IF(sommmeProdInv(Inputs!$B$30:$AY$30,$D$118:$BA$118,'Health SCR'!AK$3)&gt;0,sommmeProdInv(Inputs!$B$30:$AY$30,$D$118:$BA$118,'Health SCR'!AK$3),1)+AK121,0)</f>
        <v>0</v>
      </c>
      <c r="AL122" s="644">
        <f ca="1">IF('Health SCR'!AL$3&gt;=$B122,OFFSET($D$118,0,'Health SCR'!AL$3-$B122)*OFFSET(Inputs!$C$30,0,$B122-2)/IF(sommmeProdInv(Inputs!$B$30:$AY$30,$D$118:$BA$118,'Health SCR'!AL$3)&gt;0,sommmeProdInv(Inputs!$B$30:$AY$30,$D$118:$BA$118,'Health SCR'!AL$3),1)+AL121,0)</f>
        <v>0</v>
      </c>
      <c r="AM122" s="644">
        <f ca="1">IF('Health SCR'!AM$3&gt;=$B122,OFFSET($D$118,0,'Health SCR'!AM$3-$B122)*OFFSET(Inputs!$C$30,0,$B122-2)/IF(sommmeProdInv(Inputs!$B$30:$AY$30,$D$118:$BA$118,'Health SCR'!AM$3)&gt;0,sommmeProdInv(Inputs!$B$30:$AY$30,$D$118:$BA$118,'Health SCR'!AM$3),1)+AM121,0)</f>
        <v>0</v>
      </c>
      <c r="AN122" s="644">
        <f ca="1">IF('Health SCR'!AN$3&gt;=$B122,OFFSET($D$118,0,'Health SCR'!AN$3-$B122)*OFFSET(Inputs!$C$30,0,$B122-2)/IF(sommmeProdInv(Inputs!$B$30:$AY$30,$D$118:$BA$118,'Health SCR'!AN$3)&gt;0,sommmeProdInv(Inputs!$B$30:$AY$30,$D$118:$BA$118,'Health SCR'!AN$3),1)+AN121,0)</f>
        <v>0</v>
      </c>
      <c r="AO122" s="644">
        <f ca="1">IF('Health SCR'!AO$3&gt;=$B122,OFFSET($D$118,0,'Health SCR'!AO$3-$B122)*OFFSET(Inputs!$C$30,0,$B122-2)/IF(sommmeProdInv(Inputs!$B$30:$AY$30,$D$118:$BA$118,'Health SCR'!AO$3)&gt;0,sommmeProdInv(Inputs!$B$30:$AY$30,$D$118:$BA$118,'Health SCR'!AO$3),1)+AO121,0)</f>
        <v>0</v>
      </c>
      <c r="AP122" s="644">
        <f ca="1">IF('Health SCR'!AP$3&gt;=$B122,OFFSET($D$118,0,'Health SCR'!AP$3-$B122)*OFFSET(Inputs!$C$30,0,$B122-2)/IF(sommmeProdInv(Inputs!$B$30:$AY$30,$D$118:$BA$118,'Health SCR'!AP$3)&gt;0,sommmeProdInv(Inputs!$B$30:$AY$30,$D$118:$BA$118,'Health SCR'!AP$3),1)+AP121,0)</f>
        <v>0</v>
      </c>
      <c r="AQ122" s="644">
        <f ca="1">IF('Health SCR'!AQ$3&gt;=$B122,OFFSET($D$118,0,'Health SCR'!AQ$3-$B122)*OFFSET(Inputs!$C$30,0,$B122-2)/IF(sommmeProdInv(Inputs!$B$30:$AY$30,$D$118:$BA$118,'Health SCR'!AQ$3)&gt;0,sommmeProdInv(Inputs!$B$30:$AY$30,$D$118:$BA$118,'Health SCR'!AQ$3),1)+AQ121,0)</f>
        <v>0</v>
      </c>
      <c r="AR122" s="644">
        <f ca="1">IF('Health SCR'!AR$3&gt;=$B122,OFFSET($D$118,0,'Health SCR'!AR$3-$B122)*OFFSET(Inputs!$C$30,0,$B122-2)/IF(sommmeProdInv(Inputs!$B$30:$AY$30,$D$118:$BA$118,'Health SCR'!AR$3)&gt;0,sommmeProdInv(Inputs!$B$30:$AY$30,$D$118:$BA$118,'Health SCR'!AR$3),1)+AR121,0)</f>
        <v>0</v>
      </c>
      <c r="AS122" s="644">
        <f ca="1">IF('Health SCR'!AS$3&gt;=$B122,OFFSET($D$118,0,'Health SCR'!AS$3-$B122)*OFFSET(Inputs!$C$30,0,$B122-2)/IF(sommmeProdInv(Inputs!$B$30:$AY$30,$D$118:$BA$118,'Health SCR'!AS$3)&gt;0,sommmeProdInv(Inputs!$B$30:$AY$30,$D$118:$BA$118,'Health SCR'!AS$3),1)+AS121,0)</f>
        <v>0</v>
      </c>
      <c r="AT122" s="644">
        <f ca="1">IF('Health SCR'!AT$3&gt;=$B122,OFFSET($D$118,0,'Health SCR'!AT$3-$B122)*OFFSET(Inputs!$C$30,0,$B122-2)/IF(sommmeProdInv(Inputs!$B$30:$AY$30,$D$118:$BA$118,'Health SCR'!AT$3)&gt;0,sommmeProdInv(Inputs!$B$30:$AY$30,$D$118:$BA$118,'Health SCR'!AT$3),1)+AT121,0)</f>
        <v>0</v>
      </c>
      <c r="AU122" s="644">
        <f ca="1">IF('Health SCR'!AU$3&gt;=$B122,OFFSET($D$118,0,'Health SCR'!AU$3-$B122)*OFFSET(Inputs!$C$30,0,$B122-2)/IF(sommmeProdInv(Inputs!$B$30:$AY$30,$D$118:$BA$118,'Health SCR'!AU$3)&gt;0,sommmeProdInv(Inputs!$B$30:$AY$30,$D$118:$BA$118,'Health SCR'!AU$3),1)+AU121,0)</f>
        <v>0</v>
      </c>
      <c r="AV122" s="644">
        <f ca="1">IF('Health SCR'!AV$3&gt;=$B122,OFFSET($D$118,0,'Health SCR'!AV$3-$B122)*OFFSET(Inputs!$C$30,0,$B122-2)/IF(sommmeProdInv(Inputs!$B$30:$AY$30,$D$118:$BA$118,'Health SCR'!AV$3)&gt;0,sommmeProdInv(Inputs!$B$30:$AY$30,$D$118:$BA$118,'Health SCR'!AV$3),1)+AV121,0)</f>
        <v>0</v>
      </c>
      <c r="AW122" s="644">
        <f ca="1">IF('Health SCR'!AW$3&gt;=$B122,OFFSET($D$118,0,'Health SCR'!AW$3-$B122)*OFFSET(Inputs!$C$30,0,$B122-2)/IF(sommmeProdInv(Inputs!$B$30:$AY$30,$D$118:$BA$118,'Health SCR'!AW$3)&gt;0,sommmeProdInv(Inputs!$B$30:$AY$30,$D$118:$BA$118,'Health SCR'!AW$3),1)+AW121,0)</f>
        <v>0</v>
      </c>
      <c r="AX122" s="644">
        <f ca="1">IF('Health SCR'!AX$3&gt;=$B122,OFFSET($D$118,0,'Health SCR'!AX$3-$B122)*OFFSET(Inputs!$C$30,0,$B122-2)/IF(sommmeProdInv(Inputs!$B$30:$AY$30,$D$118:$BA$118,'Health SCR'!AX$3)&gt;0,sommmeProdInv(Inputs!$B$30:$AY$30,$D$118:$BA$118,'Health SCR'!AX$3),1)+AX121,0)</f>
        <v>0</v>
      </c>
      <c r="AY122" s="644">
        <f ca="1">IF('Health SCR'!AY$3&gt;=$B122,OFFSET($D$118,0,'Health SCR'!AY$3-$B122)*OFFSET(Inputs!$C$30,0,$B122-2)/IF(sommmeProdInv(Inputs!$B$30:$AY$30,$D$118:$BA$118,'Health SCR'!AY$3)&gt;0,sommmeProdInv(Inputs!$B$30:$AY$30,$D$118:$BA$118,'Health SCR'!AY$3),1)+AY121,0)</f>
        <v>0</v>
      </c>
      <c r="AZ122" s="644">
        <f ca="1">IF('Health SCR'!AZ$3&gt;=$B122,OFFSET($D$118,0,'Health SCR'!AZ$3-$B122)*OFFSET(Inputs!$C$30,0,$B122-2)/IF(sommmeProdInv(Inputs!$B$30:$AY$30,$D$118:$BA$118,'Health SCR'!AZ$3)&gt;0,sommmeProdInv(Inputs!$B$30:$AY$30,$D$118:$BA$118,'Health SCR'!AZ$3),1)+AZ121,0)</f>
        <v>0</v>
      </c>
      <c r="BA122" s="645">
        <f ca="1">IF('Health SCR'!BA$3&gt;=$B122,OFFSET($D$118,0,'Health SCR'!BA$3-$B122)*OFFSET(Inputs!$C$30,0,$B122-2)/IF(sommmeProdInv(Inputs!$B$30:$AY$30,$D$118:$BA$118,'Health SCR'!BA$3)&gt;0,sommmeProdInv(Inputs!$B$30:$AY$30,$D$118:$BA$118,'Health SCR'!BA$3),1)+BA121,0)</f>
        <v>0</v>
      </c>
    </row>
    <row r="123" spans="1:53" s="286" customFormat="1" outlineLevel="1">
      <c r="A123" s="608"/>
      <c r="B123" s="993">
        <v>4</v>
      </c>
      <c r="C123" s="994"/>
      <c r="D123" s="643"/>
      <c r="E123" s="644">
        <f ca="1">IF('Health SCR'!E$3&gt;=$B123,OFFSET($D$118,0,'Health SCR'!E$3-$B123)*OFFSET(Inputs!$C$30,0,$B123-2)/IF(sommmeProdInv(Inputs!$B$30:$AY$30,$D$118:$BA$118,'Health SCR'!E$3)&gt;0,sommmeProdInv(Inputs!$B$30:$AY$30,$D$118:$BA$118,'Health SCR'!E$3),1)+E122,0)</f>
        <v>0</v>
      </c>
      <c r="F123" s="644">
        <f ca="1">IF('Health SCR'!F$3&gt;=$B123,OFFSET($D$118,0,'Health SCR'!F$3-$B123)*OFFSET(Inputs!$C$30,0,$B123-2)/IF(sommmeProdInv(Inputs!$B$30:$AY$30,$D$118:$BA$118,'Health SCR'!F$3)&gt;0,sommmeProdInv(Inputs!$B$30:$AY$30,$D$118:$BA$118,'Health SCR'!F$3),1)+F122,0)</f>
        <v>0</v>
      </c>
      <c r="G123" s="644">
        <f ca="1">IF('Health SCR'!G$3&gt;=$B123,OFFSET($D$118,0,'Health SCR'!G$3-$B123)*OFFSET(Inputs!$C$30,0,$B123-2)/IF(sommmeProdInv(Inputs!$B$30:$AY$30,$D$118:$BA$118,'Health SCR'!G$3)&gt;0,sommmeProdInv(Inputs!$B$30:$AY$30,$D$118:$BA$118,'Health SCR'!G$3),1)+G122,0)</f>
        <v>0</v>
      </c>
      <c r="H123" s="644">
        <f ca="1">IF('Health SCR'!H$3&gt;=$B123,OFFSET($D$118,0,'Health SCR'!H$3-$B123)*OFFSET(Inputs!$C$30,0,$B123-2)/IF(sommmeProdInv(Inputs!$B$30:$AY$30,$D$118:$BA$118,'Health SCR'!H$3)&gt;0,sommmeProdInv(Inputs!$B$30:$AY$30,$D$118:$BA$118,'Health SCR'!H$3),1)+H122,0)</f>
        <v>0</v>
      </c>
      <c r="I123" s="644">
        <f ca="1">IF('Health SCR'!I$3&gt;=$B123,OFFSET($D$118,0,'Health SCR'!I$3-$B123)*OFFSET(Inputs!$C$30,0,$B123-2)/IF(sommmeProdInv(Inputs!$B$30:$AY$30,$D$118:$BA$118,'Health SCR'!I$3)&gt;0,sommmeProdInv(Inputs!$B$30:$AY$30,$D$118:$BA$118,'Health SCR'!I$3),1)+I122,0)</f>
        <v>0</v>
      </c>
      <c r="J123" s="644">
        <f ca="1">IF('Health SCR'!J$3&gt;=$B123,OFFSET($D$118,0,'Health SCR'!J$3-$B123)*OFFSET(Inputs!$C$30,0,$B123-2)/IF(sommmeProdInv(Inputs!$B$30:$AY$30,$D$118:$BA$118,'Health SCR'!J$3)&gt;0,sommmeProdInv(Inputs!$B$30:$AY$30,$D$118:$BA$118,'Health SCR'!J$3),1)+J122,0)</f>
        <v>0</v>
      </c>
      <c r="K123" s="644">
        <f ca="1">IF('Health SCR'!K$3&gt;=$B123,OFFSET($D$118,0,'Health SCR'!K$3-$B123)*OFFSET(Inputs!$C$30,0,$B123-2)/IF(sommmeProdInv(Inputs!$B$30:$AY$30,$D$118:$BA$118,'Health SCR'!K$3)&gt;0,sommmeProdInv(Inputs!$B$30:$AY$30,$D$118:$BA$118,'Health SCR'!K$3),1)+K122,0)</f>
        <v>0</v>
      </c>
      <c r="L123" s="644">
        <f ca="1">IF('Health SCR'!L$3&gt;=$B123,OFFSET($D$118,0,'Health SCR'!L$3-$B123)*OFFSET(Inputs!$C$30,0,$B123-2)/IF(sommmeProdInv(Inputs!$B$30:$AY$30,$D$118:$BA$118,'Health SCR'!L$3)&gt;0,sommmeProdInv(Inputs!$B$30:$AY$30,$D$118:$BA$118,'Health SCR'!L$3),1)+L122,0)</f>
        <v>0</v>
      </c>
      <c r="M123" s="644">
        <f ca="1">IF('Health SCR'!M$3&gt;=$B123,OFFSET($D$118,0,'Health SCR'!M$3-$B123)*OFFSET(Inputs!$C$30,0,$B123-2)/IF(sommmeProdInv(Inputs!$B$30:$AY$30,$D$118:$BA$118,'Health SCR'!M$3)&gt;0,sommmeProdInv(Inputs!$B$30:$AY$30,$D$118:$BA$118,'Health SCR'!M$3),1)+M122,0)</f>
        <v>0</v>
      </c>
      <c r="N123" s="644">
        <f ca="1">IF('Health SCR'!N$3&gt;=$B123,OFFSET($D$118,0,'Health SCR'!N$3-$B123)*OFFSET(Inputs!$C$30,0,$B123-2)/IF(sommmeProdInv(Inputs!$B$30:$AY$30,$D$118:$BA$118,'Health SCR'!N$3)&gt;0,sommmeProdInv(Inputs!$B$30:$AY$30,$D$118:$BA$118,'Health SCR'!N$3),1)+N122,0)</f>
        <v>0</v>
      </c>
      <c r="O123" s="644">
        <f ca="1">IF('Health SCR'!O$3&gt;=$B123,OFFSET($D$118,0,'Health SCR'!O$3-$B123)*OFFSET(Inputs!$C$30,0,$B123-2)/IF(sommmeProdInv(Inputs!$B$30:$AY$30,$D$118:$BA$118,'Health SCR'!O$3)&gt;0,sommmeProdInv(Inputs!$B$30:$AY$30,$D$118:$BA$118,'Health SCR'!O$3),1)+O122,0)</f>
        <v>0</v>
      </c>
      <c r="P123" s="644">
        <f ca="1">IF('Health SCR'!P$3&gt;=$B123,OFFSET($D$118,0,'Health SCR'!P$3-$B123)*OFFSET(Inputs!$C$30,0,$B123-2)/IF(sommmeProdInv(Inputs!$B$30:$AY$30,$D$118:$BA$118,'Health SCR'!P$3)&gt;0,sommmeProdInv(Inputs!$B$30:$AY$30,$D$118:$BA$118,'Health SCR'!P$3),1)+P122,0)</f>
        <v>0</v>
      </c>
      <c r="Q123" s="644">
        <f ca="1">IF('Health SCR'!Q$3&gt;=$B123,OFFSET($D$118,0,'Health SCR'!Q$3-$B123)*OFFSET(Inputs!$C$30,0,$B123-2)/IF(sommmeProdInv(Inputs!$B$30:$AY$30,$D$118:$BA$118,'Health SCR'!Q$3)&gt;0,sommmeProdInv(Inputs!$B$30:$AY$30,$D$118:$BA$118,'Health SCR'!Q$3),1)+Q122,0)</f>
        <v>0</v>
      </c>
      <c r="R123" s="644">
        <f ca="1">IF('Health SCR'!R$3&gt;=$B123,OFFSET($D$118,0,'Health SCR'!R$3-$B123)*OFFSET(Inputs!$C$30,0,$B123-2)/IF(sommmeProdInv(Inputs!$B$30:$AY$30,$D$118:$BA$118,'Health SCR'!R$3)&gt;0,sommmeProdInv(Inputs!$B$30:$AY$30,$D$118:$BA$118,'Health SCR'!R$3),1)+R122,0)</f>
        <v>0</v>
      </c>
      <c r="S123" s="644">
        <f ca="1">IF('Health SCR'!S$3&gt;=$B123,OFFSET($D$118,0,'Health SCR'!S$3-$B123)*OFFSET(Inputs!$C$30,0,$B123-2)/IF(sommmeProdInv(Inputs!$B$30:$AY$30,$D$118:$BA$118,'Health SCR'!S$3)&gt;0,sommmeProdInv(Inputs!$B$30:$AY$30,$D$118:$BA$118,'Health SCR'!S$3),1)+S122,0)</f>
        <v>0</v>
      </c>
      <c r="T123" s="644">
        <f ca="1">IF('Health SCR'!T$3&gt;=$B123,OFFSET($D$118,0,'Health SCR'!T$3-$B123)*OFFSET(Inputs!$C$30,0,$B123-2)/IF(sommmeProdInv(Inputs!$B$30:$AY$30,$D$118:$BA$118,'Health SCR'!T$3)&gt;0,sommmeProdInv(Inputs!$B$30:$AY$30,$D$118:$BA$118,'Health SCR'!T$3),1)+T122,0)</f>
        <v>0</v>
      </c>
      <c r="U123" s="644">
        <f ca="1">IF('Health SCR'!U$3&gt;=$B123,OFFSET($D$118,0,'Health SCR'!U$3-$B123)*OFFSET(Inputs!$C$30,0,$B123-2)/IF(sommmeProdInv(Inputs!$B$30:$AY$30,$D$118:$BA$118,'Health SCR'!U$3)&gt;0,sommmeProdInv(Inputs!$B$30:$AY$30,$D$118:$BA$118,'Health SCR'!U$3),1)+U122,0)</f>
        <v>0</v>
      </c>
      <c r="V123" s="644">
        <f ca="1">IF('Health SCR'!V$3&gt;=$B123,OFFSET($D$118,0,'Health SCR'!V$3-$B123)*OFFSET(Inputs!$C$30,0,$B123-2)/IF(sommmeProdInv(Inputs!$B$30:$AY$30,$D$118:$BA$118,'Health SCR'!V$3)&gt;0,sommmeProdInv(Inputs!$B$30:$AY$30,$D$118:$BA$118,'Health SCR'!V$3),1)+V122,0)</f>
        <v>0</v>
      </c>
      <c r="W123" s="644">
        <f ca="1">IF('Health SCR'!W$3&gt;=$B123,OFFSET($D$118,0,'Health SCR'!W$3-$B123)*OFFSET(Inputs!$C$30,0,$B123-2)/IF(sommmeProdInv(Inputs!$B$30:$AY$30,$D$118:$BA$118,'Health SCR'!W$3)&gt;0,sommmeProdInv(Inputs!$B$30:$AY$30,$D$118:$BA$118,'Health SCR'!W$3),1)+W122,0)</f>
        <v>0</v>
      </c>
      <c r="X123" s="644">
        <f ca="1">IF('Health SCR'!X$3&gt;=$B123,OFFSET($D$118,0,'Health SCR'!X$3-$B123)*OFFSET(Inputs!$C$30,0,$B123-2)/IF(sommmeProdInv(Inputs!$B$30:$AY$30,$D$118:$BA$118,'Health SCR'!X$3)&gt;0,sommmeProdInv(Inputs!$B$30:$AY$30,$D$118:$BA$118,'Health SCR'!X$3),1)+X122,0)</f>
        <v>0</v>
      </c>
      <c r="Y123" s="644">
        <f ca="1">IF('Health SCR'!Y$3&gt;=$B123,OFFSET($D$118,0,'Health SCR'!Y$3-$B123)*OFFSET(Inputs!$C$30,0,$B123-2)/IF(sommmeProdInv(Inputs!$B$30:$AY$30,$D$118:$BA$118,'Health SCR'!Y$3)&gt;0,sommmeProdInv(Inputs!$B$30:$AY$30,$D$118:$BA$118,'Health SCR'!Y$3),1)+Y122,0)</f>
        <v>0</v>
      </c>
      <c r="Z123" s="644">
        <f ca="1">IF('Health SCR'!Z$3&gt;=$B123,OFFSET($D$118,0,'Health SCR'!Z$3-$B123)*OFFSET(Inputs!$C$30,0,$B123-2)/IF(sommmeProdInv(Inputs!$B$30:$AY$30,$D$118:$BA$118,'Health SCR'!Z$3)&gt;0,sommmeProdInv(Inputs!$B$30:$AY$30,$D$118:$BA$118,'Health SCR'!Z$3),1)+Z122,0)</f>
        <v>0</v>
      </c>
      <c r="AA123" s="644">
        <f ca="1">IF('Health SCR'!AA$3&gt;=$B123,OFFSET($D$118,0,'Health SCR'!AA$3-$B123)*OFFSET(Inputs!$C$30,0,$B123-2)/IF(sommmeProdInv(Inputs!$B$30:$AY$30,$D$118:$BA$118,'Health SCR'!AA$3)&gt;0,sommmeProdInv(Inputs!$B$30:$AY$30,$D$118:$BA$118,'Health SCR'!AA$3),1)+AA122,0)</f>
        <v>0</v>
      </c>
      <c r="AB123" s="644">
        <f ca="1">IF('Health SCR'!AB$3&gt;=$B123,OFFSET($D$118,0,'Health SCR'!AB$3-$B123)*OFFSET(Inputs!$C$30,0,$B123-2)/IF(sommmeProdInv(Inputs!$B$30:$AY$30,$D$118:$BA$118,'Health SCR'!AB$3)&gt;0,sommmeProdInv(Inputs!$B$30:$AY$30,$D$118:$BA$118,'Health SCR'!AB$3),1)+AB122,0)</f>
        <v>0</v>
      </c>
      <c r="AC123" s="644">
        <f ca="1">IF('Health SCR'!AC$3&gt;=$B123,OFFSET($D$118,0,'Health SCR'!AC$3-$B123)*OFFSET(Inputs!$C$30,0,$B123-2)/IF(sommmeProdInv(Inputs!$B$30:$AY$30,$D$118:$BA$118,'Health SCR'!AC$3)&gt;0,sommmeProdInv(Inputs!$B$30:$AY$30,$D$118:$BA$118,'Health SCR'!AC$3),1)+AC122,0)</f>
        <v>0</v>
      </c>
      <c r="AD123" s="644">
        <f ca="1">IF('Health SCR'!AD$3&gt;=$B123,OFFSET($D$118,0,'Health SCR'!AD$3-$B123)*OFFSET(Inputs!$C$30,0,$B123-2)/IF(sommmeProdInv(Inputs!$B$30:$AY$30,$D$118:$BA$118,'Health SCR'!AD$3)&gt;0,sommmeProdInv(Inputs!$B$30:$AY$30,$D$118:$BA$118,'Health SCR'!AD$3),1)+AD122,0)</f>
        <v>0</v>
      </c>
      <c r="AE123" s="644">
        <f ca="1">IF('Health SCR'!AE$3&gt;=$B123,OFFSET($D$118,0,'Health SCR'!AE$3-$B123)*OFFSET(Inputs!$C$30,0,$B123-2)/IF(sommmeProdInv(Inputs!$B$30:$AY$30,$D$118:$BA$118,'Health SCR'!AE$3)&gt;0,sommmeProdInv(Inputs!$B$30:$AY$30,$D$118:$BA$118,'Health SCR'!AE$3),1)+AE122,0)</f>
        <v>0</v>
      </c>
      <c r="AF123" s="644">
        <f ca="1">IF('Health SCR'!AF$3&gt;=$B123,OFFSET($D$118,0,'Health SCR'!AF$3-$B123)*OFFSET(Inputs!$C$30,0,$B123-2)/IF(sommmeProdInv(Inputs!$B$30:$AY$30,$D$118:$BA$118,'Health SCR'!AF$3)&gt;0,sommmeProdInv(Inputs!$B$30:$AY$30,$D$118:$BA$118,'Health SCR'!AF$3),1)+AF122,0)</f>
        <v>0</v>
      </c>
      <c r="AG123" s="644">
        <f ca="1">IF('Health SCR'!AG$3&gt;=$B123,OFFSET($D$118,0,'Health SCR'!AG$3-$B123)*OFFSET(Inputs!$C$30,0,$B123-2)/IF(sommmeProdInv(Inputs!$B$30:$AY$30,$D$118:$BA$118,'Health SCR'!AG$3)&gt;0,sommmeProdInv(Inputs!$B$30:$AY$30,$D$118:$BA$118,'Health SCR'!AG$3),1)+AG122,0)</f>
        <v>0</v>
      </c>
      <c r="AH123" s="644">
        <f ca="1">IF('Health SCR'!AH$3&gt;=$B123,OFFSET($D$118,0,'Health SCR'!AH$3-$B123)*OFFSET(Inputs!$C$30,0,$B123-2)/IF(sommmeProdInv(Inputs!$B$30:$AY$30,$D$118:$BA$118,'Health SCR'!AH$3)&gt;0,sommmeProdInv(Inputs!$B$30:$AY$30,$D$118:$BA$118,'Health SCR'!AH$3),1)+AH122,0)</f>
        <v>0</v>
      </c>
      <c r="AI123" s="644">
        <f ca="1">IF('Health SCR'!AI$3&gt;=$B123,OFFSET($D$118,0,'Health SCR'!AI$3-$B123)*OFFSET(Inputs!$C$30,0,$B123-2)/IF(sommmeProdInv(Inputs!$B$30:$AY$30,$D$118:$BA$118,'Health SCR'!AI$3)&gt;0,sommmeProdInv(Inputs!$B$30:$AY$30,$D$118:$BA$118,'Health SCR'!AI$3),1)+AI122,0)</f>
        <v>0</v>
      </c>
      <c r="AJ123" s="644">
        <f ca="1">IF('Health SCR'!AJ$3&gt;=$B123,OFFSET($D$118,0,'Health SCR'!AJ$3-$B123)*OFFSET(Inputs!$C$30,0,$B123-2)/IF(sommmeProdInv(Inputs!$B$30:$AY$30,$D$118:$BA$118,'Health SCR'!AJ$3)&gt;0,sommmeProdInv(Inputs!$B$30:$AY$30,$D$118:$BA$118,'Health SCR'!AJ$3),1)+AJ122,0)</f>
        <v>0</v>
      </c>
      <c r="AK123" s="644">
        <f ca="1">IF('Health SCR'!AK$3&gt;=$B123,OFFSET($D$118,0,'Health SCR'!AK$3-$B123)*OFFSET(Inputs!$C$30,0,$B123-2)/IF(sommmeProdInv(Inputs!$B$30:$AY$30,$D$118:$BA$118,'Health SCR'!AK$3)&gt;0,sommmeProdInv(Inputs!$B$30:$AY$30,$D$118:$BA$118,'Health SCR'!AK$3),1)+AK122,0)</f>
        <v>0</v>
      </c>
      <c r="AL123" s="644">
        <f ca="1">IF('Health SCR'!AL$3&gt;=$B123,OFFSET($D$118,0,'Health SCR'!AL$3-$B123)*OFFSET(Inputs!$C$30,0,$B123-2)/IF(sommmeProdInv(Inputs!$B$30:$AY$30,$D$118:$BA$118,'Health SCR'!AL$3)&gt;0,sommmeProdInv(Inputs!$B$30:$AY$30,$D$118:$BA$118,'Health SCR'!AL$3),1)+AL122,0)</f>
        <v>0</v>
      </c>
      <c r="AM123" s="644">
        <f ca="1">IF('Health SCR'!AM$3&gt;=$B123,OFFSET($D$118,0,'Health SCR'!AM$3-$B123)*OFFSET(Inputs!$C$30,0,$B123-2)/IF(sommmeProdInv(Inputs!$B$30:$AY$30,$D$118:$BA$118,'Health SCR'!AM$3)&gt;0,sommmeProdInv(Inputs!$B$30:$AY$30,$D$118:$BA$118,'Health SCR'!AM$3),1)+AM122,0)</f>
        <v>0</v>
      </c>
      <c r="AN123" s="644">
        <f ca="1">IF('Health SCR'!AN$3&gt;=$B123,OFFSET($D$118,0,'Health SCR'!AN$3-$B123)*OFFSET(Inputs!$C$30,0,$B123-2)/IF(sommmeProdInv(Inputs!$B$30:$AY$30,$D$118:$BA$118,'Health SCR'!AN$3)&gt;0,sommmeProdInv(Inputs!$B$30:$AY$30,$D$118:$BA$118,'Health SCR'!AN$3),1)+AN122,0)</f>
        <v>0</v>
      </c>
      <c r="AO123" s="644">
        <f ca="1">IF('Health SCR'!AO$3&gt;=$B123,OFFSET($D$118,0,'Health SCR'!AO$3-$B123)*OFFSET(Inputs!$C$30,0,$B123-2)/IF(sommmeProdInv(Inputs!$B$30:$AY$30,$D$118:$BA$118,'Health SCR'!AO$3)&gt;0,sommmeProdInv(Inputs!$B$30:$AY$30,$D$118:$BA$118,'Health SCR'!AO$3),1)+AO122,0)</f>
        <v>0</v>
      </c>
      <c r="AP123" s="644">
        <f ca="1">IF('Health SCR'!AP$3&gt;=$B123,OFFSET($D$118,0,'Health SCR'!AP$3-$B123)*OFFSET(Inputs!$C$30,0,$B123-2)/IF(sommmeProdInv(Inputs!$B$30:$AY$30,$D$118:$BA$118,'Health SCR'!AP$3)&gt;0,sommmeProdInv(Inputs!$B$30:$AY$30,$D$118:$BA$118,'Health SCR'!AP$3),1)+AP122,0)</f>
        <v>0</v>
      </c>
      <c r="AQ123" s="644">
        <f ca="1">IF('Health SCR'!AQ$3&gt;=$B123,OFFSET($D$118,0,'Health SCR'!AQ$3-$B123)*OFFSET(Inputs!$C$30,0,$B123-2)/IF(sommmeProdInv(Inputs!$B$30:$AY$30,$D$118:$BA$118,'Health SCR'!AQ$3)&gt;0,sommmeProdInv(Inputs!$B$30:$AY$30,$D$118:$BA$118,'Health SCR'!AQ$3),1)+AQ122,0)</f>
        <v>0</v>
      </c>
      <c r="AR123" s="644">
        <f ca="1">IF('Health SCR'!AR$3&gt;=$B123,OFFSET($D$118,0,'Health SCR'!AR$3-$B123)*OFFSET(Inputs!$C$30,0,$B123-2)/IF(sommmeProdInv(Inputs!$B$30:$AY$30,$D$118:$BA$118,'Health SCR'!AR$3)&gt;0,sommmeProdInv(Inputs!$B$30:$AY$30,$D$118:$BA$118,'Health SCR'!AR$3),1)+AR122,0)</f>
        <v>0</v>
      </c>
      <c r="AS123" s="644">
        <f ca="1">IF('Health SCR'!AS$3&gt;=$B123,OFFSET($D$118,0,'Health SCR'!AS$3-$B123)*OFFSET(Inputs!$C$30,0,$B123-2)/IF(sommmeProdInv(Inputs!$B$30:$AY$30,$D$118:$BA$118,'Health SCR'!AS$3)&gt;0,sommmeProdInv(Inputs!$B$30:$AY$30,$D$118:$BA$118,'Health SCR'!AS$3),1)+AS122,0)</f>
        <v>0</v>
      </c>
      <c r="AT123" s="644">
        <f ca="1">IF('Health SCR'!AT$3&gt;=$B123,OFFSET($D$118,0,'Health SCR'!AT$3-$B123)*OFFSET(Inputs!$C$30,0,$B123-2)/IF(sommmeProdInv(Inputs!$B$30:$AY$30,$D$118:$BA$118,'Health SCR'!AT$3)&gt;0,sommmeProdInv(Inputs!$B$30:$AY$30,$D$118:$BA$118,'Health SCR'!AT$3),1)+AT122,0)</f>
        <v>0</v>
      </c>
      <c r="AU123" s="644">
        <f ca="1">IF('Health SCR'!AU$3&gt;=$B123,OFFSET($D$118,0,'Health SCR'!AU$3-$B123)*OFFSET(Inputs!$C$30,0,$B123-2)/IF(sommmeProdInv(Inputs!$B$30:$AY$30,$D$118:$BA$118,'Health SCR'!AU$3)&gt;0,sommmeProdInv(Inputs!$B$30:$AY$30,$D$118:$BA$118,'Health SCR'!AU$3),1)+AU122,0)</f>
        <v>0</v>
      </c>
      <c r="AV123" s="644">
        <f ca="1">IF('Health SCR'!AV$3&gt;=$B123,OFFSET($D$118,0,'Health SCR'!AV$3-$B123)*OFFSET(Inputs!$C$30,0,$B123-2)/IF(sommmeProdInv(Inputs!$B$30:$AY$30,$D$118:$BA$118,'Health SCR'!AV$3)&gt;0,sommmeProdInv(Inputs!$B$30:$AY$30,$D$118:$BA$118,'Health SCR'!AV$3),1)+AV122,0)</f>
        <v>0</v>
      </c>
      <c r="AW123" s="644">
        <f ca="1">IF('Health SCR'!AW$3&gt;=$B123,OFFSET($D$118,0,'Health SCR'!AW$3-$B123)*OFFSET(Inputs!$C$30,0,$B123-2)/IF(sommmeProdInv(Inputs!$B$30:$AY$30,$D$118:$BA$118,'Health SCR'!AW$3)&gt;0,sommmeProdInv(Inputs!$B$30:$AY$30,$D$118:$BA$118,'Health SCR'!AW$3),1)+AW122,0)</f>
        <v>0</v>
      </c>
      <c r="AX123" s="644">
        <f ca="1">IF('Health SCR'!AX$3&gt;=$B123,OFFSET($D$118,0,'Health SCR'!AX$3-$B123)*OFFSET(Inputs!$C$30,0,$B123-2)/IF(sommmeProdInv(Inputs!$B$30:$AY$30,$D$118:$BA$118,'Health SCR'!AX$3)&gt;0,sommmeProdInv(Inputs!$B$30:$AY$30,$D$118:$BA$118,'Health SCR'!AX$3),1)+AX122,0)</f>
        <v>0</v>
      </c>
      <c r="AY123" s="644">
        <f ca="1">IF('Health SCR'!AY$3&gt;=$B123,OFFSET($D$118,0,'Health SCR'!AY$3-$B123)*OFFSET(Inputs!$C$30,0,$B123-2)/IF(sommmeProdInv(Inputs!$B$30:$AY$30,$D$118:$BA$118,'Health SCR'!AY$3)&gt;0,sommmeProdInv(Inputs!$B$30:$AY$30,$D$118:$BA$118,'Health SCR'!AY$3),1)+AY122,0)</f>
        <v>0</v>
      </c>
      <c r="AZ123" s="644">
        <f ca="1">IF('Health SCR'!AZ$3&gt;=$B123,OFFSET($D$118,0,'Health SCR'!AZ$3-$B123)*OFFSET(Inputs!$C$30,0,$B123-2)/IF(sommmeProdInv(Inputs!$B$30:$AY$30,$D$118:$BA$118,'Health SCR'!AZ$3)&gt;0,sommmeProdInv(Inputs!$B$30:$AY$30,$D$118:$BA$118,'Health SCR'!AZ$3),1)+AZ122,0)</f>
        <v>0</v>
      </c>
      <c r="BA123" s="645">
        <f ca="1">IF('Health SCR'!BA$3&gt;=$B123,OFFSET($D$118,0,'Health SCR'!BA$3-$B123)*OFFSET(Inputs!$C$30,0,$B123-2)/IF(sommmeProdInv(Inputs!$B$30:$AY$30,$D$118:$BA$118,'Health SCR'!BA$3)&gt;0,sommmeProdInv(Inputs!$B$30:$AY$30,$D$118:$BA$118,'Health SCR'!BA$3),1)+BA122,0)</f>
        <v>0</v>
      </c>
    </row>
    <row r="124" spans="1:53" s="286" customFormat="1" outlineLevel="1">
      <c r="A124" s="608"/>
      <c r="B124" s="993">
        <v>5</v>
      </c>
      <c r="C124" s="994"/>
      <c r="D124" s="643"/>
      <c r="E124" s="644">
        <f ca="1">IF('Health SCR'!E$3&gt;=$B124,OFFSET($D$118,0,'Health SCR'!E$3-$B124)*OFFSET(Inputs!$C$30,0,$B124-2)/IF(sommmeProdInv(Inputs!$B$30:$AY$30,$D$118:$BA$118,'Health SCR'!E$3)&gt;0,sommmeProdInv(Inputs!$B$30:$AY$30,$D$118:$BA$118,'Health SCR'!E$3),1)+E123,0)</f>
        <v>0</v>
      </c>
      <c r="F124" s="644">
        <f ca="1">IF('Health SCR'!F$3&gt;=$B124,OFFSET($D$118,0,'Health SCR'!F$3-$B124)*OFFSET(Inputs!$C$30,0,$B124-2)/IF(sommmeProdInv(Inputs!$B$30:$AY$30,$D$118:$BA$118,'Health SCR'!F$3)&gt;0,sommmeProdInv(Inputs!$B$30:$AY$30,$D$118:$BA$118,'Health SCR'!F$3),1)+F123,0)</f>
        <v>0</v>
      </c>
      <c r="G124" s="644">
        <f ca="1">IF('Health SCR'!G$3&gt;=$B124,OFFSET($D$118,0,'Health SCR'!G$3-$B124)*OFFSET(Inputs!$C$30,0,$B124-2)/IF(sommmeProdInv(Inputs!$B$30:$AY$30,$D$118:$BA$118,'Health SCR'!G$3)&gt;0,sommmeProdInv(Inputs!$B$30:$AY$30,$D$118:$BA$118,'Health SCR'!G$3),1)+G123,0)</f>
        <v>0</v>
      </c>
      <c r="H124" s="644">
        <f ca="1">IF('Health SCR'!H$3&gt;=$B124,OFFSET($D$118,0,'Health SCR'!H$3-$B124)*OFFSET(Inputs!$C$30,0,$B124-2)/IF(sommmeProdInv(Inputs!$B$30:$AY$30,$D$118:$BA$118,'Health SCR'!H$3)&gt;0,sommmeProdInv(Inputs!$B$30:$AY$30,$D$118:$BA$118,'Health SCR'!H$3),1)+H123,0)</f>
        <v>0</v>
      </c>
      <c r="I124" s="644">
        <f ca="1">IF('Health SCR'!I$3&gt;=$B124,OFFSET($D$118,0,'Health SCR'!I$3-$B124)*OFFSET(Inputs!$C$30,0,$B124-2)/IF(sommmeProdInv(Inputs!$B$30:$AY$30,$D$118:$BA$118,'Health SCR'!I$3)&gt;0,sommmeProdInv(Inputs!$B$30:$AY$30,$D$118:$BA$118,'Health SCR'!I$3),1)+I123,0)</f>
        <v>0</v>
      </c>
      <c r="J124" s="644">
        <f ca="1">IF('Health SCR'!J$3&gt;=$B124,OFFSET($D$118,0,'Health SCR'!J$3-$B124)*OFFSET(Inputs!$C$30,0,$B124-2)/IF(sommmeProdInv(Inputs!$B$30:$AY$30,$D$118:$BA$118,'Health SCR'!J$3)&gt;0,sommmeProdInv(Inputs!$B$30:$AY$30,$D$118:$BA$118,'Health SCR'!J$3),1)+J123,0)</f>
        <v>0</v>
      </c>
      <c r="K124" s="644">
        <f ca="1">IF('Health SCR'!K$3&gt;=$B124,OFFSET($D$118,0,'Health SCR'!K$3-$B124)*OFFSET(Inputs!$C$30,0,$B124-2)/IF(sommmeProdInv(Inputs!$B$30:$AY$30,$D$118:$BA$118,'Health SCR'!K$3)&gt;0,sommmeProdInv(Inputs!$B$30:$AY$30,$D$118:$BA$118,'Health SCR'!K$3),1)+K123,0)</f>
        <v>0</v>
      </c>
      <c r="L124" s="644">
        <f ca="1">IF('Health SCR'!L$3&gt;=$B124,OFFSET($D$118,0,'Health SCR'!L$3-$B124)*OFFSET(Inputs!$C$30,0,$B124-2)/IF(sommmeProdInv(Inputs!$B$30:$AY$30,$D$118:$BA$118,'Health SCR'!L$3)&gt;0,sommmeProdInv(Inputs!$B$30:$AY$30,$D$118:$BA$118,'Health SCR'!L$3),1)+L123,0)</f>
        <v>0</v>
      </c>
      <c r="M124" s="644">
        <f ca="1">IF('Health SCR'!M$3&gt;=$B124,OFFSET($D$118,0,'Health SCR'!M$3-$B124)*OFFSET(Inputs!$C$30,0,$B124-2)/IF(sommmeProdInv(Inputs!$B$30:$AY$30,$D$118:$BA$118,'Health SCR'!M$3)&gt;0,sommmeProdInv(Inputs!$B$30:$AY$30,$D$118:$BA$118,'Health SCR'!M$3),1)+M123,0)</f>
        <v>0</v>
      </c>
      <c r="N124" s="644">
        <f ca="1">IF('Health SCR'!N$3&gt;=$B124,OFFSET($D$118,0,'Health SCR'!N$3-$B124)*OFFSET(Inputs!$C$30,0,$B124-2)/IF(sommmeProdInv(Inputs!$B$30:$AY$30,$D$118:$BA$118,'Health SCR'!N$3)&gt;0,sommmeProdInv(Inputs!$B$30:$AY$30,$D$118:$BA$118,'Health SCR'!N$3),1)+N123,0)</f>
        <v>0</v>
      </c>
      <c r="O124" s="644">
        <f ca="1">IF('Health SCR'!O$3&gt;=$B124,OFFSET($D$118,0,'Health SCR'!O$3-$B124)*OFFSET(Inputs!$C$30,0,$B124-2)/IF(sommmeProdInv(Inputs!$B$30:$AY$30,$D$118:$BA$118,'Health SCR'!O$3)&gt;0,sommmeProdInv(Inputs!$B$30:$AY$30,$D$118:$BA$118,'Health SCR'!O$3),1)+O123,0)</f>
        <v>0</v>
      </c>
      <c r="P124" s="644">
        <f ca="1">IF('Health SCR'!P$3&gt;=$B124,OFFSET($D$118,0,'Health SCR'!P$3-$B124)*OFFSET(Inputs!$C$30,0,$B124-2)/IF(sommmeProdInv(Inputs!$B$30:$AY$30,$D$118:$BA$118,'Health SCR'!P$3)&gt;0,sommmeProdInv(Inputs!$B$30:$AY$30,$D$118:$BA$118,'Health SCR'!P$3),1)+P123,0)</f>
        <v>0</v>
      </c>
      <c r="Q124" s="644">
        <f ca="1">IF('Health SCR'!Q$3&gt;=$B124,OFFSET($D$118,0,'Health SCR'!Q$3-$B124)*OFFSET(Inputs!$C$30,0,$B124-2)/IF(sommmeProdInv(Inputs!$B$30:$AY$30,$D$118:$BA$118,'Health SCR'!Q$3)&gt;0,sommmeProdInv(Inputs!$B$30:$AY$30,$D$118:$BA$118,'Health SCR'!Q$3),1)+Q123,0)</f>
        <v>0</v>
      </c>
      <c r="R124" s="644">
        <f ca="1">IF('Health SCR'!R$3&gt;=$B124,OFFSET($D$118,0,'Health SCR'!R$3-$B124)*OFFSET(Inputs!$C$30,0,$B124-2)/IF(sommmeProdInv(Inputs!$B$30:$AY$30,$D$118:$BA$118,'Health SCR'!R$3)&gt;0,sommmeProdInv(Inputs!$B$30:$AY$30,$D$118:$BA$118,'Health SCR'!R$3),1)+R123,0)</f>
        <v>0</v>
      </c>
      <c r="S124" s="644">
        <f ca="1">IF('Health SCR'!S$3&gt;=$B124,OFFSET($D$118,0,'Health SCR'!S$3-$B124)*OFFSET(Inputs!$C$30,0,$B124-2)/IF(sommmeProdInv(Inputs!$B$30:$AY$30,$D$118:$BA$118,'Health SCR'!S$3)&gt;0,sommmeProdInv(Inputs!$B$30:$AY$30,$D$118:$BA$118,'Health SCR'!S$3),1)+S123,0)</f>
        <v>0</v>
      </c>
      <c r="T124" s="644">
        <f ca="1">IF('Health SCR'!T$3&gt;=$B124,OFFSET($D$118,0,'Health SCR'!T$3-$B124)*OFFSET(Inputs!$C$30,0,$B124-2)/IF(sommmeProdInv(Inputs!$B$30:$AY$30,$D$118:$BA$118,'Health SCR'!T$3)&gt;0,sommmeProdInv(Inputs!$B$30:$AY$30,$D$118:$BA$118,'Health SCR'!T$3),1)+T123,0)</f>
        <v>0</v>
      </c>
      <c r="U124" s="644">
        <f ca="1">IF('Health SCR'!U$3&gt;=$B124,OFFSET($D$118,0,'Health SCR'!U$3-$B124)*OFFSET(Inputs!$C$30,0,$B124-2)/IF(sommmeProdInv(Inputs!$B$30:$AY$30,$D$118:$BA$118,'Health SCR'!U$3)&gt;0,sommmeProdInv(Inputs!$B$30:$AY$30,$D$118:$BA$118,'Health SCR'!U$3),1)+U123,0)</f>
        <v>0</v>
      </c>
      <c r="V124" s="644">
        <f ca="1">IF('Health SCR'!V$3&gt;=$B124,OFFSET($D$118,0,'Health SCR'!V$3-$B124)*OFFSET(Inputs!$C$30,0,$B124-2)/IF(sommmeProdInv(Inputs!$B$30:$AY$30,$D$118:$BA$118,'Health SCR'!V$3)&gt;0,sommmeProdInv(Inputs!$B$30:$AY$30,$D$118:$BA$118,'Health SCR'!V$3),1)+V123,0)</f>
        <v>0</v>
      </c>
      <c r="W124" s="644">
        <f ca="1">IF('Health SCR'!W$3&gt;=$B124,OFFSET($D$118,0,'Health SCR'!W$3-$B124)*OFFSET(Inputs!$C$30,0,$B124-2)/IF(sommmeProdInv(Inputs!$B$30:$AY$30,$D$118:$BA$118,'Health SCR'!W$3)&gt;0,sommmeProdInv(Inputs!$B$30:$AY$30,$D$118:$BA$118,'Health SCR'!W$3),1)+W123,0)</f>
        <v>0</v>
      </c>
      <c r="X124" s="644">
        <f ca="1">IF('Health SCR'!X$3&gt;=$B124,OFFSET($D$118,0,'Health SCR'!X$3-$B124)*OFFSET(Inputs!$C$30,0,$B124-2)/IF(sommmeProdInv(Inputs!$B$30:$AY$30,$D$118:$BA$118,'Health SCR'!X$3)&gt;0,sommmeProdInv(Inputs!$B$30:$AY$30,$D$118:$BA$118,'Health SCR'!X$3),1)+X123,0)</f>
        <v>0</v>
      </c>
      <c r="Y124" s="644">
        <f ca="1">IF('Health SCR'!Y$3&gt;=$B124,OFFSET($D$118,0,'Health SCR'!Y$3-$B124)*OFFSET(Inputs!$C$30,0,$B124-2)/IF(sommmeProdInv(Inputs!$B$30:$AY$30,$D$118:$BA$118,'Health SCR'!Y$3)&gt;0,sommmeProdInv(Inputs!$B$30:$AY$30,$D$118:$BA$118,'Health SCR'!Y$3),1)+Y123,0)</f>
        <v>0</v>
      </c>
      <c r="Z124" s="644">
        <f ca="1">IF('Health SCR'!Z$3&gt;=$B124,OFFSET($D$118,0,'Health SCR'!Z$3-$B124)*OFFSET(Inputs!$C$30,0,$B124-2)/IF(sommmeProdInv(Inputs!$B$30:$AY$30,$D$118:$BA$118,'Health SCR'!Z$3)&gt;0,sommmeProdInv(Inputs!$B$30:$AY$30,$D$118:$BA$118,'Health SCR'!Z$3),1)+Z123,0)</f>
        <v>0</v>
      </c>
      <c r="AA124" s="644">
        <f ca="1">IF('Health SCR'!AA$3&gt;=$B124,OFFSET($D$118,0,'Health SCR'!AA$3-$B124)*OFFSET(Inputs!$C$30,0,$B124-2)/IF(sommmeProdInv(Inputs!$B$30:$AY$30,$D$118:$BA$118,'Health SCR'!AA$3)&gt;0,sommmeProdInv(Inputs!$B$30:$AY$30,$D$118:$BA$118,'Health SCR'!AA$3),1)+AA123,0)</f>
        <v>0</v>
      </c>
      <c r="AB124" s="644">
        <f ca="1">IF('Health SCR'!AB$3&gt;=$B124,OFFSET($D$118,0,'Health SCR'!AB$3-$B124)*OFFSET(Inputs!$C$30,0,$B124-2)/IF(sommmeProdInv(Inputs!$B$30:$AY$30,$D$118:$BA$118,'Health SCR'!AB$3)&gt;0,sommmeProdInv(Inputs!$B$30:$AY$30,$D$118:$BA$118,'Health SCR'!AB$3),1)+AB123,0)</f>
        <v>0</v>
      </c>
      <c r="AC124" s="644">
        <f ca="1">IF('Health SCR'!AC$3&gt;=$B124,OFFSET($D$118,0,'Health SCR'!AC$3-$B124)*OFFSET(Inputs!$C$30,0,$B124-2)/IF(sommmeProdInv(Inputs!$B$30:$AY$30,$D$118:$BA$118,'Health SCR'!AC$3)&gt;0,sommmeProdInv(Inputs!$B$30:$AY$30,$D$118:$BA$118,'Health SCR'!AC$3),1)+AC123,0)</f>
        <v>0</v>
      </c>
      <c r="AD124" s="644">
        <f ca="1">IF('Health SCR'!AD$3&gt;=$B124,OFFSET($D$118,0,'Health SCR'!AD$3-$B124)*OFFSET(Inputs!$C$30,0,$B124-2)/IF(sommmeProdInv(Inputs!$B$30:$AY$30,$D$118:$BA$118,'Health SCR'!AD$3)&gt;0,sommmeProdInv(Inputs!$B$30:$AY$30,$D$118:$BA$118,'Health SCR'!AD$3),1)+AD123,0)</f>
        <v>0</v>
      </c>
      <c r="AE124" s="644">
        <f ca="1">IF('Health SCR'!AE$3&gt;=$B124,OFFSET($D$118,0,'Health SCR'!AE$3-$B124)*OFFSET(Inputs!$C$30,0,$B124-2)/IF(sommmeProdInv(Inputs!$B$30:$AY$30,$D$118:$BA$118,'Health SCR'!AE$3)&gt;0,sommmeProdInv(Inputs!$B$30:$AY$30,$D$118:$BA$118,'Health SCR'!AE$3),1)+AE123,0)</f>
        <v>0</v>
      </c>
      <c r="AF124" s="644">
        <f ca="1">IF('Health SCR'!AF$3&gt;=$B124,OFFSET($D$118,0,'Health SCR'!AF$3-$B124)*OFFSET(Inputs!$C$30,0,$B124-2)/IF(sommmeProdInv(Inputs!$B$30:$AY$30,$D$118:$BA$118,'Health SCR'!AF$3)&gt;0,sommmeProdInv(Inputs!$B$30:$AY$30,$D$118:$BA$118,'Health SCR'!AF$3),1)+AF123,0)</f>
        <v>0</v>
      </c>
      <c r="AG124" s="644">
        <f ca="1">IF('Health SCR'!AG$3&gt;=$B124,OFFSET($D$118,0,'Health SCR'!AG$3-$B124)*OFFSET(Inputs!$C$30,0,$B124-2)/IF(sommmeProdInv(Inputs!$B$30:$AY$30,$D$118:$BA$118,'Health SCR'!AG$3)&gt;0,sommmeProdInv(Inputs!$B$30:$AY$30,$D$118:$BA$118,'Health SCR'!AG$3),1)+AG123,0)</f>
        <v>0</v>
      </c>
      <c r="AH124" s="644">
        <f ca="1">IF('Health SCR'!AH$3&gt;=$B124,OFFSET($D$118,0,'Health SCR'!AH$3-$B124)*OFFSET(Inputs!$C$30,0,$B124-2)/IF(sommmeProdInv(Inputs!$B$30:$AY$30,$D$118:$BA$118,'Health SCR'!AH$3)&gt;0,sommmeProdInv(Inputs!$B$30:$AY$30,$D$118:$BA$118,'Health SCR'!AH$3),1)+AH123,0)</f>
        <v>0</v>
      </c>
      <c r="AI124" s="644">
        <f ca="1">IF('Health SCR'!AI$3&gt;=$B124,OFFSET($D$118,0,'Health SCR'!AI$3-$B124)*OFFSET(Inputs!$C$30,0,$B124-2)/IF(sommmeProdInv(Inputs!$B$30:$AY$30,$D$118:$BA$118,'Health SCR'!AI$3)&gt;0,sommmeProdInv(Inputs!$B$30:$AY$30,$D$118:$BA$118,'Health SCR'!AI$3),1)+AI123,0)</f>
        <v>0</v>
      </c>
      <c r="AJ124" s="644">
        <f ca="1">IF('Health SCR'!AJ$3&gt;=$B124,OFFSET($D$118,0,'Health SCR'!AJ$3-$B124)*OFFSET(Inputs!$C$30,0,$B124-2)/IF(sommmeProdInv(Inputs!$B$30:$AY$30,$D$118:$BA$118,'Health SCR'!AJ$3)&gt;0,sommmeProdInv(Inputs!$B$30:$AY$30,$D$118:$BA$118,'Health SCR'!AJ$3),1)+AJ123,0)</f>
        <v>0</v>
      </c>
      <c r="AK124" s="644">
        <f ca="1">IF('Health SCR'!AK$3&gt;=$B124,OFFSET($D$118,0,'Health SCR'!AK$3-$B124)*OFFSET(Inputs!$C$30,0,$B124-2)/IF(sommmeProdInv(Inputs!$B$30:$AY$30,$D$118:$BA$118,'Health SCR'!AK$3)&gt;0,sommmeProdInv(Inputs!$B$30:$AY$30,$D$118:$BA$118,'Health SCR'!AK$3),1)+AK123,0)</f>
        <v>0</v>
      </c>
      <c r="AL124" s="644">
        <f ca="1">IF('Health SCR'!AL$3&gt;=$B124,OFFSET($D$118,0,'Health SCR'!AL$3-$B124)*OFFSET(Inputs!$C$30,0,$B124-2)/IF(sommmeProdInv(Inputs!$B$30:$AY$30,$D$118:$BA$118,'Health SCR'!AL$3)&gt;0,sommmeProdInv(Inputs!$B$30:$AY$30,$D$118:$BA$118,'Health SCR'!AL$3),1)+AL123,0)</f>
        <v>0</v>
      </c>
      <c r="AM124" s="644">
        <f ca="1">IF('Health SCR'!AM$3&gt;=$B124,OFFSET($D$118,0,'Health SCR'!AM$3-$B124)*OFFSET(Inputs!$C$30,0,$B124-2)/IF(sommmeProdInv(Inputs!$B$30:$AY$30,$D$118:$BA$118,'Health SCR'!AM$3)&gt;0,sommmeProdInv(Inputs!$B$30:$AY$30,$D$118:$BA$118,'Health SCR'!AM$3),1)+AM123,0)</f>
        <v>0</v>
      </c>
      <c r="AN124" s="644">
        <f ca="1">IF('Health SCR'!AN$3&gt;=$B124,OFFSET($D$118,0,'Health SCR'!AN$3-$B124)*OFFSET(Inputs!$C$30,0,$B124-2)/IF(sommmeProdInv(Inputs!$B$30:$AY$30,$D$118:$BA$118,'Health SCR'!AN$3)&gt;0,sommmeProdInv(Inputs!$B$30:$AY$30,$D$118:$BA$118,'Health SCR'!AN$3),1)+AN123,0)</f>
        <v>0</v>
      </c>
      <c r="AO124" s="644">
        <f ca="1">IF('Health SCR'!AO$3&gt;=$B124,OFFSET($D$118,0,'Health SCR'!AO$3-$B124)*OFFSET(Inputs!$C$30,0,$B124-2)/IF(sommmeProdInv(Inputs!$B$30:$AY$30,$D$118:$BA$118,'Health SCR'!AO$3)&gt;0,sommmeProdInv(Inputs!$B$30:$AY$30,$D$118:$BA$118,'Health SCR'!AO$3),1)+AO123,0)</f>
        <v>0</v>
      </c>
      <c r="AP124" s="644">
        <f ca="1">IF('Health SCR'!AP$3&gt;=$B124,OFFSET($D$118,0,'Health SCR'!AP$3-$B124)*OFFSET(Inputs!$C$30,0,$B124-2)/IF(sommmeProdInv(Inputs!$B$30:$AY$30,$D$118:$BA$118,'Health SCR'!AP$3)&gt;0,sommmeProdInv(Inputs!$B$30:$AY$30,$D$118:$BA$118,'Health SCR'!AP$3),1)+AP123,0)</f>
        <v>0</v>
      </c>
      <c r="AQ124" s="644">
        <f ca="1">IF('Health SCR'!AQ$3&gt;=$B124,OFFSET($D$118,0,'Health SCR'!AQ$3-$B124)*OFFSET(Inputs!$C$30,0,$B124-2)/IF(sommmeProdInv(Inputs!$B$30:$AY$30,$D$118:$BA$118,'Health SCR'!AQ$3)&gt;0,sommmeProdInv(Inputs!$B$30:$AY$30,$D$118:$BA$118,'Health SCR'!AQ$3),1)+AQ123,0)</f>
        <v>0</v>
      </c>
      <c r="AR124" s="644">
        <f ca="1">IF('Health SCR'!AR$3&gt;=$B124,OFFSET($D$118,0,'Health SCR'!AR$3-$B124)*OFFSET(Inputs!$C$30,0,$B124-2)/IF(sommmeProdInv(Inputs!$B$30:$AY$30,$D$118:$BA$118,'Health SCR'!AR$3)&gt;0,sommmeProdInv(Inputs!$B$30:$AY$30,$D$118:$BA$118,'Health SCR'!AR$3),1)+AR123,0)</f>
        <v>0</v>
      </c>
      <c r="AS124" s="644">
        <f ca="1">IF('Health SCR'!AS$3&gt;=$B124,OFFSET($D$118,0,'Health SCR'!AS$3-$B124)*OFFSET(Inputs!$C$30,0,$B124-2)/IF(sommmeProdInv(Inputs!$B$30:$AY$30,$D$118:$BA$118,'Health SCR'!AS$3)&gt;0,sommmeProdInv(Inputs!$B$30:$AY$30,$D$118:$BA$118,'Health SCR'!AS$3),1)+AS123,0)</f>
        <v>0</v>
      </c>
      <c r="AT124" s="644">
        <f ca="1">IF('Health SCR'!AT$3&gt;=$B124,OFFSET($D$118,0,'Health SCR'!AT$3-$B124)*OFFSET(Inputs!$C$30,0,$B124-2)/IF(sommmeProdInv(Inputs!$B$30:$AY$30,$D$118:$BA$118,'Health SCR'!AT$3)&gt;0,sommmeProdInv(Inputs!$B$30:$AY$30,$D$118:$BA$118,'Health SCR'!AT$3),1)+AT123,0)</f>
        <v>0</v>
      </c>
      <c r="AU124" s="644">
        <f ca="1">IF('Health SCR'!AU$3&gt;=$B124,OFFSET($D$118,0,'Health SCR'!AU$3-$B124)*OFFSET(Inputs!$C$30,0,$B124-2)/IF(sommmeProdInv(Inputs!$B$30:$AY$30,$D$118:$BA$118,'Health SCR'!AU$3)&gt;0,sommmeProdInv(Inputs!$B$30:$AY$30,$D$118:$BA$118,'Health SCR'!AU$3),1)+AU123,0)</f>
        <v>0</v>
      </c>
      <c r="AV124" s="644">
        <f ca="1">IF('Health SCR'!AV$3&gt;=$B124,OFFSET($D$118,0,'Health SCR'!AV$3-$B124)*OFFSET(Inputs!$C$30,0,$B124-2)/IF(sommmeProdInv(Inputs!$B$30:$AY$30,$D$118:$BA$118,'Health SCR'!AV$3)&gt;0,sommmeProdInv(Inputs!$B$30:$AY$30,$D$118:$BA$118,'Health SCR'!AV$3),1)+AV123,0)</f>
        <v>0</v>
      </c>
      <c r="AW124" s="644">
        <f ca="1">IF('Health SCR'!AW$3&gt;=$B124,OFFSET($D$118,0,'Health SCR'!AW$3-$B124)*OFFSET(Inputs!$C$30,0,$B124-2)/IF(sommmeProdInv(Inputs!$B$30:$AY$30,$D$118:$BA$118,'Health SCR'!AW$3)&gt;0,sommmeProdInv(Inputs!$B$30:$AY$30,$D$118:$BA$118,'Health SCR'!AW$3),1)+AW123,0)</f>
        <v>0</v>
      </c>
      <c r="AX124" s="644">
        <f ca="1">IF('Health SCR'!AX$3&gt;=$B124,OFFSET($D$118,0,'Health SCR'!AX$3-$B124)*OFFSET(Inputs!$C$30,0,$B124-2)/IF(sommmeProdInv(Inputs!$B$30:$AY$30,$D$118:$BA$118,'Health SCR'!AX$3)&gt;0,sommmeProdInv(Inputs!$B$30:$AY$30,$D$118:$BA$118,'Health SCR'!AX$3),1)+AX123,0)</f>
        <v>0</v>
      </c>
      <c r="AY124" s="644">
        <f ca="1">IF('Health SCR'!AY$3&gt;=$B124,OFFSET($D$118,0,'Health SCR'!AY$3-$B124)*OFFSET(Inputs!$C$30,0,$B124-2)/IF(sommmeProdInv(Inputs!$B$30:$AY$30,$D$118:$BA$118,'Health SCR'!AY$3)&gt;0,sommmeProdInv(Inputs!$B$30:$AY$30,$D$118:$BA$118,'Health SCR'!AY$3),1)+AY123,0)</f>
        <v>0</v>
      </c>
      <c r="AZ124" s="644">
        <f ca="1">IF('Health SCR'!AZ$3&gt;=$B124,OFFSET($D$118,0,'Health SCR'!AZ$3-$B124)*OFFSET(Inputs!$C$30,0,$B124-2)/IF(sommmeProdInv(Inputs!$B$30:$AY$30,$D$118:$BA$118,'Health SCR'!AZ$3)&gt;0,sommmeProdInv(Inputs!$B$30:$AY$30,$D$118:$BA$118,'Health SCR'!AZ$3),1)+AZ123,0)</f>
        <v>0</v>
      </c>
      <c r="BA124" s="645">
        <f ca="1">IF('Health SCR'!BA$3&gt;=$B124,OFFSET($D$118,0,'Health SCR'!BA$3-$B124)*OFFSET(Inputs!$C$30,0,$B124-2)/IF(sommmeProdInv(Inputs!$B$30:$AY$30,$D$118:$BA$118,'Health SCR'!BA$3)&gt;0,sommmeProdInv(Inputs!$B$30:$AY$30,$D$118:$BA$118,'Health SCR'!BA$3),1)+BA123,0)</f>
        <v>0</v>
      </c>
    </row>
    <row r="125" spans="1:53" s="286" customFormat="1" outlineLevel="1">
      <c r="A125" s="608"/>
      <c r="B125" s="993">
        <v>6</v>
      </c>
      <c r="C125" s="994"/>
      <c r="D125" s="643"/>
      <c r="E125" s="644">
        <f ca="1">IF('Health SCR'!E$3&gt;=$B125,OFFSET($D$118,0,'Health SCR'!E$3-$B125)*OFFSET(Inputs!$C$30,0,$B125-2)/IF(sommmeProdInv(Inputs!$B$30:$AY$30,$D$118:$BA$118,'Health SCR'!E$3)&gt;0,sommmeProdInv(Inputs!$B$30:$AY$30,$D$118:$BA$118,'Health SCR'!E$3),1)+E124,0)</f>
        <v>0</v>
      </c>
      <c r="F125" s="644">
        <f ca="1">IF('Health SCR'!F$3&gt;=$B125,OFFSET($D$118,0,'Health SCR'!F$3-$B125)*OFFSET(Inputs!$C$30,0,$B125-2)/IF(sommmeProdInv(Inputs!$B$30:$AY$30,$D$118:$BA$118,'Health SCR'!F$3)&gt;0,sommmeProdInv(Inputs!$B$30:$AY$30,$D$118:$BA$118,'Health SCR'!F$3),1)+F124,0)</f>
        <v>0</v>
      </c>
      <c r="G125" s="644">
        <f ca="1">IF('Health SCR'!G$3&gt;=$B125,OFFSET($D$118,0,'Health SCR'!G$3-$B125)*OFFSET(Inputs!$C$30,0,$B125-2)/IF(sommmeProdInv(Inputs!$B$30:$AY$30,$D$118:$BA$118,'Health SCR'!G$3)&gt;0,sommmeProdInv(Inputs!$B$30:$AY$30,$D$118:$BA$118,'Health SCR'!G$3),1)+G124,0)</f>
        <v>0</v>
      </c>
      <c r="H125" s="644">
        <f ca="1">IF('Health SCR'!H$3&gt;=$B125,OFFSET($D$118,0,'Health SCR'!H$3-$B125)*OFFSET(Inputs!$C$30,0,$B125-2)/IF(sommmeProdInv(Inputs!$B$30:$AY$30,$D$118:$BA$118,'Health SCR'!H$3)&gt;0,sommmeProdInv(Inputs!$B$30:$AY$30,$D$118:$BA$118,'Health SCR'!H$3),1)+H124,0)</f>
        <v>0</v>
      </c>
      <c r="I125" s="644">
        <f ca="1">IF('Health SCR'!I$3&gt;=$B125,OFFSET($D$118,0,'Health SCR'!I$3-$B125)*OFFSET(Inputs!$C$30,0,$B125-2)/IF(sommmeProdInv(Inputs!$B$30:$AY$30,$D$118:$BA$118,'Health SCR'!I$3)&gt;0,sommmeProdInv(Inputs!$B$30:$AY$30,$D$118:$BA$118,'Health SCR'!I$3),1)+I124,0)</f>
        <v>0</v>
      </c>
      <c r="J125" s="644">
        <f ca="1">IF('Health SCR'!J$3&gt;=$B125,OFFSET($D$118,0,'Health SCR'!J$3-$B125)*OFFSET(Inputs!$C$30,0,$B125-2)/IF(sommmeProdInv(Inputs!$B$30:$AY$30,$D$118:$BA$118,'Health SCR'!J$3)&gt;0,sommmeProdInv(Inputs!$B$30:$AY$30,$D$118:$BA$118,'Health SCR'!J$3),1)+J124,0)</f>
        <v>0</v>
      </c>
      <c r="K125" s="644">
        <f ca="1">IF('Health SCR'!K$3&gt;=$B125,OFFSET($D$118,0,'Health SCR'!K$3-$B125)*OFFSET(Inputs!$C$30,0,$B125-2)/IF(sommmeProdInv(Inputs!$B$30:$AY$30,$D$118:$BA$118,'Health SCR'!K$3)&gt;0,sommmeProdInv(Inputs!$B$30:$AY$30,$D$118:$BA$118,'Health SCR'!K$3),1)+K124,0)</f>
        <v>0</v>
      </c>
      <c r="L125" s="644">
        <f ca="1">IF('Health SCR'!L$3&gt;=$B125,OFFSET($D$118,0,'Health SCR'!L$3-$B125)*OFFSET(Inputs!$C$30,0,$B125-2)/IF(sommmeProdInv(Inputs!$B$30:$AY$30,$D$118:$BA$118,'Health SCR'!L$3)&gt;0,sommmeProdInv(Inputs!$B$30:$AY$30,$D$118:$BA$118,'Health SCR'!L$3),1)+L124,0)</f>
        <v>0</v>
      </c>
      <c r="M125" s="644">
        <f ca="1">IF('Health SCR'!M$3&gt;=$B125,OFFSET($D$118,0,'Health SCR'!M$3-$B125)*OFFSET(Inputs!$C$30,0,$B125-2)/IF(sommmeProdInv(Inputs!$B$30:$AY$30,$D$118:$BA$118,'Health SCR'!M$3)&gt;0,sommmeProdInv(Inputs!$B$30:$AY$30,$D$118:$BA$118,'Health SCR'!M$3),1)+M124,0)</f>
        <v>0</v>
      </c>
      <c r="N125" s="644">
        <f ca="1">IF('Health SCR'!N$3&gt;=$B125,OFFSET($D$118,0,'Health SCR'!N$3-$B125)*OFFSET(Inputs!$C$30,0,$B125-2)/IF(sommmeProdInv(Inputs!$B$30:$AY$30,$D$118:$BA$118,'Health SCR'!N$3)&gt;0,sommmeProdInv(Inputs!$B$30:$AY$30,$D$118:$BA$118,'Health SCR'!N$3),1)+N124,0)</f>
        <v>0</v>
      </c>
      <c r="O125" s="644">
        <f ca="1">IF('Health SCR'!O$3&gt;=$B125,OFFSET($D$118,0,'Health SCR'!O$3-$B125)*OFFSET(Inputs!$C$30,0,$B125-2)/IF(sommmeProdInv(Inputs!$B$30:$AY$30,$D$118:$BA$118,'Health SCR'!O$3)&gt;0,sommmeProdInv(Inputs!$B$30:$AY$30,$D$118:$BA$118,'Health SCR'!O$3),1)+O124,0)</f>
        <v>0</v>
      </c>
      <c r="P125" s="644">
        <f ca="1">IF('Health SCR'!P$3&gt;=$B125,OFFSET($D$118,0,'Health SCR'!P$3-$B125)*OFFSET(Inputs!$C$30,0,$B125-2)/IF(sommmeProdInv(Inputs!$B$30:$AY$30,$D$118:$BA$118,'Health SCR'!P$3)&gt;0,sommmeProdInv(Inputs!$B$30:$AY$30,$D$118:$BA$118,'Health SCR'!P$3),1)+P124,0)</f>
        <v>0</v>
      </c>
      <c r="Q125" s="644">
        <f ca="1">IF('Health SCR'!Q$3&gt;=$B125,OFFSET($D$118,0,'Health SCR'!Q$3-$B125)*OFFSET(Inputs!$C$30,0,$B125-2)/IF(sommmeProdInv(Inputs!$B$30:$AY$30,$D$118:$BA$118,'Health SCR'!Q$3)&gt;0,sommmeProdInv(Inputs!$B$30:$AY$30,$D$118:$BA$118,'Health SCR'!Q$3),1)+Q124,0)</f>
        <v>0</v>
      </c>
      <c r="R125" s="644">
        <f ca="1">IF('Health SCR'!R$3&gt;=$B125,OFFSET($D$118,0,'Health SCR'!R$3-$B125)*OFFSET(Inputs!$C$30,0,$B125-2)/IF(sommmeProdInv(Inputs!$B$30:$AY$30,$D$118:$BA$118,'Health SCR'!R$3)&gt;0,sommmeProdInv(Inputs!$B$30:$AY$30,$D$118:$BA$118,'Health SCR'!R$3),1)+R124,0)</f>
        <v>0</v>
      </c>
      <c r="S125" s="644">
        <f ca="1">IF('Health SCR'!S$3&gt;=$B125,OFFSET($D$118,0,'Health SCR'!S$3-$B125)*OFFSET(Inputs!$C$30,0,$B125-2)/IF(sommmeProdInv(Inputs!$B$30:$AY$30,$D$118:$BA$118,'Health SCR'!S$3)&gt;0,sommmeProdInv(Inputs!$B$30:$AY$30,$D$118:$BA$118,'Health SCR'!S$3),1)+S124,0)</f>
        <v>0</v>
      </c>
      <c r="T125" s="644">
        <f ca="1">IF('Health SCR'!T$3&gt;=$B125,OFFSET($D$118,0,'Health SCR'!T$3-$B125)*OFFSET(Inputs!$C$30,0,$B125-2)/IF(sommmeProdInv(Inputs!$B$30:$AY$30,$D$118:$BA$118,'Health SCR'!T$3)&gt;0,sommmeProdInv(Inputs!$B$30:$AY$30,$D$118:$BA$118,'Health SCR'!T$3),1)+T124,0)</f>
        <v>0</v>
      </c>
      <c r="U125" s="644">
        <f ca="1">IF('Health SCR'!U$3&gt;=$B125,OFFSET($D$118,0,'Health SCR'!U$3-$B125)*OFFSET(Inputs!$C$30,0,$B125-2)/IF(sommmeProdInv(Inputs!$B$30:$AY$30,$D$118:$BA$118,'Health SCR'!U$3)&gt;0,sommmeProdInv(Inputs!$B$30:$AY$30,$D$118:$BA$118,'Health SCR'!U$3),1)+U124,0)</f>
        <v>0</v>
      </c>
      <c r="V125" s="644">
        <f ca="1">IF('Health SCR'!V$3&gt;=$B125,OFFSET($D$118,0,'Health SCR'!V$3-$B125)*OFFSET(Inputs!$C$30,0,$B125-2)/IF(sommmeProdInv(Inputs!$B$30:$AY$30,$D$118:$BA$118,'Health SCR'!V$3)&gt;0,sommmeProdInv(Inputs!$B$30:$AY$30,$D$118:$BA$118,'Health SCR'!V$3),1)+V124,0)</f>
        <v>0</v>
      </c>
      <c r="W125" s="644">
        <f ca="1">IF('Health SCR'!W$3&gt;=$B125,OFFSET($D$118,0,'Health SCR'!W$3-$B125)*OFFSET(Inputs!$C$30,0,$B125-2)/IF(sommmeProdInv(Inputs!$B$30:$AY$30,$D$118:$BA$118,'Health SCR'!W$3)&gt;0,sommmeProdInv(Inputs!$B$30:$AY$30,$D$118:$BA$118,'Health SCR'!W$3),1)+W124,0)</f>
        <v>0</v>
      </c>
      <c r="X125" s="644">
        <f ca="1">IF('Health SCR'!X$3&gt;=$B125,OFFSET($D$118,0,'Health SCR'!X$3-$B125)*OFFSET(Inputs!$C$30,0,$B125-2)/IF(sommmeProdInv(Inputs!$B$30:$AY$30,$D$118:$BA$118,'Health SCR'!X$3)&gt;0,sommmeProdInv(Inputs!$B$30:$AY$30,$D$118:$BA$118,'Health SCR'!X$3),1)+X124,0)</f>
        <v>0</v>
      </c>
      <c r="Y125" s="644">
        <f ca="1">IF('Health SCR'!Y$3&gt;=$B125,OFFSET($D$118,0,'Health SCR'!Y$3-$B125)*OFFSET(Inputs!$C$30,0,$B125-2)/IF(sommmeProdInv(Inputs!$B$30:$AY$30,$D$118:$BA$118,'Health SCR'!Y$3)&gt;0,sommmeProdInv(Inputs!$B$30:$AY$30,$D$118:$BA$118,'Health SCR'!Y$3),1)+Y124,0)</f>
        <v>0</v>
      </c>
      <c r="Z125" s="644">
        <f ca="1">IF('Health SCR'!Z$3&gt;=$B125,OFFSET($D$118,0,'Health SCR'!Z$3-$B125)*OFFSET(Inputs!$C$30,0,$B125-2)/IF(sommmeProdInv(Inputs!$B$30:$AY$30,$D$118:$BA$118,'Health SCR'!Z$3)&gt;0,sommmeProdInv(Inputs!$B$30:$AY$30,$D$118:$BA$118,'Health SCR'!Z$3),1)+Z124,0)</f>
        <v>0</v>
      </c>
      <c r="AA125" s="644">
        <f ca="1">IF('Health SCR'!AA$3&gt;=$B125,OFFSET($D$118,0,'Health SCR'!AA$3-$B125)*OFFSET(Inputs!$C$30,0,$B125-2)/IF(sommmeProdInv(Inputs!$B$30:$AY$30,$D$118:$BA$118,'Health SCR'!AA$3)&gt;0,sommmeProdInv(Inputs!$B$30:$AY$30,$D$118:$BA$118,'Health SCR'!AA$3),1)+AA124,0)</f>
        <v>0</v>
      </c>
      <c r="AB125" s="644">
        <f ca="1">IF('Health SCR'!AB$3&gt;=$B125,OFFSET($D$118,0,'Health SCR'!AB$3-$B125)*OFFSET(Inputs!$C$30,0,$B125-2)/IF(sommmeProdInv(Inputs!$B$30:$AY$30,$D$118:$BA$118,'Health SCR'!AB$3)&gt;0,sommmeProdInv(Inputs!$B$30:$AY$30,$D$118:$BA$118,'Health SCR'!AB$3),1)+AB124,0)</f>
        <v>0</v>
      </c>
      <c r="AC125" s="644">
        <f ca="1">IF('Health SCR'!AC$3&gt;=$B125,OFFSET($D$118,0,'Health SCR'!AC$3-$B125)*OFFSET(Inputs!$C$30,0,$B125-2)/IF(sommmeProdInv(Inputs!$B$30:$AY$30,$D$118:$BA$118,'Health SCR'!AC$3)&gt;0,sommmeProdInv(Inputs!$B$30:$AY$30,$D$118:$BA$118,'Health SCR'!AC$3),1)+AC124,0)</f>
        <v>0</v>
      </c>
      <c r="AD125" s="644">
        <f ca="1">IF('Health SCR'!AD$3&gt;=$B125,OFFSET($D$118,0,'Health SCR'!AD$3-$B125)*OFFSET(Inputs!$C$30,0,$B125-2)/IF(sommmeProdInv(Inputs!$B$30:$AY$30,$D$118:$BA$118,'Health SCR'!AD$3)&gt;0,sommmeProdInv(Inputs!$B$30:$AY$30,$D$118:$BA$118,'Health SCR'!AD$3),1)+AD124,0)</f>
        <v>0</v>
      </c>
      <c r="AE125" s="644">
        <f ca="1">IF('Health SCR'!AE$3&gt;=$B125,OFFSET($D$118,0,'Health SCR'!AE$3-$B125)*OFFSET(Inputs!$C$30,0,$B125-2)/IF(sommmeProdInv(Inputs!$B$30:$AY$30,$D$118:$BA$118,'Health SCR'!AE$3)&gt;0,sommmeProdInv(Inputs!$B$30:$AY$30,$D$118:$BA$118,'Health SCR'!AE$3),1)+AE124,0)</f>
        <v>0</v>
      </c>
      <c r="AF125" s="644">
        <f ca="1">IF('Health SCR'!AF$3&gt;=$B125,OFFSET($D$118,0,'Health SCR'!AF$3-$B125)*OFFSET(Inputs!$C$30,0,$B125-2)/IF(sommmeProdInv(Inputs!$B$30:$AY$30,$D$118:$BA$118,'Health SCR'!AF$3)&gt;0,sommmeProdInv(Inputs!$B$30:$AY$30,$D$118:$BA$118,'Health SCR'!AF$3),1)+AF124,0)</f>
        <v>0</v>
      </c>
      <c r="AG125" s="644">
        <f ca="1">IF('Health SCR'!AG$3&gt;=$B125,OFFSET($D$118,0,'Health SCR'!AG$3-$B125)*OFFSET(Inputs!$C$30,0,$B125-2)/IF(sommmeProdInv(Inputs!$B$30:$AY$30,$D$118:$BA$118,'Health SCR'!AG$3)&gt;0,sommmeProdInv(Inputs!$B$30:$AY$30,$D$118:$BA$118,'Health SCR'!AG$3),1)+AG124,0)</f>
        <v>0</v>
      </c>
      <c r="AH125" s="644">
        <f ca="1">IF('Health SCR'!AH$3&gt;=$B125,OFFSET($D$118,0,'Health SCR'!AH$3-$B125)*OFFSET(Inputs!$C$30,0,$B125-2)/IF(sommmeProdInv(Inputs!$B$30:$AY$30,$D$118:$BA$118,'Health SCR'!AH$3)&gt;0,sommmeProdInv(Inputs!$B$30:$AY$30,$D$118:$BA$118,'Health SCR'!AH$3),1)+AH124,0)</f>
        <v>0</v>
      </c>
      <c r="AI125" s="644">
        <f ca="1">IF('Health SCR'!AI$3&gt;=$B125,OFFSET($D$118,0,'Health SCR'!AI$3-$B125)*OFFSET(Inputs!$C$30,0,$B125-2)/IF(sommmeProdInv(Inputs!$B$30:$AY$30,$D$118:$BA$118,'Health SCR'!AI$3)&gt;0,sommmeProdInv(Inputs!$B$30:$AY$30,$D$118:$BA$118,'Health SCR'!AI$3),1)+AI124,0)</f>
        <v>0</v>
      </c>
      <c r="AJ125" s="644">
        <f ca="1">IF('Health SCR'!AJ$3&gt;=$B125,OFFSET($D$118,0,'Health SCR'!AJ$3-$B125)*OFFSET(Inputs!$C$30,0,$B125-2)/IF(sommmeProdInv(Inputs!$B$30:$AY$30,$D$118:$BA$118,'Health SCR'!AJ$3)&gt;0,sommmeProdInv(Inputs!$B$30:$AY$30,$D$118:$BA$118,'Health SCR'!AJ$3),1)+AJ124,0)</f>
        <v>0</v>
      </c>
      <c r="AK125" s="644">
        <f ca="1">IF('Health SCR'!AK$3&gt;=$B125,OFFSET($D$118,0,'Health SCR'!AK$3-$B125)*OFFSET(Inputs!$C$30,0,$B125-2)/IF(sommmeProdInv(Inputs!$B$30:$AY$30,$D$118:$BA$118,'Health SCR'!AK$3)&gt;0,sommmeProdInv(Inputs!$B$30:$AY$30,$D$118:$BA$118,'Health SCR'!AK$3),1)+AK124,0)</f>
        <v>0</v>
      </c>
      <c r="AL125" s="644">
        <f ca="1">IF('Health SCR'!AL$3&gt;=$B125,OFFSET($D$118,0,'Health SCR'!AL$3-$B125)*OFFSET(Inputs!$C$30,0,$B125-2)/IF(sommmeProdInv(Inputs!$B$30:$AY$30,$D$118:$BA$118,'Health SCR'!AL$3)&gt;0,sommmeProdInv(Inputs!$B$30:$AY$30,$D$118:$BA$118,'Health SCR'!AL$3),1)+AL124,0)</f>
        <v>0</v>
      </c>
      <c r="AM125" s="644">
        <f ca="1">IF('Health SCR'!AM$3&gt;=$B125,OFFSET($D$118,0,'Health SCR'!AM$3-$B125)*OFFSET(Inputs!$C$30,0,$B125-2)/IF(sommmeProdInv(Inputs!$B$30:$AY$30,$D$118:$BA$118,'Health SCR'!AM$3)&gt;0,sommmeProdInv(Inputs!$B$30:$AY$30,$D$118:$BA$118,'Health SCR'!AM$3),1)+AM124,0)</f>
        <v>0</v>
      </c>
      <c r="AN125" s="644">
        <f ca="1">IF('Health SCR'!AN$3&gt;=$B125,OFFSET($D$118,0,'Health SCR'!AN$3-$B125)*OFFSET(Inputs!$C$30,0,$B125-2)/IF(sommmeProdInv(Inputs!$B$30:$AY$30,$D$118:$BA$118,'Health SCR'!AN$3)&gt;0,sommmeProdInv(Inputs!$B$30:$AY$30,$D$118:$BA$118,'Health SCR'!AN$3),1)+AN124,0)</f>
        <v>0</v>
      </c>
      <c r="AO125" s="644">
        <f ca="1">IF('Health SCR'!AO$3&gt;=$B125,OFFSET($D$118,0,'Health SCR'!AO$3-$B125)*OFFSET(Inputs!$C$30,0,$B125-2)/IF(sommmeProdInv(Inputs!$B$30:$AY$30,$D$118:$BA$118,'Health SCR'!AO$3)&gt;0,sommmeProdInv(Inputs!$B$30:$AY$30,$D$118:$BA$118,'Health SCR'!AO$3),1)+AO124,0)</f>
        <v>0</v>
      </c>
      <c r="AP125" s="644">
        <f ca="1">IF('Health SCR'!AP$3&gt;=$B125,OFFSET($D$118,0,'Health SCR'!AP$3-$B125)*OFFSET(Inputs!$C$30,0,$B125-2)/IF(sommmeProdInv(Inputs!$B$30:$AY$30,$D$118:$BA$118,'Health SCR'!AP$3)&gt;0,sommmeProdInv(Inputs!$B$30:$AY$30,$D$118:$BA$118,'Health SCR'!AP$3),1)+AP124,0)</f>
        <v>0</v>
      </c>
      <c r="AQ125" s="644">
        <f ca="1">IF('Health SCR'!AQ$3&gt;=$B125,OFFSET($D$118,0,'Health SCR'!AQ$3-$B125)*OFFSET(Inputs!$C$30,0,$B125-2)/IF(sommmeProdInv(Inputs!$B$30:$AY$30,$D$118:$BA$118,'Health SCR'!AQ$3)&gt;0,sommmeProdInv(Inputs!$B$30:$AY$30,$D$118:$BA$118,'Health SCR'!AQ$3),1)+AQ124,0)</f>
        <v>0</v>
      </c>
      <c r="AR125" s="644">
        <f ca="1">IF('Health SCR'!AR$3&gt;=$B125,OFFSET($D$118,0,'Health SCR'!AR$3-$B125)*OFFSET(Inputs!$C$30,0,$B125-2)/IF(sommmeProdInv(Inputs!$B$30:$AY$30,$D$118:$BA$118,'Health SCR'!AR$3)&gt;0,sommmeProdInv(Inputs!$B$30:$AY$30,$D$118:$BA$118,'Health SCR'!AR$3),1)+AR124,0)</f>
        <v>0</v>
      </c>
      <c r="AS125" s="644">
        <f ca="1">IF('Health SCR'!AS$3&gt;=$B125,OFFSET($D$118,0,'Health SCR'!AS$3-$B125)*OFFSET(Inputs!$C$30,0,$B125-2)/IF(sommmeProdInv(Inputs!$B$30:$AY$30,$D$118:$BA$118,'Health SCR'!AS$3)&gt;0,sommmeProdInv(Inputs!$B$30:$AY$30,$D$118:$BA$118,'Health SCR'!AS$3),1)+AS124,0)</f>
        <v>0</v>
      </c>
      <c r="AT125" s="644">
        <f ca="1">IF('Health SCR'!AT$3&gt;=$B125,OFFSET($D$118,0,'Health SCR'!AT$3-$B125)*OFFSET(Inputs!$C$30,0,$B125-2)/IF(sommmeProdInv(Inputs!$B$30:$AY$30,$D$118:$BA$118,'Health SCR'!AT$3)&gt;0,sommmeProdInv(Inputs!$B$30:$AY$30,$D$118:$BA$118,'Health SCR'!AT$3),1)+AT124,0)</f>
        <v>0</v>
      </c>
      <c r="AU125" s="644">
        <f ca="1">IF('Health SCR'!AU$3&gt;=$B125,OFFSET($D$118,0,'Health SCR'!AU$3-$B125)*OFFSET(Inputs!$C$30,0,$B125-2)/IF(sommmeProdInv(Inputs!$B$30:$AY$30,$D$118:$BA$118,'Health SCR'!AU$3)&gt;0,sommmeProdInv(Inputs!$B$30:$AY$30,$D$118:$BA$118,'Health SCR'!AU$3),1)+AU124,0)</f>
        <v>0</v>
      </c>
      <c r="AV125" s="644">
        <f ca="1">IF('Health SCR'!AV$3&gt;=$B125,OFFSET($D$118,0,'Health SCR'!AV$3-$B125)*OFFSET(Inputs!$C$30,0,$B125-2)/IF(sommmeProdInv(Inputs!$B$30:$AY$30,$D$118:$BA$118,'Health SCR'!AV$3)&gt;0,sommmeProdInv(Inputs!$B$30:$AY$30,$D$118:$BA$118,'Health SCR'!AV$3),1)+AV124,0)</f>
        <v>0</v>
      </c>
      <c r="AW125" s="644">
        <f ca="1">IF('Health SCR'!AW$3&gt;=$B125,OFFSET($D$118,0,'Health SCR'!AW$3-$B125)*OFFSET(Inputs!$C$30,0,$B125-2)/IF(sommmeProdInv(Inputs!$B$30:$AY$30,$D$118:$BA$118,'Health SCR'!AW$3)&gt;0,sommmeProdInv(Inputs!$B$30:$AY$30,$D$118:$BA$118,'Health SCR'!AW$3),1)+AW124,0)</f>
        <v>0</v>
      </c>
      <c r="AX125" s="644">
        <f ca="1">IF('Health SCR'!AX$3&gt;=$B125,OFFSET($D$118,0,'Health SCR'!AX$3-$B125)*OFFSET(Inputs!$C$30,0,$B125-2)/IF(sommmeProdInv(Inputs!$B$30:$AY$30,$D$118:$BA$118,'Health SCR'!AX$3)&gt;0,sommmeProdInv(Inputs!$B$30:$AY$30,$D$118:$BA$118,'Health SCR'!AX$3),1)+AX124,0)</f>
        <v>0</v>
      </c>
      <c r="AY125" s="644">
        <f ca="1">IF('Health SCR'!AY$3&gt;=$B125,OFFSET($D$118,0,'Health SCR'!AY$3-$B125)*OFFSET(Inputs!$C$30,0,$B125-2)/IF(sommmeProdInv(Inputs!$B$30:$AY$30,$D$118:$BA$118,'Health SCR'!AY$3)&gt;0,sommmeProdInv(Inputs!$B$30:$AY$30,$D$118:$BA$118,'Health SCR'!AY$3),1)+AY124,0)</f>
        <v>0</v>
      </c>
      <c r="AZ125" s="644">
        <f ca="1">IF('Health SCR'!AZ$3&gt;=$B125,OFFSET($D$118,0,'Health SCR'!AZ$3-$B125)*OFFSET(Inputs!$C$30,0,$B125-2)/IF(sommmeProdInv(Inputs!$B$30:$AY$30,$D$118:$BA$118,'Health SCR'!AZ$3)&gt;0,sommmeProdInv(Inputs!$B$30:$AY$30,$D$118:$BA$118,'Health SCR'!AZ$3),1)+AZ124,0)</f>
        <v>0</v>
      </c>
      <c r="BA125" s="645">
        <f ca="1">IF('Health SCR'!BA$3&gt;=$B125,OFFSET($D$118,0,'Health SCR'!BA$3-$B125)*OFFSET(Inputs!$C$30,0,$B125-2)/IF(sommmeProdInv(Inputs!$B$30:$AY$30,$D$118:$BA$118,'Health SCR'!BA$3)&gt;0,sommmeProdInv(Inputs!$B$30:$AY$30,$D$118:$BA$118,'Health SCR'!BA$3),1)+BA124,0)</f>
        <v>0</v>
      </c>
    </row>
    <row r="126" spans="1:53" s="286" customFormat="1" outlineLevel="1">
      <c r="A126" s="608"/>
      <c r="B126" s="993">
        <v>7</v>
      </c>
      <c r="C126" s="994"/>
      <c r="D126" s="643"/>
      <c r="E126" s="644">
        <f ca="1">IF('Health SCR'!E$3&gt;=$B126,OFFSET($D$118,0,'Health SCR'!E$3-$B126)*OFFSET(Inputs!$C$30,0,$B126-2)/IF(sommmeProdInv(Inputs!$B$30:$AY$30,$D$118:$BA$118,'Health SCR'!E$3)&gt;0,sommmeProdInv(Inputs!$B$30:$AY$30,$D$118:$BA$118,'Health SCR'!E$3),1)+E125,0)</f>
        <v>0</v>
      </c>
      <c r="F126" s="644">
        <f ca="1">IF('Health SCR'!F$3&gt;=$B126,OFFSET($D$118,0,'Health SCR'!F$3-$B126)*OFFSET(Inputs!$C$30,0,$B126-2)/IF(sommmeProdInv(Inputs!$B$30:$AY$30,$D$118:$BA$118,'Health SCR'!F$3)&gt;0,sommmeProdInv(Inputs!$B$30:$AY$30,$D$118:$BA$118,'Health SCR'!F$3),1)+F125,0)</f>
        <v>0</v>
      </c>
      <c r="G126" s="644">
        <f ca="1">IF('Health SCR'!G$3&gt;=$B126,OFFSET($D$118,0,'Health SCR'!G$3-$B126)*OFFSET(Inputs!$C$30,0,$B126-2)/IF(sommmeProdInv(Inputs!$B$30:$AY$30,$D$118:$BA$118,'Health SCR'!G$3)&gt;0,sommmeProdInv(Inputs!$B$30:$AY$30,$D$118:$BA$118,'Health SCR'!G$3),1)+G125,0)</f>
        <v>0</v>
      </c>
      <c r="H126" s="644">
        <f ca="1">IF('Health SCR'!H$3&gt;=$B126,OFFSET($D$118,0,'Health SCR'!H$3-$B126)*OFFSET(Inputs!$C$30,0,$B126-2)/IF(sommmeProdInv(Inputs!$B$30:$AY$30,$D$118:$BA$118,'Health SCR'!H$3)&gt;0,sommmeProdInv(Inputs!$B$30:$AY$30,$D$118:$BA$118,'Health SCR'!H$3),1)+H125,0)</f>
        <v>0</v>
      </c>
      <c r="I126" s="644">
        <f ca="1">IF('Health SCR'!I$3&gt;=$B126,OFFSET($D$118,0,'Health SCR'!I$3-$B126)*OFFSET(Inputs!$C$30,0,$B126-2)/IF(sommmeProdInv(Inputs!$B$30:$AY$30,$D$118:$BA$118,'Health SCR'!I$3)&gt;0,sommmeProdInv(Inputs!$B$30:$AY$30,$D$118:$BA$118,'Health SCR'!I$3),1)+I125,0)</f>
        <v>0</v>
      </c>
      <c r="J126" s="644">
        <f ca="1">IF('Health SCR'!J$3&gt;=$B126,OFFSET($D$118,0,'Health SCR'!J$3-$B126)*OFFSET(Inputs!$C$30,0,$B126-2)/IF(sommmeProdInv(Inputs!$B$30:$AY$30,$D$118:$BA$118,'Health SCR'!J$3)&gt;0,sommmeProdInv(Inputs!$B$30:$AY$30,$D$118:$BA$118,'Health SCR'!J$3),1)+J125,0)</f>
        <v>0</v>
      </c>
      <c r="K126" s="644">
        <f ca="1">IF('Health SCR'!K$3&gt;=$B126,OFFSET($D$118,0,'Health SCR'!K$3-$B126)*OFFSET(Inputs!$C$30,0,$B126-2)/IF(sommmeProdInv(Inputs!$B$30:$AY$30,$D$118:$BA$118,'Health SCR'!K$3)&gt;0,sommmeProdInv(Inputs!$B$30:$AY$30,$D$118:$BA$118,'Health SCR'!K$3),1)+K125,0)</f>
        <v>0</v>
      </c>
      <c r="L126" s="644">
        <f ca="1">IF('Health SCR'!L$3&gt;=$B126,OFFSET($D$118,0,'Health SCR'!L$3-$B126)*OFFSET(Inputs!$C$30,0,$B126-2)/IF(sommmeProdInv(Inputs!$B$30:$AY$30,$D$118:$BA$118,'Health SCR'!L$3)&gt;0,sommmeProdInv(Inputs!$B$30:$AY$30,$D$118:$BA$118,'Health SCR'!L$3),1)+L125,0)</f>
        <v>0</v>
      </c>
      <c r="M126" s="644">
        <f ca="1">IF('Health SCR'!M$3&gt;=$B126,OFFSET($D$118,0,'Health SCR'!M$3-$B126)*OFFSET(Inputs!$C$30,0,$B126-2)/IF(sommmeProdInv(Inputs!$B$30:$AY$30,$D$118:$BA$118,'Health SCR'!M$3)&gt;0,sommmeProdInv(Inputs!$B$30:$AY$30,$D$118:$BA$118,'Health SCR'!M$3),1)+M125,0)</f>
        <v>0</v>
      </c>
      <c r="N126" s="644">
        <f ca="1">IF('Health SCR'!N$3&gt;=$B126,OFFSET($D$118,0,'Health SCR'!N$3-$B126)*OFFSET(Inputs!$C$30,0,$B126-2)/IF(sommmeProdInv(Inputs!$B$30:$AY$30,$D$118:$BA$118,'Health SCR'!N$3)&gt;0,sommmeProdInv(Inputs!$B$30:$AY$30,$D$118:$BA$118,'Health SCR'!N$3),1)+N125,0)</f>
        <v>0</v>
      </c>
      <c r="O126" s="644">
        <f ca="1">IF('Health SCR'!O$3&gt;=$B126,OFFSET($D$118,0,'Health SCR'!O$3-$B126)*OFFSET(Inputs!$C$30,0,$B126-2)/IF(sommmeProdInv(Inputs!$B$30:$AY$30,$D$118:$BA$118,'Health SCR'!O$3)&gt;0,sommmeProdInv(Inputs!$B$30:$AY$30,$D$118:$BA$118,'Health SCR'!O$3),1)+O125,0)</f>
        <v>0</v>
      </c>
      <c r="P126" s="644">
        <f ca="1">IF('Health SCR'!P$3&gt;=$B126,OFFSET($D$118,0,'Health SCR'!P$3-$B126)*OFFSET(Inputs!$C$30,0,$B126-2)/IF(sommmeProdInv(Inputs!$B$30:$AY$30,$D$118:$BA$118,'Health SCR'!P$3)&gt;0,sommmeProdInv(Inputs!$B$30:$AY$30,$D$118:$BA$118,'Health SCR'!P$3),1)+P125,0)</f>
        <v>0</v>
      </c>
      <c r="Q126" s="644">
        <f ca="1">IF('Health SCR'!Q$3&gt;=$B126,OFFSET($D$118,0,'Health SCR'!Q$3-$B126)*OFFSET(Inputs!$C$30,0,$B126-2)/IF(sommmeProdInv(Inputs!$B$30:$AY$30,$D$118:$BA$118,'Health SCR'!Q$3)&gt;0,sommmeProdInv(Inputs!$B$30:$AY$30,$D$118:$BA$118,'Health SCR'!Q$3),1)+Q125,0)</f>
        <v>0</v>
      </c>
      <c r="R126" s="644">
        <f ca="1">IF('Health SCR'!R$3&gt;=$B126,OFFSET($D$118,0,'Health SCR'!R$3-$B126)*OFFSET(Inputs!$C$30,0,$B126-2)/IF(sommmeProdInv(Inputs!$B$30:$AY$30,$D$118:$BA$118,'Health SCR'!R$3)&gt;0,sommmeProdInv(Inputs!$B$30:$AY$30,$D$118:$BA$118,'Health SCR'!R$3),1)+R125,0)</f>
        <v>0</v>
      </c>
      <c r="S126" s="644">
        <f ca="1">IF('Health SCR'!S$3&gt;=$B126,OFFSET($D$118,0,'Health SCR'!S$3-$B126)*OFFSET(Inputs!$C$30,0,$B126-2)/IF(sommmeProdInv(Inputs!$B$30:$AY$30,$D$118:$BA$118,'Health SCR'!S$3)&gt;0,sommmeProdInv(Inputs!$B$30:$AY$30,$D$118:$BA$118,'Health SCR'!S$3),1)+S125,0)</f>
        <v>0</v>
      </c>
      <c r="T126" s="644">
        <f ca="1">IF('Health SCR'!T$3&gt;=$B126,OFFSET($D$118,0,'Health SCR'!T$3-$B126)*OFFSET(Inputs!$C$30,0,$B126-2)/IF(sommmeProdInv(Inputs!$B$30:$AY$30,$D$118:$BA$118,'Health SCR'!T$3)&gt;0,sommmeProdInv(Inputs!$B$30:$AY$30,$D$118:$BA$118,'Health SCR'!T$3),1)+T125,0)</f>
        <v>0</v>
      </c>
      <c r="U126" s="644">
        <f ca="1">IF('Health SCR'!U$3&gt;=$B126,OFFSET($D$118,0,'Health SCR'!U$3-$B126)*OFFSET(Inputs!$C$30,0,$B126-2)/IF(sommmeProdInv(Inputs!$B$30:$AY$30,$D$118:$BA$118,'Health SCR'!U$3)&gt;0,sommmeProdInv(Inputs!$B$30:$AY$30,$D$118:$BA$118,'Health SCR'!U$3),1)+U125,0)</f>
        <v>0</v>
      </c>
      <c r="V126" s="644">
        <f ca="1">IF('Health SCR'!V$3&gt;=$B126,OFFSET($D$118,0,'Health SCR'!V$3-$B126)*OFFSET(Inputs!$C$30,0,$B126-2)/IF(sommmeProdInv(Inputs!$B$30:$AY$30,$D$118:$BA$118,'Health SCR'!V$3)&gt;0,sommmeProdInv(Inputs!$B$30:$AY$30,$D$118:$BA$118,'Health SCR'!V$3),1)+V125,0)</f>
        <v>0</v>
      </c>
      <c r="W126" s="644">
        <f ca="1">IF('Health SCR'!W$3&gt;=$B126,OFFSET($D$118,0,'Health SCR'!W$3-$B126)*OFFSET(Inputs!$C$30,0,$B126-2)/IF(sommmeProdInv(Inputs!$B$30:$AY$30,$D$118:$BA$118,'Health SCR'!W$3)&gt;0,sommmeProdInv(Inputs!$B$30:$AY$30,$D$118:$BA$118,'Health SCR'!W$3),1)+W125,0)</f>
        <v>0</v>
      </c>
      <c r="X126" s="644">
        <f ca="1">IF('Health SCR'!X$3&gt;=$B126,OFFSET($D$118,0,'Health SCR'!X$3-$B126)*OFFSET(Inputs!$C$30,0,$B126-2)/IF(sommmeProdInv(Inputs!$B$30:$AY$30,$D$118:$BA$118,'Health SCR'!X$3)&gt;0,sommmeProdInv(Inputs!$B$30:$AY$30,$D$118:$BA$118,'Health SCR'!X$3),1)+X125,0)</f>
        <v>0</v>
      </c>
      <c r="Y126" s="644">
        <f ca="1">IF('Health SCR'!Y$3&gt;=$B126,OFFSET($D$118,0,'Health SCR'!Y$3-$B126)*OFFSET(Inputs!$C$30,0,$B126-2)/IF(sommmeProdInv(Inputs!$B$30:$AY$30,$D$118:$BA$118,'Health SCR'!Y$3)&gt;0,sommmeProdInv(Inputs!$B$30:$AY$30,$D$118:$BA$118,'Health SCR'!Y$3),1)+Y125,0)</f>
        <v>0</v>
      </c>
      <c r="Z126" s="644">
        <f ca="1">IF('Health SCR'!Z$3&gt;=$B126,OFFSET($D$118,0,'Health SCR'!Z$3-$B126)*OFFSET(Inputs!$C$30,0,$B126-2)/IF(sommmeProdInv(Inputs!$B$30:$AY$30,$D$118:$BA$118,'Health SCR'!Z$3)&gt;0,sommmeProdInv(Inputs!$B$30:$AY$30,$D$118:$BA$118,'Health SCR'!Z$3),1)+Z125,0)</f>
        <v>0</v>
      </c>
      <c r="AA126" s="644">
        <f ca="1">IF('Health SCR'!AA$3&gt;=$B126,OFFSET($D$118,0,'Health SCR'!AA$3-$B126)*OFFSET(Inputs!$C$30,0,$B126-2)/IF(sommmeProdInv(Inputs!$B$30:$AY$30,$D$118:$BA$118,'Health SCR'!AA$3)&gt;0,sommmeProdInv(Inputs!$B$30:$AY$30,$D$118:$BA$118,'Health SCR'!AA$3),1)+AA125,0)</f>
        <v>0</v>
      </c>
      <c r="AB126" s="644">
        <f ca="1">IF('Health SCR'!AB$3&gt;=$B126,OFFSET($D$118,0,'Health SCR'!AB$3-$B126)*OFFSET(Inputs!$C$30,0,$B126-2)/IF(sommmeProdInv(Inputs!$B$30:$AY$30,$D$118:$BA$118,'Health SCR'!AB$3)&gt;0,sommmeProdInv(Inputs!$B$30:$AY$30,$D$118:$BA$118,'Health SCR'!AB$3),1)+AB125,0)</f>
        <v>0</v>
      </c>
      <c r="AC126" s="644">
        <f ca="1">IF('Health SCR'!AC$3&gt;=$B126,OFFSET($D$118,0,'Health SCR'!AC$3-$B126)*OFFSET(Inputs!$C$30,0,$B126-2)/IF(sommmeProdInv(Inputs!$B$30:$AY$30,$D$118:$BA$118,'Health SCR'!AC$3)&gt;0,sommmeProdInv(Inputs!$B$30:$AY$30,$D$118:$BA$118,'Health SCR'!AC$3),1)+AC125,0)</f>
        <v>0</v>
      </c>
      <c r="AD126" s="644">
        <f ca="1">IF('Health SCR'!AD$3&gt;=$B126,OFFSET($D$118,0,'Health SCR'!AD$3-$B126)*OFFSET(Inputs!$C$30,0,$B126-2)/IF(sommmeProdInv(Inputs!$B$30:$AY$30,$D$118:$BA$118,'Health SCR'!AD$3)&gt;0,sommmeProdInv(Inputs!$B$30:$AY$30,$D$118:$BA$118,'Health SCR'!AD$3),1)+AD125,0)</f>
        <v>0</v>
      </c>
      <c r="AE126" s="644">
        <f ca="1">IF('Health SCR'!AE$3&gt;=$B126,OFFSET($D$118,0,'Health SCR'!AE$3-$B126)*OFFSET(Inputs!$C$30,0,$B126-2)/IF(sommmeProdInv(Inputs!$B$30:$AY$30,$D$118:$BA$118,'Health SCR'!AE$3)&gt;0,sommmeProdInv(Inputs!$B$30:$AY$30,$D$118:$BA$118,'Health SCR'!AE$3),1)+AE125,0)</f>
        <v>0</v>
      </c>
      <c r="AF126" s="644">
        <f ca="1">IF('Health SCR'!AF$3&gt;=$B126,OFFSET($D$118,0,'Health SCR'!AF$3-$B126)*OFFSET(Inputs!$C$30,0,$B126-2)/IF(sommmeProdInv(Inputs!$B$30:$AY$30,$D$118:$BA$118,'Health SCR'!AF$3)&gt;0,sommmeProdInv(Inputs!$B$30:$AY$30,$D$118:$BA$118,'Health SCR'!AF$3),1)+AF125,0)</f>
        <v>0</v>
      </c>
      <c r="AG126" s="644">
        <f ca="1">IF('Health SCR'!AG$3&gt;=$B126,OFFSET($D$118,0,'Health SCR'!AG$3-$B126)*OFFSET(Inputs!$C$30,0,$B126-2)/IF(sommmeProdInv(Inputs!$B$30:$AY$30,$D$118:$BA$118,'Health SCR'!AG$3)&gt;0,sommmeProdInv(Inputs!$B$30:$AY$30,$D$118:$BA$118,'Health SCR'!AG$3),1)+AG125,0)</f>
        <v>0</v>
      </c>
      <c r="AH126" s="644">
        <f ca="1">IF('Health SCR'!AH$3&gt;=$B126,OFFSET($D$118,0,'Health SCR'!AH$3-$B126)*OFFSET(Inputs!$C$30,0,$B126-2)/IF(sommmeProdInv(Inputs!$B$30:$AY$30,$D$118:$BA$118,'Health SCR'!AH$3)&gt;0,sommmeProdInv(Inputs!$B$30:$AY$30,$D$118:$BA$118,'Health SCR'!AH$3),1)+AH125,0)</f>
        <v>0</v>
      </c>
      <c r="AI126" s="644">
        <f ca="1">IF('Health SCR'!AI$3&gt;=$B126,OFFSET($D$118,0,'Health SCR'!AI$3-$B126)*OFFSET(Inputs!$C$30,0,$B126-2)/IF(sommmeProdInv(Inputs!$B$30:$AY$30,$D$118:$BA$118,'Health SCR'!AI$3)&gt;0,sommmeProdInv(Inputs!$B$30:$AY$30,$D$118:$BA$118,'Health SCR'!AI$3),1)+AI125,0)</f>
        <v>0</v>
      </c>
      <c r="AJ126" s="644">
        <f ca="1">IF('Health SCR'!AJ$3&gt;=$B126,OFFSET($D$118,0,'Health SCR'!AJ$3-$B126)*OFFSET(Inputs!$C$30,0,$B126-2)/IF(sommmeProdInv(Inputs!$B$30:$AY$30,$D$118:$BA$118,'Health SCR'!AJ$3)&gt;0,sommmeProdInv(Inputs!$B$30:$AY$30,$D$118:$BA$118,'Health SCR'!AJ$3),1)+AJ125,0)</f>
        <v>0</v>
      </c>
      <c r="AK126" s="644">
        <f ca="1">IF('Health SCR'!AK$3&gt;=$B126,OFFSET($D$118,0,'Health SCR'!AK$3-$B126)*OFFSET(Inputs!$C$30,0,$B126-2)/IF(sommmeProdInv(Inputs!$B$30:$AY$30,$D$118:$BA$118,'Health SCR'!AK$3)&gt;0,sommmeProdInv(Inputs!$B$30:$AY$30,$D$118:$BA$118,'Health SCR'!AK$3),1)+AK125,0)</f>
        <v>0</v>
      </c>
      <c r="AL126" s="644">
        <f ca="1">IF('Health SCR'!AL$3&gt;=$B126,OFFSET($D$118,0,'Health SCR'!AL$3-$B126)*OFFSET(Inputs!$C$30,0,$B126-2)/IF(sommmeProdInv(Inputs!$B$30:$AY$30,$D$118:$BA$118,'Health SCR'!AL$3)&gt;0,sommmeProdInv(Inputs!$B$30:$AY$30,$D$118:$BA$118,'Health SCR'!AL$3),1)+AL125,0)</f>
        <v>0</v>
      </c>
      <c r="AM126" s="644">
        <f ca="1">IF('Health SCR'!AM$3&gt;=$B126,OFFSET($D$118,0,'Health SCR'!AM$3-$B126)*OFFSET(Inputs!$C$30,0,$B126-2)/IF(sommmeProdInv(Inputs!$B$30:$AY$30,$D$118:$BA$118,'Health SCR'!AM$3)&gt;0,sommmeProdInv(Inputs!$B$30:$AY$30,$D$118:$BA$118,'Health SCR'!AM$3),1)+AM125,0)</f>
        <v>0</v>
      </c>
      <c r="AN126" s="644">
        <f ca="1">IF('Health SCR'!AN$3&gt;=$B126,OFFSET($D$118,0,'Health SCR'!AN$3-$B126)*OFFSET(Inputs!$C$30,0,$B126-2)/IF(sommmeProdInv(Inputs!$B$30:$AY$30,$D$118:$BA$118,'Health SCR'!AN$3)&gt;0,sommmeProdInv(Inputs!$B$30:$AY$30,$D$118:$BA$118,'Health SCR'!AN$3),1)+AN125,0)</f>
        <v>0</v>
      </c>
      <c r="AO126" s="644">
        <f ca="1">IF('Health SCR'!AO$3&gt;=$B126,OFFSET($D$118,0,'Health SCR'!AO$3-$B126)*OFFSET(Inputs!$C$30,0,$B126-2)/IF(sommmeProdInv(Inputs!$B$30:$AY$30,$D$118:$BA$118,'Health SCR'!AO$3)&gt;0,sommmeProdInv(Inputs!$B$30:$AY$30,$D$118:$BA$118,'Health SCR'!AO$3),1)+AO125,0)</f>
        <v>0</v>
      </c>
      <c r="AP126" s="644">
        <f ca="1">IF('Health SCR'!AP$3&gt;=$B126,OFFSET($D$118,0,'Health SCR'!AP$3-$B126)*OFFSET(Inputs!$C$30,0,$B126-2)/IF(sommmeProdInv(Inputs!$B$30:$AY$30,$D$118:$BA$118,'Health SCR'!AP$3)&gt;0,sommmeProdInv(Inputs!$B$30:$AY$30,$D$118:$BA$118,'Health SCR'!AP$3),1)+AP125,0)</f>
        <v>0</v>
      </c>
      <c r="AQ126" s="644">
        <f ca="1">IF('Health SCR'!AQ$3&gt;=$B126,OFFSET($D$118,0,'Health SCR'!AQ$3-$B126)*OFFSET(Inputs!$C$30,0,$B126-2)/IF(sommmeProdInv(Inputs!$B$30:$AY$30,$D$118:$BA$118,'Health SCR'!AQ$3)&gt;0,sommmeProdInv(Inputs!$B$30:$AY$30,$D$118:$BA$118,'Health SCR'!AQ$3),1)+AQ125,0)</f>
        <v>0</v>
      </c>
      <c r="AR126" s="644">
        <f ca="1">IF('Health SCR'!AR$3&gt;=$B126,OFFSET($D$118,0,'Health SCR'!AR$3-$B126)*OFFSET(Inputs!$C$30,0,$B126-2)/IF(sommmeProdInv(Inputs!$B$30:$AY$30,$D$118:$BA$118,'Health SCR'!AR$3)&gt;0,sommmeProdInv(Inputs!$B$30:$AY$30,$D$118:$BA$118,'Health SCR'!AR$3),1)+AR125,0)</f>
        <v>0</v>
      </c>
      <c r="AS126" s="644">
        <f ca="1">IF('Health SCR'!AS$3&gt;=$B126,OFFSET($D$118,0,'Health SCR'!AS$3-$B126)*OFFSET(Inputs!$C$30,0,$B126-2)/IF(sommmeProdInv(Inputs!$B$30:$AY$30,$D$118:$BA$118,'Health SCR'!AS$3)&gt;0,sommmeProdInv(Inputs!$B$30:$AY$30,$D$118:$BA$118,'Health SCR'!AS$3),1)+AS125,0)</f>
        <v>0</v>
      </c>
      <c r="AT126" s="644">
        <f ca="1">IF('Health SCR'!AT$3&gt;=$B126,OFFSET($D$118,0,'Health SCR'!AT$3-$B126)*OFFSET(Inputs!$C$30,0,$B126-2)/IF(sommmeProdInv(Inputs!$B$30:$AY$30,$D$118:$BA$118,'Health SCR'!AT$3)&gt;0,sommmeProdInv(Inputs!$B$30:$AY$30,$D$118:$BA$118,'Health SCR'!AT$3),1)+AT125,0)</f>
        <v>0</v>
      </c>
      <c r="AU126" s="644">
        <f ca="1">IF('Health SCR'!AU$3&gt;=$B126,OFFSET($D$118,0,'Health SCR'!AU$3-$B126)*OFFSET(Inputs!$C$30,0,$B126-2)/IF(sommmeProdInv(Inputs!$B$30:$AY$30,$D$118:$BA$118,'Health SCR'!AU$3)&gt;0,sommmeProdInv(Inputs!$B$30:$AY$30,$D$118:$BA$118,'Health SCR'!AU$3),1)+AU125,0)</f>
        <v>0</v>
      </c>
      <c r="AV126" s="644">
        <f ca="1">IF('Health SCR'!AV$3&gt;=$B126,OFFSET($D$118,0,'Health SCR'!AV$3-$B126)*OFFSET(Inputs!$C$30,0,$B126-2)/IF(sommmeProdInv(Inputs!$B$30:$AY$30,$D$118:$BA$118,'Health SCR'!AV$3)&gt;0,sommmeProdInv(Inputs!$B$30:$AY$30,$D$118:$BA$118,'Health SCR'!AV$3),1)+AV125,0)</f>
        <v>0</v>
      </c>
      <c r="AW126" s="644">
        <f ca="1">IF('Health SCR'!AW$3&gt;=$B126,OFFSET($D$118,0,'Health SCR'!AW$3-$B126)*OFFSET(Inputs!$C$30,0,$B126-2)/IF(sommmeProdInv(Inputs!$B$30:$AY$30,$D$118:$BA$118,'Health SCR'!AW$3)&gt;0,sommmeProdInv(Inputs!$B$30:$AY$30,$D$118:$BA$118,'Health SCR'!AW$3),1)+AW125,0)</f>
        <v>0</v>
      </c>
      <c r="AX126" s="644">
        <f ca="1">IF('Health SCR'!AX$3&gt;=$B126,OFFSET($D$118,0,'Health SCR'!AX$3-$B126)*OFFSET(Inputs!$C$30,0,$B126-2)/IF(sommmeProdInv(Inputs!$B$30:$AY$30,$D$118:$BA$118,'Health SCR'!AX$3)&gt;0,sommmeProdInv(Inputs!$B$30:$AY$30,$D$118:$BA$118,'Health SCR'!AX$3),1)+AX125,0)</f>
        <v>0</v>
      </c>
      <c r="AY126" s="644">
        <f ca="1">IF('Health SCR'!AY$3&gt;=$B126,OFFSET($D$118,0,'Health SCR'!AY$3-$B126)*OFFSET(Inputs!$C$30,0,$B126-2)/IF(sommmeProdInv(Inputs!$B$30:$AY$30,$D$118:$BA$118,'Health SCR'!AY$3)&gt;0,sommmeProdInv(Inputs!$B$30:$AY$30,$D$118:$BA$118,'Health SCR'!AY$3),1)+AY125,0)</f>
        <v>0</v>
      </c>
      <c r="AZ126" s="644">
        <f ca="1">IF('Health SCR'!AZ$3&gt;=$B126,OFFSET($D$118,0,'Health SCR'!AZ$3-$B126)*OFFSET(Inputs!$C$30,0,$B126-2)/IF(sommmeProdInv(Inputs!$B$30:$AY$30,$D$118:$BA$118,'Health SCR'!AZ$3)&gt;0,sommmeProdInv(Inputs!$B$30:$AY$30,$D$118:$BA$118,'Health SCR'!AZ$3),1)+AZ125,0)</f>
        <v>0</v>
      </c>
      <c r="BA126" s="645">
        <f ca="1">IF('Health SCR'!BA$3&gt;=$B126,OFFSET($D$118,0,'Health SCR'!BA$3-$B126)*OFFSET(Inputs!$C$30,0,$B126-2)/IF(sommmeProdInv(Inputs!$B$30:$AY$30,$D$118:$BA$118,'Health SCR'!BA$3)&gt;0,sommmeProdInv(Inputs!$B$30:$AY$30,$D$118:$BA$118,'Health SCR'!BA$3),1)+BA125,0)</f>
        <v>0</v>
      </c>
    </row>
    <row r="127" spans="1:53" s="286" customFormat="1" outlineLevel="1">
      <c r="A127" s="608"/>
      <c r="B127" s="993">
        <v>8</v>
      </c>
      <c r="C127" s="994"/>
      <c r="D127" s="643"/>
      <c r="E127" s="644">
        <f ca="1">IF('Health SCR'!E$3&gt;=$B127,OFFSET($D$118,0,'Health SCR'!E$3-$B127)*OFFSET(Inputs!$C$30,0,$B127-2)/IF(sommmeProdInv(Inputs!$B$30:$AY$30,$D$118:$BA$118,'Health SCR'!E$3)&gt;0,sommmeProdInv(Inputs!$B$30:$AY$30,$D$118:$BA$118,'Health SCR'!E$3),1)+E126,0)</f>
        <v>0</v>
      </c>
      <c r="F127" s="644">
        <f ca="1">IF('Health SCR'!F$3&gt;=$B127,OFFSET($D$118,0,'Health SCR'!F$3-$B127)*OFFSET(Inputs!$C$30,0,$B127-2)/IF(sommmeProdInv(Inputs!$B$30:$AY$30,$D$118:$BA$118,'Health SCR'!F$3)&gt;0,sommmeProdInv(Inputs!$B$30:$AY$30,$D$118:$BA$118,'Health SCR'!F$3),1)+F126,0)</f>
        <v>0</v>
      </c>
      <c r="G127" s="644">
        <f ca="1">IF('Health SCR'!G$3&gt;=$B127,OFFSET($D$118,0,'Health SCR'!G$3-$B127)*OFFSET(Inputs!$C$30,0,$B127-2)/IF(sommmeProdInv(Inputs!$B$30:$AY$30,$D$118:$BA$118,'Health SCR'!G$3)&gt;0,sommmeProdInv(Inputs!$B$30:$AY$30,$D$118:$BA$118,'Health SCR'!G$3),1)+G126,0)</f>
        <v>0</v>
      </c>
      <c r="H127" s="644">
        <f ca="1">IF('Health SCR'!H$3&gt;=$B127,OFFSET($D$118,0,'Health SCR'!H$3-$B127)*OFFSET(Inputs!$C$30,0,$B127-2)/IF(sommmeProdInv(Inputs!$B$30:$AY$30,$D$118:$BA$118,'Health SCR'!H$3)&gt;0,sommmeProdInv(Inputs!$B$30:$AY$30,$D$118:$BA$118,'Health SCR'!H$3),1)+H126,0)</f>
        <v>0</v>
      </c>
      <c r="I127" s="644">
        <f ca="1">IF('Health SCR'!I$3&gt;=$B127,OFFSET($D$118,0,'Health SCR'!I$3-$B127)*OFFSET(Inputs!$C$30,0,$B127-2)/IF(sommmeProdInv(Inputs!$B$30:$AY$30,$D$118:$BA$118,'Health SCR'!I$3)&gt;0,sommmeProdInv(Inputs!$B$30:$AY$30,$D$118:$BA$118,'Health SCR'!I$3),1)+I126,0)</f>
        <v>0</v>
      </c>
      <c r="J127" s="644">
        <f ca="1">IF('Health SCR'!J$3&gt;=$B127,OFFSET($D$118,0,'Health SCR'!J$3-$B127)*OFFSET(Inputs!$C$30,0,$B127-2)/IF(sommmeProdInv(Inputs!$B$30:$AY$30,$D$118:$BA$118,'Health SCR'!J$3)&gt;0,sommmeProdInv(Inputs!$B$30:$AY$30,$D$118:$BA$118,'Health SCR'!J$3),1)+J126,0)</f>
        <v>0</v>
      </c>
      <c r="K127" s="644">
        <f ca="1">IF('Health SCR'!K$3&gt;=$B127,OFFSET($D$118,0,'Health SCR'!K$3-$B127)*OFFSET(Inputs!$C$30,0,$B127-2)/IF(sommmeProdInv(Inputs!$B$30:$AY$30,$D$118:$BA$118,'Health SCR'!K$3)&gt;0,sommmeProdInv(Inputs!$B$30:$AY$30,$D$118:$BA$118,'Health SCR'!K$3),1)+K126,0)</f>
        <v>0</v>
      </c>
      <c r="L127" s="644">
        <f ca="1">IF('Health SCR'!L$3&gt;=$B127,OFFSET($D$118,0,'Health SCR'!L$3-$B127)*OFFSET(Inputs!$C$30,0,$B127-2)/IF(sommmeProdInv(Inputs!$B$30:$AY$30,$D$118:$BA$118,'Health SCR'!L$3)&gt;0,sommmeProdInv(Inputs!$B$30:$AY$30,$D$118:$BA$118,'Health SCR'!L$3),1)+L126,0)</f>
        <v>0</v>
      </c>
      <c r="M127" s="644">
        <f ca="1">IF('Health SCR'!M$3&gt;=$B127,OFFSET($D$118,0,'Health SCR'!M$3-$B127)*OFFSET(Inputs!$C$30,0,$B127-2)/IF(sommmeProdInv(Inputs!$B$30:$AY$30,$D$118:$BA$118,'Health SCR'!M$3)&gt;0,sommmeProdInv(Inputs!$B$30:$AY$30,$D$118:$BA$118,'Health SCR'!M$3),1)+M126,0)</f>
        <v>0</v>
      </c>
      <c r="N127" s="644">
        <f ca="1">IF('Health SCR'!N$3&gt;=$B127,OFFSET($D$118,0,'Health SCR'!N$3-$B127)*OFFSET(Inputs!$C$30,0,$B127-2)/IF(sommmeProdInv(Inputs!$B$30:$AY$30,$D$118:$BA$118,'Health SCR'!N$3)&gt;0,sommmeProdInv(Inputs!$B$30:$AY$30,$D$118:$BA$118,'Health SCR'!N$3),1)+N126,0)</f>
        <v>0</v>
      </c>
      <c r="O127" s="644">
        <f ca="1">IF('Health SCR'!O$3&gt;=$B127,OFFSET($D$118,0,'Health SCR'!O$3-$B127)*OFFSET(Inputs!$C$30,0,$B127-2)/IF(sommmeProdInv(Inputs!$B$30:$AY$30,$D$118:$BA$118,'Health SCR'!O$3)&gt;0,sommmeProdInv(Inputs!$B$30:$AY$30,$D$118:$BA$118,'Health SCR'!O$3),1)+O126,0)</f>
        <v>0</v>
      </c>
      <c r="P127" s="644">
        <f ca="1">IF('Health SCR'!P$3&gt;=$B127,OFFSET($D$118,0,'Health SCR'!P$3-$B127)*OFFSET(Inputs!$C$30,0,$B127-2)/IF(sommmeProdInv(Inputs!$B$30:$AY$30,$D$118:$BA$118,'Health SCR'!P$3)&gt;0,sommmeProdInv(Inputs!$B$30:$AY$30,$D$118:$BA$118,'Health SCR'!P$3),1)+P126,0)</f>
        <v>0</v>
      </c>
      <c r="Q127" s="644">
        <f ca="1">IF('Health SCR'!Q$3&gt;=$B127,OFFSET($D$118,0,'Health SCR'!Q$3-$B127)*OFFSET(Inputs!$C$30,0,$B127-2)/IF(sommmeProdInv(Inputs!$B$30:$AY$30,$D$118:$BA$118,'Health SCR'!Q$3)&gt;0,sommmeProdInv(Inputs!$B$30:$AY$30,$D$118:$BA$118,'Health SCR'!Q$3),1)+Q126,0)</f>
        <v>0</v>
      </c>
      <c r="R127" s="644">
        <f ca="1">IF('Health SCR'!R$3&gt;=$B127,OFFSET($D$118,0,'Health SCR'!R$3-$B127)*OFFSET(Inputs!$C$30,0,$B127-2)/IF(sommmeProdInv(Inputs!$B$30:$AY$30,$D$118:$BA$118,'Health SCR'!R$3)&gt;0,sommmeProdInv(Inputs!$B$30:$AY$30,$D$118:$BA$118,'Health SCR'!R$3),1)+R126,0)</f>
        <v>0</v>
      </c>
      <c r="S127" s="644">
        <f ca="1">IF('Health SCR'!S$3&gt;=$B127,OFFSET($D$118,0,'Health SCR'!S$3-$B127)*OFFSET(Inputs!$C$30,0,$B127-2)/IF(sommmeProdInv(Inputs!$B$30:$AY$30,$D$118:$BA$118,'Health SCR'!S$3)&gt;0,sommmeProdInv(Inputs!$B$30:$AY$30,$D$118:$BA$118,'Health SCR'!S$3),1)+S126,0)</f>
        <v>0</v>
      </c>
      <c r="T127" s="644">
        <f ca="1">IF('Health SCR'!T$3&gt;=$B127,OFFSET($D$118,0,'Health SCR'!T$3-$B127)*OFFSET(Inputs!$C$30,0,$B127-2)/IF(sommmeProdInv(Inputs!$B$30:$AY$30,$D$118:$BA$118,'Health SCR'!T$3)&gt;0,sommmeProdInv(Inputs!$B$30:$AY$30,$D$118:$BA$118,'Health SCR'!T$3),1)+T126,0)</f>
        <v>0</v>
      </c>
      <c r="U127" s="644">
        <f ca="1">IF('Health SCR'!U$3&gt;=$B127,OFFSET($D$118,0,'Health SCR'!U$3-$B127)*OFFSET(Inputs!$C$30,0,$B127-2)/IF(sommmeProdInv(Inputs!$B$30:$AY$30,$D$118:$BA$118,'Health SCR'!U$3)&gt;0,sommmeProdInv(Inputs!$B$30:$AY$30,$D$118:$BA$118,'Health SCR'!U$3),1)+U126,0)</f>
        <v>0</v>
      </c>
      <c r="V127" s="644">
        <f ca="1">IF('Health SCR'!V$3&gt;=$B127,OFFSET($D$118,0,'Health SCR'!V$3-$B127)*OFFSET(Inputs!$C$30,0,$B127-2)/IF(sommmeProdInv(Inputs!$B$30:$AY$30,$D$118:$BA$118,'Health SCR'!V$3)&gt;0,sommmeProdInv(Inputs!$B$30:$AY$30,$D$118:$BA$118,'Health SCR'!V$3),1)+V126,0)</f>
        <v>0</v>
      </c>
      <c r="W127" s="644">
        <f ca="1">IF('Health SCR'!W$3&gt;=$B127,OFFSET($D$118,0,'Health SCR'!W$3-$B127)*OFFSET(Inputs!$C$30,0,$B127-2)/IF(sommmeProdInv(Inputs!$B$30:$AY$30,$D$118:$BA$118,'Health SCR'!W$3)&gt;0,sommmeProdInv(Inputs!$B$30:$AY$30,$D$118:$BA$118,'Health SCR'!W$3),1)+W126,0)</f>
        <v>0</v>
      </c>
      <c r="X127" s="644">
        <f ca="1">IF('Health SCR'!X$3&gt;=$B127,OFFSET($D$118,0,'Health SCR'!X$3-$B127)*OFFSET(Inputs!$C$30,0,$B127-2)/IF(sommmeProdInv(Inputs!$B$30:$AY$30,$D$118:$BA$118,'Health SCR'!X$3)&gt;0,sommmeProdInv(Inputs!$B$30:$AY$30,$D$118:$BA$118,'Health SCR'!X$3),1)+X126,0)</f>
        <v>0</v>
      </c>
      <c r="Y127" s="644">
        <f ca="1">IF('Health SCR'!Y$3&gt;=$B127,OFFSET($D$118,0,'Health SCR'!Y$3-$B127)*OFFSET(Inputs!$C$30,0,$B127-2)/IF(sommmeProdInv(Inputs!$B$30:$AY$30,$D$118:$BA$118,'Health SCR'!Y$3)&gt;0,sommmeProdInv(Inputs!$B$30:$AY$30,$D$118:$BA$118,'Health SCR'!Y$3),1)+Y126,0)</f>
        <v>0</v>
      </c>
      <c r="Z127" s="644">
        <f ca="1">IF('Health SCR'!Z$3&gt;=$B127,OFFSET($D$118,0,'Health SCR'!Z$3-$B127)*OFFSET(Inputs!$C$30,0,$B127-2)/IF(sommmeProdInv(Inputs!$B$30:$AY$30,$D$118:$BA$118,'Health SCR'!Z$3)&gt;0,sommmeProdInv(Inputs!$B$30:$AY$30,$D$118:$BA$118,'Health SCR'!Z$3),1)+Z126,0)</f>
        <v>0</v>
      </c>
      <c r="AA127" s="644">
        <f ca="1">IF('Health SCR'!AA$3&gt;=$B127,OFFSET($D$118,0,'Health SCR'!AA$3-$B127)*OFFSET(Inputs!$C$30,0,$B127-2)/IF(sommmeProdInv(Inputs!$B$30:$AY$30,$D$118:$BA$118,'Health SCR'!AA$3)&gt;0,sommmeProdInv(Inputs!$B$30:$AY$30,$D$118:$BA$118,'Health SCR'!AA$3),1)+AA126,0)</f>
        <v>0</v>
      </c>
      <c r="AB127" s="644">
        <f ca="1">IF('Health SCR'!AB$3&gt;=$B127,OFFSET($D$118,0,'Health SCR'!AB$3-$B127)*OFFSET(Inputs!$C$30,0,$B127-2)/IF(sommmeProdInv(Inputs!$B$30:$AY$30,$D$118:$BA$118,'Health SCR'!AB$3)&gt;0,sommmeProdInv(Inputs!$B$30:$AY$30,$D$118:$BA$118,'Health SCR'!AB$3),1)+AB126,0)</f>
        <v>0</v>
      </c>
      <c r="AC127" s="644">
        <f ca="1">IF('Health SCR'!AC$3&gt;=$B127,OFFSET($D$118,0,'Health SCR'!AC$3-$B127)*OFFSET(Inputs!$C$30,0,$B127-2)/IF(sommmeProdInv(Inputs!$B$30:$AY$30,$D$118:$BA$118,'Health SCR'!AC$3)&gt;0,sommmeProdInv(Inputs!$B$30:$AY$30,$D$118:$BA$118,'Health SCR'!AC$3),1)+AC126,0)</f>
        <v>0</v>
      </c>
      <c r="AD127" s="644">
        <f ca="1">IF('Health SCR'!AD$3&gt;=$B127,OFFSET($D$118,0,'Health SCR'!AD$3-$B127)*OFFSET(Inputs!$C$30,0,$B127-2)/IF(sommmeProdInv(Inputs!$B$30:$AY$30,$D$118:$BA$118,'Health SCR'!AD$3)&gt;0,sommmeProdInv(Inputs!$B$30:$AY$30,$D$118:$BA$118,'Health SCR'!AD$3),1)+AD126,0)</f>
        <v>0</v>
      </c>
      <c r="AE127" s="644">
        <f ca="1">IF('Health SCR'!AE$3&gt;=$B127,OFFSET($D$118,0,'Health SCR'!AE$3-$B127)*OFFSET(Inputs!$C$30,0,$B127-2)/IF(sommmeProdInv(Inputs!$B$30:$AY$30,$D$118:$BA$118,'Health SCR'!AE$3)&gt;0,sommmeProdInv(Inputs!$B$30:$AY$30,$D$118:$BA$118,'Health SCR'!AE$3),1)+AE126,0)</f>
        <v>0</v>
      </c>
      <c r="AF127" s="644">
        <f ca="1">IF('Health SCR'!AF$3&gt;=$B127,OFFSET($D$118,0,'Health SCR'!AF$3-$B127)*OFFSET(Inputs!$C$30,0,$B127-2)/IF(sommmeProdInv(Inputs!$B$30:$AY$30,$D$118:$BA$118,'Health SCR'!AF$3)&gt;0,sommmeProdInv(Inputs!$B$30:$AY$30,$D$118:$BA$118,'Health SCR'!AF$3),1)+AF126,0)</f>
        <v>0</v>
      </c>
      <c r="AG127" s="644">
        <f ca="1">IF('Health SCR'!AG$3&gt;=$B127,OFFSET($D$118,0,'Health SCR'!AG$3-$B127)*OFFSET(Inputs!$C$30,0,$B127-2)/IF(sommmeProdInv(Inputs!$B$30:$AY$30,$D$118:$BA$118,'Health SCR'!AG$3)&gt;0,sommmeProdInv(Inputs!$B$30:$AY$30,$D$118:$BA$118,'Health SCR'!AG$3),1)+AG126,0)</f>
        <v>0</v>
      </c>
      <c r="AH127" s="644">
        <f ca="1">IF('Health SCR'!AH$3&gt;=$B127,OFFSET($D$118,0,'Health SCR'!AH$3-$B127)*OFFSET(Inputs!$C$30,0,$B127-2)/IF(sommmeProdInv(Inputs!$B$30:$AY$30,$D$118:$BA$118,'Health SCR'!AH$3)&gt;0,sommmeProdInv(Inputs!$B$30:$AY$30,$D$118:$BA$118,'Health SCR'!AH$3),1)+AH126,0)</f>
        <v>0</v>
      </c>
      <c r="AI127" s="644">
        <f ca="1">IF('Health SCR'!AI$3&gt;=$B127,OFFSET($D$118,0,'Health SCR'!AI$3-$B127)*OFFSET(Inputs!$C$30,0,$B127-2)/IF(sommmeProdInv(Inputs!$B$30:$AY$30,$D$118:$BA$118,'Health SCR'!AI$3)&gt;0,sommmeProdInv(Inputs!$B$30:$AY$30,$D$118:$BA$118,'Health SCR'!AI$3),1)+AI126,0)</f>
        <v>0</v>
      </c>
      <c r="AJ127" s="644">
        <f ca="1">IF('Health SCR'!AJ$3&gt;=$B127,OFFSET($D$118,0,'Health SCR'!AJ$3-$B127)*OFFSET(Inputs!$C$30,0,$B127-2)/IF(sommmeProdInv(Inputs!$B$30:$AY$30,$D$118:$BA$118,'Health SCR'!AJ$3)&gt;0,sommmeProdInv(Inputs!$B$30:$AY$30,$D$118:$BA$118,'Health SCR'!AJ$3),1)+AJ126,0)</f>
        <v>0</v>
      </c>
      <c r="AK127" s="644">
        <f ca="1">IF('Health SCR'!AK$3&gt;=$B127,OFFSET($D$118,0,'Health SCR'!AK$3-$B127)*OFFSET(Inputs!$C$30,0,$B127-2)/IF(sommmeProdInv(Inputs!$B$30:$AY$30,$D$118:$BA$118,'Health SCR'!AK$3)&gt;0,sommmeProdInv(Inputs!$B$30:$AY$30,$D$118:$BA$118,'Health SCR'!AK$3),1)+AK126,0)</f>
        <v>0</v>
      </c>
      <c r="AL127" s="644">
        <f ca="1">IF('Health SCR'!AL$3&gt;=$B127,OFFSET($D$118,0,'Health SCR'!AL$3-$B127)*OFFSET(Inputs!$C$30,0,$B127-2)/IF(sommmeProdInv(Inputs!$B$30:$AY$30,$D$118:$BA$118,'Health SCR'!AL$3)&gt;0,sommmeProdInv(Inputs!$B$30:$AY$30,$D$118:$BA$118,'Health SCR'!AL$3),1)+AL126,0)</f>
        <v>0</v>
      </c>
      <c r="AM127" s="644">
        <f ca="1">IF('Health SCR'!AM$3&gt;=$B127,OFFSET($D$118,0,'Health SCR'!AM$3-$B127)*OFFSET(Inputs!$C$30,0,$B127-2)/IF(sommmeProdInv(Inputs!$B$30:$AY$30,$D$118:$BA$118,'Health SCR'!AM$3)&gt;0,sommmeProdInv(Inputs!$B$30:$AY$30,$D$118:$BA$118,'Health SCR'!AM$3),1)+AM126,0)</f>
        <v>0</v>
      </c>
      <c r="AN127" s="644">
        <f ca="1">IF('Health SCR'!AN$3&gt;=$B127,OFFSET($D$118,0,'Health SCR'!AN$3-$B127)*OFFSET(Inputs!$C$30,0,$B127-2)/IF(sommmeProdInv(Inputs!$B$30:$AY$30,$D$118:$BA$118,'Health SCR'!AN$3)&gt;0,sommmeProdInv(Inputs!$B$30:$AY$30,$D$118:$BA$118,'Health SCR'!AN$3),1)+AN126,0)</f>
        <v>0</v>
      </c>
      <c r="AO127" s="644">
        <f ca="1">IF('Health SCR'!AO$3&gt;=$B127,OFFSET($D$118,0,'Health SCR'!AO$3-$B127)*OFFSET(Inputs!$C$30,0,$B127-2)/IF(sommmeProdInv(Inputs!$B$30:$AY$30,$D$118:$BA$118,'Health SCR'!AO$3)&gt;0,sommmeProdInv(Inputs!$B$30:$AY$30,$D$118:$BA$118,'Health SCR'!AO$3),1)+AO126,0)</f>
        <v>0</v>
      </c>
      <c r="AP127" s="644">
        <f ca="1">IF('Health SCR'!AP$3&gt;=$B127,OFFSET($D$118,0,'Health SCR'!AP$3-$B127)*OFFSET(Inputs!$C$30,0,$B127-2)/IF(sommmeProdInv(Inputs!$B$30:$AY$30,$D$118:$BA$118,'Health SCR'!AP$3)&gt;0,sommmeProdInv(Inputs!$B$30:$AY$30,$D$118:$BA$118,'Health SCR'!AP$3),1)+AP126,0)</f>
        <v>0</v>
      </c>
      <c r="AQ127" s="644">
        <f ca="1">IF('Health SCR'!AQ$3&gt;=$B127,OFFSET($D$118,0,'Health SCR'!AQ$3-$B127)*OFFSET(Inputs!$C$30,0,$B127-2)/IF(sommmeProdInv(Inputs!$B$30:$AY$30,$D$118:$BA$118,'Health SCR'!AQ$3)&gt;0,sommmeProdInv(Inputs!$B$30:$AY$30,$D$118:$BA$118,'Health SCR'!AQ$3),1)+AQ126,0)</f>
        <v>0</v>
      </c>
      <c r="AR127" s="644">
        <f ca="1">IF('Health SCR'!AR$3&gt;=$B127,OFFSET($D$118,0,'Health SCR'!AR$3-$B127)*OFFSET(Inputs!$C$30,0,$B127-2)/IF(sommmeProdInv(Inputs!$B$30:$AY$30,$D$118:$BA$118,'Health SCR'!AR$3)&gt;0,sommmeProdInv(Inputs!$B$30:$AY$30,$D$118:$BA$118,'Health SCR'!AR$3),1)+AR126,0)</f>
        <v>0</v>
      </c>
      <c r="AS127" s="644">
        <f ca="1">IF('Health SCR'!AS$3&gt;=$B127,OFFSET($D$118,0,'Health SCR'!AS$3-$B127)*OFFSET(Inputs!$C$30,0,$B127-2)/IF(sommmeProdInv(Inputs!$B$30:$AY$30,$D$118:$BA$118,'Health SCR'!AS$3)&gt;0,sommmeProdInv(Inputs!$B$30:$AY$30,$D$118:$BA$118,'Health SCR'!AS$3),1)+AS126,0)</f>
        <v>0</v>
      </c>
      <c r="AT127" s="644">
        <f ca="1">IF('Health SCR'!AT$3&gt;=$B127,OFFSET($D$118,0,'Health SCR'!AT$3-$B127)*OFFSET(Inputs!$C$30,0,$B127-2)/IF(sommmeProdInv(Inputs!$B$30:$AY$30,$D$118:$BA$118,'Health SCR'!AT$3)&gt;0,sommmeProdInv(Inputs!$B$30:$AY$30,$D$118:$BA$118,'Health SCR'!AT$3),1)+AT126,0)</f>
        <v>0</v>
      </c>
      <c r="AU127" s="644">
        <f ca="1">IF('Health SCR'!AU$3&gt;=$B127,OFFSET($D$118,0,'Health SCR'!AU$3-$B127)*OFFSET(Inputs!$C$30,0,$B127-2)/IF(sommmeProdInv(Inputs!$B$30:$AY$30,$D$118:$BA$118,'Health SCR'!AU$3)&gt;0,sommmeProdInv(Inputs!$B$30:$AY$30,$D$118:$BA$118,'Health SCR'!AU$3),1)+AU126,0)</f>
        <v>0</v>
      </c>
      <c r="AV127" s="644">
        <f ca="1">IF('Health SCR'!AV$3&gt;=$B127,OFFSET($D$118,0,'Health SCR'!AV$3-$B127)*OFFSET(Inputs!$C$30,0,$B127-2)/IF(sommmeProdInv(Inputs!$B$30:$AY$30,$D$118:$BA$118,'Health SCR'!AV$3)&gt;0,sommmeProdInv(Inputs!$B$30:$AY$30,$D$118:$BA$118,'Health SCR'!AV$3),1)+AV126,0)</f>
        <v>0</v>
      </c>
      <c r="AW127" s="644">
        <f ca="1">IF('Health SCR'!AW$3&gt;=$B127,OFFSET($D$118,0,'Health SCR'!AW$3-$B127)*OFFSET(Inputs!$C$30,0,$B127-2)/IF(sommmeProdInv(Inputs!$B$30:$AY$30,$D$118:$BA$118,'Health SCR'!AW$3)&gt;0,sommmeProdInv(Inputs!$B$30:$AY$30,$D$118:$BA$118,'Health SCR'!AW$3),1)+AW126,0)</f>
        <v>0</v>
      </c>
      <c r="AX127" s="644">
        <f ca="1">IF('Health SCR'!AX$3&gt;=$B127,OFFSET($D$118,0,'Health SCR'!AX$3-$B127)*OFFSET(Inputs!$C$30,0,$B127-2)/IF(sommmeProdInv(Inputs!$B$30:$AY$30,$D$118:$BA$118,'Health SCR'!AX$3)&gt;0,sommmeProdInv(Inputs!$B$30:$AY$30,$D$118:$BA$118,'Health SCR'!AX$3),1)+AX126,0)</f>
        <v>0</v>
      </c>
      <c r="AY127" s="644">
        <f ca="1">IF('Health SCR'!AY$3&gt;=$B127,OFFSET($D$118,0,'Health SCR'!AY$3-$B127)*OFFSET(Inputs!$C$30,0,$B127-2)/IF(sommmeProdInv(Inputs!$B$30:$AY$30,$D$118:$BA$118,'Health SCR'!AY$3)&gt;0,sommmeProdInv(Inputs!$B$30:$AY$30,$D$118:$BA$118,'Health SCR'!AY$3),1)+AY126,0)</f>
        <v>0</v>
      </c>
      <c r="AZ127" s="644">
        <f ca="1">IF('Health SCR'!AZ$3&gt;=$B127,OFFSET($D$118,0,'Health SCR'!AZ$3-$B127)*OFFSET(Inputs!$C$30,0,$B127-2)/IF(sommmeProdInv(Inputs!$B$30:$AY$30,$D$118:$BA$118,'Health SCR'!AZ$3)&gt;0,sommmeProdInv(Inputs!$B$30:$AY$30,$D$118:$BA$118,'Health SCR'!AZ$3),1)+AZ126,0)</f>
        <v>0</v>
      </c>
      <c r="BA127" s="645">
        <f ca="1">IF('Health SCR'!BA$3&gt;=$B127,OFFSET($D$118,0,'Health SCR'!BA$3-$B127)*OFFSET(Inputs!$C$30,0,$B127-2)/IF(sommmeProdInv(Inputs!$B$30:$AY$30,$D$118:$BA$118,'Health SCR'!BA$3)&gt;0,sommmeProdInv(Inputs!$B$30:$AY$30,$D$118:$BA$118,'Health SCR'!BA$3),1)+BA126,0)</f>
        <v>0</v>
      </c>
    </row>
    <row r="128" spans="1:53" s="286" customFormat="1" outlineLevel="1">
      <c r="A128" s="608"/>
      <c r="B128" s="993">
        <v>9</v>
      </c>
      <c r="C128" s="994"/>
      <c r="D128" s="643"/>
      <c r="E128" s="644">
        <f ca="1">IF('Health SCR'!E$3&gt;=$B128,OFFSET($D$118,0,'Health SCR'!E$3-$B128)*OFFSET(Inputs!$C$30,0,$B128-2)/IF(sommmeProdInv(Inputs!$B$30:$AY$30,$D$118:$BA$118,'Health SCR'!E$3)&gt;0,sommmeProdInv(Inputs!$B$30:$AY$30,$D$118:$BA$118,'Health SCR'!E$3),1)+E127,0)</f>
        <v>0</v>
      </c>
      <c r="F128" s="644">
        <f ca="1">IF('Health SCR'!F$3&gt;=$B128,OFFSET($D$118,0,'Health SCR'!F$3-$B128)*OFFSET(Inputs!$C$30,0,$B128-2)/IF(sommmeProdInv(Inputs!$B$30:$AY$30,$D$118:$BA$118,'Health SCR'!F$3)&gt;0,sommmeProdInv(Inputs!$B$30:$AY$30,$D$118:$BA$118,'Health SCR'!F$3),1)+F127,0)</f>
        <v>0</v>
      </c>
      <c r="G128" s="644">
        <f ca="1">IF('Health SCR'!G$3&gt;=$B128,OFFSET($D$118,0,'Health SCR'!G$3-$B128)*OFFSET(Inputs!$C$30,0,$B128-2)/IF(sommmeProdInv(Inputs!$B$30:$AY$30,$D$118:$BA$118,'Health SCR'!G$3)&gt;0,sommmeProdInv(Inputs!$B$30:$AY$30,$D$118:$BA$118,'Health SCR'!G$3),1)+G127,0)</f>
        <v>0</v>
      </c>
      <c r="H128" s="644">
        <f ca="1">IF('Health SCR'!H$3&gt;=$B128,OFFSET($D$118,0,'Health SCR'!H$3-$B128)*OFFSET(Inputs!$C$30,0,$B128-2)/IF(sommmeProdInv(Inputs!$B$30:$AY$30,$D$118:$BA$118,'Health SCR'!H$3)&gt;0,sommmeProdInv(Inputs!$B$30:$AY$30,$D$118:$BA$118,'Health SCR'!H$3),1)+H127,0)</f>
        <v>0</v>
      </c>
      <c r="I128" s="644">
        <f ca="1">IF('Health SCR'!I$3&gt;=$B128,OFFSET($D$118,0,'Health SCR'!I$3-$B128)*OFFSET(Inputs!$C$30,0,$B128-2)/IF(sommmeProdInv(Inputs!$B$30:$AY$30,$D$118:$BA$118,'Health SCR'!I$3)&gt;0,sommmeProdInv(Inputs!$B$30:$AY$30,$D$118:$BA$118,'Health SCR'!I$3),1)+I127,0)</f>
        <v>0</v>
      </c>
      <c r="J128" s="644">
        <f ca="1">IF('Health SCR'!J$3&gt;=$B128,OFFSET($D$118,0,'Health SCR'!J$3-$B128)*OFFSET(Inputs!$C$30,0,$B128-2)/IF(sommmeProdInv(Inputs!$B$30:$AY$30,$D$118:$BA$118,'Health SCR'!J$3)&gt;0,sommmeProdInv(Inputs!$B$30:$AY$30,$D$118:$BA$118,'Health SCR'!J$3),1)+J127,0)</f>
        <v>0</v>
      </c>
      <c r="K128" s="644">
        <f ca="1">IF('Health SCR'!K$3&gt;=$B128,OFFSET($D$118,0,'Health SCR'!K$3-$B128)*OFFSET(Inputs!$C$30,0,$B128-2)/IF(sommmeProdInv(Inputs!$B$30:$AY$30,$D$118:$BA$118,'Health SCR'!K$3)&gt;0,sommmeProdInv(Inputs!$B$30:$AY$30,$D$118:$BA$118,'Health SCR'!K$3),1)+K127,0)</f>
        <v>0</v>
      </c>
      <c r="L128" s="644">
        <f ca="1">IF('Health SCR'!L$3&gt;=$B128,OFFSET($D$118,0,'Health SCR'!L$3-$B128)*OFFSET(Inputs!$C$30,0,$B128-2)/IF(sommmeProdInv(Inputs!$B$30:$AY$30,$D$118:$BA$118,'Health SCR'!L$3)&gt;0,sommmeProdInv(Inputs!$B$30:$AY$30,$D$118:$BA$118,'Health SCR'!L$3),1)+L127,0)</f>
        <v>0</v>
      </c>
      <c r="M128" s="644">
        <f ca="1">IF('Health SCR'!M$3&gt;=$B128,OFFSET($D$118,0,'Health SCR'!M$3-$B128)*OFFSET(Inputs!$C$30,0,$B128-2)/IF(sommmeProdInv(Inputs!$B$30:$AY$30,$D$118:$BA$118,'Health SCR'!M$3)&gt;0,sommmeProdInv(Inputs!$B$30:$AY$30,$D$118:$BA$118,'Health SCR'!M$3),1)+M127,0)</f>
        <v>0</v>
      </c>
      <c r="N128" s="644">
        <f ca="1">IF('Health SCR'!N$3&gt;=$B128,OFFSET($D$118,0,'Health SCR'!N$3-$B128)*OFFSET(Inputs!$C$30,0,$B128-2)/IF(sommmeProdInv(Inputs!$B$30:$AY$30,$D$118:$BA$118,'Health SCR'!N$3)&gt;0,sommmeProdInv(Inputs!$B$30:$AY$30,$D$118:$BA$118,'Health SCR'!N$3),1)+N127,0)</f>
        <v>0</v>
      </c>
      <c r="O128" s="644">
        <f ca="1">IF('Health SCR'!O$3&gt;=$B128,OFFSET($D$118,0,'Health SCR'!O$3-$B128)*OFFSET(Inputs!$C$30,0,$B128-2)/IF(sommmeProdInv(Inputs!$B$30:$AY$30,$D$118:$BA$118,'Health SCR'!O$3)&gt;0,sommmeProdInv(Inputs!$B$30:$AY$30,$D$118:$BA$118,'Health SCR'!O$3),1)+O127,0)</f>
        <v>0</v>
      </c>
      <c r="P128" s="644">
        <f ca="1">IF('Health SCR'!P$3&gt;=$B128,OFFSET($D$118,0,'Health SCR'!P$3-$B128)*OFFSET(Inputs!$C$30,0,$B128-2)/IF(sommmeProdInv(Inputs!$B$30:$AY$30,$D$118:$BA$118,'Health SCR'!P$3)&gt;0,sommmeProdInv(Inputs!$B$30:$AY$30,$D$118:$BA$118,'Health SCR'!P$3),1)+P127,0)</f>
        <v>0</v>
      </c>
      <c r="Q128" s="644">
        <f ca="1">IF('Health SCR'!Q$3&gt;=$B128,OFFSET($D$118,0,'Health SCR'!Q$3-$B128)*OFFSET(Inputs!$C$30,0,$B128-2)/IF(sommmeProdInv(Inputs!$B$30:$AY$30,$D$118:$BA$118,'Health SCR'!Q$3)&gt;0,sommmeProdInv(Inputs!$B$30:$AY$30,$D$118:$BA$118,'Health SCR'!Q$3),1)+Q127,0)</f>
        <v>0</v>
      </c>
      <c r="R128" s="644">
        <f ca="1">IF('Health SCR'!R$3&gt;=$B128,OFFSET($D$118,0,'Health SCR'!R$3-$B128)*OFFSET(Inputs!$C$30,0,$B128-2)/IF(sommmeProdInv(Inputs!$B$30:$AY$30,$D$118:$BA$118,'Health SCR'!R$3)&gt;0,sommmeProdInv(Inputs!$B$30:$AY$30,$D$118:$BA$118,'Health SCR'!R$3),1)+R127,0)</f>
        <v>0</v>
      </c>
      <c r="S128" s="644">
        <f ca="1">IF('Health SCR'!S$3&gt;=$B128,OFFSET($D$118,0,'Health SCR'!S$3-$B128)*OFFSET(Inputs!$C$30,0,$B128-2)/IF(sommmeProdInv(Inputs!$B$30:$AY$30,$D$118:$BA$118,'Health SCR'!S$3)&gt;0,sommmeProdInv(Inputs!$B$30:$AY$30,$D$118:$BA$118,'Health SCR'!S$3),1)+S127,0)</f>
        <v>0</v>
      </c>
      <c r="T128" s="644">
        <f ca="1">IF('Health SCR'!T$3&gt;=$B128,OFFSET($D$118,0,'Health SCR'!T$3-$B128)*OFFSET(Inputs!$C$30,0,$B128-2)/IF(sommmeProdInv(Inputs!$B$30:$AY$30,$D$118:$BA$118,'Health SCR'!T$3)&gt;0,sommmeProdInv(Inputs!$B$30:$AY$30,$D$118:$BA$118,'Health SCR'!T$3),1)+T127,0)</f>
        <v>0</v>
      </c>
      <c r="U128" s="644">
        <f ca="1">IF('Health SCR'!U$3&gt;=$B128,OFFSET($D$118,0,'Health SCR'!U$3-$B128)*OFFSET(Inputs!$C$30,0,$B128-2)/IF(sommmeProdInv(Inputs!$B$30:$AY$30,$D$118:$BA$118,'Health SCR'!U$3)&gt;0,sommmeProdInv(Inputs!$B$30:$AY$30,$D$118:$BA$118,'Health SCR'!U$3),1)+U127,0)</f>
        <v>0</v>
      </c>
      <c r="V128" s="644">
        <f ca="1">IF('Health SCR'!V$3&gt;=$B128,OFFSET($D$118,0,'Health SCR'!V$3-$B128)*OFFSET(Inputs!$C$30,0,$B128-2)/IF(sommmeProdInv(Inputs!$B$30:$AY$30,$D$118:$BA$118,'Health SCR'!V$3)&gt;0,sommmeProdInv(Inputs!$B$30:$AY$30,$D$118:$BA$118,'Health SCR'!V$3),1)+V127,0)</f>
        <v>0</v>
      </c>
      <c r="W128" s="644">
        <f ca="1">IF('Health SCR'!W$3&gt;=$B128,OFFSET($D$118,0,'Health SCR'!W$3-$B128)*OFFSET(Inputs!$C$30,0,$B128-2)/IF(sommmeProdInv(Inputs!$B$30:$AY$30,$D$118:$BA$118,'Health SCR'!W$3)&gt;0,sommmeProdInv(Inputs!$B$30:$AY$30,$D$118:$BA$118,'Health SCR'!W$3),1)+W127,0)</f>
        <v>0</v>
      </c>
      <c r="X128" s="644">
        <f ca="1">IF('Health SCR'!X$3&gt;=$B128,OFFSET($D$118,0,'Health SCR'!X$3-$B128)*OFFSET(Inputs!$C$30,0,$B128-2)/IF(sommmeProdInv(Inputs!$B$30:$AY$30,$D$118:$BA$118,'Health SCR'!X$3)&gt;0,sommmeProdInv(Inputs!$B$30:$AY$30,$D$118:$BA$118,'Health SCR'!X$3),1)+X127,0)</f>
        <v>0</v>
      </c>
      <c r="Y128" s="644">
        <f ca="1">IF('Health SCR'!Y$3&gt;=$B128,OFFSET($D$118,0,'Health SCR'!Y$3-$B128)*OFFSET(Inputs!$C$30,0,$B128-2)/IF(sommmeProdInv(Inputs!$B$30:$AY$30,$D$118:$BA$118,'Health SCR'!Y$3)&gt;0,sommmeProdInv(Inputs!$B$30:$AY$30,$D$118:$BA$118,'Health SCR'!Y$3),1)+Y127,0)</f>
        <v>0</v>
      </c>
      <c r="Z128" s="644">
        <f ca="1">IF('Health SCR'!Z$3&gt;=$B128,OFFSET($D$118,0,'Health SCR'!Z$3-$B128)*OFFSET(Inputs!$C$30,0,$B128-2)/IF(sommmeProdInv(Inputs!$B$30:$AY$30,$D$118:$BA$118,'Health SCR'!Z$3)&gt;0,sommmeProdInv(Inputs!$B$30:$AY$30,$D$118:$BA$118,'Health SCR'!Z$3),1)+Z127,0)</f>
        <v>0</v>
      </c>
      <c r="AA128" s="644">
        <f ca="1">IF('Health SCR'!AA$3&gt;=$B128,OFFSET($D$118,0,'Health SCR'!AA$3-$B128)*OFFSET(Inputs!$C$30,0,$B128-2)/IF(sommmeProdInv(Inputs!$B$30:$AY$30,$D$118:$BA$118,'Health SCR'!AA$3)&gt;0,sommmeProdInv(Inputs!$B$30:$AY$30,$D$118:$BA$118,'Health SCR'!AA$3),1)+AA127,0)</f>
        <v>0</v>
      </c>
      <c r="AB128" s="644">
        <f ca="1">IF('Health SCR'!AB$3&gt;=$B128,OFFSET($D$118,0,'Health SCR'!AB$3-$B128)*OFFSET(Inputs!$C$30,0,$B128-2)/IF(sommmeProdInv(Inputs!$B$30:$AY$30,$D$118:$BA$118,'Health SCR'!AB$3)&gt;0,sommmeProdInv(Inputs!$B$30:$AY$30,$D$118:$BA$118,'Health SCR'!AB$3),1)+AB127,0)</f>
        <v>0</v>
      </c>
      <c r="AC128" s="644">
        <f ca="1">IF('Health SCR'!AC$3&gt;=$B128,OFFSET($D$118,0,'Health SCR'!AC$3-$B128)*OFFSET(Inputs!$C$30,0,$B128-2)/IF(sommmeProdInv(Inputs!$B$30:$AY$30,$D$118:$BA$118,'Health SCR'!AC$3)&gt;0,sommmeProdInv(Inputs!$B$30:$AY$30,$D$118:$BA$118,'Health SCR'!AC$3),1)+AC127,0)</f>
        <v>0</v>
      </c>
      <c r="AD128" s="644">
        <f ca="1">IF('Health SCR'!AD$3&gt;=$B128,OFFSET($D$118,0,'Health SCR'!AD$3-$B128)*OFFSET(Inputs!$C$30,0,$B128-2)/IF(sommmeProdInv(Inputs!$B$30:$AY$30,$D$118:$BA$118,'Health SCR'!AD$3)&gt;0,sommmeProdInv(Inputs!$B$30:$AY$30,$D$118:$BA$118,'Health SCR'!AD$3),1)+AD127,0)</f>
        <v>0</v>
      </c>
      <c r="AE128" s="644">
        <f ca="1">IF('Health SCR'!AE$3&gt;=$B128,OFFSET($D$118,0,'Health SCR'!AE$3-$B128)*OFFSET(Inputs!$C$30,0,$B128-2)/IF(sommmeProdInv(Inputs!$B$30:$AY$30,$D$118:$BA$118,'Health SCR'!AE$3)&gt;0,sommmeProdInv(Inputs!$B$30:$AY$30,$D$118:$BA$118,'Health SCR'!AE$3),1)+AE127,0)</f>
        <v>0</v>
      </c>
      <c r="AF128" s="644">
        <f ca="1">IF('Health SCR'!AF$3&gt;=$B128,OFFSET($D$118,0,'Health SCR'!AF$3-$B128)*OFFSET(Inputs!$C$30,0,$B128-2)/IF(sommmeProdInv(Inputs!$B$30:$AY$30,$D$118:$BA$118,'Health SCR'!AF$3)&gt;0,sommmeProdInv(Inputs!$B$30:$AY$30,$D$118:$BA$118,'Health SCR'!AF$3),1)+AF127,0)</f>
        <v>0</v>
      </c>
      <c r="AG128" s="644">
        <f ca="1">IF('Health SCR'!AG$3&gt;=$B128,OFFSET($D$118,0,'Health SCR'!AG$3-$B128)*OFFSET(Inputs!$C$30,0,$B128-2)/IF(sommmeProdInv(Inputs!$B$30:$AY$30,$D$118:$BA$118,'Health SCR'!AG$3)&gt;0,sommmeProdInv(Inputs!$B$30:$AY$30,$D$118:$BA$118,'Health SCR'!AG$3),1)+AG127,0)</f>
        <v>0</v>
      </c>
      <c r="AH128" s="644">
        <f ca="1">IF('Health SCR'!AH$3&gt;=$B128,OFFSET($D$118,0,'Health SCR'!AH$3-$B128)*OFFSET(Inputs!$C$30,0,$B128-2)/IF(sommmeProdInv(Inputs!$B$30:$AY$30,$D$118:$BA$118,'Health SCR'!AH$3)&gt;0,sommmeProdInv(Inputs!$B$30:$AY$30,$D$118:$BA$118,'Health SCR'!AH$3),1)+AH127,0)</f>
        <v>0</v>
      </c>
      <c r="AI128" s="644">
        <f ca="1">IF('Health SCR'!AI$3&gt;=$B128,OFFSET($D$118,0,'Health SCR'!AI$3-$B128)*OFFSET(Inputs!$C$30,0,$B128-2)/IF(sommmeProdInv(Inputs!$B$30:$AY$30,$D$118:$BA$118,'Health SCR'!AI$3)&gt;0,sommmeProdInv(Inputs!$B$30:$AY$30,$D$118:$BA$118,'Health SCR'!AI$3),1)+AI127,0)</f>
        <v>0</v>
      </c>
      <c r="AJ128" s="644">
        <f ca="1">IF('Health SCR'!AJ$3&gt;=$B128,OFFSET($D$118,0,'Health SCR'!AJ$3-$B128)*OFFSET(Inputs!$C$30,0,$B128-2)/IF(sommmeProdInv(Inputs!$B$30:$AY$30,$D$118:$BA$118,'Health SCR'!AJ$3)&gt;0,sommmeProdInv(Inputs!$B$30:$AY$30,$D$118:$BA$118,'Health SCR'!AJ$3),1)+AJ127,0)</f>
        <v>0</v>
      </c>
      <c r="AK128" s="644">
        <f ca="1">IF('Health SCR'!AK$3&gt;=$B128,OFFSET($D$118,0,'Health SCR'!AK$3-$B128)*OFFSET(Inputs!$C$30,0,$B128-2)/IF(sommmeProdInv(Inputs!$B$30:$AY$30,$D$118:$BA$118,'Health SCR'!AK$3)&gt;0,sommmeProdInv(Inputs!$B$30:$AY$30,$D$118:$BA$118,'Health SCR'!AK$3),1)+AK127,0)</f>
        <v>0</v>
      </c>
      <c r="AL128" s="644">
        <f ca="1">IF('Health SCR'!AL$3&gt;=$B128,OFFSET($D$118,0,'Health SCR'!AL$3-$B128)*OFFSET(Inputs!$C$30,0,$B128-2)/IF(sommmeProdInv(Inputs!$B$30:$AY$30,$D$118:$BA$118,'Health SCR'!AL$3)&gt;0,sommmeProdInv(Inputs!$B$30:$AY$30,$D$118:$BA$118,'Health SCR'!AL$3),1)+AL127,0)</f>
        <v>0</v>
      </c>
      <c r="AM128" s="644">
        <f ca="1">IF('Health SCR'!AM$3&gt;=$B128,OFFSET($D$118,0,'Health SCR'!AM$3-$B128)*OFFSET(Inputs!$C$30,0,$B128-2)/IF(sommmeProdInv(Inputs!$B$30:$AY$30,$D$118:$BA$118,'Health SCR'!AM$3)&gt;0,sommmeProdInv(Inputs!$B$30:$AY$30,$D$118:$BA$118,'Health SCR'!AM$3),1)+AM127,0)</f>
        <v>0</v>
      </c>
      <c r="AN128" s="644">
        <f ca="1">IF('Health SCR'!AN$3&gt;=$B128,OFFSET($D$118,0,'Health SCR'!AN$3-$B128)*OFFSET(Inputs!$C$30,0,$B128-2)/IF(sommmeProdInv(Inputs!$B$30:$AY$30,$D$118:$BA$118,'Health SCR'!AN$3)&gt;0,sommmeProdInv(Inputs!$B$30:$AY$30,$D$118:$BA$118,'Health SCR'!AN$3),1)+AN127,0)</f>
        <v>0</v>
      </c>
      <c r="AO128" s="644">
        <f ca="1">IF('Health SCR'!AO$3&gt;=$B128,OFFSET($D$118,0,'Health SCR'!AO$3-$B128)*OFFSET(Inputs!$C$30,0,$B128-2)/IF(sommmeProdInv(Inputs!$B$30:$AY$30,$D$118:$BA$118,'Health SCR'!AO$3)&gt;0,sommmeProdInv(Inputs!$B$30:$AY$30,$D$118:$BA$118,'Health SCR'!AO$3),1)+AO127,0)</f>
        <v>0</v>
      </c>
      <c r="AP128" s="644">
        <f ca="1">IF('Health SCR'!AP$3&gt;=$B128,OFFSET($D$118,0,'Health SCR'!AP$3-$B128)*OFFSET(Inputs!$C$30,0,$B128-2)/IF(sommmeProdInv(Inputs!$B$30:$AY$30,$D$118:$BA$118,'Health SCR'!AP$3)&gt;0,sommmeProdInv(Inputs!$B$30:$AY$30,$D$118:$BA$118,'Health SCR'!AP$3),1)+AP127,0)</f>
        <v>0</v>
      </c>
      <c r="AQ128" s="644">
        <f ca="1">IF('Health SCR'!AQ$3&gt;=$B128,OFFSET($D$118,0,'Health SCR'!AQ$3-$B128)*OFFSET(Inputs!$C$30,0,$B128-2)/IF(sommmeProdInv(Inputs!$B$30:$AY$30,$D$118:$BA$118,'Health SCR'!AQ$3)&gt;0,sommmeProdInv(Inputs!$B$30:$AY$30,$D$118:$BA$118,'Health SCR'!AQ$3),1)+AQ127,0)</f>
        <v>0</v>
      </c>
      <c r="AR128" s="644">
        <f ca="1">IF('Health SCR'!AR$3&gt;=$B128,OFFSET($D$118,0,'Health SCR'!AR$3-$B128)*OFFSET(Inputs!$C$30,0,$B128-2)/IF(sommmeProdInv(Inputs!$B$30:$AY$30,$D$118:$BA$118,'Health SCR'!AR$3)&gt;0,sommmeProdInv(Inputs!$B$30:$AY$30,$D$118:$BA$118,'Health SCR'!AR$3),1)+AR127,0)</f>
        <v>0</v>
      </c>
      <c r="AS128" s="644">
        <f ca="1">IF('Health SCR'!AS$3&gt;=$B128,OFFSET($D$118,0,'Health SCR'!AS$3-$B128)*OFFSET(Inputs!$C$30,0,$B128-2)/IF(sommmeProdInv(Inputs!$B$30:$AY$30,$D$118:$BA$118,'Health SCR'!AS$3)&gt;0,sommmeProdInv(Inputs!$B$30:$AY$30,$D$118:$BA$118,'Health SCR'!AS$3),1)+AS127,0)</f>
        <v>0</v>
      </c>
      <c r="AT128" s="644">
        <f ca="1">IF('Health SCR'!AT$3&gt;=$B128,OFFSET($D$118,0,'Health SCR'!AT$3-$B128)*OFFSET(Inputs!$C$30,0,$B128-2)/IF(sommmeProdInv(Inputs!$B$30:$AY$30,$D$118:$BA$118,'Health SCR'!AT$3)&gt;0,sommmeProdInv(Inputs!$B$30:$AY$30,$D$118:$BA$118,'Health SCR'!AT$3),1)+AT127,0)</f>
        <v>0</v>
      </c>
      <c r="AU128" s="644">
        <f ca="1">IF('Health SCR'!AU$3&gt;=$B128,OFFSET($D$118,0,'Health SCR'!AU$3-$B128)*OFFSET(Inputs!$C$30,0,$B128-2)/IF(sommmeProdInv(Inputs!$B$30:$AY$30,$D$118:$BA$118,'Health SCR'!AU$3)&gt;0,sommmeProdInv(Inputs!$B$30:$AY$30,$D$118:$BA$118,'Health SCR'!AU$3),1)+AU127,0)</f>
        <v>0</v>
      </c>
      <c r="AV128" s="644">
        <f ca="1">IF('Health SCR'!AV$3&gt;=$B128,OFFSET($D$118,0,'Health SCR'!AV$3-$B128)*OFFSET(Inputs!$C$30,0,$B128-2)/IF(sommmeProdInv(Inputs!$B$30:$AY$30,$D$118:$BA$118,'Health SCR'!AV$3)&gt;0,sommmeProdInv(Inputs!$B$30:$AY$30,$D$118:$BA$118,'Health SCR'!AV$3),1)+AV127,0)</f>
        <v>0</v>
      </c>
      <c r="AW128" s="644">
        <f ca="1">IF('Health SCR'!AW$3&gt;=$B128,OFFSET($D$118,0,'Health SCR'!AW$3-$B128)*OFFSET(Inputs!$C$30,0,$B128-2)/IF(sommmeProdInv(Inputs!$B$30:$AY$30,$D$118:$BA$118,'Health SCR'!AW$3)&gt;0,sommmeProdInv(Inputs!$B$30:$AY$30,$D$118:$BA$118,'Health SCR'!AW$3),1)+AW127,0)</f>
        <v>0</v>
      </c>
      <c r="AX128" s="644">
        <f ca="1">IF('Health SCR'!AX$3&gt;=$B128,OFFSET($D$118,0,'Health SCR'!AX$3-$B128)*OFFSET(Inputs!$C$30,0,$B128-2)/IF(sommmeProdInv(Inputs!$B$30:$AY$30,$D$118:$BA$118,'Health SCR'!AX$3)&gt;0,sommmeProdInv(Inputs!$B$30:$AY$30,$D$118:$BA$118,'Health SCR'!AX$3),1)+AX127,0)</f>
        <v>0</v>
      </c>
      <c r="AY128" s="644">
        <f ca="1">IF('Health SCR'!AY$3&gt;=$B128,OFFSET($D$118,0,'Health SCR'!AY$3-$B128)*OFFSET(Inputs!$C$30,0,$B128-2)/IF(sommmeProdInv(Inputs!$B$30:$AY$30,$D$118:$BA$118,'Health SCR'!AY$3)&gt;0,sommmeProdInv(Inputs!$B$30:$AY$30,$D$118:$BA$118,'Health SCR'!AY$3),1)+AY127,0)</f>
        <v>0</v>
      </c>
      <c r="AZ128" s="644">
        <f ca="1">IF('Health SCR'!AZ$3&gt;=$B128,OFFSET($D$118,0,'Health SCR'!AZ$3-$B128)*OFFSET(Inputs!$C$30,0,$B128-2)/IF(sommmeProdInv(Inputs!$B$30:$AY$30,$D$118:$BA$118,'Health SCR'!AZ$3)&gt;0,sommmeProdInv(Inputs!$B$30:$AY$30,$D$118:$BA$118,'Health SCR'!AZ$3),1)+AZ127,0)</f>
        <v>0</v>
      </c>
      <c r="BA128" s="645">
        <f ca="1">IF('Health SCR'!BA$3&gt;=$B128,OFFSET($D$118,0,'Health SCR'!BA$3-$B128)*OFFSET(Inputs!$C$30,0,$B128-2)/IF(sommmeProdInv(Inputs!$B$30:$AY$30,$D$118:$BA$118,'Health SCR'!BA$3)&gt;0,sommmeProdInv(Inputs!$B$30:$AY$30,$D$118:$BA$118,'Health SCR'!BA$3),1)+BA127,0)</f>
        <v>0</v>
      </c>
    </row>
    <row r="129" spans="1:53" s="286" customFormat="1" outlineLevel="1">
      <c r="A129" s="608"/>
      <c r="B129" s="993">
        <v>10</v>
      </c>
      <c r="C129" s="994"/>
      <c r="D129" s="643"/>
      <c r="E129" s="644">
        <f ca="1">IF('Health SCR'!E$3&gt;=$B129,OFFSET($D$118,0,'Health SCR'!E$3-$B129)*OFFSET(Inputs!$C$30,0,$B129-2)/IF(sommmeProdInv(Inputs!$B$30:$AY$30,$D$118:$BA$118,'Health SCR'!E$3)&gt;0,sommmeProdInv(Inputs!$B$30:$AY$30,$D$118:$BA$118,'Health SCR'!E$3),1)+E128,0)</f>
        <v>0</v>
      </c>
      <c r="F129" s="644">
        <f ca="1">IF('Health SCR'!F$3&gt;=$B129,OFFSET($D$118,0,'Health SCR'!F$3-$B129)*OFFSET(Inputs!$C$30,0,$B129-2)/IF(sommmeProdInv(Inputs!$B$30:$AY$30,$D$118:$BA$118,'Health SCR'!F$3)&gt;0,sommmeProdInv(Inputs!$B$30:$AY$30,$D$118:$BA$118,'Health SCR'!F$3),1)+F128,0)</f>
        <v>0</v>
      </c>
      <c r="G129" s="644">
        <f ca="1">IF('Health SCR'!G$3&gt;=$B129,OFFSET($D$118,0,'Health SCR'!G$3-$B129)*OFFSET(Inputs!$C$30,0,$B129-2)/IF(sommmeProdInv(Inputs!$B$30:$AY$30,$D$118:$BA$118,'Health SCR'!G$3)&gt;0,sommmeProdInv(Inputs!$B$30:$AY$30,$D$118:$BA$118,'Health SCR'!G$3),1)+G128,0)</f>
        <v>0</v>
      </c>
      <c r="H129" s="644">
        <f ca="1">IF('Health SCR'!H$3&gt;=$B129,OFFSET($D$118,0,'Health SCR'!H$3-$B129)*OFFSET(Inputs!$C$30,0,$B129-2)/IF(sommmeProdInv(Inputs!$B$30:$AY$30,$D$118:$BA$118,'Health SCR'!H$3)&gt;0,sommmeProdInv(Inputs!$B$30:$AY$30,$D$118:$BA$118,'Health SCR'!H$3),1)+H128,0)</f>
        <v>0</v>
      </c>
      <c r="I129" s="644">
        <f ca="1">IF('Health SCR'!I$3&gt;=$B129,OFFSET($D$118,0,'Health SCR'!I$3-$B129)*OFFSET(Inputs!$C$30,0,$B129-2)/IF(sommmeProdInv(Inputs!$B$30:$AY$30,$D$118:$BA$118,'Health SCR'!I$3)&gt;0,sommmeProdInv(Inputs!$B$30:$AY$30,$D$118:$BA$118,'Health SCR'!I$3),1)+I128,0)</f>
        <v>0</v>
      </c>
      <c r="J129" s="644">
        <f ca="1">IF('Health SCR'!J$3&gt;=$B129,OFFSET($D$118,0,'Health SCR'!J$3-$B129)*OFFSET(Inputs!$C$30,0,$B129-2)/IF(sommmeProdInv(Inputs!$B$30:$AY$30,$D$118:$BA$118,'Health SCR'!J$3)&gt;0,sommmeProdInv(Inputs!$B$30:$AY$30,$D$118:$BA$118,'Health SCR'!J$3),1)+J128,0)</f>
        <v>0</v>
      </c>
      <c r="K129" s="644">
        <f ca="1">IF('Health SCR'!K$3&gt;=$B129,OFFSET($D$118,0,'Health SCR'!K$3-$B129)*OFFSET(Inputs!$C$30,0,$B129-2)/IF(sommmeProdInv(Inputs!$B$30:$AY$30,$D$118:$BA$118,'Health SCR'!K$3)&gt;0,sommmeProdInv(Inputs!$B$30:$AY$30,$D$118:$BA$118,'Health SCR'!K$3),1)+K128,0)</f>
        <v>0</v>
      </c>
      <c r="L129" s="644">
        <f ca="1">IF('Health SCR'!L$3&gt;=$B129,OFFSET($D$118,0,'Health SCR'!L$3-$B129)*OFFSET(Inputs!$C$30,0,$B129-2)/IF(sommmeProdInv(Inputs!$B$30:$AY$30,$D$118:$BA$118,'Health SCR'!L$3)&gt;0,sommmeProdInv(Inputs!$B$30:$AY$30,$D$118:$BA$118,'Health SCR'!L$3),1)+L128,0)</f>
        <v>0</v>
      </c>
      <c r="M129" s="644">
        <f ca="1">IF('Health SCR'!M$3&gt;=$B129,OFFSET($D$118,0,'Health SCR'!M$3-$B129)*OFFSET(Inputs!$C$30,0,$B129-2)/IF(sommmeProdInv(Inputs!$B$30:$AY$30,$D$118:$BA$118,'Health SCR'!M$3)&gt;0,sommmeProdInv(Inputs!$B$30:$AY$30,$D$118:$BA$118,'Health SCR'!M$3),1)+M128,0)</f>
        <v>0</v>
      </c>
      <c r="N129" s="644">
        <f ca="1">IF('Health SCR'!N$3&gt;=$B129,OFFSET($D$118,0,'Health SCR'!N$3-$B129)*OFFSET(Inputs!$C$30,0,$B129-2)/IF(sommmeProdInv(Inputs!$B$30:$AY$30,$D$118:$BA$118,'Health SCR'!N$3)&gt;0,sommmeProdInv(Inputs!$B$30:$AY$30,$D$118:$BA$118,'Health SCR'!N$3),1)+N128,0)</f>
        <v>0</v>
      </c>
      <c r="O129" s="644">
        <f ca="1">IF('Health SCR'!O$3&gt;=$B129,OFFSET($D$118,0,'Health SCR'!O$3-$B129)*OFFSET(Inputs!$C$30,0,$B129-2)/IF(sommmeProdInv(Inputs!$B$30:$AY$30,$D$118:$BA$118,'Health SCR'!O$3)&gt;0,sommmeProdInv(Inputs!$B$30:$AY$30,$D$118:$BA$118,'Health SCR'!O$3),1)+O128,0)</f>
        <v>0</v>
      </c>
      <c r="P129" s="644">
        <f ca="1">IF('Health SCR'!P$3&gt;=$B129,OFFSET($D$118,0,'Health SCR'!P$3-$B129)*OFFSET(Inputs!$C$30,0,$B129-2)/IF(sommmeProdInv(Inputs!$B$30:$AY$30,$D$118:$BA$118,'Health SCR'!P$3)&gt;0,sommmeProdInv(Inputs!$B$30:$AY$30,$D$118:$BA$118,'Health SCR'!P$3),1)+P128,0)</f>
        <v>0</v>
      </c>
      <c r="Q129" s="644">
        <f ca="1">IF('Health SCR'!Q$3&gt;=$B129,OFFSET($D$118,0,'Health SCR'!Q$3-$B129)*OFFSET(Inputs!$C$30,0,$B129-2)/IF(sommmeProdInv(Inputs!$B$30:$AY$30,$D$118:$BA$118,'Health SCR'!Q$3)&gt;0,sommmeProdInv(Inputs!$B$30:$AY$30,$D$118:$BA$118,'Health SCR'!Q$3),1)+Q128,0)</f>
        <v>0</v>
      </c>
      <c r="R129" s="644">
        <f ca="1">IF('Health SCR'!R$3&gt;=$B129,OFFSET($D$118,0,'Health SCR'!R$3-$B129)*OFFSET(Inputs!$C$30,0,$B129-2)/IF(sommmeProdInv(Inputs!$B$30:$AY$30,$D$118:$BA$118,'Health SCR'!R$3)&gt;0,sommmeProdInv(Inputs!$B$30:$AY$30,$D$118:$BA$118,'Health SCR'!R$3),1)+R128,0)</f>
        <v>0</v>
      </c>
      <c r="S129" s="644">
        <f ca="1">IF('Health SCR'!S$3&gt;=$B129,OFFSET($D$118,0,'Health SCR'!S$3-$B129)*OFFSET(Inputs!$C$30,0,$B129-2)/IF(sommmeProdInv(Inputs!$B$30:$AY$30,$D$118:$BA$118,'Health SCR'!S$3)&gt;0,sommmeProdInv(Inputs!$B$30:$AY$30,$D$118:$BA$118,'Health SCR'!S$3),1)+S128,0)</f>
        <v>0</v>
      </c>
      <c r="T129" s="644">
        <f ca="1">IF('Health SCR'!T$3&gt;=$B129,OFFSET($D$118,0,'Health SCR'!T$3-$B129)*OFFSET(Inputs!$C$30,0,$B129-2)/IF(sommmeProdInv(Inputs!$B$30:$AY$30,$D$118:$BA$118,'Health SCR'!T$3)&gt;0,sommmeProdInv(Inputs!$B$30:$AY$30,$D$118:$BA$118,'Health SCR'!T$3),1)+T128,0)</f>
        <v>0</v>
      </c>
      <c r="U129" s="644">
        <f ca="1">IF('Health SCR'!U$3&gt;=$B129,OFFSET($D$118,0,'Health SCR'!U$3-$B129)*OFFSET(Inputs!$C$30,0,$B129-2)/IF(sommmeProdInv(Inputs!$B$30:$AY$30,$D$118:$BA$118,'Health SCR'!U$3)&gt;0,sommmeProdInv(Inputs!$B$30:$AY$30,$D$118:$BA$118,'Health SCR'!U$3),1)+U128,0)</f>
        <v>0</v>
      </c>
      <c r="V129" s="644">
        <f ca="1">IF('Health SCR'!V$3&gt;=$B129,OFFSET($D$118,0,'Health SCR'!V$3-$B129)*OFFSET(Inputs!$C$30,0,$B129-2)/IF(sommmeProdInv(Inputs!$B$30:$AY$30,$D$118:$BA$118,'Health SCR'!V$3)&gt;0,sommmeProdInv(Inputs!$B$30:$AY$30,$D$118:$BA$118,'Health SCR'!V$3),1)+V128,0)</f>
        <v>0</v>
      </c>
      <c r="W129" s="644">
        <f ca="1">IF('Health SCR'!W$3&gt;=$B129,OFFSET($D$118,0,'Health SCR'!W$3-$B129)*OFFSET(Inputs!$C$30,0,$B129-2)/IF(sommmeProdInv(Inputs!$B$30:$AY$30,$D$118:$BA$118,'Health SCR'!W$3)&gt;0,sommmeProdInv(Inputs!$B$30:$AY$30,$D$118:$BA$118,'Health SCR'!W$3),1)+W128,0)</f>
        <v>0</v>
      </c>
      <c r="X129" s="644">
        <f ca="1">IF('Health SCR'!X$3&gt;=$B129,OFFSET($D$118,0,'Health SCR'!X$3-$B129)*OFFSET(Inputs!$C$30,0,$B129-2)/IF(sommmeProdInv(Inputs!$B$30:$AY$30,$D$118:$BA$118,'Health SCR'!X$3)&gt;0,sommmeProdInv(Inputs!$B$30:$AY$30,$D$118:$BA$118,'Health SCR'!X$3),1)+X128,0)</f>
        <v>0</v>
      </c>
      <c r="Y129" s="644">
        <f ca="1">IF('Health SCR'!Y$3&gt;=$B129,OFFSET($D$118,0,'Health SCR'!Y$3-$B129)*OFFSET(Inputs!$C$30,0,$B129-2)/IF(sommmeProdInv(Inputs!$B$30:$AY$30,$D$118:$BA$118,'Health SCR'!Y$3)&gt;0,sommmeProdInv(Inputs!$B$30:$AY$30,$D$118:$BA$118,'Health SCR'!Y$3),1)+Y128,0)</f>
        <v>0</v>
      </c>
      <c r="Z129" s="644">
        <f ca="1">IF('Health SCR'!Z$3&gt;=$B129,OFFSET($D$118,0,'Health SCR'!Z$3-$B129)*OFFSET(Inputs!$C$30,0,$B129-2)/IF(sommmeProdInv(Inputs!$B$30:$AY$30,$D$118:$BA$118,'Health SCR'!Z$3)&gt;0,sommmeProdInv(Inputs!$B$30:$AY$30,$D$118:$BA$118,'Health SCR'!Z$3),1)+Z128,0)</f>
        <v>0</v>
      </c>
      <c r="AA129" s="644">
        <f ca="1">IF('Health SCR'!AA$3&gt;=$B129,OFFSET($D$118,0,'Health SCR'!AA$3-$B129)*OFFSET(Inputs!$C$30,0,$B129-2)/IF(sommmeProdInv(Inputs!$B$30:$AY$30,$D$118:$BA$118,'Health SCR'!AA$3)&gt;0,sommmeProdInv(Inputs!$B$30:$AY$30,$D$118:$BA$118,'Health SCR'!AA$3),1)+AA128,0)</f>
        <v>0</v>
      </c>
      <c r="AB129" s="644">
        <f ca="1">IF('Health SCR'!AB$3&gt;=$B129,OFFSET($D$118,0,'Health SCR'!AB$3-$B129)*OFFSET(Inputs!$C$30,0,$B129-2)/IF(sommmeProdInv(Inputs!$B$30:$AY$30,$D$118:$BA$118,'Health SCR'!AB$3)&gt;0,sommmeProdInv(Inputs!$B$30:$AY$30,$D$118:$BA$118,'Health SCR'!AB$3),1)+AB128,0)</f>
        <v>0</v>
      </c>
      <c r="AC129" s="644">
        <f ca="1">IF('Health SCR'!AC$3&gt;=$B129,OFFSET($D$118,0,'Health SCR'!AC$3-$B129)*OFFSET(Inputs!$C$30,0,$B129-2)/IF(sommmeProdInv(Inputs!$B$30:$AY$30,$D$118:$BA$118,'Health SCR'!AC$3)&gt;0,sommmeProdInv(Inputs!$B$30:$AY$30,$D$118:$BA$118,'Health SCR'!AC$3),1)+AC128,0)</f>
        <v>0</v>
      </c>
      <c r="AD129" s="644">
        <f ca="1">IF('Health SCR'!AD$3&gt;=$B129,OFFSET($D$118,0,'Health SCR'!AD$3-$B129)*OFFSET(Inputs!$C$30,0,$B129-2)/IF(sommmeProdInv(Inputs!$B$30:$AY$30,$D$118:$BA$118,'Health SCR'!AD$3)&gt;0,sommmeProdInv(Inputs!$B$30:$AY$30,$D$118:$BA$118,'Health SCR'!AD$3),1)+AD128,0)</f>
        <v>0</v>
      </c>
      <c r="AE129" s="644">
        <f ca="1">IF('Health SCR'!AE$3&gt;=$B129,OFFSET($D$118,0,'Health SCR'!AE$3-$B129)*OFFSET(Inputs!$C$30,0,$B129-2)/IF(sommmeProdInv(Inputs!$B$30:$AY$30,$D$118:$BA$118,'Health SCR'!AE$3)&gt;0,sommmeProdInv(Inputs!$B$30:$AY$30,$D$118:$BA$118,'Health SCR'!AE$3),1)+AE128,0)</f>
        <v>0</v>
      </c>
      <c r="AF129" s="644">
        <f ca="1">IF('Health SCR'!AF$3&gt;=$B129,OFFSET($D$118,0,'Health SCR'!AF$3-$B129)*OFFSET(Inputs!$C$30,0,$B129-2)/IF(sommmeProdInv(Inputs!$B$30:$AY$30,$D$118:$BA$118,'Health SCR'!AF$3)&gt;0,sommmeProdInv(Inputs!$B$30:$AY$30,$D$118:$BA$118,'Health SCR'!AF$3),1)+AF128,0)</f>
        <v>0</v>
      </c>
      <c r="AG129" s="644">
        <f ca="1">IF('Health SCR'!AG$3&gt;=$B129,OFFSET($D$118,0,'Health SCR'!AG$3-$B129)*OFFSET(Inputs!$C$30,0,$B129-2)/IF(sommmeProdInv(Inputs!$B$30:$AY$30,$D$118:$BA$118,'Health SCR'!AG$3)&gt;0,sommmeProdInv(Inputs!$B$30:$AY$30,$D$118:$BA$118,'Health SCR'!AG$3),1)+AG128,0)</f>
        <v>0</v>
      </c>
      <c r="AH129" s="644">
        <f ca="1">IF('Health SCR'!AH$3&gt;=$B129,OFFSET($D$118,0,'Health SCR'!AH$3-$B129)*OFFSET(Inputs!$C$30,0,$B129-2)/IF(sommmeProdInv(Inputs!$B$30:$AY$30,$D$118:$BA$118,'Health SCR'!AH$3)&gt;0,sommmeProdInv(Inputs!$B$30:$AY$30,$D$118:$BA$118,'Health SCR'!AH$3),1)+AH128,0)</f>
        <v>0</v>
      </c>
      <c r="AI129" s="644">
        <f ca="1">IF('Health SCR'!AI$3&gt;=$B129,OFFSET($D$118,0,'Health SCR'!AI$3-$B129)*OFFSET(Inputs!$C$30,0,$B129-2)/IF(sommmeProdInv(Inputs!$B$30:$AY$30,$D$118:$BA$118,'Health SCR'!AI$3)&gt;0,sommmeProdInv(Inputs!$B$30:$AY$30,$D$118:$BA$118,'Health SCR'!AI$3),1)+AI128,0)</f>
        <v>0</v>
      </c>
      <c r="AJ129" s="644">
        <f ca="1">IF('Health SCR'!AJ$3&gt;=$B129,OFFSET($D$118,0,'Health SCR'!AJ$3-$B129)*OFFSET(Inputs!$C$30,0,$B129-2)/IF(sommmeProdInv(Inputs!$B$30:$AY$30,$D$118:$BA$118,'Health SCR'!AJ$3)&gt;0,sommmeProdInv(Inputs!$B$30:$AY$30,$D$118:$BA$118,'Health SCR'!AJ$3),1)+AJ128,0)</f>
        <v>0</v>
      </c>
      <c r="AK129" s="644">
        <f ca="1">IF('Health SCR'!AK$3&gt;=$B129,OFFSET($D$118,0,'Health SCR'!AK$3-$B129)*OFFSET(Inputs!$C$30,0,$B129-2)/IF(sommmeProdInv(Inputs!$B$30:$AY$30,$D$118:$BA$118,'Health SCR'!AK$3)&gt;0,sommmeProdInv(Inputs!$B$30:$AY$30,$D$118:$BA$118,'Health SCR'!AK$3),1)+AK128,0)</f>
        <v>0</v>
      </c>
      <c r="AL129" s="644">
        <f ca="1">IF('Health SCR'!AL$3&gt;=$B129,OFFSET($D$118,0,'Health SCR'!AL$3-$B129)*OFFSET(Inputs!$C$30,0,$B129-2)/IF(sommmeProdInv(Inputs!$B$30:$AY$30,$D$118:$BA$118,'Health SCR'!AL$3)&gt;0,sommmeProdInv(Inputs!$B$30:$AY$30,$D$118:$BA$118,'Health SCR'!AL$3),1)+AL128,0)</f>
        <v>0</v>
      </c>
      <c r="AM129" s="644">
        <f ca="1">IF('Health SCR'!AM$3&gt;=$B129,OFFSET($D$118,0,'Health SCR'!AM$3-$B129)*OFFSET(Inputs!$C$30,0,$B129-2)/IF(sommmeProdInv(Inputs!$B$30:$AY$30,$D$118:$BA$118,'Health SCR'!AM$3)&gt;0,sommmeProdInv(Inputs!$B$30:$AY$30,$D$118:$BA$118,'Health SCR'!AM$3),1)+AM128,0)</f>
        <v>0</v>
      </c>
      <c r="AN129" s="644">
        <f ca="1">IF('Health SCR'!AN$3&gt;=$B129,OFFSET($D$118,0,'Health SCR'!AN$3-$B129)*OFFSET(Inputs!$C$30,0,$B129-2)/IF(sommmeProdInv(Inputs!$B$30:$AY$30,$D$118:$BA$118,'Health SCR'!AN$3)&gt;0,sommmeProdInv(Inputs!$B$30:$AY$30,$D$118:$BA$118,'Health SCR'!AN$3),1)+AN128,0)</f>
        <v>0</v>
      </c>
      <c r="AO129" s="644">
        <f ca="1">IF('Health SCR'!AO$3&gt;=$B129,OFFSET($D$118,0,'Health SCR'!AO$3-$B129)*OFFSET(Inputs!$C$30,0,$B129-2)/IF(sommmeProdInv(Inputs!$B$30:$AY$30,$D$118:$BA$118,'Health SCR'!AO$3)&gt;0,sommmeProdInv(Inputs!$B$30:$AY$30,$D$118:$BA$118,'Health SCR'!AO$3),1)+AO128,0)</f>
        <v>0</v>
      </c>
      <c r="AP129" s="644">
        <f ca="1">IF('Health SCR'!AP$3&gt;=$B129,OFFSET($D$118,0,'Health SCR'!AP$3-$B129)*OFFSET(Inputs!$C$30,0,$B129-2)/IF(sommmeProdInv(Inputs!$B$30:$AY$30,$D$118:$BA$118,'Health SCR'!AP$3)&gt;0,sommmeProdInv(Inputs!$B$30:$AY$30,$D$118:$BA$118,'Health SCR'!AP$3),1)+AP128,0)</f>
        <v>0</v>
      </c>
      <c r="AQ129" s="644">
        <f ca="1">IF('Health SCR'!AQ$3&gt;=$B129,OFFSET($D$118,0,'Health SCR'!AQ$3-$B129)*OFFSET(Inputs!$C$30,0,$B129-2)/IF(sommmeProdInv(Inputs!$B$30:$AY$30,$D$118:$BA$118,'Health SCR'!AQ$3)&gt;0,sommmeProdInv(Inputs!$B$30:$AY$30,$D$118:$BA$118,'Health SCR'!AQ$3),1)+AQ128,0)</f>
        <v>0</v>
      </c>
      <c r="AR129" s="644">
        <f ca="1">IF('Health SCR'!AR$3&gt;=$B129,OFFSET($D$118,0,'Health SCR'!AR$3-$B129)*OFFSET(Inputs!$C$30,0,$B129-2)/IF(sommmeProdInv(Inputs!$B$30:$AY$30,$D$118:$BA$118,'Health SCR'!AR$3)&gt;0,sommmeProdInv(Inputs!$B$30:$AY$30,$D$118:$BA$118,'Health SCR'!AR$3),1)+AR128,0)</f>
        <v>0</v>
      </c>
      <c r="AS129" s="644">
        <f ca="1">IF('Health SCR'!AS$3&gt;=$B129,OFFSET($D$118,0,'Health SCR'!AS$3-$B129)*OFFSET(Inputs!$C$30,0,$B129-2)/IF(sommmeProdInv(Inputs!$B$30:$AY$30,$D$118:$BA$118,'Health SCR'!AS$3)&gt;0,sommmeProdInv(Inputs!$B$30:$AY$30,$D$118:$BA$118,'Health SCR'!AS$3),1)+AS128,0)</f>
        <v>0</v>
      </c>
      <c r="AT129" s="644">
        <f ca="1">IF('Health SCR'!AT$3&gt;=$B129,OFFSET($D$118,0,'Health SCR'!AT$3-$B129)*OFFSET(Inputs!$C$30,0,$B129-2)/IF(sommmeProdInv(Inputs!$B$30:$AY$30,$D$118:$BA$118,'Health SCR'!AT$3)&gt;0,sommmeProdInv(Inputs!$B$30:$AY$30,$D$118:$BA$118,'Health SCR'!AT$3),1)+AT128,0)</f>
        <v>0</v>
      </c>
      <c r="AU129" s="644">
        <f ca="1">IF('Health SCR'!AU$3&gt;=$B129,OFFSET($D$118,0,'Health SCR'!AU$3-$B129)*OFFSET(Inputs!$C$30,0,$B129-2)/IF(sommmeProdInv(Inputs!$B$30:$AY$30,$D$118:$BA$118,'Health SCR'!AU$3)&gt;0,sommmeProdInv(Inputs!$B$30:$AY$30,$D$118:$BA$118,'Health SCR'!AU$3),1)+AU128,0)</f>
        <v>0</v>
      </c>
      <c r="AV129" s="644">
        <f ca="1">IF('Health SCR'!AV$3&gt;=$B129,OFFSET($D$118,0,'Health SCR'!AV$3-$B129)*OFFSET(Inputs!$C$30,0,$B129-2)/IF(sommmeProdInv(Inputs!$B$30:$AY$30,$D$118:$BA$118,'Health SCR'!AV$3)&gt;0,sommmeProdInv(Inputs!$B$30:$AY$30,$D$118:$BA$118,'Health SCR'!AV$3),1)+AV128,0)</f>
        <v>0</v>
      </c>
      <c r="AW129" s="644">
        <f ca="1">IF('Health SCR'!AW$3&gt;=$B129,OFFSET($D$118,0,'Health SCR'!AW$3-$B129)*OFFSET(Inputs!$C$30,0,$B129-2)/IF(sommmeProdInv(Inputs!$B$30:$AY$30,$D$118:$BA$118,'Health SCR'!AW$3)&gt;0,sommmeProdInv(Inputs!$B$30:$AY$30,$D$118:$BA$118,'Health SCR'!AW$3),1)+AW128,0)</f>
        <v>0</v>
      </c>
      <c r="AX129" s="644">
        <f ca="1">IF('Health SCR'!AX$3&gt;=$B129,OFFSET($D$118,0,'Health SCR'!AX$3-$B129)*OFFSET(Inputs!$C$30,0,$B129-2)/IF(sommmeProdInv(Inputs!$B$30:$AY$30,$D$118:$BA$118,'Health SCR'!AX$3)&gt;0,sommmeProdInv(Inputs!$B$30:$AY$30,$D$118:$BA$118,'Health SCR'!AX$3),1)+AX128,0)</f>
        <v>0</v>
      </c>
      <c r="AY129" s="644">
        <f ca="1">IF('Health SCR'!AY$3&gt;=$B129,OFFSET($D$118,0,'Health SCR'!AY$3-$B129)*OFFSET(Inputs!$C$30,0,$B129-2)/IF(sommmeProdInv(Inputs!$B$30:$AY$30,$D$118:$BA$118,'Health SCR'!AY$3)&gt;0,sommmeProdInv(Inputs!$B$30:$AY$30,$D$118:$BA$118,'Health SCR'!AY$3),1)+AY128,0)</f>
        <v>0</v>
      </c>
      <c r="AZ129" s="644">
        <f ca="1">IF('Health SCR'!AZ$3&gt;=$B129,OFFSET($D$118,0,'Health SCR'!AZ$3-$B129)*OFFSET(Inputs!$C$30,0,$B129-2)/IF(sommmeProdInv(Inputs!$B$30:$AY$30,$D$118:$BA$118,'Health SCR'!AZ$3)&gt;0,sommmeProdInv(Inputs!$B$30:$AY$30,$D$118:$BA$118,'Health SCR'!AZ$3),1)+AZ128,0)</f>
        <v>0</v>
      </c>
      <c r="BA129" s="645">
        <f ca="1">IF('Health SCR'!BA$3&gt;=$B129,OFFSET($D$118,0,'Health SCR'!BA$3-$B129)*OFFSET(Inputs!$C$30,0,$B129-2)/IF(sommmeProdInv(Inputs!$B$30:$AY$30,$D$118:$BA$118,'Health SCR'!BA$3)&gt;0,sommmeProdInv(Inputs!$B$30:$AY$30,$D$118:$BA$118,'Health SCR'!BA$3),1)+BA128,0)</f>
        <v>0</v>
      </c>
    </row>
    <row r="130" spans="1:53" s="286" customFormat="1" outlineLevel="1">
      <c r="A130" s="608"/>
      <c r="B130" s="993">
        <v>11</v>
      </c>
      <c r="C130" s="994"/>
      <c r="D130" s="643"/>
      <c r="E130" s="644">
        <f ca="1">IF('Health SCR'!E$3&gt;=$B130,OFFSET($D$118,0,'Health SCR'!E$3-$B130)*OFFSET(Inputs!$C$30,0,$B130-2)/IF(sommmeProdInv(Inputs!$B$30:$AY$30,$D$118:$BA$118,'Health SCR'!E$3)&gt;0,sommmeProdInv(Inputs!$B$30:$AY$30,$D$118:$BA$118,'Health SCR'!E$3),1)+E129,0)</f>
        <v>0</v>
      </c>
      <c r="F130" s="644">
        <f ca="1">IF('Health SCR'!F$3&gt;=$B130,OFFSET($D$118,0,'Health SCR'!F$3-$B130)*OFFSET(Inputs!$C$30,0,$B130-2)/IF(sommmeProdInv(Inputs!$B$30:$AY$30,$D$118:$BA$118,'Health SCR'!F$3)&gt;0,sommmeProdInv(Inputs!$B$30:$AY$30,$D$118:$BA$118,'Health SCR'!F$3),1)+F129,0)</f>
        <v>0</v>
      </c>
      <c r="G130" s="644">
        <f ca="1">IF('Health SCR'!G$3&gt;=$B130,OFFSET($D$118,0,'Health SCR'!G$3-$B130)*OFFSET(Inputs!$C$30,0,$B130-2)/IF(sommmeProdInv(Inputs!$B$30:$AY$30,$D$118:$BA$118,'Health SCR'!G$3)&gt;0,sommmeProdInv(Inputs!$B$30:$AY$30,$D$118:$BA$118,'Health SCR'!G$3),1)+G129,0)</f>
        <v>0</v>
      </c>
      <c r="H130" s="644">
        <f ca="1">IF('Health SCR'!H$3&gt;=$B130,OFFSET($D$118,0,'Health SCR'!H$3-$B130)*OFFSET(Inputs!$C$30,0,$B130-2)/IF(sommmeProdInv(Inputs!$B$30:$AY$30,$D$118:$BA$118,'Health SCR'!H$3)&gt;0,sommmeProdInv(Inputs!$B$30:$AY$30,$D$118:$BA$118,'Health SCR'!H$3),1)+H129,0)</f>
        <v>0</v>
      </c>
      <c r="I130" s="644">
        <f ca="1">IF('Health SCR'!I$3&gt;=$B130,OFFSET($D$118,0,'Health SCR'!I$3-$B130)*OFFSET(Inputs!$C$30,0,$B130-2)/IF(sommmeProdInv(Inputs!$B$30:$AY$30,$D$118:$BA$118,'Health SCR'!I$3)&gt;0,sommmeProdInv(Inputs!$B$30:$AY$30,$D$118:$BA$118,'Health SCR'!I$3),1)+I129,0)</f>
        <v>0</v>
      </c>
      <c r="J130" s="644">
        <f ca="1">IF('Health SCR'!J$3&gt;=$B130,OFFSET($D$118,0,'Health SCR'!J$3-$B130)*OFFSET(Inputs!$C$30,0,$B130-2)/IF(sommmeProdInv(Inputs!$B$30:$AY$30,$D$118:$BA$118,'Health SCR'!J$3)&gt;0,sommmeProdInv(Inputs!$B$30:$AY$30,$D$118:$BA$118,'Health SCR'!J$3),1)+J129,0)</f>
        <v>0</v>
      </c>
      <c r="K130" s="644">
        <f ca="1">IF('Health SCR'!K$3&gt;=$B130,OFFSET($D$118,0,'Health SCR'!K$3-$B130)*OFFSET(Inputs!$C$30,0,$B130-2)/IF(sommmeProdInv(Inputs!$B$30:$AY$30,$D$118:$BA$118,'Health SCR'!K$3)&gt;0,sommmeProdInv(Inputs!$B$30:$AY$30,$D$118:$BA$118,'Health SCR'!K$3),1)+K129,0)</f>
        <v>0</v>
      </c>
      <c r="L130" s="644">
        <f ca="1">IF('Health SCR'!L$3&gt;=$B130,OFFSET($D$118,0,'Health SCR'!L$3-$B130)*OFFSET(Inputs!$C$30,0,$B130-2)/IF(sommmeProdInv(Inputs!$B$30:$AY$30,$D$118:$BA$118,'Health SCR'!L$3)&gt;0,sommmeProdInv(Inputs!$B$30:$AY$30,$D$118:$BA$118,'Health SCR'!L$3),1)+L129,0)</f>
        <v>0</v>
      </c>
      <c r="M130" s="644">
        <f ca="1">IF('Health SCR'!M$3&gt;=$B130,OFFSET($D$118,0,'Health SCR'!M$3-$B130)*OFFSET(Inputs!$C$30,0,$B130-2)/IF(sommmeProdInv(Inputs!$B$30:$AY$30,$D$118:$BA$118,'Health SCR'!M$3)&gt;0,sommmeProdInv(Inputs!$B$30:$AY$30,$D$118:$BA$118,'Health SCR'!M$3),1)+M129,0)</f>
        <v>0</v>
      </c>
      <c r="N130" s="644">
        <f ca="1">IF('Health SCR'!N$3&gt;=$B130,OFFSET($D$118,0,'Health SCR'!N$3-$B130)*OFFSET(Inputs!$C$30,0,$B130-2)/IF(sommmeProdInv(Inputs!$B$30:$AY$30,$D$118:$BA$118,'Health SCR'!N$3)&gt;0,sommmeProdInv(Inputs!$B$30:$AY$30,$D$118:$BA$118,'Health SCR'!N$3),1)+N129,0)</f>
        <v>0</v>
      </c>
      <c r="O130" s="644">
        <f ca="1">IF('Health SCR'!O$3&gt;=$B130,OFFSET($D$118,0,'Health SCR'!O$3-$B130)*OFFSET(Inputs!$C$30,0,$B130-2)/IF(sommmeProdInv(Inputs!$B$30:$AY$30,$D$118:$BA$118,'Health SCR'!O$3)&gt;0,sommmeProdInv(Inputs!$B$30:$AY$30,$D$118:$BA$118,'Health SCR'!O$3),1)+O129,0)</f>
        <v>0</v>
      </c>
      <c r="P130" s="644">
        <f ca="1">IF('Health SCR'!P$3&gt;=$B130,OFFSET($D$118,0,'Health SCR'!P$3-$B130)*OFFSET(Inputs!$C$30,0,$B130-2)/IF(sommmeProdInv(Inputs!$B$30:$AY$30,$D$118:$BA$118,'Health SCR'!P$3)&gt;0,sommmeProdInv(Inputs!$B$30:$AY$30,$D$118:$BA$118,'Health SCR'!P$3),1)+P129,0)</f>
        <v>0</v>
      </c>
      <c r="Q130" s="644">
        <f ca="1">IF('Health SCR'!Q$3&gt;=$B130,OFFSET($D$118,0,'Health SCR'!Q$3-$B130)*OFFSET(Inputs!$C$30,0,$B130-2)/IF(sommmeProdInv(Inputs!$B$30:$AY$30,$D$118:$BA$118,'Health SCR'!Q$3)&gt;0,sommmeProdInv(Inputs!$B$30:$AY$30,$D$118:$BA$118,'Health SCR'!Q$3),1)+Q129,0)</f>
        <v>0</v>
      </c>
      <c r="R130" s="644">
        <f ca="1">IF('Health SCR'!R$3&gt;=$B130,OFFSET($D$118,0,'Health SCR'!R$3-$B130)*OFFSET(Inputs!$C$30,0,$B130-2)/IF(sommmeProdInv(Inputs!$B$30:$AY$30,$D$118:$BA$118,'Health SCR'!R$3)&gt;0,sommmeProdInv(Inputs!$B$30:$AY$30,$D$118:$BA$118,'Health SCR'!R$3),1)+R129,0)</f>
        <v>0</v>
      </c>
      <c r="S130" s="644">
        <f ca="1">IF('Health SCR'!S$3&gt;=$B130,OFFSET($D$118,0,'Health SCR'!S$3-$B130)*OFFSET(Inputs!$C$30,0,$B130-2)/IF(sommmeProdInv(Inputs!$B$30:$AY$30,$D$118:$BA$118,'Health SCR'!S$3)&gt;0,sommmeProdInv(Inputs!$B$30:$AY$30,$D$118:$BA$118,'Health SCR'!S$3),1)+S129,0)</f>
        <v>0</v>
      </c>
      <c r="T130" s="644">
        <f ca="1">IF('Health SCR'!T$3&gt;=$B130,OFFSET($D$118,0,'Health SCR'!T$3-$B130)*OFFSET(Inputs!$C$30,0,$B130-2)/IF(sommmeProdInv(Inputs!$B$30:$AY$30,$D$118:$BA$118,'Health SCR'!T$3)&gt;0,sommmeProdInv(Inputs!$B$30:$AY$30,$D$118:$BA$118,'Health SCR'!T$3),1)+T129,0)</f>
        <v>0</v>
      </c>
      <c r="U130" s="644">
        <f ca="1">IF('Health SCR'!U$3&gt;=$B130,OFFSET($D$118,0,'Health SCR'!U$3-$B130)*OFFSET(Inputs!$C$30,0,$B130-2)/IF(sommmeProdInv(Inputs!$B$30:$AY$30,$D$118:$BA$118,'Health SCR'!U$3)&gt;0,sommmeProdInv(Inputs!$B$30:$AY$30,$D$118:$BA$118,'Health SCR'!U$3),1)+U129,0)</f>
        <v>0</v>
      </c>
      <c r="V130" s="644">
        <f ca="1">IF('Health SCR'!V$3&gt;=$B130,OFFSET($D$118,0,'Health SCR'!V$3-$B130)*OFFSET(Inputs!$C$30,0,$B130-2)/IF(sommmeProdInv(Inputs!$B$30:$AY$30,$D$118:$BA$118,'Health SCR'!V$3)&gt;0,sommmeProdInv(Inputs!$B$30:$AY$30,$D$118:$BA$118,'Health SCR'!V$3),1)+V129,0)</f>
        <v>0</v>
      </c>
      <c r="W130" s="644">
        <f ca="1">IF('Health SCR'!W$3&gt;=$B130,OFFSET($D$118,0,'Health SCR'!W$3-$B130)*OFFSET(Inputs!$C$30,0,$B130-2)/IF(sommmeProdInv(Inputs!$B$30:$AY$30,$D$118:$BA$118,'Health SCR'!W$3)&gt;0,sommmeProdInv(Inputs!$B$30:$AY$30,$D$118:$BA$118,'Health SCR'!W$3),1)+W129,0)</f>
        <v>0</v>
      </c>
      <c r="X130" s="644">
        <f ca="1">IF('Health SCR'!X$3&gt;=$B130,OFFSET($D$118,0,'Health SCR'!X$3-$B130)*OFFSET(Inputs!$C$30,0,$B130-2)/IF(sommmeProdInv(Inputs!$B$30:$AY$30,$D$118:$BA$118,'Health SCR'!X$3)&gt;0,sommmeProdInv(Inputs!$B$30:$AY$30,$D$118:$BA$118,'Health SCR'!X$3),1)+X129,0)</f>
        <v>0</v>
      </c>
      <c r="Y130" s="644">
        <f ca="1">IF('Health SCR'!Y$3&gt;=$B130,OFFSET($D$118,0,'Health SCR'!Y$3-$B130)*OFFSET(Inputs!$C$30,0,$B130-2)/IF(sommmeProdInv(Inputs!$B$30:$AY$30,$D$118:$BA$118,'Health SCR'!Y$3)&gt;0,sommmeProdInv(Inputs!$B$30:$AY$30,$D$118:$BA$118,'Health SCR'!Y$3),1)+Y129,0)</f>
        <v>0</v>
      </c>
      <c r="Z130" s="644">
        <f ca="1">IF('Health SCR'!Z$3&gt;=$B130,OFFSET($D$118,0,'Health SCR'!Z$3-$B130)*OFFSET(Inputs!$C$30,0,$B130-2)/IF(sommmeProdInv(Inputs!$B$30:$AY$30,$D$118:$BA$118,'Health SCR'!Z$3)&gt;0,sommmeProdInv(Inputs!$B$30:$AY$30,$D$118:$BA$118,'Health SCR'!Z$3),1)+Z129,0)</f>
        <v>0</v>
      </c>
      <c r="AA130" s="644">
        <f ca="1">IF('Health SCR'!AA$3&gt;=$B130,OFFSET($D$118,0,'Health SCR'!AA$3-$B130)*OFFSET(Inputs!$C$30,0,$B130-2)/IF(sommmeProdInv(Inputs!$B$30:$AY$30,$D$118:$BA$118,'Health SCR'!AA$3)&gt;0,sommmeProdInv(Inputs!$B$30:$AY$30,$D$118:$BA$118,'Health SCR'!AA$3),1)+AA129,0)</f>
        <v>0</v>
      </c>
      <c r="AB130" s="644">
        <f ca="1">IF('Health SCR'!AB$3&gt;=$B130,OFFSET($D$118,0,'Health SCR'!AB$3-$B130)*OFFSET(Inputs!$C$30,0,$B130-2)/IF(sommmeProdInv(Inputs!$B$30:$AY$30,$D$118:$BA$118,'Health SCR'!AB$3)&gt;0,sommmeProdInv(Inputs!$B$30:$AY$30,$D$118:$BA$118,'Health SCR'!AB$3),1)+AB129,0)</f>
        <v>0</v>
      </c>
      <c r="AC130" s="644">
        <f ca="1">IF('Health SCR'!AC$3&gt;=$B130,OFFSET($D$118,0,'Health SCR'!AC$3-$B130)*OFFSET(Inputs!$C$30,0,$B130-2)/IF(sommmeProdInv(Inputs!$B$30:$AY$30,$D$118:$BA$118,'Health SCR'!AC$3)&gt;0,sommmeProdInv(Inputs!$B$30:$AY$30,$D$118:$BA$118,'Health SCR'!AC$3),1)+AC129,0)</f>
        <v>0</v>
      </c>
      <c r="AD130" s="644">
        <f ca="1">IF('Health SCR'!AD$3&gt;=$B130,OFFSET($D$118,0,'Health SCR'!AD$3-$B130)*OFFSET(Inputs!$C$30,0,$B130-2)/IF(sommmeProdInv(Inputs!$B$30:$AY$30,$D$118:$BA$118,'Health SCR'!AD$3)&gt;0,sommmeProdInv(Inputs!$B$30:$AY$30,$D$118:$BA$118,'Health SCR'!AD$3),1)+AD129,0)</f>
        <v>0</v>
      </c>
      <c r="AE130" s="644">
        <f ca="1">IF('Health SCR'!AE$3&gt;=$B130,OFFSET($D$118,0,'Health SCR'!AE$3-$B130)*OFFSET(Inputs!$C$30,0,$B130-2)/IF(sommmeProdInv(Inputs!$B$30:$AY$30,$D$118:$BA$118,'Health SCR'!AE$3)&gt;0,sommmeProdInv(Inputs!$B$30:$AY$30,$D$118:$BA$118,'Health SCR'!AE$3),1)+AE129,0)</f>
        <v>0</v>
      </c>
      <c r="AF130" s="644">
        <f ca="1">IF('Health SCR'!AF$3&gt;=$B130,OFFSET($D$118,0,'Health SCR'!AF$3-$B130)*OFFSET(Inputs!$C$30,0,$B130-2)/IF(sommmeProdInv(Inputs!$B$30:$AY$30,$D$118:$BA$118,'Health SCR'!AF$3)&gt;0,sommmeProdInv(Inputs!$B$30:$AY$30,$D$118:$BA$118,'Health SCR'!AF$3),1)+AF129,0)</f>
        <v>0</v>
      </c>
      <c r="AG130" s="644">
        <f ca="1">IF('Health SCR'!AG$3&gt;=$B130,OFFSET($D$118,0,'Health SCR'!AG$3-$B130)*OFFSET(Inputs!$C$30,0,$B130-2)/IF(sommmeProdInv(Inputs!$B$30:$AY$30,$D$118:$BA$118,'Health SCR'!AG$3)&gt;0,sommmeProdInv(Inputs!$B$30:$AY$30,$D$118:$BA$118,'Health SCR'!AG$3),1)+AG129,0)</f>
        <v>0</v>
      </c>
      <c r="AH130" s="644">
        <f ca="1">IF('Health SCR'!AH$3&gt;=$B130,OFFSET($D$118,0,'Health SCR'!AH$3-$B130)*OFFSET(Inputs!$C$30,0,$B130-2)/IF(sommmeProdInv(Inputs!$B$30:$AY$30,$D$118:$BA$118,'Health SCR'!AH$3)&gt;0,sommmeProdInv(Inputs!$B$30:$AY$30,$D$118:$BA$118,'Health SCR'!AH$3),1)+AH129,0)</f>
        <v>0</v>
      </c>
      <c r="AI130" s="644">
        <f ca="1">IF('Health SCR'!AI$3&gt;=$B130,OFFSET($D$118,0,'Health SCR'!AI$3-$B130)*OFFSET(Inputs!$C$30,0,$B130-2)/IF(sommmeProdInv(Inputs!$B$30:$AY$30,$D$118:$BA$118,'Health SCR'!AI$3)&gt;0,sommmeProdInv(Inputs!$B$30:$AY$30,$D$118:$BA$118,'Health SCR'!AI$3),1)+AI129,0)</f>
        <v>0</v>
      </c>
      <c r="AJ130" s="644">
        <f ca="1">IF('Health SCR'!AJ$3&gt;=$B130,OFFSET($D$118,0,'Health SCR'!AJ$3-$B130)*OFFSET(Inputs!$C$30,0,$B130-2)/IF(sommmeProdInv(Inputs!$B$30:$AY$30,$D$118:$BA$118,'Health SCR'!AJ$3)&gt;0,sommmeProdInv(Inputs!$B$30:$AY$30,$D$118:$BA$118,'Health SCR'!AJ$3),1)+AJ129,0)</f>
        <v>0</v>
      </c>
      <c r="AK130" s="644">
        <f ca="1">IF('Health SCR'!AK$3&gt;=$B130,OFFSET($D$118,0,'Health SCR'!AK$3-$B130)*OFFSET(Inputs!$C$30,0,$B130-2)/IF(sommmeProdInv(Inputs!$B$30:$AY$30,$D$118:$BA$118,'Health SCR'!AK$3)&gt;0,sommmeProdInv(Inputs!$B$30:$AY$30,$D$118:$BA$118,'Health SCR'!AK$3),1)+AK129,0)</f>
        <v>0</v>
      </c>
      <c r="AL130" s="644">
        <f ca="1">IF('Health SCR'!AL$3&gt;=$B130,OFFSET($D$118,0,'Health SCR'!AL$3-$B130)*OFFSET(Inputs!$C$30,0,$B130-2)/IF(sommmeProdInv(Inputs!$B$30:$AY$30,$D$118:$BA$118,'Health SCR'!AL$3)&gt;0,sommmeProdInv(Inputs!$B$30:$AY$30,$D$118:$BA$118,'Health SCR'!AL$3),1)+AL129,0)</f>
        <v>0</v>
      </c>
      <c r="AM130" s="644">
        <f ca="1">IF('Health SCR'!AM$3&gt;=$B130,OFFSET($D$118,0,'Health SCR'!AM$3-$B130)*OFFSET(Inputs!$C$30,0,$B130-2)/IF(sommmeProdInv(Inputs!$B$30:$AY$30,$D$118:$BA$118,'Health SCR'!AM$3)&gt;0,sommmeProdInv(Inputs!$B$30:$AY$30,$D$118:$BA$118,'Health SCR'!AM$3),1)+AM129,0)</f>
        <v>0</v>
      </c>
      <c r="AN130" s="644">
        <f ca="1">IF('Health SCR'!AN$3&gt;=$B130,OFFSET($D$118,0,'Health SCR'!AN$3-$B130)*OFFSET(Inputs!$C$30,0,$B130-2)/IF(sommmeProdInv(Inputs!$B$30:$AY$30,$D$118:$BA$118,'Health SCR'!AN$3)&gt;0,sommmeProdInv(Inputs!$B$30:$AY$30,$D$118:$BA$118,'Health SCR'!AN$3),1)+AN129,0)</f>
        <v>0</v>
      </c>
      <c r="AO130" s="644">
        <f ca="1">IF('Health SCR'!AO$3&gt;=$B130,OFFSET($D$118,0,'Health SCR'!AO$3-$B130)*OFFSET(Inputs!$C$30,0,$B130-2)/IF(sommmeProdInv(Inputs!$B$30:$AY$30,$D$118:$BA$118,'Health SCR'!AO$3)&gt;0,sommmeProdInv(Inputs!$B$30:$AY$30,$D$118:$BA$118,'Health SCR'!AO$3),1)+AO129,0)</f>
        <v>0</v>
      </c>
      <c r="AP130" s="644">
        <f ca="1">IF('Health SCR'!AP$3&gt;=$B130,OFFSET($D$118,0,'Health SCR'!AP$3-$B130)*OFFSET(Inputs!$C$30,0,$B130-2)/IF(sommmeProdInv(Inputs!$B$30:$AY$30,$D$118:$BA$118,'Health SCR'!AP$3)&gt;0,sommmeProdInv(Inputs!$B$30:$AY$30,$D$118:$BA$118,'Health SCR'!AP$3),1)+AP129,0)</f>
        <v>0</v>
      </c>
      <c r="AQ130" s="644">
        <f ca="1">IF('Health SCR'!AQ$3&gt;=$B130,OFFSET($D$118,0,'Health SCR'!AQ$3-$B130)*OFFSET(Inputs!$C$30,0,$B130-2)/IF(sommmeProdInv(Inputs!$B$30:$AY$30,$D$118:$BA$118,'Health SCR'!AQ$3)&gt;0,sommmeProdInv(Inputs!$B$30:$AY$30,$D$118:$BA$118,'Health SCR'!AQ$3),1)+AQ129,0)</f>
        <v>0</v>
      </c>
      <c r="AR130" s="644">
        <f ca="1">IF('Health SCR'!AR$3&gt;=$B130,OFFSET($D$118,0,'Health SCR'!AR$3-$B130)*OFFSET(Inputs!$C$30,0,$B130-2)/IF(sommmeProdInv(Inputs!$B$30:$AY$30,$D$118:$BA$118,'Health SCR'!AR$3)&gt;0,sommmeProdInv(Inputs!$B$30:$AY$30,$D$118:$BA$118,'Health SCR'!AR$3),1)+AR129,0)</f>
        <v>0</v>
      </c>
      <c r="AS130" s="644">
        <f ca="1">IF('Health SCR'!AS$3&gt;=$B130,OFFSET($D$118,0,'Health SCR'!AS$3-$B130)*OFFSET(Inputs!$C$30,0,$B130-2)/IF(sommmeProdInv(Inputs!$B$30:$AY$30,$D$118:$BA$118,'Health SCR'!AS$3)&gt;0,sommmeProdInv(Inputs!$B$30:$AY$30,$D$118:$BA$118,'Health SCR'!AS$3),1)+AS129,0)</f>
        <v>0</v>
      </c>
      <c r="AT130" s="644">
        <f ca="1">IF('Health SCR'!AT$3&gt;=$B130,OFFSET($D$118,0,'Health SCR'!AT$3-$B130)*OFFSET(Inputs!$C$30,0,$B130-2)/IF(sommmeProdInv(Inputs!$B$30:$AY$30,$D$118:$BA$118,'Health SCR'!AT$3)&gt;0,sommmeProdInv(Inputs!$B$30:$AY$30,$D$118:$BA$118,'Health SCR'!AT$3),1)+AT129,0)</f>
        <v>0</v>
      </c>
      <c r="AU130" s="644">
        <f ca="1">IF('Health SCR'!AU$3&gt;=$B130,OFFSET($D$118,0,'Health SCR'!AU$3-$B130)*OFFSET(Inputs!$C$30,0,$B130-2)/IF(sommmeProdInv(Inputs!$B$30:$AY$30,$D$118:$BA$118,'Health SCR'!AU$3)&gt;0,sommmeProdInv(Inputs!$B$30:$AY$30,$D$118:$BA$118,'Health SCR'!AU$3),1)+AU129,0)</f>
        <v>0</v>
      </c>
      <c r="AV130" s="644">
        <f ca="1">IF('Health SCR'!AV$3&gt;=$B130,OFFSET($D$118,0,'Health SCR'!AV$3-$B130)*OFFSET(Inputs!$C$30,0,$B130-2)/IF(sommmeProdInv(Inputs!$B$30:$AY$30,$D$118:$BA$118,'Health SCR'!AV$3)&gt;0,sommmeProdInv(Inputs!$B$30:$AY$30,$D$118:$BA$118,'Health SCR'!AV$3),1)+AV129,0)</f>
        <v>0</v>
      </c>
      <c r="AW130" s="644">
        <f ca="1">IF('Health SCR'!AW$3&gt;=$B130,OFFSET($D$118,0,'Health SCR'!AW$3-$B130)*OFFSET(Inputs!$C$30,0,$B130-2)/IF(sommmeProdInv(Inputs!$B$30:$AY$30,$D$118:$BA$118,'Health SCR'!AW$3)&gt;0,sommmeProdInv(Inputs!$B$30:$AY$30,$D$118:$BA$118,'Health SCR'!AW$3),1)+AW129,0)</f>
        <v>0</v>
      </c>
      <c r="AX130" s="644">
        <f ca="1">IF('Health SCR'!AX$3&gt;=$B130,OFFSET($D$118,0,'Health SCR'!AX$3-$B130)*OFFSET(Inputs!$C$30,0,$B130-2)/IF(sommmeProdInv(Inputs!$B$30:$AY$30,$D$118:$BA$118,'Health SCR'!AX$3)&gt;0,sommmeProdInv(Inputs!$B$30:$AY$30,$D$118:$BA$118,'Health SCR'!AX$3),1)+AX129,0)</f>
        <v>0</v>
      </c>
      <c r="AY130" s="644">
        <f ca="1">IF('Health SCR'!AY$3&gt;=$B130,OFFSET($D$118,0,'Health SCR'!AY$3-$B130)*OFFSET(Inputs!$C$30,0,$B130-2)/IF(sommmeProdInv(Inputs!$B$30:$AY$30,$D$118:$BA$118,'Health SCR'!AY$3)&gt;0,sommmeProdInv(Inputs!$B$30:$AY$30,$D$118:$BA$118,'Health SCR'!AY$3),1)+AY129,0)</f>
        <v>0</v>
      </c>
      <c r="AZ130" s="644">
        <f ca="1">IF('Health SCR'!AZ$3&gt;=$B130,OFFSET($D$118,0,'Health SCR'!AZ$3-$B130)*OFFSET(Inputs!$C$30,0,$B130-2)/IF(sommmeProdInv(Inputs!$B$30:$AY$30,$D$118:$BA$118,'Health SCR'!AZ$3)&gt;0,sommmeProdInv(Inputs!$B$30:$AY$30,$D$118:$BA$118,'Health SCR'!AZ$3),1)+AZ129,0)</f>
        <v>0</v>
      </c>
      <c r="BA130" s="645">
        <f ca="1">IF('Health SCR'!BA$3&gt;=$B130,OFFSET($D$118,0,'Health SCR'!BA$3-$B130)*OFFSET(Inputs!$C$30,0,$B130-2)/IF(sommmeProdInv(Inputs!$B$30:$AY$30,$D$118:$BA$118,'Health SCR'!BA$3)&gt;0,sommmeProdInv(Inputs!$B$30:$AY$30,$D$118:$BA$118,'Health SCR'!BA$3),1)+BA129,0)</f>
        <v>0</v>
      </c>
    </row>
    <row r="131" spans="1:53" s="286" customFormat="1" outlineLevel="1">
      <c r="A131" s="608"/>
      <c r="B131" s="993">
        <v>12</v>
      </c>
      <c r="C131" s="994"/>
      <c r="D131" s="643"/>
      <c r="E131" s="644">
        <f ca="1">IF('Health SCR'!E$3&gt;=$B131,OFFSET($D$118,0,'Health SCR'!E$3-$B131)*OFFSET(Inputs!$C$30,0,$B131-2)/IF(sommmeProdInv(Inputs!$B$30:$AY$30,$D$118:$BA$118,'Health SCR'!E$3)&gt;0,sommmeProdInv(Inputs!$B$30:$AY$30,$D$118:$BA$118,'Health SCR'!E$3),1)+E130,0)</f>
        <v>0</v>
      </c>
      <c r="F131" s="644">
        <f ca="1">IF('Health SCR'!F$3&gt;=$B131,OFFSET($D$118,0,'Health SCR'!F$3-$B131)*OFFSET(Inputs!$C$30,0,$B131-2)/IF(sommmeProdInv(Inputs!$B$30:$AY$30,$D$118:$BA$118,'Health SCR'!F$3)&gt;0,sommmeProdInv(Inputs!$B$30:$AY$30,$D$118:$BA$118,'Health SCR'!F$3),1)+F130,0)</f>
        <v>0</v>
      </c>
      <c r="G131" s="644">
        <f ca="1">IF('Health SCR'!G$3&gt;=$B131,OFFSET($D$118,0,'Health SCR'!G$3-$B131)*OFFSET(Inputs!$C$30,0,$B131-2)/IF(sommmeProdInv(Inputs!$B$30:$AY$30,$D$118:$BA$118,'Health SCR'!G$3)&gt;0,sommmeProdInv(Inputs!$B$30:$AY$30,$D$118:$BA$118,'Health SCR'!G$3),1)+G130,0)</f>
        <v>0</v>
      </c>
      <c r="H131" s="644">
        <f ca="1">IF('Health SCR'!H$3&gt;=$B131,OFFSET($D$118,0,'Health SCR'!H$3-$B131)*OFFSET(Inputs!$C$30,0,$B131-2)/IF(sommmeProdInv(Inputs!$B$30:$AY$30,$D$118:$BA$118,'Health SCR'!H$3)&gt;0,sommmeProdInv(Inputs!$B$30:$AY$30,$D$118:$BA$118,'Health SCR'!H$3),1)+H130,0)</f>
        <v>0</v>
      </c>
      <c r="I131" s="644">
        <f ca="1">IF('Health SCR'!I$3&gt;=$B131,OFFSET($D$118,0,'Health SCR'!I$3-$B131)*OFFSET(Inputs!$C$30,0,$B131-2)/IF(sommmeProdInv(Inputs!$B$30:$AY$30,$D$118:$BA$118,'Health SCR'!I$3)&gt;0,sommmeProdInv(Inputs!$B$30:$AY$30,$D$118:$BA$118,'Health SCR'!I$3),1)+I130,0)</f>
        <v>0</v>
      </c>
      <c r="J131" s="644">
        <f ca="1">IF('Health SCR'!J$3&gt;=$B131,OFFSET($D$118,0,'Health SCR'!J$3-$B131)*OFFSET(Inputs!$C$30,0,$B131-2)/IF(sommmeProdInv(Inputs!$B$30:$AY$30,$D$118:$BA$118,'Health SCR'!J$3)&gt;0,sommmeProdInv(Inputs!$B$30:$AY$30,$D$118:$BA$118,'Health SCR'!J$3),1)+J130,0)</f>
        <v>0</v>
      </c>
      <c r="K131" s="644">
        <f ca="1">IF('Health SCR'!K$3&gt;=$B131,OFFSET($D$118,0,'Health SCR'!K$3-$B131)*OFFSET(Inputs!$C$30,0,$B131-2)/IF(sommmeProdInv(Inputs!$B$30:$AY$30,$D$118:$BA$118,'Health SCR'!K$3)&gt;0,sommmeProdInv(Inputs!$B$30:$AY$30,$D$118:$BA$118,'Health SCR'!K$3),1)+K130,0)</f>
        <v>0</v>
      </c>
      <c r="L131" s="644">
        <f ca="1">IF('Health SCR'!L$3&gt;=$B131,OFFSET($D$118,0,'Health SCR'!L$3-$B131)*OFFSET(Inputs!$C$30,0,$B131-2)/IF(sommmeProdInv(Inputs!$B$30:$AY$30,$D$118:$BA$118,'Health SCR'!L$3)&gt;0,sommmeProdInv(Inputs!$B$30:$AY$30,$D$118:$BA$118,'Health SCR'!L$3),1)+L130,0)</f>
        <v>0</v>
      </c>
      <c r="M131" s="644">
        <f ca="1">IF('Health SCR'!M$3&gt;=$B131,OFFSET($D$118,0,'Health SCR'!M$3-$B131)*OFFSET(Inputs!$C$30,0,$B131-2)/IF(sommmeProdInv(Inputs!$B$30:$AY$30,$D$118:$BA$118,'Health SCR'!M$3)&gt;0,sommmeProdInv(Inputs!$B$30:$AY$30,$D$118:$BA$118,'Health SCR'!M$3),1)+M130,0)</f>
        <v>0</v>
      </c>
      <c r="N131" s="644">
        <f ca="1">IF('Health SCR'!N$3&gt;=$B131,OFFSET($D$118,0,'Health SCR'!N$3-$B131)*OFFSET(Inputs!$C$30,0,$B131-2)/IF(sommmeProdInv(Inputs!$B$30:$AY$30,$D$118:$BA$118,'Health SCR'!N$3)&gt;0,sommmeProdInv(Inputs!$B$30:$AY$30,$D$118:$BA$118,'Health SCR'!N$3),1)+N130,0)</f>
        <v>0</v>
      </c>
      <c r="O131" s="644">
        <f ca="1">IF('Health SCR'!O$3&gt;=$B131,OFFSET($D$118,0,'Health SCR'!O$3-$B131)*OFFSET(Inputs!$C$30,0,$B131-2)/IF(sommmeProdInv(Inputs!$B$30:$AY$30,$D$118:$BA$118,'Health SCR'!O$3)&gt;0,sommmeProdInv(Inputs!$B$30:$AY$30,$D$118:$BA$118,'Health SCR'!O$3),1)+O130,0)</f>
        <v>0</v>
      </c>
      <c r="P131" s="644">
        <f ca="1">IF('Health SCR'!P$3&gt;=$B131,OFFSET($D$118,0,'Health SCR'!P$3-$B131)*OFFSET(Inputs!$C$30,0,$B131-2)/IF(sommmeProdInv(Inputs!$B$30:$AY$30,$D$118:$BA$118,'Health SCR'!P$3)&gt;0,sommmeProdInv(Inputs!$B$30:$AY$30,$D$118:$BA$118,'Health SCR'!P$3),1)+P130,0)</f>
        <v>0</v>
      </c>
      <c r="Q131" s="644">
        <f ca="1">IF('Health SCR'!Q$3&gt;=$B131,OFFSET($D$118,0,'Health SCR'!Q$3-$B131)*OFFSET(Inputs!$C$30,0,$B131-2)/IF(sommmeProdInv(Inputs!$B$30:$AY$30,$D$118:$BA$118,'Health SCR'!Q$3)&gt;0,sommmeProdInv(Inputs!$B$30:$AY$30,$D$118:$BA$118,'Health SCR'!Q$3),1)+Q130,0)</f>
        <v>0</v>
      </c>
      <c r="R131" s="644">
        <f ca="1">IF('Health SCR'!R$3&gt;=$B131,OFFSET($D$118,0,'Health SCR'!R$3-$B131)*OFFSET(Inputs!$C$30,0,$B131-2)/IF(sommmeProdInv(Inputs!$B$30:$AY$30,$D$118:$BA$118,'Health SCR'!R$3)&gt;0,sommmeProdInv(Inputs!$B$30:$AY$30,$D$118:$BA$118,'Health SCR'!R$3),1)+R130,0)</f>
        <v>0</v>
      </c>
      <c r="S131" s="644">
        <f ca="1">IF('Health SCR'!S$3&gt;=$B131,OFFSET($D$118,0,'Health SCR'!S$3-$B131)*OFFSET(Inputs!$C$30,0,$B131-2)/IF(sommmeProdInv(Inputs!$B$30:$AY$30,$D$118:$BA$118,'Health SCR'!S$3)&gt;0,sommmeProdInv(Inputs!$B$30:$AY$30,$D$118:$BA$118,'Health SCR'!S$3),1)+S130,0)</f>
        <v>0</v>
      </c>
      <c r="T131" s="644">
        <f ca="1">IF('Health SCR'!T$3&gt;=$B131,OFFSET($D$118,0,'Health SCR'!T$3-$B131)*OFFSET(Inputs!$C$30,0,$B131-2)/IF(sommmeProdInv(Inputs!$B$30:$AY$30,$D$118:$BA$118,'Health SCR'!T$3)&gt;0,sommmeProdInv(Inputs!$B$30:$AY$30,$D$118:$BA$118,'Health SCR'!T$3),1)+T130,0)</f>
        <v>0</v>
      </c>
      <c r="U131" s="644">
        <f ca="1">IF('Health SCR'!U$3&gt;=$B131,OFFSET($D$118,0,'Health SCR'!U$3-$B131)*OFFSET(Inputs!$C$30,0,$B131-2)/IF(sommmeProdInv(Inputs!$B$30:$AY$30,$D$118:$BA$118,'Health SCR'!U$3)&gt;0,sommmeProdInv(Inputs!$B$30:$AY$30,$D$118:$BA$118,'Health SCR'!U$3),1)+U130,0)</f>
        <v>0</v>
      </c>
      <c r="V131" s="644">
        <f ca="1">IF('Health SCR'!V$3&gt;=$B131,OFFSET($D$118,0,'Health SCR'!V$3-$B131)*OFFSET(Inputs!$C$30,0,$B131-2)/IF(sommmeProdInv(Inputs!$B$30:$AY$30,$D$118:$BA$118,'Health SCR'!V$3)&gt;0,sommmeProdInv(Inputs!$B$30:$AY$30,$D$118:$BA$118,'Health SCR'!V$3),1)+V130,0)</f>
        <v>0</v>
      </c>
      <c r="W131" s="644">
        <f ca="1">IF('Health SCR'!W$3&gt;=$B131,OFFSET($D$118,0,'Health SCR'!W$3-$B131)*OFFSET(Inputs!$C$30,0,$B131-2)/IF(sommmeProdInv(Inputs!$B$30:$AY$30,$D$118:$BA$118,'Health SCR'!W$3)&gt;0,sommmeProdInv(Inputs!$B$30:$AY$30,$D$118:$BA$118,'Health SCR'!W$3),1)+W130,0)</f>
        <v>0</v>
      </c>
      <c r="X131" s="644">
        <f ca="1">IF('Health SCR'!X$3&gt;=$B131,OFFSET($D$118,0,'Health SCR'!X$3-$B131)*OFFSET(Inputs!$C$30,0,$B131-2)/IF(sommmeProdInv(Inputs!$B$30:$AY$30,$D$118:$BA$118,'Health SCR'!X$3)&gt;0,sommmeProdInv(Inputs!$B$30:$AY$30,$D$118:$BA$118,'Health SCR'!X$3),1)+X130,0)</f>
        <v>0</v>
      </c>
      <c r="Y131" s="644">
        <f ca="1">IF('Health SCR'!Y$3&gt;=$B131,OFFSET($D$118,0,'Health SCR'!Y$3-$B131)*OFFSET(Inputs!$C$30,0,$B131-2)/IF(sommmeProdInv(Inputs!$B$30:$AY$30,$D$118:$BA$118,'Health SCR'!Y$3)&gt;0,sommmeProdInv(Inputs!$B$30:$AY$30,$D$118:$BA$118,'Health SCR'!Y$3),1)+Y130,0)</f>
        <v>0</v>
      </c>
      <c r="Z131" s="644">
        <f ca="1">IF('Health SCR'!Z$3&gt;=$B131,OFFSET($D$118,0,'Health SCR'!Z$3-$B131)*OFFSET(Inputs!$C$30,0,$B131-2)/IF(sommmeProdInv(Inputs!$B$30:$AY$30,$D$118:$BA$118,'Health SCR'!Z$3)&gt;0,sommmeProdInv(Inputs!$B$30:$AY$30,$D$118:$BA$118,'Health SCR'!Z$3),1)+Z130,0)</f>
        <v>0</v>
      </c>
      <c r="AA131" s="644">
        <f ca="1">IF('Health SCR'!AA$3&gt;=$B131,OFFSET($D$118,0,'Health SCR'!AA$3-$B131)*OFFSET(Inputs!$C$30,0,$B131-2)/IF(sommmeProdInv(Inputs!$B$30:$AY$30,$D$118:$BA$118,'Health SCR'!AA$3)&gt;0,sommmeProdInv(Inputs!$B$30:$AY$30,$D$118:$BA$118,'Health SCR'!AA$3),1)+AA130,0)</f>
        <v>0</v>
      </c>
      <c r="AB131" s="644">
        <f ca="1">IF('Health SCR'!AB$3&gt;=$B131,OFFSET($D$118,0,'Health SCR'!AB$3-$B131)*OFFSET(Inputs!$C$30,0,$B131-2)/IF(sommmeProdInv(Inputs!$B$30:$AY$30,$D$118:$BA$118,'Health SCR'!AB$3)&gt;0,sommmeProdInv(Inputs!$B$30:$AY$30,$D$118:$BA$118,'Health SCR'!AB$3),1)+AB130,0)</f>
        <v>0</v>
      </c>
      <c r="AC131" s="644">
        <f ca="1">IF('Health SCR'!AC$3&gt;=$B131,OFFSET($D$118,0,'Health SCR'!AC$3-$B131)*OFFSET(Inputs!$C$30,0,$B131-2)/IF(sommmeProdInv(Inputs!$B$30:$AY$30,$D$118:$BA$118,'Health SCR'!AC$3)&gt;0,sommmeProdInv(Inputs!$B$30:$AY$30,$D$118:$BA$118,'Health SCR'!AC$3),1)+AC130,0)</f>
        <v>0</v>
      </c>
      <c r="AD131" s="644">
        <f ca="1">IF('Health SCR'!AD$3&gt;=$B131,OFFSET($D$118,0,'Health SCR'!AD$3-$B131)*OFFSET(Inputs!$C$30,0,$B131-2)/IF(sommmeProdInv(Inputs!$B$30:$AY$30,$D$118:$BA$118,'Health SCR'!AD$3)&gt;0,sommmeProdInv(Inputs!$B$30:$AY$30,$D$118:$BA$118,'Health SCR'!AD$3),1)+AD130,0)</f>
        <v>0</v>
      </c>
      <c r="AE131" s="644">
        <f ca="1">IF('Health SCR'!AE$3&gt;=$B131,OFFSET($D$118,0,'Health SCR'!AE$3-$B131)*OFFSET(Inputs!$C$30,0,$B131-2)/IF(sommmeProdInv(Inputs!$B$30:$AY$30,$D$118:$BA$118,'Health SCR'!AE$3)&gt;0,sommmeProdInv(Inputs!$B$30:$AY$30,$D$118:$BA$118,'Health SCR'!AE$3),1)+AE130,0)</f>
        <v>0</v>
      </c>
      <c r="AF131" s="644">
        <f ca="1">IF('Health SCR'!AF$3&gt;=$B131,OFFSET($D$118,0,'Health SCR'!AF$3-$B131)*OFFSET(Inputs!$C$30,0,$B131-2)/IF(sommmeProdInv(Inputs!$B$30:$AY$30,$D$118:$BA$118,'Health SCR'!AF$3)&gt;0,sommmeProdInv(Inputs!$B$30:$AY$30,$D$118:$BA$118,'Health SCR'!AF$3),1)+AF130,0)</f>
        <v>0</v>
      </c>
      <c r="AG131" s="644">
        <f ca="1">IF('Health SCR'!AG$3&gt;=$B131,OFFSET($D$118,0,'Health SCR'!AG$3-$B131)*OFFSET(Inputs!$C$30,0,$B131-2)/IF(sommmeProdInv(Inputs!$B$30:$AY$30,$D$118:$BA$118,'Health SCR'!AG$3)&gt;0,sommmeProdInv(Inputs!$B$30:$AY$30,$D$118:$BA$118,'Health SCR'!AG$3),1)+AG130,0)</f>
        <v>0</v>
      </c>
      <c r="AH131" s="644">
        <f ca="1">IF('Health SCR'!AH$3&gt;=$B131,OFFSET($D$118,0,'Health SCR'!AH$3-$B131)*OFFSET(Inputs!$C$30,0,$B131-2)/IF(sommmeProdInv(Inputs!$B$30:$AY$30,$D$118:$BA$118,'Health SCR'!AH$3)&gt;0,sommmeProdInv(Inputs!$B$30:$AY$30,$D$118:$BA$118,'Health SCR'!AH$3),1)+AH130,0)</f>
        <v>0</v>
      </c>
      <c r="AI131" s="644">
        <f ca="1">IF('Health SCR'!AI$3&gt;=$B131,OFFSET($D$118,0,'Health SCR'!AI$3-$B131)*OFFSET(Inputs!$C$30,0,$B131-2)/IF(sommmeProdInv(Inputs!$B$30:$AY$30,$D$118:$BA$118,'Health SCR'!AI$3)&gt;0,sommmeProdInv(Inputs!$B$30:$AY$30,$D$118:$BA$118,'Health SCR'!AI$3),1)+AI130,0)</f>
        <v>0</v>
      </c>
      <c r="AJ131" s="644">
        <f ca="1">IF('Health SCR'!AJ$3&gt;=$B131,OFFSET($D$118,0,'Health SCR'!AJ$3-$B131)*OFFSET(Inputs!$C$30,0,$B131-2)/IF(sommmeProdInv(Inputs!$B$30:$AY$30,$D$118:$BA$118,'Health SCR'!AJ$3)&gt;0,sommmeProdInv(Inputs!$B$30:$AY$30,$D$118:$BA$118,'Health SCR'!AJ$3),1)+AJ130,0)</f>
        <v>0</v>
      </c>
      <c r="AK131" s="644">
        <f ca="1">IF('Health SCR'!AK$3&gt;=$B131,OFFSET($D$118,0,'Health SCR'!AK$3-$B131)*OFFSET(Inputs!$C$30,0,$B131-2)/IF(sommmeProdInv(Inputs!$B$30:$AY$30,$D$118:$BA$118,'Health SCR'!AK$3)&gt;0,sommmeProdInv(Inputs!$B$30:$AY$30,$D$118:$BA$118,'Health SCR'!AK$3),1)+AK130,0)</f>
        <v>0</v>
      </c>
      <c r="AL131" s="644">
        <f ca="1">IF('Health SCR'!AL$3&gt;=$B131,OFFSET($D$118,0,'Health SCR'!AL$3-$B131)*OFFSET(Inputs!$C$30,0,$B131-2)/IF(sommmeProdInv(Inputs!$B$30:$AY$30,$D$118:$BA$118,'Health SCR'!AL$3)&gt;0,sommmeProdInv(Inputs!$B$30:$AY$30,$D$118:$BA$118,'Health SCR'!AL$3),1)+AL130,0)</f>
        <v>0</v>
      </c>
      <c r="AM131" s="644">
        <f ca="1">IF('Health SCR'!AM$3&gt;=$B131,OFFSET($D$118,0,'Health SCR'!AM$3-$B131)*OFFSET(Inputs!$C$30,0,$B131-2)/IF(sommmeProdInv(Inputs!$B$30:$AY$30,$D$118:$BA$118,'Health SCR'!AM$3)&gt;0,sommmeProdInv(Inputs!$B$30:$AY$30,$D$118:$BA$118,'Health SCR'!AM$3),1)+AM130,0)</f>
        <v>0</v>
      </c>
      <c r="AN131" s="644">
        <f ca="1">IF('Health SCR'!AN$3&gt;=$B131,OFFSET($D$118,0,'Health SCR'!AN$3-$B131)*OFFSET(Inputs!$C$30,0,$B131-2)/IF(sommmeProdInv(Inputs!$B$30:$AY$30,$D$118:$BA$118,'Health SCR'!AN$3)&gt;0,sommmeProdInv(Inputs!$B$30:$AY$30,$D$118:$BA$118,'Health SCR'!AN$3),1)+AN130,0)</f>
        <v>0</v>
      </c>
      <c r="AO131" s="644">
        <f ca="1">IF('Health SCR'!AO$3&gt;=$B131,OFFSET($D$118,0,'Health SCR'!AO$3-$B131)*OFFSET(Inputs!$C$30,0,$B131-2)/IF(sommmeProdInv(Inputs!$B$30:$AY$30,$D$118:$BA$118,'Health SCR'!AO$3)&gt;0,sommmeProdInv(Inputs!$B$30:$AY$30,$D$118:$BA$118,'Health SCR'!AO$3),1)+AO130,0)</f>
        <v>0</v>
      </c>
      <c r="AP131" s="644">
        <f ca="1">IF('Health SCR'!AP$3&gt;=$B131,OFFSET($D$118,0,'Health SCR'!AP$3-$B131)*OFFSET(Inputs!$C$30,0,$B131-2)/IF(sommmeProdInv(Inputs!$B$30:$AY$30,$D$118:$BA$118,'Health SCR'!AP$3)&gt;0,sommmeProdInv(Inputs!$B$30:$AY$30,$D$118:$BA$118,'Health SCR'!AP$3),1)+AP130,0)</f>
        <v>0</v>
      </c>
      <c r="AQ131" s="644">
        <f ca="1">IF('Health SCR'!AQ$3&gt;=$B131,OFFSET($D$118,0,'Health SCR'!AQ$3-$B131)*OFFSET(Inputs!$C$30,0,$B131-2)/IF(sommmeProdInv(Inputs!$B$30:$AY$30,$D$118:$BA$118,'Health SCR'!AQ$3)&gt;0,sommmeProdInv(Inputs!$B$30:$AY$30,$D$118:$BA$118,'Health SCR'!AQ$3),1)+AQ130,0)</f>
        <v>0</v>
      </c>
      <c r="AR131" s="644">
        <f ca="1">IF('Health SCR'!AR$3&gt;=$B131,OFFSET($D$118,0,'Health SCR'!AR$3-$B131)*OFFSET(Inputs!$C$30,0,$B131-2)/IF(sommmeProdInv(Inputs!$B$30:$AY$30,$D$118:$BA$118,'Health SCR'!AR$3)&gt;0,sommmeProdInv(Inputs!$B$30:$AY$30,$D$118:$BA$118,'Health SCR'!AR$3),1)+AR130,0)</f>
        <v>0</v>
      </c>
      <c r="AS131" s="644">
        <f ca="1">IF('Health SCR'!AS$3&gt;=$B131,OFFSET($D$118,0,'Health SCR'!AS$3-$B131)*OFFSET(Inputs!$C$30,0,$B131-2)/IF(sommmeProdInv(Inputs!$B$30:$AY$30,$D$118:$BA$118,'Health SCR'!AS$3)&gt;0,sommmeProdInv(Inputs!$B$30:$AY$30,$D$118:$BA$118,'Health SCR'!AS$3),1)+AS130,0)</f>
        <v>0</v>
      </c>
      <c r="AT131" s="644">
        <f ca="1">IF('Health SCR'!AT$3&gt;=$B131,OFFSET($D$118,0,'Health SCR'!AT$3-$B131)*OFFSET(Inputs!$C$30,0,$B131-2)/IF(sommmeProdInv(Inputs!$B$30:$AY$30,$D$118:$BA$118,'Health SCR'!AT$3)&gt;0,sommmeProdInv(Inputs!$B$30:$AY$30,$D$118:$BA$118,'Health SCR'!AT$3),1)+AT130,0)</f>
        <v>0</v>
      </c>
      <c r="AU131" s="644">
        <f ca="1">IF('Health SCR'!AU$3&gt;=$B131,OFFSET($D$118,0,'Health SCR'!AU$3-$B131)*OFFSET(Inputs!$C$30,0,$B131-2)/IF(sommmeProdInv(Inputs!$B$30:$AY$30,$D$118:$BA$118,'Health SCR'!AU$3)&gt;0,sommmeProdInv(Inputs!$B$30:$AY$30,$D$118:$BA$118,'Health SCR'!AU$3),1)+AU130,0)</f>
        <v>0</v>
      </c>
      <c r="AV131" s="644">
        <f ca="1">IF('Health SCR'!AV$3&gt;=$B131,OFFSET($D$118,0,'Health SCR'!AV$3-$B131)*OFFSET(Inputs!$C$30,0,$B131-2)/IF(sommmeProdInv(Inputs!$B$30:$AY$30,$D$118:$BA$118,'Health SCR'!AV$3)&gt;0,sommmeProdInv(Inputs!$B$30:$AY$30,$D$118:$BA$118,'Health SCR'!AV$3),1)+AV130,0)</f>
        <v>0</v>
      </c>
      <c r="AW131" s="644">
        <f ca="1">IF('Health SCR'!AW$3&gt;=$B131,OFFSET($D$118,0,'Health SCR'!AW$3-$B131)*OFFSET(Inputs!$C$30,0,$B131-2)/IF(sommmeProdInv(Inputs!$B$30:$AY$30,$D$118:$BA$118,'Health SCR'!AW$3)&gt;0,sommmeProdInv(Inputs!$B$30:$AY$30,$D$118:$BA$118,'Health SCR'!AW$3),1)+AW130,0)</f>
        <v>0</v>
      </c>
      <c r="AX131" s="644">
        <f ca="1">IF('Health SCR'!AX$3&gt;=$B131,OFFSET($D$118,0,'Health SCR'!AX$3-$B131)*OFFSET(Inputs!$C$30,0,$B131-2)/IF(sommmeProdInv(Inputs!$B$30:$AY$30,$D$118:$BA$118,'Health SCR'!AX$3)&gt;0,sommmeProdInv(Inputs!$B$30:$AY$30,$D$118:$BA$118,'Health SCR'!AX$3),1)+AX130,0)</f>
        <v>0</v>
      </c>
      <c r="AY131" s="644">
        <f ca="1">IF('Health SCR'!AY$3&gt;=$B131,OFFSET($D$118,0,'Health SCR'!AY$3-$B131)*OFFSET(Inputs!$C$30,0,$B131-2)/IF(sommmeProdInv(Inputs!$B$30:$AY$30,$D$118:$BA$118,'Health SCR'!AY$3)&gt;0,sommmeProdInv(Inputs!$B$30:$AY$30,$D$118:$BA$118,'Health SCR'!AY$3),1)+AY130,0)</f>
        <v>0</v>
      </c>
      <c r="AZ131" s="644">
        <f ca="1">IF('Health SCR'!AZ$3&gt;=$B131,OFFSET($D$118,0,'Health SCR'!AZ$3-$B131)*OFFSET(Inputs!$C$30,0,$B131-2)/IF(sommmeProdInv(Inputs!$B$30:$AY$30,$D$118:$BA$118,'Health SCR'!AZ$3)&gt;0,sommmeProdInv(Inputs!$B$30:$AY$30,$D$118:$BA$118,'Health SCR'!AZ$3),1)+AZ130,0)</f>
        <v>0</v>
      </c>
      <c r="BA131" s="645">
        <f ca="1">IF('Health SCR'!BA$3&gt;=$B131,OFFSET($D$118,0,'Health SCR'!BA$3-$B131)*OFFSET(Inputs!$C$30,0,$B131-2)/IF(sommmeProdInv(Inputs!$B$30:$AY$30,$D$118:$BA$118,'Health SCR'!BA$3)&gt;0,sommmeProdInv(Inputs!$B$30:$AY$30,$D$118:$BA$118,'Health SCR'!BA$3),1)+BA130,0)</f>
        <v>0</v>
      </c>
    </row>
    <row r="132" spans="1:53" s="286" customFormat="1" outlineLevel="1">
      <c r="A132" s="608"/>
      <c r="B132" s="993">
        <v>13</v>
      </c>
      <c r="C132" s="994"/>
      <c r="D132" s="643"/>
      <c r="E132" s="644">
        <f ca="1">IF('Health SCR'!E$3&gt;=$B132,OFFSET($D$118,0,'Health SCR'!E$3-$B132)*OFFSET(Inputs!$C$30,0,$B132-2)/IF(sommmeProdInv(Inputs!$B$30:$AY$30,$D$118:$BA$118,'Health SCR'!E$3)&gt;0,sommmeProdInv(Inputs!$B$30:$AY$30,$D$118:$BA$118,'Health SCR'!E$3),1)+E131,0)</f>
        <v>0</v>
      </c>
      <c r="F132" s="644">
        <f ca="1">IF('Health SCR'!F$3&gt;=$B132,OFFSET($D$118,0,'Health SCR'!F$3-$B132)*OFFSET(Inputs!$C$30,0,$B132-2)/IF(sommmeProdInv(Inputs!$B$30:$AY$30,$D$118:$BA$118,'Health SCR'!F$3)&gt;0,sommmeProdInv(Inputs!$B$30:$AY$30,$D$118:$BA$118,'Health SCR'!F$3),1)+F131,0)</f>
        <v>0</v>
      </c>
      <c r="G132" s="644">
        <f ca="1">IF('Health SCR'!G$3&gt;=$B132,OFFSET($D$118,0,'Health SCR'!G$3-$B132)*OFFSET(Inputs!$C$30,0,$B132-2)/IF(sommmeProdInv(Inputs!$B$30:$AY$30,$D$118:$BA$118,'Health SCR'!G$3)&gt;0,sommmeProdInv(Inputs!$B$30:$AY$30,$D$118:$BA$118,'Health SCR'!G$3),1)+G131,0)</f>
        <v>0</v>
      </c>
      <c r="H132" s="644">
        <f ca="1">IF('Health SCR'!H$3&gt;=$B132,OFFSET($D$118,0,'Health SCR'!H$3-$B132)*OFFSET(Inputs!$C$30,0,$B132-2)/IF(sommmeProdInv(Inputs!$B$30:$AY$30,$D$118:$BA$118,'Health SCR'!H$3)&gt;0,sommmeProdInv(Inputs!$B$30:$AY$30,$D$118:$BA$118,'Health SCR'!H$3),1)+H131,0)</f>
        <v>0</v>
      </c>
      <c r="I132" s="644">
        <f ca="1">IF('Health SCR'!I$3&gt;=$B132,OFFSET($D$118,0,'Health SCR'!I$3-$B132)*OFFSET(Inputs!$C$30,0,$B132-2)/IF(sommmeProdInv(Inputs!$B$30:$AY$30,$D$118:$BA$118,'Health SCR'!I$3)&gt;0,sommmeProdInv(Inputs!$B$30:$AY$30,$D$118:$BA$118,'Health SCR'!I$3),1)+I131,0)</f>
        <v>0</v>
      </c>
      <c r="J132" s="644">
        <f ca="1">IF('Health SCR'!J$3&gt;=$B132,OFFSET($D$118,0,'Health SCR'!J$3-$B132)*OFFSET(Inputs!$C$30,0,$B132-2)/IF(sommmeProdInv(Inputs!$B$30:$AY$30,$D$118:$BA$118,'Health SCR'!J$3)&gt;0,sommmeProdInv(Inputs!$B$30:$AY$30,$D$118:$BA$118,'Health SCR'!J$3),1)+J131,0)</f>
        <v>0</v>
      </c>
      <c r="K132" s="644">
        <f ca="1">IF('Health SCR'!K$3&gt;=$B132,OFFSET($D$118,0,'Health SCR'!K$3-$B132)*OFFSET(Inputs!$C$30,0,$B132-2)/IF(sommmeProdInv(Inputs!$B$30:$AY$30,$D$118:$BA$118,'Health SCR'!K$3)&gt;0,sommmeProdInv(Inputs!$B$30:$AY$30,$D$118:$BA$118,'Health SCR'!K$3),1)+K131,0)</f>
        <v>0</v>
      </c>
      <c r="L132" s="644">
        <f ca="1">IF('Health SCR'!L$3&gt;=$B132,OFFSET($D$118,0,'Health SCR'!L$3-$B132)*OFFSET(Inputs!$C$30,0,$B132-2)/IF(sommmeProdInv(Inputs!$B$30:$AY$30,$D$118:$BA$118,'Health SCR'!L$3)&gt;0,sommmeProdInv(Inputs!$B$30:$AY$30,$D$118:$BA$118,'Health SCR'!L$3),1)+L131,0)</f>
        <v>0</v>
      </c>
      <c r="M132" s="644">
        <f ca="1">IF('Health SCR'!M$3&gt;=$B132,OFFSET($D$118,0,'Health SCR'!M$3-$B132)*OFFSET(Inputs!$C$30,0,$B132-2)/IF(sommmeProdInv(Inputs!$B$30:$AY$30,$D$118:$BA$118,'Health SCR'!M$3)&gt;0,sommmeProdInv(Inputs!$B$30:$AY$30,$D$118:$BA$118,'Health SCR'!M$3),1)+M131,0)</f>
        <v>0</v>
      </c>
      <c r="N132" s="644">
        <f ca="1">IF('Health SCR'!N$3&gt;=$B132,OFFSET($D$118,0,'Health SCR'!N$3-$B132)*OFFSET(Inputs!$C$30,0,$B132-2)/IF(sommmeProdInv(Inputs!$B$30:$AY$30,$D$118:$BA$118,'Health SCR'!N$3)&gt;0,sommmeProdInv(Inputs!$B$30:$AY$30,$D$118:$BA$118,'Health SCR'!N$3),1)+N131,0)</f>
        <v>0</v>
      </c>
      <c r="O132" s="644">
        <f ca="1">IF('Health SCR'!O$3&gt;=$B132,OFFSET($D$118,0,'Health SCR'!O$3-$B132)*OFFSET(Inputs!$C$30,0,$B132-2)/IF(sommmeProdInv(Inputs!$B$30:$AY$30,$D$118:$BA$118,'Health SCR'!O$3)&gt;0,sommmeProdInv(Inputs!$B$30:$AY$30,$D$118:$BA$118,'Health SCR'!O$3),1)+O131,0)</f>
        <v>0</v>
      </c>
      <c r="P132" s="644">
        <f ca="1">IF('Health SCR'!P$3&gt;=$B132,OFFSET($D$118,0,'Health SCR'!P$3-$B132)*OFFSET(Inputs!$C$30,0,$B132-2)/IF(sommmeProdInv(Inputs!$B$30:$AY$30,$D$118:$BA$118,'Health SCR'!P$3)&gt;0,sommmeProdInv(Inputs!$B$30:$AY$30,$D$118:$BA$118,'Health SCR'!P$3),1)+P131,0)</f>
        <v>0</v>
      </c>
      <c r="Q132" s="644">
        <f ca="1">IF('Health SCR'!Q$3&gt;=$B132,OFFSET($D$118,0,'Health SCR'!Q$3-$B132)*OFFSET(Inputs!$C$30,0,$B132-2)/IF(sommmeProdInv(Inputs!$B$30:$AY$30,$D$118:$BA$118,'Health SCR'!Q$3)&gt;0,sommmeProdInv(Inputs!$B$30:$AY$30,$D$118:$BA$118,'Health SCR'!Q$3),1)+Q131,0)</f>
        <v>0</v>
      </c>
      <c r="R132" s="644">
        <f ca="1">IF('Health SCR'!R$3&gt;=$B132,OFFSET($D$118,0,'Health SCR'!R$3-$B132)*OFFSET(Inputs!$C$30,0,$B132-2)/IF(sommmeProdInv(Inputs!$B$30:$AY$30,$D$118:$BA$118,'Health SCR'!R$3)&gt;0,sommmeProdInv(Inputs!$B$30:$AY$30,$D$118:$BA$118,'Health SCR'!R$3),1)+R131,0)</f>
        <v>0</v>
      </c>
      <c r="S132" s="644">
        <f ca="1">IF('Health SCR'!S$3&gt;=$B132,OFFSET($D$118,0,'Health SCR'!S$3-$B132)*OFFSET(Inputs!$C$30,0,$B132-2)/IF(sommmeProdInv(Inputs!$B$30:$AY$30,$D$118:$BA$118,'Health SCR'!S$3)&gt;0,sommmeProdInv(Inputs!$B$30:$AY$30,$D$118:$BA$118,'Health SCR'!S$3),1)+S131,0)</f>
        <v>0</v>
      </c>
      <c r="T132" s="644">
        <f ca="1">IF('Health SCR'!T$3&gt;=$B132,OFFSET($D$118,0,'Health SCR'!T$3-$B132)*OFFSET(Inputs!$C$30,0,$B132-2)/IF(sommmeProdInv(Inputs!$B$30:$AY$30,$D$118:$BA$118,'Health SCR'!T$3)&gt;0,sommmeProdInv(Inputs!$B$30:$AY$30,$D$118:$BA$118,'Health SCR'!T$3),1)+T131,0)</f>
        <v>0</v>
      </c>
      <c r="U132" s="644">
        <f ca="1">IF('Health SCR'!U$3&gt;=$B132,OFFSET($D$118,0,'Health SCR'!U$3-$B132)*OFFSET(Inputs!$C$30,0,$B132-2)/IF(sommmeProdInv(Inputs!$B$30:$AY$30,$D$118:$BA$118,'Health SCR'!U$3)&gt;0,sommmeProdInv(Inputs!$B$30:$AY$30,$D$118:$BA$118,'Health SCR'!U$3),1)+U131,0)</f>
        <v>0</v>
      </c>
      <c r="V132" s="644">
        <f ca="1">IF('Health SCR'!V$3&gt;=$B132,OFFSET($D$118,0,'Health SCR'!V$3-$B132)*OFFSET(Inputs!$C$30,0,$B132-2)/IF(sommmeProdInv(Inputs!$B$30:$AY$30,$D$118:$BA$118,'Health SCR'!V$3)&gt;0,sommmeProdInv(Inputs!$B$30:$AY$30,$D$118:$BA$118,'Health SCR'!V$3),1)+V131,0)</f>
        <v>0</v>
      </c>
      <c r="W132" s="644">
        <f ca="1">IF('Health SCR'!W$3&gt;=$B132,OFFSET($D$118,0,'Health SCR'!W$3-$B132)*OFFSET(Inputs!$C$30,0,$B132-2)/IF(sommmeProdInv(Inputs!$B$30:$AY$30,$D$118:$BA$118,'Health SCR'!W$3)&gt;0,sommmeProdInv(Inputs!$B$30:$AY$30,$D$118:$BA$118,'Health SCR'!W$3),1)+W131,0)</f>
        <v>0</v>
      </c>
      <c r="X132" s="644">
        <f ca="1">IF('Health SCR'!X$3&gt;=$B132,OFFSET($D$118,0,'Health SCR'!X$3-$B132)*OFFSET(Inputs!$C$30,0,$B132-2)/IF(sommmeProdInv(Inputs!$B$30:$AY$30,$D$118:$BA$118,'Health SCR'!X$3)&gt;0,sommmeProdInv(Inputs!$B$30:$AY$30,$D$118:$BA$118,'Health SCR'!X$3),1)+X131,0)</f>
        <v>0</v>
      </c>
      <c r="Y132" s="644">
        <f ca="1">IF('Health SCR'!Y$3&gt;=$B132,OFFSET($D$118,0,'Health SCR'!Y$3-$B132)*OFFSET(Inputs!$C$30,0,$B132-2)/IF(sommmeProdInv(Inputs!$B$30:$AY$30,$D$118:$BA$118,'Health SCR'!Y$3)&gt;0,sommmeProdInv(Inputs!$B$30:$AY$30,$D$118:$BA$118,'Health SCR'!Y$3),1)+Y131,0)</f>
        <v>0</v>
      </c>
      <c r="Z132" s="644">
        <f ca="1">IF('Health SCR'!Z$3&gt;=$B132,OFFSET($D$118,0,'Health SCR'!Z$3-$B132)*OFFSET(Inputs!$C$30,0,$B132-2)/IF(sommmeProdInv(Inputs!$B$30:$AY$30,$D$118:$BA$118,'Health SCR'!Z$3)&gt;0,sommmeProdInv(Inputs!$B$30:$AY$30,$D$118:$BA$118,'Health SCR'!Z$3),1)+Z131,0)</f>
        <v>0</v>
      </c>
      <c r="AA132" s="644">
        <f ca="1">IF('Health SCR'!AA$3&gt;=$B132,OFFSET($D$118,0,'Health SCR'!AA$3-$B132)*OFFSET(Inputs!$C$30,0,$B132-2)/IF(sommmeProdInv(Inputs!$B$30:$AY$30,$D$118:$BA$118,'Health SCR'!AA$3)&gt;0,sommmeProdInv(Inputs!$B$30:$AY$30,$D$118:$BA$118,'Health SCR'!AA$3),1)+AA131,0)</f>
        <v>0</v>
      </c>
      <c r="AB132" s="644">
        <f ca="1">IF('Health SCR'!AB$3&gt;=$B132,OFFSET($D$118,0,'Health SCR'!AB$3-$B132)*OFFSET(Inputs!$C$30,0,$B132-2)/IF(sommmeProdInv(Inputs!$B$30:$AY$30,$D$118:$BA$118,'Health SCR'!AB$3)&gt;0,sommmeProdInv(Inputs!$B$30:$AY$30,$D$118:$BA$118,'Health SCR'!AB$3),1)+AB131,0)</f>
        <v>0</v>
      </c>
      <c r="AC132" s="644">
        <f ca="1">IF('Health SCR'!AC$3&gt;=$B132,OFFSET($D$118,0,'Health SCR'!AC$3-$B132)*OFFSET(Inputs!$C$30,0,$B132-2)/IF(sommmeProdInv(Inputs!$B$30:$AY$30,$D$118:$BA$118,'Health SCR'!AC$3)&gt;0,sommmeProdInv(Inputs!$B$30:$AY$30,$D$118:$BA$118,'Health SCR'!AC$3),1)+AC131,0)</f>
        <v>0</v>
      </c>
      <c r="AD132" s="644">
        <f ca="1">IF('Health SCR'!AD$3&gt;=$B132,OFFSET($D$118,0,'Health SCR'!AD$3-$B132)*OFFSET(Inputs!$C$30,0,$B132-2)/IF(sommmeProdInv(Inputs!$B$30:$AY$30,$D$118:$BA$118,'Health SCR'!AD$3)&gt;0,sommmeProdInv(Inputs!$B$30:$AY$30,$D$118:$BA$118,'Health SCR'!AD$3),1)+AD131,0)</f>
        <v>0</v>
      </c>
      <c r="AE132" s="644">
        <f ca="1">IF('Health SCR'!AE$3&gt;=$B132,OFFSET($D$118,0,'Health SCR'!AE$3-$B132)*OFFSET(Inputs!$C$30,0,$B132-2)/IF(sommmeProdInv(Inputs!$B$30:$AY$30,$D$118:$BA$118,'Health SCR'!AE$3)&gt;0,sommmeProdInv(Inputs!$B$30:$AY$30,$D$118:$BA$118,'Health SCR'!AE$3),1)+AE131,0)</f>
        <v>0</v>
      </c>
      <c r="AF132" s="644">
        <f ca="1">IF('Health SCR'!AF$3&gt;=$B132,OFFSET($D$118,0,'Health SCR'!AF$3-$B132)*OFFSET(Inputs!$C$30,0,$B132-2)/IF(sommmeProdInv(Inputs!$B$30:$AY$30,$D$118:$BA$118,'Health SCR'!AF$3)&gt;0,sommmeProdInv(Inputs!$B$30:$AY$30,$D$118:$BA$118,'Health SCR'!AF$3),1)+AF131,0)</f>
        <v>0</v>
      </c>
      <c r="AG132" s="644">
        <f ca="1">IF('Health SCR'!AG$3&gt;=$B132,OFFSET($D$118,0,'Health SCR'!AG$3-$B132)*OFFSET(Inputs!$C$30,0,$B132-2)/IF(sommmeProdInv(Inputs!$B$30:$AY$30,$D$118:$BA$118,'Health SCR'!AG$3)&gt;0,sommmeProdInv(Inputs!$B$30:$AY$30,$D$118:$BA$118,'Health SCR'!AG$3),1)+AG131,0)</f>
        <v>0</v>
      </c>
      <c r="AH132" s="644">
        <f ca="1">IF('Health SCR'!AH$3&gt;=$B132,OFFSET($D$118,0,'Health SCR'!AH$3-$B132)*OFFSET(Inputs!$C$30,0,$B132-2)/IF(sommmeProdInv(Inputs!$B$30:$AY$30,$D$118:$BA$118,'Health SCR'!AH$3)&gt;0,sommmeProdInv(Inputs!$B$30:$AY$30,$D$118:$BA$118,'Health SCR'!AH$3),1)+AH131,0)</f>
        <v>0</v>
      </c>
      <c r="AI132" s="644">
        <f ca="1">IF('Health SCR'!AI$3&gt;=$B132,OFFSET($D$118,0,'Health SCR'!AI$3-$B132)*OFFSET(Inputs!$C$30,0,$B132-2)/IF(sommmeProdInv(Inputs!$B$30:$AY$30,$D$118:$BA$118,'Health SCR'!AI$3)&gt;0,sommmeProdInv(Inputs!$B$30:$AY$30,$D$118:$BA$118,'Health SCR'!AI$3),1)+AI131,0)</f>
        <v>0</v>
      </c>
      <c r="AJ132" s="644">
        <f ca="1">IF('Health SCR'!AJ$3&gt;=$B132,OFFSET($D$118,0,'Health SCR'!AJ$3-$B132)*OFFSET(Inputs!$C$30,0,$B132-2)/IF(sommmeProdInv(Inputs!$B$30:$AY$30,$D$118:$BA$118,'Health SCR'!AJ$3)&gt;0,sommmeProdInv(Inputs!$B$30:$AY$30,$D$118:$BA$118,'Health SCR'!AJ$3),1)+AJ131,0)</f>
        <v>0</v>
      </c>
      <c r="AK132" s="644">
        <f ca="1">IF('Health SCR'!AK$3&gt;=$B132,OFFSET($D$118,0,'Health SCR'!AK$3-$B132)*OFFSET(Inputs!$C$30,0,$B132-2)/IF(sommmeProdInv(Inputs!$B$30:$AY$30,$D$118:$BA$118,'Health SCR'!AK$3)&gt;0,sommmeProdInv(Inputs!$B$30:$AY$30,$D$118:$BA$118,'Health SCR'!AK$3),1)+AK131,0)</f>
        <v>0</v>
      </c>
      <c r="AL132" s="644">
        <f ca="1">IF('Health SCR'!AL$3&gt;=$B132,OFFSET($D$118,0,'Health SCR'!AL$3-$B132)*OFFSET(Inputs!$C$30,0,$B132-2)/IF(sommmeProdInv(Inputs!$B$30:$AY$30,$D$118:$BA$118,'Health SCR'!AL$3)&gt;0,sommmeProdInv(Inputs!$B$30:$AY$30,$D$118:$BA$118,'Health SCR'!AL$3),1)+AL131,0)</f>
        <v>0</v>
      </c>
      <c r="AM132" s="644">
        <f ca="1">IF('Health SCR'!AM$3&gt;=$B132,OFFSET($D$118,0,'Health SCR'!AM$3-$B132)*OFFSET(Inputs!$C$30,0,$B132-2)/IF(sommmeProdInv(Inputs!$B$30:$AY$30,$D$118:$BA$118,'Health SCR'!AM$3)&gt;0,sommmeProdInv(Inputs!$B$30:$AY$30,$D$118:$BA$118,'Health SCR'!AM$3),1)+AM131,0)</f>
        <v>0</v>
      </c>
      <c r="AN132" s="644">
        <f ca="1">IF('Health SCR'!AN$3&gt;=$B132,OFFSET($D$118,0,'Health SCR'!AN$3-$B132)*OFFSET(Inputs!$C$30,0,$B132-2)/IF(sommmeProdInv(Inputs!$B$30:$AY$30,$D$118:$BA$118,'Health SCR'!AN$3)&gt;0,sommmeProdInv(Inputs!$B$30:$AY$30,$D$118:$BA$118,'Health SCR'!AN$3),1)+AN131,0)</f>
        <v>0</v>
      </c>
      <c r="AO132" s="644">
        <f ca="1">IF('Health SCR'!AO$3&gt;=$B132,OFFSET($D$118,0,'Health SCR'!AO$3-$B132)*OFFSET(Inputs!$C$30,0,$B132-2)/IF(sommmeProdInv(Inputs!$B$30:$AY$30,$D$118:$BA$118,'Health SCR'!AO$3)&gt;0,sommmeProdInv(Inputs!$B$30:$AY$30,$D$118:$BA$118,'Health SCR'!AO$3),1)+AO131,0)</f>
        <v>0</v>
      </c>
      <c r="AP132" s="644">
        <f ca="1">IF('Health SCR'!AP$3&gt;=$B132,OFFSET($D$118,0,'Health SCR'!AP$3-$B132)*OFFSET(Inputs!$C$30,0,$B132-2)/IF(sommmeProdInv(Inputs!$B$30:$AY$30,$D$118:$BA$118,'Health SCR'!AP$3)&gt;0,sommmeProdInv(Inputs!$B$30:$AY$30,$D$118:$BA$118,'Health SCR'!AP$3),1)+AP131,0)</f>
        <v>0</v>
      </c>
      <c r="AQ132" s="644">
        <f ca="1">IF('Health SCR'!AQ$3&gt;=$B132,OFFSET($D$118,0,'Health SCR'!AQ$3-$B132)*OFFSET(Inputs!$C$30,0,$B132-2)/IF(sommmeProdInv(Inputs!$B$30:$AY$30,$D$118:$BA$118,'Health SCR'!AQ$3)&gt;0,sommmeProdInv(Inputs!$B$30:$AY$30,$D$118:$BA$118,'Health SCR'!AQ$3),1)+AQ131,0)</f>
        <v>0</v>
      </c>
      <c r="AR132" s="644">
        <f ca="1">IF('Health SCR'!AR$3&gt;=$B132,OFFSET($D$118,0,'Health SCR'!AR$3-$B132)*OFFSET(Inputs!$C$30,0,$B132-2)/IF(sommmeProdInv(Inputs!$B$30:$AY$30,$D$118:$BA$118,'Health SCR'!AR$3)&gt;0,sommmeProdInv(Inputs!$B$30:$AY$30,$D$118:$BA$118,'Health SCR'!AR$3),1)+AR131,0)</f>
        <v>0</v>
      </c>
      <c r="AS132" s="644">
        <f ca="1">IF('Health SCR'!AS$3&gt;=$B132,OFFSET($D$118,0,'Health SCR'!AS$3-$B132)*OFFSET(Inputs!$C$30,0,$B132-2)/IF(sommmeProdInv(Inputs!$B$30:$AY$30,$D$118:$BA$118,'Health SCR'!AS$3)&gt;0,sommmeProdInv(Inputs!$B$30:$AY$30,$D$118:$BA$118,'Health SCR'!AS$3),1)+AS131,0)</f>
        <v>0</v>
      </c>
      <c r="AT132" s="644">
        <f ca="1">IF('Health SCR'!AT$3&gt;=$B132,OFFSET($D$118,0,'Health SCR'!AT$3-$B132)*OFFSET(Inputs!$C$30,0,$B132-2)/IF(sommmeProdInv(Inputs!$B$30:$AY$30,$D$118:$BA$118,'Health SCR'!AT$3)&gt;0,sommmeProdInv(Inputs!$B$30:$AY$30,$D$118:$BA$118,'Health SCR'!AT$3),1)+AT131,0)</f>
        <v>0</v>
      </c>
      <c r="AU132" s="644">
        <f ca="1">IF('Health SCR'!AU$3&gt;=$B132,OFFSET($D$118,0,'Health SCR'!AU$3-$B132)*OFFSET(Inputs!$C$30,0,$B132-2)/IF(sommmeProdInv(Inputs!$B$30:$AY$30,$D$118:$BA$118,'Health SCR'!AU$3)&gt;0,sommmeProdInv(Inputs!$B$30:$AY$30,$D$118:$BA$118,'Health SCR'!AU$3),1)+AU131,0)</f>
        <v>0</v>
      </c>
      <c r="AV132" s="644">
        <f ca="1">IF('Health SCR'!AV$3&gt;=$B132,OFFSET($D$118,0,'Health SCR'!AV$3-$B132)*OFFSET(Inputs!$C$30,0,$B132-2)/IF(sommmeProdInv(Inputs!$B$30:$AY$30,$D$118:$BA$118,'Health SCR'!AV$3)&gt;0,sommmeProdInv(Inputs!$B$30:$AY$30,$D$118:$BA$118,'Health SCR'!AV$3),1)+AV131,0)</f>
        <v>0</v>
      </c>
      <c r="AW132" s="644">
        <f ca="1">IF('Health SCR'!AW$3&gt;=$B132,OFFSET($D$118,0,'Health SCR'!AW$3-$B132)*OFFSET(Inputs!$C$30,0,$B132-2)/IF(sommmeProdInv(Inputs!$B$30:$AY$30,$D$118:$BA$118,'Health SCR'!AW$3)&gt;0,sommmeProdInv(Inputs!$B$30:$AY$30,$D$118:$BA$118,'Health SCR'!AW$3),1)+AW131,0)</f>
        <v>0</v>
      </c>
      <c r="AX132" s="644">
        <f ca="1">IF('Health SCR'!AX$3&gt;=$B132,OFFSET($D$118,0,'Health SCR'!AX$3-$B132)*OFFSET(Inputs!$C$30,0,$B132-2)/IF(sommmeProdInv(Inputs!$B$30:$AY$30,$D$118:$BA$118,'Health SCR'!AX$3)&gt;0,sommmeProdInv(Inputs!$B$30:$AY$30,$D$118:$BA$118,'Health SCR'!AX$3),1)+AX131,0)</f>
        <v>0</v>
      </c>
      <c r="AY132" s="644">
        <f ca="1">IF('Health SCR'!AY$3&gt;=$B132,OFFSET($D$118,0,'Health SCR'!AY$3-$B132)*OFFSET(Inputs!$C$30,0,$B132-2)/IF(sommmeProdInv(Inputs!$B$30:$AY$30,$D$118:$BA$118,'Health SCR'!AY$3)&gt;0,sommmeProdInv(Inputs!$B$30:$AY$30,$D$118:$BA$118,'Health SCR'!AY$3),1)+AY131,0)</f>
        <v>0</v>
      </c>
      <c r="AZ132" s="644">
        <f ca="1">IF('Health SCR'!AZ$3&gt;=$B132,OFFSET($D$118,0,'Health SCR'!AZ$3-$B132)*OFFSET(Inputs!$C$30,0,$B132-2)/IF(sommmeProdInv(Inputs!$B$30:$AY$30,$D$118:$BA$118,'Health SCR'!AZ$3)&gt;0,sommmeProdInv(Inputs!$B$30:$AY$30,$D$118:$BA$118,'Health SCR'!AZ$3),1)+AZ131,0)</f>
        <v>0</v>
      </c>
      <c r="BA132" s="645">
        <f ca="1">IF('Health SCR'!BA$3&gt;=$B132,OFFSET($D$118,0,'Health SCR'!BA$3-$B132)*OFFSET(Inputs!$C$30,0,$B132-2)/IF(sommmeProdInv(Inputs!$B$30:$AY$30,$D$118:$BA$118,'Health SCR'!BA$3)&gt;0,sommmeProdInv(Inputs!$B$30:$AY$30,$D$118:$BA$118,'Health SCR'!BA$3),1)+BA131,0)</f>
        <v>0</v>
      </c>
    </row>
    <row r="133" spans="1:53" s="286" customFormat="1" outlineLevel="1">
      <c r="A133" s="608"/>
      <c r="B133" s="993">
        <v>14</v>
      </c>
      <c r="C133" s="994"/>
      <c r="D133" s="643"/>
      <c r="E133" s="644">
        <f ca="1">IF('Health SCR'!E$3&gt;=$B133,OFFSET($D$118,0,'Health SCR'!E$3-$B133)*OFFSET(Inputs!$C$30,0,$B133-2)/IF(sommmeProdInv(Inputs!$B$30:$AY$30,$D$118:$BA$118,'Health SCR'!E$3)&gt;0,sommmeProdInv(Inputs!$B$30:$AY$30,$D$118:$BA$118,'Health SCR'!E$3),1)+E132,0)</f>
        <v>0</v>
      </c>
      <c r="F133" s="644">
        <f ca="1">IF('Health SCR'!F$3&gt;=$B133,OFFSET($D$118,0,'Health SCR'!F$3-$B133)*OFFSET(Inputs!$C$30,0,$B133-2)/IF(sommmeProdInv(Inputs!$B$30:$AY$30,$D$118:$BA$118,'Health SCR'!F$3)&gt;0,sommmeProdInv(Inputs!$B$30:$AY$30,$D$118:$BA$118,'Health SCR'!F$3),1)+F132,0)</f>
        <v>0</v>
      </c>
      <c r="G133" s="644">
        <f ca="1">IF('Health SCR'!G$3&gt;=$B133,OFFSET($D$118,0,'Health SCR'!G$3-$B133)*OFFSET(Inputs!$C$30,0,$B133-2)/IF(sommmeProdInv(Inputs!$B$30:$AY$30,$D$118:$BA$118,'Health SCR'!G$3)&gt;0,sommmeProdInv(Inputs!$B$30:$AY$30,$D$118:$BA$118,'Health SCR'!G$3),1)+G132,0)</f>
        <v>0</v>
      </c>
      <c r="H133" s="644">
        <f ca="1">IF('Health SCR'!H$3&gt;=$B133,OFFSET($D$118,0,'Health SCR'!H$3-$B133)*OFFSET(Inputs!$C$30,0,$B133-2)/IF(sommmeProdInv(Inputs!$B$30:$AY$30,$D$118:$BA$118,'Health SCR'!H$3)&gt;0,sommmeProdInv(Inputs!$B$30:$AY$30,$D$118:$BA$118,'Health SCR'!H$3),1)+H132,0)</f>
        <v>0</v>
      </c>
      <c r="I133" s="644">
        <f ca="1">IF('Health SCR'!I$3&gt;=$B133,OFFSET($D$118,0,'Health SCR'!I$3-$B133)*OFFSET(Inputs!$C$30,0,$B133-2)/IF(sommmeProdInv(Inputs!$B$30:$AY$30,$D$118:$BA$118,'Health SCR'!I$3)&gt;0,sommmeProdInv(Inputs!$B$30:$AY$30,$D$118:$BA$118,'Health SCR'!I$3),1)+I132,0)</f>
        <v>0</v>
      </c>
      <c r="J133" s="644">
        <f ca="1">IF('Health SCR'!J$3&gt;=$B133,OFFSET($D$118,0,'Health SCR'!J$3-$B133)*OFFSET(Inputs!$C$30,0,$B133-2)/IF(sommmeProdInv(Inputs!$B$30:$AY$30,$D$118:$BA$118,'Health SCR'!J$3)&gt;0,sommmeProdInv(Inputs!$B$30:$AY$30,$D$118:$BA$118,'Health SCR'!J$3),1)+J132,0)</f>
        <v>0</v>
      </c>
      <c r="K133" s="644">
        <f ca="1">IF('Health SCR'!K$3&gt;=$B133,OFFSET($D$118,0,'Health SCR'!K$3-$B133)*OFFSET(Inputs!$C$30,0,$B133-2)/IF(sommmeProdInv(Inputs!$B$30:$AY$30,$D$118:$BA$118,'Health SCR'!K$3)&gt;0,sommmeProdInv(Inputs!$B$30:$AY$30,$D$118:$BA$118,'Health SCR'!K$3),1)+K132,0)</f>
        <v>0</v>
      </c>
      <c r="L133" s="644">
        <f ca="1">IF('Health SCR'!L$3&gt;=$B133,OFFSET($D$118,0,'Health SCR'!L$3-$B133)*OFFSET(Inputs!$C$30,0,$B133-2)/IF(sommmeProdInv(Inputs!$B$30:$AY$30,$D$118:$BA$118,'Health SCR'!L$3)&gt;0,sommmeProdInv(Inputs!$B$30:$AY$30,$D$118:$BA$118,'Health SCR'!L$3),1)+L132,0)</f>
        <v>0</v>
      </c>
      <c r="M133" s="644">
        <f ca="1">IF('Health SCR'!M$3&gt;=$B133,OFFSET($D$118,0,'Health SCR'!M$3-$B133)*OFFSET(Inputs!$C$30,0,$B133-2)/IF(sommmeProdInv(Inputs!$B$30:$AY$30,$D$118:$BA$118,'Health SCR'!M$3)&gt;0,sommmeProdInv(Inputs!$B$30:$AY$30,$D$118:$BA$118,'Health SCR'!M$3),1)+M132,0)</f>
        <v>0</v>
      </c>
      <c r="N133" s="644">
        <f ca="1">IF('Health SCR'!N$3&gt;=$B133,OFFSET($D$118,0,'Health SCR'!N$3-$B133)*OFFSET(Inputs!$C$30,0,$B133-2)/IF(sommmeProdInv(Inputs!$B$30:$AY$30,$D$118:$BA$118,'Health SCR'!N$3)&gt;0,sommmeProdInv(Inputs!$B$30:$AY$30,$D$118:$BA$118,'Health SCR'!N$3),1)+N132,0)</f>
        <v>0</v>
      </c>
      <c r="O133" s="644">
        <f ca="1">IF('Health SCR'!O$3&gt;=$B133,OFFSET($D$118,0,'Health SCR'!O$3-$B133)*OFFSET(Inputs!$C$30,0,$B133-2)/IF(sommmeProdInv(Inputs!$B$30:$AY$30,$D$118:$BA$118,'Health SCR'!O$3)&gt;0,sommmeProdInv(Inputs!$B$30:$AY$30,$D$118:$BA$118,'Health SCR'!O$3),1)+O132,0)</f>
        <v>0</v>
      </c>
      <c r="P133" s="644">
        <f ca="1">IF('Health SCR'!P$3&gt;=$B133,OFFSET($D$118,0,'Health SCR'!P$3-$B133)*OFFSET(Inputs!$C$30,0,$B133-2)/IF(sommmeProdInv(Inputs!$B$30:$AY$30,$D$118:$BA$118,'Health SCR'!P$3)&gt;0,sommmeProdInv(Inputs!$B$30:$AY$30,$D$118:$BA$118,'Health SCR'!P$3),1)+P132,0)</f>
        <v>0</v>
      </c>
      <c r="Q133" s="644">
        <f ca="1">IF('Health SCR'!Q$3&gt;=$B133,OFFSET($D$118,0,'Health SCR'!Q$3-$B133)*OFFSET(Inputs!$C$30,0,$B133-2)/IF(sommmeProdInv(Inputs!$B$30:$AY$30,$D$118:$BA$118,'Health SCR'!Q$3)&gt;0,sommmeProdInv(Inputs!$B$30:$AY$30,$D$118:$BA$118,'Health SCR'!Q$3),1)+Q132,0)</f>
        <v>0</v>
      </c>
      <c r="R133" s="644">
        <f ca="1">IF('Health SCR'!R$3&gt;=$B133,OFFSET($D$118,0,'Health SCR'!R$3-$B133)*OFFSET(Inputs!$C$30,0,$B133-2)/IF(sommmeProdInv(Inputs!$B$30:$AY$30,$D$118:$BA$118,'Health SCR'!R$3)&gt;0,sommmeProdInv(Inputs!$B$30:$AY$30,$D$118:$BA$118,'Health SCR'!R$3),1)+R132,0)</f>
        <v>0</v>
      </c>
      <c r="S133" s="644">
        <f ca="1">IF('Health SCR'!S$3&gt;=$B133,OFFSET($D$118,0,'Health SCR'!S$3-$B133)*OFFSET(Inputs!$C$30,0,$B133-2)/IF(sommmeProdInv(Inputs!$B$30:$AY$30,$D$118:$BA$118,'Health SCR'!S$3)&gt;0,sommmeProdInv(Inputs!$B$30:$AY$30,$D$118:$BA$118,'Health SCR'!S$3),1)+S132,0)</f>
        <v>0</v>
      </c>
      <c r="T133" s="644">
        <f ca="1">IF('Health SCR'!T$3&gt;=$B133,OFFSET($D$118,0,'Health SCR'!T$3-$B133)*OFFSET(Inputs!$C$30,0,$B133-2)/IF(sommmeProdInv(Inputs!$B$30:$AY$30,$D$118:$BA$118,'Health SCR'!T$3)&gt;0,sommmeProdInv(Inputs!$B$30:$AY$30,$D$118:$BA$118,'Health SCR'!T$3),1)+T132,0)</f>
        <v>0</v>
      </c>
      <c r="U133" s="644">
        <f ca="1">IF('Health SCR'!U$3&gt;=$B133,OFFSET($D$118,0,'Health SCR'!U$3-$B133)*OFFSET(Inputs!$C$30,0,$B133-2)/IF(sommmeProdInv(Inputs!$B$30:$AY$30,$D$118:$BA$118,'Health SCR'!U$3)&gt;0,sommmeProdInv(Inputs!$B$30:$AY$30,$D$118:$BA$118,'Health SCR'!U$3),1)+U132,0)</f>
        <v>0</v>
      </c>
      <c r="V133" s="644">
        <f ca="1">IF('Health SCR'!V$3&gt;=$B133,OFFSET($D$118,0,'Health SCR'!V$3-$B133)*OFFSET(Inputs!$C$30,0,$B133-2)/IF(sommmeProdInv(Inputs!$B$30:$AY$30,$D$118:$BA$118,'Health SCR'!V$3)&gt;0,sommmeProdInv(Inputs!$B$30:$AY$30,$D$118:$BA$118,'Health SCR'!V$3),1)+V132,0)</f>
        <v>0</v>
      </c>
      <c r="W133" s="644">
        <f ca="1">IF('Health SCR'!W$3&gt;=$B133,OFFSET($D$118,0,'Health SCR'!W$3-$B133)*OFFSET(Inputs!$C$30,0,$B133-2)/IF(sommmeProdInv(Inputs!$B$30:$AY$30,$D$118:$BA$118,'Health SCR'!W$3)&gt;0,sommmeProdInv(Inputs!$B$30:$AY$30,$D$118:$BA$118,'Health SCR'!W$3),1)+W132,0)</f>
        <v>0</v>
      </c>
      <c r="X133" s="644">
        <f ca="1">IF('Health SCR'!X$3&gt;=$B133,OFFSET($D$118,0,'Health SCR'!X$3-$B133)*OFFSET(Inputs!$C$30,0,$B133-2)/IF(sommmeProdInv(Inputs!$B$30:$AY$30,$D$118:$BA$118,'Health SCR'!X$3)&gt;0,sommmeProdInv(Inputs!$B$30:$AY$30,$D$118:$BA$118,'Health SCR'!X$3),1)+X132,0)</f>
        <v>0</v>
      </c>
      <c r="Y133" s="644">
        <f ca="1">IF('Health SCR'!Y$3&gt;=$B133,OFFSET($D$118,0,'Health SCR'!Y$3-$B133)*OFFSET(Inputs!$C$30,0,$B133-2)/IF(sommmeProdInv(Inputs!$B$30:$AY$30,$D$118:$BA$118,'Health SCR'!Y$3)&gt;0,sommmeProdInv(Inputs!$B$30:$AY$30,$D$118:$BA$118,'Health SCR'!Y$3),1)+Y132,0)</f>
        <v>0</v>
      </c>
      <c r="Z133" s="644">
        <f ca="1">IF('Health SCR'!Z$3&gt;=$B133,OFFSET($D$118,0,'Health SCR'!Z$3-$B133)*OFFSET(Inputs!$C$30,0,$B133-2)/IF(sommmeProdInv(Inputs!$B$30:$AY$30,$D$118:$BA$118,'Health SCR'!Z$3)&gt;0,sommmeProdInv(Inputs!$B$30:$AY$30,$D$118:$BA$118,'Health SCR'!Z$3),1)+Z132,0)</f>
        <v>0</v>
      </c>
      <c r="AA133" s="644">
        <f ca="1">IF('Health SCR'!AA$3&gt;=$B133,OFFSET($D$118,0,'Health SCR'!AA$3-$B133)*OFFSET(Inputs!$C$30,0,$B133-2)/IF(sommmeProdInv(Inputs!$B$30:$AY$30,$D$118:$BA$118,'Health SCR'!AA$3)&gt;0,sommmeProdInv(Inputs!$B$30:$AY$30,$D$118:$BA$118,'Health SCR'!AA$3),1)+AA132,0)</f>
        <v>0</v>
      </c>
      <c r="AB133" s="644">
        <f ca="1">IF('Health SCR'!AB$3&gt;=$B133,OFFSET($D$118,0,'Health SCR'!AB$3-$B133)*OFFSET(Inputs!$C$30,0,$B133-2)/IF(sommmeProdInv(Inputs!$B$30:$AY$30,$D$118:$BA$118,'Health SCR'!AB$3)&gt;0,sommmeProdInv(Inputs!$B$30:$AY$30,$D$118:$BA$118,'Health SCR'!AB$3),1)+AB132,0)</f>
        <v>0</v>
      </c>
      <c r="AC133" s="644">
        <f ca="1">IF('Health SCR'!AC$3&gt;=$B133,OFFSET($D$118,0,'Health SCR'!AC$3-$B133)*OFFSET(Inputs!$C$30,0,$B133-2)/IF(sommmeProdInv(Inputs!$B$30:$AY$30,$D$118:$BA$118,'Health SCR'!AC$3)&gt;0,sommmeProdInv(Inputs!$B$30:$AY$30,$D$118:$BA$118,'Health SCR'!AC$3),1)+AC132,0)</f>
        <v>0</v>
      </c>
      <c r="AD133" s="644">
        <f ca="1">IF('Health SCR'!AD$3&gt;=$B133,OFFSET($D$118,0,'Health SCR'!AD$3-$B133)*OFFSET(Inputs!$C$30,0,$B133-2)/IF(sommmeProdInv(Inputs!$B$30:$AY$30,$D$118:$BA$118,'Health SCR'!AD$3)&gt;0,sommmeProdInv(Inputs!$B$30:$AY$30,$D$118:$BA$118,'Health SCR'!AD$3),1)+AD132,0)</f>
        <v>0</v>
      </c>
      <c r="AE133" s="644">
        <f ca="1">IF('Health SCR'!AE$3&gt;=$B133,OFFSET($D$118,0,'Health SCR'!AE$3-$B133)*OFFSET(Inputs!$C$30,0,$B133-2)/IF(sommmeProdInv(Inputs!$B$30:$AY$30,$D$118:$BA$118,'Health SCR'!AE$3)&gt;0,sommmeProdInv(Inputs!$B$30:$AY$30,$D$118:$BA$118,'Health SCR'!AE$3),1)+AE132,0)</f>
        <v>0</v>
      </c>
      <c r="AF133" s="644">
        <f ca="1">IF('Health SCR'!AF$3&gt;=$B133,OFFSET($D$118,0,'Health SCR'!AF$3-$B133)*OFFSET(Inputs!$C$30,0,$B133-2)/IF(sommmeProdInv(Inputs!$B$30:$AY$30,$D$118:$BA$118,'Health SCR'!AF$3)&gt;0,sommmeProdInv(Inputs!$B$30:$AY$30,$D$118:$BA$118,'Health SCR'!AF$3),1)+AF132,0)</f>
        <v>0</v>
      </c>
      <c r="AG133" s="644">
        <f ca="1">IF('Health SCR'!AG$3&gt;=$B133,OFFSET($D$118,0,'Health SCR'!AG$3-$B133)*OFFSET(Inputs!$C$30,0,$B133-2)/IF(sommmeProdInv(Inputs!$B$30:$AY$30,$D$118:$BA$118,'Health SCR'!AG$3)&gt;0,sommmeProdInv(Inputs!$B$30:$AY$30,$D$118:$BA$118,'Health SCR'!AG$3),1)+AG132,0)</f>
        <v>0</v>
      </c>
      <c r="AH133" s="644">
        <f ca="1">IF('Health SCR'!AH$3&gt;=$B133,OFFSET($D$118,0,'Health SCR'!AH$3-$B133)*OFFSET(Inputs!$C$30,0,$B133-2)/IF(sommmeProdInv(Inputs!$B$30:$AY$30,$D$118:$BA$118,'Health SCR'!AH$3)&gt;0,sommmeProdInv(Inputs!$B$30:$AY$30,$D$118:$BA$118,'Health SCR'!AH$3),1)+AH132,0)</f>
        <v>0</v>
      </c>
      <c r="AI133" s="644">
        <f ca="1">IF('Health SCR'!AI$3&gt;=$B133,OFFSET($D$118,0,'Health SCR'!AI$3-$B133)*OFFSET(Inputs!$C$30,0,$B133-2)/IF(sommmeProdInv(Inputs!$B$30:$AY$30,$D$118:$BA$118,'Health SCR'!AI$3)&gt;0,sommmeProdInv(Inputs!$B$30:$AY$30,$D$118:$BA$118,'Health SCR'!AI$3),1)+AI132,0)</f>
        <v>0</v>
      </c>
      <c r="AJ133" s="644">
        <f ca="1">IF('Health SCR'!AJ$3&gt;=$B133,OFFSET($D$118,0,'Health SCR'!AJ$3-$B133)*OFFSET(Inputs!$C$30,0,$B133-2)/IF(sommmeProdInv(Inputs!$B$30:$AY$30,$D$118:$BA$118,'Health SCR'!AJ$3)&gt;0,sommmeProdInv(Inputs!$B$30:$AY$30,$D$118:$BA$118,'Health SCR'!AJ$3),1)+AJ132,0)</f>
        <v>0</v>
      </c>
      <c r="AK133" s="644">
        <f ca="1">IF('Health SCR'!AK$3&gt;=$B133,OFFSET($D$118,0,'Health SCR'!AK$3-$B133)*OFFSET(Inputs!$C$30,0,$B133-2)/IF(sommmeProdInv(Inputs!$B$30:$AY$30,$D$118:$BA$118,'Health SCR'!AK$3)&gt;0,sommmeProdInv(Inputs!$B$30:$AY$30,$D$118:$BA$118,'Health SCR'!AK$3),1)+AK132,0)</f>
        <v>0</v>
      </c>
      <c r="AL133" s="644">
        <f ca="1">IF('Health SCR'!AL$3&gt;=$B133,OFFSET($D$118,0,'Health SCR'!AL$3-$B133)*OFFSET(Inputs!$C$30,0,$B133-2)/IF(sommmeProdInv(Inputs!$B$30:$AY$30,$D$118:$BA$118,'Health SCR'!AL$3)&gt;0,sommmeProdInv(Inputs!$B$30:$AY$30,$D$118:$BA$118,'Health SCR'!AL$3),1)+AL132,0)</f>
        <v>0</v>
      </c>
      <c r="AM133" s="644">
        <f ca="1">IF('Health SCR'!AM$3&gt;=$B133,OFFSET($D$118,0,'Health SCR'!AM$3-$B133)*OFFSET(Inputs!$C$30,0,$B133-2)/IF(sommmeProdInv(Inputs!$B$30:$AY$30,$D$118:$BA$118,'Health SCR'!AM$3)&gt;0,sommmeProdInv(Inputs!$B$30:$AY$30,$D$118:$BA$118,'Health SCR'!AM$3),1)+AM132,0)</f>
        <v>0</v>
      </c>
      <c r="AN133" s="644">
        <f ca="1">IF('Health SCR'!AN$3&gt;=$B133,OFFSET($D$118,0,'Health SCR'!AN$3-$B133)*OFFSET(Inputs!$C$30,0,$B133-2)/IF(sommmeProdInv(Inputs!$B$30:$AY$30,$D$118:$BA$118,'Health SCR'!AN$3)&gt;0,sommmeProdInv(Inputs!$B$30:$AY$30,$D$118:$BA$118,'Health SCR'!AN$3),1)+AN132,0)</f>
        <v>0</v>
      </c>
      <c r="AO133" s="644">
        <f ca="1">IF('Health SCR'!AO$3&gt;=$B133,OFFSET($D$118,0,'Health SCR'!AO$3-$B133)*OFFSET(Inputs!$C$30,0,$B133-2)/IF(sommmeProdInv(Inputs!$B$30:$AY$30,$D$118:$BA$118,'Health SCR'!AO$3)&gt;0,sommmeProdInv(Inputs!$B$30:$AY$30,$D$118:$BA$118,'Health SCR'!AO$3),1)+AO132,0)</f>
        <v>0</v>
      </c>
      <c r="AP133" s="644">
        <f ca="1">IF('Health SCR'!AP$3&gt;=$B133,OFFSET($D$118,0,'Health SCR'!AP$3-$B133)*OFFSET(Inputs!$C$30,0,$B133-2)/IF(sommmeProdInv(Inputs!$B$30:$AY$30,$D$118:$BA$118,'Health SCR'!AP$3)&gt;0,sommmeProdInv(Inputs!$B$30:$AY$30,$D$118:$BA$118,'Health SCR'!AP$3),1)+AP132,0)</f>
        <v>0</v>
      </c>
      <c r="AQ133" s="644">
        <f ca="1">IF('Health SCR'!AQ$3&gt;=$B133,OFFSET($D$118,0,'Health SCR'!AQ$3-$B133)*OFFSET(Inputs!$C$30,0,$B133-2)/IF(sommmeProdInv(Inputs!$B$30:$AY$30,$D$118:$BA$118,'Health SCR'!AQ$3)&gt;0,sommmeProdInv(Inputs!$B$30:$AY$30,$D$118:$BA$118,'Health SCR'!AQ$3),1)+AQ132,0)</f>
        <v>0</v>
      </c>
      <c r="AR133" s="644">
        <f ca="1">IF('Health SCR'!AR$3&gt;=$B133,OFFSET($D$118,0,'Health SCR'!AR$3-$B133)*OFFSET(Inputs!$C$30,0,$B133-2)/IF(sommmeProdInv(Inputs!$B$30:$AY$30,$D$118:$BA$118,'Health SCR'!AR$3)&gt;0,sommmeProdInv(Inputs!$B$30:$AY$30,$D$118:$BA$118,'Health SCR'!AR$3),1)+AR132,0)</f>
        <v>0</v>
      </c>
      <c r="AS133" s="644">
        <f ca="1">IF('Health SCR'!AS$3&gt;=$B133,OFFSET($D$118,0,'Health SCR'!AS$3-$B133)*OFFSET(Inputs!$C$30,0,$B133-2)/IF(sommmeProdInv(Inputs!$B$30:$AY$30,$D$118:$BA$118,'Health SCR'!AS$3)&gt;0,sommmeProdInv(Inputs!$B$30:$AY$30,$D$118:$BA$118,'Health SCR'!AS$3),1)+AS132,0)</f>
        <v>0</v>
      </c>
      <c r="AT133" s="644">
        <f ca="1">IF('Health SCR'!AT$3&gt;=$B133,OFFSET($D$118,0,'Health SCR'!AT$3-$B133)*OFFSET(Inputs!$C$30,0,$B133-2)/IF(sommmeProdInv(Inputs!$B$30:$AY$30,$D$118:$BA$118,'Health SCR'!AT$3)&gt;0,sommmeProdInv(Inputs!$B$30:$AY$30,$D$118:$BA$118,'Health SCR'!AT$3),1)+AT132,0)</f>
        <v>0</v>
      </c>
      <c r="AU133" s="644">
        <f ca="1">IF('Health SCR'!AU$3&gt;=$B133,OFFSET($D$118,0,'Health SCR'!AU$3-$B133)*OFFSET(Inputs!$C$30,0,$B133-2)/IF(sommmeProdInv(Inputs!$B$30:$AY$30,$D$118:$BA$118,'Health SCR'!AU$3)&gt;0,sommmeProdInv(Inputs!$B$30:$AY$30,$D$118:$BA$118,'Health SCR'!AU$3),1)+AU132,0)</f>
        <v>0</v>
      </c>
      <c r="AV133" s="644">
        <f ca="1">IF('Health SCR'!AV$3&gt;=$B133,OFFSET($D$118,0,'Health SCR'!AV$3-$B133)*OFFSET(Inputs!$C$30,0,$B133-2)/IF(sommmeProdInv(Inputs!$B$30:$AY$30,$D$118:$BA$118,'Health SCR'!AV$3)&gt;0,sommmeProdInv(Inputs!$B$30:$AY$30,$D$118:$BA$118,'Health SCR'!AV$3),1)+AV132,0)</f>
        <v>0</v>
      </c>
      <c r="AW133" s="644">
        <f ca="1">IF('Health SCR'!AW$3&gt;=$B133,OFFSET($D$118,0,'Health SCR'!AW$3-$B133)*OFFSET(Inputs!$C$30,0,$B133-2)/IF(sommmeProdInv(Inputs!$B$30:$AY$30,$D$118:$BA$118,'Health SCR'!AW$3)&gt;0,sommmeProdInv(Inputs!$B$30:$AY$30,$D$118:$BA$118,'Health SCR'!AW$3),1)+AW132,0)</f>
        <v>0</v>
      </c>
      <c r="AX133" s="644">
        <f ca="1">IF('Health SCR'!AX$3&gt;=$B133,OFFSET($D$118,0,'Health SCR'!AX$3-$B133)*OFFSET(Inputs!$C$30,0,$B133-2)/IF(sommmeProdInv(Inputs!$B$30:$AY$30,$D$118:$BA$118,'Health SCR'!AX$3)&gt;0,sommmeProdInv(Inputs!$B$30:$AY$30,$D$118:$BA$118,'Health SCR'!AX$3),1)+AX132,0)</f>
        <v>0</v>
      </c>
      <c r="AY133" s="644">
        <f ca="1">IF('Health SCR'!AY$3&gt;=$B133,OFFSET($D$118,0,'Health SCR'!AY$3-$B133)*OFFSET(Inputs!$C$30,0,$B133-2)/IF(sommmeProdInv(Inputs!$B$30:$AY$30,$D$118:$BA$118,'Health SCR'!AY$3)&gt;0,sommmeProdInv(Inputs!$B$30:$AY$30,$D$118:$BA$118,'Health SCR'!AY$3),1)+AY132,0)</f>
        <v>0</v>
      </c>
      <c r="AZ133" s="644">
        <f ca="1">IF('Health SCR'!AZ$3&gt;=$B133,OFFSET($D$118,0,'Health SCR'!AZ$3-$B133)*OFFSET(Inputs!$C$30,0,$B133-2)/IF(sommmeProdInv(Inputs!$B$30:$AY$30,$D$118:$BA$118,'Health SCR'!AZ$3)&gt;0,sommmeProdInv(Inputs!$B$30:$AY$30,$D$118:$BA$118,'Health SCR'!AZ$3),1)+AZ132,0)</f>
        <v>0</v>
      </c>
      <c r="BA133" s="645">
        <f ca="1">IF('Health SCR'!BA$3&gt;=$B133,OFFSET($D$118,0,'Health SCR'!BA$3-$B133)*OFFSET(Inputs!$C$30,0,$B133-2)/IF(sommmeProdInv(Inputs!$B$30:$AY$30,$D$118:$BA$118,'Health SCR'!BA$3)&gt;0,sommmeProdInv(Inputs!$B$30:$AY$30,$D$118:$BA$118,'Health SCR'!BA$3),1)+BA132,0)</f>
        <v>0</v>
      </c>
    </row>
    <row r="134" spans="1:53" s="286" customFormat="1" outlineLevel="1">
      <c r="A134" s="608"/>
      <c r="B134" s="993">
        <v>15</v>
      </c>
      <c r="C134" s="994"/>
      <c r="D134" s="643"/>
      <c r="E134" s="644">
        <f ca="1">IF('Health SCR'!E$3&gt;=$B134,OFFSET($D$118,0,'Health SCR'!E$3-$B134)*OFFSET(Inputs!$C$30,0,$B134-2)/IF(sommmeProdInv(Inputs!$B$30:$AY$30,$D$118:$BA$118,'Health SCR'!E$3)&gt;0,sommmeProdInv(Inputs!$B$30:$AY$30,$D$118:$BA$118,'Health SCR'!E$3),1)+E133,0)</f>
        <v>0</v>
      </c>
      <c r="F134" s="644">
        <f ca="1">IF('Health SCR'!F$3&gt;=$B134,OFFSET($D$118,0,'Health SCR'!F$3-$B134)*OFFSET(Inputs!$C$30,0,$B134-2)/IF(sommmeProdInv(Inputs!$B$30:$AY$30,$D$118:$BA$118,'Health SCR'!F$3)&gt;0,sommmeProdInv(Inputs!$B$30:$AY$30,$D$118:$BA$118,'Health SCR'!F$3),1)+F133,0)</f>
        <v>0</v>
      </c>
      <c r="G134" s="644">
        <f ca="1">IF('Health SCR'!G$3&gt;=$B134,OFFSET($D$118,0,'Health SCR'!G$3-$B134)*OFFSET(Inputs!$C$30,0,$B134-2)/IF(sommmeProdInv(Inputs!$B$30:$AY$30,$D$118:$BA$118,'Health SCR'!G$3)&gt;0,sommmeProdInv(Inputs!$B$30:$AY$30,$D$118:$BA$118,'Health SCR'!G$3),1)+G133,0)</f>
        <v>0</v>
      </c>
      <c r="H134" s="644">
        <f ca="1">IF('Health SCR'!H$3&gt;=$B134,OFFSET($D$118,0,'Health SCR'!H$3-$B134)*OFFSET(Inputs!$C$30,0,$B134-2)/IF(sommmeProdInv(Inputs!$B$30:$AY$30,$D$118:$BA$118,'Health SCR'!H$3)&gt;0,sommmeProdInv(Inputs!$B$30:$AY$30,$D$118:$BA$118,'Health SCR'!H$3),1)+H133,0)</f>
        <v>0</v>
      </c>
      <c r="I134" s="644">
        <f ca="1">IF('Health SCR'!I$3&gt;=$B134,OFFSET($D$118,0,'Health SCR'!I$3-$B134)*OFFSET(Inputs!$C$30,0,$B134-2)/IF(sommmeProdInv(Inputs!$B$30:$AY$30,$D$118:$BA$118,'Health SCR'!I$3)&gt;0,sommmeProdInv(Inputs!$B$30:$AY$30,$D$118:$BA$118,'Health SCR'!I$3),1)+I133,0)</f>
        <v>0</v>
      </c>
      <c r="J134" s="644">
        <f ca="1">IF('Health SCR'!J$3&gt;=$B134,OFFSET($D$118,0,'Health SCR'!J$3-$B134)*OFFSET(Inputs!$C$30,0,$B134-2)/IF(sommmeProdInv(Inputs!$B$30:$AY$30,$D$118:$BA$118,'Health SCR'!J$3)&gt;0,sommmeProdInv(Inputs!$B$30:$AY$30,$D$118:$BA$118,'Health SCR'!J$3),1)+J133,0)</f>
        <v>0</v>
      </c>
      <c r="K134" s="644">
        <f ca="1">IF('Health SCR'!K$3&gt;=$B134,OFFSET($D$118,0,'Health SCR'!K$3-$B134)*OFFSET(Inputs!$C$30,0,$B134-2)/IF(sommmeProdInv(Inputs!$B$30:$AY$30,$D$118:$BA$118,'Health SCR'!K$3)&gt;0,sommmeProdInv(Inputs!$B$30:$AY$30,$D$118:$BA$118,'Health SCR'!K$3),1)+K133,0)</f>
        <v>0</v>
      </c>
      <c r="L134" s="644">
        <f ca="1">IF('Health SCR'!L$3&gt;=$B134,OFFSET($D$118,0,'Health SCR'!L$3-$B134)*OFFSET(Inputs!$C$30,0,$B134-2)/IF(sommmeProdInv(Inputs!$B$30:$AY$30,$D$118:$BA$118,'Health SCR'!L$3)&gt;0,sommmeProdInv(Inputs!$B$30:$AY$30,$D$118:$BA$118,'Health SCR'!L$3),1)+L133,0)</f>
        <v>0</v>
      </c>
      <c r="M134" s="644">
        <f ca="1">IF('Health SCR'!M$3&gt;=$B134,OFFSET($D$118,0,'Health SCR'!M$3-$B134)*OFFSET(Inputs!$C$30,0,$B134-2)/IF(sommmeProdInv(Inputs!$B$30:$AY$30,$D$118:$BA$118,'Health SCR'!M$3)&gt;0,sommmeProdInv(Inputs!$B$30:$AY$30,$D$118:$BA$118,'Health SCR'!M$3),1)+M133,0)</f>
        <v>0</v>
      </c>
      <c r="N134" s="644">
        <f ca="1">IF('Health SCR'!N$3&gt;=$B134,OFFSET($D$118,0,'Health SCR'!N$3-$B134)*OFFSET(Inputs!$C$30,0,$B134-2)/IF(sommmeProdInv(Inputs!$B$30:$AY$30,$D$118:$BA$118,'Health SCR'!N$3)&gt;0,sommmeProdInv(Inputs!$B$30:$AY$30,$D$118:$BA$118,'Health SCR'!N$3),1)+N133,0)</f>
        <v>0</v>
      </c>
      <c r="O134" s="644">
        <f ca="1">IF('Health SCR'!O$3&gt;=$B134,OFFSET($D$118,0,'Health SCR'!O$3-$B134)*OFFSET(Inputs!$C$30,0,$B134-2)/IF(sommmeProdInv(Inputs!$B$30:$AY$30,$D$118:$BA$118,'Health SCR'!O$3)&gt;0,sommmeProdInv(Inputs!$B$30:$AY$30,$D$118:$BA$118,'Health SCR'!O$3),1)+O133,0)</f>
        <v>0</v>
      </c>
      <c r="P134" s="644">
        <f ca="1">IF('Health SCR'!P$3&gt;=$B134,OFFSET($D$118,0,'Health SCR'!P$3-$B134)*OFFSET(Inputs!$C$30,0,$B134-2)/IF(sommmeProdInv(Inputs!$B$30:$AY$30,$D$118:$BA$118,'Health SCR'!P$3)&gt;0,sommmeProdInv(Inputs!$B$30:$AY$30,$D$118:$BA$118,'Health SCR'!P$3),1)+P133,0)</f>
        <v>0</v>
      </c>
      <c r="Q134" s="644">
        <f ca="1">IF('Health SCR'!Q$3&gt;=$B134,OFFSET($D$118,0,'Health SCR'!Q$3-$B134)*OFFSET(Inputs!$C$30,0,$B134-2)/IF(sommmeProdInv(Inputs!$B$30:$AY$30,$D$118:$BA$118,'Health SCR'!Q$3)&gt;0,sommmeProdInv(Inputs!$B$30:$AY$30,$D$118:$BA$118,'Health SCR'!Q$3),1)+Q133,0)</f>
        <v>0</v>
      </c>
      <c r="R134" s="644">
        <f ca="1">IF('Health SCR'!R$3&gt;=$B134,OFFSET($D$118,0,'Health SCR'!R$3-$B134)*OFFSET(Inputs!$C$30,0,$B134-2)/IF(sommmeProdInv(Inputs!$B$30:$AY$30,$D$118:$BA$118,'Health SCR'!R$3)&gt;0,sommmeProdInv(Inputs!$B$30:$AY$30,$D$118:$BA$118,'Health SCR'!R$3),1)+R133,0)</f>
        <v>0</v>
      </c>
      <c r="S134" s="644">
        <f ca="1">IF('Health SCR'!S$3&gt;=$B134,OFFSET($D$118,0,'Health SCR'!S$3-$B134)*OFFSET(Inputs!$C$30,0,$B134-2)/IF(sommmeProdInv(Inputs!$B$30:$AY$30,$D$118:$BA$118,'Health SCR'!S$3)&gt;0,sommmeProdInv(Inputs!$B$30:$AY$30,$D$118:$BA$118,'Health SCR'!S$3),1)+S133,0)</f>
        <v>0</v>
      </c>
      <c r="T134" s="644">
        <f ca="1">IF('Health SCR'!T$3&gt;=$B134,OFFSET($D$118,0,'Health SCR'!T$3-$B134)*OFFSET(Inputs!$C$30,0,$B134-2)/IF(sommmeProdInv(Inputs!$B$30:$AY$30,$D$118:$BA$118,'Health SCR'!T$3)&gt;0,sommmeProdInv(Inputs!$B$30:$AY$30,$D$118:$BA$118,'Health SCR'!T$3),1)+T133,0)</f>
        <v>0</v>
      </c>
      <c r="U134" s="644">
        <f ca="1">IF('Health SCR'!U$3&gt;=$B134,OFFSET($D$118,0,'Health SCR'!U$3-$B134)*OFFSET(Inputs!$C$30,0,$B134-2)/IF(sommmeProdInv(Inputs!$B$30:$AY$30,$D$118:$BA$118,'Health SCR'!U$3)&gt;0,sommmeProdInv(Inputs!$B$30:$AY$30,$D$118:$BA$118,'Health SCR'!U$3),1)+U133,0)</f>
        <v>0</v>
      </c>
      <c r="V134" s="644">
        <f ca="1">IF('Health SCR'!V$3&gt;=$B134,OFFSET($D$118,0,'Health SCR'!V$3-$B134)*OFFSET(Inputs!$C$30,0,$B134-2)/IF(sommmeProdInv(Inputs!$B$30:$AY$30,$D$118:$BA$118,'Health SCR'!V$3)&gt;0,sommmeProdInv(Inputs!$B$30:$AY$30,$D$118:$BA$118,'Health SCR'!V$3),1)+V133,0)</f>
        <v>0</v>
      </c>
      <c r="W134" s="644">
        <f ca="1">IF('Health SCR'!W$3&gt;=$B134,OFFSET($D$118,0,'Health SCR'!W$3-$B134)*OFFSET(Inputs!$C$30,0,$B134-2)/IF(sommmeProdInv(Inputs!$B$30:$AY$30,$D$118:$BA$118,'Health SCR'!W$3)&gt;0,sommmeProdInv(Inputs!$B$30:$AY$30,$D$118:$BA$118,'Health SCR'!W$3),1)+W133,0)</f>
        <v>0</v>
      </c>
      <c r="X134" s="644">
        <f ca="1">IF('Health SCR'!X$3&gt;=$B134,OFFSET($D$118,0,'Health SCR'!X$3-$B134)*OFFSET(Inputs!$C$30,0,$B134-2)/IF(sommmeProdInv(Inputs!$B$30:$AY$30,$D$118:$BA$118,'Health SCR'!X$3)&gt;0,sommmeProdInv(Inputs!$B$30:$AY$30,$D$118:$BA$118,'Health SCR'!X$3),1)+X133,0)</f>
        <v>0</v>
      </c>
      <c r="Y134" s="644">
        <f ca="1">IF('Health SCR'!Y$3&gt;=$B134,OFFSET($D$118,0,'Health SCR'!Y$3-$B134)*OFFSET(Inputs!$C$30,0,$B134-2)/IF(sommmeProdInv(Inputs!$B$30:$AY$30,$D$118:$BA$118,'Health SCR'!Y$3)&gt;0,sommmeProdInv(Inputs!$B$30:$AY$30,$D$118:$BA$118,'Health SCR'!Y$3),1)+Y133,0)</f>
        <v>0</v>
      </c>
      <c r="Z134" s="644">
        <f ca="1">IF('Health SCR'!Z$3&gt;=$B134,OFFSET($D$118,0,'Health SCR'!Z$3-$B134)*OFFSET(Inputs!$C$30,0,$B134-2)/IF(sommmeProdInv(Inputs!$B$30:$AY$30,$D$118:$BA$118,'Health SCR'!Z$3)&gt;0,sommmeProdInv(Inputs!$B$30:$AY$30,$D$118:$BA$118,'Health SCR'!Z$3),1)+Z133,0)</f>
        <v>0</v>
      </c>
      <c r="AA134" s="644">
        <f ca="1">IF('Health SCR'!AA$3&gt;=$B134,OFFSET($D$118,0,'Health SCR'!AA$3-$B134)*OFFSET(Inputs!$C$30,0,$B134-2)/IF(sommmeProdInv(Inputs!$B$30:$AY$30,$D$118:$BA$118,'Health SCR'!AA$3)&gt;0,sommmeProdInv(Inputs!$B$30:$AY$30,$D$118:$BA$118,'Health SCR'!AA$3),1)+AA133,0)</f>
        <v>0</v>
      </c>
      <c r="AB134" s="644">
        <f ca="1">IF('Health SCR'!AB$3&gt;=$B134,OFFSET($D$118,0,'Health SCR'!AB$3-$B134)*OFFSET(Inputs!$C$30,0,$B134-2)/IF(sommmeProdInv(Inputs!$B$30:$AY$30,$D$118:$BA$118,'Health SCR'!AB$3)&gt;0,sommmeProdInv(Inputs!$B$30:$AY$30,$D$118:$BA$118,'Health SCR'!AB$3),1)+AB133,0)</f>
        <v>0</v>
      </c>
      <c r="AC134" s="644">
        <f ca="1">IF('Health SCR'!AC$3&gt;=$B134,OFFSET($D$118,0,'Health SCR'!AC$3-$B134)*OFFSET(Inputs!$C$30,0,$B134-2)/IF(sommmeProdInv(Inputs!$B$30:$AY$30,$D$118:$BA$118,'Health SCR'!AC$3)&gt;0,sommmeProdInv(Inputs!$B$30:$AY$30,$D$118:$BA$118,'Health SCR'!AC$3),1)+AC133,0)</f>
        <v>0</v>
      </c>
      <c r="AD134" s="644">
        <f ca="1">IF('Health SCR'!AD$3&gt;=$B134,OFFSET($D$118,0,'Health SCR'!AD$3-$B134)*OFFSET(Inputs!$C$30,0,$B134-2)/IF(sommmeProdInv(Inputs!$B$30:$AY$30,$D$118:$BA$118,'Health SCR'!AD$3)&gt;0,sommmeProdInv(Inputs!$B$30:$AY$30,$D$118:$BA$118,'Health SCR'!AD$3),1)+AD133,0)</f>
        <v>0</v>
      </c>
      <c r="AE134" s="644">
        <f ca="1">IF('Health SCR'!AE$3&gt;=$B134,OFFSET($D$118,0,'Health SCR'!AE$3-$B134)*OFFSET(Inputs!$C$30,0,$B134-2)/IF(sommmeProdInv(Inputs!$B$30:$AY$30,$D$118:$BA$118,'Health SCR'!AE$3)&gt;0,sommmeProdInv(Inputs!$B$30:$AY$30,$D$118:$BA$118,'Health SCR'!AE$3),1)+AE133,0)</f>
        <v>0</v>
      </c>
      <c r="AF134" s="644">
        <f ca="1">IF('Health SCR'!AF$3&gt;=$B134,OFFSET($D$118,0,'Health SCR'!AF$3-$B134)*OFFSET(Inputs!$C$30,0,$B134-2)/IF(sommmeProdInv(Inputs!$B$30:$AY$30,$D$118:$BA$118,'Health SCR'!AF$3)&gt;0,sommmeProdInv(Inputs!$B$30:$AY$30,$D$118:$BA$118,'Health SCR'!AF$3),1)+AF133,0)</f>
        <v>0</v>
      </c>
      <c r="AG134" s="644">
        <f ca="1">IF('Health SCR'!AG$3&gt;=$B134,OFFSET($D$118,0,'Health SCR'!AG$3-$B134)*OFFSET(Inputs!$C$30,0,$B134-2)/IF(sommmeProdInv(Inputs!$B$30:$AY$30,$D$118:$BA$118,'Health SCR'!AG$3)&gt;0,sommmeProdInv(Inputs!$B$30:$AY$30,$D$118:$BA$118,'Health SCR'!AG$3),1)+AG133,0)</f>
        <v>0</v>
      </c>
      <c r="AH134" s="644">
        <f ca="1">IF('Health SCR'!AH$3&gt;=$B134,OFFSET($D$118,0,'Health SCR'!AH$3-$B134)*OFFSET(Inputs!$C$30,0,$B134-2)/IF(sommmeProdInv(Inputs!$B$30:$AY$30,$D$118:$BA$118,'Health SCR'!AH$3)&gt;0,sommmeProdInv(Inputs!$B$30:$AY$30,$D$118:$BA$118,'Health SCR'!AH$3),1)+AH133,0)</f>
        <v>0</v>
      </c>
      <c r="AI134" s="644">
        <f ca="1">IF('Health SCR'!AI$3&gt;=$B134,OFFSET($D$118,0,'Health SCR'!AI$3-$B134)*OFFSET(Inputs!$C$30,0,$B134-2)/IF(sommmeProdInv(Inputs!$B$30:$AY$30,$D$118:$BA$118,'Health SCR'!AI$3)&gt;0,sommmeProdInv(Inputs!$B$30:$AY$30,$D$118:$BA$118,'Health SCR'!AI$3),1)+AI133,0)</f>
        <v>0</v>
      </c>
      <c r="AJ134" s="644">
        <f ca="1">IF('Health SCR'!AJ$3&gt;=$B134,OFFSET($D$118,0,'Health SCR'!AJ$3-$B134)*OFFSET(Inputs!$C$30,0,$B134-2)/IF(sommmeProdInv(Inputs!$B$30:$AY$30,$D$118:$BA$118,'Health SCR'!AJ$3)&gt;0,sommmeProdInv(Inputs!$B$30:$AY$30,$D$118:$BA$118,'Health SCR'!AJ$3),1)+AJ133,0)</f>
        <v>0</v>
      </c>
      <c r="AK134" s="644">
        <f ca="1">IF('Health SCR'!AK$3&gt;=$B134,OFFSET($D$118,0,'Health SCR'!AK$3-$B134)*OFFSET(Inputs!$C$30,0,$B134-2)/IF(sommmeProdInv(Inputs!$B$30:$AY$30,$D$118:$BA$118,'Health SCR'!AK$3)&gt;0,sommmeProdInv(Inputs!$B$30:$AY$30,$D$118:$BA$118,'Health SCR'!AK$3),1)+AK133,0)</f>
        <v>0</v>
      </c>
      <c r="AL134" s="644">
        <f ca="1">IF('Health SCR'!AL$3&gt;=$B134,OFFSET($D$118,0,'Health SCR'!AL$3-$B134)*OFFSET(Inputs!$C$30,0,$B134-2)/IF(sommmeProdInv(Inputs!$B$30:$AY$30,$D$118:$BA$118,'Health SCR'!AL$3)&gt;0,sommmeProdInv(Inputs!$B$30:$AY$30,$D$118:$BA$118,'Health SCR'!AL$3),1)+AL133,0)</f>
        <v>0</v>
      </c>
      <c r="AM134" s="644">
        <f ca="1">IF('Health SCR'!AM$3&gt;=$B134,OFFSET($D$118,0,'Health SCR'!AM$3-$B134)*OFFSET(Inputs!$C$30,0,$B134-2)/IF(sommmeProdInv(Inputs!$B$30:$AY$30,$D$118:$BA$118,'Health SCR'!AM$3)&gt;0,sommmeProdInv(Inputs!$B$30:$AY$30,$D$118:$BA$118,'Health SCR'!AM$3),1)+AM133,0)</f>
        <v>0</v>
      </c>
      <c r="AN134" s="644">
        <f ca="1">IF('Health SCR'!AN$3&gt;=$B134,OFFSET($D$118,0,'Health SCR'!AN$3-$B134)*OFFSET(Inputs!$C$30,0,$B134-2)/IF(sommmeProdInv(Inputs!$B$30:$AY$30,$D$118:$BA$118,'Health SCR'!AN$3)&gt;0,sommmeProdInv(Inputs!$B$30:$AY$30,$D$118:$BA$118,'Health SCR'!AN$3),1)+AN133,0)</f>
        <v>0</v>
      </c>
      <c r="AO134" s="644">
        <f ca="1">IF('Health SCR'!AO$3&gt;=$B134,OFFSET($D$118,0,'Health SCR'!AO$3-$B134)*OFFSET(Inputs!$C$30,0,$B134-2)/IF(sommmeProdInv(Inputs!$B$30:$AY$30,$D$118:$BA$118,'Health SCR'!AO$3)&gt;0,sommmeProdInv(Inputs!$B$30:$AY$30,$D$118:$BA$118,'Health SCR'!AO$3),1)+AO133,0)</f>
        <v>0</v>
      </c>
      <c r="AP134" s="644">
        <f ca="1">IF('Health SCR'!AP$3&gt;=$B134,OFFSET($D$118,0,'Health SCR'!AP$3-$B134)*OFFSET(Inputs!$C$30,0,$B134-2)/IF(sommmeProdInv(Inputs!$B$30:$AY$30,$D$118:$BA$118,'Health SCR'!AP$3)&gt;0,sommmeProdInv(Inputs!$B$30:$AY$30,$D$118:$BA$118,'Health SCR'!AP$3),1)+AP133,0)</f>
        <v>0</v>
      </c>
      <c r="AQ134" s="644">
        <f ca="1">IF('Health SCR'!AQ$3&gt;=$B134,OFFSET($D$118,0,'Health SCR'!AQ$3-$B134)*OFFSET(Inputs!$C$30,0,$B134-2)/IF(sommmeProdInv(Inputs!$B$30:$AY$30,$D$118:$BA$118,'Health SCR'!AQ$3)&gt;0,sommmeProdInv(Inputs!$B$30:$AY$30,$D$118:$BA$118,'Health SCR'!AQ$3),1)+AQ133,0)</f>
        <v>0</v>
      </c>
      <c r="AR134" s="644">
        <f ca="1">IF('Health SCR'!AR$3&gt;=$B134,OFFSET($D$118,0,'Health SCR'!AR$3-$B134)*OFFSET(Inputs!$C$30,0,$B134-2)/IF(sommmeProdInv(Inputs!$B$30:$AY$30,$D$118:$BA$118,'Health SCR'!AR$3)&gt;0,sommmeProdInv(Inputs!$B$30:$AY$30,$D$118:$BA$118,'Health SCR'!AR$3),1)+AR133,0)</f>
        <v>0</v>
      </c>
      <c r="AS134" s="644">
        <f ca="1">IF('Health SCR'!AS$3&gt;=$B134,OFFSET($D$118,0,'Health SCR'!AS$3-$B134)*OFFSET(Inputs!$C$30,0,$B134-2)/IF(sommmeProdInv(Inputs!$B$30:$AY$30,$D$118:$BA$118,'Health SCR'!AS$3)&gt;0,sommmeProdInv(Inputs!$B$30:$AY$30,$D$118:$BA$118,'Health SCR'!AS$3),1)+AS133,0)</f>
        <v>0</v>
      </c>
      <c r="AT134" s="644">
        <f ca="1">IF('Health SCR'!AT$3&gt;=$B134,OFFSET($D$118,0,'Health SCR'!AT$3-$B134)*OFFSET(Inputs!$C$30,0,$B134-2)/IF(sommmeProdInv(Inputs!$B$30:$AY$30,$D$118:$BA$118,'Health SCR'!AT$3)&gt;0,sommmeProdInv(Inputs!$B$30:$AY$30,$D$118:$BA$118,'Health SCR'!AT$3),1)+AT133,0)</f>
        <v>0</v>
      </c>
      <c r="AU134" s="644">
        <f ca="1">IF('Health SCR'!AU$3&gt;=$B134,OFFSET($D$118,0,'Health SCR'!AU$3-$B134)*OFFSET(Inputs!$C$30,0,$B134-2)/IF(sommmeProdInv(Inputs!$B$30:$AY$30,$D$118:$BA$118,'Health SCR'!AU$3)&gt;0,sommmeProdInv(Inputs!$B$30:$AY$30,$D$118:$BA$118,'Health SCR'!AU$3),1)+AU133,0)</f>
        <v>0</v>
      </c>
      <c r="AV134" s="644">
        <f ca="1">IF('Health SCR'!AV$3&gt;=$B134,OFFSET($D$118,0,'Health SCR'!AV$3-$B134)*OFFSET(Inputs!$C$30,0,$B134-2)/IF(sommmeProdInv(Inputs!$B$30:$AY$30,$D$118:$BA$118,'Health SCR'!AV$3)&gt;0,sommmeProdInv(Inputs!$B$30:$AY$30,$D$118:$BA$118,'Health SCR'!AV$3),1)+AV133,0)</f>
        <v>0</v>
      </c>
      <c r="AW134" s="644">
        <f ca="1">IF('Health SCR'!AW$3&gt;=$B134,OFFSET($D$118,0,'Health SCR'!AW$3-$B134)*OFFSET(Inputs!$C$30,0,$B134-2)/IF(sommmeProdInv(Inputs!$B$30:$AY$30,$D$118:$BA$118,'Health SCR'!AW$3)&gt;0,sommmeProdInv(Inputs!$B$30:$AY$30,$D$118:$BA$118,'Health SCR'!AW$3),1)+AW133,0)</f>
        <v>0</v>
      </c>
      <c r="AX134" s="644">
        <f ca="1">IF('Health SCR'!AX$3&gt;=$B134,OFFSET($D$118,0,'Health SCR'!AX$3-$B134)*OFFSET(Inputs!$C$30,0,$B134-2)/IF(sommmeProdInv(Inputs!$B$30:$AY$30,$D$118:$BA$118,'Health SCR'!AX$3)&gt;0,sommmeProdInv(Inputs!$B$30:$AY$30,$D$118:$BA$118,'Health SCR'!AX$3),1)+AX133,0)</f>
        <v>0</v>
      </c>
      <c r="AY134" s="644">
        <f ca="1">IF('Health SCR'!AY$3&gt;=$B134,OFFSET($D$118,0,'Health SCR'!AY$3-$B134)*OFFSET(Inputs!$C$30,0,$B134-2)/IF(sommmeProdInv(Inputs!$B$30:$AY$30,$D$118:$BA$118,'Health SCR'!AY$3)&gt;0,sommmeProdInv(Inputs!$B$30:$AY$30,$D$118:$BA$118,'Health SCR'!AY$3),1)+AY133,0)</f>
        <v>0</v>
      </c>
      <c r="AZ134" s="644">
        <f ca="1">IF('Health SCR'!AZ$3&gt;=$B134,OFFSET($D$118,0,'Health SCR'!AZ$3-$B134)*OFFSET(Inputs!$C$30,0,$B134-2)/IF(sommmeProdInv(Inputs!$B$30:$AY$30,$D$118:$BA$118,'Health SCR'!AZ$3)&gt;0,sommmeProdInv(Inputs!$B$30:$AY$30,$D$118:$BA$118,'Health SCR'!AZ$3),1)+AZ133,0)</f>
        <v>0</v>
      </c>
      <c r="BA134" s="645">
        <f ca="1">IF('Health SCR'!BA$3&gt;=$B134,OFFSET($D$118,0,'Health SCR'!BA$3-$B134)*OFFSET(Inputs!$C$30,0,$B134-2)/IF(sommmeProdInv(Inputs!$B$30:$AY$30,$D$118:$BA$118,'Health SCR'!BA$3)&gt;0,sommmeProdInv(Inputs!$B$30:$AY$30,$D$118:$BA$118,'Health SCR'!BA$3),1)+BA133,0)</f>
        <v>0</v>
      </c>
    </row>
    <row r="135" spans="1:53" s="286" customFormat="1" outlineLevel="1">
      <c r="A135" s="608"/>
      <c r="B135" s="993">
        <v>16</v>
      </c>
      <c r="C135" s="994"/>
      <c r="D135" s="643"/>
      <c r="E135" s="644">
        <f ca="1">IF('Health SCR'!E$3&gt;=$B135,OFFSET($D$118,0,'Health SCR'!E$3-$B135)*OFFSET(Inputs!$C$30,0,$B135-2)/IF(sommmeProdInv(Inputs!$B$30:$AY$30,$D$118:$BA$118,'Health SCR'!E$3)&gt;0,sommmeProdInv(Inputs!$B$30:$AY$30,$D$118:$BA$118,'Health SCR'!E$3),1)+E134,0)</f>
        <v>0</v>
      </c>
      <c r="F135" s="644">
        <f ca="1">IF('Health SCR'!F$3&gt;=$B135,OFFSET($D$118,0,'Health SCR'!F$3-$B135)*OFFSET(Inputs!$C$30,0,$B135-2)/IF(sommmeProdInv(Inputs!$B$30:$AY$30,$D$118:$BA$118,'Health SCR'!F$3)&gt;0,sommmeProdInv(Inputs!$B$30:$AY$30,$D$118:$BA$118,'Health SCR'!F$3),1)+F134,0)</f>
        <v>0</v>
      </c>
      <c r="G135" s="644">
        <f ca="1">IF('Health SCR'!G$3&gt;=$B135,OFFSET($D$118,0,'Health SCR'!G$3-$B135)*OFFSET(Inputs!$C$30,0,$B135-2)/IF(sommmeProdInv(Inputs!$B$30:$AY$30,$D$118:$BA$118,'Health SCR'!G$3)&gt;0,sommmeProdInv(Inputs!$B$30:$AY$30,$D$118:$BA$118,'Health SCR'!G$3),1)+G134,0)</f>
        <v>0</v>
      </c>
      <c r="H135" s="644">
        <f ca="1">IF('Health SCR'!H$3&gt;=$B135,OFFSET($D$118,0,'Health SCR'!H$3-$B135)*OFFSET(Inputs!$C$30,0,$B135-2)/IF(sommmeProdInv(Inputs!$B$30:$AY$30,$D$118:$BA$118,'Health SCR'!H$3)&gt;0,sommmeProdInv(Inputs!$B$30:$AY$30,$D$118:$BA$118,'Health SCR'!H$3),1)+H134,0)</f>
        <v>0</v>
      </c>
      <c r="I135" s="644">
        <f ca="1">IF('Health SCR'!I$3&gt;=$B135,OFFSET($D$118,0,'Health SCR'!I$3-$B135)*OFFSET(Inputs!$C$30,0,$B135-2)/IF(sommmeProdInv(Inputs!$B$30:$AY$30,$D$118:$BA$118,'Health SCR'!I$3)&gt;0,sommmeProdInv(Inputs!$B$30:$AY$30,$D$118:$BA$118,'Health SCR'!I$3),1)+I134,0)</f>
        <v>0</v>
      </c>
      <c r="J135" s="644">
        <f ca="1">IF('Health SCR'!J$3&gt;=$B135,OFFSET($D$118,0,'Health SCR'!J$3-$B135)*OFFSET(Inputs!$C$30,0,$B135-2)/IF(sommmeProdInv(Inputs!$B$30:$AY$30,$D$118:$BA$118,'Health SCR'!J$3)&gt;0,sommmeProdInv(Inputs!$B$30:$AY$30,$D$118:$BA$118,'Health SCR'!J$3),1)+J134,0)</f>
        <v>0</v>
      </c>
      <c r="K135" s="644">
        <f ca="1">IF('Health SCR'!K$3&gt;=$B135,OFFSET($D$118,0,'Health SCR'!K$3-$B135)*OFFSET(Inputs!$C$30,0,$B135-2)/IF(sommmeProdInv(Inputs!$B$30:$AY$30,$D$118:$BA$118,'Health SCR'!K$3)&gt;0,sommmeProdInv(Inputs!$B$30:$AY$30,$D$118:$BA$118,'Health SCR'!K$3),1)+K134,0)</f>
        <v>0</v>
      </c>
      <c r="L135" s="644">
        <f ca="1">IF('Health SCR'!L$3&gt;=$B135,OFFSET($D$118,0,'Health SCR'!L$3-$B135)*OFFSET(Inputs!$C$30,0,$B135-2)/IF(sommmeProdInv(Inputs!$B$30:$AY$30,$D$118:$BA$118,'Health SCR'!L$3)&gt;0,sommmeProdInv(Inputs!$B$30:$AY$30,$D$118:$BA$118,'Health SCR'!L$3),1)+L134,0)</f>
        <v>0</v>
      </c>
      <c r="M135" s="644">
        <f ca="1">IF('Health SCR'!M$3&gt;=$B135,OFFSET($D$118,0,'Health SCR'!M$3-$B135)*OFFSET(Inputs!$C$30,0,$B135-2)/IF(sommmeProdInv(Inputs!$B$30:$AY$30,$D$118:$BA$118,'Health SCR'!M$3)&gt;0,sommmeProdInv(Inputs!$B$30:$AY$30,$D$118:$BA$118,'Health SCR'!M$3),1)+M134,0)</f>
        <v>0</v>
      </c>
      <c r="N135" s="644">
        <f ca="1">IF('Health SCR'!N$3&gt;=$B135,OFFSET($D$118,0,'Health SCR'!N$3-$B135)*OFFSET(Inputs!$C$30,0,$B135-2)/IF(sommmeProdInv(Inputs!$B$30:$AY$30,$D$118:$BA$118,'Health SCR'!N$3)&gt;0,sommmeProdInv(Inputs!$B$30:$AY$30,$D$118:$BA$118,'Health SCR'!N$3),1)+N134,0)</f>
        <v>0</v>
      </c>
      <c r="O135" s="644">
        <f ca="1">IF('Health SCR'!O$3&gt;=$B135,OFFSET($D$118,0,'Health SCR'!O$3-$B135)*OFFSET(Inputs!$C$30,0,$B135-2)/IF(sommmeProdInv(Inputs!$B$30:$AY$30,$D$118:$BA$118,'Health SCR'!O$3)&gt;0,sommmeProdInv(Inputs!$B$30:$AY$30,$D$118:$BA$118,'Health SCR'!O$3),1)+O134,0)</f>
        <v>0</v>
      </c>
      <c r="P135" s="644">
        <f ca="1">IF('Health SCR'!P$3&gt;=$B135,OFFSET($D$118,0,'Health SCR'!P$3-$B135)*OFFSET(Inputs!$C$30,0,$B135-2)/IF(sommmeProdInv(Inputs!$B$30:$AY$30,$D$118:$BA$118,'Health SCR'!P$3)&gt;0,sommmeProdInv(Inputs!$B$30:$AY$30,$D$118:$BA$118,'Health SCR'!P$3),1)+P134,0)</f>
        <v>0</v>
      </c>
      <c r="Q135" s="644">
        <f ca="1">IF('Health SCR'!Q$3&gt;=$B135,OFFSET($D$118,0,'Health SCR'!Q$3-$B135)*OFFSET(Inputs!$C$30,0,$B135-2)/IF(sommmeProdInv(Inputs!$B$30:$AY$30,$D$118:$BA$118,'Health SCR'!Q$3)&gt;0,sommmeProdInv(Inputs!$B$30:$AY$30,$D$118:$BA$118,'Health SCR'!Q$3),1)+Q134,0)</f>
        <v>0</v>
      </c>
      <c r="R135" s="644">
        <f ca="1">IF('Health SCR'!R$3&gt;=$B135,OFFSET($D$118,0,'Health SCR'!R$3-$B135)*OFFSET(Inputs!$C$30,0,$B135-2)/IF(sommmeProdInv(Inputs!$B$30:$AY$30,$D$118:$BA$118,'Health SCR'!R$3)&gt;0,sommmeProdInv(Inputs!$B$30:$AY$30,$D$118:$BA$118,'Health SCR'!R$3),1)+R134,0)</f>
        <v>0</v>
      </c>
      <c r="S135" s="644">
        <f ca="1">IF('Health SCR'!S$3&gt;=$B135,OFFSET($D$118,0,'Health SCR'!S$3-$B135)*OFFSET(Inputs!$C$30,0,$B135-2)/IF(sommmeProdInv(Inputs!$B$30:$AY$30,$D$118:$BA$118,'Health SCR'!S$3)&gt;0,sommmeProdInv(Inputs!$B$30:$AY$30,$D$118:$BA$118,'Health SCR'!S$3),1)+S134,0)</f>
        <v>0</v>
      </c>
      <c r="T135" s="644">
        <f ca="1">IF('Health SCR'!T$3&gt;=$B135,OFFSET($D$118,0,'Health SCR'!T$3-$B135)*OFFSET(Inputs!$C$30,0,$B135-2)/IF(sommmeProdInv(Inputs!$B$30:$AY$30,$D$118:$BA$118,'Health SCR'!T$3)&gt;0,sommmeProdInv(Inputs!$B$30:$AY$30,$D$118:$BA$118,'Health SCR'!T$3),1)+T134,0)</f>
        <v>0</v>
      </c>
      <c r="U135" s="644">
        <f ca="1">IF('Health SCR'!U$3&gt;=$B135,OFFSET($D$118,0,'Health SCR'!U$3-$B135)*OFFSET(Inputs!$C$30,0,$B135-2)/IF(sommmeProdInv(Inputs!$B$30:$AY$30,$D$118:$BA$118,'Health SCR'!U$3)&gt;0,sommmeProdInv(Inputs!$B$30:$AY$30,$D$118:$BA$118,'Health SCR'!U$3),1)+U134,0)</f>
        <v>0</v>
      </c>
      <c r="V135" s="644">
        <f ca="1">IF('Health SCR'!V$3&gt;=$B135,OFFSET($D$118,0,'Health SCR'!V$3-$B135)*OFFSET(Inputs!$C$30,0,$B135-2)/IF(sommmeProdInv(Inputs!$B$30:$AY$30,$D$118:$BA$118,'Health SCR'!V$3)&gt;0,sommmeProdInv(Inputs!$B$30:$AY$30,$D$118:$BA$118,'Health SCR'!V$3),1)+V134,0)</f>
        <v>0</v>
      </c>
      <c r="W135" s="644">
        <f ca="1">IF('Health SCR'!W$3&gt;=$B135,OFFSET($D$118,0,'Health SCR'!W$3-$B135)*OFFSET(Inputs!$C$30,0,$B135-2)/IF(sommmeProdInv(Inputs!$B$30:$AY$30,$D$118:$BA$118,'Health SCR'!W$3)&gt;0,sommmeProdInv(Inputs!$B$30:$AY$30,$D$118:$BA$118,'Health SCR'!W$3),1)+W134,0)</f>
        <v>0</v>
      </c>
      <c r="X135" s="644">
        <f ca="1">IF('Health SCR'!X$3&gt;=$B135,OFFSET($D$118,0,'Health SCR'!X$3-$B135)*OFFSET(Inputs!$C$30,0,$B135-2)/IF(sommmeProdInv(Inputs!$B$30:$AY$30,$D$118:$BA$118,'Health SCR'!X$3)&gt;0,sommmeProdInv(Inputs!$B$30:$AY$30,$D$118:$BA$118,'Health SCR'!X$3),1)+X134,0)</f>
        <v>0</v>
      </c>
      <c r="Y135" s="644">
        <f ca="1">IF('Health SCR'!Y$3&gt;=$B135,OFFSET($D$118,0,'Health SCR'!Y$3-$B135)*OFFSET(Inputs!$C$30,0,$B135-2)/IF(sommmeProdInv(Inputs!$B$30:$AY$30,$D$118:$BA$118,'Health SCR'!Y$3)&gt;0,sommmeProdInv(Inputs!$B$30:$AY$30,$D$118:$BA$118,'Health SCR'!Y$3),1)+Y134,0)</f>
        <v>0</v>
      </c>
      <c r="Z135" s="644">
        <f ca="1">IF('Health SCR'!Z$3&gt;=$B135,OFFSET($D$118,0,'Health SCR'!Z$3-$B135)*OFFSET(Inputs!$C$30,0,$B135-2)/IF(sommmeProdInv(Inputs!$B$30:$AY$30,$D$118:$BA$118,'Health SCR'!Z$3)&gt;0,sommmeProdInv(Inputs!$B$30:$AY$30,$D$118:$BA$118,'Health SCR'!Z$3),1)+Z134,0)</f>
        <v>0</v>
      </c>
      <c r="AA135" s="644">
        <f ca="1">IF('Health SCR'!AA$3&gt;=$B135,OFFSET($D$118,0,'Health SCR'!AA$3-$B135)*OFFSET(Inputs!$C$30,0,$B135-2)/IF(sommmeProdInv(Inputs!$B$30:$AY$30,$D$118:$BA$118,'Health SCR'!AA$3)&gt;0,sommmeProdInv(Inputs!$B$30:$AY$30,$D$118:$BA$118,'Health SCR'!AA$3),1)+AA134,0)</f>
        <v>0</v>
      </c>
      <c r="AB135" s="644">
        <f ca="1">IF('Health SCR'!AB$3&gt;=$B135,OFFSET($D$118,0,'Health SCR'!AB$3-$B135)*OFFSET(Inputs!$C$30,0,$B135-2)/IF(sommmeProdInv(Inputs!$B$30:$AY$30,$D$118:$BA$118,'Health SCR'!AB$3)&gt;0,sommmeProdInv(Inputs!$B$30:$AY$30,$D$118:$BA$118,'Health SCR'!AB$3),1)+AB134,0)</f>
        <v>0</v>
      </c>
      <c r="AC135" s="644">
        <f ca="1">IF('Health SCR'!AC$3&gt;=$B135,OFFSET($D$118,0,'Health SCR'!AC$3-$B135)*OFFSET(Inputs!$C$30,0,$B135-2)/IF(sommmeProdInv(Inputs!$B$30:$AY$30,$D$118:$BA$118,'Health SCR'!AC$3)&gt;0,sommmeProdInv(Inputs!$B$30:$AY$30,$D$118:$BA$118,'Health SCR'!AC$3),1)+AC134,0)</f>
        <v>0</v>
      </c>
      <c r="AD135" s="644">
        <f ca="1">IF('Health SCR'!AD$3&gt;=$B135,OFFSET($D$118,0,'Health SCR'!AD$3-$B135)*OFFSET(Inputs!$C$30,0,$B135-2)/IF(sommmeProdInv(Inputs!$B$30:$AY$30,$D$118:$BA$118,'Health SCR'!AD$3)&gt;0,sommmeProdInv(Inputs!$B$30:$AY$30,$D$118:$BA$118,'Health SCR'!AD$3),1)+AD134,0)</f>
        <v>0</v>
      </c>
      <c r="AE135" s="644">
        <f ca="1">IF('Health SCR'!AE$3&gt;=$B135,OFFSET($D$118,0,'Health SCR'!AE$3-$B135)*OFFSET(Inputs!$C$30,0,$B135-2)/IF(sommmeProdInv(Inputs!$B$30:$AY$30,$D$118:$BA$118,'Health SCR'!AE$3)&gt;0,sommmeProdInv(Inputs!$B$30:$AY$30,$D$118:$BA$118,'Health SCR'!AE$3),1)+AE134,0)</f>
        <v>0</v>
      </c>
      <c r="AF135" s="644">
        <f ca="1">IF('Health SCR'!AF$3&gt;=$B135,OFFSET($D$118,0,'Health SCR'!AF$3-$B135)*OFFSET(Inputs!$C$30,0,$B135-2)/IF(sommmeProdInv(Inputs!$B$30:$AY$30,$D$118:$BA$118,'Health SCR'!AF$3)&gt;0,sommmeProdInv(Inputs!$B$30:$AY$30,$D$118:$BA$118,'Health SCR'!AF$3),1)+AF134,0)</f>
        <v>0</v>
      </c>
      <c r="AG135" s="644">
        <f ca="1">IF('Health SCR'!AG$3&gt;=$B135,OFFSET($D$118,0,'Health SCR'!AG$3-$B135)*OFFSET(Inputs!$C$30,0,$B135-2)/IF(sommmeProdInv(Inputs!$B$30:$AY$30,$D$118:$BA$118,'Health SCR'!AG$3)&gt;0,sommmeProdInv(Inputs!$B$30:$AY$30,$D$118:$BA$118,'Health SCR'!AG$3),1)+AG134,0)</f>
        <v>0</v>
      </c>
      <c r="AH135" s="644">
        <f ca="1">IF('Health SCR'!AH$3&gt;=$B135,OFFSET($D$118,0,'Health SCR'!AH$3-$B135)*OFFSET(Inputs!$C$30,0,$B135-2)/IF(sommmeProdInv(Inputs!$B$30:$AY$30,$D$118:$BA$118,'Health SCR'!AH$3)&gt;0,sommmeProdInv(Inputs!$B$30:$AY$30,$D$118:$BA$118,'Health SCR'!AH$3),1)+AH134,0)</f>
        <v>0</v>
      </c>
      <c r="AI135" s="644">
        <f ca="1">IF('Health SCR'!AI$3&gt;=$B135,OFFSET($D$118,0,'Health SCR'!AI$3-$B135)*OFFSET(Inputs!$C$30,0,$B135-2)/IF(sommmeProdInv(Inputs!$B$30:$AY$30,$D$118:$BA$118,'Health SCR'!AI$3)&gt;0,sommmeProdInv(Inputs!$B$30:$AY$30,$D$118:$BA$118,'Health SCR'!AI$3),1)+AI134,0)</f>
        <v>0</v>
      </c>
      <c r="AJ135" s="644">
        <f ca="1">IF('Health SCR'!AJ$3&gt;=$B135,OFFSET($D$118,0,'Health SCR'!AJ$3-$B135)*OFFSET(Inputs!$C$30,0,$B135-2)/IF(sommmeProdInv(Inputs!$B$30:$AY$30,$D$118:$BA$118,'Health SCR'!AJ$3)&gt;0,sommmeProdInv(Inputs!$B$30:$AY$30,$D$118:$BA$118,'Health SCR'!AJ$3),1)+AJ134,0)</f>
        <v>0</v>
      </c>
      <c r="AK135" s="644">
        <f ca="1">IF('Health SCR'!AK$3&gt;=$B135,OFFSET($D$118,0,'Health SCR'!AK$3-$B135)*OFFSET(Inputs!$C$30,0,$B135-2)/IF(sommmeProdInv(Inputs!$B$30:$AY$30,$D$118:$BA$118,'Health SCR'!AK$3)&gt;0,sommmeProdInv(Inputs!$B$30:$AY$30,$D$118:$BA$118,'Health SCR'!AK$3),1)+AK134,0)</f>
        <v>0</v>
      </c>
      <c r="AL135" s="644">
        <f ca="1">IF('Health SCR'!AL$3&gt;=$B135,OFFSET($D$118,0,'Health SCR'!AL$3-$B135)*OFFSET(Inputs!$C$30,0,$B135-2)/IF(sommmeProdInv(Inputs!$B$30:$AY$30,$D$118:$BA$118,'Health SCR'!AL$3)&gt;0,sommmeProdInv(Inputs!$B$30:$AY$30,$D$118:$BA$118,'Health SCR'!AL$3),1)+AL134,0)</f>
        <v>0</v>
      </c>
      <c r="AM135" s="644">
        <f ca="1">IF('Health SCR'!AM$3&gt;=$B135,OFFSET($D$118,0,'Health SCR'!AM$3-$B135)*OFFSET(Inputs!$C$30,0,$B135-2)/IF(sommmeProdInv(Inputs!$B$30:$AY$30,$D$118:$BA$118,'Health SCR'!AM$3)&gt;0,sommmeProdInv(Inputs!$B$30:$AY$30,$D$118:$BA$118,'Health SCR'!AM$3),1)+AM134,0)</f>
        <v>0</v>
      </c>
      <c r="AN135" s="644">
        <f ca="1">IF('Health SCR'!AN$3&gt;=$B135,OFFSET($D$118,0,'Health SCR'!AN$3-$B135)*OFFSET(Inputs!$C$30,0,$B135-2)/IF(sommmeProdInv(Inputs!$B$30:$AY$30,$D$118:$BA$118,'Health SCR'!AN$3)&gt;0,sommmeProdInv(Inputs!$B$30:$AY$30,$D$118:$BA$118,'Health SCR'!AN$3),1)+AN134,0)</f>
        <v>0</v>
      </c>
      <c r="AO135" s="644">
        <f ca="1">IF('Health SCR'!AO$3&gt;=$B135,OFFSET($D$118,0,'Health SCR'!AO$3-$B135)*OFFSET(Inputs!$C$30,0,$B135-2)/IF(sommmeProdInv(Inputs!$B$30:$AY$30,$D$118:$BA$118,'Health SCR'!AO$3)&gt;0,sommmeProdInv(Inputs!$B$30:$AY$30,$D$118:$BA$118,'Health SCR'!AO$3),1)+AO134,0)</f>
        <v>0</v>
      </c>
      <c r="AP135" s="644">
        <f ca="1">IF('Health SCR'!AP$3&gt;=$B135,OFFSET($D$118,0,'Health SCR'!AP$3-$B135)*OFFSET(Inputs!$C$30,0,$B135-2)/IF(sommmeProdInv(Inputs!$B$30:$AY$30,$D$118:$BA$118,'Health SCR'!AP$3)&gt;0,sommmeProdInv(Inputs!$B$30:$AY$30,$D$118:$BA$118,'Health SCR'!AP$3),1)+AP134,0)</f>
        <v>0</v>
      </c>
      <c r="AQ135" s="644">
        <f ca="1">IF('Health SCR'!AQ$3&gt;=$B135,OFFSET($D$118,0,'Health SCR'!AQ$3-$B135)*OFFSET(Inputs!$C$30,0,$B135-2)/IF(sommmeProdInv(Inputs!$B$30:$AY$30,$D$118:$BA$118,'Health SCR'!AQ$3)&gt;0,sommmeProdInv(Inputs!$B$30:$AY$30,$D$118:$BA$118,'Health SCR'!AQ$3),1)+AQ134,0)</f>
        <v>0</v>
      </c>
      <c r="AR135" s="644">
        <f ca="1">IF('Health SCR'!AR$3&gt;=$B135,OFFSET($D$118,0,'Health SCR'!AR$3-$B135)*OFFSET(Inputs!$C$30,0,$B135-2)/IF(sommmeProdInv(Inputs!$B$30:$AY$30,$D$118:$BA$118,'Health SCR'!AR$3)&gt;0,sommmeProdInv(Inputs!$B$30:$AY$30,$D$118:$BA$118,'Health SCR'!AR$3),1)+AR134,0)</f>
        <v>0</v>
      </c>
      <c r="AS135" s="644">
        <f ca="1">IF('Health SCR'!AS$3&gt;=$B135,OFFSET($D$118,0,'Health SCR'!AS$3-$B135)*OFFSET(Inputs!$C$30,0,$B135-2)/IF(sommmeProdInv(Inputs!$B$30:$AY$30,$D$118:$BA$118,'Health SCR'!AS$3)&gt;0,sommmeProdInv(Inputs!$B$30:$AY$30,$D$118:$BA$118,'Health SCR'!AS$3),1)+AS134,0)</f>
        <v>0</v>
      </c>
      <c r="AT135" s="644">
        <f ca="1">IF('Health SCR'!AT$3&gt;=$B135,OFFSET($D$118,0,'Health SCR'!AT$3-$B135)*OFFSET(Inputs!$C$30,0,$B135-2)/IF(sommmeProdInv(Inputs!$B$30:$AY$30,$D$118:$BA$118,'Health SCR'!AT$3)&gt;0,sommmeProdInv(Inputs!$B$30:$AY$30,$D$118:$BA$118,'Health SCR'!AT$3),1)+AT134,0)</f>
        <v>0</v>
      </c>
      <c r="AU135" s="644">
        <f ca="1">IF('Health SCR'!AU$3&gt;=$B135,OFFSET($D$118,0,'Health SCR'!AU$3-$B135)*OFFSET(Inputs!$C$30,0,$B135-2)/IF(sommmeProdInv(Inputs!$B$30:$AY$30,$D$118:$BA$118,'Health SCR'!AU$3)&gt;0,sommmeProdInv(Inputs!$B$30:$AY$30,$D$118:$BA$118,'Health SCR'!AU$3),1)+AU134,0)</f>
        <v>0</v>
      </c>
      <c r="AV135" s="644">
        <f ca="1">IF('Health SCR'!AV$3&gt;=$B135,OFFSET($D$118,0,'Health SCR'!AV$3-$B135)*OFFSET(Inputs!$C$30,0,$B135-2)/IF(sommmeProdInv(Inputs!$B$30:$AY$30,$D$118:$BA$118,'Health SCR'!AV$3)&gt;0,sommmeProdInv(Inputs!$B$30:$AY$30,$D$118:$BA$118,'Health SCR'!AV$3),1)+AV134,0)</f>
        <v>0</v>
      </c>
      <c r="AW135" s="644">
        <f ca="1">IF('Health SCR'!AW$3&gt;=$B135,OFFSET($D$118,0,'Health SCR'!AW$3-$B135)*OFFSET(Inputs!$C$30,0,$B135-2)/IF(sommmeProdInv(Inputs!$B$30:$AY$30,$D$118:$BA$118,'Health SCR'!AW$3)&gt;0,sommmeProdInv(Inputs!$B$30:$AY$30,$D$118:$BA$118,'Health SCR'!AW$3),1)+AW134,0)</f>
        <v>0</v>
      </c>
      <c r="AX135" s="644">
        <f ca="1">IF('Health SCR'!AX$3&gt;=$B135,OFFSET($D$118,0,'Health SCR'!AX$3-$B135)*OFFSET(Inputs!$C$30,0,$B135-2)/IF(sommmeProdInv(Inputs!$B$30:$AY$30,$D$118:$BA$118,'Health SCR'!AX$3)&gt;0,sommmeProdInv(Inputs!$B$30:$AY$30,$D$118:$BA$118,'Health SCR'!AX$3),1)+AX134,0)</f>
        <v>0</v>
      </c>
      <c r="AY135" s="644">
        <f ca="1">IF('Health SCR'!AY$3&gt;=$B135,OFFSET($D$118,0,'Health SCR'!AY$3-$B135)*OFFSET(Inputs!$C$30,0,$B135-2)/IF(sommmeProdInv(Inputs!$B$30:$AY$30,$D$118:$BA$118,'Health SCR'!AY$3)&gt;0,sommmeProdInv(Inputs!$B$30:$AY$30,$D$118:$BA$118,'Health SCR'!AY$3),1)+AY134,0)</f>
        <v>0</v>
      </c>
      <c r="AZ135" s="644">
        <f ca="1">IF('Health SCR'!AZ$3&gt;=$B135,OFFSET($D$118,0,'Health SCR'!AZ$3-$B135)*OFFSET(Inputs!$C$30,0,$B135-2)/IF(sommmeProdInv(Inputs!$B$30:$AY$30,$D$118:$BA$118,'Health SCR'!AZ$3)&gt;0,sommmeProdInv(Inputs!$B$30:$AY$30,$D$118:$BA$118,'Health SCR'!AZ$3),1)+AZ134,0)</f>
        <v>0</v>
      </c>
      <c r="BA135" s="645">
        <f ca="1">IF('Health SCR'!BA$3&gt;=$B135,OFFSET($D$118,0,'Health SCR'!BA$3-$B135)*OFFSET(Inputs!$C$30,0,$B135-2)/IF(sommmeProdInv(Inputs!$B$30:$AY$30,$D$118:$BA$118,'Health SCR'!BA$3)&gt;0,sommmeProdInv(Inputs!$B$30:$AY$30,$D$118:$BA$118,'Health SCR'!BA$3),1)+BA134,0)</f>
        <v>0</v>
      </c>
    </row>
    <row r="136" spans="1:53" s="286" customFormat="1" outlineLevel="1">
      <c r="A136" s="608"/>
      <c r="B136" s="993">
        <v>17</v>
      </c>
      <c r="C136" s="994"/>
      <c r="D136" s="643"/>
      <c r="E136" s="644">
        <f ca="1">IF('Health SCR'!E$3&gt;=$B136,OFFSET($D$118,0,'Health SCR'!E$3-$B136)*OFFSET(Inputs!$C$30,0,$B136-2)/IF(sommmeProdInv(Inputs!$B$30:$AY$30,$D$118:$BA$118,'Health SCR'!E$3)&gt;0,sommmeProdInv(Inputs!$B$30:$AY$30,$D$118:$BA$118,'Health SCR'!E$3),1)+E135,0)</f>
        <v>0</v>
      </c>
      <c r="F136" s="644">
        <f ca="1">IF('Health SCR'!F$3&gt;=$B136,OFFSET($D$118,0,'Health SCR'!F$3-$B136)*OFFSET(Inputs!$C$30,0,$B136-2)/IF(sommmeProdInv(Inputs!$B$30:$AY$30,$D$118:$BA$118,'Health SCR'!F$3)&gt;0,sommmeProdInv(Inputs!$B$30:$AY$30,$D$118:$BA$118,'Health SCR'!F$3),1)+F135,0)</f>
        <v>0</v>
      </c>
      <c r="G136" s="644">
        <f ca="1">IF('Health SCR'!G$3&gt;=$B136,OFFSET($D$118,0,'Health SCR'!G$3-$B136)*OFFSET(Inputs!$C$30,0,$B136-2)/IF(sommmeProdInv(Inputs!$B$30:$AY$30,$D$118:$BA$118,'Health SCR'!G$3)&gt;0,sommmeProdInv(Inputs!$B$30:$AY$30,$D$118:$BA$118,'Health SCR'!G$3),1)+G135,0)</f>
        <v>0</v>
      </c>
      <c r="H136" s="644">
        <f ca="1">IF('Health SCR'!H$3&gt;=$B136,OFFSET($D$118,0,'Health SCR'!H$3-$B136)*OFFSET(Inputs!$C$30,0,$B136-2)/IF(sommmeProdInv(Inputs!$B$30:$AY$30,$D$118:$BA$118,'Health SCR'!H$3)&gt;0,sommmeProdInv(Inputs!$B$30:$AY$30,$D$118:$BA$118,'Health SCR'!H$3),1)+H135,0)</f>
        <v>0</v>
      </c>
      <c r="I136" s="644">
        <f ca="1">IF('Health SCR'!I$3&gt;=$B136,OFFSET($D$118,0,'Health SCR'!I$3-$B136)*OFFSET(Inputs!$C$30,0,$B136-2)/IF(sommmeProdInv(Inputs!$B$30:$AY$30,$D$118:$BA$118,'Health SCR'!I$3)&gt;0,sommmeProdInv(Inputs!$B$30:$AY$30,$D$118:$BA$118,'Health SCR'!I$3),1)+I135,0)</f>
        <v>0</v>
      </c>
      <c r="J136" s="644">
        <f ca="1">IF('Health SCR'!J$3&gt;=$B136,OFFSET($D$118,0,'Health SCR'!J$3-$B136)*OFFSET(Inputs!$C$30,0,$B136-2)/IF(sommmeProdInv(Inputs!$B$30:$AY$30,$D$118:$BA$118,'Health SCR'!J$3)&gt;0,sommmeProdInv(Inputs!$B$30:$AY$30,$D$118:$BA$118,'Health SCR'!J$3),1)+J135,0)</f>
        <v>0</v>
      </c>
      <c r="K136" s="644">
        <f ca="1">IF('Health SCR'!K$3&gt;=$B136,OFFSET($D$118,0,'Health SCR'!K$3-$B136)*OFFSET(Inputs!$C$30,0,$B136-2)/IF(sommmeProdInv(Inputs!$B$30:$AY$30,$D$118:$BA$118,'Health SCR'!K$3)&gt;0,sommmeProdInv(Inputs!$B$30:$AY$30,$D$118:$BA$118,'Health SCR'!K$3),1)+K135,0)</f>
        <v>0</v>
      </c>
      <c r="L136" s="644">
        <f ca="1">IF('Health SCR'!L$3&gt;=$B136,OFFSET($D$118,0,'Health SCR'!L$3-$B136)*OFFSET(Inputs!$C$30,0,$B136-2)/IF(sommmeProdInv(Inputs!$B$30:$AY$30,$D$118:$BA$118,'Health SCR'!L$3)&gt;0,sommmeProdInv(Inputs!$B$30:$AY$30,$D$118:$BA$118,'Health SCR'!L$3),1)+L135,0)</f>
        <v>0</v>
      </c>
      <c r="M136" s="644">
        <f ca="1">IF('Health SCR'!M$3&gt;=$B136,OFFSET($D$118,0,'Health SCR'!M$3-$B136)*OFFSET(Inputs!$C$30,0,$B136-2)/IF(sommmeProdInv(Inputs!$B$30:$AY$30,$D$118:$BA$118,'Health SCR'!M$3)&gt;0,sommmeProdInv(Inputs!$B$30:$AY$30,$D$118:$BA$118,'Health SCR'!M$3),1)+M135,0)</f>
        <v>0</v>
      </c>
      <c r="N136" s="644">
        <f ca="1">IF('Health SCR'!N$3&gt;=$B136,OFFSET($D$118,0,'Health SCR'!N$3-$B136)*OFFSET(Inputs!$C$30,0,$B136-2)/IF(sommmeProdInv(Inputs!$B$30:$AY$30,$D$118:$BA$118,'Health SCR'!N$3)&gt;0,sommmeProdInv(Inputs!$B$30:$AY$30,$D$118:$BA$118,'Health SCR'!N$3),1)+N135,0)</f>
        <v>0</v>
      </c>
      <c r="O136" s="644">
        <f ca="1">IF('Health SCR'!O$3&gt;=$B136,OFFSET($D$118,0,'Health SCR'!O$3-$B136)*OFFSET(Inputs!$C$30,0,$B136-2)/IF(sommmeProdInv(Inputs!$B$30:$AY$30,$D$118:$BA$118,'Health SCR'!O$3)&gt;0,sommmeProdInv(Inputs!$B$30:$AY$30,$D$118:$BA$118,'Health SCR'!O$3),1)+O135,0)</f>
        <v>0</v>
      </c>
      <c r="P136" s="644">
        <f ca="1">IF('Health SCR'!P$3&gt;=$B136,OFFSET($D$118,0,'Health SCR'!P$3-$B136)*OFFSET(Inputs!$C$30,0,$B136-2)/IF(sommmeProdInv(Inputs!$B$30:$AY$30,$D$118:$BA$118,'Health SCR'!P$3)&gt;0,sommmeProdInv(Inputs!$B$30:$AY$30,$D$118:$BA$118,'Health SCR'!P$3),1)+P135,0)</f>
        <v>0</v>
      </c>
      <c r="Q136" s="644">
        <f ca="1">IF('Health SCR'!Q$3&gt;=$B136,OFFSET($D$118,0,'Health SCR'!Q$3-$B136)*OFFSET(Inputs!$C$30,0,$B136-2)/IF(sommmeProdInv(Inputs!$B$30:$AY$30,$D$118:$BA$118,'Health SCR'!Q$3)&gt;0,sommmeProdInv(Inputs!$B$30:$AY$30,$D$118:$BA$118,'Health SCR'!Q$3),1)+Q135,0)</f>
        <v>0</v>
      </c>
      <c r="R136" s="644">
        <f ca="1">IF('Health SCR'!R$3&gt;=$B136,OFFSET($D$118,0,'Health SCR'!R$3-$B136)*OFFSET(Inputs!$C$30,0,$B136-2)/IF(sommmeProdInv(Inputs!$B$30:$AY$30,$D$118:$BA$118,'Health SCR'!R$3)&gt;0,sommmeProdInv(Inputs!$B$30:$AY$30,$D$118:$BA$118,'Health SCR'!R$3),1)+R135,0)</f>
        <v>0</v>
      </c>
      <c r="S136" s="644">
        <f ca="1">IF('Health SCR'!S$3&gt;=$B136,OFFSET($D$118,0,'Health SCR'!S$3-$B136)*OFFSET(Inputs!$C$30,0,$B136-2)/IF(sommmeProdInv(Inputs!$B$30:$AY$30,$D$118:$BA$118,'Health SCR'!S$3)&gt;0,sommmeProdInv(Inputs!$B$30:$AY$30,$D$118:$BA$118,'Health SCR'!S$3),1)+S135,0)</f>
        <v>0</v>
      </c>
      <c r="T136" s="644">
        <f ca="1">IF('Health SCR'!T$3&gt;=$B136,OFFSET($D$118,0,'Health SCR'!T$3-$B136)*OFFSET(Inputs!$C$30,0,$B136-2)/IF(sommmeProdInv(Inputs!$B$30:$AY$30,$D$118:$BA$118,'Health SCR'!T$3)&gt;0,sommmeProdInv(Inputs!$B$30:$AY$30,$D$118:$BA$118,'Health SCR'!T$3),1)+T135,0)</f>
        <v>0</v>
      </c>
      <c r="U136" s="644">
        <f ca="1">IF('Health SCR'!U$3&gt;=$B136,OFFSET($D$118,0,'Health SCR'!U$3-$B136)*OFFSET(Inputs!$C$30,0,$B136-2)/IF(sommmeProdInv(Inputs!$B$30:$AY$30,$D$118:$BA$118,'Health SCR'!U$3)&gt;0,sommmeProdInv(Inputs!$B$30:$AY$30,$D$118:$BA$118,'Health SCR'!U$3),1)+U135,0)</f>
        <v>0</v>
      </c>
      <c r="V136" s="644">
        <f ca="1">IF('Health SCR'!V$3&gt;=$B136,OFFSET($D$118,0,'Health SCR'!V$3-$B136)*OFFSET(Inputs!$C$30,0,$B136-2)/IF(sommmeProdInv(Inputs!$B$30:$AY$30,$D$118:$BA$118,'Health SCR'!V$3)&gt;0,sommmeProdInv(Inputs!$B$30:$AY$30,$D$118:$BA$118,'Health SCR'!V$3),1)+V135,0)</f>
        <v>0</v>
      </c>
      <c r="W136" s="644">
        <f ca="1">IF('Health SCR'!W$3&gt;=$B136,OFFSET($D$118,0,'Health SCR'!W$3-$B136)*OFFSET(Inputs!$C$30,0,$B136-2)/IF(sommmeProdInv(Inputs!$B$30:$AY$30,$D$118:$BA$118,'Health SCR'!W$3)&gt;0,sommmeProdInv(Inputs!$B$30:$AY$30,$D$118:$BA$118,'Health SCR'!W$3),1)+W135,0)</f>
        <v>0</v>
      </c>
      <c r="X136" s="644">
        <f ca="1">IF('Health SCR'!X$3&gt;=$B136,OFFSET($D$118,0,'Health SCR'!X$3-$B136)*OFFSET(Inputs!$C$30,0,$B136-2)/IF(sommmeProdInv(Inputs!$B$30:$AY$30,$D$118:$BA$118,'Health SCR'!X$3)&gt;0,sommmeProdInv(Inputs!$B$30:$AY$30,$D$118:$BA$118,'Health SCR'!X$3),1)+X135,0)</f>
        <v>0</v>
      </c>
      <c r="Y136" s="644">
        <f ca="1">IF('Health SCR'!Y$3&gt;=$B136,OFFSET($D$118,0,'Health SCR'!Y$3-$B136)*OFFSET(Inputs!$C$30,0,$B136-2)/IF(sommmeProdInv(Inputs!$B$30:$AY$30,$D$118:$BA$118,'Health SCR'!Y$3)&gt;0,sommmeProdInv(Inputs!$B$30:$AY$30,$D$118:$BA$118,'Health SCR'!Y$3),1)+Y135,0)</f>
        <v>0</v>
      </c>
      <c r="Z136" s="644">
        <f ca="1">IF('Health SCR'!Z$3&gt;=$B136,OFFSET($D$118,0,'Health SCR'!Z$3-$B136)*OFFSET(Inputs!$C$30,0,$B136-2)/IF(sommmeProdInv(Inputs!$B$30:$AY$30,$D$118:$BA$118,'Health SCR'!Z$3)&gt;0,sommmeProdInv(Inputs!$B$30:$AY$30,$D$118:$BA$118,'Health SCR'!Z$3),1)+Z135,0)</f>
        <v>0</v>
      </c>
      <c r="AA136" s="644">
        <f ca="1">IF('Health SCR'!AA$3&gt;=$B136,OFFSET($D$118,0,'Health SCR'!AA$3-$B136)*OFFSET(Inputs!$C$30,0,$B136-2)/IF(sommmeProdInv(Inputs!$B$30:$AY$30,$D$118:$BA$118,'Health SCR'!AA$3)&gt;0,sommmeProdInv(Inputs!$B$30:$AY$30,$D$118:$BA$118,'Health SCR'!AA$3),1)+AA135,0)</f>
        <v>0</v>
      </c>
      <c r="AB136" s="644">
        <f ca="1">IF('Health SCR'!AB$3&gt;=$B136,OFFSET($D$118,0,'Health SCR'!AB$3-$B136)*OFFSET(Inputs!$C$30,0,$B136-2)/IF(sommmeProdInv(Inputs!$B$30:$AY$30,$D$118:$BA$118,'Health SCR'!AB$3)&gt;0,sommmeProdInv(Inputs!$B$30:$AY$30,$D$118:$BA$118,'Health SCR'!AB$3),1)+AB135,0)</f>
        <v>0</v>
      </c>
      <c r="AC136" s="644">
        <f ca="1">IF('Health SCR'!AC$3&gt;=$B136,OFFSET($D$118,0,'Health SCR'!AC$3-$B136)*OFFSET(Inputs!$C$30,0,$B136-2)/IF(sommmeProdInv(Inputs!$B$30:$AY$30,$D$118:$BA$118,'Health SCR'!AC$3)&gt;0,sommmeProdInv(Inputs!$B$30:$AY$30,$D$118:$BA$118,'Health SCR'!AC$3),1)+AC135,0)</f>
        <v>0</v>
      </c>
      <c r="AD136" s="644">
        <f ca="1">IF('Health SCR'!AD$3&gt;=$B136,OFFSET($D$118,0,'Health SCR'!AD$3-$B136)*OFFSET(Inputs!$C$30,0,$B136-2)/IF(sommmeProdInv(Inputs!$B$30:$AY$30,$D$118:$BA$118,'Health SCR'!AD$3)&gt;0,sommmeProdInv(Inputs!$B$30:$AY$30,$D$118:$BA$118,'Health SCR'!AD$3),1)+AD135,0)</f>
        <v>0</v>
      </c>
      <c r="AE136" s="644">
        <f ca="1">IF('Health SCR'!AE$3&gt;=$B136,OFFSET($D$118,0,'Health SCR'!AE$3-$B136)*OFFSET(Inputs!$C$30,0,$B136-2)/IF(sommmeProdInv(Inputs!$B$30:$AY$30,$D$118:$BA$118,'Health SCR'!AE$3)&gt;0,sommmeProdInv(Inputs!$B$30:$AY$30,$D$118:$BA$118,'Health SCR'!AE$3),1)+AE135,0)</f>
        <v>0</v>
      </c>
      <c r="AF136" s="644">
        <f ca="1">IF('Health SCR'!AF$3&gt;=$B136,OFFSET($D$118,0,'Health SCR'!AF$3-$B136)*OFFSET(Inputs!$C$30,0,$B136-2)/IF(sommmeProdInv(Inputs!$B$30:$AY$30,$D$118:$BA$118,'Health SCR'!AF$3)&gt;0,sommmeProdInv(Inputs!$B$30:$AY$30,$D$118:$BA$118,'Health SCR'!AF$3),1)+AF135,0)</f>
        <v>0</v>
      </c>
      <c r="AG136" s="644">
        <f ca="1">IF('Health SCR'!AG$3&gt;=$B136,OFFSET($D$118,0,'Health SCR'!AG$3-$B136)*OFFSET(Inputs!$C$30,0,$B136-2)/IF(sommmeProdInv(Inputs!$B$30:$AY$30,$D$118:$BA$118,'Health SCR'!AG$3)&gt;0,sommmeProdInv(Inputs!$B$30:$AY$30,$D$118:$BA$118,'Health SCR'!AG$3),1)+AG135,0)</f>
        <v>0</v>
      </c>
      <c r="AH136" s="644">
        <f ca="1">IF('Health SCR'!AH$3&gt;=$B136,OFFSET($D$118,0,'Health SCR'!AH$3-$B136)*OFFSET(Inputs!$C$30,0,$B136-2)/IF(sommmeProdInv(Inputs!$B$30:$AY$30,$D$118:$BA$118,'Health SCR'!AH$3)&gt;0,sommmeProdInv(Inputs!$B$30:$AY$30,$D$118:$BA$118,'Health SCR'!AH$3),1)+AH135,0)</f>
        <v>0</v>
      </c>
      <c r="AI136" s="644">
        <f ca="1">IF('Health SCR'!AI$3&gt;=$B136,OFFSET($D$118,0,'Health SCR'!AI$3-$B136)*OFFSET(Inputs!$C$30,0,$B136-2)/IF(sommmeProdInv(Inputs!$B$30:$AY$30,$D$118:$BA$118,'Health SCR'!AI$3)&gt;0,sommmeProdInv(Inputs!$B$30:$AY$30,$D$118:$BA$118,'Health SCR'!AI$3),1)+AI135,0)</f>
        <v>0</v>
      </c>
      <c r="AJ136" s="644">
        <f ca="1">IF('Health SCR'!AJ$3&gt;=$B136,OFFSET($D$118,0,'Health SCR'!AJ$3-$B136)*OFFSET(Inputs!$C$30,0,$B136-2)/IF(sommmeProdInv(Inputs!$B$30:$AY$30,$D$118:$BA$118,'Health SCR'!AJ$3)&gt;0,sommmeProdInv(Inputs!$B$30:$AY$30,$D$118:$BA$118,'Health SCR'!AJ$3),1)+AJ135,0)</f>
        <v>0</v>
      </c>
      <c r="AK136" s="644">
        <f ca="1">IF('Health SCR'!AK$3&gt;=$B136,OFFSET($D$118,0,'Health SCR'!AK$3-$B136)*OFFSET(Inputs!$C$30,0,$B136-2)/IF(sommmeProdInv(Inputs!$B$30:$AY$30,$D$118:$BA$118,'Health SCR'!AK$3)&gt;0,sommmeProdInv(Inputs!$B$30:$AY$30,$D$118:$BA$118,'Health SCR'!AK$3),1)+AK135,0)</f>
        <v>0</v>
      </c>
      <c r="AL136" s="644">
        <f ca="1">IF('Health SCR'!AL$3&gt;=$B136,OFFSET($D$118,0,'Health SCR'!AL$3-$B136)*OFFSET(Inputs!$C$30,0,$B136-2)/IF(sommmeProdInv(Inputs!$B$30:$AY$30,$D$118:$BA$118,'Health SCR'!AL$3)&gt;0,sommmeProdInv(Inputs!$B$30:$AY$30,$D$118:$BA$118,'Health SCR'!AL$3),1)+AL135,0)</f>
        <v>0</v>
      </c>
      <c r="AM136" s="644">
        <f ca="1">IF('Health SCR'!AM$3&gt;=$B136,OFFSET($D$118,0,'Health SCR'!AM$3-$B136)*OFFSET(Inputs!$C$30,0,$B136-2)/IF(sommmeProdInv(Inputs!$B$30:$AY$30,$D$118:$BA$118,'Health SCR'!AM$3)&gt;0,sommmeProdInv(Inputs!$B$30:$AY$30,$D$118:$BA$118,'Health SCR'!AM$3),1)+AM135,0)</f>
        <v>0</v>
      </c>
      <c r="AN136" s="644">
        <f ca="1">IF('Health SCR'!AN$3&gt;=$B136,OFFSET($D$118,0,'Health SCR'!AN$3-$B136)*OFFSET(Inputs!$C$30,0,$B136-2)/IF(sommmeProdInv(Inputs!$B$30:$AY$30,$D$118:$BA$118,'Health SCR'!AN$3)&gt;0,sommmeProdInv(Inputs!$B$30:$AY$30,$D$118:$BA$118,'Health SCR'!AN$3),1)+AN135,0)</f>
        <v>0</v>
      </c>
      <c r="AO136" s="644">
        <f ca="1">IF('Health SCR'!AO$3&gt;=$B136,OFFSET($D$118,0,'Health SCR'!AO$3-$B136)*OFFSET(Inputs!$C$30,0,$B136-2)/IF(sommmeProdInv(Inputs!$B$30:$AY$30,$D$118:$BA$118,'Health SCR'!AO$3)&gt;0,sommmeProdInv(Inputs!$B$30:$AY$30,$D$118:$BA$118,'Health SCR'!AO$3),1)+AO135,0)</f>
        <v>0</v>
      </c>
      <c r="AP136" s="644">
        <f ca="1">IF('Health SCR'!AP$3&gt;=$B136,OFFSET($D$118,0,'Health SCR'!AP$3-$B136)*OFFSET(Inputs!$C$30,0,$B136-2)/IF(sommmeProdInv(Inputs!$B$30:$AY$30,$D$118:$BA$118,'Health SCR'!AP$3)&gt;0,sommmeProdInv(Inputs!$B$30:$AY$30,$D$118:$BA$118,'Health SCR'!AP$3),1)+AP135,0)</f>
        <v>0</v>
      </c>
      <c r="AQ136" s="644">
        <f ca="1">IF('Health SCR'!AQ$3&gt;=$B136,OFFSET($D$118,0,'Health SCR'!AQ$3-$B136)*OFFSET(Inputs!$C$30,0,$B136-2)/IF(sommmeProdInv(Inputs!$B$30:$AY$30,$D$118:$BA$118,'Health SCR'!AQ$3)&gt;0,sommmeProdInv(Inputs!$B$30:$AY$30,$D$118:$BA$118,'Health SCR'!AQ$3),1)+AQ135,0)</f>
        <v>0</v>
      </c>
      <c r="AR136" s="644">
        <f ca="1">IF('Health SCR'!AR$3&gt;=$B136,OFFSET($D$118,0,'Health SCR'!AR$3-$B136)*OFFSET(Inputs!$C$30,0,$B136-2)/IF(sommmeProdInv(Inputs!$B$30:$AY$30,$D$118:$BA$118,'Health SCR'!AR$3)&gt;0,sommmeProdInv(Inputs!$B$30:$AY$30,$D$118:$BA$118,'Health SCR'!AR$3),1)+AR135,0)</f>
        <v>0</v>
      </c>
      <c r="AS136" s="644">
        <f ca="1">IF('Health SCR'!AS$3&gt;=$B136,OFFSET($D$118,0,'Health SCR'!AS$3-$B136)*OFFSET(Inputs!$C$30,0,$B136-2)/IF(sommmeProdInv(Inputs!$B$30:$AY$30,$D$118:$BA$118,'Health SCR'!AS$3)&gt;0,sommmeProdInv(Inputs!$B$30:$AY$30,$D$118:$BA$118,'Health SCR'!AS$3),1)+AS135,0)</f>
        <v>0</v>
      </c>
      <c r="AT136" s="644">
        <f ca="1">IF('Health SCR'!AT$3&gt;=$B136,OFFSET($D$118,0,'Health SCR'!AT$3-$B136)*OFFSET(Inputs!$C$30,0,$B136-2)/IF(sommmeProdInv(Inputs!$B$30:$AY$30,$D$118:$BA$118,'Health SCR'!AT$3)&gt;0,sommmeProdInv(Inputs!$B$30:$AY$30,$D$118:$BA$118,'Health SCR'!AT$3),1)+AT135,0)</f>
        <v>0</v>
      </c>
      <c r="AU136" s="644">
        <f ca="1">IF('Health SCR'!AU$3&gt;=$B136,OFFSET($D$118,0,'Health SCR'!AU$3-$B136)*OFFSET(Inputs!$C$30,0,$B136-2)/IF(sommmeProdInv(Inputs!$B$30:$AY$30,$D$118:$BA$118,'Health SCR'!AU$3)&gt;0,sommmeProdInv(Inputs!$B$30:$AY$30,$D$118:$BA$118,'Health SCR'!AU$3),1)+AU135,0)</f>
        <v>0</v>
      </c>
      <c r="AV136" s="644">
        <f ca="1">IF('Health SCR'!AV$3&gt;=$B136,OFFSET($D$118,0,'Health SCR'!AV$3-$B136)*OFFSET(Inputs!$C$30,0,$B136-2)/IF(sommmeProdInv(Inputs!$B$30:$AY$30,$D$118:$BA$118,'Health SCR'!AV$3)&gt;0,sommmeProdInv(Inputs!$B$30:$AY$30,$D$118:$BA$118,'Health SCR'!AV$3),1)+AV135,0)</f>
        <v>0</v>
      </c>
      <c r="AW136" s="644">
        <f ca="1">IF('Health SCR'!AW$3&gt;=$B136,OFFSET($D$118,0,'Health SCR'!AW$3-$B136)*OFFSET(Inputs!$C$30,0,$B136-2)/IF(sommmeProdInv(Inputs!$B$30:$AY$30,$D$118:$BA$118,'Health SCR'!AW$3)&gt;0,sommmeProdInv(Inputs!$B$30:$AY$30,$D$118:$BA$118,'Health SCR'!AW$3),1)+AW135,0)</f>
        <v>0</v>
      </c>
      <c r="AX136" s="644">
        <f ca="1">IF('Health SCR'!AX$3&gt;=$B136,OFFSET($D$118,0,'Health SCR'!AX$3-$B136)*OFFSET(Inputs!$C$30,0,$B136-2)/IF(sommmeProdInv(Inputs!$B$30:$AY$30,$D$118:$BA$118,'Health SCR'!AX$3)&gt;0,sommmeProdInv(Inputs!$B$30:$AY$30,$D$118:$BA$118,'Health SCR'!AX$3),1)+AX135,0)</f>
        <v>0</v>
      </c>
      <c r="AY136" s="644">
        <f ca="1">IF('Health SCR'!AY$3&gt;=$B136,OFFSET($D$118,0,'Health SCR'!AY$3-$B136)*OFFSET(Inputs!$C$30,0,$B136-2)/IF(sommmeProdInv(Inputs!$B$30:$AY$30,$D$118:$BA$118,'Health SCR'!AY$3)&gt;0,sommmeProdInv(Inputs!$B$30:$AY$30,$D$118:$BA$118,'Health SCR'!AY$3),1)+AY135,0)</f>
        <v>0</v>
      </c>
      <c r="AZ136" s="644">
        <f ca="1">IF('Health SCR'!AZ$3&gt;=$B136,OFFSET($D$118,0,'Health SCR'!AZ$3-$B136)*OFFSET(Inputs!$C$30,0,$B136-2)/IF(sommmeProdInv(Inputs!$B$30:$AY$30,$D$118:$BA$118,'Health SCR'!AZ$3)&gt;0,sommmeProdInv(Inputs!$B$30:$AY$30,$D$118:$BA$118,'Health SCR'!AZ$3),1)+AZ135,0)</f>
        <v>0</v>
      </c>
      <c r="BA136" s="645">
        <f ca="1">IF('Health SCR'!BA$3&gt;=$B136,OFFSET($D$118,0,'Health SCR'!BA$3-$B136)*OFFSET(Inputs!$C$30,0,$B136-2)/IF(sommmeProdInv(Inputs!$B$30:$AY$30,$D$118:$BA$118,'Health SCR'!BA$3)&gt;0,sommmeProdInv(Inputs!$B$30:$AY$30,$D$118:$BA$118,'Health SCR'!BA$3),1)+BA135,0)</f>
        <v>0</v>
      </c>
    </row>
    <row r="137" spans="1:53" s="286" customFormat="1" outlineLevel="1">
      <c r="A137" s="608"/>
      <c r="B137" s="993">
        <v>18</v>
      </c>
      <c r="C137" s="994"/>
      <c r="D137" s="643"/>
      <c r="E137" s="644">
        <f ca="1">IF('Health SCR'!E$3&gt;=$B137,OFFSET($D$118,0,'Health SCR'!E$3-$B137)*OFFSET(Inputs!$C$30,0,$B137-2)/IF(sommmeProdInv(Inputs!$B$30:$AY$30,$D$118:$BA$118,'Health SCR'!E$3)&gt;0,sommmeProdInv(Inputs!$B$30:$AY$30,$D$118:$BA$118,'Health SCR'!E$3),1)+E136,0)</f>
        <v>0</v>
      </c>
      <c r="F137" s="644">
        <f ca="1">IF('Health SCR'!F$3&gt;=$B137,OFFSET($D$118,0,'Health SCR'!F$3-$B137)*OFFSET(Inputs!$C$30,0,$B137-2)/IF(sommmeProdInv(Inputs!$B$30:$AY$30,$D$118:$BA$118,'Health SCR'!F$3)&gt;0,sommmeProdInv(Inputs!$B$30:$AY$30,$D$118:$BA$118,'Health SCR'!F$3),1)+F136,0)</f>
        <v>0</v>
      </c>
      <c r="G137" s="644">
        <f ca="1">IF('Health SCR'!G$3&gt;=$B137,OFFSET($D$118,0,'Health SCR'!G$3-$B137)*OFFSET(Inputs!$C$30,0,$B137-2)/IF(sommmeProdInv(Inputs!$B$30:$AY$30,$D$118:$BA$118,'Health SCR'!G$3)&gt;0,sommmeProdInv(Inputs!$B$30:$AY$30,$D$118:$BA$118,'Health SCR'!G$3),1)+G136,0)</f>
        <v>0</v>
      </c>
      <c r="H137" s="644">
        <f ca="1">IF('Health SCR'!H$3&gt;=$B137,OFFSET($D$118,0,'Health SCR'!H$3-$B137)*OFFSET(Inputs!$C$30,0,$B137-2)/IF(sommmeProdInv(Inputs!$B$30:$AY$30,$D$118:$BA$118,'Health SCR'!H$3)&gt;0,sommmeProdInv(Inputs!$B$30:$AY$30,$D$118:$BA$118,'Health SCR'!H$3),1)+H136,0)</f>
        <v>0</v>
      </c>
      <c r="I137" s="644">
        <f ca="1">IF('Health SCR'!I$3&gt;=$B137,OFFSET($D$118,0,'Health SCR'!I$3-$B137)*OFFSET(Inputs!$C$30,0,$B137-2)/IF(sommmeProdInv(Inputs!$B$30:$AY$30,$D$118:$BA$118,'Health SCR'!I$3)&gt;0,sommmeProdInv(Inputs!$B$30:$AY$30,$D$118:$BA$118,'Health SCR'!I$3),1)+I136,0)</f>
        <v>0</v>
      </c>
      <c r="J137" s="644">
        <f ca="1">IF('Health SCR'!J$3&gt;=$B137,OFFSET($D$118,0,'Health SCR'!J$3-$B137)*OFFSET(Inputs!$C$30,0,$B137-2)/IF(sommmeProdInv(Inputs!$B$30:$AY$30,$D$118:$BA$118,'Health SCR'!J$3)&gt;0,sommmeProdInv(Inputs!$B$30:$AY$30,$D$118:$BA$118,'Health SCR'!J$3),1)+J136,0)</f>
        <v>0</v>
      </c>
      <c r="K137" s="644">
        <f ca="1">IF('Health SCR'!K$3&gt;=$B137,OFFSET($D$118,0,'Health SCR'!K$3-$B137)*OFFSET(Inputs!$C$30,0,$B137-2)/IF(sommmeProdInv(Inputs!$B$30:$AY$30,$D$118:$BA$118,'Health SCR'!K$3)&gt;0,sommmeProdInv(Inputs!$B$30:$AY$30,$D$118:$BA$118,'Health SCR'!K$3),1)+K136,0)</f>
        <v>0</v>
      </c>
      <c r="L137" s="644">
        <f ca="1">IF('Health SCR'!L$3&gt;=$B137,OFFSET($D$118,0,'Health SCR'!L$3-$B137)*OFFSET(Inputs!$C$30,0,$B137-2)/IF(sommmeProdInv(Inputs!$B$30:$AY$30,$D$118:$BA$118,'Health SCR'!L$3)&gt;0,sommmeProdInv(Inputs!$B$30:$AY$30,$D$118:$BA$118,'Health SCR'!L$3),1)+L136,0)</f>
        <v>0</v>
      </c>
      <c r="M137" s="644">
        <f ca="1">IF('Health SCR'!M$3&gt;=$B137,OFFSET($D$118,0,'Health SCR'!M$3-$B137)*OFFSET(Inputs!$C$30,0,$B137-2)/IF(sommmeProdInv(Inputs!$B$30:$AY$30,$D$118:$BA$118,'Health SCR'!M$3)&gt;0,sommmeProdInv(Inputs!$B$30:$AY$30,$D$118:$BA$118,'Health SCR'!M$3),1)+M136,0)</f>
        <v>0</v>
      </c>
      <c r="N137" s="644">
        <f ca="1">IF('Health SCR'!N$3&gt;=$B137,OFFSET($D$118,0,'Health SCR'!N$3-$B137)*OFFSET(Inputs!$C$30,0,$B137-2)/IF(sommmeProdInv(Inputs!$B$30:$AY$30,$D$118:$BA$118,'Health SCR'!N$3)&gt;0,sommmeProdInv(Inputs!$B$30:$AY$30,$D$118:$BA$118,'Health SCR'!N$3),1)+N136,0)</f>
        <v>0</v>
      </c>
      <c r="O137" s="644">
        <f ca="1">IF('Health SCR'!O$3&gt;=$B137,OFFSET($D$118,0,'Health SCR'!O$3-$B137)*OFFSET(Inputs!$C$30,0,$B137-2)/IF(sommmeProdInv(Inputs!$B$30:$AY$30,$D$118:$BA$118,'Health SCR'!O$3)&gt;0,sommmeProdInv(Inputs!$B$30:$AY$30,$D$118:$BA$118,'Health SCR'!O$3),1)+O136,0)</f>
        <v>0</v>
      </c>
      <c r="P137" s="644">
        <f ca="1">IF('Health SCR'!P$3&gt;=$B137,OFFSET($D$118,0,'Health SCR'!P$3-$B137)*OFFSET(Inputs!$C$30,0,$B137-2)/IF(sommmeProdInv(Inputs!$B$30:$AY$30,$D$118:$BA$118,'Health SCR'!P$3)&gt;0,sommmeProdInv(Inputs!$B$30:$AY$30,$D$118:$BA$118,'Health SCR'!P$3),1)+P136,0)</f>
        <v>0</v>
      </c>
      <c r="Q137" s="644">
        <f ca="1">IF('Health SCR'!Q$3&gt;=$B137,OFFSET($D$118,0,'Health SCR'!Q$3-$B137)*OFFSET(Inputs!$C$30,0,$B137-2)/IF(sommmeProdInv(Inputs!$B$30:$AY$30,$D$118:$BA$118,'Health SCR'!Q$3)&gt;0,sommmeProdInv(Inputs!$B$30:$AY$30,$D$118:$BA$118,'Health SCR'!Q$3),1)+Q136,0)</f>
        <v>0</v>
      </c>
      <c r="R137" s="644">
        <f ca="1">IF('Health SCR'!R$3&gt;=$B137,OFFSET($D$118,0,'Health SCR'!R$3-$B137)*OFFSET(Inputs!$C$30,0,$B137-2)/IF(sommmeProdInv(Inputs!$B$30:$AY$30,$D$118:$BA$118,'Health SCR'!R$3)&gt;0,sommmeProdInv(Inputs!$B$30:$AY$30,$D$118:$BA$118,'Health SCR'!R$3),1)+R136,0)</f>
        <v>0</v>
      </c>
      <c r="S137" s="644">
        <f ca="1">IF('Health SCR'!S$3&gt;=$B137,OFFSET($D$118,0,'Health SCR'!S$3-$B137)*OFFSET(Inputs!$C$30,0,$B137-2)/IF(sommmeProdInv(Inputs!$B$30:$AY$30,$D$118:$BA$118,'Health SCR'!S$3)&gt;0,sommmeProdInv(Inputs!$B$30:$AY$30,$D$118:$BA$118,'Health SCR'!S$3),1)+S136,0)</f>
        <v>0</v>
      </c>
      <c r="T137" s="644">
        <f ca="1">IF('Health SCR'!T$3&gt;=$B137,OFFSET($D$118,0,'Health SCR'!T$3-$B137)*OFFSET(Inputs!$C$30,0,$B137-2)/IF(sommmeProdInv(Inputs!$B$30:$AY$30,$D$118:$BA$118,'Health SCR'!T$3)&gt;0,sommmeProdInv(Inputs!$B$30:$AY$30,$D$118:$BA$118,'Health SCR'!T$3),1)+T136,0)</f>
        <v>0</v>
      </c>
      <c r="U137" s="644">
        <f ca="1">IF('Health SCR'!U$3&gt;=$B137,OFFSET($D$118,0,'Health SCR'!U$3-$B137)*OFFSET(Inputs!$C$30,0,$B137-2)/IF(sommmeProdInv(Inputs!$B$30:$AY$30,$D$118:$BA$118,'Health SCR'!U$3)&gt;0,sommmeProdInv(Inputs!$B$30:$AY$30,$D$118:$BA$118,'Health SCR'!U$3),1)+U136,0)</f>
        <v>0</v>
      </c>
      <c r="V137" s="644">
        <f ca="1">IF('Health SCR'!V$3&gt;=$B137,OFFSET($D$118,0,'Health SCR'!V$3-$B137)*OFFSET(Inputs!$C$30,0,$B137-2)/IF(sommmeProdInv(Inputs!$B$30:$AY$30,$D$118:$BA$118,'Health SCR'!V$3)&gt;0,sommmeProdInv(Inputs!$B$30:$AY$30,$D$118:$BA$118,'Health SCR'!V$3),1)+V136,0)</f>
        <v>0</v>
      </c>
      <c r="W137" s="644">
        <f ca="1">IF('Health SCR'!W$3&gt;=$B137,OFFSET($D$118,0,'Health SCR'!W$3-$B137)*OFFSET(Inputs!$C$30,0,$B137-2)/IF(sommmeProdInv(Inputs!$B$30:$AY$30,$D$118:$BA$118,'Health SCR'!W$3)&gt;0,sommmeProdInv(Inputs!$B$30:$AY$30,$D$118:$BA$118,'Health SCR'!W$3),1)+W136,0)</f>
        <v>0</v>
      </c>
      <c r="X137" s="644">
        <f ca="1">IF('Health SCR'!X$3&gt;=$B137,OFFSET($D$118,0,'Health SCR'!X$3-$B137)*OFFSET(Inputs!$C$30,0,$B137-2)/IF(sommmeProdInv(Inputs!$B$30:$AY$30,$D$118:$BA$118,'Health SCR'!X$3)&gt;0,sommmeProdInv(Inputs!$B$30:$AY$30,$D$118:$BA$118,'Health SCR'!X$3),1)+X136,0)</f>
        <v>0</v>
      </c>
      <c r="Y137" s="644">
        <f ca="1">IF('Health SCR'!Y$3&gt;=$B137,OFFSET($D$118,0,'Health SCR'!Y$3-$B137)*OFFSET(Inputs!$C$30,0,$B137-2)/IF(sommmeProdInv(Inputs!$B$30:$AY$30,$D$118:$BA$118,'Health SCR'!Y$3)&gt;0,sommmeProdInv(Inputs!$B$30:$AY$30,$D$118:$BA$118,'Health SCR'!Y$3),1)+Y136,0)</f>
        <v>0</v>
      </c>
      <c r="Z137" s="644">
        <f ca="1">IF('Health SCR'!Z$3&gt;=$B137,OFFSET($D$118,0,'Health SCR'!Z$3-$B137)*OFFSET(Inputs!$C$30,0,$B137-2)/IF(sommmeProdInv(Inputs!$B$30:$AY$30,$D$118:$BA$118,'Health SCR'!Z$3)&gt;0,sommmeProdInv(Inputs!$B$30:$AY$30,$D$118:$BA$118,'Health SCR'!Z$3),1)+Z136,0)</f>
        <v>0</v>
      </c>
      <c r="AA137" s="644">
        <f ca="1">IF('Health SCR'!AA$3&gt;=$B137,OFFSET($D$118,0,'Health SCR'!AA$3-$B137)*OFFSET(Inputs!$C$30,0,$B137-2)/IF(sommmeProdInv(Inputs!$B$30:$AY$30,$D$118:$BA$118,'Health SCR'!AA$3)&gt;0,sommmeProdInv(Inputs!$B$30:$AY$30,$D$118:$BA$118,'Health SCR'!AA$3),1)+AA136,0)</f>
        <v>0</v>
      </c>
      <c r="AB137" s="644">
        <f ca="1">IF('Health SCR'!AB$3&gt;=$B137,OFFSET($D$118,0,'Health SCR'!AB$3-$B137)*OFFSET(Inputs!$C$30,0,$B137-2)/IF(sommmeProdInv(Inputs!$B$30:$AY$30,$D$118:$BA$118,'Health SCR'!AB$3)&gt;0,sommmeProdInv(Inputs!$B$30:$AY$30,$D$118:$BA$118,'Health SCR'!AB$3),1)+AB136,0)</f>
        <v>0</v>
      </c>
      <c r="AC137" s="644">
        <f ca="1">IF('Health SCR'!AC$3&gt;=$B137,OFFSET($D$118,0,'Health SCR'!AC$3-$B137)*OFFSET(Inputs!$C$30,0,$B137-2)/IF(sommmeProdInv(Inputs!$B$30:$AY$30,$D$118:$BA$118,'Health SCR'!AC$3)&gt;0,sommmeProdInv(Inputs!$B$30:$AY$30,$D$118:$BA$118,'Health SCR'!AC$3),1)+AC136,0)</f>
        <v>0</v>
      </c>
      <c r="AD137" s="644">
        <f ca="1">IF('Health SCR'!AD$3&gt;=$B137,OFFSET($D$118,0,'Health SCR'!AD$3-$B137)*OFFSET(Inputs!$C$30,0,$B137-2)/IF(sommmeProdInv(Inputs!$B$30:$AY$30,$D$118:$BA$118,'Health SCR'!AD$3)&gt;0,sommmeProdInv(Inputs!$B$30:$AY$30,$D$118:$BA$118,'Health SCR'!AD$3),1)+AD136,0)</f>
        <v>0</v>
      </c>
      <c r="AE137" s="644">
        <f ca="1">IF('Health SCR'!AE$3&gt;=$B137,OFFSET($D$118,0,'Health SCR'!AE$3-$B137)*OFFSET(Inputs!$C$30,0,$B137-2)/IF(sommmeProdInv(Inputs!$B$30:$AY$30,$D$118:$BA$118,'Health SCR'!AE$3)&gt;0,sommmeProdInv(Inputs!$B$30:$AY$30,$D$118:$BA$118,'Health SCR'!AE$3),1)+AE136,0)</f>
        <v>0</v>
      </c>
      <c r="AF137" s="644">
        <f ca="1">IF('Health SCR'!AF$3&gt;=$B137,OFFSET($D$118,0,'Health SCR'!AF$3-$B137)*OFFSET(Inputs!$C$30,0,$B137-2)/IF(sommmeProdInv(Inputs!$B$30:$AY$30,$D$118:$BA$118,'Health SCR'!AF$3)&gt;0,sommmeProdInv(Inputs!$B$30:$AY$30,$D$118:$BA$118,'Health SCR'!AF$3),1)+AF136,0)</f>
        <v>0</v>
      </c>
      <c r="AG137" s="644">
        <f ca="1">IF('Health SCR'!AG$3&gt;=$B137,OFFSET($D$118,0,'Health SCR'!AG$3-$B137)*OFFSET(Inputs!$C$30,0,$B137-2)/IF(sommmeProdInv(Inputs!$B$30:$AY$30,$D$118:$BA$118,'Health SCR'!AG$3)&gt;0,sommmeProdInv(Inputs!$B$30:$AY$30,$D$118:$BA$118,'Health SCR'!AG$3),1)+AG136,0)</f>
        <v>0</v>
      </c>
      <c r="AH137" s="644">
        <f ca="1">IF('Health SCR'!AH$3&gt;=$B137,OFFSET($D$118,0,'Health SCR'!AH$3-$B137)*OFFSET(Inputs!$C$30,0,$B137-2)/IF(sommmeProdInv(Inputs!$B$30:$AY$30,$D$118:$BA$118,'Health SCR'!AH$3)&gt;0,sommmeProdInv(Inputs!$B$30:$AY$30,$D$118:$BA$118,'Health SCR'!AH$3),1)+AH136,0)</f>
        <v>0</v>
      </c>
      <c r="AI137" s="644">
        <f ca="1">IF('Health SCR'!AI$3&gt;=$B137,OFFSET($D$118,0,'Health SCR'!AI$3-$B137)*OFFSET(Inputs!$C$30,0,$B137-2)/IF(sommmeProdInv(Inputs!$B$30:$AY$30,$D$118:$BA$118,'Health SCR'!AI$3)&gt;0,sommmeProdInv(Inputs!$B$30:$AY$30,$D$118:$BA$118,'Health SCR'!AI$3),1)+AI136,0)</f>
        <v>0</v>
      </c>
      <c r="AJ137" s="644">
        <f ca="1">IF('Health SCR'!AJ$3&gt;=$B137,OFFSET($D$118,0,'Health SCR'!AJ$3-$B137)*OFFSET(Inputs!$C$30,0,$B137-2)/IF(sommmeProdInv(Inputs!$B$30:$AY$30,$D$118:$BA$118,'Health SCR'!AJ$3)&gt;0,sommmeProdInv(Inputs!$B$30:$AY$30,$D$118:$BA$118,'Health SCR'!AJ$3),1)+AJ136,0)</f>
        <v>0</v>
      </c>
      <c r="AK137" s="644">
        <f ca="1">IF('Health SCR'!AK$3&gt;=$B137,OFFSET($D$118,0,'Health SCR'!AK$3-$B137)*OFFSET(Inputs!$C$30,0,$B137-2)/IF(sommmeProdInv(Inputs!$B$30:$AY$30,$D$118:$BA$118,'Health SCR'!AK$3)&gt;0,sommmeProdInv(Inputs!$B$30:$AY$30,$D$118:$BA$118,'Health SCR'!AK$3),1)+AK136,0)</f>
        <v>0</v>
      </c>
      <c r="AL137" s="644">
        <f ca="1">IF('Health SCR'!AL$3&gt;=$B137,OFFSET($D$118,0,'Health SCR'!AL$3-$B137)*OFFSET(Inputs!$C$30,0,$B137-2)/IF(sommmeProdInv(Inputs!$B$30:$AY$30,$D$118:$BA$118,'Health SCR'!AL$3)&gt;0,sommmeProdInv(Inputs!$B$30:$AY$30,$D$118:$BA$118,'Health SCR'!AL$3),1)+AL136,0)</f>
        <v>0</v>
      </c>
      <c r="AM137" s="644">
        <f ca="1">IF('Health SCR'!AM$3&gt;=$B137,OFFSET($D$118,0,'Health SCR'!AM$3-$B137)*OFFSET(Inputs!$C$30,0,$B137-2)/IF(sommmeProdInv(Inputs!$B$30:$AY$30,$D$118:$BA$118,'Health SCR'!AM$3)&gt;0,sommmeProdInv(Inputs!$B$30:$AY$30,$D$118:$BA$118,'Health SCR'!AM$3),1)+AM136,0)</f>
        <v>0</v>
      </c>
      <c r="AN137" s="644">
        <f ca="1">IF('Health SCR'!AN$3&gt;=$B137,OFFSET($D$118,0,'Health SCR'!AN$3-$B137)*OFFSET(Inputs!$C$30,0,$B137-2)/IF(sommmeProdInv(Inputs!$B$30:$AY$30,$D$118:$BA$118,'Health SCR'!AN$3)&gt;0,sommmeProdInv(Inputs!$B$30:$AY$30,$D$118:$BA$118,'Health SCR'!AN$3),1)+AN136,0)</f>
        <v>0</v>
      </c>
      <c r="AO137" s="644">
        <f ca="1">IF('Health SCR'!AO$3&gt;=$B137,OFFSET($D$118,0,'Health SCR'!AO$3-$B137)*OFFSET(Inputs!$C$30,0,$B137-2)/IF(sommmeProdInv(Inputs!$B$30:$AY$30,$D$118:$BA$118,'Health SCR'!AO$3)&gt;0,sommmeProdInv(Inputs!$B$30:$AY$30,$D$118:$BA$118,'Health SCR'!AO$3),1)+AO136,0)</f>
        <v>0</v>
      </c>
      <c r="AP137" s="644">
        <f ca="1">IF('Health SCR'!AP$3&gt;=$B137,OFFSET($D$118,0,'Health SCR'!AP$3-$B137)*OFFSET(Inputs!$C$30,0,$B137-2)/IF(sommmeProdInv(Inputs!$B$30:$AY$30,$D$118:$BA$118,'Health SCR'!AP$3)&gt;0,sommmeProdInv(Inputs!$B$30:$AY$30,$D$118:$BA$118,'Health SCR'!AP$3),1)+AP136,0)</f>
        <v>0</v>
      </c>
      <c r="AQ137" s="644">
        <f ca="1">IF('Health SCR'!AQ$3&gt;=$B137,OFFSET($D$118,0,'Health SCR'!AQ$3-$B137)*OFFSET(Inputs!$C$30,0,$B137-2)/IF(sommmeProdInv(Inputs!$B$30:$AY$30,$D$118:$BA$118,'Health SCR'!AQ$3)&gt;0,sommmeProdInv(Inputs!$B$30:$AY$30,$D$118:$BA$118,'Health SCR'!AQ$3),1)+AQ136,0)</f>
        <v>0</v>
      </c>
      <c r="AR137" s="644">
        <f ca="1">IF('Health SCR'!AR$3&gt;=$B137,OFFSET($D$118,0,'Health SCR'!AR$3-$B137)*OFFSET(Inputs!$C$30,0,$B137-2)/IF(sommmeProdInv(Inputs!$B$30:$AY$30,$D$118:$BA$118,'Health SCR'!AR$3)&gt;0,sommmeProdInv(Inputs!$B$30:$AY$30,$D$118:$BA$118,'Health SCR'!AR$3),1)+AR136,0)</f>
        <v>0</v>
      </c>
      <c r="AS137" s="644">
        <f ca="1">IF('Health SCR'!AS$3&gt;=$B137,OFFSET($D$118,0,'Health SCR'!AS$3-$B137)*OFFSET(Inputs!$C$30,0,$B137-2)/IF(sommmeProdInv(Inputs!$B$30:$AY$30,$D$118:$BA$118,'Health SCR'!AS$3)&gt;0,sommmeProdInv(Inputs!$B$30:$AY$30,$D$118:$BA$118,'Health SCR'!AS$3),1)+AS136,0)</f>
        <v>0</v>
      </c>
      <c r="AT137" s="644">
        <f ca="1">IF('Health SCR'!AT$3&gt;=$B137,OFFSET($D$118,0,'Health SCR'!AT$3-$B137)*OFFSET(Inputs!$C$30,0,$B137-2)/IF(sommmeProdInv(Inputs!$B$30:$AY$30,$D$118:$BA$118,'Health SCR'!AT$3)&gt;0,sommmeProdInv(Inputs!$B$30:$AY$30,$D$118:$BA$118,'Health SCR'!AT$3),1)+AT136,0)</f>
        <v>0</v>
      </c>
      <c r="AU137" s="644">
        <f ca="1">IF('Health SCR'!AU$3&gt;=$B137,OFFSET($D$118,0,'Health SCR'!AU$3-$B137)*OFFSET(Inputs!$C$30,0,$B137-2)/IF(sommmeProdInv(Inputs!$B$30:$AY$30,$D$118:$BA$118,'Health SCR'!AU$3)&gt;0,sommmeProdInv(Inputs!$B$30:$AY$30,$D$118:$BA$118,'Health SCR'!AU$3),1)+AU136,0)</f>
        <v>0</v>
      </c>
      <c r="AV137" s="644">
        <f ca="1">IF('Health SCR'!AV$3&gt;=$B137,OFFSET($D$118,0,'Health SCR'!AV$3-$B137)*OFFSET(Inputs!$C$30,0,$B137-2)/IF(sommmeProdInv(Inputs!$B$30:$AY$30,$D$118:$BA$118,'Health SCR'!AV$3)&gt;0,sommmeProdInv(Inputs!$B$30:$AY$30,$D$118:$BA$118,'Health SCR'!AV$3),1)+AV136,0)</f>
        <v>0</v>
      </c>
      <c r="AW137" s="644">
        <f ca="1">IF('Health SCR'!AW$3&gt;=$B137,OFFSET($D$118,0,'Health SCR'!AW$3-$B137)*OFFSET(Inputs!$C$30,0,$B137-2)/IF(sommmeProdInv(Inputs!$B$30:$AY$30,$D$118:$BA$118,'Health SCR'!AW$3)&gt;0,sommmeProdInv(Inputs!$B$30:$AY$30,$D$118:$BA$118,'Health SCR'!AW$3),1)+AW136,0)</f>
        <v>0</v>
      </c>
      <c r="AX137" s="644">
        <f ca="1">IF('Health SCR'!AX$3&gt;=$B137,OFFSET($D$118,0,'Health SCR'!AX$3-$B137)*OFFSET(Inputs!$C$30,0,$B137-2)/IF(sommmeProdInv(Inputs!$B$30:$AY$30,$D$118:$BA$118,'Health SCR'!AX$3)&gt;0,sommmeProdInv(Inputs!$B$30:$AY$30,$D$118:$BA$118,'Health SCR'!AX$3),1)+AX136,0)</f>
        <v>0</v>
      </c>
      <c r="AY137" s="644">
        <f ca="1">IF('Health SCR'!AY$3&gt;=$B137,OFFSET($D$118,0,'Health SCR'!AY$3-$B137)*OFFSET(Inputs!$C$30,0,$B137-2)/IF(sommmeProdInv(Inputs!$B$30:$AY$30,$D$118:$BA$118,'Health SCR'!AY$3)&gt;0,sommmeProdInv(Inputs!$B$30:$AY$30,$D$118:$BA$118,'Health SCR'!AY$3),1)+AY136,0)</f>
        <v>0</v>
      </c>
      <c r="AZ137" s="644">
        <f ca="1">IF('Health SCR'!AZ$3&gt;=$B137,OFFSET($D$118,0,'Health SCR'!AZ$3-$B137)*OFFSET(Inputs!$C$30,0,$B137-2)/IF(sommmeProdInv(Inputs!$B$30:$AY$30,$D$118:$BA$118,'Health SCR'!AZ$3)&gt;0,sommmeProdInv(Inputs!$B$30:$AY$30,$D$118:$BA$118,'Health SCR'!AZ$3),1)+AZ136,0)</f>
        <v>0</v>
      </c>
      <c r="BA137" s="645">
        <f ca="1">IF('Health SCR'!BA$3&gt;=$B137,OFFSET($D$118,0,'Health SCR'!BA$3-$B137)*OFFSET(Inputs!$C$30,0,$B137-2)/IF(sommmeProdInv(Inputs!$B$30:$AY$30,$D$118:$BA$118,'Health SCR'!BA$3)&gt;0,sommmeProdInv(Inputs!$B$30:$AY$30,$D$118:$BA$118,'Health SCR'!BA$3),1)+BA136,0)</f>
        <v>0</v>
      </c>
    </row>
    <row r="138" spans="1:53" s="286" customFormat="1" outlineLevel="1">
      <c r="A138" s="608"/>
      <c r="B138" s="993">
        <v>19</v>
      </c>
      <c r="C138" s="994"/>
      <c r="D138" s="643"/>
      <c r="E138" s="644">
        <f ca="1">IF('Health SCR'!E$3&gt;=$B138,OFFSET($D$118,0,'Health SCR'!E$3-$B138)*OFFSET(Inputs!$C$30,0,$B138-2)/IF(sommmeProdInv(Inputs!$B$30:$AY$30,$D$118:$BA$118,'Health SCR'!E$3)&gt;0,sommmeProdInv(Inputs!$B$30:$AY$30,$D$118:$BA$118,'Health SCR'!E$3),1)+E137,0)</f>
        <v>0</v>
      </c>
      <c r="F138" s="644">
        <f ca="1">IF('Health SCR'!F$3&gt;=$B138,OFFSET($D$118,0,'Health SCR'!F$3-$B138)*OFFSET(Inputs!$C$30,0,$B138-2)/IF(sommmeProdInv(Inputs!$B$30:$AY$30,$D$118:$BA$118,'Health SCR'!F$3)&gt;0,sommmeProdInv(Inputs!$B$30:$AY$30,$D$118:$BA$118,'Health SCR'!F$3),1)+F137,0)</f>
        <v>0</v>
      </c>
      <c r="G138" s="644">
        <f ca="1">IF('Health SCR'!G$3&gt;=$B138,OFFSET($D$118,0,'Health SCR'!G$3-$B138)*OFFSET(Inputs!$C$30,0,$B138-2)/IF(sommmeProdInv(Inputs!$B$30:$AY$30,$D$118:$BA$118,'Health SCR'!G$3)&gt;0,sommmeProdInv(Inputs!$B$30:$AY$30,$D$118:$BA$118,'Health SCR'!G$3),1)+G137,0)</f>
        <v>0</v>
      </c>
      <c r="H138" s="644">
        <f ca="1">IF('Health SCR'!H$3&gt;=$B138,OFFSET($D$118,0,'Health SCR'!H$3-$B138)*OFFSET(Inputs!$C$30,0,$B138-2)/IF(sommmeProdInv(Inputs!$B$30:$AY$30,$D$118:$BA$118,'Health SCR'!H$3)&gt;0,sommmeProdInv(Inputs!$B$30:$AY$30,$D$118:$BA$118,'Health SCR'!H$3),1)+H137,0)</f>
        <v>0</v>
      </c>
      <c r="I138" s="644">
        <f ca="1">IF('Health SCR'!I$3&gt;=$B138,OFFSET($D$118,0,'Health SCR'!I$3-$B138)*OFFSET(Inputs!$C$30,0,$B138-2)/IF(sommmeProdInv(Inputs!$B$30:$AY$30,$D$118:$BA$118,'Health SCR'!I$3)&gt;0,sommmeProdInv(Inputs!$B$30:$AY$30,$D$118:$BA$118,'Health SCR'!I$3),1)+I137,0)</f>
        <v>0</v>
      </c>
      <c r="J138" s="644">
        <f ca="1">IF('Health SCR'!J$3&gt;=$B138,OFFSET($D$118,0,'Health SCR'!J$3-$B138)*OFFSET(Inputs!$C$30,0,$B138-2)/IF(sommmeProdInv(Inputs!$B$30:$AY$30,$D$118:$BA$118,'Health SCR'!J$3)&gt;0,sommmeProdInv(Inputs!$B$30:$AY$30,$D$118:$BA$118,'Health SCR'!J$3),1)+J137,0)</f>
        <v>0</v>
      </c>
      <c r="K138" s="644">
        <f ca="1">IF('Health SCR'!K$3&gt;=$B138,OFFSET($D$118,0,'Health SCR'!K$3-$B138)*OFFSET(Inputs!$C$30,0,$B138-2)/IF(sommmeProdInv(Inputs!$B$30:$AY$30,$D$118:$BA$118,'Health SCR'!K$3)&gt;0,sommmeProdInv(Inputs!$B$30:$AY$30,$D$118:$BA$118,'Health SCR'!K$3),1)+K137,0)</f>
        <v>0</v>
      </c>
      <c r="L138" s="644">
        <f ca="1">IF('Health SCR'!L$3&gt;=$B138,OFFSET($D$118,0,'Health SCR'!L$3-$B138)*OFFSET(Inputs!$C$30,0,$B138-2)/IF(sommmeProdInv(Inputs!$B$30:$AY$30,$D$118:$BA$118,'Health SCR'!L$3)&gt;0,sommmeProdInv(Inputs!$B$30:$AY$30,$D$118:$BA$118,'Health SCR'!L$3),1)+L137,0)</f>
        <v>0</v>
      </c>
      <c r="M138" s="644">
        <f ca="1">IF('Health SCR'!M$3&gt;=$B138,OFFSET($D$118,0,'Health SCR'!M$3-$B138)*OFFSET(Inputs!$C$30,0,$B138-2)/IF(sommmeProdInv(Inputs!$B$30:$AY$30,$D$118:$BA$118,'Health SCR'!M$3)&gt;0,sommmeProdInv(Inputs!$B$30:$AY$30,$D$118:$BA$118,'Health SCR'!M$3),1)+M137,0)</f>
        <v>0</v>
      </c>
      <c r="N138" s="644">
        <f ca="1">IF('Health SCR'!N$3&gt;=$B138,OFFSET($D$118,0,'Health SCR'!N$3-$B138)*OFFSET(Inputs!$C$30,0,$B138-2)/IF(sommmeProdInv(Inputs!$B$30:$AY$30,$D$118:$BA$118,'Health SCR'!N$3)&gt;0,sommmeProdInv(Inputs!$B$30:$AY$30,$D$118:$BA$118,'Health SCR'!N$3),1)+N137,0)</f>
        <v>0</v>
      </c>
      <c r="O138" s="644">
        <f ca="1">IF('Health SCR'!O$3&gt;=$B138,OFFSET($D$118,0,'Health SCR'!O$3-$B138)*OFFSET(Inputs!$C$30,0,$B138-2)/IF(sommmeProdInv(Inputs!$B$30:$AY$30,$D$118:$BA$118,'Health SCR'!O$3)&gt;0,sommmeProdInv(Inputs!$B$30:$AY$30,$D$118:$BA$118,'Health SCR'!O$3),1)+O137,0)</f>
        <v>0</v>
      </c>
      <c r="P138" s="644">
        <f ca="1">IF('Health SCR'!P$3&gt;=$B138,OFFSET($D$118,0,'Health SCR'!P$3-$B138)*OFFSET(Inputs!$C$30,0,$B138-2)/IF(sommmeProdInv(Inputs!$B$30:$AY$30,$D$118:$BA$118,'Health SCR'!P$3)&gt;0,sommmeProdInv(Inputs!$B$30:$AY$30,$D$118:$BA$118,'Health SCR'!P$3),1)+P137,0)</f>
        <v>0</v>
      </c>
      <c r="Q138" s="644">
        <f ca="1">IF('Health SCR'!Q$3&gt;=$B138,OFFSET($D$118,0,'Health SCR'!Q$3-$B138)*OFFSET(Inputs!$C$30,0,$B138-2)/IF(sommmeProdInv(Inputs!$B$30:$AY$30,$D$118:$BA$118,'Health SCR'!Q$3)&gt;0,sommmeProdInv(Inputs!$B$30:$AY$30,$D$118:$BA$118,'Health SCR'!Q$3),1)+Q137,0)</f>
        <v>0</v>
      </c>
      <c r="R138" s="644">
        <f ca="1">IF('Health SCR'!R$3&gt;=$B138,OFFSET($D$118,0,'Health SCR'!R$3-$B138)*OFFSET(Inputs!$C$30,0,$B138-2)/IF(sommmeProdInv(Inputs!$B$30:$AY$30,$D$118:$BA$118,'Health SCR'!R$3)&gt;0,sommmeProdInv(Inputs!$B$30:$AY$30,$D$118:$BA$118,'Health SCR'!R$3),1)+R137,0)</f>
        <v>0</v>
      </c>
      <c r="S138" s="644">
        <f ca="1">IF('Health SCR'!S$3&gt;=$B138,OFFSET($D$118,0,'Health SCR'!S$3-$B138)*OFFSET(Inputs!$C$30,0,$B138-2)/IF(sommmeProdInv(Inputs!$B$30:$AY$30,$D$118:$BA$118,'Health SCR'!S$3)&gt;0,sommmeProdInv(Inputs!$B$30:$AY$30,$D$118:$BA$118,'Health SCR'!S$3),1)+S137,0)</f>
        <v>0</v>
      </c>
      <c r="T138" s="644">
        <f ca="1">IF('Health SCR'!T$3&gt;=$B138,OFFSET($D$118,0,'Health SCR'!T$3-$B138)*OFFSET(Inputs!$C$30,0,$B138-2)/IF(sommmeProdInv(Inputs!$B$30:$AY$30,$D$118:$BA$118,'Health SCR'!T$3)&gt;0,sommmeProdInv(Inputs!$B$30:$AY$30,$D$118:$BA$118,'Health SCR'!T$3),1)+T137,0)</f>
        <v>0</v>
      </c>
      <c r="U138" s="644">
        <f ca="1">IF('Health SCR'!U$3&gt;=$B138,OFFSET($D$118,0,'Health SCR'!U$3-$B138)*OFFSET(Inputs!$C$30,0,$B138-2)/IF(sommmeProdInv(Inputs!$B$30:$AY$30,$D$118:$BA$118,'Health SCR'!U$3)&gt;0,sommmeProdInv(Inputs!$B$30:$AY$30,$D$118:$BA$118,'Health SCR'!U$3),1)+U137,0)</f>
        <v>0</v>
      </c>
      <c r="V138" s="644">
        <f ca="1">IF('Health SCR'!V$3&gt;=$B138,OFFSET($D$118,0,'Health SCR'!V$3-$B138)*OFFSET(Inputs!$C$30,0,$B138-2)/IF(sommmeProdInv(Inputs!$B$30:$AY$30,$D$118:$BA$118,'Health SCR'!V$3)&gt;0,sommmeProdInv(Inputs!$B$30:$AY$30,$D$118:$BA$118,'Health SCR'!V$3),1)+V137,0)</f>
        <v>0</v>
      </c>
      <c r="W138" s="644">
        <f ca="1">IF('Health SCR'!W$3&gt;=$B138,OFFSET($D$118,0,'Health SCR'!W$3-$B138)*OFFSET(Inputs!$C$30,0,$B138-2)/IF(sommmeProdInv(Inputs!$B$30:$AY$30,$D$118:$BA$118,'Health SCR'!W$3)&gt;0,sommmeProdInv(Inputs!$B$30:$AY$30,$D$118:$BA$118,'Health SCR'!W$3),1)+W137,0)</f>
        <v>0</v>
      </c>
      <c r="X138" s="644">
        <f ca="1">IF('Health SCR'!X$3&gt;=$B138,OFFSET($D$118,0,'Health SCR'!X$3-$B138)*OFFSET(Inputs!$C$30,0,$B138-2)/IF(sommmeProdInv(Inputs!$B$30:$AY$30,$D$118:$BA$118,'Health SCR'!X$3)&gt;0,sommmeProdInv(Inputs!$B$30:$AY$30,$D$118:$BA$118,'Health SCR'!X$3),1)+X137,0)</f>
        <v>0</v>
      </c>
      <c r="Y138" s="644">
        <f ca="1">IF('Health SCR'!Y$3&gt;=$B138,OFFSET($D$118,0,'Health SCR'!Y$3-$B138)*OFFSET(Inputs!$C$30,0,$B138-2)/IF(sommmeProdInv(Inputs!$B$30:$AY$30,$D$118:$BA$118,'Health SCR'!Y$3)&gt;0,sommmeProdInv(Inputs!$B$30:$AY$30,$D$118:$BA$118,'Health SCR'!Y$3),1)+Y137,0)</f>
        <v>0</v>
      </c>
      <c r="Z138" s="644">
        <f ca="1">IF('Health SCR'!Z$3&gt;=$B138,OFFSET($D$118,0,'Health SCR'!Z$3-$B138)*OFFSET(Inputs!$C$30,0,$B138-2)/IF(sommmeProdInv(Inputs!$B$30:$AY$30,$D$118:$BA$118,'Health SCR'!Z$3)&gt;0,sommmeProdInv(Inputs!$B$30:$AY$30,$D$118:$BA$118,'Health SCR'!Z$3),1)+Z137,0)</f>
        <v>0</v>
      </c>
      <c r="AA138" s="644">
        <f ca="1">IF('Health SCR'!AA$3&gt;=$B138,OFFSET($D$118,0,'Health SCR'!AA$3-$B138)*OFFSET(Inputs!$C$30,0,$B138-2)/IF(sommmeProdInv(Inputs!$B$30:$AY$30,$D$118:$BA$118,'Health SCR'!AA$3)&gt;0,sommmeProdInv(Inputs!$B$30:$AY$30,$D$118:$BA$118,'Health SCR'!AA$3),1)+AA137,0)</f>
        <v>0</v>
      </c>
      <c r="AB138" s="644">
        <f ca="1">IF('Health SCR'!AB$3&gt;=$B138,OFFSET($D$118,0,'Health SCR'!AB$3-$B138)*OFFSET(Inputs!$C$30,0,$B138-2)/IF(sommmeProdInv(Inputs!$B$30:$AY$30,$D$118:$BA$118,'Health SCR'!AB$3)&gt;0,sommmeProdInv(Inputs!$B$30:$AY$30,$D$118:$BA$118,'Health SCR'!AB$3),1)+AB137,0)</f>
        <v>0</v>
      </c>
      <c r="AC138" s="644">
        <f ca="1">IF('Health SCR'!AC$3&gt;=$B138,OFFSET($D$118,0,'Health SCR'!AC$3-$B138)*OFFSET(Inputs!$C$30,0,$B138-2)/IF(sommmeProdInv(Inputs!$B$30:$AY$30,$D$118:$BA$118,'Health SCR'!AC$3)&gt;0,sommmeProdInv(Inputs!$B$30:$AY$30,$D$118:$BA$118,'Health SCR'!AC$3),1)+AC137,0)</f>
        <v>0</v>
      </c>
      <c r="AD138" s="644">
        <f ca="1">IF('Health SCR'!AD$3&gt;=$B138,OFFSET($D$118,0,'Health SCR'!AD$3-$B138)*OFFSET(Inputs!$C$30,0,$B138-2)/IF(sommmeProdInv(Inputs!$B$30:$AY$30,$D$118:$BA$118,'Health SCR'!AD$3)&gt;0,sommmeProdInv(Inputs!$B$30:$AY$30,$D$118:$BA$118,'Health SCR'!AD$3),1)+AD137,0)</f>
        <v>0</v>
      </c>
      <c r="AE138" s="644">
        <f ca="1">IF('Health SCR'!AE$3&gt;=$B138,OFFSET($D$118,0,'Health SCR'!AE$3-$B138)*OFFSET(Inputs!$C$30,0,$B138-2)/IF(sommmeProdInv(Inputs!$B$30:$AY$30,$D$118:$BA$118,'Health SCR'!AE$3)&gt;0,sommmeProdInv(Inputs!$B$30:$AY$30,$D$118:$BA$118,'Health SCR'!AE$3),1)+AE137,0)</f>
        <v>0</v>
      </c>
      <c r="AF138" s="644">
        <f ca="1">IF('Health SCR'!AF$3&gt;=$B138,OFFSET($D$118,0,'Health SCR'!AF$3-$B138)*OFFSET(Inputs!$C$30,0,$B138-2)/IF(sommmeProdInv(Inputs!$B$30:$AY$30,$D$118:$BA$118,'Health SCR'!AF$3)&gt;0,sommmeProdInv(Inputs!$B$30:$AY$30,$D$118:$BA$118,'Health SCR'!AF$3),1)+AF137,0)</f>
        <v>0</v>
      </c>
      <c r="AG138" s="644">
        <f ca="1">IF('Health SCR'!AG$3&gt;=$B138,OFFSET($D$118,0,'Health SCR'!AG$3-$B138)*OFFSET(Inputs!$C$30,0,$B138-2)/IF(sommmeProdInv(Inputs!$B$30:$AY$30,$D$118:$BA$118,'Health SCR'!AG$3)&gt;0,sommmeProdInv(Inputs!$B$30:$AY$30,$D$118:$BA$118,'Health SCR'!AG$3),1)+AG137,0)</f>
        <v>0</v>
      </c>
      <c r="AH138" s="644">
        <f ca="1">IF('Health SCR'!AH$3&gt;=$B138,OFFSET($D$118,0,'Health SCR'!AH$3-$B138)*OFFSET(Inputs!$C$30,0,$B138-2)/IF(sommmeProdInv(Inputs!$B$30:$AY$30,$D$118:$BA$118,'Health SCR'!AH$3)&gt;0,sommmeProdInv(Inputs!$B$30:$AY$30,$D$118:$BA$118,'Health SCR'!AH$3),1)+AH137,0)</f>
        <v>0</v>
      </c>
      <c r="AI138" s="644">
        <f ca="1">IF('Health SCR'!AI$3&gt;=$B138,OFFSET($D$118,0,'Health SCR'!AI$3-$B138)*OFFSET(Inputs!$C$30,0,$B138-2)/IF(sommmeProdInv(Inputs!$B$30:$AY$30,$D$118:$BA$118,'Health SCR'!AI$3)&gt;0,sommmeProdInv(Inputs!$B$30:$AY$30,$D$118:$BA$118,'Health SCR'!AI$3),1)+AI137,0)</f>
        <v>0</v>
      </c>
      <c r="AJ138" s="644">
        <f ca="1">IF('Health SCR'!AJ$3&gt;=$B138,OFFSET($D$118,0,'Health SCR'!AJ$3-$B138)*OFFSET(Inputs!$C$30,0,$B138-2)/IF(sommmeProdInv(Inputs!$B$30:$AY$30,$D$118:$BA$118,'Health SCR'!AJ$3)&gt;0,sommmeProdInv(Inputs!$B$30:$AY$30,$D$118:$BA$118,'Health SCR'!AJ$3),1)+AJ137,0)</f>
        <v>0</v>
      </c>
      <c r="AK138" s="644">
        <f ca="1">IF('Health SCR'!AK$3&gt;=$B138,OFFSET($D$118,0,'Health SCR'!AK$3-$B138)*OFFSET(Inputs!$C$30,0,$B138-2)/IF(sommmeProdInv(Inputs!$B$30:$AY$30,$D$118:$BA$118,'Health SCR'!AK$3)&gt;0,sommmeProdInv(Inputs!$B$30:$AY$30,$D$118:$BA$118,'Health SCR'!AK$3),1)+AK137,0)</f>
        <v>0</v>
      </c>
      <c r="AL138" s="644">
        <f ca="1">IF('Health SCR'!AL$3&gt;=$B138,OFFSET($D$118,0,'Health SCR'!AL$3-$B138)*OFFSET(Inputs!$C$30,0,$B138-2)/IF(sommmeProdInv(Inputs!$B$30:$AY$30,$D$118:$BA$118,'Health SCR'!AL$3)&gt;0,sommmeProdInv(Inputs!$B$30:$AY$30,$D$118:$BA$118,'Health SCR'!AL$3),1)+AL137,0)</f>
        <v>0</v>
      </c>
      <c r="AM138" s="644">
        <f ca="1">IF('Health SCR'!AM$3&gt;=$B138,OFFSET($D$118,0,'Health SCR'!AM$3-$B138)*OFFSET(Inputs!$C$30,0,$B138-2)/IF(sommmeProdInv(Inputs!$B$30:$AY$30,$D$118:$BA$118,'Health SCR'!AM$3)&gt;0,sommmeProdInv(Inputs!$B$30:$AY$30,$D$118:$BA$118,'Health SCR'!AM$3),1)+AM137,0)</f>
        <v>0</v>
      </c>
      <c r="AN138" s="644">
        <f ca="1">IF('Health SCR'!AN$3&gt;=$B138,OFFSET($D$118,0,'Health SCR'!AN$3-$B138)*OFFSET(Inputs!$C$30,0,$B138-2)/IF(sommmeProdInv(Inputs!$B$30:$AY$30,$D$118:$BA$118,'Health SCR'!AN$3)&gt;0,sommmeProdInv(Inputs!$B$30:$AY$30,$D$118:$BA$118,'Health SCR'!AN$3),1)+AN137,0)</f>
        <v>0</v>
      </c>
      <c r="AO138" s="644">
        <f ca="1">IF('Health SCR'!AO$3&gt;=$B138,OFFSET($D$118,0,'Health SCR'!AO$3-$B138)*OFFSET(Inputs!$C$30,0,$B138-2)/IF(sommmeProdInv(Inputs!$B$30:$AY$30,$D$118:$BA$118,'Health SCR'!AO$3)&gt;0,sommmeProdInv(Inputs!$B$30:$AY$30,$D$118:$BA$118,'Health SCR'!AO$3),1)+AO137,0)</f>
        <v>0</v>
      </c>
      <c r="AP138" s="644">
        <f ca="1">IF('Health SCR'!AP$3&gt;=$B138,OFFSET($D$118,0,'Health SCR'!AP$3-$B138)*OFFSET(Inputs!$C$30,0,$B138-2)/IF(sommmeProdInv(Inputs!$B$30:$AY$30,$D$118:$BA$118,'Health SCR'!AP$3)&gt;0,sommmeProdInv(Inputs!$B$30:$AY$30,$D$118:$BA$118,'Health SCR'!AP$3),1)+AP137,0)</f>
        <v>0</v>
      </c>
      <c r="AQ138" s="644">
        <f ca="1">IF('Health SCR'!AQ$3&gt;=$B138,OFFSET($D$118,0,'Health SCR'!AQ$3-$B138)*OFFSET(Inputs!$C$30,0,$B138-2)/IF(sommmeProdInv(Inputs!$B$30:$AY$30,$D$118:$BA$118,'Health SCR'!AQ$3)&gt;0,sommmeProdInv(Inputs!$B$30:$AY$30,$D$118:$BA$118,'Health SCR'!AQ$3),1)+AQ137,0)</f>
        <v>0</v>
      </c>
      <c r="AR138" s="644">
        <f ca="1">IF('Health SCR'!AR$3&gt;=$B138,OFFSET($D$118,0,'Health SCR'!AR$3-$B138)*OFFSET(Inputs!$C$30,0,$B138-2)/IF(sommmeProdInv(Inputs!$B$30:$AY$30,$D$118:$BA$118,'Health SCR'!AR$3)&gt;0,sommmeProdInv(Inputs!$B$30:$AY$30,$D$118:$BA$118,'Health SCR'!AR$3),1)+AR137,0)</f>
        <v>0</v>
      </c>
      <c r="AS138" s="644">
        <f ca="1">IF('Health SCR'!AS$3&gt;=$B138,OFFSET($D$118,0,'Health SCR'!AS$3-$B138)*OFFSET(Inputs!$C$30,0,$B138-2)/IF(sommmeProdInv(Inputs!$B$30:$AY$30,$D$118:$BA$118,'Health SCR'!AS$3)&gt;0,sommmeProdInv(Inputs!$B$30:$AY$30,$D$118:$BA$118,'Health SCR'!AS$3),1)+AS137,0)</f>
        <v>0</v>
      </c>
      <c r="AT138" s="644">
        <f ca="1">IF('Health SCR'!AT$3&gt;=$B138,OFFSET($D$118,0,'Health SCR'!AT$3-$B138)*OFFSET(Inputs!$C$30,0,$B138-2)/IF(sommmeProdInv(Inputs!$B$30:$AY$30,$D$118:$BA$118,'Health SCR'!AT$3)&gt;0,sommmeProdInv(Inputs!$B$30:$AY$30,$D$118:$BA$118,'Health SCR'!AT$3),1)+AT137,0)</f>
        <v>0</v>
      </c>
      <c r="AU138" s="644">
        <f ca="1">IF('Health SCR'!AU$3&gt;=$B138,OFFSET($D$118,0,'Health SCR'!AU$3-$B138)*OFFSET(Inputs!$C$30,0,$B138-2)/IF(sommmeProdInv(Inputs!$B$30:$AY$30,$D$118:$BA$118,'Health SCR'!AU$3)&gt;0,sommmeProdInv(Inputs!$B$30:$AY$30,$D$118:$BA$118,'Health SCR'!AU$3),1)+AU137,0)</f>
        <v>0</v>
      </c>
      <c r="AV138" s="644">
        <f ca="1">IF('Health SCR'!AV$3&gt;=$B138,OFFSET($D$118,0,'Health SCR'!AV$3-$B138)*OFFSET(Inputs!$C$30,0,$B138-2)/IF(sommmeProdInv(Inputs!$B$30:$AY$30,$D$118:$BA$118,'Health SCR'!AV$3)&gt;0,sommmeProdInv(Inputs!$B$30:$AY$30,$D$118:$BA$118,'Health SCR'!AV$3),1)+AV137,0)</f>
        <v>0</v>
      </c>
      <c r="AW138" s="644">
        <f ca="1">IF('Health SCR'!AW$3&gt;=$B138,OFFSET($D$118,0,'Health SCR'!AW$3-$B138)*OFFSET(Inputs!$C$30,0,$B138-2)/IF(sommmeProdInv(Inputs!$B$30:$AY$30,$D$118:$BA$118,'Health SCR'!AW$3)&gt;0,sommmeProdInv(Inputs!$B$30:$AY$30,$D$118:$BA$118,'Health SCR'!AW$3),1)+AW137,0)</f>
        <v>0</v>
      </c>
      <c r="AX138" s="644">
        <f ca="1">IF('Health SCR'!AX$3&gt;=$B138,OFFSET($D$118,0,'Health SCR'!AX$3-$B138)*OFFSET(Inputs!$C$30,0,$B138-2)/IF(sommmeProdInv(Inputs!$B$30:$AY$30,$D$118:$BA$118,'Health SCR'!AX$3)&gt;0,sommmeProdInv(Inputs!$B$30:$AY$30,$D$118:$BA$118,'Health SCR'!AX$3),1)+AX137,0)</f>
        <v>0</v>
      </c>
      <c r="AY138" s="644">
        <f ca="1">IF('Health SCR'!AY$3&gt;=$B138,OFFSET($D$118,0,'Health SCR'!AY$3-$B138)*OFFSET(Inputs!$C$30,0,$B138-2)/IF(sommmeProdInv(Inputs!$B$30:$AY$30,$D$118:$BA$118,'Health SCR'!AY$3)&gt;0,sommmeProdInv(Inputs!$B$30:$AY$30,$D$118:$BA$118,'Health SCR'!AY$3),1)+AY137,0)</f>
        <v>0</v>
      </c>
      <c r="AZ138" s="644">
        <f ca="1">IF('Health SCR'!AZ$3&gt;=$B138,OFFSET($D$118,0,'Health SCR'!AZ$3-$B138)*OFFSET(Inputs!$C$30,0,$B138-2)/IF(sommmeProdInv(Inputs!$B$30:$AY$30,$D$118:$BA$118,'Health SCR'!AZ$3)&gt;0,sommmeProdInv(Inputs!$B$30:$AY$30,$D$118:$BA$118,'Health SCR'!AZ$3),1)+AZ137,0)</f>
        <v>0</v>
      </c>
      <c r="BA138" s="645">
        <f ca="1">IF('Health SCR'!BA$3&gt;=$B138,OFFSET($D$118,0,'Health SCR'!BA$3-$B138)*OFFSET(Inputs!$C$30,0,$B138-2)/IF(sommmeProdInv(Inputs!$B$30:$AY$30,$D$118:$BA$118,'Health SCR'!BA$3)&gt;0,sommmeProdInv(Inputs!$B$30:$AY$30,$D$118:$BA$118,'Health SCR'!BA$3),1)+BA137,0)</f>
        <v>0</v>
      </c>
    </row>
    <row r="139" spans="1:53" s="286" customFormat="1" outlineLevel="1">
      <c r="A139" s="608"/>
      <c r="B139" s="993">
        <v>20</v>
      </c>
      <c r="C139" s="994"/>
      <c r="D139" s="643"/>
      <c r="E139" s="644">
        <f ca="1">IF('Health SCR'!E$3&gt;=$B139,OFFSET($D$118,0,'Health SCR'!E$3-$B139)*OFFSET(Inputs!$C$30,0,$B139-2)/IF(sommmeProdInv(Inputs!$B$30:$AY$30,$D$118:$BA$118,'Health SCR'!E$3)&gt;0,sommmeProdInv(Inputs!$B$30:$AY$30,$D$118:$BA$118,'Health SCR'!E$3),1)+E138,0)</f>
        <v>0</v>
      </c>
      <c r="F139" s="644">
        <f ca="1">IF('Health SCR'!F$3&gt;=$B139,OFFSET($D$118,0,'Health SCR'!F$3-$B139)*OFFSET(Inputs!$C$30,0,$B139-2)/IF(sommmeProdInv(Inputs!$B$30:$AY$30,$D$118:$BA$118,'Health SCR'!F$3)&gt;0,sommmeProdInv(Inputs!$B$30:$AY$30,$D$118:$BA$118,'Health SCR'!F$3),1)+F138,0)</f>
        <v>0</v>
      </c>
      <c r="G139" s="644">
        <f ca="1">IF('Health SCR'!G$3&gt;=$B139,OFFSET($D$118,0,'Health SCR'!G$3-$B139)*OFFSET(Inputs!$C$30,0,$B139-2)/IF(sommmeProdInv(Inputs!$B$30:$AY$30,$D$118:$BA$118,'Health SCR'!G$3)&gt;0,sommmeProdInv(Inputs!$B$30:$AY$30,$D$118:$BA$118,'Health SCR'!G$3),1)+G138,0)</f>
        <v>0</v>
      </c>
      <c r="H139" s="644">
        <f ca="1">IF('Health SCR'!H$3&gt;=$B139,OFFSET($D$118,0,'Health SCR'!H$3-$B139)*OFFSET(Inputs!$C$30,0,$B139-2)/IF(sommmeProdInv(Inputs!$B$30:$AY$30,$D$118:$BA$118,'Health SCR'!H$3)&gt;0,sommmeProdInv(Inputs!$B$30:$AY$30,$D$118:$BA$118,'Health SCR'!H$3),1)+H138,0)</f>
        <v>0</v>
      </c>
      <c r="I139" s="644">
        <f ca="1">IF('Health SCR'!I$3&gt;=$B139,OFFSET($D$118,0,'Health SCR'!I$3-$B139)*OFFSET(Inputs!$C$30,0,$B139-2)/IF(sommmeProdInv(Inputs!$B$30:$AY$30,$D$118:$BA$118,'Health SCR'!I$3)&gt;0,sommmeProdInv(Inputs!$B$30:$AY$30,$D$118:$BA$118,'Health SCR'!I$3),1)+I138,0)</f>
        <v>0</v>
      </c>
      <c r="J139" s="644">
        <f ca="1">IF('Health SCR'!J$3&gt;=$B139,OFFSET($D$118,0,'Health SCR'!J$3-$B139)*OFFSET(Inputs!$C$30,0,$B139-2)/IF(sommmeProdInv(Inputs!$B$30:$AY$30,$D$118:$BA$118,'Health SCR'!J$3)&gt;0,sommmeProdInv(Inputs!$B$30:$AY$30,$D$118:$BA$118,'Health SCR'!J$3),1)+J138,0)</f>
        <v>0</v>
      </c>
      <c r="K139" s="644">
        <f ca="1">IF('Health SCR'!K$3&gt;=$B139,OFFSET($D$118,0,'Health SCR'!K$3-$B139)*OFFSET(Inputs!$C$30,0,$B139-2)/IF(sommmeProdInv(Inputs!$B$30:$AY$30,$D$118:$BA$118,'Health SCR'!K$3)&gt;0,sommmeProdInv(Inputs!$B$30:$AY$30,$D$118:$BA$118,'Health SCR'!K$3),1)+K138,0)</f>
        <v>0</v>
      </c>
      <c r="L139" s="644">
        <f ca="1">IF('Health SCR'!L$3&gt;=$B139,OFFSET($D$118,0,'Health SCR'!L$3-$B139)*OFFSET(Inputs!$C$30,0,$B139-2)/IF(sommmeProdInv(Inputs!$B$30:$AY$30,$D$118:$BA$118,'Health SCR'!L$3)&gt;0,sommmeProdInv(Inputs!$B$30:$AY$30,$D$118:$BA$118,'Health SCR'!L$3),1)+L138,0)</f>
        <v>0</v>
      </c>
      <c r="M139" s="644">
        <f ca="1">IF('Health SCR'!M$3&gt;=$B139,OFFSET($D$118,0,'Health SCR'!M$3-$B139)*OFFSET(Inputs!$C$30,0,$B139-2)/IF(sommmeProdInv(Inputs!$B$30:$AY$30,$D$118:$BA$118,'Health SCR'!M$3)&gt;0,sommmeProdInv(Inputs!$B$30:$AY$30,$D$118:$BA$118,'Health SCR'!M$3),1)+M138,0)</f>
        <v>0</v>
      </c>
      <c r="N139" s="644">
        <f ca="1">IF('Health SCR'!N$3&gt;=$B139,OFFSET($D$118,0,'Health SCR'!N$3-$B139)*OFFSET(Inputs!$C$30,0,$B139-2)/IF(sommmeProdInv(Inputs!$B$30:$AY$30,$D$118:$BA$118,'Health SCR'!N$3)&gt;0,sommmeProdInv(Inputs!$B$30:$AY$30,$D$118:$BA$118,'Health SCR'!N$3),1)+N138,0)</f>
        <v>0</v>
      </c>
      <c r="O139" s="644">
        <f ca="1">IF('Health SCR'!O$3&gt;=$B139,OFFSET($D$118,0,'Health SCR'!O$3-$B139)*OFFSET(Inputs!$C$30,0,$B139-2)/IF(sommmeProdInv(Inputs!$B$30:$AY$30,$D$118:$BA$118,'Health SCR'!O$3)&gt;0,sommmeProdInv(Inputs!$B$30:$AY$30,$D$118:$BA$118,'Health SCR'!O$3),1)+O138,0)</f>
        <v>0</v>
      </c>
      <c r="P139" s="644">
        <f ca="1">IF('Health SCR'!P$3&gt;=$B139,OFFSET($D$118,0,'Health SCR'!P$3-$B139)*OFFSET(Inputs!$C$30,0,$B139-2)/IF(sommmeProdInv(Inputs!$B$30:$AY$30,$D$118:$BA$118,'Health SCR'!P$3)&gt;0,sommmeProdInv(Inputs!$B$30:$AY$30,$D$118:$BA$118,'Health SCR'!P$3),1)+P138,0)</f>
        <v>0</v>
      </c>
      <c r="Q139" s="644">
        <f ca="1">IF('Health SCR'!Q$3&gt;=$B139,OFFSET($D$118,0,'Health SCR'!Q$3-$B139)*OFFSET(Inputs!$C$30,0,$B139-2)/IF(sommmeProdInv(Inputs!$B$30:$AY$30,$D$118:$BA$118,'Health SCR'!Q$3)&gt;0,sommmeProdInv(Inputs!$B$30:$AY$30,$D$118:$BA$118,'Health SCR'!Q$3),1)+Q138,0)</f>
        <v>0</v>
      </c>
      <c r="R139" s="644">
        <f ca="1">IF('Health SCR'!R$3&gt;=$B139,OFFSET($D$118,0,'Health SCR'!R$3-$B139)*OFFSET(Inputs!$C$30,0,$B139-2)/IF(sommmeProdInv(Inputs!$B$30:$AY$30,$D$118:$BA$118,'Health SCR'!R$3)&gt;0,sommmeProdInv(Inputs!$B$30:$AY$30,$D$118:$BA$118,'Health SCR'!R$3),1)+R138,0)</f>
        <v>0</v>
      </c>
      <c r="S139" s="644">
        <f ca="1">IF('Health SCR'!S$3&gt;=$B139,OFFSET($D$118,0,'Health SCR'!S$3-$B139)*OFFSET(Inputs!$C$30,0,$B139-2)/IF(sommmeProdInv(Inputs!$B$30:$AY$30,$D$118:$BA$118,'Health SCR'!S$3)&gt;0,sommmeProdInv(Inputs!$B$30:$AY$30,$D$118:$BA$118,'Health SCR'!S$3),1)+S138,0)</f>
        <v>0</v>
      </c>
      <c r="T139" s="644">
        <f ca="1">IF('Health SCR'!T$3&gt;=$B139,OFFSET($D$118,0,'Health SCR'!T$3-$B139)*OFFSET(Inputs!$C$30,0,$B139-2)/IF(sommmeProdInv(Inputs!$B$30:$AY$30,$D$118:$BA$118,'Health SCR'!T$3)&gt;0,sommmeProdInv(Inputs!$B$30:$AY$30,$D$118:$BA$118,'Health SCR'!T$3),1)+T138,0)</f>
        <v>0</v>
      </c>
      <c r="U139" s="644">
        <f ca="1">IF('Health SCR'!U$3&gt;=$B139,OFFSET($D$118,0,'Health SCR'!U$3-$B139)*OFFSET(Inputs!$C$30,0,$B139-2)/IF(sommmeProdInv(Inputs!$B$30:$AY$30,$D$118:$BA$118,'Health SCR'!U$3)&gt;0,sommmeProdInv(Inputs!$B$30:$AY$30,$D$118:$BA$118,'Health SCR'!U$3),1)+U138,0)</f>
        <v>0</v>
      </c>
      <c r="V139" s="644">
        <f ca="1">IF('Health SCR'!V$3&gt;=$B139,OFFSET($D$118,0,'Health SCR'!V$3-$B139)*OFFSET(Inputs!$C$30,0,$B139-2)/IF(sommmeProdInv(Inputs!$B$30:$AY$30,$D$118:$BA$118,'Health SCR'!V$3)&gt;0,sommmeProdInv(Inputs!$B$30:$AY$30,$D$118:$BA$118,'Health SCR'!V$3),1)+V138,0)</f>
        <v>0</v>
      </c>
      <c r="W139" s="644">
        <f ca="1">IF('Health SCR'!W$3&gt;=$B139,OFFSET($D$118,0,'Health SCR'!W$3-$B139)*OFFSET(Inputs!$C$30,0,$B139-2)/IF(sommmeProdInv(Inputs!$B$30:$AY$30,$D$118:$BA$118,'Health SCR'!W$3)&gt;0,sommmeProdInv(Inputs!$B$30:$AY$30,$D$118:$BA$118,'Health SCR'!W$3),1)+W138,0)</f>
        <v>0</v>
      </c>
      <c r="X139" s="644">
        <f ca="1">IF('Health SCR'!X$3&gt;=$B139,OFFSET($D$118,0,'Health SCR'!X$3-$B139)*OFFSET(Inputs!$C$30,0,$B139-2)/IF(sommmeProdInv(Inputs!$B$30:$AY$30,$D$118:$BA$118,'Health SCR'!X$3)&gt;0,sommmeProdInv(Inputs!$B$30:$AY$30,$D$118:$BA$118,'Health SCR'!X$3),1)+X138,0)</f>
        <v>0</v>
      </c>
      <c r="Y139" s="644">
        <f ca="1">IF('Health SCR'!Y$3&gt;=$B139,OFFSET($D$118,0,'Health SCR'!Y$3-$B139)*OFFSET(Inputs!$C$30,0,$B139-2)/IF(sommmeProdInv(Inputs!$B$30:$AY$30,$D$118:$BA$118,'Health SCR'!Y$3)&gt;0,sommmeProdInv(Inputs!$B$30:$AY$30,$D$118:$BA$118,'Health SCR'!Y$3),1)+Y138,0)</f>
        <v>0</v>
      </c>
      <c r="Z139" s="644">
        <f ca="1">IF('Health SCR'!Z$3&gt;=$B139,OFFSET($D$118,0,'Health SCR'!Z$3-$B139)*OFFSET(Inputs!$C$30,0,$B139-2)/IF(sommmeProdInv(Inputs!$B$30:$AY$30,$D$118:$BA$118,'Health SCR'!Z$3)&gt;0,sommmeProdInv(Inputs!$B$30:$AY$30,$D$118:$BA$118,'Health SCR'!Z$3),1)+Z138,0)</f>
        <v>0</v>
      </c>
      <c r="AA139" s="644">
        <f ca="1">IF('Health SCR'!AA$3&gt;=$B139,OFFSET($D$118,0,'Health SCR'!AA$3-$B139)*OFFSET(Inputs!$C$30,0,$B139-2)/IF(sommmeProdInv(Inputs!$B$30:$AY$30,$D$118:$BA$118,'Health SCR'!AA$3)&gt;0,sommmeProdInv(Inputs!$B$30:$AY$30,$D$118:$BA$118,'Health SCR'!AA$3),1)+AA138,0)</f>
        <v>0</v>
      </c>
      <c r="AB139" s="644">
        <f ca="1">IF('Health SCR'!AB$3&gt;=$B139,OFFSET($D$118,0,'Health SCR'!AB$3-$B139)*OFFSET(Inputs!$C$30,0,$B139-2)/IF(sommmeProdInv(Inputs!$B$30:$AY$30,$D$118:$BA$118,'Health SCR'!AB$3)&gt;0,sommmeProdInv(Inputs!$B$30:$AY$30,$D$118:$BA$118,'Health SCR'!AB$3),1)+AB138,0)</f>
        <v>0</v>
      </c>
      <c r="AC139" s="644">
        <f ca="1">IF('Health SCR'!AC$3&gt;=$B139,OFFSET($D$118,0,'Health SCR'!AC$3-$B139)*OFFSET(Inputs!$C$30,0,$B139-2)/IF(sommmeProdInv(Inputs!$B$30:$AY$30,$D$118:$BA$118,'Health SCR'!AC$3)&gt;0,sommmeProdInv(Inputs!$B$30:$AY$30,$D$118:$BA$118,'Health SCR'!AC$3),1)+AC138,0)</f>
        <v>0</v>
      </c>
      <c r="AD139" s="644">
        <f ca="1">IF('Health SCR'!AD$3&gt;=$B139,OFFSET($D$118,0,'Health SCR'!AD$3-$B139)*OFFSET(Inputs!$C$30,0,$B139-2)/IF(sommmeProdInv(Inputs!$B$30:$AY$30,$D$118:$BA$118,'Health SCR'!AD$3)&gt;0,sommmeProdInv(Inputs!$B$30:$AY$30,$D$118:$BA$118,'Health SCR'!AD$3),1)+AD138,0)</f>
        <v>0</v>
      </c>
      <c r="AE139" s="644">
        <f ca="1">IF('Health SCR'!AE$3&gt;=$B139,OFFSET($D$118,0,'Health SCR'!AE$3-$B139)*OFFSET(Inputs!$C$30,0,$B139-2)/IF(sommmeProdInv(Inputs!$B$30:$AY$30,$D$118:$BA$118,'Health SCR'!AE$3)&gt;0,sommmeProdInv(Inputs!$B$30:$AY$30,$D$118:$BA$118,'Health SCR'!AE$3),1)+AE138,0)</f>
        <v>0</v>
      </c>
      <c r="AF139" s="644">
        <f ca="1">IF('Health SCR'!AF$3&gt;=$B139,OFFSET($D$118,0,'Health SCR'!AF$3-$B139)*OFFSET(Inputs!$C$30,0,$B139-2)/IF(sommmeProdInv(Inputs!$B$30:$AY$30,$D$118:$BA$118,'Health SCR'!AF$3)&gt;0,sommmeProdInv(Inputs!$B$30:$AY$30,$D$118:$BA$118,'Health SCR'!AF$3),1)+AF138,0)</f>
        <v>0</v>
      </c>
      <c r="AG139" s="644">
        <f ca="1">IF('Health SCR'!AG$3&gt;=$B139,OFFSET($D$118,0,'Health SCR'!AG$3-$B139)*OFFSET(Inputs!$C$30,0,$B139-2)/IF(sommmeProdInv(Inputs!$B$30:$AY$30,$D$118:$BA$118,'Health SCR'!AG$3)&gt;0,sommmeProdInv(Inputs!$B$30:$AY$30,$D$118:$BA$118,'Health SCR'!AG$3),1)+AG138,0)</f>
        <v>0</v>
      </c>
      <c r="AH139" s="644">
        <f ca="1">IF('Health SCR'!AH$3&gt;=$B139,OFFSET($D$118,0,'Health SCR'!AH$3-$B139)*OFFSET(Inputs!$C$30,0,$B139-2)/IF(sommmeProdInv(Inputs!$B$30:$AY$30,$D$118:$BA$118,'Health SCR'!AH$3)&gt;0,sommmeProdInv(Inputs!$B$30:$AY$30,$D$118:$BA$118,'Health SCR'!AH$3),1)+AH138,0)</f>
        <v>0</v>
      </c>
      <c r="AI139" s="644">
        <f ca="1">IF('Health SCR'!AI$3&gt;=$B139,OFFSET($D$118,0,'Health SCR'!AI$3-$B139)*OFFSET(Inputs!$C$30,0,$B139-2)/IF(sommmeProdInv(Inputs!$B$30:$AY$30,$D$118:$BA$118,'Health SCR'!AI$3)&gt;0,sommmeProdInv(Inputs!$B$30:$AY$30,$D$118:$BA$118,'Health SCR'!AI$3),1)+AI138,0)</f>
        <v>0</v>
      </c>
      <c r="AJ139" s="644">
        <f ca="1">IF('Health SCR'!AJ$3&gt;=$B139,OFFSET($D$118,0,'Health SCR'!AJ$3-$B139)*OFFSET(Inputs!$C$30,0,$B139-2)/IF(sommmeProdInv(Inputs!$B$30:$AY$30,$D$118:$BA$118,'Health SCR'!AJ$3)&gt;0,sommmeProdInv(Inputs!$B$30:$AY$30,$D$118:$BA$118,'Health SCR'!AJ$3),1)+AJ138,0)</f>
        <v>0</v>
      </c>
      <c r="AK139" s="644">
        <f ca="1">IF('Health SCR'!AK$3&gt;=$B139,OFFSET($D$118,0,'Health SCR'!AK$3-$B139)*OFFSET(Inputs!$C$30,0,$B139-2)/IF(sommmeProdInv(Inputs!$B$30:$AY$30,$D$118:$BA$118,'Health SCR'!AK$3)&gt;0,sommmeProdInv(Inputs!$B$30:$AY$30,$D$118:$BA$118,'Health SCR'!AK$3),1)+AK138,0)</f>
        <v>0</v>
      </c>
      <c r="AL139" s="644">
        <f ca="1">IF('Health SCR'!AL$3&gt;=$B139,OFFSET($D$118,0,'Health SCR'!AL$3-$B139)*OFFSET(Inputs!$C$30,0,$B139-2)/IF(sommmeProdInv(Inputs!$B$30:$AY$30,$D$118:$BA$118,'Health SCR'!AL$3)&gt;0,sommmeProdInv(Inputs!$B$30:$AY$30,$D$118:$BA$118,'Health SCR'!AL$3),1)+AL138,0)</f>
        <v>0</v>
      </c>
      <c r="AM139" s="644">
        <f ca="1">IF('Health SCR'!AM$3&gt;=$B139,OFFSET($D$118,0,'Health SCR'!AM$3-$B139)*OFFSET(Inputs!$C$30,0,$B139-2)/IF(sommmeProdInv(Inputs!$B$30:$AY$30,$D$118:$BA$118,'Health SCR'!AM$3)&gt;0,sommmeProdInv(Inputs!$B$30:$AY$30,$D$118:$BA$118,'Health SCR'!AM$3),1)+AM138,0)</f>
        <v>0</v>
      </c>
      <c r="AN139" s="644">
        <f ca="1">IF('Health SCR'!AN$3&gt;=$B139,OFFSET($D$118,0,'Health SCR'!AN$3-$B139)*OFFSET(Inputs!$C$30,0,$B139-2)/IF(sommmeProdInv(Inputs!$B$30:$AY$30,$D$118:$BA$118,'Health SCR'!AN$3)&gt;0,sommmeProdInv(Inputs!$B$30:$AY$30,$D$118:$BA$118,'Health SCR'!AN$3),1)+AN138,0)</f>
        <v>0</v>
      </c>
      <c r="AO139" s="644">
        <f ca="1">IF('Health SCR'!AO$3&gt;=$B139,OFFSET($D$118,0,'Health SCR'!AO$3-$B139)*OFFSET(Inputs!$C$30,0,$B139-2)/IF(sommmeProdInv(Inputs!$B$30:$AY$30,$D$118:$BA$118,'Health SCR'!AO$3)&gt;0,sommmeProdInv(Inputs!$B$30:$AY$30,$D$118:$BA$118,'Health SCR'!AO$3),1)+AO138,0)</f>
        <v>0</v>
      </c>
      <c r="AP139" s="644">
        <f ca="1">IF('Health SCR'!AP$3&gt;=$B139,OFFSET($D$118,0,'Health SCR'!AP$3-$B139)*OFFSET(Inputs!$C$30,0,$B139-2)/IF(sommmeProdInv(Inputs!$B$30:$AY$30,$D$118:$BA$118,'Health SCR'!AP$3)&gt;0,sommmeProdInv(Inputs!$B$30:$AY$30,$D$118:$BA$118,'Health SCR'!AP$3),1)+AP138,0)</f>
        <v>0</v>
      </c>
      <c r="AQ139" s="644">
        <f ca="1">IF('Health SCR'!AQ$3&gt;=$B139,OFFSET($D$118,0,'Health SCR'!AQ$3-$B139)*OFFSET(Inputs!$C$30,0,$B139-2)/IF(sommmeProdInv(Inputs!$B$30:$AY$30,$D$118:$BA$118,'Health SCR'!AQ$3)&gt;0,sommmeProdInv(Inputs!$B$30:$AY$30,$D$118:$BA$118,'Health SCR'!AQ$3),1)+AQ138,0)</f>
        <v>0</v>
      </c>
      <c r="AR139" s="644">
        <f ca="1">IF('Health SCR'!AR$3&gt;=$B139,OFFSET($D$118,0,'Health SCR'!AR$3-$B139)*OFFSET(Inputs!$C$30,0,$B139-2)/IF(sommmeProdInv(Inputs!$B$30:$AY$30,$D$118:$BA$118,'Health SCR'!AR$3)&gt;0,sommmeProdInv(Inputs!$B$30:$AY$30,$D$118:$BA$118,'Health SCR'!AR$3),1)+AR138,0)</f>
        <v>0</v>
      </c>
      <c r="AS139" s="644">
        <f ca="1">IF('Health SCR'!AS$3&gt;=$B139,OFFSET($D$118,0,'Health SCR'!AS$3-$B139)*OFFSET(Inputs!$C$30,0,$B139-2)/IF(sommmeProdInv(Inputs!$B$30:$AY$30,$D$118:$BA$118,'Health SCR'!AS$3)&gt;0,sommmeProdInv(Inputs!$B$30:$AY$30,$D$118:$BA$118,'Health SCR'!AS$3),1)+AS138,0)</f>
        <v>0</v>
      </c>
      <c r="AT139" s="644">
        <f ca="1">IF('Health SCR'!AT$3&gt;=$B139,OFFSET($D$118,0,'Health SCR'!AT$3-$B139)*OFFSET(Inputs!$C$30,0,$B139-2)/IF(sommmeProdInv(Inputs!$B$30:$AY$30,$D$118:$BA$118,'Health SCR'!AT$3)&gt;0,sommmeProdInv(Inputs!$B$30:$AY$30,$D$118:$BA$118,'Health SCR'!AT$3),1)+AT138,0)</f>
        <v>0</v>
      </c>
      <c r="AU139" s="644">
        <f ca="1">IF('Health SCR'!AU$3&gt;=$B139,OFFSET($D$118,0,'Health SCR'!AU$3-$B139)*OFFSET(Inputs!$C$30,0,$B139-2)/IF(sommmeProdInv(Inputs!$B$30:$AY$30,$D$118:$BA$118,'Health SCR'!AU$3)&gt;0,sommmeProdInv(Inputs!$B$30:$AY$30,$D$118:$BA$118,'Health SCR'!AU$3),1)+AU138,0)</f>
        <v>0</v>
      </c>
      <c r="AV139" s="644">
        <f ca="1">IF('Health SCR'!AV$3&gt;=$B139,OFFSET($D$118,0,'Health SCR'!AV$3-$B139)*OFFSET(Inputs!$C$30,0,$B139-2)/IF(sommmeProdInv(Inputs!$B$30:$AY$30,$D$118:$BA$118,'Health SCR'!AV$3)&gt;0,sommmeProdInv(Inputs!$B$30:$AY$30,$D$118:$BA$118,'Health SCR'!AV$3),1)+AV138,0)</f>
        <v>0</v>
      </c>
      <c r="AW139" s="644">
        <f ca="1">IF('Health SCR'!AW$3&gt;=$B139,OFFSET($D$118,0,'Health SCR'!AW$3-$B139)*OFFSET(Inputs!$C$30,0,$B139-2)/IF(sommmeProdInv(Inputs!$B$30:$AY$30,$D$118:$BA$118,'Health SCR'!AW$3)&gt;0,sommmeProdInv(Inputs!$B$30:$AY$30,$D$118:$BA$118,'Health SCR'!AW$3),1)+AW138,0)</f>
        <v>0</v>
      </c>
      <c r="AX139" s="644">
        <f ca="1">IF('Health SCR'!AX$3&gt;=$B139,OFFSET($D$118,0,'Health SCR'!AX$3-$B139)*OFFSET(Inputs!$C$30,0,$B139-2)/IF(sommmeProdInv(Inputs!$B$30:$AY$30,$D$118:$BA$118,'Health SCR'!AX$3)&gt;0,sommmeProdInv(Inputs!$B$30:$AY$30,$D$118:$BA$118,'Health SCR'!AX$3),1)+AX138,0)</f>
        <v>0</v>
      </c>
      <c r="AY139" s="644">
        <f ca="1">IF('Health SCR'!AY$3&gt;=$B139,OFFSET($D$118,0,'Health SCR'!AY$3-$B139)*OFFSET(Inputs!$C$30,0,$B139-2)/IF(sommmeProdInv(Inputs!$B$30:$AY$30,$D$118:$BA$118,'Health SCR'!AY$3)&gt;0,sommmeProdInv(Inputs!$B$30:$AY$30,$D$118:$BA$118,'Health SCR'!AY$3),1)+AY138,0)</f>
        <v>0</v>
      </c>
      <c r="AZ139" s="644">
        <f ca="1">IF('Health SCR'!AZ$3&gt;=$B139,OFFSET($D$118,0,'Health SCR'!AZ$3-$B139)*OFFSET(Inputs!$C$30,0,$B139-2)/IF(sommmeProdInv(Inputs!$B$30:$AY$30,$D$118:$BA$118,'Health SCR'!AZ$3)&gt;0,sommmeProdInv(Inputs!$B$30:$AY$30,$D$118:$BA$118,'Health SCR'!AZ$3),1)+AZ138,0)</f>
        <v>0</v>
      </c>
      <c r="BA139" s="645">
        <f ca="1">IF('Health SCR'!BA$3&gt;=$B139,OFFSET($D$118,0,'Health SCR'!BA$3-$B139)*OFFSET(Inputs!$C$30,0,$B139-2)/IF(sommmeProdInv(Inputs!$B$30:$AY$30,$D$118:$BA$118,'Health SCR'!BA$3)&gt;0,sommmeProdInv(Inputs!$B$30:$AY$30,$D$118:$BA$118,'Health SCR'!BA$3),1)+BA138,0)</f>
        <v>0</v>
      </c>
    </row>
    <row r="140" spans="1:53" s="286" customFormat="1" outlineLevel="1">
      <c r="A140" s="608"/>
      <c r="B140" s="993">
        <v>21</v>
      </c>
      <c r="C140" s="994"/>
      <c r="D140" s="643"/>
      <c r="E140" s="644">
        <f ca="1">IF('Health SCR'!E$3&gt;=$B140,OFFSET($D$118,0,'Health SCR'!E$3-$B140)*OFFSET(Inputs!$C$30,0,$B140-2)/IF(sommmeProdInv(Inputs!$B$30:$AY$30,$D$118:$BA$118,'Health SCR'!E$3)&gt;0,sommmeProdInv(Inputs!$B$30:$AY$30,$D$118:$BA$118,'Health SCR'!E$3),1)+E139,0)</f>
        <v>0</v>
      </c>
      <c r="F140" s="644">
        <f ca="1">IF('Health SCR'!F$3&gt;=$B140,OFFSET($D$118,0,'Health SCR'!F$3-$B140)*OFFSET(Inputs!$C$30,0,$B140-2)/IF(sommmeProdInv(Inputs!$B$30:$AY$30,$D$118:$BA$118,'Health SCR'!F$3)&gt;0,sommmeProdInv(Inputs!$B$30:$AY$30,$D$118:$BA$118,'Health SCR'!F$3),1)+F139,0)</f>
        <v>0</v>
      </c>
      <c r="G140" s="644">
        <f ca="1">IF('Health SCR'!G$3&gt;=$B140,OFFSET($D$118,0,'Health SCR'!G$3-$B140)*OFFSET(Inputs!$C$30,0,$B140-2)/IF(sommmeProdInv(Inputs!$B$30:$AY$30,$D$118:$BA$118,'Health SCR'!G$3)&gt;0,sommmeProdInv(Inputs!$B$30:$AY$30,$D$118:$BA$118,'Health SCR'!G$3),1)+G139,0)</f>
        <v>0</v>
      </c>
      <c r="H140" s="644">
        <f ca="1">IF('Health SCR'!H$3&gt;=$B140,OFFSET($D$118,0,'Health SCR'!H$3-$B140)*OFFSET(Inputs!$C$30,0,$B140-2)/IF(sommmeProdInv(Inputs!$B$30:$AY$30,$D$118:$BA$118,'Health SCR'!H$3)&gt;0,sommmeProdInv(Inputs!$B$30:$AY$30,$D$118:$BA$118,'Health SCR'!H$3),1)+H139,0)</f>
        <v>0</v>
      </c>
      <c r="I140" s="644">
        <f ca="1">IF('Health SCR'!I$3&gt;=$B140,OFFSET($D$118,0,'Health SCR'!I$3-$B140)*OFFSET(Inputs!$C$30,0,$B140-2)/IF(sommmeProdInv(Inputs!$B$30:$AY$30,$D$118:$BA$118,'Health SCR'!I$3)&gt;0,sommmeProdInv(Inputs!$B$30:$AY$30,$D$118:$BA$118,'Health SCR'!I$3),1)+I139,0)</f>
        <v>0</v>
      </c>
      <c r="J140" s="644">
        <f ca="1">IF('Health SCR'!J$3&gt;=$B140,OFFSET($D$118,0,'Health SCR'!J$3-$B140)*OFFSET(Inputs!$C$30,0,$B140-2)/IF(sommmeProdInv(Inputs!$B$30:$AY$30,$D$118:$BA$118,'Health SCR'!J$3)&gt;0,sommmeProdInv(Inputs!$B$30:$AY$30,$D$118:$BA$118,'Health SCR'!J$3),1)+J139,0)</f>
        <v>0</v>
      </c>
      <c r="K140" s="644">
        <f ca="1">IF('Health SCR'!K$3&gt;=$B140,OFFSET($D$118,0,'Health SCR'!K$3-$B140)*OFFSET(Inputs!$C$30,0,$B140-2)/IF(sommmeProdInv(Inputs!$B$30:$AY$30,$D$118:$BA$118,'Health SCR'!K$3)&gt;0,sommmeProdInv(Inputs!$B$30:$AY$30,$D$118:$BA$118,'Health SCR'!K$3),1)+K139,0)</f>
        <v>0</v>
      </c>
      <c r="L140" s="644">
        <f ca="1">IF('Health SCR'!L$3&gt;=$B140,OFFSET($D$118,0,'Health SCR'!L$3-$B140)*OFFSET(Inputs!$C$30,0,$B140-2)/IF(sommmeProdInv(Inputs!$B$30:$AY$30,$D$118:$BA$118,'Health SCR'!L$3)&gt;0,sommmeProdInv(Inputs!$B$30:$AY$30,$D$118:$BA$118,'Health SCR'!L$3),1)+L139,0)</f>
        <v>0</v>
      </c>
      <c r="M140" s="644">
        <f ca="1">IF('Health SCR'!M$3&gt;=$B140,OFFSET($D$118,0,'Health SCR'!M$3-$B140)*OFFSET(Inputs!$C$30,0,$B140-2)/IF(sommmeProdInv(Inputs!$B$30:$AY$30,$D$118:$BA$118,'Health SCR'!M$3)&gt;0,sommmeProdInv(Inputs!$B$30:$AY$30,$D$118:$BA$118,'Health SCR'!M$3),1)+M139,0)</f>
        <v>0</v>
      </c>
      <c r="N140" s="644">
        <f ca="1">IF('Health SCR'!N$3&gt;=$B140,OFFSET($D$118,0,'Health SCR'!N$3-$B140)*OFFSET(Inputs!$C$30,0,$B140-2)/IF(sommmeProdInv(Inputs!$B$30:$AY$30,$D$118:$BA$118,'Health SCR'!N$3)&gt;0,sommmeProdInv(Inputs!$B$30:$AY$30,$D$118:$BA$118,'Health SCR'!N$3),1)+N139,0)</f>
        <v>0</v>
      </c>
      <c r="O140" s="644">
        <f ca="1">IF('Health SCR'!O$3&gt;=$B140,OFFSET($D$118,0,'Health SCR'!O$3-$B140)*OFFSET(Inputs!$C$30,0,$B140-2)/IF(sommmeProdInv(Inputs!$B$30:$AY$30,$D$118:$BA$118,'Health SCR'!O$3)&gt;0,sommmeProdInv(Inputs!$B$30:$AY$30,$D$118:$BA$118,'Health SCR'!O$3),1)+O139,0)</f>
        <v>0</v>
      </c>
      <c r="P140" s="644">
        <f ca="1">IF('Health SCR'!P$3&gt;=$B140,OFFSET($D$118,0,'Health SCR'!P$3-$B140)*OFFSET(Inputs!$C$30,0,$B140-2)/IF(sommmeProdInv(Inputs!$B$30:$AY$30,$D$118:$BA$118,'Health SCR'!P$3)&gt;0,sommmeProdInv(Inputs!$B$30:$AY$30,$D$118:$BA$118,'Health SCR'!P$3),1)+P139,0)</f>
        <v>0</v>
      </c>
      <c r="Q140" s="644">
        <f ca="1">IF('Health SCR'!Q$3&gt;=$B140,OFFSET($D$118,0,'Health SCR'!Q$3-$B140)*OFFSET(Inputs!$C$30,0,$B140-2)/IF(sommmeProdInv(Inputs!$B$30:$AY$30,$D$118:$BA$118,'Health SCR'!Q$3)&gt;0,sommmeProdInv(Inputs!$B$30:$AY$30,$D$118:$BA$118,'Health SCR'!Q$3),1)+Q139,0)</f>
        <v>0</v>
      </c>
      <c r="R140" s="644">
        <f ca="1">IF('Health SCR'!R$3&gt;=$B140,OFFSET($D$118,0,'Health SCR'!R$3-$B140)*OFFSET(Inputs!$C$30,0,$B140-2)/IF(sommmeProdInv(Inputs!$B$30:$AY$30,$D$118:$BA$118,'Health SCR'!R$3)&gt;0,sommmeProdInv(Inputs!$B$30:$AY$30,$D$118:$BA$118,'Health SCR'!R$3),1)+R139,0)</f>
        <v>0</v>
      </c>
      <c r="S140" s="644">
        <f ca="1">IF('Health SCR'!S$3&gt;=$B140,OFFSET($D$118,0,'Health SCR'!S$3-$B140)*OFFSET(Inputs!$C$30,0,$B140-2)/IF(sommmeProdInv(Inputs!$B$30:$AY$30,$D$118:$BA$118,'Health SCR'!S$3)&gt;0,sommmeProdInv(Inputs!$B$30:$AY$30,$D$118:$BA$118,'Health SCR'!S$3),1)+S139,0)</f>
        <v>0</v>
      </c>
      <c r="T140" s="644">
        <f ca="1">IF('Health SCR'!T$3&gt;=$B140,OFFSET($D$118,0,'Health SCR'!T$3-$B140)*OFFSET(Inputs!$C$30,0,$B140-2)/IF(sommmeProdInv(Inputs!$B$30:$AY$30,$D$118:$BA$118,'Health SCR'!T$3)&gt;0,sommmeProdInv(Inputs!$B$30:$AY$30,$D$118:$BA$118,'Health SCR'!T$3),1)+T139,0)</f>
        <v>0</v>
      </c>
      <c r="U140" s="644">
        <f ca="1">IF('Health SCR'!U$3&gt;=$B140,OFFSET($D$118,0,'Health SCR'!U$3-$B140)*OFFSET(Inputs!$C$30,0,$B140-2)/IF(sommmeProdInv(Inputs!$B$30:$AY$30,$D$118:$BA$118,'Health SCR'!U$3)&gt;0,sommmeProdInv(Inputs!$B$30:$AY$30,$D$118:$BA$118,'Health SCR'!U$3),1)+U139,0)</f>
        <v>0</v>
      </c>
      <c r="V140" s="644">
        <f ca="1">IF('Health SCR'!V$3&gt;=$B140,OFFSET($D$118,0,'Health SCR'!V$3-$B140)*OFFSET(Inputs!$C$30,0,$B140-2)/IF(sommmeProdInv(Inputs!$B$30:$AY$30,$D$118:$BA$118,'Health SCR'!V$3)&gt;0,sommmeProdInv(Inputs!$B$30:$AY$30,$D$118:$BA$118,'Health SCR'!V$3),1)+V139,0)</f>
        <v>0</v>
      </c>
      <c r="W140" s="644">
        <f ca="1">IF('Health SCR'!W$3&gt;=$B140,OFFSET($D$118,0,'Health SCR'!W$3-$B140)*OFFSET(Inputs!$C$30,0,$B140-2)/IF(sommmeProdInv(Inputs!$B$30:$AY$30,$D$118:$BA$118,'Health SCR'!W$3)&gt;0,sommmeProdInv(Inputs!$B$30:$AY$30,$D$118:$BA$118,'Health SCR'!W$3),1)+W139,0)</f>
        <v>0</v>
      </c>
      <c r="X140" s="644">
        <f ca="1">IF('Health SCR'!X$3&gt;=$B140,OFFSET($D$118,0,'Health SCR'!X$3-$B140)*OFFSET(Inputs!$C$30,0,$B140-2)/IF(sommmeProdInv(Inputs!$B$30:$AY$30,$D$118:$BA$118,'Health SCR'!X$3)&gt;0,sommmeProdInv(Inputs!$B$30:$AY$30,$D$118:$BA$118,'Health SCR'!X$3),1)+X139,0)</f>
        <v>0</v>
      </c>
      <c r="Y140" s="644">
        <f ca="1">IF('Health SCR'!Y$3&gt;=$B140,OFFSET($D$118,0,'Health SCR'!Y$3-$B140)*OFFSET(Inputs!$C$30,0,$B140-2)/IF(sommmeProdInv(Inputs!$B$30:$AY$30,$D$118:$BA$118,'Health SCR'!Y$3)&gt;0,sommmeProdInv(Inputs!$B$30:$AY$30,$D$118:$BA$118,'Health SCR'!Y$3),1)+Y139,0)</f>
        <v>0</v>
      </c>
      <c r="Z140" s="644">
        <f ca="1">IF('Health SCR'!Z$3&gt;=$B140,OFFSET($D$118,0,'Health SCR'!Z$3-$B140)*OFFSET(Inputs!$C$30,0,$B140-2)/IF(sommmeProdInv(Inputs!$B$30:$AY$30,$D$118:$BA$118,'Health SCR'!Z$3)&gt;0,sommmeProdInv(Inputs!$B$30:$AY$30,$D$118:$BA$118,'Health SCR'!Z$3),1)+Z139,0)</f>
        <v>0</v>
      </c>
      <c r="AA140" s="644">
        <f ca="1">IF('Health SCR'!AA$3&gt;=$B140,OFFSET($D$118,0,'Health SCR'!AA$3-$B140)*OFFSET(Inputs!$C$30,0,$B140-2)/IF(sommmeProdInv(Inputs!$B$30:$AY$30,$D$118:$BA$118,'Health SCR'!AA$3)&gt;0,sommmeProdInv(Inputs!$B$30:$AY$30,$D$118:$BA$118,'Health SCR'!AA$3),1)+AA139,0)</f>
        <v>0</v>
      </c>
      <c r="AB140" s="644">
        <f ca="1">IF('Health SCR'!AB$3&gt;=$B140,OFFSET($D$118,0,'Health SCR'!AB$3-$B140)*OFFSET(Inputs!$C$30,0,$B140-2)/IF(sommmeProdInv(Inputs!$B$30:$AY$30,$D$118:$BA$118,'Health SCR'!AB$3)&gt;0,sommmeProdInv(Inputs!$B$30:$AY$30,$D$118:$BA$118,'Health SCR'!AB$3),1)+AB139,0)</f>
        <v>0</v>
      </c>
      <c r="AC140" s="644">
        <f ca="1">IF('Health SCR'!AC$3&gt;=$B140,OFFSET($D$118,0,'Health SCR'!AC$3-$B140)*OFFSET(Inputs!$C$30,0,$B140-2)/IF(sommmeProdInv(Inputs!$B$30:$AY$30,$D$118:$BA$118,'Health SCR'!AC$3)&gt;0,sommmeProdInv(Inputs!$B$30:$AY$30,$D$118:$BA$118,'Health SCR'!AC$3),1)+AC139,0)</f>
        <v>0</v>
      </c>
      <c r="AD140" s="644">
        <f ca="1">IF('Health SCR'!AD$3&gt;=$B140,OFFSET($D$118,0,'Health SCR'!AD$3-$B140)*OFFSET(Inputs!$C$30,0,$B140-2)/IF(sommmeProdInv(Inputs!$B$30:$AY$30,$D$118:$BA$118,'Health SCR'!AD$3)&gt;0,sommmeProdInv(Inputs!$B$30:$AY$30,$D$118:$BA$118,'Health SCR'!AD$3),1)+AD139,0)</f>
        <v>0</v>
      </c>
      <c r="AE140" s="644">
        <f ca="1">IF('Health SCR'!AE$3&gt;=$B140,OFFSET($D$118,0,'Health SCR'!AE$3-$B140)*OFFSET(Inputs!$C$30,0,$B140-2)/IF(sommmeProdInv(Inputs!$B$30:$AY$30,$D$118:$BA$118,'Health SCR'!AE$3)&gt;0,sommmeProdInv(Inputs!$B$30:$AY$30,$D$118:$BA$118,'Health SCR'!AE$3),1)+AE139,0)</f>
        <v>0</v>
      </c>
      <c r="AF140" s="644">
        <f ca="1">IF('Health SCR'!AF$3&gt;=$B140,OFFSET($D$118,0,'Health SCR'!AF$3-$B140)*OFFSET(Inputs!$C$30,0,$B140-2)/IF(sommmeProdInv(Inputs!$B$30:$AY$30,$D$118:$BA$118,'Health SCR'!AF$3)&gt;0,sommmeProdInv(Inputs!$B$30:$AY$30,$D$118:$BA$118,'Health SCR'!AF$3),1)+AF139,0)</f>
        <v>0</v>
      </c>
      <c r="AG140" s="644">
        <f ca="1">IF('Health SCR'!AG$3&gt;=$B140,OFFSET($D$118,0,'Health SCR'!AG$3-$B140)*OFFSET(Inputs!$C$30,0,$B140-2)/IF(sommmeProdInv(Inputs!$B$30:$AY$30,$D$118:$BA$118,'Health SCR'!AG$3)&gt;0,sommmeProdInv(Inputs!$B$30:$AY$30,$D$118:$BA$118,'Health SCR'!AG$3),1)+AG139,0)</f>
        <v>0</v>
      </c>
      <c r="AH140" s="644">
        <f ca="1">IF('Health SCR'!AH$3&gt;=$B140,OFFSET($D$118,0,'Health SCR'!AH$3-$B140)*OFFSET(Inputs!$C$30,0,$B140-2)/IF(sommmeProdInv(Inputs!$B$30:$AY$30,$D$118:$BA$118,'Health SCR'!AH$3)&gt;0,sommmeProdInv(Inputs!$B$30:$AY$30,$D$118:$BA$118,'Health SCR'!AH$3),1)+AH139,0)</f>
        <v>0</v>
      </c>
      <c r="AI140" s="644">
        <f ca="1">IF('Health SCR'!AI$3&gt;=$B140,OFFSET($D$118,0,'Health SCR'!AI$3-$B140)*OFFSET(Inputs!$C$30,0,$B140-2)/IF(sommmeProdInv(Inputs!$B$30:$AY$30,$D$118:$BA$118,'Health SCR'!AI$3)&gt;0,sommmeProdInv(Inputs!$B$30:$AY$30,$D$118:$BA$118,'Health SCR'!AI$3),1)+AI139,0)</f>
        <v>0</v>
      </c>
      <c r="AJ140" s="644">
        <f ca="1">IF('Health SCR'!AJ$3&gt;=$B140,OFFSET($D$118,0,'Health SCR'!AJ$3-$B140)*OFFSET(Inputs!$C$30,0,$B140-2)/IF(sommmeProdInv(Inputs!$B$30:$AY$30,$D$118:$BA$118,'Health SCR'!AJ$3)&gt;0,sommmeProdInv(Inputs!$B$30:$AY$30,$D$118:$BA$118,'Health SCR'!AJ$3),1)+AJ139,0)</f>
        <v>0</v>
      </c>
      <c r="AK140" s="644">
        <f ca="1">IF('Health SCR'!AK$3&gt;=$B140,OFFSET($D$118,0,'Health SCR'!AK$3-$B140)*OFFSET(Inputs!$C$30,0,$B140-2)/IF(sommmeProdInv(Inputs!$B$30:$AY$30,$D$118:$BA$118,'Health SCR'!AK$3)&gt;0,sommmeProdInv(Inputs!$B$30:$AY$30,$D$118:$BA$118,'Health SCR'!AK$3),1)+AK139,0)</f>
        <v>0</v>
      </c>
      <c r="AL140" s="644">
        <f ca="1">IF('Health SCR'!AL$3&gt;=$B140,OFFSET($D$118,0,'Health SCR'!AL$3-$B140)*OFFSET(Inputs!$C$30,0,$B140-2)/IF(sommmeProdInv(Inputs!$B$30:$AY$30,$D$118:$BA$118,'Health SCR'!AL$3)&gt;0,sommmeProdInv(Inputs!$B$30:$AY$30,$D$118:$BA$118,'Health SCR'!AL$3),1)+AL139,0)</f>
        <v>0</v>
      </c>
      <c r="AM140" s="644">
        <f ca="1">IF('Health SCR'!AM$3&gt;=$B140,OFFSET($D$118,0,'Health SCR'!AM$3-$B140)*OFFSET(Inputs!$C$30,0,$B140-2)/IF(sommmeProdInv(Inputs!$B$30:$AY$30,$D$118:$BA$118,'Health SCR'!AM$3)&gt;0,sommmeProdInv(Inputs!$B$30:$AY$30,$D$118:$BA$118,'Health SCR'!AM$3),1)+AM139,0)</f>
        <v>0</v>
      </c>
      <c r="AN140" s="644">
        <f ca="1">IF('Health SCR'!AN$3&gt;=$B140,OFFSET($D$118,0,'Health SCR'!AN$3-$B140)*OFFSET(Inputs!$C$30,0,$B140-2)/IF(sommmeProdInv(Inputs!$B$30:$AY$30,$D$118:$BA$118,'Health SCR'!AN$3)&gt;0,sommmeProdInv(Inputs!$B$30:$AY$30,$D$118:$BA$118,'Health SCR'!AN$3),1)+AN139,0)</f>
        <v>0</v>
      </c>
      <c r="AO140" s="644">
        <f ca="1">IF('Health SCR'!AO$3&gt;=$B140,OFFSET($D$118,0,'Health SCR'!AO$3-$B140)*OFFSET(Inputs!$C$30,0,$B140-2)/IF(sommmeProdInv(Inputs!$B$30:$AY$30,$D$118:$BA$118,'Health SCR'!AO$3)&gt;0,sommmeProdInv(Inputs!$B$30:$AY$30,$D$118:$BA$118,'Health SCR'!AO$3),1)+AO139,0)</f>
        <v>0</v>
      </c>
      <c r="AP140" s="644">
        <f ca="1">IF('Health SCR'!AP$3&gt;=$B140,OFFSET($D$118,0,'Health SCR'!AP$3-$B140)*OFFSET(Inputs!$C$30,0,$B140-2)/IF(sommmeProdInv(Inputs!$B$30:$AY$30,$D$118:$BA$118,'Health SCR'!AP$3)&gt;0,sommmeProdInv(Inputs!$B$30:$AY$30,$D$118:$BA$118,'Health SCR'!AP$3),1)+AP139,0)</f>
        <v>0</v>
      </c>
      <c r="AQ140" s="644">
        <f ca="1">IF('Health SCR'!AQ$3&gt;=$B140,OFFSET($D$118,0,'Health SCR'!AQ$3-$B140)*OFFSET(Inputs!$C$30,0,$B140-2)/IF(sommmeProdInv(Inputs!$B$30:$AY$30,$D$118:$BA$118,'Health SCR'!AQ$3)&gt;0,sommmeProdInv(Inputs!$B$30:$AY$30,$D$118:$BA$118,'Health SCR'!AQ$3),1)+AQ139,0)</f>
        <v>0</v>
      </c>
      <c r="AR140" s="644">
        <f ca="1">IF('Health SCR'!AR$3&gt;=$B140,OFFSET($D$118,0,'Health SCR'!AR$3-$B140)*OFFSET(Inputs!$C$30,0,$B140-2)/IF(sommmeProdInv(Inputs!$B$30:$AY$30,$D$118:$BA$118,'Health SCR'!AR$3)&gt;0,sommmeProdInv(Inputs!$B$30:$AY$30,$D$118:$BA$118,'Health SCR'!AR$3),1)+AR139,0)</f>
        <v>0</v>
      </c>
      <c r="AS140" s="644">
        <f ca="1">IF('Health SCR'!AS$3&gt;=$B140,OFFSET($D$118,0,'Health SCR'!AS$3-$B140)*OFFSET(Inputs!$C$30,0,$B140-2)/IF(sommmeProdInv(Inputs!$B$30:$AY$30,$D$118:$BA$118,'Health SCR'!AS$3)&gt;0,sommmeProdInv(Inputs!$B$30:$AY$30,$D$118:$BA$118,'Health SCR'!AS$3),1)+AS139,0)</f>
        <v>0</v>
      </c>
      <c r="AT140" s="644">
        <f ca="1">IF('Health SCR'!AT$3&gt;=$B140,OFFSET($D$118,0,'Health SCR'!AT$3-$B140)*OFFSET(Inputs!$C$30,0,$B140-2)/IF(sommmeProdInv(Inputs!$B$30:$AY$30,$D$118:$BA$118,'Health SCR'!AT$3)&gt;0,sommmeProdInv(Inputs!$B$30:$AY$30,$D$118:$BA$118,'Health SCR'!AT$3),1)+AT139,0)</f>
        <v>0</v>
      </c>
      <c r="AU140" s="644">
        <f ca="1">IF('Health SCR'!AU$3&gt;=$B140,OFFSET($D$118,0,'Health SCR'!AU$3-$B140)*OFFSET(Inputs!$C$30,0,$B140-2)/IF(sommmeProdInv(Inputs!$B$30:$AY$30,$D$118:$BA$118,'Health SCR'!AU$3)&gt;0,sommmeProdInv(Inputs!$B$30:$AY$30,$D$118:$BA$118,'Health SCR'!AU$3),1)+AU139,0)</f>
        <v>0</v>
      </c>
      <c r="AV140" s="644">
        <f ca="1">IF('Health SCR'!AV$3&gt;=$B140,OFFSET($D$118,0,'Health SCR'!AV$3-$B140)*OFFSET(Inputs!$C$30,0,$B140-2)/IF(sommmeProdInv(Inputs!$B$30:$AY$30,$D$118:$BA$118,'Health SCR'!AV$3)&gt;0,sommmeProdInv(Inputs!$B$30:$AY$30,$D$118:$BA$118,'Health SCR'!AV$3),1)+AV139,0)</f>
        <v>0</v>
      </c>
      <c r="AW140" s="644">
        <f ca="1">IF('Health SCR'!AW$3&gt;=$B140,OFFSET($D$118,0,'Health SCR'!AW$3-$B140)*OFFSET(Inputs!$C$30,0,$B140-2)/IF(sommmeProdInv(Inputs!$B$30:$AY$30,$D$118:$BA$118,'Health SCR'!AW$3)&gt;0,sommmeProdInv(Inputs!$B$30:$AY$30,$D$118:$BA$118,'Health SCR'!AW$3),1)+AW139,0)</f>
        <v>0</v>
      </c>
      <c r="AX140" s="644">
        <f ca="1">IF('Health SCR'!AX$3&gt;=$B140,OFFSET($D$118,0,'Health SCR'!AX$3-$B140)*OFFSET(Inputs!$C$30,0,$B140-2)/IF(sommmeProdInv(Inputs!$B$30:$AY$30,$D$118:$BA$118,'Health SCR'!AX$3)&gt;0,sommmeProdInv(Inputs!$B$30:$AY$30,$D$118:$BA$118,'Health SCR'!AX$3),1)+AX139,0)</f>
        <v>0</v>
      </c>
      <c r="AY140" s="644">
        <f ca="1">IF('Health SCR'!AY$3&gt;=$B140,OFFSET($D$118,0,'Health SCR'!AY$3-$B140)*OFFSET(Inputs!$C$30,0,$B140-2)/IF(sommmeProdInv(Inputs!$B$30:$AY$30,$D$118:$BA$118,'Health SCR'!AY$3)&gt;0,sommmeProdInv(Inputs!$B$30:$AY$30,$D$118:$BA$118,'Health SCR'!AY$3),1)+AY139,0)</f>
        <v>0</v>
      </c>
      <c r="AZ140" s="644">
        <f ca="1">IF('Health SCR'!AZ$3&gt;=$B140,OFFSET($D$118,0,'Health SCR'!AZ$3-$B140)*OFFSET(Inputs!$C$30,0,$B140-2)/IF(sommmeProdInv(Inputs!$B$30:$AY$30,$D$118:$BA$118,'Health SCR'!AZ$3)&gt;0,sommmeProdInv(Inputs!$B$30:$AY$30,$D$118:$BA$118,'Health SCR'!AZ$3),1)+AZ139,0)</f>
        <v>0</v>
      </c>
      <c r="BA140" s="645">
        <f ca="1">IF('Health SCR'!BA$3&gt;=$B140,OFFSET($D$118,0,'Health SCR'!BA$3-$B140)*OFFSET(Inputs!$C$30,0,$B140-2)/IF(sommmeProdInv(Inputs!$B$30:$AY$30,$D$118:$BA$118,'Health SCR'!BA$3)&gt;0,sommmeProdInv(Inputs!$B$30:$AY$30,$D$118:$BA$118,'Health SCR'!BA$3),1)+BA139,0)</f>
        <v>0</v>
      </c>
    </row>
    <row r="141" spans="1:53" s="286" customFormat="1" outlineLevel="1">
      <c r="A141" s="608"/>
      <c r="B141" s="993">
        <v>22</v>
      </c>
      <c r="C141" s="994"/>
      <c r="D141" s="643"/>
      <c r="E141" s="644">
        <f ca="1">IF('Health SCR'!E$3&gt;=$B141,OFFSET($D$118,0,'Health SCR'!E$3-$B141)*OFFSET(Inputs!$C$30,0,$B141-2)/IF(sommmeProdInv(Inputs!$B$30:$AY$30,$D$118:$BA$118,'Health SCR'!E$3)&gt;0,sommmeProdInv(Inputs!$B$30:$AY$30,$D$118:$BA$118,'Health SCR'!E$3),1)+E140,0)</f>
        <v>0</v>
      </c>
      <c r="F141" s="644">
        <f ca="1">IF('Health SCR'!F$3&gt;=$B141,OFFSET($D$118,0,'Health SCR'!F$3-$B141)*OFFSET(Inputs!$C$30,0,$B141-2)/IF(sommmeProdInv(Inputs!$B$30:$AY$30,$D$118:$BA$118,'Health SCR'!F$3)&gt;0,sommmeProdInv(Inputs!$B$30:$AY$30,$D$118:$BA$118,'Health SCR'!F$3),1)+F140,0)</f>
        <v>0</v>
      </c>
      <c r="G141" s="644">
        <f ca="1">IF('Health SCR'!G$3&gt;=$B141,OFFSET($D$118,0,'Health SCR'!G$3-$B141)*OFFSET(Inputs!$C$30,0,$B141-2)/IF(sommmeProdInv(Inputs!$B$30:$AY$30,$D$118:$BA$118,'Health SCR'!G$3)&gt;0,sommmeProdInv(Inputs!$B$30:$AY$30,$D$118:$BA$118,'Health SCR'!G$3),1)+G140,0)</f>
        <v>0</v>
      </c>
      <c r="H141" s="644">
        <f ca="1">IF('Health SCR'!H$3&gt;=$B141,OFFSET($D$118,0,'Health SCR'!H$3-$B141)*OFFSET(Inputs!$C$30,0,$B141-2)/IF(sommmeProdInv(Inputs!$B$30:$AY$30,$D$118:$BA$118,'Health SCR'!H$3)&gt;0,sommmeProdInv(Inputs!$B$30:$AY$30,$D$118:$BA$118,'Health SCR'!H$3),1)+H140,0)</f>
        <v>0</v>
      </c>
      <c r="I141" s="644">
        <f ca="1">IF('Health SCR'!I$3&gt;=$B141,OFFSET($D$118,0,'Health SCR'!I$3-$B141)*OFFSET(Inputs!$C$30,0,$B141-2)/IF(sommmeProdInv(Inputs!$B$30:$AY$30,$D$118:$BA$118,'Health SCR'!I$3)&gt;0,sommmeProdInv(Inputs!$B$30:$AY$30,$D$118:$BA$118,'Health SCR'!I$3),1)+I140,0)</f>
        <v>0</v>
      </c>
      <c r="J141" s="644">
        <f ca="1">IF('Health SCR'!J$3&gt;=$B141,OFFSET($D$118,0,'Health SCR'!J$3-$B141)*OFFSET(Inputs!$C$30,0,$B141-2)/IF(sommmeProdInv(Inputs!$B$30:$AY$30,$D$118:$BA$118,'Health SCR'!J$3)&gt;0,sommmeProdInv(Inputs!$B$30:$AY$30,$D$118:$BA$118,'Health SCR'!J$3),1)+J140,0)</f>
        <v>0</v>
      </c>
      <c r="K141" s="644">
        <f ca="1">IF('Health SCR'!K$3&gt;=$B141,OFFSET($D$118,0,'Health SCR'!K$3-$B141)*OFFSET(Inputs!$C$30,0,$B141-2)/IF(sommmeProdInv(Inputs!$B$30:$AY$30,$D$118:$BA$118,'Health SCR'!K$3)&gt;0,sommmeProdInv(Inputs!$B$30:$AY$30,$D$118:$BA$118,'Health SCR'!K$3),1)+K140,0)</f>
        <v>0</v>
      </c>
      <c r="L141" s="644">
        <f ca="1">IF('Health SCR'!L$3&gt;=$B141,OFFSET($D$118,0,'Health SCR'!L$3-$B141)*OFFSET(Inputs!$C$30,0,$B141-2)/IF(sommmeProdInv(Inputs!$B$30:$AY$30,$D$118:$BA$118,'Health SCR'!L$3)&gt;0,sommmeProdInv(Inputs!$B$30:$AY$30,$D$118:$BA$118,'Health SCR'!L$3),1)+L140,0)</f>
        <v>0</v>
      </c>
      <c r="M141" s="644">
        <f ca="1">IF('Health SCR'!M$3&gt;=$B141,OFFSET($D$118,0,'Health SCR'!M$3-$B141)*OFFSET(Inputs!$C$30,0,$B141-2)/IF(sommmeProdInv(Inputs!$B$30:$AY$30,$D$118:$BA$118,'Health SCR'!M$3)&gt;0,sommmeProdInv(Inputs!$B$30:$AY$30,$D$118:$BA$118,'Health SCR'!M$3),1)+M140,0)</f>
        <v>0</v>
      </c>
      <c r="N141" s="644">
        <f ca="1">IF('Health SCR'!N$3&gt;=$B141,OFFSET($D$118,0,'Health SCR'!N$3-$B141)*OFFSET(Inputs!$C$30,0,$B141-2)/IF(sommmeProdInv(Inputs!$B$30:$AY$30,$D$118:$BA$118,'Health SCR'!N$3)&gt;0,sommmeProdInv(Inputs!$B$30:$AY$30,$D$118:$BA$118,'Health SCR'!N$3),1)+N140,0)</f>
        <v>0</v>
      </c>
      <c r="O141" s="644">
        <f ca="1">IF('Health SCR'!O$3&gt;=$B141,OFFSET($D$118,0,'Health SCR'!O$3-$B141)*OFFSET(Inputs!$C$30,0,$B141-2)/IF(sommmeProdInv(Inputs!$B$30:$AY$30,$D$118:$BA$118,'Health SCR'!O$3)&gt;0,sommmeProdInv(Inputs!$B$30:$AY$30,$D$118:$BA$118,'Health SCR'!O$3),1)+O140,0)</f>
        <v>0</v>
      </c>
      <c r="P141" s="644">
        <f ca="1">IF('Health SCR'!P$3&gt;=$B141,OFFSET($D$118,0,'Health SCR'!P$3-$B141)*OFFSET(Inputs!$C$30,0,$B141-2)/IF(sommmeProdInv(Inputs!$B$30:$AY$30,$D$118:$BA$118,'Health SCR'!P$3)&gt;0,sommmeProdInv(Inputs!$B$30:$AY$30,$D$118:$BA$118,'Health SCR'!P$3),1)+P140,0)</f>
        <v>0</v>
      </c>
      <c r="Q141" s="644">
        <f ca="1">IF('Health SCR'!Q$3&gt;=$B141,OFFSET($D$118,0,'Health SCR'!Q$3-$B141)*OFFSET(Inputs!$C$30,0,$B141-2)/IF(sommmeProdInv(Inputs!$B$30:$AY$30,$D$118:$BA$118,'Health SCR'!Q$3)&gt;0,sommmeProdInv(Inputs!$B$30:$AY$30,$D$118:$BA$118,'Health SCR'!Q$3),1)+Q140,0)</f>
        <v>0</v>
      </c>
      <c r="R141" s="644">
        <f ca="1">IF('Health SCR'!R$3&gt;=$B141,OFFSET($D$118,0,'Health SCR'!R$3-$B141)*OFFSET(Inputs!$C$30,0,$B141-2)/IF(sommmeProdInv(Inputs!$B$30:$AY$30,$D$118:$BA$118,'Health SCR'!R$3)&gt;0,sommmeProdInv(Inputs!$B$30:$AY$30,$D$118:$BA$118,'Health SCR'!R$3),1)+R140,0)</f>
        <v>0</v>
      </c>
      <c r="S141" s="644">
        <f ca="1">IF('Health SCR'!S$3&gt;=$B141,OFFSET($D$118,0,'Health SCR'!S$3-$B141)*OFFSET(Inputs!$C$30,0,$B141-2)/IF(sommmeProdInv(Inputs!$B$30:$AY$30,$D$118:$BA$118,'Health SCR'!S$3)&gt;0,sommmeProdInv(Inputs!$B$30:$AY$30,$D$118:$BA$118,'Health SCR'!S$3),1)+S140,0)</f>
        <v>0</v>
      </c>
      <c r="T141" s="644">
        <f ca="1">IF('Health SCR'!T$3&gt;=$B141,OFFSET($D$118,0,'Health SCR'!T$3-$B141)*OFFSET(Inputs!$C$30,0,$B141-2)/IF(sommmeProdInv(Inputs!$B$30:$AY$30,$D$118:$BA$118,'Health SCR'!T$3)&gt;0,sommmeProdInv(Inputs!$B$30:$AY$30,$D$118:$BA$118,'Health SCR'!T$3),1)+T140,0)</f>
        <v>0</v>
      </c>
      <c r="U141" s="644">
        <f ca="1">IF('Health SCR'!U$3&gt;=$B141,OFFSET($D$118,0,'Health SCR'!U$3-$B141)*OFFSET(Inputs!$C$30,0,$B141-2)/IF(sommmeProdInv(Inputs!$B$30:$AY$30,$D$118:$BA$118,'Health SCR'!U$3)&gt;0,sommmeProdInv(Inputs!$B$30:$AY$30,$D$118:$BA$118,'Health SCR'!U$3),1)+U140,0)</f>
        <v>0</v>
      </c>
      <c r="V141" s="644">
        <f ca="1">IF('Health SCR'!V$3&gt;=$B141,OFFSET($D$118,0,'Health SCR'!V$3-$B141)*OFFSET(Inputs!$C$30,0,$B141-2)/IF(sommmeProdInv(Inputs!$B$30:$AY$30,$D$118:$BA$118,'Health SCR'!V$3)&gt;0,sommmeProdInv(Inputs!$B$30:$AY$30,$D$118:$BA$118,'Health SCR'!V$3),1)+V140,0)</f>
        <v>0</v>
      </c>
      <c r="W141" s="644">
        <f ca="1">IF('Health SCR'!W$3&gt;=$B141,OFFSET($D$118,0,'Health SCR'!W$3-$B141)*OFFSET(Inputs!$C$30,0,$B141-2)/IF(sommmeProdInv(Inputs!$B$30:$AY$30,$D$118:$BA$118,'Health SCR'!W$3)&gt;0,sommmeProdInv(Inputs!$B$30:$AY$30,$D$118:$BA$118,'Health SCR'!W$3),1)+W140,0)</f>
        <v>0</v>
      </c>
      <c r="X141" s="644">
        <f ca="1">IF('Health SCR'!X$3&gt;=$B141,OFFSET($D$118,0,'Health SCR'!X$3-$B141)*OFFSET(Inputs!$C$30,0,$B141-2)/IF(sommmeProdInv(Inputs!$B$30:$AY$30,$D$118:$BA$118,'Health SCR'!X$3)&gt;0,sommmeProdInv(Inputs!$B$30:$AY$30,$D$118:$BA$118,'Health SCR'!X$3),1)+X140,0)</f>
        <v>0</v>
      </c>
      <c r="Y141" s="644">
        <f ca="1">IF('Health SCR'!Y$3&gt;=$B141,OFFSET($D$118,0,'Health SCR'!Y$3-$B141)*OFFSET(Inputs!$C$30,0,$B141-2)/IF(sommmeProdInv(Inputs!$B$30:$AY$30,$D$118:$BA$118,'Health SCR'!Y$3)&gt;0,sommmeProdInv(Inputs!$B$30:$AY$30,$D$118:$BA$118,'Health SCR'!Y$3),1)+Y140,0)</f>
        <v>0</v>
      </c>
      <c r="Z141" s="644">
        <f ca="1">IF('Health SCR'!Z$3&gt;=$B141,OFFSET($D$118,0,'Health SCR'!Z$3-$B141)*OFFSET(Inputs!$C$30,0,$B141-2)/IF(sommmeProdInv(Inputs!$B$30:$AY$30,$D$118:$BA$118,'Health SCR'!Z$3)&gt;0,sommmeProdInv(Inputs!$B$30:$AY$30,$D$118:$BA$118,'Health SCR'!Z$3),1)+Z140,0)</f>
        <v>0</v>
      </c>
      <c r="AA141" s="644">
        <f ca="1">IF('Health SCR'!AA$3&gt;=$B141,OFFSET($D$118,0,'Health SCR'!AA$3-$B141)*OFFSET(Inputs!$C$30,0,$B141-2)/IF(sommmeProdInv(Inputs!$B$30:$AY$30,$D$118:$BA$118,'Health SCR'!AA$3)&gt;0,sommmeProdInv(Inputs!$B$30:$AY$30,$D$118:$BA$118,'Health SCR'!AA$3),1)+AA140,0)</f>
        <v>0</v>
      </c>
      <c r="AB141" s="644">
        <f ca="1">IF('Health SCR'!AB$3&gt;=$B141,OFFSET($D$118,0,'Health SCR'!AB$3-$B141)*OFFSET(Inputs!$C$30,0,$B141-2)/IF(sommmeProdInv(Inputs!$B$30:$AY$30,$D$118:$BA$118,'Health SCR'!AB$3)&gt;0,sommmeProdInv(Inputs!$B$30:$AY$30,$D$118:$BA$118,'Health SCR'!AB$3),1)+AB140,0)</f>
        <v>0</v>
      </c>
      <c r="AC141" s="644">
        <f ca="1">IF('Health SCR'!AC$3&gt;=$B141,OFFSET($D$118,0,'Health SCR'!AC$3-$B141)*OFFSET(Inputs!$C$30,0,$B141-2)/IF(sommmeProdInv(Inputs!$B$30:$AY$30,$D$118:$BA$118,'Health SCR'!AC$3)&gt;0,sommmeProdInv(Inputs!$B$30:$AY$30,$D$118:$BA$118,'Health SCR'!AC$3),1)+AC140,0)</f>
        <v>0</v>
      </c>
      <c r="AD141" s="644">
        <f ca="1">IF('Health SCR'!AD$3&gt;=$B141,OFFSET($D$118,0,'Health SCR'!AD$3-$B141)*OFFSET(Inputs!$C$30,0,$B141-2)/IF(sommmeProdInv(Inputs!$B$30:$AY$30,$D$118:$BA$118,'Health SCR'!AD$3)&gt;0,sommmeProdInv(Inputs!$B$30:$AY$30,$D$118:$BA$118,'Health SCR'!AD$3),1)+AD140,0)</f>
        <v>0</v>
      </c>
      <c r="AE141" s="644">
        <f ca="1">IF('Health SCR'!AE$3&gt;=$B141,OFFSET($D$118,0,'Health SCR'!AE$3-$B141)*OFFSET(Inputs!$C$30,0,$B141-2)/IF(sommmeProdInv(Inputs!$B$30:$AY$30,$D$118:$BA$118,'Health SCR'!AE$3)&gt;0,sommmeProdInv(Inputs!$B$30:$AY$30,$D$118:$BA$118,'Health SCR'!AE$3),1)+AE140,0)</f>
        <v>0</v>
      </c>
      <c r="AF141" s="644">
        <f ca="1">IF('Health SCR'!AF$3&gt;=$B141,OFFSET($D$118,0,'Health SCR'!AF$3-$B141)*OFFSET(Inputs!$C$30,0,$B141-2)/IF(sommmeProdInv(Inputs!$B$30:$AY$30,$D$118:$BA$118,'Health SCR'!AF$3)&gt;0,sommmeProdInv(Inputs!$B$30:$AY$30,$D$118:$BA$118,'Health SCR'!AF$3),1)+AF140,0)</f>
        <v>0</v>
      </c>
      <c r="AG141" s="644">
        <f ca="1">IF('Health SCR'!AG$3&gt;=$B141,OFFSET($D$118,0,'Health SCR'!AG$3-$B141)*OFFSET(Inputs!$C$30,0,$B141-2)/IF(sommmeProdInv(Inputs!$B$30:$AY$30,$D$118:$BA$118,'Health SCR'!AG$3)&gt;0,sommmeProdInv(Inputs!$B$30:$AY$30,$D$118:$BA$118,'Health SCR'!AG$3),1)+AG140,0)</f>
        <v>0</v>
      </c>
      <c r="AH141" s="644">
        <f ca="1">IF('Health SCR'!AH$3&gt;=$B141,OFFSET($D$118,0,'Health SCR'!AH$3-$B141)*OFFSET(Inputs!$C$30,0,$B141-2)/IF(sommmeProdInv(Inputs!$B$30:$AY$30,$D$118:$BA$118,'Health SCR'!AH$3)&gt;0,sommmeProdInv(Inputs!$B$30:$AY$30,$D$118:$BA$118,'Health SCR'!AH$3),1)+AH140,0)</f>
        <v>0</v>
      </c>
      <c r="AI141" s="644">
        <f ca="1">IF('Health SCR'!AI$3&gt;=$B141,OFFSET($D$118,0,'Health SCR'!AI$3-$B141)*OFFSET(Inputs!$C$30,0,$B141-2)/IF(sommmeProdInv(Inputs!$B$30:$AY$30,$D$118:$BA$118,'Health SCR'!AI$3)&gt;0,sommmeProdInv(Inputs!$B$30:$AY$30,$D$118:$BA$118,'Health SCR'!AI$3),1)+AI140,0)</f>
        <v>0</v>
      </c>
      <c r="AJ141" s="644">
        <f ca="1">IF('Health SCR'!AJ$3&gt;=$B141,OFFSET($D$118,0,'Health SCR'!AJ$3-$B141)*OFFSET(Inputs!$C$30,0,$B141-2)/IF(sommmeProdInv(Inputs!$B$30:$AY$30,$D$118:$BA$118,'Health SCR'!AJ$3)&gt;0,sommmeProdInv(Inputs!$B$30:$AY$30,$D$118:$BA$118,'Health SCR'!AJ$3),1)+AJ140,0)</f>
        <v>0</v>
      </c>
      <c r="AK141" s="644">
        <f ca="1">IF('Health SCR'!AK$3&gt;=$B141,OFFSET($D$118,0,'Health SCR'!AK$3-$B141)*OFFSET(Inputs!$C$30,0,$B141-2)/IF(sommmeProdInv(Inputs!$B$30:$AY$30,$D$118:$BA$118,'Health SCR'!AK$3)&gt;0,sommmeProdInv(Inputs!$B$30:$AY$30,$D$118:$BA$118,'Health SCR'!AK$3),1)+AK140,0)</f>
        <v>0</v>
      </c>
      <c r="AL141" s="644">
        <f ca="1">IF('Health SCR'!AL$3&gt;=$B141,OFFSET($D$118,0,'Health SCR'!AL$3-$B141)*OFFSET(Inputs!$C$30,0,$B141-2)/IF(sommmeProdInv(Inputs!$B$30:$AY$30,$D$118:$BA$118,'Health SCR'!AL$3)&gt;0,sommmeProdInv(Inputs!$B$30:$AY$30,$D$118:$BA$118,'Health SCR'!AL$3),1)+AL140,0)</f>
        <v>0</v>
      </c>
      <c r="AM141" s="644">
        <f ca="1">IF('Health SCR'!AM$3&gt;=$B141,OFFSET($D$118,0,'Health SCR'!AM$3-$B141)*OFFSET(Inputs!$C$30,0,$B141-2)/IF(sommmeProdInv(Inputs!$B$30:$AY$30,$D$118:$BA$118,'Health SCR'!AM$3)&gt;0,sommmeProdInv(Inputs!$B$30:$AY$30,$D$118:$BA$118,'Health SCR'!AM$3),1)+AM140,0)</f>
        <v>0</v>
      </c>
      <c r="AN141" s="644">
        <f ca="1">IF('Health SCR'!AN$3&gt;=$B141,OFFSET($D$118,0,'Health SCR'!AN$3-$B141)*OFFSET(Inputs!$C$30,0,$B141-2)/IF(sommmeProdInv(Inputs!$B$30:$AY$30,$D$118:$BA$118,'Health SCR'!AN$3)&gt;0,sommmeProdInv(Inputs!$B$30:$AY$30,$D$118:$BA$118,'Health SCR'!AN$3),1)+AN140,0)</f>
        <v>0</v>
      </c>
      <c r="AO141" s="644">
        <f ca="1">IF('Health SCR'!AO$3&gt;=$B141,OFFSET($D$118,0,'Health SCR'!AO$3-$B141)*OFFSET(Inputs!$C$30,0,$B141-2)/IF(sommmeProdInv(Inputs!$B$30:$AY$30,$D$118:$BA$118,'Health SCR'!AO$3)&gt;0,sommmeProdInv(Inputs!$B$30:$AY$30,$D$118:$BA$118,'Health SCR'!AO$3),1)+AO140,0)</f>
        <v>0</v>
      </c>
      <c r="AP141" s="644">
        <f ca="1">IF('Health SCR'!AP$3&gt;=$B141,OFFSET($D$118,0,'Health SCR'!AP$3-$B141)*OFFSET(Inputs!$C$30,0,$B141-2)/IF(sommmeProdInv(Inputs!$B$30:$AY$30,$D$118:$BA$118,'Health SCR'!AP$3)&gt;0,sommmeProdInv(Inputs!$B$30:$AY$30,$D$118:$BA$118,'Health SCR'!AP$3),1)+AP140,0)</f>
        <v>0</v>
      </c>
      <c r="AQ141" s="644">
        <f ca="1">IF('Health SCR'!AQ$3&gt;=$B141,OFFSET($D$118,0,'Health SCR'!AQ$3-$B141)*OFFSET(Inputs!$C$30,0,$B141-2)/IF(sommmeProdInv(Inputs!$B$30:$AY$30,$D$118:$BA$118,'Health SCR'!AQ$3)&gt;0,sommmeProdInv(Inputs!$B$30:$AY$30,$D$118:$BA$118,'Health SCR'!AQ$3),1)+AQ140,0)</f>
        <v>0</v>
      </c>
      <c r="AR141" s="644">
        <f ca="1">IF('Health SCR'!AR$3&gt;=$B141,OFFSET($D$118,0,'Health SCR'!AR$3-$B141)*OFFSET(Inputs!$C$30,0,$B141-2)/IF(sommmeProdInv(Inputs!$B$30:$AY$30,$D$118:$BA$118,'Health SCR'!AR$3)&gt;0,sommmeProdInv(Inputs!$B$30:$AY$30,$D$118:$BA$118,'Health SCR'!AR$3),1)+AR140,0)</f>
        <v>0</v>
      </c>
      <c r="AS141" s="644">
        <f ca="1">IF('Health SCR'!AS$3&gt;=$B141,OFFSET($D$118,0,'Health SCR'!AS$3-$B141)*OFFSET(Inputs!$C$30,0,$B141-2)/IF(sommmeProdInv(Inputs!$B$30:$AY$30,$D$118:$BA$118,'Health SCR'!AS$3)&gt;0,sommmeProdInv(Inputs!$B$30:$AY$30,$D$118:$BA$118,'Health SCR'!AS$3),1)+AS140,0)</f>
        <v>0</v>
      </c>
      <c r="AT141" s="644">
        <f ca="1">IF('Health SCR'!AT$3&gt;=$B141,OFFSET($D$118,0,'Health SCR'!AT$3-$B141)*OFFSET(Inputs!$C$30,0,$B141-2)/IF(sommmeProdInv(Inputs!$B$30:$AY$30,$D$118:$BA$118,'Health SCR'!AT$3)&gt;0,sommmeProdInv(Inputs!$B$30:$AY$30,$D$118:$BA$118,'Health SCR'!AT$3),1)+AT140,0)</f>
        <v>0</v>
      </c>
      <c r="AU141" s="644">
        <f ca="1">IF('Health SCR'!AU$3&gt;=$B141,OFFSET($D$118,0,'Health SCR'!AU$3-$B141)*OFFSET(Inputs!$C$30,0,$B141-2)/IF(sommmeProdInv(Inputs!$B$30:$AY$30,$D$118:$BA$118,'Health SCR'!AU$3)&gt;0,sommmeProdInv(Inputs!$B$30:$AY$30,$D$118:$BA$118,'Health SCR'!AU$3),1)+AU140,0)</f>
        <v>0</v>
      </c>
      <c r="AV141" s="644">
        <f ca="1">IF('Health SCR'!AV$3&gt;=$B141,OFFSET($D$118,0,'Health SCR'!AV$3-$B141)*OFFSET(Inputs!$C$30,0,$B141-2)/IF(sommmeProdInv(Inputs!$B$30:$AY$30,$D$118:$BA$118,'Health SCR'!AV$3)&gt;0,sommmeProdInv(Inputs!$B$30:$AY$30,$D$118:$BA$118,'Health SCR'!AV$3),1)+AV140,0)</f>
        <v>0</v>
      </c>
      <c r="AW141" s="644">
        <f ca="1">IF('Health SCR'!AW$3&gt;=$B141,OFFSET($D$118,0,'Health SCR'!AW$3-$B141)*OFFSET(Inputs!$C$30,0,$B141-2)/IF(sommmeProdInv(Inputs!$B$30:$AY$30,$D$118:$BA$118,'Health SCR'!AW$3)&gt;0,sommmeProdInv(Inputs!$B$30:$AY$30,$D$118:$BA$118,'Health SCR'!AW$3),1)+AW140,0)</f>
        <v>0</v>
      </c>
      <c r="AX141" s="644">
        <f ca="1">IF('Health SCR'!AX$3&gt;=$B141,OFFSET($D$118,0,'Health SCR'!AX$3-$B141)*OFFSET(Inputs!$C$30,0,$B141-2)/IF(sommmeProdInv(Inputs!$B$30:$AY$30,$D$118:$BA$118,'Health SCR'!AX$3)&gt;0,sommmeProdInv(Inputs!$B$30:$AY$30,$D$118:$BA$118,'Health SCR'!AX$3),1)+AX140,0)</f>
        <v>0</v>
      </c>
      <c r="AY141" s="644">
        <f ca="1">IF('Health SCR'!AY$3&gt;=$B141,OFFSET($D$118,0,'Health SCR'!AY$3-$B141)*OFFSET(Inputs!$C$30,0,$B141-2)/IF(sommmeProdInv(Inputs!$B$30:$AY$30,$D$118:$BA$118,'Health SCR'!AY$3)&gt;0,sommmeProdInv(Inputs!$B$30:$AY$30,$D$118:$BA$118,'Health SCR'!AY$3),1)+AY140,0)</f>
        <v>0</v>
      </c>
      <c r="AZ141" s="644">
        <f ca="1">IF('Health SCR'!AZ$3&gt;=$B141,OFFSET($D$118,0,'Health SCR'!AZ$3-$B141)*OFFSET(Inputs!$C$30,0,$B141-2)/IF(sommmeProdInv(Inputs!$B$30:$AY$30,$D$118:$BA$118,'Health SCR'!AZ$3)&gt;0,sommmeProdInv(Inputs!$B$30:$AY$30,$D$118:$BA$118,'Health SCR'!AZ$3),1)+AZ140,0)</f>
        <v>0</v>
      </c>
      <c r="BA141" s="645">
        <f ca="1">IF('Health SCR'!BA$3&gt;=$B141,OFFSET($D$118,0,'Health SCR'!BA$3-$B141)*OFFSET(Inputs!$C$30,0,$B141-2)/IF(sommmeProdInv(Inputs!$B$30:$AY$30,$D$118:$BA$118,'Health SCR'!BA$3)&gt;0,sommmeProdInv(Inputs!$B$30:$AY$30,$D$118:$BA$118,'Health SCR'!BA$3),1)+BA140,0)</f>
        <v>0</v>
      </c>
    </row>
    <row r="142" spans="1:53" s="286" customFormat="1" outlineLevel="1">
      <c r="A142" s="608"/>
      <c r="B142" s="993">
        <v>23</v>
      </c>
      <c r="C142" s="994"/>
      <c r="D142" s="643"/>
      <c r="E142" s="644">
        <f ca="1">IF('Health SCR'!E$3&gt;=$B142,OFFSET($D$118,0,'Health SCR'!E$3-$B142)*OFFSET(Inputs!$C$30,0,$B142-2)/IF(sommmeProdInv(Inputs!$B$30:$AY$30,$D$118:$BA$118,'Health SCR'!E$3)&gt;0,sommmeProdInv(Inputs!$B$30:$AY$30,$D$118:$BA$118,'Health SCR'!E$3),1)+E141,0)</f>
        <v>0</v>
      </c>
      <c r="F142" s="644">
        <f ca="1">IF('Health SCR'!F$3&gt;=$B142,OFFSET($D$118,0,'Health SCR'!F$3-$B142)*OFFSET(Inputs!$C$30,0,$B142-2)/IF(sommmeProdInv(Inputs!$B$30:$AY$30,$D$118:$BA$118,'Health SCR'!F$3)&gt;0,sommmeProdInv(Inputs!$B$30:$AY$30,$D$118:$BA$118,'Health SCR'!F$3),1)+F141,0)</f>
        <v>0</v>
      </c>
      <c r="G142" s="644">
        <f ca="1">IF('Health SCR'!G$3&gt;=$B142,OFFSET($D$118,0,'Health SCR'!G$3-$B142)*OFFSET(Inputs!$C$30,0,$B142-2)/IF(sommmeProdInv(Inputs!$B$30:$AY$30,$D$118:$BA$118,'Health SCR'!G$3)&gt;0,sommmeProdInv(Inputs!$B$30:$AY$30,$D$118:$BA$118,'Health SCR'!G$3),1)+G141,0)</f>
        <v>0</v>
      </c>
      <c r="H142" s="644">
        <f ca="1">IF('Health SCR'!H$3&gt;=$B142,OFFSET($D$118,0,'Health SCR'!H$3-$B142)*OFFSET(Inputs!$C$30,0,$B142-2)/IF(sommmeProdInv(Inputs!$B$30:$AY$30,$D$118:$BA$118,'Health SCR'!H$3)&gt;0,sommmeProdInv(Inputs!$B$30:$AY$30,$D$118:$BA$118,'Health SCR'!H$3),1)+H141,0)</f>
        <v>0</v>
      </c>
      <c r="I142" s="644">
        <f ca="1">IF('Health SCR'!I$3&gt;=$B142,OFFSET($D$118,0,'Health SCR'!I$3-$B142)*OFFSET(Inputs!$C$30,0,$B142-2)/IF(sommmeProdInv(Inputs!$B$30:$AY$30,$D$118:$BA$118,'Health SCR'!I$3)&gt;0,sommmeProdInv(Inputs!$B$30:$AY$30,$D$118:$BA$118,'Health SCR'!I$3),1)+I141,0)</f>
        <v>0</v>
      </c>
      <c r="J142" s="644">
        <f ca="1">IF('Health SCR'!J$3&gt;=$B142,OFFSET($D$118,0,'Health SCR'!J$3-$B142)*OFFSET(Inputs!$C$30,0,$B142-2)/IF(sommmeProdInv(Inputs!$B$30:$AY$30,$D$118:$BA$118,'Health SCR'!J$3)&gt;0,sommmeProdInv(Inputs!$B$30:$AY$30,$D$118:$BA$118,'Health SCR'!J$3),1)+J141,0)</f>
        <v>0</v>
      </c>
      <c r="K142" s="644">
        <f ca="1">IF('Health SCR'!K$3&gt;=$B142,OFFSET($D$118,0,'Health SCR'!K$3-$B142)*OFFSET(Inputs!$C$30,0,$B142-2)/IF(sommmeProdInv(Inputs!$B$30:$AY$30,$D$118:$BA$118,'Health SCR'!K$3)&gt;0,sommmeProdInv(Inputs!$B$30:$AY$30,$D$118:$BA$118,'Health SCR'!K$3),1)+K141,0)</f>
        <v>0</v>
      </c>
      <c r="L142" s="644">
        <f ca="1">IF('Health SCR'!L$3&gt;=$B142,OFFSET($D$118,0,'Health SCR'!L$3-$B142)*OFFSET(Inputs!$C$30,0,$B142-2)/IF(sommmeProdInv(Inputs!$B$30:$AY$30,$D$118:$BA$118,'Health SCR'!L$3)&gt;0,sommmeProdInv(Inputs!$B$30:$AY$30,$D$118:$BA$118,'Health SCR'!L$3),1)+L141,0)</f>
        <v>0</v>
      </c>
      <c r="M142" s="644">
        <f ca="1">IF('Health SCR'!M$3&gt;=$B142,OFFSET($D$118,0,'Health SCR'!M$3-$B142)*OFFSET(Inputs!$C$30,0,$B142-2)/IF(sommmeProdInv(Inputs!$B$30:$AY$30,$D$118:$BA$118,'Health SCR'!M$3)&gt;0,sommmeProdInv(Inputs!$B$30:$AY$30,$D$118:$BA$118,'Health SCR'!M$3),1)+M141,0)</f>
        <v>0</v>
      </c>
      <c r="N142" s="644">
        <f ca="1">IF('Health SCR'!N$3&gt;=$B142,OFFSET($D$118,0,'Health SCR'!N$3-$B142)*OFFSET(Inputs!$C$30,0,$B142-2)/IF(sommmeProdInv(Inputs!$B$30:$AY$30,$D$118:$BA$118,'Health SCR'!N$3)&gt;0,sommmeProdInv(Inputs!$B$30:$AY$30,$D$118:$BA$118,'Health SCR'!N$3),1)+N141,0)</f>
        <v>0</v>
      </c>
      <c r="O142" s="644">
        <f ca="1">IF('Health SCR'!O$3&gt;=$B142,OFFSET($D$118,0,'Health SCR'!O$3-$B142)*OFFSET(Inputs!$C$30,0,$B142-2)/IF(sommmeProdInv(Inputs!$B$30:$AY$30,$D$118:$BA$118,'Health SCR'!O$3)&gt;0,sommmeProdInv(Inputs!$B$30:$AY$30,$D$118:$BA$118,'Health SCR'!O$3),1)+O141,0)</f>
        <v>0</v>
      </c>
      <c r="P142" s="644">
        <f ca="1">IF('Health SCR'!P$3&gt;=$B142,OFFSET($D$118,0,'Health SCR'!P$3-$B142)*OFFSET(Inputs!$C$30,0,$B142-2)/IF(sommmeProdInv(Inputs!$B$30:$AY$30,$D$118:$BA$118,'Health SCR'!P$3)&gt;0,sommmeProdInv(Inputs!$B$30:$AY$30,$D$118:$BA$118,'Health SCR'!P$3),1)+P141,0)</f>
        <v>0</v>
      </c>
      <c r="Q142" s="644">
        <f ca="1">IF('Health SCR'!Q$3&gt;=$B142,OFFSET($D$118,0,'Health SCR'!Q$3-$B142)*OFFSET(Inputs!$C$30,0,$B142-2)/IF(sommmeProdInv(Inputs!$B$30:$AY$30,$D$118:$BA$118,'Health SCR'!Q$3)&gt;0,sommmeProdInv(Inputs!$B$30:$AY$30,$D$118:$BA$118,'Health SCR'!Q$3),1)+Q141,0)</f>
        <v>0</v>
      </c>
      <c r="R142" s="644">
        <f ca="1">IF('Health SCR'!R$3&gt;=$B142,OFFSET($D$118,0,'Health SCR'!R$3-$B142)*OFFSET(Inputs!$C$30,0,$B142-2)/IF(sommmeProdInv(Inputs!$B$30:$AY$30,$D$118:$BA$118,'Health SCR'!R$3)&gt;0,sommmeProdInv(Inputs!$B$30:$AY$30,$D$118:$BA$118,'Health SCR'!R$3),1)+R141,0)</f>
        <v>0</v>
      </c>
      <c r="S142" s="644">
        <f ca="1">IF('Health SCR'!S$3&gt;=$B142,OFFSET($D$118,0,'Health SCR'!S$3-$B142)*OFFSET(Inputs!$C$30,0,$B142-2)/IF(sommmeProdInv(Inputs!$B$30:$AY$30,$D$118:$BA$118,'Health SCR'!S$3)&gt;0,sommmeProdInv(Inputs!$B$30:$AY$30,$D$118:$BA$118,'Health SCR'!S$3),1)+S141,0)</f>
        <v>0</v>
      </c>
      <c r="T142" s="644">
        <f ca="1">IF('Health SCR'!T$3&gt;=$B142,OFFSET($D$118,0,'Health SCR'!T$3-$B142)*OFFSET(Inputs!$C$30,0,$B142-2)/IF(sommmeProdInv(Inputs!$B$30:$AY$30,$D$118:$BA$118,'Health SCR'!T$3)&gt;0,sommmeProdInv(Inputs!$B$30:$AY$30,$D$118:$BA$118,'Health SCR'!T$3),1)+T141,0)</f>
        <v>0</v>
      </c>
      <c r="U142" s="644">
        <f ca="1">IF('Health SCR'!U$3&gt;=$B142,OFFSET($D$118,0,'Health SCR'!U$3-$B142)*OFFSET(Inputs!$C$30,0,$B142-2)/IF(sommmeProdInv(Inputs!$B$30:$AY$30,$D$118:$BA$118,'Health SCR'!U$3)&gt;0,sommmeProdInv(Inputs!$B$30:$AY$30,$D$118:$BA$118,'Health SCR'!U$3),1)+U141,0)</f>
        <v>0</v>
      </c>
      <c r="V142" s="644">
        <f ca="1">IF('Health SCR'!V$3&gt;=$B142,OFFSET($D$118,0,'Health SCR'!V$3-$B142)*OFFSET(Inputs!$C$30,0,$B142-2)/IF(sommmeProdInv(Inputs!$B$30:$AY$30,$D$118:$BA$118,'Health SCR'!V$3)&gt;0,sommmeProdInv(Inputs!$B$30:$AY$30,$D$118:$BA$118,'Health SCR'!V$3),1)+V141,0)</f>
        <v>0</v>
      </c>
      <c r="W142" s="644">
        <f ca="1">IF('Health SCR'!W$3&gt;=$B142,OFFSET($D$118,0,'Health SCR'!W$3-$B142)*OFFSET(Inputs!$C$30,0,$B142-2)/IF(sommmeProdInv(Inputs!$B$30:$AY$30,$D$118:$BA$118,'Health SCR'!W$3)&gt;0,sommmeProdInv(Inputs!$B$30:$AY$30,$D$118:$BA$118,'Health SCR'!W$3),1)+W141,0)</f>
        <v>0</v>
      </c>
      <c r="X142" s="644">
        <f ca="1">IF('Health SCR'!X$3&gt;=$B142,OFFSET($D$118,0,'Health SCR'!X$3-$B142)*OFFSET(Inputs!$C$30,0,$B142-2)/IF(sommmeProdInv(Inputs!$B$30:$AY$30,$D$118:$BA$118,'Health SCR'!X$3)&gt;0,sommmeProdInv(Inputs!$B$30:$AY$30,$D$118:$BA$118,'Health SCR'!X$3),1)+X141,0)</f>
        <v>0</v>
      </c>
      <c r="Y142" s="644">
        <f ca="1">IF('Health SCR'!Y$3&gt;=$B142,OFFSET($D$118,0,'Health SCR'!Y$3-$B142)*OFFSET(Inputs!$C$30,0,$B142-2)/IF(sommmeProdInv(Inputs!$B$30:$AY$30,$D$118:$BA$118,'Health SCR'!Y$3)&gt;0,sommmeProdInv(Inputs!$B$30:$AY$30,$D$118:$BA$118,'Health SCR'!Y$3),1)+Y141,0)</f>
        <v>0</v>
      </c>
      <c r="Z142" s="644">
        <f ca="1">IF('Health SCR'!Z$3&gt;=$B142,OFFSET($D$118,0,'Health SCR'!Z$3-$B142)*OFFSET(Inputs!$C$30,0,$B142-2)/IF(sommmeProdInv(Inputs!$B$30:$AY$30,$D$118:$BA$118,'Health SCR'!Z$3)&gt;0,sommmeProdInv(Inputs!$B$30:$AY$30,$D$118:$BA$118,'Health SCR'!Z$3),1)+Z141,0)</f>
        <v>0</v>
      </c>
      <c r="AA142" s="644">
        <f ca="1">IF('Health SCR'!AA$3&gt;=$B142,OFFSET($D$118,0,'Health SCR'!AA$3-$B142)*OFFSET(Inputs!$C$30,0,$B142-2)/IF(sommmeProdInv(Inputs!$B$30:$AY$30,$D$118:$BA$118,'Health SCR'!AA$3)&gt;0,sommmeProdInv(Inputs!$B$30:$AY$30,$D$118:$BA$118,'Health SCR'!AA$3),1)+AA141,0)</f>
        <v>0</v>
      </c>
      <c r="AB142" s="644">
        <f ca="1">IF('Health SCR'!AB$3&gt;=$B142,OFFSET($D$118,0,'Health SCR'!AB$3-$B142)*OFFSET(Inputs!$C$30,0,$B142-2)/IF(sommmeProdInv(Inputs!$B$30:$AY$30,$D$118:$BA$118,'Health SCR'!AB$3)&gt;0,sommmeProdInv(Inputs!$B$30:$AY$30,$D$118:$BA$118,'Health SCR'!AB$3),1)+AB141,0)</f>
        <v>0</v>
      </c>
      <c r="AC142" s="644">
        <f ca="1">IF('Health SCR'!AC$3&gt;=$B142,OFFSET($D$118,0,'Health SCR'!AC$3-$B142)*OFFSET(Inputs!$C$30,0,$B142-2)/IF(sommmeProdInv(Inputs!$B$30:$AY$30,$D$118:$BA$118,'Health SCR'!AC$3)&gt;0,sommmeProdInv(Inputs!$B$30:$AY$30,$D$118:$BA$118,'Health SCR'!AC$3),1)+AC141,0)</f>
        <v>0</v>
      </c>
      <c r="AD142" s="644">
        <f ca="1">IF('Health SCR'!AD$3&gt;=$B142,OFFSET($D$118,0,'Health SCR'!AD$3-$B142)*OFFSET(Inputs!$C$30,0,$B142-2)/IF(sommmeProdInv(Inputs!$B$30:$AY$30,$D$118:$BA$118,'Health SCR'!AD$3)&gt;0,sommmeProdInv(Inputs!$B$30:$AY$30,$D$118:$BA$118,'Health SCR'!AD$3),1)+AD141,0)</f>
        <v>0</v>
      </c>
      <c r="AE142" s="644">
        <f ca="1">IF('Health SCR'!AE$3&gt;=$B142,OFFSET($D$118,0,'Health SCR'!AE$3-$B142)*OFFSET(Inputs!$C$30,0,$B142-2)/IF(sommmeProdInv(Inputs!$B$30:$AY$30,$D$118:$BA$118,'Health SCR'!AE$3)&gt;0,sommmeProdInv(Inputs!$B$30:$AY$30,$D$118:$BA$118,'Health SCR'!AE$3),1)+AE141,0)</f>
        <v>0</v>
      </c>
      <c r="AF142" s="644">
        <f ca="1">IF('Health SCR'!AF$3&gt;=$B142,OFFSET($D$118,0,'Health SCR'!AF$3-$B142)*OFFSET(Inputs!$C$30,0,$B142-2)/IF(sommmeProdInv(Inputs!$B$30:$AY$30,$D$118:$BA$118,'Health SCR'!AF$3)&gt;0,sommmeProdInv(Inputs!$B$30:$AY$30,$D$118:$BA$118,'Health SCR'!AF$3),1)+AF141,0)</f>
        <v>0</v>
      </c>
      <c r="AG142" s="644">
        <f ca="1">IF('Health SCR'!AG$3&gt;=$B142,OFFSET($D$118,0,'Health SCR'!AG$3-$B142)*OFFSET(Inputs!$C$30,0,$B142-2)/IF(sommmeProdInv(Inputs!$B$30:$AY$30,$D$118:$BA$118,'Health SCR'!AG$3)&gt;0,sommmeProdInv(Inputs!$B$30:$AY$30,$D$118:$BA$118,'Health SCR'!AG$3),1)+AG141,0)</f>
        <v>0</v>
      </c>
      <c r="AH142" s="644">
        <f ca="1">IF('Health SCR'!AH$3&gt;=$B142,OFFSET($D$118,0,'Health SCR'!AH$3-$B142)*OFFSET(Inputs!$C$30,0,$B142-2)/IF(sommmeProdInv(Inputs!$B$30:$AY$30,$D$118:$BA$118,'Health SCR'!AH$3)&gt;0,sommmeProdInv(Inputs!$B$30:$AY$30,$D$118:$BA$118,'Health SCR'!AH$3),1)+AH141,0)</f>
        <v>0</v>
      </c>
      <c r="AI142" s="644">
        <f ca="1">IF('Health SCR'!AI$3&gt;=$B142,OFFSET($D$118,0,'Health SCR'!AI$3-$B142)*OFFSET(Inputs!$C$30,0,$B142-2)/IF(sommmeProdInv(Inputs!$B$30:$AY$30,$D$118:$BA$118,'Health SCR'!AI$3)&gt;0,sommmeProdInv(Inputs!$B$30:$AY$30,$D$118:$BA$118,'Health SCR'!AI$3),1)+AI141,0)</f>
        <v>0</v>
      </c>
      <c r="AJ142" s="644">
        <f ca="1">IF('Health SCR'!AJ$3&gt;=$B142,OFFSET($D$118,0,'Health SCR'!AJ$3-$B142)*OFFSET(Inputs!$C$30,0,$B142-2)/IF(sommmeProdInv(Inputs!$B$30:$AY$30,$D$118:$BA$118,'Health SCR'!AJ$3)&gt;0,sommmeProdInv(Inputs!$B$30:$AY$30,$D$118:$BA$118,'Health SCR'!AJ$3),1)+AJ141,0)</f>
        <v>0</v>
      </c>
      <c r="AK142" s="644">
        <f ca="1">IF('Health SCR'!AK$3&gt;=$B142,OFFSET($D$118,0,'Health SCR'!AK$3-$B142)*OFFSET(Inputs!$C$30,0,$B142-2)/IF(sommmeProdInv(Inputs!$B$30:$AY$30,$D$118:$BA$118,'Health SCR'!AK$3)&gt;0,sommmeProdInv(Inputs!$B$30:$AY$30,$D$118:$BA$118,'Health SCR'!AK$3),1)+AK141,0)</f>
        <v>0</v>
      </c>
      <c r="AL142" s="644">
        <f ca="1">IF('Health SCR'!AL$3&gt;=$B142,OFFSET($D$118,0,'Health SCR'!AL$3-$B142)*OFFSET(Inputs!$C$30,0,$B142-2)/IF(sommmeProdInv(Inputs!$B$30:$AY$30,$D$118:$BA$118,'Health SCR'!AL$3)&gt;0,sommmeProdInv(Inputs!$B$30:$AY$30,$D$118:$BA$118,'Health SCR'!AL$3),1)+AL141,0)</f>
        <v>0</v>
      </c>
      <c r="AM142" s="644">
        <f ca="1">IF('Health SCR'!AM$3&gt;=$B142,OFFSET($D$118,0,'Health SCR'!AM$3-$B142)*OFFSET(Inputs!$C$30,0,$B142-2)/IF(sommmeProdInv(Inputs!$B$30:$AY$30,$D$118:$BA$118,'Health SCR'!AM$3)&gt;0,sommmeProdInv(Inputs!$B$30:$AY$30,$D$118:$BA$118,'Health SCR'!AM$3),1)+AM141,0)</f>
        <v>0</v>
      </c>
      <c r="AN142" s="644">
        <f ca="1">IF('Health SCR'!AN$3&gt;=$B142,OFFSET($D$118,0,'Health SCR'!AN$3-$B142)*OFFSET(Inputs!$C$30,0,$B142-2)/IF(sommmeProdInv(Inputs!$B$30:$AY$30,$D$118:$BA$118,'Health SCR'!AN$3)&gt;0,sommmeProdInv(Inputs!$B$30:$AY$30,$D$118:$BA$118,'Health SCR'!AN$3),1)+AN141,0)</f>
        <v>0</v>
      </c>
      <c r="AO142" s="644">
        <f ca="1">IF('Health SCR'!AO$3&gt;=$B142,OFFSET($D$118,0,'Health SCR'!AO$3-$B142)*OFFSET(Inputs!$C$30,0,$B142-2)/IF(sommmeProdInv(Inputs!$B$30:$AY$30,$D$118:$BA$118,'Health SCR'!AO$3)&gt;0,sommmeProdInv(Inputs!$B$30:$AY$30,$D$118:$BA$118,'Health SCR'!AO$3),1)+AO141,0)</f>
        <v>0</v>
      </c>
      <c r="AP142" s="644">
        <f ca="1">IF('Health SCR'!AP$3&gt;=$B142,OFFSET($D$118,0,'Health SCR'!AP$3-$B142)*OFFSET(Inputs!$C$30,0,$B142-2)/IF(sommmeProdInv(Inputs!$B$30:$AY$30,$D$118:$BA$118,'Health SCR'!AP$3)&gt;0,sommmeProdInv(Inputs!$B$30:$AY$30,$D$118:$BA$118,'Health SCR'!AP$3),1)+AP141,0)</f>
        <v>0</v>
      </c>
      <c r="AQ142" s="644">
        <f ca="1">IF('Health SCR'!AQ$3&gt;=$B142,OFFSET($D$118,0,'Health SCR'!AQ$3-$B142)*OFFSET(Inputs!$C$30,0,$B142-2)/IF(sommmeProdInv(Inputs!$B$30:$AY$30,$D$118:$BA$118,'Health SCR'!AQ$3)&gt;0,sommmeProdInv(Inputs!$B$30:$AY$30,$D$118:$BA$118,'Health SCR'!AQ$3),1)+AQ141,0)</f>
        <v>0</v>
      </c>
      <c r="AR142" s="644">
        <f ca="1">IF('Health SCR'!AR$3&gt;=$B142,OFFSET($D$118,0,'Health SCR'!AR$3-$B142)*OFFSET(Inputs!$C$30,0,$B142-2)/IF(sommmeProdInv(Inputs!$B$30:$AY$30,$D$118:$BA$118,'Health SCR'!AR$3)&gt;0,sommmeProdInv(Inputs!$B$30:$AY$30,$D$118:$BA$118,'Health SCR'!AR$3),1)+AR141,0)</f>
        <v>0</v>
      </c>
      <c r="AS142" s="644">
        <f ca="1">IF('Health SCR'!AS$3&gt;=$B142,OFFSET($D$118,0,'Health SCR'!AS$3-$B142)*OFFSET(Inputs!$C$30,0,$B142-2)/IF(sommmeProdInv(Inputs!$B$30:$AY$30,$D$118:$BA$118,'Health SCR'!AS$3)&gt;0,sommmeProdInv(Inputs!$B$30:$AY$30,$D$118:$BA$118,'Health SCR'!AS$3),1)+AS141,0)</f>
        <v>0</v>
      </c>
      <c r="AT142" s="644">
        <f ca="1">IF('Health SCR'!AT$3&gt;=$B142,OFFSET($D$118,0,'Health SCR'!AT$3-$B142)*OFFSET(Inputs!$C$30,0,$B142-2)/IF(sommmeProdInv(Inputs!$B$30:$AY$30,$D$118:$BA$118,'Health SCR'!AT$3)&gt;0,sommmeProdInv(Inputs!$B$30:$AY$30,$D$118:$BA$118,'Health SCR'!AT$3),1)+AT141,0)</f>
        <v>0</v>
      </c>
      <c r="AU142" s="644">
        <f ca="1">IF('Health SCR'!AU$3&gt;=$B142,OFFSET($D$118,0,'Health SCR'!AU$3-$B142)*OFFSET(Inputs!$C$30,0,$B142-2)/IF(sommmeProdInv(Inputs!$B$30:$AY$30,$D$118:$BA$118,'Health SCR'!AU$3)&gt;0,sommmeProdInv(Inputs!$B$30:$AY$30,$D$118:$BA$118,'Health SCR'!AU$3),1)+AU141,0)</f>
        <v>0</v>
      </c>
      <c r="AV142" s="644">
        <f ca="1">IF('Health SCR'!AV$3&gt;=$B142,OFFSET($D$118,0,'Health SCR'!AV$3-$B142)*OFFSET(Inputs!$C$30,0,$B142-2)/IF(sommmeProdInv(Inputs!$B$30:$AY$30,$D$118:$BA$118,'Health SCR'!AV$3)&gt;0,sommmeProdInv(Inputs!$B$30:$AY$30,$D$118:$BA$118,'Health SCR'!AV$3),1)+AV141,0)</f>
        <v>0</v>
      </c>
      <c r="AW142" s="644">
        <f ca="1">IF('Health SCR'!AW$3&gt;=$B142,OFFSET($D$118,0,'Health SCR'!AW$3-$B142)*OFFSET(Inputs!$C$30,0,$B142-2)/IF(sommmeProdInv(Inputs!$B$30:$AY$30,$D$118:$BA$118,'Health SCR'!AW$3)&gt;0,sommmeProdInv(Inputs!$B$30:$AY$30,$D$118:$BA$118,'Health SCR'!AW$3),1)+AW141,0)</f>
        <v>0</v>
      </c>
      <c r="AX142" s="644">
        <f ca="1">IF('Health SCR'!AX$3&gt;=$B142,OFFSET($D$118,0,'Health SCR'!AX$3-$B142)*OFFSET(Inputs!$C$30,0,$B142-2)/IF(sommmeProdInv(Inputs!$B$30:$AY$30,$D$118:$BA$118,'Health SCR'!AX$3)&gt;0,sommmeProdInv(Inputs!$B$30:$AY$30,$D$118:$BA$118,'Health SCR'!AX$3),1)+AX141,0)</f>
        <v>0</v>
      </c>
      <c r="AY142" s="644">
        <f ca="1">IF('Health SCR'!AY$3&gt;=$B142,OFFSET($D$118,0,'Health SCR'!AY$3-$B142)*OFFSET(Inputs!$C$30,0,$B142-2)/IF(sommmeProdInv(Inputs!$B$30:$AY$30,$D$118:$BA$118,'Health SCR'!AY$3)&gt;0,sommmeProdInv(Inputs!$B$30:$AY$30,$D$118:$BA$118,'Health SCR'!AY$3),1)+AY141,0)</f>
        <v>0</v>
      </c>
      <c r="AZ142" s="644">
        <f ca="1">IF('Health SCR'!AZ$3&gt;=$B142,OFFSET($D$118,0,'Health SCR'!AZ$3-$B142)*OFFSET(Inputs!$C$30,0,$B142-2)/IF(sommmeProdInv(Inputs!$B$30:$AY$30,$D$118:$BA$118,'Health SCR'!AZ$3)&gt;0,sommmeProdInv(Inputs!$B$30:$AY$30,$D$118:$BA$118,'Health SCR'!AZ$3),1)+AZ141,0)</f>
        <v>0</v>
      </c>
      <c r="BA142" s="645">
        <f ca="1">IF('Health SCR'!BA$3&gt;=$B142,OFFSET($D$118,0,'Health SCR'!BA$3-$B142)*OFFSET(Inputs!$C$30,0,$B142-2)/IF(sommmeProdInv(Inputs!$B$30:$AY$30,$D$118:$BA$118,'Health SCR'!BA$3)&gt;0,sommmeProdInv(Inputs!$B$30:$AY$30,$D$118:$BA$118,'Health SCR'!BA$3),1)+BA141,0)</f>
        <v>0</v>
      </c>
    </row>
    <row r="143" spans="1:53" s="286" customFormat="1" outlineLevel="1">
      <c r="A143" s="608"/>
      <c r="B143" s="993">
        <v>24</v>
      </c>
      <c r="C143" s="994"/>
      <c r="D143" s="643"/>
      <c r="E143" s="644">
        <f ca="1">IF('Health SCR'!E$3&gt;=$B143,OFFSET($D$118,0,'Health SCR'!E$3-$B143)*OFFSET(Inputs!$C$30,0,$B143-2)/IF(sommmeProdInv(Inputs!$B$30:$AY$30,$D$118:$BA$118,'Health SCR'!E$3)&gt;0,sommmeProdInv(Inputs!$B$30:$AY$30,$D$118:$BA$118,'Health SCR'!E$3),1)+E142,0)</f>
        <v>0</v>
      </c>
      <c r="F143" s="644">
        <f ca="1">IF('Health SCR'!F$3&gt;=$B143,OFFSET($D$118,0,'Health SCR'!F$3-$B143)*OFFSET(Inputs!$C$30,0,$B143-2)/IF(sommmeProdInv(Inputs!$B$30:$AY$30,$D$118:$BA$118,'Health SCR'!F$3)&gt;0,sommmeProdInv(Inputs!$B$30:$AY$30,$D$118:$BA$118,'Health SCR'!F$3),1)+F142,0)</f>
        <v>0</v>
      </c>
      <c r="G143" s="644">
        <f ca="1">IF('Health SCR'!G$3&gt;=$B143,OFFSET($D$118,0,'Health SCR'!G$3-$B143)*OFFSET(Inputs!$C$30,0,$B143-2)/IF(sommmeProdInv(Inputs!$B$30:$AY$30,$D$118:$BA$118,'Health SCR'!G$3)&gt;0,sommmeProdInv(Inputs!$B$30:$AY$30,$D$118:$BA$118,'Health SCR'!G$3),1)+G142,0)</f>
        <v>0</v>
      </c>
      <c r="H143" s="644">
        <f ca="1">IF('Health SCR'!H$3&gt;=$B143,OFFSET($D$118,0,'Health SCR'!H$3-$B143)*OFFSET(Inputs!$C$30,0,$B143-2)/IF(sommmeProdInv(Inputs!$B$30:$AY$30,$D$118:$BA$118,'Health SCR'!H$3)&gt;0,sommmeProdInv(Inputs!$B$30:$AY$30,$D$118:$BA$118,'Health SCR'!H$3),1)+H142,0)</f>
        <v>0</v>
      </c>
      <c r="I143" s="644">
        <f ca="1">IF('Health SCR'!I$3&gt;=$B143,OFFSET($D$118,0,'Health SCR'!I$3-$B143)*OFFSET(Inputs!$C$30,0,$B143-2)/IF(sommmeProdInv(Inputs!$B$30:$AY$30,$D$118:$BA$118,'Health SCR'!I$3)&gt;0,sommmeProdInv(Inputs!$B$30:$AY$30,$D$118:$BA$118,'Health SCR'!I$3),1)+I142,0)</f>
        <v>0</v>
      </c>
      <c r="J143" s="644">
        <f ca="1">IF('Health SCR'!J$3&gt;=$B143,OFFSET($D$118,0,'Health SCR'!J$3-$B143)*OFFSET(Inputs!$C$30,0,$B143-2)/IF(sommmeProdInv(Inputs!$B$30:$AY$30,$D$118:$BA$118,'Health SCR'!J$3)&gt;0,sommmeProdInv(Inputs!$B$30:$AY$30,$D$118:$BA$118,'Health SCR'!J$3),1)+J142,0)</f>
        <v>0</v>
      </c>
      <c r="K143" s="644">
        <f ca="1">IF('Health SCR'!K$3&gt;=$B143,OFFSET($D$118,0,'Health SCR'!K$3-$B143)*OFFSET(Inputs!$C$30,0,$B143-2)/IF(sommmeProdInv(Inputs!$B$30:$AY$30,$D$118:$BA$118,'Health SCR'!K$3)&gt;0,sommmeProdInv(Inputs!$B$30:$AY$30,$D$118:$BA$118,'Health SCR'!K$3),1)+K142,0)</f>
        <v>0</v>
      </c>
      <c r="L143" s="644">
        <f ca="1">IF('Health SCR'!L$3&gt;=$B143,OFFSET($D$118,0,'Health SCR'!L$3-$B143)*OFFSET(Inputs!$C$30,0,$B143-2)/IF(sommmeProdInv(Inputs!$B$30:$AY$30,$D$118:$BA$118,'Health SCR'!L$3)&gt;0,sommmeProdInv(Inputs!$B$30:$AY$30,$D$118:$BA$118,'Health SCR'!L$3),1)+L142,0)</f>
        <v>0</v>
      </c>
      <c r="M143" s="644">
        <f ca="1">IF('Health SCR'!M$3&gt;=$B143,OFFSET($D$118,0,'Health SCR'!M$3-$B143)*OFFSET(Inputs!$C$30,0,$B143-2)/IF(sommmeProdInv(Inputs!$B$30:$AY$30,$D$118:$BA$118,'Health SCR'!M$3)&gt;0,sommmeProdInv(Inputs!$B$30:$AY$30,$D$118:$BA$118,'Health SCR'!M$3),1)+M142,0)</f>
        <v>0</v>
      </c>
      <c r="N143" s="644">
        <f ca="1">IF('Health SCR'!N$3&gt;=$B143,OFFSET($D$118,0,'Health SCR'!N$3-$B143)*OFFSET(Inputs!$C$30,0,$B143-2)/IF(sommmeProdInv(Inputs!$B$30:$AY$30,$D$118:$BA$118,'Health SCR'!N$3)&gt;0,sommmeProdInv(Inputs!$B$30:$AY$30,$D$118:$BA$118,'Health SCR'!N$3),1)+N142,0)</f>
        <v>0</v>
      </c>
      <c r="O143" s="644">
        <f ca="1">IF('Health SCR'!O$3&gt;=$B143,OFFSET($D$118,0,'Health SCR'!O$3-$B143)*OFFSET(Inputs!$C$30,0,$B143-2)/IF(sommmeProdInv(Inputs!$B$30:$AY$30,$D$118:$BA$118,'Health SCR'!O$3)&gt;0,sommmeProdInv(Inputs!$B$30:$AY$30,$D$118:$BA$118,'Health SCR'!O$3),1)+O142,0)</f>
        <v>0</v>
      </c>
      <c r="P143" s="644">
        <f ca="1">IF('Health SCR'!P$3&gt;=$B143,OFFSET($D$118,0,'Health SCR'!P$3-$B143)*OFFSET(Inputs!$C$30,0,$B143-2)/IF(sommmeProdInv(Inputs!$B$30:$AY$30,$D$118:$BA$118,'Health SCR'!P$3)&gt;0,sommmeProdInv(Inputs!$B$30:$AY$30,$D$118:$BA$118,'Health SCR'!P$3),1)+P142,0)</f>
        <v>0</v>
      </c>
      <c r="Q143" s="644">
        <f ca="1">IF('Health SCR'!Q$3&gt;=$B143,OFFSET($D$118,0,'Health SCR'!Q$3-$B143)*OFFSET(Inputs!$C$30,0,$B143-2)/IF(sommmeProdInv(Inputs!$B$30:$AY$30,$D$118:$BA$118,'Health SCR'!Q$3)&gt;0,sommmeProdInv(Inputs!$B$30:$AY$30,$D$118:$BA$118,'Health SCR'!Q$3),1)+Q142,0)</f>
        <v>0</v>
      </c>
      <c r="R143" s="644">
        <f ca="1">IF('Health SCR'!R$3&gt;=$B143,OFFSET($D$118,0,'Health SCR'!R$3-$B143)*OFFSET(Inputs!$C$30,0,$B143-2)/IF(sommmeProdInv(Inputs!$B$30:$AY$30,$D$118:$BA$118,'Health SCR'!R$3)&gt;0,sommmeProdInv(Inputs!$B$30:$AY$30,$D$118:$BA$118,'Health SCR'!R$3),1)+R142,0)</f>
        <v>0</v>
      </c>
      <c r="S143" s="644">
        <f ca="1">IF('Health SCR'!S$3&gt;=$B143,OFFSET($D$118,0,'Health SCR'!S$3-$B143)*OFFSET(Inputs!$C$30,0,$B143-2)/IF(sommmeProdInv(Inputs!$B$30:$AY$30,$D$118:$BA$118,'Health SCR'!S$3)&gt;0,sommmeProdInv(Inputs!$B$30:$AY$30,$D$118:$BA$118,'Health SCR'!S$3),1)+S142,0)</f>
        <v>0</v>
      </c>
      <c r="T143" s="644">
        <f ca="1">IF('Health SCR'!T$3&gt;=$B143,OFFSET($D$118,0,'Health SCR'!T$3-$B143)*OFFSET(Inputs!$C$30,0,$B143-2)/IF(sommmeProdInv(Inputs!$B$30:$AY$30,$D$118:$BA$118,'Health SCR'!T$3)&gt;0,sommmeProdInv(Inputs!$B$30:$AY$30,$D$118:$BA$118,'Health SCR'!T$3),1)+T142,0)</f>
        <v>0</v>
      </c>
      <c r="U143" s="644">
        <f ca="1">IF('Health SCR'!U$3&gt;=$B143,OFFSET($D$118,0,'Health SCR'!U$3-$B143)*OFFSET(Inputs!$C$30,0,$B143-2)/IF(sommmeProdInv(Inputs!$B$30:$AY$30,$D$118:$BA$118,'Health SCR'!U$3)&gt;0,sommmeProdInv(Inputs!$B$30:$AY$30,$D$118:$BA$118,'Health SCR'!U$3),1)+U142,0)</f>
        <v>0</v>
      </c>
      <c r="V143" s="644">
        <f ca="1">IF('Health SCR'!V$3&gt;=$B143,OFFSET($D$118,0,'Health SCR'!V$3-$B143)*OFFSET(Inputs!$C$30,0,$B143-2)/IF(sommmeProdInv(Inputs!$B$30:$AY$30,$D$118:$BA$118,'Health SCR'!V$3)&gt;0,sommmeProdInv(Inputs!$B$30:$AY$30,$D$118:$BA$118,'Health SCR'!V$3),1)+V142,0)</f>
        <v>0</v>
      </c>
      <c r="W143" s="644">
        <f ca="1">IF('Health SCR'!W$3&gt;=$B143,OFFSET($D$118,0,'Health SCR'!W$3-$B143)*OFFSET(Inputs!$C$30,0,$B143-2)/IF(sommmeProdInv(Inputs!$B$30:$AY$30,$D$118:$BA$118,'Health SCR'!W$3)&gt;0,sommmeProdInv(Inputs!$B$30:$AY$30,$D$118:$BA$118,'Health SCR'!W$3),1)+W142,0)</f>
        <v>0</v>
      </c>
      <c r="X143" s="644">
        <f ca="1">IF('Health SCR'!X$3&gt;=$B143,OFFSET($D$118,0,'Health SCR'!X$3-$B143)*OFFSET(Inputs!$C$30,0,$B143-2)/IF(sommmeProdInv(Inputs!$B$30:$AY$30,$D$118:$BA$118,'Health SCR'!X$3)&gt;0,sommmeProdInv(Inputs!$B$30:$AY$30,$D$118:$BA$118,'Health SCR'!X$3),1)+X142,0)</f>
        <v>0</v>
      </c>
      <c r="Y143" s="644">
        <f ca="1">IF('Health SCR'!Y$3&gt;=$B143,OFFSET($D$118,0,'Health SCR'!Y$3-$B143)*OFFSET(Inputs!$C$30,0,$B143-2)/IF(sommmeProdInv(Inputs!$B$30:$AY$30,$D$118:$BA$118,'Health SCR'!Y$3)&gt;0,sommmeProdInv(Inputs!$B$30:$AY$30,$D$118:$BA$118,'Health SCR'!Y$3),1)+Y142,0)</f>
        <v>0</v>
      </c>
      <c r="Z143" s="644">
        <f ca="1">IF('Health SCR'!Z$3&gt;=$B143,OFFSET($D$118,0,'Health SCR'!Z$3-$B143)*OFFSET(Inputs!$C$30,0,$B143-2)/IF(sommmeProdInv(Inputs!$B$30:$AY$30,$D$118:$BA$118,'Health SCR'!Z$3)&gt;0,sommmeProdInv(Inputs!$B$30:$AY$30,$D$118:$BA$118,'Health SCR'!Z$3),1)+Z142,0)</f>
        <v>0</v>
      </c>
      <c r="AA143" s="644">
        <f ca="1">IF('Health SCR'!AA$3&gt;=$B143,OFFSET($D$118,0,'Health SCR'!AA$3-$B143)*OFFSET(Inputs!$C$30,0,$B143-2)/IF(sommmeProdInv(Inputs!$B$30:$AY$30,$D$118:$BA$118,'Health SCR'!AA$3)&gt;0,sommmeProdInv(Inputs!$B$30:$AY$30,$D$118:$BA$118,'Health SCR'!AA$3),1)+AA142,0)</f>
        <v>0</v>
      </c>
      <c r="AB143" s="644">
        <f ca="1">IF('Health SCR'!AB$3&gt;=$B143,OFFSET($D$118,0,'Health SCR'!AB$3-$B143)*OFFSET(Inputs!$C$30,0,$B143-2)/IF(sommmeProdInv(Inputs!$B$30:$AY$30,$D$118:$BA$118,'Health SCR'!AB$3)&gt;0,sommmeProdInv(Inputs!$B$30:$AY$30,$D$118:$BA$118,'Health SCR'!AB$3),1)+AB142,0)</f>
        <v>0</v>
      </c>
      <c r="AC143" s="644">
        <f ca="1">IF('Health SCR'!AC$3&gt;=$B143,OFFSET($D$118,0,'Health SCR'!AC$3-$B143)*OFFSET(Inputs!$C$30,0,$B143-2)/IF(sommmeProdInv(Inputs!$B$30:$AY$30,$D$118:$BA$118,'Health SCR'!AC$3)&gt;0,sommmeProdInv(Inputs!$B$30:$AY$30,$D$118:$BA$118,'Health SCR'!AC$3),1)+AC142,0)</f>
        <v>0</v>
      </c>
      <c r="AD143" s="644">
        <f ca="1">IF('Health SCR'!AD$3&gt;=$B143,OFFSET($D$118,0,'Health SCR'!AD$3-$B143)*OFFSET(Inputs!$C$30,0,$B143-2)/IF(sommmeProdInv(Inputs!$B$30:$AY$30,$D$118:$BA$118,'Health SCR'!AD$3)&gt;0,sommmeProdInv(Inputs!$B$30:$AY$30,$D$118:$BA$118,'Health SCR'!AD$3),1)+AD142,0)</f>
        <v>0</v>
      </c>
      <c r="AE143" s="644">
        <f ca="1">IF('Health SCR'!AE$3&gt;=$B143,OFFSET($D$118,0,'Health SCR'!AE$3-$B143)*OFFSET(Inputs!$C$30,0,$B143-2)/IF(sommmeProdInv(Inputs!$B$30:$AY$30,$D$118:$BA$118,'Health SCR'!AE$3)&gt;0,sommmeProdInv(Inputs!$B$30:$AY$30,$D$118:$BA$118,'Health SCR'!AE$3),1)+AE142,0)</f>
        <v>0</v>
      </c>
      <c r="AF143" s="644">
        <f ca="1">IF('Health SCR'!AF$3&gt;=$B143,OFFSET($D$118,0,'Health SCR'!AF$3-$B143)*OFFSET(Inputs!$C$30,0,$B143-2)/IF(sommmeProdInv(Inputs!$B$30:$AY$30,$D$118:$BA$118,'Health SCR'!AF$3)&gt;0,sommmeProdInv(Inputs!$B$30:$AY$30,$D$118:$BA$118,'Health SCR'!AF$3),1)+AF142,0)</f>
        <v>0</v>
      </c>
      <c r="AG143" s="644">
        <f ca="1">IF('Health SCR'!AG$3&gt;=$B143,OFFSET($D$118,0,'Health SCR'!AG$3-$B143)*OFFSET(Inputs!$C$30,0,$B143-2)/IF(sommmeProdInv(Inputs!$B$30:$AY$30,$D$118:$BA$118,'Health SCR'!AG$3)&gt;0,sommmeProdInv(Inputs!$B$30:$AY$30,$D$118:$BA$118,'Health SCR'!AG$3),1)+AG142,0)</f>
        <v>0</v>
      </c>
      <c r="AH143" s="644">
        <f ca="1">IF('Health SCR'!AH$3&gt;=$B143,OFFSET($D$118,0,'Health SCR'!AH$3-$B143)*OFFSET(Inputs!$C$30,0,$B143-2)/IF(sommmeProdInv(Inputs!$B$30:$AY$30,$D$118:$BA$118,'Health SCR'!AH$3)&gt;0,sommmeProdInv(Inputs!$B$30:$AY$30,$D$118:$BA$118,'Health SCR'!AH$3),1)+AH142,0)</f>
        <v>0</v>
      </c>
      <c r="AI143" s="644">
        <f ca="1">IF('Health SCR'!AI$3&gt;=$B143,OFFSET($D$118,0,'Health SCR'!AI$3-$B143)*OFFSET(Inputs!$C$30,0,$B143-2)/IF(sommmeProdInv(Inputs!$B$30:$AY$30,$D$118:$BA$118,'Health SCR'!AI$3)&gt;0,sommmeProdInv(Inputs!$B$30:$AY$30,$D$118:$BA$118,'Health SCR'!AI$3),1)+AI142,0)</f>
        <v>0</v>
      </c>
      <c r="AJ143" s="644">
        <f ca="1">IF('Health SCR'!AJ$3&gt;=$B143,OFFSET($D$118,0,'Health SCR'!AJ$3-$B143)*OFFSET(Inputs!$C$30,0,$B143-2)/IF(sommmeProdInv(Inputs!$B$30:$AY$30,$D$118:$BA$118,'Health SCR'!AJ$3)&gt;0,sommmeProdInv(Inputs!$B$30:$AY$30,$D$118:$BA$118,'Health SCR'!AJ$3),1)+AJ142,0)</f>
        <v>0</v>
      </c>
      <c r="AK143" s="644">
        <f ca="1">IF('Health SCR'!AK$3&gt;=$B143,OFFSET($D$118,0,'Health SCR'!AK$3-$B143)*OFFSET(Inputs!$C$30,0,$B143-2)/IF(sommmeProdInv(Inputs!$B$30:$AY$30,$D$118:$BA$118,'Health SCR'!AK$3)&gt;0,sommmeProdInv(Inputs!$B$30:$AY$30,$D$118:$BA$118,'Health SCR'!AK$3),1)+AK142,0)</f>
        <v>0</v>
      </c>
      <c r="AL143" s="644">
        <f ca="1">IF('Health SCR'!AL$3&gt;=$B143,OFFSET($D$118,0,'Health SCR'!AL$3-$B143)*OFFSET(Inputs!$C$30,0,$B143-2)/IF(sommmeProdInv(Inputs!$B$30:$AY$30,$D$118:$BA$118,'Health SCR'!AL$3)&gt;0,sommmeProdInv(Inputs!$B$30:$AY$30,$D$118:$BA$118,'Health SCR'!AL$3),1)+AL142,0)</f>
        <v>0</v>
      </c>
      <c r="AM143" s="644">
        <f ca="1">IF('Health SCR'!AM$3&gt;=$B143,OFFSET($D$118,0,'Health SCR'!AM$3-$B143)*OFFSET(Inputs!$C$30,0,$B143-2)/IF(sommmeProdInv(Inputs!$B$30:$AY$30,$D$118:$BA$118,'Health SCR'!AM$3)&gt;0,sommmeProdInv(Inputs!$B$30:$AY$30,$D$118:$BA$118,'Health SCR'!AM$3),1)+AM142,0)</f>
        <v>0</v>
      </c>
      <c r="AN143" s="644">
        <f ca="1">IF('Health SCR'!AN$3&gt;=$B143,OFFSET($D$118,0,'Health SCR'!AN$3-$B143)*OFFSET(Inputs!$C$30,0,$B143-2)/IF(sommmeProdInv(Inputs!$B$30:$AY$30,$D$118:$BA$118,'Health SCR'!AN$3)&gt;0,sommmeProdInv(Inputs!$B$30:$AY$30,$D$118:$BA$118,'Health SCR'!AN$3),1)+AN142,0)</f>
        <v>0</v>
      </c>
      <c r="AO143" s="644">
        <f ca="1">IF('Health SCR'!AO$3&gt;=$B143,OFFSET($D$118,0,'Health SCR'!AO$3-$B143)*OFFSET(Inputs!$C$30,0,$B143-2)/IF(sommmeProdInv(Inputs!$B$30:$AY$30,$D$118:$BA$118,'Health SCR'!AO$3)&gt;0,sommmeProdInv(Inputs!$B$30:$AY$30,$D$118:$BA$118,'Health SCR'!AO$3),1)+AO142,0)</f>
        <v>0</v>
      </c>
      <c r="AP143" s="644">
        <f ca="1">IF('Health SCR'!AP$3&gt;=$B143,OFFSET($D$118,0,'Health SCR'!AP$3-$B143)*OFFSET(Inputs!$C$30,0,$B143-2)/IF(sommmeProdInv(Inputs!$B$30:$AY$30,$D$118:$BA$118,'Health SCR'!AP$3)&gt;0,sommmeProdInv(Inputs!$B$30:$AY$30,$D$118:$BA$118,'Health SCR'!AP$3),1)+AP142,0)</f>
        <v>0</v>
      </c>
      <c r="AQ143" s="644">
        <f ca="1">IF('Health SCR'!AQ$3&gt;=$B143,OFFSET($D$118,0,'Health SCR'!AQ$3-$B143)*OFFSET(Inputs!$C$30,0,$B143-2)/IF(sommmeProdInv(Inputs!$B$30:$AY$30,$D$118:$BA$118,'Health SCR'!AQ$3)&gt;0,sommmeProdInv(Inputs!$B$30:$AY$30,$D$118:$BA$118,'Health SCR'!AQ$3),1)+AQ142,0)</f>
        <v>0</v>
      </c>
      <c r="AR143" s="644">
        <f ca="1">IF('Health SCR'!AR$3&gt;=$B143,OFFSET($D$118,0,'Health SCR'!AR$3-$B143)*OFFSET(Inputs!$C$30,0,$B143-2)/IF(sommmeProdInv(Inputs!$B$30:$AY$30,$D$118:$BA$118,'Health SCR'!AR$3)&gt;0,sommmeProdInv(Inputs!$B$30:$AY$30,$D$118:$BA$118,'Health SCR'!AR$3),1)+AR142,0)</f>
        <v>0</v>
      </c>
      <c r="AS143" s="644">
        <f ca="1">IF('Health SCR'!AS$3&gt;=$B143,OFFSET($D$118,0,'Health SCR'!AS$3-$B143)*OFFSET(Inputs!$C$30,0,$B143-2)/IF(sommmeProdInv(Inputs!$B$30:$AY$30,$D$118:$BA$118,'Health SCR'!AS$3)&gt;0,sommmeProdInv(Inputs!$B$30:$AY$30,$D$118:$BA$118,'Health SCR'!AS$3),1)+AS142,0)</f>
        <v>0</v>
      </c>
      <c r="AT143" s="644">
        <f ca="1">IF('Health SCR'!AT$3&gt;=$B143,OFFSET($D$118,0,'Health SCR'!AT$3-$B143)*OFFSET(Inputs!$C$30,0,$B143-2)/IF(sommmeProdInv(Inputs!$B$30:$AY$30,$D$118:$BA$118,'Health SCR'!AT$3)&gt;0,sommmeProdInv(Inputs!$B$30:$AY$30,$D$118:$BA$118,'Health SCR'!AT$3),1)+AT142,0)</f>
        <v>0</v>
      </c>
      <c r="AU143" s="644">
        <f ca="1">IF('Health SCR'!AU$3&gt;=$B143,OFFSET($D$118,0,'Health SCR'!AU$3-$B143)*OFFSET(Inputs!$C$30,0,$B143-2)/IF(sommmeProdInv(Inputs!$B$30:$AY$30,$D$118:$BA$118,'Health SCR'!AU$3)&gt;0,sommmeProdInv(Inputs!$B$30:$AY$30,$D$118:$BA$118,'Health SCR'!AU$3),1)+AU142,0)</f>
        <v>0</v>
      </c>
      <c r="AV143" s="644">
        <f ca="1">IF('Health SCR'!AV$3&gt;=$B143,OFFSET($D$118,0,'Health SCR'!AV$3-$B143)*OFFSET(Inputs!$C$30,0,$B143-2)/IF(sommmeProdInv(Inputs!$B$30:$AY$30,$D$118:$BA$118,'Health SCR'!AV$3)&gt;0,sommmeProdInv(Inputs!$B$30:$AY$30,$D$118:$BA$118,'Health SCR'!AV$3),1)+AV142,0)</f>
        <v>0</v>
      </c>
      <c r="AW143" s="644">
        <f ca="1">IF('Health SCR'!AW$3&gt;=$B143,OFFSET($D$118,0,'Health SCR'!AW$3-$B143)*OFFSET(Inputs!$C$30,0,$B143-2)/IF(sommmeProdInv(Inputs!$B$30:$AY$30,$D$118:$BA$118,'Health SCR'!AW$3)&gt;0,sommmeProdInv(Inputs!$B$30:$AY$30,$D$118:$BA$118,'Health SCR'!AW$3),1)+AW142,0)</f>
        <v>0</v>
      </c>
      <c r="AX143" s="644">
        <f ca="1">IF('Health SCR'!AX$3&gt;=$B143,OFFSET($D$118,0,'Health SCR'!AX$3-$B143)*OFFSET(Inputs!$C$30,0,$B143-2)/IF(sommmeProdInv(Inputs!$B$30:$AY$30,$D$118:$BA$118,'Health SCR'!AX$3)&gt;0,sommmeProdInv(Inputs!$B$30:$AY$30,$D$118:$BA$118,'Health SCR'!AX$3),1)+AX142,0)</f>
        <v>0</v>
      </c>
      <c r="AY143" s="644">
        <f ca="1">IF('Health SCR'!AY$3&gt;=$B143,OFFSET($D$118,0,'Health SCR'!AY$3-$B143)*OFFSET(Inputs!$C$30,0,$B143-2)/IF(sommmeProdInv(Inputs!$B$30:$AY$30,$D$118:$BA$118,'Health SCR'!AY$3)&gt;0,sommmeProdInv(Inputs!$B$30:$AY$30,$D$118:$BA$118,'Health SCR'!AY$3),1)+AY142,0)</f>
        <v>0</v>
      </c>
      <c r="AZ143" s="644">
        <f ca="1">IF('Health SCR'!AZ$3&gt;=$B143,OFFSET($D$118,0,'Health SCR'!AZ$3-$B143)*OFFSET(Inputs!$C$30,0,$B143-2)/IF(sommmeProdInv(Inputs!$B$30:$AY$30,$D$118:$BA$118,'Health SCR'!AZ$3)&gt;0,sommmeProdInv(Inputs!$B$30:$AY$30,$D$118:$BA$118,'Health SCR'!AZ$3),1)+AZ142,0)</f>
        <v>0</v>
      </c>
      <c r="BA143" s="645">
        <f ca="1">IF('Health SCR'!BA$3&gt;=$B143,OFFSET($D$118,0,'Health SCR'!BA$3-$B143)*OFFSET(Inputs!$C$30,0,$B143-2)/IF(sommmeProdInv(Inputs!$B$30:$AY$30,$D$118:$BA$118,'Health SCR'!BA$3)&gt;0,sommmeProdInv(Inputs!$B$30:$AY$30,$D$118:$BA$118,'Health SCR'!BA$3),1)+BA142,0)</f>
        <v>0</v>
      </c>
    </row>
    <row r="144" spans="1:53" s="286" customFormat="1" outlineLevel="1">
      <c r="A144" s="608"/>
      <c r="B144" s="993">
        <v>25</v>
      </c>
      <c r="C144" s="994"/>
      <c r="D144" s="643"/>
      <c r="E144" s="644">
        <f ca="1">IF('Health SCR'!E$3&gt;=$B144,OFFSET($D$118,0,'Health SCR'!E$3-$B144)*OFFSET(Inputs!$C$30,0,$B144-2)/IF(sommmeProdInv(Inputs!$B$30:$AY$30,$D$118:$BA$118,'Health SCR'!E$3)&gt;0,sommmeProdInv(Inputs!$B$30:$AY$30,$D$118:$BA$118,'Health SCR'!E$3),1)+E143,0)</f>
        <v>0</v>
      </c>
      <c r="F144" s="644">
        <f ca="1">IF('Health SCR'!F$3&gt;=$B144,OFFSET($D$118,0,'Health SCR'!F$3-$B144)*OFFSET(Inputs!$C$30,0,$B144-2)/IF(sommmeProdInv(Inputs!$B$30:$AY$30,$D$118:$BA$118,'Health SCR'!F$3)&gt;0,sommmeProdInv(Inputs!$B$30:$AY$30,$D$118:$BA$118,'Health SCR'!F$3),1)+F143,0)</f>
        <v>0</v>
      </c>
      <c r="G144" s="644">
        <f ca="1">IF('Health SCR'!G$3&gt;=$B144,OFFSET($D$118,0,'Health SCR'!G$3-$B144)*OFFSET(Inputs!$C$30,0,$B144-2)/IF(sommmeProdInv(Inputs!$B$30:$AY$30,$D$118:$BA$118,'Health SCR'!G$3)&gt;0,sommmeProdInv(Inputs!$B$30:$AY$30,$D$118:$BA$118,'Health SCR'!G$3),1)+G143,0)</f>
        <v>0</v>
      </c>
      <c r="H144" s="644">
        <f ca="1">IF('Health SCR'!H$3&gt;=$B144,OFFSET($D$118,0,'Health SCR'!H$3-$B144)*OFFSET(Inputs!$C$30,0,$B144-2)/IF(sommmeProdInv(Inputs!$B$30:$AY$30,$D$118:$BA$118,'Health SCR'!H$3)&gt;0,sommmeProdInv(Inputs!$B$30:$AY$30,$D$118:$BA$118,'Health SCR'!H$3),1)+H143,0)</f>
        <v>0</v>
      </c>
      <c r="I144" s="644">
        <f ca="1">IF('Health SCR'!I$3&gt;=$B144,OFFSET($D$118,0,'Health SCR'!I$3-$B144)*OFFSET(Inputs!$C$30,0,$B144-2)/IF(sommmeProdInv(Inputs!$B$30:$AY$30,$D$118:$BA$118,'Health SCR'!I$3)&gt;0,sommmeProdInv(Inputs!$B$30:$AY$30,$D$118:$BA$118,'Health SCR'!I$3),1)+I143,0)</f>
        <v>0</v>
      </c>
      <c r="J144" s="644">
        <f ca="1">IF('Health SCR'!J$3&gt;=$B144,OFFSET($D$118,0,'Health SCR'!J$3-$B144)*OFFSET(Inputs!$C$30,0,$B144-2)/IF(sommmeProdInv(Inputs!$B$30:$AY$30,$D$118:$BA$118,'Health SCR'!J$3)&gt;0,sommmeProdInv(Inputs!$B$30:$AY$30,$D$118:$BA$118,'Health SCR'!J$3),1)+J143,0)</f>
        <v>0</v>
      </c>
      <c r="K144" s="644">
        <f ca="1">IF('Health SCR'!K$3&gt;=$B144,OFFSET($D$118,0,'Health SCR'!K$3-$B144)*OFFSET(Inputs!$C$30,0,$B144-2)/IF(sommmeProdInv(Inputs!$B$30:$AY$30,$D$118:$BA$118,'Health SCR'!K$3)&gt;0,sommmeProdInv(Inputs!$B$30:$AY$30,$D$118:$BA$118,'Health SCR'!K$3),1)+K143,0)</f>
        <v>0</v>
      </c>
      <c r="L144" s="644">
        <f ca="1">IF('Health SCR'!L$3&gt;=$B144,OFFSET($D$118,0,'Health SCR'!L$3-$B144)*OFFSET(Inputs!$C$30,0,$B144-2)/IF(sommmeProdInv(Inputs!$B$30:$AY$30,$D$118:$BA$118,'Health SCR'!L$3)&gt;0,sommmeProdInv(Inputs!$B$30:$AY$30,$D$118:$BA$118,'Health SCR'!L$3),1)+L143,0)</f>
        <v>0</v>
      </c>
      <c r="M144" s="644">
        <f ca="1">IF('Health SCR'!M$3&gt;=$B144,OFFSET($D$118,0,'Health SCR'!M$3-$B144)*OFFSET(Inputs!$C$30,0,$B144-2)/IF(sommmeProdInv(Inputs!$B$30:$AY$30,$D$118:$BA$118,'Health SCR'!M$3)&gt;0,sommmeProdInv(Inputs!$B$30:$AY$30,$D$118:$BA$118,'Health SCR'!M$3),1)+M143,0)</f>
        <v>0</v>
      </c>
      <c r="N144" s="644">
        <f ca="1">IF('Health SCR'!N$3&gt;=$B144,OFFSET($D$118,0,'Health SCR'!N$3-$B144)*OFFSET(Inputs!$C$30,0,$B144-2)/IF(sommmeProdInv(Inputs!$B$30:$AY$30,$D$118:$BA$118,'Health SCR'!N$3)&gt;0,sommmeProdInv(Inputs!$B$30:$AY$30,$D$118:$BA$118,'Health SCR'!N$3),1)+N143,0)</f>
        <v>0</v>
      </c>
      <c r="O144" s="644">
        <f ca="1">IF('Health SCR'!O$3&gt;=$B144,OFFSET($D$118,0,'Health SCR'!O$3-$B144)*OFFSET(Inputs!$C$30,0,$B144-2)/IF(sommmeProdInv(Inputs!$B$30:$AY$30,$D$118:$BA$118,'Health SCR'!O$3)&gt;0,sommmeProdInv(Inputs!$B$30:$AY$30,$D$118:$BA$118,'Health SCR'!O$3),1)+O143,0)</f>
        <v>0</v>
      </c>
      <c r="P144" s="644">
        <f ca="1">IF('Health SCR'!P$3&gt;=$B144,OFFSET($D$118,0,'Health SCR'!P$3-$B144)*OFFSET(Inputs!$C$30,0,$B144-2)/IF(sommmeProdInv(Inputs!$B$30:$AY$30,$D$118:$BA$118,'Health SCR'!P$3)&gt;0,sommmeProdInv(Inputs!$B$30:$AY$30,$D$118:$BA$118,'Health SCR'!P$3),1)+P143,0)</f>
        <v>0</v>
      </c>
      <c r="Q144" s="644">
        <f ca="1">IF('Health SCR'!Q$3&gt;=$B144,OFFSET($D$118,0,'Health SCR'!Q$3-$B144)*OFFSET(Inputs!$C$30,0,$B144-2)/IF(sommmeProdInv(Inputs!$B$30:$AY$30,$D$118:$BA$118,'Health SCR'!Q$3)&gt;0,sommmeProdInv(Inputs!$B$30:$AY$30,$D$118:$BA$118,'Health SCR'!Q$3),1)+Q143,0)</f>
        <v>0</v>
      </c>
      <c r="R144" s="644">
        <f ca="1">IF('Health SCR'!R$3&gt;=$B144,OFFSET($D$118,0,'Health SCR'!R$3-$B144)*OFFSET(Inputs!$C$30,0,$B144-2)/IF(sommmeProdInv(Inputs!$B$30:$AY$30,$D$118:$BA$118,'Health SCR'!R$3)&gt;0,sommmeProdInv(Inputs!$B$30:$AY$30,$D$118:$BA$118,'Health SCR'!R$3),1)+R143,0)</f>
        <v>0</v>
      </c>
      <c r="S144" s="644">
        <f ca="1">IF('Health SCR'!S$3&gt;=$B144,OFFSET($D$118,0,'Health SCR'!S$3-$B144)*OFFSET(Inputs!$C$30,0,$B144-2)/IF(sommmeProdInv(Inputs!$B$30:$AY$30,$D$118:$BA$118,'Health SCR'!S$3)&gt;0,sommmeProdInv(Inputs!$B$30:$AY$30,$D$118:$BA$118,'Health SCR'!S$3),1)+S143,0)</f>
        <v>0</v>
      </c>
      <c r="T144" s="644">
        <f ca="1">IF('Health SCR'!T$3&gt;=$B144,OFFSET($D$118,0,'Health SCR'!T$3-$B144)*OFFSET(Inputs!$C$30,0,$B144-2)/IF(sommmeProdInv(Inputs!$B$30:$AY$30,$D$118:$BA$118,'Health SCR'!T$3)&gt;0,sommmeProdInv(Inputs!$B$30:$AY$30,$D$118:$BA$118,'Health SCR'!T$3),1)+T143,0)</f>
        <v>0</v>
      </c>
      <c r="U144" s="644">
        <f ca="1">IF('Health SCR'!U$3&gt;=$B144,OFFSET($D$118,0,'Health SCR'!U$3-$B144)*OFFSET(Inputs!$C$30,0,$B144-2)/IF(sommmeProdInv(Inputs!$B$30:$AY$30,$D$118:$BA$118,'Health SCR'!U$3)&gt;0,sommmeProdInv(Inputs!$B$30:$AY$30,$D$118:$BA$118,'Health SCR'!U$3),1)+U143,0)</f>
        <v>0</v>
      </c>
      <c r="V144" s="644">
        <f ca="1">IF('Health SCR'!V$3&gt;=$B144,OFFSET($D$118,0,'Health SCR'!V$3-$B144)*OFFSET(Inputs!$C$30,0,$B144-2)/IF(sommmeProdInv(Inputs!$B$30:$AY$30,$D$118:$BA$118,'Health SCR'!V$3)&gt;0,sommmeProdInv(Inputs!$B$30:$AY$30,$D$118:$BA$118,'Health SCR'!V$3),1)+V143,0)</f>
        <v>0</v>
      </c>
      <c r="W144" s="644">
        <f ca="1">IF('Health SCR'!W$3&gt;=$B144,OFFSET($D$118,0,'Health SCR'!W$3-$B144)*OFFSET(Inputs!$C$30,0,$B144-2)/IF(sommmeProdInv(Inputs!$B$30:$AY$30,$D$118:$BA$118,'Health SCR'!W$3)&gt;0,sommmeProdInv(Inputs!$B$30:$AY$30,$D$118:$BA$118,'Health SCR'!W$3),1)+W143,0)</f>
        <v>0</v>
      </c>
      <c r="X144" s="644">
        <f ca="1">IF('Health SCR'!X$3&gt;=$B144,OFFSET($D$118,0,'Health SCR'!X$3-$B144)*OFFSET(Inputs!$C$30,0,$B144-2)/IF(sommmeProdInv(Inputs!$B$30:$AY$30,$D$118:$BA$118,'Health SCR'!X$3)&gt;0,sommmeProdInv(Inputs!$B$30:$AY$30,$D$118:$BA$118,'Health SCR'!X$3),1)+X143,0)</f>
        <v>0</v>
      </c>
      <c r="Y144" s="644">
        <f ca="1">IF('Health SCR'!Y$3&gt;=$B144,OFFSET($D$118,0,'Health SCR'!Y$3-$B144)*OFFSET(Inputs!$C$30,0,$B144-2)/IF(sommmeProdInv(Inputs!$B$30:$AY$30,$D$118:$BA$118,'Health SCR'!Y$3)&gt;0,sommmeProdInv(Inputs!$B$30:$AY$30,$D$118:$BA$118,'Health SCR'!Y$3),1)+Y143,0)</f>
        <v>0</v>
      </c>
      <c r="Z144" s="644">
        <f ca="1">IF('Health SCR'!Z$3&gt;=$B144,OFFSET($D$118,0,'Health SCR'!Z$3-$B144)*OFFSET(Inputs!$C$30,0,$B144-2)/IF(sommmeProdInv(Inputs!$B$30:$AY$30,$D$118:$BA$118,'Health SCR'!Z$3)&gt;0,sommmeProdInv(Inputs!$B$30:$AY$30,$D$118:$BA$118,'Health SCR'!Z$3),1)+Z143,0)</f>
        <v>0</v>
      </c>
      <c r="AA144" s="644">
        <f ca="1">IF('Health SCR'!AA$3&gt;=$B144,OFFSET($D$118,0,'Health SCR'!AA$3-$B144)*OFFSET(Inputs!$C$30,0,$B144-2)/IF(sommmeProdInv(Inputs!$B$30:$AY$30,$D$118:$BA$118,'Health SCR'!AA$3)&gt;0,sommmeProdInv(Inputs!$B$30:$AY$30,$D$118:$BA$118,'Health SCR'!AA$3),1)+AA143,0)</f>
        <v>0</v>
      </c>
      <c r="AB144" s="644">
        <f ca="1">IF('Health SCR'!AB$3&gt;=$B144,OFFSET($D$118,0,'Health SCR'!AB$3-$B144)*OFFSET(Inputs!$C$30,0,$B144-2)/IF(sommmeProdInv(Inputs!$B$30:$AY$30,$D$118:$BA$118,'Health SCR'!AB$3)&gt;0,sommmeProdInv(Inputs!$B$30:$AY$30,$D$118:$BA$118,'Health SCR'!AB$3),1)+AB143,0)</f>
        <v>0</v>
      </c>
      <c r="AC144" s="644">
        <f ca="1">IF('Health SCR'!AC$3&gt;=$B144,OFFSET($D$118,0,'Health SCR'!AC$3-$B144)*OFFSET(Inputs!$C$30,0,$B144-2)/IF(sommmeProdInv(Inputs!$B$30:$AY$30,$D$118:$BA$118,'Health SCR'!AC$3)&gt;0,sommmeProdInv(Inputs!$B$30:$AY$30,$D$118:$BA$118,'Health SCR'!AC$3),1)+AC143,0)</f>
        <v>0</v>
      </c>
      <c r="AD144" s="644">
        <f ca="1">IF('Health SCR'!AD$3&gt;=$B144,OFFSET($D$118,0,'Health SCR'!AD$3-$B144)*OFFSET(Inputs!$C$30,0,$B144-2)/IF(sommmeProdInv(Inputs!$B$30:$AY$30,$D$118:$BA$118,'Health SCR'!AD$3)&gt;0,sommmeProdInv(Inputs!$B$30:$AY$30,$D$118:$BA$118,'Health SCR'!AD$3),1)+AD143,0)</f>
        <v>0</v>
      </c>
      <c r="AE144" s="644">
        <f ca="1">IF('Health SCR'!AE$3&gt;=$B144,OFFSET($D$118,0,'Health SCR'!AE$3-$B144)*OFFSET(Inputs!$C$30,0,$B144-2)/IF(sommmeProdInv(Inputs!$B$30:$AY$30,$D$118:$BA$118,'Health SCR'!AE$3)&gt;0,sommmeProdInv(Inputs!$B$30:$AY$30,$D$118:$BA$118,'Health SCR'!AE$3),1)+AE143,0)</f>
        <v>0</v>
      </c>
      <c r="AF144" s="644">
        <f ca="1">IF('Health SCR'!AF$3&gt;=$B144,OFFSET($D$118,0,'Health SCR'!AF$3-$B144)*OFFSET(Inputs!$C$30,0,$B144-2)/IF(sommmeProdInv(Inputs!$B$30:$AY$30,$D$118:$BA$118,'Health SCR'!AF$3)&gt;0,sommmeProdInv(Inputs!$B$30:$AY$30,$D$118:$BA$118,'Health SCR'!AF$3),1)+AF143,0)</f>
        <v>0</v>
      </c>
      <c r="AG144" s="644">
        <f ca="1">IF('Health SCR'!AG$3&gt;=$B144,OFFSET($D$118,0,'Health SCR'!AG$3-$B144)*OFFSET(Inputs!$C$30,0,$B144-2)/IF(sommmeProdInv(Inputs!$B$30:$AY$30,$D$118:$BA$118,'Health SCR'!AG$3)&gt;0,sommmeProdInv(Inputs!$B$30:$AY$30,$D$118:$BA$118,'Health SCR'!AG$3),1)+AG143,0)</f>
        <v>0</v>
      </c>
      <c r="AH144" s="644">
        <f ca="1">IF('Health SCR'!AH$3&gt;=$B144,OFFSET($D$118,0,'Health SCR'!AH$3-$B144)*OFFSET(Inputs!$C$30,0,$B144-2)/IF(sommmeProdInv(Inputs!$B$30:$AY$30,$D$118:$BA$118,'Health SCR'!AH$3)&gt;0,sommmeProdInv(Inputs!$B$30:$AY$30,$D$118:$BA$118,'Health SCR'!AH$3),1)+AH143,0)</f>
        <v>0</v>
      </c>
      <c r="AI144" s="644">
        <f ca="1">IF('Health SCR'!AI$3&gt;=$B144,OFFSET($D$118,0,'Health SCR'!AI$3-$B144)*OFFSET(Inputs!$C$30,0,$B144-2)/IF(sommmeProdInv(Inputs!$B$30:$AY$30,$D$118:$BA$118,'Health SCR'!AI$3)&gt;0,sommmeProdInv(Inputs!$B$30:$AY$30,$D$118:$BA$118,'Health SCR'!AI$3),1)+AI143,0)</f>
        <v>0</v>
      </c>
      <c r="AJ144" s="644">
        <f ca="1">IF('Health SCR'!AJ$3&gt;=$B144,OFFSET($D$118,0,'Health SCR'!AJ$3-$B144)*OFFSET(Inputs!$C$30,0,$B144-2)/IF(sommmeProdInv(Inputs!$B$30:$AY$30,$D$118:$BA$118,'Health SCR'!AJ$3)&gt;0,sommmeProdInv(Inputs!$B$30:$AY$30,$D$118:$BA$118,'Health SCR'!AJ$3),1)+AJ143,0)</f>
        <v>0</v>
      </c>
      <c r="AK144" s="644">
        <f ca="1">IF('Health SCR'!AK$3&gt;=$B144,OFFSET($D$118,0,'Health SCR'!AK$3-$B144)*OFFSET(Inputs!$C$30,0,$B144-2)/IF(sommmeProdInv(Inputs!$B$30:$AY$30,$D$118:$BA$118,'Health SCR'!AK$3)&gt;0,sommmeProdInv(Inputs!$B$30:$AY$30,$D$118:$BA$118,'Health SCR'!AK$3),1)+AK143,0)</f>
        <v>0</v>
      </c>
      <c r="AL144" s="644">
        <f ca="1">IF('Health SCR'!AL$3&gt;=$B144,OFFSET($D$118,0,'Health SCR'!AL$3-$B144)*OFFSET(Inputs!$C$30,0,$B144-2)/IF(sommmeProdInv(Inputs!$B$30:$AY$30,$D$118:$BA$118,'Health SCR'!AL$3)&gt;0,sommmeProdInv(Inputs!$B$30:$AY$30,$D$118:$BA$118,'Health SCR'!AL$3),1)+AL143,0)</f>
        <v>0</v>
      </c>
      <c r="AM144" s="644">
        <f ca="1">IF('Health SCR'!AM$3&gt;=$B144,OFFSET($D$118,0,'Health SCR'!AM$3-$B144)*OFFSET(Inputs!$C$30,0,$B144-2)/IF(sommmeProdInv(Inputs!$B$30:$AY$30,$D$118:$BA$118,'Health SCR'!AM$3)&gt;0,sommmeProdInv(Inputs!$B$30:$AY$30,$D$118:$BA$118,'Health SCR'!AM$3),1)+AM143,0)</f>
        <v>0</v>
      </c>
      <c r="AN144" s="644">
        <f ca="1">IF('Health SCR'!AN$3&gt;=$B144,OFFSET($D$118,0,'Health SCR'!AN$3-$B144)*OFFSET(Inputs!$C$30,0,$B144-2)/IF(sommmeProdInv(Inputs!$B$30:$AY$30,$D$118:$BA$118,'Health SCR'!AN$3)&gt;0,sommmeProdInv(Inputs!$B$30:$AY$30,$D$118:$BA$118,'Health SCR'!AN$3),1)+AN143,0)</f>
        <v>0</v>
      </c>
      <c r="AO144" s="644">
        <f ca="1">IF('Health SCR'!AO$3&gt;=$B144,OFFSET($D$118,0,'Health SCR'!AO$3-$B144)*OFFSET(Inputs!$C$30,0,$B144-2)/IF(sommmeProdInv(Inputs!$B$30:$AY$30,$D$118:$BA$118,'Health SCR'!AO$3)&gt;0,sommmeProdInv(Inputs!$B$30:$AY$30,$D$118:$BA$118,'Health SCR'!AO$3),1)+AO143,0)</f>
        <v>0</v>
      </c>
      <c r="AP144" s="644">
        <f ca="1">IF('Health SCR'!AP$3&gt;=$B144,OFFSET($D$118,0,'Health SCR'!AP$3-$B144)*OFFSET(Inputs!$C$30,0,$B144-2)/IF(sommmeProdInv(Inputs!$B$30:$AY$30,$D$118:$BA$118,'Health SCR'!AP$3)&gt;0,sommmeProdInv(Inputs!$B$30:$AY$30,$D$118:$BA$118,'Health SCR'!AP$3),1)+AP143,0)</f>
        <v>0</v>
      </c>
      <c r="AQ144" s="644">
        <f ca="1">IF('Health SCR'!AQ$3&gt;=$B144,OFFSET($D$118,0,'Health SCR'!AQ$3-$B144)*OFFSET(Inputs!$C$30,0,$B144-2)/IF(sommmeProdInv(Inputs!$B$30:$AY$30,$D$118:$BA$118,'Health SCR'!AQ$3)&gt;0,sommmeProdInv(Inputs!$B$30:$AY$30,$D$118:$BA$118,'Health SCR'!AQ$3),1)+AQ143,0)</f>
        <v>0</v>
      </c>
      <c r="AR144" s="644">
        <f ca="1">IF('Health SCR'!AR$3&gt;=$B144,OFFSET($D$118,0,'Health SCR'!AR$3-$B144)*OFFSET(Inputs!$C$30,0,$B144-2)/IF(sommmeProdInv(Inputs!$B$30:$AY$30,$D$118:$BA$118,'Health SCR'!AR$3)&gt;0,sommmeProdInv(Inputs!$B$30:$AY$30,$D$118:$BA$118,'Health SCR'!AR$3),1)+AR143,0)</f>
        <v>0</v>
      </c>
      <c r="AS144" s="644">
        <f ca="1">IF('Health SCR'!AS$3&gt;=$B144,OFFSET($D$118,0,'Health SCR'!AS$3-$B144)*OFFSET(Inputs!$C$30,0,$B144-2)/IF(sommmeProdInv(Inputs!$B$30:$AY$30,$D$118:$BA$118,'Health SCR'!AS$3)&gt;0,sommmeProdInv(Inputs!$B$30:$AY$30,$D$118:$BA$118,'Health SCR'!AS$3),1)+AS143,0)</f>
        <v>0</v>
      </c>
      <c r="AT144" s="644">
        <f ca="1">IF('Health SCR'!AT$3&gt;=$B144,OFFSET($D$118,0,'Health SCR'!AT$3-$B144)*OFFSET(Inputs!$C$30,0,$B144-2)/IF(sommmeProdInv(Inputs!$B$30:$AY$30,$D$118:$BA$118,'Health SCR'!AT$3)&gt;0,sommmeProdInv(Inputs!$B$30:$AY$30,$D$118:$BA$118,'Health SCR'!AT$3),1)+AT143,0)</f>
        <v>0</v>
      </c>
      <c r="AU144" s="644">
        <f ca="1">IF('Health SCR'!AU$3&gt;=$B144,OFFSET($D$118,0,'Health SCR'!AU$3-$B144)*OFFSET(Inputs!$C$30,0,$B144-2)/IF(sommmeProdInv(Inputs!$B$30:$AY$30,$D$118:$BA$118,'Health SCR'!AU$3)&gt;0,sommmeProdInv(Inputs!$B$30:$AY$30,$D$118:$BA$118,'Health SCR'!AU$3),1)+AU143,0)</f>
        <v>0</v>
      </c>
      <c r="AV144" s="644">
        <f ca="1">IF('Health SCR'!AV$3&gt;=$B144,OFFSET($D$118,0,'Health SCR'!AV$3-$B144)*OFFSET(Inputs!$C$30,0,$B144-2)/IF(sommmeProdInv(Inputs!$B$30:$AY$30,$D$118:$BA$118,'Health SCR'!AV$3)&gt;0,sommmeProdInv(Inputs!$B$30:$AY$30,$D$118:$BA$118,'Health SCR'!AV$3),1)+AV143,0)</f>
        <v>0</v>
      </c>
      <c r="AW144" s="644">
        <f ca="1">IF('Health SCR'!AW$3&gt;=$B144,OFFSET($D$118,0,'Health SCR'!AW$3-$B144)*OFFSET(Inputs!$C$30,0,$B144-2)/IF(sommmeProdInv(Inputs!$B$30:$AY$30,$D$118:$BA$118,'Health SCR'!AW$3)&gt;0,sommmeProdInv(Inputs!$B$30:$AY$30,$D$118:$BA$118,'Health SCR'!AW$3),1)+AW143,0)</f>
        <v>0</v>
      </c>
      <c r="AX144" s="644">
        <f ca="1">IF('Health SCR'!AX$3&gt;=$B144,OFFSET($D$118,0,'Health SCR'!AX$3-$B144)*OFFSET(Inputs!$C$30,0,$B144-2)/IF(sommmeProdInv(Inputs!$B$30:$AY$30,$D$118:$BA$118,'Health SCR'!AX$3)&gt;0,sommmeProdInv(Inputs!$B$30:$AY$30,$D$118:$BA$118,'Health SCR'!AX$3),1)+AX143,0)</f>
        <v>0</v>
      </c>
      <c r="AY144" s="644">
        <f ca="1">IF('Health SCR'!AY$3&gt;=$B144,OFFSET($D$118,0,'Health SCR'!AY$3-$B144)*OFFSET(Inputs!$C$30,0,$B144-2)/IF(sommmeProdInv(Inputs!$B$30:$AY$30,$D$118:$BA$118,'Health SCR'!AY$3)&gt;0,sommmeProdInv(Inputs!$B$30:$AY$30,$D$118:$BA$118,'Health SCR'!AY$3),1)+AY143,0)</f>
        <v>0</v>
      </c>
      <c r="AZ144" s="644">
        <f ca="1">IF('Health SCR'!AZ$3&gt;=$B144,OFFSET($D$118,0,'Health SCR'!AZ$3-$B144)*OFFSET(Inputs!$C$30,0,$B144-2)/IF(sommmeProdInv(Inputs!$B$30:$AY$30,$D$118:$BA$118,'Health SCR'!AZ$3)&gt;0,sommmeProdInv(Inputs!$B$30:$AY$30,$D$118:$BA$118,'Health SCR'!AZ$3),1)+AZ143,0)</f>
        <v>0</v>
      </c>
      <c r="BA144" s="645">
        <f ca="1">IF('Health SCR'!BA$3&gt;=$B144,OFFSET($D$118,0,'Health SCR'!BA$3-$B144)*OFFSET(Inputs!$C$30,0,$B144-2)/IF(sommmeProdInv(Inputs!$B$30:$AY$30,$D$118:$BA$118,'Health SCR'!BA$3)&gt;0,sommmeProdInv(Inputs!$B$30:$AY$30,$D$118:$BA$118,'Health SCR'!BA$3),1)+BA143,0)</f>
        <v>0</v>
      </c>
    </row>
    <row r="145" spans="1:53" s="286" customFormat="1" outlineLevel="1">
      <c r="A145" s="608"/>
      <c r="B145" s="993">
        <v>26</v>
      </c>
      <c r="C145" s="994"/>
      <c r="D145" s="643"/>
      <c r="E145" s="644">
        <f ca="1">IF('Health SCR'!E$3&gt;=$B145,OFFSET($D$118,0,'Health SCR'!E$3-$B145)*OFFSET(Inputs!$C$30,0,$B145-2)/IF(sommmeProdInv(Inputs!$B$30:$AY$30,$D$118:$BA$118,'Health SCR'!E$3)&gt;0,sommmeProdInv(Inputs!$B$30:$AY$30,$D$118:$BA$118,'Health SCR'!E$3),1)+E144,0)</f>
        <v>0</v>
      </c>
      <c r="F145" s="644">
        <f ca="1">IF('Health SCR'!F$3&gt;=$B145,OFFSET($D$118,0,'Health SCR'!F$3-$B145)*OFFSET(Inputs!$C$30,0,$B145-2)/IF(sommmeProdInv(Inputs!$B$30:$AY$30,$D$118:$BA$118,'Health SCR'!F$3)&gt;0,sommmeProdInv(Inputs!$B$30:$AY$30,$D$118:$BA$118,'Health SCR'!F$3),1)+F144,0)</f>
        <v>0</v>
      </c>
      <c r="G145" s="644">
        <f ca="1">IF('Health SCR'!G$3&gt;=$B145,OFFSET($D$118,0,'Health SCR'!G$3-$B145)*OFFSET(Inputs!$C$30,0,$B145-2)/IF(sommmeProdInv(Inputs!$B$30:$AY$30,$D$118:$BA$118,'Health SCR'!G$3)&gt;0,sommmeProdInv(Inputs!$B$30:$AY$30,$D$118:$BA$118,'Health SCR'!G$3),1)+G144,0)</f>
        <v>0</v>
      </c>
      <c r="H145" s="644">
        <f ca="1">IF('Health SCR'!H$3&gt;=$B145,OFFSET($D$118,0,'Health SCR'!H$3-$B145)*OFFSET(Inputs!$C$30,0,$B145-2)/IF(sommmeProdInv(Inputs!$B$30:$AY$30,$D$118:$BA$118,'Health SCR'!H$3)&gt;0,sommmeProdInv(Inputs!$B$30:$AY$30,$D$118:$BA$118,'Health SCR'!H$3),1)+H144,0)</f>
        <v>0</v>
      </c>
      <c r="I145" s="644">
        <f ca="1">IF('Health SCR'!I$3&gt;=$B145,OFFSET($D$118,0,'Health SCR'!I$3-$B145)*OFFSET(Inputs!$C$30,0,$B145-2)/IF(sommmeProdInv(Inputs!$B$30:$AY$30,$D$118:$BA$118,'Health SCR'!I$3)&gt;0,sommmeProdInv(Inputs!$B$30:$AY$30,$D$118:$BA$118,'Health SCR'!I$3),1)+I144,0)</f>
        <v>0</v>
      </c>
      <c r="J145" s="644">
        <f ca="1">IF('Health SCR'!J$3&gt;=$B145,OFFSET($D$118,0,'Health SCR'!J$3-$B145)*OFFSET(Inputs!$C$30,0,$B145-2)/IF(sommmeProdInv(Inputs!$B$30:$AY$30,$D$118:$BA$118,'Health SCR'!J$3)&gt;0,sommmeProdInv(Inputs!$B$30:$AY$30,$D$118:$BA$118,'Health SCR'!J$3),1)+J144,0)</f>
        <v>0</v>
      </c>
      <c r="K145" s="644">
        <f ca="1">IF('Health SCR'!K$3&gt;=$B145,OFFSET($D$118,0,'Health SCR'!K$3-$B145)*OFFSET(Inputs!$C$30,0,$B145-2)/IF(sommmeProdInv(Inputs!$B$30:$AY$30,$D$118:$BA$118,'Health SCR'!K$3)&gt;0,sommmeProdInv(Inputs!$B$30:$AY$30,$D$118:$BA$118,'Health SCR'!K$3),1)+K144,0)</f>
        <v>0</v>
      </c>
      <c r="L145" s="644">
        <f ca="1">IF('Health SCR'!L$3&gt;=$B145,OFFSET($D$118,0,'Health SCR'!L$3-$B145)*OFFSET(Inputs!$C$30,0,$B145-2)/IF(sommmeProdInv(Inputs!$B$30:$AY$30,$D$118:$BA$118,'Health SCR'!L$3)&gt;0,sommmeProdInv(Inputs!$B$30:$AY$30,$D$118:$BA$118,'Health SCR'!L$3),1)+L144,0)</f>
        <v>0</v>
      </c>
      <c r="M145" s="644">
        <f ca="1">IF('Health SCR'!M$3&gt;=$B145,OFFSET($D$118,0,'Health SCR'!M$3-$B145)*OFFSET(Inputs!$C$30,0,$B145-2)/IF(sommmeProdInv(Inputs!$B$30:$AY$30,$D$118:$BA$118,'Health SCR'!M$3)&gt;0,sommmeProdInv(Inputs!$B$30:$AY$30,$D$118:$BA$118,'Health SCR'!M$3),1)+M144,0)</f>
        <v>0</v>
      </c>
      <c r="N145" s="644">
        <f ca="1">IF('Health SCR'!N$3&gt;=$B145,OFFSET($D$118,0,'Health SCR'!N$3-$B145)*OFFSET(Inputs!$C$30,0,$B145-2)/IF(sommmeProdInv(Inputs!$B$30:$AY$30,$D$118:$BA$118,'Health SCR'!N$3)&gt;0,sommmeProdInv(Inputs!$B$30:$AY$30,$D$118:$BA$118,'Health SCR'!N$3),1)+N144,0)</f>
        <v>0</v>
      </c>
      <c r="O145" s="644">
        <f ca="1">IF('Health SCR'!O$3&gt;=$B145,OFFSET($D$118,0,'Health SCR'!O$3-$B145)*OFFSET(Inputs!$C$30,0,$B145-2)/IF(sommmeProdInv(Inputs!$B$30:$AY$30,$D$118:$BA$118,'Health SCR'!O$3)&gt;0,sommmeProdInv(Inputs!$B$30:$AY$30,$D$118:$BA$118,'Health SCR'!O$3),1)+O144,0)</f>
        <v>0</v>
      </c>
      <c r="P145" s="644">
        <f ca="1">IF('Health SCR'!P$3&gt;=$B145,OFFSET($D$118,0,'Health SCR'!P$3-$B145)*OFFSET(Inputs!$C$30,0,$B145-2)/IF(sommmeProdInv(Inputs!$B$30:$AY$30,$D$118:$BA$118,'Health SCR'!P$3)&gt;0,sommmeProdInv(Inputs!$B$30:$AY$30,$D$118:$BA$118,'Health SCR'!P$3),1)+P144,0)</f>
        <v>0</v>
      </c>
      <c r="Q145" s="644">
        <f ca="1">IF('Health SCR'!Q$3&gt;=$B145,OFFSET($D$118,0,'Health SCR'!Q$3-$B145)*OFFSET(Inputs!$C$30,0,$B145-2)/IF(sommmeProdInv(Inputs!$B$30:$AY$30,$D$118:$BA$118,'Health SCR'!Q$3)&gt;0,sommmeProdInv(Inputs!$B$30:$AY$30,$D$118:$BA$118,'Health SCR'!Q$3),1)+Q144,0)</f>
        <v>0</v>
      </c>
      <c r="R145" s="644">
        <f ca="1">IF('Health SCR'!R$3&gt;=$B145,OFFSET($D$118,0,'Health SCR'!R$3-$B145)*OFFSET(Inputs!$C$30,0,$B145-2)/IF(sommmeProdInv(Inputs!$B$30:$AY$30,$D$118:$BA$118,'Health SCR'!R$3)&gt;0,sommmeProdInv(Inputs!$B$30:$AY$30,$D$118:$BA$118,'Health SCR'!R$3),1)+R144,0)</f>
        <v>0</v>
      </c>
      <c r="S145" s="644">
        <f ca="1">IF('Health SCR'!S$3&gt;=$B145,OFFSET($D$118,0,'Health SCR'!S$3-$B145)*OFFSET(Inputs!$C$30,0,$B145-2)/IF(sommmeProdInv(Inputs!$B$30:$AY$30,$D$118:$BA$118,'Health SCR'!S$3)&gt;0,sommmeProdInv(Inputs!$B$30:$AY$30,$D$118:$BA$118,'Health SCR'!S$3),1)+S144,0)</f>
        <v>0</v>
      </c>
      <c r="T145" s="644">
        <f ca="1">IF('Health SCR'!T$3&gt;=$B145,OFFSET($D$118,0,'Health SCR'!T$3-$B145)*OFFSET(Inputs!$C$30,0,$B145-2)/IF(sommmeProdInv(Inputs!$B$30:$AY$30,$D$118:$BA$118,'Health SCR'!T$3)&gt;0,sommmeProdInv(Inputs!$B$30:$AY$30,$D$118:$BA$118,'Health SCR'!T$3),1)+T144,0)</f>
        <v>0</v>
      </c>
      <c r="U145" s="644">
        <f ca="1">IF('Health SCR'!U$3&gt;=$B145,OFFSET($D$118,0,'Health SCR'!U$3-$B145)*OFFSET(Inputs!$C$30,0,$B145-2)/IF(sommmeProdInv(Inputs!$B$30:$AY$30,$D$118:$BA$118,'Health SCR'!U$3)&gt;0,sommmeProdInv(Inputs!$B$30:$AY$30,$D$118:$BA$118,'Health SCR'!U$3),1)+U144,0)</f>
        <v>0</v>
      </c>
      <c r="V145" s="644">
        <f ca="1">IF('Health SCR'!V$3&gt;=$B145,OFFSET($D$118,0,'Health SCR'!V$3-$B145)*OFFSET(Inputs!$C$30,0,$B145-2)/IF(sommmeProdInv(Inputs!$B$30:$AY$30,$D$118:$BA$118,'Health SCR'!V$3)&gt;0,sommmeProdInv(Inputs!$B$30:$AY$30,$D$118:$BA$118,'Health SCR'!V$3),1)+V144,0)</f>
        <v>0</v>
      </c>
      <c r="W145" s="644">
        <f ca="1">IF('Health SCR'!W$3&gt;=$B145,OFFSET($D$118,0,'Health SCR'!W$3-$B145)*OFFSET(Inputs!$C$30,0,$B145-2)/IF(sommmeProdInv(Inputs!$B$30:$AY$30,$D$118:$BA$118,'Health SCR'!W$3)&gt;0,sommmeProdInv(Inputs!$B$30:$AY$30,$D$118:$BA$118,'Health SCR'!W$3),1)+W144,0)</f>
        <v>0</v>
      </c>
      <c r="X145" s="644">
        <f ca="1">IF('Health SCR'!X$3&gt;=$B145,OFFSET($D$118,0,'Health SCR'!X$3-$B145)*OFFSET(Inputs!$C$30,0,$B145-2)/IF(sommmeProdInv(Inputs!$B$30:$AY$30,$D$118:$BA$118,'Health SCR'!X$3)&gt;0,sommmeProdInv(Inputs!$B$30:$AY$30,$D$118:$BA$118,'Health SCR'!X$3),1)+X144,0)</f>
        <v>0</v>
      </c>
      <c r="Y145" s="644">
        <f ca="1">IF('Health SCR'!Y$3&gt;=$B145,OFFSET($D$118,0,'Health SCR'!Y$3-$B145)*OFFSET(Inputs!$C$30,0,$B145-2)/IF(sommmeProdInv(Inputs!$B$30:$AY$30,$D$118:$BA$118,'Health SCR'!Y$3)&gt;0,sommmeProdInv(Inputs!$B$30:$AY$30,$D$118:$BA$118,'Health SCR'!Y$3),1)+Y144,0)</f>
        <v>0</v>
      </c>
      <c r="Z145" s="644">
        <f ca="1">IF('Health SCR'!Z$3&gt;=$B145,OFFSET($D$118,0,'Health SCR'!Z$3-$B145)*OFFSET(Inputs!$C$30,0,$B145-2)/IF(sommmeProdInv(Inputs!$B$30:$AY$30,$D$118:$BA$118,'Health SCR'!Z$3)&gt;0,sommmeProdInv(Inputs!$B$30:$AY$30,$D$118:$BA$118,'Health SCR'!Z$3),1)+Z144,0)</f>
        <v>0</v>
      </c>
      <c r="AA145" s="644">
        <f ca="1">IF('Health SCR'!AA$3&gt;=$B145,OFFSET($D$118,0,'Health SCR'!AA$3-$B145)*OFFSET(Inputs!$C$30,0,$B145-2)/IF(sommmeProdInv(Inputs!$B$30:$AY$30,$D$118:$BA$118,'Health SCR'!AA$3)&gt;0,sommmeProdInv(Inputs!$B$30:$AY$30,$D$118:$BA$118,'Health SCR'!AA$3),1)+AA144,0)</f>
        <v>0</v>
      </c>
      <c r="AB145" s="644">
        <f ca="1">IF('Health SCR'!AB$3&gt;=$B145,OFFSET($D$118,0,'Health SCR'!AB$3-$B145)*OFFSET(Inputs!$C$30,0,$B145-2)/IF(sommmeProdInv(Inputs!$B$30:$AY$30,$D$118:$BA$118,'Health SCR'!AB$3)&gt;0,sommmeProdInv(Inputs!$B$30:$AY$30,$D$118:$BA$118,'Health SCR'!AB$3),1)+AB144,0)</f>
        <v>0</v>
      </c>
      <c r="AC145" s="644">
        <f ca="1">IF('Health SCR'!AC$3&gt;=$B145,OFFSET($D$118,0,'Health SCR'!AC$3-$B145)*OFFSET(Inputs!$C$30,0,$B145-2)/IF(sommmeProdInv(Inputs!$B$30:$AY$30,$D$118:$BA$118,'Health SCR'!AC$3)&gt;0,sommmeProdInv(Inputs!$B$30:$AY$30,$D$118:$BA$118,'Health SCR'!AC$3),1)+AC144,0)</f>
        <v>0</v>
      </c>
      <c r="AD145" s="644">
        <f ca="1">IF('Health SCR'!AD$3&gt;=$B145,OFFSET($D$118,0,'Health SCR'!AD$3-$B145)*OFFSET(Inputs!$C$30,0,$B145-2)/IF(sommmeProdInv(Inputs!$B$30:$AY$30,$D$118:$BA$118,'Health SCR'!AD$3)&gt;0,sommmeProdInv(Inputs!$B$30:$AY$30,$D$118:$BA$118,'Health SCR'!AD$3),1)+AD144,0)</f>
        <v>0</v>
      </c>
      <c r="AE145" s="644">
        <f ca="1">IF('Health SCR'!AE$3&gt;=$B145,OFFSET($D$118,0,'Health SCR'!AE$3-$B145)*OFFSET(Inputs!$C$30,0,$B145-2)/IF(sommmeProdInv(Inputs!$B$30:$AY$30,$D$118:$BA$118,'Health SCR'!AE$3)&gt;0,sommmeProdInv(Inputs!$B$30:$AY$30,$D$118:$BA$118,'Health SCR'!AE$3),1)+AE144,0)</f>
        <v>0</v>
      </c>
      <c r="AF145" s="644">
        <f ca="1">IF('Health SCR'!AF$3&gt;=$B145,OFFSET($D$118,0,'Health SCR'!AF$3-$B145)*OFFSET(Inputs!$C$30,0,$B145-2)/IF(sommmeProdInv(Inputs!$B$30:$AY$30,$D$118:$BA$118,'Health SCR'!AF$3)&gt;0,sommmeProdInv(Inputs!$B$30:$AY$30,$D$118:$BA$118,'Health SCR'!AF$3),1)+AF144,0)</f>
        <v>0</v>
      </c>
      <c r="AG145" s="644">
        <f ca="1">IF('Health SCR'!AG$3&gt;=$B145,OFFSET($D$118,0,'Health SCR'!AG$3-$B145)*OFFSET(Inputs!$C$30,0,$B145-2)/IF(sommmeProdInv(Inputs!$B$30:$AY$30,$D$118:$BA$118,'Health SCR'!AG$3)&gt;0,sommmeProdInv(Inputs!$B$30:$AY$30,$D$118:$BA$118,'Health SCR'!AG$3),1)+AG144,0)</f>
        <v>0</v>
      </c>
      <c r="AH145" s="644">
        <f ca="1">IF('Health SCR'!AH$3&gt;=$B145,OFFSET($D$118,0,'Health SCR'!AH$3-$B145)*OFFSET(Inputs!$C$30,0,$B145-2)/IF(sommmeProdInv(Inputs!$B$30:$AY$30,$D$118:$BA$118,'Health SCR'!AH$3)&gt;0,sommmeProdInv(Inputs!$B$30:$AY$30,$D$118:$BA$118,'Health SCR'!AH$3),1)+AH144,0)</f>
        <v>0</v>
      </c>
      <c r="AI145" s="644">
        <f ca="1">IF('Health SCR'!AI$3&gt;=$B145,OFFSET($D$118,0,'Health SCR'!AI$3-$B145)*OFFSET(Inputs!$C$30,0,$B145-2)/IF(sommmeProdInv(Inputs!$B$30:$AY$30,$D$118:$BA$118,'Health SCR'!AI$3)&gt;0,sommmeProdInv(Inputs!$B$30:$AY$30,$D$118:$BA$118,'Health SCR'!AI$3),1)+AI144,0)</f>
        <v>0</v>
      </c>
      <c r="AJ145" s="644">
        <f ca="1">IF('Health SCR'!AJ$3&gt;=$B145,OFFSET($D$118,0,'Health SCR'!AJ$3-$B145)*OFFSET(Inputs!$C$30,0,$B145-2)/IF(sommmeProdInv(Inputs!$B$30:$AY$30,$D$118:$BA$118,'Health SCR'!AJ$3)&gt;0,sommmeProdInv(Inputs!$B$30:$AY$30,$D$118:$BA$118,'Health SCR'!AJ$3),1)+AJ144,0)</f>
        <v>0</v>
      </c>
      <c r="AK145" s="644">
        <f ca="1">IF('Health SCR'!AK$3&gt;=$B145,OFFSET($D$118,0,'Health SCR'!AK$3-$B145)*OFFSET(Inputs!$C$30,0,$B145-2)/IF(sommmeProdInv(Inputs!$B$30:$AY$30,$D$118:$BA$118,'Health SCR'!AK$3)&gt;0,sommmeProdInv(Inputs!$B$30:$AY$30,$D$118:$BA$118,'Health SCR'!AK$3),1)+AK144,0)</f>
        <v>0</v>
      </c>
      <c r="AL145" s="644">
        <f ca="1">IF('Health SCR'!AL$3&gt;=$B145,OFFSET($D$118,0,'Health SCR'!AL$3-$B145)*OFFSET(Inputs!$C$30,0,$B145-2)/IF(sommmeProdInv(Inputs!$B$30:$AY$30,$D$118:$BA$118,'Health SCR'!AL$3)&gt;0,sommmeProdInv(Inputs!$B$30:$AY$30,$D$118:$BA$118,'Health SCR'!AL$3),1)+AL144,0)</f>
        <v>0</v>
      </c>
      <c r="AM145" s="644">
        <f ca="1">IF('Health SCR'!AM$3&gt;=$B145,OFFSET($D$118,0,'Health SCR'!AM$3-$B145)*OFFSET(Inputs!$C$30,0,$B145-2)/IF(sommmeProdInv(Inputs!$B$30:$AY$30,$D$118:$BA$118,'Health SCR'!AM$3)&gt;0,sommmeProdInv(Inputs!$B$30:$AY$30,$D$118:$BA$118,'Health SCR'!AM$3),1)+AM144,0)</f>
        <v>0</v>
      </c>
      <c r="AN145" s="644">
        <f ca="1">IF('Health SCR'!AN$3&gt;=$B145,OFFSET($D$118,0,'Health SCR'!AN$3-$B145)*OFFSET(Inputs!$C$30,0,$B145-2)/IF(sommmeProdInv(Inputs!$B$30:$AY$30,$D$118:$BA$118,'Health SCR'!AN$3)&gt;0,sommmeProdInv(Inputs!$B$30:$AY$30,$D$118:$BA$118,'Health SCR'!AN$3),1)+AN144,0)</f>
        <v>0</v>
      </c>
      <c r="AO145" s="644">
        <f ca="1">IF('Health SCR'!AO$3&gt;=$B145,OFFSET($D$118,0,'Health SCR'!AO$3-$B145)*OFFSET(Inputs!$C$30,0,$B145-2)/IF(sommmeProdInv(Inputs!$B$30:$AY$30,$D$118:$BA$118,'Health SCR'!AO$3)&gt;0,sommmeProdInv(Inputs!$B$30:$AY$30,$D$118:$BA$118,'Health SCR'!AO$3),1)+AO144,0)</f>
        <v>0</v>
      </c>
      <c r="AP145" s="644">
        <f ca="1">IF('Health SCR'!AP$3&gt;=$B145,OFFSET($D$118,0,'Health SCR'!AP$3-$B145)*OFFSET(Inputs!$C$30,0,$B145-2)/IF(sommmeProdInv(Inputs!$B$30:$AY$30,$D$118:$BA$118,'Health SCR'!AP$3)&gt;0,sommmeProdInv(Inputs!$B$30:$AY$30,$D$118:$BA$118,'Health SCR'!AP$3),1)+AP144,0)</f>
        <v>0</v>
      </c>
      <c r="AQ145" s="644">
        <f ca="1">IF('Health SCR'!AQ$3&gt;=$B145,OFFSET($D$118,0,'Health SCR'!AQ$3-$B145)*OFFSET(Inputs!$C$30,0,$B145-2)/IF(sommmeProdInv(Inputs!$B$30:$AY$30,$D$118:$BA$118,'Health SCR'!AQ$3)&gt;0,sommmeProdInv(Inputs!$B$30:$AY$30,$D$118:$BA$118,'Health SCR'!AQ$3),1)+AQ144,0)</f>
        <v>0</v>
      </c>
      <c r="AR145" s="644">
        <f ca="1">IF('Health SCR'!AR$3&gt;=$B145,OFFSET($D$118,0,'Health SCR'!AR$3-$B145)*OFFSET(Inputs!$C$30,0,$B145-2)/IF(sommmeProdInv(Inputs!$B$30:$AY$30,$D$118:$BA$118,'Health SCR'!AR$3)&gt;0,sommmeProdInv(Inputs!$B$30:$AY$30,$D$118:$BA$118,'Health SCR'!AR$3),1)+AR144,0)</f>
        <v>0</v>
      </c>
      <c r="AS145" s="644">
        <f ca="1">IF('Health SCR'!AS$3&gt;=$B145,OFFSET($D$118,0,'Health SCR'!AS$3-$B145)*OFFSET(Inputs!$C$30,0,$B145-2)/IF(sommmeProdInv(Inputs!$B$30:$AY$30,$D$118:$BA$118,'Health SCR'!AS$3)&gt;0,sommmeProdInv(Inputs!$B$30:$AY$30,$D$118:$BA$118,'Health SCR'!AS$3),1)+AS144,0)</f>
        <v>0</v>
      </c>
      <c r="AT145" s="644">
        <f ca="1">IF('Health SCR'!AT$3&gt;=$B145,OFFSET($D$118,0,'Health SCR'!AT$3-$B145)*OFFSET(Inputs!$C$30,0,$B145-2)/IF(sommmeProdInv(Inputs!$B$30:$AY$30,$D$118:$BA$118,'Health SCR'!AT$3)&gt;0,sommmeProdInv(Inputs!$B$30:$AY$30,$D$118:$BA$118,'Health SCR'!AT$3),1)+AT144,0)</f>
        <v>0</v>
      </c>
      <c r="AU145" s="644">
        <f ca="1">IF('Health SCR'!AU$3&gt;=$B145,OFFSET($D$118,0,'Health SCR'!AU$3-$B145)*OFFSET(Inputs!$C$30,0,$B145-2)/IF(sommmeProdInv(Inputs!$B$30:$AY$30,$D$118:$BA$118,'Health SCR'!AU$3)&gt;0,sommmeProdInv(Inputs!$B$30:$AY$30,$D$118:$BA$118,'Health SCR'!AU$3),1)+AU144,0)</f>
        <v>0</v>
      </c>
      <c r="AV145" s="644">
        <f ca="1">IF('Health SCR'!AV$3&gt;=$B145,OFFSET($D$118,0,'Health SCR'!AV$3-$B145)*OFFSET(Inputs!$C$30,0,$B145-2)/IF(sommmeProdInv(Inputs!$B$30:$AY$30,$D$118:$BA$118,'Health SCR'!AV$3)&gt;0,sommmeProdInv(Inputs!$B$30:$AY$30,$D$118:$BA$118,'Health SCR'!AV$3),1)+AV144,0)</f>
        <v>0</v>
      </c>
      <c r="AW145" s="644">
        <f ca="1">IF('Health SCR'!AW$3&gt;=$B145,OFFSET($D$118,0,'Health SCR'!AW$3-$B145)*OFFSET(Inputs!$C$30,0,$B145-2)/IF(sommmeProdInv(Inputs!$B$30:$AY$30,$D$118:$BA$118,'Health SCR'!AW$3)&gt;0,sommmeProdInv(Inputs!$B$30:$AY$30,$D$118:$BA$118,'Health SCR'!AW$3),1)+AW144,0)</f>
        <v>0</v>
      </c>
      <c r="AX145" s="644">
        <f ca="1">IF('Health SCR'!AX$3&gt;=$B145,OFFSET($D$118,0,'Health SCR'!AX$3-$B145)*OFFSET(Inputs!$C$30,0,$B145-2)/IF(sommmeProdInv(Inputs!$B$30:$AY$30,$D$118:$BA$118,'Health SCR'!AX$3)&gt;0,sommmeProdInv(Inputs!$B$30:$AY$30,$D$118:$BA$118,'Health SCR'!AX$3),1)+AX144,0)</f>
        <v>0</v>
      </c>
      <c r="AY145" s="644">
        <f ca="1">IF('Health SCR'!AY$3&gt;=$B145,OFFSET($D$118,0,'Health SCR'!AY$3-$B145)*OFFSET(Inputs!$C$30,0,$B145-2)/IF(sommmeProdInv(Inputs!$B$30:$AY$30,$D$118:$BA$118,'Health SCR'!AY$3)&gt;0,sommmeProdInv(Inputs!$B$30:$AY$30,$D$118:$BA$118,'Health SCR'!AY$3),1)+AY144,0)</f>
        <v>0</v>
      </c>
      <c r="AZ145" s="644">
        <f ca="1">IF('Health SCR'!AZ$3&gt;=$B145,OFFSET($D$118,0,'Health SCR'!AZ$3-$B145)*OFFSET(Inputs!$C$30,0,$B145-2)/IF(sommmeProdInv(Inputs!$B$30:$AY$30,$D$118:$BA$118,'Health SCR'!AZ$3)&gt;0,sommmeProdInv(Inputs!$B$30:$AY$30,$D$118:$BA$118,'Health SCR'!AZ$3),1)+AZ144,0)</f>
        <v>0</v>
      </c>
      <c r="BA145" s="645">
        <f ca="1">IF('Health SCR'!BA$3&gt;=$B145,OFFSET($D$118,0,'Health SCR'!BA$3-$B145)*OFFSET(Inputs!$C$30,0,$B145-2)/IF(sommmeProdInv(Inputs!$B$30:$AY$30,$D$118:$BA$118,'Health SCR'!BA$3)&gt;0,sommmeProdInv(Inputs!$B$30:$AY$30,$D$118:$BA$118,'Health SCR'!BA$3),1)+BA144,0)</f>
        <v>0</v>
      </c>
    </row>
    <row r="146" spans="1:53" s="286" customFormat="1" outlineLevel="1">
      <c r="A146" s="608"/>
      <c r="B146" s="993">
        <v>27</v>
      </c>
      <c r="C146" s="994"/>
      <c r="D146" s="643"/>
      <c r="E146" s="644">
        <f ca="1">IF('Health SCR'!E$3&gt;=$B146,OFFSET($D$118,0,'Health SCR'!E$3-$B146)*OFFSET(Inputs!$C$30,0,$B146-2)/IF(sommmeProdInv(Inputs!$B$30:$AY$30,$D$118:$BA$118,'Health SCR'!E$3)&gt;0,sommmeProdInv(Inputs!$B$30:$AY$30,$D$118:$BA$118,'Health SCR'!E$3),1)+E145,0)</f>
        <v>0</v>
      </c>
      <c r="F146" s="644">
        <f ca="1">IF('Health SCR'!F$3&gt;=$B146,OFFSET($D$118,0,'Health SCR'!F$3-$B146)*OFFSET(Inputs!$C$30,0,$B146-2)/IF(sommmeProdInv(Inputs!$B$30:$AY$30,$D$118:$BA$118,'Health SCR'!F$3)&gt;0,sommmeProdInv(Inputs!$B$30:$AY$30,$D$118:$BA$118,'Health SCR'!F$3),1)+F145,0)</f>
        <v>0</v>
      </c>
      <c r="G146" s="644">
        <f ca="1">IF('Health SCR'!G$3&gt;=$B146,OFFSET($D$118,0,'Health SCR'!G$3-$B146)*OFFSET(Inputs!$C$30,0,$B146-2)/IF(sommmeProdInv(Inputs!$B$30:$AY$30,$D$118:$BA$118,'Health SCR'!G$3)&gt;0,sommmeProdInv(Inputs!$B$30:$AY$30,$D$118:$BA$118,'Health SCR'!G$3),1)+G145,0)</f>
        <v>0</v>
      </c>
      <c r="H146" s="644">
        <f ca="1">IF('Health SCR'!H$3&gt;=$B146,OFFSET($D$118,0,'Health SCR'!H$3-$B146)*OFFSET(Inputs!$C$30,0,$B146-2)/IF(sommmeProdInv(Inputs!$B$30:$AY$30,$D$118:$BA$118,'Health SCR'!H$3)&gt;0,sommmeProdInv(Inputs!$B$30:$AY$30,$D$118:$BA$118,'Health SCR'!H$3),1)+H145,0)</f>
        <v>0</v>
      </c>
      <c r="I146" s="644">
        <f ca="1">IF('Health SCR'!I$3&gt;=$B146,OFFSET($D$118,0,'Health SCR'!I$3-$B146)*OFFSET(Inputs!$C$30,0,$B146-2)/IF(sommmeProdInv(Inputs!$B$30:$AY$30,$D$118:$BA$118,'Health SCR'!I$3)&gt;0,sommmeProdInv(Inputs!$B$30:$AY$30,$D$118:$BA$118,'Health SCR'!I$3),1)+I145,0)</f>
        <v>0</v>
      </c>
      <c r="J146" s="644">
        <f ca="1">IF('Health SCR'!J$3&gt;=$B146,OFFSET($D$118,0,'Health SCR'!J$3-$B146)*OFFSET(Inputs!$C$30,0,$B146-2)/IF(sommmeProdInv(Inputs!$B$30:$AY$30,$D$118:$BA$118,'Health SCR'!J$3)&gt;0,sommmeProdInv(Inputs!$B$30:$AY$30,$D$118:$BA$118,'Health SCR'!J$3),1)+J145,0)</f>
        <v>0</v>
      </c>
      <c r="K146" s="644">
        <f ca="1">IF('Health SCR'!K$3&gt;=$B146,OFFSET($D$118,0,'Health SCR'!K$3-$B146)*OFFSET(Inputs!$C$30,0,$B146-2)/IF(sommmeProdInv(Inputs!$B$30:$AY$30,$D$118:$BA$118,'Health SCR'!K$3)&gt;0,sommmeProdInv(Inputs!$B$30:$AY$30,$D$118:$BA$118,'Health SCR'!K$3),1)+K145,0)</f>
        <v>0</v>
      </c>
      <c r="L146" s="644">
        <f ca="1">IF('Health SCR'!L$3&gt;=$B146,OFFSET($D$118,0,'Health SCR'!L$3-$B146)*OFFSET(Inputs!$C$30,0,$B146-2)/IF(sommmeProdInv(Inputs!$B$30:$AY$30,$D$118:$BA$118,'Health SCR'!L$3)&gt;0,sommmeProdInv(Inputs!$B$30:$AY$30,$D$118:$BA$118,'Health SCR'!L$3),1)+L145,0)</f>
        <v>0</v>
      </c>
      <c r="M146" s="644">
        <f ca="1">IF('Health SCR'!M$3&gt;=$B146,OFFSET($D$118,0,'Health SCR'!M$3-$B146)*OFFSET(Inputs!$C$30,0,$B146-2)/IF(sommmeProdInv(Inputs!$B$30:$AY$30,$D$118:$BA$118,'Health SCR'!M$3)&gt;0,sommmeProdInv(Inputs!$B$30:$AY$30,$D$118:$BA$118,'Health SCR'!M$3),1)+M145,0)</f>
        <v>0</v>
      </c>
      <c r="N146" s="644">
        <f ca="1">IF('Health SCR'!N$3&gt;=$B146,OFFSET($D$118,0,'Health SCR'!N$3-$B146)*OFFSET(Inputs!$C$30,0,$B146-2)/IF(sommmeProdInv(Inputs!$B$30:$AY$30,$D$118:$BA$118,'Health SCR'!N$3)&gt;0,sommmeProdInv(Inputs!$B$30:$AY$30,$D$118:$BA$118,'Health SCR'!N$3),1)+N145,0)</f>
        <v>0</v>
      </c>
      <c r="O146" s="644">
        <f ca="1">IF('Health SCR'!O$3&gt;=$B146,OFFSET($D$118,0,'Health SCR'!O$3-$B146)*OFFSET(Inputs!$C$30,0,$B146-2)/IF(sommmeProdInv(Inputs!$B$30:$AY$30,$D$118:$BA$118,'Health SCR'!O$3)&gt;0,sommmeProdInv(Inputs!$B$30:$AY$30,$D$118:$BA$118,'Health SCR'!O$3),1)+O145,0)</f>
        <v>0</v>
      </c>
      <c r="P146" s="644">
        <f ca="1">IF('Health SCR'!P$3&gt;=$B146,OFFSET($D$118,0,'Health SCR'!P$3-$B146)*OFFSET(Inputs!$C$30,0,$B146-2)/IF(sommmeProdInv(Inputs!$B$30:$AY$30,$D$118:$BA$118,'Health SCR'!P$3)&gt;0,sommmeProdInv(Inputs!$B$30:$AY$30,$D$118:$BA$118,'Health SCR'!P$3),1)+P145,0)</f>
        <v>0</v>
      </c>
      <c r="Q146" s="644">
        <f ca="1">IF('Health SCR'!Q$3&gt;=$B146,OFFSET($D$118,0,'Health SCR'!Q$3-$B146)*OFFSET(Inputs!$C$30,0,$B146-2)/IF(sommmeProdInv(Inputs!$B$30:$AY$30,$D$118:$BA$118,'Health SCR'!Q$3)&gt;0,sommmeProdInv(Inputs!$B$30:$AY$30,$D$118:$BA$118,'Health SCR'!Q$3),1)+Q145,0)</f>
        <v>0</v>
      </c>
      <c r="R146" s="644">
        <f ca="1">IF('Health SCR'!R$3&gt;=$B146,OFFSET($D$118,0,'Health SCR'!R$3-$B146)*OFFSET(Inputs!$C$30,0,$B146-2)/IF(sommmeProdInv(Inputs!$B$30:$AY$30,$D$118:$BA$118,'Health SCR'!R$3)&gt;0,sommmeProdInv(Inputs!$B$30:$AY$30,$D$118:$BA$118,'Health SCR'!R$3),1)+R145,0)</f>
        <v>0</v>
      </c>
      <c r="S146" s="644">
        <f ca="1">IF('Health SCR'!S$3&gt;=$B146,OFFSET($D$118,0,'Health SCR'!S$3-$B146)*OFFSET(Inputs!$C$30,0,$B146-2)/IF(sommmeProdInv(Inputs!$B$30:$AY$30,$D$118:$BA$118,'Health SCR'!S$3)&gt;0,sommmeProdInv(Inputs!$B$30:$AY$30,$D$118:$BA$118,'Health SCR'!S$3),1)+S145,0)</f>
        <v>0</v>
      </c>
      <c r="T146" s="644">
        <f ca="1">IF('Health SCR'!T$3&gt;=$B146,OFFSET($D$118,0,'Health SCR'!T$3-$B146)*OFFSET(Inputs!$C$30,0,$B146-2)/IF(sommmeProdInv(Inputs!$B$30:$AY$30,$D$118:$BA$118,'Health SCR'!T$3)&gt;0,sommmeProdInv(Inputs!$B$30:$AY$30,$D$118:$BA$118,'Health SCR'!T$3),1)+T145,0)</f>
        <v>0</v>
      </c>
      <c r="U146" s="644">
        <f ca="1">IF('Health SCR'!U$3&gt;=$B146,OFFSET($D$118,0,'Health SCR'!U$3-$B146)*OFFSET(Inputs!$C$30,0,$B146-2)/IF(sommmeProdInv(Inputs!$B$30:$AY$30,$D$118:$BA$118,'Health SCR'!U$3)&gt;0,sommmeProdInv(Inputs!$B$30:$AY$30,$D$118:$BA$118,'Health SCR'!U$3),1)+U145,0)</f>
        <v>0</v>
      </c>
      <c r="V146" s="644">
        <f ca="1">IF('Health SCR'!V$3&gt;=$B146,OFFSET($D$118,0,'Health SCR'!V$3-$B146)*OFFSET(Inputs!$C$30,0,$B146-2)/IF(sommmeProdInv(Inputs!$B$30:$AY$30,$D$118:$BA$118,'Health SCR'!V$3)&gt;0,sommmeProdInv(Inputs!$B$30:$AY$30,$D$118:$BA$118,'Health SCR'!V$3),1)+V145,0)</f>
        <v>0</v>
      </c>
      <c r="W146" s="644">
        <f ca="1">IF('Health SCR'!W$3&gt;=$B146,OFFSET($D$118,0,'Health SCR'!W$3-$B146)*OFFSET(Inputs!$C$30,0,$B146-2)/IF(sommmeProdInv(Inputs!$B$30:$AY$30,$D$118:$BA$118,'Health SCR'!W$3)&gt;0,sommmeProdInv(Inputs!$B$30:$AY$30,$D$118:$BA$118,'Health SCR'!W$3),1)+W145,0)</f>
        <v>0</v>
      </c>
      <c r="X146" s="644">
        <f ca="1">IF('Health SCR'!X$3&gt;=$B146,OFFSET($D$118,0,'Health SCR'!X$3-$B146)*OFFSET(Inputs!$C$30,0,$B146-2)/IF(sommmeProdInv(Inputs!$B$30:$AY$30,$D$118:$BA$118,'Health SCR'!X$3)&gt;0,sommmeProdInv(Inputs!$B$30:$AY$30,$D$118:$BA$118,'Health SCR'!X$3),1)+X145,0)</f>
        <v>0</v>
      </c>
      <c r="Y146" s="644">
        <f ca="1">IF('Health SCR'!Y$3&gt;=$B146,OFFSET($D$118,0,'Health SCR'!Y$3-$B146)*OFFSET(Inputs!$C$30,0,$B146-2)/IF(sommmeProdInv(Inputs!$B$30:$AY$30,$D$118:$BA$118,'Health SCR'!Y$3)&gt;0,sommmeProdInv(Inputs!$B$30:$AY$30,$D$118:$BA$118,'Health SCR'!Y$3),1)+Y145,0)</f>
        <v>0</v>
      </c>
      <c r="Z146" s="644">
        <f ca="1">IF('Health SCR'!Z$3&gt;=$B146,OFFSET($D$118,0,'Health SCR'!Z$3-$B146)*OFFSET(Inputs!$C$30,0,$B146-2)/IF(sommmeProdInv(Inputs!$B$30:$AY$30,$D$118:$BA$118,'Health SCR'!Z$3)&gt;0,sommmeProdInv(Inputs!$B$30:$AY$30,$D$118:$BA$118,'Health SCR'!Z$3),1)+Z145,0)</f>
        <v>0</v>
      </c>
      <c r="AA146" s="644">
        <f ca="1">IF('Health SCR'!AA$3&gt;=$B146,OFFSET($D$118,0,'Health SCR'!AA$3-$B146)*OFFSET(Inputs!$C$30,0,$B146-2)/IF(sommmeProdInv(Inputs!$B$30:$AY$30,$D$118:$BA$118,'Health SCR'!AA$3)&gt;0,sommmeProdInv(Inputs!$B$30:$AY$30,$D$118:$BA$118,'Health SCR'!AA$3),1)+AA145,0)</f>
        <v>0</v>
      </c>
      <c r="AB146" s="644">
        <f ca="1">IF('Health SCR'!AB$3&gt;=$B146,OFFSET($D$118,0,'Health SCR'!AB$3-$B146)*OFFSET(Inputs!$C$30,0,$B146-2)/IF(sommmeProdInv(Inputs!$B$30:$AY$30,$D$118:$BA$118,'Health SCR'!AB$3)&gt;0,sommmeProdInv(Inputs!$B$30:$AY$30,$D$118:$BA$118,'Health SCR'!AB$3),1)+AB145,0)</f>
        <v>0</v>
      </c>
      <c r="AC146" s="644">
        <f ca="1">IF('Health SCR'!AC$3&gt;=$B146,OFFSET($D$118,0,'Health SCR'!AC$3-$B146)*OFFSET(Inputs!$C$30,0,$B146-2)/IF(sommmeProdInv(Inputs!$B$30:$AY$30,$D$118:$BA$118,'Health SCR'!AC$3)&gt;0,sommmeProdInv(Inputs!$B$30:$AY$30,$D$118:$BA$118,'Health SCR'!AC$3),1)+AC145,0)</f>
        <v>0</v>
      </c>
      <c r="AD146" s="644">
        <f ca="1">IF('Health SCR'!AD$3&gt;=$B146,OFFSET($D$118,0,'Health SCR'!AD$3-$B146)*OFFSET(Inputs!$C$30,0,$B146-2)/IF(sommmeProdInv(Inputs!$B$30:$AY$30,$D$118:$BA$118,'Health SCR'!AD$3)&gt;0,sommmeProdInv(Inputs!$B$30:$AY$30,$D$118:$BA$118,'Health SCR'!AD$3),1)+AD145,0)</f>
        <v>0</v>
      </c>
      <c r="AE146" s="644">
        <f ca="1">IF('Health SCR'!AE$3&gt;=$B146,OFFSET($D$118,0,'Health SCR'!AE$3-$B146)*OFFSET(Inputs!$C$30,0,$B146-2)/IF(sommmeProdInv(Inputs!$B$30:$AY$30,$D$118:$BA$118,'Health SCR'!AE$3)&gt;0,sommmeProdInv(Inputs!$B$30:$AY$30,$D$118:$BA$118,'Health SCR'!AE$3),1)+AE145,0)</f>
        <v>0</v>
      </c>
      <c r="AF146" s="644">
        <f ca="1">IF('Health SCR'!AF$3&gt;=$B146,OFFSET($D$118,0,'Health SCR'!AF$3-$B146)*OFFSET(Inputs!$C$30,0,$B146-2)/IF(sommmeProdInv(Inputs!$B$30:$AY$30,$D$118:$BA$118,'Health SCR'!AF$3)&gt;0,sommmeProdInv(Inputs!$B$30:$AY$30,$D$118:$BA$118,'Health SCR'!AF$3),1)+AF145,0)</f>
        <v>0</v>
      </c>
      <c r="AG146" s="644">
        <f ca="1">IF('Health SCR'!AG$3&gt;=$B146,OFFSET($D$118,0,'Health SCR'!AG$3-$B146)*OFFSET(Inputs!$C$30,0,$B146-2)/IF(sommmeProdInv(Inputs!$B$30:$AY$30,$D$118:$BA$118,'Health SCR'!AG$3)&gt;0,sommmeProdInv(Inputs!$B$30:$AY$30,$D$118:$BA$118,'Health SCR'!AG$3),1)+AG145,0)</f>
        <v>0</v>
      </c>
      <c r="AH146" s="644">
        <f ca="1">IF('Health SCR'!AH$3&gt;=$B146,OFFSET($D$118,0,'Health SCR'!AH$3-$B146)*OFFSET(Inputs!$C$30,0,$B146-2)/IF(sommmeProdInv(Inputs!$B$30:$AY$30,$D$118:$BA$118,'Health SCR'!AH$3)&gt;0,sommmeProdInv(Inputs!$B$30:$AY$30,$D$118:$BA$118,'Health SCR'!AH$3),1)+AH145,0)</f>
        <v>0</v>
      </c>
      <c r="AI146" s="644">
        <f ca="1">IF('Health SCR'!AI$3&gt;=$B146,OFFSET($D$118,0,'Health SCR'!AI$3-$B146)*OFFSET(Inputs!$C$30,0,$B146-2)/IF(sommmeProdInv(Inputs!$B$30:$AY$30,$D$118:$BA$118,'Health SCR'!AI$3)&gt;0,sommmeProdInv(Inputs!$B$30:$AY$30,$D$118:$BA$118,'Health SCR'!AI$3),1)+AI145,0)</f>
        <v>0</v>
      </c>
      <c r="AJ146" s="644">
        <f ca="1">IF('Health SCR'!AJ$3&gt;=$B146,OFFSET($D$118,0,'Health SCR'!AJ$3-$B146)*OFFSET(Inputs!$C$30,0,$B146-2)/IF(sommmeProdInv(Inputs!$B$30:$AY$30,$D$118:$BA$118,'Health SCR'!AJ$3)&gt;0,sommmeProdInv(Inputs!$B$30:$AY$30,$D$118:$BA$118,'Health SCR'!AJ$3),1)+AJ145,0)</f>
        <v>0</v>
      </c>
      <c r="AK146" s="644">
        <f ca="1">IF('Health SCR'!AK$3&gt;=$B146,OFFSET($D$118,0,'Health SCR'!AK$3-$B146)*OFFSET(Inputs!$C$30,0,$B146-2)/IF(sommmeProdInv(Inputs!$B$30:$AY$30,$D$118:$BA$118,'Health SCR'!AK$3)&gt;0,sommmeProdInv(Inputs!$B$30:$AY$30,$D$118:$BA$118,'Health SCR'!AK$3),1)+AK145,0)</f>
        <v>0</v>
      </c>
      <c r="AL146" s="644">
        <f ca="1">IF('Health SCR'!AL$3&gt;=$B146,OFFSET($D$118,0,'Health SCR'!AL$3-$B146)*OFFSET(Inputs!$C$30,0,$B146-2)/IF(sommmeProdInv(Inputs!$B$30:$AY$30,$D$118:$BA$118,'Health SCR'!AL$3)&gt;0,sommmeProdInv(Inputs!$B$30:$AY$30,$D$118:$BA$118,'Health SCR'!AL$3),1)+AL145,0)</f>
        <v>0</v>
      </c>
      <c r="AM146" s="644">
        <f ca="1">IF('Health SCR'!AM$3&gt;=$B146,OFFSET($D$118,0,'Health SCR'!AM$3-$B146)*OFFSET(Inputs!$C$30,0,$B146-2)/IF(sommmeProdInv(Inputs!$B$30:$AY$30,$D$118:$BA$118,'Health SCR'!AM$3)&gt;0,sommmeProdInv(Inputs!$B$30:$AY$30,$D$118:$BA$118,'Health SCR'!AM$3),1)+AM145,0)</f>
        <v>0</v>
      </c>
      <c r="AN146" s="644">
        <f ca="1">IF('Health SCR'!AN$3&gt;=$B146,OFFSET($D$118,0,'Health SCR'!AN$3-$B146)*OFFSET(Inputs!$C$30,0,$B146-2)/IF(sommmeProdInv(Inputs!$B$30:$AY$30,$D$118:$BA$118,'Health SCR'!AN$3)&gt;0,sommmeProdInv(Inputs!$B$30:$AY$30,$D$118:$BA$118,'Health SCR'!AN$3),1)+AN145,0)</f>
        <v>0</v>
      </c>
      <c r="AO146" s="644">
        <f ca="1">IF('Health SCR'!AO$3&gt;=$B146,OFFSET($D$118,0,'Health SCR'!AO$3-$B146)*OFFSET(Inputs!$C$30,0,$B146-2)/IF(sommmeProdInv(Inputs!$B$30:$AY$30,$D$118:$BA$118,'Health SCR'!AO$3)&gt;0,sommmeProdInv(Inputs!$B$30:$AY$30,$D$118:$BA$118,'Health SCR'!AO$3),1)+AO145,0)</f>
        <v>0</v>
      </c>
      <c r="AP146" s="644">
        <f ca="1">IF('Health SCR'!AP$3&gt;=$B146,OFFSET($D$118,0,'Health SCR'!AP$3-$B146)*OFFSET(Inputs!$C$30,0,$B146-2)/IF(sommmeProdInv(Inputs!$B$30:$AY$30,$D$118:$BA$118,'Health SCR'!AP$3)&gt;0,sommmeProdInv(Inputs!$B$30:$AY$30,$D$118:$BA$118,'Health SCR'!AP$3),1)+AP145,0)</f>
        <v>0</v>
      </c>
      <c r="AQ146" s="644">
        <f ca="1">IF('Health SCR'!AQ$3&gt;=$B146,OFFSET($D$118,0,'Health SCR'!AQ$3-$B146)*OFFSET(Inputs!$C$30,0,$B146-2)/IF(sommmeProdInv(Inputs!$B$30:$AY$30,$D$118:$BA$118,'Health SCR'!AQ$3)&gt;0,sommmeProdInv(Inputs!$B$30:$AY$30,$D$118:$BA$118,'Health SCR'!AQ$3),1)+AQ145,0)</f>
        <v>0</v>
      </c>
      <c r="AR146" s="644">
        <f ca="1">IF('Health SCR'!AR$3&gt;=$B146,OFFSET($D$118,0,'Health SCR'!AR$3-$B146)*OFFSET(Inputs!$C$30,0,$B146-2)/IF(sommmeProdInv(Inputs!$B$30:$AY$30,$D$118:$BA$118,'Health SCR'!AR$3)&gt;0,sommmeProdInv(Inputs!$B$30:$AY$30,$D$118:$BA$118,'Health SCR'!AR$3),1)+AR145,0)</f>
        <v>0</v>
      </c>
      <c r="AS146" s="644">
        <f ca="1">IF('Health SCR'!AS$3&gt;=$B146,OFFSET($D$118,0,'Health SCR'!AS$3-$B146)*OFFSET(Inputs!$C$30,0,$B146-2)/IF(sommmeProdInv(Inputs!$B$30:$AY$30,$D$118:$BA$118,'Health SCR'!AS$3)&gt;0,sommmeProdInv(Inputs!$B$30:$AY$30,$D$118:$BA$118,'Health SCR'!AS$3),1)+AS145,0)</f>
        <v>0</v>
      </c>
      <c r="AT146" s="644">
        <f ca="1">IF('Health SCR'!AT$3&gt;=$B146,OFFSET($D$118,0,'Health SCR'!AT$3-$B146)*OFFSET(Inputs!$C$30,0,$B146-2)/IF(sommmeProdInv(Inputs!$B$30:$AY$30,$D$118:$BA$118,'Health SCR'!AT$3)&gt;0,sommmeProdInv(Inputs!$B$30:$AY$30,$D$118:$BA$118,'Health SCR'!AT$3),1)+AT145,0)</f>
        <v>0</v>
      </c>
      <c r="AU146" s="644">
        <f ca="1">IF('Health SCR'!AU$3&gt;=$B146,OFFSET($D$118,0,'Health SCR'!AU$3-$B146)*OFFSET(Inputs!$C$30,0,$B146-2)/IF(sommmeProdInv(Inputs!$B$30:$AY$30,$D$118:$BA$118,'Health SCR'!AU$3)&gt;0,sommmeProdInv(Inputs!$B$30:$AY$30,$D$118:$BA$118,'Health SCR'!AU$3),1)+AU145,0)</f>
        <v>0</v>
      </c>
      <c r="AV146" s="644">
        <f ca="1">IF('Health SCR'!AV$3&gt;=$B146,OFFSET($D$118,0,'Health SCR'!AV$3-$B146)*OFFSET(Inputs!$C$30,0,$B146-2)/IF(sommmeProdInv(Inputs!$B$30:$AY$30,$D$118:$BA$118,'Health SCR'!AV$3)&gt;0,sommmeProdInv(Inputs!$B$30:$AY$30,$D$118:$BA$118,'Health SCR'!AV$3),1)+AV145,0)</f>
        <v>0</v>
      </c>
      <c r="AW146" s="644">
        <f ca="1">IF('Health SCR'!AW$3&gt;=$B146,OFFSET($D$118,0,'Health SCR'!AW$3-$B146)*OFFSET(Inputs!$C$30,0,$B146-2)/IF(sommmeProdInv(Inputs!$B$30:$AY$30,$D$118:$BA$118,'Health SCR'!AW$3)&gt;0,sommmeProdInv(Inputs!$B$30:$AY$30,$D$118:$BA$118,'Health SCR'!AW$3),1)+AW145,0)</f>
        <v>0</v>
      </c>
      <c r="AX146" s="644">
        <f ca="1">IF('Health SCR'!AX$3&gt;=$B146,OFFSET($D$118,0,'Health SCR'!AX$3-$B146)*OFFSET(Inputs!$C$30,0,$B146-2)/IF(sommmeProdInv(Inputs!$B$30:$AY$30,$D$118:$BA$118,'Health SCR'!AX$3)&gt;0,sommmeProdInv(Inputs!$B$30:$AY$30,$D$118:$BA$118,'Health SCR'!AX$3),1)+AX145,0)</f>
        <v>0</v>
      </c>
      <c r="AY146" s="644">
        <f ca="1">IF('Health SCR'!AY$3&gt;=$B146,OFFSET($D$118,0,'Health SCR'!AY$3-$B146)*OFFSET(Inputs!$C$30,0,$B146-2)/IF(sommmeProdInv(Inputs!$B$30:$AY$30,$D$118:$BA$118,'Health SCR'!AY$3)&gt;0,sommmeProdInv(Inputs!$B$30:$AY$30,$D$118:$BA$118,'Health SCR'!AY$3),1)+AY145,0)</f>
        <v>0</v>
      </c>
      <c r="AZ146" s="644">
        <f ca="1">IF('Health SCR'!AZ$3&gt;=$B146,OFFSET($D$118,0,'Health SCR'!AZ$3-$B146)*OFFSET(Inputs!$C$30,0,$B146-2)/IF(sommmeProdInv(Inputs!$B$30:$AY$30,$D$118:$BA$118,'Health SCR'!AZ$3)&gt;0,sommmeProdInv(Inputs!$B$30:$AY$30,$D$118:$BA$118,'Health SCR'!AZ$3),1)+AZ145,0)</f>
        <v>0</v>
      </c>
      <c r="BA146" s="645">
        <f ca="1">IF('Health SCR'!BA$3&gt;=$B146,OFFSET($D$118,0,'Health SCR'!BA$3-$B146)*OFFSET(Inputs!$C$30,0,$B146-2)/IF(sommmeProdInv(Inputs!$B$30:$AY$30,$D$118:$BA$118,'Health SCR'!BA$3)&gt;0,sommmeProdInv(Inputs!$B$30:$AY$30,$D$118:$BA$118,'Health SCR'!BA$3),1)+BA145,0)</f>
        <v>0</v>
      </c>
    </row>
    <row r="147" spans="1:53" s="286" customFormat="1" outlineLevel="1">
      <c r="A147" s="608"/>
      <c r="B147" s="993">
        <v>28</v>
      </c>
      <c r="C147" s="994"/>
      <c r="D147" s="643"/>
      <c r="E147" s="644">
        <f ca="1">IF('Health SCR'!E$3&gt;=$B147,OFFSET($D$118,0,'Health SCR'!E$3-$B147)*OFFSET(Inputs!$C$30,0,$B147-2)/IF(sommmeProdInv(Inputs!$B$30:$AY$30,$D$118:$BA$118,'Health SCR'!E$3)&gt;0,sommmeProdInv(Inputs!$B$30:$AY$30,$D$118:$BA$118,'Health SCR'!E$3),1)+E146,0)</f>
        <v>0</v>
      </c>
      <c r="F147" s="644">
        <f ca="1">IF('Health SCR'!F$3&gt;=$B147,OFFSET($D$118,0,'Health SCR'!F$3-$B147)*OFFSET(Inputs!$C$30,0,$B147-2)/IF(sommmeProdInv(Inputs!$B$30:$AY$30,$D$118:$BA$118,'Health SCR'!F$3)&gt;0,sommmeProdInv(Inputs!$B$30:$AY$30,$D$118:$BA$118,'Health SCR'!F$3),1)+F146,0)</f>
        <v>0</v>
      </c>
      <c r="G147" s="644">
        <f ca="1">IF('Health SCR'!G$3&gt;=$B147,OFFSET($D$118,0,'Health SCR'!G$3-$B147)*OFFSET(Inputs!$C$30,0,$B147-2)/IF(sommmeProdInv(Inputs!$B$30:$AY$30,$D$118:$BA$118,'Health SCR'!G$3)&gt;0,sommmeProdInv(Inputs!$B$30:$AY$30,$D$118:$BA$118,'Health SCR'!G$3),1)+G146,0)</f>
        <v>0</v>
      </c>
      <c r="H147" s="644">
        <f ca="1">IF('Health SCR'!H$3&gt;=$B147,OFFSET($D$118,0,'Health SCR'!H$3-$B147)*OFFSET(Inputs!$C$30,0,$B147-2)/IF(sommmeProdInv(Inputs!$B$30:$AY$30,$D$118:$BA$118,'Health SCR'!H$3)&gt;0,sommmeProdInv(Inputs!$B$30:$AY$30,$D$118:$BA$118,'Health SCR'!H$3),1)+H146,0)</f>
        <v>0</v>
      </c>
      <c r="I147" s="644">
        <f ca="1">IF('Health SCR'!I$3&gt;=$B147,OFFSET($D$118,0,'Health SCR'!I$3-$B147)*OFFSET(Inputs!$C$30,0,$B147-2)/IF(sommmeProdInv(Inputs!$B$30:$AY$30,$D$118:$BA$118,'Health SCR'!I$3)&gt;0,sommmeProdInv(Inputs!$B$30:$AY$30,$D$118:$BA$118,'Health SCR'!I$3),1)+I146,0)</f>
        <v>0</v>
      </c>
      <c r="J147" s="644">
        <f ca="1">IF('Health SCR'!J$3&gt;=$B147,OFFSET($D$118,0,'Health SCR'!J$3-$B147)*OFFSET(Inputs!$C$30,0,$B147-2)/IF(sommmeProdInv(Inputs!$B$30:$AY$30,$D$118:$BA$118,'Health SCR'!J$3)&gt;0,sommmeProdInv(Inputs!$B$30:$AY$30,$D$118:$BA$118,'Health SCR'!J$3),1)+J146,0)</f>
        <v>0</v>
      </c>
      <c r="K147" s="644">
        <f ca="1">IF('Health SCR'!K$3&gt;=$B147,OFFSET($D$118,0,'Health SCR'!K$3-$B147)*OFFSET(Inputs!$C$30,0,$B147-2)/IF(sommmeProdInv(Inputs!$B$30:$AY$30,$D$118:$BA$118,'Health SCR'!K$3)&gt;0,sommmeProdInv(Inputs!$B$30:$AY$30,$D$118:$BA$118,'Health SCR'!K$3),1)+K146,0)</f>
        <v>0</v>
      </c>
      <c r="L147" s="644">
        <f ca="1">IF('Health SCR'!L$3&gt;=$B147,OFFSET($D$118,0,'Health SCR'!L$3-$B147)*OFFSET(Inputs!$C$30,0,$B147-2)/IF(sommmeProdInv(Inputs!$B$30:$AY$30,$D$118:$BA$118,'Health SCR'!L$3)&gt;0,sommmeProdInv(Inputs!$B$30:$AY$30,$D$118:$BA$118,'Health SCR'!L$3),1)+L146,0)</f>
        <v>0</v>
      </c>
      <c r="M147" s="644">
        <f ca="1">IF('Health SCR'!M$3&gt;=$B147,OFFSET($D$118,0,'Health SCR'!M$3-$B147)*OFFSET(Inputs!$C$30,0,$B147-2)/IF(sommmeProdInv(Inputs!$B$30:$AY$30,$D$118:$BA$118,'Health SCR'!M$3)&gt;0,sommmeProdInv(Inputs!$B$30:$AY$30,$D$118:$BA$118,'Health SCR'!M$3),1)+M146,0)</f>
        <v>0</v>
      </c>
      <c r="N147" s="644">
        <f ca="1">IF('Health SCR'!N$3&gt;=$B147,OFFSET($D$118,0,'Health SCR'!N$3-$B147)*OFFSET(Inputs!$C$30,0,$B147-2)/IF(sommmeProdInv(Inputs!$B$30:$AY$30,$D$118:$BA$118,'Health SCR'!N$3)&gt;0,sommmeProdInv(Inputs!$B$30:$AY$30,$D$118:$BA$118,'Health SCR'!N$3),1)+N146,0)</f>
        <v>0</v>
      </c>
      <c r="O147" s="644">
        <f ca="1">IF('Health SCR'!O$3&gt;=$B147,OFFSET($D$118,0,'Health SCR'!O$3-$B147)*OFFSET(Inputs!$C$30,0,$B147-2)/IF(sommmeProdInv(Inputs!$B$30:$AY$30,$D$118:$BA$118,'Health SCR'!O$3)&gt;0,sommmeProdInv(Inputs!$B$30:$AY$30,$D$118:$BA$118,'Health SCR'!O$3),1)+O146,0)</f>
        <v>0</v>
      </c>
      <c r="P147" s="644">
        <f ca="1">IF('Health SCR'!P$3&gt;=$B147,OFFSET($D$118,0,'Health SCR'!P$3-$B147)*OFFSET(Inputs!$C$30,0,$B147-2)/IF(sommmeProdInv(Inputs!$B$30:$AY$30,$D$118:$BA$118,'Health SCR'!P$3)&gt;0,sommmeProdInv(Inputs!$B$30:$AY$30,$D$118:$BA$118,'Health SCR'!P$3),1)+P146,0)</f>
        <v>0</v>
      </c>
      <c r="Q147" s="644">
        <f ca="1">IF('Health SCR'!Q$3&gt;=$B147,OFFSET($D$118,0,'Health SCR'!Q$3-$B147)*OFFSET(Inputs!$C$30,0,$B147-2)/IF(sommmeProdInv(Inputs!$B$30:$AY$30,$D$118:$BA$118,'Health SCR'!Q$3)&gt;0,sommmeProdInv(Inputs!$B$30:$AY$30,$D$118:$BA$118,'Health SCR'!Q$3),1)+Q146,0)</f>
        <v>0</v>
      </c>
      <c r="R147" s="644">
        <f ca="1">IF('Health SCR'!R$3&gt;=$B147,OFFSET($D$118,0,'Health SCR'!R$3-$B147)*OFFSET(Inputs!$C$30,0,$B147-2)/IF(sommmeProdInv(Inputs!$B$30:$AY$30,$D$118:$BA$118,'Health SCR'!R$3)&gt;0,sommmeProdInv(Inputs!$B$30:$AY$30,$D$118:$BA$118,'Health SCR'!R$3),1)+R146,0)</f>
        <v>0</v>
      </c>
      <c r="S147" s="644">
        <f ca="1">IF('Health SCR'!S$3&gt;=$B147,OFFSET($D$118,0,'Health SCR'!S$3-$B147)*OFFSET(Inputs!$C$30,0,$B147-2)/IF(sommmeProdInv(Inputs!$B$30:$AY$30,$D$118:$BA$118,'Health SCR'!S$3)&gt;0,sommmeProdInv(Inputs!$B$30:$AY$30,$D$118:$BA$118,'Health SCR'!S$3),1)+S146,0)</f>
        <v>0</v>
      </c>
      <c r="T147" s="644">
        <f ca="1">IF('Health SCR'!T$3&gt;=$B147,OFFSET($D$118,0,'Health SCR'!T$3-$B147)*OFFSET(Inputs!$C$30,0,$B147-2)/IF(sommmeProdInv(Inputs!$B$30:$AY$30,$D$118:$BA$118,'Health SCR'!T$3)&gt;0,sommmeProdInv(Inputs!$B$30:$AY$30,$D$118:$BA$118,'Health SCR'!T$3),1)+T146,0)</f>
        <v>0</v>
      </c>
      <c r="U147" s="644">
        <f ca="1">IF('Health SCR'!U$3&gt;=$B147,OFFSET($D$118,0,'Health SCR'!U$3-$B147)*OFFSET(Inputs!$C$30,0,$B147-2)/IF(sommmeProdInv(Inputs!$B$30:$AY$30,$D$118:$BA$118,'Health SCR'!U$3)&gt;0,sommmeProdInv(Inputs!$B$30:$AY$30,$D$118:$BA$118,'Health SCR'!U$3),1)+U146,0)</f>
        <v>0</v>
      </c>
      <c r="V147" s="644">
        <f ca="1">IF('Health SCR'!V$3&gt;=$B147,OFFSET($D$118,0,'Health SCR'!V$3-$B147)*OFFSET(Inputs!$C$30,0,$B147-2)/IF(sommmeProdInv(Inputs!$B$30:$AY$30,$D$118:$BA$118,'Health SCR'!V$3)&gt;0,sommmeProdInv(Inputs!$B$30:$AY$30,$D$118:$BA$118,'Health SCR'!V$3),1)+V146,0)</f>
        <v>0</v>
      </c>
      <c r="W147" s="644">
        <f ca="1">IF('Health SCR'!W$3&gt;=$B147,OFFSET($D$118,0,'Health SCR'!W$3-$B147)*OFFSET(Inputs!$C$30,0,$B147-2)/IF(sommmeProdInv(Inputs!$B$30:$AY$30,$D$118:$BA$118,'Health SCR'!W$3)&gt;0,sommmeProdInv(Inputs!$B$30:$AY$30,$D$118:$BA$118,'Health SCR'!W$3),1)+W146,0)</f>
        <v>0</v>
      </c>
      <c r="X147" s="644">
        <f ca="1">IF('Health SCR'!X$3&gt;=$B147,OFFSET($D$118,0,'Health SCR'!X$3-$B147)*OFFSET(Inputs!$C$30,0,$B147-2)/IF(sommmeProdInv(Inputs!$B$30:$AY$30,$D$118:$BA$118,'Health SCR'!X$3)&gt;0,sommmeProdInv(Inputs!$B$30:$AY$30,$D$118:$BA$118,'Health SCR'!X$3),1)+X146,0)</f>
        <v>0</v>
      </c>
      <c r="Y147" s="644">
        <f ca="1">IF('Health SCR'!Y$3&gt;=$B147,OFFSET($D$118,0,'Health SCR'!Y$3-$B147)*OFFSET(Inputs!$C$30,0,$B147-2)/IF(sommmeProdInv(Inputs!$B$30:$AY$30,$D$118:$BA$118,'Health SCR'!Y$3)&gt;0,sommmeProdInv(Inputs!$B$30:$AY$30,$D$118:$BA$118,'Health SCR'!Y$3),1)+Y146,0)</f>
        <v>0</v>
      </c>
      <c r="Z147" s="644">
        <f ca="1">IF('Health SCR'!Z$3&gt;=$B147,OFFSET($D$118,0,'Health SCR'!Z$3-$B147)*OFFSET(Inputs!$C$30,0,$B147-2)/IF(sommmeProdInv(Inputs!$B$30:$AY$30,$D$118:$BA$118,'Health SCR'!Z$3)&gt;0,sommmeProdInv(Inputs!$B$30:$AY$30,$D$118:$BA$118,'Health SCR'!Z$3),1)+Z146,0)</f>
        <v>0</v>
      </c>
      <c r="AA147" s="644">
        <f ca="1">IF('Health SCR'!AA$3&gt;=$B147,OFFSET($D$118,0,'Health SCR'!AA$3-$B147)*OFFSET(Inputs!$C$30,0,$B147-2)/IF(sommmeProdInv(Inputs!$B$30:$AY$30,$D$118:$BA$118,'Health SCR'!AA$3)&gt;0,sommmeProdInv(Inputs!$B$30:$AY$30,$D$118:$BA$118,'Health SCR'!AA$3),1)+AA146,0)</f>
        <v>0</v>
      </c>
      <c r="AB147" s="644">
        <f ca="1">IF('Health SCR'!AB$3&gt;=$B147,OFFSET($D$118,0,'Health SCR'!AB$3-$B147)*OFFSET(Inputs!$C$30,0,$B147-2)/IF(sommmeProdInv(Inputs!$B$30:$AY$30,$D$118:$BA$118,'Health SCR'!AB$3)&gt;0,sommmeProdInv(Inputs!$B$30:$AY$30,$D$118:$BA$118,'Health SCR'!AB$3),1)+AB146,0)</f>
        <v>0</v>
      </c>
      <c r="AC147" s="644">
        <f ca="1">IF('Health SCR'!AC$3&gt;=$B147,OFFSET($D$118,0,'Health SCR'!AC$3-$B147)*OFFSET(Inputs!$C$30,0,$B147-2)/IF(sommmeProdInv(Inputs!$B$30:$AY$30,$D$118:$BA$118,'Health SCR'!AC$3)&gt;0,sommmeProdInv(Inputs!$B$30:$AY$30,$D$118:$BA$118,'Health SCR'!AC$3),1)+AC146,0)</f>
        <v>0</v>
      </c>
      <c r="AD147" s="644">
        <f ca="1">IF('Health SCR'!AD$3&gt;=$B147,OFFSET($D$118,0,'Health SCR'!AD$3-$B147)*OFFSET(Inputs!$C$30,0,$B147-2)/IF(sommmeProdInv(Inputs!$B$30:$AY$30,$D$118:$BA$118,'Health SCR'!AD$3)&gt;0,sommmeProdInv(Inputs!$B$30:$AY$30,$D$118:$BA$118,'Health SCR'!AD$3),1)+AD146,0)</f>
        <v>0</v>
      </c>
      <c r="AE147" s="644">
        <f ca="1">IF('Health SCR'!AE$3&gt;=$B147,OFFSET($D$118,0,'Health SCR'!AE$3-$B147)*OFFSET(Inputs!$C$30,0,$B147-2)/IF(sommmeProdInv(Inputs!$B$30:$AY$30,$D$118:$BA$118,'Health SCR'!AE$3)&gt;0,sommmeProdInv(Inputs!$B$30:$AY$30,$D$118:$BA$118,'Health SCR'!AE$3),1)+AE146,0)</f>
        <v>0</v>
      </c>
      <c r="AF147" s="644">
        <f ca="1">IF('Health SCR'!AF$3&gt;=$B147,OFFSET($D$118,0,'Health SCR'!AF$3-$B147)*OFFSET(Inputs!$C$30,0,$B147-2)/IF(sommmeProdInv(Inputs!$B$30:$AY$30,$D$118:$BA$118,'Health SCR'!AF$3)&gt;0,sommmeProdInv(Inputs!$B$30:$AY$30,$D$118:$BA$118,'Health SCR'!AF$3),1)+AF146,0)</f>
        <v>0</v>
      </c>
      <c r="AG147" s="644">
        <f ca="1">IF('Health SCR'!AG$3&gt;=$B147,OFFSET($D$118,0,'Health SCR'!AG$3-$B147)*OFFSET(Inputs!$C$30,0,$B147-2)/IF(sommmeProdInv(Inputs!$B$30:$AY$30,$D$118:$BA$118,'Health SCR'!AG$3)&gt;0,sommmeProdInv(Inputs!$B$30:$AY$30,$D$118:$BA$118,'Health SCR'!AG$3),1)+AG146,0)</f>
        <v>0</v>
      </c>
      <c r="AH147" s="644">
        <f ca="1">IF('Health SCR'!AH$3&gt;=$B147,OFFSET($D$118,0,'Health SCR'!AH$3-$B147)*OFFSET(Inputs!$C$30,0,$B147-2)/IF(sommmeProdInv(Inputs!$B$30:$AY$30,$D$118:$BA$118,'Health SCR'!AH$3)&gt;0,sommmeProdInv(Inputs!$B$30:$AY$30,$D$118:$BA$118,'Health SCR'!AH$3),1)+AH146,0)</f>
        <v>0</v>
      </c>
      <c r="AI147" s="644">
        <f ca="1">IF('Health SCR'!AI$3&gt;=$B147,OFFSET($D$118,0,'Health SCR'!AI$3-$B147)*OFFSET(Inputs!$C$30,0,$B147-2)/IF(sommmeProdInv(Inputs!$B$30:$AY$30,$D$118:$BA$118,'Health SCR'!AI$3)&gt;0,sommmeProdInv(Inputs!$B$30:$AY$30,$D$118:$BA$118,'Health SCR'!AI$3),1)+AI146,0)</f>
        <v>0</v>
      </c>
      <c r="AJ147" s="644">
        <f ca="1">IF('Health SCR'!AJ$3&gt;=$B147,OFFSET($D$118,0,'Health SCR'!AJ$3-$B147)*OFFSET(Inputs!$C$30,0,$B147-2)/IF(sommmeProdInv(Inputs!$B$30:$AY$30,$D$118:$BA$118,'Health SCR'!AJ$3)&gt;0,sommmeProdInv(Inputs!$B$30:$AY$30,$D$118:$BA$118,'Health SCR'!AJ$3),1)+AJ146,0)</f>
        <v>0</v>
      </c>
      <c r="AK147" s="644">
        <f ca="1">IF('Health SCR'!AK$3&gt;=$B147,OFFSET($D$118,0,'Health SCR'!AK$3-$B147)*OFFSET(Inputs!$C$30,0,$B147-2)/IF(sommmeProdInv(Inputs!$B$30:$AY$30,$D$118:$BA$118,'Health SCR'!AK$3)&gt;0,sommmeProdInv(Inputs!$B$30:$AY$30,$D$118:$BA$118,'Health SCR'!AK$3),1)+AK146,0)</f>
        <v>0</v>
      </c>
      <c r="AL147" s="644">
        <f ca="1">IF('Health SCR'!AL$3&gt;=$B147,OFFSET($D$118,0,'Health SCR'!AL$3-$B147)*OFFSET(Inputs!$C$30,0,$B147-2)/IF(sommmeProdInv(Inputs!$B$30:$AY$30,$D$118:$BA$118,'Health SCR'!AL$3)&gt;0,sommmeProdInv(Inputs!$B$30:$AY$30,$D$118:$BA$118,'Health SCR'!AL$3),1)+AL146,0)</f>
        <v>0</v>
      </c>
      <c r="AM147" s="644">
        <f ca="1">IF('Health SCR'!AM$3&gt;=$B147,OFFSET($D$118,0,'Health SCR'!AM$3-$B147)*OFFSET(Inputs!$C$30,0,$B147-2)/IF(sommmeProdInv(Inputs!$B$30:$AY$30,$D$118:$BA$118,'Health SCR'!AM$3)&gt;0,sommmeProdInv(Inputs!$B$30:$AY$30,$D$118:$BA$118,'Health SCR'!AM$3),1)+AM146,0)</f>
        <v>0</v>
      </c>
      <c r="AN147" s="644">
        <f ca="1">IF('Health SCR'!AN$3&gt;=$B147,OFFSET($D$118,0,'Health SCR'!AN$3-$B147)*OFFSET(Inputs!$C$30,0,$B147-2)/IF(sommmeProdInv(Inputs!$B$30:$AY$30,$D$118:$BA$118,'Health SCR'!AN$3)&gt;0,sommmeProdInv(Inputs!$B$30:$AY$30,$D$118:$BA$118,'Health SCR'!AN$3),1)+AN146,0)</f>
        <v>0</v>
      </c>
      <c r="AO147" s="644">
        <f ca="1">IF('Health SCR'!AO$3&gt;=$B147,OFFSET($D$118,0,'Health SCR'!AO$3-$B147)*OFFSET(Inputs!$C$30,0,$B147-2)/IF(sommmeProdInv(Inputs!$B$30:$AY$30,$D$118:$BA$118,'Health SCR'!AO$3)&gt;0,sommmeProdInv(Inputs!$B$30:$AY$30,$D$118:$BA$118,'Health SCR'!AO$3),1)+AO146,0)</f>
        <v>0</v>
      </c>
      <c r="AP147" s="644">
        <f ca="1">IF('Health SCR'!AP$3&gt;=$B147,OFFSET($D$118,0,'Health SCR'!AP$3-$B147)*OFFSET(Inputs!$C$30,0,$B147-2)/IF(sommmeProdInv(Inputs!$B$30:$AY$30,$D$118:$BA$118,'Health SCR'!AP$3)&gt;0,sommmeProdInv(Inputs!$B$30:$AY$30,$D$118:$BA$118,'Health SCR'!AP$3),1)+AP146,0)</f>
        <v>0</v>
      </c>
      <c r="AQ147" s="644">
        <f ca="1">IF('Health SCR'!AQ$3&gt;=$B147,OFFSET($D$118,0,'Health SCR'!AQ$3-$B147)*OFFSET(Inputs!$C$30,0,$B147-2)/IF(sommmeProdInv(Inputs!$B$30:$AY$30,$D$118:$BA$118,'Health SCR'!AQ$3)&gt;0,sommmeProdInv(Inputs!$B$30:$AY$30,$D$118:$BA$118,'Health SCR'!AQ$3),1)+AQ146,0)</f>
        <v>0</v>
      </c>
      <c r="AR147" s="644">
        <f ca="1">IF('Health SCR'!AR$3&gt;=$B147,OFFSET($D$118,0,'Health SCR'!AR$3-$B147)*OFFSET(Inputs!$C$30,0,$B147-2)/IF(sommmeProdInv(Inputs!$B$30:$AY$30,$D$118:$BA$118,'Health SCR'!AR$3)&gt;0,sommmeProdInv(Inputs!$B$30:$AY$30,$D$118:$BA$118,'Health SCR'!AR$3),1)+AR146,0)</f>
        <v>0</v>
      </c>
      <c r="AS147" s="644">
        <f ca="1">IF('Health SCR'!AS$3&gt;=$B147,OFFSET($D$118,0,'Health SCR'!AS$3-$B147)*OFFSET(Inputs!$C$30,0,$B147-2)/IF(sommmeProdInv(Inputs!$B$30:$AY$30,$D$118:$BA$118,'Health SCR'!AS$3)&gt;0,sommmeProdInv(Inputs!$B$30:$AY$30,$D$118:$BA$118,'Health SCR'!AS$3),1)+AS146,0)</f>
        <v>0</v>
      </c>
      <c r="AT147" s="644">
        <f ca="1">IF('Health SCR'!AT$3&gt;=$B147,OFFSET($D$118,0,'Health SCR'!AT$3-$B147)*OFFSET(Inputs!$C$30,0,$B147-2)/IF(sommmeProdInv(Inputs!$B$30:$AY$30,$D$118:$BA$118,'Health SCR'!AT$3)&gt;0,sommmeProdInv(Inputs!$B$30:$AY$30,$D$118:$BA$118,'Health SCR'!AT$3),1)+AT146,0)</f>
        <v>0</v>
      </c>
      <c r="AU147" s="644">
        <f ca="1">IF('Health SCR'!AU$3&gt;=$B147,OFFSET($D$118,0,'Health SCR'!AU$3-$B147)*OFFSET(Inputs!$C$30,0,$B147-2)/IF(sommmeProdInv(Inputs!$B$30:$AY$30,$D$118:$BA$118,'Health SCR'!AU$3)&gt;0,sommmeProdInv(Inputs!$B$30:$AY$30,$D$118:$BA$118,'Health SCR'!AU$3),1)+AU146,0)</f>
        <v>0</v>
      </c>
      <c r="AV147" s="644">
        <f ca="1">IF('Health SCR'!AV$3&gt;=$B147,OFFSET($D$118,0,'Health SCR'!AV$3-$B147)*OFFSET(Inputs!$C$30,0,$B147-2)/IF(sommmeProdInv(Inputs!$B$30:$AY$30,$D$118:$BA$118,'Health SCR'!AV$3)&gt;0,sommmeProdInv(Inputs!$B$30:$AY$30,$D$118:$BA$118,'Health SCR'!AV$3),1)+AV146,0)</f>
        <v>0</v>
      </c>
      <c r="AW147" s="644">
        <f ca="1">IF('Health SCR'!AW$3&gt;=$B147,OFFSET($D$118,0,'Health SCR'!AW$3-$B147)*OFFSET(Inputs!$C$30,0,$B147-2)/IF(sommmeProdInv(Inputs!$B$30:$AY$30,$D$118:$BA$118,'Health SCR'!AW$3)&gt;0,sommmeProdInv(Inputs!$B$30:$AY$30,$D$118:$BA$118,'Health SCR'!AW$3),1)+AW146,0)</f>
        <v>0</v>
      </c>
      <c r="AX147" s="644">
        <f ca="1">IF('Health SCR'!AX$3&gt;=$B147,OFFSET($D$118,0,'Health SCR'!AX$3-$B147)*OFFSET(Inputs!$C$30,0,$B147-2)/IF(sommmeProdInv(Inputs!$B$30:$AY$30,$D$118:$BA$118,'Health SCR'!AX$3)&gt;0,sommmeProdInv(Inputs!$B$30:$AY$30,$D$118:$BA$118,'Health SCR'!AX$3),1)+AX146,0)</f>
        <v>0</v>
      </c>
      <c r="AY147" s="644">
        <f ca="1">IF('Health SCR'!AY$3&gt;=$B147,OFFSET($D$118,0,'Health SCR'!AY$3-$B147)*OFFSET(Inputs!$C$30,0,$B147-2)/IF(sommmeProdInv(Inputs!$B$30:$AY$30,$D$118:$BA$118,'Health SCR'!AY$3)&gt;0,sommmeProdInv(Inputs!$B$30:$AY$30,$D$118:$BA$118,'Health SCR'!AY$3),1)+AY146,0)</f>
        <v>0</v>
      </c>
      <c r="AZ147" s="644">
        <f ca="1">IF('Health SCR'!AZ$3&gt;=$B147,OFFSET($D$118,0,'Health SCR'!AZ$3-$B147)*OFFSET(Inputs!$C$30,0,$B147-2)/IF(sommmeProdInv(Inputs!$B$30:$AY$30,$D$118:$BA$118,'Health SCR'!AZ$3)&gt;0,sommmeProdInv(Inputs!$B$30:$AY$30,$D$118:$BA$118,'Health SCR'!AZ$3),1)+AZ146,0)</f>
        <v>0</v>
      </c>
      <c r="BA147" s="645">
        <f ca="1">IF('Health SCR'!BA$3&gt;=$B147,OFFSET($D$118,0,'Health SCR'!BA$3-$B147)*OFFSET(Inputs!$C$30,0,$B147-2)/IF(sommmeProdInv(Inputs!$B$30:$AY$30,$D$118:$BA$118,'Health SCR'!BA$3)&gt;0,sommmeProdInv(Inputs!$B$30:$AY$30,$D$118:$BA$118,'Health SCR'!BA$3),1)+BA146,0)</f>
        <v>0</v>
      </c>
    </row>
    <row r="148" spans="1:53" s="286" customFormat="1" outlineLevel="1">
      <c r="A148" s="608"/>
      <c r="B148" s="993">
        <v>29</v>
      </c>
      <c r="C148" s="994"/>
      <c r="D148" s="643"/>
      <c r="E148" s="644">
        <f ca="1">IF('Health SCR'!E$3&gt;=$B148,OFFSET($D$118,0,'Health SCR'!E$3-$B148)*OFFSET(Inputs!$C$30,0,$B148-2)/IF(sommmeProdInv(Inputs!$B$30:$AY$30,$D$118:$BA$118,'Health SCR'!E$3)&gt;0,sommmeProdInv(Inputs!$B$30:$AY$30,$D$118:$BA$118,'Health SCR'!E$3),1)+E147,0)</f>
        <v>0</v>
      </c>
      <c r="F148" s="644">
        <f ca="1">IF('Health SCR'!F$3&gt;=$B148,OFFSET($D$118,0,'Health SCR'!F$3-$B148)*OFFSET(Inputs!$C$30,0,$B148-2)/IF(sommmeProdInv(Inputs!$B$30:$AY$30,$D$118:$BA$118,'Health SCR'!F$3)&gt;0,sommmeProdInv(Inputs!$B$30:$AY$30,$D$118:$BA$118,'Health SCR'!F$3),1)+F147,0)</f>
        <v>0</v>
      </c>
      <c r="G148" s="644">
        <f ca="1">IF('Health SCR'!G$3&gt;=$B148,OFFSET($D$118,0,'Health SCR'!G$3-$B148)*OFFSET(Inputs!$C$30,0,$B148-2)/IF(sommmeProdInv(Inputs!$B$30:$AY$30,$D$118:$BA$118,'Health SCR'!G$3)&gt;0,sommmeProdInv(Inputs!$B$30:$AY$30,$D$118:$BA$118,'Health SCR'!G$3),1)+G147,0)</f>
        <v>0</v>
      </c>
      <c r="H148" s="644">
        <f ca="1">IF('Health SCR'!H$3&gt;=$B148,OFFSET($D$118,0,'Health SCR'!H$3-$B148)*OFFSET(Inputs!$C$30,0,$B148-2)/IF(sommmeProdInv(Inputs!$B$30:$AY$30,$D$118:$BA$118,'Health SCR'!H$3)&gt;0,sommmeProdInv(Inputs!$B$30:$AY$30,$D$118:$BA$118,'Health SCR'!H$3),1)+H147,0)</f>
        <v>0</v>
      </c>
      <c r="I148" s="644">
        <f ca="1">IF('Health SCR'!I$3&gt;=$B148,OFFSET($D$118,0,'Health SCR'!I$3-$B148)*OFFSET(Inputs!$C$30,0,$B148-2)/IF(sommmeProdInv(Inputs!$B$30:$AY$30,$D$118:$BA$118,'Health SCR'!I$3)&gt;0,sommmeProdInv(Inputs!$B$30:$AY$30,$D$118:$BA$118,'Health SCR'!I$3),1)+I147,0)</f>
        <v>0</v>
      </c>
      <c r="J148" s="644">
        <f ca="1">IF('Health SCR'!J$3&gt;=$B148,OFFSET($D$118,0,'Health SCR'!J$3-$B148)*OFFSET(Inputs!$C$30,0,$B148-2)/IF(sommmeProdInv(Inputs!$B$30:$AY$30,$D$118:$BA$118,'Health SCR'!J$3)&gt;0,sommmeProdInv(Inputs!$B$30:$AY$30,$D$118:$BA$118,'Health SCR'!J$3),1)+J147,0)</f>
        <v>0</v>
      </c>
      <c r="K148" s="644">
        <f ca="1">IF('Health SCR'!K$3&gt;=$B148,OFFSET($D$118,0,'Health SCR'!K$3-$B148)*OFFSET(Inputs!$C$30,0,$B148-2)/IF(sommmeProdInv(Inputs!$B$30:$AY$30,$D$118:$BA$118,'Health SCR'!K$3)&gt;0,sommmeProdInv(Inputs!$B$30:$AY$30,$D$118:$BA$118,'Health SCR'!K$3),1)+K147,0)</f>
        <v>0</v>
      </c>
      <c r="L148" s="644">
        <f ca="1">IF('Health SCR'!L$3&gt;=$B148,OFFSET($D$118,0,'Health SCR'!L$3-$B148)*OFFSET(Inputs!$C$30,0,$B148-2)/IF(sommmeProdInv(Inputs!$B$30:$AY$30,$D$118:$BA$118,'Health SCR'!L$3)&gt;0,sommmeProdInv(Inputs!$B$30:$AY$30,$D$118:$BA$118,'Health SCR'!L$3),1)+L147,0)</f>
        <v>0</v>
      </c>
      <c r="M148" s="644">
        <f ca="1">IF('Health SCR'!M$3&gt;=$B148,OFFSET($D$118,0,'Health SCR'!M$3-$B148)*OFFSET(Inputs!$C$30,0,$B148-2)/IF(sommmeProdInv(Inputs!$B$30:$AY$30,$D$118:$BA$118,'Health SCR'!M$3)&gt;0,sommmeProdInv(Inputs!$B$30:$AY$30,$D$118:$BA$118,'Health SCR'!M$3),1)+M147,0)</f>
        <v>0</v>
      </c>
      <c r="N148" s="644">
        <f ca="1">IF('Health SCR'!N$3&gt;=$B148,OFFSET($D$118,0,'Health SCR'!N$3-$B148)*OFFSET(Inputs!$C$30,0,$B148-2)/IF(sommmeProdInv(Inputs!$B$30:$AY$30,$D$118:$BA$118,'Health SCR'!N$3)&gt;0,sommmeProdInv(Inputs!$B$30:$AY$30,$D$118:$BA$118,'Health SCR'!N$3),1)+N147,0)</f>
        <v>0</v>
      </c>
      <c r="O148" s="644">
        <f ca="1">IF('Health SCR'!O$3&gt;=$B148,OFFSET($D$118,0,'Health SCR'!O$3-$B148)*OFFSET(Inputs!$C$30,0,$B148-2)/IF(sommmeProdInv(Inputs!$B$30:$AY$30,$D$118:$BA$118,'Health SCR'!O$3)&gt;0,sommmeProdInv(Inputs!$B$30:$AY$30,$D$118:$BA$118,'Health SCR'!O$3),1)+O147,0)</f>
        <v>0</v>
      </c>
      <c r="P148" s="644">
        <f ca="1">IF('Health SCR'!P$3&gt;=$B148,OFFSET($D$118,0,'Health SCR'!P$3-$B148)*OFFSET(Inputs!$C$30,0,$B148-2)/IF(sommmeProdInv(Inputs!$B$30:$AY$30,$D$118:$BA$118,'Health SCR'!P$3)&gt;0,sommmeProdInv(Inputs!$B$30:$AY$30,$D$118:$BA$118,'Health SCR'!P$3),1)+P147,0)</f>
        <v>0</v>
      </c>
      <c r="Q148" s="644">
        <f ca="1">IF('Health SCR'!Q$3&gt;=$B148,OFFSET($D$118,0,'Health SCR'!Q$3-$B148)*OFFSET(Inputs!$C$30,0,$B148-2)/IF(sommmeProdInv(Inputs!$B$30:$AY$30,$D$118:$BA$118,'Health SCR'!Q$3)&gt;0,sommmeProdInv(Inputs!$B$30:$AY$30,$D$118:$BA$118,'Health SCR'!Q$3),1)+Q147,0)</f>
        <v>0</v>
      </c>
      <c r="R148" s="644">
        <f ca="1">IF('Health SCR'!R$3&gt;=$B148,OFFSET($D$118,0,'Health SCR'!R$3-$B148)*OFFSET(Inputs!$C$30,0,$B148-2)/IF(sommmeProdInv(Inputs!$B$30:$AY$30,$D$118:$BA$118,'Health SCR'!R$3)&gt;0,sommmeProdInv(Inputs!$B$30:$AY$30,$D$118:$BA$118,'Health SCR'!R$3),1)+R147,0)</f>
        <v>0</v>
      </c>
      <c r="S148" s="644">
        <f ca="1">IF('Health SCR'!S$3&gt;=$B148,OFFSET($D$118,0,'Health SCR'!S$3-$B148)*OFFSET(Inputs!$C$30,0,$B148-2)/IF(sommmeProdInv(Inputs!$B$30:$AY$30,$D$118:$BA$118,'Health SCR'!S$3)&gt;0,sommmeProdInv(Inputs!$B$30:$AY$30,$D$118:$BA$118,'Health SCR'!S$3),1)+S147,0)</f>
        <v>0</v>
      </c>
      <c r="T148" s="644">
        <f ca="1">IF('Health SCR'!T$3&gt;=$B148,OFFSET($D$118,0,'Health SCR'!T$3-$B148)*OFFSET(Inputs!$C$30,0,$B148-2)/IF(sommmeProdInv(Inputs!$B$30:$AY$30,$D$118:$BA$118,'Health SCR'!T$3)&gt;0,sommmeProdInv(Inputs!$B$30:$AY$30,$D$118:$BA$118,'Health SCR'!T$3),1)+T147,0)</f>
        <v>0</v>
      </c>
      <c r="U148" s="644">
        <f ca="1">IF('Health SCR'!U$3&gt;=$B148,OFFSET($D$118,0,'Health SCR'!U$3-$B148)*OFFSET(Inputs!$C$30,0,$B148-2)/IF(sommmeProdInv(Inputs!$B$30:$AY$30,$D$118:$BA$118,'Health SCR'!U$3)&gt;0,sommmeProdInv(Inputs!$B$30:$AY$30,$D$118:$BA$118,'Health SCR'!U$3),1)+U147,0)</f>
        <v>0</v>
      </c>
      <c r="V148" s="644">
        <f ca="1">IF('Health SCR'!V$3&gt;=$B148,OFFSET($D$118,0,'Health SCR'!V$3-$B148)*OFFSET(Inputs!$C$30,0,$B148-2)/IF(sommmeProdInv(Inputs!$B$30:$AY$30,$D$118:$BA$118,'Health SCR'!V$3)&gt;0,sommmeProdInv(Inputs!$B$30:$AY$30,$D$118:$BA$118,'Health SCR'!V$3),1)+V147,0)</f>
        <v>0</v>
      </c>
      <c r="W148" s="644">
        <f ca="1">IF('Health SCR'!W$3&gt;=$B148,OFFSET($D$118,0,'Health SCR'!W$3-$B148)*OFFSET(Inputs!$C$30,0,$B148-2)/IF(sommmeProdInv(Inputs!$B$30:$AY$30,$D$118:$BA$118,'Health SCR'!W$3)&gt;0,sommmeProdInv(Inputs!$B$30:$AY$30,$D$118:$BA$118,'Health SCR'!W$3),1)+W147,0)</f>
        <v>0</v>
      </c>
      <c r="X148" s="644">
        <f ca="1">IF('Health SCR'!X$3&gt;=$B148,OFFSET($D$118,0,'Health SCR'!X$3-$B148)*OFFSET(Inputs!$C$30,0,$B148-2)/IF(sommmeProdInv(Inputs!$B$30:$AY$30,$D$118:$BA$118,'Health SCR'!X$3)&gt;0,sommmeProdInv(Inputs!$B$30:$AY$30,$D$118:$BA$118,'Health SCR'!X$3),1)+X147,0)</f>
        <v>0</v>
      </c>
      <c r="Y148" s="644">
        <f ca="1">IF('Health SCR'!Y$3&gt;=$B148,OFFSET($D$118,0,'Health SCR'!Y$3-$B148)*OFFSET(Inputs!$C$30,0,$B148-2)/IF(sommmeProdInv(Inputs!$B$30:$AY$30,$D$118:$BA$118,'Health SCR'!Y$3)&gt;0,sommmeProdInv(Inputs!$B$30:$AY$30,$D$118:$BA$118,'Health SCR'!Y$3),1)+Y147,0)</f>
        <v>0</v>
      </c>
      <c r="Z148" s="644">
        <f ca="1">IF('Health SCR'!Z$3&gt;=$B148,OFFSET($D$118,0,'Health SCR'!Z$3-$B148)*OFFSET(Inputs!$C$30,0,$B148-2)/IF(sommmeProdInv(Inputs!$B$30:$AY$30,$D$118:$BA$118,'Health SCR'!Z$3)&gt;0,sommmeProdInv(Inputs!$B$30:$AY$30,$D$118:$BA$118,'Health SCR'!Z$3),1)+Z147,0)</f>
        <v>0</v>
      </c>
      <c r="AA148" s="644">
        <f ca="1">IF('Health SCR'!AA$3&gt;=$B148,OFFSET($D$118,0,'Health SCR'!AA$3-$B148)*OFFSET(Inputs!$C$30,0,$B148-2)/IF(sommmeProdInv(Inputs!$B$30:$AY$30,$D$118:$BA$118,'Health SCR'!AA$3)&gt;0,sommmeProdInv(Inputs!$B$30:$AY$30,$D$118:$BA$118,'Health SCR'!AA$3),1)+AA147,0)</f>
        <v>0</v>
      </c>
      <c r="AB148" s="644">
        <f ca="1">IF('Health SCR'!AB$3&gt;=$B148,OFFSET($D$118,0,'Health SCR'!AB$3-$B148)*OFFSET(Inputs!$C$30,0,$B148-2)/IF(sommmeProdInv(Inputs!$B$30:$AY$30,$D$118:$BA$118,'Health SCR'!AB$3)&gt;0,sommmeProdInv(Inputs!$B$30:$AY$30,$D$118:$BA$118,'Health SCR'!AB$3),1)+AB147,0)</f>
        <v>0</v>
      </c>
      <c r="AC148" s="644">
        <f ca="1">IF('Health SCR'!AC$3&gt;=$B148,OFFSET($D$118,0,'Health SCR'!AC$3-$B148)*OFFSET(Inputs!$C$30,0,$B148-2)/IF(sommmeProdInv(Inputs!$B$30:$AY$30,$D$118:$BA$118,'Health SCR'!AC$3)&gt;0,sommmeProdInv(Inputs!$B$30:$AY$30,$D$118:$BA$118,'Health SCR'!AC$3),1)+AC147,0)</f>
        <v>0</v>
      </c>
      <c r="AD148" s="644">
        <f ca="1">IF('Health SCR'!AD$3&gt;=$B148,OFFSET($D$118,0,'Health SCR'!AD$3-$B148)*OFFSET(Inputs!$C$30,0,$B148-2)/IF(sommmeProdInv(Inputs!$B$30:$AY$30,$D$118:$BA$118,'Health SCR'!AD$3)&gt;0,sommmeProdInv(Inputs!$B$30:$AY$30,$D$118:$BA$118,'Health SCR'!AD$3),1)+AD147,0)</f>
        <v>0</v>
      </c>
      <c r="AE148" s="644">
        <f ca="1">IF('Health SCR'!AE$3&gt;=$B148,OFFSET($D$118,0,'Health SCR'!AE$3-$B148)*OFFSET(Inputs!$C$30,0,$B148-2)/IF(sommmeProdInv(Inputs!$B$30:$AY$30,$D$118:$BA$118,'Health SCR'!AE$3)&gt;0,sommmeProdInv(Inputs!$B$30:$AY$30,$D$118:$BA$118,'Health SCR'!AE$3),1)+AE147,0)</f>
        <v>0</v>
      </c>
      <c r="AF148" s="644">
        <f ca="1">IF('Health SCR'!AF$3&gt;=$B148,OFFSET($D$118,0,'Health SCR'!AF$3-$B148)*OFFSET(Inputs!$C$30,0,$B148-2)/IF(sommmeProdInv(Inputs!$B$30:$AY$30,$D$118:$BA$118,'Health SCR'!AF$3)&gt;0,sommmeProdInv(Inputs!$B$30:$AY$30,$D$118:$BA$118,'Health SCR'!AF$3),1)+AF147,0)</f>
        <v>0</v>
      </c>
      <c r="AG148" s="644">
        <f ca="1">IF('Health SCR'!AG$3&gt;=$B148,OFFSET($D$118,0,'Health SCR'!AG$3-$B148)*OFFSET(Inputs!$C$30,0,$B148-2)/IF(sommmeProdInv(Inputs!$B$30:$AY$30,$D$118:$BA$118,'Health SCR'!AG$3)&gt;0,sommmeProdInv(Inputs!$B$30:$AY$30,$D$118:$BA$118,'Health SCR'!AG$3),1)+AG147,0)</f>
        <v>0</v>
      </c>
      <c r="AH148" s="644">
        <f ca="1">IF('Health SCR'!AH$3&gt;=$B148,OFFSET($D$118,0,'Health SCR'!AH$3-$B148)*OFFSET(Inputs!$C$30,0,$B148-2)/IF(sommmeProdInv(Inputs!$B$30:$AY$30,$D$118:$BA$118,'Health SCR'!AH$3)&gt;0,sommmeProdInv(Inputs!$B$30:$AY$30,$D$118:$BA$118,'Health SCR'!AH$3),1)+AH147,0)</f>
        <v>0</v>
      </c>
      <c r="AI148" s="644">
        <f ca="1">IF('Health SCR'!AI$3&gt;=$B148,OFFSET($D$118,0,'Health SCR'!AI$3-$B148)*OFFSET(Inputs!$C$30,0,$B148-2)/IF(sommmeProdInv(Inputs!$B$30:$AY$30,$D$118:$BA$118,'Health SCR'!AI$3)&gt;0,sommmeProdInv(Inputs!$B$30:$AY$30,$D$118:$BA$118,'Health SCR'!AI$3),1)+AI147,0)</f>
        <v>0</v>
      </c>
      <c r="AJ148" s="644">
        <f ca="1">IF('Health SCR'!AJ$3&gt;=$B148,OFFSET($D$118,0,'Health SCR'!AJ$3-$B148)*OFFSET(Inputs!$C$30,0,$B148-2)/IF(sommmeProdInv(Inputs!$B$30:$AY$30,$D$118:$BA$118,'Health SCR'!AJ$3)&gt;0,sommmeProdInv(Inputs!$B$30:$AY$30,$D$118:$BA$118,'Health SCR'!AJ$3),1)+AJ147,0)</f>
        <v>0</v>
      </c>
      <c r="AK148" s="644">
        <f ca="1">IF('Health SCR'!AK$3&gt;=$B148,OFFSET($D$118,0,'Health SCR'!AK$3-$B148)*OFFSET(Inputs!$C$30,0,$B148-2)/IF(sommmeProdInv(Inputs!$B$30:$AY$30,$D$118:$BA$118,'Health SCR'!AK$3)&gt;0,sommmeProdInv(Inputs!$B$30:$AY$30,$D$118:$BA$118,'Health SCR'!AK$3),1)+AK147,0)</f>
        <v>0</v>
      </c>
      <c r="AL148" s="644">
        <f ca="1">IF('Health SCR'!AL$3&gt;=$B148,OFFSET($D$118,0,'Health SCR'!AL$3-$B148)*OFFSET(Inputs!$C$30,0,$B148-2)/IF(sommmeProdInv(Inputs!$B$30:$AY$30,$D$118:$BA$118,'Health SCR'!AL$3)&gt;0,sommmeProdInv(Inputs!$B$30:$AY$30,$D$118:$BA$118,'Health SCR'!AL$3),1)+AL147,0)</f>
        <v>0</v>
      </c>
      <c r="AM148" s="644">
        <f ca="1">IF('Health SCR'!AM$3&gt;=$B148,OFFSET($D$118,0,'Health SCR'!AM$3-$B148)*OFFSET(Inputs!$C$30,0,$B148-2)/IF(sommmeProdInv(Inputs!$B$30:$AY$30,$D$118:$BA$118,'Health SCR'!AM$3)&gt;0,sommmeProdInv(Inputs!$B$30:$AY$30,$D$118:$BA$118,'Health SCR'!AM$3),1)+AM147,0)</f>
        <v>0</v>
      </c>
      <c r="AN148" s="644">
        <f ca="1">IF('Health SCR'!AN$3&gt;=$B148,OFFSET($D$118,0,'Health SCR'!AN$3-$B148)*OFFSET(Inputs!$C$30,0,$B148-2)/IF(sommmeProdInv(Inputs!$B$30:$AY$30,$D$118:$BA$118,'Health SCR'!AN$3)&gt;0,sommmeProdInv(Inputs!$B$30:$AY$30,$D$118:$BA$118,'Health SCR'!AN$3),1)+AN147,0)</f>
        <v>0</v>
      </c>
      <c r="AO148" s="644">
        <f ca="1">IF('Health SCR'!AO$3&gt;=$B148,OFFSET($D$118,0,'Health SCR'!AO$3-$B148)*OFFSET(Inputs!$C$30,0,$B148-2)/IF(sommmeProdInv(Inputs!$B$30:$AY$30,$D$118:$BA$118,'Health SCR'!AO$3)&gt;0,sommmeProdInv(Inputs!$B$30:$AY$30,$D$118:$BA$118,'Health SCR'!AO$3),1)+AO147,0)</f>
        <v>0</v>
      </c>
      <c r="AP148" s="644">
        <f ca="1">IF('Health SCR'!AP$3&gt;=$B148,OFFSET($D$118,0,'Health SCR'!AP$3-$B148)*OFFSET(Inputs!$C$30,0,$B148-2)/IF(sommmeProdInv(Inputs!$B$30:$AY$30,$D$118:$BA$118,'Health SCR'!AP$3)&gt;0,sommmeProdInv(Inputs!$B$30:$AY$30,$D$118:$BA$118,'Health SCR'!AP$3),1)+AP147,0)</f>
        <v>0</v>
      </c>
      <c r="AQ148" s="644">
        <f ca="1">IF('Health SCR'!AQ$3&gt;=$B148,OFFSET($D$118,0,'Health SCR'!AQ$3-$B148)*OFFSET(Inputs!$C$30,0,$B148-2)/IF(sommmeProdInv(Inputs!$B$30:$AY$30,$D$118:$BA$118,'Health SCR'!AQ$3)&gt;0,sommmeProdInv(Inputs!$B$30:$AY$30,$D$118:$BA$118,'Health SCR'!AQ$3),1)+AQ147,0)</f>
        <v>0</v>
      </c>
      <c r="AR148" s="644">
        <f ca="1">IF('Health SCR'!AR$3&gt;=$B148,OFFSET($D$118,0,'Health SCR'!AR$3-$B148)*OFFSET(Inputs!$C$30,0,$B148-2)/IF(sommmeProdInv(Inputs!$B$30:$AY$30,$D$118:$BA$118,'Health SCR'!AR$3)&gt;0,sommmeProdInv(Inputs!$B$30:$AY$30,$D$118:$BA$118,'Health SCR'!AR$3),1)+AR147,0)</f>
        <v>0</v>
      </c>
      <c r="AS148" s="644">
        <f ca="1">IF('Health SCR'!AS$3&gt;=$B148,OFFSET($D$118,0,'Health SCR'!AS$3-$B148)*OFFSET(Inputs!$C$30,0,$B148-2)/IF(sommmeProdInv(Inputs!$B$30:$AY$30,$D$118:$BA$118,'Health SCR'!AS$3)&gt;0,sommmeProdInv(Inputs!$B$30:$AY$30,$D$118:$BA$118,'Health SCR'!AS$3),1)+AS147,0)</f>
        <v>0</v>
      </c>
      <c r="AT148" s="644">
        <f ca="1">IF('Health SCR'!AT$3&gt;=$B148,OFFSET($D$118,0,'Health SCR'!AT$3-$B148)*OFFSET(Inputs!$C$30,0,$B148-2)/IF(sommmeProdInv(Inputs!$B$30:$AY$30,$D$118:$BA$118,'Health SCR'!AT$3)&gt;0,sommmeProdInv(Inputs!$B$30:$AY$30,$D$118:$BA$118,'Health SCR'!AT$3),1)+AT147,0)</f>
        <v>0</v>
      </c>
      <c r="AU148" s="644">
        <f ca="1">IF('Health SCR'!AU$3&gt;=$B148,OFFSET($D$118,0,'Health SCR'!AU$3-$B148)*OFFSET(Inputs!$C$30,0,$B148-2)/IF(sommmeProdInv(Inputs!$B$30:$AY$30,$D$118:$BA$118,'Health SCR'!AU$3)&gt;0,sommmeProdInv(Inputs!$B$30:$AY$30,$D$118:$BA$118,'Health SCR'!AU$3),1)+AU147,0)</f>
        <v>0</v>
      </c>
      <c r="AV148" s="644">
        <f ca="1">IF('Health SCR'!AV$3&gt;=$B148,OFFSET($D$118,0,'Health SCR'!AV$3-$B148)*OFFSET(Inputs!$C$30,0,$B148-2)/IF(sommmeProdInv(Inputs!$B$30:$AY$30,$D$118:$BA$118,'Health SCR'!AV$3)&gt;0,sommmeProdInv(Inputs!$B$30:$AY$30,$D$118:$BA$118,'Health SCR'!AV$3),1)+AV147,0)</f>
        <v>0</v>
      </c>
      <c r="AW148" s="644">
        <f ca="1">IF('Health SCR'!AW$3&gt;=$B148,OFFSET($D$118,0,'Health SCR'!AW$3-$B148)*OFFSET(Inputs!$C$30,0,$B148-2)/IF(sommmeProdInv(Inputs!$B$30:$AY$30,$D$118:$BA$118,'Health SCR'!AW$3)&gt;0,sommmeProdInv(Inputs!$B$30:$AY$30,$D$118:$BA$118,'Health SCR'!AW$3),1)+AW147,0)</f>
        <v>0</v>
      </c>
      <c r="AX148" s="644">
        <f ca="1">IF('Health SCR'!AX$3&gt;=$B148,OFFSET($D$118,0,'Health SCR'!AX$3-$B148)*OFFSET(Inputs!$C$30,0,$B148-2)/IF(sommmeProdInv(Inputs!$B$30:$AY$30,$D$118:$BA$118,'Health SCR'!AX$3)&gt;0,sommmeProdInv(Inputs!$B$30:$AY$30,$D$118:$BA$118,'Health SCR'!AX$3),1)+AX147,0)</f>
        <v>0</v>
      </c>
      <c r="AY148" s="644">
        <f ca="1">IF('Health SCR'!AY$3&gt;=$B148,OFFSET($D$118,0,'Health SCR'!AY$3-$B148)*OFFSET(Inputs!$C$30,0,$B148-2)/IF(sommmeProdInv(Inputs!$B$30:$AY$30,$D$118:$BA$118,'Health SCR'!AY$3)&gt;0,sommmeProdInv(Inputs!$B$30:$AY$30,$D$118:$BA$118,'Health SCR'!AY$3),1)+AY147,0)</f>
        <v>0</v>
      </c>
      <c r="AZ148" s="644">
        <f ca="1">IF('Health SCR'!AZ$3&gt;=$B148,OFFSET($D$118,0,'Health SCR'!AZ$3-$B148)*OFFSET(Inputs!$C$30,0,$B148-2)/IF(sommmeProdInv(Inputs!$B$30:$AY$30,$D$118:$BA$118,'Health SCR'!AZ$3)&gt;0,sommmeProdInv(Inputs!$B$30:$AY$30,$D$118:$BA$118,'Health SCR'!AZ$3),1)+AZ147,0)</f>
        <v>0</v>
      </c>
      <c r="BA148" s="645">
        <f ca="1">IF('Health SCR'!BA$3&gt;=$B148,OFFSET($D$118,0,'Health SCR'!BA$3-$B148)*OFFSET(Inputs!$C$30,0,$B148-2)/IF(sommmeProdInv(Inputs!$B$30:$AY$30,$D$118:$BA$118,'Health SCR'!BA$3)&gt;0,sommmeProdInv(Inputs!$B$30:$AY$30,$D$118:$BA$118,'Health SCR'!BA$3),1)+BA147,0)</f>
        <v>0</v>
      </c>
    </row>
    <row r="149" spans="1:53" s="286" customFormat="1" outlineLevel="1">
      <c r="A149" s="608"/>
      <c r="B149" s="993">
        <v>30</v>
      </c>
      <c r="C149" s="994"/>
      <c r="D149" s="643"/>
      <c r="E149" s="644">
        <f ca="1">IF('Health SCR'!E$3&gt;=$B149,OFFSET($D$118,0,'Health SCR'!E$3-$B149)*OFFSET(Inputs!$C$30,0,$B149-2)/IF(sommmeProdInv(Inputs!$B$30:$AY$30,$D$118:$BA$118,'Health SCR'!E$3)&gt;0,sommmeProdInv(Inputs!$B$30:$AY$30,$D$118:$BA$118,'Health SCR'!E$3),1)+E148,0)</f>
        <v>0</v>
      </c>
      <c r="F149" s="644">
        <f ca="1">IF('Health SCR'!F$3&gt;=$B149,OFFSET($D$118,0,'Health SCR'!F$3-$B149)*OFFSET(Inputs!$C$30,0,$B149-2)/IF(sommmeProdInv(Inputs!$B$30:$AY$30,$D$118:$BA$118,'Health SCR'!F$3)&gt;0,sommmeProdInv(Inputs!$B$30:$AY$30,$D$118:$BA$118,'Health SCR'!F$3),1)+F148,0)</f>
        <v>0</v>
      </c>
      <c r="G149" s="644">
        <f ca="1">IF('Health SCR'!G$3&gt;=$B149,OFFSET($D$118,0,'Health SCR'!G$3-$B149)*OFFSET(Inputs!$C$30,0,$B149-2)/IF(sommmeProdInv(Inputs!$B$30:$AY$30,$D$118:$BA$118,'Health SCR'!G$3)&gt;0,sommmeProdInv(Inputs!$B$30:$AY$30,$D$118:$BA$118,'Health SCR'!G$3),1)+G148,0)</f>
        <v>0</v>
      </c>
      <c r="H149" s="644">
        <f ca="1">IF('Health SCR'!H$3&gt;=$B149,OFFSET($D$118,0,'Health SCR'!H$3-$B149)*OFFSET(Inputs!$C$30,0,$B149-2)/IF(sommmeProdInv(Inputs!$B$30:$AY$30,$D$118:$BA$118,'Health SCR'!H$3)&gt;0,sommmeProdInv(Inputs!$B$30:$AY$30,$D$118:$BA$118,'Health SCR'!H$3),1)+H148,0)</f>
        <v>0</v>
      </c>
      <c r="I149" s="644">
        <f ca="1">IF('Health SCR'!I$3&gt;=$B149,OFFSET($D$118,0,'Health SCR'!I$3-$B149)*OFFSET(Inputs!$C$30,0,$B149-2)/IF(sommmeProdInv(Inputs!$B$30:$AY$30,$D$118:$BA$118,'Health SCR'!I$3)&gt;0,sommmeProdInv(Inputs!$B$30:$AY$30,$D$118:$BA$118,'Health SCR'!I$3),1)+I148,0)</f>
        <v>0</v>
      </c>
      <c r="J149" s="644">
        <f ca="1">IF('Health SCR'!J$3&gt;=$B149,OFFSET($D$118,0,'Health SCR'!J$3-$B149)*OFFSET(Inputs!$C$30,0,$B149-2)/IF(sommmeProdInv(Inputs!$B$30:$AY$30,$D$118:$BA$118,'Health SCR'!J$3)&gt;0,sommmeProdInv(Inputs!$B$30:$AY$30,$D$118:$BA$118,'Health SCR'!J$3),1)+J148,0)</f>
        <v>0</v>
      </c>
      <c r="K149" s="644">
        <f ca="1">IF('Health SCR'!K$3&gt;=$B149,OFFSET($D$118,0,'Health SCR'!K$3-$B149)*OFFSET(Inputs!$C$30,0,$B149-2)/IF(sommmeProdInv(Inputs!$B$30:$AY$30,$D$118:$BA$118,'Health SCR'!K$3)&gt;0,sommmeProdInv(Inputs!$B$30:$AY$30,$D$118:$BA$118,'Health SCR'!K$3),1)+K148,0)</f>
        <v>0</v>
      </c>
      <c r="L149" s="644">
        <f ca="1">IF('Health SCR'!L$3&gt;=$B149,OFFSET($D$118,0,'Health SCR'!L$3-$B149)*OFFSET(Inputs!$C$30,0,$B149-2)/IF(sommmeProdInv(Inputs!$B$30:$AY$30,$D$118:$BA$118,'Health SCR'!L$3)&gt;0,sommmeProdInv(Inputs!$B$30:$AY$30,$D$118:$BA$118,'Health SCR'!L$3),1)+L148,0)</f>
        <v>0</v>
      </c>
      <c r="M149" s="644">
        <f ca="1">IF('Health SCR'!M$3&gt;=$B149,OFFSET($D$118,0,'Health SCR'!M$3-$B149)*OFFSET(Inputs!$C$30,0,$B149-2)/IF(sommmeProdInv(Inputs!$B$30:$AY$30,$D$118:$BA$118,'Health SCR'!M$3)&gt;0,sommmeProdInv(Inputs!$B$30:$AY$30,$D$118:$BA$118,'Health SCR'!M$3),1)+M148,0)</f>
        <v>0</v>
      </c>
      <c r="N149" s="644">
        <f ca="1">IF('Health SCR'!N$3&gt;=$B149,OFFSET($D$118,0,'Health SCR'!N$3-$B149)*OFFSET(Inputs!$C$30,0,$B149-2)/IF(sommmeProdInv(Inputs!$B$30:$AY$30,$D$118:$BA$118,'Health SCR'!N$3)&gt;0,sommmeProdInv(Inputs!$B$30:$AY$30,$D$118:$BA$118,'Health SCR'!N$3),1)+N148,0)</f>
        <v>0</v>
      </c>
      <c r="O149" s="644">
        <f ca="1">IF('Health SCR'!O$3&gt;=$B149,OFFSET($D$118,0,'Health SCR'!O$3-$B149)*OFFSET(Inputs!$C$30,0,$B149-2)/IF(sommmeProdInv(Inputs!$B$30:$AY$30,$D$118:$BA$118,'Health SCR'!O$3)&gt;0,sommmeProdInv(Inputs!$B$30:$AY$30,$D$118:$BA$118,'Health SCR'!O$3),1)+O148,0)</f>
        <v>0</v>
      </c>
      <c r="P149" s="644">
        <f ca="1">IF('Health SCR'!P$3&gt;=$B149,OFFSET($D$118,0,'Health SCR'!P$3-$B149)*OFFSET(Inputs!$C$30,0,$B149-2)/IF(sommmeProdInv(Inputs!$B$30:$AY$30,$D$118:$BA$118,'Health SCR'!P$3)&gt;0,sommmeProdInv(Inputs!$B$30:$AY$30,$D$118:$BA$118,'Health SCR'!P$3),1)+P148,0)</f>
        <v>0</v>
      </c>
      <c r="Q149" s="644">
        <f ca="1">IF('Health SCR'!Q$3&gt;=$B149,OFFSET($D$118,0,'Health SCR'!Q$3-$B149)*OFFSET(Inputs!$C$30,0,$B149-2)/IF(sommmeProdInv(Inputs!$B$30:$AY$30,$D$118:$BA$118,'Health SCR'!Q$3)&gt;0,sommmeProdInv(Inputs!$B$30:$AY$30,$D$118:$BA$118,'Health SCR'!Q$3),1)+Q148,0)</f>
        <v>0</v>
      </c>
      <c r="R149" s="644">
        <f ca="1">IF('Health SCR'!R$3&gt;=$B149,OFFSET($D$118,0,'Health SCR'!R$3-$B149)*OFFSET(Inputs!$C$30,0,$B149-2)/IF(sommmeProdInv(Inputs!$B$30:$AY$30,$D$118:$BA$118,'Health SCR'!R$3)&gt;0,sommmeProdInv(Inputs!$B$30:$AY$30,$D$118:$BA$118,'Health SCR'!R$3),1)+R148,0)</f>
        <v>0</v>
      </c>
      <c r="S149" s="644">
        <f ca="1">IF('Health SCR'!S$3&gt;=$B149,OFFSET($D$118,0,'Health SCR'!S$3-$B149)*OFFSET(Inputs!$C$30,0,$B149-2)/IF(sommmeProdInv(Inputs!$B$30:$AY$30,$D$118:$BA$118,'Health SCR'!S$3)&gt;0,sommmeProdInv(Inputs!$B$30:$AY$30,$D$118:$BA$118,'Health SCR'!S$3),1)+S148,0)</f>
        <v>0</v>
      </c>
      <c r="T149" s="644">
        <f ca="1">IF('Health SCR'!T$3&gt;=$B149,OFFSET($D$118,0,'Health SCR'!T$3-$B149)*OFFSET(Inputs!$C$30,0,$B149-2)/IF(sommmeProdInv(Inputs!$B$30:$AY$30,$D$118:$BA$118,'Health SCR'!T$3)&gt;0,sommmeProdInv(Inputs!$B$30:$AY$30,$D$118:$BA$118,'Health SCR'!T$3),1)+T148,0)</f>
        <v>0</v>
      </c>
      <c r="U149" s="644">
        <f ca="1">IF('Health SCR'!U$3&gt;=$B149,OFFSET($D$118,0,'Health SCR'!U$3-$B149)*OFFSET(Inputs!$C$30,0,$B149-2)/IF(sommmeProdInv(Inputs!$B$30:$AY$30,$D$118:$BA$118,'Health SCR'!U$3)&gt;0,sommmeProdInv(Inputs!$B$30:$AY$30,$D$118:$BA$118,'Health SCR'!U$3),1)+U148,0)</f>
        <v>0</v>
      </c>
      <c r="V149" s="644">
        <f ca="1">IF('Health SCR'!V$3&gt;=$B149,OFFSET($D$118,0,'Health SCR'!V$3-$B149)*OFFSET(Inputs!$C$30,0,$B149-2)/IF(sommmeProdInv(Inputs!$B$30:$AY$30,$D$118:$BA$118,'Health SCR'!V$3)&gt;0,sommmeProdInv(Inputs!$B$30:$AY$30,$D$118:$BA$118,'Health SCR'!V$3),1)+V148,0)</f>
        <v>0</v>
      </c>
      <c r="W149" s="644">
        <f ca="1">IF('Health SCR'!W$3&gt;=$B149,OFFSET($D$118,0,'Health SCR'!W$3-$B149)*OFFSET(Inputs!$C$30,0,$B149-2)/IF(sommmeProdInv(Inputs!$B$30:$AY$30,$D$118:$BA$118,'Health SCR'!W$3)&gt;0,sommmeProdInv(Inputs!$B$30:$AY$30,$D$118:$BA$118,'Health SCR'!W$3),1)+W148,0)</f>
        <v>0</v>
      </c>
      <c r="X149" s="644">
        <f ca="1">IF('Health SCR'!X$3&gt;=$B149,OFFSET($D$118,0,'Health SCR'!X$3-$B149)*OFFSET(Inputs!$C$30,0,$B149-2)/IF(sommmeProdInv(Inputs!$B$30:$AY$30,$D$118:$BA$118,'Health SCR'!X$3)&gt;0,sommmeProdInv(Inputs!$B$30:$AY$30,$D$118:$BA$118,'Health SCR'!X$3),1)+X148,0)</f>
        <v>0</v>
      </c>
      <c r="Y149" s="644">
        <f ca="1">IF('Health SCR'!Y$3&gt;=$B149,OFFSET($D$118,0,'Health SCR'!Y$3-$B149)*OFFSET(Inputs!$C$30,0,$B149-2)/IF(sommmeProdInv(Inputs!$B$30:$AY$30,$D$118:$BA$118,'Health SCR'!Y$3)&gt;0,sommmeProdInv(Inputs!$B$30:$AY$30,$D$118:$BA$118,'Health SCR'!Y$3),1)+Y148,0)</f>
        <v>0</v>
      </c>
      <c r="Z149" s="644">
        <f ca="1">IF('Health SCR'!Z$3&gt;=$B149,OFFSET($D$118,0,'Health SCR'!Z$3-$B149)*OFFSET(Inputs!$C$30,0,$B149-2)/IF(sommmeProdInv(Inputs!$B$30:$AY$30,$D$118:$BA$118,'Health SCR'!Z$3)&gt;0,sommmeProdInv(Inputs!$B$30:$AY$30,$D$118:$BA$118,'Health SCR'!Z$3),1)+Z148,0)</f>
        <v>0</v>
      </c>
      <c r="AA149" s="644">
        <f ca="1">IF('Health SCR'!AA$3&gt;=$B149,OFFSET($D$118,0,'Health SCR'!AA$3-$B149)*OFFSET(Inputs!$C$30,0,$B149-2)/IF(sommmeProdInv(Inputs!$B$30:$AY$30,$D$118:$BA$118,'Health SCR'!AA$3)&gt;0,sommmeProdInv(Inputs!$B$30:$AY$30,$D$118:$BA$118,'Health SCR'!AA$3),1)+AA148,0)</f>
        <v>0</v>
      </c>
      <c r="AB149" s="644">
        <f ca="1">IF('Health SCR'!AB$3&gt;=$B149,OFFSET($D$118,0,'Health SCR'!AB$3-$B149)*OFFSET(Inputs!$C$30,0,$B149-2)/IF(sommmeProdInv(Inputs!$B$30:$AY$30,$D$118:$BA$118,'Health SCR'!AB$3)&gt;0,sommmeProdInv(Inputs!$B$30:$AY$30,$D$118:$BA$118,'Health SCR'!AB$3),1)+AB148,0)</f>
        <v>0</v>
      </c>
      <c r="AC149" s="644">
        <f ca="1">IF('Health SCR'!AC$3&gt;=$B149,OFFSET($D$118,0,'Health SCR'!AC$3-$B149)*OFFSET(Inputs!$C$30,0,$B149-2)/IF(sommmeProdInv(Inputs!$B$30:$AY$30,$D$118:$BA$118,'Health SCR'!AC$3)&gt;0,sommmeProdInv(Inputs!$B$30:$AY$30,$D$118:$BA$118,'Health SCR'!AC$3),1)+AC148,0)</f>
        <v>0</v>
      </c>
      <c r="AD149" s="644">
        <f ca="1">IF('Health SCR'!AD$3&gt;=$B149,OFFSET($D$118,0,'Health SCR'!AD$3-$B149)*OFFSET(Inputs!$C$30,0,$B149-2)/IF(sommmeProdInv(Inputs!$B$30:$AY$30,$D$118:$BA$118,'Health SCR'!AD$3)&gt;0,sommmeProdInv(Inputs!$B$30:$AY$30,$D$118:$BA$118,'Health SCR'!AD$3),1)+AD148,0)</f>
        <v>0</v>
      </c>
      <c r="AE149" s="644">
        <f ca="1">IF('Health SCR'!AE$3&gt;=$B149,OFFSET($D$118,0,'Health SCR'!AE$3-$B149)*OFFSET(Inputs!$C$30,0,$B149-2)/IF(sommmeProdInv(Inputs!$B$30:$AY$30,$D$118:$BA$118,'Health SCR'!AE$3)&gt;0,sommmeProdInv(Inputs!$B$30:$AY$30,$D$118:$BA$118,'Health SCR'!AE$3),1)+AE148,0)</f>
        <v>0</v>
      </c>
      <c r="AF149" s="644">
        <f ca="1">IF('Health SCR'!AF$3&gt;=$B149,OFFSET($D$118,0,'Health SCR'!AF$3-$B149)*OFFSET(Inputs!$C$30,0,$B149-2)/IF(sommmeProdInv(Inputs!$B$30:$AY$30,$D$118:$BA$118,'Health SCR'!AF$3)&gt;0,sommmeProdInv(Inputs!$B$30:$AY$30,$D$118:$BA$118,'Health SCR'!AF$3),1)+AF148,0)</f>
        <v>0</v>
      </c>
      <c r="AG149" s="644">
        <f ca="1">IF('Health SCR'!AG$3&gt;=$B149,OFFSET($D$118,0,'Health SCR'!AG$3-$B149)*OFFSET(Inputs!$C$30,0,$B149-2)/IF(sommmeProdInv(Inputs!$B$30:$AY$30,$D$118:$BA$118,'Health SCR'!AG$3)&gt;0,sommmeProdInv(Inputs!$B$30:$AY$30,$D$118:$BA$118,'Health SCR'!AG$3),1)+AG148,0)</f>
        <v>0</v>
      </c>
      <c r="AH149" s="644">
        <f ca="1">IF('Health SCR'!AH$3&gt;=$B149,OFFSET($D$118,0,'Health SCR'!AH$3-$B149)*OFFSET(Inputs!$C$30,0,$B149-2)/IF(sommmeProdInv(Inputs!$B$30:$AY$30,$D$118:$BA$118,'Health SCR'!AH$3)&gt;0,sommmeProdInv(Inputs!$B$30:$AY$30,$D$118:$BA$118,'Health SCR'!AH$3),1)+AH148,0)</f>
        <v>0</v>
      </c>
      <c r="AI149" s="644">
        <f ca="1">IF('Health SCR'!AI$3&gt;=$B149,OFFSET($D$118,0,'Health SCR'!AI$3-$B149)*OFFSET(Inputs!$C$30,0,$B149-2)/IF(sommmeProdInv(Inputs!$B$30:$AY$30,$D$118:$BA$118,'Health SCR'!AI$3)&gt;0,sommmeProdInv(Inputs!$B$30:$AY$30,$D$118:$BA$118,'Health SCR'!AI$3),1)+AI148,0)</f>
        <v>0</v>
      </c>
      <c r="AJ149" s="644">
        <f ca="1">IF('Health SCR'!AJ$3&gt;=$B149,OFFSET($D$118,0,'Health SCR'!AJ$3-$B149)*OFFSET(Inputs!$C$30,0,$B149-2)/IF(sommmeProdInv(Inputs!$B$30:$AY$30,$D$118:$BA$118,'Health SCR'!AJ$3)&gt;0,sommmeProdInv(Inputs!$B$30:$AY$30,$D$118:$BA$118,'Health SCR'!AJ$3),1)+AJ148,0)</f>
        <v>0</v>
      </c>
      <c r="AK149" s="644">
        <f ca="1">IF('Health SCR'!AK$3&gt;=$B149,OFFSET($D$118,0,'Health SCR'!AK$3-$B149)*OFFSET(Inputs!$C$30,0,$B149-2)/IF(sommmeProdInv(Inputs!$B$30:$AY$30,$D$118:$BA$118,'Health SCR'!AK$3)&gt;0,sommmeProdInv(Inputs!$B$30:$AY$30,$D$118:$BA$118,'Health SCR'!AK$3),1)+AK148,0)</f>
        <v>0</v>
      </c>
      <c r="AL149" s="644">
        <f ca="1">IF('Health SCR'!AL$3&gt;=$B149,OFFSET($D$118,0,'Health SCR'!AL$3-$B149)*OFFSET(Inputs!$C$30,0,$B149-2)/IF(sommmeProdInv(Inputs!$B$30:$AY$30,$D$118:$BA$118,'Health SCR'!AL$3)&gt;0,sommmeProdInv(Inputs!$B$30:$AY$30,$D$118:$BA$118,'Health SCR'!AL$3),1)+AL148,0)</f>
        <v>0</v>
      </c>
      <c r="AM149" s="644">
        <f ca="1">IF('Health SCR'!AM$3&gt;=$B149,OFFSET($D$118,0,'Health SCR'!AM$3-$B149)*OFFSET(Inputs!$C$30,0,$B149-2)/IF(sommmeProdInv(Inputs!$B$30:$AY$30,$D$118:$BA$118,'Health SCR'!AM$3)&gt;0,sommmeProdInv(Inputs!$B$30:$AY$30,$D$118:$BA$118,'Health SCR'!AM$3),1)+AM148,0)</f>
        <v>0</v>
      </c>
      <c r="AN149" s="644">
        <f ca="1">IF('Health SCR'!AN$3&gt;=$B149,OFFSET($D$118,0,'Health SCR'!AN$3-$B149)*OFFSET(Inputs!$C$30,0,$B149-2)/IF(sommmeProdInv(Inputs!$B$30:$AY$30,$D$118:$BA$118,'Health SCR'!AN$3)&gt;0,sommmeProdInv(Inputs!$B$30:$AY$30,$D$118:$BA$118,'Health SCR'!AN$3),1)+AN148,0)</f>
        <v>0</v>
      </c>
      <c r="AO149" s="644">
        <f ca="1">IF('Health SCR'!AO$3&gt;=$B149,OFFSET($D$118,0,'Health SCR'!AO$3-$B149)*OFFSET(Inputs!$C$30,0,$B149-2)/IF(sommmeProdInv(Inputs!$B$30:$AY$30,$D$118:$BA$118,'Health SCR'!AO$3)&gt;0,sommmeProdInv(Inputs!$B$30:$AY$30,$D$118:$BA$118,'Health SCR'!AO$3),1)+AO148,0)</f>
        <v>0</v>
      </c>
      <c r="AP149" s="644">
        <f ca="1">IF('Health SCR'!AP$3&gt;=$B149,OFFSET($D$118,0,'Health SCR'!AP$3-$B149)*OFFSET(Inputs!$C$30,0,$B149-2)/IF(sommmeProdInv(Inputs!$B$30:$AY$30,$D$118:$BA$118,'Health SCR'!AP$3)&gt;0,sommmeProdInv(Inputs!$B$30:$AY$30,$D$118:$BA$118,'Health SCR'!AP$3),1)+AP148,0)</f>
        <v>0</v>
      </c>
      <c r="AQ149" s="644">
        <f ca="1">IF('Health SCR'!AQ$3&gt;=$B149,OFFSET($D$118,0,'Health SCR'!AQ$3-$B149)*OFFSET(Inputs!$C$30,0,$B149-2)/IF(sommmeProdInv(Inputs!$B$30:$AY$30,$D$118:$BA$118,'Health SCR'!AQ$3)&gt;0,sommmeProdInv(Inputs!$B$30:$AY$30,$D$118:$BA$118,'Health SCR'!AQ$3),1)+AQ148,0)</f>
        <v>0</v>
      </c>
      <c r="AR149" s="644">
        <f ca="1">IF('Health SCR'!AR$3&gt;=$B149,OFFSET($D$118,0,'Health SCR'!AR$3-$B149)*OFFSET(Inputs!$C$30,0,$B149-2)/IF(sommmeProdInv(Inputs!$B$30:$AY$30,$D$118:$BA$118,'Health SCR'!AR$3)&gt;0,sommmeProdInv(Inputs!$B$30:$AY$30,$D$118:$BA$118,'Health SCR'!AR$3),1)+AR148,0)</f>
        <v>0</v>
      </c>
      <c r="AS149" s="644">
        <f ca="1">IF('Health SCR'!AS$3&gt;=$B149,OFFSET($D$118,0,'Health SCR'!AS$3-$B149)*OFFSET(Inputs!$C$30,0,$B149-2)/IF(sommmeProdInv(Inputs!$B$30:$AY$30,$D$118:$BA$118,'Health SCR'!AS$3)&gt;0,sommmeProdInv(Inputs!$B$30:$AY$30,$D$118:$BA$118,'Health SCR'!AS$3),1)+AS148,0)</f>
        <v>0</v>
      </c>
      <c r="AT149" s="644">
        <f ca="1">IF('Health SCR'!AT$3&gt;=$B149,OFFSET($D$118,0,'Health SCR'!AT$3-$B149)*OFFSET(Inputs!$C$30,0,$B149-2)/IF(sommmeProdInv(Inputs!$B$30:$AY$30,$D$118:$BA$118,'Health SCR'!AT$3)&gt;0,sommmeProdInv(Inputs!$B$30:$AY$30,$D$118:$BA$118,'Health SCR'!AT$3),1)+AT148,0)</f>
        <v>0</v>
      </c>
      <c r="AU149" s="644">
        <f ca="1">IF('Health SCR'!AU$3&gt;=$B149,OFFSET($D$118,0,'Health SCR'!AU$3-$B149)*OFFSET(Inputs!$C$30,0,$B149-2)/IF(sommmeProdInv(Inputs!$B$30:$AY$30,$D$118:$BA$118,'Health SCR'!AU$3)&gt;0,sommmeProdInv(Inputs!$B$30:$AY$30,$D$118:$BA$118,'Health SCR'!AU$3),1)+AU148,0)</f>
        <v>0</v>
      </c>
      <c r="AV149" s="644">
        <f ca="1">IF('Health SCR'!AV$3&gt;=$B149,OFFSET($D$118,0,'Health SCR'!AV$3-$B149)*OFFSET(Inputs!$C$30,0,$B149-2)/IF(sommmeProdInv(Inputs!$B$30:$AY$30,$D$118:$BA$118,'Health SCR'!AV$3)&gt;0,sommmeProdInv(Inputs!$B$30:$AY$30,$D$118:$BA$118,'Health SCR'!AV$3),1)+AV148,0)</f>
        <v>0</v>
      </c>
      <c r="AW149" s="644">
        <f ca="1">IF('Health SCR'!AW$3&gt;=$B149,OFFSET($D$118,0,'Health SCR'!AW$3-$B149)*OFFSET(Inputs!$C$30,0,$B149-2)/IF(sommmeProdInv(Inputs!$B$30:$AY$30,$D$118:$BA$118,'Health SCR'!AW$3)&gt;0,sommmeProdInv(Inputs!$B$30:$AY$30,$D$118:$BA$118,'Health SCR'!AW$3),1)+AW148,0)</f>
        <v>0</v>
      </c>
      <c r="AX149" s="644">
        <f ca="1">IF('Health SCR'!AX$3&gt;=$B149,OFFSET($D$118,0,'Health SCR'!AX$3-$B149)*OFFSET(Inputs!$C$30,0,$B149-2)/IF(sommmeProdInv(Inputs!$B$30:$AY$30,$D$118:$BA$118,'Health SCR'!AX$3)&gt;0,sommmeProdInv(Inputs!$B$30:$AY$30,$D$118:$BA$118,'Health SCR'!AX$3),1)+AX148,0)</f>
        <v>0</v>
      </c>
      <c r="AY149" s="644">
        <f ca="1">IF('Health SCR'!AY$3&gt;=$B149,OFFSET($D$118,0,'Health SCR'!AY$3-$B149)*OFFSET(Inputs!$C$30,0,$B149-2)/IF(sommmeProdInv(Inputs!$B$30:$AY$30,$D$118:$BA$118,'Health SCR'!AY$3)&gt;0,sommmeProdInv(Inputs!$B$30:$AY$30,$D$118:$BA$118,'Health SCR'!AY$3),1)+AY148,0)</f>
        <v>0</v>
      </c>
      <c r="AZ149" s="644">
        <f ca="1">IF('Health SCR'!AZ$3&gt;=$B149,OFFSET($D$118,0,'Health SCR'!AZ$3-$B149)*OFFSET(Inputs!$C$30,0,$B149-2)/IF(sommmeProdInv(Inputs!$B$30:$AY$30,$D$118:$BA$118,'Health SCR'!AZ$3)&gt;0,sommmeProdInv(Inputs!$B$30:$AY$30,$D$118:$BA$118,'Health SCR'!AZ$3),1)+AZ148,0)</f>
        <v>0</v>
      </c>
      <c r="BA149" s="645">
        <f ca="1">IF('Health SCR'!BA$3&gt;=$B149,OFFSET($D$118,0,'Health SCR'!BA$3-$B149)*OFFSET(Inputs!$C$30,0,$B149-2)/IF(sommmeProdInv(Inputs!$B$30:$AY$30,$D$118:$BA$118,'Health SCR'!BA$3)&gt;0,sommmeProdInv(Inputs!$B$30:$AY$30,$D$118:$BA$118,'Health SCR'!BA$3),1)+BA148,0)</f>
        <v>0</v>
      </c>
    </row>
    <row r="150" spans="1:53" s="286" customFormat="1" outlineLevel="1">
      <c r="A150" s="608"/>
      <c r="B150" s="993">
        <v>31</v>
      </c>
      <c r="C150" s="994"/>
      <c r="D150" s="643"/>
      <c r="E150" s="644">
        <f ca="1">IF('Health SCR'!E$3&gt;=$B150,OFFSET($D$118,0,'Health SCR'!E$3-$B150)*OFFSET(Inputs!$C$30,0,$B150-2)/IF(sommmeProdInv(Inputs!$B$30:$AY$30,$D$118:$BA$118,'Health SCR'!E$3)&gt;0,sommmeProdInv(Inputs!$B$30:$AY$30,$D$118:$BA$118,'Health SCR'!E$3),1)+E149,0)</f>
        <v>0</v>
      </c>
      <c r="F150" s="644">
        <f ca="1">IF('Health SCR'!F$3&gt;=$B150,OFFSET($D$118,0,'Health SCR'!F$3-$B150)*OFFSET(Inputs!$C$30,0,$B150-2)/IF(sommmeProdInv(Inputs!$B$30:$AY$30,$D$118:$BA$118,'Health SCR'!F$3)&gt;0,sommmeProdInv(Inputs!$B$30:$AY$30,$D$118:$BA$118,'Health SCR'!F$3),1)+F149,0)</f>
        <v>0</v>
      </c>
      <c r="G150" s="644">
        <f ca="1">IF('Health SCR'!G$3&gt;=$B150,OFFSET($D$118,0,'Health SCR'!G$3-$B150)*OFFSET(Inputs!$C$30,0,$B150-2)/IF(sommmeProdInv(Inputs!$B$30:$AY$30,$D$118:$BA$118,'Health SCR'!G$3)&gt;0,sommmeProdInv(Inputs!$B$30:$AY$30,$D$118:$BA$118,'Health SCR'!G$3),1)+G149,0)</f>
        <v>0</v>
      </c>
      <c r="H150" s="644">
        <f ca="1">IF('Health SCR'!H$3&gt;=$B150,OFFSET($D$118,0,'Health SCR'!H$3-$B150)*OFFSET(Inputs!$C$30,0,$B150-2)/IF(sommmeProdInv(Inputs!$B$30:$AY$30,$D$118:$BA$118,'Health SCR'!H$3)&gt;0,sommmeProdInv(Inputs!$B$30:$AY$30,$D$118:$BA$118,'Health SCR'!H$3),1)+H149,0)</f>
        <v>0</v>
      </c>
      <c r="I150" s="644">
        <f ca="1">IF('Health SCR'!I$3&gt;=$B150,OFFSET($D$118,0,'Health SCR'!I$3-$B150)*OFFSET(Inputs!$C$30,0,$B150-2)/IF(sommmeProdInv(Inputs!$B$30:$AY$30,$D$118:$BA$118,'Health SCR'!I$3)&gt;0,sommmeProdInv(Inputs!$B$30:$AY$30,$D$118:$BA$118,'Health SCR'!I$3),1)+I149,0)</f>
        <v>0</v>
      </c>
      <c r="J150" s="644">
        <f ca="1">IF('Health SCR'!J$3&gt;=$B150,OFFSET($D$118,0,'Health SCR'!J$3-$B150)*OFFSET(Inputs!$C$30,0,$B150-2)/IF(sommmeProdInv(Inputs!$B$30:$AY$30,$D$118:$BA$118,'Health SCR'!J$3)&gt;0,sommmeProdInv(Inputs!$B$30:$AY$30,$D$118:$BA$118,'Health SCR'!J$3),1)+J149,0)</f>
        <v>0</v>
      </c>
      <c r="K150" s="644">
        <f ca="1">IF('Health SCR'!K$3&gt;=$B150,OFFSET($D$118,0,'Health SCR'!K$3-$B150)*OFFSET(Inputs!$C$30,0,$B150-2)/IF(sommmeProdInv(Inputs!$B$30:$AY$30,$D$118:$BA$118,'Health SCR'!K$3)&gt;0,sommmeProdInv(Inputs!$B$30:$AY$30,$D$118:$BA$118,'Health SCR'!K$3),1)+K149,0)</f>
        <v>0</v>
      </c>
      <c r="L150" s="644">
        <f ca="1">IF('Health SCR'!L$3&gt;=$B150,OFFSET($D$118,0,'Health SCR'!L$3-$B150)*OFFSET(Inputs!$C$30,0,$B150-2)/IF(sommmeProdInv(Inputs!$B$30:$AY$30,$D$118:$BA$118,'Health SCR'!L$3)&gt;0,sommmeProdInv(Inputs!$B$30:$AY$30,$D$118:$BA$118,'Health SCR'!L$3),1)+L149,0)</f>
        <v>0</v>
      </c>
      <c r="M150" s="644">
        <f ca="1">IF('Health SCR'!M$3&gt;=$B150,OFFSET($D$118,0,'Health SCR'!M$3-$B150)*OFFSET(Inputs!$C$30,0,$B150-2)/IF(sommmeProdInv(Inputs!$B$30:$AY$30,$D$118:$BA$118,'Health SCR'!M$3)&gt;0,sommmeProdInv(Inputs!$B$30:$AY$30,$D$118:$BA$118,'Health SCR'!M$3),1)+M149,0)</f>
        <v>0</v>
      </c>
      <c r="N150" s="644">
        <f ca="1">IF('Health SCR'!N$3&gt;=$B150,OFFSET($D$118,0,'Health SCR'!N$3-$B150)*OFFSET(Inputs!$C$30,0,$B150-2)/IF(sommmeProdInv(Inputs!$B$30:$AY$30,$D$118:$BA$118,'Health SCR'!N$3)&gt;0,sommmeProdInv(Inputs!$B$30:$AY$30,$D$118:$BA$118,'Health SCR'!N$3),1)+N149,0)</f>
        <v>0</v>
      </c>
      <c r="O150" s="644">
        <f ca="1">IF('Health SCR'!O$3&gt;=$B150,OFFSET($D$118,0,'Health SCR'!O$3-$B150)*OFFSET(Inputs!$C$30,0,$B150-2)/IF(sommmeProdInv(Inputs!$B$30:$AY$30,$D$118:$BA$118,'Health SCR'!O$3)&gt;0,sommmeProdInv(Inputs!$B$30:$AY$30,$D$118:$BA$118,'Health SCR'!O$3),1)+O149,0)</f>
        <v>0</v>
      </c>
      <c r="P150" s="644">
        <f ca="1">IF('Health SCR'!P$3&gt;=$B150,OFFSET($D$118,0,'Health SCR'!P$3-$B150)*OFFSET(Inputs!$C$30,0,$B150-2)/IF(sommmeProdInv(Inputs!$B$30:$AY$30,$D$118:$BA$118,'Health SCR'!P$3)&gt;0,sommmeProdInv(Inputs!$B$30:$AY$30,$D$118:$BA$118,'Health SCR'!P$3),1)+P149,0)</f>
        <v>0</v>
      </c>
      <c r="Q150" s="644">
        <f ca="1">IF('Health SCR'!Q$3&gt;=$B150,OFFSET($D$118,0,'Health SCR'!Q$3-$B150)*OFFSET(Inputs!$C$30,0,$B150-2)/IF(sommmeProdInv(Inputs!$B$30:$AY$30,$D$118:$BA$118,'Health SCR'!Q$3)&gt;0,sommmeProdInv(Inputs!$B$30:$AY$30,$D$118:$BA$118,'Health SCR'!Q$3),1)+Q149,0)</f>
        <v>0</v>
      </c>
      <c r="R150" s="644">
        <f ca="1">IF('Health SCR'!R$3&gt;=$B150,OFFSET($D$118,0,'Health SCR'!R$3-$B150)*OFFSET(Inputs!$C$30,0,$B150-2)/IF(sommmeProdInv(Inputs!$B$30:$AY$30,$D$118:$BA$118,'Health SCR'!R$3)&gt;0,sommmeProdInv(Inputs!$B$30:$AY$30,$D$118:$BA$118,'Health SCR'!R$3),1)+R149,0)</f>
        <v>0</v>
      </c>
      <c r="S150" s="644">
        <f ca="1">IF('Health SCR'!S$3&gt;=$B150,OFFSET($D$118,0,'Health SCR'!S$3-$B150)*OFFSET(Inputs!$C$30,0,$B150-2)/IF(sommmeProdInv(Inputs!$B$30:$AY$30,$D$118:$BA$118,'Health SCR'!S$3)&gt;0,sommmeProdInv(Inputs!$B$30:$AY$30,$D$118:$BA$118,'Health SCR'!S$3),1)+S149,0)</f>
        <v>0</v>
      </c>
      <c r="T150" s="644">
        <f ca="1">IF('Health SCR'!T$3&gt;=$B150,OFFSET($D$118,0,'Health SCR'!T$3-$B150)*OFFSET(Inputs!$C$30,0,$B150-2)/IF(sommmeProdInv(Inputs!$B$30:$AY$30,$D$118:$BA$118,'Health SCR'!T$3)&gt;0,sommmeProdInv(Inputs!$B$30:$AY$30,$D$118:$BA$118,'Health SCR'!T$3),1)+T149,0)</f>
        <v>0</v>
      </c>
      <c r="U150" s="644">
        <f ca="1">IF('Health SCR'!U$3&gt;=$B150,OFFSET($D$118,0,'Health SCR'!U$3-$B150)*OFFSET(Inputs!$C$30,0,$B150-2)/IF(sommmeProdInv(Inputs!$B$30:$AY$30,$D$118:$BA$118,'Health SCR'!U$3)&gt;0,sommmeProdInv(Inputs!$B$30:$AY$30,$D$118:$BA$118,'Health SCR'!U$3),1)+U149,0)</f>
        <v>0</v>
      </c>
      <c r="V150" s="644">
        <f ca="1">IF('Health SCR'!V$3&gt;=$B150,OFFSET($D$118,0,'Health SCR'!V$3-$B150)*OFFSET(Inputs!$C$30,0,$B150-2)/IF(sommmeProdInv(Inputs!$B$30:$AY$30,$D$118:$BA$118,'Health SCR'!V$3)&gt;0,sommmeProdInv(Inputs!$B$30:$AY$30,$D$118:$BA$118,'Health SCR'!V$3),1)+V149,0)</f>
        <v>0</v>
      </c>
      <c r="W150" s="644">
        <f ca="1">IF('Health SCR'!W$3&gt;=$B150,OFFSET($D$118,0,'Health SCR'!W$3-$B150)*OFFSET(Inputs!$C$30,0,$B150-2)/IF(sommmeProdInv(Inputs!$B$30:$AY$30,$D$118:$BA$118,'Health SCR'!W$3)&gt;0,sommmeProdInv(Inputs!$B$30:$AY$30,$D$118:$BA$118,'Health SCR'!W$3),1)+W149,0)</f>
        <v>0</v>
      </c>
      <c r="X150" s="644">
        <f ca="1">IF('Health SCR'!X$3&gt;=$B150,OFFSET($D$118,0,'Health SCR'!X$3-$B150)*OFFSET(Inputs!$C$30,0,$B150-2)/IF(sommmeProdInv(Inputs!$B$30:$AY$30,$D$118:$BA$118,'Health SCR'!X$3)&gt;0,sommmeProdInv(Inputs!$B$30:$AY$30,$D$118:$BA$118,'Health SCR'!X$3),1)+X149,0)</f>
        <v>0</v>
      </c>
      <c r="Y150" s="644">
        <f ca="1">IF('Health SCR'!Y$3&gt;=$B150,OFFSET($D$118,0,'Health SCR'!Y$3-$B150)*OFFSET(Inputs!$C$30,0,$B150-2)/IF(sommmeProdInv(Inputs!$B$30:$AY$30,$D$118:$BA$118,'Health SCR'!Y$3)&gt;0,sommmeProdInv(Inputs!$B$30:$AY$30,$D$118:$BA$118,'Health SCR'!Y$3),1)+Y149,0)</f>
        <v>0</v>
      </c>
      <c r="Z150" s="644">
        <f ca="1">IF('Health SCR'!Z$3&gt;=$B150,OFFSET($D$118,0,'Health SCR'!Z$3-$B150)*OFFSET(Inputs!$C$30,0,$B150-2)/IF(sommmeProdInv(Inputs!$B$30:$AY$30,$D$118:$BA$118,'Health SCR'!Z$3)&gt;0,sommmeProdInv(Inputs!$B$30:$AY$30,$D$118:$BA$118,'Health SCR'!Z$3),1)+Z149,0)</f>
        <v>0</v>
      </c>
      <c r="AA150" s="644">
        <f ca="1">IF('Health SCR'!AA$3&gt;=$B150,OFFSET($D$118,0,'Health SCR'!AA$3-$B150)*OFFSET(Inputs!$C$30,0,$B150-2)/IF(sommmeProdInv(Inputs!$B$30:$AY$30,$D$118:$BA$118,'Health SCR'!AA$3)&gt;0,sommmeProdInv(Inputs!$B$30:$AY$30,$D$118:$BA$118,'Health SCR'!AA$3),1)+AA149,0)</f>
        <v>0</v>
      </c>
      <c r="AB150" s="644">
        <f ca="1">IF('Health SCR'!AB$3&gt;=$B150,OFFSET($D$118,0,'Health SCR'!AB$3-$B150)*OFFSET(Inputs!$C$30,0,$B150-2)/IF(sommmeProdInv(Inputs!$B$30:$AY$30,$D$118:$BA$118,'Health SCR'!AB$3)&gt;0,sommmeProdInv(Inputs!$B$30:$AY$30,$D$118:$BA$118,'Health SCR'!AB$3),1)+AB149,0)</f>
        <v>0</v>
      </c>
      <c r="AC150" s="644">
        <f ca="1">IF('Health SCR'!AC$3&gt;=$B150,OFFSET($D$118,0,'Health SCR'!AC$3-$B150)*OFFSET(Inputs!$C$30,0,$B150-2)/IF(sommmeProdInv(Inputs!$B$30:$AY$30,$D$118:$BA$118,'Health SCR'!AC$3)&gt;0,sommmeProdInv(Inputs!$B$30:$AY$30,$D$118:$BA$118,'Health SCR'!AC$3),1)+AC149,0)</f>
        <v>0</v>
      </c>
      <c r="AD150" s="644">
        <f ca="1">IF('Health SCR'!AD$3&gt;=$B150,OFFSET($D$118,0,'Health SCR'!AD$3-$B150)*OFFSET(Inputs!$C$30,0,$B150-2)/IF(sommmeProdInv(Inputs!$B$30:$AY$30,$D$118:$BA$118,'Health SCR'!AD$3)&gt;0,sommmeProdInv(Inputs!$B$30:$AY$30,$D$118:$BA$118,'Health SCR'!AD$3),1)+AD149,0)</f>
        <v>0</v>
      </c>
      <c r="AE150" s="644">
        <f ca="1">IF('Health SCR'!AE$3&gt;=$B150,OFFSET($D$118,0,'Health SCR'!AE$3-$B150)*OFFSET(Inputs!$C$30,0,$B150-2)/IF(sommmeProdInv(Inputs!$B$30:$AY$30,$D$118:$BA$118,'Health SCR'!AE$3)&gt;0,sommmeProdInv(Inputs!$B$30:$AY$30,$D$118:$BA$118,'Health SCR'!AE$3),1)+AE149,0)</f>
        <v>0</v>
      </c>
      <c r="AF150" s="644">
        <f ca="1">IF('Health SCR'!AF$3&gt;=$B150,OFFSET($D$118,0,'Health SCR'!AF$3-$B150)*OFFSET(Inputs!$C$30,0,$B150-2)/IF(sommmeProdInv(Inputs!$B$30:$AY$30,$D$118:$BA$118,'Health SCR'!AF$3)&gt;0,sommmeProdInv(Inputs!$B$30:$AY$30,$D$118:$BA$118,'Health SCR'!AF$3),1)+AF149,0)</f>
        <v>0</v>
      </c>
      <c r="AG150" s="644">
        <f ca="1">IF('Health SCR'!AG$3&gt;=$B150,OFFSET($D$118,0,'Health SCR'!AG$3-$B150)*OFFSET(Inputs!$C$30,0,$B150-2)/IF(sommmeProdInv(Inputs!$B$30:$AY$30,$D$118:$BA$118,'Health SCR'!AG$3)&gt;0,sommmeProdInv(Inputs!$B$30:$AY$30,$D$118:$BA$118,'Health SCR'!AG$3),1)+AG149,0)</f>
        <v>0</v>
      </c>
      <c r="AH150" s="644">
        <f ca="1">IF('Health SCR'!AH$3&gt;=$B150,OFFSET($D$118,0,'Health SCR'!AH$3-$B150)*OFFSET(Inputs!$C$30,0,$B150-2)/IF(sommmeProdInv(Inputs!$B$30:$AY$30,$D$118:$BA$118,'Health SCR'!AH$3)&gt;0,sommmeProdInv(Inputs!$B$30:$AY$30,$D$118:$BA$118,'Health SCR'!AH$3),1)+AH149,0)</f>
        <v>0</v>
      </c>
      <c r="AI150" s="644">
        <f ca="1">IF('Health SCR'!AI$3&gt;=$B150,OFFSET($D$118,0,'Health SCR'!AI$3-$B150)*OFFSET(Inputs!$C$30,0,$B150-2)/IF(sommmeProdInv(Inputs!$B$30:$AY$30,$D$118:$BA$118,'Health SCR'!AI$3)&gt;0,sommmeProdInv(Inputs!$B$30:$AY$30,$D$118:$BA$118,'Health SCR'!AI$3),1)+AI149,0)</f>
        <v>0</v>
      </c>
      <c r="AJ150" s="644">
        <f ca="1">IF('Health SCR'!AJ$3&gt;=$B150,OFFSET($D$118,0,'Health SCR'!AJ$3-$B150)*OFFSET(Inputs!$C$30,0,$B150-2)/IF(sommmeProdInv(Inputs!$B$30:$AY$30,$D$118:$BA$118,'Health SCR'!AJ$3)&gt;0,sommmeProdInv(Inputs!$B$30:$AY$30,$D$118:$BA$118,'Health SCR'!AJ$3),1)+AJ149,0)</f>
        <v>0</v>
      </c>
      <c r="AK150" s="644">
        <f ca="1">IF('Health SCR'!AK$3&gt;=$B150,OFFSET($D$118,0,'Health SCR'!AK$3-$B150)*OFFSET(Inputs!$C$30,0,$B150-2)/IF(sommmeProdInv(Inputs!$B$30:$AY$30,$D$118:$BA$118,'Health SCR'!AK$3)&gt;0,sommmeProdInv(Inputs!$B$30:$AY$30,$D$118:$BA$118,'Health SCR'!AK$3),1)+AK149,0)</f>
        <v>0</v>
      </c>
      <c r="AL150" s="644">
        <f ca="1">IF('Health SCR'!AL$3&gt;=$B150,OFFSET($D$118,0,'Health SCR'!AL$3-$B150)*OFFSET(Inputs!$C$30,0,$B150-2)/IF(sommmeProdInv(Inputs!$B$30:$AY$30,$D$118:$BA$118,'Health SCR'!AL$3)&gt;0,sommmeProdInv(Inputs!$B$30:$AY$30,$D$118:$BA$118,'Health SCR'!AL$3),1)+AL149,0)</f>
        <v>0</v>
      </c>
      <c r="AM150" s="644">
        <f ca="1">IF('Health SCR'!AM$3&gt;=$B150,OFFSET($D$118,0,'Health SCR'!AM$3-$B150)*OFFSET(Inputs!$C$30,0,$B150-2)/IF(sommmeProdInv(Inputs!$B$30:$AY$30,$D$118:$BA$118,'Health SCR'!AM$3)&gt;0,sommmeProdInv(Inputs!$B$30:$AY$30,$D$118:$BA$118,'Health SCR'!AM$3),1)+AM149,0)</f>
        <v>0</v>
      </c>
      <c r="AN150" s="644">
        <f ca="1">IF('Health SCR'!AN$3&gt;=$B150,OFFSET($D$118,0,'Health SCR'!AN$3-$B150)*OFFSET(Inputs!$C$30,0,$B150-2)/IF(sommmeProdInv(Inputs!$B$30:$AY$30,$D$118:$BA$118,'Health SCR'!AN$3)&gt;0,sommmeProdInv(Inputs!$B$30:$AY$30,$D$118:$BA$118,'Health SCR'!AN$3),1)+AN149,0)</f>
        <v>0</v>
      </c>
      <c r="AO150" s="644">
        <f ca="1">IF('Health SCR'!AO$3&gt;=$B150,OFFSET($D$118,0,'Health SCR'!AO$3-$B150)*OFFSET(Inputs!$C$30,0,$B150-2)/IF(sommmeProdInv(Inputs!$B$30:$AY$30,$D$118:$BA$118,'Health SCR'!AO$3)&gt;0,sommmeProdInv(Inputs!$B$30:$AY$30,$D$118:$BA$118,'Health SCR'!AO$3),1)+AO149,0)</f>
        <v>0</v>
      </c>
      <c r="AP150" s="644">
        <f ca="1">IF('Health SCR'!AP$3&gt;=$B150,OFFSET($D$118,0,'Health SCR'!AP$3-$B150)*OFFSET(Inputs!$C$30,0,$B150-2)/IF(sommmeProdInv(Inputs!$B$30:$AY$30,$D$118:$BA$118,'Health SCR'!AP$3)&gt;0,sommmeProdInv(Inputs!$B$30:$AY$30,$D$118:$BA$118,'Health SCR'!AP$3),1)+AP149,0)</f>
        <v>0</v>
      </c>
      <c r="AQ150" s="644">
        <f ca="1">IF('Health SCR'!AQ$3&gt;=$B150,OFFSET($D$118,0,'Health SCR'!AQ$3-$B150)*OFFSET(Inputs!$C$30,0,$B150-2)/IF(sommmeProdInv(Inputs!$B$30:$AY$30,$D$118:$BA$118,'Health SCR'!AQ$3)&gt;0,sommmeProdInv(Inputs!$B$30:$AY$30,$D$118:$BA$118,'Health SCR'!AQ$3),1)+AQ149,0)</f>
        <v>0</v>
      </c>
      <c r="AR150" s="644">
        <f ca="1">IF('Health SCR'!AR$3&gt;=$B150,OFFSET($D$118,0,'Health SCR'!AR$3-$B150)*OFFSET(Inputs!$C$30,0,$B150-2)/IF(sommmeProdInv(Inputs!$B$30:$AY$30,$D$118:$BA$118,'Health SCR'!AR$3)&gt;0,sommmeProdInv(Inputs!$B$30:$AY$30,$D$118:$BA$118,'Health SCR'!AR$3),1)+AR149,0)</f>
        <v>0</v>
      </c>
      <c r="AS150" s="644">
        <f ca="1">IF('Health SCR'!AS$3&gt;=$B150,OFFSET($D$118,0,'Health SCR'!AS$3-$B150)*OFFSET(Inputs!$C$30,0,$B150-2)/IF(sommmeProdInv(Inputs!$B$30:$AY$30,$D$118:$BA$118,'Health SCR'!AS$3)&gt;0,sommmeProdInv(Inputs!$B$30:$AY$30,$D$118:$BA$118,'Health SCR'!AS$3),1)+AS149,0)</f>
        <v>0</v>
      </c>
      <c r="AT150" s="644">
        <f ca="1">IF('Health SCR'!AT$3&gt;=$B150,OFFSET($D$118,0,'Health SCR'!AT$3-$B150)*OFFSET(Inputs!$C$30,0,$B150-2)/IF(sommmeProdInv(Inputs!$B$30:$AY$30,$D$118:$BA$118,'Health SCR'!AT$3)&gt;0,sommmeProdInv(Inputs!$B$30:$AY$30,$D$118:$BA$118,'Health SCR'!AT$3),1)+AT149,0)</f>
        <v>0</v>
      </c>
      <c r="AU150" s="644">
        <f ca="1">IF('Health SCR'!AU$3&gt;=$B150,OFFSET($D$118,0,'Health SCR'!AU$3-$B150)*OFFSET(Inputs!$C$30,0,$B150-2)/IF(sommmeProdInv(Inputs!$B$30:$AY$30,$D$118:$BA$118,'Health SCR'!AU$3)&gt;0,sommmeProdInv(Inputs!$B$30:$AY$30,$D$118:$BA$118,'Health SCR'!AU$3),1)+AU149,0)</f>
        <v>0</v>
      </c>
      <c r="AV150" s="644">
        <f ca="1">IF('Health SCR'!AV$3&gt;=$B150,OFFSET($D$118,0,'Health SCR'!AV$3-$B150)*OFFSET(Inputs!$C$30,0,$B150-2)/IF(sommmeProdInv(Inputs!$B$30:$AY$30,$D$118:$BA$118,'Health SCR'!AV$3)&gt;0,sommmeProdInv(Inputs!$B$30:$AY$30,$D$118:$BA$118,'Health SCR'!AV$3),1)+AV149,0)</f>
        <v>0</v>
      </c>
      <c r="AW150" s="644">
        <f ca="1">IF('Health SCR'!AW$3&gt;=$B150,OFFSET($D$118,0,'Health SCR'!AW$3-$B150)*OFFSET(Inputs!$C$30,0,$B150-2)/IF(sommmeProdInv(Inputs!$B$30:$AY$30,$D$118:$BA$118,'Health SCR'!AW$3)&gt;0,sommmeProdInv(Inputs!$B$30:$AY$30,$D$118:$BA$118,'Health SCR'!AW$3),1)+AW149,0)</f>
        <v>0</v>
      </c>
      <c r="AX150" s="644">
        <f ca="1">IF('Health SCR'!AX$3&gt;=$B150,OFFSET($D$118,0,'Health SCR'!AX$3-$B150)*OFFSET(Inputs!$C$30,0,$B150-2)/IF(sommmeProdInv(Inputs!$B$30:$AY$30,$D$118:$BA$118,'Health SCR'!AX$3)&gt;0,sommmeProdInv(Inputs!$B$30:$AY$30,$D$118:$BA$118,'Health SCR'!AX$3),1)+AX149,0)</f>
        <v>0</v>
      </c>
      <c r="AY150" s="644">
        <f ca="1">IF('Health SCR'!AY$3&gt;=$B150,OFFSET($D$118,0,'Health SCR'!AY$3-$B150)*OFFSET(Inputs!$C$30,0,$B150-2)/IF(sommmeProdInv(Inputs!$B$30:$AY$30,$D$118:$BA$118,'Health SCR'!AY$3)&gt;0,sommmeProdInv(Inputs!$B$30:$AY$30,$D$118:$BA$118,'Health SCR'!AY$3),1)+AY149,0)</f>
        <v>0</v>
      </c>
      <c r="AZ150" s="644">
        <f ca="1">IF('Health SCR'!AZ$3&gt;=$B150,OFFSET($D$118,0,'Health SCR'!AZ$3-$B150)*OFFSET(Inputs!$C$30,0,$B150-2)/IF(sommmeProdInv(Inputs!$B$30:$AY$30,$D$118:$BA$118,'Health SCR'!AZ$3)&gt;0,sommmeProdInv(Inputs!$B$30:$AY$30,$D$118:$BA$118,'Health SCR'!AZ$3),1)+AZ149,0)</f>
        <v>0</v>
      </c>
      <c r="BA150" s="645">
        <f ca="1">IF('Health SCR'!BA$3&gt;=$B150,OFFSET($D$118,0,'Health SCR'!BA$3-$B150)*OFFSET(Inputs!$C$30,0,$B150-2)/IF(sommmeProdInv(Inputs!$B$30:$AY$30,$D$118:$BA$118,'Health SCR'!BA$3)&gt;0,sommmeProdInv(Inputs!$B$30:$AY$30,$D$118:$BA$118,'Health SCR'!BA$3),1)+BA149,0)</f>
        <v>0</v>
      </c>
    </row>
    <row r="151" spans="1:53" s="286" customFormat="1" outlineLevel="1">
      <c r="A151" s="608"/>
      <c r="B151" s="993">
        <v>32</v>
      </c>
      <c r="C151" s="994"/>
      <c r="D151" s="643"/>
      <c r="E151" s="644">
        <f ca="1">IF('Health SCR'!E$3&gt;=$B151,OFFSET($D$118,0,'Health SCR'!E$3-$B151)*OFFSET(Inputs!$C$30,0,$B151-2)/IF(sommmeProdInv(Inputs!$B$30:$AY$30,$D$118:$BA$118,'Health SCR'!E$3)&gt;0,sommmeProdInv(Inputs!$B$30:$AY$30,$D$118:$BA$118,'Health SCR'!E$3),1)+E150,0)</f>
        <v>0</v>
      </c>
      <c r="F151" s="644">
        <f ca="1">IF('Health SCR'!F$3&gt;=$B151,OFFSET($D$118,0,'Health SCR'!F$3-$B151)*OFFSET(Inputs!$C$30,0,$B151-2)/IF(sommmeProdInv(Inputs!$B$30:$AY$30,$D$118:$BA$118,'Health SCR'!F$3)&gt;0,sommmeProdInv(Inputs!$B$30:$AY$30,$D$118:$BA$118,'Health SCR'!F$3),1)+F150,0)</f>
        <v>0</v>
      </c>
      <c r="G151" s="644">
        <f ca="1">IF('Health SCR'!G$3&gt;=$B151,OFFSET($D$118,0,'Health SCR'!G$3-$B151)*OFFSET(Inputs!$C$30,0,$B151-2)/IF(sommmeProdInv(Inputs!$B$30:$AY$30,$D$118:$BA$118,'Health SCR'!G$3)&gt;0,sommmeProdInv(Inputs!$B$30:$AY$30,$D$118:$BA$118,'Health SCR'!G$3),1)+G150,0)</f>
        <v>0</v>
      </c>
      <c r="H151" s="644">
        <f ca="1">IF('Health SCR'!H$3&gt;=$B151,OFFSET($D$118,0,'Health SCR'!H$3-$B151)*OFFSET(Inputs!$C$30,0,$B151-2)/IF(sommmeProdInv(Inputs!$B$30:$AY$30,$D$118:$BA$118,'Health SCR'!H$3)&gt;0,sommmeProdInv(Inputs!$B$30:$AY$30,$D$118:$BA$118,'Health SCR'!H$3),1)+H150,0)</f>
        <v>0</v>
      </c>
      <c r="I151" s="644">
        <f ca="1">IF('Health SCR'!I$3&gt;=$B151,OFFSET($D$118,0,'Health SCR'!I$3-$B151)*OFFSET(Inputs!$C$30,0,$B151-2)/IF(sommmeProdInv(Inputs!$B$30:$AY$30,$D$118:$BA$118,'Health SCR'!I$3)&gt;0,sommmeProdInv(Inputs!$B$30:$AY$30,$D$118:$BA$118,'Health SCR'!I$3),1)+I150,0)</f>
        <v>0</v>
      </c>
      <c r="J151" s="644">
        <f ca="1">IF('Health SCR'!J$3&gt;=$B151,OFFSET($D$118,0,'Health SCR'!J$3-$B151)*OFFSET(Inputs!$C$30,0,$B151-2)/IF(sommmeProdInv(Inputs!$B$30:$AY$30,$D$118:$BA$118,'Health SCR'!J$3)&gt;0,sommmeProdInv(Inputs!$B$30:$AY$30,$D$118:$BA$118,'Health SCR'!J$3),1)+J150,0)</f>
        <v>0</v>
      </c>
      <c r="K151" s="644">
        <f ca="1">IF('Health SCR'!K$3&gt;=$B151,OFFSET($D$118,0,'Health SCR'!K$3-$B151)*OFFSET(Inputs!$C$30,0,$B151-2)/IF(sommmeProdInv(Inputs!$B$30:$AY$30,$D$118:$BA$118,'Health SCR'!K$3)&gt;0,sommmeProdInv(Inputs!$B$30:$AY$30,$D$118:$BA$118,'Health SCR'!K$3),1)+K150,0)</f>
        <v>0</v>
      </c>
      <c r="L151" s="644">
        <f ca="1">IF('Health SCR'!L$3&gt;=$B151,OFFSET($D$118,0,'Health SCR'!L$3-$B151)*OFFSET(Inputs!$C$30,0,$B151-2)/IF(sommmeProdInv(Inputs!$B$30:$AY$30,$D$118:$BA$118,'Health SCR'!L$3)&gt;0,sommmeProdInv(Inputs!$B$30:$AY$30,$D$118:$BA$118,'Health SCR'!L$3),1)+L150,0)</f>
        <v>0</v>
      </c>
      <c r="M151" s="644">
        <f ca="1">IF('Health SCR'!M$3&gt;=$B151,OFFSET($D$118,0,'Health SCR'!M$3-$B151)*OFFSET(Inputs!$C$30,0,$B151-2)/IF(sommmeProdInv(Inputs!$B$30:$AY$30,$D$118:$BA$118,'Health SCR'!M$3)&gt;0,sommmeProdInv(Inputs!$B$30:$AY$30,$D$118:$BA$118,'Health SCR'!M$3),1)+M150,0)</f>
        <v>0</v>
      </c>
      <c r="N151" s="644">
        <f ca="1">IF('Health SCR'!N$3&gt;=$B151,OFFSET($D$118,0,'Health SCR'!N$3-$B151)*OFFSET(Inputs!$C$30,0,$B151-2)/IF(sommmeProdInv(Inputs!$B$30:$AY$30,$D$118:$BA$118,'Health SCR'!N$3)&gt;0,sommmeProdInv(Inputs!$B$30:$AY$30,$D$118:$BA$118,'Health SCR'!N$3),1)+N150,0)</f>
        <v>0</v>
      </c>
      <c r="O151" s="644">
        <f ca="1">IF('Health SCR'!O$3&gt;=$B151,OFFSET($D$118,0,'Health SCR'!O$3-$B151)*OFFSET(Inputs!$C$30,0,$B151-2)/IF(sommmeProdInv(Inputs!$B$30:$AY$30,$D$118:$BA$118,'Health SCR'!O$3)&gt;0,sommmeProdInv(Inputs!$B$30:$AY$30,$D$118:$BA$118,'Health SCR'!O$3),1)+O150,0)</f>
        <v>0</v>
      </c>
      <c r="P151" s="644">
        <f ca="1">IF('Health SCR'!P$3&gt;=$B151,OFFSET($D$118,0,'Health SCR'!P$3-$B151)*OFFSET(Inputs!$C$30,0,$B151-2)/IF(sommmeProdInv(Inputs!$B$30:$AY$30,$D$118:$BA$118,'Health SCR'!P$3)&gt;0,sommmeProdInv(Inputs!$B$30:$AY$30,$D$118:$BA$118,'Health SCR'!P$3),1)+P150,0)</f>
        <v>0</v>
      </c>
      <c r="Q151" s="644">
        <f ca="1">IF('Health SCR'!Q$3&gt;=$B151,OFFSET($D$118,0,'Health SCR'!Q$3-$B151)*OFFSET(Inputs!$C$30,0,$B151-2)/IF(sommmeProdInv(Inputs!$B$30:$AY$30,$D$118:$BA$118,'Health SCR'!Q$3)&gt;0,sommmeProdInv(Inputs!$B$30:$AY$30,$D$118:$BA$118,'Health SCR'!Q$3),1)+Q150,0)</f>
        <v>0</v>
      </c>
      <c r="R151" s="644">
        <f ca="1">IF('Health SCR'!R$3&gt;=$B151,OFFSET($D$118,0,'Health SCR'!R$3-$B151)*OFFSET(Inputs!$C$30,0,$B151-2)/IF(sommmeProdInv(Inputs!$B$30:$AY$30,$D$118:$BA$118,'Health SCR'!R$3)&gt;0,sommmeProdInv(Inputs!$B$30:$AY$30,$D$118:$BA$118,'Health SCR'!R$3),1)+R150,0)</f>
        <v>0</v>
      </c>
      <c r="S151" s="644">
        <f ca="1">IF('Health SCR'!S$3&gt;=$B151,OFFSET($D$118,0,'Health SCR'!S$3-$B151)*OFFSET(Inputs!$C$30,0,$B151-2)/IF(sommmeProdInv(Inputs!$B$30:$AY$30,$D$118:$BA$118,'Health SCR'!S$3)&gt;0,sommmeProdInv(Inputs!$B$30:$AY$30,$D$118:$BA$118,'Health SCR'!S$3),1)+S150,0)</f>
        <v>0</v>
      </c>
      <c r="T151" s="644">
        <f ca="1">IF('Health SCR'!T$3&gt;=$B151,OFFSET($D$118,0,'Health SCR'!T$3-$B151)*OFFSET(Inputs!$C$30,0,$B151-2)/IF(sommmeProdInv(Inputs!$B$30:$AY$30,$D$118:$BA$118,'Health SCR'!T$3)&gt;0,sommmeProdInv(Inputs!$B$30:$AY$30,$D$118:$BA$118,'Health SCR'!T$3),1)+T150,0)</f>
        <v>0</v>
      </c>
      <c r="U151" s="644">
        <f ca="1">IF('Health SCR'!U$3&gt;=$B151,OFFSET($D$118,0,'Health SCR'!U$3-$B151)*OFFSET(Inputs!$C$30,0,$B151-2)/IF(sommmeProdInv(Inputs!$B$30:$AY$30,$D$118:$BA$118,'Health SCR'!U$3)&gt;0,sommmeProdInv(Inputs!$B$30:$AY$30,$D$118:$BA$118,'Health SCR'!U$3),1)+U150,0)</f>
        <v>0</v>
      </c>
      <c r="V151" s="644">
        <f ca="1">IF('Health SCR'!V$3&gt;=$B151,OFFSET($D$118,0,'Health SCR'!V$3-$B151)*OFFSET(Inputs!$C$30,0,$B151-2)/IF(sommmeProdInv(Inputs!$B$30:$AY$30,$D$118:$BA$118,'Health SCR'!V$3)&gt;0,sommmeProdInv(Inputs!$B$30:$AY$30,$D$118:$BA$118,'Health SCR'!V$3),1)+V150,0)</f>
        <v>0</v>
      </c>
      <c r="W151" s="644">
        <f ca="1">IF('Health SCR'!W$3&gt;=$B151,OFFSET($D$118,0,'Health SCR'!W$3-$B151)*OFFSET(Inputs!$C$30,0,$B151-2)/IF(sommmeProdInv(Inputs!$B$30:$AY$30,$D$118:$BA$118,'Health SCR'!W$3)&gt;0,sommmeProdInv(Inputs!$B$30:$AY$30,$D$118:$BA$118,'Health SCR'!W$3),1)+W150,0)</f>
        <v>0</v>
      </c>
      <c r="X151" s="644">
        <f ca="1">IF('Health SCR'!X$3&gt;=$B151,OFFSET($D$118,0,'Health SCR'!X$3-$B151)*OFFSET(Inputs!$C$30,0,$B151-2)/IF(sommmeProdInv(Inputs!$B$30:$AY$30,$D$118:$BA$118,'Health SCR'!X$3)&gt;0,sommmeProdInv(Inputs!$B$30:$AY$30,$D$118:$BA$118,'Health SCR'!X$3),1)+X150,0)</f>
        <v>0</v>
      </c>
      <c r="Y151" s="644">
        <f ca="1">IF('Health SCR'!Y$3&gt;=$B151,OFFSET($D$118,0,'Health SCR'!Y$3-$B151)*OFFSET(Inputs!$C$30,0,$B151-2)/IF(sommmeProdInv(Inputs!$B$30:$AY$30,$D$118:$BA$118,'Health SCR'!Y$3)&gt;0,sommmeProdInv(Inputs!$B$30:$AY$30,$D$118:$BA$118,'Health SCR'!Y$3),1)+Y150,0)</f>
        <v>0</v>
      </c>
      <c r="Z151" s="644">
        <f ca="1">IF('Health SCR'!Z$3&gt;=$B151,OFFSET($D$118,0,'Health SCR'!Z$3-$B151)*OFFSET(Inputs!$C$30,0,$B151-2)/IF(sommmeProdInv(Inputs!$B$30:$AY$30,$D$118:$BA$118,'Health SCR'!Z$3)&gt;0,sommmeProdInv(Inputs!$B$30:$AY$30,$D$118:$BA$118,'Health SCR'!Z$3),1)+Z150,0)</f>
        <v>0</v>
      </c>
      <c r="AA151" s="644">
        <f ca="1">IF('Health SCR'!AA$3&gt;=$B151,OFFSET($D$118,0,'Health SCR'!AA$3-$B151)*OFFSET(Inputs!$C$30,0,$B151-2)/IF(sommmeProdInv(Inputs!$B$30:$AY$30,$D$118:$BA$118,'Health SCR'!AA$3)&gt;0,sommmeProdInv(Inputs!$B$30:$AY$30,$D$118:$BA$118,'Health SCR'!AA$3),1)+AA150,0)</f>
        <v>0</v>
      </c>
      <c r="AB151" s="644">
        <f ca="1">IF('Health SCR'!AB$3&gt;=$B151,OFFSET($D$118,0,'Health SCR'!AB$3-$B151)*OFFSET(Inputs!$C$30,0,$B151-2)/IF(sommmeProdInv(Inputs!$B$30:$AY$30,$D$118:$BA$118,'Health SCR'!AB$3)&gt;0,sommmeProdInv(Inputs!$B$30:$AY$30,$D$118:$BA$118,'Health SCR'!AB$3),1)+AB150,0)</f>
        <v>0</v>
      </c>
      <c r="AC151" s="644">
        <f ca="1">IF('Health SCR'!AC$3&gt;=$B151,OFFSET($D$118,0,'Health SCR'!AC$3-$B151)*OFFSET(Inputs!$C$30,0,$B151-2)/IF(sommmeProdInv(Inputs!$B$30:$AY$30,$D$118:$BA$118,'Health SCR'!AC$3)&gt;0,sommmeProdInv(Inputs!$B$30:$AY$30,$D$118:$BA$118,'Health SCR'!AC$3),1)+AC150,0)</f>
        <v>0</v>
      </c>
      <c r="AD151" s="644">
        <f ca="1">IF('Health SCR'!AD$3&gt;=$B151,OFFSET($D$118,0,'Health SCR'!AD$3-$B151)*OFFSET(Inputs!$C$30,0,$B151-2)/IF(sommmeProdInv(Inputs!$B$30:$AY$30,$D$118:$BA$118,'Health SCR'!AD$3)&gt;0,sommmeProdInv(Inputs!$B$30:$AY$30,$D$118:$BA$118,'Health SCR'!AD$3),1)+AD150,0)</f>
        <v>0</v>
      </c>
      <c r="AE151" s="644">
        <f ca="1">IF('Health SCR'!AE$3&gt;=$B151,OFFSET($D$118,0,'Health SCR'!AE$3-$B151)*OFFSET(Inputs!$C$30,0,$B151-2)/IF(sommmeProdInv(Inputs!$B$30:$AY$30,$D$118:$BA$118,'Health SCR'!AE$3)&gt;0,sommmeProdInv(Inputs!$B$30:$AY$30,$D$118:$BA$118,'Health SCR'!AE$3),1)+AE150,0)</f>
        <v>0</v>
      </c>
      <c r="AF151" s="644">
        <f ca="1">IF('Health SCR'!AF$3&gt;=$B151,OFFSET($D$118,0,'Health SCR'!AF$3-$B151)*OFFSET(Inputs!$C$30,0,$B151-2)/IF(sommmeProdInv(Inputs!$B$30:$AY$30,$D$118:$BA$118,'Health SCR'!AF$3)&gt;0,sommmeProdInv(Inputs!$B$30:$AY$30,$D$118:$BA$118,'Health SCR'!AF$3),1)+AF150,0)</f>
        <v>0</v>
      </c>
      <c r="AG151" s="644">
        <f ca="1">IF('Health SCR'!AG$3&gt;=$B151,OFFSET($D$118,0,'Health SCR'!AG$3-$B151)*OFFSET(Inputs!$C$30,0,$B151-2)/IF(sommmeProdInv(Inputs!$B$30:$AY$30,$D$118:$BA$118,'Health SCR'!AG$3)&gt;0,sommmeProdInv(Inputs!$B$30:$AY$30,$D$118:$BA$118,'Health SCR'!AG$3),1)+AG150,0)</f>
        <v>0</v>
      </c>
      <c r="AH151" s="644">
        <f ca="1">IF('Health SCR'!AH$3&gt;=$B151,OFFSET($D$118,0,'Health SCR'!AH$3-$B151)*OFFSET(Inputs!$C$30,0,$B151-2)/IF(sommmeProdInv(Inputs!$B$30:$AY$30,$D$118:$BA$118,'Health SCR'!AH$3)&gt;0,sommmeProdInv(Inputs!$B$30:$AY$30,$D$118:$BA$118,'Health SCR'!AH$3),1)+AH150,0)</f>
        <v>0</v>
      </c>
      <c r="AI151" s="644">
        <f ca="1">IF('Health SCR'!AI$3&gt;=$B151,OFFSET($D$118,0,'Health SCR'!AI$3-$B151)*OFFSET(Inputs!$C$30,0,$B151-2)/IF(sommmeProdInv(Inputs!$B$30:$AY$30,$D$118:$BA$118,'Health SCR'!AI$3)&gt;0,sommmeProdInv(Inputs!$B$30:$AY$30,$D$118:$BA$118,'Health SCR'!AI$3),1)+AI150,0)</f>
        <v>0</v>
      </c>
      <c r="AJ151" s="644">
        <f ca="1">IF('Health SCR'!AJ$3&gt;=$B151,OFFSET($D$118,0,'Health SCR'!AJ$3-$B151)*OFFSET(Inputs!$C$30,0,$B151-2)/IF(sommmeProdInv(Inputs!$B$30:$AY$30,$D$118:$BA$118,'Health SCR'!AJ$3)&gt;0,sommmeProdInv(Inputs!$B$30:$AY$30,$D$118:$BA$118,'Health SCR'!AJ$3),1)+AJ150,0)</f>
        <v>0</v>
      </c>
      <c r="AK151" s="644">
        <f ca="1">IF('Health SCR'!AK$3&gt;=$B151,OFFSET($D$118,0,'Health SCR'!AK$3-$B151)*OFFSET(Inputs!$C$30,0,$B151-2)/IF(sommmeProdInv(Inputs!$B$30:$AY$30,$D$118:$BA$118,'Health SCR'!AK$3)&gt;0,sommmeProdInv(Inputs!$B$30:$AY$30,$D$118:$BA$118,'Health SCR'!AK$3),1)+AK150,0)</f>
        <v>0</v>
      </c>
      <c r="AL151" s="644">
        <f ca="1">IF('Health SCR'!AL$3&gt;=$B151,OFFSET($D$118,0,'Health SCR'!AL$3-$B151)*OFFSET(Inputs!$C$30,0,$B151-2)/IF(sommmeProdInv(Inputs!$B$30:$AY$30,$D$118:$BA$118,'Health SCR'!AL$3)&gt;0,sommmeProdInv(Inputs!$B$30:$AY$30,$D$118:$BA$118,'Health SCR'!AL$3),1)+AL150,0)</f>
        <v>0</v>
      </c>
      <c r="AM151" s="644">
        <f ca="1">IF('Health SCR'!AM$3&gt;=$B151,OFFSET($D$118,0,'Health SCR'!AM$3-$B151)*OFFSET(Inputs!$C$30,0,$B151-2)/IF(sommmeProdInv(Inputs!$B$30:$AY$30,$D$118:$BA$118,'Health SCR'!AM$3)&gt;0,sommmeProdInv(Inputs!$B$30:$AY$30,$D$118:$BA$118,'Health SCR'!AM$3),1)+AM150,0)</f>
        <v>0</v>
      </c>
      <c r="AN151" s="644">
        <f ca="1">IF('Health SCR'!AN$3&gt;=$B151,OFFSET($D$118,0,'Health SCR'!AN$3-$B151)*OFFSET(Inputs!$C$30,0,$B151-2)/IF(sommmeProdInv(Inputs!$B$30:$AY$30,$D$118:$BA$118,'Health SCR'!AN$3)&gt;0,sommmeProdInv(Inputs!$B$30:$AY$30,$D$118:$BA$118,'Health SCR'!AN$3),1)+AN150,0)</f>
        <v>0</v>
      </c>
      <c r="AO151" s="644">
        <f ca="1">IF('Health SCR'!AO$3&gt;=$B151,OFFSET($D$118,0,'Health SCR'!AO$3-$B151)*OFFSET(Inputs!$C$30,0,$B151-2)/IF(sommmeProdInv(Inputs!$B$30:$AY$30,$D$118:$BA$118,'Health SCR'!AO$3)&gt;0,sommmeProdInv(Inputs!$B$30:$AY$30,$D$118:$BA$118,'Health SCR'!AO$3),1)+AO150,0)</f>
        <v>0</v>
      </c>
      <c r="AP151" s="644">
        <f ca="1">IF('Health SCR'!AP$3&gt;=$B151,OFFSET($D$118,0,'Health SCR'!AP$3-$B151)*OFFSET(Inputs!$C$30,0,$B151-2)/IF(sommmeProdInv(Inputs!$B$30:$AY$30,$D$118:$BA$118,'Health SCR'!AP$3)&gt;0,sommmeProdInv(Inputs!$B$30:$AY$30,$D$118:$BA$118,'Health SCR'!AP$3),1)+AP150,0)</f>
        <v>0</v>
      </c>
      <c r="AQ151" s="644">
        <f ca="1">IF('Health SCR'!AQ$3&gt;=$B151,OFFSET($D$118,0,'Health SCR'!AQ$3-$B151)*OFFSET(Inputs!$C$30,0,$B151-2)/IF(sommmeProdInv(Inputs!$B$30:$AY$30,$D$118:$BA$118,'Health SCR'!AQ$3)&gt;0,sommmeProdInv(Inputs!$B$30:$AY$30,$D$118:$BA$118,'Health SCR'!AQ$3),1)+AQ150,0)</f>
        <v>0</v>
      </c>
      <c r="AR151" s="644">
        <f ca="1">IF('Health SCR'!AR$3&gt;=$B151,OFFSET($D$118,0,'Health SCR'!AR$3-$B151)*OFFSET(Inputs!$C$30,0,$B151-2)/IF(sommmeProdInv(Inputs!$B$30:$AY$30,$D$118:$BA$118,'Health SCR'!AR$3)&gt;0,sommmeProdInv(Inputs!$B$30:$AY$30,$D$118:$BA$118,'Health SCR'!AR$3),1)+AR150,0)</f>
        <v>0</v>
      </c>
      <c r="AS151" s="644">
        <f ca="1">IF('Health SCR'!AS$3&gt;=$B151,OFFSET($D$118,0,'Health SCR'!AS$3-$B151)*OFFSET(Inputs!$C$30,0,$B151-2)/IF(sommmeProdInv(Inputs!$B$30:$AY$30,$D$118:$BA$118,'Health SCR'!AS$3)&gt;0,sommmeProdInv(Inputs!$B$30:$AY$30,$D$118:$BA$118,'Health SCR'!AS$3),1)+AS150,0)</f>
        <v>0</v>
      </c>
      <c r="AT151" s="644">
        <f ca="1">IF('Health SCR'!AT$3&gt;=$B151,OFFSET($D$118,0,'Health SCR'!AT$3-$B151)*OFFSET(Inputs!$C$30,0,$B151-2)/IF(sommmeProdInv(Inputs!$B$30:$AY$30,$D$118:$BA$118,'Health SCR'!AT$3)&gt;0,sommmeProdInv(Inputs!$B$30:$AY$30,$D$118:$BA$118,'Health SCR'!AT$3),1)+AT150,0)</f>
        <v>0</v>
      </c>
      <c r="AU151" s="644">
        <f ca="1">IF('Health SCR'!AU$3&gt;=$B151,OFFSET($D$118,0,'Health SCR'!AU$3-$B151)*OFFSET(Inputs!$C$30,0,$B151-2)/IF(sommmeProdInv(Inputs!$B$30:$AY$30,$D$118:$BA$118,'Health SCR'!AU$3)&gt;0,sommmeProdInv(Inputs!$B$30:$AY$30,$D$118:$BA$118,'Health SCR'!AU$3),1)+AU150,0)</f>
        <v>0</v>
      </c>
      <c r="AV151" s="644">
        <f ca="1">IF('Health SCR'!AV$3&gt;=$B151,OFFSET($D$118,0,'Health SCR'!AV$3-$B151)*OFFSET(Inputs!$C$30,0,$B151-2)/IF(sommmeProdInv(Inputs!$B$30:$AY$30,$D$118:$BA$118,'Health SCR'!AV$3)&gt;0,sommmeProdInv(Inputs!$B$30:$AY$30,$D$118:$BA$118,'Health SCR'!AV$3),1)+AV150,0)</f>
        <v>0</v>
      </c>
      <c r="AW151" s="644">
        <f ca="1">IF('Health SCR'!AW$3&gt;=$B151,OFFSET($D$118,0,'Health SCR'!AW$3-$B151)*OFFSET(Inputs!$C$30,0,$B151-2)/IF(sommmeProdInv(Inputs!$B$30:$AY$30,$D$118:$BA$118,'Health SCR'!AW$3)&gt;0,sommmeProdInv(Inputs!$B$30:$AY$30,$D$118:$BA$118,'Health SCR'!AW$3),1)+AW150,0)</f>
        <v>0</v>
      </c>
      <c r="AX151" s="644">
        <f ca="1">IF('Health SCR'!AX$3&gt;=$B151,OFFSET($D$118,0,'Health SCR'!AX$3-$B151)*OFFSET(Inputs!$C$30,0,$B151-2)/IF(sommmeProdInv(Inputs!$B$30:$AY$30,$D$118:$BA$118,'Health SCR'!AX$3)&gt;0,sommmeProdInv(Inputs!$B$30:$AY$30,$D$118:$BA$118,'Health SCR'!AX$3),1)+AX150,0)</f>
        <v>0</v>
      </c>
      <c r="AY151" s="644">
        <f ca="1">IF('Health SCR'!AY$3&gt;=$B151,OFFSET($D$118,0,'Health SCR'!AY$3-$B151)*OFFSET(Inputs!$C$30,0,$B151-2)/IF(sommmeProdInv(Inputs!$B$30:$AY$30,$D$118:$BA$118,'Health SCR'!AY$3)&gt;0,sommmeProdInv(Inputs!$B$30:$AY$30,$D$118:$BA$118,'Health SCR'!AY$3),1)+AY150,0)</f>
        <v>0</v>
      </c>
      <c r="AZ151" s="644">
        <f ca="1">IF('Health SCR'!AZ$3&gt;=$B151,OFFSET($D$118,0,'Health SCR'!AZ$3-$B151)*OFFSET(Inputs!$C$30,0,$B151-2)/IF(sommmeProdInv(Inputs!$B$30:$AY$30,$D$118:$BA$118,'Health SCR'!AZ$3)&gt;0,sommmeProdInv(Inputs!$B$30:$AY$30,$D$118:$BA$118,'Health SCR'!AZ$3),1)+AZ150,0)</f>
        <v>0</v>
      </c>
      <c r="BA151" s="645">
        <f ca="1">IF('Health SCR'!BA$3&gt;=$B151,OFFSET($D$118,0,'Health SCR'!BA$3-$B151)*OFFSET(Inputs!$C$30,0,$B151-2)/IF(sommmeProdInv(Inputs!$B$30:$AY$30,$D$118:$BA$118,'Health SCR'!BA$3)&gt;0,sommmeProdInv(Inputs!$B$30:$AY$30,$D$118:$BA$118,'Health SCR'!BA$3),1)+BA150,0)</f>
        <v>0</v>
      </c>
    </row>
    <row r="152" spans="1:53" s="286" customFormat="1" outlineLevel="1">
      <c r="A152" s="608"/>
      <c r="B152" s="993">
        <v>33</v>
      </c>
      <c r="C152" s="994"/>
      <c r="D152" s="643"/>
      <c r="E152" s="644">
        <f ca="1">IF('Health SCR'!E$3&gt;=$B152,OFFSET($D$118,0,'Health SCR'!E$3-$B152)*OFFSET(Inputs!$C$30,0,$B152-2)/IF(sommmeProdInv(Inputs!$B$30:$AY$30,$D$118:$BA$118,'Health SCR'!E$3)&gt;0,sommmeProdInv(Inputs!$B$30:$AY$30,$D$118:$BA$118,'Health SCR'!E$3),1)+E151,0)</f>
        <v>0</v>
      </c>
      <c r="F152" s="644">
        <f ca="1">IF('Health SCR'!F$3&gt;=$B152,OFFSET($D$118,0,'Health SCR'!F$3-$B152)*OFFSET(Inputs!$C$30,0,$B152-2)/IF(sommmeProdInv(Inputs!$B$30:$AY$30,$D$118:$BA$118,'Health SCR'!F$3)&gt;0,sommmeProdInv(Inputs!$B$30:$AY$30,$D$118:$BA$118,'Health SCR'!F$3),1)+F151,0)</f>
        <v>0</v>
      </c>
      <c r="G152" s="644">
        <f ca="1">IF('Health SCR'!G$3&gt;=$B152,OFFSET($D$118,0,'Health SCR'!G$3-$B152)*OFFSET(Inputs!$C$30,0,$B152-2)/IF(sommmeProdInv(Inputs!$B$30:$AY$30,$D$118:$BA$118,'Health SCR'!G$3)&gt;0,sommmeProdInv(Inputs!$B$30:$AY$30,$D$118:$BA$118,'Health SCR'!G$3),1)+G151,0)</f>
        <v>0</v>
      </c>
      <c r="H152" s="644">
        <f ca="1">IF('Health SCR'!H$3&gt;=$B152,OFFSET($D$118,0,'Health SCR'!H$3-$B152)*OFFSET(Inputs!$C$30,0,$B152-2)/IF(sommmeProdInv(Inputs!$B$30:$AY$30,$D$118:$BA$118,'Health SCR'!H$3)&gt;0,sommmeProdInv(Inputs!$B$30:$AY$30,$D$118:$BA$118,'Health SCR'!H$3),1)+H151,0)</f>
        <v>0</v>
      </c>
      <c r="I152" s="644">
        <f ca="1">IF('Health SCR'!I$3&gt;=$B152,OFFSET($D$118,0,'Health SCR'!I$3-$B152)*OFFSET(Inputs!$C$30,0,$B152-2)/IF(sommmeProdInv(Inputs!$B$30:$AY$30,$D$118:$BA$118,'Health SCR'!I$3)&gt;0,sommmeProdInv(Inputs!$B$30:$AY$30,$D$118:$BA$118,'Health SCR'!I$3),1)+I151,0)</f>
        <v>0</v>
      </c>
      <c r="J152" s="644">
        <f ca="1">IF('Health SCR'!J$3&gt;=$B152,OFFSET($D$118,0,'Health SCR'!J$3-$B152)*OFFSET(Inputs!$C$30,0,$B152-2)/IF(sommmeProdInv(Inputs!$B$30:$AY$30,$D$118:$BA$118,'Health SCR'!J$3)&gt;0,sommmeProdInv(Inputs!$B$30:$AY$30,$D$118:$BA$118,'Health SCR'!J$3),1)+J151,0)</f>
        <v>0</v>
      </c>
      <c r="K152" s="644">
        <f ca="1">IF('Health SCR'!K$3&gt;=$B152,OFFSET($D$118,0,'Health SCR'!K$3-$B152)*OFFSET(Inputs!$C$30,0,$B152-2)/IF(sommmeProdInv(Inputs!$B$30:$AY$30,$D$118:$BA$118,'Health SCR'!K$3)&gt;0,sommmeProdInv(Inputs!$B$30:$AY$30,$D$118:$BA$118,'Health SCR'!K$3),1)+K151,0)</f>
        <v>0</v>
      </c>
      <c r="L152" s="644">
        <f ca="1">IF('Health SCR'!L$3&gt;=$B152,OFFSET($D$118,0,'Health SCR'!L$3-$B152)*OFFSET(Inputs!$C$30,0,$B152-2)/IF(sommmeProdInv(Inputs!$B$30:$AY$30,$D$118:$BA$118,'Health SCR'!L$3)&gt;0,sommmeProdInv(Inputs!$B$30:$AY$30,$D$118:$BA$118,'Health SCR'!L$3),1)+L151,0)</f>
        <v>0</v>
      </c>
      <c r="M152" s="644">
        <f ca="1">IF('Health SCR'!M$3&gt;=$B152,OFFSET($D$118,0,'Health SCR'!M$3-$B152)*OFFSET(Inputs!$C$30,0,$B152-2)/IF(sommmeProdInv(Inputs!$B$30:$AY$30,$D$118:$BA$118,'Health SCR'!M$3)&gt;0,sommmeProdInv(Inputs!$B$30:$AY$30,$D$118:$BA$118,'Health SCR'!M$3),1)+M151,0)</f>
        <v>0</v>
      </c>
      <c r="N152" s="644">
        <f ca="1">IF('Health SCR'!N$3&gt;=$B152,OFFSET($D$118,0,'Health SCR'!N$3-$B152)*OFFSET(Inputs!$C$30,0,$B152-2)/IF(sommmeProdInv(Inputs!$B$30:$AY$30,$D$118:$BA$118,'Health SCR'!N$3)&gt;0,sommmeProdInv(Inputs!$B$30:$AY$30,$D$118:$BA$118,'Health SCR'!N$3),1)+N151,0)</f>
        <v>0</v>
      </c>
      <c r="O152" s="644">
        <f ca="1">IF('Health SCR'!O$3&gt;=$B152,OFFSET($D$118,0,'Health SCR'!O$3-$B152)*OFFSET(Inputs!$C$30,0,$B152-2)/IF(sommmeProdInv(Inputs!$B$30:$AY$30,$D$118:$BA$118,'Health SCR'!O$3)&gt;0,sommmeProdInv(Inputs!$B$30:$AY$30,$D$118:$BA$118,'Health SCR'!O$3),1)+O151,0)</f>
        <v>0</v>
      </c>
      <c r="P152" s="644">
        <f ca="1">IF('Health SCR'!P$3&gt;=$B152,OFFSET($D$118,0,'Health SCR'!P$3-$B152)*OFFSET(Inputs!$C$30,0,$B152-2)/IF(sommmeProdInv(Inputs!$B$30:$AY$30,$D$118:$BA$118,'Health SCR'!P$3)&gt;0,sommmeProdInv(Inputs!$B$30:$AY$30,$D$118:$BA$118,'Health SCR'!P$3),1)+P151,0)</f>
        <v>0</v>
      </c>
      <c r="Q152" s="644">
        <f ca="1">IF('Health SCR'!Q$3&gt;=$B152,OFFSET($D$118,0,'Health SCR'!Q$3-$B152)*OFFSET(Inputs!$C$30,0,$B152-2)/IF(sommmeProdInv(Inputs!$B$30:$AY$30,$D$118:$BA$118,'Health SCR'!Q$3)&gt;0,sommmeProdInv(Inputs!$B$30:$AY$30,$D$118:$BA$118,'Health SCR'!Q$3),1)+Q151,0)</f>
        <v>0</v>
      </c>
      <c r="R152" s="644">
        <f ca="1">IF('Health SCR'!R$3&gt;=$B152,OFFSET($D$118,0,'Health SCR'!R$3-$B152)*OFFSET(Inputs!$C$30,0,$B152-2)/IF(sommmeProdInv(Inputs!$B$30:$AY$30,$D$118:$BA$118,'Health SCR'!R$3)&gt;0,sommmeProdInv(Inputs!$B$30:$AY$30,$D$118:$BA$118,'Health SCR'!R$3),1)+R151,0)</f>
        <v>0</v>
      </c>
      <c r="S152" s="644">
        <f ca="1">IF('Health SCR'!S$3&gt;=$B152,OFFSET($D$118,0,'Health SCR'!S$3-$B152)*OFFSET(Inputs!$C$30,0,$B152-2)/IF(sommmeProdInv(Inputs!$B$30:$AY$30,$D$118:$BA$118,'Health SCR'!S$3)&gt;0,sommmeProdInv(Inputs!$B$30:$AY$30,$D$118:$BA$118,'Health SCR'!S$3),1)+S151,0)</f>
        <v>0</v>
      </c>
      <c r="T152" s="644">
        <f ca="1">IF('Health SCR'!T$3&gt;=$B152,OFFSET($D$118,0,'Health SCR'!T$3-$B152)*OFFSET(Inputs!$C$30,0,$B152-2)/IF(sommmeProdInv(Inputs!$B$30:$AY$30,$D$118:$BA$118,'Health SCR'!T$3)&gt;0,sommmeProdInv(Inputs!$B$30:$AY$30,$D$118:$BA$118,'Health SCR'!T$3),1)+T151,0)</f>
        <v>0</v>
      </c>
      <c r="U152" s="644">
        <f ca="1">IF('Health SCR'!U$3&gt;=$B152,OFFSET($D$118,0,'Health SCR'!U$3-$B152)*OFFSET(Inputs!$C$30,0,$B152-2)/IF(sommmeProdInv(Inputs!$B$30:$AY$30,$D$118:$BA$118,'Health SCR'!U$3)&gt;0,sommmeProdInv(Inputs!$B$30:$AY$30,$D$118:$BA$118,'Health SCR'!U$3),1)+U151,0)</f>
        <v>0</v>
      </c>
      <c r="V152" s="644">
        <f ca="1">IF('Health SCR'!V$3&gt;=$B152,OFFSET($D$118,0,'Health SCR'!V$3-$B152)*OFFSET(Inputs!$C$30,0,$B152-2)/IF(sommmeProdInv(Inputs!$B$30:$AY$30,$D$118:$BA$118,'Health SCR'!V$3)&gt;0,sommmeProdInv(Inputs!$B$30:$AY$30,$D$118:$BA$118,'Health SCR'!V$3),1)+V151,0)</f>
        <v>0</v>
      </c>
      <c r="W152" s="644">
        <f ca="1">IF('Health SCR'!W$3&gt;=$B152,OFFSET($D$118,0,'Health SCR'!W$3-$B152)*OFFSET(Inputs!$C$30,0,$B152-2)/IF(sommmeProdInv(Inputs!$B$30:$AY$30,$D$118:$BA$118,'Health SCR'!W$3)&gt;0,sommmeProdInv(Inputs!$B$30:$AY$30,$D$118:$BA$118,'Health SCR'!W$3),1)+W151,0)</f>
        <v>0</v>
      </c>
      <c r="X152" s="644">
        <f ca="1">IF('Health SCR'!X$3&gt;=$B152,OFFSET($D$118,0,'Health SCR'!X$3-$B152)*OFFSET(Inputs!$C$30,0,$B152-2)/IF(sommmeProdInv(Inputs!$B$30:$AY$30,$D$118:$BA$118,'Health SCR'!X$3)&gt;0,sommmeProdInv(Inputs!$B$30:$AY$30,$D$118:$BA$118,'Health SCR'!X$3),1)+X151,0)</f>
        <v>0</v>
      </c>
      <c r="Y152" s="644">
        <f ca="1">IF('Health SCR'!Y$3&gt;=$B152,OFFSET($D$118,0,'Health SCR'!Y$3-$B152)*OFFSET(Inputs!$C$30,0,$B152-2)/IF(sommmeProdInv(Inputs!$B$30:$AY$30,$D$118:$BA$118,'Health SCR'!Y$3)&gt;0,sommmeProdInv(Inputs!$B$30:$AY$30,$D$118:$BA$118,'Health SCR'!Y$3),1)+Y151,0)</f>
        <v>0</v>
      </c>
      <c r="Z152" s="644">
        <f ca="1">IF('Health SCR'!Z$3&gt;=$B152,OFFSET($D$118,0,'Health SCR'!Z$3-$B152)*OFFSET(Inputs!$C$30,0,$B152-2)/IF(sommmeProdInv(Inputs!$B$30:$AY$30,$D$118:$BA$118,'Health SCR'!Z$3)&gt;0,sommmeProdInv(Inputs!$B$30:$AY$30,$D$118:$BA$118,'Health SCR'!Z$3),1)+Z151,0)</f>
        <v>0</v>
      </c>
      <c r="AA152" s="644">
        <f ca="1">IF('Health SCR'!AA$3&gt;=$B152,OFFSET($D$118,0,'Health SCR'!AA$3-$B152)*OFFSET(Inputs!$C$30,0,$B152-2)/IF(sommmeProdInv(Inputs!$B$30:$AY$30,$D$118:$BA$118,'Health SCR'!AA$3)&gt;0,sommmeProdInv(Inputs!$B$30:$AY$30,$D$118:$BA$118,'Health SCR'!AA$3),1)+AA151,0)</f>
        <v>0</v>
      </c>
      <c r="AB152" s="644">
        <f ca="1">IF('Health SCR'!AB$3&gt;=$B152,OFFSET($D$118,0,'Health SCR'!AB$3-$B152)*OFFSET(Inputs!$C$30,0,$B152-2)/IF(sommmeProdInv(Inputs!$B$30:$AY$30,$D$118:$BA$118,'Health SCR'!AB$3)&gt;0,sommmeProdInv(Inputs!$B$30:$AY$30,$D$118:$BA$118,'Health SCR'!AB$3),1)+AB151,0)</f>
        <v>0</v>
      </c>
      <c r="AC152" s="644">
        <f ca="1">IF('Health SCR'!AC$3&gt;=$B152,OFFSET($D$118,0,'Health SCR'!AC$3-$B152)*OFFSET(Inputs!$C$30,0,$B152-2)/IF(sommmeProdInv(Inputs!$B$30:$AY$30,$D$118:$BA$118,'Health SCR'!AC$3)&gt;0,sommmeProdInv(Inputs!$B$30:$AY$30,$D$118:$BA$118,'Health SCR'!AC$3),1)+AC151,0)</f>
        <v>0</v>
      </c>
      <c r="AD152" s="644">
        <f ca="1">IF('Health SCR'!AD$3&gt;=$B152,OFFSET($D$118,0,'Health SCR'!AD$3-$B152)*OFFSET(Inputs!$C$30,0,$B152-2)/IF(sommmeProdInv(Inputs!$B$30:$AY$30,$D$118:$BA$118,'Health SCR'!AD$3)&gt;0,sommmeProdInv(Inputs!$B$30:$AY$30,$D$118:$BA$118,'Health SCR'!AD$3),1)+AD151,0)</f>
        <v>0</v>
      </c>
      <c r="AE152" s="644">
        <f ca="1">IF('Health SCR'!AE$3&gt;=$B152,OFFSET($D$118,0,'Health SCR'!AE$3-$B152)*OFFSET(Inputs!$C$30,0,$B152-2)/IF(sommmeProdInv(Inputs!$B$30:$AY$30,$D$118:$BA$118,'Health SCR'!AE$3)&gt;0,sommmeProdInv(Inputs!$B$30:$AY$30,$D$118:$BA$118,'Health SCR'!AE$3),1)+AE151,0)</f>
        <v>0</v>
      </c>
      <c r="AF152" s="644">
        <f ca="1">IF('Health SCR'!AF$3&gt;=$B152,OFFSET($D$118,0,'Health SCR'!AF$3-$B152)*OFFSET(Inputs!$C$30,0,$B152-2)/IF(sommmeProdInv(Inputs!$B$30:$AY$30,$D$118:$BA$118,'Health SCR'!AF$3)&gt;0,sommmeProdInv(Inputs!$B$30:$AY$30,$D$118:$BA$118,'Health SCR'!AF$3),1)+AF151,0)</f>
        <v>0</v>
      </c>
      <c r="AG152" s="644">
        <f ca="1">IF('Health SCR'!AG$3&gt;=$B152,OFFSET($D$118,0,'Health SCR'!AG$3-$B152)*OFFSET(Inputs!$C$30,0,$B152-2)/IF(sommmeProdInv(Inputs!$B$30:$AY$30,$D$118:$BA$118,'Health SCR'!AG$3)&gt;0,sommmeProdInv(Inputs!$B$30:$AY$30,$D$118:$BA$118,'Health SCR'!AG$3),1)+AG151,0)</f>
        <v>0</v>
      </c>
      <c r="AH152" s="644">
        <f ca="1">IF('Health SCR'!AH$3&gt;=$B152,OFFSET($D$118,0,'Health SCR'!AH$3-$B152)*OFFSET(Inputs!$C$30,0,$B152-2)/IF(sommmeProdInv(Inputs!$B$30:$AY$30,$D$118:$BA$118,'Health SCR'!AH$3)&gt;0,sommmeProdInv(Inputs!$B$30:$AY$30,$D$118:$BA$118,'Health SCR'!AH$3),1)+AH151,0)</f>
        <v>0</v>
      </c>
      <c r="AI152" s="644">
        <f ca="1">IF('Health SCR'!AI$3&gt;=$B152,OFFSET($D$118,0,'Health SCR'!AI$3-$B152)*OFFSET(Inputs!$C$30,0,$B152-2)/IF(sommmeProdInv(Inputs!$B$30:$AY$30,$D$118:$BA$118,'Health SCR'!AI$3)&gt;0,sommmeProdInv(Inputs!$B$30:$AY$30,$D$118:$BA$118,'Health SCR'!AI$3),1)+AI151,0)</f>
        <v>0</v>
      </c>
      <c r="AJ152" s="644">
        <f ca="1">IF('Health SCR'!AJ$3&gt;=$B152,OFFSET($D$118,0,'Health SCR'!AJ$3-$B152)*OFFSET(Inputs!$C$30,0,$B152-2)/IF(sommmeProdInv(Inputs!$B$30:$AY$30,$D$118:$BA$118,'Health SCR'!AJ$3)&gt;0,sommmeProdInv(Inputs!$B$30:$AY$30,$D$118:$BA$118,'Health SCR'!AJ$3),1)+AJ151,0)</f>
        <v>0</v>
      </c>
      <c r="AK152" s="644">
        <f ca="1">IF('Health SCR'!AK$3&gt;=$B152,OFFSET($D$118,0,'Health SCR'!AK$3-$B152)*OFFSET(Inputs!$C$30,0,$B152-2)/IF(sommmeProdInv(Inputs!$B$30:$AY$30,$D$118:$BA$118,'Health SCR'!AK$3)&gt;0,sommmeProdInv(Inputs!$B$30:$AY$30,$D$118:$BA$118,'Health SCR'!AK$3),1)+AK151,0)</f>
        <v>0</v>
      </c>
      <c r="AL152" s="644">
        <f ca="1">IF('Health SCR'!AL$3&gt;=$B152,OFFSET($D$118,0,'Health SCR'!AL$3-$B152)*OFFSET(Inputs!$C$30,0,$B152-2)/IF(sommmeProdInv(Inputs!$B$30:$AY$30,$D$118:$BA$118,'Health SCR'!AL$3)&gt;0,sommmeProdInv(Inputs!$B$30:$AY$30,$D$118:$BA$118,'Health SCR'!AL$3),1)+AL151,0)</f>
        <v>0</v>
      </c>
      <c r="AM152" s="644">
        <f ca="1">IF('Health SCR'!AM$3&gt;=$B152,OFFSET($D$118,0,'Health SCR'!AM$3-$B152)*OFFSET(Inputs!$C$30,0,$B152-2)/IF(sommmeProdInv(Inputs!$B$30:$AY$30,$D$118:$BA$118,'Health SCR'!AM$3)&gt;0,sommmeProdInv(Inputs!$B$30:$AY$30,$D$118:$BA$118,'Health SCR'!AM$3),1)+AM151,0)</f>
        <v>0</v>
      </c>
      <c r="AN152" s="644">
        <f ca="1">IF('Health SCR'!AN$3&gt;=$B152,OFFSET($D$118,0,'Health SCR'!AN$3-$B152)*OFFSET(Inputs!$C$30,0,$B152-2)/IF(sommmeProdInv(Inputs!$B$30:$AY$30,$D$118:$BA$118,'Health SCR'!AN$3)&gt;0,sommmeProdInv(Inputs!$B$30:$AY$30,$D$118:$BA$118,'Health SCR'!AN$3),1)+AN151,0)</f>
        <v>0</v>
      </c>
      <c r="AO152" s="644">
        <f ca="1">IF('Health SCR'!AO$3&gt;=$B152,OFFSET($D$118,0,'Health SCR'!AO$3-$B152)*OFFSET(Inputs!$C$30,0,$B152-2)/IF(sommmeProdInv(Inputs!$B$30:$AY$30,$D$118:$BA$118,'Health SCR'!AO$3)&gt;0,sommmeProdInv(Inputs!$B$30:$AY$30,$D$118:$BA$118,'Health SCR'!AO$3),1)+AO151,0)</f>
        <v>0</v>
      </c>
      <c r="AP152" s="644">
        <f ca="1">IF('Health SCR'!AP$3&gt;=$B152,OFFSET($D$118,0,'Health SCR'!AP$3-$B152)*OFFSET(Inputs!$C$30,0,$B152-2)/IF(sommmeProdInv(Inputs!$B$30:$AY$30,$D$118:$BA$118,'Health SCR'!AP$3)&gt;0,sommmeProdInv(Inputs!$B$30:$AY$30,$D$118:$BA$118,'Health SCR'!AP$3),1)+AP151,0)</f>
        <v>0</v>
      </c>
      <c r="AQ152" s="644">
        <f ca="1">IF('Health SCR'!AQ$3&gt;=$B152,OFFSET($D$118,0,'Health SCR'!AQ$3-$B152)*OFFSET(Inputs!$C$30,0,$B152-2)/IF(sommmeProdInv(Inputs!$B$30:$AY$30,$D$118:$BA$118,'Health SCR'!AQ$3)&gt;0,sommmeProdInv(Inputs!$B$30:$AY$30,$D$118:$BA$118,'Health SCR'!AQ$3),1)+AQ151,0)</f>
        <v>0</v>
      </c>
      <c r="AR152" s="644">
        <f ca="1">IF('Health SCR'!AR$3&gt;=$B152,OFFSET($D$118,0,'Health SCR'!AR$3-$B152)*OFFSET(Inputs!$C$30,0,$B152-2)/IF(sommmeProdInv(Inputs!$B$30:$AY$30,$D$118:$BA$118,'Health SCR'!AR$3)&gt;0,sommmeProdInv(Inputs!$B$30:$AY$30,$D$118:$BA$118,'Health SCR'!AR$3),1)+AR151,0)</f>
        <v>0</v>
      </c>
      <c r="AS152" s="644">
        <f ca="1">IF('Health SCR'!AS$3&gt;=$B152,OFFSET($D$118,0,'Health SCR'!AS$3-$B152)*OFFSET(Inputs!$C$30,0,$B152-2)/IF(sommmeProdInv(Inputs!$B$30:$AY$30,$D$118:$BA$118,'Health SCR'!AS$3)&gt;0,sommmeProdInv(Inputs!$B$30:$AY$30,$D$118:$BA$118,'Health SCR'!AS$3),1)+AS151,0)</f>
        <v>0</v>
      </c>
      <c r="AT152" s="644">
        <f ca="1">IF('Health SCR'!AT$3&gt;=$B152,OFFSET($D$118,0,'Health SCR'!AT$3-$B152)*OFFSET(Inputs!$C$30,0,$B152-2)/IF(sommmeProdInv(Inputs!$B$30:$AY$30,$D$118:$BA$118,'Health SCR'!AT$3)&gt;0,sommmeProdInv(Inputs!$B$30:$AY$30,$D$118:$BA$118,'Health SCR'!AT$3),1)+AT151,0)</f>
        <v>0</v>
      </c>
      <c r="AU152" s="644">
        <f ca="1">IF('Health SCR'!AU$3&gt;=$B152,OFFSET($D$118,0,'Health SCR'!AU$3-$B152)*OFFSET(Inputs!$C$30,0,$B152-2)/IF(sommmeProdInv(Inputs!$B$30:$AY$30,$D$118:$BA$118,'Health SCR'!AU$3)&gt;0,sommmeProdInv(Inputs!$B$30:$AY$30,$D$118:$BA$118,'Health SCR'!AU$3),1)+AU151,0)</f>
        <v>0</v>
      </c>
      <c r="AV152" s="644">
        <f ca="1">IF('Health SCR'!AV$3&gt;=$B152,OFFSET($D$118,0,'Health SCR'!AV$3-$B152)*OFFSET(Inputs!$C$30,0,$B152-2)/IF(sommmeProdInv(Inputs!$B$30:$AY$30,$D$118:$BA$118,'Health SCR'!AV$3)&gt;0,sommmeProdInv(Inputs!$B$30:$AY$30,$D$118:$BA$118,'Health SCR'!AV$3),1)+AV151,0)</f>
        <v>0</v>
      </c>
      <c r="AW152" s="644">
        <f ca="1">IF('Health SCR'!AW$3&gt;=$B152,OFFSET($D$118,0,'Health SCR'!AW$3-$B152)*OFFSET(Inputs!$C$30,0,$B152-2)/IF(sommmeProdInv(Inputs!$B$30:$AY$30,$D$118:$BA$118,'Health SCR'!AW$3)&gt;0,sommmeProdInv(Inputs!$B$30:$AY$30,$D$118:$BA$118,'Health SCR'!AW$3),1)+AW151,0)</f>
        <v>0</v>
      </c>
      <c r="AX152" s="644">
        <f ca="1">IF('Health SCR'!AX$3&gt;=$B152,OFFSET($D$118,0,'Health SCR'!AX$3-$B152)*OFFSET(Inputs!$C$30,0,$B152-2)/IF(sommmeProdInv(Inputs!$B$30:$AY$30,$D$118:$BA$118,'Health SCR'!AX$3)&gt;0,sommmeProdInv(Inputs!$B$30:$AY$30,$D$118:$BA$118,'Health SCR'!AX$3),1)+AX151,0)</f>
        <v>0</v>
      </c>
      <c r="AY152" s="644">
        <f ca="1">IF('Health SCR'!AY$3&gt;=$B152,OFFSET($D$118,0,'Health SCR'!AY$3-$B152)*OFFSET(Inputs!$C$30,0,$B152-2)/IF(sommmeProdInv(Inputs!$B$30:$AY$30,$D$118:$BA$118,'Health SCR'!AY$3)&gt;0,sommmeProdInv(Inputs!$B$30:$AY$30,$D$118:$BA$118,'Health SCR'!AY$3),1)+AY151,0)</f>
        <v>0</v>
      </c>
      <c r="AZ152" s="644">
        <f ca="1">IF('Health SCR'!AZ$3&gt;=$B152,OFFSET($D$118,0,'Health SCR'!AZ$3-$B152)*OFFSET(Inputs!$C$30,0,$B152-2)/IF(sommmeProdInv(Inputs!$B$30:$AY$30,$D$118:$BA$118,'Health SCR'!AZ$3)&gt;0,sommmeProdInv(Inputs!$B$30:$AY$30,$D$118:$BA$118,'Health SCR'!AZ$3),1)+AZ151,0)</f>
        <v>0</v>
      </c>
      <c r="BA152" s="645">
        <f ca="1">IF('Health SCR'!BA$3&gt;=$B152,OFFSET($D$118,0,'Health SCR'!BA$3-$B152)*OFFSET(Inputs!$C$30,0,$B152-2)/IF(sommmeProdInv(Inputs!$B$30:$AY$30,$D$118:$BA$118,'Health SCR'!BA$3)&gt;0,sommmeProdInv(Inputs!$B$30:$AY$30,$D$118:$BA$118,'Health SCR'!BA$3),1)+BA151,0)</f>
        <v>0</v>
      </c>
    </row>
    <row r="153" spans="1:53" s="286" customFormat="1" outlineLevel="1">
      <c r="A153" s="608"/>
      <c r="B153" s="993">
        <v>34</v>
      </c>
      <c r="C153" s="994"/>
      <c r="D153" s="643"/>
      <c r="E153" s="644">
        <f ca="1">IF('Health SCR'!E$3&gt;=$B153,OFFSET($D$118,0,'Health SCR'!E$3-$B153)*OFFSET(Inputs!$C$30,0,$B153-2)/IF(sommmeProdInv(Inputs!$B$30:$AY$30,$D$118:$BA$118,'Health SCR'!E$3)&gt;0,sommmeProdInv(Inputs!$B$30:$AY$30,$D$118:$BA$118,'Health SCR'!E$3),1)+E152,0)</f>
        <v>0</v>
      </c>
      <c r="F153" s="644">
        <f ca="1">IF('Health SCR'!F$3&gt;=$B153,OFFSET($D$118,0,'Health SCR'!F$3-$B153)*OFFSET(Inputs!$C$30,0,$B153-2)/IF(sommmeProdInv(Inputs!$B$30:$AY$30,$D$118:$BA$118,'Health SCR'!F$3)&gt;0,sommmeProdInv(Inputs!$B$30:$AY$30,$D$118:$BA$118,'Health SCR'!F$3),1)+F152,0)</f>
        <v>0</v>
      </c>
      <c r="G153" s="644">
        <f ca="1">IF('Health SCR'!G$3&gt;=$B153,OFFSET($D$118,0,'Health SCR'!G$3-$B153)*OFFSET(Inputs!$C$30,0,$B153-2)/IF(sommmeProdInv(Inputs!$B$30:$AY$30,$D$118:$BA$118,'Health SCR'!G$3)&gt;0,sommmeProdInv(Inputs!$B$30:$AY$30,$D$118:$BA$118,'Health SCR'!G$3),1)+G152,0)</f>
        <v>0</v>
      </c>
      <c r="H153" s="644">
        <f ca="1">IF('Health SCR'!H$3&gt;=$B153,OFFSET($D$118,0,'Health SCR'!H$3-$B153)*OFFSET(Inputs!$C$30,0,$B153-2)/IF(sommmeProdInv(Inputs!$B$30:$AY$30,$D$118:$BA$118,'Health SCR'!H$3)&gt;0,sommmeProdInv(Inputs!$B$30:$AY$30,$D$118:$BA$118,'Health SCR'!H$3),1)+H152,0)</f>
        <v>0</v>
      </c>
      <c r="I153" s="644">
        <f ca="1">IF('Health SCR'!I$3&gt;=$B153,OFFSET($D$118,0,'Health SCR'!I$3-$B153)*OFFSET(Inputs!$C$30,0,$B153-2)/IF(sommmeProdInv(Inputs!$B$30:$AY$30,$D$118:$BA$118,'Health SCR'!I$3)&gt;0,sommmeProdInv(Inputs!$B$30:$AY$30,$D$118:$BA$118,'Health SCR'!I$3),1)+I152,0)</f>
        <v>0</v>
      </c>
      <c r="J153" s="644">
        <f ca="1">IF('Health SCR'!J$3&gt;=$B153,OFFSET($D$118,0,'Health SCR'!J$3-$B153)*OFFSET(Inputs!$C$30,0,$B153-2)/IF(sommmeProdInv(Inputs!$B$30:$AY$30,$D$118:$BA$118,'Health SCR'!J$3)&gt;0,sommmeProdInv(Inputs!$B$30:$AY$30,$D$118:$BA$118,'Health SCR'!J$3),1)+J152,0)</f>
        <v>0</v>
      </c>
      <c r="K153" s="644">
        <f ca="1">IF('Health SCR'!K$3&gt;=$B153,OFFSET($D$118,0,'Health SCR'!K$3-$B153)*OFFSET(Inputs!$C$30,0,$B153-2)/IF(sommmeProdInv(Inputs!$B$30:$AY$30,$D$118:$BA$118,'Health SCR'!K$3)&gt;0,sommmeProdInv(Inputs!$B$30:$AY$30,$D$118:$BA$118,'Health SCR'!K$3),1)+K152,0)</f>
        <v>0</v>
      </c>
      <c r="L153" s="644">
        <f ca="1">IF('Health SCR'!L$3&gt;=$B153,OFFSET($D$118,0,'Health SCR'!L$3-$B153)*OFFSET(Inputs!$C$30,0,$B153-2)/IF(sommmeProdInv(Inputs!$B$30:$AY$30,$D$118:$BA$118,'Health SCR'!L$3)&gt;0,sommmeProdInv(Inputs!$B$30:$AY$30,$D$118:$BA$118,'Health SCR'!L$3),1)+L152,0)</f>
        <v>0</v>
      </c>
      <c r="M153" s="644">
        <f ca="1">IF('Health SCR'!M$3&gt;=$B153,OFFSET($D$118,0,'Health SCR'!M$3-$B153)*OFFSET(Inputs!$C$30,0,$B153-2)/IF(sommmeProdInv(Inputs!$B$30:$AY$30,$D$118:$BA$118,'Health SCR'!M$3)&gt;0,sommmeProdInv(Inputs!$B$30:$AY$30,$D$118:$BA$118,'Health SCR'!M$3),1)+M152,0)</f>
        <v>0</v>
      </c>
      <c r="N153" s="644">
        <f ca="1">IF('Health SCR'!N$3&gt;=$B153,OFFSET($D$118,0,'Health SCR'!N$3-$B153)*OFFSET(Inputs!$C$30,0,$B153-2)/IF(sommmeProdInv(Inputs!$B$30:$AY$30,$D$118:$BA$118,'Health SCR'!N$3)&gt;0,sommmeProdInv(Inputs!$B$30:$AY$30,$D$118:$BA$118,'Health SCR'!N$3),1)+N152,0)</f>
        <v>0</v>
      </c>
      <c r="O153" s="644">
        <f ca="1">IF('Health SCR'!O$3&gt;=$B153,OFFSET($D$118,0,'Health SCR'!O$3-$B153)*OFFSET(Inputs!$C$30,0,$B153-2)/IF(sommmeProdInv(Inputs!$B$30:$AY$30,$D$118:$BA$118,'Health SCR'!O$3)&gt;0,sommmeProdInv(Inputs!$B$30:$AY$30,$D$118:$BA$118,'Health SCR'!O$3),1)+O152,0)</f>
        <v>0</v>
      </c>
      <c r="P153" s="644">
        <f ca="1">IF('Health SCR'!P$3&gt;=$B153,OFFSET($D$118,0,'Health SCR'!P$3-$B153)*OFFSET(Inputs!$C$30,0,$B153-2)/IF(sommmeProdInv(Inputs!$B$30:$AY$30,$D$118:$BA$118,'Health SCR'!P$3)&gt;0,sommmeProdInv(Inputs!$B$30:$AY$30,$D$118:$BA$118,'Health SCR'!P$3),1)+P152,0)</f>
        <v>0</v>
      </c>
      <c r="Q153" s="644">
        <f ca="1">IF('Health SCR'!Q$3&gt;=$B153,OFFSET($D$118,0,'Health SCR'!Q$3-$B153)*OFFSET(Inputs!$C$30,0,$B153-2)/IF(sommmeProdInv(Inputs!$B$30:$AY$30,$D$118:$BA$118,'Health SCR'!Q$3)&gt;0,sommmeProdInv(Inputs!$B$30:$AY$30,$D$118:$BA$118,'Health SCR'!Q$3),1)+Q152,0)</f>
        <v>0</v>
      </c>
      <c r="R153" s="644">
        <f ca="1">IF('Health SCR'!R$3&gt;=$B153,OFFSET($D$118,0,'Health SCR'!R$3-$B153)*OFFSET(Inputs!$C$30,0,$B153-2)/IF(sommmeProdInv(Inputs!$B$30:$AY$30,$D$118:$BA$118,'Health SCR'!R$3)&gt;0,sommmeProdInv(Inputs!$B$30:$AY$30,$D$118:$BA$118,'Health SCR'!R$3),1)+R152,0)</f>
        <v>0</v>
      </c>
      <c r="S153" s="644">
        <f ca="1">IF('Health SCR'!S$3&gt;=$B153,OFFSET($D$118,0,'Health SCR'!S$3-$B153)*OFFSET(Inputs!$C$30,0,$B153-2)/IF(sommmeProdInv(Inputs!$B$30:$AY$30,$D$118:$BA$118,'Health SCR'!S$3)&gt;0,sommmeProdInv(Inputs!$B$30:$AY$30,$D$118:$BA$118,'Health SCR'!S$3),1)+S152,0)</f>
        <v>0</v>
      </c>
      <c r="T153" s="644">
        <f ca="1">IF('Health SCR'!T$3&gt;=$B153,OFFSET($D$118,0,'Health SCR'!T$3-$B153)*OFFSET(Inputs!$C$30,0,$B153-2)/IF(sommmeProdInv(Inputs!$B$30:$AY$30,$D$118:$BA$118,'Health SCR'!T$3)&gt;0,sommmeProdInv(Inputs!$B$30:$AY$30,$D$118:$BA$118,'Health SCR'!T$3),1)+T152,0)</f>
        <v>0</v>
      </c>
      <c r="U153" s="644">
        <f ca="1">IF('Health SCR'!U$3&gt;=$B153,OFFSET($D$118,0,'Health SCR'!U$3-$B153)*OFFSET(Inputs!$C$30,0,$B153-2)/IF(sommmeProdInv(Inputs!$B$30:$AY$30,$D$118:$BA$118,'Health SCR'!U$3)&gt;0,sommmeProdInv(Inputs!$B$30:$AY$30,$D$118:$BA$118,'Health SCR'!U$3),1)+U152,0)</f>
        <v>0</v>
      </c>
      <c r="V153" s="644">
        <f ca="1">IF('Health SCR'!V$3&gt;=$B153,OFFSET($D$118,0,'Health SCR'!V$3-$B153)*OFFSET(Inputs!$C$30,0,$B153-2)/IF(sommmeProdInv(Inputs!$B$30:$AY$30,$D$118:$BA$118,'Health SCR'!V$3)&gt;0,sommmeProdInv(Inputs!$B$30:$AY$30,$D$118:$BA$118,'Health SCR'!V$3),1)+V152,0)</f>
        <v>0</v>
      </c>
      <c r="W153" s="644">
        <f ca="1">IF('Health SCR'!W$3&gt;=$B153,OFFSET($D$118,0,'Health SCR'!W$3-$B153)*OFFSET(Inputs!$C$30,0,$B153-2)/IF(sommmeProdInv(Inputs!$B$30:$AY$30,$D$118:$BA$118,'Health SCR'!W$3)&gt;0,sommmeProdInv(Inputs!$B$30:$AY$30,$D$118:$BA$118,'Health SCR'!W$3),1)+W152,0)</f>
        <v>0</v>
      </c>
      <c r="X153" s="644">
        <f ca="1">IF('Health SCR'!X$3&gt;=$B153,OFFSET($D$118,0,'Health SCR'!X$3-$B153)*OFFSET(Inputs!$C$30,0,$B153-2)/IF(sommmeProdInv(Inputs!$B$30:$AY$30,$D$118:$BA$118,'Health SCR'!X$3)&gt;0,sommmeProdInv(Inputs!$B$30:$AY$30,$D$118:$BA$118,'Health SCR'!X$3),1)+X152,0)</f>
        <v>0</v>
      </c>
      <c r="Y153" s="644">
        <f ca="1">IF('Health SCR'!Y$3&gt;=$B153,OFFSET($D$118,0,'Health SCR'!Y$3-$B153)*OFFSET(Inputs!$C$30,0,$B153-2)/IF(sommmeProdInv(Inputs!$B$30:$AY$30,$D$118:$BA$118,'Health SCR'!Y$3)&gt;0,sommmeProdInv(Inputs!$B$30:$AY$30,$D$118:$BA$118,'Health SCR'!Y$3),1)+Y152,0)</f>
        <v>0</v>
      </c>
      <c r="Z153" s="644">
        <f ca="1">IF('Health SCR'!Z$3&gt;=$B153,OFFSET($D$118,0,'Health SCR'!Z$3-$B153)*OFFSET(Inputs!$C$30,0,$B153-2)/IF(sommmeProdInv(Inputs!$B$30:$AY$30,$D$118:$BA$118,'Health SCR'!Z$3)&gt;0,sommmeProdInv(Inputs!$B$30:$AY$30,$D$118:$BA$118,'Health SCR'!Z$3),1)+Z152,0)</f>
        <v>0</v>
      </c>
      <c r="AA153" s="644">
        <f ca="1">IF('Health SCR'!AA$3&gt;=$B153,OFFSET($D$118,0,'Health SCR'!AA$3-$B153)*OFFSET(Inputs!$C$30,0,$B153-2)/IF(sommmeProdInv(Inputs!$B$30:$AY$30,$D$118:$BA$118,'Health SCR'!AA$3)&gt;0,sommmeProdInv(Inputs!$B$30:$AY$30,$D$118:$BA$118,'Health SCR'!AA$3),1)+AA152,0)</f>
        <v>0</v>
      </c>
      <c r="AB153" s="644">
        <f ca="1">IF('Health SCR'!AB$3&gt;=$B153,OFFSET($D$118,0,'Health SCR'!AB$3-$B153)*OFFSET(Inputs!$C$30,0,$B153-2)/IF(sommmeProdInv(Inputs!$B$30:$AY$30,$D$118:$BA$118,'Health SCR'!AB$3)&gt;0,sommmeProdInv(Inputs!$B$30:$AY$30,$D$118:$BA$118,'Health SCR'!AB$3),1)+AB152,0)</f>
        <v>0</v>
      </c>
      <c r="AC153" s="644">
        <f ca="1">IF('Health SCR'!AC$3&gt;=$B153,OFFSET($D$118,0,'Health SCR'!AC$3-$B153)*OFFSET(Inputs!$C$30,0,$B153-2)/IF(sommmeProdInv(Inputs!$B$30:$AY$30,$D$118:$BA$118,'Health SCR'!AC$3)&gt;0,sommmeProdInv(Inputs!$B$30:$AY$30,$D$118:$BA$118,'Health SCR'!AC$3),1)+AC152,0)</f>
        <v>0</v>
      </c>
      <c r="AD153" s="644">
        <f ca="1">IF('Health SCR'!AD$3&gt;=$B153,OFFSET($D$118,0,'Health SCR'!AD$3-$B153)*OFFSET(Inputs!$C$30,0,$B153-2)/IF(sommmeProdInv(Inputs!$B$30:$AY$30,$D$118:$BA$118,'Health SCR'!AD$3)&gt;0,sommmeProdInv(Inputs!$B$30:$AY$30,$D$118:$BA$118,'Health SCR'!AD$3),1)+AD152,0)</f>
        <v>0</v>
      </c>
      <c r="AE153" s="644">
        <f ca="1">IF('Health SCR'!AE$3&gt;=$B153,OFFSET($D$118,0,'Health SCR'!AE$3-$B153)*OFFSET(Inputs!$C$30,0,$B153-2)/IF(sommmeProdInv(Inputs!$B$30:$AY$30,$D$118:$BA$118,'Health SCR'!AE$3)&gt;0,sommmeProdInv(Inputs!$B$30:$AY$30,$D$118:$BA$118,'Health SCR'!AE$3),1)+AE152,0)</f>
        <v>0</v>
      </c>
      <c r="AF153" s="644">
        <f ca="1">IF('Health SCR'!AF$3&gt;=$B153,OFFSET($D$118,0,'Health SCR'!AF$3-$B153)*OFFSET(Inputs!$C$30,0,$B153-2)/IF(sommmeProdInv(Inputs!$B$30:$AY$30,$D$118:$BA$118,'Health SCR'!AF$3)&gt;0,sommmeProdInv(Inputs!$B$30:$AY$30,$D$118:$BA$118,'Health SCR'!AF$3),1)+AF152,0)</f>
        <v>0</v>
      </c>
      <c r="AG153" s="644">
        <f ca="1">IF('Health SCR'!AG$3&gt;=$B153,OFFSET($D$118,0,'Health SCR'!AG$3-$B153)*OFFSET(Inputs!$C$30,0,$B153-2)/IF(sommmeProdInv(Inputs!$B$30:$AY$30,$D$118:$BA$118,'Health SCR'!AG$3)&gt;0,sommmeProdInv(Inputs!$B$30:$AY$30,$D$118:$BA$118,'Health SCR'!AG$3),1)+AG152,0)</f>
        <v>0</v>
      </c>
      <c r="AH153" s="644">
        <f ca="1">IF('Health SCR'!AH$3&gt;=$B153,OFFSET($D$118,0,'Health SCR'!AH$3-$B153)*OFFSET(Inputs!$C$30,0,$B153-2)/IF(sommmeProdInv(Inputs!$B$30:$AY$30,$D$118:$BA$118,'Health SCR'!AH$3)&gt;0,sommmeProdInv(Inputs!$B$30:$AY$30,$D$118:$BA$118,'Health SCR'!AH$3),1)+AH152,0)</f>
        <v>0</v>
      </c>
      <c r="AI153" s="644">
        <f ca="1">IF('Health SCR'!AI$3&gt;=$B153,OFFSET($D$118,0,'Health SCR'!AI$3-$B153)*OFFSET(Inputs!$C$30,0,$B153-2)/IF(sommmeProdInv(Inputs!$B$30:$AY$30,$D$118:$BA$118,'Health SCR'!AI$3)&gt;0,sommmeProdInv(Inputs!$B$30:$AY$30,$D$118:$BA$118,'Health SCR'!AI$3),1)+AI152,0)</f>
        <v>0</v>
      </c>
      <c r="AJ153" s="644">
        <f ca="1">IF('Health SCR'!AJ$3&gt;=$B153,OFFSET($D$118,0,'Health SCR'!AJ$3-$B153)*OFFSET(Inputs!$C$30,0,$B153-2)/IF(sommmeProdInv(Inputs!$B$30:$AY$30,$D$118:$BA$118,'Health SCR'!AJ$3)&gt;0,sommmeProdInv(Inputs!$B$30:$AY$30,$D$118:$BA$118,'Health SCR'!AJ$3),1)+AJ152,0)</f>
        <v>0</v>
      </c>
      <c r="AK153" s="644">
        <f ca="1">IF('Health SCR'!AK$3&gt;=$B153,OFFSET($D$118,0,'Health SCR'!AK$3-$B153)*OFFSET(Inputs!$C$30,0,$B153-2)/IF(sommmeProdInv(Inputs!$B$30:$AY$30,$D$118:$BA$118,'Health SCR'!AK$3)&gt;0,sommmeProdInv(Inputs!$B$30:$AY$30,$D$118:$BA$118,'Health SCR'!AK$3),1)+AK152,0)</f>
        <v>0</v>
      </c>
      <c r="AL153" s="644">
        <f ca="1">IF('Health SCR'!AL$3&gt;=$B153,OFFSET($D$118,0,'Health SCR'!AL$3-$B153)*OFFSET(Inputs!$C$30,0,$B153-2)/IF(sommmeProdInv(Inputs!$B$30:$AY$30,$D$118:$BA$118,'Health SCR'!AL$3)&gt;0,sommmeProdInv(Inputs!$B$30:$AY$30,$D$118:$BA$118,'Health SCR'!AL$3),1)+AL152,0)</f>
        <v>0</v>
      </c>
      <c r="AM153" s="644">
        <f ca="1">IF('Health SCR'!AM$3&gt;=$B153,OFFSET($D$118,0,'Health SCR'!AM$3-$B153)*OFFSET(Inputs!$C$30,0,$B153-2)/IF(sommmeProdInv(Inputs!$B$30:$AY$30,$D$118:$BA$118,'Health SCR'!AM$3)&gt;0,sommmeProdInv(Inputs!$B$30:$AY$30,$D$118:$BA$118,'Health SCR'!AM$3),1)+AM152,0)</f>
        <v>0</v>
      </c>
      <c r="AN153" s="644">
        <f ca="1">IF('Health SCR'!AN$3&gt;=$B153,OFFSET($D$118,0,'Health SCR'!AN$3-$B153)*OFFSET(Inputs!$C$30,0,$B153-2)/IF(sommmeProdInv(Inputs!$B$30:$AY$30,$D$118:$BA$118,'Health SCR'!AN$3)&gt;0,sommmeProdInv(Inputs!$B$30:$AY$30,$D$118:$BA$118,'Health SCR'!AN$3),1)+AN152,0)</f>
        <v>0</v>
      </c>
      <c r="AO153" s="644">
        <f ca="1">IF('Health SCR'!AO$3&gt;=$B153,OFFSET($D$118,0,'Health SCR'!AO$3-$B153)*OFFSET(Inputs!$C$30,0,$B153-2)/IF(sommmeProdInv(Inputs!$B$30:$AY$30,$D$118:$BA$118,'Health SCR'!AO$3)&gt;0,sommmeProdInv(Inputs!$B$30:$AY$30,$D$118:$BA$118,'Health SCR'!AO$3),1)+AO152,0)</f>
        <v>0</v>
      </c>
      <c r="AP153" s="644">
        <f ca="1">IF('Health SCR'!AP$3&gt;=$B153,OFFSET($D$118,0,'Health SCR'!AP$3-$B153)*OFFSET(Inputs!$C$30,0,$B153-2)/IF(sommmeProdInv(Inputs!$B$30:$AY$30,$D$118:$BA$118,'Health SCR'!AP$3)&gt;0,sommmeProdInv(Inputs!$B$30:$AY$30,$D$118:$BA$118,'Health SCR'!AP$3),1)+AP152,0)</f>
        <v>0</v>
      </c>
      <c r="AQ153" s="644">
        <f ca="1">IF('Health SCR'!AQ$3&gt;=$B153,OFFSET($D$118,0,'Health SCR'!AQ$3-$B153)*OFFSET(Inputs!$C$30,0,$B153-2)/IF(sommmeProdInv(Inputs!$B$30:$AY$30,$D$118:$BA$118,'Health SCR'!AQ$3)&gt;0,sommmeProdInv(Inputs!$B$30:$AY$30,$D$118:$BA$118,'Health SCR'!AQ$3),1)+AQ152,0)</f>
        <v>0</v>
      </c>
      <c r="AR153" s="644">
        <f ca="1">IF('Health SCR'!AR$3&gt;=$B153,OFFSET($D$118,0,'Health SCR'!AR$3-$B153)*OFFSET(Inputs!$C$30,0,$B153-2)/IF(sommmeProdInv(Inputs!$B$30:$AY$30,$D$118:$BA$118,'Health SCR'!AR$3)&gt;0,sommmeProdInv(Inputs!$B$30:$AY$30,$D$118:$BA$118,'Health SCR'!AR$3),1)+AR152,0)</f>
        <v>0</v>
      </c>
      <c r="AS153" s="644">
        <f ca="1">IF('Health SCR'!AS$3&gt;=$B153,OFFSET($D$118,0,'Health SCR'!AS$3-$B153)*OFFSET(Inputs!$C$30,0,$B153-2)/IF(sommmeProdInv(Inputs!$B$30:$AY$30,$D$118:$BA$118,'Health SCR'!AS$3)&gt;0,sommmeProdInv(Inputs!$B$30:$AY$30,$D$118:$BA$118,'Health SCR'!AS$3),1)+AS152,0)</f>
        <v>0</v>
      </c>
      <c r="AT153" s="644">
        <f ca="1">IF('Health SCR'!AT$3&gt;=$B153,OFFSET($D$118,0,'Health SCR'!AT$3-$B153)*OFFSET(Inputs!$C$30,0,$B153-2)/IF(sommmeProdInv(Inputs!$B$30:$AY$30,$D$118:$BA$118,'Health SCR'!AT$3)&gt;0,sommmeProdInv(Inputs!$B$30:$AY$30,$D$118:$BA$118,'Health SCR'!AT$3),1)+AT152,0)</f>
        <v>0</v>
      </c>
      <c r="AU153" s="644">
        <f ca="1">IF('Health SCR'!AU$3&gt;=$B153,OFFSET($D$118,0,'Health SCR'!AU$3-$B153)*OFFSET(Inputs!$C$30,0,$B153-2)/IF(sommmeProdInv(Inputs!$B$30:$AY$30,$D$118:$BA$118,'Health SCR'!AU$3)&gt;0,sommmeProdInv(Inputs!$B$30:$AY$30,$D$118:$BA$118,'Health SCR'!AU$3),1)+AU152,0)</f>
        <v>0</v>
      </c>
      <c r="AV153" s="644">
        <f ca="1">IF('Health SCR'!AV$3&gt;=$B153,OFFSET($D$118,0,'Health SCR'!AV$3-$B153)*OFFSET(Inputs!$C$30,0,$B153-2)/IF(sommmeProdInv(Inputs!$B$30:$AY$30,$D$118:$BA$118,'Health SCR'!AV$3)&gt;0,sommmeProdInv(Inputs!$B$30:$AY$30,$D$118:$BA$118,'Health SCR'!AV$3),1)+AV152,0)</f>
        <v>0</v>
      </c>
      <c r="AW153" s="644">
        <f ca="1">IF('Health SCR'!AW$3&gt;=$B153,OFFSET($D$118,0,'Health SCR'!AW$3-$B153)*OFFSET(Inputs!$C$30,0,$B153-2)/IF(sommmeProdInv(Inputs!$B$30:$AY$30,$D$118:$BA$118,'Health SCR'!AW$3)&gt;0,sommmeProdInv(Inputs!$B$30:$AY$30,$D$118:$BA$118,'Health SCR'!AW$3),1)+AW152,0)</f>
        <v>0</v>
      </c>
      <c r="AX153" s="644">
        <f ca="1">IF('Health SCR'!AX$3&gt;=$B153,OFFSET($D$118,0,'Health SCR'!AX$3-$B153)*OFFSET(Inputs!$C$30,0,$B153-2)/IF(sommmeProdInv(Inputs!$B$30:$AY$30,$D$118:$BA$118,'Health SCR'!AX$3)&gt;0,sommmeProdInv(Inputs!$B$30:$AY$30,$D$118:$BA$118,'Health SCR'!AX$3),1)+AX152,0)</f>
        <v>0</v>
      </c>
      <c r="AY153" s="644">
        <f ca="1">IF('Health SCR'!AY$3&gt;=$B153,OFFSET($D$118,0,'Health SCR'!AY$3-$B153)*OFFSET(Inputs!$C$30,0,$B153-2)/IF(sommmeProdInv(Inputs!$B$30:$AY$30,$D$118:$BA$118,'Health SCR'!AY$3)&gt;0,sommmeProdInv(Inputs!$B$30:$AY$30,$D$118:$BA$118,'Health SCR'!AY$3),1)+AY152,0)</f>
        <v>0</v>
      </c>
      <c r="AZ153" s="644">
        <f ca="1">IF('Health SCR'!AZ$3&gt;=$B153,OFFSET($D$118,0,'Health SCR'!AZ$3-$B153)*OFFSET(Inputs!$C$30,0,$B153-2)/IF(sommmeProdInv(Inputs!$B$30:$AY$30,$D$118:$BA$118,'Health SCR'!AZ$3)&gt;0,sommmeProdInv(Inputs!$B$30:$AY$30,$D$118:$BA$118,'Health SCR'!AZ$3),1)+AZ152,0)</f>
        <v>0</v>
      </c>
      <c r="BA153" s="645">
        <f ca="1">IF('Health SCR'!BA$3&gt;=$B153,OFFSET($D$118,0,'Health SCR'!BA$3-$B153)*OFFSET(Inputs!$C$30,0,$B153-2)/IF(sommmeProdInv(Inputs!$B$30:$AY$30,$D$118:$BA$118,'Health SCR'!BA$3)&gt;0,sommmeProdInv(Inputs!$B$30:$AY$30,$D$118:$BA$118,'Health SCR'!BA$3),1)+BA152,0)</f>
        <v>0</v>
      </c>
    </row>
    <row r="154" spans="1:53" s="286" customFormat="1" outlineLevel="1">
      <c r="A154" s="608"/>
      <c r="B154" s="993">
        <v>35</v>
      </c>
      <c r="C154" s="994"/>
      <c r="D154" s="643"/>
      <c r="E154" s="644">
        <f ca="1">IF('Health SCR'!E$3&gt;=$B154,OFFSET($D$118,0,'Health SCR'!E$3-$B154)*OFFSET(Inputs!$C$30,0,$B154-2)/IF(sommmeProdInv(Inputs!$B$30:$AY$30,$D$118:$BA$118,'Health SCR'!E$3)&gt;0,sommmeProdInv(Inputs!$B$30:$AY$30,$D$118:$BA$118,'Health SCR'!E$3),1)+E153,0)</f>
        <v>0</v>
      </c>
      <c r="F154" s="644">
        <f ca="1">IF('Health SCR'!F$3&gt;=$B154,OFFSET($D$118,0,'Health SCR'!F$3-$B154)*OFFSET(Inputs!$C$30,0,$B154-2)/IF(sommmeProdInv(Inputs!$B$30:$AY$30,$D$118:$BA$118,'Health SCR'!F$3)&gt;0,sommmeProdInv(Inputs!$B$30:$AY$30,$D$118:$BA$118,'Health SCR'!F$3),1)+F153,0)</f>
        <v>0</v>
      </c>
      <c r="G154" s="644">
        <f ca="1">IF('Health SCR'!G$3&gt;=$B154,OFFSET($D$118,0,'Health SCR'!G$3-$B154)*OFFSET(Inputs!$C$30,0,$B154-2)/IF(sommmeProdInv(Inputs!$B$30:$AY$30,$D$118:$BA$118,'Health SCR'!G$3)&gt;0,sommmeProdInv(Inputs!$B$30:$AY$30,$D$118:$BA$118,'Health SCR'!G$3),1)+G153,0)</f>
        <v>0</v>
      </c>
      <c r="H154" s="644">
        <f ca="1">IF('Health SCR'!H$3&gt;=$B154,OFFSET($D$118,0,'Health SCR'!H$3-$B154)*OFFSET(Inputs!$C$30,0,$B154-2)/IF(sommmeProdInv(Inputs!$B$30:$AY$30,$D$118:$BA$118,'Health SCR'!H$3)&gt;0,sommmeProdInv(Inputs!$B$30:$AY$30,$D$118:$BA$118,'Health SCR'!H$3),1)+H153,0)</f>
        <v>0</v>
      </c>
      <c r="I154" s="644">
        <f ca="1">IF('Health SCR'!I$3&gt;=$B154,OFFSET($D$118,0,'Health SCR'!I$3-$B154)*OFFSET(Inputs!$C$30,0,$B154-2)/IF(sommmeProdInv(Inputs!$B$30:$AY$30,$D$118:$BA$118,'Health SCR'!I$3)&gt;0,sommmeProdInv(Inputs!$B$30:$AY$30,$D$118:$BA$118,'Health SCR'!I$3),1)+I153,0)</f>
        <v>0</v>
      </c>
      <c r="J154" s="644">
        <f ca="1">IF('Health SCR'!J$3&gt;=$B154,OFFSET($D$118,0,'Health SCR'!J$3-$B154)*OFFSET(Inputs!$C$30,0,$B154-2)/IF(sommmeProdInv(Inputs!$B$30:$AY$30,$D$118:$BA$118,'Health SCR'!J$3)&gt;0,sommmeProdInv(Inputs!$B$30:$AY$30,$D$118:$BA$118,'Health SCR'!J$3),1)+J153,0)</f>
        <v>0</v>
      </c>
      <c r="K154" s="644">
        <f ca="1">IF('Health SCR'!K$3&gt;=$B154,OFFSET($D$118,0,'Health SCR'!K$3-$B154)*OFFSET(Inputs!$C$30,0,$B154-2)/IF(sommmeProdInv(Inputs!$B$30:$AY$30,$D$118:$BA$118,'Health SCR'!K$3)&gt;0,sommmeProdInv(Inputs!$B$30:$AY$30,$D$118:$BA$118,'Health SCR'!K$3),1)+K153,0)</f>
        <v>0</v>
      </c>
      <c r="L154" s="644">
        <f ca="1">IF('Health SCR'!L$3&gt;=$B154,OFFSET($D$118,0,'Health SCR'!L$3-$B154)*OFFSET(Inputs!$C$30,0,$B154-2)/IF(sommmeProdInv(Inputs!$B$30:$AY$30,$D$118:$BA$118,'Health SCR'!L$3)&gt;0,sommmeProdInv(Inputs!$B$30:$AY$30,$D$118:$BA$118,'Health SCR'!L$3),1)+L153,0)</f>
        <v>0</v>
      </c>
      <c r="M154" s="644">
        <f ca="1">IF('Health SCR'!M$3&gt;=$B154,OFFSET($D$118,0,'Health SCR'!M$3-$B154)*OFFSET(Inputs!$C$30,0,$B154-2)/IF(sommmeProdInv(Inputs!$B$30:$AY$30,$D$118:$BA$118,'Health SCR'!M$3)&gt;0,sommmeProdInv(Inputs!$B$30:$AY$30,$D$118:$BA$118,'Health SCR'!M$3),1)+M153,0)</f>
        <v>0</v>
      </c>
      <c r="N154" s="644">
        <f ca="1">IF('Health SCR'!N$3&gt;=$B154,OFFSET($D$118,0,'Health SCR'!N$3-$B154)*OFFSET(Inputs!$C$30,0,$B154-2)/IF(sommmeProdInv(Inputs!$B$30:$AY$30,$D$118:$BA$118,'Health SCR'!N$3)&gt;0,sommmeProdInv(Inputs!$B$30:$AY$30,$D$118:$BA$118,'Health SCR'!N$3),1)+N153,0)</f>
        <v>0</v>
      </c>
      <c r="O154" s="644">
        <f ca="1">IF('Health SCR'!O$3&gt;=$B154,OFFSET($D$118,0,'Health SCR'!O$3-$B154)*OFFSET(Inputs!$C$30,0,$B154-2)/IF(sommmeProdInv(Inputs!$B$30:$AY$30,$D$118:$BA$118,'Health SCR'!O$3)&gt;0,sommmeProdInv(Inputs!$B$30:$AY$30,$D$118:$BA$118,'Health SCR'!O$3),1)+O153,0)</f>
        <v>0</v>
      </c>
      <c r="P154" s="644">
        <f ca="1">IF('Health SCR'!P$3&gt;=$B154,OFFSET($D$118,0,'Health SCR'!P$3-$B154)*OFFSET(Inputs!$C$30,0,$B154-2)/IF(sommmeProdInv(Inputs!$B$30:$AY$30,$D$118:$BA$118,'Health SCR'!P$3)&gt;0,sommmeProdInv(Inputs!$B$30:$AY$30,$D$118:$BA$118,'Health SCR'!P$3),1)+P153,0)</f>
        <v>0</v>
      </c>
      <c r="Q154" s="644">
        <f ca="1">IF('Health SCR'!Q$3&gt;=$B154,OFFSET($D$118,0,'Health SCR'!Q$3-$B154)*OFFSET(Inputs!$C$30,0,$B154-2)/IF(sommmeProdInv(Inputs!$B$30:$AY$30,$D$118:$BA$118,'Health SCR'!Q$3)&gt;0,sommmeProdInv(Inputs!$B$30:$AY$30,$D$118:$BA$118,'Health SCR'!Q$3),1)+Q153,0)</f>
        <v>0</v>
      </c>
      <c r="R154" s="644">
        <f ca="1">IF('Health SCR'!R$3&gt;=$B154,OFFSET($D$118,0,'Health SCR'!R$3-$B154)*OFFSET(Inputs!$C$30,0,$B154-2)/IF(sommmeProdInv(Inputs!$B$30:$AY$30,$D$118:$BA$118,'Health SCR'!R$3)&gt;0,sommmeProdInv(Inputs!$B$30:$AY$30,$D$118:$BA$118,'Health SCR'!R$3),1)+R153,0)</f>
        <v>0</v>
      </c>
      <c r="S154" s="644">
        <f ca="1">IF('Health SCR'!S$3&gt;=$B154,OFFSET($D$118,0,'Health SCR'!S$3-$B154)*OFFSET(Inputs!$C$30,0,$B154-2)/IF(sommmeProdInv(Inputs!$B$30:$AY$30,$D$118:$BA$118,'Health SCR'!S$3)&gt;0,sommmeProdInv(Inputs!$B$30:$AY$30,$D$118:$BA$118,'Health SCR'!S$3),1)+S153,0)</f>
        <v>0</v>
      </c>
      <c r="T154" s="644">
        <f ca="1">IF('Health SCR'!T$3&gt;=$B154,OFFSET($D$118,0,'Health SCR'!T$3-$B154)*OFFSET(Inputs!$C$30,0,$B154-2)/IF(sommmeProdInv(Inputs!$B$30:$AY$30,$D$118:$BA$118,'Health SCR'!T$3)&gt;0,sommmeProdInv(Inputs!$B$30:$AY$30,$D$118:$BA$118,'Health SCR'!T$3),1)+T153,0)</f>
        <v>0</v>
      </c>
      <c r="U154" s="644">
        <f ca="1">IF('Health SCR'!U$3&gt;=$B154,OFFSET($D$118,0,'Health SCR'!U$3-$B154)*OFFSET(Inputs!$C$30,0,$B154-2)/IF(sommmeProdInv(Inputs!$B$30:$AY$30,$D$118:$BA$118,'Health SCR'!U$3)&gt;0,sommmeProdInv(Inputs!$B$30:$AY$30,$D$118:$BA$118,'Health SCR'!U$3),1)+U153,0)</f>
        <v>0</v>
      </c>
      <c r="V154" s="644">
        <f ca="1">IF('Health SCR'!V$3&gt;=$B154,OFFSET($D$118,0,'Health SCR'!V$3-$B154)*OFFSET(Inputs!$C$30,0,$B154-2)/IF(sommmeProdInv(Inputs!$B$30:$AY$30,$D$118:$BA$118,'Health SCR'!V$3)&gt;0,sommmeProdInv(Inputs!$B$30:$AY$30,$D$118:$BA$118,'Health SCR'!V$3),1)+V153,0)</f>
        <v>0</v>
      </c>
      <c r="W154" s="644">
        <f ca="1">IF('Health SCR'!W$3&gt;=$B154,OFFSET($D$118,0,'Health SCR'!W$3-$B154)*OFFSET(Inputs!$C$30,0,$B154-2)/IF(sommmeProdInv(Inputs!$B$30:$AY$30,$D$118:$BA$118,'Health SCR'!W$3)&gt;0,sommmeProdInv(Inputs!$B$30:$AY$30,$D$118:$BA$118,'Health SCR'!W$3),1)+W153,0)</f>
        <v>0</v>
      </c>
      <c r="X154" s="644">
        <f ca="1">IF('Health SCR'!X$3&gt;=$B154,OFFSET($D$118,0,'Health SCR'!X$3-$B154)*OFFSET(Inputs!$C$30,0,$B154-2)/IF(sommmeProdInv(Inputs!$B$30:$AY$30,$D$118:$BA$118,'Health SCR'!X$3)&gt;0,sommmeProdInv(Inputs!$B$30:$AY$30,$D$118:$BA$118,'Health SCR'!X$3),1)+X153,0)</f>
        <v>0</v>
      </c>
      <c r="Y154" s="644">
        <f ca="1">IF('Health SCR'!Y$3&gt;=$B154,OFFSET($D$118,0,'Health SCR'!Y$3-$B154)*OFFSET(Inputs!$C$30,0,$B154-2)/IF(sommmeProdInv(Inputs!$B$30:$AY$30,$D$118:$BA$118,'Health SCR'!Y$3)&gt;0,sommmeProdInv(Inputs!$B$30:$AY$30,$D$118:$BA$118,'Health SCR'!Y$3),1)+Y153,0)</f>
        <v>0</v>
      </c>
      <c r="Z154" s="644">
        <f ca="1">IF('Health SCR'!Z$3&gt;=$B154,OFFSET($D$118,0,'Health SCR'!Z$3-$B154)*OFFSET(Inputs!$C$30,0,$B154-2)/IF(sommmeProdInv(Inputs!$B$30:$AY$30,$D$118:$BA$118,'Health SCR'!Z$3)&gt;0,sommmeProdInv(Inputs!$B$30:$AY$30,$D$118:$BA$118,'Health SCR'!Z$3),1)+Z153,0)</f>
        <v>0</v>
      </c>
      <c r="AA154" s="644">
        <f ca="1">IF('Health SCR'!AA$3&gt;=$B154,OFFSET($D$118,0,'Health SCR'!AA$3-$B154)*OFFSET(Inputs!$C$30,0,$B154-2)/IF(sommmeProdInv(Inputs!$B$30:$AY$30,$D$118:$BA$118,'Health SCR'!AA$3)&gt;0,sommmeProdInv(Inputs!$B$30:$AY$30,$D$118:$BA$118,'Health SCR'!AA$3),1)+AA153,0)</f>
        <v>0</v>
      </c>
      <c r="AB154" s="644">
        <f ca="1">IF('Health SCR'!AB$3&gt;=$B154,OFFSET($D$118,0,'Health SCR'!AB$3-$B154)*OFFSET(Inputs!$C$30,0,$B154-2)/IF(sommmeProdInv(Inputs!$B$30:$AY$30,$D$118:$BA$118,'Health SCR'!AB$3)&gt;0,sommmeProdInv(Inputs!$B$30:$AY$30,$D$118:$BA$118,'Health SCR'!AB$3),1)+AB153,0)</f>
        <v>0</v>
      </c>
      <c r="AC154" s="644">
        <f ca="1">IF('Health SCR'!AC$3&gt;=$B154,OFFSET($D$118,0,'Health SCR'!AC$3-$B154)*OFFSET(Inputs!$C$30,0,$B154-2)/IF(sommmeProdInv(Inputs!$B$30:$AY$30,$D$118:$BA$118,'Health SCR'!AC$3)&gt;0,sommmeProdInv(Inputs!$B$30:$AY$30,$D$118:$BA$118,'Health SCR'!AC$3),1)+AC153,0)</f>
        <v>0</v>
      </c>
      <c r="AD154" s="644">
        <f ca="1">IF('Health SCR'!AD$3&gt;=$B154,OFFSET($D$118,0,'Health SCR'!AD$3-$B154)*OFFSET(Inputs!$C$30,0,$B154-2)/IF(sommmeProdInv(Inputs!$B$30:$AY$30,$D$118:$BA$118,'Health SCR'!AD$3)&gt;0,sommmeProdInv(Inputs!$B$30:$AY$30,$D$118:$BA$118,'Health SCR'!AD$3),1)+AD153,0)</f>
        <v>0</v>
      </c>
      <c r="AE154" s="644">
        <f ca="1">IF('Health SCR'!AE$3&gt;=$B154,OFFSET($D$118,0,'Health SCR'!AE$3-$B154)*OFFSET(Inputs!$C$30,0,$B154-2)/IF(sommmeProdInv(Inputs!$B$30:$AY$30,$D$118:$BA$118,'Health SCR'!AE$3)&gt;0,sommmeProdInv(Inputs!$B$30:$AY$30,$D$118:$BA$118,'Health SCR'!AE$3),1)+AE153,0)</f>
        <v>0</v>
      </c>
      <c r="AF154" s="644">
        <f ca="1">IF('Health SCR'!AF$3&gt;=$B154,OFFSET($D$118,0,'Health SCR'!AF$3-$B154)*OFFSET(Inputs!$C$30,0,$B154-2)/IF(sommmeProdInv(Inputs!$B$30:$AY$30,$D$118:$BA$118,'Health SCR'!AF$3)&gt;0,sommmeProdInv(Inputs!$B$30:$AY$30,$D$118:$BA$118,'Health SCR'!AF$3),1)+AF153,0)</f>
        <v>0</v>
      </c>
      <c r="AG154" s="644">
        <f ca="1">IF('Health SCR'!AG$3&gt;=$B154,OFFSET($D$118,0,'Health SCR'!AG$3-$B154)*OFFSET(Inputs!$C$30,0,$B154-2)/IF(sommmeProdInv(Inputs!$B$30:$AY$30,$D$118:$BA$118,'Health SCR'!AG$3)&gt;0,sommmeProdInv(Inputs!$B$30:$AY$30,$D$118:$BA$118,'Health SCR'!AG$3),1)+AG153,0)</f>
        <v>0</v>
      </c>
      <c r="AH154" s="644">
        <f ca="1">IF('Health SCR'!AH$3&gt;=$B154,OFFSET($D$118,0,'Health SCR'!AH$3-$B154)*OFFSET(Inputs!$C$30,0,$B154-2)/IF(sommmeProdInv(Inputs!$B$30:$AY$30,$D$118:$BA$118,'Health SCR'!AH$3)&gt;0,sommmeProdInv(Inputs!$B$30:$AY$30,$D$118:$BA$118,'Health SCR'!AH$3),1)+AH153,0)</f>
        <v>0</v>
      </c>
      <c r="AI154" s="644">
        <f ca="1">IF('Health SCR'!AI$3&gt;=$B154,OFFSET($D$118,0,'Health SCR'!AI$3-$B154)*OFFSET(Inputs!$C$30,0,$B154-2)/IF(sommmeProdInv(Inputs!$B$30:$AY$30,$D$118:$BA$118,'Health SCR'!AI$3)&gt;0,sommmeProdInv(Inputs!$B$30:$AY$30,$D$118:$BA$118,'Health SCR'!AI$3),1)+AI153,0)</f>
        <v>0</v>
      </c>
      <c r="AJ154" s="644">
        <f ca="1">IF('Health SCR'!AJ$3&gt;=$B154,OFFSET($D$118,0,'Health SCR'!AJ$3-$B154)*OFFSET(Inputs!$C$30,0,$B154-2)/IF(sommmeProdInv(Inputs!$B$30:$AY$30,$D$118:$BA$118,'Health SCR'!AJ$3)&gt;0,sommmeProdInv(Inputs!$B$30:$AY$30,$D$118:$BA$118,'Health SCR'!AJ$3),1)+AJ153,0)</f>
        <v>0</v>
      </c>
      <c r="AK154" s="644">
        <f ca="1">IF('Health SCR'!AK$3&gt;=$B154,OFFSET($D$118,0,'Health SCR'!AK$3-$B154)*OFFSET(Inputs!$C$30,0,$B154-2)/IF(sommmeProdInv(Inputs!$B$30:$AY$30,$D$118:$BA$118,'Health SCR'!AK$3)&gt;0,sommmeProdInv(Inputs!$B$30:$AY$30,$D$118:$BA$118,'Health SCR'!AK$3),1)+AK153,0)</f>
        <v>0</v>
      </c>
      <c r="AL154" s="644">
        <f ca="1">IF('Health SCR'!AL$3&gt;=$B154,OFFSET($D$118,0,'Health SCR'!AL$3-$B154)*OFFSET(Inputs!$C$30,0,$B154-2)/IF(sommmeProdInv(Inputs!$B$30:$AY$30,$D$118:$BA$118,'Health SCR'!AL$3)&gt;0,sommmeProdInv(Inputs!$B$30:$AY$30,$D$118:$BA$118,'Health SCR'!AL$3),1)+AL153,0)</f>
        <v>0</v>
      </c>
      <c r="AM154" s="644">
        <f ca="1">IF('Health SCR'!AM$3&gt;=$B154,OFFSET($D$118,0,'Health SCR'!AM$3-$B154)*OFFSET(Inputs!$C$30,0,$B154-2)/IF(sommmeProdInv(Inputs!$B$30:$AY$30,$D$118:$BA$118,'Health SCR'!AM$3)&gt;0,sommmeProdInv(Inputs!$B$30:$AY$30,$D$118:$BA$118,'Health SCR'!AM$3),1)+AM153,0)</f>
        <v>0</v>
      </c>
      <c r="AN154" s="644">
        <f ca="1">IF('Health SCR'!AN$3&gt;=$B154,OFFSET($D$118,0,'Health SCR'!AN$3-$B154)*OFFSET(Inputs!$C$30,0,$B154-2)/IF(sommmeProdInv(Inputs!$B$30:$AY$30,$D$118:$BA$118,'Health SCR'!AN$3)&gt;0,sommmeProdInv(Inputs!$B$30:$AY$30,$D$118:$BA$118,'Health SCR'!AN$3),1)+AN153,0)</f>
        <v>0</v>
      </c>
      <c r="AO154" s="644">
        <f ca="1">IF('Health SCR'!AO$3&gt;=$B154,OFFSET($D$118,0,'Health SCR'!AO$3-$B154)*OFFSET(Inputs!$C$30,0,$B154-2)/IF(sommmeProdInv(Inputs!$B$30:$AY$30,$D$118:$BA$118,'Health SCR'!AO$3)&gt;0,sommmeProdInv(Inputs!$B$30:$AY$30,$D$118:$BA$118,'Health SCR'!AO$3),1)+AO153,0)</f>
        <v>0</v>
      </c>
      <c r="AP154" s="644">
        <f ca="1">IF('Health SCR'!AP$3&gt;=$B154,OFFSET($D$118,0,'Health SCR'!AP$3-$B154)*OFFSET(Inputs!$C$30,0,$B154-2)/IF(sommmeProdInv(Inputs!$B$30:$AY$30,$D$118:$BA$118,'Health SCR'!AP$3)&gt;0,sommmeProdInv(Inputs!$B$30:$AY$30,$D$118:$BA$118,'Health SCR'!AP$3),1)+AP153,0)</f>
        <v>0</v>
      </c>
      <c r="AQ154" s="644">
        <f ca="1">IF('Health SCR'!AQ$3&gt;=$B154,OFFSET($D$118,0,'Health SCR'!AQ$3-$B154)*OFFSET(Inputs!$C$30,0,$B154-2)/IF(sommmeProdInv(Inputs!$B$30:$AY$30,$D$118:$BA$118,'Health SCR'!AQ$3)&gt;0,sommmeProdInv(Inputs!$B$30:$AY$30,$D$118:$BA$118,'Health SCR'!AQ$3),1)+AQ153,0)</f>
        <v>0</v>
      </c>
      <c r="AR154" s="644">
        <f ca="1">IF('Health SCR'!AR$3&gt;=$B154,OFFSET($D$118,0,'Health SCR'!AR$3-$B154)*OFFSET(Inputs!$C$30,0,$B154-2)/IF(sommmeProdInv(Inputs!$B$30:$AY$30,$D$118:$BA$118,'Health SCR'!AR$3)&gt;0,sommmeProdInv(Inputs!$B$30:$AY$30,$D$118:$BA$118,'Health SCR'!AR$3),1)+AR153,0)</f>
        <v>0</v>
      </c>
      <c r="AS154" s="644">
        <f ca="1">IF('Health SCR'!AS$3&gt;=$B154,OFFSET($D$118,0,'Health SCR'!AS$3-$B154)*OFFSET(Inputs!$C$30,0,$B154-2)/IF(sommmeProdInv(Inputs!$B$30:$AY$30,$D$118:$BA$118,'Health SCR'!AS$3)&gt;0,sommmeProdInv(Inputs!$B$30:$AY$30,$D$118:$BA$118,'Health SCR'!AS$3),1)+AS153,0)</f>
        <v>0</v>
      </c>
      <c r="AT154" s="644">
        <f ca="1">IF('Health SCR'!AT$3&gt;=$B154,OFFSET($D$118,0,'Health SCR'!AT$3-$B154)*OFFSET(Inputs!$C$30,0,$B154-2)/IF(sommmeProdInv(Inputs!$B$30:$AY$30,$D$118:$BA$118,'Health SCR'!AT$3)&gt;0,sommmeProdInv(Inputs!$B$30:$AY$30,$D$118:$BA$118,'Health SCR'!AT$3),1)+AT153,0)</f>
        <v>0</v>
      </c>
      <c r="AU154" s="644">
        <f ca="1">IF('Health SCR'!AU$3&gt;=$B154,OFFSET($D$118,0,'Health SCR'!AU$3-$B154)*OFFSET(Inputs!$C$30,0,$B154-2)/IF(sommmeProdInv(Inputs!$B$30:$AY$30,$D$118:$BA$118,'Health SCR'!AU$3)&gt;0,sommmeProdInv(Inputs!$B$30:$AY$30,$D$118:$BA$118,'Health SCR'!AU$3),1)+AU153,0)</f>
        <v>0</v>
      </c>
      <c r="AV154" s="644">
        <f ca="1">IF('Health SCR'!AV$3&gt;=$B154,OFFSET($D$118,0,'Health SCR'!AV$3-$B154)*OFFSET(Inputs!$C$30,0,$B154-2)/IF(sommmeProdInv(Inputs!$B$30:$AY$30,$D$118:$BA$118,'Health SCR'!AV$3)&gt;0,sommmeProdInv(Inputs!$B$30:$AY$30,$D$118:$BA$118,'Health SCR'!AV$3),1)+AV153,0)</f>
        <v>0</v>
      </c>
      <c r="AW154" s="644">
        <f ca="1">IF('Health SCR'!AW$3&gt;=$B154,OFFSET($D$118,0,'Health SCR'!AW$3-$B154)*OFFSET(Inputs!$C$30,0,$B154-2)/IF(sommmeProdInv(Inputs!$B$30:$AY$30,$D$118:$BA$118,'Health SCR'!AW$3)&gt;0,sommmeProdInv(Inputs!$B$30:$AY$30,$D$118:$BA$118,'Health SCR'!AW$3),1)+AW153,0)</f>
        <v>0</v>
      </c>
      <c r="AX154" s="644">
        <f ca="1">IF('Health SCR'!AX$3&gt;=$B154,OFFSET($D$118,0,'Health SCR'!AX$3-$B154)*OFFSET(Inputs!$C$30,0,$B154-2)/IF(sommmeProdInv(Inputs!$B$30:$AY$30,$D$118:$BA$118,'Health SCR'!AX$3)&gt;0,sommmeProdInv(Inputs!$B$30:$AY$30,$D$118:$BA$118,'Health SCR'!AX$3),1)+AX153,0)</f>
        <v>0</v>
      </c>
      <c r="AY154" s="644">
        <f ca="1">IF('Health SCR'!AY$3&gt;=$B154,OFFSET($D$118,0,'Health SCR'!AY$3-$B154)*OFFSET(Inputs!$C$30,0,$B154-2)/IF(sommmeProdInv(Inputs!$B$30:$AY$30,$D$118:$BA$118,'Health SCR'!AY$3)&gt;0,sommmeProdInv(Inputs!$B$30:$AY$30,$D$118:$BA$118,'Health SCR'!AY$3),1)+AY153,0)</f>
        <v>0</v>
      </c>
      <c r="AZ154" s="644">
        <f ca="1">IF('Health SCR'!AZ$3&gt;=$B154,OFFSET($D$118,0,'Health SCR'!AZ$3-$B154)*OFFSET(Inputs!$C$30,0,$B154-2)/IF(sommmeProdInv(Inputs!$B$30:$AY$30,$D$118:$BA$118,'Health SCR'!AZ$3)&gt;0,sommmeProdInv(Inputs!$B$30:$AY$30,$D$118:$BA$118,'Health SCR'!AZ$3),1)+AZ153,0)</f>
        <v>0</v>
      </c>
      <c r="BA154" s="645">
        <f ca="1">IF('Health SCR'!BA$3&gt;=$B154,OFFSET($D$118,0,'Health SCR'!BA$3-$B154)*OFFSET(Inputs!$C$30,0,$B154-2)/IF(sommmeProdInv(Inputs!$B$30:$AY$30,$D$118:$BA$118,'Health SCR'!BA$3)&gt;0,sommmeProdInv(Inputs!$B$30:$AY$30,$D$118:$BA$118,'Health SCR'!BA$3),1)+BA153,0)</f>
        <v>0</v>
      </c>
    </row>
    <row r="155" spans="1:53" s="286" customFormat="1" outlineLevel="1">
      <c r="A155" s="608"/>
      <c r="B155" s="993">
        <v>36</v>
      </c>
      <c r="C155" s="994"/>
      <c r="D155" s="643"/>
      <c r="E155" s="644">
        <f ca="1">IF('Health SCR'!E$3&gt;=$B155,OFFSET($D$118,0,'Health SCR'!E$3-$B155)*OFFSET(Inputs!$C$30,0,$B155-2)/IF(sommmeProdInv(Inputs!$B$30:$AY$30,$D$118:$BA$118,'Health SCR'!E$3)&gt;0,sommmeProdInv(Inputs!$B$30:$AY$30,$D$118:$BA$118,'Health SCR'!E$3),1)+E154,0)</f>
        <v>0</v>
      </c>
      <c r="F155" s="644">
        <f ca="1">IF('Health SCR'!F$3&gt;=$B155,OFFSET($D$118,0,'Health SCR'!F$3-$B155)*OFFSET(Inputs!$C$30,0,$B155-2)/IF(sommmeProdInv(Inputs!$B$30:$AY$30,$D$118:$BA$118,'Health SCR'!F$3)&gt;0,sommmeProdInv(Inputs!$B$30:$AY$30,$D$118:$BA$118,'Health SCR'!F$3),1)+F154,0)</f>
        <v>0</v>
      </c>
      <c r="G155" s="644">
        <f ca="1">IF('Health SCR'!G$3&gt;=$B155,OFFSET($D$118,0,'Health SCR'!G$3-$B155)*OFFSET(Inputs!$C$30,0,$B155-2)/IF(sommmeProdInv(Inputs!$B$30:$AY$30,$D$118:$BA$118,'Health SCR'!G$3)&gt;0,sommmeProdInv(Inputs!$B$30:$AY$30,$D$118:$BA$118,'Health SCR'!G$3),1)+G154,0)</f>
        <v>0</v>
      </c>
      <c r="H155" s="644">
        <f ca="1">IF('Health SCR'!H$3&gt;=$B155,OFFSET($D$118,0,'Health SCR'!H$3-$B155)*OFFSET(Inputs!$C$30,0,$B155-2)/IF(sommmeProdInv(Inputs!$B$30:$AY$30,$D$118:$BA$118,'Health SCR'!H$3)&gt;0,sommmeProdInv(Inputs!$B$30:$AY$30,$D$118:$BA$118,'Health SCR'!H$3),1)+H154,0)</f>
        <v>0</v>
      </c>
      <c r="I155" s="644">
        <f ca="1">IF('Health SCR'!I$3&gt;=$B155,OFFSET($D$118,0,'Health SCR'!I$3-$B155)*OFFSET(Inputs!$C$30,0,$B155-2)/IF(sommmeProdInv(Inputs!$B$30:$AY$30,$D$118:$BA$118,'Health SCR'!I$3)&gt;0,sommmeProdInv(Inputs!$B$30:$AY$30,$D$118:$BA$118,'Health SCR'!I$3),1)+I154,0)</f>
        <v>0</v>
      </c>
      <c r="J155" s="644">
        <f ca="1">IF('Health SCR'!J$3&gt;=$B155,OFFSET($D$118,0,'Health SCR'!J$3-$B155)*OFFSET(Inputs!$C$30,0,$B155-2)/IF(sommmeProdInv(Inputs!$B$30:$AY$30,$D$118:$BA$118,'Health SCR'!J$3)&gt;0,sommmeProdInv(Inputs!$B$30:$AY$30,$D$118:$BA$118,'Health SCR'!J$3),1)+J154,0)</f>
        <v>0</v>
      </c>
      <c r="K155" s="644">
        <f ca="1">IF('Health SCR'!K$3&gt;=$B155,OFFSET($D$118,0,'Health SCR'!K$3-$B155)*OFFSET(Inputs!$C$30,0,$B155-2)/IF(sommmeProdInv(Inputs!$B$30:$AY$30,$D$118:$BA$118,'Health SCR'!K$3)&gt;0,sommmeProdInv(Inputs!$B$30:$AY$30,$D$118:$BA$118,'Health SCR'!K$3),1)+K154,0)</f>
        <v>0</v>
      </c>
      <c r="L155" s="644">
        <f ca="1">IF('Health SCR'!L$3&gt;=$B155,OFFSET($D$118,0,'Health SCR'!L$3-$B155)*OFFSET(Inputs!$C$30,0,$B155-2)/IF(sommmeProdInv(Inputs!$B$30:$AY$30,$D$118:$BA$118,'Health SCR'!L$3)&gt;0,sommmeProdInv(Inputs!$B$30:$AY$30,$D$118:$BA$118,'Health SCR'!L$3),1)+L154,0)</f>
        <v>0</v>
      </c>
      <c r="M155" s="644">
        <f ca="1">IF('Health SCR'!M$3&gt;=$B155,OFFSET($D$118,0,'Health SCR'!M$3-$B155)*OFFSET(Inputs!$C$30,0,$B155-2)/IF(sommmeProdInv(Inputs!$B$30:$AY$30,$D$118:$BA$118,'Health SCR'!M$3)&gt;0,sommmeProdInv(Inputs!$B$30:$AY$30,$D$118:$BA$118,'Health SCR'!M$3),1)+M154,0)</f>
        <v>0</v>
      </c>
      <c r="N155" s="644">
        <f ca="1">IF('Health SCR'!N$3&gt;=$B155,OFFSET($D$118,0,'Health SCR'!N$3-$B155)*OFFSET(Inputs!$C$30,0,$B155-2)/IF(sommmeProdInv(Inputs!$B$30:$AY$30,$D$118:$BA$118,'Health SCR'!N$3)&gt;0,sommmeProdInv(Inputs!$B$30:$AY$30,$D$118:$BA$118,'Health SCR'!N$3),1)+N154,0)</f>
        <v>0</v>
      </c>
      <c r="O155" s="644">
        <f ca="1">IF('Health SCR'!O$3&gt;=$B155,OFFSET($D$118,0,'Health SCR'!O$3-$B155)*OFFSET(Inputs!$C$30,0,$B155-2)/IF(sommmeProdInv(Inputs!$B$30:$AY$30,$D$118:$BA$118,'Health SCR'!O$3)&gt;0,sommmeProdInv(Inputs!$B$30:$AY$30,$D$118:$BA$118,'Health SCR'!O$3),1)+O154,0)</f>
        <v>0</v>
      </c>
      <c r="P155" s="644">
        <f ca="1">IF('Health SCR'!P$3&gt;=$B155,OFFSET($D$118,0,'Health SCR'!P$3-$B155)*OFFSET(Inputs!$C$30,0,$B155-2)/IF(sommmeProdInv(Inputs!$B$30:$AY$30,$D$118:$BA$118,'Health SCR'!P$3)&gt;0,sommmeProdInv(Inputs!$B$30:$AY$30,$D$118:$BA$118,'Health SCR'!P$3),1)+P154,0)</f>
        <v>0</v>
      </c>
      <c r="Q155" s="644">
        <f ca="1">IF('Health SCR'!Q$3&gt;=$B155,OFFSET($D$118,0,'Health SCR'!Q$3-$B155)*OFFSET(Inputs!$C$30,0,$B155-2)/IF(sommmeProdInv(Inputs!$B$30:$AY$30,$D$118:$BA$118,'Health SCR'!Q$3)&gt;0,sommmeProdInv(Inputs!$B$30:$AY$30,$D$118:$BA$118,'Health SCR'!Q$3),1)+Q154,0)</f>
        <v>0</v>
      </c>
      <c r="R155" s="644">
        <f ca="1">IF('Health SCR'!R$3&gt;=$B155,OFFSET($D$118,0,'Health SCR'!R$3-$B155)*OFFSET(Inputs!$C$30,0,$B155-2)/IF(sommmeProdInv(Inputs!$B$30:$AY$30,$D$118:$BA$118,'Health SCR'!R$3)&gt;0,sommmeProdInv(Inputs!$B$30:$AY$30,$D$118:$BA$118,'Health SCR'!R$3),1)+R154,0)</f>
        <v>0</v>
      </c>
      <c r="S155" s="644">
        <f ca="1">IF('Health SCR'!S$3&gt;=$B155,OFFSET($D$118,0,'Health SCR'!S$3-$B155)*OFFSET(Inputs!$C$30,0,$B155-2)/IF(sommmeProdInv(Inputs!$B$30:$AY$30,$D$118:$BA$118,'Health SCR'!S$3)&gt;0,sommmeProdInv(Inputs!$B$30:$AY$30,$D$118:$BA$118,'Health SCR'!S$3),1)+S154,0)</f>
        <v>0</v>
      </c>
      <c r="T155" s="644">
        <f ca="1">IF('Health SCR'!T$3&gt;=$B155,OFFSET($D$118,0,'Health SCR'!T$3-$B155)*OFFSET(Inputs!$C$30,0,$B155-2)/IF(sommmeProdInv(Inputs!$B$30:$AY$30,$D$118:$BA$118,'Health SCR'!T$3)&gt;0,sommmeProdInv(Inputs!$B$30:$AY$30,$D$118:$BA$118,'Health SCR'!T$3),1)+T154,0)</f>
        <v>0</v>
      </c>
      <c r="U155" s="644">
        <f ca="1">IF('Health SCR'!U$3&gt;=$B155,OFFSET($D$118,0,'Health SCR'!U$3-$B155)*OFFSET(Inputs!$C$30,0,$B155-2)/IF(sommmeProdInv(Inputs!$B$30:$AY$30,$D$118:$BA$118,'Health SCR'!U$3)&gt;0,sommmeProdInv(Inputs!$B$30:$AY$30,$D$118:$BA$118,'Health SCR'!U$3),1)+U154,0)</f>
        <v>0</v>
      </c>
      <c r="V155" s="644">
        <f ca="1">IF('Health SCR'!V$3&gt;=$B155,OFFSET($D$118,0,'Health SCR'!V$3-$B155)*OFFSET(Inputs!$C$30,0,$B155-2)/IF(sommmeProdInv(Inputs!$B$30:$AY$30,$D$118:$BA$118,'Health SCR'!V$3)&gt;0,sommmeProdInv(Inputs!$B$30:$AY$30,$D$118:$BA$118,'Health SCR'!V$3),1)+V154,0)</f>
        <v>0</v>
      </c>
      <c r="W155" s="644">
        <f ca="1">IF('Health SCR'!W$3&gt;=$B155,OFFSET($D$118,0,'Health SCR'!W$3-$B155)*OFFSET(Inputs!$C$30,0,$B155-2)/IF(sommmeProdInv(Inputs!$B$30:$AY$30,$D$118:$BA$118,'Health SCR'!W$3)&gt;0,sommmeProdInv(Inputs!$B$30:$AY$30,$D$118:$BA$118,'Health SCR'!W$3),1)+W154,0)</f>
        <v>0</v>
      </c>
      <c r="X155" s="644">
        <f ca="1">IF('Health SCR'!X$3&gt;=$B155,OFFSET($D$118,0,'Health SCR'!X$3-$B155)*OFFSET(Inputs!$C$30,0,$B155-2)/IF(sommmeProdInv(Inputs!$B$30:$AY$30,$D$118:$BA$118,'Health SCR'!X$3)&gt;0,sommmeProdInv(Inputs!$B$30:$AY$30,$D$118:$BA$118,'Health SCR'!X$3),1)+X154,0)</f>
        <v>0</v>
      </c>
      <c r="Y155" s="644">
        <f ca="1">IF('Health SCR'!Y$3&gt;=$B155,OFFSET($D$118,0,'Health SCR'!Y$3-$B155)*OFFSET(Inputs!$C$30,0,$B155-2)/IF(sommmeProdInv(Inputs!$B$30:$AY$30,$D$118:$BA$118,'Health SCR'!Y$3)&gt;0,sommmeProdInv(Inputs!$B$30:$AY$30,$D$118:$BA$118,'Health SCR'!Y$3),1)+Y154,0)</f>
        <v>0</v>
      </c>
      <c r="Z155" s="644">
        <f ca="1">IF('Health SCR'!Z$3&gt;=$B155,OFFSET($D$118,0,'Health SCR'!Z$3-$B155)*OFFSET(Inputs!$C$30,0,$B155-2)/IF(sommmeProdInv(Inputs!$B$30:$AY$30,$D$118:$BA$118,'Health SCR'!Z$3)&gt;0,sommmeProdInv(Inputs!$B$30:$AY$30,$D$118:$BA$118,'Health SCR'!Z$3),1)+Z154,0)</f>
        <v>0</v>
      </c>
      <c r="AA155" s="644">
        <f ca="1">IF('Health SCR'!AA$3&gt;=$B155,OFFSET($D$118,0,'Health SCR'!AA$3-$B155)*OFFSET(Inputs!$C$30,0,$B155-2)/IF(sommmeProdInv(Inputs!$B$30:$AY$30,$D$118:$BA$118,'Health SCR'!AA$3)&gt;0,sommmeProdInv(Inputs!$B$30:$AY$30,$D$118:$BA$118,'Health SCR'!AA$3),1)+AA154,0)</f>
        <v>0</v>
      </c>
      <c r="AB155" s="644">
        <f ca="1">IF('Health SCR'!AB$3&gt;=$B155,OFFSET($D$118,0,'Health SCR'!AB$3-$B155)*OFFSET(Inputs!$C$30,0,$B155-2)/IF(sommmeProdInv(Inputs!$B$30:$AY$30,$D$118:$BA$118,'Health SCR'!AB$3)&gt;0,sommmeProdInv(Inputs!$B$30:$AY$30,$D$118:$BA$118,'Health SCR'!AB$3),1)+AB154,0)</f>
        <v>0</v>
      </c>
      <c r="AC155" s="644">
        <f ca="1">IF('Health SCR'!AC$3&gt;=$B155,OFFSET($D$118,0,'Health SCR'!AC$3-$B155)*OFFSET(Inputs!$C$30,0,$B155-2)/IF(sommmeProdInv(Inputs!$B$30:$AY$30,$D$118:$BA$118,'Health SCR'!AC$3)&gt;0,sommmeProdInv(Inputs!$B$30:$AY$30,$D$118:$BA$118,'Health SCR'!AC$3),1)+AC154,0)</f>
        <v>0</v>
      </c>
      <c r="AD155" s="644">
        <f ca="1">IF('Health SCR'!AD$3&gt;=$B155,OFFSET($D$118,0,'Health SCR'!AD$3-$B155)*OFFSET(Inputs!$C$30,0,$B155-2)/IF(sommmeProdInv(Inputs!$B$30:$AY$30,$D$118:$BA$118,'Health SCR'!AD$3)&gt;0,sommmeProdInv(Inputs!$B$30:$AY$30,$D$118:$BA$118,'Health SCR'!AD$3),1)+AD154,0)</f>
        <v>0</v>
      </c>
      <c r="AE155" s="644">
        <f ca="1">IF('Health SCR'!AE$3&gt;=$B155,OFFSET($D$118,0,'Health SCR'!AE$3-$B155)*OFFSET(Inputs!$C$30,0,$B155-2)/IF(sommmeProdInv(Inputs!$B$30:$AY$30,$D$118:$BA$118,'Health SCR'!AE$3)&gt;0,sommmeProdInv(Inputs!$B$30:$AY$30,$D$118:$BA$118,'Health SCR'!AE$3),1)+AE154,0)</f>
        <v>0</v>
      </c>
      <c r="AF155" s="644">
        <f ca="1">IF('Health SCR'!AF$3&gt;=$B155,OFFSET($D$118,0,'Health SCR'!AF$3-$B155)*OFFSET(Inputs!$C$30,0,$B155-2)/IF(sommmeProdInv(Inputs!$B$30:$AY$30,$D$118:$BA$118,'Health SCR'!AF$3)&gt;0,sommmeProdInv(Inputs!$B$30:$AY$30,$D$118:$BA$118,'Health SCR'!AF$3),1)+AF154,0)</f>
        <v>0</v>
      </c>
      <c r="AG155" s="644">
        <f ca="1">IF('Health SCR'!AG$3&gt;=$B155,OFFSET($D$118,0,'Health SCR'!AG$3-$B155)*OFFSET(Inputs!$C$30,0,$B155-2)/IF(sommmeProdInv(Inputs!$B$30:$AY$30,$D$118:$BA$118,'Health SCR'!AG$3)&gt;0,sommmeProdInv(Inputs!$B$30:$AY$30,$D$118:$BA$118,'Health SCR'!AG$3),1)+AG154,0)</f>
        <v>0</v>
      </c>
      <c r="AH155" s="644">
        <f ca="1">IF('Health SCR'!AH$3&gt;=$B155,OFFSET($D$118,0,'Health SCR'!AH$3-$B155)*OFFSET(Inputs!$C$30,0,$B155-2)/IF(sommmeProdInv(Inputs!$B$30:$AY$30,$D$118:$BA$118,'Health SCR'!AH$3)&gt;0,sommmeProdInv(Inputs!$B$30:$AY$30,$D$118:$BA$118,'Health SCR'!AH$3),1)+AH154,0)</f>
        <v>0</v>
      </c>
      <c r="AI155" s="644">
        <f ca="1">IF('Health SCR'!AI$3&gt;=$B155,OFFSET($D$118,0,'Health SCR'!AI$3-$B155)*OFFSET(Inputs!$C$30,0,$B155-2)/IF(sommmeProdInv(Inputs!$B$30:$AY$30,$D$118:$BA$118,'Health SCR'!AI$3)&gt;0,sommmeProdInv(Inputs!$B$30:$AY$30,$D$118:$BA$118,'Health SCR'!AI$3),1)+AI154,0)</f>
        <v>0</v>
      </c>
      <c r="AJ155" s="644">
        <f ca="1">IF('Health SCR'!AJ$3&gt;=$B155,OFFSET($D$118,0,'Health SCR'!AJ$3-$B155)*OFFSET(Inputs!$C$30,0,$B155-2)/IF(sommmeProdInv(Inputs!$B$30:$AY$30,$D$118:$BA$118,'Health SCR'!AJ$3)&gt;0,sommmeProdInv(Inputs!$B$30:$AY$30,$D$118:$BA$118,'Health SCR'!AJ$3),1)+AJ154,0)</f>
        <v>0</v>
      </c>
      <c r="AK155" s="644">
        <f ca="1">IF('Health SCR'!AK$3&gt;=$B155,OFFSET($D$118,0,'Health SCR'!AK$3-$B155)*OFFSET(Inputs!$C$30,0,$B155-2)/IF(sommmeProdInv(Inputs!$B$30:$AY$30,$D$118:$BA$118,'Health SCR'!AK$3)&gt;0,sommmeProdInv(Inputs!$B$30:$AY$30,$D$118:$BA$118,'Health SCR'!AK$3),1)+AK154,0)</f>
        <v>0</v>
      </c>
      <c r="AL155" s="644">
        <f ca="1">IF('Health SCR'!AL$3&gt;=$B155,OFFSET($D$118,0,'Health SCR'!AL$3-$B155)*OFFSET(Inputs!$C$30,0,$B155-2)/IF(sommmeProdInv(Inputs!$B$30:$AY$30,$D$118:$BA$118,'Health SCR'!AL$3)&gt;0,sommmeProdInv(Inputs!$B$30:$AY$30,$D$118:$BA$118,'Health SCR'!AL$3),1)+AL154,0)</f>
        <v>0</v>
      </c>
      <c r="AM155" s="644">
        <f ca="1">IF('Health SCR'!AM$3&gt;=$B155,OFFSET($D$118,0,'Health SCR'!AM$3-$B155)*OFFSET(Inputs!$C$30,0,$B155-2)/IF(sommmeProdInv(Inputs!$B$30:$AY$30,$D$118:$BA$118,'Health SCR'!AM$3)&gt;0,sommmeProdInv(Inputs!$B$30:$AY$30,$D$118:$BA$118,'Health SCR'!AM$3),1)+AM154,0)</f>
        <v>0</v>
      </c>
      <c r="AN155" s="644">
        <f ca="1">IF('Health SCR'!AN$3&gt;=$B155,OFFSET($D$118,0,'Health SCR'!AN$3-$B155)*OFFSET(Inputs!$C$30,0,$B155-2)/IF(sommmeProdInv(Inputs!$B$30:$AY$30,$D$118:$BA$118,'Health SCR'!AN$3)&gt;0,sommmeProdInv(Inputs!$B$30:$AY$30,$D$118:$BA$118,'Health SCR'!AN$3),1)+AN154,0)</f>
        <v>0</v>
      </c>
      <c r="AO155" s="644">
        <f ca="1">IF('Health SCR'!AO$3&gt;=$B155,OFFSET($D$118,0,'Health SCR'!AO$3-$B155)*OFFSET(Inputs!$C$30,0,$B155-2)/IF(sommmeProdInv(Inputs!$B$30:$AY$30,$D$118:$BA$118,'Health SCR'!AO$3)&gt;0,sommmeProdInv(Inputs!$B$30:$AY$30,$D$118:$BA$118,'Health SCR'!AO$3),1)+AO154,0)</f>
        <v>0</v>
      </c>
      <c r="AP155" s="644">
        <f ca="1">IF('Health SCR'!AP$3&gt;=$B155,OFFSET($D$118,0,'Health SCR'!AP$3-$B155)*OFFSET(Inputs!$C$30,0,$B155-2)/IF(sommmeProdInv(Inputs!$B$30:$AY$30,$D$118:$BA$118,'Health SCR'!AP$3)&gt;0,sommmeProdInv(Inputs!$B$30:$AY$30,$D$118:$BA$118,'Health SCR'!AP$3),1)+AP154,0)</f>
        <v>0</v>
      </c>
      <c r="AQ155" s="644">
        <f ca="1">IF('Health SCR'!AQ$3&gt;=$B155,OFFSET($D$118,0,'Health SCR'!AQ$3-$B155)*OFFSET(Inputs!$C$30,0,$B155-2)/IF(sommmeProdInv(Inputs!$B$30:$AY$30,$D$118:$BA$118,'Health SCR'!AQ$3)&gt;0,sommmeProdInv(Inputs!$B$30:$AY$30,$D$118:$BA$118,'Health SCR'!AQ$3),1)+AQ154,0)</f>
        <v>0</v>
      </c>
      <c r="AR155" s="644">
        <f ca="1">IF('Health SCR'!AR$3&gt;=$B155,OFFSET($D$118,0,'Health SCR'!AR$3-$B155)*OFFSET(Inputs!$C$30,0,$B155-2)/IF(sommmeProdInv(Inputs!$B$30:$AY$30,$D$118:$BA$118,'Health SCR'!AR$3)&gt;0,sommmeProdInv(Inputs!$B$30:$AY$30,$D$118:$BA$118,'Health SCR'!AR$3),1)+AR154,0)</f>
        <v>0</v>
      </c>
      <c r="AS155" s="644">
        <f ca="1">IF('Health SCR'!AS$3&gt;=$B155,OFFSET($D$118,0,'Health SCR'!AS$3-$B155)*OFFSET(Inputs!$C$30,0,$B155-2)/IF(sommmeProdInv(Inputs!$B$30:$AY$30,$D$118:$BA$118,'Health SCR'!AS$3)&gt;0,sommmeProdInv(Inputs!$B$30:$AY$30,$D$118:$BA$118,'Health SCR'!AS$3),1)+AS154,0)</f>
        <v>0</v>
      </c>
      <c r="AT155" s="644">
        <f ca="1">IF('Health SCR'!AT$3&gt;=$B155,OFFSET($D$118,0,'Health SCR'!AT$3-$B155)*OFFSET(Inputs!$C$30,0,$B155-2)/IF(sommmeProdInv(Inputs!$B$30:$AY$30,$D$118:$BA$118,'Health SCR'!AT$3)&gt;0,sommmeProdInv(Inputs!$B$30:$AY$30,$D$118:$BA$118,'Health SCR'!AT$3),1)+AT154,0)</f>
        <v>0</v>
      </c>
      <c r="AU155" s="644">
        <f ca="1">IF('Health SCR'!AU$3&gt;=$B155,OFFSET($D$118,0,'Health SCR'!AU$3-$B155)*OFFSET(Inputs!$C$30,0,$B155-2)/IF(sommmeProdInv(Inputs!$B$30:$AY$30,$D$118:$BA$118,'Health SCR'!AU$3)&gt;0,sommmeProdInv(Inputs!$B$30:$AY$30,$D$118:$BA$118,'Health SCR'!AU$3),1)+AU154,0)</f>
        <v>0</v>
      </c>
      <c r="AV155" s="644">
        <f ca="1">IF('Health SCR'!AV$3&gt;=$B155,OFFSET($D$118,0,'Health SCR'!AV$3-$B155)*OFFSET(Inputs!$C$30,0,$B155-2)/IF(sommmeProdInv(Inputs!$B$30:$AY$30,$D$118:$BA$118,'Health SCR'!AV$3)&gt;0,sommmeProdInv(Inputs!$B$30:$AY$30,$D$118:$BA$118,'Health SCR'!AV$3),1)+AV154,0)</f>
        <v>0</v>
      </c>
      <c r="AW155" s="644">
        <f ca="1">IF('Health SCR'!AW$3&gt;=$B155,OFFSET($D$118,0,'Health SCR'!AW$3-$B155)*OFFSET(Inputs!$C$30,0,$B155-2)/IF(sommmeProdInv(Inputs!$B$30:$AY$30,$D$118:$BA$118,'Health SCR'!AW$3)&gt;0,sommmeProdInv(Inputs!$B$30:$AY$30,$D$118:$BA$118,'Health SCR'!AW$3),1)+AW154,0)</f>
        <v>0</v>
      </c>
      <c r="AX155" s="644">
        <f ca="1">IF('Health SCR'!AX$3&gt;=$B155,OFFSET($D$118,0,'Health SCR'!AX$3-$B155)*OFFSET(Inputs!$C$30,0,$B155-2)/IF(sommmeProdInv(Inputs!$B$30:$AY$30,$D$118:$BA$118,'Health SCR'!AX$3)&gt;0,sommmeProdInv(Inputs!$B$30:$AY$30,$D$118:$BA$118,'Health SCR'!AX$3),1)+AX154,0)</f>
        <v>0</v>
      </c>
      <c r="AY155" s="644">
        <f ca="1">IF('Health SCR'!AY$3&gt;=$B155,OFFSET($D$118,0,'Health SCR'!AY$3-$B155)*OFFSET(Inputs!$C$30,0,$B155-2)/IF(sommmeProdInv(Inputs!$B$30:$AY$30,$D$118:$BA$118,'Health SCR'!AY$3)&gt;0,sommmeProdInv(Inputs!$B$30:$AY$30,$D$118:$BA$118,'Health SCR'!AY$3),1)+AY154,0)</f>
        <v>0</v>
      </c>
      <c r="AZ155" s="644">
        <f ca="1">IF('Health SCR'!AZ$3&gt;=$B155,OFFSET($D$118,0,'Health SCR'!AZ$3-$B155)*OFFSET(Inputs!$C$30,0,$B155-2)/IF(sommmeProdInv(Inputs!$B$30:$AY$30,$D$118:$BA$118,'Health SCR'!AZ$3)&gt;0,sommmeProdInv(Inputs!$B$30:$AY$30,$D$118:$BA$118,'Health SCR'!AZ$3),1)+AZ154,0)</f>
        <v>0</v>
      </c>
      <c r="BA155" s="645">
        <f ca="1">IF('Health SCR'!BA$3&gt;=$B155,OFFSET($D$118,0,'Health SCR'!BA$3-$B155)*OFFSET(Inputs!$C$30,0,$B155-2)/IF(sommmeProdInv(Inputs!$B$30:$AY$30,$D$118:$BA$118,'Health SCR'!BA$3)&gt;0,sommmeProdInv(Inputs!$B$30:$AY$30,$D$118:$BA$118,'Health SCR'!BA$3),1)+BA154,0)</f>
        <v>0</v>
      </c>
    </row>
    <row r="156" spans="1:53" s="286" customFormat="1" outlineLevel="1">
      <c r="A156" s="608"/>
      <c r="B156" s="993">
        <v>37</v>
      </c>
      <c r="C156" s="994"/>
      <c r="D156" s="643"/>
      <c r="E156" s="644">
        <f ca="1">IF('Health SCR'!E$3&gt;=$B156,OFFSET($D$118,0,'Health SCR'!E$3-$B156)*OFFSET(Inputs!$C$30,0,$B156-2)/IF(sommmeProdInv(Inputs!$B$30:$AY$30,$D$118:$BA$118,'Health SCR'!E$3)&gt;0,sommmeProdInv(Inputs!$B$30:$AY$30,$D$118:$BA$118,'Health SCR'!E$3),1)+E155,0)</f>
        <v>0</v>
      </c>
      <c r="F156" s="644">
        <f ca="1">IF('Health SCR'!F$3&gt;=$B156,OFFSET($D$118,0,'Health SCR'!F$3-$B156)*OFFSET(Inputs!$C$30,0,$B156-2)/IF(sommmeProdInv(Inputs!$B$30:$AY$30,$D$118:$BA$118,'Health SCR'!F$3)&gt;0,sommmeProdInv(Inputs!$B$30:$AY$30,$D$118:$BA$118,'Health SCR'!F$3),1)+F155,0)</f>
        <v>0</v>
      </c>
      <c r="G156" s="644">
        <f ca="1">IF('Health SCR'!G$3&gt;=$B156,OFFSET($D$118,0,'Health SCR'!G$3-$B156)*OFFSET(Inputs!$C$30,0,$B156-2)/IF(sommmeProdInv(Inputs!$B$30:$AY$30,$D$118:$BA$118,'Health SCR'!G$3)&gt;0,sommmeProdInv(Inputs!$B$30:$AY$30,$D$118:$BA$118,'Health SCR'!G$3),1)+G155,0)</f>
        <v>0</v>
      </c>
      <c r="H156" s="644">
        <f ca="1">IF('Health SCR'!H$3&gt;=$B156,OFFSET($D$118,0,'Health SCR'!H$3-$B156)*OFFSET(Inputs!$C$30,0,$B156-2)/IF(sommmeProdInv(Inputs!$B$30:$AY$30,$D$118:$BA$118,'Health SCR'!H$3)&gt;0,sommmeProdInv(Inputs!$B$30:$AY$30,$D$118:$BA$118,'Health SCR'!H$3),1)+H155,0)</f>
        <v>0</v>
      </c>
      <c r="I156" s="644">
        <f ca="1">IF('Health SCR'!I$3&gt;=$B156,OFFSET($D$118,0,'Health SCR'!I$3-$B156)*OFFSET(Inputs!$C$30,0,$B156-2)/IF(sommmeProdInv(Inputs!$B$30:$AY$30,$D$118:$BA$118,'Health SCR'!I$3)&gt;0,sommmeProdInv(Inputs!$B$30:$AY$30,$D$118:$BA$118,'Health SCR'!I$3),1)+I155,0)</f>
        <v>0</v>
      </c>
      <c r="J156" s="644">
        <f ca="1">IF('Health SCR'!J$3&gt;=$B156,OFFSET($D$118,0,'Health SCR'!J$3-$B156)*OFFSET(Inputs!$C$30,0,$B156-2)/IF(sommmeProdInv(Inputs!$B$30:$AY$30,$D$118:$BA$118,'Health SCR'!J$3)&gt;0,sommmeProdInv(Inputs!$B$30:$AY$30,$D$118:$BA$118,'Health SCR'!J$3),1)+J155,0)</f>
        <v>0</v>
      </c>
      <c r="K156" s="644">
        <f ca="1">IF('Health SCR'!K$3&gt;=$B156,OFFSET($D$118,0,'Health SCR'!K$3-$B156)*OFFSET(Inputs!$C$30,0,$B156-2)/IF(sommmeProdInv(Inputs!$B$30:$AY$30,$D$118:$BA$118,'Health SCR'!K$3)&gt;0,sommmeProdInv(Inputs!$B$30:$AY$30,$D$118:$BA$118,'Health SCR'!K$3),1)+K155,0)</f>
        <v>0</v>
      </c>
      <c r="L156" s="644">
        <f ca="1">IF('Health SCR'!L$3&gt;=$B156,OFFSET($D$118,0,'Health SCR'!L$3-$B156)*OFFSET(Inputs!$C$30,0,$B156-2)/IF(sommmeProdInv(Inputs!$B$30:$AY$30,$D$118:$BA$118,'Health SCR'!L$3)&gt;0,sommmeProdInv(Inputs!$B$30:$AY$30,$D$118:$BA$118,'Health SCR'!L$3),1)+L155,0)</f>
        <v>0</v>
      </c>
      <c r="M156" s="644">
        <f ca="1">IF('Health SCR'!M$3&gt;=$B156,OFFSET($D$118,0,'Health SCR'!M$3-$B156)*OFFSET(Inputs!$C$30,0,$B156-2)/IF(sommmeProdInv(Inputs!$B$30:$AY$30,$D$118:$BA$118,'Health SCR'!M$3)&gt;0,sommmeProdInv(Inputs!$B$30:$AY$30,$D$118:$BA$118,'Health SCR'!M$3),1)+M155,0)</f>
        <v>0</v>
      </c>
      <c r="N156" s="644">
        <f ca="1">IF('Health SCR'!N$3&gt;=$B156,OFFSET($D$118,0,'Health SCR'!N$3-$B156)*OFFSET(Inputs!$C$30,0,$B156-2)/IF(sommmeProdInv(Inputs!$B$30:$AY$30,$D$118:$BA$118,'Health SCR'!N$3)&gt;0,sommmeProdInv(Inputs!$B$30:$AY$30,$D$118:$BA$118,'Health SCR'!N$3),1)+N155,0)</f>
        <v>0</v>
      </c>
      <c r="O156" s="644">
        <f ca="1">IF('Health SCR'!O$3&gt;=$B156,OFFSET($D$118,0,'Health SCR'!O$3-$B156)*OFFSET(Inputs!$C$30,0,$B156-2)/IF(sommmeProdInv(Inputs!$B$30:$AY$30,$D$118:$BA$118,'Health SCR'!O$3)&gt;0,sommmeProdInv(Inputs!$B$30:$AY$30,$D$118:$BA$118,'Health SCR'!O$3),1)+O155,0)</f>
        <v>0</v>
      </c>
      <c r="P156" s="644">
        <f ca="1">IF('Health SCR'!P$3&gt;=$B156,OFFSET($D$118,0,'Health SCR'!P$3-$B156)*OFFSET(Inputs!$C$30,0,$B156-2)/IF(sommmeProdInv(Inputs!$B$30:$AY$30,$D$118:$BA$118,'Health SCR'!P$3)&gt;0,sommmeProdInv(Inputs!$B$30:$AY$30,$D$118:$BA$118,'Health SCR'!P$3),1)+P155,0)</f>
        <v>0</v>
      </c>
      <c r="Q156" s="644">
        <f ca="1">IF('Health SCR'!Q$3&gt;=$B156,OFFSET($D$118,0,'Health SCR'!Q$3-$B156)*OFFSET(Inputs!$C$30,0,$B156-2)/IF(sommmeProdInv(Inputs!$B$30:$AY$30,$D$118:$BA$118,'Health SCR'!Q$3)&gt;0,sommmeProdInv(Inputs!$B$30:$AY$30,$D$118:$BA$118,'Health SCR'!Q$3),1)+Q155,0)</f>
        <v>0</v>
      </c>
      <c r="R156" s="644">
        <f ca="1">IF('Health SCR'!R$3&gt;=$B156,OFFSET($D$118,0,'Health SCR'!R$3-$B156)*OFFSET(Inputs!$C$30,0,$B156-2)/IF(sommmeProdInv(Inputs!$B$30:$AY$30,$D$118:$BA$118,'Health SCR'!R$3)&gt;0,sommmeProdInv(Inputs!$B$30:$AY$30,$D$118:$BA$118,'Health SCR'!R$3),1)+R155,0)</f>
        <v>0</v>
      </c>
      <c r="S156" s="644">
        <f ca="1">IF('Health SCR'!S$3&gt;=$B156,OFFSET($D$118,0,'Health SCR'!S$3-$B156)*OFFSET(Inputs!$C$30,0,$B156-2)/IF(sommmeProdInv(Inputs!$B$30:$AY$30,$D$118:$BA$118,'Health SCR'!S$3)&gt;0,sommmeProdInv(Inputs!$B$30:$AY$30,$D$118:$BA$118,'Health SCR'!S$3),1)+S155,0)</f>
        <v>0</v>
      </c>
      <c r="T156" s="644">
        <f ca="1">IF('Health SCR'!T$3&gt;=$B156,OFFSET($D$118,0,'Health SCR'!T$3-$B156)*OFFSET(Inputs!$C$30,0,$B156-2)/IF(sommmeProdInv(Inputs!$B$30:$AY$30,$D$118:$BA$118,'Health SCR'!T$3)&gt;0,sommmeProdInv(Inputs!$B$30:$AY$30,$D$118:$BA$118,'Health SCR'!T$3),1)+T155,0)</f>
        <v>0</v>
      </c>
      <c r="U156" s="644">
        <f ca="1">IF('Health SCR'!U$3&gt;=$B156,OFFSET($D$118,0,'Health SCR'!U$3-$B156)*OFFSET(Inputs!$C$30,0,$B156-2)/IF(sommmeProdInv(Inputs!$B$30:$AY$30,$D$118:$BA$118,'Health SCR'!U$3)&gt;0,sommmeProdInv(Inputs!$B$30:$AY$30,$D$118:$BA$118,'Health SCR'!U$3),1)+U155,0)</f>
        <v>0</v>
      </c>
      <c r="V156" s="644">
        <f ca="1">IF('Health SCR'!V$3&gt;=$B156,OFFSET($D$118,0,'Health SCR'!V$3-$B156)*OFFSET(Inputs!$C$30,0,$B156-2)/IF(sommmeProdInv(Inputs!$B$30:$AY$30,$D$118:$BA$118,'Health SCR'!V$3)&gt;0,sommmeProdInv(Inputs!$B$30:$AY$30,$D$118:$BA$118,'Health SCR'!V$3),1)+V155,0)</f>
        <v>0</v>
      </c>
      <c r="W156" s="644">
        <f ca="1">IF('Health SCR'!W$3&gt;=$B156,OFFSET($D$118,0,'Health SCR'!W$3-$B156)*OFFSET(Inputs!$C$30,0,$B156-2)/IF(sommmeProdInv(Inputs!$B$30:$AY$30,$D$118:$BA$118,'Health SCR'!W$3)&gt;0,sommmeProdInv(Inputs!$B$30:$AY$30,$D$118:$BA$118,'Health SCR'!W$3),1)+W155,0)</f>
        <v>0</v>
      </c>
      <c r="X156" s="644">
        <f ca="1">IF('Health SCR'!X$3&gt;=$B156,OFFSET($D$118,0,'Health SCR'!X$3-$B156)*OFFSET(Inputs!$C$30,0,$B156-2)/IF(sommmeProdInv(Inputs!$B$30:$AY$30,$D$118:$BA$118,'Health SCR'!X$3)&gt;0,sommmeProdInv(Inputs!$B$30:$AY$30,$D$118:$BA$118,'Health SCR'!X$3),1)+X155,0)</f>
        <v>0</v>
      </c>
      <c r="Y156" s="644">
        <f ca="1">IF('Health SCR'!Y$3&gt;=$B156,OFFSET($D$118,0,'Health SCR'!Y$3-$B156)*OFFSET(Inputs!$C$30,0,$B156-2)/IF(sommmeProdInv(Inputs!$B$30:$AY$30,$D$118:$BA$118,'Health SCR'!Y$3)&gt;0,sommmeProdInv(Inputs!$B$30:$AY$30,$D$118:$BA$118,'Health SCR'!Y$3),1)+Y155,0)</f>
        <v>0</v>
      </c>
      <c r="Z156" s="644">
        <f ca="1">IF('Health SCR'!Z$3&gt;=$B156,OFFSET($D$118,0,'Health SCR'!Z$3-$B156)*OFFSET(Inputs!$C$30,0,$B156-2)/IF(sommmeProdInv(Inputs!$B$30:$AY$30,$D$118:$BA$118,'Health SCR'!Z$3)&gt;0,sommmeProdInv(Inputs!$B$30:$AY$30,$D$118:$BA$118,'Health SCR'!Z$3),1)+Z155,0)</f>
        <v>0</v>
      </c>
      <c r="AA156" s="644">
        <f ca="1">IF('Health SCR'!AA$3&gt;=$B156,OFFSET($D$118,0,'Health SCR'!AA$3-$B156)*OFFSET(Inputs!$C$30,0,$B156-2)/IF(sommmeProdInv(Inputs!$B$30:$AY$30,$D$118:$BA$118,'Health SCR'!AA$3)&gt;0,sommmeProdInv(Inputs!$B$30:$AY$30,$D$118:$BA$118,'Health SCR'!AA$3),1)+AA155,0)</f>
        <v>0</v>
      </c>
      <c r="AB156" s="644">
        <f ca="1">IF('Health SCR'!AB$3&gt;=$B156,OFFSET($D$118,0,'Health SCR'!AB$3-$B156)*OFFSET(Inputs!$C$30,0,$B156-2)/IF(sommmeProdInv(Inputs!$B$30:$AY$30,$D$118:$BA$118,'Health SCR'!AB$3)&gt;0,sommmeProdInv(Inputs!$B$30:$AY$30,$D$118:$BA$118,'Health SCR'!AB$3),1)+AB155,0)</f>
        <v>0</v>
      </c>
      <c r="AC156" s="644">
        <f ca="1">IF('Health SCR'!AC$3&gt;=$B156,OFFSET($D$118,0,'Health SCR'!AC$3-$B156)*OFFSET(Inputs!$C$30,0,$B156-2)/IF(sommmeProdInv(Inputs!$B$30:$AY$30,$D$118:$BA$118,'Health SCR'!AC$3)&gt;0,sommmeProdInv(Inputs!$B$30:$AY$30,$D$118:$BA$118,'Health SCR'!AC$3),1)+AC155,0)</f>
        <v>0</v>
      </c>
      <c r="AD156" s="644">
        <f ca="1">IF('Health SCR'!AD$3&gt;=$B156,OFFSET($D$118,0,'Health SCR'!AD$3-$B156)*OFFSET(Inputs!$C$30,0,$B156-2)/IF(sommmeProdInv(Inputs!$B$30:$AY$30,$D$118:$BA$118,'Health SCR'!AD$3)&gt;0,sommmeProdInv(Inputs!$B$30:$AY$30,$D$118:$BA$118,'Health SCR'!AD$3),1)+AD155,0)</f>
        <v>0</v>
      </c>
      <c r="AE156" s="644">
        <f ca="1">IF('Health SCR'!AE$3&gt;=$B156,OFFSET($D$118,0,'Health SCR'!AE$3-$B156)*OFFSET(Inputs!$C$30,0,$B156-2)/IF(sommmeProdInv(Inputs!$B$30:$AY$30,$D$118:$BA$118,'Health SCR'!AE$3)&gt;0,sommmeProdInv(Inputs!$B$30:$AY$30,$D$118:$BA$118,'Health SCR'!AE$3),1)+AE155,0)</f>
        <v>0</v>
      </c>
      <c r="AF156" s="644">
        <f ca="1">IF('Health SCR'!AF$3&gt;=$B156,OFFSET($D$118,0,'Health SCR'!AF$3-$B156)*OFFSET(Inputs!$C$30,0,$B156-2)/IF(sommmeProdInv(Inputs!$B$30:$AY$30,$D$118:$BA$118,'Health SCR'!AF$3)&gt;0,sommmeProdInv(Inputs!$B$30:$AY$30,$D$118:$BA$118,'Health SCR'!AF$3),1)+AF155,0)</f>
        <v>0</v>
      </c>
      <c r="AG156" s="644">
        <f ca="1">IF('Health SCR'!AG$3&gt;=$B156,OFFSET($D$118,0,'Health SCR'!AG$3-$B156)*OFFSET(Inputs!$C$30,0,$B156-2)/IF(sommmeProdInv(Inputs!$B$30:$AY$30,$D$118:$BA$118,'Health SCR'!AG$3)&gt;0,sommmeProdInv(Inputs!$B$30:$AY$30,$D$118:$BA$118,'Health SCR'!AG$3),1)+AG155,0)</f>
        <v>0</v>
      </c>
      <c r="AH156" s="644">
        <f ca="1">IF('Health SCR'!AH$3&gt;=$B156,OFFSET($D$118,0,'Health SCR'!AH$3-$B156)*OFFSET(Inputs!$C$30,0,$B156-2)/IF(sommmeProdInv(Inputs!$B$30:$AY$30,$D$118:$BA$118,'Health SCR'!AH$3)&gt;0,sommmeProdInv(Inputs!$B$30:$AY$30,$D$118:$BA$118,'Health SCR'!AH$3),1)+AH155,0)</f>
        <v>0</v>
      </c>
      <c r="AI156" s="644">
        <f ca="1">IF('Health SCR'!AI$3&gt;=$B156,OFFSET($D$118,0,'Health SCR'!AI$3-$B156)*OFFSET(Inputs!$C$30,0,$B156-2)/IF(sommmeProdInv(Inputs!$B$30:$AY$30,$D$118:$BA$118,'Health SCR'!AI$3)&gt;0,sommmeProdInv(Inputs!$B$30:$AY$30,$D$118:$BA$118,'Health SCR'!AI$3),1)+AI155,0)</f>
        <v>0</v>
      </c>
      <c r="AJ156" s="644">
        <f ca="1">IF('Health SCR'!AJ$3&gt;=$B156,OFFSET($D$118,0,'Health SCR'!AJ$3-$B156)*OFFSET(Inputs!$C$30,0,$B156-2)/IF(sommmeProdInv(Inputs!$B$30:$AY$30,$D$118:$BA$118,'Health SCR'!AJ$3)&gt;0,sommmeProdInv(Inputs!$B$30:$AY$30,$D$118:$BA$118,'Health SCR'!AJ$3),1)+AJ155,0)</f>
        <v>0</v>
      </c>
      <c r="AK156" s="644">
        <f ca="1">IF('Health SCR'!AK$3&gt;=$B156,OFFSET($D$118,0,'Health SCR'!AK$3-$B156)*OFFSET(Inputs!$C$30,0,$B156-2)/IF(sommmeProdInv(Inputs!$B$30:$AY$30,$D$118:$BA$118,'Health SCR'!AK$3)&gt;0,sommmeProdInv(Inputs!$B$30:$AY$30,$D$118:$BA$118,'Health SCR'!AK$3),1)+AK155,0)</f>
        <v>0</v>
      </c>
      <c r="AL156" s="644">
        <f ca="1">IF('Health SCR'!AL$3&gt;=$B156,OFFSET($D$118,0,'Health SCR'!AL$3-$B156)*OFFSET(Inputs!$C$30,0,$B156-2)/IF(sommmeProdInv(Inputs!$B$30:$AY$30,$D$118:$BA$118,'Health SCR'!AL$3)&gt;0,sommmeProdInv(Inputs!$B$30:$AY$30,$D$118:$BA$118,'Health SCR'!AL$3),1)+AL155,0)</f>
        <v>0</v>
      </c>
      <c r="AM156" s="644">
        <f ca="1">IF('Health SCR'!AM$3&gt;=$B156,OFFSET($D$118,0,'Health SCR'!AM$3-$B156)*OFFSET(Inputs!$C$30,0,$B156-2)/IF(sommmeProdInv(Inputs!$B$30:$AY$30,$D$118:$BA$118,'Health SCR'!AM$3)&gt;0,sommmeProdInv(Inputs!$B$30:$AY$30,$D$118:$BA$118,'Health SCR'!AM$3),1)+AM155,0)</f>
        <v>0</v>
      </c>
      <c r="AN156" s="644">
        <f ca="1">IF('Health SCR'!AN$3&gt;=$B156,OFFSET($D$118,0,'Health SCR'!AN$3-$B156)*OFFSET(Inputs!$C$30,0,$B156-2)/IF(sommmeProdInv(Inputs!$B$30:$AY$30,$D$118:$BA$118,'Health SCR'!AN$3)&gt;0,sommmeProdInv(Inputs!$B$30:$AY$30,$D$118:$BA$118,'Health SCR'!AN$3),1)+AN155,0)</f>
        <v>0</v>
      </c>
      <c r="AO156" s="644">
        <f ca="1">IF('Health SCR'!AO$3&gt;=$B156,OFFSET($D$118,0,'Health SCR'!AO$3-$B156)*OFFSET(Inputs!$C$30,0,$B156-2)/IF(sommmeProdInv(Inputs!$B$30:$AY$30,$D$118:$BA$118,'Health SCR'!AO$3)&gt;0,sommmeProdInv(Inputs!$B$30:$AY$30,$D$118:$BA$118,'Health SCR'!AO$3),1)+AO155,0)</f>
        <v>0</v>
      </c>
      <c r="AP156" s="644">
        <f ca="1">IF('Health SCR'!AP$3&gt;=$B156,OFFSET($D$118,0,'Health SCR'!AP$3-$B156)*OFFSET(Inputs!$C$30,0,$B156-2)/IF(sommmeProdInv(Inputs!$B$30:$AY$30,$D$118:$BA$118,'Health SCR'!AP$3)&gt;0,sommmeProdInv(Inputs!$B$30:$AY$30,$D$118:$BA$118,'Health SCR'!AP$3),1)+AP155,0)</f>
        <v>0</v>
      </c>
      <c r="AQ156" s="644">
        <f ca="1">IF('Health SCR'!AQ$3&gt;=$B156,OFFSET($D$118,0,'Health SCR'!AQ$3-$B156)*OFFSET(Inputs!$C$30,0,$B156-2)/IF(sommmeProdInv(Inputs!$B$30:$AY$30,$D$118:$BA$118,'Health SCR'!AQ$3)&gt;0,sommmeProdInv(Inputs!$B$30:$AY$30,$D$118:$BA$118,'Health SCR'!AQ$3),1)+AQ155,0)</f>
        <v>0</v>
      </c>
      <c r="AR156" s="644">
        <f ca="1">IF('Health SCR'!AR$3&gt;=$B156,OFFSET($D$118,0,'Health SCR'!AR$3-$B156)*OFFSET(Inputs!$C$30,0,$B156-2)/IF(sommmeProdInv(Inputs!$B$30:$AY$30,$D$118:$BA$118,'Health SCR'!AR$3)&gt;0,sommmeProdInv(Inputs!$B$30:$AY$30,$D$118:$BA$118,'Health SCR'!AR$3),1)+AR155,0)</f>
        <v>0</v>
      </c>
      <c r="AS156" s="644">
        <f ca="1">IF('Health SCR'!AS$3&gt;=$B156,OFFSET($D$118,0,'Health SCR'!AS$3-$B156)*OFFSET(Inputs!$C$30,0,$B156-2)/IF(sommmeProdInv(Inputs!$B$30:$AY$30,$D$118:$BA$118,'Health SCR'!AS$3)&gt;0,sommmeProdInv(Inputs!$B$30:$AY$30,$D$118:$BA$118,'Health SCR'!AS$3),1)+AS155,0)</f>
        <v>0</v>
      </c>
      <c r="AT156" s="644">
        <f ca="1">IF('Health SCR'!AT$3&gt;=$B156,OFFSET($D$118,0,'Health SCR'!AT$3-$B156)*OFFSET(Inputs!$C$30,0,$B156-2)/IF(sommmeProdInv(Inputs!$B$30:$AY$30,$D$118:$BA$118,'Health SCR'!AT$3)&gt;0,sommmeProdInv(Inputs!$B$30:$AY$30,$D$118:$BA$118,'Health SCR'!AT$3),1)+AT155,0)</f>
        <v>0</v>
      </c>
      <c r="AU156" s="644">
        <f ca="1">IF('Health SCR'!AU$3&gt;=$B156,OFFSET($D$118,0,'Health SCR'!AU$3-$B156)*OFFSET(Inputs!$C$30,0,$B156-2)/IF(sommmeProdInv(Inputs!$B$30:$AY$30,$D$118:$BA$118,'Health SCR'!AU$3)&gt;0,sommmeProdInv(Inputs!$B$30:$AY$30,$D$118:$BA$118,'Health SCR'!AU$3),1)+AU155,0)</f>
        <v>0</v>
      </c>
      <c r="AV156" s="644">
        <f ca="1">IF('Health SCR'!AV$3&gt;=$B156,OFFSET($D$118,0,'Health SCR'!AV$3-$B156)*OFFSET(Inputs!$C$30,0,$B156-2)/IF(sommmeProdInv(Inputs!$B$30:$AY$30,$D$118:$BA$118,'Health SCR'!AV$3)&gt;0,sommmeProdInv(Inputs!$B$30:$AY$30,$D$118:$BA$118,'Health SCR'!AV$3),1)+AV155,0)</f>
        <v>0</v>
      </c>
      <c r="AW156" s="644">
        <f ca="1">IF('Health SCR'!AW$3&gt;=$B156,OFFSET($D$118,0,'Health SCR'!AW$3-$B156)*OFFSET(Inputs!$C$30,0,$B156-2)/IF(sommmeProdInv(Inputs!$B$30:$AY$30,$D$118:$BA$118,'Health SCR'!AW$3)&gt;0,sommmeProdInv(Inputs!$B$30:$AY$30,$D$118:$BA$118,'Health SCR'!AW$3),1)+AW155,0)</f>
        <v>0</v>
      </c>
      <c r="AX156" s="644">
        <f ca="1">IF('Health SCR'!AX$3&gt;=$B156,OFFSET($D$118,0,'Health SCR'!AX$3-$B156)*OFFSET(Inputs!$C$30,0,$B156-2)/IF(sommmeProdInv(Inputs!$B$30:$AY$30,$D$118:$BA$118,'Health SCR'!AX$3)&gt;0,sommmeProdInv(Inputs!$B$30:$AY$30,$D$118:$BA$118,'Health SCR'!AX$3),1)+AX155,0)</f>
        <v>0</v>
      </c>
      <c r="AY156" s="644">
        <f ca="1">IF('Health SCR'!AY$3&gt;=$B156,OFFSET($D$118,0,'Health SCR'!AY$3-$B156)*OFFSET(Inputs!$C$30,0,$B156-2)/IF(sommmeProdInv(Inputs!$B$30:$AY$30,$D$118:$BA$118,'Health SCR'!AY$3)&gt;0,sommmeProdInv(Inputs!$B$30:$AY$30,$D$118:$BA$118,'Health SCR'!AY$3),1)+AY155,0)</f>
        <v>0</v>
      </c>
      <c r="AZ156" s="644">
        <f ca="1">IF('Health SCR'!AZ$3&gt;=$B156,OFFSET($D$118,0,'Health SCR'!AZ$3-$B156)*OFFSET(Inputs!$C$30,0,$B156-2)/IF(sommmeProdInv(Inputs!$B$30:$AY$30,$D$118:$BA$118,'Health SCR'!AZ$3)&gt;0,sommmeProdInv(Inputs!$B$30:$AY$30,$D$118:$BA$118,'Health SCR'!AZ$3),1)+AZ155,0)</f>
        <v>0</v>
      </c>
      <c r="BA156" s="645">
        <f ca="1">IF('Health SCR'!BA$3&gt;=$B156,OFFSET($D$118,0,'Health SCR'!BA$3-$B156)*OFFSET(Inputs!$C$30,0,$B156-2)/IF(sommmeProdInv(Inputs!$B$30:$AY$30,$D$118:$BA$118,'Health SCR'!BA$3)&gt;0,sommmeProdInv(Inputs!$B$30:$AY$30,$D$118:$BA$118,'Health SCR'!BA$3),1)+BA155,0)</f>
        <v>0</v>
      </c>
    </row>
    <row r="157" spans="1:53" s="286" customFormat="1" outlineLevel="1">
      <c r="A157" s="608"/>
      <c r="B157" s="993">
        <v>38</v>
      </c>
      <c r="C157" s="994"/>
      <c r="D157" s="643"/>
      <c r="E157" s="644">
        <f ca="1">IF('Health SCR'!E$3&gt;=$B157,OFFSET($D$118,0,'Health SCR'!E$3-$B157)*OFFSET(Inputs!$C$30,0,$B157-2)/IF(sommmeProdInv(Inputs!$B$30:$AY$30,$D$118:$BA$118,'Health SCR'!E$3)&gt;0,sommmeProdInv(Inputs!$B$30:$AY$30,$D$118:$BA$118,'Health SCR'!E$3),1)+E156,0)</f>
        <v>0</v>
      </c>
      <c r="F157" s="644">
        <f ca="1">IF('Health SCR'!F$3&gt;=$B157,OFFSET($D$118,0,'Health SCR'!F$3-$B157)*OFFSET(Inputs!$C$30,0,$B157-2)/IF(sommmeProdInv(Inputs!$B$30:$AY$30,$D$118:$BA$118,'Health SCR'!F$3)&gt;0,sommmeProdInv(Inputs!$B$30:$AY$30,$D$118:$BA$118,'Health SCR'!F$3),1)+F156,0)</f>
        <v>0</v>
      </c>
      <c r="G157" s="644">
        <f ca="1">IF('Health SCR'!G$3&gt;=$B157,OFFSET($D$118,0,'Health SCR'!G$3-$B157)*OFFSET(Inputs!$C$30,0,$B157-2)/IF(sommmeProdInv(Inputs!$B$30:$AY$30,$D$118:$BA$118,'Health SCR'!G$3)&gt;0,sommmeProdInv(Inputs!$B$30:$AY$30,$D$118:$BA$118,'Health SCR'!G$3),1)+G156,0)</f>
        <v>0</v>
      </c>
      <c r="H157" s="644">
        <f ca="1">IF('Health SCR'!H$3&gt;=$B157,OFFSET($D$118,0,'Health SCR'!H$3-$B157)*OFFSET(Inputs!$C$30,0,$B157-2)/IF(sommmeProdInv(Inputs!$B$30:$AY$30,$D$118:$BA$118,'Health SCR'!H$3)&gt;0,sommmeProdInv(Inputs!$B$30:$AY$30,$D$118:$BA$118,'Health SCR'!H$3),1)+H156,0)</f>
        <v>0</v>
      </c>
      <c r="I157" s="644">
        <f ca="1">IF('Health SCR'!I$3&gt;=$B157,OFFSET($D$118,0,'Health SCR'!I$3-$B157)*OFFSET(Inputs!$C$30,0,$B157-2)/IF(sommmeProdInv(Inputs!$B$30:$AY$30,$D$118:$BA$118,'Health SCR'!I$3)&gt;0,sommmeProdInv(Inputs!$B$30:$AY$30,$D$118:$BA$118,'Health SCR'!I$3),1)+I156,0)</f>
        <v>0</v>
      </c>
      <c r="J157" s="644">
        <f ca="1">IF('Health SCR'!J$3&gt;=$B157,OFFSET($D$118,0,'Health SCR'!J$3-$B157)*OFFSET(Inputs!$C$30,0,$B157-2)/IF(sommmeProdInv(Inputs!$B$30:$AY$30,$D$118:$BA$118,'Health SCR'!J$3)&gt;0,sommmeProdInv(Inputs!$B$30:$AY$30,$D$118:$BA$118,'Health SCR'!J$3),1)+J156,0)</f>
        <v>0</v>
      </c>
      <c r="K157" s="644">
        <f ca="1">IF('Health SCR'!K$3&gt;=$B157,OFFSET($D$118,0,'Health SCR'!K$3-$B157)*OFFSET(Inputs!$C$30,0,$B157-2)/IF(sommmeProdInv(Inputs!$B$30:$AY$30,$D$118:$BA$118,'Health SCR'!K$3)&gt;0,sommmeProdInv(Inputs!$B$30:$AY$30,$D$118:$BA$118,'Health SCR'!K$3),1)+K156,0)</f>
        <v>0</v>
      </c>
      <c r="L157" s="644">
        <f ca="1">IF('Health SCR'!L$3&gt;=$B157,OFFSET($D$118,0,'Health SCR'!L$3-$B157)*OFFSET(Inputs!$C$30,0,$B157-2)/IF(sommmeProdInv(Inputs!$B$30:$AY$30,$D$118:$BA$118,'Health SCR'!L$3)&gt;0,sommmeProdInv(Inputs!$B$30:$AY$30,$D$118:$BA$118,'Health SCR'!L$3),1)+L156,0)</f>
        <v>0</v>
      </c>
      <c r="M157" s="644">
        <f ca="1">IF('Health SCR'!M$3&gt;=$B157,OFFSET($D$118,0,'Health SCR'!M$3-$B157)*OFFSET(Inputs!$C$30,0,$B157-2)/IF(sommmeProdInv(Inputs!$B$30:$AY$30,$D$118:$BA$118,'Health SCR'!M$3)&gt;0,sommmeProdInv(Inputs!$B$30:$AY$30,$D$118:$BA$118,'Health SCR'!M$3),1)+M156,0)</f>
        <v>0</v>
      </c>
      <c r="N157" s="644">
        <f ca="1">IF('Health SCR'!N$3&gt;=$B157,OFFSET($D$118,0,'Health SCR'!N$3-$B157)*OFFSET(Inputs!$C$30,0,$B157-2)/IF(sommmeProdInv(Inputs!$B$30:$AY$30,$D$118:$BA$118,'Health SCR'!N$3)&gt;0,sommmeProdInv(Inputs!$B$30:$AY$30,$D$118:$BA$118,'Health SCR'!N$3),1)+N156,0)</f>
        <v>0</v>
      </c>
      <c r="O157" s="644">
        <f ca="1">IF('Health SCR'!O$3&gt;=$B157,OFFSET($D$118,0,'Health SCR'!O$3-$B157)*OFFSET(Inputs!$C$30,0,$B157-2)/IF(sommmeProdInv(Inputs!$B$30:$AY$30,$D$118:$BA$118,'Health SCR'!O$3)&gt;0,sommmeProdInv(Inputs!$B$30:$AY$30,$D$118:$BA$118,'Health SCR'!O$3),1)+O156,0)</f>
        <v>0</v>
      </c>
      <c r="P157" s="644">
        <f ca="1">IF('Health SCR'!P$3&gt;=$B157,OFFSET($D$118,0,'Health SCR'!P$3-$B157)*OFFSET(Inputs!$C$30,0,$B157-2)/IF(sommmeProdInv(Inputs!$B$30:$AY$30,$D$118:$BA$118,'Health SCR'!P$3)&gt;0,sommmeProdInv(Inputs!$B$30:$AY$30,$D$118:$BA$118,'Health SCR'!P$3),1)+P156,0)</f>
        <v>0</v>
      </c>
      <c r="Q157" s="644">
        <f ca="1">IF('Health SCR'!Q$3&gt;=$B157,OFFSET($D$118,0,'Health SCR'!Q$3-$B157)*OFFSET(Inputs!$C$30,0,$B157-2)/IF(sommmeProdInv(Inputs!$B$30:$AY$30,$D$118:$BA$118,'Health SCR'!Q$3)&gt;0,sommmeProdInv(Inputs!$B$30:$AY$30,$D$118:$BA$118,'Health SCR'!Q$3),1)+Q156,0)</f>
        <v>0</v>
      </c>
      <c r="R157" s="644">
        <f ca="1">IF('Health SCR'!R$3&gt;=$B157,OFFSET($D$118,0,'Health SCR'!R$3-$B157)*OFFSET(Inputs!$C$30,0,$B157-2)/IF(sommmeProdInv(Inputs!$B$30:$AY$30,$D$118:$BA$118,'Health SCR'!R$3)&gt;0,sommmeProdInv(Inputs!$B$30:$AY$30,$D$118:$BA$118,'Health SCR'!R$3),1)+R156,0)</f>
        <v>0</v>
      </c>
      <c r="S157" s="644">
        <f ca="1">IF('Health SCR'!S$3&gt;=$B157,OFFSET($D$118,0,'Health SCR'!S$3-$B157)*OFFSET(Inputs!$C$30,0,$B157-2)/IF(sommmeProdInv(Inputs!$B$30:$AY$30,$D$118:$BA$118,'Health SCR'!S$3)&gt;0,sommmeProdInv(Inputs!$B$30:$AY$30,$D$118:$BA$118,'Health SCR'!S$3),1)+S156,0)</f>
        <v>0</v>
      </c>
      <c r="T157" s="644">
        <f ca="1">IF('Health SCR'!T$3&gt;=$B157,OFFSET($D$118,0,'Health SCR'!T$3-$B157)*OFFSET(Inputs!$C$30,0,$B157-2)/IF(sommmeProdInv(Inputs!$B$30:$AY$30,$D$118:$BA$118,'Health SCR'!T$3)&gt;0,sommmeProdInv(Inputs!$B$30:$AY$30,$D$118:$BA$118,'Health SCR'!T$3),1)+T156,0)</f>
        <v>0</v>
      </c>
      <c r="U157" s="644">
        <f ca="1">IF('Health SCR'!U$3&gt;=$B157,OFFSET($D$118,0,'Health SCR'!U$3-$B157)*OFFSET(Inputs!$C$30,0,$B157-2)/IF(sommmeProdInv(Inputs!$B$30:$AY$30,$D$118:$BA$118,'Health SCR'!U$3)&gt;0,sommmeProdInv(Inputs!$B$30:$AY$30,$D$118:$BA$118,'Health SCR'!U$3),1)+U156,0)</f>
        <v>0</v>
      </c>
      <c r="V157" s="644">
        <f ca="1">IF('Health SCR'!V$3&gt;=$B157,OFFSET($D$118,0,'Health SCR'!V$3-$B157)*OFFSET(Inputs!$C$30,0,$B157-2)/IF(sommmeProdInv(Inputs!$B$30:$AY$30,$D$118:$BA$118,'Health SCR'!V$3)&gt;0,sommmeProdInv(Inputs!$B$30:$AY$30,$D$118:$BA$118,'Health SCR'!V$3),1)+V156,0)</f>
        <v>0</v>
      </c>
      <c r="W157" s="644">
        <f ca="1">IF('Health SCR'!W$3&gt;=$B157,OFFSET($D$118,0,'Health SCR'!W$3-$B157)*OFFSET(Inputs!$C$30,0,$B157-2)/IF(sommmeProdInv(Inputs!$B$30:$AY$30,$D$118:$BA$118,'Health SCR'!W$3)&gt;0,sommmeProdInv(Inputs!$B$30:$AY$30,$D$118:$BA$118,'Health SCR'!W$3),1)+W156,0)</f>
        <v>0</v>
      </c>
      <c r="X157" s="644">
        <f ca="1">IF('Health SCR'!X$3&gt;=$B157,OFFSET($D$118,0,'Health SCR'!X$3-$B157)*OFFSET(Inputs!$C$30,0,$B157-2)/IF(sommmeProdInv(Inputs!$B$30:$AY$30,$D$118:$BA$118,'Health SCR'!X$3)&gt;0,sommmeProdInv(Inputs!$B$30:$AY$30,$D$118:$BA$118,'Health SCR'!X$3),1)+X156,0)</f>
        <v>0</v>
      </c>
      <c r="Y157" s="644">
        <f ca="1">IF('Health SCR'!Y$3&gt;=$B157,OFFSET($D$118,0,'Health SCR'!Y$3-$B157)*OFFSET(Inputs!$C$30,0,$B157-2)/IF(sommmeProdInv(Inputs!$B$30:$AY$30,$D$118:$BA$118,'Health SCR'!Y$3)&gt;0,sommmeProdInv(Inputs!$B$30:$AY$30,$D$118:$BA$118,'Health SCR'!Y$3),1)+Y156,0)</f>
        <v>0</v>
      </c>
      <c r="Z157" s="644">
        <f ca="1">IF('Health SCR'!Z$3&gt;=$B157,OFFSET($D$118,0,'Health SCR'!Z$3-$B157)*OFFSET(Inputs!$C$30,0,$B157-2)/IF(sommmeProdInv(Inputs!$B$30:$AY$30,$D$118:$BA$118,'Health SCR'!Z$3)&gt;0,sommmeProdInv(Inputs!$B$30:$AY$30,$D$118:$BA$118,'Health SCR'!Z$3),1)+Z156,0)</f>
        <v>0</v>
      </c>
      <c r="AA157" s="644">
        <f ca="1">IF('Health SCR'!AA$3&gt;=$B157,OFFSET($D$118,0,'Health SCR'!AA$3-$B157)*OFFSET(Inputs!$C$30,0,$B157-2)/IF(sommmeProdInv(Inputs!$B$30:$AY$30,$D$118:$BA$118,'Health SCR'!AA$3)&gt;0,sommmeProdInv(Inputs!$B$30:$AY$30,$D$118:$BA$118,'Health SCR'!AA$3),1)+AA156,0)</f>
        <v>0</v>
      </c>
      <c r="AB157" s="644">
        <f ca="1">IF('Health SCR'!AB$3&gt;=$B157,OFFSET($D$118,0,'Health SCR'!AB$3-$B157)*OFFSET(Inputs!$C$30,0,$B157-2)/IF(sommmeProdInv(Inputs!$B$30:$AY$30,$D$118:$BA$118,'Health SCR'!AB$3)&gt;0,sommmeProdInv(Inputs!$B$30:$AY$30,$D$118:$BA$118,'Health SCR'!AB$3),1)+AB156,0)</f>
        <v>0</v>
      </c>
      <c r="AC157" s="644">
        <f ca="1">IF('Health SCR'!AC$3&gt;=$B157,OFFSET($D$118,0,'Health SCR'!AC$3-$B157)*OFFSET(Inputs!$C$30,0,$B157-2)/IF(sommmeProdInv(Inputs!$B$30:$AY$30,$D$118:$BA$118,'Health SCR'!AC$3)&gt;0,sommmeProdInv(Inputs!$B$30:$AY$30,$D$118:$BA$118,'Health SCR'!AC$3),1)+AC156,0)</f>
        <v>0</v>
      </c>
      <c r="AD157" s="644">
        <f ca="1">IF('Health SCR'!AD$3&gt;=$B157,OFFSET($D$118,0,'Health SCR'!AD$3-$B157)*OFFSET(Inputs!$C$30,0,$B157-2)/IF(sommmeProdInv(Inputs!$B$30:$AY$30,$D$118:$BA$118,'Health SCR'!AD$3)&gt;0,sommmeProdInv(Inputs!$B$30:$AY$30,$D$118:$BA$118,'Health SCR'!AD$3),1)+AD156,0)</f>
        <v>0</v>
      </c>
      <c r="AE157" s="644">
        <f ca="1">IF('Health SCR'!AE$3&gt;=$B157,OFFSET($D$118,0,'Health SCR'!AE$3-$B157)*OFFSET(Inputs!$C$30,0,$B157-2)/IF(sommmeProdInv(Inputs!$B$30:$AY$30,$D$118:$BA$118,'Health SCR'!AE$3)&gt;0,sommmeProdInv(Inputs!$B$30:$AY$30,$D$118:$BA$118,'Health SCR'!AE$3),1)+AE156,0)</f>
        <v>0</v>
      </c>
      <c r="AF157" s="644">
        <f ca="1">IF('Health SCR'!AF$3&gt;=$B157,OFFSET($D$118,0,'Health SCR'!AF$3-$B157)*OFFSET(Inputs!$C$30,0,$B157-2)/IF(sommmeProdInv(Inputs!$B$30:$AY$30,$D$118:$BA$118,'Health SCR'!AF$3)&gt;0,sommmeProdInv(Inputs!$B$30:$AY$30,$D$118:$BA$118,'Health SCR'!AF$3),1)+AF156,0)</f>
        <v>0</v>
      </c>
      <c r="AG157" s="644">
        <f ca="1">IF('Health SCR'!AG$3&gt;=$B157,OFFSET($D$118,0,'Health SCR'!AG$3-$B157)*OFFSET(Inputs!$C$30,0,$B157-2)/IF(sommmeProdInv(Inputs!$B$30:$AY$30,$D$118:$BA$118,'Health SCR'!AG$3)&gt;0,sommmeProdInv(Inputs!$B$30:$AY$30,$D$118:$BA$118,'Health SCR'!AG$3),1)+AG156,0)</f>
        <v>0</v>
      </c>
      <c r="AH157" s="644">
        <f ca="1">IF('Health SCR'!AH$3&gt;=$B157,OFFSET($D$118,0,'Health SCR'!AH$3-$B157)*OFFSET(Inputs!$C$30,0,$B157-2)/IF(sommmeProdInv(Inputs!$B$30:$AY$30,$D$118:$BA$118,'Health SCR'!AH$3)&gt;0,sommmeProdInv(Inputs!$B$30:$AY$30,$D$118:$BA$118,'Health SCR'!AH$3),1)+AH156,0)</f>
        <v>0</v>
      </c>
      <c r="AI157" s="644">
        <f ca="1">IF('Health SCR'!AI$3&gt;=$B157,OFFSET($D$118,0,'Health SCR'!AI$3-$B157)*OFFSET(Inputs!$C$30,0,$B157-2)/IF(sommmeProdInv(Inputs!$B$30:$AY$30,$D$118:$BA$118,'Health SCR'!AI$3)&gt;0,sommmeProdInv(Inputs!$B$30:$AY$30,$D$118:$BA$118,'Health SCR'!AI$3),1)+AI156,0)</f>
        <v>0</v>
      </c>
      <c r="AJ157" s="644">
        <f ca="1">IF('Health SCR'!AJ$3&gt;=$B157,OFFSET($D$118,0,'Health SCR'!AJ$3-$B157)*OFFSET(Inputs!$C$30,0,$B157-2)/IF(sommmeProdInv(Inputs!$B$30:$AY$30,$D$118:$BA$118,'Health SCR'!AJ$3)&gt;0,sommmeProdInv(Inputs!$B$30:$AY$30,$D$118:$BA$118,'Health SCR'!AJ$3),1)+AJ156,0)</f>
        <v>0</v>
      </c>
      <c r="AK157" s="644">
        <f ca="1">IF('Health SCR'!AK$3&gt;=$B157,OFFSET($D$118,0,'Health SCR'!AK$3-$B157)*OFFSET(Inputs!$C$30,0,$B157-2)/IF(sommmeProdInv(Inputs!$B$30:$AY$30,$D$118:$BA$118,'Health SCR'!AK$3)&gt;0,sommmeProdInv(Inputs!$B$30:$AY$30,$D$118:$BA$118,'Health SCR'!AK$3),1)+AK156,0)</f>
        <v>0</v>
      </c>
      <c r="AL157" s="644">
        <f ca="1">IF('Health SCR'!AL$3&gt;=$B157,OFFSET($D$118,0,'Health SCR'!AL$3-$B157)*OFFSET(Inputs!$C$30,0,$B157-2)/IF(sommmeProdInv(Inputs!$B$30:$AY$30,$D$118:$BA$118,'Health SCR'!AL$3)&gt;0,sommmeProdInv(Inputs!$B$30:$AY$30,$D$118:$BA$118,'Health SCR'!AL$3),1)+AL156,0)</f>
        <v>0</v>
      </c>
      <c r="AM157" s="644">
        <f ca="1">IF('Health SCR'!AM$3&gt;=$B157,OFFSET($D$118,0,'Health SCR'!AM$3-$B157)*OFFSET(Inputs!$C$30,0,$B157-2)/IF(sommmeProdInv(Inputs!$B$30:$AY$30,$D$118:$BA$118,'Health SCR'!AM$3)&gt;0,sommmeProdInv(Inputs!$B$30:$AY$30,$D$118:$BA$118,'Health SCR'!AM$3),1)+AM156,0)</f>
        <v>0</v>
      </c>
      <c r="AN157" s="644">
        <f ca="1">IF('Health SCR'!AN$3&gt;=$B157,OFFSET($D$118,0,'Health SCR'!AN$3-$B157)*OFFSET(Inputs!$C$30,0,$B157-2)/IF(sommmeProdInv(Inputs!$B$30:$AY$30,$D$118:$BA$118,'Health SCR'!AN$3)&gt;0,sommmeProdInv(Inputs!$B$30:$AY$30,$D$118:$BA$118,'Health SCR'!AN$3),1)+AN156,0)</f>
        <v>0</v>
      </c>
      <c r="AO157" s="644">
        <f ca="1">IF('Health SCR'!AO$3&gt;=$B157,OFFSET($D$118,0,'Health SCR'!AO$3-$B157)*OFFSET(Inputs!$C$30,0,$B157-2)/IF(sommmeProdInv(Inputs!$B$30:$AY$30,$D$118:$BA$118,'Health SCR'!AO$3)&gt;0,sommmeProdInv(Inputs!$B$30:$AY$30,$D$118:$BA$118,'Health SCR'!AO$3),1)+AO156,0)</f>
        <v>0</v>
      </c>
      <c r="AP157" s="644">
        <f ca="1">IF('Health SCR'!AP$3&gt;=$B157,OFFSET($D$118,0,'Health SCR'!AP$3-$B157)*OFFSET(Inputs!$C$30,0,$B157-2)/IF(sommmeProdInv(Inputs!$B$30:$AY$30,$D$118:$BA$118,'Health SCR'!AP$3)&gt;0,sommmeProdInv(Inputs!$B$30:$AY$30,$D$118:$BA$118,'Health SCR'!AP$3),1)+AP156,0)</f>
        <v>0</v>
      </c>
      <c r="AQ157" s="644">
        <f ca="1">IF('Health SCR'!AQ$3&gt;=$B157,OFFSET($D$118,0,'Health SCR'!AQ$3-$B157)*OFFSET(Inputs!$C$30,0,$B157-2)/IF(sommmeProdInv(Inputs!$B$30:$AY$30,$D$118:$BA$118,'Health SCR'!AQ$3)&gt;0,sommmeProdInv(Inputs!$B$30:$AY$30,$D$118:$BA$118,'Health SCR'!AQ$3),1)+AQ156,0)</f>
        <v>0</v>
      </c>
      <c r="AR157" s="644">
        <f ca="1">IF('Health SCR'!AR$3&gt;=$B157,OFFSET($D$118,0,'Health SCR'!AR$3-$B157)*OFFSET(Inputs!$C$30,0,$B157-2)/IF(sommmeProdInv(Inputs!$B$30:$AY$30,$D$118:$BA$118,'Health SCR'!AR$3)&gt;0,sommmeProdInv(Inputs!$B$30:$AY$30,$D$118:$BA$118,'Health SCR'!AR$3),1)+AR156,0)</f>
        <v>0</v>
      </c>
      <c r="AS157" s="644">
        <f ca="1">IF('Health SCR'!AS$3&gt;=$B157,OFFSET($D$118,0,'Health SCR'!AS$3-$B157)*OFFSET(Inputs!$C$30,0,$B157-2)/IF(sommmeProdInv(Inputs!$B$30:$AY$30,$D$118:$BA$118,'Health SCR'!AS$3)&gt;0,sommmeProdInv(Inputs!$B$30:$AY$30,$D$118:$BA$118,'Health SCR'!AS$3),1)+AS156,0)</f>
        <v>0</v>
      </c>
      <c r="AT157" s="644">
        <f ca="1">IF('Health SCR'!AT$3&gt;=$B157,OFFSET($D$118,0,'Health SCR'!AT$3-$B157)*OFFSET(Inputs!$C$30,0,$B157-2)/IF(sommmeProdInv(Inputs!$B$30:$AY$30,$D$118:$BA$118,'Health SCR'!AT$3)&gt;0,sommmeProdInv(Inputs!$B$30:$AY$30,$D$118:$BA$118,'Health SCR'!AT$3),1)+AT156,0)</f>
        <v>0</v>
      </c>
      <c r="AU157" s="644">
        <f ca="1">IF('Health SCR'!AU$3&gt;=$B157,OFFSET($D$118,0,'Health SCR'!AU$3-$B157)*OFFSET(Inputs!$C$30,0,$B157-2)/IF(sommmeProdInv(Inputs!$B$30:$AY$30,$D$118:$BA$118,'Health SCR'!AU$3)&gt;0,sommmeProdInv(Inputs!$B$30:$AY$30,$D$118:$BA$118,'Health SCR'!AU$3),1)+AU156,0)</f>
        <v>0</v>
      </c>
      <c r="AV157" s="644">
        <f ca="1">IF('Health SCR'!AV$3&gt;=$B157,OFFSET($D$118,0,'Health SCR'!AV$3-$B157)*OFFSET(Inputs!$C$30,0,$B157-2)/IF(sommmeProdInv(Inputs!$B$30:$AY$30,$D$118:$BA$118,'Health SCR'!AV$3)&gt;0,sommmeProdInv(Inputs!$B$30:$AY$30,$D$118:$BA$118,'Health SCR'!AV$3),1)+AV156,0)</f>
        <v>0</v>
      </c>
      <c r="AW157" s="644">
        <f ca="1">IF('Health SCR'!AW$3&gt;=$B157,OFFSET($D$118,0,'Health SCR'!AW$3-$B157)*OFFSET(Inputs!$C$30,0,$B157-2)/IF(sommmeProdInv(Inputs!$B$30:$AY$30,$D$118:$BA$118,'Health SCR'!AW$3)&gt;0,sommmeProdInv(Inputs!$B$30:$AY$30,$D$118:$BA$118,'Health SCR'!AW$3),1)+AW156,0)</f>
        <v>0</v>
      </c>
      <c r="AX157" s="644">
        <f ca="1">IF('Health SCR'!AX$3&gt;=$B157,OFFSET($D$118,0,'Health SCR'!AX$3-$B157)*OFFSET(Inputs!$C$30,0,$B157-2)/IF(sommmeProdInv(Inputs!$B$30:$AY$30,$D$118:$BA$118,'Health SCR'!AX$3)&gt;0,sommmeProdInv(Inputs!$B$30:$AY$30,$D$118:$BA$118,'Health SCR'!AX$3),1)+AX156,0)</f>
        <v>0</v>
      </c>
      <c r="AY157" s="644">
        <f ca="1">IF('Health SCR'!AY$3&gt;=$B157,OFFSET($D$118,0,'Health SCR'!AY$3-$B157)*OFFSET(Inputs!$C$30,0,$B157-2)/IF(sommmeProdInv(Inputs!$B$30:$AY$30,$D$118:$BA$118,'Health SCR'!AY$3)&gt;0,sommmeProdInv(Inputs!$B$30:$AY$30,$D$118:$BA$118,'Health SCR'!AY$3),1)+AY156,0)</f>
        <v>0</v>
      </c>
      <c r="AZ157" s="644">
        <f ca="1">IF('Health SCR'!AZ$3&gt;=$B157,OFFSET($D$118,0,'Health SCR'!AZ$3-$B157)*OFFSET(Inputs!$C$30,0,$B157-2)/IF(sommmeProdInv(Inputs!$B$30:$AY$30,$D$118:$BA$118,'Health SCR'!AZ$3)&gt;0,sommmeProdInv(Inputs!$B$30:$AY$30,$D$118:$BA$118,'Health SCR'!AZ$3),1)+AZ156,0)</f>
        <v>0</v>
      </c>
      <c r="BA157" s="645">
        <f ca="1">IF('Health SCR'!BA$3&gt;=$B157,OFFSET($D$118,0,'Health SCR'!BA$3-$B157)*OFFSET(Inputs!$C$30,0,$B157-2)/IF(sommmeProdInv(Inputs!$B$30:$AY$30,$D$118:$BA$118,'Health SCR'!BA$3)&gt;0,sommmeProdInv(Inputs!$B$30:$AY$30,$D$118:$BA$118,'Health SCR'!BA$3),1)+BA156,0)</f>
        <v>0</v>
      </c>
    </row>
    <row r="158" spans="1:53" s="286" customFormat="1" outlineLevel="1">
      <c r="A158" s="608"/>
      <c r="B158" s="993">
        <v>39</v>
      </c>
      <c r="C158" s="994"/>
      <c r="D158" s="643"/>
      <c r="E158" s="644">
        <f ca="1">IF('Health SCR'!E$3&gt;=$B158,OFFSET($D$118,0,'Health SCR'!E$3-$B158)*OFFSET(Inputs!$C$30,0,$B158-2)/IF(sommmeProdInv(Inputs!$B$30:$AY$30,$D$118:$BA$118,'Health SCR'!E$3)&gt;0,sommmeProdInv(Inputs!$B$30:$AY$30,$D$118:$BA$118,'Health SCR'!E$3),1)+E157,0)</f>
        <v>0</v>
      </c>
      <c r="F158" s="644">
        <f ca="1">IF('Health SCR'!F$3&gt;=$B158,OFFSET($D$118,0,'Health SCR'!F$3-$B158)*OFFSET(Inputs!$C$30,0,$B158-2)/IF(sommmeProdInv(Inputs!$B$30:$AY$30,$D$118:$BA$118,'Health SCR'!F$3)&gt;0,sommmeProdInv(Inputs!$B$30:$AY$30,$D$118:$BA$118,'Health SCR'!F$3),1)+F157,0)</f>
        <v>0</v>
      </c>
      <c r="G158" s="644">
        <f ca="1">IF('Health SCR'!G$3&gt;=$B158,OFFSET($D$118,0,'Health SCR'!G$3-$B158)*OFFSET(Inputs!$C$30,0,$B158-2)/IF(sommmeProdInv(Inputs!$B$30:$AY$30,$D$118:$BA$118,'Health SCR'!G$3)&gt;0,sommmeProdInv(Inputs!$B$30:$AY$30,$D$118:$BA$118,'Health SCR'!G$3),1)+G157,0)</f>
        <v>0</v>
      </c>
      <c r="H158" s="644">
        <f ca="1">IF('Health SCR'!H$3&gt;=$B158,OFFSET($D$118,0,'Health SCR'!H$3-$B158)*OFFSET(Inputs!$C$30,0,$B158-2)/IF(sommmeProdInv(Inputs!$B$30:$AY$30,$D$118:$BA$118,'Health SCR'!H$3)&gt;0,sommmeProdInv(Inputs!$B$30:$AY$30,$D$118:$BA$118,'Health SCR'!H$3),1)+H157,0)</f>
        <v>0</v>
      </c>
      <c r="I158" s="644">
        <f ca="1">IF('Health SCR'!I$3&gt;=$B158,OFFSET($D$118,0,'Health SCR'!I$3-$B158)*OFFSET(Inputs!$C$30,0,$B158-2)/IF(sommmeProdInv(Inputs!$B$30:$AY$30,$D$118:$BA$118,'Health SCR'!I$3)&gt;0,sommmeProdInv(Inputs!$B$30:$AY$30,$D$118:$BA$118,'Health SCR'!I$3),1)+I157,0)</f>
        <v>0</v>
      </c>
      <c r="J158" s="644">
        <f ca="1">IF('Health SCR'!J$3&gt;=$B158,OFFSET($D$118,0,'Health SCR'!J$3-$B158)*OFFSET(Inputs!$C$30,0,$B158-2)/IF(sommmeProdInv(Inputs!$B$30:$AY$30,$D$118:$BA$118,'Health SCR'!J$3)&gt;0,sommmeProdInv(Inputs!$B$30:$AY$30,$D$118:$BA$118,'Health SCR'!J$3),1)+J157,0)</f>
        <v>0</v>
      </c>
      <c r="K158" s="644">
        <f ca="1">IF('Health SCR'!K$3&gt;=$B158,OFFSET($D$118,0,'Health SCR'!K$3-$B158)*OFFSET(Inputs!$C$30,0,$B158-2)/IF(sommmeProdInv(Inputs!$B$30:$AY$30,$D$118:$BA$118,'Health SCR'!K$3)&gt;0,sommmeProdInv(Inputs!$B$30:$AY$30,$D$118:$BA$118,'Health SCR'!K$3),1)+K157,0)</f>
        <v>0</v>
      </c>
      <c r="L158" s="644">
        <f ca="1">IF('Health SCR'!L$3&gt;=$B158,OFFSET($D$118,0,'Health SCR'!L$3-$B158)*OFFSET(Inputs!$C$30,0,$B158-2)/IF(sommmeProdInv(Inputs!$B$30:$AY$30,$D$118:$BA$118,'Health SCR'!L$3)&gt;0,sommmeProdInv(Inputs!$B$30:$AY$30,$D$118:$BA$118,'Health SCR'!L$3),1)+L157,0)</f>
        <v>0</v>
      </c>
      <c r="M158" s="644">
        <f ca="1">IF('Health SCR'!M$3&gt;=$B158,OFFSET($D$118,0,'Health SCR'!M$3-$B158)*OFFSET(Inputs!$C$30,0,$B158-2)/IF(sommmeProdInv(Inputs!$B$30:$AY$30,$D$118:$BA$118,'Health SCR'!M$3)&gt;0,sommmeProdInv(Inputs!$B$30:$AY$30,$D$118:$BA$118,'Health SCR'!M$3),1)+M157,0)</f>
        <v>0</v>
      </c>
      <c r="N158" s="644">
        <f ca="1">IF('Health SCR'!N$3&gt;=$B158,OFFSET($D$118,0,'Health SCR'!N$3-$B158)*OFFSET(Inputs!$C$30,0,$B158-2)/IF(sommmeProdInv(Inputs!$B$30:$AY$30,$D$118:$BA$118,'Health SCR'!N$3)&gt;0,sommmeProdInv(Inputs!$B$30:$AY$30,$D$118:$BA$118,'Health SCR'!N$3),1)+N157,0)</f>
        <v>0</v>
      </c>
      <c r="O158" s="644">
        <f ca="1">IF('Health SCR'!O$3&gt;=$B158,OFFSET($D$118,0,'Health SCR'!O$3-$B158)*OFFSET(Inputs!$C$30,0,$B158-2)/IF(sommmeProdInv(Inputs!$B$30:$AY$30,$D$118:$BA$118,'Health SCR'!O$3)&gt;0,sommmeProdInv(Inputs!$B$30:$AY$30,$D$118:$BA$118,'Health SCR'!O$3),1)+O157,0)</f>
        <v>0</v>
      </c>
      <c r="P158" s="644">
        <f ca="1">IF('Health SCR'!P$3&gt;=$B158,OFFSET($D$118,0,'Health SCR'!P$3-$B158)*OFFSET(Inputs!$C$30,0,$B158-2)/IF(sommmeProdInv(Inputs!$B$30:$AY$30,$D$118:$BA$118,'Health SCR'!P$3)&gt;0,sommmeProdInv(Inputs!$B$30:$AY$30,$D$118:$BA$118,'Health SCR'!P$3),1)+P157,0)</f>
        <v>0</v>
      </c>
      <c r="Q158" s="644">
        <f ca="1">IF('Health SCR'!Q$3&gt;=$B158,OFFSET($D$118,0,'Health SCR'!Q$3-$B158)*OFFSET(Inputs!$C$30,0,$B158-2)/IF(sommmeProdInv(Inputs!$B$30:$AY$30,$D$118:$BA$118,'Health SCR'!Q$3)&gt;0,sommmeProdInv(Inputs!$B$30:$AY$30,$D$118:$BA$118,'Health SCR'!Q$3),1)+Q157,0)</f>
        <v>0</v>
      </c>
      <c r="R158" s="644">
        <f ca="1">IF('Health SCR'!R$3&gt;=$B158,OFFSET($D$118,0,'Health SCR'!R$3-$B158)*OFFSET(Inputs!$C$30,0,$B158-2)/IF(sommmeProdInv(Inputs!$B$30:$AY$30,$D$118:$BA$118,'Health SCR'!R$3)&gt;0,sommmeProdInv(Inputs!$B$30:$AY$30,$D$118:$BA$118,'Health SCR'!R$3),1)+R157,0)</f>
        <v>0</v>
      </c>
      <c r="S158" s="644">
        <f ca="1">IF('Health SCR'!S$3&gt;=$B158,OFFSET($D$118,0,'Health SCR'!S$3-$B158)*OFFSET(Inputs!$C$30,0,$B158-2)/IF(sommmeProdInv(Inputs!$B$30:$AY$30,$D$118:$BA$118,'Health SCR'!S$3)&gt;0,sommmeProdInv(Inputs!$B$30:$AY$30,$D$118:$BA$118,'Health SCR'!S$3),1)+S157,0)</f>
        <v>0</v>
      </c>
      <c r="T158" s="644">
        <f ca="1">IF('Health SCR'!T$3&gt;=$B158,OFFSET($D$118,0,'Health SCR'!T$3-$B158)*OFFSET(Inputs!$C$30,0,$B158-2)/IF(sommmeProdInv(Inputs!$B$30:$AY$30,$D$118:$BA$118,'Health SCR'!T$3)&gt;0,sommmeProdInv(Inputs!$B$30:$AY$30,$D$118:$BA$118,'Health SCR'!T$3),1)+T157,0)</f>
        <v>0</v>
      </c>
      <c r="U158" s="644">
        <f ca="1">IF('Health SCR'!U$3&gt;=$B158,OFFSET($D$118,0,'Health SCR'!U$3-$B158)*OFFSET(Inputs!$C$30,0,$B158-2)/IF(sommmeProdInv(Inputs!$B$30:$AY$30,$D$118:$BA$118,'Health SCR'!U$3)&gt;0,sommmeProdInv(Inputs!$B$30:$AY$30,$D$118:$BA$118,'Health SCR'!U$3),1)+U157,0)</f>
        <v>0</v>
      </c>
      <c r="V158" s="644">
        <f ca="1">IF('Health SCR'!V$3&gt;=$B158,OFFSET($D$118,0,'Health SCR'!V$3-$B158)*OFFSET(Inputs!$C$30,0,$B158-2)/IF(sommmeProdInv(Inputs!$B$30:$AY$30,$D$118:$BA$118,'Health SCR'!V$3)&gt;0,sommmeProdInv(Inputs!$B$30:$AY$30,$D$118:$BA$118,'Health SCR'!V$3),1)+V157,0)</f>
        <v>0</v>
      </c>
      <c r="W158" s="644">
        <f ca="1">IF('Health SCR'!W$3&gt;=$B158,OFFSET($D$118,0,'Health SCR'!W$3-$B158)*OFFSET(Inputs!$C$30,0,$B158-2)/IF(sommmeProdInv(Inputs!$B$30:$AY$30,$D$118:$BA$118,'Health SCR'!W$3)&gt;0,sommmeProdInv(Inputs!$B$30:$AY$30,$D$118:$BA$118,'Health SCR'!W$3),1)+W157,0)</f>
        <v>0</v>
      </c>
      <c r="X158" s="644">
        <f ca="1">IF('Health SCR'!X$3&gt;=$B158,OFFSET($D$118,0,'Health SCR'!X$3-$B158)*OFFSET(Inputs!$C$30,0,$B158-2)/IF(sommmeProdInv(Inputs!$B$30:$AY$30,$D$118:$BA$118,'Health SCR'!X$3)&gt;0,sommmeProdInv(Inputs!$B$30:$AY$30,$D$118:$BA$118,'Health SCR'!X$3),1)+X157,0)</f>
        <v>0</v>
      </c>
      <c r="Y158" s="644">
        <f ca="1">IF('Health SCR'!Y$3&gt;=$B158,OFFSET($D$118,0,'Health SCR'!Y$3-$B158)*OFFSET(Inputs!$C$30,0,$B158-2)/IF(sommmeProdInv(Inputs!$B$30:$AY$30,$D$118:$BA$118,'Health SCR'!Y$3)&gt;0,sommmeProdInv(Inputs!$B$30:$AY$30,$D$118:$BA$118,'Health SCR'!Y$3),1)+Y157,0)</f>
        <v>0</v>
      </c>
      <c r="Z158" s="644">
        <f ca="1">IF('Health SCR'!Z$3&gt;=$B158,OFFSET($D$118,0,'Health SCR'!Z$3-$B158)*OFFSET(Inputs!$C$30,0,$B158-2)/IF(sommmeProdInv(Inputs!$B$30:$AY$30,$D$118:$BA$118,'Health SCR'!Z$3)&gt;0,sommmeProdInv(Inputs!$B$30:$AY$30,$D$118:$BA$118,'Health SCR'!Z$3),1)+Z157,0)</f>
        <v>0</v>
      </c>
      <c r="AA158" s="644">
        <f ca="1">IF('Health SCR'!AA$3&gt;=$B158,OFFSET($D$118,0,'Health SCR'!AA$3-$B158)*OFFSET(Inputs!$C$30,0,$B158-2)/IF(sommmeProdInv(Inputs!$B$30:$AY$30,$D$118:$BA$118,'Health SCR'!AA$3)&gt;0,sommmeProdInv(Inputs!$B$30:$AY$30,$D$118:$BA$118,'Health SCR'!AA$3),1)+AA157,0)</f>
        <v>0</v>
      </c>
      <c r="AB158" s="644">
        <f ca="1">IF('Health SCR'!AB$3&gt;=$B158,OFFSET($D$118,0,'Health SCR'!AB$3-$B158)*OFFSET(Inputs!$C$30,0,$B158-2)/IF(sommmeProdInv(Inputs!$B$30:$AY$30,$D$118:$BA$118,'Health SCR'!AB$3)&gt;0,sommmeProdInv(Inputs!$B$30:$AY$30,$D$118:$BA$118,'Health SCR'!AB$3),1)+AB157,0)</f>
        <v>0</v>
      </c>
      <c r="AC158" s="644">
        <f ca="1">IF('Health SCR'!AC$3&gt;=$B158,OFFSET($D$118,0,'Health SCR'!AC$3-$B158)*OFFSET(Inputs!$C$30,0,$B158-2)/IF(sommmeProdInv(Inputs!$B$30:$AY$30,$D$118:$BA$118,'Health SCR'!AC$3)&gt;0,sommmeProdInv(Inputs!$B$30:$AY$30,$D$118:$BA$118,'Health SCR'!AC$3),1)+AC157,0)</f>
        <v>0</v>
      </c>
      <c r="AD158" s="644">
        <f ca="1">IF('Health SCR'!AD$3&gt;=$B158,OFFSET($D$118,0,'Health SCR'!AD$3-$B158)*OFFSET(Inputs!$C$30,0,$B158-2)/IF(sommmeProdInv(Inputs!$B$30:$AY$30,$D$118:$BA$118,'Health SCR'!AD$3)&gt;0,sommmeProdInv(Inputs!$B$30:$AY$30,$D$118:$BA$118,'Health SCR'!AD$3),1)+AD157,0)</f>
        <v>0</v>
      </c>
      <c r="AE158" s="644">
        <f ca="1">IF('Health SCR'!AE$3&gt;=$B158,OFFSET($D$118,0,'Health SCR'!AE$3-$B158)*OFFSET(Inputs!$C$30,0,$B158-2)/IF(sommmeProdInv(Inputs!$B$30:$AY$30,$D$118:$BA$118,'Health SCR'!AE$3)&gt;0,sommmeProdInv(Inputs!$B$30:$AY$30,$D$118:$BA$118,'Health SCR'!AE$3),1)+AE157,0)</f>
        <v>0</v>
      </c>
      <c r="AF158" s="644">
        <f ca="1">IF('Health SCR'!AF$3&gt;=$B158,OFFSET($D$118,0,'Health SCR'!AF$3-$B158)*OFFSET(Inputs!$C$30,0,$B158-2)/IF(sommmeProdInv(Inputs!$B$30:$AY$30,$D$118:$BA$118,'Health SCR'!AF$3)&gt;0,sommmeProdInv(Inputs!$B$30:$AY$30,$D$118:$BA$118,'Health SCR'!AF$3),1)+AF157,0)</f>
        <v>0</v>
      </c>
      <c r="AG158" s="644">
        <f ca="1">IF('Health SCR'!AG$3&gt;=$B158,OFFSET($D$118,0,'Health SCR'!AG$3-$B158)*OFFSET(Inputs!$C$30,0,$B158-2)/IF(sommmeProdInv(Inputs!$B$30:$AY$30,$D$118:$BA$118,'Health SCR'!AG$3)&gt;0,sommmeProdInv(Inputs!$B$30:$AY$30,$D$118:$BA$118,'Health SCR'!AG$3),1)+AG157,0)</f>
        <v>0</v>
      </c>
      <c r="AH158" s="644">
        <f ca="1">IF('Health SCR'!AH$3&gt;=$B158,OFFSET($D$118,0,'Health SCR'!AH$3-$B158)*OFFSET(Inputs!$C$30,0,$B158-2)/IF(sommmeProdInv(Inputs!$B$30:$AY$30,$D$118:$BA$118,'Health SCR'!AH$3)&gt;0,sommmeProdInv(Inputs!$B$30:$AY$30,$D$118:$BA$118,'Health SCR'!AH$3),1)+AH157,0)</f>
        <v>0</v>
      </c>
      <c r="AI158" s="644">
        <f ca="1">IF('Health SCR'!AI$3&gt;=$B158,OFFSET($D$118,0,'Health SCR'!AI$3-$B158)*OFFSET(Inputs!$C$30,0,$B158-2)/IF(sommmeProdInv(Inputs!$B$30:$AY$30,$D$118:$BA$118,'Health SCR'!AI$3)&gt;0,sommmeProdInv(Inputs!$B$30:$AY$30,$D$118:$BA$118,'Health SCR'!AI$3),1)+AI157,0)</f>
        <v>0</v>
      </c>
      <c r="AJ158" s="644">
        <f ca="1">IF('Health SCR'!AJ$3&gt;=$B158,OFFSET($D$118,0,'Health SCR'!AJ$3-$B158)*OFFSET(Inputs!$C$30,0,$B158-2)/IF(sommmeProdInv(Inputs!$B$30:$AY$30,$D$118:$BA$118,'Health SCR'!AJ$3)&gt;0,sommmeProdInv(Inputs!$B$30:$AY$30,$D$118:$BA$118,'Health SCR'!AJ$3),1)+AJ157,0)</f>
        <v>0</v>
      </c>
      <c r="AK158" s="644">
        <f ca="1">IF('Health SCR'!AK$3&gt;=$B158,OFFSET($D$118,0,'Health SCR'!AK$3-$B158)*OFFSET(Inputs!$C$30,0,$B158-2)/IF(sommmeProdInv(Inputs!$B$30:$AY$30,$D$118:$BA$118,'Health SCR'!AK$3)&gt;0,sommmeProdInv(Inputs!$B$30:$AY$30,$D$118:$BA$118,'Health SCR'!AK$3),1)+AK157,0)</f>
        <v>0</v>
      </c>
      <c r="AL158" s="644">
        <f ca="1">IF('Health SCR'!AL$3&gt;=$B158,OFFSET($D$118,0,'Health SCR'!AL$3-$B158)*OFFSET(Inputs!$C$30,0,$B158-2)/IF(sommmeProdInv(Inputs!$B$30:$AY$30,$D$118:$BA$118,'Health SCR'!AL$3)&gt;0,sommmeProdInv(Inputs!$B$30:$AY$30,$D$118:$BA$118,'Health SCR'!AL$3),1)+AL157,0)</f>
        <v>0</v>
      </c>
      <c r="AM158" s="644">
        <f ca="1">IF('Health SCR'!AM$3&gt;=$B158,OFFSET($D$118,0,'Health SCR'!AM$3-$B158)*OFFSET(Inputs!$C$30,0,$B158-2)/IF(sommmeProdInv(Inputs!$B$30:$AY$30,$D$118:$BA$118,'Health SCR'!AM$3)&gt;0,sommmeProdInv(Inputs!$B$30:$AY$30,$D$118:$BA$118,'Health SCR'!AM$3),1)+AM157,0)</f>
        <v>0</v>
      </c>
      <c r="AN158" s="644">
        <f ca="1">IF('Health SCR'!AN$3&gt;=$B158,OFFSET($D$118,0,'Health SCR'!AN$3-$B158)*OFFSET(Inputs!$C$30,0,$B158-2)/IF(sommmeProdInv(Inputs!$B$30:$AY$30,$D$118:$BA$118,'Health SCR'!AN$3)&gt;0,sommmeProdInv(Inputs!$B$30:$AY$30,$D$118:$BA$118,'Health SCR'!AN$3),1)+AN157,0)</f>
        <v>0</v>
      </c>
      <c r="AO158" s="644">
        <f ca="1">IF('Health SCR'!AO$3&gt;=$B158,OFFSET($D$118,0,'Health SCR'!AO$3-$B158)*OFFSET(Inputs!$C$30,0,$B158-2)/IF(sommmeProdInv(Inputs!$B$30:$AY$30,$D$118:$BA$118,'Health SCR'!AO$3)&gt;0,sommmeProdInv(Inputs!$B$30:$AY$30,$D$118:$BA$118,'Health SCR'!AO$3),1)+AO157,0)</f>
        <v>0</v>
      </c>
      <c r="AP158" s="644">
        <f ca="1">IF('Health SCR'!AP$3&gt;=$B158,OFFSET($D$118,0,'Health SCR'!AP$3-$B158)*OFFSET(Inputs!$C$30,0,$B158-2)/IF(sommmeProdInv(Inputs!$B$30:$AY$30,$D$118:$BA$118,'Health SCR'!AP$3)&gt;0,sommmeProdInv(Inputs!$B$30:$AY$30,$D$118:$BA$118,'Health SCR'!AP$3),1)+AP157,0)</f>
        <v>0</v>
      </c>
      <c r="AQ158" s="644">
        <f ca="1">IF('Health SCR'!AQ$3&gt;=$B158,OFFSET($D$118,0,'Health SCR'!AQ$3-$B158)*OFFSET(Inputs!$C$30,0,$B158-2)/IF(sommmeProdInv(Inputs!$B$30:$AY$30,$D$118:$BA$118,'Health SCR'!AQ$3)&gt;0,sommmeProdInv(Inputs!$B$30:$AY$30,$D$118:$BA$118,'Health SCR'!AQ$3),1)+AQ157,0)</f>
        <v>0</v>
      </c>
      <c r="AR158" s="644">
        <f ca="1">IF('Health SCR'!AR$3&gt;=$B158,OFFSET($D$118,0,'Health SCR'!AR$3-$B158)*OFFSET(Inputs!$C$30,0,$B158-2)/IF(sommmeProdInv(Inputs!$B$30:$AY$30,$D$118:$BA$118,'Health SCR'!AR$3)&gt;0,sommmeProdInv(Inputs!$B$30:$AY$30,$D$118:$BA$118,'Health SCR'!AR$3),1)+AR157,0)</f>
        <v>0</v>
      </c>
      <c r="AS158" s="644">
        <f ca="1">IF('Health SCR'!AS$3&gt;=$B158,OFFSET($D$118,0,'Health SCR'!AS$3-$B158)*OFFSET(Inputs!$C$30,0,$B158-2)/IF(sommmeProdInv(Inputs!$B$30:$AY$30,$D$118:$BA$118,'Health SCR'!AS$3)&gt;0,sommmeProdInv(Inputs!$B$30:$AY$30,$D$118:$BA$118,'Health SCR'!AS$3),1)+AS157,0)</f>
        <v>0</v>
      </c>
      <c r="AT158" s="644">
        <f ca="1">IF('Health SCR'!AT$3&gt;=$B158,OFFSET($D$118,0,'Health SCR'!AT$3-$B158)*OFFSET(Inputs!$C$30,0,$B158-2)/IF(sommmeProdInv(Inputs!$B$30:$AY$30,$D$118:$BA$118,'Health SCR'!AT$3)&gt;0,sommmeProdInv(Inputs!$B$30:$AY$30,$D$118:$BA$118,'Health SCR'!AT$3),1)+AT157,0)</f>
        <v>0</v>
      </c>
      <c r="AU158" s="644">
        <f ca="1">IF('Health SCR'!AU$3&gt;=$B158,OFFSET($D$118,0,'Health SCR'!AU$3-$B158)*OFFSET(Inputs!$C$30,0,$B158-2)/IF(sommmeProdInv(Inputs!$B$30:$AY$30,$D$118:$BA$118,'Health SCR'!AU$3)&gt;0,sommmeProdInv(Inputs!$B$30:$AY$30,$D$118:$BA$118,'Health SCR'!AU$3),1)+AU157,0)</f>
        <v>0</v>
      </c>
      <c r="AV158" s="644">
        <f ca="1">IF('Health SCR'!AV$3&gt;=$B158,OFFSET($D$118,0,'Health SCR'!AV$3-$B158)*OFFSET(Inputs!$C$30,0,$B158-2)/IF(sommmeProdInv(Inputs!$B$30:$AY$30,$D$118:$BA$118,'Health SCR'!AV$3)&gt;0,sommmeProdInv(Inputs!$B$30:$AY$30,$D$118:$BA$118,'Health SCR'!AV$3),1)+AV157,0)</f>
        <v>0</v>
      </c>
      <c r="AW158" s="644">
        <f ca="1">IF('Health SCR'!AW$3&gt;=$B158,OFFSET($D$118,0,'Health SCR'!AW$3-$B158)*OFFSET(Inputs!$C$30,0,$B158-2)/IF(sommmeProdInv(Inputs!$B$30:$AY$30,$D$118:$BA$118,'Health SCR'!AW$3)&gt;0,sommmeProdInv(Inputs!$B$30:$AY$30,$D$118:$BA$118,'Health SCR'!AW$3),1)+AW157,0)</f>
        <v>0</v>
      </c>
      <c r="AX158" s="644">
        <f ca="1">IF('Health SCR'!AX$3&gt;=$B158,OFFSET($D$118,0,'Health SCR'!AX$3-$B158)*OFFSET(Inputs!$C$30,0,$B158-2)/IF(sommmeProdInv(Inputs!$B$30:$AY$30,$D$118:$BA$118,'Health SCR'!AX$3)&gt;0,sommmeProdInv(Inputs!$B$30:$AY$30,$D$118:$BA$118,'Health SCR'!AX$3),1)+AX157,0)</f>
        <v>0</v>
      </c>
      <c r="AY158" s="644">
        <f ca="1">IF('Health SCR'!AY$3&gt;=$B158,OFFSET($D$118,0,'Health SCR'!AY$3-$B158)*OFFSET(Inputs!$C$30,0,$B158-2)/IF(sommmeProdInv(Inputs!$B$30:$AY$30,$D$118:$BA$118,'Health SCR'!AY$3)&gt;0,sommmeProdInv(Inputs!$B$30:$AY$30,$D$118:$BA$118,'Health SCR'!AY$3),1)+AY157,0)</f>
        <v>0</v>
      </c>
      <c r="AZ158" s="644">
        <f ca="1">IF('Health SCR'!AZ$3&gt;=$B158,OFFSET($D$118,0,'Health SCR'!AZ$3-$B158)*OFFSET(Inputs!$C$30,0,$B158-2)/IF(sommmeProdInv(Inputs!$B$30:$AY$30,$D$118:$BA$118,'Health SCR'!AZ$3)&gt;0,sommmeProdInv(Inputs!$B$30:$AY$30,$D$118:$BA$118,'Health SCR'!AZ$3),1)+AZ157,0)</f>
        <v>0</v>
      </c>
      <c r="BA158" s="645">
        <f ca="1">IF('Health SCR'!BA$3&gt;=$B158,OFFSET($D$118,0,'Health SCR'!BA$3-$B158)*OFFSET(Inputs!$C$30,0,$B158-2)/IF(sommmeProdInv(Inputs!$B$30:$AY$30,$D$118:$BA$118,'Health SCR'!BA$3)&gt;0,sommmeProdInv(Inputs!$B$30:$AY$30,$D$118:$BA$118,'Health SCR'!BA$3),1)+BA157,0)</f>
        <v>0</v>
      </c>
    </row>
    <row r="159" spans="1:53" s="286" customFormat="1" outlineLevel="1">
      <c r="A159" s="608"/>
      <c r="B159" s="993">
        <v>40</v>
      </c>
      <c r="C159" s="994"/>
      <c r="D159" s="643"/>
      <c r="E159" s="644">
        <f ca="1">IF('Health SCR'!E$3&gt;=$B159,OFFSET($D$118,0,'Health SCR'!E$3-$B159)*OFFSET(Inputs!$C$30,0,$B159-2)/IF(sommmeProdInv(Inputs!$B$30:$AY$30,$D$118:$BA$118,'Health SCR'!E$3)&gt;0,sommmeProdInv(Inputs!$B$30:$AY$30,$D$118:$BA$118,'Health SCR'!E$3),1)+E158,0)</f>
        <v>0</v>
      </c>
      <c r="F159" s="644">
        <f ca="1">IF('Health SCR'!F$3&gt;=$B159,OFFSET($D$118,0,'Health SCR'!F$3-$B159)*OFFSET(Inputs!$C$30,0,$B159-2)/IF(sommmeProdInv(Inputs!$B$30:$AY$30,$D$118:$BA$118,'Health SCR'!F$3)&gt;0,sommmeProdInv(Inputs!$B$30:$AY$30,$D$118:$BA$118,'Health SCR'!F$3),1)+F158,0)</f>
        <v>0</v>
      </c>
      <c r="G159" s="644">
        <f ca="1">IF('Health SCR'!G$3&gt;=$B159,OFFSET($D$118,0,'Health SCR'!G$3-$B159)*OFFSET(Inputs!$C$30,0,$B159-2)/IF(sommmeProdInv(Inputs!$B$30:$AY$30,$D$118:$BA$118,'Health SCR'!G$3)&gt;0,sommmeProdInv(Inputs!$B$30:$AY$30,$D$118:$BA$118,'Health SCR'!G$3),1)+G158,0)</f>
        <v>0</v>
      </c>
      <c r="H159" s="644">
        <f ca="1">IF('Health SCR'!H$3&gt;=$B159,OFFSET($D$118,0,'Health SCR'!H$3-$B159)*OFFSET(Inputs!$C$30,0,$B159-2)/IF(sommmeProdInv(Inputs!$B$30:$AY$30,$D$118:$BA$118,'Health SCR'!H$3)&gt;0,sommmeProdInv(Inputs!$B$30:$AY$30,$D$118:$BA$118,'Health SCR'!H$3),1)+H158,0)</f>
        <v>0</v>
      </c>
      <c r="I159" s="644">
        <f ca="1">IF('Health SCR'!I$3&gt;=$B159,OFFSET($D$118,0,'Health SCR'!I$3-$B159)*OFFSET(Inputs!$C$30,0,$B159-2)/IF(sommmeProdInv(Inputs!$B$30:$AY$30,$D$118:$BA$118,'Health SCR'!I$3)&gt;0,sommmeProdInv(Inputs!$B$30:$AY$30,$D$118:$BA$118,'Health SCR'!I$3),1)+I158,0)</f>
        <v>0</v>
      </c>
      <c r="J159" s="644">
        <f ca="1">IF('Health SCR'!J$3&gt;=$B159,OFFSET($D$118,0,'Health SCR'!J$3-$B159)*OFFSET(Inputs!$C$30,0,$B159-2)/IF(sommmeProdInv(Inputs!$B$30:$AY$30,$D$118:$BA$118,'Health SCR'!J$3)&gt;0,sommmeProdInv(Inputs!$B$30:$AY$30,$D$118:$BA$118,'Health SCR'!J$3),1)+J158,0)</f>
        <v>0</v>
      </c>
      <c r="K159" s="644">
        <f ca="1">IF('Health SCR'!K$3&gt;=$B159,OFFSET($D$118,0,'Health SCR'!K$3-$B159)*OFFSET(Inputs!$C$30,0,$B159-2)/IF(sommmeProdInv(Inputs!$B$30:$AY$30,$D$118:$BA$118,'Health SCR'!K$3)&gt;0,sommmeProdInv(Inputs!$B$30:$AY$30,$D$118:$BA$118,'Health SCR'!K$3),1)+K158,0)</f>
        <v>0</v>
      </c>
      <c r="L159" s="644">
        <f ca="1">IF('Health SCR'!L$3&gt;=$B159,OFFSET($D$118,0,'Health SCR'!L$3-$B159)*OFFSET(Inputs!$C$30,0,$B159-2)/IF(sommmeProdInv(Inputs!$B$30:$AY$30,$D$118:$BA$118,'Health SCR'!L$3)&gt;0,sommmeProdInv(Inputs!$B$30:$AY$30,$D$118:$BA$118,'Health SCR'!L$3),1)+L158,0)</f>
        <v>0</v>
      </c>
      <c r="M159" s="644">
        <f ca="1">IF('Health SCR'!M$3&gt;=$B159,OFFSET($D$118,0,'Health SCR'!M$3-$B159)*OFFSET(Inputs!$C$30,0,$B159-2)/IF(sommmeProdInv(Inputs!$B$30:$AY$30,$D$118:$BA$118,'Health SCR'!M$3)&gt;0,sommmeProdInv(Inputs!$B$30:$AY$30,$D$118:$BA$118,'Health SCR'!M$3),1)+M158,0)</f>
        <v>0</v>
      </c>
      <c r="N159" s="644">
        <f ca="1">IF('Health SCR'!N$3&gt;=$B159,OFFSET($D$118,0,'Health SCR'!N$3-$B159)*OFFSET(Inputs!$C$30,0,$B159-2)/IF(sommmeProdInv(Inputs!$B$30:$AY$30,$D$118:$BA$118,'Health SCR'!N$3)&gt;0,sommmeProdInv(Inputs!$B$30:$AY$30,$D$118:$BA$118,'Health SCR'!N$3),1)+N158,0)</f>
        <v>0</v>
      </c>
      <c r="O159" s="644">
        <f ca="1">IF('Health SCR'!O$3&gt;=$B159,OFFSET($D$118,0,'Health SCR'!O$3-$B159)*OFFSET(Inputs!$C$30,0,$B159-2)/IF(sommmeProdInv(Inputs!$B$30:$AY$30,$D$118:$BA$118,'Health SCR'!O$3)&gt;0,sommmeProdInv(Inputs!$B$30:$AY$30,$D$118:$BA$118,'Health SCR'!O$3),1)+O158,0)</f>
        <v>0</v>
      </c>
      <c r="P159" s="644">
        <f ca="1">IF('Health SCR'!P$3&gt;=$B159,OFFSET($D$118,0,'Health SCR'!P$3-$B159)*OFFSET(Inputs!$C$30,0,$B159-2)/IF(sommmeProdInv(Inputs!$B$30:$AY$30,$D$118:$BA$118,'Health SCR'!P$3)&gt;0,sommmeProdInv(Inputs!$B$30:$AY$30,$D$118:$BA$118,'Health SCR'!P$3),1)+P158,0)</f>
        <v>0</v>
      </c>
      <c r="Q159" s="644">
        <f ca="1">IF('Health SCR'!Q$3&gt;=$B159,OFFSET($D$118,0,'Health SCR'!Q$3-$B159)*OFFSET(Inputs!$C$30,0,$B159-2)/IF(sommmeProdInv(Inputs!$B$30:$AY$30,$D$118:$BA$118,'Health SCR'!Q$3)&gt;0,sommmeProdInv(Inputs!$B$30:$AY$30,$D$118:$BA$118,'Health SCR'!Q$3),1)+Q158,0)</f>
        <v>0</v>
      </c>
      <c r="R159" s="644">
        <f ca="1">IF('Health SCR'!R$3&gt;=$B159,OFFSET($D$118,0,'Health SCR'!R$3-$B159)*OFFSET(Inputs!$C$30,0,$B159-2)/IF(sommmeProdInv(Inputs!$B$30:$AY$30,$D$118:$BA$118,'Health SCR'!R$3)&gt;0,sommmeProdInv(Inputs!$B$30:$AY$30,$D$118:$BA$118,'Health SCR'!R$3),1)+R158,0)</f>
        <v>0</v>
      </c>
      <c r="S159" s="644">
        <f ca="1">IF('Health SCR'!S$3&gt;=$B159,OFFSET($D$118,0,'Health SCR'!S$3-$B159)*OFFSET(Inputs!$C$30,0,$B159-2)/IF(sommmeProdInv(Inputs!$B$30:$AY$30,$D$118:$BA$118,'Health SCR'!S$3)&gt;0,sommmeProdInv(Inputs!$B$30:$AY$30,$D$118:$BA$118,'Health SCR'!S$3),1)+S158,0)</f>
        <v>0</v>
      </c>
      <c r="T159" s="644">
        <f ca="1">IF('Health SCR'!T$3&gt;=$B159,OFFSET($D$118,0,'Health SCR'!T$3-$B159)*OFFSET(Inputs!$C$30,0,$B159-2)/IF(sommmeProdInv(Inputs!$B$30:$AY$30,$D$118:$BA$118,'Health SCR'!T$3)&gt;0,sommmeProdInv(Inputs!$B$30:$AY$30,$D$118:$BA$118,'Health SCR'!T$3),1)+T158,0)</f>
        <v>0</v>
      </c>
      <c r="U159" s="644">
        <f ca="1">IF('Health SCR'!U$3&gt;=$B159,OFFSET($D$118,0,'Health SCR'!U$3-$B159)*OFFSET(Inputs!$C$30,0,$B159-2)/IF(sommmeProdInv(Inputs!$B$30:$AY$30,$D$118:$BA$118,'Health SCR'!U$3)&gt;0,sommmeProdInv(Inputs!$B$30:$AY$30,$D$118:$BA$118,'Health SCR'!U$3),1)+U158,0)</f>
        <v>0</v>
      </c>
      <c r="V159" s="644">
        <f ca="1">IF('Health SCR'!V$3&gt;=$B159,OFFSET($D$118,0,'Health SCR'!V$3-$B159)*OFFSET(Inputs!$C$30,0,$B159-2)/IF(sommmeProdInv(Inputs!$B$30:$AY$30,$D$118:$BA$118,'Health SCR'!V$3)&gt;0,sommmeProdInv(Inputs!$B$30:$AY$30,$D$118:$BA$118,'Health SCR'!V$3),1)+V158,0)</f>
        <v>0</v>
      </c>
      <c r="W159" s="644">
        <f ca="1">IF('Health SCR'!W$3&gt;=$B159,OFFSET($D$118,0,'Health SCR'!W$3-$B159)*OFFSET(Inputs!$C$30,0,$B159-2)/IF(sommmeProdInv(Inputs!$B$30:$AY$30,$D$118:$BA$118,'Health SCR'!W$3)&gt;0,sommmeProdInv(Inputs!$B$30:$AY$30,$D$118:$BA$118,'Health SCR'!W$3),1)+W158,0)</f>
        <v>0</v>
      </c>
      <c r="X159" s="644">
        <f ca="1">IF('Health SCR'!X$3&gt;=$B159,OFFSET($D$118,0,'Health SCR'!X$3-$B159)*OFFSET(Inputs!$C$30,0,$B159-2)/IF(sommmeProdInv(Inputs!$B$30:$AY$30,$D$118:$BA$118,'Health SCR'!X$3)&gt;0,sommmeProdInv(Inputs!$B$30:$AY$30,$D$118:$BA$118,'Health SCR'!X$3),1)+X158,0)</f>
        <v>0</v>
      </c>
      <c r="Y159" s="644">
        <f ca="1">IF('Health SCR'!Y$3&gt;=$B159,OFFSET($D$118,0,'Health SCR'!Y$3-$B159)*OFFSET(Inputs!$C$30,0,$B159-2)/IF(sommmeProdInv(Inputs!$B$30:$AY$30,$D$118:$BA$118,'Health SCR'!Y$3)&gt;0,sommmeProdInv(Inputs!$B$30:$AY$30,$D$118:$BA$118,'Health SCR'!Y$3),1)+Y158,0)</f>
        <v>0</v>
      </c>
      <c r="Z159" s="644">
        <f ca="1">IF('Health SCR'!Z$3&gt;=$B159,OFFSET($D$118,0,'Health SCR'!Z$3-$B159)*OFFSET(Inputs!$C$30,0,$B159-2)/IF(sommmeProdInv(Inputs!$B$30:$AY$30,$D$118:$BA$118,'Health SCR'!Z$3)&gt;0,sommmeProdInv(Inputs!$B$30:$AY$30,$D$118:$BA$118,'Health SCR'!Z$3),1)+Z158,0)</f>
        <v>0</v>
      </c>
      <c r="AA159" s="644">
        <f ca="1">IF('Health SCR'!AA$3&gt;=$B159,OFFSET($D$118,0,'Health SCR'!AA$3-$B159)*OFFSET(Inputs!$C$30,0,$B159-2)/IF(sommmeProdInv(Inputs!$B$30:$AY$30,$D$118:$BA$118,'Health SCR'!AA$3)&gt;0,sommmeProdInv(Inputs!$B$30:$AY$30,$D$118:$BA$118,'Health SCR'!AA$3),1)+AA158,0)</f>
        <v>0</v>
      </c>
      <c r="AB159" s="644">
        <f ca="1">IF('Health SCR'!AB$3&gt;=$B159,OFFSET($D$118,0,'Health SCR'!AB$3-$B159)*OFFSET(Inputs!$C$30,0,$B159-2)/IF(sommmeProdInv(Inputs!$B$30:$AY$30,$D$118:$BA$118,'Health SCR'!AB$3)&gt;0,sommmeProdInv(Inputs!$B$30:$AY$30,$D$118:$BA$118,'Health SCR'!AB$3),1)+AB158,0)</f>
        <v>0</v>
      </c>
      <c r="AC159" s="644">
        <f ca="1">IF('Health SCR'!AC$3&gt;=$B159,OFFSET($D$118,0,'Health SCR'!AC$3-$B159)*OFFSET(Inputs!$C$30,0,$B159-2)/IF(sommmeProdInv(Inputs!$B$30:$AY$30,$D$118:$BA$118,'Health SCR'!AC$3)&gt;0,sommmeProdInv(Inputs!$B$30:$AY$30,$D$118:$BA$118,'Health SCR'!AC$3),1)+AC158,0)</f>
        <v>0</v>
      </c>
      <c r="AD159" s="644">
        <f ca="1">IF('Health SCR'!AD$3&gt;=$B159,OFFSET($D$118,0,'Health SCR'!AD$3-$B159)*OFFSET(Inputs!$C$30,0,$B159-2)/IF(sommmeProdInv(Inputs!$B$30:$AY$30,$D$118:$BA$118,'Health SCR'!AD$3)&gt;0,sommmeProdInv(Inputs!$B$30:$AY$30,$D$118:$BA$118,'Health SCR'!AD$3),1)+AD158,0)</f>
        <v>0</v>
      </c>
      <c r="AE159" s="644">
        <f ca="1">IF('Health SCR'!AE$3&gt;=$B159,OFFSET($D$118,0,'Health SCR'!AE$3-$B159)*OFFSET(Inputs!$C$30,0,$B159-2)/IF(sommmeProdInv(Inputs!$B$30:$AY$30,$D$118:$BA$118,'Health SCR'!AE$3)&gt;0,sommmeProdInv(Inputs!$B$30:$AY$30,$D$118:$BA$118,'Health SCR'!AE$3),1)+AE158,0)</f>
        <v>0</v>
      </c>
      <c r="AF159" s="644">
        <f ca="1">IF('Health SCR'!AF$3&gt;=$B159,OFFSET($D$118,0,'Health SCR'!AF$3-$B159)*OFFSET(Inputs!$C$30,0,$B159-2)/IF(sommmeProdInv(Inputs!$B$30:$AY$30,$D$118:$BA$118,'Health SCR'!AF$3)&gt;0,sommmeProdInv(Inputs!$B$30:$AY$30,$D$118:$BA$118,'Health SCR'!AF$3),1)+AF158,0)</f>
        <v>0</v>
      </c>
      <c r="AG159" s="644">
        <f ca="1">IF('Health SCR'!AG$3&gt;=$B159,OFFSET($D$118,0,'Health SCR'!AG$3-$B159)*OFFSET(Inputs!$C$30,0,$B159-2)/IF(sommmeProdInv(Inputs!$B$30:$AY$30,$D$118:$BA$118,'Health SCR'!AG$3)&gt;0,sommmeProdInv(Inputs!$B$30:$AY$30,$D$118:$BA$118,'Health SCR'!AG$3),1)+AG158,0)</f>
        <v>0</v>
      </c>
      <c r="AH159" s="644">
        <f ca="1">IF('Health SCR'!AH$3&gt;=$B159,OFFSET($D$118,0,'Health SCR'!AH$3-$B159)*OFFSET(Inputs!$C$30,0,$B159-2)/IF(sommmeProdInv(Inputs!$B$30:$AY$30,$D$118:$BA$118,'Health SCR'!AH$3)&gt;0,sommmeProdInv(Inputs!$B$30:$AY$30,$D$118:$BA$118,'Health SCR'!AH$3),1)+AH158,0)</f>
        <v>0</v>
      </c>
      <c r="AI159" s="644">
        <f ca="1">IF('Health SCR'!AI$3&gt;=$B159,OFFSET($D$118,0,'Health SCR'!AI$3-$B159)*OFFSET(Inputs!$C$30,0,$B159-2)/IF(sommmeProdInv(Inputs!$B$30:$AY$30,$D$118:$BA$118,'Health SCR'!AI$3)&gt;0,sommmeProdInv(Inputs!$B$30:$AY$30,$D$118:$BA$118,'Health SCR'!AI$3),1)+AI158,0)</f>
        <v>0</v>
      </c>
      <c r="AJ159" s="644">
        <f ca="1">IF('Health SCR'!AJ$3&gt;=$B159,OFFSET($D$118,0,'Health SCR'!AJ$3-$B159)*OFFSET(Inputs!$C$30,0,$B159-2)/IF(sommmeProdInv(Inputs!$B$30:$AY$30,$D$118:$BA$118,'Health SCR'!AJ$3)&gt;0,sommmeProdInv(Inputs!$B$30:$AY$30,$D$118:$BA$118,'Health SCR'!AJ$3),1)+AJ158,0)</f>
        <v>0</v>
      </c>
      <c r="AK159" s="644">
        <f ca="1">IF('Health SCR'!AK$3&gt;=$B159,OFFSET($D$118,0,'Health SCR'!AK$3-$B159)*OFFSET(Inputs!$C$30,0,$B159-2)/IF(sommmeProdInv(Inputs!$B$30:$AY$30,$D$118:$BA$118,'Health SCR'!AK$3)&gt;0,sommmeProdInv(Inputs!$B$30:$AY$30,$D$118:$BA$118,'Health SCR'!AK$3),1)+AK158,0)</f>
        <v>0</v>
      </c>
      <c r="AL159" s="644">
        <f ca="1">IF('Health SCR'!AL$3&gt;=$B159,OFFSET($D$118,0,'Health SCR'!AL$3-$B159)*OFFSET(Inputs!$C$30,0,$B159-2)/IF(sommmeProdInv(Inputs!$B$30:$AY$30,$D$118:$BA$118,'Health SCR'!AL$3)&gt;0,sommmeProdInv(Inputs!$B$30:$AY$30,$D$118:$BA$118,'Health SCR'!AL$3),1)+AL158,0)</f>
        <v>0</v>
      </c>
      <c r="AM159" s="644">
        <f ca="1">IF('Health SCR'!AM$3&gt;=$B159,OFFSET($D$118,0,'Health SCR'!AM$3-$B159)*OFFSET(Inputs!$C$30,0,$B159-2)/IF(sommmeProdInv(Inputs!$B$30:$AY$30,$D$118:$BA$118,'Health SCR'!AM$3)&gt;0,sommmeProdInv(Inputs!$B$30:$AY$30,$D$118:$BA$118,'Health SCR'!AM$3),1)+AM158,0)</f>
        <v>0</v>
      </c>
      <c r="AN159" s="644">
        <f ca="1">IF('Health SCR'!AN$3&gt;=$B159,OFFSET($D$118,0,'Health SCR'!AN$3-$B159)*OFFSET(Inputs!$C$30,0,$B159-2)/IF(sommmeProdInv(Inputs!$B$30:$AY$30,$D$118:$BA$118,'Health SCR'!AN$3)&gt;0,sommmeProdInv(Inputs!$B$30:$AY$30,$D$118:$BA$118,'Health SCR'!AN$3),1)+AN158,0)</f>
        <v>0</v>
      </c>
      <c r="AO159" s="644">
        <f ca="1">IF('Health SCR'!AO$3&gt;=$B159,OFFSET($D$118,0,'Health SCR'!AO$3-$B159)*OFFSET(Inputs!$C$30,0,$B159-2)/IF(sommmeProdInv(Inputs!$B$30:$AY$30,$D$118:$BA$118,'Health SCR'!AO$3)&gt;0,sommmeProdInv(Inputs!$B$30:$AY$30,$D$118:$BA$118,'Health SCR'!AO$3),1)+AO158,0)</f>
        <v>0</v>
      </c>
      <c r="AP159" s="644">
        <f ca="1">IF('Health SCR'!AP$3&gt;=$B159,OFFSET($D$118,0,'Health SCR'!AP$3-$B159)*OFFSET(Inputs!$C$30,0,$B159-2)/IF(sommmeProdInv(Inputs!$B$30:$AY$30,$D$118:$BA$118,'Health SCR'!AP$3)&gt;0,sommmeProdInv(Inputs!$B$30:$AY$30,$D$118:$BA$118,'Health SCR'!AP$3),1)+AP158,0)</f>
        <v>0</v>
      </c>
      <c r="AQ159" s="644">
        <f ca="1">IF('Health SCR'!AQ$3&gt;=$B159,OFFSET($D$118,0,'Health SCR'!AQ$3-$B159)*OFFSET(Inputs!$C$30,0,$B159-2)/IF(sommmeProdInv(Inputs!$B$30:$AY$30,$D$118:$BA$118,'Health SCR'!AQ$3)&gt;0,sommmeProdInv(Inputs!$B$30:$AY$30,$D$118:$BA$118,'Health SCR'!AQ$3),1)+AQ158,0)</f>
        <v>0</v>
      </c>
      <c r="AR159" s="644">
        <f ca="1">IF('Health SCR'!AR$3&gt;=$B159,OFFSET($D$118,0,'Health SCR'!AR$3-$B159)*OFFSET(Inputs!$C$30,0,$B159-2)/IF(sommmeProdInv(Inputs!$B$30:$AY$30,$D$118:$BA$118,'Health SCR'!AR$3)&gt;0,sommmeProdInv(Inputs!$B$30:$AY$30,$D$118:$BA$118,'Health SCR'!AR$3),1)+AR158,0)</f>
        <v>0</v>
      </c>
      <c r="AS159" s="644">
        <f ca="1">IF('Health SCR'!AS$3&gt;=$B159,OFFSET($D$118,0,'Health SCR'!AS$3-$B159)*OFFSET(Inputs!$C$30,0,$B159-2)/IF(sommmeProdInv(Inputs!$B$30:$AY$30,$D$118:$BA$118,'Health SCR'!AS$3)&gt;0,sommmeProdInv(Inputs!$B$30:$AY$30,$D$118:$BA$118,'Health SCR'!AS$3),1)+AS158,0)</f>
        <v>0</v>
      </c>
      <c r="AT159" s="644">
        <f ca="1">IF('Health SCR'!AT$3&gt;=$B159,OFFSET($D$118,0,'Health SCR'!AT$3-$B159)*OFFSET(Inputs!$C$30,0,$B159-2)/IF(sommmeProdInv(Inputs!$B$30:$AY$30,$D$118:$BA$118,'Health SCR'!AT$3)&gt;0,sommmeProdInv(Inputs!$B$30:$AY$30,$D$118:$BA$118,'Health SCR'!AT$3),1)+AT158,0)</f>
        <v>0</v>
      </c>
      <c r="AU159" s="644">
        <f ca="1">IF('Health SCR'!AU$3&gt;=$B159,OFFSET($D$118,0,'Health SCR'!AU$3-$B159)*OFFSET(Inputs!$C$30,0,$B159-2)/IF(sommmeProdInv(Inputs!$B$30:$AY$30,$D$118:$BA$118,'Health SCR'!AU$3)&gt;0,sommmeProdInv(Inputs!$B$30:$AY$30,$D$118:$BA$118,'Health SCR'!AU$3),1)+AU158,0)</f>
        <v>0</v>
      </c>
      <c r="AV159" s="644">
        <f ca="1">IF('Health SCR'!AV$3&gt;=$B159,OFFSET($D$118,0,'Health SCR'!AV$3-$B159)*OFFSET(Inputs!$C$30,0,$B159-2)/IF(sommmeProdInv(Inputs!$B$30:$AY$30,$D$118:$BA$118,'Health SCR'!AV$3)&gt;0,sommmeProdInv(Inputs!$B$30:$AY$30,$D$118:$BA$118,'Health SCR'!AV$3),1)+AV158,0)</f>
        <v>0</v>
      </c>
      <c r="AW159" s="644">
        <f ca="1">IF('Health SCR'!AW$3&gt;=$B159,OFFSET($D$118,0,'Health SCR'!AW$3-$B159)*OFFSET(Inputs!$C$30,0,$B159-2)/IF(sommmeProdInv(Inputs!$B$30:$AY$30,$D$118:$BA$118,'Health SCR'!AW$3)&gt;0,sommmeProdInv(Inputs!$B$30:$AY$30,$D$118:$BA$118,'Health SCR'!AW$3),1)+AW158,0)</f>
        <v>0</v>
      </c>
      <c r="AX159" s="644">
        <f ca="1">IF('Health SCR'!AX$3&gt;=$B159,OFFSET($D$118,0,'Health SCR'!AX$3-$B159)*OFFSET(Inputs!$C$30,0,$B159-2)/IF(sommmeProdInv(Inputs!$B$30:$AY$30,$D$118:$BA$118,'Health SCR'!AX$3)&gt;0,sommmeProdInv(Inputs!$B$30:$AY$30,$D$118:$BA$118,'Health SCR'!AX$3),1)+AX158,0)</f>
        <v>0</v>
      </c>
      <c r="AY159" s="644">
        <f ca="1">IF('Health SCR'!AY$3&gt;=$B159,OFFSET($D$118,0,'Health SCR'!AY$3-$B159)*OFFSET(Inputs!$C$30,0,$B159-2)/IF(sommmeProdInv(Inputs!$B$30:$AY$30,$D$118:$BA$118,'Health SCR'!AY$3)&gt;0,sommmeProdInv(Inputs!$B$30:$AY$30,$D$118:$BA$118,'Health SCR'!AY$3),1)+AY158,0)</f>
        <v>0</v>
      </c>
      <c r="AZ159" s="644">
        <f ca="1">IF('Health SCR'!AZ$3&gt;=$B159,OFFSET($D$118,0,'Health SCR'!AZ$3-$B159)*OFFSET(Inputs!$C$30,0,$B159-2)/IF(sommmeProdInv(Inputs!$B$30:$AY$30,$D$118:$BA$118,'Health SCR'!AZ$3)&gt;0,sommmeProdInv(Inputs!$B$30:$AY$30,$D$118:$BA$118,'Health SCR'!AZ$3),1)+AZ158,0)</f>
        <v>0</v>
      </c>
      <c r="BA159" s="645">
        <f ca="1">IF('Health SCR'!BA$3&gt;=$B159,OFFSET($D$118,0,'Health SCR'!BA$3-$B159)*OFFSET(Inputs!$C$30,0,$B159-2)/IF(sommmeProdInv(Inputs!$B$30:$AY$30,$D$118:$BA$118,'Health SCR'!BA$3)&gt;0,sommmeProdInv(Inputs!$B$30:$AY$30,$D$118:$BA$118,'Health SCR'!BA$3),1)+BA158,0)</f>
        <v>0</v>
      </c>
    </row>
    <row r="160" spans="1:53" s="286" customFormat="1" outlineLevel="1">
      <c r="A160" s="608"/>
      <c r="B160" s="993">
        <v>41</v>
      </c>
      <c r="C160" s="994"/>
      <c r="D160" s="643"/>
      <c r="E160" s="644">
        <f ca="1">IF('Health SCR'!E$3&gt;=$B160,OFFSET($D$118,0,'Health SCR'!E$3-$B160)*OFFSET(Inputs!$C$30,0,$B160-2)/IF(sommmeProdInv(Inputs!$B$30:$AY$30,$D$118:$BA$118,'Health SCR'!E$3)&gt;0,sommmeProdInv(Inputs!$B$30:$AY$30,$D$118:$BA$118,'Health SCR'!E$3),1)+E159,0)</f>
        <v>0</v>
      </c>
      <c r="F160" s="644">
        <f ca="1">IF('Health SCR'!F$3&gt;=$B160,OFFSET($D$118,0,'Health SCR'!F$3-$B160)*OFFSET(Inputs!$C$30,0,$B160-2)/IF(sommmeProdInv(Inputs!$B$30:$AY$30,$D$118:$BA$118,'Health SCR'!F$3)&gt;0,sommmeProdInv(Inputs!$B$30:$AY$30,$D$118:$BA$118,'Health SCR'!F$3),1)+F159,0)</f>
        <v>0</v>
      </c>
      <c r="G160" s="644">
        <f ca="1">IF('Health SCR'!G$3&gt;=$B160,OFFSET($D$118,0,'Health SCR'!G$3-$B160)*OFFSET(Inputs!$C$30,0,$B160-2)/IF(sommmeProdInv(Inputs!$B$30:$AY$30,$D$118:$BA$118,'Health SCR'!G$3)&gt;0,sommmeProdInv(Inputs!$B$30:$AY$30,$D$118:$BA$118,'Health SCR'!G$3),1)+G159,0)</f>
        <v>0</v>
      </c>
      <c r="H160" s="644">
        <f ca="1">IF('Health SCR'!H$3&gt;=$B160,OFFSET($D$118,0,'Health SCR'!H$3-$B160)*OFFSET(Inputs!$C$30,0,$B160-2)/IF(sommmeProdInv(Inputs!$B$30:$AY$30,$D$118:$BA$118,'Health SCR'!H$3)&gt;0,sommmeProdInv(Inputs!$B$30:$AY$30,$D$118:$BA$118,'Health SCR'!H$3),1)+H159,0)</f>
        <v>0</v>
      </c>
      <c r="I160" s="644">
        <f ca="1">IF('Health SCR'!I$3&gt;=$B160,OFFSET($D$118,0,'Health SCR'!I$3-$B160)*OFFSET(Inputs!$C$30,0,$B160-2)/IF(sommmeProdInv(Inputs!$B$30:$AY$30,$D$118:$BA$118,'Health SCR'!I$3)&gt;0,sommmeProdInv(Inputs!$B$30:$AY$30,$D$118:$BA$118,'Health SCR'!I$3),1)+I159,0)</f>
        <v>0</v>
      </c>
      <c r="J160" s="644">
        <f ca="1">IF('Health SCR'!J$3&gt;=$B160,OFFSET($D$118,0,'Health SCR'!J$3-$B160)*OFFSET(Inputs!$C$30,0,$B160-2)/IF(sommmeProdInv(Inputs!$B$30:$AY$30,$D$118:$BA$118,'Health SCR'!J$3)&gt;0,sommmeProdInv(Inputs!$B$30:$AY$30,$D$118:$BA$118,'Health SCR'!J$3),1)+J159,0)</f>
        <v>0</v>
      </c>
      <c r="K160" s="644">
        <f ca="1">IF('Health SCR'!K$3&gt;=$B160,OFFSET($D$118,0,'Health SCR'!K$3-$B160)*OFFSET(Inputs!$C$30,0,$B160-2)/IF(sommmeProdInv(Inputs!$B$30:$AY$30,$D$118:$BA$118,'Health SCR'!K$3)&gt;0,sommmeProdInv(Inputs!$B$30:$AY$30,$D$118:$BA$118,'Health SCR'!K$3),1)+K159,0)</f>
        <v>0</v>
      </c>
      <c r="L160" s="644">
        <f ca="1">IF('Health SCR'!L$3&gt;=$B160,OFFSET($D$118,0,'Health SCR'!L$3-$B160)*OFFSET(Inputs!$C$30,0,$B160-2)/IF(sommmeProdInv(Inputs!$B$30:$AY$30,$D$118:$BA$118,'Health SCR'!L$3)&gt;0,sommmeProdInv(Inputs!$B$30:$AY$30,$D$118:$BA$118,'Health SCR'!L$3),1)+L159,0)</f>
        <v>0</v>
      </c>
      <c r="M160" s="644">
        <f ca="1">IF('Health SCR'!M$3&gt;=$B160,OFFSET($D$118,0,'Health SCR'!M$3-$B160)*OFFSET(Inputs!$C$30,0,$B160-2)/IF(sommmeProdInv(Inputs!$B$30:$AY$30,$D$118:$BA$118,'Health SCR'!M$3)&gt;0,sommmeProdInv(Inputs!$B$30:$AY$30,$D$118:$BA$118,'Health SCR'!M$3),1)+M159,0)</f>
        <v>0</v>
      </c>
      <c r="N160" s="644">
        <f ca="1">IF('Health SCR'!N$3&gt;=$B160,OFFSET($D$118,0,'Health SCR'!N$3-$B160)*OFFSET(Inputs!$C$30,0,$B160-2)/IF(sommmeProdInv(Inputs!$B$30:$AY$30,$D$118:$BA$118,'Health SCR'!N$3)&gt;0,sommmeProdInv(Inputs!$B$30:$AY$30,$D$118:$BA$118,'Health SCR'!N$3),1)+N159,0)</f>
        <v>0</v>
      </c>
      <c r="O160" s="644">
        <f ca="1">IF('Health SCR'!O$3&gt;=$B160,OFFSET($D$118,0,'Health SCR'!O$3-$B160)*OFFSET(Inputs!$C$30,0,$B160-2)/IF(sommmeProdInv(Inputs!$B$30:$AY$30,$D$118:$BA$118,'Health SCR'!O$3)&gt;0,sommmeProdInv(Inputs!$B$30:$AY$30,$D$118:$BA$118,'Health SCR'!O$3),1)+O159,0)</f>
        <v>0</v>
      </c>
      <c r="P160" s="644">
        <f ca="1">IF('Health SCR'!P$3&gt;=$B160,OFFSET($D$118,0,'Health SCR'!P$3-$B160)*OFFSET(Inputs!$C$30,0,$B160-2)/IF(sommmeProdInv(Inputs!$B$30:$AY$30,$D$118:$BA$118,'Health SCR'!P$3)&gt;0,sommmeProdInv(Inputs!$B$30:$AY$30,$D$118:$BA$118,'Health SCR'!P$3),1)+P159,0)</f>
        <v>0</v>
      </c>
      <c r="Q160" s="644">
        <f ca="1">IF('Health SCR'!Q$3&gt;=$B160,OFFSET($D$118,0,'Health SCR'!Q$3-$B160)*OFFSET(Inputs!$C$30,0,$B160-2)/IF(sommmeProdInv(Inputs!$B$30:$AY$30,$D$118:$BA$118,'Health SCR'!Q$3)&gt;0,sommmeProdInv(Inputs!$B$30:$AY$30,$D$118:$BA$118,'Health SCR'!Q$3),1)+Q159,0)</f>
        <v>0</v>
      </c>
      <c r="R160" s="644">
        <f ca="1">IF('Health SCR'!R$3&gt;=$B160,OFFSET($D$118,0,'Health SCR'!R$3-$B160)*OFFSET(Inputs!$C$30,0,$B160-2)/IF(sommmeProdInv(Inputs!$B$30:$AY$30,$D$118:$BA$118,'Health SCR'!R$3)&gt;0,sommmeProdInv(Inputs!$B$30:$AY$30,$D$118:$BA$118,'Health SCR'!R$3),1)+R159,0)</f>
        <v>0</v>
      </c>
      <c r="S160" s="644">
        <f ca="1">IF('Health SCR'!S$3&gt;=$B160,OFFSET($D$118,0,'Health SCR'!S$3-$B160)*OFFSET(Inputs!$C$30,0,$B160-2)/IF(sommmeProdInv(Inputs!$B$30:$AY$30,$D$118:$BA$118,'Health SCR'!S$3)&gt;0,sommmeProdInv(Inputs!$B$30:$AY$30,$D$118:$BA$118,'Health SCR'!S$3),1)+S159,0)</f>
        <v>0</v>
      </c>
      <c r="T160" s="644">
        <f ca="1">IF('Health SCR'!T$3&gt;=$B160,OFFSET($D$118,0,'Health SCR'!T$3-$B160)*OFFSET(Inputs!$C$30,0,$B160-2)/IF(sommmeProdInv(Inputs!$B$30:$AY$30,$D$118:$BA$118,'Health SCR'!T$3)&gt;0,sommmeProdInv(Inputs!$B$30:$AY$30,$D$118:$BA$118,'Health SCR'!T$3),1)+T159,0)</f>
        <v>0</v>
      </c>
      <c r="U160" s="644">
        <f ca="1">IF('Health SCR'!U$3&gt;=$B160,OFFSET($D$118,0,'Health SCR'!U$3-$B160)*OFFSET(Inputs!$C$30,0,$B160-2)/IF(sommmeProdInv(Inputs!$B$30:$AY$30,$D$118:$BA$118,'Health SCR'!U$3)&gt;0,sommmeProdInv(Inputs!$B$30:$AY$30,$D$118:$BA$118,'Health SCR'!U$3),1)+U159,0)</f>
        <v>0</v>
      </c>
      <c r="V160" s="644">
        <f ca="1">IF('Health SCR'!V$3&gt;=$B160,OFFSET($D$118,0,'Health SCR'!V$3-$B160)*OFFSET(Inputs!$C$30,0,$B160-2)/IF(sommmeProdInv(Inputs!$B$30:$AY$30,$D$118:$BA$118,'Health SCR'!V$3)&gt;0,sommmeProdInv(Inputs!$B$30:$AY$30,$D$118:$BA$118,'Health SCR'!V$3),1)+V159,0)</f>
        <v>0</v>
      </c>
      <c r="W160" s="644">
        <f ca="1">IF('Health SCR'!W$3&gt;=$B160,OFFSET($D$118,0,'Health SCR'!W$3-$B160)*OFFSET(Inputs!$C$30,0,$B160-2)/IF(sommmeProdInv(Inputs!$B$30:$AY$30,$D$118:$BA$118,'Health SCR'!W$3)&gt;0,sommmeProdInv(Inputs!$B$30:$AY$30,$D$118:$BA$118,'Health SCR'!W$3),1)+W159,0)</f>
        <v>0</v>
      </c>
      <c r="X160" s="644">
        <f ca="1">IF('Health SCR'!X$3&gt;=$B160,OFFSET($D$118,0,'Health SCR'!X$3-$B160)*OFFSET(Inputs!$C$30,0,$B160-2)/IF(sommmeProdInv(Inputs!$B$30:$AY$30,$D$118:$BA$118,'Health SCR'!X$3)&gt;0,sommmeProdInv(Inputs!$B$30:$AY$30,$D$118:$BA$118,'Health SCR'!X$3),1)+X159,0)</f>
        <v>0</v>
      </c>
      <c r="Y160" s="644">
        <f ca="1">IF('Health SCR'!Y$3&gt;=$B160,OFFSET($D$118,0,'Health SCR'!Y$3-$B160)*OFFSET(Inputs!$C$30,0,$B160-2)/IF(sommmeProdInv(Inputs!$B$30:$AY$30,$D$118:$BA$118,'Health SCR'!Y$3)&gt;0,sommmeProdInv(Inputs!$B$30:$AY$30,$D$118:$BA$118,'Health SCR'!Y$3),1)+Y159,0)</f>
        <v>0</v>
      </c>
      <c r="Z160" s="644">
        <f ca="1">IF('Health SCR'!Z$3&gt;=$B160,OFFSET($D$118,0,'Health SCR'!Z$3-$B160)*OFFSET(Inputs!$C$30,0,$B160-2)/IF(sommmeProdInv(Inputs!$B$30:$AY$30,$D$118:$BA$118,'Health SCR'!Z$3)&gt;0,sommmeProdInv(Inputs!$B$30:$AY$30,$D$118:$BA$118,'Health SCR'!Z$3),1)+Z159,0)</f>
        <v>0</v>
      </c>
      <c r="AA160" s="644">
        <f ca="1">IF('Health SCR'!AA$3&gt;=$B160,OFFSET($D$118,0,'Health SCR'!AA$3-$B160)*OFFSET(Inputs!$C$30,0,$B160-2)/IF(sommmeProdInv(Inputs!$B$30:$AY$30,$D$118:$BA$118,'Health SCR'!AA$3)&gt;0,sommmeProdInv(Inputs!$B$30:$AY$30,$D$118:$BA$118,'Health SCR'!AA$3),1)+AA159,0)</f>
        <v>0</v>
      </c>
      <c r="AB160" s="644">
        <f ca="1">IF('Health SCR'!AB$3&gt;=$B160,OFFSET($D$118,0,'Health SCR'!AB$3-$B160)*OFFSET(Inputs!$C$30,0,$B160-2)/IF(sommmeProdInv(Inputs!$B$30:$AY$30,$D$118:$BA$118,'Health SCR'!AB$3)&gt;0,sommmeProdInv(Inputs!$B$30:$AY$30,$D$118:$BA$118,'Health SCR'!AB$3),1)+AB159,0)</f>
        <v>0</v>
      </c>
      <c r="AC160" s="644">
        <f ca="1">IF('Health SCR'!AC$3&gt;=$B160,OFFSET($D$118,0,'Health SCR'!AC$3-$B160)*OFFSET(Inputs!$C$30,0,$B160-2)/IF(sommmeProdInv(Inputs!$B$30:$AY$30,$D$118:$BA$118,'Health SCR'!AC$3)&gt;0,sommmeProdInv(Inputs!$B$30:$AY$30,$D$118:$BA$118,'Health SCR'!AC$3),1)+AC159,0)</f>
        <v>0</v>
      </c>
      <c r="AD160" s="644">
        <f ca="1">IF('Health SCR'!AD$3&gt;=$B160,OFFSET($D$118,0,'Health SCR'!AD$3-$B160)*OFFSET(Inputs!$C$30,0,$B160-2)/IF(sommmeProdInv(Inputs!$B$30:$AY$30,$D$118:$BA$118,'Health SCR'!AD$3)&gt;0,sommmeProdInv(Inputs!$B$30:$AY$30,$D$118:$BA$118,'Health SCR'!AD$3),1)+AD159,0)</f>
        <v>0</v>
      </c>
      <c r="AE160" s="644">
        <f ca="1">IF('Health SCR'!AE$3&gt;=$B160,OFFSET($D$118,0,'Health SCR'!AE$3-$B160)*OFFSET(Inputs!$C$30,0,$B160-2)/IF(sommmeProdInv(Inputs!$B$30:$AY$30,$D$118:$BA$118,'Health SCR'!AE$3)&gt;0,sommmeProdInv(Inputs!$B$30:$AY$30,$D$118:$BA$118,'Health SCR'!AE$3),1)+AE159,0)</f>
        <v>0</v>
      </c>
      <c r="AF160" s="644">
        <f ca="1">IF('Health SCR'!AF$3&gt;=$B160,OFFSET($D$118,0,'Health SCR'!AF$3-$B160)*OFFSET(Inputs!$C$30,0,$B160-2)/IF(sommmeProdInv(Inputs!$B$30:$AY$30,$D$118:$BA$118,'Health SCR'!AF$3)&gt;0,sommmeProdInv(Inputs!$B$30:$AY$30,$D$118:$BA$118,'Health SCR'!AF$3),1)+AF159,0)</f>
        <v>0</v>
      </c>
      <c r="AG160" s="644">
        <f ca="1">IF('Health SCR'!AG$3&gt;=$B160,OFFSET($D$118,0,'Health SCR'!AG$3-$B160)*OFFSET(Inputs!$C$30,0,$B160-2)/IF(sommmeProdInv(Inputs!$B$30:$AY$30,$D$118:$BA$118,'Health SCR'!AG$3)&gt;0,sommmeProdInv(Inputs!$B$30:$AY$30,$D$118:$BA$118,'Health SCR'!AG$3),1)+AG159,0)</f>
        <v>0</v>
      </c>
      <c r="AH160" s="644">
        <f ca="1">IF('Health SCR'!AH$3&gt;=$B160,OFFSET($D$118,0,'Health SCR'!AH$3-$B160)*OFFSET(Inputs!$C$30,0,$B160-2)/IF(sommmeProdInv(Inputs!$B$30:$AY$30,$D$118:$BA$118,'Health SCR'!AH$3)&gt;0,sommmeProdInv(Inputs!$B$30:$AY$30,$D$118:$BA$118,'Health SCR'!AH$3),1)+AH159,0)</f>
        <v>0</v>
      </c>
      <c r="AI160" s="644">
        <f ca="1">IF('Health SCR'!AI$3&gt;=$B160,OFFSET($D$118,0,'Health SCR'!AI$3-$B160)*OFFSET(Inputs!$C$30,0,$B160-2)/IF(sommmeProdInv(Inputs!$B$30:$AY$30,$D$118:$BA$118,'Health SCR'!AI$3)&gt;0,sommmeProdInv(Inputs!$B$30:$AY$30,$D$118:$BA$118,'Health SCR'!AI$3),1)+AI159,0)</f>
        <v>0</v>
      </c>
      <c r="AJ160" s="644">
        <f ca="1">IF('Health SCR'!AJ$3&gt;=$B160,OFFSET($D$118,0,'Health SCR'!AJ$3-$B160)*OFFSET(Inputs!$C$30,0,$B160-2)/IF(sommmeProdInv(Inputs!$B$30:$AY$30,$D$118:$BA$118,'Health SCR'!AJ$3)&gt;0,sommmeProdInv(Inputs!$B$30:$AY$30,$D$118:$BA$118,'Health SCR'!AJ$3),1)+AJ159,0)</f>
        <v>0</v>
      </c>
      <c r="AK160" s="644">
        <f ca="1">IF('Health SCR'!AK$3&gt;=$B160,OFFSET($D$118,0,'Health SCR'!AK$3-$B160)*OFFSET(Inputs!$C$30,0,$B160-2)/IF(sommmeProdInv(Inputs!$B$30:$AY$30,$D$118:$BA$118,'Health SCR'!AK$3)&gt;0,sommmeProdInv(Inputs!$B$30:$AY$30,$D$118:$BA$118,'Health SCR'!AK$3),1)+AK159,0)</f>
        <v>0</v>
      </c>
      <c r="AL160" s="644">
        <f ca="1">IF('Health SCR'!AL$3&gt;=$B160,OFFSET($D$118,0,'Health SCR'!AL$3-$B160)*OFFSET(Inputs!$C$30,0,$B160-2)/IF(sommmeProdInv(Inputs!$B$30:$AY$30,$D$118:$BA$118,'Health SCR'!AL$3)&gt;0,sommmeProdInv(Inputs!$B$30:$AY$30,$D$118:$BA$118,'Health SCR'!AL$3),1)+AL159,0)</f>
        <v>0</v>
      </c>
      <c r="AM160" s="644">
        <f ca="1">IF('Health SCR'!AM$3&gt;=$B160,OFFSET($D$118,0,'Health SCR'!AM$3-$B160)*OFFSET(Inputs!$C$30,0,$B160-2)/IF(sommmeProdInv(Inputs!$B$30:$AY$30,$D$118:$BA$118,'Health SCR'!AM$3)&gt;0,sommmeProdInv(Inputs!$B$30:$AY$30,$D$118:$BA$118,'Health SCR'!AM$3),1)+AM159,0)</f>
        <v>0</v>
      </c>
      <c r="AN160" s="644">
        <f ca="1">IF('Health SCR'!AN$3&gt;=$B160,OFFSET($D$118,0,'Health SCR'!AN$3-$B160)*OFFSET(Inputs!$C$30,0,$B160-2)/IF(sommmeProdInv(Inputs!$B$30:$AY$30,$D$118:$BA$118,'Health SCR'!AN$3)&gt;0,sommmeProdInv(Inputs!$B$30:$AY$30,$D$118:$BA$118,'Health SCR'!AN$3),1)+AN159,0)</f>
        <v>0</v>
      </c>
      <c r="AO160" s="644">
        <f ca="1">IF('Health SCR'!AO$3&gt;=$B160,OFFSET($D$118,0,'Health SCR'!AO$3-$B160)*OFFSET(Inputs!$C$30,0,$B160-2)/IF(sommmeProdInv(Inputs!$B$30:$AY$30,$D$118:$BA$118,'Health SCR'!AO$3)&gt;0,sommmeProdInv(Inputs!$B$30:$AY$30,$D$118:$BA$118,'Health SCR'!AO$3),1)+AO159,0)</f>
        <v>0</v>
      </c>
      <c r="AP160" s="644">
        <f ca="1">IF('Health SCR'!AP$3&gt;=$B160,OFFSET($D$118,0,'Health SCR'!AP$3-$B160)*OFFSET(Inputs!$C$30,0,$B160-2)/IF(sommmeProdInv(Inputs!$B$30:$AY$30,$D$118:$BA$118,'Health SCR'!AP$3)&gt;0,sommmeProdInv(Inputs!$B$30:$AY$30,$D$118:$BA$118,'Health SCR'!AP$3),1)+AP159,0)</f>
        <v>0</v>
      </c>
      <c r="AQ160" s="644">
        <f ca="1">IF('Health SCR'!AQ$3&gt;=$B160,OFFSET($D$118,0,'Health SCR'!AQ$3-$B160)*OFFSET(Inputs!$C$30,0,$B160-2)/IF(sommmeProdInv(Inputs!$B$30:$AY$30,$D$118:$BA$118,'Health SCR'!AQ$3)&gt;0,sommmeProdInv(Inputs!$B$30:$AY$30,$D$118:$BA$118,'Health SCR'!AQ$3),1)+AQ159,0)</f>
        <v>0</v>
      </c>
      <c r="AR160" s="644">
        <f ca="1">IF('Health SCR'!AR$3&gt;=$B160,OFFSET($D$118,0,'Health SCR'!AR$3-$B160)*OFFSET(Inputs!$C$30,0,$B160-2)/IF(sommmeProdInv(Inputs!$B$30:$AY$30,$D$118:$BA$118,'Health SCR'!AR$3)&gt;0,sommmeProdInv(Inputs!$B$30:$AY$30,$D$118:$BA$118,'Health SCR'!AR$3),1)+AR159,0)</f>
        <v>0</v>
      </c>
      <c r="AS160" s="644">
        <f ca="1">IF('Health SCR'!AS$3&gt;=$B160,OFFSET($D$118,0,'Health SCR'!AS$3-$B160)*OFFSET(Inputs!$C$30,0,$B160-2)/IF(sommmeProdInv(Inputs!$B$30:$AY$30,$D$118:$BA$118,'Health SCR'!AS$3)&gt;0,sommmeProdInv(Inputs!$B$30:$AY$30,$D$118:$BA$118,'Health SCR'!AS$3),1)+AS159,0)</f>
        <v>0</v>
      </c>
      <c r="AT160" s="644">
        <f ca="1">IF('Health SCR'!AT$3&gt;=$B160,OFFSET($D$118,0,'Health SCR'!AT$3-$B160)*OFFSET(Inputs!$C$30,0,$B160-2)/IF(sommmeProdInv(Inputs!$B$30:$AY$30,$D$118:$BA$118,'Health SCR'!AT$3)&gt;0,sommmeProdInv(Inputs!$B$30:$AY$30,$D$118:$BA$118,'Health SCR'!AT$3),1)+AT159,0)</f>
        <v>0</v>
      </c>
      <c r="AU160" s="644">
        <f ca="1">IF('Health SCR'!AU$3&gt;=$B160,OFFSET($D$118,0,'Health SCR'!AU$3-$B160)*OFFSET(Inputs!$C$30,0,$B160-2)/IF(sommmeProdInv(Inputs!$B$30:$AY$30,$D$118:$BA$118,'Health SCR'!AU$3)&gt;0,sommmeProdInv(Inputs!$B$30:$AY$30,$D$118:$BA$118,'Health SCR'!AU$3),1)+AU159,0)</f>
        <v>0</v>
      </c>
      <c r="AV160" s="644">
        <f ca="1">IF('Health SCR'!AV$3&gt;=$B160,OFFSET($D$118,0,'Health SCR'!AV$3-$B160)*OFFSET(Inputs!$C$30,0,$B160-2)/IF(sommmeProdInv(Inputs!$B$30:$AY$30,$D$118:$BA$118,'Health SCR'!AV$3)&gt;0,sommmeProdInv(Inputs!$B$30:$AY$30,$D$118:$BA$118,'Health SCR'!AV$3),1)+AV159,0)</f>
        <v>0</v>
      </c>
      <c r="AW160" s="644">
        <f ca="1">IF('Health SCR'!AW$3&gt;=$B160,OFFSET($D$118,0,'Health SCR'!AW$3-$B160)*OFFSET(Inputs!$C$30,0,$B160-2)/IF(sommmeProdInv(Inputs!$B$30:$AY$30,$D$118:$BA$118,'Health SCR'!AW$3)&gt;0,sommmeProdInv(Inputs!$B$30:$AY$30,$D$118:$BA$118,'Health SCR'!AW$3),1)+AW159,0)</f>
        <v>0</v>
      </c>
      <c r="AX160" s="644">
        <f ca="1">IF('Health SCR'!AX$3&gt;=$B160,OFFSET($D$118,0,'Health SCR'!AX$3-$B160)*OFFSET(Inputs!$C$30,0,$B160-2)/IF(sommmeProdInv(Inputs!$B$30:$AY$30,$D$118:$BA$118,'Health SCR'!AX$3)&gt;0,sommmeProdInv(Inputs!$B$30:$AY$30,$D$118:$BA$118,'Health SCR'!AX$3),1)+AX159,0)</f>
        <v>0</v>
      </c>
      <c r="AY160" s="644">
        <f ca="1">IF('Health SCR'!AY$3&gt;=$B160,OFFSET($D$118,0,'Health SCR'!AY$3-$B160)*OFFSET(Inputs!$C$30,0,$B160-2)/IF(sommmeProdInv(Inputs!$B$30:$AY$30,$D$118:$BA$118,'Health SCR'!AY$3)&gt;0,sommmeProdInv(Inputs!$B$30:$AY$30,$D$118:$BA$118,'Health SCR'!AY$3),1)+AY159,0)</f>
        <v>0</v>
      </c>
      <c r="AZ160" s="644">
        <f ca="1">IF('Health SCR'!AZ$3&gt;=$B160,OFFSET($D$118,0,'Health SCR'!AZ$3-$B160)*OFFSET(Inputs!$C$30,0,$B160-2)/IF(sommmeProdInv(Inputs!$B$30:$AY$30,$D$118:$BA$118,'Health SCR'!AZ$3)&gt;0,sommmeProdInv(Inputs!$B$30:$AY$30,$D$118:$BA$118,'Health SCR'!AZ$3),1)+AZ159,0)</f>
        <v>0</v>
      </c>
      <c r="BA160" s="645">
        <f ca="1">IF('Health SCR'!BA$3&gt;=$B160,OFFSET($D$118,0,'Health SCR'!BA$3-$B160)*OFFSET(Inputs!$C$30,0,$B160-2)/IF(sommmeProdInv(Inputs!$B$30:$AY$30,$D$118:$BA$118,'Health SCR'!BA$3)&gt;0,sommmeProdInv(Inputs!$B$30:$AY$30,$D$118:$BA$118,'Health SCR'!BA$3),1)+BA159,0)</f>
        <v>0</v>
      </c>
    </row>
    <row r="161" spans="1:256" s="286" customFormat="1" outlineLevel="1">
      <c r="A161" s="608"/>
      <c r="B161" s="993">
        <v>42</v>
      </c>
      <c r="C161" s="994"/>
      <c r="D161" s="643"/>
      <c r="E161" s="644">
        <f ca="1">IF('Health SCR'!E$3&gt;=$B161,OFFSET($D$118,0,'Health SCR'!E$3-$B161)*OFFSET(Inputs!$C$30,0,$B161-2)/IF(sommmeProdInv(Inputs!$B$30:$AY$30,$D$118:$BA$118,'Health SCR'!E$3)&gt;0,sommmeProdInv(Inputs!$B$30:$AY$30,$D$118:$BA$118,'Health SCR'!E$3),1)+E160,0)</f>
        <v>0</v>
      </c>
      <c r="F161" s="644">
        <f ca="1">IF('Health SCR'!F$3&gt;=$B161,OFFSET($D$118,0,'Health SCR'!F$3-$B161)*OFFSET(Inputs!$C$30,0,$B161-2)/IF(sommmeProdInv(Inputs!$B$30:$AY$30,$D$118:$BA$118,'Health SCR'!F$3)&gt;0,sommmeProdInv(Inputs!$B$30:$AY$30,$D$118:$BA$118,'Health SCR'!F$3),1)+F160,0)</f>
        <v>0</v>
      </c>
      <c r="G161" s="644">
        <f ca="1">IF('Health SCR'!G$3&gt;=$B161,OFFSET($D$118,0,'Health SCR'!G$3-$B161)*OFFSET(Inputs!$C$30,0,$B161-2)/IF(sommmeProdInv(Inputs!$B$30:$AY$30,$D$118:$BA$118,'Health SCR'!G$3)&gt;0,sommmeProdInv(Inputs!$B$30:$AY$30,$D$118:$BA$118,'Health SCR'!G$3),1)+G160,0)</f>
        <v>0</v>
      </c>
      <c r="H161" s="644">
        <f ca="1">IF('Health SCR'!H$3&gt;=$B161,OFFSET($D$118,0,'Health SCR'!H$3-$B161)*OFFSET(Inputs!$C$30,0,$B161-2)/IF(sommmeProdInv(Inputs!$B$30:$AY$30,$D$118:$BA$118,'Health SCR'!H$3)&gt;0,sommmeProdInv(Inputs!$B$30:$AY$30,$D$118:$BA$118,'Health SCR'!H$3),1)+H160,0)</f>
        <v>0</v>
      </c>
      <c r="I161" s="644">
        <f ca="1">IF('Health SCR'!I$3&gt;=$B161,OFFSET($D$118,0,'Health SCR'!I$3-$B161)*OFFSET(Inputs!$C$30,0,$B161-2)/IF(sommmeProdInv(Inputs!$B$30:$AY$30,$D$118:$BA$118,'Health SCR'!I$3)&gt;0,sommmeProdInv(Inputs!$B$30:$AY$30,$D$118:$BA$118,'Health SCR'!I$3),1)+I160,0)</f>
        <v>0</v>
      </c>
      <c r="J161" s="644">
        <f ca="1">IF('Health SCR'!J$3&gt;=$B161,OFFSET($D$118,0,'Health SCR'!J$3-$B161)*OFFSET(Inputs!$C$30,0,$B161-2)/IF(sommmeProdInv(Inputs!$B$30:$AY$30,$D$118:$BA$118,'Health SCR'!J$3)&gt;0,sommmeProdInv(Inputs!$B$30:$AY$30,$D$118:$BA$118,'Health SCR'!J$3),1)+J160,0)</f>
        <v>0</v>
      </c>
      <c r="K161" s="644">
        <f ca="1">IF('Health SCR'!K$3&gt;=$B161,OFFSET($D$118,0,'Health SCR'!K$3-$B161)*OFFSET(Inputs!$C$30,0,$B161-2)/IF(sommmeProdInv(Inputs!$B$30:$AY$30,$D$118:$BA$118,'Health SCR'!K$3)&gt;0,sommmeProdInv(Inputs!$B$30:$AY$30,$D$118:$BA$118,'Health SCR'!K$3),1)+K160,0)</f>
        <v>0</v>
      </c>
      <c r="L161" s="644">
        <f ca="1">IF('Health SCR'!L$3&gt;=$B161,OFFSET($D$118,0,'Health SCR'!L$3-$B161)*OFFSET(Inputs!$C$30,0,$B161-2)/IF(sommmeProdInv(Inputs!$B$30:$AY$30,$D$118:$BA$118,'Health SCR'!L$3)&gt;0,sommmeProdInv(Inputs!$B$30:$AY$30,$D$118:$BA$118,'Health SCR'!L$3),1)+L160,0)</f>
        <v>0</v>
      </c>
      <c r="M161" s="644">
        <f ca="1">IF('Health SCR'!M$3&gt;=$B161,OFFSET($D$118,0,'Health SCR'!M$3-$B161)*OFFSET(Inputs!$C$30,0,$B161-2)/IF(sommmeProdInv(Inputs!$B$30:$AY$30,$D$118:$BA$118,'Health SCR'!M$3)&gt;0,sommmeProdInv(Inputs!$B$30:$AY$30,$D$118:$BA$118,'Health SCR'!M$3),1)+M160,0)</f>
        <v>0</v>
      </c>
      <c r="N161" s="644">
        <f ca="1">IF('Health SCR'!N$3&gt;=$B161,OFFSET($D$118,0,'Health SCR'!N$3-$B161)*OFFSET(Inputs!$C$30,0,$B161-2)/IF(sommmeProdInv(Inputs!$B$30:$AY$30,$D$118:$BA$118,'Health SCR'!N$3)&gt;0,sommmeProdInv(Inputs!$B$30:$AY$30,$D$118:$BA$118,'Health SCR'!N$3),1)+N160,0)</f>
        <v>0</v>
      </c>
      <c r="O161" s="644">
        <f ca="1">IF('Health SCR'!O$3&gt;=$B161,OFFSET($D$118,0,'Health SCR'!O$3-$B161)*OFFSET(Inputs!$C$30,0,$B161-2)/IF(sommmeProdInv(Inputs!$B$30:$AY$30,$D$118:$BA$118,'Health SCR'!O$3)&gt;0,sommmeProdInv(Inputs!$B$30:$AY$30,$D$118:$BA$118,'Health SCR'!O$3),1)+O160,0)</f>
        <v>0</v>
      </c>
      <c r="P161" s="644">
        <f ca="1">IF('Health SCR'!P$3&gt;=$B161,OFFSET($D$118,0,'Health SCR'!P$3-$B161)*OFFSET(Inputs!$C$30,0,$B161-2)/IF(sommmeProdInv(Inputs!$B$30:$AY$30,$D$118:$BA$118,'Health SCR'!P$3)&gt;0,sommmeProdInv(Inputs!$B$30:$AY$30,$D$118:$BA$118,'Health SCR'!P$3),1)+P160,0)</f>
        <v>0</v>
      </c>
      <c r="Q161" s="644">
        <f ca="1">IF('Health SCR'!Q$3&gt;=$B161,OFFSET($D$118,0,'Health SCR'!Q$3-$B161)*OFFSET(Inputs!$C$30,0,$B161-2)/IF(sommmeProdInv(Inputs!$B$30:$AY$30,$D$118:$BA$118,'Health SCR'!Q$3)&gt;0,sommmeProdInv(Inputs!$B$30:$AY$30,$D$118:$BA$118,'Health SCR'!Q$3),1)+Q160,0)</f>
        <v>0</v>
      </c>
      <c r="R161" s="644">
        <f ca="1">IF('Health SCR'!R$3&gt;=$B161,OFFSET($D$118,0,'Health SCR'!R$3-$B161)*OFFSET(Inputs!$C$30,0,$B161-2)/IF(sommmeProdInv(Inputs!$B$30:$AY$30,$D$118:$BA$118,'Health SCR'!R$3)&gt;0,sommmeProdInv(Inputs!$B$30:$AY$30,$D$118:$BA$118,'Health SCR'!R$3),1)+R160,0)</f>
        <v>0</v>
      </c>
      <c r="S161" s="644">
        <f ca="1">IF('Health SCR'!S$3&gt;=$B161,OFFSET($D$118,0,'Health SCR'!S$3-$B161)*OFFSET(Inputs!$C$30,0,$B161-2)/IF(sommmeProdInv(Inputs!$B$30:$AY$30,$D$118:$BA$118,'Health SCR'!S$3)&gt;0,sommmeProdInv(Inputs!$B$30:$AY$30,$D$118:$BA$118,'Health SCR'!S$3),1)+S160,0)</f>
        <v>0</v>
      </c>
      <c r="T161" s="644">
        <f ca="1">IF('Health SCR'!T$3&gt;=$B161,OFFSET($D$118,0,'Health SCR'!T$3-$B161)*OFFSET(Inputs!$C$30,0,$B161-2)/IF(sommmeProdInv(Inputs!$B$30:$AY$30,$D$118:$BA$118,'Health SCR'!T$3)&gt;0,sommmeProdInv(Inputs!$B$30:$AY$30,$D$118:$BA$118,'Health SCR'!T$3),1)+T160,0)</f>
        <v>0</v>
      </c>
      <c r="U161" s="644">
        <f ca="1">IF('Health SCR'!U$3&gt;=$B161,OFFSET($D$118,0,'Health SCR'!U$3-$B161)*OFFSET(Inputs!$C$30,0,$B161-2)/IF(sommmeProdInv(Inputs!$B$30:$AY$30,$D$118:$BA$118,'Health SCR'!U$3)&gt;0,sommmeProdInv(Inputs!$B$30:$AY$30,$D$118:$BA$118,'Health SCR'!U$3),1)+U160,0)</f>
        <v>0</v>
      </c>
      <c r="V161" s="644">
        <f ca="1">IF('Health SCR'!V$3&gt;=$B161,OFFSET($D$118,0,'Health SCR'!V$3-$B161)*OFFSET(Inputs!$C$30,0,$B161-2)/IF(sommmeProdInv(Inputs!$B$30:$AY$30,$D$118:$BA$118,'Health SCR'!V$3)&gt;0,sommmeProdInv(Inputs!$B$30:$AY$30,$D$118:$BA$118,'Health SCR'!V$3),1)+V160,0)</f>
        <v>0</v>
      </c>
      <c r="W161" s="644">
        <f ca="1">IF('Health SCR'!W$3&gt;=$B161,OFFSET($D$118,0,'Health SCR'!W$3-$B161)*OFFSET(Inputs!$C$30,0,$B161-2)/IF(sommmeProdInv(Inputs!$B$30:$AY$30,$D$118:$BA$118,'Health SCR'!W$3)&gt;0,sommmeProdInv(Inputs!$B$30:$AY$30,$D$118:$BA$118,'Health SCR'!W$3),1)+W160,0)</f>
        <v>0</v>
      </c>
      <c r="X161" s="644">
        <f ca="1">IF('Health SCR'!X$3&gt;=$B161,OFFSET($D$118,0,'Health SCR'!X$3-$B161)*OFFSET(Inputs!$C$30,0,$B161-2)/IF(sommmeProdInv(Inputs!$B$30:$AY$30,$D$118:$BA$118,'Health SCR'!X$3)&gt;0,sommmeProdInv(Inputs!$B$30:$AY$30,$D$118:$BA$118,'Health SCR'!X$3),1)+X160,0)</f>
        <v>0</v>
      </c>
      <c r="Y161" s="644">
        <f ca="1">IF('Health SCR'!Y$3&gt;=$B161,OFFSET($D$118,0,'Health SCR'!Y$3-$B161)*OFFSET(Inputs!$C$30,0,$B161-2)/IF(sommmeProdInv(Inputs!$B$30:$AY$30,$D$118:$BA$118,'Health SCR'!Y$3)&gt;0,sommmeProdInv(Inputs!$B$30:$AY$30,$D$118:$BA$118,'Health SCR'!Y$3),1)+Y160,0)</f>
        <v>0</v>
      </c>
      <c r="Z161" s="644">
        <f ca="1">IF('Health SCR'!Z$3&gt;=$B161,OFFSET($D$118,0,'Health SCR'!Z$3-$B161)*OFFSET(Inputs!$C$30,0,$B161-2)/IF(sommmeProdInv(Inputs!$B$30:$AY$30,$D$118:$BA$118,'Health SCR'!Z$3)&gt;0,sommmeProdInv(Inputs!$B$30:$AY$30,$D$118:$BA$118,'Health SCR'!Z$3),1)+Z160,0)</f>
        <v>0</v>
      </c>
      <c r="AA161" s="644">
        <f ca="1">IF('Health SCR'!AA$3&gt;=$B161,OFFSET($D$118,0,'Health SCR'!AA$3-$B161)*OFFSET(Inputs!$C$30,0,$B161-2)/IF(sommmeProdInv(Inputs!$B$30:$AY$30,$D$118:$BA$118,'Health SCR'!AA$3)&gt;0,sommmeProdInv(Inputs!$B$30:$AY$30,$D$118:$BA$118,'Health SCR'!AA$3),1)+AA160,0)</f>
        <v>0</v>
      </c>
      <c r="AB161" s="644">
        <f ca="1">IF('Health SCR'!AB$3&gt;=$B161,OFFSET($D$118,0,'Health SCR'!AB$3-$B161)*OFFSET(Inputs!$C$30,0,$B161-2)/IF(sommmeProdInv(Inputs!$B$30:$AY$30,$D$118:$BA$118,'Health SCR'!AB$3)&gt;0,sommmeProdInv(Inputs!$B$30:$AY$30,$D$118:$BA$118,'Health SCR'!AB$3),1)+AB160,0)</f>
        <v>0</v>
      </c>
      <c r="AC161" s="644">
        <f ca="1">IF('Health SCR'!AC$3&gt;=$B161,OFFSET($D$118,0,'Health SCR'!AC$3-$B161)*OFFSET(Inputs!$C$30,0,$B161-2)/IF(sommmeProdInv(Inputs!$B$30:$AY$30,$D$118:$BA$118,'Health SCR'!AC$3)&gt;0,sommmeProdInv(Inputs!$B$30:$AY$30,$D$118:$BA$118,'Health SCR'!AC$3),1)+AC160,0)</f>
        <v>0</v>
      </c>
      <c r="AD161" s="644">
        <f ca="1">IF('Health SCR'!AD$3&gt;=$B161,OFFSET($D$118,0,'Health SCR'!AD$3-$B161)*OFFSET(Inputs!$C$30,0,$B161-2)/IF(sommmeProdInv(Inputs!$B$30:$AY$30,$D$118:$BA$118,'Health SCR'!AD$3)&gt;0,sommmeProdInv(Inputs!$B$30:$AY$30,$D$118:$BA$118,'Health SCR'!AD$3),1)+AD160,0)</f>
        <v>0</v>
      </c>
      <c r="AE161" s="644">
        <f ca="1">IF('Health SCR'!AE$3&gt;=$B161,OFFSET($D$118,0,'Health SCR'!AE$3-$B161)*OFFSET(Inputs!$C$30,0,$B161-2)/IF(sommmeProdInv(Inputs!$B$30:$AY$30,$D$118:$BA$118,'Health SCR'!AE$3)&gt;0,sommmeProdInv(Inputs!$B$30:$AY$30,$D$118:$BA$118,'Health SCR'!AE$3),1)+AE160,0)</f>
        <v>0</v>
      </c>
      <c r="AF161" s="644">
        <f ca="1">IF('Health SCR'!AF$3&gt;=$B161,OFFSET($D$118,0,'Health SCR'!AF$3-$B161)*OFFSET(Inputs!$C$30,0,$B161-2)/IF(sommmeProdInv(Inputs!$B$30:$AY$30,$D$118:$BA$118,'Health SCR'!AF$3)&gt;0,sommmeProdInv(Inputs!$B$30:$AY$30,$D$118:$BA$118,'Health SCR'!AF$3),1)+AF160,0)</f>
        <v>0</v>
      </c>
      <c r="AG161" s="644">
        <f ca="1">IF('Health SCR'!AG$3&gt;=$B161,OFFSET($D$118,0,'Health SCR'!AG$3-$B161)*OFFSET(Inputs!$C$30,0,$B161-2)/IF(sommmeProdInv(Inputs!$B$30:$AY$30,$D$118:$BA$118,'Health SCR'!AG$3)&gt;0,sommmeProdInv(Inputs!$B$30:$AY$30,$D$118:$BA$118,'Health SCR'!AG$3),1)+AG160,0)</f>
        <v>0</v>
      </c>
      <c r="AH161" s="644">
        <f ca="1">IF('Health SCR'!AH$3&gt;=$B161,OFFSET($D$118,0,'Health SCR'!AH$3-$B161)*OFFSET(Inputs!$C$30,0,$B161-2)/IF(sommmeProdInv(Inputs!$B$30:$AY$30,$D$118:$BA$118,'Health SCR'!AH$3)&gt;0,sommmeProdInv(Inputs!$B$30:$AY$30,$D$118:$BA$118,'Health SCR'!AH$3),1)+AH160,0)</f>
        <v>0</v>
      </c>
      <c r="AI161" s="644">
        <f ca="1">IF('Health SCR'!AI$3&gt;=$B161,OFFSET($D$118,0,'Health SCR'!AI$3-$B161)*OFFSET(Inputs!$C$30,0,$B161-2)/IF(sommmeProdInv(Inputs!$B$30:$AY$30,$D$118:$BA$118,'Health SCR'!AI$3)&gt;0,sommmeProdInv(Inputs!$B$30:$AY$30,$D$118:$BA$118,'Health SCR'!AI$3),1)+AI160,0)</f>
        <v>0</v>
      </c>
      <c r="AJ161" s="644">
        <f ca="1">IF('Health SCR'!AJ$3&gt;=$B161,OFFSET($D$118,0,'Health SCR'!AJ$3-$B161)*OFFSET(Inputs!$C$30,0,$B161-2)/IF(sommmeProdInv(Inputs!$B$30:$AY$30,$D$118:$BA$118,'Health SCR'!AJ$3)&gt;0,sommmeProdInv(Inputs!$B$30:$AY$30,$D$118:$BA$118,'Health SCR'!AJ$3),1)+AJ160,0)</f>
        <v>0</v>
      </c>
      <c r="AK161" s="644">
        <f ca="1">IF('Health SCR'!AK$3&gt;=$B161,OFFSET($D$118,0,'Health SCR'!AK$3-$B161)*OFFSET(Inputs!$C$30,0,$B161-2)/IF(sommmeProdInv(Inputs!$B$30:$AY$30,$D$118:$BA$118,'Health SCR'!AK$3)&gt;0,sommmeProdInv(Inputs!$B$30:$AY$30,$D$118:$BA$118,'Health SCR'!AK$3),1)+AK160,0)</f>
        <v>0</v>
      </c>
      <c r="AL161" s="644">
        <f ca="1">IF('Health SCR'!AL$3&gt;=$B161,OFFSET($D$118,0,'Health SCR'!AL$3-$B161)*OFFSET(Inputs!$C$30,0,$B161-2)/IF(sommmeProdInv(Inputs!$B$30:$AY$30,$D$118:$BA$118,'Health SCR'!AL$3)&gt;0,sommmeProdInv(Inputs!$B$30:$AY$30,$D$118:$BA$118,'Health SCR'!AL$3),1)+AL160,0)</f>
        <v>0</v>
      </c>
      <c r="AM161" s="644">
        <f ca="1">IF('Health SCR'!AM$3&gt;=$B161,OFFSET($D$118,0,'Health SCR'!AM$3-$B161)*OFFSET(Inputs!$C$30,0,$B161-2)/IF(sommmeProdInv(Inputs!$B$30:$AY$30,$D$118:$BA$118,'Health SCR'!AM$3)&gt;0,sommmeProdInv(Inputs!$B$30:$AY$30,$D$118:$BA$118,'Health SCR'!AM$3),1)+AM160,0)</f>
        <v>0</v>
      </c>
      <c r="AN161" s="644">
        <f ca="1">IF('Health SCR'!AN$3&gt;=$B161,OFFSET($D$118,0,'Health SCR'!AN$3-$B161)*OFFSET(Inputs!$C$30,0,$B161-2)/IF(sommmeProdInv(Inputs!$B$30:$AY$30,$D$118:$BA$118,'Health SCR'!AN$3)&gt;0,sommmeProdInv(Inputs!$B$30:$AY$30,$D$118:$BA$118,'Health SCR'!AN$3),1)+AN160,0)</f>
        <v>0</v>
      </c>
      <c r="AO161" s="644">
        <f ca="1">IF('Health SCR'!AO$3&gt;=$B161,OFFSET($D$118,0,'Health SCR'!AO$3-$B161)*OFFSET(Inputs!$C$30,0,$B161-2)/IF(sommmeProdInv(Inputs!$B$30:$AY$30,$D$118:$BA$118,'Health SCR'!AO$3)&gt;0,sommmeProdInv(Inputs!$B$30:$AY$30,$D$118:$BA$118,'Health SCR'!AO$3),1)+AO160,0)</f>
        <v>0</v>
      </c>
      <c r="AP161" s="644">
        <f ca="1">IF('Health SCR'!AP$3&gt;=$B161,OFFSET($D$118,0,'Health SCR'!AP$3-$B161)*OFFSET(Inputs!$C$30,0,$B161-2)/IF(sommmeProdInv(Inputs!$B$30:$AY$30,$D$118:$BA$118,'Health SCR'!AP$3)&gt;0,sommmeProdInv(Inputs!$B$30:$AY$30,$D$118:$BA$118,'Health SCR'!AP$3),1)+AP160,0)</f>
        <v>0</v>
      </c>
      <c r="AQ161" s="644">
        <f ca="1">IF('Health SCR'!AQ$3&gt;=$B161,OFFSET($D$118,0,'Health SCR'!AQ$3-$B161)*OFFSET(Inputs!$C$30,0,$B161-2)/IF(sommmeProdInv(Inputs!$B$30:$AY$30,$D$118:$BA$118,'Health SCR'!AQ$3)&gt;0,sommmeProdInv(Inputs!$B$30:$AY$30,$D$118:$BA$118,'Health SCR'!AQ$3),1)+AQ160,0)</f>
        <v>0</v>
      </c>
      <c r="AR161" s="644">
        <f ca="1">IF('Health SCR'!AR$3&gt;=$B161,OFFSET($D$118,0,'Health SCR'!AR$3-$B161)*OFFSET(Inputs!$C$30,0,$B161-2)/IF(sommmeProdInv(Inputs!$B$30:$AY$30,$D$118:$BA$118,'Health SCR'!AR$3)&gt;0,sommmeProdInv(Inputs!$B$30:$AY$30,$D$118:$BA$118,'Health SCR'!AR$3),1)+AR160,0)</f>
        <v>0</v>
      </c>
      <c r="AS161" s="644">
        <f ca="1">IF('Health SCR'!AS$3&gt;=$B161,OFFSET($D$118,0,'Health SCR'!AS$3-$B161)*OFFSET(Inputs!$C$30,0,$B161-2)/IF(sommmeProdInv(Inputs!$B$30:$AY$30,$D$118:$BA$118,'Health SCR'!AS$3)&gt;0,sommmeProdInv(Inputs!$B$30:$AY$30,$D$118:$BA$118,'Health SCR'!AS$3),1)+AS160,0)</f>
        <v>0</v>
      </c>
      <c r="AT161" s="644">
        <f ca="1">IF('Health SCR'!AT$3&gt;=$B161,OFFSET($D$118,0,'Health SCR'!AT$3-$B161)*OFFSET(Inputs!$C$30,0,$B161-2)/IF(sommmeProdInv(Inputs!$B$30:$AY$30,$D$118:$BA$118,'Health SCR'!AT$3)&gt;0,sommmeProdInv(Inputs!$B$30:$AY$30,$D$118:$BA$118,'Health SCR'!AT$3),1)+AT160,0)</f>
        <v>0</v>
      </c>
      <c r="AU161" s="644">
        <f ca="1">IF('Health SCR'!AU$3&gt;=$B161,OFFSET($D$118,0,'Health SCR'!AU$3-$B161)*OFFSET(Inputs!$C$30,0,$B161-2)/IF(sommmeProdInv(Inputs!$B$30:$AY$30,$D$118:$BA$118,'Health SCR'!AU$3)&gt;0,sommmeProdInv(Inputs!$B$30:$AY$30,$D$118:$BA$118,'Health SCR'!AU$3),1)+AU160,0)</f>
        <v>0</v>
      </c>
      <c r="AV161" s="644">
        <f ca="1">IF('Health SCR'!AV$3&gt;=$B161,OFFSET($D$118,0,'Health SCR'!AV$3-$B161)*OFFSET(Inputs!$C$30,0,$B161-2)/IF(sommmeProdInv(Inputs!$B$30:$AY$30,$D$118:$BA$118,'Health SCR'!AV$3)&gt;0,sommmeProdInv(Inputs!$B$30:$AY$30,$D$118:$BA$118,'Health SCR'!AV$3),1)+AV160,0)</f>
        <v>0</v>
      </c>
      <c r="AW161" s="644">
        <f ca="1">IF('Health SCR'!AW$3&gt;=$B161,OFFSET($D$118,0,'Health SCR'!AW$3-$B161)*OFFSET(Inputs!$C$30,0,$B161-2)/IF(sommmeProdInv(Inputs!$B$30:$AY$30,$D$118:$BA$118,'Health SCR'!AW$3)&gt;0,sommmeProdInv(Inputs!$B$30:$AY$30,$D$118:$BA$118,'Health SCR'!AW$3),1)+AW160,0)</f>
        <v>0</v>
      </c>
      <c r="AX161" s="644">
        <f ca="1">IF('Health SCR'!AX$3&gt;=$B161,OFFSET($D$118,0,'Health SCR'!AX$3-$B161)*OFFSET(Inputs!$C$30,0,$B161-2)/IF(sommmeProdInv(Inputs!$B$30:$AY$30,$D$118:$BA$118,'Health SCR'!AX$3)&gt;0,sommmeProdInv(Inputs!$B$30:$AY$30,$D$118:$BA$118,'Health SCR'!AX$3),1)+AX160,0)</f>
        <v>0</v>
      </c>
      <c r="AY161" s="644">
        <f ca="1">IF('Health SCR'!AY$3&gt;=$B161,OFFSET($D$118,0,'Health SCR'!AY$3-$B161)*OFFSET(Inputs!$C$30,0,$B161-2)/IF(sommmeProdInv(Inputs!$B$30:$AY$30,$D$118:$BA$118,'Health SCR'!AY$3)&gt;0,sommmeProdInv(Inputs!$B$30:$AY$30,$D$118:$BA$118,'Health SCR'!AY$3),1)+AY160,0)</f>
        <v>0</v>
      </c>
      <c r="AZ161" s="644">
        <f ca="1">IF('Health SCR'!AZ$3&gt;=$B161,OFFSET($D$118,0,'Health SCR'!AZ$3-$B161)*OFFSET(Inputs!$C$30,0,$B161-2)/IF(sommmeProdInv(Inputs!$B$30:$AY$30,$D$118:$BA$118,'Health SCR'!AZ$3)&gt;0,sommmeProdInv(Inputs!$B$30:$AY$30,$D$118:$BA$118,'Health SCR'!AZ$3),1)+AZ160,0)</f>
        <v>0</v>
      </c>
      <c r="BA161" s="645">
        <f ca="1">IF('Health SCR'!BA$3&gt;=$B161,OFFSET($D$118,0,'Health SCR'!BA$3-$B161)*OFFSET(Inputs!$C$30,0,$B161-2)/IF(sommmeProdInv(Inputs!$B$30:$AY$30,$D$118:$BA$118,'Health SCR'!BA$3)&gt;0,sommmeProdInv(Inputs!$B$30:$AY$30,$D$118:$BA$118,'Health SCR'!BA$3),1)+BA160,0)</f>
        <v>0</v>
      </c>
    </row>
    <row r="162" spans="1:256" s="286" customFormat="1" outlineLevel="1">
      <c r="A162" s="608"/>
      <c r="B162" s="993">
        <v>43</v>
      </c>
      <c r="C162" s="994"/>
      <c r="D162" s="643"/>
      <c r="E162" s="644">
        <f ca="1">IF('Health SCR'!E$3&gt;=$B162,OFFSET($D$118,0,'Health SCR'!E$3-$B162)*OFFSET(Inputs!$C$30,0,$B162-2)/IF(sommmeProdInv(Inputs!$B$30:$AY$30,$D$118:$BA$118,'Health SCR'!E$3)&gt;0,sommmeProdInv(Inputs!$B$30:$AY$30,$D$118:$BA$118,'Health SCR'!E$3),1)+E161,0)</f>
        <v>0</v>
      </c>
      <c r="F162" s="644">
        <f ca="1">IF('Health SCR'!F$3&gt;=$B162,OFFSET($D$118,0,'Health SCR'!F$3-$B162)*OFFSET(Inputs!$C$30,0,$B162-2)/IF(sommmeProdInv(Inputs!$B$30:$AY$30,$D$118:$BA$118,'Health SCR'!F$3)&gt;0,sommmeProdInv(Inputs!$B$30:$AY$30,$D$118:$BA$118,'Health SCR'!F$3),1)+F161,0)</f>
        <v>0</v>
      </c>
      <c r="G162" s="644">
        <f ca="1">IF('Health SCR'!G$3&gt;=$B162,OFFSET($D$118,0,'Health SCR'!G$3-$B162)*OFFSET(Inputs!$C$30,0,$B162-2)/IF(sommmeProdInv(Inputs!$B$30:$AY$30,$D$118:$BA$118,'Health SCR'!G$3)&gt;0,sommmeProdInv(Inputs!$B$30:$AY$30,$D$118:$BA$118,'Health SCR'!G$3),1)+G161,0)</f>
        <v>0</v>
      </c>
      <c r="H162" s="644">
        <f ca="1">IF('Health SCR'!H$3&gt;=$B162,OFFSET($D$118,0,'Health SCR'!H$3-$B162)*OFFSET(Inputs!$C$30,0,$B162-2)/IF(sommmeProdInv(Inputs!$B$30:$AY$30,$D$118:$BA$118,'Health SCR'!H$3)&gt;0,sommmeProdInv(Inputs!$B$30:$AY$30,$D$118:$BA$118,'Health SCR'!H$3),1)+H161,0)</f>
        <v>0</v>
      </c>
      <c r="I162" s="644">
        <f ca="1">IF('Health SCR'!I$3&gt;=$B162,OFFSET($D$118,0,'Health SCR'!I$3-$B162)*OFFSET(Inputs!$C$30,0,$B162-2)/IF(sommmeProdInv(Inputs!$B$30:$AY$30,$D$118:$BA$118,'Health SCR'!I$3)&gt;0,sommmeProdInv(Inputs!$B$30:$AY$30,$D$118:$BA$118,'Health SCR'!I$3),1)+I161,0)</f>
        <v>0</v>
      </c>
      <c r="J162" s="644">
        <f ca="1">IF('Health SCR'!J$3&gt;=$B162,OFFSET($D$118,0,'Health SCR'!J$3-$B162)*OFFSET(Inputs!$C$30,0,$B162-2)/IF(sommmeProdInv(Inputs!$B$30:$AY$30,$D$118:$BA$118,'Health SCR'!J$3)&gt;0,sommmeProdInv(Inputs!$B$30:$AY$30,$D$118:$BA$118,'Health SCR'!J$3),1)+J161,0)</f>
        <v>0</v>
      </c>
      <c r="K162" s="644">
        <f ca="1">IF('Health SCR'!K$3&gt;=$B162,OFFSET($D$118,0,'Health SCR'!K$3-$B162)*OFFSET(Inputs!$C$30,0,$B162-2)/IF(sommmeProdInv(Inputs!$B$30:$AY$30,$D$118:$BA$118,'Health SCR'!K$3)&gt;0,sommmeProdInv(Inputs!$B$30:$AY$30,$D$118:$BA$118,'Health SCR'!K$3),1)+K161,0)</f>
        <v>0</v>
      </c>
      <c r="L162" s="644">
        <f ca="1">IF('Health SCR'!L$3&gt;=$B162,OFFSET($D$118,0,'Health SCR'!L$3-$B162)*OFFSET(Inputs!$C$30,0,$B162-2)/IF(sommmeProdInv(Inputs!$B$30:$AY$30,$D$118:$BA$118,'Health SCR'!L$3)&gt;0,sommmeProdInv(Inputs!$B$30:$AY$30,$D$118:$BA$118,'Health SCR'!L$3),1)+L161,0)</f>
        <v>0</v>
      </c>
      <c r="M162" s="644">
        <f ca="1">IF('Health SCR'!M$3&gt;=$B162,OFFSET($D$118,0,'Health SCR'!M$3-$B162)*OFFSET(Inputs!$C$30,0,$B162-2)/IF(sommmeProdInv(Inputs!$B$30:$AY$30,$D$118:$BA$118,'Health SCR'!M$3)&gt;0,sommmeProdInv(Inputs!$B$30:$AY$30,$D$118:$BA$118,'Health SCR'!M$3),1)+M161,0)</f>
        <v>0</v>
      </c>
      <c r="N162" s="644">
        <f ca="1">IF('Health SCR'!N$3&gt;=$B162,OFFSET($D$118,0,'Health SCR'!N$3-$B162)*OFFSET(Inputs!$C$30,0,$B162-2)/IF(sommmeProdInv(Inputs!$B$30:$AY$30,$D$118:$BA$118,'Health SCR'!N$3)&gt;0,sommmeProdInv(Inputs!$B$30:$AY$30,$D$118:$BA$118,'Health SCR'!N$3),1)+N161,0)</f>
        <v>0</v>
      </c>
      <c r="O162" s="644">
        <f ca="1">IF('Health SCR'!O$3&gt;=$B162,OFFSET($D$118,0,'Health SCR'!O$3-$B162)*OFFSET(Inputs!$C$30,0,$B162-2)/IF(sommmeProdInv(Inputs!$B$30:$AY$30,$D$118:$BA$118,'Health SCR'!O$3)&gt;0,sommmeProdInv(Inputs!$B$30:$AY$30,$D$118:$BA$118,'Health SCR'!O$3),1)+O161,0)</f>
        <v>0</v>
      </c>
      <c r="P162" s="644">
        <f ca="1">IF('Health SCR'!P$3&gt;=$B162,OFFSET($D$118,0,'Health SCR'!P$3-$B162)*OFFSET(Inputs!$C$30,0,$B162-2)/IF(sommmeProdInv(Inputs!$B$30:$AY$30,$D$118:$BA$118,'Health SCR'!P$3)&gt;0,sommmeProdInv(Inputs!$B$30:$AY$30,$D$118:$BA$118,'Health SCR'!P$3),1)+P161,0)</f>
        <v>0</v>
      </c>
      <c r="Q162" s="644">
        <f ca="1">IF('Health SCR'!Q$3&gt;=$B162,OFFSET($D$118,0,'Health SCR'!Q$3-$B162)*OFFSET(Inputs!$C$30,0,$B162-2)/IF(sommmeProdInv(Inputs!$B$30:$AY$30,$D$118:$BA$118,'Health SCR'!Q$3)&gt;0,sommmeProdInv(Inputs!$B$30:$AY$30,$D$118:$BA$118,'Health SCR'!Q$3),1)+Q161,0)</f>
        <v>0</v>
      </c>
      <c r="R162" s="644">
        <f ca="1">IF('Health SCR'!R$3&gt;=$B162,OFFSET($D$118,0,'Health SCR'!R$3-$B162)*OFFSET(Inputs!$C$30,0,$B162-2)/IF(sommmeProdInv(Inputs!$B$30:$AY$30,$D$118:$BA$118,'Health SCR'!R$3)&gt;0,sommmeProdInv(Inputs!$B$30:$AY$30,$D$118:$BA$118,'Health SCR'!R$3),1)+R161,0)</f>
        <v>0</v>
      </c>
      <c r="S162" s="644">
        <f ca="1">IF('Health SCR'!S$3&gt;=$B162,OFFSET($D$118,0,'Health SCR'!S$3-$B162)*OFFSET(Inputs!$C$30,0,$B162-2)/IF(sommmeProdInv(Inputs!$B$30:$AY$30,$D$118:$BA$118,'Health SCR'!S$3)&gt;0,sommmeProdInv(Inputs!$B$30:$AY$30,$D$118:$BA$118,'Health SCR'!S$3),1)+S161,0)</f>
        <v>0</v>
      </c>
      <c r="T162" s="644">
        <f ca="1">IF('Health SCR'!T$3&gt;=$B162,OFFSET($D$118,0,'Health SCR'!T$3-$B162)*OFFSET(Inputs!$C$30,0,$B162-2)/IF(sommmeProdInv(Inputs!$B$30:$AY$30,$D$118:$BA$118,'Health SCR'!T$3)&gt;0,sommmeProdInv(Inputs!$B$30:$AY$30,$D$118:$BA$118,'Health SCR'!T$3),1)+T161,0)</f>
        <v>0</v>
      </c>
      <c r="U162" s="644">
        <f ca="1">IF('Health SCR'!U$3&gt;=$B162,OFFSET($D$118,0,'Health SCR'!U$3-$B162)*OFFSET(Inputs!$C$30,0,$B162-2)/IF(sommmeProdInv(Inputs!$B$30:$AY$30,$D$118:$BA$118,'Health SCR'!U$3)&gt;0,sommmeProdInv(Inputs!$B$30:$AY$30,$D$118:$BA$118,'Health SCR'!U$3),1)+U161,0)</f>
        <v>0</v>
      </c>
      <c r="V162" s="644">
        <f ca="1">IF('Health SCR'!V$3&gt;=$B162,OFFSET($D$118,0,'Health SCR'!V$3-$B162)*OFFSET(Inputs!$C$30,0,$B162-2)/IF(sommmeProdInv(Inputs!$B$30:$AY$30,$D$118:$BA$118,'Health SCR'!V$3)&gt;0,sommmeProdInv(Inputs!$B$30:$AY$30,$D$118:$BA$118,'Health SCR'!V$3),1)+V161,0)</f>
        <v>0</v>
      </c>
      <c r="W162" s="644">
        <f ca="1">IF('Health SCR'!W$3&gt;=$B162,OFFSET($D$118,0,'Health SCR'!W$3-$B162)*OFFSET(Inputs!$C$30,0,$B162-2)/IF(sommmeProdInv(Inputs!$B$30:$AY$30,$D$118:$BA$118,'Health SCR'!W$3)&gt;0,sommmeProdInv(Inputs!$B$30:$AY$30,$D$118:$BA$118,'Health SCR'!W$3),1)+W161,0)</f>
        <v>0</v>
      </c>
      <c r="X162" s="644">
        <f ca="1">IF('Health SCR'!X$3&gt;=$B162,OFFSET($D$118,0,'Health SCR'!X$3-$B162)*OFFSET(Inputs!$C$30,0,$B162-2)/IF(sommmeProdInv(Inputs!$B$30:$AY$30,$D$118:$BA$118,'Health SCR'!X$3)&gt;0,sommmeProdInv(Inputs!$B$30:$AY$30,$D$118:$BA$118,'Health SCR'!X$3),1)+X161,0)</f>
        <v>0</v>
      </c>
      <c r="Y162" s="644">
        <f ca="1">IF('Health SCR'!Y$3&gt;=$B162,OFFSET($D$118,0,'Health SCR'!Y$3-$B162)*OFFSET(Inputs!$C$30,0,$B162-2)/IF(sommmeProdInv(Inputs!$B$30:$AY$30,$D$118:$BA$118,'Health SCR'!Y$3)&gt;0,sommmeProdInv(Inputs!$B$30:$AY$30,$D$118:$BA$118,'Health SCR'!Y$3),1)+Y161,0)</f>
        <v>0</v>
      </c>
      <c r="Z162" s="644">
        <f ca="1">IF('Health SCR'!Z$3&gt;=$B162,OFFSET($D$118,0,'Health SCR'!Z$3-$B162)*OFFSET(Inputs!$C$30,0,$B162-2)/IF(sommmeProdInv(Inputs!$B$30:$AY$30,$D$118:$BA$118,'Health SCR'!Z$3)&gt;0,sommmeProdInv(Inputs!$B$30:$AY$30,$D$118:$BA$118,'Health SCR'!Z$3),1)+Z161,0)</f>
        <v>0</v>
      </c>
      <c r="AA162" s="644">
        <f ca="1">IF('Health SCR'!AA$3&gt;=$B162,OFFSET($D$118,0,'Health SCR'!AA$3-$B162)*OFFSET(Inputs!$C$30,0,$B162-2)/IF(sommmeProdInv(Inputs!$B$30:$AY$30,$D$118:$BA$118,'Health SCR'!AA$3)&gt;0,sommmeProdInv(Inputs!$B$30:$AY$30,$D$118:$BA$118,'Health SCR'!AA$3),1)+AA161,0)</f>
        <v>0</v>
      </c>
      <c r="AB162" s="644">
        <f ca="1">IF('Health SCR'!AB$3&gt;=$B162,OFFSET($D$118,0,'Health SCR'!AB$3-$B162)*OFFSET(Inputs!$C$30,0,$B162-2)/IF(sommmeProdInv(Inputs!$B$30:$AY$30,$D$118:$BA$118,'Health SCR'!AB$3)&gt;0,sommmeProdInv(Inputs!$B$30:$AY$30,$D$118:$BA$118,'Health SCR'!AB$3),1)+AB161,0)</f>
        <v>0</v>
      </c>
      <c r="AC162" s="644">
        <f ca="1">IF('Health SCR'!AC$3&gt;=$B162,OFFSET($D$118,0,'Health SCR'!AC$3-$B162)*OFFSET(Inputs!$C$30,0,$B162-2)/IF(sommmeProdInv(Inputs!$B$30:$AY$30,$D$118:$BA$118,'Health SCR'!AC$3)&gt;0,sommmeProdInv(Inputs!$B$30:$AY$30,$D$118:$BA$118,'Health SCR'!AC$3),1)+AC161,0)</f>
        <v>0</v>
      </c>
      <c r="AD162" s="644">
        <f ca="1">IF('Health SCR'!AD$3&gt;=$B162,OFFSET($D$118,0,'Health SCR'!AD$3-$B162)*OFFSET(Inputs!$C$30,0,$B162-2)/IF(sommmeProdInv(Inputs!$B$30:$AY$30,$D$118:$BA$118,'Health SCR'!AD$3)&gt;0,sommmeProdInv(Inputs!$B$30:$AY$30,$D$118:$BA$118,'Health SCR'!AD$3),1)+AD161,0)</f>
        <v>0</v>
      </c>
      <c r="AE162" s="644">
        <f ca="1">IF('Health SCR'!AE$3&gt;=$B162,OFFSET($D$118,0,'Health SCR'!AE$3-$B162)*OFFSET(Inputs!$C$30,0,$B162-2)/IF(sommmeProdInv(Inputs!$B$30:$AY$30,$D$118:$BA$118,'Health SCR'!AE$3)&gt;0,sommmeProdInv(Inputs!$B$30:$AY$30,$D$118:$BA$118,'Health SCR'!AE$3),1)+AE161,0)</f>
        <v>0</v>
      </c>
      <c r="AF162" s="644">
        <f ca="1">IF('Health SCR'!AF$3&gt;=$B162,OFFSET($D$118,0,'Health SCR'!AF$3-$B162)*OFFSET(Inputs!$C$30,0,$B162-2)/IF(sommmeProdInv(Inputs!$B$30:$AY$30,$D$118:$BA$118,'Health SCR'!AF$3)&gt;0,sommmeProdInv(Inputs!$B$30:$AY$30,$D$118:$BA$118,'Health SCR'!AF$3),1)+AF161,0)</f>
        <v>0</v>
      </c>
      <c r="AG162" s="644">
        <f ca="1">IF('Health SCR'!AG$3&gt;=$B162,OFFSET($D$118,0,'Health SCR'!AG$3-$B162)*OFFSET(Inputs!$C$30,0,$B162-2)/IF(sommmeProdInv(Inputs!$B$30:$AY$30,$D$118:$BA$118,'Health SCR'!AG$3)&gt;0,sommmeProdInv(Inputs!$B$30:$AY$30,$D$118:$BA$118,'Health SCR'!AG$3),1)+AG161,0)</f>
        <v>0</v>
      </c>
      <c r="AH162" s="644">
        <f ca="1">IF('Health SCR'!AH$3&gt;=$B162,OFFSET($D$118,0,'Health SCR'!AH$3-$B162)*OFFSET(Inputs!$C$30,0,$B162-2)/IF(sommmeProdInv(Inputs!$B$30:$AY$30,$D$118:$BA$118,'Health SCR'!AH$3)&gt;0,sommmeProdInv(Inputs!$B$30:$AY$30,$D$118:$BA$118,'Health SCR'!AH$3),1)+AH161,0)</f>
        <v>0</v>
      </c>
      <c r="AI162" s="644">
        <f ca="1">IF('Health SCR'!AI$3&gt;=$B162,OFFSET($D$118,0,'Health SCR'!AI$3-$B162)*OFFSET(Inputs!$C$30,0,$B162-2)/IF(sommmeProdInv(Inputs!$B$30:$AY$30,$D$118:$BA$118,'Health SCR'!AI$3)&gt;0,sommmeProdInv(Inputs!$B$30:$AY$30,$D$118:$BA$118,'Health SCR'!AI$3),1)+AI161,0)</f>
        <v>0</v>
      </c>
      <c r="AJ162" s="644">
        <f ca="1">IF('Health SCR'!AJ$3&gt;=$B162,OFFSET($D$118,0,'Health SCR'!AJ$3-$B162)*OFFSET(Inputs!$C$30,0,$B162-2)/IF(sommmeProdInv(Inputs!$B$30:$AY$30,$D$118:$BA$118,'Health SCR'!AJ$3)&gt;0,sommmeProdInv(Inputs!$B$30:$AY$30,$D$118:$BA$118,'Health SCR'!AJ$3),1)+AJ161,0)</f>
        <v>0</v>
      </c>
      <c r="AK162" s="644">
        <f ca="1">IF('Health SCR'!AK$3&gt;=$B162,OFFSET($D$118,0,'Health SCR'!AK$3-$B162)*OFFSET(Inputs!$C$30,0,$B162-2)/IF(sommmeProdInv(Inputs!$B$30:$AY$30,$D$118:$BA$118,'Health SCR'!AK$3)&gt;0,sommmeProdInv(Inputs!$B$30:$AY$30,$D$118:$BA$118,'Health SCR'!AK$3),1)+AK161,0)</f>
        <v>0</v>
      </c>
      <c r="AL162" s="644">
        <f ca="1">IF('Health SCR'!AL$3&gt;=$B162,OFFSET($D$118,0,'Health SCR'!AL$3-$B162)*OFFSET(Inputs!$C$30,0,$B162-2)/IF(sommmeProdInv(Inputs!$B$30:$AY$30,$D$118:$BA$118,'Health SCR'!AL$3)&gt;0,sommmeProdInv(Inputs!$B$30:$AY$30,$D$118:$BA$118,'Health SCR'!AL$3),1)+AL161,0)</f>
        <v>0</v>
      </c>
      <c r="AM162" s="644">
        <f ca="1">IF('Health SCR'!AM$3&gt;=$B162,OFFSET($D$118,0,'Health SCR'!AM$3-$B162)*OFFSET(Inputs!$C$30,0,$B162-2)/IF(sommmeProdInv(Inputs!$B$30:$AY$30,$D$118:$BA$118,'Health SCR'!AM$3)&gt;0,sommmeProdInv(Inputs!$B$30:$AY$30,$D$118:$BA$118,'Health SCR'!AM$3),1)+AM161,0)</f>
        <v>0</v>
      </c>
      <c r="AN162" s="644">
        <f ca="1">IF('Health SCR'!AN$3&gt;=$B162,OFFSET($D$118,0,'Health SCR'!AN$3-$B162)*OFFSET(Inputs!$C$30,0,$B162-2)/IF(sommmeProdInv(Inputs!$B$30:$AY$30,$D$118:$BA$118,'Health SCR'!AN$3)&gt;0,sommmeProdInv(Inputs!$B$30:$AY$30,$D$118:$BA$118,'Health SCR'!AN$3),1)+AN161,0)</f>
        <v>0</v>
      </c>
      <c r="AO162" s="644">
        <f ca="1">IF('Health SCR'!AO$3&gt;=$B162,OFFSET($D$118,0,'Health SCR'!AO$3-$B162)*OFFSET(Inputs!$C$30,0,$B162-2)/IF(sommmeProdInv(Inputs!$B$30:$AY$30,$D$118:$BA$118,'Health SCR'!AO$3)&gt;0,sommmeProdInv(Inputs!$B$30:$AY$30,$D$118:$BA$118,'Health SCR'!AO$3),1)+AO161,0)</f>
        <v>0</v>
      </c>
      <c r="AP162" s="644">
        <f ca="1">IF('Health SCR'!AP$3&gt;=$B162,OFFSET($D$118,0,'Health SCR'!AP$3-$B162)*OFFSET(Inputs!$C$30,0,$B162-2)/IF(sommmeProdInv(Inputs!$B$30:$AY$30,$D$118:$BA$118,'Health SCR'!AP$3)&gt;0,sommmeProdInv(Inputs!$B$30:$AY$30,$D$118:$BA$118,'Health SCR'!AP$3),1)+AP161,0)</f>
        <v>0</v>
      </c>
      <c r="AQ162" s="644">
        <f ca="1">IF('Health SCR'!AQ$3&gt;=$B162,OFFSET($D$118,0,'Health SCR'!AQ$3-$B162)*OFFSET(Inputs!$C$30,0,$B162-2)/IF(sommmeProdInv(Inputs!$B$30:$AY$30,$D$118:$BA$118,'Health SCR'!AQ$3)&gt;0,sommmeProdInv(Inputs!$B$30:$AY$30,$D$118:$BA$118,'Health SCR'!AQ$3),1)+AQ161,0)</f>
        <v>0</v>
      </c>
      <c r="AR162" s="644">
        <f ca="1">IF('Health SCR'!AR$3&gt;=$B162,OFFSET($D$118,0,'Health SCR'!AR$3-$B162)*OFFSET(Inputs!$C$30,0,$B162-2)/IF(sommmeProdInv(Inputs!$B$30:$AY$30,$D$118:$BA$118,'Health SCR'!AR$3)&gt;0,sommmeProdInv(Inputs!$B$30:$AY$30,$D$118:$BA$118,'Health SCR'!AR$3),1)+AR161,0)</f>
        <v>0</v>
      </c>
      <c r="AS162" s="644">
        <f ca="1">IF('Health SCR'!AS$3&gt;=$B162,OFFSET($D$118,0,'Health SCR'!AS$3-$B162)*OFFSET(Inputs!$C$30,0,$B162-2)/IF(sommmeProdInv(Inputs!$B$30:$AY$30,$D$118:$BA$118,'Health SCR'!AS$3)&gt;0,sommmeProdInv(Inputs!$B$30:$AY$30,$D$118:$BA$118,'Health SCR'!AS$3),1)+AS161,0)</f>
        <v>0</v>
      </c>
      <c r="AT162" s="644">
        <f ca="1">IF('Health SCR'!AT$3&gt;=$B162,OFFSET($D$118,0,'Health SCR'!AT$3-$B162)*OFFSET(Inputs!$C$30,0,$B162-2)/IF(sommmeProdInv(Inputs!$B$30:$AY$30,$D$118:$BA$118,'Health SCR'!AT$3)&gt;0,sommmeProdInv(Inputs!$B$30:$AY$30,$D$118:$BA$118,'Health SCR'!AT$3),1)+AT161,0)</f>
        <v>0</v>
      </c>
      <c r="AU162" s="644">
        <f ca="1">IF('Health SCR'!AU$3&gt;=$B162,OFFSET($D$118,0,'Health SCR'!AU$3-$B162)*OFFSET(Inputs!$C$30,0,$B162-2)/IF(sommmeProdInv(Inputs!$B$30:$AY$30,$D$118:$BA$118,'Health SCR'!AU$3)&gt;0,sommmeProdInv(Inputs!$B$30:$AY$30,$D$118:$BA$118,'Health SCR'!AU$3),1)+AU161,0)</f>
        <v>0</v>
      </c>
      <c r="AV162" s="644">
        <f ca="1">IF('Health SCR'!AV$3&gt;=$B162,OFFSET($D$118,0,'Health SCR'!AV$3-$B162)*OFFSET(Inputs!$C$30,0,$B162-2)/IF(sommmeProdInv(Inputs!$B$30:$AY$30,$D$118:$BA$118,'Health SCR'!AV$3)&gt;0,sommmeProdInv(Inputs!$B$30:$AY$30,$D$118:$BA$118,'Health SCR'!AV$3),1)+AV161,0)</f>
        <v>0</v>
      </c>
      <c r="AW162" s="644">
        <f ca="1">IF('Health SCR'!AW$3&gt;=$B162,OFFSET($D$118,0,'Health SCR'!AW$3-$B162)*OFFSET(Inputs!$C$30,0,$B162-2)/IF(sommmeProdInv(Inputs!$B$30:$AY$30,$D$118:$BA$118,'Health SCR'!AW$3)&gt;0,sommmeProdInv(Inputs!$B$30:$AY$30,$D$118:$BA$118,'Health SCR'!AW$3),1)+AW161,0)</f>
        <v>0</v>
      </c>
      <c r="AX162" s="644">
        <f ca="1">IF('Health SCR'!AX$3&gt;=$B162,OFFSET($D$118,0,'Health SCR'!AX$3-$B162)*OFFSET(Inputs!$C$30,0,$B162-2)/IF(sommmeProdInv(Inputs!$B$30:$AY$30,$D$118:$BA$118,'Health SCR'!AX$3)&gt;0,sommmeProdInv(Inputs!$B$30:$AY$30,$D$118:$BA$118,'Health SCR'!AX$3),1)+AX161,0)</f>
        <v>0</v>
      </c>
      <c r="AY162" s="644">
        <f ca="1">IF('Health SCR'!AY$3&gt;=$B162,OFFSET($D$118,0,'Health SCR'!AY$3-$B162)*OFFSET(Inputs!$C$30,0,$B162-2)/IF(sommmeProdInv(Inputs!$B$30:$AY$30,$D$118:$BA$118,'Health SCR'!AY$3)&gt;0,sommmeProdInv(Inputs!$B$30:$AY$30,$D$118:$BA$118,'Health SCR'!AY$3),1)+AY161,0)</f>
        <v>0</v>
      </c>
      <c r="AZ162" s="644">
        <f ca="1">IF('Health SCR'!AZ$3&gt;=$B162,OFFSET($D$118,0,'Health SCR'!AZ$3-$B162)*OFFSET(Inputs!$C$30,0,$B162-2)/IF(sommmeProdInv(Inputs!$B$30:$AY$30,$D$118:$BA$118,'Health SCR'!AZ$3)&gt;0,sommmeProdInv(Inputs!$B$30:$AY$30,$D$118:$BA$118,'Health SCR'!AZ$3),1)+AZ161,0)</f>
        <v>0</v>
      </c>
      <c r="BA162" s="645">
        <f ca="1">IF('Health SCR'!BA$3&gt;=$B162,OFFSET($D$118,0,'Health SCR'!BA$3-$B162)*OFFSET(Inputs!$C$30,0,$B162-2)/IF(sommmeProdInv(Inputs!$B$30:$AY$30,$D$118:$BA$118,'Health SCR'!BA$3)&gt;0,sommmeProdInv(Inputs!$B$30:$AY$30,$D$118:$BA$118,'Health SCR'!BA$3),1)+BA161,0)</f>
        <v>0</v>
      </c>
    </row>
    <row r="163" spans="1:256" s="286" customFormat="1" outlineLevel="1">
      <c r="A163" s="608"/>
      <c r="B163" s="993">
        <v>44</v>
      </c>
      <c r="C163" s="994"/>
      <c r="D163" s="643"/>
      <c r="E163" s="644">
        <f ca="1">IF('Health SCR'!E$3&gt;=$B163,OFFSET($D$118,0,'Health SCR'!E$3-$B163)*OFFSET(Inputs!$C$30,0,$B163-2)/IF(sommmeProdInv(Inputs!$B$30:$AY$30,$D$118:$BA$118,'Health SCR'!E$3)&gt;0,sommmeProdInv(Inputs!$B$30:$AY$30,$D$118:$BA$118,'Health SCR'!E$3),1)+E162,0)</f>
        <v>0</v>
      </c>
      <c r="F163" s="644">
        <f ca="1">IF('Health SCR'!F$3&gt;=$B163,OFFSET($D$118,0,'Health SCR'!F$3-$B163)*OFFSET(Inputs!$C$30,0,$B163-2)/IF(sommmeProdInv(Inputs!$B$30:$AY$30,$D$118:$BA$118,'Health SCR'!F$3)&gt;0,sommmeProdInv(Inputs!$B$30:$AY$30,$D$118:$BA$118,'Health SCR'!F$3),1)+F162,0)</f>
        <v>0</v>
      </c>
      <c r="G163" s="644">
        <f ca="1">IF('Health SCR'!G$3&gt;=$B163,OFFSET($D$118,0,'Health SCR'!G$3-$B163)*OFFSET(Inputs!$C$30,0,$B163-2)/IF(sommmeProdInv(Inputs!$B$30:$AY$30,$D$118:$BA$118,'Health SCR'!G$3)&gt;0,sommmeProdInv(Inputs!$B$30:$AY$30,$D$118:$BA$118,'Health SCR'!G$3),1)+G162,0)</f>
        <v>0</v>
      </c>
      <c r="H163" s="644">
        <f ca="1">IF('Health SCR'!H$3&gt;=$B163,OFFSET($D$118,0,'Health SCR'!H$3-$B163)*OFFSET(Inputs!$C$30,0,$B163-2)/IF(sommmeProdInv(Inputs!$B$30:$AY$30,$D$118:$BA$118,'Health SCR'!H$3)&gt;0,sommmeProdInv(Inputs!$B$30:$AY$30,$D$118:$BA$118,'Health SCR'!H$3),1)+H162,0)</f>
        <v>0</v>
      </c>
      <c r="I163" s="644">
        <f ca="1">IF('Health SCR'!I$3&gt;=$B163,OFFSET($D$118,0,'Health SCR'!I$3-$B163)*OFFSET(Inputs!$C$30,0,$B163-2)/IF(sommmeProdInv(Inputs!$B$30:$AY$30,$D$118:$BA$118,'Health SCR'!I$3)&gt;0,sommmeProdInv(Inputs!$B$30:$AY$30,$D$118:$BA$118,'Health SCR'!I$3),1)+I162,0)</f>
        <v>0</v>
      </c>
      <c r="J163" s="644">
        <f ca="1">IF('Health SCR'!J$3&gt;=$B163,OFFSET($D$118,0,'Health SCR'!J$3-$B163)*OFFSET(Inputs!$C$30,0,$B163-2)/IF(sommmeProdInv(Inputs!$B$30:$AY$30,$D$118:$BA$118,'Health SCR'!J$3)&gt;0,sommmeProdInv(Inputs!$B$30:$AY$30,$D$118:$BA$118,'Health SCR'!J$3),1)+J162,0)</f>
        <v>0</v>
      </c>
      <c r="K163" s="644">
        <f ca="1">IF('Health SCR'!K$3&gt;=$B163,OFFSET($D$118,0,'Health SCR'!K$3-$B163)*OFFSET(Inputs!$C$30,0,$B163-2)/IF(sommmeProdInv(Inputs!$B$30:$AY$30,$D$118:$BA$118,'Health SCR'!K$3)&gt;0,sommmeProdInv(Inputs!$B$30:$AY$30,$D$118:$BA$118,'Health SCR'!K$3),1)+K162,0)</f>
        <v>0</v>
      </c>
      <c r="L163" s="644">
        <f ca="1">IF('Health SCR'!L$3&gt;=$B163,OFFSET($D$118,0,'Health SCR'!L$3-$B163)*OFFSET(Inputs!$C$30,0,$B163-2)/IF(sommmeProdInv(Inputs!$B$30:$AY$30,$D$118:$BA$118,'Health SCR'!L$3)&gt;0,sommmeProdInv(Inputs!$B$30:$AY$30,$D$118:$BA$118,'Health SCR'!L$3),1)+L162,0)</f>
        <v>0</v>
      </c>
      <c r="M163" s="644">
        <f ca="1">IF('Health SCR'!M$3&gt;=$B163,OFFSET($D$118,0,'Health SCR'!M$3-$B163)*OFFSET(Inputs!$C$30,0,$B163-2)/IF(sommmeProdInv(Inputs!$B$30:$AY$30,$D$118:$BA$118,'Health SCR'!M$3)&gt;0,sommmeProdInv(Inputs!$B$30:$AY$30,$D$118:$BA$118,'Health SCR'!M$3),1)+M162,0)</f>
        <v>0</v>
      </c>
      <c r="N163" s="644">
        <f ca="1">IF('Health SCR'!N$3&gt;=$B163,OFFSET($D$118,0,'Health SCR'!N$3-$B163)*OFFSET(Inputs!$C$30,0,$B163-2)/IF(sommmeProdInv(Inputs!$B$30:$AY$30,$D$118:$BA$118,'Health SCR'!N$3)&gt;0,sommmeProdInv(Inputs!$B$30:$AY$30,$D$118:$BA$118,'Health SCR'!N$3),1)+N162,0)</f>
        <v>0</v>
      </c>
      <c r="O163" s="644">
        <f ca="1">IF('Health SCR'!O$3&gt;=$B163,OFFSET($D$118,0,'Health SCR'!O$3-$B163)*OFFSET(Inputs!$C$30,0,$B163-2)/IF(sommmeProdInv(Inputs!$B$30:$AY$30,$D$118:$BA$118,'Health SCR'!O$3)&gt;0,sommmeProdInv(Inputs!$B$30:$AY$30,$D$118:$BA$118,'Health SCR'!O$3),1)+O162,0)</f>
        <v>0</v>
      </c>
      <c r="P163" s="644">
        <f ca="1">IF('Health SCR'!P$3&gt;=$B163,OFFSET($D$118,0,'Health SCR'!P$3-$B163)*OFFSET(Inputs!$C$30,0,$B163-2)/IF(sommmeProdInv(Inputs!$B$30:$AY$30,$D$118:$BA$118,'Health SCR'!P$3)&gt;0,sommmeProdInv(Inputs!$B$30:$AY$30,$D$118:$BA$118,'Health SCR'!P$3),1)+P162,0)</f>
        <v>0</v>
      </c>
      <c r="Q163" s="644">
        <f ca="1">IF('Health SCR'!Q$3&gt;=$B163,OFFSET($D$118,0,'Health SCR'!Q$3-$B163)*OFFSET(Inputs!$C$30,0,$B163-2)/IF(sommmeProdInv(Inputs!$B$30:$AY$30,$D$118:$BA$118,'Health SCR'!Q$3)&gt;0,sommmeProdInv(Inputs!$B$30:$AY$30,$D$118:$BA$118,'Health SCR'!Q$3),1)+Q162,0)</f>
        <v>0</v>
      </c>
      <c r="R163" s="644">
        <f ca="1">IF('Health SCR'!R$3&gt;=$B163,OFFSET($D$118,0,'Health SCR'!R$3-$B163)*OFFSET(Inputs!$C$30,0,$B163-2)/IF(sommmeProdInv(Inputs!$B$30:$AY$30,$D$118:$BA$118,'Health SCR'!R$3)&gt;0,sommmeProdInv(Inputs!$B$30:$AY$30,$D$118:$BA$118,'Health SCR'!R$3),1)+R162,0)</f>
        <v>0</v>
      </c>
      <c r="S163" s="644">
        <f ca="1">IF('Health SCR'!S$3&gt;=$B163,OFFSET($D$118,0,'Health SCR'!S$3-$B163)*OFFSET(Inputs!$C$30,0,$B163-2)/IF(sommmeProdInv(Inputs!$B$30:$AY$30,$D$118:$BA$118,'Health SCR'!S$3)&gt;0,sommmeProdInv(Inputs!$B$30:$AY$30,$D$118:$BA$118,'Health SCR'!S$3),1)+S162,0)</f>
        <v>0</v>
      </c>
      <c r="T163" s="644">
        <f ca="1">IF('Health SCR'!T$3&gt;=$B163,OFFSET($D$118,0,'Health SCR'!T$3-$B163)*OFFSET(Inputs!$C$30,0,$B163-2)/IF(sommmeProdInv(Inputs!$B$30:$AY$30,$D$118:$BA$118,'Health SCR'!T$3)&gt;0,sommmeProdInv(Inputs!$B$30:$AY$30,$D$118:$BA$118,'Health SCR'!T$3),1)+T162,0)</f>
        <v>0</v>
      </c>
      <c r="U163" s="644">
        <f ca="1">IF('Health SCR'!U$3&gt;=$B163,OFFSET($D$118,0,'Health SCR'!U$3-$B163)*OFFSET(Inputs!$C$30,0,$B163-2)/IF(sommmeProdInv(Inputs!$B$30:$AY$30,$D$118:$BA$118,'Health SCR'!U$3)&gt;0,sommmeProdInv(Inputs!$B$30:$AY$30,$D$118:$BA$118,'Health SCR'!U$3),1)+U162,0)</f>
        <v>0</v>
      </c>
      <c r="V163" s="644">
        <f ca="1">IF('Health SCR'!V$3&gt;=$B163,OFFSET($D$118,0,'Health SCR'!V$3-$B163)*OFFSET(Inputs!$C$30,0,$B163-2)/IF(sommmeProdInv(Inputs!$B$30:$AY$30,$D$118:$BA$118,'Health SCR'!V$3)&gt;0,sommmeProdInv(Inputs!$B$30:$AY$30,$D$118:$BA$118,'Health SCR'!V$3),1)+V162,0)</f>
        <v>0</v>
      </c>
      <c r="W163" s="644">
        <f ca="1">IF('Health SCR'!W$3&gt;=$B163,OFFSET($D$118,0,'Health SCR'!W$3-$B163)*OFFSET(Inputs!$C$30,0,$B163-2)/IF(sommmeProdInv(Inputs!$B$30:$AY$30,$D$118:$BA$118,'Health SCR'!W$3)&gt;0,sommmeProdInv(Inputs!$B$30:$AY$30,$D$118:$BA$118,'Health SCR'!W$3),1)+W162,0)</f>
        <v>0</v>
      </c>
      <c r="X163" s="644">
        <f ca="1">IF('Health SCR'!X$3&gt;=$B163,OFFSET($D$118,0,'Health SCR'!X$3-$B163)*OFFSET(Inputs!$C$30,0,$B163-2)/IF(sommmeProdInv(Inputs!$B$30:$AY$30,$D$118:$BA$118,'Health SCR'!X$3)&gt;0,sommmeProdInv(Inputs!$B$30:$AY$30,$D$118:$BA$118,'Health SCR'!X$3),1)+X162,0)</f>
        <v>0</v>
      </c>
      <c r="Y163" s="644">
        <f ca="1">IF('Health SCR'!Y$3&gt;=$B163,OFFSET($D$118,0,'Health SCR'!Y$3-$B163)*OFFSET(Inputs!$C$30,0,$B163-2)/IF(sommmeProdInv(Inputs!$B$30:$AY$30,$D$118:$BA$118,'Health SCR'!Y$3)&gt;0,sommmeProdInv(Inputs!$B$30:$AY$30,$D$118:$BA$118,'Health SCR'!Y$3),1)+Y162,0)</f>
        <v>0</v>
      </c>
      <c r="Z163" s="644">
        <f ca="1">IF('Health SCR'!Z$3&gt;=$B163,OFFSET($D$118,0,'Health SCR'!Z$3-$B163)*OFFSET(Inputs!$C$30,0,$B163-2)/IF(sommmeProdInv(Inputs!$B$30:$AY$30,$D$118:$BA$118,'Health SCR'!Z$3)&gt;0,sommmeProdInv(Inputs!$B$30:$AY$30,$D$118:$BA$118,'Health SCR'!Z$3),1)+Z162,0)</f>
        <v>0</v>
      </c>
      <c r="AA163" s="644">
        <f ca="1">IF('Health SCR'!AA$3&gt;=$B163,OFFSET($D$118,0,'Health SCR'!AA$3-$B163)*OFFSET(Inputs!$C$30,0,$B163-2)/IF(sommmeProdInv(Inputs!$B$30:$AY$30,$D$118:$BA$118,'Health SCR'!AA$3)&gt;0,sommmeProdInv(Inputs!$B$30:$AY$30,$D$118:$BA$118,'Health SCR'!AA$3),1)+AA162,0)</f>
        <v>0</v>
      </c>
      <c r="AB163" s="644">
        <f ca="1">IF('Health SCR'!AB$3&gt;=$B163,OFFSET($D$118,0,'Health SCR'!AB$3-$B163)*OFFSET(Inputs!$C$30,0,$B163-2)/IF(sommmeProdInv(Inputs!$B$30:$AY$30,$D$118:$BA$118,'Health SCR'!AB$3)&gt;0,sommmeProdInv(Inputs!$B$30:$AY$30,$D$118:$BA$118,'Health SCR'!AB$3),1)+AB162,0)</f>
        <v>0</v>
      </c>
      <c r="AC163" s="644">
        <f ca="1">IF('Health SCR'!AC$3&gt;=$B163,OFFSET($D$118,0,'Health SCR'!AC$3-$B163)*OFFSET(Inputs!$C$30,0,$B163-2)/IF(sommmeProdInv(Inputs!$B$30:$AY$30,$D$118:$BA$118,'Health SCR'!AC$3)&gt;0,sommmeProdInv(Inputs!$B$30:$AY$30,$D$118:$BA$118,'Health SCR'!AC$3),1)+AC162,0)</f>
        <v>0</v>
      </c>
      <c r="AD163" s="644">
        <f ca="1">IF('Health SCR'!AD$3&gt;=$B163,OFFSET($D$118,0,'Health SCR'!AD$3-$B163)*OFFSET(Inputs!$C$30,0,$B163-2)/IF(sommmeProdInv(Inputs!$B$30:$AY$30,$D$118:$BA$118,'Health SCR'!AD$3)&gt;0,sommmeProdInv(Inputs!$B$30:$AY$30,$D$118:$BA$118,'Health SCR'!AD$3),1)+AD162,0)</f>
        <v>0</v>
      </c>
      <c r="AE163" s="644">
        <f ca="1">IF('Health SCR'!AE$3&gt;=$B163,OFFSET($D$118,0,'Health SCR'!AE$3-$B163)*OFFSET(Inputs!$C$30,0,$B163-2)/IF(sommmeProdInv(Inputs!$B$30:$AY$30,$D$118:$BA$118,'Health SCR'!AE$3)&gt;0,sommmeProdInv(Inputs!$B$30:$AY$30,$D$118:$BA$118,'Health SCR'!AE$3),1)+AE162,0)</f>
        <v>0</v>
      </c>
      <c r="AF163" s="644">
        <f ca="1">IF('Health SCR'!AF$3&gt;=$B163,OFFSET($D$118,0,'Health SCR'!AF$3-$B163)*OFFSET(Inputs!$C$30,0,$B163-2)/IF(sommmeProdInv(Inputs!$B$30:$AY$30,$D$118:$BA$118,'Health SCR'!AF$3)&gt;0,sommmeProdInv(Inputs!$B$30:$AY$30,$D$118:$BA$118,'Health SCR'!AF$3),1)+AF162,0)</f>
        <v>0</v>
      </c>
      <c r="AG163" s="644">
        <f ca="1">IF('Health SCR'!AG$3&gt;=$B163,OFFSET($D$118,0,'Health SCR'!AG$3-$B163)*OFFSET(Inputs!$C$30,0,$B163-2)/IF(sommmeProdInv(Inputs!$B$30:$AY$30,$D$118:$BA$118,'Health SCR'!AG$3)&gt;0,sommmeProdInv(Inputs!$B$30:$AY$30,$D$118:$BA$118,'Health SCR'!AG$3),1)+AG162,0)</f>
        <v>0</v>
      </c>
      <c r="AH163" s="644">
        <f ca="1">IF('Health SCR'!AH$3&gt;=$B163,OFFSET($D$118,0,'Health SCR'!AH$3-$B163)*OFFSET(Inputs!$C$30,0,$B163-2)/IF(sommmeProdInv(Inputs!$B$30:$AY$30,$D$118:$BA$118,'Health SCR'!AH$3)&gt;0,sommmeProdInv(Inputs!$B$30:$AY$30,$D$118:$BA$118,'Health SCR'!AH$3),1)+AH162,0)</f>
        <v>0</v>
      </c>
      <c r="AI163" s="644">
        <f ca="1">IF('Health SCR'!AI$3&gt;=$B163,OFFSET($D$118,0,'Health SCR'!AI$3-$B163)*OFFSET(Inputs!$C$30,0,$B163-2)/IF(sommmeProdInv(Inputs!$B$30:$AY$30,$D$118:$BA$118,'Health SCR'!AI$3)&gt;0,sommmeProdInv(Inputs!$B$30:$AY$30,$D$118:$BA$118,'Health SCR'!AI$3),1)+AI162,0)</f>
        <v>0</v>
      </c>
      <c r="AJ163" s="644">
        <f ca="1">IF('Health SCR'!AJ$3&gt;=$B163,OFFSET($D$118,0,'Health SCR'!AJ$3-$B163)*OFFSET(Inputs!$C$30,0,$B163-2)/IF(sommmeProdInv(Inputs!$B$30:$AY$30,$D$118:$BA$118,'Health SCR'!AJ$3)&gt;0,sommmeProdInv(Inputs!$B$30:$AY$30,$D$118:$BA$118,'Health SCR'!AJ$3),1)+AJ162,0)</f>
        <v>0</v>
      </c>
      <c r="AK163" s="644">
        <f ca="1">IF('Health SCR'!AK$3&gt;=$B163,OFFSET($D$118,0,'Health SCR'!AK$3-$B163)*OFFSET(Inputs!$C$30,0,$B163-2)/IF(sommmeProdInv(Inputs!$B$30:$AY$30,$D$118:$BA$118,'Health SCR'!AK$3)&gt;0,sommmeProdInv(Inputs!$B$30:$AY$30,$D$118:$BA$118,'Health SCR'!AK$3),1)+AK162,0)</f>
        <v>0</v>
      </c>
      <c r="AL163" s="644">
        <f ca="1">IF('Health SCR'!AL$3&gt;=$B163,OFFSET($D$118,0,'Health SCR'!AL$3-$B163)*OFFSET(Inputs!$C$30,0,$B163-2)/IF(sommmeProdInv(Inputs!$B$30:$AY$30,$D$118:$BA$118,'Health SCR'!AL$3)&gt;0,sommmeProdInv(Inputs!$B$30:$AY$30,$D$118:$BA$118,'Health SCR'!AL$3),1)+AL162,0)</f>
        <v>0</v>
      </c>
      <c r="AM163" s="644">
        <f ca="1">IF('Health SCR'!AM$3&gt;=$B163,OFFSET($D$118,0,'Health SCR'!AM$3-$B163)*OFFSET(Inputs!$C$30,0,$B163-2)/IF(sommmeProdInv(Inputs!$B$30:$AY$30,$D$118:$BA$118,'Health SCR'!AM$3)&gt;0,sommmeProdInv(Inputs!$B$30:$AY$30,$D$118:$BA$118,'Health SCR'!AM$3),1)+AM162,0)</f>
        <v>0</v>
      </c>
      <c r="AN163" s="644">
        <f ca="1">IF('Health SCR'!AN$3&gt;=$B163,OFFSET($D$118,0,'Health SCR'!AN$3-$B163)*OFFSET(Inputs!$C$30,0,$B163-2)/IF(sommmeProdInv(Inputs!$B$30:$AY$30,$D$118:$BA$118,'Health SCR'!AN$3)&gt;0,sommmeProdInv(Inputs!$B$30:$AY$30,$D$118:$BA$118,'Health SCR'!AN$3),1)+AN162,0)</f>
        <v>0</v>
      </c>
      <c r="AO163" s="644">
        <f ca="1">IF('Health SCR'!AO$3&gt;=$B163,OFFSET($D$118,0,'Health SCR'!AO$3-$B163)*OFFSET(Inputs!$C$30,0,$B163-2)/IF(sommmeProdInv(Inputs!$B$30:$AY$30,$D$118:$BA$118,'Health SCR'!AO$3)&gt;0,sommmeProdInv(Inputs!$B$30:$AY$30,$D$118:$BA$118,'Health SCR'!AO$3),1)+AO162,0)</f>
        <v>0</v>
      </c>
      <c r="AP163" s="644">
        <f ca="1">IF('Health SCR'!AP$3&gt;=$B163,OFFSET($D$118,0,'Health SCR'!AP$3-$B163)*OFFSET(Inputs!$C$30,0,$B163-2)/IF(sommmeProdInv(Inputs!$B$30:$AY$30,$D$118:$BA$118,'Health SCR'!AP$3)&gt;0,sommmeProdInv(Inputs!$B$30:$AY$30,$D$118:$BA$118,'Health SCR'!AP$3),1)+AP162,0)</f>
        <v>0</v>
      </c>
      <c r="AQ163" s="644">
        <f ca="1">IF('Health SCR'!AQ$3&gt;=$B163,OFFSET($D$118,0,'Health SCR'!AQ$3-$B163)*OFFSET(Inputs!$C$30,0,$B163-2)/IF(sommmeProdInv(Inputs!$B$30:$AY$30,$D$118:$BA$118,'Health SCR'!AQ$3)&gt;0,sommmeProdInv(Inputs!$B$30:$AY$30,$D$118:$BA$118,'Health SCR'!AQ$3),1)+AQ162,0)</f>
        <v>0</v>
      </c>
      <c r="AR163" s="644">
        <f ca="1">IF('Health SCR'!AR$3&gt;=$B163,OFFSET($D$118,0,'Health SCR'!AR$3-$B163)*OFFSET(Inputs!$C$30,0,$B163-2)/IF(sommmeProdInv(Inputs!$B$30:$AY$30,$D$118:$BA$118,'Health SCR'!AR$3)&gt;0,sommmeProdInv(Inputs!$B$30:$AY$30,$D$118:$BA$118,'Health SCR'!AR$3),1)+AR162,0)</f>
        <v>0</v>
      </c>
      <c r="AS163" s="644">
        <f ca="1">IF('Health SCR'!AS$3&gt;=$B163,OFFSET($D$118,0,'Health SCR'!AS$3-$B163)*OFFSET(Inputs!$C$30,0,$B163-2)/IF(sommmeProdInv(Inputs!$B$30:$AY$30,$D$118:$BA$118,'Health SCR'!AS$3)&gt;0,sommmeProdInv(Inputs!$B$30:$AY$30,$D$118:$BA$118,'Health SCR'!AS$3),1)+AS162,0)</f>
        <v>0</v>
      </c>
      <c r="AT163" s="644">
        <f ca="1">IF('Health SCR'!AT$3&gt;=$B163,OFFSET($D$118,0,'Health SCR'!AT$3-$B163)*OFFSET(Inputs!$C$30,0,$B163-2)/IF(sommmeProdInv(Inputs!$B$30:$AY$30,$D$118:$BA$118,'Health SCR'!AT$3)&gt;0,sommmeProdInv(Inputs!$B$30:$AY$30,$D$118:$BA$118,'Health SCR'!AT$3),1)+AT162,0)</f>
        <v>0</v>
      </c>
      <c r="AU163" s="644">
        <f ca="1">IF('Health SCR'!AU$3&gt;=$B163,OFFSET($D$118,0,'Health SCR'!AU$3-$B163)*OFFSET(Inputs!$C$30,0,$B163-2)/IF(sommmeProdInv(Inputs!$B$30:$AY$30,$D$118:$BA$118,'Health SCR'!AU$3)&gt;0,sommmeProdInv(Inputs!$B$30:$AY$30,$D$118:$BA$118,'Health SCR'!AU$3),1)+AU162,0)</f>
        <v>0</v>
      </c>
      <c r="AV163" s="644">
        <f ca="1">IF('Health SCR'!AV$3&gt;=$B163,OFFSET($D$118,0,'Health SCR'!AV$3-$B163)*OFFSET(Inputs!$C$30,0,$B163-2)/IF(sommmeProdInv(Inputs!$B$30:$AY$30,$D$118:$BA$118,'Health SCR'!AV$3)&gt;0,sommmeProdInv(Inputs!$B$30:$AY$30,$D$118:$BA$118,'Health SCR'!AV$3),1)+AV162,0)</f>
        <v>0</v>
      </c>
      <c r="AW163" s="644">
        <f ca="1">IF('Health SCR'!AW$3&gt;=$B163,OFFSET($D$118,0,'Health SCR'!AW$3-$B163)*OFFSET(Inputs!$C$30,0,$B163-2)/IF(sommmeProdInv(Inputs!$B$30:$AY$30,$D$118:$BA$118,'Health SCR'!AW$3)&gt;0,sommmeProdInv(Inputs!$B$30:$AY$30,$D$118:$BA$118,'Health SCR'!AW$3),1)+AW162,0)</f>
        <v>0</v>
      </c>
      <c r="AX163" s="644">
        <f ca="1">IF('Health SCR'!AX$3&gt;=$B163,OFFSET($D$118,0,'Health SCR'!AX$3-$B163)*OFFSET(Inputs!$C$30,0,$B163-2)/IF(sommmeProdInv(Inputs!$B$30:$AY$30,$D$118:$BA$118,'Health SCR'!AX$3)&gt;0,sommmeProdInv(Inputs!$B$30:$AY$30,$D$118:$BA$118,'Health SCR'!AX$3),1)+AX162,0)</f>
        <v>0</v>
      </c>
      <c r="AY163" s="644">
        <f ca="1">IF('Health SCR'!AY$3&gt;=$B163,OFFSET($D$118,0,'Health SCR'!AY$3-$B163)*OFFSET(Inputs!$C$30,0,$B163-2)/IF(sommmeProdInv(Inputs!$B$30:$AY$30,$D$118:$BA$118,'Health SCR'!AY$3)&gt;0,sommmeProdInv(Inputs!$B$30:$AY$30,$D$118:$BA$118,'Health SCR'!AY$3),1)+AY162,0)</f>
        <v>0</v>
      </c>
      <c r="AZ163" s="644">
        <f ca="1">IF('Health SCR'!AZ$3&gt;=$B163,OFFSET($D$118,0,'Health SCR'!AZ$3-$B163)*OFFSET(Inputs!$C$30,0,$B163-2)/IF(sommmeProdInv(Inputs!$B$30:$AY$30,$D$118:$BA$118,'Health SCR'!AZ$3)&gt;0,sommmeProdInv(Inputs!$B$30:$AY$30,$D$118:$BA$118,'Health SCR'!AZ$3),1)+AZ162,0)</f>
        <v>0</v>
      </c>
      <c r="BA163" s="645">
        <f ca="1">IF('Health SCR'!BA$3&gt;=$B163,OFFSET($D$118,0,'Health SCR'!BA$3-$B163)*OFFSET(Inputs!$C$30,0,$B163-2)/IF(sommmeProdInv(Inputs!$B$30:$AY$30,$D$118:$BA$118,'Health SCR'!BA$3)&gt;0,sommmeProdInv(Inputs!$B$30:$AY$30,$D$118:$BA$118,'Health SCR'!BA$3),1)+BA162,0)</f>
        <v>0</v>
      </c>
    </row>
    <row r="164" spans="1:256" s="286" customFormat="1" outlineLevel="1">
      <c r="A164" s="608"/>
      <c r="B164" s="993">
        <v>45</v>
      </c>
      <c r="C164" s="994"/>
      <c r="D164" s="643"/>
      <c r="E164" s="644">
        <f ca="1">IF('Health SCR'!E$3&gt;=$B164,OFFSET($D$118,0,'Health SCR'!E$3-$B164)*OFFSET(Inputs!$C$30,0,$B164-2)/IF(sommmeProdInv(Inputs!$B$30:$AY$30,$D$118:$BA$118,'Health SCR'!E$3)&gt;0,sommmeProdInv(Inputs!$B$30:$AY$30,$D$118:$BA$118,'Health SCR'!E$3),1)+E163,0)</f>
        <v>0</v>
      </c>
      <c r="F164" s="644">
        <f ca="1">IF('Health SCR'!F$3&gt;=$B164,OFFSET($D$118,0,'Health SCR'!F$3-$B164)*OFFSET(Inputs!$C$30,0,$B164-2)/IF(sommmeProdInv(Inputs!$B$30:$AY$30,$D$118:$BA$118,'Health SCR'!F$3)&gt;0,sommmeProdInv(Inputs!$B$30:$AY$30,$D$118:$BA$118,'Health SCR'!F$3),1)+F163,0)</f>
        <v>0</v>
      </c>
      <c r="G164" s="644">
        <f ca="1">IF('Health SCR'!G$3&gt;=$B164,OFFSET($D$118,0,'Health SCR'!G$3-$B164)*OFFSET(Inputs!$C$30,0,$B164-2)/IF(sommmeProdInv(Inputs!$B$30:$AY$30,$D$118:$BA$118,'Health SCR'!G$3)&gt;0,sommmeProdInv(Inputs!$B$30:$AY$30,$D$118:$BA$118,'Health SCR'!G$3),1)+G163,0)</f>
        <v>0</v>
      </c>
      <c r="H164" s="644">
        <f ca="1">IF('Health SCR'!H$3&gt;=$B164,OFFSET($D$118,0,'Health SCR'!H$3-$B164)*OFFSET(Inputs!$C$30,0,$B164-2)/IF(sommmeProdInv(Inputs!$B$30:$AY$30,$D$118:$BA$118,'Health SCR'!H$3)&gt;0,sommmeProdInv(Inputs!$B$30:$AY$30,$D$118:$BA$118,'Health SCR'!H$3),1)+H163,0)</f>
        <v>0</v>
      </c>
      <c r="I164" s="644">
        <f ca="1">IF('Health SCR'!I$3&gt;=$B164,OFFSET($D$118,0,'Health SCR'!I$3-$B164)*OFFSET(Inputs!$C$30,0,$B164-2)/IF(sommmeProdInv(Inputs!$B$30:$AY$30,$D$118:$BA$118,'Health SCR'!I$3)&gt;0,sommmeProdInv(Inputs!$B$30:$AY$30,$D$118:$BA$118,'Health SCR'!I$3),1)+I163,0)</f>
        <v>0</v>
      </c>
      <c r="J164" s="644">
        <f ca="1">IF('Health SCR'!J$3&gt;=$B164,OFFSET($D$118,0,'Health SCR'!J$3-$B164)*OFFSET(Inputs!$C$30,0,$B164-2)/IF(sommmeProdInv(Inputs!$B$30:$AY$30,$D$118:$BA$118,'Health SCR'!J$3)&gt;0,sommmeProdInv(Inputs!$B$30:$AY$30,$D$118:$BA$118,'Health SCR'!J$3),1)+J163,0)</f>
        <v>0</v>
      </c>
      <c r="K164" s="644">
        <f ca="1">IF('Health SCR'!K$3&gt;=$B164,OFFSET($D$118,0,'Health SCR'!K$3-$B164)*OFFSET(Inputs!$C$30,0,$B164-2)/IF(sommmeProdInv(Inputs!$B$30:$AY$30,$D$118:$BA$118,'Health SCR'!K$3)&gt;0,sommmeProdInv(Inputs!$B$30:$AY$30,$D$118:$BA$118,'Health SCR'!K$3),1)+K163,0)</f>
        <v>0</v>
      </c>
      <c r="L164" s="644">
        <f ca="1">IF('Health SCR'!L$3&gt;=$B164,OFFSET($D$118,0,'Health SCR'!L$3-$B164)*OFFSET(Inputs!$C$30,0,$B164-2)/IF(sommmeProdInv(Inputs!$B$30:$AY$30,$D$118:$BA$118,'Health SCR'!L$3)&gt;0,sommmeProdInv(Inputs!$B$30:$AY$30,$D$118:$BA$118,'Health SCR'!L$3),1)+L163,0)</f>
        <v>0</v>
      </c>
      <c r="M164" s="644">
        <f ca="1">IF('Health SCR'!M$3&gt;=$B164,OFFSET($D$118,0,'Health SCR'!M$3-$B164)*OFFSET(Inputs!$C$30,0,$B164-2)/IF(sommmeProdInv(Inputs!$B$30:$AY$30,$D$118:$BA$118,'Health SCR'!M$3)&gt;0,sommmeProdInv(Inputs!$B$30:$AY$30,$D$118:$BA$118,'Health SCR'!M$3),1)+M163,0)</f>
        <v>0</v>
      </c>
      <c r="N164" s="644">
        <f ca="1">IF('Health SCR'!N$3&gt;=$B164,OFFSET($D$118,0,'Health SCR'!N$3-$B164)*OFFSET(Inputs!$C$30,0,$B164-2)/IF(sommmeProdInv(Inputs!$B$30:$AY$30,$D$118:$BA$118,'Health SCR'!N$3)&gt;0,sommmeProdInv(Inputs!$B$30:$AY$30,$D$118:$BA$118,'Health SCR'!N$3),1)+N163,0)</f>
        <v>0</v>
      </c>
      <c r="O164" s="644">
        <f ca="1">IF('Health SCR'!O$3&gt;=$B164,OFFSET($D$118,0,'Health SCR'!O$3-$B164)*OFFSET(Inputs!$C$30,0,$B164-2)/IF(sommmeProdInv(Inputs!$B$30:$AY$30,$D$118:$BA$118,'Health SCR'!O$3)&gt;0,sommmeProdInv(Inputs!$B$30:$AY$30,$D$118:$BA$118,'Health SCR'!O$3),1)+O163,0)</f>
        <v>0</v>
      </c>
      <c r="P164" s="644">
        <f ca="1">IF('Health SCR'!P$3&gt;=$B164,OFFSET($D$118,0,'Health SCR'!P$3-$B164)*OFFSET(Inputs!$C$30,0,$B164-2)/IF(sommmeProdInv(Inputs!$B$30:$AY$30,$D$118:$BA$118,'Health SCR'!P$3)&gt;0,sommmeProdInv(Inputs!$B$30:$AY$30,$D$118:$BA$118,'Health SCR'!P$3),1)+P163,0)</f>
        <v>0</v>
      </c>
      <c r="Q164" s="644">
        <f ca="1">IF('Health SCR'!Q$3&gt;=$B164,OFFSET($D$118,0,'Health SCR'!Q$3-$B164)*OFFSET(Inputs!$C$30,0,$B164-2)/IF(sommmeProdInv(Inputs!$B$30:$AY$30,$D$118:$BA$118,'Health SCR'!Q$3)&gt;0,sommmeProdInv(Inputs!$B$30:$AY$30,$D$118:$BA$118,'Health SCR'!Q$3),1)+Q163,0)</f>
        <v>0</v>
      </c>
      <c r="R164" s="644">
        <f ca="1">IF('Health SCR'!R$3&gt;=$B164,OFFSET($D$118,0,'Health SCR'!R$3-$B164)*OFFSET(Inputs!$C$30,0,$B164-2)/IF(sommmeProdInv(Inputs!$B$30:$AY$30,$D$118:$BA$118,'Health SCR'!R$3)&gt;0,sommmeProdInv(Inputs!$B$30:$AY$30,$D$118:$BA$118,'Health SCR'!R$3),1)+R163,0)</f>
        <v>0</v>
      </c>
      <c r="S164" s="644">
        <f ca="1">IF('Health SCR'!S$3&gt;=$B164,OFFSET($D$118,0,'Health SCR'!S$3-$B164)*OFFSET(Inputs!$C$30,0,$B164-2)/IF(sommmeProdInv(Inputs!$B$30:$AY$30,$D$118:$BA$118,'Health SCR'!S$3)&gt;0,sommmeProdInv(Inputs!$B$30:$AY$30,$D$118:$BA$118,'Health SCR'!S$3),1)+S163,0)</f>
        <v>0</v>
      </c>
      <c r="T164" s="644">
        <f ca="1">IF('Health SCR'!T$3&gt;=$B164,OFFSET($D$118,0,'Health SCR'!T$3-$B164)*OFFSET(Inputs!$C$30,0,$B164-2)/IF(sommmeProdInv(Inputs!$B$30:$AY$30,$D$118:$BA$118,'Health SCR'!T$3)&gt;0,sommmeProdInv(Inputs!$B$30:$AY$30,$D$118:$BA$118,'Health SCR'!T$3),1)+T163,0)</f>
        <v>0</v>
      </c>
      <c r="U164" s="644">
        <f ca="1">IF('Health SCR'!U$3&gt;=$B164,OFFSET($D$118,0,'Health SCR'!U$3-$B164)*OFFSET(Inputs!$C$30,0,$B164-2)/IF(sommmeProdInv(Inputs!$B$30:$AY$30,$D$118:$BA$118,'Health SCR'!U$3)&gt;0,sommmeProdInv(Inputs!$B$30:$AY$30,$D$118:$BA$118,'Health SCR'!U$3),1)+U163,0)</f>
        <v>0</v>
      </c>
      <c r="V164" s="644">
        <f ca="1">IF('Health SCR'!V$3&gt;=$B164,OFFSET($D$118,0,'Health SCR'!V$3-$B164)*OFFSET(Inputs!$C$30,0,$B164-2)/IF(sommmeProdInv(Inputs!$B$30:$AY$30,$D$118:$BA$118,'Health SCR'!V$3)&gt;0,sommmeProdInv(Inputs!$B$30:$AY$30,$D$118:$BA$118,'Health SCR'!V$3),1)+V163,0)</f>
        <v>0</v>
      </c>
      <c r="W164" s="644">
        <f ca="1">IF('Health SCR'!W$3&gt;=$B164,OFFSET($D$118,0,'Health SCR'!W$3-$B164)*OFFSET(Inputs!$C$30,0,$B164-2)/IF(sommmeProdInv(Inputs!$B$30:$AY$30,$D$118:$BA$118,'Health SCR'!W$3)&gt;0,sommmeProdInv(Inputs!$B$30:$AY$30,$D$118:$BA$118,'Health SCR'!W$3),1)+W163,0)</f>
        <v>0</v>
      </c>
      <c r="X164" s="644">
        <f ca="1">IF('Health SCR'!X$3&gt;=$B164,OFFSET($D$118,0,'Health SCR'!X$3-$B164)*OFFSET(Inputs!$C$30,0,$B164-2)/IF(sommmeProdInv(Inputs!$B$30:$AY$30,$D$118:$BA$118,'Health SCR'!X$3)&gt;0,sommmeProdInv(Inputs!$B$30:$AY$30,$D$118:$BA$118,'Health SCR'!X$3),1)+X163,0)</f>
        <v>0</v>
      </c>
      <c r="Y164" s="644">
        <f ca="1">IF('Health SCR'!Y$3&gt;=$B164,OFFSET($D$118,0,'Health SCR'!Y$3-$B164)*OFFSET(Inputs!$C$30,0,$B164-2)/IF(sommmeProdInv(Inputs!$B$30:$AY$30,$D$118:$BA$118,'Health SCR'!Y$3)&gt;0,sommmeProdInv(Inputs!$B$30:$AY$30,$D$118:$BA$118,'Health SCR'!Y$3),1)+Y163,0)</f>
        <v>0</v>
      </c>
      <c r="Z164" s="644">
        <f ca="1">IF('Health SCR'!Z$3&gt;=$B164,OFFSET($D$118,0,'Health SCR'!Z$3-$B164)*OFFSET(Inputs!$C$30,0,$B164-2)/IF(sommmeProdInv(Inputs!$B$30:$AY$30,$D$118:$BA$118,'Health SCR'!Z$3)&gt;0,sommmeProdInv(Inputs!$B$30:$AY$30,$D$118:$BA$118,'Health SCR'!Z$3),1)+Z163,0)</f>
        <v>0</v>
      </c>
      <c r="AA164" s="644">
        <f ca="1">IF('Health SCR'!AA$3&gt;=$B164,OFFSET($D$118,0,'Health SCR'!AA$3-$B164)*OFFSET(Inputs!$C$30,0,$B164-2)/IF(sommmeProdInv(Inputs!$B$30:$AY$30,$D$118:$BA$118,'Health SCR'!AA$3)&gt;0,sommmeProdInv(Inputs!$B$30:$AY$30,$D$118:$BA$118,'Health SCR'!AA$3),1)+AA163,0)</f>
        <v>0</v>
      </c>
      <c r="AB164" s="644">
        <f ca="1">IF('Health SCR'!AB$3&gt;=$B164,OFFSET($D$118,0,'Health SCR'!AB$3-$B164)*OFFSET(Inputs!$C$30,0,$B164-2)/IF(sommmeProdInv(Inputs!$B$30:$AY$30,$D$118:$BA$118,'Health SCR'!AB$3)&gt;0,sommmeProdInv(Inputs!$B$30:$AY$30,$D$118:$BA$118,'Health SCR'!AB$3),1)+AB163,0)</f>
        <v>0</v>
      </c>
      <c r="AC164" s="644">
        <f ca="1">IF('Health SCR'!AC$3&gt;=$B164,OFFSET($D$118,0,'Health SCR'!AC$3-$B164)*OFFSET(Inputs!$C$30,0,$B164-2)/IF(sommmeProdInv(Inputs!$B$30:$AY$30,$D$118:$BA$118,'Health SCR'!AC$3)&gt;0,sommmeProdInv(Inputs!$B$30:$AY$30,$D$118:$BA$118,'Health SCR'!AC$3),1)+AC163,0)</f>
        <v>0</v>
      </c>
      <c r="AD164" s="644">
        <f ca="1">IF('Health SCR'!AD$3&gt;=$B164,OFFSET($D$118,0,'Health SCR'!AD$3-$B164)*OFFSET(Inputs!$C$30,0,$B164-2)/IF(sommmeProdInv(Inputs!$B$30:$AY$30,$D$118:$BA$118,'Health SCR'!AD$3)&gt;0,sommmeProdInv(Inputs!$B$30:$AY$30,$D$118:$BA$118,'Health SCR'!AD$3),1)+AD163,0)</f>
        <v>0</v>
      </c>
      <c r="AE164" s="644">
        <f ca="1">IF('Health SCR'!AE$3&gt;=$B164,OFFSET($D$118,0,'Health SCR'!AE$3-$B164)*OFFSET(Inputs!$C$30,0,$B164-2)/IF(sommmeProdInv(Inputs!$B$30:$AY$30,$D$118:$BA$118,'Health SCR'!AE$3)&gt;0,sommmeProdInv(Inputs!$B$30:$AY$30,$D$118:$BA$118,'Health SCR'!AE$3),1)+AE163,0)</f>
        <v>0</v>
      </c>
      <c r="AF164" s="644">
        <f ca="1">IF('Health SCR'!AF$3&gt;=$B164,OFFSET($D$118,0,'Health SCR'!AF$3-$B164)*OFFSET(Inputs!$C$30,0,$B164-2)/IF(sommmeProdInv(Inputs!$B$30:$AY$30,$D$118:$BA$118,'Health SCR'!AF$3)&gt;0,sommmeProdInv(Inputs!$B$30:$AY$30,$D$118:$BA$118,'Health SCR'!AF$3),1)+AF163,0)</f>
        <v>0</v>
      </c>
      <c r="AG164" s="644">
        <f ca="1">IF('Health SCR'!AG$3&gt;=$B164,OFFSET($D$118,0,'Health SCR'!AG$3-$B164)*OFFSET(Inputs!$C$30,0,$B164-2)/IF(sommmeProdInv(Inputs!$B$30:$AY$30,$D$118:$BA$118,'Health SCR'!AG$3)&gt;0,sommmeProdInv(Inputs!$B$30:$AY$30,$D$118:$BA$118,'Health SCR'!AG$3),1)+AG163,0)</f>
        <v>0</v>
      </c>
      <c r="AH164" s="644">
        <f ca="1">IF('Health SCR'!AH$3&gt;=$B164,OFFSET($D$118,0,'Health SCR'!AH$3-$B164)*OFFSET(Inputs!$C$30,0,$B164-2)/IF(sommmeProdInv(Inputs!$B$30:$AY$30,$D$118:$BA$118,'Health SCR'!AH$3)&gt;0,sommmeProdInv(Inputs!$B$30:$AY$30,$D$118:$BA$118,'Health SCR'!AH$3),1)+AH163,0)</f>
        <v>0</v>
      </c>
      <c r="AI164" s="644">
        <f ca="1">IF('Health SCR'!AI$3&gt;=$B164,OFFSET($D$118,0,'Health SCR'!AI$3-$B164)*OFFSET(Inputs!$C$30,0,$B164-2)/IF(sommmeProdInv(Inputs!$B$30:$AY$30,$D$118:$BA$118,'Health SCR'!AI$3)&gt;0,sommmeProdInv(Inputs!$B$30:$AY$30,$D$118:$BA$118,'Health SCR'!AI$3),1)+AI163,0)</f>
        <v>0</v>
      </c>
      <c r="AJ164" s="644">
        <f ca="1">IF('Health SCR'!AJ$3&gt;=$B164,OFFSET($D$118,0,'Health SCR'!AJ$3-$B164)*OFFSET(Inputs!$C$30,0,$B164-2)/IF(sommmeProdInv(Inputs!$B$30:$AY$30,$D$118:$BA$118,'Health SCR'!AJ$3)&gt;0,sommmeProdInv(Inputs!$B$30:$AY$30,$D$118:$BA$118,'Health SCR'!AJ$3),1)+AJ163,0)</f>
        <v>0</v>
      </c>
      <c r="AK164" s="644">
        <f ca="1">IF('Health SCR'!AK$3&gt;=$B164,OFFSET($D$118,0,'Health SCR'!AK$3-$B164)*OFFSET(Inputs!$C$30,0,$B164-2)/IF(sommmeProdInv(Inputs!$B$30:$AY$30,$D$118:$BA$118,'Health SCR'!AK$3)&gt;0,sommmeProdInv(Inputs!$B$30:$AY$30,$D$118:$BA$118,'Health SCR'!AK$3),1)+AK163,0)</f>
        <v>0</v>
      </c>
      <c r="AL164" s="644">
        <f ca="1">IF('Health SCR'!AL$3&gt;=$B164,OFFSET($D$118,0,'Health SCR'!AL$3-$B164)*OFFSET(Inputs!$C$30,0,$B164-2)/IF(sommmeProdInv(Inputs!$B$30:$AY$30,$D$118:$BA$118,'Health SCR'!AL$3)&gt;0,sommmeProdInv(Inputs!$B$30:$AY$30,$D$118:$BA$118,'Health SCR'!AL$3),1)+AL163,0)</f>
        <v>0</v>
      </c>
      <c r="AM164" s="644">
        <f ca="1">IF('Health SCR'!AM$3&gt;=$B164,OFFSET($D$118,0,'Health SCR'!AM$3-$B164)*OFFSET(Inputs!$C$30,0,$B164-2)/IF(sommmeProdInv(Inputs!$B$30:$AY$30,$D$118:$BA$118,'Health SCR'!AM$3)&gt;0,sommmeProdInv(Inputs!$B$30:$AY$30,$D$118:$BA$118,'Health SCR'!AM$3),1)+AM163,0)</f>
        <v>0</v>
      </c>
      <c r="AN164" s="644">
        <f ca="1">IF('Health SCR'!AN$3&gt;=$B164,OFFSET($D$118,0,'Health SCR'!AN$3-$B164)*OFFSET(Inputs!$C$30,0,$B164-2)/IF(sommmeProdInv(Inputs!$B$30:$AY$30,$D$118:$BA$118,'Health SCR'!AN$3)&gt;0,sommmeProdInv(Inputs!$B$30:$AY$30,$D$118:$BA$118,'Health SCR'!AN$3),1)+AN163,0)</f>
        <v>0</v>
      </c>
      <c r="AO164" s="644">
        <f ca="1">IF('Health SCR'!AO$3&gt;=$B164,OFFSET($D$118,0,'Health SCR'!AO$3-$B164)*OFFSET(Inputs!$C$30,0,$B164-2)/IF(sommmeProdInv(Inputs!$B$30:$AY$30,$D$118:$BA$118,'Health SCR'!AO$3)&gt;0,sommmeProdInv(Inputs!$B$30:$AY$30,$D$118:$BA$118,'Health SCR'!AO$3),1)+AO163,0)</f>
        <v>0</v>
      </c>
      <c r="AP164" s="644">
        <f ca="1">IF('Health SCR'!AP$3&gt;=$B164,OFFSET($D$118,0,'Health SCR'!AP$3-$B164)*OFFSET(Inputs!$C$30,0,$B164-2)/IF(sommmeProdInv(Inputs!$B$30:$AY$30,$D$118:$BA$118,'Health SCR'!AP$3)&gt;0,sommmeProdInv(Inputs!$B$30:$AY$30,$D$118:$BA$118,'Health SCR'!AP$3),1)+AP163,0)</f>
        <v>0</v>
      </c>
      <c r="AQ164" s="644">
        <f ca="1">IF('Health SCR'!AQ$3&gt;=$B164,OFFSET($D$118,0,'Health SCR'!AQ$3-$B164)*OFFSET(Inputs!$C$30,0,$B164-2)/IF(sommmeProdInv(Inputs!$B$30:$AY$30,$D$118:$BA$118,'Health SCR'!AQ$3)&gt;0,sommmeProdInv(Inputs!$B$30:$AY$30,$D$118:$BA$118,'Health SCR'!AQ$3),1)+AQ163,0)</f>
        <v>0</v>
      </c>
      <c r="AR164" s="644">
        <f ca="1">IF('Health SCR'!AR$3&gt;=$B164,OFFSET($D$118,0,'Health SCR'!AR$3-$B164)*OFFSET(Inputs!$C$30,0,$B164-2)/IF(sommmeProdInv(Inputs!$B$30:$AY$30,$D$118:$BA$118,'Health SCR'!AR$3)&gt;0,sommmeProdInv(Inputs!$B$30:$AY$30,$D$118:$BA$118,'Health SCR'!AR$3),1)+AR163,0)</f>
        <v>0</v>
      </c>
      <c r="AS164" s="644">
        <f ca="1">IF('Health SCR'!AS$3&gt;=$B164,OFFSET($D$118,0,'Health SCR'!AS$3-$B164)*OFFSET(Inputs!$C$30,0,$B164-2)/IF(sommmeProdInv(Inputs!$B$30:$AY$30,$D$118:$BA$118,'Health SCR'!AS$3)&gt;0,sommmeProdInv(Inputs!$B$30:$AY$30,$D$118:$BA$118,'Health SCR'!AS$3),1)+AS163,0)</f>
        <v>0</v>
      </c>
      <c r="AT164" s="644">
        <f ca="1">IF('Health SCR'!AT$3&gt;=$B164,OFFSET($D$118,0,'Health SCR'!AT$3-$B164)*OFFSET(Inputs!$C$30,0,$B164-2)/IF(sommmeProdInv(Inputs!$B$30:$AY$30,$D$118:$BA$118,'Health SCR'!AT$3)&gt;0,sommmeProdInv(Inputs!$B$30:$AY$30,$D$118:$BA$118,'Health SCR'!AT$3),1)+AT163,0)</f>
        <v>0</v>
      </c>
      <c r="AU164" s="644">
        <f ca="1">IF('Health SCR'!AU$3&gt;=$B164,OFFSET($D$118,0,'Health SCR'!AU$3-$B164)*OFFSET(Inputs!$C$30,0,$B164-2)/IF(sommmeProdInv(Inputs!$B$30:$AY$30,$D$118:$BA$118,'Health SCR'!AU$3)&gt;0,sommmeProdInv(Inputs!$B$30:$AY$30,$D$118:$BA$118,'Health SCR'!AU$3),1)+AU163,0)</f>
        <v>0</v>
      </c>
      <c r="AV164" s="644">
        <f ca="1">IF('Health SCR'!AV$3&gt;=$B164,OFFSET($D$118,0,'Health SCR'!AV$3-$B164)*OFFSET(Inputs!$C$30,0,$B164-2)/IF(sommmeProdInv(Inputs!$B$30:$AY$30,$D$118:$BA$118,'Health SCR'!AV$3)&gt;0,sommmeProdInv(Inputs!$B$30:$AY$30,$D$118:$BA$118,'Health SCR'!AV$3),1)+AV163,0)</f>
        <v>0</v>
      </c>
      <c r="AW164" s="644">
        <f ca="1">IF('Health SCR'!AW$3&gt;=$B164,OFFSET($D$118,0,'Health SCR'!AW$3-$B164)*OFFSET(Inputs!$C$30,0,$B164-2)/IF(sommmeProdInv(Inputs!$B$30:$AY$30,$D$118:$BA$118,'Health SCR'!AW$3)&gt;0,sommmeProdInv(Inputs!$B$30:$AY$30,$D$118:$BA$118,'Health SCR'!AW$3),1)+AW163,0)</f>
        <v>0</v>
      </c>
      <c r="AX164" s="644">
        <f ca="1">IF('Health SCR'!AX$3&gt;=$B164,OFFSET($D$118,0,'Health SCR'!AX$3-$B164)*OFFSET(Inputs!$C$30,0,$B164-2)/IF(sommmeProdInv(Inputs!$B$30:$AY$30,$D$118:$BA$118,'Health SCR'!AX$3)&gt;0,sommmeProdInv(Inputs!$B$30:$AY$30,$D$118:$BA$118,'Health SCR'!AX$3),1)+AX163,0)</f>
        <v>0</v>
      </c>
      <c r="AY164" s="644">
        <f ca="1">IF('Health SCR'!AY$3&gt;=$B164,OFFSET($D$118,0,'Health SCR'!AY$3-$B164)*OFFSET(Inputs!$C$30,0,$B164-2)/IF(sommmeProdInv(Inputs!$B$30:$AY$30,$D$118:$BA$118,'Health SCR'!AY$3)&gt;0,sommmeProdInv(Inputs!$B$30:$AY$30,$D$118:$BA$118,'Health SCR'!AY$3),1)+AY163,0)</f>
        <v>0</v>
      </c>
      <c r="AZ164" s="644">
        <f ca="1">IF('Health SCR'!AZ$3&gt;=$B164,OFFSET($D$118,0,'Health SCR'!AZ$3-$B164)*OFFSET(Inputs!$C$30,0,$B164-2)/IF(sommmeProdInv(Inputs!$B$30:$AY$30,$D$118:$BA$118,'Health SCR'!AZ$3)&gt;0,sommmeProdInv(Inputs!$B$30:$AY$30,$D$118:$BA$118,'Health SCR'!AZ$3),1)+AZ163,0)</f>
        <v>0</v>
      </c>
      <c r="BA164" s="645">
        <f ca="1">IF('Health SCR'!BA$3&gt;=$B164,OFFSET($D$118,0,'Health SCR'!BA$3-$B164)*OFFSET(Inputs!$C$30,0,$B164-2)/IF(sommmeProdInv(Inputs!$B$30:$AY$30,$D$118:$BA$118,'Health SCR'!BA$3)&gt;0,sommmeProdInv(Inputs!$B$30:$AY$30,$D$118:$BA$118,'Health SCR'!BA$3),1)+BA163,0)</f>
        <v>0</v>
      </c>
    </row>
    <row r="165" spans="1:256" s="286" customFormat="1" outlineLevel="1">
      <c r="A165" s="608"/>
      <c r="B165" s="993">
        <v>46</v>
      </c>
      <c r="C165" s="994"/>
      <c r="D165" s="643"/>
      <c r="E165" s="644">
        <f ca="1">IF('Health SCR'!E$3&gt;=$B165,OFFSET($D$118,0,'Health SCR'!E$3-$B165)*OFFSET(Inputs!$C$30,0,$B165-2)/IF(sommmeProdInv(Inputs!$B$30:$AY$30,$D$118:$BA$118,'Health SCR'!E$3)&gt;0,sommmeProdInv(Inputs!$B$30:$AY$30,$D$118:$BA$118,'Health SCR'!E$3),1)+E164,0)</f>
        <v>0</v>
      </c>
      <c r="F165" s="644">
        <f ca="1">IF('Health SCR'!F$3&gt;=$B165,OFFSET($D$118,0,'Health SCR'!F$3-$B165)*OFFSET(Inputs!$C$30,0,$B165-2)/IF(sommmeProdInv(Inputs!$B$30:$AY$30,$D$118:$BA$118,'Health SCR'!F$3)&gt;0,sommmeProdInv(Inputs!$B$30:$AY$30,$D$118:$BA$118,'Health SCR'!F$3),1)+F164,0)</f>
        <v>0</v>
      </c>
      <c r="G165" s="644">
        <f ca="1">IF('Health SCR'!G$3&gt;=$B165,OFFSET($D$118,0,'Health SCR'!G$3-$B165)*OFFSET(Inputs!$C$30,0,$B165-2)/IF(sommmeProdInv(Inputs!$B$30:$AY$30,$D$118:$BA$118,'Health SCR'!G$3)&gt;0,sommmeProdInv(Inputs!$B$30:$AY$30,$D$118:$BA$118,'Health SCR'!G$3),1)+G164,0)</f>
        <v>0</v>
      </c>
      <c r="H165" s="644">
        <f ca="1">IF('Health SCR'!H$3&gt;=$B165,OFFSET($D$118,0,'Health SCR'!H$3-$B165)*OFFSET(Inputs!$C$30,0,$B165-2)/IF(sommmeProdInv(Inputs!$B$30:$AY$30,$D$118:$BA$118,'Health SCR'!H$3)&gt;0,sommmeProdInv(Inputs!$B$30:$AY$30,$D$118:$BA$118,'Health SCR'!H$3),1)+H164,0)</f>
        <v>0</v>
      </c>
      <c r="I165" s="644">
        <f ca="1">IF('Health SCR'!I$3&gt;=$B165,OFFSET($D$118,0,'Health SCR'!I$3-$B165)*OFFSET(Inputs!$C$30,0,$B165-2)/IF(sommmeProdInv(Inputs!$B$30:$AY$30,$D$118:$BA$118,'Health SCR'!I$3)&gt;0,sommmeProdInv(Inputs!$B$30:$AY$30,$D$118:$BA$118,'Health SCR'!I$3),1)+I164,0)</f>
        <v>0</v>
      </c>
      <c r="J165" s="644">
        <f ca="1">IF('Health SCR'!J$3&gt;=$B165,OFFSET($D$118,0,'Health SCR'!J$3-$B165)*OFFSET(Inputs!$C$30,0,$B165-2)/IF(sommmeProdInv(Inputs!$B$30:$AY$30,$D$118:$BA$118,'Health SCR'!J$3)&gt;0,sommmeProdInv(Inputs!$B$30:$AY$30,$D$118:$BA$118,'Health SCR'!J$3),1)+J164,0)</f>
        <v>0</v>
      </c>
      <c r="K165" s="644">
        <f ca="1">IF('Health SCR'!K$3&gt;=$B165,OFFSET($D$118,0,'Health SCR'!K$3-$B165)*OFFSET(Inputs!$C$30,0,$B165-2)/IF(sommmeProdInv(Inputs!$B$30:$AY$30,$D$118:$BA$118,'Health SCR'!K$3)&gt;0,sommmeProdInv(Inputs!$B$30:$AY$30,$D$118:$BA$118,'Health SCR'!K$3),1)+K164,0)</f>
        <v>0</v>
      </c>
      <c r="L165" s="644">
        <f ca="1">IF('Health SCR'!L$3&gt;=$B165,OFFSET($D$118,0,'Health SCR'!L$3-$B165)*OFFSET(Inputs!$C$30,0,$B165-2)/IF(sommmeProdInv(Inputs!$B$30:$AY$30,$D$118:$BA$118,'Health SCR'!L$3)&gt;0,sommmeProdInv(Inputs!$B$30:$AY$30,$D$118:$BA$118,'Health SCR'!L$3),1)+L164,0)</f>
        <v>0</v>
      </c>
      <c r="M165" s="644">
        <f ca="1">IF('Health SCR'!M$3&gt;=$B165,OFFSET($D$118,0,'Health SCR'!M$3-$B165)*OFFSET(Inputs!$C$30,0,$B165-2)/IF(sommmeProdInv(Inputs!$B$30:$AY$30,$D$118:$BA$118,'Health SCR'!M$3)&gt;0,sommmeProdInv(Inputs!$B$30:$AY$30,$D$118:$BA$118,'Health SCR'!M$3),1)+M164,0)</f>
        <v>0</v>
      </c>
      <c r="N165" s="644">
        <f ca="1">IF('Health SCR'!N$3&gt;=$B165,OFFSET($D$118,0,'Health SCR'!N$3-$B165)*OFFSET(Inputs!$C$30,0,$B165-2)/IF(sommmeProdInv(Inputs!$B$30:$AY$30,$D$118:$BA$118,'Health SCR'!N$3)&gt;0,sommmeProdInv(Inputs!$B$30:$AY$30,$D$118:$BA$118,'Health SCR'!N$3),1)+N164,0)</f>
        <v>0</v>
      </c>
      <c r="O165" s="644">
        <f ca="1">IF('Health SCR'!O$3&gt;=$B165,OFFSET($D$118,0,'Health SCR'!O$3-$B165)*OFFSET(Inputs!$C$30,0,$B165-2)/IF(sommmeProdInv(Inputs!$B$30:$AY$30,$D$118:$BA$118,'Health SCR'!O$3)&gt;0,sommmeProdInv(Inputs!$B$30:$AY$30,$D$118:$BA$118,'Health SCR'!O$3),1)+O164,0)</f>
        <v>0</v>
      </c>
      <c r="P165" s="644">
        <f ca="1">IF('Health SCR'!P$3&gt;=$B165,OFFSET($D$118,0,'Health SCR'!P$3-$B165)*OFFSET(Inputs!$C$30,0,$B165-2)/IF(sommmeProdInv(Inputs!$B$30:$AY$30,$D$118:$BA$118,'Health SCR'!P$3)&gt;0,sommmeProdInv(Inputs!$B$30:$AY$30,$D$118:$BA$118,'Health SCR'!P$3),1)+P164,0)</f>
        <v>0</v>
      </c>
      <c r="Q165" s="644">
        <f ca="1">IF('Health SCR'!Q$3&gt;=$B165,OFFSET($D$118,0,'Health SCR'!Q$3-$B165)*OFFSET(Inputs!$C$30,0,$B165-2)/IF(sommmeProdInv(Inputs!$B$30:$AY$30,$D$118:$BA$118,'Health SCR'!Q$3)&gt;0,sommmeProdInv(Inputs!$B$30:$AY$30,$D$118:$BA$118,'Health SCR'!Q$3),1)+Q164,0)</f>
        <v>0</v>
      </c>
      <c r="R165" s="644">
        <f ca="1">IF('Health SCR'!R$3&gt;=$B165,OFFSET($D$118,0,'Health SCR'!R$3-$B165)*OFFSET(Inputs!$C$30,0,$B165-2)/IF(sommmeProdInv(Inputs!$B$30:$AY$30,$D$118:$BA$118,'Health SCR'!R$3)&gt;0,sommmeProdInv(Inputs!$B$30:$AY$30,$D$118:$BA$118,'Health SCR'!R$3),1)+R164,0)</f>
        <v>0</v>
      </c>
      <c r="S165" s="644">
        <f ca="1">IF('Health SCR'!S$3&gt;=$B165,OFFSET($D$118,0,'Health SCR'!S$3-$B165)*OFFSET(Inputs!$C$30,0,$B165-2)/IF(sommmeProdInv(Inputs!$B$30:$AY$30,$D$118:$BA$118,'Health SCR'!S$3)&gt;0,sommmeProdInv(Inputs!$B$30:$AY$30,$D$118:$BA$118,'Health SCR'!S$3),1)+S164,0)</f>
        <v>0</v>
      </c>
      <c r="T165" s="644">
        <f ca="1">IF('Health SCR'!T$3&gt;=$B165,OFFSET($D$118,0,'Health SCR'!T$3-$B165)*OFFSET(Inputs!$C$30,0,$B165-2)/IF(sommmeProdInv(Inputs!$B$30:$AY$30,$D$118:$BA$118,'Health SCR'!T$3)&gt;0,sommmeProdInv(Inputs!$B$30:$AY$30,$D$118:$BA$118,'Health SCR'!T$3),1)+T164,0)</f>
        <v>0</v>
      </c>
      <c r="U165" s="644">
        <f ca="1">IF('Health SCR'!U$3&gt;=$B165,OFFSET($D$118,0,'Health SCR'!U$3-$B165)*OFFSET(Inputs!$C$30,0,$B165-2)/IF(sommmeProdInv(Inputs!$B$30:$AY$30,$D$118:$BA$118,'Health SCR'!U$3)&gt;0,sommmeProdInv(Inputs!$B$30:$AY$30,$D$118:$BA$118,'Health SCR'!U$3),1)+U164,0)</f>
        <v>0</v>
      </c>
      <c r="V165" s="644">
        <f ca="1">IF('Health SCR'!V$3&gt;=$B165,OFFSET($D$118,0,'Health SCR'!V$3-$B165)*OFFSET(Inputs!$C$30,0,$B165-2)/IF(sommmeProdInv(Inputs!$B$30:$AY$30,$D$118:$BA$118,'Health SCR'!V$3)&gt;0,sommmeProdInv(Inputs!$B$30:$AY$30,$D$118:$BA$118,'Health SCR'!V$3),1)+V164,0)</f>
        <v>0</v>
      </c>
      <c r="W165" s="644">
        <f ca="1">IF('Health SCR'!W$3&gt;=$B165,OFFSET($D$118,0,'Health SCR'!W$3-$B165)*OFFSET(Inputs!$C$30,0,$B165-2)/IF(sommmeProdInv(Inputs!$B$30:$AY$30,$D$118:$BA$118,'Health SCR'!W$3)&gt;0,sommmeProdInv(Inputs!$B$30:$AY$30,$D$118:$BA$118,'Health SCR'!W$3),1)+W164,0)</f>
        <v>0</v>
      </c>
      <c r="X165" s="644">
        <f ca="1">IF('Health SCR'!X$3&gt;=$B165,OFFSET($D$118,0,'Health SCR'!X$3-$B165)*OFFSET(Inputs!$C$30,0,$B165-2)/IF(sommmeProdInv(Inputs!$B$30:$AY$30,$D$118:$BA$118,'Health SCR'!X$3)&gt;0,sommmeProdInv(Inputs!$B$30:$AY$30,$D$118:$BA$118,'Health SCR'!X$3),1)+X164,0)</f>
        <v>0</v>
      </c>
      <c r="Y165" s="644">
        <f ca="1">IF('Health SCR'!Y$3&gt;=$B165,OFFSET($D$118,0,'Health SCR'!Y$3-$B165)*OFFSET(Inputs!$C$30,0,$B165-2)/IF(sommmeProdInv(Inputs!$B$30:$AY$30,$D$118:$BA$118,'Health SCR'!Y$3)&gt;0,sommmeProdInv(Inputs!$B$30:$AY$30,$D$118:$BA$118,'Health SCR'!Y$3),1)+Y164,0)</f>
        <v>0</v>
      </c>
      <c r="Z165" s="644">
        <f ca="1">IF('Health SCR'!Z$3&gt;=$B165,OFFSET($D$118,0,'Health SCR'!Z$3-$B165)*OFFSET(Inputs!$C$30,0,$B165-2)/IF(sommmeProdInv(Inputs!$B$30:$AY$30,$D$118:$BA$118,'Health SCR'!Z$3)&gt;0,sommmeProdInv(Inputs!$B$30:$AY$30,$D$118:$BA$118,'Health SCR'!Z$3),1)+Z164,0)</f>
        <v>0</v>
      </c>
      <c r="AA165" s="644">
        <f ca="1">IF('Health SCR'!AA$3&gt;=$B165,OFFSET($D$118,0,'Health SCR'!AA$3-$B165)*OFFSET(Inputs!$C$30,0,$B165-2)/IF(sommmeProdInv(Inputs!$B$30:$AY$30,$D$118:$BA$118,'Health SCR'!AA$3)&gt;0,sommmeProdInv(Inputs!$B$30:$AY$30,$D$118:$BA$118,'Health SCR'!AA$3),1)+AA164,0)</f>
        <v>0</v>
      </c>
      <c r="AB165" s="644">
        <f ca="1">IF('Health SCR'!AB$3&gt;=$B165,OFFSET($D$118,0,'Health SCR'!AB$3-$B165)*OFFSET(Inputs!$C$30,0,$B165-2)/IF(sommmeProdInv(Inputs!$B$30:$AY$30,$D$118:$BA$118,'Health SCR'!AB$3)&gt;0,sommmeProdInv(Inputs!$B$30:$AY$30,$D$118:$BA$118,'Health SCR'!AB$3),1)+AB164,0)</f>
        <v>0</v>
      </c>
      <c r="AC165" s="644">
        <f ca="1">IF('Health SCR'!AC$3&gt;=$B165,OFFSET($D$118,0,'Health SCR'!AC$3-$B165)*OFFSET(Inputs!$C$30,0,$B165-2)/IF(sommmeProdInv(Inputs!$B$30:$AY$30,$D$118:$BA$118,'Health SCR'!AC$3)&gt;0,sommmeProdInv(Inputs!$B$30:$AY$30,$D$118:$BA$118,'Health SCR'!AC$3),1)+AC164,0)</f>
        <v>0</v>
      </c>
      <c r="AD165" s="644">
        <f ca="1">IF('Health SCR'!AD$3&gt;=$B165,OFFSET($D$118,0,'Health SCR'!AD$3-$B165)*OFFSET(Inputs!$C$30,0,$B165-2)/IF(sommmeProdInv(Inputs!$B$30:$AY$30,$D$118:$BA$118,'Health SCR'!AD$3)&gt;0,sommmeProdInv(Inputs!$B$30:$AY$30,$D$118:$BA$118,'Health SCR'!AD$3),1)+AD164,0)</f>
        <v>0</v>
      </c>
      <c r="AE165" s="644">
        <f ca="1">IF('Health SCR'!AE$3&gt;=$B165,OFFSET($D$118,0,'Health SCR'!AE$3-$B165)*OFFSET(Inputs!$C$30,0,$B165-2)/IF(sommmeProdInv(Inputs!$B$30:$AY$30,$D$118:$BA$118,'Health SCR'!AE$3)&gt;0,sommmeProdInv(Inputs!$B$30:$AY$30,$D$118:$BA$118,'Health SCR'!AE$3),1)+AE164,0)</f>
        <v>0</v>
      </c>
      <c r="AF165" s="644">
        <f ca="1">IF('Health SCR'!AF$3&gt;=$B165,OFFSET($D$118,0,'Health SCR'!AF$3-$B165)*OFFSET(Inputs!$C$30,0,$B165-2)/IF(sommmeProdInv(Inputs!$B$30:$AY$30,$D$118:$BA$118,'Health SCR'!AF$3)&gt;0,sommmeProdInv(Inputs!$B$30:$AY$30,$D$118:$BA$118,'Health SCR'!AF$3),1)+AF164,0)</f>
        <v>0</v>
      </c>
      <c r="AG165" s="644">
        <f ca="1">IF('Health SCR'!AG$3&gt;=$B165,OFFSET($D$118,0,'Health SCR'!AG$3-$B165)*OFFSET(Inputs!$C$30,0,$B165-2)/IF(sommmeProdInv(Inputs!$B$30:$AY$30,$D$118:$BA$118,'Health SCR'!AG$3)&gt;0,sommmeProdInv(Inputs!$B$30:$AY$30,$D$118:$BA$118,'Health SCR'!AG$3),1)+AG164,0)</f>
        <v>0</v>
      </c>
      <c r="AH165" s="644">
        <f ca="1">IF('Health SCR'!AH$3&gt;=$B165,OFFSET($D$118,0,'Health SCR'!AH$3-$B165)*OFFSET(Inputs!$C$30,0,$B165-2)/IF(sommmeProdInv(Inputs!$B$30:$AY$30,$D$118:$BA$118,'Health SCR'!AH$3)&gt;0,sommmeProdInv(Inputs!$B$30:$AY$30,$D$118:$BA$118,'Health SCR'!AH$3),1)+AH164,0)</f>
        <v>0</v>
      </c>
      <c r="AI165" s="644">
        <f ca="1">IF('Health SCR'!AI$3&gt;=$B165,OFFSET($D$118,0,'Health SCR'!AI$3-$B165)*OFFSET(Inputs!$C$30,0,$B165-2)/IF(sommmeProdInv(Inputs!$B$30:$AY$30,$D$118:$BA$118,'Health SCR'!AI$3)&gt;0,sommmeProdInv(Inputs!$B$30:$AY$30,$D$118:$BA$118,'Health SCR'!AI$3),1)+AI164,0)</f>
        <v>0</v>
      </c>
      <c r="AJ165" s="644">
        <f ca="1">IF('Health SCR'!AJ$3&gt;=$B165,OFFSET($D$118,0,'Health SCR'!AJ$3-$B165)*OFFSET(Inputs!$C$30,0,$B165-2)/IF(sommmeProdInv(Inputs!$B$30:$AY$30,$D$118:$BA$118,'Health SCR'!AJ$3)&gt;0,sommmeProdInv(Inputs!$B$30:$AY$30,$D$118:$BA$118,'Health SCR'!AJ$3),1)+AJ164,0)</f>
        <v>0</v>
      </c>
      <c r="AK165" s="644">
        <f ca="1">IF('Health SCR'!AK$3&gt;=$B165,OFFSET($D$118,0,'Health SCR'!AK$3-$B165)*OFFSET(Inputs!$C$30,0,$B165-2)/IF(sommmeProdInv(Inputs!$B$30:$AY$30,$D$118:$BA$118,'Health SCR'!AK$3)&gt;0,sommmeProdInv(Inputs!$B$30:$AY$30,$D$118:$BA$118,'Health SCR'!AK$3),1)+AK164,0)</f>
        <v>0</v>
      </c>
      <c r="AL165" s="644">
        <f ca="1">IF('Health SCR'!AL$3&gt;=$B165,OFFSET($D$118,0,'Health SCR'!AL$3-$B165)*OFFSET(Inputs!$C$30,0,$B165-2)/IF(sommmeProdInv(Inputs!$B$30:$AY$30,$D$118:$BA$118,'Health SCR'!AL$3)&gt;0,sommmeProdInv(Inputs!$B$30:$AY$30,$D$118:$BA$118,'Health SCR'!AL$3),1)+AL164,0)</f>
        <v>0</v>
      </c>
      <c r="AM165" s="644">
        <f ca="1">IF('Health SCR'!AM$3&gt;=$B165,OFFSET($D$118,0,'Health SCR'!AM$3-$B165)*OFFSET(Inputs!$C$30,0,$B165-2)/IF(sommmeProdInv(Inputs!$B$30:$AY$30,$D$118:$BA$118,'Health SCR'!AM$3)&gt;0,sommmeProdInv(Inputs!$B$30:$AY$30,$D$118:$BA$118,'Health SCR'!AM$3),1)+AM164,0)</f>
        <v>0</v>
      </c>
      <c r="AN165" s="644">
        <f ca="1">IF('Health SCR'!AN$3&gt;=$B165,OFFSET($D$118,0,'Health SCR'!AN$3-$B165)*OFFSET(Inputs!$C$30,0,$B165-2)/IF(sommmeProdInv(Inputs!$B$30:$AY$30,$D$118:$BA$118,'Health SCR'!AN$3)&gt;0,sommmeProdInv(Inputs!$B$30:$AY$30,$D$118:$BA$118,'Health SCR'!AN$3),1)+AN164,0)</f>
        <v>0</v>
      </c>
      <c r="AO165" s="644">
        <f ca="1">IF('Health SCR'!AO$3&gt;=$B165,OFFSET($D$118,0,'Health SCR'!AO$3-$B165)*OFFSET(Inputs!$C$30,0,$B165-2)/IF(sommmeProdInv(Inputs!$B$30:$AY$30,$D$118:$BA$118,'Health SCR'!AO$3)&gt;0,sommmeProdInv(Inputs!$B$30:$AY$30,$D$118:$BA$118,'Health SCR'!AO$3),1)+AO164,0)</f>
        <v>0</v>
      </c>
      <c r="AP165" s="644">
        <f ca="1">IF('Health SCR'!AP$3&gt;=$B165,OFFSET($D$118,0,'Health SCR'!AP$3-$B165)*OFFSET(Inputs!$C$30,0,$B165-2)/IF(sommmeProdInv(Inputs!$B$30:$AY$30,$D$118:$BA$118,'Health SCR'!AP$3)&gt;0,sommmeProdInv(Inputs!$B$30:$AY$30,$D$118:$BA$118,'Health SCR'!AP$3),1)+AP164,0)</f>
        <v>0</v>
      </c>
      <c r="AQ165" s="644">
        <f ca="1">IF('Health SCR'!AQ$3&gt;=$B165,OFFSET($D$118,0,'Health SCR'!AQ$3-$B165)*OFFSET(Inputs!$C$30,0,$B165-2)/IF(sommmeProdInv(Inputs!$B$30:$AY$30,$D$118:$BA$118,'Health SCR'!AQ$3)&gt;0,sommmeProdInv(Inputs!$B$30:$AY$30,$D$118:$BA$118,'Health SCR'!AQ$3),1)+AQ164,0)</f>
        <v>0</v>
      </c>
      <c r="AR165" s="644">
        <f ca="1">IF('Health SCR'!AR$3&gt;=$B165,OFFSET($D$118,0,'Health SCR'!AR$3-$B165)*OFFSET(Inputs!$C$30,0,$B165-2)/IF(sommmeProdInv(Inputs!$B$30:$AY$30,$D$118:$BA$118,'Health SCR'!AR$3)&gt;0,sommmeProdInv(Inputs!$B$30:$AY$30,$D$118:$BA$118,'Health SCR'!AR$3),1)+AR164,0)</f>
        <v>0</v>
      </c>
      <c r="AS165" s="644">
        <f ca="1">IF('Health SCR'!AS$3&gt;=$B165,OFFSET($D$118,0,'Health SCR'!AS$3-$B165)*OFFSET(Inputs!$C$30,0,$B165-2)/IF(sommmeProdInv(Inputs!$B$30:$AY$30,$D$118:$BA$118,'Health SCR'!AS$3)&gt;0,sommmeProdInv(Inputs!$B$30:$AY$30,$D$118:$BA$118,'Health SCR'!AS$3),1)+AS164,0)</f>
        <v>0</v>
      </c>
      <c r="AT165" s="644">
        <f ca="1">IF('Health SCR'!AT$3&gt;=$B165,OFFSET($D$118,0,'Health SCR'!AT$3-$B165)*OFFSET(Inputs!$C$30,0,$B165-2)/IF(sommmeProdInv(Inputs!$B$30:$AY$30,$D$118:$BA$118,'Health SCR'!AT$3)&gt;0,sommmeProdInv(Inputs!$B$30:$AY$30,$D$118:$BA$118,'Health SCR'!AT$3),1)+AT164,0)</f>
        <v>0</v>
      </c>
      <c r="AU165" s="644">
        <f ca="1">IF('Health SCR'!AU$3&gt;=$B165,OFFSET($D$118,0,'Health SCR'!AU$3-$B165)*OFFSET(Inputs!$C$30,0,$B165-2)/IF(sommmeProdInv(Inputs!$B$30:$AY$30,$D$118:$BA$118,'Health SCR'!AU$3)&gt;0,sommmeProdInv(Inputs!$B$30:$AY$30,$D$118:$BA$118,'Health SCR'!AU$3),1)+AU164,0)</f>
        <v>0</v>
      </c>
      <c r="AV165" s="644">
        <f ca="1">IF('Health SCR'!AV$3&gt;=$B165,OFFSET($D$118,0,'Health SCR'!AV$3-$B165)*OFFSET(Inputs!$C$30,0,$B165-2)/IF(sommmeProdInv(Inputs!$B$30:$AY$30,$D$118:$BA$118,'Health SCR'!AV$3)&gt;0,sommmeProdInv(Inputs!$B$30:$AY$30,$D$118:$BA$118,'Health SCR'!AV$3),1)+AV164,0)</f>
        <v>0</v>
      </c>
      <c r="AW165" s="644">
        <f ca="1">IF('Health SCR'!AW$3&gt;=$B165,OFFSET($D$118,0,'Health SCR'!AW$3-$B165)*OFFSET(Inputs!$C$30,0,$B165-2)/IF(sommmeProdInv(Inputs!$B$30:$AY$30,$D$118:$BA$118,'Health SCR'!AW$3)&gt;0,sommmeProdInv(Inputs!$B$30:$AY$30,$D$118:$BA$118,'Health SCR'!AW$3),1)+AW164,0)</f>
        <v>0</v>
      </c>
      <c r="AX165" s="644">
        <f ca="1">IF('Health SCR'!AX$3&gt;=$B165,OFFSET($D$118,0,'Health SCR'!AX$3-$B165)*OFFSET(Inputs!$C$30,0,$B165-2)/IF(sommmeProdInv(Inputs!$B$30:$AY$30,$D$118:$BA$118,'Health SCR'!AX$3)&gt;0,sommmeProdInv(Inputs!$B$30:$AY$30,$D$118:$BA$118,'Health SCR'!AX$3),1)+AX164,0)</f>
        <v>0</v>
      </c>
      <c r="AY165" s="644">
        <f ca="1">IF('Health SCR'!AY$3&gt;=$B165,OFFSET($D$118,0,'Health SCR'!AY$3-$B165)*OFFSET(Inputs!$C$30,0,$B165-2)/IF(sommmeProdInv(Inputs!$B$30:$AY$30,$D$118:$BA$118,'Health SCR'!AY$3)&gt;0,sommmeProdInv(Inputs!$B$30:$AY$30,$D$118:$BA$118,'Health SCR'!AY$3),1)+AY164,0)</f>
        <v>0</v>
      </c>
      <c r="AZ165" s="644">
        <f ca="1">IF('Health SCR'!AZ$3&gt;=$B165,OFFSET($D$118,0,'Health SCR'!AZ$3-$B165)*OFFSET(Inputs!$C$30,0,$B165-2)/IF(sommmeProdInv(Inputs!$B$30:$AY$30,$D$118:$BA$118,'Health SCR'!AZ$3)&gt;0,sommmeProdInv(Inputs!$B$30:$AY$30,$D$118:$BA$118,'Health SCR'!AZ$3),1)+AZ164,0)</f>
        <v>0</v>
      </c>
      <c r="BA165" s="645">
        <f ca="1">IF('Health SCR'!BA$3&gt;=$B165,OFFSET($D$118,0,'Health SCR'!BA$3-$B165)*OFFSET(Inputs!$C$30,0,$B165-2)/IF(sommmeProdInv(Inputs!$B$30:$AY$30,$D$118:$BA$118,'Health SCR'!BA$3)&gt;0,sommmeProdInv(Inputs!$B$30:$AY$30,$D$118:$BA$118,'Health SCR'!BA$3),1)+BA164,0)</f>
        <v>0</v>
      </c>
    </row>
    <row r="166" spans="1:256" s="286" customFormat="1" outlineLevel="1">
      <c r="A166" s="608"/>
      <c r="B166" s="993">
        <v>47</v>
      </c>
      <c r="C166" s="994"/>
      <c r="D166" s="643"/>
      <c r="E166" s="644">
        <f ca="1">IF('Health SCR'!E$3&gt;=$B166,OFFSET($D$118,0,'Health SCR'!E$3-$B166)*OFFSET(Inputs!$C$30,0,$B166-2)/IF(sommmeProdInv(Inputs!$B$30:$AY$30,$D$118:$BA$118,'Health SCR'!E$3)&gt;0,sommmeProdInv(Inputs!$B$30:$AY$30,$D$118:$BA$118,'Health SCR'!E$3),1)+E165,0)</f>
        <v>0</v>
      </c>
      <c r="F166" s="644">
        <f ca="1">IF('Health SCR'!F$3&gt;=$B166,OFFSET($D$118,0,'Health SCR'!F$3-$B166)*OFFSET(Inputs!$C$30,0,$B166-2)/IF(sommmeProdInv(Inputs!$B$30:$AY$30,$D$118:$BA$118,'Health SCR'!F$3)&gt;0,sommmeProdInv(Inputs!$B$30:$AY$30,$D$118:$BA$118,'Health SCR'!F$3),1)+F165,0)</f>
        <v>0</v>
      </c>
      <c r="G166" s="644">
        <f ca="1">IF('Health SCR'!G$3&gt;=$B166,OFFSET($D$118,0,'Health SCR'!G$3-$B166)*OFFSET(Inputs!$C$30,0,$B166-2)/IF(sommmeProdInv(Inputs!$B$30:$AY$30,$D$118:$BA$118,'Health SCR'!G$3)&gt;0,sommmeProdInv(Inputs!$B$30:$AY$30,$D$118:$BA$118,'Health SCR'!G$3),1)+G165,0)</f>
        <v>0</v>
      </c>
      <c r="H166" s="644">
        <f ca="1">IF('Health SCR'!H$3&gt;=$B166,OFFSET($D$118,0,'Health SCR'!H$3-$B166)*OFFSET(Inputs!$C$30,0,$B166-2)/IF(sommmeProdInv(Inputs!$B$30:$AY$30,$D$118:$BA$118,'Health SCR'!H$3)&gt;0,sommmeProdInv(Inputs!$B$30:$AY$30,$D$118:$BA$118,'Health SCR'!H$3),1)+H165,0)</f>
        <v>0</v>
      </c>
      <c r="I166" s="644">
        <f ca="1">IF('Health SCR'!I$3&gt;=$B166,OFFSET($D$118,0,'Health SCR'!I$3-$B166)*OFFSET(Inputs!$C$30,0,$B166-2)/IF(sommmeProdInv(Inputs!$B$30:$AY$30,$D$118:$BA$118,'Health SCR'!I$3)&gt;0,sommmeProdInv(Inputs!$B$30:$AY$30,$D$118:$BA$118,'Health SCR'!I$3),1)+I165,0)</f>
        <v>0</v>
      </c>
      <c r="J166" s="644">
        <f ca="1">IF('Health SCR'!J$3&gt;=$B166,OFFSET($D$118,0,'Health SCR'!J$3-$B166)*OFFSET(Inputs!$C$30,0,$B166-2)/IF(sommmeProdInv(Inputs!$B$30:$AY$30,$D$118:$BA$118,'Health SCR'!J$3)&gt;0,sommmeProdInv(Inputs!$B$30:$AY$30,$D$118:$BA$118,'Health SCR'!J$3),1)+J165,0)</f>
        <v>0</v>
      </c>
      <c r="K166" s="644">
        <f ca="1">IF('Health SCR'!K$3&gt;=$B166,OFFSET($D$118,0,'Health SCR'!K$3-$B166)*OFFSET(Inputs!$C$30,0,$B166-2)/IF(sommmeProdInv(Inputs!$B$30:$AY$30,$D$118:$BA$118,'Health SCR'!K$3)&gt;0,sommmeProdInv(Inputs!$B$30:$AY$30,$D$118:$BA$118,'Health SCR'!K$3),1)+K165,0)</f>
        <v>0</v>
      </c>
      <c r="L166" s="644">
        <f ca="1">IF('Health SCR'!L$3&gt;=$B166,OFFSET($D$118,0,'Health SCR'!L$3-$B166)*OFFSET(Inputs!$C$30,0,$B166-2)/IF(sommmeProdInv(Inputs!$B$30:$AY$30,$D$118:$BA$118,'Health SCR'!L$3)&gt;0,sommmeProdInv(Inputs!$B$30:$AY$30,$D$118:$BA$118,'Health SCR'!L$3),1)+L165,0)</f>
        <v>0</v>
      </c>
      <c r="M166" s="644">
        <f ca="1">IF('Health SCR'!M$3&gt;=$B166,OFFSET($D$118,0,'Health SCR'!M$3-$B166)*OFFSET(Inputs!$C$30,0,$B166-2)/IF(sommmeProdInv(Inputs!$B$30:$AY$30,$D$118:$BA$118,'Health SCR'!M$3)&gt;0,sommmeProdInv(Inputs!$B$30:$AY$30,$D$118:$BA$118,'Health SCR'!M$3),1)+M165,0)</f>
        <v>0</v>
      </c>
      <c r="N166" s="644">
        <f ca="1">IF('Health SCR'!N$3&gt;=$B166,OFFSET($D$118,0,'Health SCR'!N$3-$B166)*OFFSET(Inputs!$C$30,0,$B166-2)/IF(sommmeProdInv(Inputs!$B$30:$AY$30,$D$118:$BA$118,'Health SCR'!N$3)&gt;0,sommmeProdInv(Inputs!$B$30:$AY$30,$D$118:$BA$118,'Health SCR'!N$3),1)+N165,0)</f>
        <v>0</v>
      </c>
      <c r="O166" s="644">
        <f ca="1">IF('Health SCR'!O$3&gt;=$B166,OFFSET($D$118,0,'Health SCR'!O$3-$B166)*OFFSET(Inputs!$C$30,0,$B166-2)/IF(sommmeProdInv(Inputs!$B$30:$AY$30,$D$118:$BA$118,'Health SCR'!O$3)&gt;0,sommmeProdInv(Inputs!$B$30:$AY$30,$D$118:$BA$118,'Health SCR'!O$3),1)+O165,0)</f>
        <v>0</v>
      </c>
      <c r="P166" s="644">
        <f ca="1">IF('Health SCR'!P$3&gt;=$B166,OFFSET($D$118,0,'Health SCR'!P$3-$B166)*OFFSET(Inputs!$C$30,0,$B166-2)/IF(sommmeProdInv(Inputs!$B$30:$AY$30,$D$118:$BA$118,'Health SCR'!P$3)&gt;0,sommmeProdInv(Inputs!$B$30:$AY$30,$D$118:$BA$118,'Health SCR'!P$3),1)+P165,0)</f>
        <v>0</v>
      </c>
      <c r="Q166" s="644">
        <f ca="1">IF('Health SCR'!Q$3&gt;=$B166,OFFSET($D$118,0,'Health SCR'!Q$3-$B166)*OFFSET(Inputs!$C$30,0,$B166-2)/IF(sommmeProdInv(Inputs!$B$30:$AY$30,$D$118:$BA$118,'Health SCR'!Q$3)&gt;0,sommmeProdInv(Inputs!$B$30:$AY$30,$D$118:$BA$118,'Health SCR'!Q$3),1)+Q165,0)</f>
        <v>0</v>
      </c>
      <c r="R166" s="644">
        <f ca="1">IF('Health SCR'!R$3&gt;=$B166,OFFSET($D$118,0,'Health SCR'!R$3-$B166)*OFFSET(Inputs!$C$30,0,$B166-2)/IF(sommmeProdInv(Inputs!$B$30:$AY$30,$D$118:$BA$118,'Health SCR'!R$3)&gt;0,sommmeProdInv(Inputs!$B$30:$AY$30,$D$118:$BA$118,'Health SCR'!R$3),1)+R165,0)</f>
        <v>0</v>
      </c>
      <c r="S166" s="644">
        <f ca="1">IF('Health SCR'!S$3&gt;=$B166,OFFSET($D$118,0,'Health SCR'!S$3-$B166)*OFFSET(Inputs!$C$30,0,$B166-2)/IF(sommmeProdInv(Inputs!$B$30:$AY$30,$D$118:$BA$118,'Health SCR'!S$3)&gt;0,sommmeProdInv(Inputs!$B$30:$AY$30,$D$118:$BA$118,'Health SCR'!S$3),1)+S165,0)</f>
        <v>0</v>
      </c>
      <c r="T166" s="644">
        <f ca="1">IF('Health SCR'!T$3&gt;=$B166,OFFSET($D$118,0,'Health SCR'!T$3-$B166)*OFFSET(Inputs!$C$30,0,$B166-2)/IF(sommmeProdInv(Inputs!$B$30:$AY$30,$D$118:$BA$118,'Health SCR'!T$3)&gt;0,sommmeProdInv(Inputs!$B$30:$AY$30,$D$118:$BA$118,'Health SCR'!T$3),1)+T165,0)</f>
        <v>0</v>
      </c>
      <c r="U166" s="644">
        <f ca="1">IF('Health SCR'!U$3&gt;=$B166,OFFSET($D$118,0,'Health SCR'!U$3-$B166)*OFFSET(Inputs!$C$30,0,$B166-2)/IF(sommmeProdInv(Inputs!$B$30:$AY$30,$D$118:$BA$118,'Health SCR'!U$3)&gt;0,sommmeProdInv(Inputs!$B$30:$AY$30,$D$118:$BA$118,'Health SCR'!U$3),1)+U165,0)</f>
        <v>0</v>
      </c>
      <c r="V166" s="644">
        <f ca="1">IF('Health SCR'!V$3&gt;=$B166,OFFSET($D$118,0,'Health SCR'!V$3-$B166)*OFFSET(Inputs!$C$30,0,$B166-2)/IF(sommmeProdInv(Inputs!$B$30:$AY$30,$D$118:$BA$118,'Health SCR'!V$3)&gt;0,sommmeProdInv(Inputs!$B$30:$AY$30,$D$118:$BA$118,'Health SCR'!V$3),1)+V165,0)</f>
        <v>0</v>
      </c>
      <c r="W166" s="644">
        <f ca="1">IF('Health SCR'!W$3&gt;=$B166,OFFSET($D$118,0,'Health SCR'!W$3-$B166)*OFFSET(Inputs!$C$30,0,$B166-2)/IF(sommmeProdInv(Inputs!$B$30:$AY$30,$D$118:$BA$118,'Health SCR'!W$3)&gt;0,sommmeProdInv(Inputs!$B$30:$AY$30,$D$118:$BA$118,'Health SCR'!W$3),1)+W165,0)</f>
        <v>0</v>
      </c>
      <c r="X166" s="644">
        <f ca="1">IF('Health SCR'!X$3&gt;=$B166,OFFSET($D$118,0,'Health SCR'!X$3-$B166)*OFFSET(Inputs!$C$30,0,$B166-2)/IF(sommmeProdInv(Inputs!$B$30:$AY$30,$D$118:$BA$118,'Health SCR'!X$3)&gt;0,sommmeProdInv(Inputs!$B$30:$AY$30,$D$118:$BA$118,'Health SCR'!X$3),1)+X165,0)</f>
        <v>0</v>
      </c>
      <c r="Y166" s="644">
        <f ca="1">IF('Health SCR'!Y$3&gt;=$B166,OFFSET($D$118,0,'Health SCR'!Y$3-$B166)*OFFSET(Inputs!$C$30,0,$B166-2)/IF(sommmeProdInv(Inputs!$B$30:$AY$30,$D$118:$BA$118,'Health SCR'!Y$3)&gt;0,sommmeProdInv(Inputs!$B$30:$AY$30,$D$118:$BA$118,'Health SCR'!Y$3),1)+Y165,0)</f>
        <v>0</v>
      </c>
      <c r="Z166" s="644">
        <f ca="1">IF('Health SCR'!Z$3&gt;=$B166,OFFSET($D$118,0,'Health SCR'!Z$3-$B166)*OFFSET(Inputs!$C$30,0,$B166-2)/IF(sommmeProdInv(Inputs!$B$30:$AY$30,$D$118:$BA$118,'Health SCR'!Z$3)&gt;0,sommmeProdInv(Inputs!$B$30:$AY$30,$D$118:$BA$118,'Health SCR'!Z$3),1)+Z165,0)</f>
        <v>0</v>
      </c>
      <c r="AA166" s="644">
        <f ca="1">IF('Health SCR'!AA$3&gt;=$B166,OFFSET($D$118,0,'Health SCR'!AA$3-$B166)*OFFSET(Inputs!$C$30,0,$B166-2)/IF(sommmeProdInv(Inputs!$B$30:$AY$30,$D$118:$BA$118,'Health SCR'!AA$3)&gt;0,sommmeProdInv(Inputs!$B$30:$AY$30,$D$118:$BA$118,'Health SCR'!AA$3),1)+AA165,0)</f>
        <v>0</v>
      </c>
      <c r="AB166" s="644">
        <f ca="1">IF('Health SCR'!AB$3&gt;=$B166,OFFSET($D$118,0,'Health SCR'!AB$3-$B166)*OFFSET(Inputs!$C$30,0,$B166-2)/IF(sommmeProdInv(Inputs!$B$30:$AY$30,$D$118:$BA$118,'Health SCR'!AB$3)&gt;0,sommmeProdInv(Inputs!$B$30:$AY$30,$D$118:$BA$118,'Health SCR'!AB$3),1)+AB165,0)</f>
        <v>0</v>
      </c>
      <c r="AC166" s="644">
        <f ca="1">IF('Health SCR'!AC$3&gt;=$B166,OFFSET($D$118,0,'Health SCR'!AC$3-$B166)*OFFSET(Inputs!$C$30,0,$B166-2)/IF(sommmeProdInv(Inputs!$B$30:$AY$30,$D$118:$BA$118,'Health SCR'!AC$3)&gt;0,sommmeProdInv(Inputs!$B$30:$AY$30,$D$118:$BA$118,'Health SCR'!AC$3),1)+AC165,0)</f>
        <v>0</v>
      </c>
      <c r="AD166" s="644">
        <f ca="1">IF('Health SCR'!AD$3&gt;=$B166,OFFSET($D$118,0,'Health SCR'!AD$3-$B166)*OFFSET(Inputs!$C$30,0,$B166-2)/IF(sommmeProdInv(Inputs!$B$30:$AY$30,$D$118:$BA$118,'Health SCR'!AD$3)&gt;0,sommmeProdInv(Inputs!$B$30:$AY$30,$D$118:$BA$118,'Health SCR'!AD$3),1)+AD165,0)</f>
        <v>0</v>
      </c>
      <c r="AE166" s="644">
        <f ca="1">IF('Health SCR'!AE$3&gt;=$B166,OFFSET($D$118,0,'Health SCR'!AE$3-$B166)*OFFSET(Inputs!$C$30,0,$B166-2)/IF(sommmeProdInv(Inputs!$B$30:$AY$30,$D$118:$BA$118,'Health SCR'!AE$3)&gt;0,sommmeProdInv(Inputs!$B$30:$AY$30,$D$118:$BA$118,'Health SCR'!AE$3),1)+AE165,0)</f>
        <v>0</v>
      </c>
      <c r="AF166" s="644">
        <f ca="1">IF('Health SCR'!AF$3&gt;=$B166,OFFSET($D$118,0,'Health SCR'!AF$3-$B166)*OFFSET(Inputs!$C$30,0,$B166-2)/IF(sommmeProdInv(Inputs!$B$30:$AY$30,$D$118:$BA$118,'Health SCR'!AF$3)&gt;0,sommmeProdInv(Inputs!$B$30:$AY$30,$D$118:$BA$118,'Health SCR'!AF$3),1)+AF165,0)</f>
        <v>0</v>
      </c>
      <c r="AG166" s="644">
        <f ca="1">IF('Health SCR'!AG$3&gt;=$B166,OFFSET($D$118,0,'Health SCR'!AG$3-$B166)*OFFSET(Inputs!$C$30,0,$B166-2)/IF(sommmeProdInv(Inputs!$B$30:$AY$30,$D$118:$BA$118,'Health SCR'!AG$3)&gt;0,sommmeProdInv(Inputs!$B$30:$AY$30,$D$118:$BA$118,'Health SCR'!AG$3),1)+AG165,0)</f>
        <v>0</v>
      </c>
      <c r="AH166" s="644">
        <f ca="1">IF('Health SCR'!AH$3&gt;=$B166,OFFSET($D$118,0,'Health SCR'!AH$3-$B166)*OFFSET(Inputs!$C$30,0,$B166-2)/IF(sommmeProdInv(Inputs!$B$30:$AY$30,$D$118:$BA$118,'Health SCR'!AH$3)&gt;0,sommmeProdInv(Inputs!$B$30:$AY$30,$D$118:$BA$118,'Health SCR'!AH$3),1)+AH165,0)</f>
        <v>0</v>
      </c>
      <c r="AI166" s="644">
        <f ca="1">IF('Health SCR'!AI$3&gt;=$B166,OFFSET($D$118,0,'Health SCR'!AI$3-$B166)*OFFSET(Inputs!$C$30,0,$B166-2)/IF(sommmeProdInv(Inputs!$B$30:$AY$30,$D$118:$BA$118,'Health SCR'!AI$3)&gt;0,sommmeProdInv(Inputs!$B$30:$AY$30,$D$118:$BA$118,'Health SCR'!AI$3),1)+AI165,0)</f>
        <v>0</v>
      </c>
      <c r="AJ166" s="644">
        <f ca="1">IF('Health SCR'!AJ$3&gt;=$B166,OFFSET($D$118,0,'Health SCR'!AJ$3-$B166)*OFFSET(Inputs!$C$30,0,$B166-2)/IF(sommmeProdInv(Inputs!$B$30:$AY$30,$D$118:$BA$118,'Health SCR'!AJ$3)&gt;0,sommmeProdInv(Inputs!$B$30:$AY$30,$D$118:$BA$118,'Health SCR'!AJ$3),1)+AJ165,0)</f>
        <v>0</v>
      </c>
      <c r="AK166" s="644">
        <f ca="1">IF('Health SCR'!AK$3&gt;=$B166,OFFSET($D$118,0,'Health SCR'!AK$3-$B166)*OFFSET(Inputs!$C$30,0,$B166-2)/IF(sommmeProdInv(Inputs!$B$30:$AY$30,$D$118:$BA$118,'Health SCR'!AK$3)&gt;0,sommmeProdInv(Inputs!$B$30:$AY$30,$D$118:$BA$118,'Health SCR'!AK$3),1)+AK165,0)</f>
        <v>0</v>
      </c>
      <c r="AL166" s="644">
        <f ca="1">IF('Health SCR'!AL$3&gt;=$B166,OFFSET($D$118,0,'Health SCR'!AL$3-$B166)*OFFSET(Inputs!$C$30,0,$B166-2)/IF(sommmeProdInv(Inputs!$B$30:$AY$30,$D$118:$BA$118,'Health SCR'!AL$3)&gt;0,sommmeProdInv(Inputs!$B$30:$AY$30,$D$118:$BA$118,'Health SCR'!AL$3),1)+AL165,0)</f>
        <v>0</v>
      </c>
      <c r="AM166" s="644">
        <f ca="1">IF('Health SCR'!AM$3&gt;=$B166,OFFSET($D$118,0,'Health SCR'!AM$3-$B166)*OFFSET(Inputs!$C$30,0,$B166-2)/IF(sommmeProdInv(Inputs!$B$30:$AY$30,$D$118:$BA$118,'Health SCR'!AM$3)&gt;0,sommmeProdInv(Inputs!$B$30:$AY$30,$D$118:$BA$118,'Health SCR'!AM$3),1)+AM165,0)</f>
        <v>0</v>
      </c>
      <c r="AN166" s="644">
        <f ca="1">IF('Health SCR'!AN$3&gt;=$B166,OFFSET($D$118,0,'Health SCR'!AN$3-$B166)*OFFSET(Inputs!$C$30,0,$B166-2)/IF(sommmeProdInv(Inputs!$B$30:$AY$30,$D$118:$BA$118,'Health SCR'!AN$3)&gt;0,sommmeProdInv(Inputs!$B$30:$AY$30,$D$118:$BA$118,'Health SCR'!AN$3),1)+AN165,0)</f>
        <v>0</v>
      </c>
      <c r="AO166" s="644">
        <f ca="1">IF('Health SCR'!AO$3&gt;=$B166,OFFSET($D$118,0,'Health SCR'!AO$3-$B166)*OFFSET(Inputs!$C$30,0,$B166-2)/IF(sommmeProdInv(Inputs!$B$30:$AY$30,$D$118:$BA$118,'Health SCR'!AO$3)&gt;0,sommmeProdInv(Inputs!$B$30:$AY$30,$D$118:$BA$118,'Health SCR'!AO$3),1)+AO165,0)</f>
        <v>0</v>
      </c>
      <c r="AP166" s="644">
        <f ca="1">IF('Health SCR'!AP$3&gt;=$B166,OFFSET($D$118,0,'Health SCR'!AP$3-$B166)*OFFSET(Inputs!$C$30,0,$B166-2)/IF(sommmeProdInv(Inputs!$B$30:$AY$30,$D$118:$BA$118,'Health SCR'!AP$3)&gt;0,sommmeProdInv(Inputs!$B$30:$AY$30,$D$118:$BA$118,'Health SCR'!AP$3),1)+AP165,0)</f>
        <v>0</v>
      </c>
      <c r="AQ166" s="644">
        <f ca="1">IF('Health SCR'!AQ$3&gt;=$B166,OFFSET($D$118,0,'Health SCR'!AQ$3-$B166)*OFFSET(Inputs!$C$30,0,$B166-2)/IF(sommmeProdInv(Inputs!$B$30:$AY$30,$D$118:$BA$118,'Health SCR'!AQ$3)&gt;0,sommmeProdInv(Inputs!$B$30:$AY$30,$D$118:$BA$118,'Health SCR'!AQ$3),1)+AQ165,0)</f>
        <v>0</v>
      </c>
      <c r="AR166" s="644">
        <f ca="1">IF('Health SCR'!AR$3&gt;=$B166,OFFSET($D$118,0,'Health SCR'!AR$3-$B166)*OFFSET(Inputs!$C$30,0,$B166-2)/IF(sommmeProdInv(Inputs!$B$30:$AY$30,$D$118:$BA$118,'Health SCR'!AR$3)&gt;0,sommmeProdInv(Inputs!$B$30:$AY$30,$D$118:$BA$118,'Health SCR'!AR$3),1)+AR165,0)</f>
        <v>0</v>
      </c>
      <c r="AS166" s="644">
        <f ca="1">IF('Health SCR'!AS$3&gt;=$B166,OFFSET($D$118,0,'Health SCR'!AS$3-$B166)*OFFSET(Inputs!$C$30,0,$B166-2)/IF(sommmeProdInv(Inputs!$B$30:$AY$30,$D$118:$BA$118,'Health SCR'!AS$3)&gt;0,sommmeProdInv(Inputs!$B$30:$AY$30,$D$118:$BA$118,'Health SCR'!AS$3),1)+AS165,0)</f>
        <v>0</v>
      </c>
      <c r="AT166" s="644">
        <f ca="1">IF('Health SCR'!AT$3&gt;=$B166,OFFSET($D$118,0,'Health SCR'!AT$3-$B166)*OFFSET(Inputs!$C$30,0,$B166-2)/IF(sommmeProdInv(Inputs!$B$30:$AY$30,$D$118:$BA$118,'Health SCR'!AT$3)&gt;0,sommmeProdInv(Inputs!$B$30:$AY$30,$D$118:$BA$118,'Health SCR'!AT$3),1)+AT165,0)</f>
        <v>0</v>
      </c>
      <c r="AU166" s="644">
        <f ca="1">IF('Health SCR'!AU$3&gt;=$B166,OFFSET($D$118,0,'Health SCR'!AU$3-$B166)*OFFSET(Inputs!$C$30,0,$B166-2)/IF(sommmeProdInv(Inputs!$B$30:$AY$30,$D$118:$BA$118,'Health SCR'!AU$3)&gt;0,sommmeProdInv(Inputs!$B$30:$AY$30,$D$118:$BA$118,'Health SCR'!AU$3),1)+AU165,0)</f>
        <v>0</v>
      </c>
      <c r="AV166" s="644">
        <f ca="1">IF('Health SCR'!AV$3&gt;=$B166,OFFSET($D$118,0,'Health SCR'!AV$3-$B166)*OFFSET(Inputs!$C$30,0,$B166-2)/IF(sommmeProdInv(Inputs!$B$30:$AY$30,$D$118:$BA$118,'Health SCR'!AV$3)&gt;0,sommmeProdInv(Inputs!$B$30:$AY$30,$D$118:$BA$118,'Health SCR'!AV$3),1)+AV165,0)</f>
        <v>0</v>
      </c>
      <c r="AW166" s="644">
        <f ca="1">IF('Health SCR'!AW$3&gt;=$B166,OFFSET($D$118,0,'Health SCR'!AW$3-$B166)*OFFSET(Inputs!$C$30,0,$B166-2)/IF(sommmeProdInv(Inputs!$B$30:$AY$30,$D$118:$BA$118,'Health SCR'!AW$3)&gt;0,sommmeProdInv(Inputs!$B$30:$AY$30,$D$118:$BA$118,'Health SCR'!AW$3),1)+AW165,0)</f>
        <v>0</v>
      </c>
      <c r="AX166" s="644">
        <f ca="1">IF('Health SCR'!AX$3&gt;=$B166,OFFSET($D$118,0,'Health SCR'!AX$3-$B166)*OFFSET(Inputs!$C$30,0,$B166-2)/IF(sommmeProdInv(Inputs!$B$30:$AY$30,$D$118:$BA$118,'Health SCR'!AX$3)&gt;0,sommmeProdInv(Inputs!$B$30:$AY$30,$D$118:$BA$118,'Health SCR'!AX$3),1)+AX165,0)</f>
        <v>0</v>
      </c>
      <c r="AY166" s="644">
        <f ca="1">IF('Health SCR'!AY$3&gt;=$B166,OFFSET($D$118,0,'Health SCR'!AY$3-$B166)*OFFSET(Inputs!$C$30,0,$B166-2)/IF(sommmeProdInv(Inputs!$B$30:$AY$30,$D$118:$BA$118,'Health SCR'!AY$3)&gt;0,sommmeProdInv(Inputs!$B$30:$AY$30,$D$118:$BA$118,'Health SCR'!AY$3),1)+AY165,0)</f>
        <v>0</v>
      </c>
      <c r="AZ166" s="644">
        <f ca="1">IF('Health SCR'!AZ$3&gt;=$B166,OFFSET($D$118,0,'Health SCR'!AZ$3-$B166)*OFFSET(Inputs!$C$30,0,$B166-2)/IF(sommmeProdInv(Inputs!$B$30:$AY$30,$D$118:$BA$118,'Health SCR'!AZ$3)&gt;0,sommmeProdInv(Inputs!$B$30:$AY$30,$D$118:$BA$118,'Health SCR'!AZ$3),1)+AZ165,0)</f>
        <v>0</v>
      </c>
      <c r="BA166" s="645">
        <f ca="1">IF('Health SCR'!BA$3&gt;=$B166,OFFSET($D$118,0,'Health SCR'!BA$3-$B166)*OFFSET(Inputs!$C$30,0,$B166-2)/IF(sommmeProdInv(Inputs!$B$30:$AY$30,$D$118:$BA$118,'Health SCR'!BA$3)&gt;0,sommmeProdInv(Inputs!$B$30:$AY$30,$D$118:$BA$118,'Health SCR'!BA$3),1)+BA165,0)</f>
        <v>0</v>
      </c>
    </row>
    <row r="167" spans="1:256" s="286" customFormat="1" outlineLevel="1">
      <c r="A167" s="608"/>
      <c r="B167" s="993">
        <v>48</v>
      </c>
      <c r="C167" s="994"/>
      <c r="D167" s="643"/>
      <c r="E167" s="644">
        <f ca="1">IF('Health SCR'!E$3&gt;=$B167,OFFSET($D$118,0,'Health SCR'!E$3-$B167)*OFFSET(Inputs!$C$30,0,$B167-2)/IF(sommmeProdInv(Inputs!$B$30:$AY$30,$D$118:$BA$118,'Health SCR'!E$3)&gt;0,sommmeProdInv(Inputs!$B$30:$AY$30,$D$118:$BA$118,'Health SCR'!E$3),1)+E166,0)</f>
        <v>0</v>
      </c>
      <c r="F167" s="644">
        <f ca="1">IF('Health SCR'!F$3&gt;=$B167,OFFSET($D$118,0,'Health SCR'!F$3-$B167)*OFFSET(Inputs!$C$30,0,$B167-2)/IF(sommmeProdInv(Inputs!$B$30:$AY$30,$D$118:$BA$118,'Health SCR'!F$3)&gt;0,sommmeProdInv(Inputs!$B$30:$AY$30,$D$118:$BA$118,'Health SCR'!F$3),1)+F166,0)</f>
        <v>0</v>
      </c>
      <c r="G167" s="644">
        <f ca="1">IF('Health SCR'!G$3&gt;=$B167,OFFSET($D$118,0,'Health SCR'!G$3-$B167)*OFFSET(Inputs!$C$30,0,$B167-2)/IF(sommmeProdInv(Inputs!$B$30:$AY$30,$D$118:$BA$118,'Health SCR'!G$3)&gt;0,sommmeProdInv(Inputs!$B$30:$AY$30,$D$118:$BA$118,'Health SCR'!G$3),1)+G166,0)</f>
        <v>0</v>
      </c>
      <c r="H167" s="644">
        <f ca="1">IF('Health SCR'!H$3&gt;=$B167,OFFSET($D$118,0,'Health SCR'!H$3-$B167)*OFFSET(Inputs!$C$30,0,$B167-2)/IF(sommmeProdInv(Inputs!$B$30:$AY$30,$D$118:$BA$118,'Health SCR'!H$3)&gt;0,sommmeProdInv(Inputs!$B$30:$AY$30,$D$118:$BA$118,'Health SCR'!H$3),1)+H166,0)</f>
        <v>0</v>
      </c>
      <c r="I167" s="644">
        <f ca="1">IF('Health SCR'!I$3&gt;=$B167,OFFSET($D$118,0,'Health SCR'!I$3-$B167)*OFFSET(Inputs!$C$30,0,$B167-2)/IF(sommmeProdInv(Inputs!$B$30:$AY$30,$D$118:$BA$118,'Health SCR'!I$3)&gt;0,sommmeProdInv(Inputs!$B$30:$AY$30,$D$118:$BA$118,'Health SCR'!I$3),1)+I166,0)</f>
        <v>0</v>
      </c>
      <c r="J167" s="644">
        <f ca="1">IF('Health SCR'!J$3&gt;=$B167,OFFSET($D$118,0,'Health SCR'!J$3-$B167)*OFFSET(Inputs!$C$30,0,$B167-2)/IF(sommmeProdInv(Inputs!$B$30:$AY$30,$D$118:$BA$118,'Health SCR'!J$3)&gt;0,sommmeProdInv(Inputs!$B$30:$AY$30,$D$118:$BA$118,'Health SCR'!J$3),1)+J166,0)</f>
        <v>0</v>
      </c>
      <c r="K167" s="644">
        <f ca="1">IF('Health SCR'!K$3&gt;=$B167,OFFSET($D$118,0,'Health SCR'!K$3-$B167)*OFFSET(Inputs!$C$30,0,$B167-2)/IF(sommmeProdInv(Inputs!$B$30:$AY$30,$D$118:$BA$118,'Health SCR'!K$3)&gt;0,sommmeProdInv(Inputs!$B$30:$AY$30,$D$118:$BA$118,'Health SCR'!K$3),1)+K166,0)</f>
        <v>0</v>
      </c>
      <c r="L167" s="644">
        <f ca="1">IF('Health SCR'!L$3&gt;=$B167,OFFSET($D$118,0,'Health SCR'!L$3-$B167)*OFFSET(Inputs!$C$30,0,$B167-2)/IF(sommmeProdInv(Inputs!$B$30:$AY$30,$D$118:$BA$118,'Health SCR'!L$3)&gt;0,sommmeProdInv(Inputs!$B$30:$AY$30,$D$118:$BA$118,'Health SCR'!L$3),1)+L166,0)</f>
        <v>0</v>
      </c>
      <c r="M167" s="644">
        <f ca="1">IF('Health SCR'!M$3&gt;=$B167,OFFSET($D$118,0,'Health SCR'!M$3-$B167)*OFFSET(Inputs!$C$30,0,$B167-2)/IF(sommmeProdInv(Inputs!$B$30:$AY$30,$D$118:$BA$118,'Health SCR'!M$3)&gt;0,sommmeProdInv(Inputs!$B$30:$AY$30,$D$118:$BA$118,'Health SCR'!M$3),1)+M166,0)</f>
        <v>0</v>
      </c>
      <c r="N167" s="644">
        <f ca="1">IF('Health SCR'!N$3&gt;=$B167,OFFSET($D$118,0,'Health SCR'!N$3-$B167)*OFFSET(Inputs!$C$30,0,$B167-2)/IF(sommmeProdInv(Inputs!$B$30:$AY$30,$D$118:$BA$118,'Health SCR'!N$3)&gt;0,sommmeProdInv(Inputs!$B$30:$AY$30,$D$118:$BA$118,'Health SCR'!N$3),1)+N166,0)</f>
        <v>0</v>
      </c>
      <c r="O167" s="644">
        <f ca="1">IF('Health SCR'!O$3&gt;=$B167,OFFSET($D$118,0,'Health SCR'!O$3-$B167)*OFFSET(Inputs!$C$30,0,$B167-2)/IF(sommmeProdInv(Inputs!$B$30:$AY$30,$D$118:$BA$118,'Health SCR'!O$3)&gt;0,sommmeProdInv(Inputs!$B$30:$AY$30,$D$118:$BA$118,'Health SCR'!O$3),1)+O166,0)</f>
        <v>0</v>
      </c>
      <c r="P167" s="644">
        <f ca="1">IF('Health SCR'!P$3&gt;=$B167,OFFSET($D$118,0,'Health SCR'!P$3-$B167)*OFFSET(Inputs!$C$30,0,$B167-2)/IF(sommmeProdInv(Inputs!$B$30:$AY$30,$D$118:$BA$118,'Health SCR'!P$3)&gt;0,sommmeProdInv(Inputs!$B$30:$AY$30,$D$118:$BA$118,'Health SCR'!P$3),1)+P166,0)</f>
        <v>0</v>
      </c>
      <c r="Q167" s="644">
        <f ca="1">IF('Health SCR'!Q$3&gt;=$B167,OFFSET($D$118,0,'Health SCR'!Q$3-$B167)*OFFSET(Inputs!$C$30,0,$B167-2)/IF(sommmeProdInv(Inputs!$B$30:$AY$30,$D$118:$BA$118,'Health SCR'!Q$3)&gt;0,sommmeProdInv(Inputs!$B$30:$AY$30,$D$118:$BA$118,'Health SCR'!Q$3),1)+Q166,0)</f>
        <v>0</v>
      </c>
      <c r="R167" s="644">
        <f ca="1">IF('Health SCR'!R$3&gt;=$B167,OFFSET($D$118,0,'Health SCR'!R$3-$B167)*OFFSET(Inputs!$C$30,0,$B167-2)/IF(sommmeProdInv(Inputs!$B$30:$AY$30,$D$118:$BA$118,'Health SCR'!R$3)&gt;0,sommmeProdInv(Inputs!$B$30:$AY$30,$D$118:$BA$118,'Health SCR'!R$3),1)+R166,0)</f>
        <v>0</v>
      </c>
      <c r="S167" s="644">
        <f ca="1">IF('Health SCR'!S$3&gt;=$B167,OFFSET($D$118,0,'Health SCR'!S$3-$B167)*OFFSET(Inputs!$C$30,0,$B167-2)/IF(sommmeProdInv(Inputs!$B$30:$AY$30,$D$118:$BA$118,'Health SCR'!S$3)&gt;0,sommmeProdInv(Inputs!$B$30:$AY$30,$D$118:$BA$118,'Health SCR'!S$3),1)+S166,0)</f>
        <v>0</v>
      </c>
      <c r="T167" s="644">
        <f ca="1">IF('Health SCR'!T$3&gt;=$B167,OFFSET($D$118,0,'Health SCR'!T$3-$B167)*OFFSET(Inputs!$C$30,0,$B167-2)/IF(sommmeProdInv(Inputs!$B$30:$AY$30,$D$118:$BA$118,'Health SCR'!T$3)&gt;0,sommmeProdInv(Inputs!$B$30:$AY$30,$D$118:$BA$118,'Health SCR'!T$3),1)+T166,0)</f>
        <v>0</v>
      </c>
      <c r="U167" s="644">
        <f ca="1">IF('Health SCR'!U$3&gt;=$B167,OFFSET($D$118,0,'Health SCR'!U$3-$B167)*OFFSET(Inputs!$C$30,0,$B167-2)/IF(sommmeProdInv(Inputs!$B$30:$AY$30,$D$118:$BA$118,'Health SCR'!U$3)&gt;0,sommmeProdInv(Inputs!$B$30:$AY$30,$D$118:$BA$118,'Health SCR'!U$3),1)+U166,0)</f>
        <v>0</v>
      </c>
      <c r="V167" s="644">
        <f ca="1">IF('Health SCR'!V$3&gt;=$B167,OFFSET($D$118,0,'Health SCR'!V$3-$B167)*OFFSET(Inputs!$C$30,0,$B167-2)/IF(sommmeProdInv(Inputs!$B$30:$AY$30,$D$118:$BA$118,'Health SCR'!V$3)&gt;0,sommmeProdInv(Inputs!$B$30:$AY$30,$D$118:$BA$118,'Health SCR'!V$3),1)+V166,0)</f>
        <v>0</v>
      </c>
      <c r="W167" s="644">
        <f ca="1">IF('Health SCR'!W$3&gt;=$B167,OFFSET($D$118,0,'Health SCR'!W$3-$B167)*OFFSET(Inputs!$C$30,0,$B167-2)/IF(sommmeProdInv(Inputs!$B$30:$AY$30,$D$118:$BA$118,'Health SCR'!W$3)&gt;0,sommmeProdInv(Inputs!$B$30:$AY$30,$D$118:$BA$118,'Health SCR'!W$3),1)+W166,0)</f>
        <v>0</v>
      </c>
      <c r="X167" s="644">
        <f ca="1">IF('Health SCR'!X$3&gt;=$B167,OFFSET($D$118,0,'Health SCR'!X$3-$B167)*OFFSET(Inputs!$C$30,0,$B167-2)/IF(sommmeProdInv(Inputs!$B$30:$AY$30,$D$118:$BA$118,'Health SCR'!X$3)&gt;0,sommmeProdInv(Inputs!$B$30:$AY$30,$D$118:$BA$118,'Health SCR'!X$3),1)+X166,0)</f>
        <v>0</v>
      </c>
      <c r="Y167" s="644">
        <f ca="1">IF('Health SCR'!Y$3&gt;=$B167,OFFSET($D$118,0,'Health SCR'!Y$3-$B167)*OFFSET(Inputs!$C$30,0,$B167-2)/IF(sommmeProdInv(Inputs!$B$30:$AY$30,$D$118:$BA$118,'Health SCR'!Y$3)&gt;0,sommmeProdInv(Inputs!$B$30:$AY$30,$D$118:$BA$118,'Health SCR'!Y$3),1)+Y166,0)</f>
        <v>0</v>
      </c>
      <c r="Z167" s="644">
        <f ca="1">IF('Health SCR'!Z$3&gt;=$B167,OFFSET($D$118,0,'Health SCR'!Z$3-$B167)*OFFSET(Inputs!$C$30,0,$B167-2)/IF(sommmeProdInv(Inputs!$B$30:$AY$30,$D$118:$BA$118,'Health SCR'!Z$3)&gt;0,sommmeProdInv(Inputs!$B$30:$AY$30,$D$118:$BA$118,'Health SCR'!Z$3),1)+Z166,0)</f>
        <v>0</v>
      </c>
      <c r="AA167" s="644">
        <f ca="1">IF('Health SCR'!AA$3&gt;=$B167,OFFSET($D$118,0,'Health SCR'!AA$3-$B167)*OFFSET(Inputs!$C$30,0,$B167-2)/IF(sommmeProdInv(Inputs!$B$30:$AY$30,$D$118:$BA$118,'Health SCR'!AA$3)&gt;0,sommmeProdInv(Inputs!$B$30:$AY$30,$D$118:$BA$118,'Health SCR'!AA$3),1)+AA166,0)</f>
        <v>0</v>
      </c>
      <c r="AB167" s="644">
        <f ca="1">IF('Health SCR'!AB$3&gt;=$B167,OFFSET($D$118,0,'Health SCR'!AB$3-$B167)*OFFSET(Inputs!$C$30,0,$B167-2)/IF(sommmeProdInv(Inputs!$B$30:$AY$30,$D$118:$BA$118,'Health SCR'!AB$3)&gt;0,sommmeProdInv(Inputs!$B$30:$AY$30,$D$118:$BA$118,'Health SCR'!AB$3),1)+AB166,0)</f>
        <v>0</v>
      </c>
      <c r="AC167" s="644">
        <f ca="1">IF('Health SCR'!AC$3&gt;=$B167,OFFSET($D$118,0,'Health SCR'!AC$3-$B167)*OFFSET(Inputs!$C$30,0,$B167-2)/IF(sommmeProdInv(Inputs!$B$30:$AY$30,$D$118:$BA$118,'Health SCR'!AC$3)&gt;0,sommmeProdInv(Inputs!$B$30:$AY$30,$D$118:$BA$118,'Health SCR'!AC$3),1)+AC166,0)</f>
        <v>0</v>
      </c>
      <c r="AD167" s="644">
        <f ca="1">IF('Health SCR'!AD$3&gt;=$B167,OFFSET($D$118,0,'Health SCR'!AD$3-$B167)*OFFSET(Inputs!$C$30,0,$B167-2)/IF(sommmeProdInv(Inputs!$B$30:$AY$30,$D$118:$BA$118,'Health SCR'!AD$3)&gt;0,sommmeProdInv(Inputs!$B$30:$AY$30,$D$118:$BA$118,'Health SCR'!AD$3),1)+AD166,0)</f>
        <v>0</v>
      </c>
      <c r="AE167" s="644">
        <f ca="1">IF('Health SCR'!AE$3&gt;=$B167,OFFSET($D$118,0,'Health SCR'!AE$3-$B167)*OFFSET(Inputs!$C$30,0,$B167-2)/IF(sommmeProdInv(Inputs!$B$30:$AY$30,$D$118:$BA$118,'Health SCR'!AE$3)&gt;0,sommmeProdInv(Inputs!$B$30:$AY$30,$D$118:$BA$118,'Health SCR'!AE$3),1)+AE166,0)</f>
        <v>0</v>
      </c>
      <c r="AF167" s="644">
        <f ca="1">IF('Health SCR'!AF$3&gt;=$B167,OFFSET($D$118,0,'Health SCR'!AF$3-$B167)*OFFSET(Inputs!$C$30,0,$B167-2)/IF(sommmeProdInv(Inputs!$B$30:$AY$30,$D$118:$BA$118,'Health SCR'!AF$3)&gt;0,sommmeProdInv(Inputs!$B$30:$AY$30,$D$118:$BA$118,'Health SCR'!AF$3),1)+AF166,0)</f>
        <v>0</v>
      </c>
      <c r="AG167" s="644">
        <f ca="1">IF('Health SCR'!AG$3&gt;=$B167,OFFSET($D$118,0,'Health SCR'!AG$3-$B167)*OFFSET(Inputs!$C$30,0,$B167-2)/IF(sommmeProdInv(Inputs!$B$30:$AY$30,$D$118:$BA$118,'Health SCR'!AG$3)&gt;0,sommmeProdInv(Inputs!$B$30:$AY$30,$D$118:$BA$118,'Health SCR'!AG$3),1)+AG166,0)</f>
        <v>0</v>
      </c>
      <c r="AH167" s="644">
        <f ca="1">IF('Health SCR'!AH$3&gt;=$B167,OFFSET($D$118,0,'Health SCR'!AH$3-$B167)*OFFSET(Inputs!$C$30,0,$B167-2)/IF(sommmeProdInv(Inputs!$B$30:$AY$30,$D$118:$BA$118,'Health SCR'!AH$3)&gt;0,sommmeProdInv(Inputs!$B$30:$AY$30,$D$118:$BA$118,'Health SCR'!AH$3),1)+AH166,0)</f>
        <v>0</v>
      </c>
      <c r="AI167" s="644">
        <f ca="1">IF('Health SCR'!AI$3&gt;=$B167,OFFSET($D$118,0,'Health SCR'!AI$3-$B167)*OFFSET(Inputs!$C$30,0,$B167-2)/IF(sommmeProdInv(Inputs!$B$30:$AY$30,$D$118:$BA$118,'Health SCR'!AI$3)&gt;0,sommmeProdInv(Inputs!$B$30:$AY$30,$D$118:$BA$118,'Health SCR'!AI$3),1)+AI166,0)</f>
        <v>0</v>
      </c>
      <c r="AJ167" s="644">
        <f ca="1">IF('Health SCR'!AJ$3&gt;=$B167,OFFSET($D$118,0,'Health SCR'!AJ$3-$B167)*OFFSET(Inputs!$C$30,0,$B167-2)/IF(sommmeProdInv(Inputs!$B$30:$AY$30,$D$118:$BA$118,'Health SCR'!AJ$3)&gt;0,sommmeProdInv(Inputs!$B$30:$AY$30,$D$118:$BA$118,'Health SCR'!AJ$3),1)+AJ166,0)</f>
        <v>0</v>
      </c>
      <c r="AK167" s="644">
        <f ca="1">IF('Health SCR'!AK$3&gt;=$B167,OFFSET($D$118,0,'Health SCR'!AK$3-$B167)*OFFSET(Inputs!$C$30,0,$B167-2)/IF(sommmeProdInv(Inputs!$B$30:$AY$30,$D$118:$BA$118,'Health SCR'!AK$3)&gt;0,sommmeProdInv(Inputs!$B$30:$AY$30,$D$118:$BA$118,'Health SCR'!AK$3),1)+AK166,0)</f>
        <v>0</v>
      </c>
      <c r="AL167" s="644">
        <f ca="1">IF('Health SCR'!AL$3&gt;=$B167,OFFSET($D$118,0,'Health SCR'!AL$3-$B167)*OFFSET(Inputs!$C$30,0,$B167-2)/IF(sommmeProdInv(Inputs!$B$30:$AY$30,$D$118:$BA$118,'Health SCR'!AL$3)&gt;0,sommmeProdInv(Inputs!$B$30:$AY$30,$D$118:$BA$118,'Health SCR'!AL$3),1)+AL166,0)</f>
        <v>0</v>
      </c>
      <c r="AM167" s="644">
        <f ca="1">IF('Health SCR'!AM$3&gt;=$B167,OFFSET($D$118,0,'Health SCR'!AM$3-$B167)*OFFSET(Inputs!$C$30,0,$B167-2)/IF(sommmeProdInv(Inputs!$B$30:$AY$30,$D$118:$BA$118,'Health SCR'!AM$3)&gt;0,sommmeProdInv(Inputs!$B$30:$AY$30,$D$118:$BA$118,'Health SCR'!AM$3),1)+AM166,0)</f>
        <v>0</v>
      </c>
      <c r="AN167" s="644">
        <f ca="1">IF('Health SCR'!AN$3&gt;=$B167,OFFSET($D$118,0,'Health SCR'!AN$3-$B167)*OFFSET(Inputs!$C$30,0,$B167-2)/IF(sommmeProdInv(Inputs!$B$30:$AY$30,$D$118:$BA$118,'Health SCR'!AN$3)&gt;0,sommmeProdInv(Inputs!$B$30:$AY$30,$D$118:$BA$118,'Health SCR'!AN$3),1)+AN166,0)</f>
        <v>0</v>
      </c>
      <c r="AO167" s="644">
        <f ca="1">IF('Health SCR'!AO$3&gt;=$B167,OFFSET($D$118,0,'Health SCR'!AO$3-$B167)*OFFSET(Inputs!$C$30,0,$B167-2)/IF(sommmeProdInv(Inputs!$B$30:$AY$30,$D$118:$BA$118,'Health SCR'!AO$3)&gt;0,sommmeProdInv(Inputs!$B$30:$AY$30,$D$118:$BA$118,'Health SCR'!AO$3),1)+AO166,0)</f>
        <v>0</v>
      </c>
      <c r="AP167" s="644">
        <f ca="1">IF('Health SCR'!AP$3&gt;=$B167,OFFSET($D$118,0,'Health SCR'!AP$3-$B167)*OFFSET(Inputs!$C$30,0,$B167-2)/IF(sommmeProdInv(Inputs!$B$30:$AY$30,$D$118:$BA$118,'Health SCR'!AP$3)&gt;0,sommmeProdInv(Inputs!$B$30:$AY$30,$D$118:$BA$118,'Health SCR'!AP$3),1)+AP166,0)</f>
        <v>0</v>
      </c>
      <c r="AQ167" s="644">
        <f ca="1">IF('Health SCR'!AQ$3&gt;=$B167,OFFSET($D$118,0,'Health SCR'!AQ$3-$B167)*OFFSET(Inputs!$C$30,0,$B167-2)/IF(sommmeProdInv(Inputs!$B$30:$AY$30,$D$118:$BA$118,'Health SCR'!AQ$3)&gt;0,sommmeProdInv(Inputs!$B$30:$AY$30,$D$118:$BA$118,'Health SCR'!AQ$3),1)+AQ166,0)</f>
        <v>0</v>
      </c>
      <c r="AR167" s="644">
        <f ca="1">IF('Health SCR'!AR$3&gt;=$B167,OFFSET($D$118,0,'Health SCR'!AR$3-$B167)*OFFSET(Inputs!$C$30,0,$B167-2)/IF(sommmeProdInv(Inputs!$B$30:$AY$30,$D$118:$BA$118,'Health SCR'!AR$3)&gt;0,sommmeProdInv(Inputs!$B$30:$AY$30,$D$118:$BA$118,'Health SCR'!AR$3),1)+AR166,0)</f>
        <v>0</v>
      </c>
      <c r="AS167" s="644">
        <f ca="1">IF('Health SCR'!AS$3&gt;=$B167,OFFSET($D$118,0,'Health SCR'!AS$3-$B167)*OFFSET(Inputs!$C$30,0,$B167-2)/IF(sommmeProdInv(Inputs!$B$30:$AY$30,$D$118:$BA$118,'Health SCR'!AS$3)&gt;0,sommmeProdInv(Inputs!$B$30:$AY$30,$D$118:$BA$118,'Health SCR'!AS$3),1)+AS166,0)</f>
        <v>0</v>
      </c>
      <c r="AT167" s="644">
        <f ca="1">IF('Health SCR'!AT$3&gt;=$B167,OFFSET($D$118,0,'Health SCR'!AT$3-$B167)*OFFSET(Inputs!$C$30,0,$B167-2)/IF(sommmeProdInv(Inputs!$B$30:$AY$30,$D$118:$BA$118,'Health SCR'!AT$3)&gt;0,sommmeProdInv(Inputs!$B$30:$AY$30,$D$118:$BA$118,'Health SCR'!AT$3),1)+AT166,0)</f>
        <v>0</v>
      </c>
      <c r="AU167" s="644">
        <f ca="1">IF('Health SCR'!AU$3&gt;=$B167,OFFSET($D$118,0,'Health SCR'!AU$3-$B167)*OFFSET(Inputs!$C$30,0,$B167-2)/IF(sommmeProdInv(Inputs!$B$30:$AY$30,$D$118:$BA$118,'Health SCR'!AU$3)&gt;0,sommmeProdInv(Inputs!$B$30:$AY$30,$D$118:$BA$118,'Health SCR'!AU$3),1)+AU166,0)</f>
        <v>0</v>
      </c>
      <c r="AV167" s="644">
        <f ca="1">IF('Health SCR'!AV$3&gt;=$B167,OFFSET($D$118,0,'Health SCR'!AV$3-$B167)*OFFSET(Inputs!$C$30,0,$B167-2)/IF(sommmeProdInv(Inputs!$B$30:$AY$30,$D$118:$BA$118,'Health SCR'!AV$3)&gt;0,sommmeProdInv(Inputs!$B$30:$AY$30,$D$118:$BA$118,'Health SCR'!AV$3),1)+AV166,0)</f>
        <v>0</v>
      </c>
      <c r="AW167" s="644">
        <f ca="1">IF('Health SCR'!AW$3&gt;=$B167,OFFSET($D$118,0,'Health SCR'!AW$3-$B167)*OFFSET(Inputs!$C$30,0,$B167-2)/IF(sommmeProdInv(Inputs!$B$30:$AY$30,$D$118:$BA$118,'Health SCR'!AW$3)&gt;0,sommmeProdInv(Inputs!$B$30:$AY$30,$D$118:$BA$118,'Health SCR'!AW$3),1)+AW166,0)</f>
        <v>0</v>
      </c>
      <c r="AX167" s="644">
        <f ca="1">IF('Health SCR'!AX$3&gt;=$B167,OFFSET($D$118,0,'Health SCR'!AX$3-$B167)*OFFSET(Inputs!$C$30,0,$B167-2)/IF(sommmeProdInv(Inputs!$B$30:$AY$30,$D$118:$BA$118,'Health SCR'!AX$3)&gt;0,sommmeProdInv(Inputs!$B$30:$AY$30,$D$118:$BA$118,'Health SCR'!AX$3),1)+AX166,0)</f>
        <v>0</v>
      </c>
      <c r="AY167" s="644">
        <f ca="1">IF('Health SCR'!AY$3&gt;=$B167,OFFSET($D$118,0,'Health SCR'!AY$3-$B167)*OFFSET(Inputs!$C$30,0,$B167-2)/IF(sommmeProdInv(Inputs!$B$30:$AY$30,$D$118:$BA$118,'Health SCR'!AY$3)&gt;0,sommmeProdInv(Inputs!$B$30:$AY$30,$D$118:$BA$118,'Health SCR'!AY$3),1)+AY166,0)</f>
        <v>0</v>
      </c>
      <c r="AZ167" s="644">
        <f ca="1">IF('Health SCR'!AZ$3&gt;=$B167,OFFSET($D$118,0,'Health SCR'!AZ$3-$B167)*OFFSET(Inputs!$C$30,0,$B167-2)/IF(sommmeProdInv(Inputs!$B$30:$AY$30,$D$118:$BA$118,'Health SCR'!AZ$3)&gt;0,sommmeProdInv(Inputs!$B$30:$AY$30,$D$118:$BA$118,'Health SCR'!AZ$3),1)+AZ166,0)</f>
        <v>0</v>
      </c>
      <c r="BA167" s="645">
        <f ca="1">IF('Health SCR'!BA$3&gt;=$B167,OFFSET($D$118,0,'Health SCR'!BA$3-$B167)*OFFSET(Inputs!$C$30,0,$B167-2)/IF(sommmeProdInv(Inputs!$B$30:$AY$30,$D$118:$BA$118,'Health SCR'!BA$3)&gt;0,sommmeProdInv(Inputs!$B$30:$AY$30,$D$118:$BA$118,'Health SCR'!BA$3),1)+BA166,0)</f>
        <v>0</v>
      </c>
    </row>
    <row r="168" spans="1:256" s="286" customFormat="1" outlineLevel="1">
      <c r="A168" s="608"/>
      <c r="B168" s="993">
        <v>49</v>
      </c>
      <c r="C168" s="994"/>
      <c r="D168" s="643"/>
      <c r="E168" s="644">
        <f ca="1">IF('Health SCR'!E$3&gt;=$B168,OFFSET($D$118,0,'Health SCR'!E$3-$B168)*OFFSET(Inputs!$C$30,0,$B168-2)/IF(sommmeProdInv(Inputs!$B$30:$AY$30,$D$118:$BA$118,'Health SCR'!E$3)&gt;0,sommmeProdInv(Inputs!$B$30:$AY$30,$D$118:$BA$118,'Health SCR'!E$3),1)+E167,0)</f>
        <v>0</v>
      </c>
      <c r="F168" s="644">
        <f ca="1">IF('Health SCR'!F$3&gt;=$B168,OFFSET($D$118,0,'Health SCR'!F$3-$B168)*OFFSET(Inputs!$C$30,0,$B168-2)/IF(sommmeProdInv(Inputs!$B$30:$AY$30,$D$118:$BA$118,'Health SCR'!F$3)&gt;0,sommmeProdInv(Inputs!$B$30:$AY$30,$D$118:$BA$118,'Health SCR'!F$3),1)+F167,0)</f>
        <v>0</v>
      </c>
      <c r="G168" s="644">
        <f ca="1">IF('Health SCR'!G$3&gt;=$B168,OFFSET($D$118,0,'Health SCR'!G$3-$B168)*OFFSET(Inputs!$C$30,0,$B168-2)/IF(sommmeProdInv(Inputs!$B$30:$AY$30,$D$118:$BA$118,'Health SCR'!G$3)&gt;0,sommmeProdInv(Inputs!$B$30:$AY$30,$D$118:$BA$118,'Health SCR'!G$3),1)+G167,0)</f>
        <v>0</v>
      </c>
      <c r="H168" s="644">
        <f ca="1">IF('Health SCR'!H$3&gt;=$B168,OFFSET($D$118,0,'Health SCR'!H$3-$B168)*OFFSET(Inputs!$C$30,0,$B168-2)/IF(sommmeProdInv(Inputs!$B$30:$AY$30,$D$118:$BA$118,'Health SCR'!H$3)&gt;0,sommmeProdInv(Inputs!$B$30:$AY$30,$D$118:$BA$118,'Health SCR'!H$3),1)+H167,0)</f>
        <v>0</v>
      </c>
      <c r="I168" s="644">
        <f ca="1">IF('Health SCR'!I$3&gt;=$B168,OFFSET($D$118,0,'Health SCR'!I$3-$B168)*OFFSET(Inputs!$C$30,0,$B168-2)/IF(sommmeProdInv(Inputs!$B$30:$AY$30,$D$118:$BA$118,'Health SCR'!I$3)&gt;0,sommmeProdInv(Inputs!$B$30:$AY$30,$D$118:$BA$118,'Health SCR'!I$3),1)+I167,0)</f>
        <v>0</v>
      </c>
      <c r="J168" s="644">
        <f ca="1">IF('Health SCR'!J$3&gt;=$B168,OFFSET($D$118,0,'Health SCR'!J$3-$B168)*OFFSET(Inputs!$C$30,0,$B168-2)/IF(sommmeProdInv(Inputs!$B$30:$AY$30,$D$118:$BA$118,'Health SCR'!J$3)&gt;0,sommmeProdInv(Inputs!$B$30:$AY$30,$D$118:$BA$118,'Health SCR'!J$3),1)+J167,0)</f>
        <v>0</v>
      </c>
      <c r="K168" s="644">
        <f ca="1">IF('Health SCR'!K$3&gt;=$B168,OFFSET($D$118,0,'Health SCR'!K$3-$B168)*OFFSET(Inputs!$C$30,0,$B168-2)/IF(sommmeProdInv(Inputs!$B$30:$AY$30,$D$118:$BA$118,'Health SCR'!K$3)&gt;0,sommmeProdInv(Inputs!$B$30:$AY$30,$D$118:$BA$118,'Health SCR'!K$3),1)+K167,0)</f>
        <v>0</v>
      </c>
      <c r="L168" s="644">
        <f ca="1">IF('Health SCR'!L$3&gt;=$B168,OFFSET($D$118,0,'Health SCR'!L$3-$B168)*OFFSET(Inputs!$C$30,0,$B168-2)/IF(sommmeProdInv(Inputs!$B$30:$AY$30,$D$118:$BA$118,'Health SCR'!L$3)&gt;0,sommmeProdInv(Inputs!$B$30:$AY$30,$D$118:$BA$118,'Health SCR'!L$3),1)+L167,0)</f>
        <v>0</v>
      </c>
      <c r="M168" s="644">
        <f ca="1">IF('Health SCR'!M$3&gt;=$B168,OFFSET($D$118,0,'Health SCR'!M$3-$B168)*OFFSET(Inputs!$C$30,0,$B168-2)/IF(sommmeProdInv(Inputs!$B$30:$AY$30,$D$118:$BA$118,'Health SCR'!M$3)&gt;0,sommmeProdInv(Inputs!$B$30:$AY$30,$D$118:$BA$118,'Health SCR'!M$3),1)+M167,0)</f>
        <v>0</v>
      </c>
      <c r="N168" s="644">
        <f ca="1">IF('Health SCR'!N$3&gt;=$B168,OFFSET($D$118,0,'Health SCR'!N$3-$B168)*OFFSET(Inputs!$C$30,0,$B168-2)/IF(sommmeProdInv(Inputs!$B$30:$AY$30,$D$118:$BA$118,'Health SCR'!N$3)&gt;0,sommmeProdInv(Inputs!$B$30:$AY$30,$D$118:$BA$118,'Health SCR'!N$3),1)+N167,0)</f>
        <v>0</v>
      </c>
      <c r="O168" s="644">
        <f ca="1">IF('Health SCR'!O$3&gt;=$B168,OFFSET($D$118,0,'Health SCR'!O$3-$B168)*OFFSET(Inputs!$C$30,0,$B168-2)/IF(sommmeProdInv(Inputs!$B$30:$AY$30,$D$118:$BA$118,'Health SCR'!O$3)&gt;0,sommmeProdInv(Inputs!$B$30:$AY$30,$D$118:$BA$118,'Health SCR'!O$3),1)+O167,0)</f>
        <v>0</v>
      </c>
      <c r="P168" s="644">
        <f ca="1">IF('Health SCR'!P$3&gt;=$B168,OFFSET($D$118,0,'Health SCR'!P$3-$B168)*OFFSET(Inputs!$C$30,0,$B168-2)/IF(sommmeProdInv(Inputs!$B$30:$AY$30,$D$118:$BA$118,'Health SCR'!P$3)&gt;0,sommmeProdInv(Inputs!$B$30:$AY$30,$D$118:$BA$118,'Health SCR'!P$3),1)+P167,0)</f>
        <v>0</v>
      </c>
      <c r="Q168" s="644">
        <f ca="1">IF('Health SCR'!Q$3&gt;=$B168,OFFSET($D$118,0,'Health SCR'!Q$3-$B168)*OFFSET(Inputs!$C$30,0,$B168-2)/IF(sommmeProdInv(Inputs!$B$30:$AY$30,$D$118:$BA$118,'Health SCR'!Q$3)&gt;0,sommmeProdInv(Inputs!$B$30:$AY$30,$D$118:$BA$118,'Health SCR'!Q$3),1)+Q167,0)</f>
        <v>0</v>
      </c>
      <c r="R168" s="644">
        <f ca="1">IF('Health SCR'!R$3&gt;=$B168,OFFSET($D$118,0,'Health SCR'!R$3-$B168)*OFFSET(Inputs!$C$30,0,$B168-2)/IF(sommmeProdInv(Inputs!$B$30:$AY$30,$D$118:$BA$118,'Health SCR'!R$3)&gt;0,sommmeProdInv(Inputs!$B$30:$AY$30,$D$118:$BA$118,'Health SCR'!R$3),1)+R167,0)</f>
        <v>0</v>
      </c>
      <c r="S168" s="644">
        <f ca="1">IF('Health SCR'!S$3&gt;=$B168,OFFSET($D$118,0,'Health SCR'!S$3-$B168)*OFFSET(Inputs!$C$30,0,$B168-2)/IF(sommmeProdInv(Inputs!$B$30:$AY$30,$D$118:$BA$118,'Health SCR'!S$3)&gt;0,sommmeProdInv(Inputs!$B$30:$AY$30,$D$118:$BA$118,'Health SCR'!S$3),1)+S167,0)</f>
        <v>0</v>
      </c>
      <c r="T168" s="644">
        <f ca="1">IF('Health SCR'!T$3&gt;=$B168,OFFSET($D$118,0,'Health SCR'!T$3-$B168)*OFFSET(Inputs!$C$30,0,$B168-2)/IF(sommmeProdInv(Inputs!$B$30:$AY$30,$D$118:$BA$118,'Health SCR'!T$3)&gt;0,sommmeProdInv(Inputs!$B$30:$AY$30,$D$118:$BA$118,'Health SCR'!T$3),1)+T167,0)</f>
        <v>0</v>
      </c>
      <c r="U168" s="644">
        <f ca="1">IF('Health SCR'!U$3&gt;=$B168,OFFSET($D$118,0,'Health SCR'!U$3-$B168)*OFFSET(Inputs!$C$30,0,$B168-2)/IF(sommmeProdInv(Inputs!$B$30:$AY$30,$D$118:$BA$118,'Health SCR'!U$3)&gt;0,sommmeProdInv(Inputs!$B$30:$AY$30,$D$118:$BA$118,'Health SCR'!U$3),1)+U167,0)</f>
        <v>0</v>
      </c>
      <c r="V168" s="644">
        <f ca="1">IF('Health SCR'!V$3&gt;=$B168,OFFSET($D$118,0,'Health SCR'!V$3-$B168)*OFFSET(Inputs!$C$30,0,$B168-2)/IF(sommmeProdInv(Inputs!$B$30:$AY$30,$D$118:$BA$118,'Health SCR'!V$3)&gt;0,sommmeProdInv(Inputs!$B$30:$AY$30,$D$118:$BA$118,'Health SCR'!V$3),1)+V167,0)</f>
        <v>0</v>
      </c>
      <c r="W168" s="644">
        <f ca="1">IF('Health SCR'!W$3&gt;=$B168,OFFSET($D$118,0,'Health SCR'!W$3-$B168)*OFFSET(Inputs!$C$30,0,$B168-2)/IF(sommmeProdInv(Inputs!$B$30:$AY$30,$D$118:$BA$118,'Health SCR'!W$3)&gt;0,sommmeProdInv(Inputs!$B$30:$AY$30,$D$118:$BA$118,'Health SCR'!W$3),1)+W167,0)</f>
        <v>0</v>
      </c>
      <c r="X168" s="644">
        <f ca="1">IF('Health SCR'!X$3&gt;=$B168,OFFSET($D$118,0,'Health SCR'!X$3-$B168)*OFFSET(Inputs!$C$30,0,$B168-2)/IF(sommmeProdInv(Inputs!$B$30:$AY$30,$D$118:$BA$118,'Health SCR'!X$3)&gt;0,sommmeProdInv(Inputs!$B$30:$AY$30,$D$118:$BA$118,'Health SCR'!X$3),1)+X167,0)</f>
        <v>0</v>
      </c>
      <c r="Y168" s="644">
        <f ca="1">IF('Health SCR'!Y$3&gt;=$B168,OFFSET($D$118,0,'Health SCR'!Y$3-$B168)*OFFSET(Inputs!$C$30,0,$B168-2)/IF(sommmeProdInv(Inputs!$B$30:$AY$30,$D$118:$BA$118,'Health SCR'!Y$3)&gt;0,sommmeProdInv(Inputs!$B$30:$AY$30,$D$118:$BA$118,'Health SCR'!Y$3),1)+Y167,0)</f>
        <v>0</v>
      </c>
      <c r="Z168" s="644">
        <f ca="1">IF('Health SCR'!Z$3&gt;=$B168,OFFSET($D$118,0,'Health SCR'!Z$3-$B168)*OFFSET(Inputs!$C$30,0,$B168-2)/IF(sommmeProdInv(Inputs!$B$30:$AY$30,$D$118:$BA$118,'Health SCR'!Z$3)&gt;0,sommmeProdInv(Inputs!$B$30:$AY$30,$D$118:$BA$118,'Health SCR'!Z$3),1)+Z167,0)</f>
        <v>0</v>
      </c>
      <c r="AA168" s="644">
        <f ca="1">IF('Health SCR'!AA$3&gt;=$B168,OFFSET($D$118,0,'Health SCR'!AA$3-$B168)*OFFSET(Inputs!$C$30,0,$B168-2)/IF(sommmeProdInv(Inputs!$B$30:$AY$30,$D$118:$BA$118,'Health SCR'!AA$3)&gt;0,sommmeProdInv(Inputs!$B$30:$AY$30,$D$118:$BA$118,'Health SCR'!AA$3),1)+AA167,0)</f>
        <v>0</v>
      </c>
      <c r="AB168" s="644">
        <f ca="1">IF('Health SCR'!AB$3&gt;=$B168,OFFSET($D$118,0,'Health SCR'!AB$3-$B168)*OFFSET(Inputs!$C$30,0,$B168-2)/IF(sommmeProdInv(Inputs!$B$30:$AY$30,$D$118:$BA$118,'Health SCR'!AB$3)&gt;0,sommmeProdInv(Inputs!$B$30:$AY$30,$D$118:$BA$118,'Health SCR'!AB$3),1)+AB167,0)</f>
        <v>0</v>
      </c>
      <c r="AC168" s="644">
        <f ca="1">IF('Health SCR'!AC$3&gt;=$B168,OFFSET($D$118,0,'Health SCR'!AC$3-$B168)*OFFSET(Inputs!$C$30,0,$B168-2)/IF(sommmeProdInv(Inputs!$B$30:$AY$30,$D$118:$BA$118,'Health SCR'!AC$3)&gt;0,sommmeProdInv(Inputs!$B$30:$AY$30,$D$118:$BA$118,'Health SCR'!AC$3),1)+AC167,0)</f>
        <v>0</v>
      </c>
      <c r="AD168" s="644">
        <f ca="1">IF('Health SCR'!AD$3&gt;=$B168,OFFSET($D$118,0,'Health SCR'!AD$3-$B168)*OFFSET(Inputs!$C$30,0,$B168-2)/IF(sommmeProdInv(Inputs!$B$30:$AY$30,$D$118:$BA$118,'Health SCR'!AD$3)&gt;0,sommmeProdInv(Inputs!$B$30:$AY$30,$D$118:$BA$118,'Health SCR'!AD$3),1)+AD167,0)</f>
        <v>0</v>
      </c>
      <c r="AE168" s="644">
        <f ca="1">IF('Health SCR'!AE$3&gt;=$B168,OFFSET($D$118,0,'Health SCR'!AE$3-$B168)*OFFSET(Inputs!$C$30,0,$B168-2)/IF(sommmeProdInv(Inputs!$B$30:$AY$30,$D$118:$BA$118,'Health SCR'!AE$3)&gt;0,sommmeProdInv(Inputs!$B$30:$AY$30,$D$118:$BA$118,'Health SCR'!AE$3),1)+AE167,0)</f>
        <v>0</v>
      </c>
      <c r="AF168" s="644">
        <f ca="1">IF('Health SCR'!AF$3&gt;=$B168,OFFSET($D$118,0,'Health SCR'!AF$3-$B168)*OFFSET(Inputs!$C$30,0,$B168-2)/IF(sommmeProdInv(Inputs!$B$30:$AY$30,$D$118:$BA$118,'Health SCR'!AF$3)&gt;0,sommmeProdInv(Inputs!$B$30:$AY$30,$D$118:$BA$118,'Health SCR'!AF$3),1)+AF167,0)</f>
        <v>0</v>
      </c>
      <c r="AG168" s="644">
        <f ca="1">IF('Health SCR'!AG$3&gt;=$B168,OFFSET($D$118,0,'Health SCR'!AG$3-$B168)*OFFSET(Inputs!$C$30,0,$B168-2)/IF(sommmeProdInv(Inputs!$B$30:$AY$30,$D$118:$BA$118,'Health SCR'!AG$3)&gt;0,sommmeProdInv(Inputs!$B$30:$AY$30,$D$118:$BA$118,'Health SCR'!AG$3),1)+AG167,0)</f>
        <v>0</v>
      </c>
      <c r="AH168" s="644">
        <f ca="1">IF('Health SCR'!AH$3&gt;=$B168,OFFSET($D$118,0,'Health SCR'!AH$3-$B168)*OFFSET(Inputs!$C$30,0,$B168-2)/IF(sommmeProdInv(Inputs!$B$30:$AY$30,$D$118:$BA$118,'Health SCR'!AH$3)&gt;0,sommmeProdInv(Inputs!$B$30:$AY$30,$D$118:$BA$118,'Health SCR'!AH$3),1)+AH167,0)</f>
        <v>0</v>
      </c>
      <c r="AI168" s="644">
        <f ca="1">IF('Health SCR'!AI$3&gt;=$B168,OFFSET($D$118,0,'Health SCR'!AI$3-$B168)*OFFSET(Inputs!$C$30,0,$B168-2)/IF(sommmeProdInv(Inputs!$B$30:$AY$30,$D$118:$BA$118,'Health SCR'!AI$3)&gt;0,sommmeProdInv(Inputs!$B$30:$AY$30,$D$118:$BA$118,'Health SCR'!AI$3),1)+AI167,0)</f>
        <v>0</v>
      </c>
      <c r="AJ168" s="644">
        <f ca="1">IF('Health SCR'!AJ$3&gt;=$B168,OFFSET($D$118,0,'Health SCR'!AJ$3-$B168)*OFFSET(Inputs!$C$30,0,$B168-2)/IF(sommmeProdInv(Inputs!$B$30:$AY$30,$D$118:$BA$118,'Health SCR'!AJ$3)&gt;0,sommmeProdInv(Inputs!$B$30:$AY$30,$D$118:$BA$118,'Health SCR'!AJ$3),1)+AJ167,0)</f>
        <v>0</v>
      </c>
      <c r="AK168" s="644">
        <f ca="1">IF('Health SCR'!AK$3&gt;=$B168,OFFSET($D$118,0,'Health SCR'!AK$3-$B168)*OFFSET(Inputs!$C$30,0,$B168-2)/IF(sommmeProdInv(Inputs!$B$30:$AY$30,$D$118:$BA$118,'Health SCR'!AK$3)&gt;0,sommmeProdInv(Inputs!$B$30:$AY$30,$D$118:$BA$118,'Health SCR'!AK$3),1)+AK167,0)</f>
        <v>0</v>
      </c>
      <c r="AL168" s="644">
        <f ca="1">IF('Health SCR'!AL$3&gt;=$B168,OFFSET($D$118,0,'Health SCR'!AL$3-$B168)*OFFSET(Inputs!$C$30,0,$B168-2)/IF(sommmeProdInv(Inputs!$B$30:$AY$30,$D$118:$BA$118,'Health SCR'!AL$3)&gt;0,sommmeProdInv(Inputs!$B$30:$AY$30,$D$118:$BA$118,'Health SCR'!AL$3),1)+AL167,0)</f>
        <v>0</v>
      </c>
      <c r="AM168" s="644">
        <f ca="1">IF('Health SCR'!AM$3&gt;=$B168,OFFSET($D$118,0,'Health SCR'!AM$3-$B168)*OFFSET(Inputs!$C$30,0,$B168-2)/IF(sommmeProdInv(Inputs!$B$30:$AY$30,$D$118:$BA$118,'Health SCR'!AM$3)&gt;0,sommmeProdInv(Inputs!$B$30:$AY$30,$D$118:$BA$118,'Health SCR'!AM$3),1)+AM167,0)</f>
        <v>0</v>
      </c>
      <c r="AN168" s="644">
        <f ca="1">IF('Health SCR'!AN$3&gt;=$B168,OFFSET($D$118,0,'Health SCR'!AN$3-$B168)*OFFSET(Inputs!$C$30,0,$B168-2)/IF(sommmeProdInv(Inputs!$B$30:$AY$30,$D$118:$BA$118,'Health SCR'!AN$3)&gt;0,sommmeProdInv(Inputs!$B$30:$AY$30,$D$118:$BA$118,'Health SCR'!AN$3),1)+AN167,0)</f>
        <v>0</v>
      </c>
      <c r="AO168" s="644">
        <f ca="1">IF('Health SCR'!AO$3&gt;=$B168,OFFSET($D$118,0,'Health SCR'!AO$3-$B168)*OFFSET(Inputs!$C$30,0,$B168-2)/IF(sommmeProdInv(Inputs!$B$30:$AY$30,$D$118:$BA$118,'Health SCR'!AO$3)&gt;0,sommmeProdInv(Inputs!$B$30:$AY$30,$D$118:$BA$118,'Health SCR'!AO$3),1)+AO167,0)</f>
        <v>0</v>
      </c>
      <c r="AP168" s="644">
        <f ca="1">IF('Health SCR'!AP$3&gt;=$B168,OFFSET($D$118,0,'Health SCR'!AP$3-$B168)*OFFSET(Inputs!$C$30,0,$B168-2)/IF(sommmeProdInv(Inputs!$B$30:$AY$30,$D$118:$BA$118,'Health SCR'!AP$3)&gt;0,sommmeProdInv(Inputs!$B$30:$AY$30,$D$118:$BA$118,'Health SCR'!AP$3),1)+AP167,0)</f>
        <v>0</v>
      </c>
      <c r="AQ168" s="644">
        <f ca="1">IF('Health SCR'!AQ$3&gt;=$B168,OFFSET($D$118,0,'Health SCR'!AQ$3-$B168)*OFFSET(Inputs!$C$30,0,$B168-2)/IF(sommmeProdInv(Inputs!$B$30:$AY$30,$D$118:$BA$118,'Health SCR'!AQ$3)&gt;0,sommmeProdInv(Inputs!$B$30:$AY$30,$D$118:$BA$118,'Health SCR'!AQ$3),1)+AQ167,0)</f>
        <v>0</v>
      </c>
      <c r="AR168" s="644">
        <f ca="1">IF('Health SCR'!AR$3&gt;=$B168,OFFSET($D$118,0,'Health SCR'!AR$3-$B168)*OFFSET(Inputs!$C$30,0,$B168-2)/IF(sommmeProdInv(Inputs!$B$30:$AY$30,$D$118:$BA$118,'Health SCR'!AR$3)&gt;0,sommmeProdInv(Inputs!$B$30:$AY$30,$D$118:$BA$118,'Health SCR'!AR$3),1)+AR167,0)</f>
        <v>0</v>
      </c>
      <c r="AS168" s="644">
        <f ca="1">IF('Health SCR'!AS$3&gt;=$B168,OFFSET($D$118,0,'Health SCR'!AS$3-$B168)*OFFSET(Inputs!$C$30,0,$B168-2)/IF(sommmeProdInv(Inputs!$B$30:$AY$30,$D$118:$BA$118,'Health SCR'!AS$3)&gt;0,sommmeProdInv(Inputs!$B$30:$AY$30,$D$118:$BA$118,'Health SCR'!AS$3),1)+AS167,0)</f>
        <v>0</v>
      </c>
      <c r="AT168" s="644">
        <f ca="1">IF('Health SCR'!AT$3&gt;=$B168,OFFSET($D$118,0,'Health SCR'!AT$3-$B168)*OFFSET(Inputs!$C$30,0,$B168-2)/IF(sommmeProdInv(Inputs!$B$30:$AY$30,$D$118:$BA$118,'Health SCR'!AT$3)&gt;0,sommmeProdInv(Inputs!$B$30:$AY$30,$D$118:$BA$118,'Health SCR'!AT$3),1)+AT167,0)</f>
        <v>0</v>
      </c>
      <c r="AU168" s="644">
        <f ca="1">IF('Health SCR'!AU$3&gt;=$B168,OFFSET($D$118,0,'Health SCR'!AU$3-$B168)*OFFSET(Inputs!$C$30,0,$B168-2)/IF(sommmeProdInv(Inputs!$B$30:$AY$30,$D$118:$BA$118,'Health SCR'!AU$3)&gt;0,sommmeProdInv(Inputs!$B$30:$AY$30,$D$118:$BA$118,'Health SCR'!AU$3),1)+AU167,0)</f>
        <v>0</v>
      </c>
      <c r="AV168" s="644">
        <f ca="1">IF('Health SCR'!AV$3&gt;=$B168,OFFSET($D$118,0,'Health SCR'!AV$3-$B168)*OFFSET(Inputs!$C$30,0,$B168-2)/IF(sommmeProdInv(Inputs!$B$30:$AY$30,$D$118:$BA$118,'Health SCR'!AV$3)&gt;0,sommmeProdInv(Inputs!$B$30:$AY$30,$D$118:$BA$118,'Health SCR'!AV$3),1)+AV167,0)</f>
        <v>0</v>
      </c>
      <c r="AW168" s="644">
        <f ca="1">IF('Health SCR'!AW$3&gt;=$B168,OFFSET($D$118,0,'Health SCR'!AW$3-$B168)*OFFSET(Inputs!$C$30,0,$B168-2)/IF(sommmeProdInv(Inputs!$B$30:$AY$30,$D$118:$BA$118,'Health SCR'!AW$3)&gt;0,sommmeProdInv(Inputs!$B$30:$AY$30,$D$118:$BA$118,'Health SCR'!AW$3),1)+AW167,0)</f>
        <v>0</v>
      </c>
      <c r="AX168" s="644">
        <f ca="1">IF('Health SCR'!AX$3&gt;=$B168,OFFSET($D$118,0,'Health SCR'!AX$3-$B168)*OFFSET(Inputs!$C$30,0,$B168-2)/IF(sommmeProdInv(Inputs!$B$30:$AY$30,$D$118:$BA$118,'Health SCR'!AX$3)&gt;0,sommmeProdInv(Inputs!$B$30:$AY$30,$D$118:$BA$118,'Health SCR'!AX$3),1)+AX167,0)</f>
        <v>0</v>
      </c>
      <c r="AY168" s="644">
        <f ca="1">IF('Health SCR'!AY$3&gt;=$B168,OFFSET($D$118,0,'Health SCR'!AY$3-$B168)*OFFSET(Inputs!$C$30,0,$B168-2)/IF(sommmeProdInv(Inputs!$B$30:$AY$30,$D$118:$BA$118,'Health SCR'!AY$3)&gt;0,sommmeProdInv(Inputs!$B$30:$AY$30,$D$118:$BA$118,'Health SCR'!AY$3),1)+AY167,0)</f>
        <v>0</v>
      </c>
      <c r="AZ168" s="644">
        <f ca="1">IF('Health SCR'!AZ$3&gt;=$B168,OFFSET($D$118,0,'Health SCR'!AZ$3-$B168)*OFFSET(Inputs!$C$30,0,$B168-2)/IF(sommmeProdInv(Inputs!$B$30:$AY$30,$D$118:$BA$118,'Health SCR'!AZ$3)&gt;0,sommmeProdInv(Inputs!$B$30:$AY$30,$D$118:$BA$118,'Health SCR'!AZ$3),1)+AZ167,0)</f>
        <v>0</v>
      </c>
      <c r="BA168" s="645">
        <f ca="1">IF('Health SCR'!BA$3&gt;=$B168,OFFSET($D$118,0,'Health SCR'!BA$3-$B168)*OFFSET(Inputs!$C$30,0,$B168-2)/IF(sommmeProdInv(Inputs!$B$30:$AY$30,$D$118:$BA$118,'Health SCR'!BA$3)&gt;0,sommmeProdInv(Inputs!$B$30:$AY$30,$D$118:$BA$118,'Health SCR'!BA$3),1)+BA167,0)</f>
        <v>0</v>
      </c>
    </row>
    <row r="169" spans="1:256" s="286" customFormat="1" outlineLevel="1">
      <c r="A169" s="609"/>
      <c r="B169" s="995">
        <v>50</v>
      </c>
      <c r="C169" s="996"/>
      <c r="D169" s="647"/>
      <c r="E169" s="648">
        <f ca="1">IF('Health SCR'!E$3&gt;=$B169,OFFSET($D$118,0,'Health SCR'!E$3-$B169)*OFFSET(Inputs!$C$30,0,$B169-2)/IF(sommmeProdInv(Inputs!$B$30:$AY$30,$D$118:$BA$118,'Health SCR'!E$3)&gt;0,sommmeProdInv(Inputs!$B$30:$AY$30,$D$118:$BA$118,'Health SCR'!E$3),1)+E168,0)</f>
        <v>0</v>
      </c>
      <c r="F169" s="648">
        <f ca="1">IF('Health SCR'!F$3&gt;=$B169,OFFSET($D$118,0,'Health SCR'!F$3-$B169)*OFFSET(Inputs!$C$30,0,$B169-2)/IF(sommmeProdInv(Inputs!$B$30:$AY$30,$D$118:$BA$118,'Health SCR'!F$3)&gt;0,sommmeProdInv(Inputs!$B$30:$AY$30,$D$118:$BA$118,'Health SCR'!F$3),1)+F168,0)</f>
        <v>0</v>
      </c>
      <c r="G169" s="648">
        <f ca="1">IF('Health SCR'!G$3&gt;=$B169,OFFSET($D$118,0,'Health SCR'!G$3-$B169)*OFFSET(Inputs!$C$30,0,$B169-2)/IF(sommmeProdInv(Inputs!$B$30:$AY$30,$D$118:$BA$118,'Health SCR'!G$3)&gt;0,sommmeProdInv(Inputs!$B$30:$AY$30,$D$118:$BA$118,'Health SCR'!G$3),1)+G168,0)</f>
        <v>0</v>
      </c>
      <c r="H169" s="648">
        <f ca="1">IF('Health SCR'!H$3&gt;=$B169,OFFSET($D$118,0,'Health SCR'!H$3-$B169)*OFFSET(Inputs!$C$30,0,$B169-2)/IF(sommmeProdInv(Inputs!$B$30:$AY$30,$D$118:$BA$118,'Health SCR'!H$3)&gt;0,sommmeProdInv(Inputs!$B$30:$AY$30,$D$118:$BA$118,'Health SCR'!H$3),1)+H168,0)</f>
        <v>0</v>
      </c>
      <c r="I169" s="648">
        <f ca="1">IF('Health SCR'!I$3&gt;=$B169,OFFSET($D$118,0,'Health SCR'!I$3-$B169)*OFFSET(Inputs!$C$30,0,$B169-2)/IF(sommmeProdInv(Inputs!$B$30:$AY$30,$D$118:$BA$118,'Health SCR'!I$3)&gt;0,sommmeProdInv(Inputs!$B$30:$AY$30,$D$118:$BA$118,'Health SCR'!I$3),1)+I168,0)</f>
        <v>0</v>
      </c>
      <c r="J169" s="648">
        <f ca="1">IF('Health SCR'!J$3&gt;=$B169,OFFSET($D$118,0,'Health SCR'!J$3-$B169)*OFFSET(Inputs!$C$30,0,$B169-2)/IF(sommmeProdInv(Inputs!$B$30:$AY$30,$D$118:$BA$118,'Health SCR'!J$3)&gt;0,sommmeProdInv(Inputs!$B$30:$AY$30,$D$118:$BA$118,'Health SCR'!J$3),1)+J168,0)</f>
        <v>0</v>
      </c>
      <c r="K169" s="648">
        <f ca="1">IF('Health SCR'!K$3&gt;=$B169,OFFSET($D$118,0,'Health SCR'!K$3-$B169)*OFFSET(Inputs!$C$30,0,$B169-2)/IF(sommmeProdInv(Inputs!$B$30:$AY$30,$D$118:$BA$118,'Health SCR'!K$3)&gt;0,sommmeProdInv(Inputs!$B$30:$AY$30,$D$118:$BA$118,'Health SCR'!K$3),1)+K168,0)</f>
        <v>0</v>
      </c>
      <c r="L169" s="648">
        <f ca="1">IF('Health SCR'!L$3&gt;=$B169,OFFSET($D$118,0,'Health SCR'!L$3-$B169)*OFFSET(Inputs!$C$30,0,$B169-2)/IF(sommmeProdInv(Inputs!$B$30:$AY$30,$D$118:$BA$118,'Health SCR'!L$3)&gt;0,sommmeProdInv(Inputs!$B$30:$AY$30,$D$118:$BA$118,'Health SCR'!L$3),1)+L168,0)</f>
        <v>0</v>
      </c>
      <c r="M169" s="648">
        <f ca="1">IF('Health SCR'!M$3&gt;=$B169,OFFSET($D$118,0,'Health SCR'!M$3-$B169)*OFFSET(Inputs!$C$30,0,$B169-2)/IF(sommmeProdInv(Inputs!$B$30:$AY$30,$D$118:$BA$118,'Health SCR'!M$3)&gt;0,sommmeProdInv(Inputs!$B$30:$AY$30,$D$118:$BA$118,'Health SCR'!M$3),1)+M168,0)</f>
        <v>0</v>
      </c>
      <c r="N169" s="648">
        <f ca="1">IF('Health SCR'!N$3&gt;=$B169,OFFSET($D$118,0,'Health SCR'!N$3-$B169)*OFFSET(Inputs!$C$30,0,$B169-2)/IF(sommmeProdInv(Inputs!$B$30:$AY$30,$D$118:$BA$118,'Health SCR'!N$3)&gt;0,sommmeProdInv(Inputs!$B$30:$AY$30,$D$118:$BA$118,'Health SCR'!N$3),1)+N168,0)</f>
        <v>0</v>
      </c>
      <c r="O169" s="648">
        <f ca="1">IF('Health SCR'!O$3&gt;=$B169,OFFSET($D$118,0,'Health SCR'!O$3-$B169)*OFFSET(Inputs!$C$30,0,$B169-2)/IF(sommmeProdInv(Inputs!$B$30:$AY$30,$D$118:$BA$118,'Health SCR'!O$3)&gt;0,sommmeProdInv(Inputs!$B$30:$AY$30,$D$118:$BA$118,'Health SCR'!O$3),1)+O168,0)</f>
        <v>0</v>
      </c>
      <c r="P169" s="648">
        <f ca="1">IF('Health SCR'!P$3&gt;=$B169,OFFSET($D$118,0,'Health SCR'!P$3-$B169)*OFFSET(Inputs!$C$30,0,$B169-2)/IF(sommmeProdInv(Inputs!$B$30:$AY$30,$D$118:$BA$118,'Health SCR'!P$3)&gt;0,sommmeProdInv(Inputs!$B$30:$AY$30,$D$118:$BA$118,'Health SCR'!P$3),1)+P168,0)</f>
        <v>0</v>
      </c>
      <c r="Q169" s="648">
        <f ca="1">IF('Health SCR'!Q$3&gt;=$B169,OFFSET($D$118,0,'Health SCR'!Q$3-$B169)*OFFSET(Inputs!$C$30,0,$B169-2)/IF(sommmeProdInv(Inputs!$B$30:$AY$30,$D$118:$BA$118,'Health SCR'!Q$3)&gt;0,sommmeProdInv(Inputs!$B$30:$AY$30,$D$118:$BA$118,'Health SCR'!Q$3),1)+Q168,0)</f>
        <v>0</v>
      </c>
      <c r="R169" s="648">
        <f ca="1">IF('Health SCR'!R$3&gt;=$B169,OFFSET($D$118,0,'Health SCR'!R$3-$B169)*OFFSET(Inputs!$C$30,0,$B169-2)/IF(sommmeProdInv(Inputs!$B$30:$AY$30,$D$118:$BA$118,'Health SCR'!R$3)&gt;0,sommmeProdInv(Inputs!$B$30:$AY$30,$D$118:$BA$118,'Health SCR'!R$3),1)+R168,0)</f>
        <v>0</v>
      </c>
      <c r="S169" s="648">
        <f ca="1">IF('Health SCR'!S$3&gt;=$B169,OFFSET($D$118,0,'Health SCR'!S$3-$B169)*OFFSET(Inputs!$C$30,0,$B169-2)/IF(sommmeProdInv(Inputs!$B$30:$AY$30,$D$118:$BA$118,'Health SCR'!S$3)&gt;0,sommmeProdInv(Inputs!$B$30:$AY$30,$D$118:$BA$118,'Health SCR'!S$3),1)+S168,0)</f>
        <v>0</v>
      </c>
      <c r="T169" s="648">
        <f ca="1">IF('Health SCR'!T$3&gt;=$B169,OFFSET($D$118,0,'Health SCR'!T$3-$B169)*OFFSET(Inputs!$C$30,0,$B169-2)/IF(sommmeProdInv(Inputs!$B$30:$AY$30,$D$118:$BA$118,'Health SCR'!T$3)&gt;0,sommmeProdInv(Inputs!$B$30:$AY$30,$D$118:$BA$118,'Health SCR'!T$3),1)+T168,0)</f>
        <v>0</v>
      </c>
      <c r="U169" s="648">
        <f ca="1">IF('Health SCR'!U$3&gt;=$B169,OFFSET($D$118,0,'Health SCR'!U$3-$B169)*OFFSET(Inputs!$C$30,0,$B169-2)/IF(sommmeProdInv(Inputs!$B$30:$AY$30,$D$118:$BA$118,'Health SCR'!U$3)&gt;0,sommmeProdInv(Inputs!$B$30:$AY$30,$D$118:$BA$118,'Health SCR'!U$3),1)+U168,0)</f>
        <v>0</v>
      </c>
      <c r="V169" s="648">
        <f ca="1">IF('Health SCR'!V$3&gt;=$B169,OFFSET($D$118,0,'Health SCR'!V$3-$B169)*OFFSET(Inputs!$C$30,0,$B169-2)/IF(sommmeProdInv(Inputs!$B$30:$AY$30,$D$118:$BA$118,'Health SCR'!V$3)&gt;0,sommmeProdInv(Inputs!$B$30:$AY$30,$D$118:$BA$118,'Health SCR'!V$3),1)+V168,0)</f>
        <v>0</v>
      </c>
      <c r="W169" s="648">
        <f ca="1">IF('Health SCR'!W$3&gt;=$B169,OFFSET($D$118,0,'Health SCR'!W$3-$B169)*OFFSET(Inputs!$C$30,0,$B169-2)/IF(sommmeProdInv(Inputs!$B$30:$AY$30,$D$118:$BA$118,'Health SCR'!W$3)&gt;0,sommmeProdInv(Inputs!$B$30:$AY$30,$D$118:$BA$118,'Health SCR'!W$3),1)+W168,0)</f>
        <v>0</v>
      </c>
      <c r="X169" s="648">
        <f ca="1">IF('Health SCR'!X$3&gt;=$B169,OFFSET($D$118,0,'Health SCR'!X$3-$B169)*OFFSET(Inputs!$C$30,0,$B169-2)/IF(sommmeProdInv(Inputs!$B$30:$AY$30,$D$118:$BA$118,'Health SCR'!X$3)&gt;0,sommmeProdInv(Inputs!$B$30:$AY$30,$D$118:$BA$118,'Health SCR'!X$3),1)+X168,0)</f>
        <v>0</v>
      </c>
      <c r="Y169" s="648">
        <f ca="1">IF('Health SCR'!Y$3&gt;=$B169,OFFSET($D$118,0,'Health SCR'!Y$3-$B169)*OFFSET(Inputs!$C$30,0,$B169-2)/IF(sommmeProdInv(Inputs!$B$30:$AY$30,$D$118:$BA$118,'Health SCR'!Y$3)&gt;0,sommmeProdInv(Inputs!$B$30:$AY$30,$D$118:$BA$118,'Health SCR'!Y$3),1)+Y168,0)</f>
        <v>0</v>
      </c>
      <c r="Z169" s="648">
        <f ca="1">IF('Health SCR'!Z$3&gt;=$B169,OFFSET($D$118,0,'Health SCR'!Z$3-$B169)*OFFSET(Inputs!$C$30,0,$B169-2)/IF(sommmeProdInv(Inputs!$B$30:$AY$30,$D$118:$BA$118,'Health SCR'!Z$3)&gt;0,sommmeProdInv(Inputs!$B$30:$AY$30,$D$118:$BA$118,'Health SCR'!Z$3),1)+Z168,0)</f>
        <v>0</v>
      </c>
      <c r="AA169" s="648">
        <f ca="1">IF('Health SCR'!AA$3&gt;=$B169,OFFSET($D$118,0,'Health SCR'!AA$3-$B169)*OFFSET(Inputs!$C$30,0,$B169-2)/IF(sommmeProdInv(Inputs!$B$30:$AY$30,$D$118:$BA$118,'Health SCR'!AA$3)&gt;0,sommmeProdInv(Inputs!$B$30:$AY$30,$D$118:$BA$118,'Health SCR'!AA$3),1)+AA168,0)</f>
        <v>0</v>
      </c>
      <c r="AB169" s="648">
        <f ca="1">IF('Health SCR'!AB$3&gt;=$B169,OFFSET($D$118,0,'Health SCR'!AB$3-$B169)*OFFSET(Inputs!$C$30,0,$B169-2)/IF(sommmeProdInv(Inputs!$B$30:$AY$30,$D$118:$BA$118,'Health SCR'!AB$3)&gt;0,sommmeProdInv(Inputs!$B$30:$AY$30,$D$118:$BA$118,'Health SCR'!AB$3),1)+AB168,0)</f>
        <v>0</v>
      </c>
      <c r="AC169" s="648">
        <f ca="1">IF('Health SCR'!AC$3&gt;=$B169,OFFSET($D$118,0,'Health SCR'!AC$3-$B169)*OFFSET(Inputs!$C$30,0,$B169-2)/IF(sommmeProdInv(Inputs!$B$30:$AY$30,$D$118:$BA$118,'Health SCR'!AC$3)&gt;0,sommmeProdInv(Inputs!$B$30:$AY$30,$D$118:$BA$118,'Health SCR'!AC$3),1)+AC168,0)</f>
        <v>0</v>
      </c>
      <c r="AD169" s="648">
        <f ca="1">IF('Health SCR'!AD$3&gt;=$B169,OFFSET($D$118,0,'Health SCR'!AD$3-$B169)*OFFSET(Inputs!$C$30,0,$B169-2)/IF(sommmeProdInv(Inputs!$B$30:$AY$30,$D$118:$BA$118,'Health SCR'!AD$3)&gt;0,sommmeProdInv(Inputs!$B$30:$AY$30,$D$118:$BA$118,'Health SCR'!AD$3),1)+AD168,0)</f>
        <v>0</v>
      </c>
      <c r="AE169" s="648">
        <f ca="1">IF('Health SCR'!AE$3&gt;=$B169,OFFSET($D$118,0,'Health SCR'!AE$3-$B169)*OFFSET(Inputs!$C$30,0,$B169-2)/IF(sommmeProdInv(Inputs!$B$30:$AY$30,$D$118:$BA$118,'Health SCR'!AE$3)&gt;0,sommmeProdInv(Inputs!$B$30:$AY$30,$D$118:$BA$118,'Health SCR'!AE$3),1)+AE168,0)</f>
        <v>0</v>
      </c>
      <c r="AF169" s="648">
        <f ca="1">IF('Health SCR'!AF$3&gt;=$B169,OFFSET($D$118,0,'Health SCR'!AF$3-$B169)*OFFSET(Inputs!$C$30,0,$B169-2)/IF(sommmeProdInv(Inputs!$B$30:$AY$30,$D$118:$BA$118,'Health SCR'!AF$3)&gt;0,sommmeProdInv(Inputs!$B$30:$AY$30,$D$118:$BA$118,'Health SCR'!AF$3),1)+AF168,0)</f>
        <v>0</v>
      </c>
      <c r="AG169" s="648">
        <f ca="1">IF('Health SCR'!AG$3&gt;=$B169,OFFSET($D$118,0,'Health SCR'!AG$3-$B169)*OFFSET(Inputs!$C$30,0,$B169-2)/IF(sommmeProdInv(Inputs!$B$30:$AY$30,$D$118:$BA$118,'Health SCR'!AG$3)&gt;0,sommmeProdInv(Inputs!$B$30:$AY$30,$D$118:$BA$118,'Health SCR'!AG$3),1)+AG168,0)</f>
        <v>0</v>
      </c>
      <c r="AH169" s="648">
        <f ca="1">IF('Health SCR'!AH$3&gt;=$B169,OFFSET($D$118,0,'Health SCR'!AH$3-$B169)*OFFSET(Inputs!$C$30,0,$B169-2)/IF(sommmeProdInv(Inputs!$B$30:$AY$30,$D$118:$BA$118,'Health SCR'!AH$3)&gt;0,sommmeProdInv(Inputs!$B$30:$AY$30,$D$118:$BA$118,'Health SCR'!AH$3),1)+AH168,0)</f>
        <v>0</v>
      </c>
      <c r="AI169" s="648">
        <f ca="1">IF('Health SCR'!AI$3&gt;=$B169,OFFSET($D$118,0,'Health SCR'!AI$3-$B169)*OFFSET(Inputs!$C$30,0,$B169-2)/IF(sommmeProdInv(Inputs!$B$30:$AY$30,$D$118:$BA$118,'Health SCR'!AI$3)&gt;0,sommmeProdInv(Inputs!$B$30:$AY$30,$D$118:$BA$118,'Health SCR'!AI$3),1)+AI168,0)</f>
        <v>0</v>
      </c>
      <c r="AJ169" s="648">
        <f ca="1">IF('Health SCR'!AJ$3&gt;=$B169,OFFSET($D$118,0,'Health SCR'!AJ$3-$B169)*OFFSET(Inputs!$C$30,0,$B169-2)/IF(sommmeProdInv(Inputs!$B$30:$AY$30,$D$118:$BA$118,'Health SCR'!AJ$3)&gt;0,sommmeProdInv(Inputs!$B$30:$AY$30,$D$118:$BA$118,'Health SCR'!AJ$3),1)+AJ168,0)</f>
        <v>0</v>
      </c>
      <c r="AK169" s="648">
        <f ca="1">IF('Health SCR'!AK$3&gt;=$B169,OFFSET($D$118,0,'Health SCR'!AK$3-$B169)*OFFSET(Inputs!$C$30,0,$B169-2)/IF(sommmeProdInv(Inputs!$B$30:$AY$30,$D$118:$BA$118,'Health SCR'!AK$3)&gt;0,sommmeProdInv(Inputs!$B$30:$AY$30,$D$118:$BA$118,'Health SCR'!AK$3),1)+AK168,0)</f>
        <v>0</v>
      </c>
      <c r="AL169" s="648">
        <f ca="1">IF('Health SCR'!AL$3&gt;=$B169,OFFSET($D$118,0,'Health SCR'!AL$3-$B169)*OFFSET(Inputs!$C$30,0,$B169-2)/IF(sommmeProdInv(Inputs!$B$30:$AY$30,$D$118:$BA$118,'Health SCR'!AL$3)&gt;0,sommmeProdInv(Inputs!$B$30:$AY$30,$D$118:$BA$118,'Health SCR'!AL$3),1)+AL168,0)</f>
        <v>0</v>
      </c>
      <c r="AM169" s="648">
        <f ca="1">IF('Health SCR'!AM$3&gt;=$B169,OFFSET($D$118,0,'Health SCR'!AM$3-$B169)*OFFSET(Inputs!$C$30,0,$B169-2)/IF(sommmeProdInv(Inputs!$B$30:$AY$30,$D$118:$BA$118,'Health SCR'!AM$3)&gt;0,sommmeProdInv(Inputs!$B$30:$AY$30,$D$118:$BA$118,'Health SCR'!AM$3),1)+AM168,0)</f>
        <v>0</v>
      </c>
      <c r="AN169" s="648">
        <f ca="1">IF('Health SCR'!AN$3&gt;=$B169,OFFSET($D$118,0,'Health SCR'!AN$3-$B169)*OFFSET(Inputs!$C$30,0,$B169-2)/IF(sommmeProdInv(Inputs!$B$30:$AY$30,$D$118:$BA$118,'Health SCR'!AN$3)&gt;0,sommmeProdInv(Inputs!$B$30:$AY$30,$D$118:$BA$118,'Health SCR'!AN$3),1)+AN168,0)</f>
        <v>0</v>
      </c>
      <c r="AO169" s="648">
        <f ca="1">IF('Health SCR'!AO$3&gt;=$B169,OFFSET($D$118,0,'Health SCR'!AO$3-$B169)*OFFSET(Inputs!$C$30,0,$B169-2)/IF(sommmeProdInv(Inputs!$B$30:$AY$30,$D$118:$BA$118,'Health SCR'!AO$3)&gt;0,sommmeProdInv(Inputs!$B$30:$AY$30,$D$118:$BA$118,'Health SCR'!AO$3),1)+AO168,0)</f>
        <v>0</v>
      </c>
      <c r="AP169" s="648">
        <f ca="1">IF('Health SCR'!AP$3&gt;=$B169,OFFSET($D$118,0,'Health SCR'!AP$3-$B169)*OFFSET(Inputs!$C$30,0,$B169-2)/IF(sommmeProdInv(Inputs!$B$30:$AY$30,$D$118:$BA$118,'Health SCR'!AP$3)&gt;0,sommmeProdInv(Inputs!$B$30:$AY$30,$D$118:$BA$118,'Health SCR'!AP$3),1)+AP168,0)</f>
        <v>0</v>
      </c>
      <c r="AQ169" s="648">
        <f ca="1">IF('Health SCR'!AQ$3&gt;=$B169,OFFSET($D$118,0,'Health SCR'!AQ$3-$B169)*OFFSET(Inputs!$C$30,0,$B169-2)/IF(sommmeProdInv(Inputs!$B$30:$AY$30,$D$118:$BA$118,'Health SCR'!AQ$3)&gt;0,sommmeProdInv(Inputs!$B$30:$AY$30,$D$118:$BA$118,'Health SCR'!AQ$3),1)+AQ168,0)</f>
        <v>0</v>
      </c>
      <c r="AR169" s="648">
        <f ca="1">IF('Health SCR'!AR$3&gt;=$B169,OFFSET($D$118,0,'Health SCR'!AR$3-$B169)*OFFSET(Inputs!$C$30,0,$B169-2)/IF(sommmeProdInv(Inputs!$B$30:$AY$30,$D$118:$BA$118,'Health SCR'!AR$3)&gt;0,sommmeProdInv(Inputs!$B$30:$AY$30,$D$118:$BA$118,'Health SCR'!AR$3),1)+AR168,0)</f>
        <v>0</v>
      </c>
      <c r="AS169" s="648">
        <f ca="1">IF('Health SCR'!AS$3&gt;=$B169,OFFSET($D$118,0,'Health SCR'!AS$3-$B169)*OFFSET(Inputs!$C$30,0,$B169-2)/IF(sommmeProdInv(Inputs!$B$30:$AY$30,$D$118:$BA$118,'Health SCR'!AS$3)&gt;0,sommmeProdInv(Inputs!$B$30:$AY$30,$D$118:$BA$118,'Health SCR'!AS$3),1)+AS168,0)</f>
        <v>0</v>
      </c>
      <c r="AT169" s="648">
        <f ca="1">IF('Health SCR'!AT$3&gt;=$B169,OFFSET($D$118,0,'Health SCR'!AT$3-$B169)*OFFSET(Inputs!$C$30,0,$B169-2)/IF(sommmeProdInv(Inputs!$B$30:$AY$30,$D$118:$BA$118,'Health SCR'!AT$3)&gt;0,sommmeProdInv(Inputs!$B$30:$AY$30,$D$118:$BA$118,'Health SCR'!AT$3),1)+AT168,0)</f>
        <v>0</v>
      </c>
      <c r="AU169" s="648">
        <f ca="1">IF('Health SCR'!AU$3&gt;=$B169,OFFSET($D$118,0,'Health SCR'!AU$3-$B169)*OFFSET(Inputs!$C$30,0,$B169-2)/IF(sommmeProdInv(Inputs!$B$30:$AY$30,$D$118:$BA$118,'Health SCR'!AU$3)&gt;0,sommmeProdInv(Inputs!$B$30:$AY$30,$D$118:$BA$118,'Health SCR'!AU$3),1)+AU168,0)</f>
        <v>0</v>
      </c>
      <c r="AV169" s="648">
        <f ca="1">IF('Health SCR'!AV$3&gt;=$B169,OFFSET($D$118,0,'Health SCR'!AV$3-$B169)*OFFSET(Inputs!$C$30,0,$B169-2)/IF(sommmeProdInv(Inputs!$B$30:$AY$30,$D$118:$BA$118,'Health SCR'!AV$3)&gt;0,sommmeProdInv(Inputs!$B$30:$AY$30,$D$118:$BA$118,'Health SCR'!AV$3),1)+AV168,0)</f>
        <v>0</v>
      </c>
      <c r="AW169" s="648">
        <f ca="1">IF('Health SCR'!AW$3&gt;=$B169,OFFSET($D$118,0,'Health SCR'!AW$3-$B169)*OFFSET(Inputs!$C$30,0,$B169-2)/IF(sommmeProdInv(Inputs!$B$30:$AY$30,$D$118:$BA$118,'Health SCR'!AW$3)&gt;0,sommmeProdInv(Inputs!$B$30:$AY$30,$D$118:$BA$118,'Health SCR'!AW$3),1)+AW168,0)</f>
        <v>0</v>
      </c>
      <c r="AX169" s="648">
        <f ca="1">IF('Health SCR'!AX$3&gt;=$B169,OFFSET($D$118,0,'Health SCR'!AX$3-$B169)*OFFSET(Inputs!$C$30,0,$B169-2)/IF(sommmeProdInv(Inputs!$B$30:$AY$30,$D$118:$BA$118,'Health SCR'!AX$3)&gt;0,sommmeProdInv(Inputs!$B$30:$AY$30,$D$118:$BA$118,'Health SCR'!AX$3),1)+AX168,0)</f>
        <v>0</v>
      </c>
      <c r="AY169" s="648">
        <f ca="1">IF('Health SCR'!AY$3&gt;=$B169,OFFSET($D$118,0,'Health SCR'!AY$3-$B169)*OFFSET(Inputs!$C$30,0,$B169-2)/IF(sommmeProdInv(Inputs!$B$30:$AY$30,$D$118:$BA$118,'Health SCR'!AY$3)&gt;0,sommmeProdInv(Inputs!$B$30:$AY$30,$D$118:$BA$118,'Health SCR'!AY$3),1)+AY168,0)</f>
        <v>0</v>
      </c>
      <c r="AZ169" s="648">
        <f ca="1">IF('Health SCR'!AZ$3&gt;=$B169,OFFSET($D$118,0,'Health SCR'!AZ$3-$B169)*OFFSET(Inputs!$C$30,0,$B169-2)/IF(sommmeProdInv(Inputs!$B$30:$AY$30,$D$118:$BA$118,'Health SCR'!AZ$3)&gt;0,sommmeProdInv(Inputs!$B$30:$AY$30,$D$118:$BA$118,'Health SCR'!AZ$3),1)+AZ168,0)</f>
        <v>0</v>
      </c>
      <c r="BA169" s="649">
        <f ca="1">IF('Health SCR'!BA$3&gt;=$B169,OFFSET($D$118,0,'Health SCR'!BA$3-$B169)*OFFSET(Inputs!$C$30,0,$B169-2)/IF(sommmeProdInv(Inputs!$B$30:$AY$30,$D$118:$BA$118,'Health SCR'!BA$3)&gt;0,sommmeProdInv(Inputs!$B$30:$AY$30,$D$118:$BA$118,'Health SCR'!BA$3),1)+BA168,0)</f>
        <v>0</v>
      </c>
    </row>
    <row r="170" spans="1:256" s="286" customFormat="1"/>
    <row r="171" spans="1:256" s="221" customFormat="1">
      <c r="A171" s="790" t="s">
        <v>449</v>
      </c>
    </row>
    <row r="172" spans="1:256" s="221" customFormat="1"/>
    <row r="173" spans="1:256" s="243" customFormat="1">
      <c r="A173" s="636" t="s">
        <v>448</v>
      </c>
      <c r="B173" s="982"/>
      <c r="C173" s="982"/>
      <c r="D173" s="628">
        <f>IF(Health_NSLT_IncProt_Dur_mth&gt;0,MAX(0,1-SUM($B173:C173)-MAX(0,(Health_NSLT_IncProt_Dur_mth-(D3*12-6)))/Health_NSLT_IncProt_Dur_mth-IF(Inputs!$E$3="Single Premium",0,IF(('Health SCR'!D3-1)*12&lt;=Health_NSLT_IncProt_Dur_mth,IF(Inputs!$E$3="Yearly Periodic Premium",1/2*(1/Health_NSLT_IncProt_Dur_mth),1/24*1/Health_NSLT_IncProt_Dur_mth),0))),1)</f>
        <v>1</v>
      </c>
      <c r="E173" s="628">
        <f>IF(Health_NSLT_IncProt_Dur_mth&gt;0,MAX(0,1-SUM($B173:D173)-MAX(0,(Health_NSLT_IncProt_Dur_mth-(E3*12-6)))/Health_NSLT_IncProt_Dur_mth-IF(Inputs!$E$3="Single Premium",0,IF(('Health SCR'!E3-1)*12&lt;=Health_NSLT_IncProt_Dur_mth,IF(Inputs!$E$3="Yearly Periodic Premium",1/2*(1/Health_NSLT_IncProt_Dur_mth),1/24*1/Health_NSLT_IncProt_Dur_mth),0))),1)</f>
        <v>1</v>
      </c>
      <c r="F173" s="628">
        <f>IF(Health_NSLT_IncProt_Dur_mth&gt;0,MAX(0,1-SUM($B173:E173)-MAX(0,(Health_NSLT_IncProt_Dur_mth-(F3*12-6)))/Health_NSLT_IncProt_Dur_mth-IF(Inputs!$E$3="Single Premium",0,IF(('Health SCR'!F3-1)*12&lt;=Health_NSLT_IncProt_Dur_mth,IF(Inputs!$E$3="Yearly Periodic Premium",1/2*(1/Health_NSLT_IncProt_Dur_mth),1/24*1/Health_NSLT_IncProt_Dur_mth),0))),1)</f>
        <v>1</v>
      </c>
      <c r="G173" s="628">
        <f>IF(Health_NSLT_IncProt_Dur_mth&gt;0,MAX(0,1-SUM($B173:F173)-MAX(0,(Health_NSLT_IncProt_Dur_mth-(G3*12-6)))/Health_NSLT_IncProt_Dur_mth-IF(Inputs!$E$3="Single Premium",0,IF(('Health SCR'!G3-1)*12&lt;=Health_NSLT_IncProt_Dur_mth,IF(Inputs!$E$3="Yearly Periodic Premium",1/2*(1/Health_NSLT_IncProt_Dur_mth),1/24*1/Health_NSLT_IncProt_Dur_mth),0))),1)</f>
        <v>1</v>
      </c>
      <c r="H173" s="628">
        <f>IF(Health_NSLT_IncProt_Dur_mth&gt;0,MAX(0,1-SUM($B173:G173)-MAX(0,(Health_NSLT_IncProt_Dur_mth-(H3*12-6)))/Health_NSLT_IncProt_Dur_mth-IF(Inputs!$E$3="Single Premium",0,IF(('Health SCR'!H3-1)*12&lt;=Health_NSLT_IncProt_Dur_mth,IF(Inputs!$E$3="Yearly Periodic Premium",1/2*(1/Health_NSLT_IncProt_Dur_mth),1/24*1/Health_NSLT_IncProt_Dur_mth),0))),1)</f>
        <v>1</v>
      </c>
      <c r="I173" s="628">
        <f>IF(Health_NSLT_IncProt_Dur_mth&gt;0,MAX(0,1-SUM($B173:H173)-MAX(0,(Health_NSLT_IncProt_Dur_mth-(I3*12-6)))/Health_NSLT_IncProt_Dur_mth-IF(Inputs!$E$3="Single Premium",0,IF(('Health SCR'!I3-1)*12&lt;=Health_NSLT_IncProt_Dur_mth,IF(Inputs!$E$3="Yearly Periodic Premium",1/2*(1/Health_NSLT_IncProt_Dur_mth),1/24*1/Health_NSLT_IncProt_Dur_mth),0))),1)</f>
        <v>1</v>
      </c>
      <c r="J173" s="628">
        <f>IF(Health_NSLT_IncProt_Dur_mth&gt;0,MAX(0,1-SUM($B173:I173)-MAX(0,(Health_NSLT_IncProt_Dur_mth-(J3*12-6)))/Health_NSLT_IncProt_Dur_mth-IF(Inputs!$E$3="Single Premium",0,IF(('Health SCR'!J3-1)*12&lt;=Health_NSLT_IncProt_Dur_mth,IF(Inputs!$E$3="Yearly Periodic Premium",1/2*(1/Health_NSLT_IncProt_Dur_mth),1/24*1/Health_NSLT_IncProt_Dur_mth),0))),1)</f>
        <v>1</v>
      </c>
      <c r="K173" s="628">
        <f>IF(Health_NSLT_IncProt_Dur_mth&gt;0,MAX(0,1-SUM($B173:J173)-MAX(0,(Health_NSLT_IncProt_Dur_mth-(K3*12-6)))/Health_NSLT_IncProt_Dur_mth-IF(Inputs!$E$3="Single Premium",0,IF(('Health SCR'!K3-1)*12&lt;=Health_NSLT_IncProt_Dur_mth,IF(Inputs!$E$3="Yearly Periodic Premium",1/2*(1/Health_NSLT_IncProt_Dur_mth),1/24*1/Health_NSLT_IncProt_Dur_mth),0))),1)</f>
        <v>1</v>
      </c>
      <c r="L173" s="628">
        <f>IF(Health_NSLT_IncProt_Dur_mth&gt;0,MAX(0,1-SUM($B173:K173)-MAX(0,(Health_NSLT_IncProt_Dur_mth-(L3*12-6)))/Health_NSLT_IncProt_Dur_mth-IF(Inputs!$E$3="Single Premium",0,IF(('Health SCR'!L3-1)*12&lt;=Health_NSLT_IncProt_Dur_mth,IF(Inputs!$E$3="Yearly Periodic Premium",1/2*(1/Health_NSLT_IncProt_Dur_mth),1/24*1/Health_NSLT_IncProt_Dur_mth),0))),1)</f>
        <v>1</v>
      </c>
      <c r="M173" s="628">
        <f>IF(Health_NSLT_IncProt_Dur_mth&gt;0,MAX(0,1-SUM($B173:L173)-MAX(0,(Health_NSLT_IncProt_Dur_mth-(M3*12-6)))/Health_NSLT_IncProt_Dur_mth-IF(Inputs!$E$3="Single Premium",0,IF(('Health SCR'!M3-1)*12&lt;=Health_NSLT_IncProt_Dur_mth,IF(Inputs!$E$3="Yearly Periodic Premium",1/2*(1/Health_NSLT_IncProt_Dur_mth),1/24*1/Health_NSLT_IncProt_Dur_mth),0))),1)</f>
        <v>1</v>
      </c>
      <c r="N173" s="628">
        <f>IF(Health_NSLT_IncProt_Dur_mth&gt;0,MAX(0,1-SUM($B173:M173)-MAX(0,(Health_NSLT_IncProt_Dur_mth-(N3*12-6)))/Health_NSLT_IncProt_Dur_mth-IF(Inputs!$E$3="Single Premium",0,IF(('Health SCR'!N3-1)*12&lt;=Health_NSLT_IncProt_Dur_mth,IF(Inputs!$E$3="Yearly Periodic Premium",1/2*(1/Health_NSLT_IncProt_Dur_mth),1/24*1/Health_NSLT_IncProt_Dur_mth),0))),1)</f>
        <v>1</v>
      </c>
      <c r="O173" s="628">
        <f>IF(Health_NSLT_IncProt_Dur_mth&gt;0,MAX(0,1-SUM($B173:N173)-MAX(0,(Health_NSLT_IncProt_Dur_mth-(O3*12-6)))/Health_NSLT_IncProt_Dur_mth-IF(Inputs!$E$3="Single Premium",0,IF(('Health SCR'!O3-1)*12&lt;=Health_NSLT_IncProt_Dur_mth,IF(Inputs!$E$3="Yearly Periodic Premium",1/2*(1/Health_NSLT_IncProt_Dur_mth),1/24*1/Health_NSLT_IncProt_Dur_mth),0))),1)</f>
        <v>1</v>
      </c>
      <c r="P173" s="628">
        <f>IF(Health_NSLT_IncProt_Dur_mth&gt;0,MAX(0,1-SUM($B173:O173)-MAX(0,(Health_NSLT_IncProt_Dur_mth-(P3*12-6)))/Health_NSLT_IncProt_Dur_mth-IF(Inputs!$E$3="Single Premium",0,IF(('Health SCR'!P3-1)*12&lt;=Health_NSLT_IncProt_Dur_mth,IF(Inputs!$E$3="Yearly Periodic Premium",1/2*(1/Health_NSLT_IncProt_Dur_mth),1/24*1/Health_NSLT_IncProt_Dur_mth),0))),1)</f>
        <v>1</v>
      </c>
      <c r="Q173" s="628">
        <f>IF(Health_NSLT_IncProt_Dur_mth&gt;0,MAX(0,1-SUM($B173:P173)-MAX(0,(Health_NSLT_IncProt_Dur_mth-(Q3*12-6)))/Health_NSLT_IncProt_Dur_mth-IF(Inputs!$E$3="Single Premium",0,IF(('Health SCR'!Q3-1)*12&lt;=Health_NSLT_IncProt_Dur_mth,IF(Inputs!$E$3="Yearly Periodic Premium",1/2*(1/Health_NSLT_IncProt_Dur_mth),1/24*1/Health_NSLT_IncProt_Dur_mth),0))),1)</f>
        <v>1</v>
      </c>
      <c r="R173" s="628">
        <f>IF(Health_NSLT_IncProt_Dur_mth&gt;0,MAX(0,1-SUM($B173:Q173)-MAX(0,(Health_NSLT_IncProt_Dur_mth-(R3*12-6)))/Health_NSLT_IncProt_Dur_mth-IF(Inputs!$E$3="Single Premium",0,IF(('Health SCR'!R3-1)*12&lt;=Health_NSLT_IncProt_Dur_mth,IF(Inputs!$E$3="Yearly Periodic Premium",1/2*(1/Health_NSLT_IncProt_Dur_mth),1/24*1/Health_NSLT_IncProt_Dur_mth),0))),1)</f>
        <v>1</v>
      </c>
      <c r="S173" s="628">
        <f>IF(Health_NSLT_IncProt_Dur_mth&gt;0,MAX(0,1-SUM($B173:R173)-MAX(0,(Health_NSLT_IncProt_Dur_mth-(S3*12-6)))/Health_NSLT_IncProt_Dur_mth-IF(Inputs!$E$3="Single Premium",0,IF(('Health SCR'!S3-1)*12&lt;=Health_NSLT_IncProt_Dur_mth,IF(Inputs!$E$3="Yearly Periodic Premium",1/2*(1/Health_NSLT_IncProt_Dur_mth),1/24*1/Health_NSLT_IncProt_Dur_mth),0))),1)</f>
        <v>1</v>
      </c>
      <c r="T173" s="628">
        <f>IF(Health_NSLT_IncProt_Dur_mth&gt;0,MAX(0,1-SUM($B173:S173)-MAX(0,(Health_NSLT_IncProt_Dur_mth-(T3*12-6)))/Health_NSLT_IncProt_Dur_mth-IF(Inputs!$E$3="Single Premium",0,IF(('Health SCR'!T3-1)*12&lt;=Health_NSLT_IncProt_Dur_mth,IF(Inputs!$E$3="Yearly Periodic Premium",1/2*(1/Health_NSLT_IncProt_Dur_mth),1/24*1/Health_NSLT_IncProt_Dur_mth),0))),1)</f>
        <v>1</v>
      </c>
      <c r="U173" s="628">
        <f>IF(Health_NSLT_IncProt_Dur_mth&gt;0,MAX(0,1-SUM($B173:T173)-MAX(0,(Health_NSLT_IncProt_Dur_mth-(U3*12-6)))/Health_NSLT_IncProt_Dur_mth-IF(Inputs!$E$3="Single Premium",0,IF(('Health SCR'!U3-1)*12&lt;=Health_NSLT_IncProt_Dur_mth,IF(Inputs!$E$3="Yearly Periodic Premium",1/2*(1/Health_NSLT_IncProt_Dur_mth),1/24*1/Health_NSLT_IncProt_Dur_mth),0))),1)</f>
        <v>1</v>
      </c>
      <c r="V173" s="628">
        <f>IF(Health_NSLT_IncProt_Dur_mth&gt;0,MAX(0,1-SUM($B173:U173)-MAX(0,(Health_NSLT_IncProt_Dur_mth-(V3*12-6)))/Health_NSLT_IncProt_Dur_mth-IF(Inputs!$E$3="Single Premium",0,IF(('Health SCR'!V3-1)*12&lt;=Health_NSLT_IncProt_Dur_mth,IF(Inputs!$E$3="Yearly Periodic Premium",1/2*(1/Health_NSLT_IncProt_Dur_mth),1/24*1/Health_NSLT_IncProt_Dur_mth),0))),1)</f>
        <v>1</v>
      </c>
      <c r="W173" s="628">
        <f>IF(Health_NSLT_IncProt_Dur_mth&gt;0,MAX(0,1-SUM($B173:V173)-MAX(0,(Health_NSLT_IncProt_Dur_mth-(W3*12-6)))/Health_NSLT_IncProt_Dur_mth-IF(Inputs!$E$3="Single Premium",0,IF(('Health SCR'!W3-1)*12&lt;=Health_NSLT_IncProt_Dur_mth,IF(Inputs!$E$3="Yearly Periodic Premium",1/2*(1/Health_NSLT_IncProt_Dur_mth),1/24*1/Health_NSLT_IncProt_Dur_mth),0))),1)</f>
        <v>1</v>
      </c>
      <c r="X173" s="628">
        <f>IF(Health_NSLT_IncProt_Dur_mth&gt;0,MAX(0,1-SUM($B173:W173)-MAX(0,(Health_NSLT_IncProt_Dur_mth-(X3*12-6)))/Health_NSLT_IncProt_Dur_mth-IF(Inputs!$E$3="Single Premium",0,IF(('Health SCR'!X3-1)*12&lt;=Health_NSLT_IncProt_Dur_mth,IF(Inputs!$E$3="Yearly Periodic Premium",1/2*(1/Health_NSLT_IncProt_Dur_mth),1/24*1/Health_NSLT_IncProt_Dur_mth),0))),1)</f>
        <v>1</v>
      </c>
      <c r="Y173" s="628">
        <f>IF(Health_NSLT_IncProt_Dur_mth&gt;0,MAX(0,1-SUM($B173:X173)-MAX(0,(Health_NSLT_IncProt_Dur_mth-(Y3*12-6)))/Health_NSLT_IncProt_Dur_mth-IF(Inputs!$E$3="Single Premium",0,IF(('Health SCR'!Y3-1)*12&lt;=Health_NSLT_IncProt_Dur_mth,IF(Inputs!$E$3="Yearly Periodic Premium",1/2*(1/Health_NSLT_IncProt_Dur_mth),1/24*1/Health_NSLT_IncProt_Dur_mth),0))),1)</f>
        <v>1</v>
      </c>
      <c r="Z173" s="628">
        <f>IF(Health_NSLT_IncProt_Dur_mth&gt;0,MAX(0,1-SUM($B173:Y173)-MAX(0,(Health_NSLT_IncProt_Dur_mth-(Z3*12-6)))/Health_NSLT_IncProt_Dur_mth-IF(Inputs!$E$3="Single Premium",0,IF(('Health SCR'!Z3-1)*12&lt;=Health_NSLT_IncProt_Dur_mth,IF(Inputs!$E$3="Yearly Periodic Premium",1/2*(1/Health_NSLT_IncProt_Dur_mth),1/24*1/Health_NSLT_IncProt_Dur_mth),0))),1)</f>
        <v>1</v>
      </c>
      <c r="AA173" s="628">
        <f>IF(Health_NSLT_IncProt_Dur_mth&gt;0,MAX(0,1-SUM($B173:Z173)-MAX(0,(Health_NSLT_IncProt_Dur_mth-(AA3*12-6)))/Health_NSLT_IncProt_Dur_mth-IF(Inputs!$E$3="Single Premium",0,IF(('Health SCR'!AA3-1)*12&lt;=Health_NSLT_IncProt_Dur_mth,IF(Inputs!$E$3="Yearly Periodic Premium",1/2*(1/Health_NSLT_IncProt_Dur_mth),1/24*1/Health_NSLT_IncProt_Dur_mth),0))),1)</f>
        <v>1</v>
      </c>
      <c r="AB173" s="628">
        <f>IF(Health_NSLT_IncProt_Dur_mth&gt;0,MAX(0,1-SUM($B173:AA173)-MAX(0,(Health_NSLT_IncProt_Dur_mth-(AB3*12-6)))/Health_NSLT_IncProt_Dur_mth-IF(Inputs!$E$3="Single Premium",0,IF(('Health SCR'!AB3-1)*12&lt;=Health_NSLT_IncProt_Dur_mth,IF(Inputs!$E$3="Yearly Periodic Premium",1/2*(1/Health_NSLT_IncProt_Dur_mth),1/24*1/Health_NSLT_IncProt_Dur_mth),0))),1)</f>
        <v>1</v>
      </c>
      <c r="AC173" s="628">
        <f>IF(Health_NSLT_IncProt_Dur_mth&gt;0,MAX(0,1-SUM($B173:AB173)-MAX(0,(Health_NSLT_IncProt_Dur_mth-(AC3*12-6)))/Health_NSLT_IncProt_Dur_mth-IF(Inputs!$E$3="Single Premium",0,IF(('Health SCR'!AC3-1)*12&lt;=Health_NSLT_IncProt_Dur_mth,IF(Inputs!$E$3="Yearly Periodic Premium",1/2*(1/Health_NSLT_IncProt_Dur_mth),1/24*1/Health_NSLT_IncProt_Dur_mth),0))),1)</f>
        <v>1</v>
      </c>
      <c r="AD173" s="628">
        <f>IF(Health_NSLT_IncProt_Dur_mth&gt;0,MAX(0,1-SUM($B173:AC173)-MAX(0,(Health_NSLT_IncProt_Dur_mth-(AD3*12-6)))/Health_NSLT_IncProt_Dur_mth-IF(Inputs!$E$3="Single Premium",0,IF(('Health SCR'!AD3-1)*12&lt;=Health_NSLT_IncProt_Dur_mth,IF(Inputs!$E$3="Yearly Periodic Premium",1/2*(1/Health_NSLT_IncProt_Dur_mth),1/24*1/Health_NSLT_IncProt_Dur_mth),0))),1)</f>
        <v>1</v>
      </c>
      <c r="AE173" s="628">
        <f>IF(Health_NSLT_IncProt_Dur_mth&gt;0,MAX(0,1-SUM($B173:AD173)-MAX(0,(Health_NSLT_IncProt_Dur_mth-(AE3*12-6)))/Health_NSLT_IncProt_Dur_mth-IF(Inputs!$E$3="Single Premium",0,IF(('Health SCR'!AE3-1)*12&lt;=Health_NSLT_IncProt_Dur_mth,IF(Inputs!$E$3="Yearly Periodic Premium",1/2*(1/Health_NSLT_IncProt_Dur_mth),1/24*1/Health_NSLT_IncProt_Dur_mth),0))),1)</f>
        <v>1</v>
      </c>
      <c r="AF173" s="628">
        <f>IF(Health_NSLT_IncProt_Dur_mth&gt;0,MAX(0,1-SUM($B173:AE173)-MAX(0,(Health_NSLT_IncProt_Dur_mth-(AF3*12-6)))/Health_NSLT_IncProt_Dur_mth-IF(Inputs!$E$3="Single Premium",0,IF(('Health SCR'!AF3-1)*12&lt;=Health_NSLT_IncProt_Dur_mth,IF(Inputs!$E$3="Yearly Periodic Premium",1/2*(1/Health_NSLT_IncProt_Dur_mth),1/24*1/Health_NSLT_IncProt_Dur_mth),0))),1)</f>
        <v>1</v>
      </c>
      <c r="AG173" s="628">
        <f>IF(Health_NSLT_IncProt_Dur_mth&gt;0,MAX(0,1-SUM($B173:AF173)-MAX(0,(Health_NSLT_IncProt_Dur_mth-(AG3*12-6)))/Health_NSLT_IncProt_Dur_mth-IF(Inputs!$E$3="Single Premium",0,IF(('Health SCR'!AG3-1)*12&lt;=Health_NSLT_IncProt_Dur_mth,IF(Inputs!$E$3="Yearly Periodic Premium",1/2*(1/Health_NSLT_IncProt_Dur_mth),1/24*1/Health_NSLT_IncProt_Dur_mth),0))),1)</f>
        <v>1</v>
      </c>
      <c r="AH173" s="628">
        <f>IF(Health_NSLT_IncProt_Dur_mth&gt;0,MAX(0,1-SUM($B173:AG173)-MAX(0,(Health_NSLT_IncProt_Dur_mth-(AH3*12-6)))/Health_NSLT_IncProt_Dur_mth-IF(Inputs!$E$3="Single Premium",0,IF(('Health SCR'!AH3-1)*12&lt;=Health_NSLT_IncProt_Dur_mth,IF(Inputs!$E$3="Yearly Periodic Premium",1/2*(1/Health_NSLT_IncProt_Dur_mth),1/24*1/Health_NSLT_IncProt_Dur_mth),0))),1)</f>
        <v>1</v>
      </c>
      <c r="AI173" s="628">
        <f>IF(Health_NSLT_IncProt_Dur_mth&gt;0,MAX(0,1-SUM($B173:AH173)-MAX(0,(Health_NSLT_IncProt_Dur_mth-(AI3*12-6)))/Health_NSLT_IncProt_Dur_mth-IF(Inputs!$E$3="Single Premium",0,IF(('Health SCR'!AI3-1)*12&lt;=Health_NSLT_IncProt_Dur_mth,IF(Inputs!$E$3="Yearly Periodic Premium",1/2*(1/Health_NSLT_IncProt_Dur_mth),1/24*1/Health_NSLT_IncProt_Dur_mth),0))),1)</f>
        <v>1</v>
      </c>
      <c r="AJ173" s="628">
        <f>IF(Health_NSLT_IncProt_Dur_mth&gt;0,MAX(0,1-SUM($B173:AI173)-MAX(0,(Health_NSLT_IncProt_Dur_mth-(AJ3*12-6)))/Health_NSLT_IncProt_Dur_mth-IF(Inputs!$E$3="Single Premium",0,IF(('Health SCR'!AJ3-1)*12&lt;=Health_NSLT_IncProt_Dur_mth,IF(Inputs!$E$3="Yearly Periodic Premium",1/2*(1/Health_NSLT_IncProt_Dur_mth),1/24*1/Health_NSLT_IncProt_Dur_mth),0))),1)</f>
        <v>1</v>
      </c>
      <c r="AK173" s="628">
        <f>IF(Health_NSLT_IncProt_Dur_mth&gt;0,MAX(0,1-SUM($B173:AJ173)-MAX(0,(Health_NSLT_IncProt_Dur_mth-(AK3*12-6)))/Health_NSLT_IncProt_Dur_mth-IF(Inputs!$E$3="Single Premium",0,IF(('Health SCR'!AK3-1)*12&lt;=Health_NSLT_IncProt_Dur_mth,IF(Inputs!$E$3="Yearly Periodic Premium",1/2*(1/Health_NSLT_IncProt_Dur_mth),1/24*1/Health_NSLT_IncProt_Dur_mth),0))),1)</f>
        <v>1</v>
      </c>
      <c r="AL173" s="628">
        <f>IF(Health_NSLT_IncProt_Dur_mth&gt;0,MAX(0,1-SUM($B173:AK173)-MAX(0,(Health_NSLT_IncProt_Dur_mth-(AL3*12-6)))/Health_NSLT_IncProt_Dur_mth-IF(Inputs!$E$3="Single Premium",0,IF(('Health SCR'!AL3-1)*12&lt;=Health_NSLT_IncProt_Dur_mth,IF(Inputs!$E$3="Yearly Periodic Premium",1/2*(1/Health_NSLT_IncProt_Dur_mth),1/24*1/Health_NSLT_IncProt_Dur_mth),0))),1)</f>
        <v>1</v>
      </c>
      <c r="AM173" s="628">
        <f>IF(Health_NSLT_IncProt_Dur_mth&gt;0,MAX(0,1-SUM($B173:AL173)-MAX(0,(Health_NSLT_IncProt_Dur_mth-(AM3*12-6)))/Health_NSLT_IncProt_Dur_mth-IF(Inputs!$E$3="Single Premium",0,IF(('Health SCR'!AM3-1)*12&lt;=Health_NSLT_IncProt_Dur_mth,IF(Inputs!$E$3="Yearly Periodic Premium",1/2*(1/Health_NSLT_IncProt_Dur_mth),1/24*1/Health_NSLT_IncProt_Dur_mth),0))),1)</f>
        <v>1</v>
      </c>
      <c r="AN173" s="628">
        <f>IF(Health_NSLT_IncProt_Dur_mth&gt;0,MAX(0,1-SUM($B173:AM173)-MAX(0,(Health_NSLT_IncProt_Dur_mth-(AN3*12-6)))/Health_NSLT_IncProt_Dur_mth-IF(Inputs!$E$3="Single Premium",0,IF(('Health SCR'!AN3-1)*12&lt;=Health_NSLT_IncProt_Dur_mth,IF(Inputs!$E$3="Yearly Periodic Premium",1/2*(1/Health_NSLT_IncProt_Dur_mth),1/24*1/Health_NSLT_IncProt_Dur_mth),0))),1)</f>
        <v>1</v>
      </c>
      <c r="AO173" s="628">
        <f>IF(Health_NSLT_IncProt_Dur_mth&gt;0,MAX(0,1-SUM($B173:AN173)-MAX(0,(Health_NSLT_IncProt_Dur_mth-(AO3*12-6)))/Health_NSLT_IncProt_Dur_mth-IF(Inputs!$E$3="Single Premium",0,IF(('Health SCR'!AO3-1)*12&lt;=Health_NSLT_IncProt_Dur_mth,IF(Inputs!$E$3="Yearly Periodic Premium",1/2*(1/Health_NSLT_IncProt_Dur_mth),1/24*1/Health_NSLT_IncProt_Dur_mth),0))),1)</f>
        <v>1</v>
      </c>
      <c r="AP173" s="628">
        <f>IF(Health_NSLT_IncProt_Dur_mth&gt;0,MAX(0,1-SUM($B173:AO173)-MAX(0,(Health_NSLT_IncProt_Dur_mth-(AP3*12-6)))/Health_NSLT_IncProt_Dur_mth-IF(Inputs!$E$3="Single Premium",0,IF(('Health SCR'!AP3-1)*12&lt;=Health_NSLT_IncProt_Dur_mth,IF(Inputs!$E$3="Yearly Periodic Premium",1/2*(1/Health_NSLT_IncProt_Dur_mth),1/24*1/Health_NSLT_IncProt_Dur_mth),0))),1)</f>
        <v>1</v>
      </c>
      <c r="AQ173" s="628">
        <f>IF(Health_NSLT_IncProt_Dur_mth&gt;0,MAX(0,1-SUM($B173:AP173)-MAX(0,(Health_NSLT_IncProt_Dur_mth-(AQ3*12-6)))/Health_NSLT_IncProt_Dur_mth-IF(Inputs!$E$3="Single Premium",0,IF(('Health SCR'!AQ3-1)*12&lt;=Health_NSLT_IncProt_Dur_mth,IF(Inputs!$E$3="Yearly Periodic Premium",1/2*(1/Health_NSLT_IncProt_Dur_mth),1/24*1/Health_NSLT_IncProt_Dur_mth),0))),1)</f>
        <v>1</v>
      </c>
      <c r="AR173" s="628">
        <f>IF(Health_NSLT_IncProt_Dur_mth&gt;0,MAX(0,1-SUM($B173:AQ173)-MAX(0,(Health_NSLT_IncProt_Dur_mth-(AR3*12-6)))/Health_NSLT_IncProt_Dur_mth-IF(Inputs!$E$3="Single Premium",0,IF(('Health SCR'!AR3-1)*12&lt;=Health_NSLT_IncProt_Dur_mth,IF(Inputs!$E$3="Yearly Periodic Premium",1/2*(1/Health_NSLT_IncProt_Dur_mth),1/24*1/Health_NSLT_IncProt_Dur_mth),0))),1)</f>
        <v>1</v>
      </c>
      <c r="AS173" s="628">
        <f>IF(Health_NSLT_IncProt_Dur_mth&gt;0,MAX(0,1-SUM($B173:AR173)-MAX(0,(Health_NSLT_IncProt_Dur_mth-(AS3*12-6)))/Health_NSLT_IncProt_Dur_mth-IF(Inputs!$E$3="Single Premium",0,IF(('Health SCR'!AS3-1)*12&lt;=Health_NSLT_IncProt_Dur_mth,IF(Inputs!$E$3="Yearly Periodic Premium",1/2*(1/Health_NSLT_IncProt_Dur_mth),1/24*1/Health_NSLT_IncProt_Dur_mth),0))),1)</f>
        <v>1</v>
      </c>
      <c r="AT173" s="628">
        <f>IF(Health_NSLT_IncProt_Dur_mth&gt;0,MAX(0,1-SUM($B173:AS173)-MAX(0,(Health_NSLT_IncProt_Dur_mth-(AT3*12-6)))/Health_NSLT_IncProt_Dur_mth-IF(Inputs!$E$3="Single Premium",0,IF(('Health SCR'!AT3-1)*12&lt;=Health_NSLT_IncProt_Dur_mth,IF(Inputs!$E$3="Yearly Periodic Premium",1/2*(1/Health_NSLT_IncProt_Dur_mth),1/24*1/Health_NSLT_IncProt_Dur_mth),0))),1)</f>
        <v>1</v>
      </c>
      <c r="AU173" s="628">
        <f>IF(Health_NSLT_IncProt_Dur_mth&gt;0,MAX(0,1-SUM($B173:AT173)-MAX(0,(Health_NSLT_IncProt_Dur_mth-(AU3*12-6)))/Health_NSLT_IncProt_Dur_mth-IF(Inputs!$E$3="Single Premium",0,IF(('Health SCR'!AU3-1)*12&lt;=Health_NSLT_IncProt_Dur_mth,IF(Inputs!$E$3="Yearly Periodic Premium",1/2*(1/Health_NSLT_IncProt_Dur_mth),1/24*1/Health_NSLT_IncProt_Dur_mth),0))),1)</f>
        <v>1</v>
      </c>
      <c r="AV173" s="628">
        <f>IF(Health_NSLT_IncProt_Dur_mth&gt;0,MAX(0,1-SUM($B173:AU173)-MAX(0,(Health_NSLT_IncProt_Dur_mth-(AV3*12-6)))/Health_NSLT_IncProt_Dur_mth-IF(Inputs!$E$3="Single Premium",0,IF(('Health SCR'!AV3-1)*12&lt;=Health_NSLT_IncProt_Dur_mth,IF(Inputs!$E$3="Yearly Periodic Premium",1/2*(1/Health_NSLT_IncProt_Dur_mth),1/24*1/Health_NSLT_IncProt_Dur_mth),0))),1)</f>
        <v>1</v>
      </c>
      <c r="AW173" s="628">
        <f>IF(Health_NSLT_IncProt_Dur_mth&gt;0,MAX(0,1-SUM($B173:AV173)-MAX(0,(Health_NSLT_IncProt_Dur_mth-(AW3*12-6)))/Health_NSLT_IncProt_Dur_mth-IF(Inputs!$E$3="Single Premium",0,IF(('Health SCR'!AW3-1)*12&lt;=Health_NSLT_IncProt_Dur_mth,IF(Inputs!$E$3="Yearly Periodic Premium",1/2*(1/Health_NSLT_IncProt_Dur_mth),1/24*1/Health_NSLT_IncProt_Dur_mth),0))),1)</f>
        <v>1</v>
      </c>
      <c r="AX173" s="628">
        <f>IF(Health_NSLT_IncProt_Dur_mth&gt;0,MAX(0,1-SUM($B173:AW173)-MAX(0,(Health_NSLT_IncProt_Dur_mth-(AX3*12-6)))/Health_NSLT_IncProt_Dur_mth-IF(Inputs!$E$3="Single Premium",0,IF(('Health SCR'!AX3-1)*12&lt;=Health_NSLT_IncProt_Dur_mth,IF(Inputs!$E$3="Yearly Periodic Premium",1/2*(1/Health_NSLT_IncProt_Dur_mth),1/24*1/Health_NSLT_IncProt_Dur_mth),0))),1)</f>
        <v>1</v>
      </c>
      <c r="AY173" s="628">
        <f>IF(Health_NSLT_IncProt_Dur_mth&gt;0,MAX(0,1-SUM($B173:AX173)-MAX(0,(Health_NSLT_IncProt_Dur_mth-(AY3*12-6)))/Health_NSLT_IncProt_Dur_mth-IF(Inputs!$E$3="Single Premium",0,IF(('Health SCR'!AY3-1)*12&lt;=Health_NSLT_IncProt_Dur_mth,IF(Inputs!$E$3="Yearly Periodic Premium",1/2*(1/Health_NSLT_IncProt_Dur_mth),1/24*1/Health_NSLT_IncProt_Dur_mth),0))),1)</f>
        <v>1</v>
      </c>
      <c r="AZ173" s="628">
        <f>IF(Health_NSLT_IncProt_Dur_mth&gt;0,MAX(0,1-SUM($B173:AY173)-MAX(0,(Health_NSLT_IncProt_Dur_mth-(AZ3*12-6)))/Health_NSLT_IncProt_Dur_mth-IF(Inputs!$E$3="Single Premium",0,IF(('Health SCR'!AZ3-1)*12&lt;=Health_NSLT_IncProt_Dur_mth,IF(Inputs!$E$3="Yearly Periodic Premium",1/2*(1/Health_NSLT_IncProt_Dur_mth),1/24*1/Health_NSLT_IncProt_Dur_mth),0))),1)</f>
        <v>1</v>
      </c>
      <c r="BA173" s="629">
        <f>IF(Health_NSLT_IncProt_Dur_mth&gt;0,MAX(0,1-SUM($B173:AZ173)-MAX(0,(Health_NSLT_IncProt_Dur_mth-(BA3*12-6)))/Health_NSLT_IncProt_Dur_mth-IF(Inputs!$E$3="Single Premium",0,IF(('Health SCR'!BA3-1)*12&lt;=Health_NSLT_IncProt_Dur_mth,IF(Inputs!$E$3="Yearly Periodic Premium",1/2*(1/Health_NSLT_IncProt_Dur_mth),1/24*1/Health_NSLT_IncProt_Dur_mth),0))),1)</f>
        <v>1</v>
      </c>
    </row>
    <row r="174" spans="1:256" s="286" customFormat="1">
      <c r="A174" s="650">
        <f>Health_NSLT_IncProt_Dur_mth</f>
        <v>0</v>
      </c>
      <c r="B174" s="634"/>
      <c r="C174" s="634"/>
      <c r="D174" s="634"/>
      <c r="E174" s="635"/>
      <c r="F174" s="635"/>
      <c r="G174" s="635"/>
      <c r="H174" s="635"/>
      <c r="I174" s="635"/>
      <c r="J174" s="635"/>
      <c r="K174" s="634"/>
      <c r="L174" s="634"/>
      <c r="M174" s="634"/>
      <c r="N174" s="634"/>
      <c r="O174" s="634"/>
      <c r="P174" s="634"/>
      <c r="Q174" s="634"/>
      <c r="R174" s="634"/>
      <c r="S174" s="634"/>
      <c r="T174" s="634"/>
      <c r="U174" s="634"/>
      <c r="V174" s="634"/>
      <c r="W174" s="634"/>
      <c r="X174" s="634"/>
      <c r="Y174" s="634"/>
      <c r="Z174" s="634"/>
      <c r="AA174" s="634"/>
      <c r="AB174" s="634"/>
      <c r="AC174" s="634"/>
      <c r="AD174" s="634"/>
      <c r="AE174" s="634"/>
      <c r="AF174" s="634"/>
      <c r="AG174" s="634"/>
      <c r="AH174" s="634"/>
      <c r="AI174" s="634"/>
      <c r="AJ174" s="634"/>
      <c r="AK174" s="634"/>
      <c r="AL174" s="634"/>
      <c r="AM174" s="634"/>
      <c r="AN174" s="634"/>
      <c r="AO174" s="634"/>
      <c r="AP174" s="634"/>
      <c r="AQ174" s="634"/>
      <c r="AR174" s="634"/>
      <c r="AS174" s="634"/>
      <c r="AT174" s="634"/>
      <c r="AU174" s="634"/>
      <c r="AV174" s="634"/>
      <c r="AW174" s="634"/>
      <c r="AX174" s="634"/>
      <c r="AY174" s="634"/>
      <c r="AZ174" s="634"/>
      <c r="BA174" s="634"/>
    </row>
    <row r="175" spans="1:256" s="243" customFormat="1">
      <c r="A175" s="639" t="s">
        <v>447</v>
      </c>
      <c r="B175" s="997">
        <v>1</v>
      </c>
      <c r="C175" s="998"/>
      <c r="D175" s="640">
        <v>1</v>
      </c>
      <c r="E175" s="640">
        <f>E173*Inputs!$B$30/IF(sommmeProdInv(Inputs!$B$30:$AY$30,$D$173:$BA$173,'Health SCR'!E$3)&gt;0,sommmeProdInv(Inputs!$B$30:$AY$30,$D$173:$BA$173,'Health SCR'!E$3),1)</f>
        <v>0</v>
      </c>
      <c r="F175" s="640">
        <f>F173*Inputs!$B$30/IF(sommmeProdInv(Inputs!$B$30:$AY$30,$D$173:$BA$173,'Health SCR'!F$3)&gt;0,sommmeProdInv(Inputs!$B$30:$AY$30,$D$173:$BA$173,'Health SCR'!F$3),1)</f>
        <v>0</v>
      </c>
      <c r="G175" s="640">
        <f>G173*Inputs!$B$30/IF(sommmeProdInv(Inputs!$B$30:$AY$30,$D$173:$BA$173,'Health SCR'!G$3)&gt;0,sommmeProdInv(Inputs!$B$30:$AY$30,$D$173:$BA$173,'Health SCR'!G$3),1)</f>
        <v>0</v>
      </c>
      <c r="H175" s="640">
        <f>H173*Inputs!$B$30/IF(sommmeProdInv(Inputs!$B$30:$AY$30,$D$173:$BA$173,'Health SCR'!H$3)&gt;0,sommmeProdInv(Inputs!$B$30:$AY$30,$D$173:$BA$173,'Health SCR'!H$3),1)</f>
        <v>0</v>
      </c>
      <c r="I175" s="640">
        <f>I173*Inputs!$B$30/IF(sommmeProdInv(Inputs!$B$30:$AY$30,$D$173:$BA$173,'Health SCR'!I$3)&gt;0,sommmeProdInv(Inputs!$B$30:$AY$30,$D$173:$BA$173,'Health SCR'!I$3),1)</f>
        <v>0</v>
      </c>
      <c r="J175" s="640">
        <f>J173*Inputs!$B$30/IF(sommmeProdInv(Inputs!$B$30:$AY$30,$D$173:$BA$173,'Health SCR'!J$3)&gt;0,sommmeProdInv(Inputs!$B$30:$AY$30,$D$173:$BA$173,'Health SCR'!J$3),1)</f>
        <v>0</v>
      </c>
      <c r="K175" s="640">
        <f>K173*Inputs!$B$30/IF(sommmeProdInv(Inputs!$B$30:$AY$30,$D$173:$BA$173,'Health SCR'!K$3)&gt;0,sommmeProdInv(Inputs!$B$30:$AY$30,$D$173:$BA$173,'Health SCR'!K$3),1)</f>
        <v>0</v>
      </c>
      <c r="L175" s="640">
        <f>L173*Inputs!$B$30/IF(sommmeProdInv(Inputs!$B$30:$AY$30,$D$173:$BA$173,'Health SCR'!L$3)&gt;0,sommmeProdInv(Inputs!$B$30:$AY$30,$D$173:$BA$173,'Health SCR'!L$3),1)</f>
        <v>0</v>
      </c>
      <c r="M175" s="640">
        <f>M173*Inputs!$B$30/IF(sommmeProdInv(Inputs!$B$30:$AY$30,$D$173:$BA$173,'Health SCR'!M$3)&gt;0,sommmeProdInv(Inputs!$B$30:$AY$30,$D$173:$BA$173,'Health SCR'!M$3),1)</f>
        <v>0</v>
      </c>
      <c r="N175" s="640">
        <f>N173*Inputs!$B$30/IF(sommmeProdInv(Inputs!$B$30:$AY$30,$D$173:$BA$173,'Health SCR'!N$3)&gt;0,sommmeProdInv(Inputs!$B$30:$AY$30,$D$173:$BA$173,'Health SCR'!N$3),1)</f>
        <v>0</v>
      </c>
      <c r="O175" s="640">
        <f>O173*Inputs!$B$30/IF(sommmeProdInv(Inputs!$B$30:$AY$30,$D$173:$BA$173,'Health SCR'!O$3)&gt;0,sommmeProdInv(Inputs!$B$30:$AY$30,$D$173:$BA$173,'Health SCR'!O$3),1)</f>
        <v>0</v>
      </c>
      <c r="P175" s="640">
        <f>P173*Inputs!$B$30/IF(sommmeProdInv(Inputs!$B$30:$AY$30,$D$173:$BA$173,'Health SCR'!P$3)&gt;0,sommmeProdInv(Inputs!$B$30:$AY$30,$D$173:$BA$173,'Health SCR'!P$3),1)</f>
        <v>0</v>
      </c>
      <c r="Q175" s="640">
        <f>Q173*Inputs!$B$30/IF(sommmeProdInv(Inputs!$B$30:$AY$30,$D$173:$BA$173,'Health SCR'!Q$3)&gt;0,sommmeProdInv(Inputs!$B$30:$AY$30,$D$173:$BA$173,'Health SCR'!Q$3),1)</f>
        <v>0</v>
      </c>
      <c r="R175" s="640">
        <f>R173*Inputs!$B$30/IF(sommmeProdInv(Inputs!$B$30:$AY$30,$D$173:$BA$173,'Health SCR'!R$3)&gt;0,sommmeProdInv(Inputs!$B$30:$AY$30,$D$173:$BA$173,'Health SCR'!R$3),1)</f>
        <v>0</v>
      </c>
      <c r="S175" s="640">
        <f>S173*Inputs!$B$30/IF(sommmeProdInv(Inputs!$B$30:$AY$30,$D$173:$BA$173,'Health SCR'!S$3)&gt;0,sommmeProdInv(Inputs!$B$30:$AY$30,$D$173:$BA$173,'Health SCR'!S$3),1)</f>
        <v>0</v>
      </c>
      <c r="T175" s="640">
        <f>T173*Inputs!$B$30/IF(sommmeProdInv(Inputs!$B$30:$AY$30,$D$173:$BA$173,'Health SCR'!T$3)&gt;0,sommmeProdInv(Inputs!$B$30:$AY$30,$D$173:$BA$173,'Health SCR'!T$3),1)</f>
        <v>0</v>
      </c>
      <c r="U175" s="640">
        <f>U173*Inputs!$B$30/IF(sommmeProdInv(Inputs!$B$30:$AY$30,$D$173:$BA$173,'Health SCR'!U$3)&gt;0,sommmeProdInv(Inputs!$B$30:$AY$30,$D$173:$BA$173,'Health SCR'!U$3),1)</f>
        <v>0</v>
      </c>
      <c r="V175" s="640">
        <f>V173*Inputs!$B$30/IF(sommmeProdInv(Inputs!$B$30:$AY$30,$D$173:$BA$173,'Health SCR'!V$3)&gt;0,sommmeProdInv(Inputs!$B$30:$AY$30,$D$173:$BA$173,'Health SCR'!V$3),1)</f>
        <v>0</v>
      </c>
      <c r="W175" s="640">
        <f>W173*Inputs!$B$30/IF(sommmeProdInv(Inputs!$B$30:$AY$30,$D$173:$BA$173,'Health SCR'!W$3)&gt;0,sommmeProdInv(Inputs!$B$30:$AY$30,$D$173:$BA$173,'Health SCR'!W$3),1)</f>
        <v>0</v>
      </c>
      <c r="X175" s="640">
        <f>X173*Inputs!$B$30/IF(sommmeProdInv(Inputs!$B$30:$AY$30,$D$173:$BA$173,'Health SCR'!X$3)&gt;0,sommmeProdInv(Inputs!$B$30:$AY$30,$D$173:$BA$173,'Health SCR'!X$3),1)</f>
        <v>0</v>
      </c>
      <c r="Y175" s="640">
        <f>Y173*Inputs!$B$30/IF(sommmeProdInv(Inputs!$B$30:$AY$30,$D$173:$BA$173,'Health SCR'!Y$3)&gt;0,sommmeProdInv(Inputs!$B$30:$AY$30,$D$173:$BA$173,'Health SCR'!Y$3),1)</f>
        <v>0</v>
      </c>
      <c r="Z175" s="640">
        <f>Z173*Inputs!$B$30/IF(sommmeProdInv(Inputs!$B$30:$AY$30,$D$173:$BA$173,'Health SCR'!Z$3)&gt;0,sommmeProdInv(Inputs!$B$30:$AY$30,$D$173:$BA$173,'Health SCR'!Z$3),1)</f>
        <v>0</v>
      </c>
      <c r="AA175" s="640">
        <f>AA173*Inputs!$B$30/IF(sommmeProdInv(Inputs!$B$30:$AY$30,$D$173:$BA$173,'Health SCR'!AA$3)&gt;0,sommmeProdInv(Inputs!$B$30:$AY$30,$D$173:$BA$173,'Health SCR'!AA$3),1)</f>
        <v>0</v>
      </c>
      <c r="AB175" s="640">
        <f>AB173*Inputs!$B$30/IF(sommmeProdInv(Inputs!$B$30:$AY$30,$D$173:$BA$173,'Health SCR'!AB$3)&gt;0,sommmeProdInv(Inputs!$B$30:$AY$30,$D$173:$BA$173,'Health SCR'!AB$3),1)</f>
        <v>0</v>
      </c>
      <c r="AC175" s="640">
        <f>AC173*Inputs!$B$30/IF(sommmeProdInv(Inputs!$B$30:$AY$30,$D$173:$BA$173,'Health SCR'!AC$3)&gt;0,sommmeProdInv(Inputs!$B$30:$AY$30,$D$173:$BA$173,'Health SCR'!AC$3),1)</f>
        <v>0</v>
      </c>
      <c r="AD175" s="640">
        <f>AD173*Inputs!$B$30/IF(sommmeProdInv(Inputs!$B$30:$AY$30,$D$173:$BA$173,'Health SCR'!AD$3)&gt;0,sommmeProdInv(Inputs!$B$30:$AY$30,$D$173:$BA$173,'Health SCR'!AD$3),1)</f>
        <v>0</v>
      </c>
      <c r="AE175" s="640">
        <f>AE173*Inputs!$B$30/IF(sommmeProdInv(Inputs!$B$30:$AY$30,$D$173:$BA$173,'Health SCR'!AE$3)&gt;0,sommmeProdInv(Inputs!$B$30:$AY$30,$D$173:$BA$173,'Health SCR'!AE$3),1)</f>
        <v>0</v>
      </c>
      <c r="AF175" s="640">
        <f>AF173*Inputs!$B$30/IF(sommmeProdInv(Inputs!$B$30:$AY$30,$D$173:$BA$173,'Health SCR'!AF$3)&gt;0,sommmeProdInv(Inputs!$B$30:$AY$30,$D$173:$BA$173,'Health SCR'!AF$3),1)</f>
        <v>0</v>
      </c>
      <c r="AG175" s="640">
        <f>AG173*Inputs!$B$30/IF(sommmeProdInv(Inputs!$B$30:$AY$30,$D$173:$BA$173,'Health SCR'!AG$3)&gt;0,sommmeProdInv(Inputs!$B$30:$AY$30,$D$173:$BA$173,'Health SCR'!AG$3),1)</f>
        <v>0</v>
      </c>
      <c r="AH175" s="640">
        <f>AH173*Inputs!$B$30/IF(sommmeProdInv(Inputs!$B$30:$AY$30,$D$173:$BA$173,'Health SCR'!AH$3)&gt;0,sommmeProdInv(Inputs!$B$30:$AY$30,$D$173:$BA$173,'Health SCR'!AH$3),1)</f>
        <v>0</v>
      </c>
      <c r="AI175" s="640">
        <f>AI173*Inputs!$B$30/IF(sommmeProdInv(Inputs!$B$30:$AY$30,$D$173:$BA$173,'Health SCR'!AI$3)&gt;0,sommmeProdInv(Inputs!$B$30:$AY$30,$D$173:$BA$173,'Health SCR'!AI$3),1)</f>
        <v>0</v>
      </c>
      <c r="AJ175" s="640">
        <f>AJ173*Inputs!$B$30/IF(sommmeProdInv(Inputs!$B$30:$AY$30,$D$173:$BA$173,'Health SCR'!AJ$3)&gt;0,sommmeProdInv(Inputs!$B$30:$AY$30,$D$173:$BA$173,'Health SCR'!AJ$3),1)</f>
        <v>0</v>
      </c>
      <c r="AK175" s="640">
        <f>AK173*Inputs!$B$30/IF(sommmeProdInv(Inputs!$B$30:$AY$30,$D$173:$BA$173,'Health SCR'!AK$3)&gt;0,sommmeProdInv(Inputs!$B$30:$AY$30,$D$173:$BA$173,'Health SCR'!AK$3),1)</f>
        <v>0</v>
      </c>
      <c r="AL175" s="640">
        <f>AL173*Inputs!$B$30/IF(sommmeProdInv(Inputs!$B$30:$AY$30,$D$173:$BA$173,'Health SCR'!AL$3)&gt;0,sommmeProdInv(Inputs!$B$30:$AY$30,$D$173:$BA$173,'Health SCR'!AL$3),1)</f>
        <v>0</v>
      </c>
      <c r="AM175" s="640">
        <f>AM173*Inputs!$B$30/IF(sommmeProdInv(Inputs!$B$30:$AY$30,$D$173:$BA$173,'Health SCR'!AM$3)&gt;0,sommmeProdInv(Inputs!$B$30:$AY$30,$D$173:$BA$173,'Health SCR'!AM$3),1)</f>
        <v>0</v>
      </c>
      <c r="AN175" s="640">
        <f>AN173*Inputs!$B$30/IF(sommmeProdInv(Inputs!$B$30:$AY$30,$D$173:$BA$173,'Health SCR'!AN$3)&gt;0,sommmeProdInv(Inputs!$B$30:$AY$30,$D$173:$BA$173,'Health SCR'!AN$3),1)</f>
        <v>0</v>
      </c>
      <c r="AO175" s="640">
        <f>AO173*Inputs!$B$30/IF(sommmeProdInv(Inputs!$B$30:$AY$30,$D$173:$BA$173,'Health SCR'!AO$3)&gt;0,sommmeProdInv(Inputs!$B$30:$AY$30,$D$173:$BA$173,'Health SCR'!AO$3),1)</f>
        <v>0</v>
      </c>
      <c r="AP175" s="640">
        <f>AP173*Inputs!$B$30/IF(sommmeProdInv(Inputs!$B$30:$AY$30,$D$173:$BA$173,'Health SCR'!AP$3)&gt;0,sommmeProdInv(Inputs!$B$30:$AY$30,$D$173:$BA$173,'Health SCR'!AP$3),1)</f>
        <v>0</v>
      </c>
      <c r="AQ175" s="640">
        <f>AQ173*Inputs!$B$30/IF(sommmeProdInv(Inputs!$B$30:$AY$30,$D$173:$BA$173,'Health SCR'!AQ$3)&gt;0,sommmeProdInv(Inputs!$B$30:$AY$30,$D$173:$BA$173,'Health SCR'!AQ$3),1)</f>
        <v>0</v>
      </c>
      <c r="AR175" s="640">
        <f>AR173*Inputs!$B$30/IF(sommmeProdInv(Inputs!$B$30:$AY$30,$D$173:$BA$173,'Health SCR'!AR$3)&gt;0,sommmeProdInv(Inputs!$B$30:$AY$30,$D$173:$BA$173,'Health SCR'!AR$3),1)</f>
        <v>0</v>
      </c>
      <c r="AS175" s="640">
        <f>AS173*Inputs!$B$30/IF(sommmeProdInv(Inputs!$B$30:$AY$30,$D$173:$BA$173,'Health SCR'!AS$3)&gt;0,sommmeProdInv(Inputs!$B$30:$AY$30,$D$173:$BA$173,'Health SCR'!AS$3),1)</f>
        <v>0</v>
      </c>
      <c r="AT175" s="640">
        <f>AT173*Inputs!$B$30/IF(sommmeProdInv(Inputs!$B$30:$AY$30,$D$173:$BA$173,'Health SCR'!AT$3)&gt;0,sommmeProdInv(Inputs!$B$30:$AY$30,$D$173:$BA$173,'Health SCR'!AT$3),1)</f>
        <v>0</v>
      </c>
      <c r="AU175" s="640">
        <f>AU173*Inputs!$B$30/IF(sommmeProdInv(Inputs!$B$30:$AY$30,$D$173:$BA$173,'Health SCR'!AU$3)&gt;0,sommmeProdInv(Inputs!$B$30:$AY$30,$D$173:$BA$173,'Health SCR'!AU$3),1)</f>
        <v>0</v>
      </c>
      <c r="AV175" s="640">
        <f>AV173*Inputs!$B$30/IF(sommmeProdInv(Inputs!$B$30:$AY$30,$D$173:$BA$173,'Health SCR'!AV$3)&gt;0,sommmeProdInv(Inputs!$B$30:$AY$30,$D$173:$BA$173,'Health SCR'!AV$3),1)</f>
        <v>0</v>
      </c>
      <c r="AW175" s="640">
        <f>AW173*Inputs!$B$30/IF(sommmeProdInv(Inputs!$B$30:$AY$30,$D$173:$BA$173,'Health SCR'!AW$3)&gt;0,sommmeProdInv(Inputs!$B$30:$AY$30,$D$173:$BA$173,'Health SCR'!AW$3),1)</f>
        <v>0</v>
      </c>
      <c r="AX175" s="640">
        <f>AX173*Inputs!$B$30/IF(sommmeProdInv(Inputs!$B$30:$AY$30,$D$173:$BA$173,'Health SCR'!AX$3)&gt;0,sommmeProdInv(Inputs!$B$30:$AY$30,$D$173:$BA$173,'Health SCR'!AX$3),1)</f>
        <v>0</v>
      </c>
      <c r="AY175" s="640">
        <f>AY173*Inputs!$B$30/IF(sommmeProdInv(Inputs!$B$30:$AY$30,$D$173:$BA$173,'Health SCR'!AY$3)&gt;0,sommmeProdInv(Inputs!$B$30:$AY$30,$D$173:$BA$173,'Health SCR'!AY$3),1)</f>
        <v>0</v>
      </c>
      <c r="AZ175" s="640">
        <f>AZ173*Inputs!$B$30/IF(sommmeProdInv(Inputs!$B$30:$AY$30,$D$173:$BA$173,'Health SCR'!AZ$3)&gt;0,sommmeProdInv(Inputs!$B$30:$AY$30,$D$173:$BA$173,'Health SCR'!AZ$3),1)</f>
        <v>0</v>
      </c>
      <c r="BA175" s="641">
        <f>BA173*Inputs!$B$30/IF(sommmeProdInv(Inputs!$B$30:$AY$30,$D$173:$BA$173,'Health SCR'!BA$3)&gt;0,sommmeProdInv(Inputs!$B$30:$AY$30,$D$173:$BA$173,'Health SCR'!BA$3),1)</f>
        <v>0</v>
      </c>
    </row>
    <row r="176" spans="1:256" s="62" customFormat="1" outlineLevel="1">
      <c r="A176" s="608"/>
      <c r="B176" s="993">
        <v>2</v>
      </c>
      <c r="C176" s="994"/>
      <c r="D176" s="643"/>
      <c r="E176" s="644">
        <f ca="1">IF('Health SCR'!E$3&gt;=$B176,OFFSET($D$173,0,'Health SCR'!E$3-$B176)*OFFSET(Inputs!$C$30,0,$B176-2)/IF(sommmeProdInv(Inputs!$B$30:$AY$30,$D$173:$BA$173,'Health SCR'!E$3)&gt;0,sommmeProdInv(Inputs!$B$30:$AY$30,$D$173:$BA$173,'Health SCR'!E$3),1)+E175,0)</f>
        <v>0</v>
      </c>
      <c r="F176" s="644">
        <f ca="1">IF('Health SCR'!F$3&gt;=$B176,OFFSET($D$173,0,'Health SCR'!F$3-$B176)*OFFSET(Inputs!$C$30,0,$B176-2)/IF(sommmeProdInv(Inputs!$B$30:$AY$30,$D$173:$BA$173,'Health SCR'!F$3)&gt;0,sommmeProdInv(Inputs!$B$30:$AY$30,$D$173:$BA$173,'Health SCR'!F$3),1)+F175,0)</f>
        <v>0</v>
      </c>
      <c r="G176" s="644">
        <f ca="1">IF('Health SCR'!G$3&gt;=$B176,OFFSET($D$173,0,'Health SCR'!G$3-$B176)*OFFSET(Inputs!$C$30,0,$B176-2)/IF(sommmeProdInv(Inputs!$B$30:$AY$30,$D$173:$BA$173,'Health SCR'!G$3)&gt;0,sommmeProdInv(Inputs!$B$30:$AY$30,$D$173:$BA$173,'Health SCR'!G$3),1)+G175,0)</f>
        <v>0</v>
      </c>
      <c r="H176" s="644">
        <f ca="1">IF('Health SCR'!H$3&gt;=$B176,OFFSET($D$173,0,'Health SCR'!H$3-$B176)*OFFSET(Inputs!$C$30,0,$B176-2)/IF(sommmeProdInv(Inputs!$B$30:$AY$30,$D$173:$BA$173,'Health SCR'!H$3)&gt;0,sommmeProdInv(Inputs!$B$30:$AY$30,$D$173:$BA$173,'Health SCR'!H$3),1)+H175,0)</f>
        <v>0</v>
      </c>
      <c r="I176" s="644">
        <f ca="1">IF('Health SCR'!I$3&gt;=$B176,OFFSET($D$173,0,'Health SCR'!I$3-$B176)*OFFSET(Inputs!$C$30,0,$B176-2)/IF(sommmeProdInv(Inputs!$B$30:$AY$30,$D$173:$BA$173,'Health SCR'!I$3)&gt;0,sommmeProdInv(Inputs!$B$30:$AY$30,$D$173:$BA$173,'Health SCR'!I$3),1)+I175,0)</f>
        <v>0</v>
      </c>
      <c r="J176" s="644">
        <f ca="1">IF('Health SCR'!J$3&gt;=$B176,OFFSET($D$173,0,'Health SCR'!J$3-$B176)*OFFSET(Inputs!$C$30,0,$B176-2)/IF(sommmeProdInv(Inputs!$B$30:$AY$30,$D$173:$BA$173,'Health SCR'!J$3)&gt;0,sommmeProdInv(Inputs!$B$30:$AY$30,$D$173:$BA$173,'Health SCR'!J$3),1)+J175,0)</f>
        <v>0</v>
      </c>
      <c r="K176" s="644">
        <f ca="1">IF('Health SCR'!K$3&gt;=$B176,OFFSET($D$173,0,'Health SCR'!K$3-$B176)*OFFSET(Inputs!$C$30,0,$B176-2)/IF(sommmeProdInv(Inputs!$B$30:$AY$30,$D$173:$BA$173,'Health SCR'!K$3)&gt;0,sommmeProdInv(Inputs!$B$30:$AY$30,$D$173:$BA$173,'Health SCR'!K$3),1)+K175,0)</f>
        <v>0</v>
      </c>
      <c r="L176" s="644">
        <f ca="1">IF('Health SCR'!L$3&gt;=$B176,OFFSET($D$173,0,'Health SCR'!L$3-$B176)*OFFSET(Inputs!$C$30,0,$B176-2)/IF(sommmeProdInv(Inputs!$B$30:$AY$30,$D$173:$BA$173,'Health SCR'!L$3)&gt;0,sommmeProdInv(Inputs!$B$30:$AY$30,$D$173:$BA$173,'Health SCR'!L$3),1)+L175,0)</f>
        <v>0</v>
      </c>
      <c r="M176" s="644">
        <f ca="1">IF('Health SCR'!M$3&gt;=$B176,OFFSET($D$173,0,'Health SCR'!M$3-$B176)*OFFSET(Inputs!$C$30,0,$B176-2)/IF(sommmeProdInv(Inputs!$B$30:$AY$30,$D$173:$BA$173,'Health SCR'!M$3)&gt;0,sommmeProdInv(Inputs!$B$30:$AY$30,$D$173:$BA$173,'Health SCR'!M$3),1)+M175,0)</f>
        <v>0</v>
      </c>
      <c r="N176" s="644">
        <f ca="1">IF('Health SCR'!N$3&gt;=$B176,OFFSET($D$173,0,'Health SCR'!N$3-$B176)*OFFSET(Inputs!$C$30,0,$B176-2)/IF(sommmeProdInv(Inputs!$B$30:$AY$30,$D$173:$BA$173,'Health SCR'!N$3)&gt;0,sommmeProdInv(Inputs!$B$30:$AY$30,$D$173:$BA$173,'Health SCR'!N$3),1)+N175,0)</f>
        <v>0</v>
      </c>
      <c r="O176" s="644">
        <f ca="1">IF('Health SCR'!O$3&gt;=$B176,OFFSET($D$173,0,'Health SCR'!O$3-$B176)*OFFSET(Inputs!$C$30,0,$B176-2)/IF(sommmeProdInv(Inputs!$B$30:$AY$30,$D$173:$BA$173,'Health SCR'!O$3)&gt;0,sommmeProdInv(Inputs!$B$30:$AY$30,$D$173:$BA$173,'Health SCR'!O$3),1)+O175,0)</f>
        <v>0</v>
      </c>
      <c r="P176" s="644">
        <f ca="1">IF('Health SCR'!P$3&gt;=$B176,OFFSET($D$173,0,'Health SCR'!P$3-$B176)*OFFSET(Inputs!$C$30,0,$B176-2)/IF(sommmeProdInv(Inputs!$B$30:$AY$30,$D$173:$BA$173,'Health SCR'!P$3)&gt;0,sommmeProdInv(Inputs!$B$30:$AY$30,$D$173:$BA$173,'Health SCR'!P$3),1)+P175,0)</f>
        <v>0</v>
      </c>
      <c r="Q176" s="644">
        <f ca="1">IF('Health SCR'!Q$3&gt;=$B176,OFFSET($D$173,0,'Health SCR'!Q$3-$B176)*OFFSET(Inputs!$C$30,0,$B176-2)/IF(sommmeProdInv(Inputs!$B$30:$AY$30,$D$173:$BA$173,'Health SCR'!Q$3)&gt;0,sommmeProdInv(Inputs!$B$30:$AY$30,$D$173:$BA$173,'Health SCR'!Q$3),1)+Q175,0)</f>
        <v>0</v>
      </c>
      <c r="R176" s="644">
        <f ca="1">IF('Health SCR'!R$3&gt;=$B176,OFFSET($D$173,0,'Health SCR'!R$3-$B176)*OFFSET(Inputs!$C$30,0,$B176-2)/IF(sommmeProdInv(Inputs!$B$30:$AY$30,$D$173:$BA$173,'Health SCR'!R$3)&gt;0,sommmeProdInv(Inputs!$B$30:$AY$30,$D$173:$BA$173,'Health SCR'!R$3),1)+R175,0)</f>
        <v>0</v>
      </c>
      <c r="S176" s="644">
        <f ca="1">IF('Health SCR'!S$3&gt;=$B176,OFFSET($D$173,0,'Health SCR'!S$3-$B176)*OFFSET(Inputs!$C$30,0,$B176-2)/IF(sommmeProdInv(Inputs!$B$30:$AY$30,$D$173:$BA$173,'Health SCR'!S$3)&gt;0,sommmeProdInv(Inputs!$B$30:$AY$30,$D$173:$BA$173,'Health SCR'!S$3),1)+S175,0)</f>
        <v>0</v>
      </c>
      <c r="T176" s="644">
        <f ca="1">IF('Health SCR'!T$3&gt;=$B176,OFFSET($D$173,0,'Health SCR'!T$3-$B176)*OFFSET(Inputs!$C$30,0,$B176-2)/IF(sommmeProdInv(Inputs!$B$30:$AY$30,$D$173:$BA$173,'Health SCR'!T$3)&gt;0,sommmeProdInv(Inputs!$B$30:$AY$30,$D$173:$BA$173,'Health SCR'!T$3),1)+T175,0)</f>
        <v>0</v>
      </c>
      <c r="U176" s="644">
        <f ca="1">IF('Health SCR'!U$3&gt;=$B176,OFFSET($D$173,0,'Health SCR'!U$3-$B176)*OFFSET(Inputs!$C$30,0,$B176-2)/IF(sommmeProdInv(Inputs!$B$30:$AY$30,$D$173:$BA$173,'Health SCR'!U$3)&gt;0,sommmeProdInv(Inputs!$B$30:$AY$30,$D$173:$BA$173,'Health SCR'!U$3),1)+U175,0)</f>
        <v>0</v>
      </c>
      <c r="V176" s="644">
        <f ca="1">IF('Health SCR'!V$3&gt;=$B176,OFFSET($D$173,0,'Health SCR'!V$3-$B176)*OFFSET(Inputs!$C$30,0,$B176-2)/IF(sommmeProdInv(Inputs!$B$30:$AY$30,$D$173:$BA$173,'Health SCR'!V$3)&gt;0,sommmeProdInv(Inputs!$B$30:$AY$30,$D$173:$BA$173,'Health SCR'!V$3),1)+V175,0)</f>
        <v>0</v>
      </c>
      <c r="W176" s="644">
        <f ca="1">IF('Health SCR'!W$3&gt;=$B176,OFFSET($D$173,0,'Health SCR'!W$3-$B176)*OFFSET(Inputs!$C$30,0,$B176-2)/IF(sommmeProdInv(Inputs!$B$30:$AY$30,$D$173:$BA$173,'Health SCR'!W$3)&gt;0,sommmeProdInv(Inputs!$B$30:$AY$30,$D$173:$BA$173,'Health SCR'!W$3),1)+W175,0)</f>
        <v>0</v>
      </c>
      <c r="X176" s="644">
        <f ca="1">IF('Health SCR'!X$3&gt;=$B176,OFFSET($D$173,0,'Health SCR'!X$3-$B176)*OFFSET(Inputs!$C$30,0,$B176-2)/IF(sommmeProdInv(Inputs!$B$30:$AY$30,$D$173:$BA$173,'Health SCR'!X$3)&gt;0,sommmeProdInv(Inputs!$B$30:$AY$30,$D$173:$BA$173,'Health SCR'!X$3),1)+X175,0)</f>
        <v>0</v>
      </c>
      <c r="Y176" s="644">
        <f ca="1">IF('Health SCR'!Y$3&gt;=$B176,OFFSET($D$173,0,'Health SCR'!Y$3-$B176)*OFFSET(Inputs!$C$30,0,$B176-2)/IF(sommmeProdInv(Inputs!$B$30:$AY$30,$D$173:$BA$173,'Health SCR'!Y$3)&gt;0,sommmeProdInv(Inputs!$B$30:$AY$30,$D$173:$BA$173,'Health SCR'!Y$3),1)+Y175,0)</f>
        <v>0</v>
      </c>
      <c r="Z176" s="644">
        <f ca="1">IF('Health SCR'!Z$3&gt;=$B176,OFFSET($D$173,0,'Health SCR'!Z$3-$B176)*OFFSET(Inputs!$C$30,0,$B176-2)/IF(sommmeProdInv(Inputs!$B$30:$AY$30,$D$173:$BA$173,'Health SCR'!Z$3)&gt;0,sommmeProdInv(Inputs!$B$30:$AY$30,$D$173:$BA$173,'Health SCR'!Z$3),1)+Z175,0)</f>
        <v>0</v>
      </c>
      <c r="AA176" s="644">
        <f ca="1">IF('Health SCR'!AA$3&gt;=$B176,OFFSET($D$173,0,'Health SCR'!AA$3-$B176)*OFFSET(Inputs!$C$30,0,$B176-2)/IF(sommmeProdInv(Inputs!$B$30:$AY$30,$D$173:$BA$173,'Health SCR'!AA$3)&gt;0,sommmeProdInv(Inputs!$B$30:$AY$30,$D$173:$BA$173,'Health SCR'!AA$3),1)+AA175,0)</f>
        <v>0</v>
      </c>
      <c r="AB176" s="644">
        <f ca="1">IF('Health SCR'!AB$3&gt;=$B176,OFFSET($D$173,0,'Health SCR'!AB$3-$B176)*OFFSET(Inputs!$C$30,0,$B176-2)/IF(sommmeProdInv(Inputs!$B$30:$AY$30,$D$173:$BA$173,'Health SCR'!AB$3)&gt;0,sommmeProdInv(Inputs!$B$30:$AY$30,$D$173:$BA$173,'Health SCR'!AB$3),1)+AB175,0)</f>
        <v>0</v>
      </c>
      <c r="AC176" s="644">
        <f ca="1">IF('Health SCR'!AC$3&gt;=$B176,OFFSET($D$173,0,'Health SCR'!AC$3-$B176)*OFFSET(Inputs!$C$30,0,$B176-2)/IF(sommmeProdInv(Inputs!$B$30:$AY$30,$D$173:$BA$173,'Health SCR'!AC$3)&gt;0,sommmeProdInv(Inputs!$B$30:$AY$30,$D$173:$BA$173,'Health SCR'!AC$3),1)+AC175,0)</f>
        <v>0</v>
      </c>
      <c r="AD176" s="644">
        <f ca="1">IF('Health SCR'!AD$3&gt;=$B176,OFFSET($D$173,0,'Health SCR'!AD$3-$B176)*OFFSET(Inputs!$C$30,0,$B176-2)/IF(sommmeProdInv(Inputs!$B$30:$AY$30,$D$173:$BA$173,'Health SCR'!AD$3)&gt;0,sommmeProdInv(Inputs!$B$30:$AY$30,$D$173:$BA$173,'Health SCR'!AD$3),1)+AD175,0)</f>
        <v>0</v>
      </c>
      <c r="AE176" s="644">
        <f ca="1">IF('Health SCR'!AE$3&gt;=$B176,OFFSET($D$173,0,'Health SCR'!AE$3-$B176)*OFFSET(Inputs!$C$30,0,$B176-2)/IF(sommmeProdInv(Inputs!$B$30:$AY$30,$D$173:$BA$173,'Health SCR'!AE$3)&gt;0,sommmeProdInv(Inputs!$B$30:$AY$30,$D$173:$BA$173,'Health SCR'!AE$3),1)+AE175,0)</f>
        <v>0</v>
      </c>
      <c r="AF176" s="644">
        <f ca="1">IF('Health SCR'!AF$3&gt;=$B176,OFFSET($D$173,0,'Health SCR'!AF$3-$B176)*OFFSET(Inputs!$C$30,0,$B176-2)/IF(sommmeProdInv(Inputs!$B$30:$AY$30,$D$173:$BA$173,'Health SCR'!AF$3)&gt;0,sommmeProdInv(Inputs!$B$30:$AY$30,$D$173:$BA$173,'Health SCR'!AF$3),1)+AF175,0)</f>
        <v>0</v>
      </c>
      <c r="AG176" s="644">
        <f ca="1">IF('Health SCR'!AG$3&gt;=$B176,OFFSET($D$173,0,'Health SCR'!AG$3-$B176)*OFFSET(Inputs!$C$30,0,$B176-2)/IF(sommmeProdInv(Inputs!$B$30:$AY$30,$D$173:$BA$173,'Health SCR'!AG$3)&gt;0,sommmeProdInv(Inputs!$B$30:$AY$30,$D$173:$BA$173,'Health SCR'!AG$3),1)+AG175,0)</f>
        <v>0</v>
      </c>
      <c r="AH176" s="644">
        <f ca="1">IF('Health SCR'!AH$3&gt;=$B176,OFFSET($D$173,0,'Health SCR'!AH$3-$B176)*OFFSET(Inputs!$C$30,0,$B176-2)/IF(sommmeProdInv(Inputs!$B$30:$AY$30,$D$173:$BA$173,'Health SCR'!AH$3)&gt;0,sommmeProdInv(Inputs!$B$30:$AY$30,$D$173:$BA$173,'Health SCR'!AH$3),1)+AH175,0)</f>
        <v>0</v>
      </c>
      <c r="AI176" s="644">
        <f ca="1">IF('Health SCR'!AI$3&gt;=$B176,OFFSET($D$173,0,'Health SCR'!AI$3-$B176)*OFFSET(Inputs!$C$30,0,$B176-2)/IF(sommmeProdInv(Inputs!$B$30:$AY$30,$D$173:$BA$173,'Health SCR'!AI$3)&gt;0,sommmeProdInv(Inputs!$B$30:$AY$30,$D$173:$BA$173,'Health SCR'!AI$3),1)+AI175,0)</f>
        <v>0</v>
      </c>
      <c r="AJ176" s="644">
        <f ca="1">IF('Health SCR'!AJ$3&gt;=$B176,OFFSET($D$173,0,'Health SCR'!AJ$3-$B176)*OFFSET(Inputs!$C$30,0,$B176-2)/IF(sommmeProdInv(Inputs!$B$30:$AY$30,$D$173:$BA$173,'Health SCR'!AJ$3)&gt;0,sommmeProdInv(Inputs!$B$30:$AY$30,$D$173:$BA$173,'Health SCR'!AJ$3),1)+AJ175,0)</f>
        <v>0</v>
      </c>
      <c r="AK176" s="644">
        <f ca="1">IF('Health SCR'!AK$3&gt;=$B176,OFFSET($D$173,0,'Health SCR'!AK$3-$B176)*OFFSET(Inputs!$C$30,0,$B176-2)/IF(sommmeProdInv(Inputs!$B$30:$AY$30,$D$173:$BA$173,'Health SCR'!AK$3)&gt;0,sommmeProdInv(Inputs!$B$30:$AY$30,$D$173:$BA$173,'Health SCR'!AK$3),1)+AK175,0)</f>
        <v>0</v>
      </c>
      <c r="AL176" s="644">
        <f ca="1">IF('Health SCR'!AL$3&gt;=$B176,OFFSET($D$173,0,'Health SCR'!AL$3-$B176)*OFFSET(Inputs!$C$30,0,$B176-2)/IF(sommmeProdInv(Inputs!$B$30:$AY$30,$D$173:$BA$173,'Health SCR'!AL$3)&gt;0,sommmeProdInv(Inputs!$B$30:$AY$30,$D$173:$BA$173,'Health SCR'!AL$3),1)+AL175,0)</f>
        <v>0</v>
      </c>
      <c r="AM176" s="644">
        <f ca="1">IF('Health SCR'!AM$3&gt;=$B176,OFFSET($D$173,0,'Health SCR'!AM$3-$B176)*OFFSET(Inputs!$C$30,0,$B176-2)/IF(sommmeProdInv(Inputs!$B$30:$AY$30,$D$173:$BA$173,'Health SCR'!AM$3)&gt;0,sommmeProdInv(Inputs!$B$30:$AY$30,$D$173:$BA$173,'Health SCR'!AM$3),1)+AM175,0)</f>
        <v>0</v>
      </c>
      <c r="AN176" s="644">
        <f ca="1">IF('Health SCR'!AN$3&gt;=$B176,OFFSET($D$173,0,'Health SCR'!AN$3-$B176)*OFFSET(Inputs!$C$30,0,$B176-2)/IF(sommmeProdInv(Inputs!$B$30:$AY$30,$D$173:$BA$173,'Health SCR'!AN$3)&gt;0,sommmeProdInv(Inputs!$B$30:$AY$30,$D$173:$BA$173,'Health SCR'!AN$3),1)+AN175,0)</f>
        <v>0</v>
      </c>
      <c r="AO176" s="644">
        <f ca="1">IF('Health SCR'!AO$3&gt;=$B176,OFFSET($D$173,0,'Health SCR'!AO$3-$B176)*OFFSET(Inputs!$C$30,0,$B176-2)/IF(sommmeProdInv(Inputs!$B$30:$AY$30,$D$173:$BA$173,'Health SCR'!AO$3)&gt;0,sommmeProdInv(Inputs!$B$30:$AY$30,$D$173:$BA$173,'Health SCR'!AO$3),1)+AO175,0)</f>
        <v>0</v>
      </c>
      <c r="AP176" s="644">
        <f ca="1">IF('Health SCR'!AP$3&gt;=$B176,OFFSET($D$173,0,'Health SCR'!AP$3-$B176)*OFFSET(Inputs!$C$30,0,$B176-2)/IF(sommmeProdInv(Inputs!$B$30:$AY$30,$D$173:$BA$173,'Health SCR'!AP$3)&gt;0,sommmeProdInv(Inputs!$B$30:$AY$30,$D$173:$BA$173,'Health SCR'!AP$3),1)+AP175,0)</f>
        <v>0</v>
      </c>
      <c r="AQ176" s="644">
        <f ca="1">IF('Health SCR'!AQ$3&gt;=$B176,OFFSET($D$173,0,'Health SCR'!AQ$3-$B176)*OFFSET(Inputs!$C$30,0,$B176-2)/IF(sommmeProdInv(Inputs!$B$30:$AY$30,$D$173:$BA$173,'Health SCR'!AQ$3)&gt;0,sommmeProdInv(Inputs!$B$30:$AY$30,$D$173:$BA$173,'Health SCR'!AQ$3),1)+AQ175,0)</f>
        <v>0</v>
      </c>
      <c r="AR176" s="644">
        <f ca="1">IF('Health SCR'!AR$3&gt;=$B176,OFFSET($D$173,0,'Health SCR'!AR$3-$B176)*OFFSET(Inputs!$C$30,0,$B176-2)/IF(sommmeProdInv(Inputs!$B$30:$AY$30,$D$173:$BA$173,'Health SCR'!AR$3)&gt;0,sommmeProdInv(Inputs!$B$30:$AY$30,$D$173:$BA$173,'Health SCR'!AR$3),1)+AR175,0)</f>
        <v>0</v>
      </c>
      <c r="AS176" s="644">
        <f ca="1">IF('Health SCR'!AS$3&gt;=$B176,OFFSET($D$173,0,'Health SCR'!AS$3-$B176)*OFFSET(Inputs!$C$30,0,$B176-2)/IF(sommmeProdInv(Inputs!$B$30:$AY$30,$D$173:$BA$173,'Health SCR'!AS$3)&gt;0,sommmeProdInv(Inputs!$B$30:$AY$30,$D$173:$BA$173,'Health SCR'!AS$3),1)+AS175,0)</f>
        <v>0</v>
      </c>
      <c r="AT176" s="644">
        <f ca="1">IF('Health SCR'!AT$3&gt;=$B176,OFFSET($D$173,0,'Health SCR'!AT$3-$B176)*OFFSET(Inputs!$C$30,0,$B176-2)/IF(sommmeProdInv(Inputs!$B$30:$AY$30,$D$173:$BA$173,'Health SCR'!AT$3)&gt;0,sommmeProdInv(Inputs!$B$30:$AY$30,$D$173:$BA$173,'Health SCR'!AT$3),1)+AT175,0)</f>
        <v>0</v>
      </c>
      <c r="AU176" s="644">
        <f ca="1">IF('Health SCR'!AU$3&gt;=$B176,OFFSET($D$173,0,'Health SCR'!AU$3-$B176)*OFFSET(Inputs!$C$30,0,$B176-2)/IF(sommmeProdInv(Inputs!$B$30:$AY$30,$D$173:$BA$173,'Health SCR'!AU$3)&gt;0,sommmeProdInv(Inputs!$B$30:$AY$30,$D$173:$BA$173,'Health SCR'!AU$3),1)+AU175,0)</f>
        <v>0</v>
      </c>
      <c r="AV176" s="644">
        <f ca="1">IF('Health SCR'!AV$3&gt;=$B176,OFFSET($D$173,0,'Health SCR'!AV$3-$B176)*OFFSET(Inputs!$C$30,0,$B176-2)/IF(sommmeProdInv(Inputs!$B$30:$AY$30,$D$173:$BA$173,'Health SCR'!AV$3)&gt;0,sommmeProdInv(Inputs!$B$30:$AY$30,$D$173:$BA$173,'Health SCR'!AV$3),1)+AV175,0)</f>
        <v>0</v>
      </c>
      <c r="AW176" s="644">
        <f ca="1">IF('Health SCR'!AW$3&gt;=$B176,OFFSET($D$173,0,'Health SCR'!AW$3-$B176)*OFFSET(Inputs!$C$30,0,$B176-2)/IF(sommmeProdInv(Inputs!$B$30:$AY$30,$D$173:$BA$173,'Health SCR'!AW$3)&gt;0,sommmeProdInv(Inputs!$B$30:$AY$30,$D$173:$BA$173,'Health SCR'!AW$3),1)+AW175,0)</f>
        <v>0</v>
      </c>
      <c r="AX176" s="644">
        <f ca="1">IF('Health SCR'!AX$3&gt;=$B176,OFFSET($D$173,0,'Health SCR'!AX$3-$B176)*OFFSET(Inputs!$C$30,0,$B176-2)/IF(sommmeProdInv(Inputs!$B$30:$AY$30,$D$173:$BA$173,'Health SCR'!AX$3)&gt;0,sommmeProdInv(Inputs!$B$30:$AY$30,$D$173:$BA$173,'Health SCR'!AX$3),1)+AX175,0)</f>
        <v>0</v>
      </c>
      <c r="AY176" s="644">
        <f ca="1">IF('Health SCR'!AY$3&gt;=$B176,OFFSET($D$173,0,'Health SCR'!AY$3-$B176)*OFFSET(Inputs!$C$30,0,$B176-2)/IF(sommmeProdInv(Inputs!$B$30:$AY$30,$D$173:$BA$173,'Health SCR'!AY$3)&gt;0,sommmeProdInv(Inputs!$B$30:$AY$30,$D$173:$BA$173,'Health SCR'!AY$3),1)+AY175,0)</f>
        <v>0</v>
      </c>
      <c r="AZ176" s="644">
        <f ca="1">IF('Health SCR'!AZ$3&gt;=$B176,OFFSET($D$173,0,'Health SCR'!AZ$3-$B176)*OFFSET(Inputs!$C$30,0,$B176-2)/IF(sommmeProdInv(Inputs!$B$30:$AY$30,$D$173:$BA$173,'Health SCR'!AZ$3)&gt;0,sommmeProdInv(Inputs!$B$30:$AY$30,$D$173:$BA$173,'Health SCR'!AZ$3),1)+AZ175,0)</f>
        <v>0</v>
      </c>
      <c r="BA176" s="645">
        <f ca="1">IF('Health SCR'!BA$3&gt;=$B176,OFFSET($D$173,0,'Health SCR'!BA$3-$B176)*OFFSET(Inputs!$C$30,0,$B176-2)/IF(sommmeProdInv(Inputs!$B$30:$AY$30,$D$173:$BA$173,'Health SCR'!BA$3)&gt;0,sommmeProdInv(Inputs!$B$30:$AY$30,$D$173:$BA$173,'Health SCR'!BA$3),1)+BA175,0)</f>
        <v>0</v>
      </c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43"/>
      <c r="BU176" s="243"/>
      <c r="BV176" s="243"/>
      <c r="BW176" s="243"/>
      <c r="BX176" s="243"/>
      <c r="BY176" s="243"/>
      <c r="BZ176" s="243"/>
      <c r="CA176" s="243"/>
      <c r="CB176" s="243"/>
      <c r="CC176" s="243"/>
      <c r="CD176" s="243"/>
      <c r="CE176" s="243"/>
      <c r="CF176" s="243"/>
      <c r="CG176" s="243"/>
      <c r="CH176" s="243"/>
      <c r="CI176" s="243"/>
      <c r="CJ176" s="243"/>
      <c r="CK176" s="243"/>
      <c r="CL176" s="243"/>
      <c r="CM176" s="243"/>
      <c r="CN176" s="243"/>
      <c r="CO176" s="243"/>
      <c r="CP176" s="243"/>
      <c r="CQ176" s="243"/>
      <c r="CR176" s="243"/>
      <c r="CS176" s="243"/>
      <c r="CT176" s="243"/>
      <c r="CU176" s="243"/>
      <c r="CV176" s="243"/>
      <c r="CW176" s="243"/>
      <c r="CX176" s="243"/>
      <c r="CY176" s="243"/>
      <c r="CZ176" s="243"/>
      <c r="DA176" s="243"/>
      <c r="DB176" s="243"/>
      <c r="DC176" s="243"/>
      <c r="DD176" s="243"/>
      <c r="DE176" s="243"/>
      <c r="DF176" s="243"/>
      <c r="DG176" s="243"/>
      <c r="DH176" s="243"/>
      <c r="DI176" s="243"/>
      <c r="DJ176" s="243"/>
      <c r="DK176" s="243"/>
      <c r="DL176" s="243"/>
      <c r="DM176" s="243"/>
      <c r="DN176" s="243"/>
      <c r="DO176" s="243"/>
      <c r="DP176" s="243"/>
      <c r="DQ176" s="243"/>
      <c r="DR176" s="243"/>
      <c r="DS176" s="243"/>
      <c r="DT176" s="243"/>
      <c r="DU176" s="243"/>
      <c r="DV176" s="243"/>
      <c r="DW176" s="243"/>
      <c r="DX176" s="243"/>
      <c r="DY176" s="243"/>
      <c r="DZ176" s="243"/>
      <c r="EA176" s="243"/>
      <c r="EB176" s="243"/>
      <c r="EC176" s="243"/>
      <c r="ED176" s="243"/>
      <c r="EE176" s="243"/>
      <c r="EF176" s="243"/>
      <c r="EG176" s="243"/>
      <c r="EH176" s="243"/>
      <c r="EI176" s="243"/>
      <c r="EJ176" s="243"/>
      <c r="EK176" s="243"/>
      <c r="EL176" s="243"/>
      <c r="EM176" s="243"/>
      <c r="EN176" s="243"/>
      <c r="EO176" s="243"/>
      <c r="EP176" s="243"/>
      <c r="EQ176" s="243"/>
      <c r="ER176" s="243"/>
      <c r="ES176" s="243"/>
      <c r="ET176" s="243"/>
      <c r="EU176" s="243"/>
      <c r="EV176" s="243"/>
      <c r="EW176" s="243"/>
      <c r="EX176" s="243"/>
      <c r="EY176" s="243"/>
      <c r="EZ176" s="243"/>
      <c r="FA176" s="243"/>
      <c r="FB176" s="243"/>
      <c r="FC176" s="243"/>
      <c r="FD176" s="243"/>
      <c r="FE176" s="243"/>
      <c r="FF176" s="243"/>
      <c r="FG176" s="243"/>
      <c r="FH176" s="243"/>
      <c r="FI176" s="243"/>
      <c r="FJ176" s="243"/>
      <c r="FK176" s="243"/>
      <c r="FL176" s="243"/>
      <c r="FM176" s="243"/>
      <c r="FN176" s="243"/>
      <c r="FO176" s="243"/>
      <c r="FP176" s="243"/>
      <c r="FQ176" s="243"/>
      <c r="FR176" s="243"/>
      <c r="FS176" s="243"/>
      <c r="FT176" s="243"/>
      <c r="FU176" s="243"/>
      <c r="FV176" s="243"/>
      <c r="FW176" s="243"/>
      <c r="FX176" s="243"/>
      <c r="FY176" s="243"/>
      <c r="FZ176" s="243"/>
      <c r="GA176" s="243"/>
      <c r="GB176" s="243"/>
      <c r="GC176" s="243"/>
      <c r="GD176" s="243"/>
      <c r="GE176" s="243"/>
      <c r="GF176" s="243"/>
      <c r="GG176" s="243"/>
      <c r="GH176" s="243"/>
      <c r="GI176" s="243"/>
      <c r="GJ176" s="243"/>
      <c r="GK176" s="243"/>
      <c r="GL176" s="243"/>
      <c r="GM176" s="243"/>
      <c r="GN176" s="243"/>
      <c r="GO176" s="243"/>
      <c r="GP176" s="243"/>
      <c r="GQ176" s="243"/>
      <c r="GR176" s="243"/>
      <c r="GS176" s="243"/>
      <c r="GT176" s="243"/>
      <c r="GU176" s="243"/>
      <c r="GV176" s="243"/>
      <c r="GW176" s="243"/>
      <c r="GX176" s="243"/>
      <c r="GY176" s="243"/>
      <c r="GZ176" s="243"/>
      <c r="HA176" s="243"/>
      <c r="HB176" s="243"/>
      <c r="HC176" s="243"/>
      <c r="HD176" s="243"/>
      <c r="HE176" s="243"/>
      <c r="HF176" s="243"/>
      <c r="HG176" s="243"/>
      <c r="HH176" s="243"/>
      <c r="HI176" s="243"/>
      <c r="HJ176" s="243"/>
      <c r="HK176" s="243"/>
      <c r="HL176" s="243"/>
      <c r="HM176" s="243"/>
      <c r="HN176" s="243"/>
      <c r="HO176" s="243"/>
      <c r="HP176" s="243"/>
      <c r="HQ176" s="243"/>
      <c r="HR176" s="243"/>
      <c r="HS176" s="243"/>
      <c r="HT176" s="243"/>
      <c r="HU176" s="243"/>
      <c r="HV176" s="243"/>
      <c r="HW176" s="243"/>
      <c r="HX176" s="243"/>
      <c r="HY176" s="243"/>
      <c r="HZ176" s="243"/>
      <c r="IA176" s="243"/>
      <c r="IB176" s="243"/>
      <c r="IC176" s="243"/>
      <c r="ID176" s="243"/>
      <c r="IE176" s="243"/>
      <c r="IF176" s="243"/>
      <c r="IG176" s="243"/>
      <c r="IH176" s="243"/>
      <c r="II176" s="243"/>
      <c r="IJ176" s="243"/>
      <c r="IK176" s="243"/>
      <c r="IL176" s="243"/>
      <c r="IM176" s="243"/>
      <c r="IN176" s="243"/>
      <c r="IO176" s="243"/>
      <c r="IP176" s="243"/>
      <c r="IQ176" s="243"/>
      <c r="IR176" s="243"/>
      <c r="IS176" s="243"/>
      <c r="IT176" s="243"/>
      <c r="IU176" s="243"/>
      <c r="IV176" s="243"/>
    </row>
    <row r="177" spans="1:256" s="62" customFormat="1" outlineLevel="1">
      <c r="A177" s="608"/>
      <c r="B177" s="993">
        <v>3</v>
      </c>
      <c r="C177" s="994"/>
      <c r="D177" s="643"/>
      <c r="E177" s="644">
        <f ca="1">IF('Health SCR'!E$3&gt;=$B177,OFFSET($D$173,0,'Health SCR'!E$3-$B177)*OFFSET(Inputs!$C$30,0,$B177-2)/IF(sommmeProdInv(Inputs!$B$30:$AY$30,$D$173:$BA$173,'Health SCR'!E$3)&gt;0,sommmeProdInv(Inputs!$B$30:$AY$30,$D$173:$BA$173,'Health SCR'!E$3),1)+E176,0)</f>
        <v>0</v>
      </c>
      <c r="F177" s="644">
        <f ca="1">IF('Health SCR'!F$3&gt;=$B177,OFFSET($D$173,0,'Health SCR'!F$3-$B177)*OFFSET(Inputs!$C$30,0,$B177-2)/IF(sommmeProdInv(Inputs!$B$30:$AY$30,$D$173:$BA$173,'Health SCR'!F$3)&gt;0,sommmeProdInv(Inputs!$B$30:$AY$30,$D$173:$BA$173,'Health SCR'!F$3),1)+F176,0)</f>
        <v>0</v>
      </c>
      <c r="G177" s="644">
        <f ca="1">IF('Health SCR'!G$3&gt;=$B177,OFFSET($D$173,0,'Health SCR'!G$3-$B177)*OFFSET(Inputs!$C$30,0,$B177-2)/IF(sommmeProdInv(Inputs!$B$30:$AY$30,$D$173:$BA$173,'Health SCR'!G$3)&gt;0,sommmeProdInv(Inputs!$B$30:$AY$30,$D$173:$BA$173,'Health SCR'!G$3),1)+G176,0)</f>
        <v>0</v>
      </c>
      <c r="H177" s="644">
        <f ca="1">IF('Health SCR'!H$3&gt;=$B177,OFFSET($D$173,0,'Health SCR'!H$3-$B177)*OFFSET(Inputs!$C$30,0,$B177-2)/IF(sommmeProdInv(Inputs!$B$30:$AY$30,$D$173:$BA$173,'Health SCR'!H$3)&gt;0,sommmeProdInv(Inputs!$B$30:$AY$30,$D$173:$BA$173,'Health SCR'!H$3),1)+H176,0)</f>
        <v>0</v>
      </c>
      <c r="I177" s="644">
        <f ca="1">IF('Health SCR'!I$3&gt;=$B177,OFFSET($D$173,0,'Health SCR'!I$3-$B177)*OFFSET(Inputs!$C$30,0,$B177-2)/IF(sommmeProdInv(Inputs!$B$30:$AY$30,$D$173:$BA$173,'Health SCR'!I$3)&gt;0,sommmeProdInv(Inputs!$B$30:$AY$30,$D$173:$BA$173,'Health SCR'!I$3),1)+I176,0)</f>
        <v>0</v>
      </c>
      <c r="J177" s="644">
        <f ca="1">IF('Health SCR'!J$3&gt;=$B177,OFFSET($D$173,0,'Health SCR'!J$3-$B177)*OFFSET(Inputs!$C$30,0,$B177-2)/IF(sommmeProdInv(Inputs!$B$30:$AY$30,$D$173:$BA$173,'Health SCR'!J$3)&gt;0,sommmeProdInv(Inputs!$B$30:$AY$30,$D$173:$BA$173,'Health SCR'!J$3),1)+J176,0)</f>
        <v>0</v>
      </c>
      <c r="K177" s="644">
        <f ca="1">IF('Health SCR'!K$3&gt;=$B177,OFFSET($D$173,0,'Health SCR'!K$3-$B177)*OFFSET(Inputs!$C$30,0,$B177-2)/IF(sommmeProdInv(Inputs!$B$30:$AY$30,$D$173:$BA$173,'Health SCR'!K$3)&gt;0,sommmeProdInv(Inputs!$B$30:$AY$30,$D$173:$BA$173,'Health SCR'!K$3),1)+K176,0)</f>
        <v>0</v>
      </c>
      <c r="L177" s="644">
        <f ca="1">IF('Health SCR'!L$3&gt;=$B177,OFFSET($D$173,0,'Health SCR'!L$3-$B177)*OFFSET(Inputs!$C$30,0,$B177-2)/IF(sommmeProdInv(Inputs!$B$30:$AY$30,$D$173:$BA$173,'Health SCR'!L$3)&gt;0,sommmeProdInv(Inputs!$B$30:$AY$30,$D$173:$BA$173,'Health SCR'!L$3),1)+L176,0)</f>
        <v>0</v>
      </c>
      <c r="M177" s="644">
        <f ca="1">IF('Health SCR'!M$3&gt;=$B177,OFFSET($D$173,0,'Health SCR'!M$3-$B177)*OFFSET(Inputs!$C$30,0,$B177-2)/IF(sommmeProdInv(Inputs!$B$30:$AY$30,$D$173:$BA$173,'Health SCR'!M$3)&gt;0,sommmeProdInv(Inputs!$B$30:$AY$30,$D$173:$BA$173,'Health SCR'!M$3),1)+M176,0)</f>
        <v>0</v>
      </c>
      <c r="N177" s="644">
        <f ca="1">IF('Health SCR'!N$3&gt;=$B177,OFFSET($D$173,0,'Health SCR'!N$3-$B177)*OFFSET(Inputs!$C$30,0,$B177-2)/IF(sommmeProdInv(Inputs!$B$30:$AY$30,$D$173:$BA$173,'Health SCR'!N$3)&gt;0,sommmeProdInv(Inputs!$B$30:$AY$30,$D$173:$BA$173,'Health SCR'!N$3),1)+N176,0)</f>
        <v>0</v>
      </c>
      <c r="O177" s="644">
        <f ca="1">IF('Health SCR'!O$3&gt;=$B177,OFFSET($D$173,0,'Health SCR'!O$3-$B177)*OFFSET(Inputs!$C$30,0,$B177-2)/IF(sommmeProdInv(Inputs!$B$30:$AY$30,$D$173:$BA$173,'Health SCR'!O$3)&gt;0,sommmeProdInv(Inputs!$B$30:$AY$30,$D$173:$BA$173,'Health SCR'!O$3),1)+O176,0)</f>
        <v>0</v>
      </c>
      <c r="P177" s="644">
        <f ca="1">IF('Health SCR'!P$3&gt;=$B177,OFFSET($D$173,0,'Health SCR'!P$3-$B177)*OFFSET(Inputs!$C$30,0,$B177-2)/IF(sommmeProdInv(Inputs!$B$30:$AY$30,$D$173:$BA$173,'Health SCR'!P$3)&gt;0,sommmeProdInv(Inputs!$B$30:$AY$30,$D$173:$BA$173,'Health SCR'!P$3),1)+P176,0)</f>
        <v>0</v>
      </c>
      <c r="Q177" s="644">
        <f ca="1">IF('Health SCR'!Q$3&gt;=$B177,OFFSET($D$173,0,'Health SCR'!Q$3-$B177)*OFFSET(Inputs!$C$30,0,$B177-2)/IF(sommmeProdInv(Inputs!$B$30:$AY$30,$D$173:$BA$173,'Health SCR'!Q$3)&gt;0,sommmeProdInv(Inputs!$B$30:$AY$30,$D$173:$BA$173,'Health SCR'!Q$3),1)+Q176,0)</f>
        <v>0</v>
      </c>
      <c r="R177" s="644">
        <f ca="1">IF('Health SCR'!R$3&gt;=$B177,OFFSET($D$173,0,'Health SCR'!R$3-$B177)*OFFSET(Inputs!$C$30,0,$B177-2)/IF(sommmeProdInv(Inputs!$B$30:$AY$30,$D$173:$BA$173,'Health SCR'!R$3)&gt;0,sommmeProdInv(Inputs!$B$30:$AY$30,$D$173:$BA$173,'Health SCR'!R$3),1)+R176,0)</f>
        <v>0</v>
      </c>
      <c r="S177" s="644">
        <f ca="1">IF('Health SCR'!S$3&gt;=$B177,OFFSET($D$173,0,'Health SCR'!S$3-$B177)*OFFSET(Inputs!$C$30,0,$B177-2)/IF(sommmeProdInv(Inputs!$B$30:$AY$30,$D$173:$BA$173,'Health SCR'!S$3)&gt;0,sommmeProdInv(Inputs!$B$30:$AY$30,$D$173:$BA$173,'Health SCR'!S$3),1)+S176,0)</f>
        <v>0</v>
      </c>
      <c r="T177" s="644">
        <f ca="1">IF('Health SCR'!T$3&gt;=$B177,OFFSET($D$173,0,'Health SCR'!T$3-$B177)*OFFSET(Inputs!$C$30,0,$B177-2)/IF(sommmeProdInv(Inputs!$B$30:$AY$30,$D$173:$BA$173,'Health SCR'!T$3)&gt;0,sommmeProdInv(Inputs!$B$30:$AY$30,$D$173:$BA$173,'Health SCR'!T$3),1)+T176,0)</f>
        <v>0</v>
      </c>
      <c r="U177" s="644">
        <f ca="1">IF('Health SCR'!U$3&gt;=$B177,OFFSET($D$173,0,'Health SCR'!U$3-$B177)*OFFSET(Inputs!$C$30,0,$B177-2)/IF(sommmeProdInv(Inputs!$B$30:$AY$30,$D$173:$BA$173,'Health SCR'!U$3)&gt;0,sommmeProdInv(Inputs!$B$30:$AY$30,$D$173:$BA$173,'Health SCR'!U$3),1)+U176,0)</f>
        <v>0</v>
      </c>
      <c r="V177" s="644">
        <f ca="1">IF('Health SCR'!V$3&gt;=$B177,OFFSET($D$173,0,'Health SCR'!V$3-$B177)*OFFSET(Inputs!$C$30,0,$B177-2)/IF(sommmeProdInv(Inputs!$B$30:$AY$30,$D$173:$BA$173,'Health SCR'!V$3)&gt;0,sommmeProdInv(Inputs!$B$30:$AY$30,$D$173:$BA$173,'Health SCR'!V$3),1)+V176,0)</f>
        <v>0</v>
      </c>
      <c r="W177" s="644">
        <f ca="1">IF('Health SCR'!W$3&gt;=$B177,OFFSET($D$173,0,'Health SCR'!W$3-$B177)*OFFSET(Inputs!$C$30,0,$B177-2)/IF(sommmeProdInv(Inputs!$B$30:$AY$30,$D$173:$BA$173,'Health SCR'!W$3)&gt;0,sommmeProdInv(Inputs!$B$30:$AY$30,$D$173:$BA$173,'Health SCR'!W$3),1)+W176,0)</f>
        <v>0</v>
      </c>
      <c r="X177" s="644">
        <f ca="1">IF('Health SCR'!X$3&gt;=$B177,OFFSET($D$173,0,'Health SCR'!X$3-$B177)*OFFSET(Inputs!$C$30,0,$B177-2)/IF(sommmeProdInv(Inputs!$B$30:$AY$30,$D$173:$BA$173,'Health SCR'!X$3)&gt;0,sommmeProdInv(Inputs!$B$30:$AY$30,$D$173:$BA$173,'Health SCR'!X$3),1)+X176,0)</f>
        <v>0</v>
      </c>
      <c r="Y177" s="644">
        <f ca="1">IF('Health SCR'!Y$3&gt;=$B177,OFFSET($D$173,0,'Health SCR'!Y$3-$B177)*OFFSET(Inputs!$C$30,0,$B177-2)/IF(sommmeProdInv(Inputs!$B$30:$AY$30,$D$173:$BA$173,'Health SCR'!Y$3)&gt;0,sommmeProdInv(Inputs!$B$30:$AY$30,$D$173:$BA$173,'Health SCR'!Y$3),1)+Y176,0)</f>
        <v>0</v>
      </c>
      <c r="Z177" s="644">
        <f ca="1">IF('Health SCR'!Z$3&gt;=$B177,OFFSET($D$173,0,'Health SCR'!Z$3-$B177)*OFFSET(Inputs!$C$30,0,$B177-2)/IF(sommmeProdInv(Inputs!$B$30:$AY$30,$D$173:$BA$173,'Health SCR'!Z$3)&gt;0,sommmeProdInv(Inputs!$B$30:$AY$30,$D$173:$BA$173,'Health SCR'!Z$3),1)+Z176,0)</f>
        <v>0</v>
      </c>
      <c r="AA177" s="644">
        <f ca="1">IF('Health SCR'!AA$3&gt;=$B177,OFFSET($D$173,0,'Health SCR'!AA$3-$B177)*OFFSET(Inputs!$C$30,0,$B177-2)/IF(sommmeProdInv(Inputs!$B$30:$AY$30,$D$173:$BA$173,'Health SCR'!AA$3)&gt;0,sommmeProdInv(Inputs!$B$30:$AY$30,$D$173:$BA$173,'Health SCR'!AA$3),1)+AA176,0)</f>
        <v>0</v>
      </c>
      <c r="AB177" s="644">
        <f ca="1">IF('Health SCR'!AB$3&gt;=$B177,OFFSET($D$173,0,'Health SCR'!AB$3-$B177)*OFFSET(Inputs!$C$30,0,$B177-2)/IF(sommmeProdInv(Inputs!$B$30:$AY$30,$D$173:$BA$173,'Health SCR'!AB$3)&gt;0,sommmeProdInv(Inputs!$B$30:$AY$30,$D$173:$BA$173,'Health SCR'!AB$3),1)+AB176,0)</f>
        <v>0</v>
      </c>
      <c r="AC177" s="644">
        <f ca="1">IF('Health SCR'!AC$3&gt;=$B177,OFFSET($D$173,0,'Health SCR'!AC$3-$B177)*OFFSET(Inputs!$C$30,0,$B177-2)/IF(sommmeProdInv(Inputs!$B$30:$AY$30,$D$173:$BA$173,'Health SCR'!AC$3)&gt;0,sommmeProdInv(Inputs!$B$30:$AY$30,$D$173:$BA$173,'Health SCR'!AC$3),1)+AC176,0)</f>
        <v>0</v>
      </c>
      <c r="AD177" s="644">
        <f ca="1">IF('Health SCR'!AD$3&gt;=$B177,OFFSET($D$173,0,'Health SCR'!AD$3-$B177)*OFFSET(Inputs!$C$30,0,$B177-2)/IF(sommmeProdInv(Inputs!$B$30:$AY$30,$D$173:$BA$173,'Health SCR'!AD$3)&gt;0,sommmeProdInv(Inputs!$B$30:$AY$30,$D$173:$BA$173,'Health SCR'!AD$3),1)+AD176,0)</f>
        <v>0</v>
      </c>
      <c r="AE177" s="644">
        <f ca="1">IF('Health SCR'!AE$3&gt;=$B177,OFFSET($D$173,0,'Health SCR'!AE$3-$B177)*OFFSET(Inputs!$C$30,0,$B177-2)/IF(sommmeProdInv(Inputs!$B$30:$AY$30,$D$173:$BA$173,'Health SCR'!AE$3)&gt;0,sommmeProdInv(Inputs!$B$30:$AY$30,$D$173:$BA$173,'Health SCR'!AE$3),1)+AE176,0)</f>
        <v>0</v>
      </c>
      <c r="AF177" s="644">
        <f ca="1">IF('Health SCR'!AF$3&gt;=$B177,OFFSET($D$173,0,'Health SCR'!AF$3-$B177)*OFFSET(Inputs!$C$30,0,$B177-2)/IF(sommmeProdInv(Inputs!$B$30:$AY$30,$D$173:$BA$173,'Health SCR'!AF$3)&gt;0,sommmeProdInv(Inputs!$B$30:$AY$30,$D$173:$BA$173,'Health SCR'!AF$3),1)+AF176,0)</f>
        <v>0</v>
      </c>
      <c r="AG177" s="644">
        <f ca="1">IF('Health SCR'!AG$3&gt;=$B177,OFFSET($D$173,0,'Health SCR'!AG$3-$B177)*OFFSET(Inputs!$C$30,0,$B177-2)/IF(sommmeProdInv(Inputs!$B$30:$AY$30,$D$173:$BA$173,'Health SCR'!AG$3)&gt;0,sommmeProdInv(Inputs!$B$30:$AY$30,$D$173:$BA$173,'Health SCR'!AG$3),1)+AG176,0)</f>
        <v>0</v>
      </c>
      <c r="AH177" s="644">
        <f ca="1">IF('Health SCR'!AH$3&gt;=$B177,OFFSET($D$173,0,'Health SCR'!AH$3-$B177)*OFFSET(Inputs!$C$30,0,$B177-2)/IF(sommmeProdInv(Inputs!$B$30:$AY$30,$D$173:$BA$173,'Health SCR'!AH$3)&gt;0,sommmeProdInv(Inputs!$B$30:$AY$30,$D$173:$BA$173,'Health SCR'!AH$3),1)+AH176,0)</f>
        <v>0</v>
      </c>
      <c r="AI177" s="644">
        <f ca="1">IF('Health SCR'!AI$3&gt;=$B177,OFFSET($D$173,0,'Health SCR'!AI$3-$B177)*OFFSET(Inputs!$C$30,0,$B177-2)/IF(sommmeProdInv(Inputs!$B$30:$AY$30,$D$173:$BA$173,'Health SCR'!AI$3)&gt;0,sommmeProdInv(Inputs!$B$30:$AY$30,$D$173:$BA$173,'Health SCR'!AI$3),1)+AI176,0)</f>
        <v>0</v>
      </c>
      <c r="AJ177" s="644">
        <f ca="1">IF('Health SCR'!AJ$3&gt;=$B177,OFFSET($D$173,0,'Health SCR'!AJ$3-$B177)*OFFSET(Inputs!$C$30,0,$B177-2)/IF(sommmeProdInv(Inputs!$B$30:$AY$30,$D$173:$BA$173,'Health SCR'!AJ$3)&gt;0,sommmeProdInv(Inputs!$B$30:$AY$30,$D$173:$BA$173,'Health SCR'!AJ$3),1)+AJ176,0)</f>
        <v>0</v>
      </c>
      <c r="AK177" s="644">
        <f ca="1">IF('Health SCR'!AK$3&gt;=$B177,OFFSET($D$173,0,'Health SCR'!AK$3-$B177)*OFFSET(Inputs!$C$30,0,$B177-2)/IF(sommmeProdInv(Inputs!$B$30:$AY$30,$D$173:$BA$173,'Health SCR'!AK$3)&gt;0,sommmeProdInv(Inputs!$B$30:$AY$30,$D$173:$BA$173,'Health SCR'!AK$3),1)+AK176,0)</f>
        <v>0</v>
      </c>
      <c r="AL177" s="644">
        <f ca="1">IF('Health SCR'!AL$3&gt;=$B177,OFFSET($D$173,0,'Health SCR'!AL$3-$B177)*OFFSET(Inputs!$C$30,0,$B177-2)/IF(sommmeProdInv(Inputs!$B$30:$AY$30,$D$173:$BA$173,'Health SCR'!AL$3)&gt;0,sommmeProdInv(Inputs!$B$30:$AY$30,$D$173:$BA$173,'Health SCR'!AL$3),1)+AL176,0)</f>
        <v>0</v>
      </c>
      <c r="AM177" s="644">
        <f ca="1">IF('Health SCR'!AM$3&gt;=$B177,OFFSET($D$173,0,'Health SCR'!AM$3-$B177)*OFFSET(Inputs!$C$30,0,$B177-2)/IF(sommmeProdInv(Inputs!$B$30:$AY$30,$D$173:$BA$173,'Health SCR'!AM$3)&gt;0,sommmeProdInv(Inputs!$B$30:$AY$30,$D$173:$BA$173,'Health SCR'!AM$3),1)+AM176,0)</f>
        <v>0</v>
      </c>
      <c r="AN177" s="644">
        <f ca="1">IF('Health SCR'!AN$3&gt;=$B177,OFFSET($D$173,0,'Health SCR'!AN$3-$B177)*OFFSET(Inputs!$C$30,0,$B177-2)/IF(sommmeProdInv(Inputs!$B$30:$AY$30,$D$173:$BA$173,'Health SCR'!AN$3)&gt;0,sommmeProdInv(Inputs!$B$30:$AY$30,$D$173:$BA$173,'Health SCR'!AN$3),1)+AN176,0)</f>
        <v>0</v>
      </c>
      <c r="AO177" s="644">
        <f ca="1">IF('Health SCR'!AO$3&gt;=$B177,OFFSET($D$173,0,'Health SCR'!AO$3-$B177)*OFFSET(Inputs!$C$30,0,$B177-2)/IF(sommmeProdInv(Inputs!$B$30:$AY$30,$D$173:$BA$173,'Health SCR'!AO$3)&gt;0,sommmeProdInv(Inputs!$B$30:$AY$30,$D$173:$BA$173,'Health SCR'!AO$3),1)+AO176,0)</f>
        <v>0</v>
      </c>
      <c r="AP177" s="644">
        <f ca="1">IF('Health SCR'!AP$3&gt;=$B177,OFFSET($D$173,0,'Health SCR'!AP$3-$B177)*OFFSET(Inputs!$C$30,0,$B177-2)/IF(sommmeProdInv(Inputs!$B$30:$AY$30,$D$173:$BA$173,'Health SCR'!AP$3)&gt;0,sommmeProdInv(Inputs!$B$30:$AY$30,$D$173:$BA$173,'Health SCR'!AP$3),1)+AP176,0)</f>
        <v>0</v>
      </c>
      <c r="AQ177" s="644">
        <f ca="1">IF('Health SCR'!AQ$3&gt;=$B177,OFFSET($D$173,0,'Health SCR'!AQ$3-$B177)*OFFSET(Inputs!$C$30,0,$B177-2)/IF(sommmeProdInv(Inputs!$B$30:$AY$30,$D$173:$BA$173,'Health SCR'!AQ$3)&gt;0,sommmeProdInv(Inputs!$B$30:$AY$30,$D$173:$BA$173,'Health SCR'!AQ$3),1)+AQ176,0)</f>
        <v>0</v>
      </c>
      <c r="AR177" s="644">
        <f ca="1">IF('Health SCR'!AR$3&gt;=$B177,OFFSET($D$173,0,'Health SCR'!AR$3-$B177)*OFFSET(Inputs!$C$30,0,$B177-2)/IF(sommmeProdInv(Inputs!$B$30:$AY$30,$D$173:$BA$173,'Health SCR'!AR$3)&gt;0,sommmeProdInv(Inputs!$B$30:$AY$30,$D$173:$BA$173,'Health SCR'!AR$3),1)+AR176,0)</f>
        <v>0</v>
      </c>
      <c r="AS177" s="644">
        <f ca="1">IF('Health SCR'!AS$3&gt;=$B177,OFFSET($D$173,0,'Health SCR'!AS$3-$B177)*OFFSET(Inputs!$C$30,0,$B177-2)/IF(sommmeProdInv(Inputs!$B$30:$AY$30,$D$173:$BA$173,'Health SCR'!AS$3)&gt;0,sommmeProdInv(Inputs!$B$30:$AY$30,$D$173:$BA$173,'Health SCR'!AS$3),1)+AS176,0)</f>
        <v>0</v>
      </c>
      <c r="AT177" s="644">
        <f ca="1">IF('Health SCR'!AT$3&gt;=$B177,OFFSET($D$173,0,'Health SCR'!AT$3-$B177)*OFFSET(Inputs!$C$30,0,$B177-2)/IF(sommmeProdInv(Inputs!$B$30:$AY$30,$D$173:$BA$173,'Health SCR'!AT$3)&gt;0,sommmeProdInv(Inputs!$B$30:$AY$30,$D$173:$BA$173,'Health SCR'!AT$3),1)+AT176,0)</f>
        <v>0</v>
      </c>
      <c r="AU177" s="644">
        <f ca="1">IF('Health SCR'!AU$3&gt;=$B177,OFFSET($D$173,0,'Health SCR'!AU$3-$B177)*OFFSET(Inputs!$C$30,0,$B177-2)/IF(sommmeProdInv(Inputs!$B$30:$AY$30,$D$173:$BA$173,'Health SCR'!AU$3)&gt;0,sommmeProdInv(Inputs!$B$30:$AY$30,$D$173:$BA$173,'Health SCR'!AU$3),1)+AU176,0)</f>
        <v>0</v>
      </c>
      <c r="AV177" s="644">
        <f ca="1">IF('Health SCR'!AV$3&gt;=$B177,OFFSET($D$173,0,'Health SCR'!AV$3-$B177)*OFFSET(Inputs!$C$30,0,$B177-2)/IF(sommmeProdInv(Inputs!$B$30:$AY$30,$D$173:$BA$173,'Health SCR'!AV$3)&gt;0,sommmeProdInv(Inputs!$B$30:$AY$30,$D$173:$BA$173,'Health SCR'!AV$3),1)+AV176,0)</f>
        <v>0</v>
      </c>
      <c r="AW177" s="644">
        <f ca="1">IF('Health SCR'!AW$3&gt;=$B177,OFFSET($D$173,0,'Health SCR'!AW$3-$B177)*OFFSET(Inputs!$C$30,0,$B177-2)/IF(sommmeProdInv(Inputs!$B$30:$AY$30,$D$173:$BA$173,'Health SCR'!AW$3)&gt;0,sommmeProdInv(Inputs!$B$30:$AY$30,$D$173:$BA$173,'Health SCR'!AW$3),1)+AW176,0)</f>
        <v>0</v>
      </c>
      <c r="AX177" s="644">
        <f ca="1">IF('Health SCR'!AX$3&gt;=$B177,OFFSET($D$173,0,'Health SCR'!AX$3-$B177)*OFFSET(Inputs!$C$30,0,$B177-2)/IF(sommmeProdInv(Inputs!$B$30:$AY$30,$D$173:$BA$173,'Health SCR'!AX$3)&gt;0,sommmeProdInv(Inputs!$B$30:$AY$30,$D$173:$BA$173,'Health SCR'!AX$3),1)+AX176,0)</f>
        <v>0</v>
      </c>
      <c r="AY177" s="644">
        <f ca="1">IF('Health SCR'!AY$3&gt;=$B177,OFFSET($D$173,0,'Health SCR'!AY$3-$B177)*OFFSET(Inputs!$C$30,0,$B177-2)/IF(sommmeProdInv(Inputs!$B$30:$AY$30,$D$173:$BA$173,'Health SCR'!AY$3)&gt;0,sommmeProdInv(Inputs!$B$30:$AY$30,$D$173:$BA$173,'Health SCR'!AY$3),1)+AY176,0)</f>
        <v>0</v>
      </c>
      <c r="AZ177" s="644">
        <f ca="1">IF('Health SCR'!AZ$3&gt;=$B177,OFFSET($D$173,0,'Health SCR'!AZ$3-$B177)*OFFSET(Inputs!$C$30,0,$B177-2)/IF(sommmeProdInv(Inputs!$B$30:$AY$30,$D$173:$BA$173,'Health SCR'!AZ$3)&gt;0,sommmeProdInv(Inputs!$B$30:$AY$30,$D$173:$BA$173,'Health SCR'!AZ$3),1)+AZ176,0)</f>
        <v>0</v>
      </c>
      <c r="BA177" s="645">
        <f ca="1">IF('Health SCR'!BA$3&gt;=$B177,OFFSET($D$173,0,'Health SCR'!BA$3-$B177)*OFFSET(Inputs!$C$30,0,$B177-2)/IF(sommmeProdInv(Inputs!$B$30:$AY$30,$D$173:$BA$173,'Health SCR'!BA$3)&gt;0,sommmeProdInv(Inputs!$B$30:$AY$30,$D$173:$BA$173,'Health SCR'!BA$3),1)+BA176,0)</f>
        <v>0</v>
      </c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43"/>
      <c r="BU177" s="243"/>
      <c r="BV177" s="243"/>
      <c r="BW177" s="243"/>
      <c r="BX177" s="243"/>
      <c r="BY177" s="243"/>
      <c r="BZ177" s="243"/>
      <c r="CA177" s="243"/>
      <c r="CB177" s="243"/>
      <c r="CC177" s="243"/>
      <c r="CD177" s="243"/>
      <c r="CE177" s="243"/>
      <c r="CF177" s="243"/>
      <c r="CG177" s="243"/>
      <c r="CH177" s="243"/>
      <c r="CI177" s="243"/>
      <c r="CJ177" s="243"/>
      <c r="CK177" s="243"/>
      <c r="CL177" s="243"/>
      <c r="CM177" s="243"/>
      <c r="CN177" s="243"/>
      <c r="CO177" s="243"/>
      <c r="CP177" s="243"/>
      <c r="CQ177" s="243"/>
      <c r="CR177" s="243"/>
      <c r="CS177" s="243"/>
      <c r="CT177" s="243"/>
      <c r="CU177" s="243"/>
      <c r="CV177" s="243"/>
      <c r="CW177" s="243"/>
      <c r="CX177" s="243"/>
      <c r="CY177" s="243"/>
      <c r="CZ177" s="243"/>
      <c r="DA177" s="243"/>
      <c r="DB177" s="243"/>
      <c r="DC177" s="243"/>
      <c r="DD177" s="243"/>
      <c r="DE177" s="243"/>
      <c r="DF177" s="243"/>
      <c r="DG177" s="243"/>
      <c r="DH177" s="243"/>
      <c r="DI177" s="243"/>
      <c r="DJ177" s="243"/>
      <c r="DK177" s="243"/>
      <c r="DL177" s="243"/>
      <c r="DM177" s="243"/>
      <c r="DN177" s="243"/>
      <c r="DO177" s="243"/>
      <c r="DP177" s="243"/>
      <c r="DQ177" s="243"/>
      <c r="DR177" s="243"/>
      <c r="DS177" s="243"/>
      <c r="DT177" s="243"/>
      <c r="DU177" s="243"/>
      <c r="DV177" s="243"/>
      <c r="DW177" s="243"/>
      <c r="DX177" s="243"/>
      <c r="DY177" s="243"/>
      <c r="DZ177" s="243"/>
      <c r="EA177" s="243"/>
      <c r="EB177" s="243"/>
      <c r="EC177" s="243"/>
      <c r="ED177" s="243"/>
      <c r="EE177" s="243"/>
      <c r="EF177" s="243"/>
      <c r="EG177" s="243"/>
      <c r="EH177" s="243"/>
      <c r="EI177" s="243"/>
      <c r="EJ177" s="243"/>
      <c r="EK177" s="243"/>
      <c r="EL177" s="243"/>
      <c r="EM177" s="243"/>
      <c r="EN177" s="243"/>
      <c r="EO177" s="243"/>
      <c r="EP177" s="243"/>
      <c r="EQ177" s="243"/>
      <c r="ER177" s="243"/>
      <c r="ES177" s="243"/>
      <c r="ET177" s="243"/>
      <c r="EU177" s="243"/>
      <c r="EV177" s="243"/>
      <c r="EW177" s="243"/>
      <c r="EX177" s="243"/>
      <c r="EY177" s="243"/>
      <c r="EZ177" s="243"/>
      <c r="FA177" s="243"/>
      <c r="FB177" s="243"/>
      <c r="FC177" s="243"/>
      <c r="FD177" s="243"/>
      <c r="FE177" s="243"/>
      <c r="FF177" s="243"/>
      <c r="FG177" s="243"/>
      <c r="FH177" s="243"/>
      <c r="FI177" s="243"/>
      <c r="FJ177" s="243"/>
      <c r="FK177" s="243"/>
      <c r="FL177" s="243"/>
      <c r="FM177" s="243"/>
      <c r="FN177" s="243"/>
      <c r="FO177" s="243"/>
      <c r="FP177" s="243"/>
      <c r="FQ177" s="243"/>
      <c r="FR177" s="243"/>
      <c r="FS177" s="243"/>
      <c r="FT177" s="243"/>
      <c r="FU177" s="243"/>
      <c r="FV177" s="243"/>
      <c r="FW177" s="243"/>
      <c r="FX177" s="243"/>
      <c r="FY177" s="243"/>
      <c r="FZ177" s="243"/>
      <c r="GA177" s="243"/>
      <c r="GB177" s="243"/>
      <c r="GC177" s="243"/>
      <c r="GD177" s="243"/>
      <c r="GE177" s="243"/>
      <c r="GF177" s="243"/>
      <c r="GG177" s="243"/>
      <c r="GH177" s="243"/>
      <c r="GI177" s="243"/>
      <c r="GJ177" s="243"/>
      <c r="GK177" s="243"/>
      <c r="GL177" s="243"/>
      <c r="GM177" s="243"/>
      <c r="GN177" s="243"/>
      <c r="GO177" s="243"/>
      <c r="GP177" s="243"/>
      <c r="GQ177" s="243"/>
      <c r="GR177" s="243"/>
      <c r="GS177" s="243"/>
      <c r="GT177" s="243"/>
      <c r="GU177" s="243"/>
      <c r="GV177" s="243"/>
      <c r="GW177" s="243"/>
      <c r="GX177" s="243"/>
      <c r="GY177" s="243"/>
      <c r="GZ177" s="243"/>
      <c r="HA177" s="243"/>
      <c r="HB177" s="243"/>
      <c r="HC177" s="243"/>
      <c r="HD177" s="243"/>
      <c r="HE177" s="243"/>
      <c r="HF177" s="243"/>
      <c r="HG177" s="243"/>
      <c r="HH177" s="243"/>
      <c r="HI177" s="243"/>
      <c r="HJ177" s="243"/>
      <c r="HK177" s="243"/>
      <c r="HL177" s="243"/>
      <c r="HM177" s="243"/>
      <c r="HN177" s="243"/>
      <c r="HO177" s="243"/>
      <c r="HP177" s="243"/>
      <c r="HQ177" s="243"/>
      <c r="HR177" s="243"/>
      <c r="HS177" s="243"/>
      <c r="HT177" s="243"/>
      <c r="HU177" s="243"/>
      <c r="HV177" s="243"/>
      <c r="HW177" s="243"/>
      <c r="HX177" s="243"/>
      <c r="HY177" s="243"/>
      <c r="HZ177" s="243"/>
      <c r="IA177" s="243"/>
      <c r="IB177" s="243"/>
      <c r="IC177" s="243"/>
      <c r="ID177" s="243"/>
      <c r="IE177" s="243"/>
      <c r="IF177" s="243"/>
      <c r="IG177" s="243"/>
      <c r="IH177" s="243"/>
      <c r="II177" s="243"/>
      <c r="IJ177" s="243"/>
      <c r="IK177" s="243"/>
      <c r="IL177" s="243"/>
      <c r="IM177" s="243"/>
      <c r="IN177" s="243"/>
      <c r="IO177" s="243"/>
      <c r="IP177" s="243"/>
      <c r="IQ177" s="243"/>
      <c r="IR177" s="243"/>
      <c r="IS177" s="243"/>
      <c r="IT177" s="243"/>
      <c r="IU177" s="243"/>
      <c r="IV177" s="243"/>
    </row>
    <row r="178" spans="1:256" s="62" customFormat="1" outlineLevel="1">
      <c r="A178" s="608"/>
      <c r="B178" s="993">
        <v>4</v>
      </c>
      <c r="C178" s="994"/>
      <c r="D178" s="643"/>
      <c r="E178" s="644">
        <f ca="1">IF('Health SCR'!E$3&gt;=$B178,OFFSET($D$173,0,'Health SCR'!E$3-$B178)*OFFSET(Inputs!$C$30,0,$B178-2)/IF(sommmeProdInv(Inputs!$B$30:$AY$30,$D$173:$BA$173,'Health SCR'!E$3)&gt;0,sommmeProdInv(Inputs!$B$30:$AY$30,$D$173:$BA$173,'Health SCR'!E$3),1)+E177,0)</f>
        <v>0</v>
      </c>
      <c r="F178" s="644">
        <f ca="1">IF('Health SCR'!F$3&gt;=$B178,OFFSET($D$173,0,'Health SCR'!F$3-$B178)*OFFSET(Inputs!$C$30,0,$B178-2)/IF(sommmeProdInv(Inputs!$B$30:$AY$30,$D$173:$BA$173,'Health SCR'!F$3)&gt;0,sommmeProdInv(Inputs!$B$30:$AY$30,$D$173:$BA$173,'Health SCR'!F$3),1)+F177,0)</f>
        <v>0</v>
      </c>
      <c r="G178" s="644">
        <f ca="1">IF('Health SCR'!G$3&gt;=$B178,OFFSET($D$173,0,'Health SCR'!G$3-$B178)*OFFSET(Inputs!$C$30,0,$B178-2)/IF(sommmeProdInv(Inputs!$B$30:$AY$30,$D$173:$BA$173,'Health SCR'!G$3)&gt;0,sommmeProdInv(Inputs!$B$30:$AY$30,$D$173:$BA$173,'Health SCR'!G$3),1)+G177,0)</f>
        <v>0</v>
      </c>
      <c r="H178" s="644">
        <f ca="1">IF('Health SCR'!H$3&gt;=$B178,OFFSET($D$173,0,'Health SCR'!H$3-$B178)*OFFSET(Inputs!$C$30,0,$B178-2)/IF(sommmeProdInv(Inputs!$B$30:$AY$30,$D$173:$BA$173,'Health SCR'!H$3)&gt;0,sommmeProdInv(Inputs!$B$30:$AY$30,$D$173:$BA$173,'Health SCR'!H$3),1)+H177,0)</f>
        <v>0</v>
      </c>
      <c r="I178" s="644">
        <f ca="1">IF('Health SCR'!I$3&gt;=$B178,OFFSET($D$173,0,'Health SCR'!I$3-$B178)*OFFSET(Inputs!$C$30,0,$B178-2)/IF(sommmeProdInv(Inputs!$B$30:$AY$30,$D$173:$BA$173,'Health SCR'!I$3)&gt;0,sommmeProdInv(Inputs!$B$30:$AY$30,$D$173:$BA$173,'Health SCR'!I$3),1)+I177,0)</f>
        <v>0</v>
      </c>
      <c r="J178" s="644">
        <f ca="1">IF('Health SCR'!J$3&gt;=$B178,OFFSET($D$173,0,'Health SCR'!J$3-$B178)*OFFSET(Inputs!$C$30,0,$B178-2)/IF(sommmeProdInv(Inputs!$B$30:$AY$30,$D$173:$BA$173,'Health SCR'!J$3)&gt;0,sommmeProdInv(Inputs!$B$30:$AY$30,$D$173:$BA$173,'Health SCR'!J$3),1)+J177,0)</f>
        <v>0</v>
      </c>
      <c r="K178" s="644">
        <f ca="1">IF('Health SCR'!K$3&gt;=$B178,OFFSET($D$173,0,'Health SCR'!K$3-$B178)*OFFSET(Inputs!$C$30,0,$B178-2)/IF(sommmeProdInv(Inputs!$B$30:$AY$30,$D$173:$BA$173,'Health SCR'!K$3)&gt;0,sommmeProdInv(Inputs!$B$30:$AY$30,$D$173:$BA$173,'Health SCR'!K$3),1)+K177,0)</f>
        <v>0</v>
      </c>
      <c r="L178" s="644">
        <f ca="1">IF('Health SCR'!L$3&gt;=$B178,OFFSET($D$173,0,'Health SCR'!L$3-$B178)*OFFSET(Inputs!$C$30,0,$B178-2)/IF(sommmeProdInv(Inputs!$B$30:$AY$30,$D$173:$BA$173,'Health SCR'!L$3)&gt;0,sommmeProdInv(Inputs!$B$30:$AY$30,$D$173:$BA$173,'Health SCR'!L$3),1)+L177,0)</f>
        <v>0</v>
      </c>
      <c r="M178" s="644">
        <f ca="1">IF('Health SCR'!M$3&gt;=$B178,OFFSET($D$173,0,'Health SCR'!M$3-$B178)*OFFSET(Inputs!$C$30,0,$B178-2)/IF(sommmeProdInv(Inputs!$B$30:$AY$30,$D$173:$BA$173,'Health SCR'!M$3)&gt;0,sommmeProdInv(Inputs!$B$30:$AY$30,$D$173:$BA$173,'Health SCR'!M$3),1)+M177,0)</f>
        <v>0</v>
      </c>
      <c r="N178" s="644">
        <f ca="1">IF('Health SCR'!N$3&gt;=$B178,OFFSET($D$173,0,'Health SCR'!N$3-$B178)*OFFSET(Inputs!$C$30,0,$B178-2)/IF(sommmeProdInv(Inputs!$B$30:$AY$30,$D$173:$BA$173,'Health SCR'!N$3)&gt;0,sommmeProdInv(Inputs!$B$30:$AY$30,$D$173:$BA$173,'Health SCR'!N$3),1)+N177,0)</f>
        <v>0</v>
      </c>
      <c r="O178" s="644">
        <f ca="1">IF('Health SCR'!O$3&gt;=$B178,OFFSET($D$173,0,'Health SCR'!O$3-$B178)*OFFSET(Inputs!$C$30,0,$B178-2)/IF(sommmeProdInv(Inputs!$B$30:$AY$30,$D$173:$BA$173,'Health SCR'!O$3)&gt;0,sommmeProdInv(Inputs!$B$30:$AY$30,$D$173:$BA$173,'Health SCR'!O$3),1)+O177,0)</f>
        <v>0</v>
      </c>
      <c r="P178" s="644">
        <f ca="1">IF('Health SCR'!P$3&gt;=$B178,OFFSET($D$173,0,'Health SCR'!P$3-$B178)*OFFSET(Inputs!$C$30,0,$B178-2)/IF(sommmeProdInv(Inputs!$B$30:$AY$30,$D$173:$BA$173,'Health SCR'!P$3)&gt;0,sommmeProdInv(Inputs!$B$30:$AY$30,$D$173:$BA$173,'Health SCR'!P$3),1)+P177,0)</f>
        <v>0</v>
      </c>
      <c r="Q178" s="644">
        <f ca="1">IF('Health SCR'!Q$3&gt;=$B178,OFFSET($D$173,0,'Health SCR'!Q$3-$B178)*OFFSET(Inputs!$C$30,0,$B178-2)/IF(sommmeProdInv(Inputs!$B$30:$AY$30,$D$173:$BA$173,'Health SCR'!Q$3)&gt;0,sommmeProdInv(Inputs!$B$30:$AY$30,$D$173:$BA$173,'Health SCR'!Q$3),1)+Q177,0)</f>
        <v>0</v>
      </c>
      <c r="R178" s="644">
        <f ca="1">IF('Health SCR'!R$3&gt;=$B178,OFFSET($D$173,0,'Health SCR'!R$3-$B178)*OFFSET(Inputs!$C$30,0,$B178-2)/IF(sommmeProdInv(Inputs!$B$30:$AY$30,$D$173:$BA$173,'Health SCR'!R$3)&gt;0,sommmeProdInv(Inputs!$B$30:$AY$30,$D$173:$BA$173,'Health SCR'!R$3),1)+R177,0)</f>
        <v>0</v>
      </c>
      <c r="S178" s="644">
        <f ca="1">IF('Health SCR'!S$3&gt;=$B178,OFFSET($D$173,0,'Health SCR'!S$3-$B178)*OFFSET(Inputs!$C$30,0,$B178-2)/IF(sommmeProdInv(Inputs!$B$30:$AY$30,$D$173:$BA$173,'Health SCR'!S$3)&gt;0,sommmeProdInv(Inputs!$B$30:$AY$30,$D$173:$BA$173,'Health SCR'!S$3),1)+S177,0)</f>
        <v>0</v>
      </c>
      <c r="T178" s="644">
        <f ca="1">IF('Health SCR'!T$3&gt;=$B178,OFFSET($D$173,0,'Health SCR'!T$3-$B178)*OFFSET(Inputs!$C$30,0,$B178-2)/IF(sommmeProdInv(Inputs!$B$30:$AY$30,$D$173:$BA$173,'Health SCR'!T$3)&gt;0,sommmeProdInv(Inputs!$B$30:$AY$30,$D$173:$BA$173,'Health SCR'!T$3),1)+T177,0)</f>
        <v>0</v>
      </c>
      <c r="U178" s="644">
        <f ca="1">IF('Health SCR'!U$3&gt;=$B178,OFFSET($D$173,0,'Health SCR'!U$3-$B178)*OFFSET(Inputs!$C$30,0,$B178-2)/IF(sommmeProdInv(Inputs!$B$30:$AY$30,$D$173:$BA$173,'Health SCR'!U$3)&gt;0,sommmeProdInv(Inputs!$B$30:$AY$30,$D$173:$BA$173,'Health SCR'!U$3),1)+U177,0)</f>
        <v>0</v>
      </c>
      <c r="V178" s="644">
        <f ca="1">IF('Health SCR'!V$3&gt;=$B178,OFFSET($D$173,0,'Health SCR'!V$3-$B178)*OFFSET(Inputs!$C$30,0,$B178-2)/IF(sommmeProdInv(Inputs!$B$30:$AY$30,$D$173:$BA$173,'Health SCR'!V$3)&gt;0,sommmeProdInv(Inputs!$B$30:$AY$30,$D$173:$BA$173,'Health SCR'!V$3),1)+V177,0)</f>
        <v>0</v>
      </c>
      <c r="W178" s="644">
        <f ca="1">IF('Health SCR'!W$3&gt;=$B178,OFFSET($D$173,0,'Health SCR'!W$3-$B178)*OFFSET(Inputs!$C$30,0,$B178-2)/IF(sommmeProdInv(Inputs!$B$30:$AY$30,$D$173:$BA$173,'Health SCR'!W$3)&gt;0,sommmeProdInv(Inputs!$B$30:$AY$30,$D$173:$BA$173,'Health SCR'!W$3),1)+W177,0)</f>
        <v>0</v>
      </c>
      <c r="X178" s="644">
        <f ca="1">IF('Health SCR'!X$3&gt;=$B178,OFFSET($D$173,0,'Health SCR'!X$3-$B178)*OFFSET(Inputs!$C$30,0,$B178-2)/IF(sommmeProdInv(Inputs!$B$30:$AY$30,$D$173:$BA$173,'Health SCR'!X$3)&gt;0,sommmeProdInv(Inputs!$B$30:$AY$30,$D$173:$BA$173,'Health SCR'!X$3),1)+X177,0)</f>
        <v>0</v>
      </c>
      <c r="Y178" s="644">
        <f ca="1">IF('Health SCR'!Y$3&gt;=$B178,OFFSET($D$173,0,'Health SCR'!Y$3-$B178)*OFFSET(Inputs!$C$30,0,$B178-2)/IF(sommmeProdInv(Inputs!$B$30:$AY$30,$D$173:$BA$173,'Health SCR'!Y$3)&gt;0,sommmeProdInv(Inputs!$B$30:$AY$30,$D$173:$BA$173,'Health SCR'!Y$3),1)+Y177,0)</f>
        <v>0</v>
      </c>
      <c r="Z178" s="644">
        <f ca="1">IF('Health SCR'!Z$3&gt;=$B178,OFFSET($D$173,0,'Health SCR'!Z$3-$B178)*OFFSET(Inputs!$C$30,0,$B178-2)/IF(sommmeProdInv(Inputs!$B$30:$AY$30,$D$173:$BA$173,'Health SCR'!Z$3)&gt;0,sommmeProdInv(Inputs!$B$30:$AY$30,$D$173:$BA$173,'Health SCR'!Z$3),1)+Z177,0)</f>
        <v>0</v>
      </c>
      <c r="AA178" s="644">
        <f ca="1">IF('Health SCR'!AA$3&gt;=$B178,OFFSET($D$173,0,'Health SCR'!AA$3-$B178)*OFFSET(Inputs!$C$30,0,$B178-2)/IF(sommmeProdInv(Inputs!$B$30:$AY$30,$D$173:$BA$173,'Health SCR'!AA$3)&gt;0,sommmeProdInv(Inputs!$B$30:$AY$30,$D$173:$BA$173,'Health SCR'!AA$3),1)+AA177,0)</f>
        <v>0</v>
      </c>
      <c r="AB178" s="644">
        <f ca="1">IF('Health SCR'!AB$3&gt;=$B178,OFFSET($D$173,0,'Health SCR'!AB$3-$B178)*OFFSET(Inputs!$C$30,0,$B178-2)/IF(sommmeProdInv(Inputs!$B$30:$AY$30,$D$173:$BA$173,'Health SCR'!AB$3)&gt;0,sommmeProdInv(Inputs!$B$30:$AY$30,$D$173:$BA$173,'Health SCR'!AB$3),1)+AB177,0)</f>
        <v>0</v>
      </c>
      <c r="AC178" s="644">
        <f ca="1">IF('Health SCR'!AC$3&gt;=$B178,OFFSET($D$173,0,'Health SCR'!AC$3-$B178)*OFFSET(Inputs!$C$30,0,$B178-2)/IF(sommmeProdInv(Inputs!$B$30:$AY$30,$D$173:$BA$173,'Health SCR'!AC$3)&gt;0,sommmeProdInv(Inputs!$B$30:$AY$30,$D$173:$BA$173,'Health SCR'!AC$3),1)+AC177,0)</f>
        <v>0</v>
      </c>
      <c r="AD178" s="644">
        <f ca="1">IF('Health SCR'!AD$3&gt;=$B178,OFFSET($D$173,0,'Health SCR'!AD$3-$B178)*OFFSET(Inputs!$C$30,0,$B178-2)/IF(sommmeProdInv(Inputs!$B$30:$AY$30,$D$173:$BA$173,'Health SCR'!AD$3)&gt;0,sommmeProdInv(Inputs!$B$30:$AY$30,$D$173:$BA$173,'Health SCR'!AD$3),1)+AD177,0)</f>
        <v>0</v>
      </c>
      <c r="AE178" s="644">
        <f ca="1">IF('Health SCR'!AE$3&gt;=$B178,OFFSET($D$173,0,'Health SCR'!AE$3-$B178)*OFFSET(Inputs!$C$30,0,$B178-2)/IF(sommmeProdInv(Inputs!$B$30:$AY$30,$D$173:$BA$173,'Health SCR'!AE$3)&gt;0,sommmeProdInv(Inputs!$B$30:$AY$30,$D$173:$BA$173,'Health SCR'!AE$3),1)+AE177,0)</f>
        <v>0</v>
      </c>
      <c r="AF178" s="644">
        <f ca="1">IF('Health SCR'!AF$3&gt;=$B178,OFFSET($D$173,0,'Health SCR'!AF$3-$B178)*OFFSET(Inputs!$C$30,0,$B178-2)/IF(sommmeProdInv(Inputs!$B$30:$AY$30,$D$173:$BA$173,'Health SCR'!AF$3)&gt;0,sommmeProdInv(Inputs!$B$30:$AY$30,$D$173:$BA$173,'Health SCR'!AF$3),1)+AF177,0)</f>
        <v>0</v>
      </c>
      <c r="AG178" s="644">
        <f ca="1">IF('Health SCR'!AG$3&gt;=$B178,OFFSET($D$173,0,'Health SCR'!AG$3-$B178)*OFFSET(Inputs!$C$30,0,$B178-2)/IF(sommmeProdInv(Inputs!$B$30:$AY$30,$D$173:$BA$173,'Health SCR'!AG$3)&gt;0,sommmeProdInv(Inputs!$B$30:$AY$30,$D$173:$BA$173,'Health SCR'!AG$3),1)+AG177,0)</f>
        <v>0</v>
      </c>
      <c r="AH178" s="644">
        <f ca="1">IF('Health SCR'!AH$3&gt;=$B178,OFFSET($D$173,0,'Health SCR'!AH$3-$B178)*OFFSET(Inputs!$C$30,0,$B178-2)/IF(sommmeProdInv(Inputs!$B$30:$AY$30,$D$173:$BA$173,'Health SCR'!AH$3)&gt;0,sommmeProdInv(Inputs!$B$30:$AY$30,$D$173:$BA$173,'Health SCR'!AH$3),1)+AH177,0)</f>
        <v>0</v>
      </c>
      <c r="AI178" s="644">
        <f ca="1">IF('Health SCR'!AI$3&gt;=$B178,OFFSET($D$173,0,'Health SCR'!AI$3-$B178)*OFFSET(Inputs!$C$30,0,$B178-2)/IF(sommmeProdInv(Inputs!$B$30:$AY$30,$D$173:$BA$173,'Health SCR'!AI$3)&gt;0,sommmeProdInv(Inputs!$B$30:$AY$30,$D$173:$BA$173,'Health SCR'!AI$3),1)+AI177,0)</f>
        <v>0</v>
      </c>
      <c r="AJ178" s="644">
        <f ca="1">IF('Health SCR'!AJ$3&gt;=$B178,OFFSET($D$173,0,'Health SCR'!AJ$3-$B178)*OFFSET(Inputs!$C$30,0,$B178-2)/IF(sommmeProdInv(Inputs!$B$30:$AY$30,$D$173:$BA$173,'Health SCR'!AJ$3)&gt;0,sommmeProdInv(Inputs!$B$30:$AY$30,$D$173:$BA$173,'Health SCR'!AJ$3),1)+AJ177,0)</f>
        <v>0</v>
      </c>
      <c r="AK178" s="644">
        <f ca="1">IF('Health SCR'!AK$3&gt;=$B178,OFFSET($D$173,0,'Health SCR'!AK$3-$B178)*OFFSET(Inputs!$C$30,0,$B178-2)/IF(sommmeProdInv(Inputs!$B$30:$AY$30,$D$173:$BA$173,'Health SCR'!AK$3)&gt;0,sommmeProdInv(Inputs!$B$30:$AY$30,$D$173:$BA$173,'Health SCR'!AK$3),1)+AK177,0)</f>
        <v>0</v>
      </c>
      <c r="AL178" s="644">
        <f ca="1">IF('Health SCR'!AL$3&gt;=$B178,OFFSET($D$173,0,'Health SCR'!AL$3-$B178)*OFFSET(Inputs!$C$30,0,$B178-2)/IF(sommmeProdInv(Inputs!$B$30:$AY$30,$D$173:$BA$173,'Health SCR'!AL$3)&gt;0,sommmeProdInv(Inputs!$B$30:$AY$30,$D$173:$BA$173,'Health SCR'!AL$3),1)+AL177,0)</f>
        <v>0</v>
      </c>
      <c r="AM178" s="644">
        <f ca="1">IF('Health SCR'!AM$3&gt;=$B178,OFFSET($D$173,0,'Health SCR'!AM$3-$B178)*OFFSET(Inputs!$C$30,0,$B178-2)/IF(sommmeProdInv(Inputs!$B$30:$AY$30,$D$173:$BA$173,'Health SCR'!AM$3)&gt;0,sommmeProdInv(Inputs!$B$30:$AY$30,$D$173:$BA$173,'Health SCR'!AM$3),1)+AM177,0)</f>
        <v>0</v>
      </c>
      <c r="AN178" s="644">
        <f ca="1">IF('Health SCR'!AN$3&gt;=$B178,OFFSET($D$173,0,'Health SCR'!AN$3-$B178)*OFFSET(Inputs!$C$30,0,$B178-2)/IF(sommmeProdInv(Inputs!$B$30:$AY$30,$D$173:$BA$173,'Health SCR'!AN$3)&gt;0,sommmeProdInv(Inputs!$B$30:$AY$30,$D$173:$BA$173,'Health SCR'!AN$3),1)+AN177,0)</f>
        <v>0</v>
      </c>
      <c r="AO178" s="644">
        <f ca="1">IF('Health SCR'!AO$3&gt;=$B178,OFFSET($D$173,0,'Health SCR'!AO$3-$B178)*OFFSET(Inputs!$C$30,0,$B178-2)/IF(sommmeProdInv(Inputs!$B$30:$AY$30,$D$173:$BA$173,'Health SCR'!AO$3)&gt;0,sommmeProdInv(Inputs!$B$30:$AY$30,$D$173:$BA$173,'Health SCR'!AO$3),1)+AO177,0)</f>
        <v>0</v>
      </c>
      <c r="AP178" s="644">
        <f ca="1">IF('Health SCR'!AP$3&gt;=$B178,OFFSET($D$173,0,'Health SCR'!AP$3-$B178)*OFFSET(Inputs!$C$30,0,$B178-2)/IF(sommmeProdInv(Inputs!$B$30:$AY$30,$D$173:$BA$173,'Health SCR'!AP$3)&gt;0,sommmeProdInv(Inputs!$B$30:$AY$30,$D$173:$BA$173,'Health SCR'!AP$3),1)+AP177,0)</f>
        <v>0</v>
      </c>
      <c r="AQ178" s="644">
        <f ca="1">IF('Health SCR'!AQ$3&gt;=$B178,OFFSET($D$173,0,'Health SCR'!AQ$3-$B178)*OFFSET(Inputs!$C$30,0,$B178-2)/IF(sommmeProdInv(Inputs!$B$30:$AY$30,$D$173:$BA$173,'Health SCR'!AQ$3)&gt;0,sommmeProdInv(Inputs!$B$30:$AY$30,$D$173:$BA$173,'Health SCR'!AQ$3),1)+AQ177,0)</f>
        <v>0</v>
      </c>
      <c r="AR178" s="644">
        <f ca="1">IF('Health SCR'!AR$3&gt;=$B178,OFFSET($D$173,0,'Health SCR'!AR$3-$B178)*OFFSET(Inputs!$C$30,0,$B178-2)/IF(sommmeProdInv(Inputs!$B$30:$AY$30,$D$173:$BA$173,'Health SCR'!AR$3)&gt;0,sommmeProdInv(Inputs!$B$30:$AY$30,$D$173:$BA$173,'Health SCR'!AR$3),1)+AR177,0)</f>
        <v>0</v>
      </c>
      <c r="AS178" s="644">
        <f ca="1">IF('Health SCR'!AS$3&gt;=$B178,OFFSET($D$173,0,'Health SCR'!AS$3-$B178)*OFFSET(Inputs!$C$30,0,$B178-2)/IF(sommmeProdInv(Inputs!$B$30:$AY$30,$D$173:$BA$173,'Health SCR'!AS$3)&gt;0,sommmeProdInv(Inputs!$B$30:$AY$30,$D$173:$BA$173,'Health SCR'!AS$3),1)+AS177,0)</f>
        <v>0</v>
      </c>
      <c r="AT178" s="644">
        <f ca="1">IF('Health SCR'!AT$3&gt;=$B178,OFFSET($D$173,0,'Health SCR'!AT$3-$B178)*OFFSET(Inputs!$C$30,0,$B178-2)/IF(sommmeProdInv(Inputs!$B$30:$AY$30,$D$173:$BA$173,'Health SCR'!AT$3)&gt;0,sommmeProdInv(Inputs!$B$30:$AY$30,$D$173:$BA$173,'Health SCR'!AT$3),1)+AT177,0)</f>
        <v>0</v>
      </c>
      <c r="AU178" s="644">
        <f ca="1">IF('Health SCR'!AU$3&gt;=$B178,OFFSET($D$173,0,'Health SCR'!AU$3-$B178)*OFFSET(Inputs!$C$30,0,$B178-2)/IF(sommmeProdInv(Inputs!$B$30:$AY$30,$D$173:$BA$173,'Health SCR'!AU$3)&gt;0,sommmeProdInv(Inputs!$B$30:$AY$30,$D$173:$BA$173,'Health SCR'!AU$3),1)+AU177,0)</f>
        <v>0</v>
      </c>
      <c r="AV178" s="644">
        <f ca="1">IF('Health SCR'!AV$3&gt;=$B178,OFFSET($D$173,0,'Health SCR'!AV$3-$B178)*OFFSET(Inputs!$C$30,0,$B178-2)/IF(sommmeProdInv(Inputs!$B$30:$AY$30,$D$173:$BA$173,'Health SCR'!AV$3)&gt;0,sommmeProdInv(Inputs!$B$30:$AY$30,$D$173:$BA$173,'Health SCR'!AV$3),1)+AV177,0)</f>
        <v>0</v>
      </c>
      <c r="AW178" s="644">
        <f ca="1">IF('Health SCR'!AW$3&gt;=$B178,OFFSET($D$173,0,'Health SCR'!AW$3-$B178)*OFFSET(Inputs!$C$30,0,$B178-2)/IF(sommmeProdInv(Inputs!$B$30:$AY$30,$D$173:$BA$173,'Health SCR'!AW$3)&gt;0,sommmeProdInv(Inputs!$B$30:$AY$30,$D$173:$BA$173,'Health SCR'!AW$3),1)+AW177,0)</f>
        <v>0</v>
      </c>
      <c r="AX178" s="644">
        <f ca="1">IF('Health SCR'!AX$3&gt;=$B178,OFFSET($D$173,0,'Health SCR'!AX$3-$B178)*OFFSET(Inputs!$C$30,0,$B178-2)/IF(sommmeProdInv(Inputs!$B$30:$AY$30,$D$173:$BA$173,'Health SCR'!AX$3)&gt;0,sommmeProdInv(Inputs!$B$30:$AY$30,$D$173:$BA$173,'Health SCR'!AX$3),1)+AX177,0)</f>
        <v>0</v>
      </c>
      <c r="AY178" s="644">
        <f ca="1">IF('Health SCR'!AY$3&gt;=$B178,OFFSET($D$173,0,'Health SCR'!AY$3-$B178)*OFFSET(Inputs!$C$30,0,$B178-2)/IF(sommmeProdInv(Inputs!$B$30:$AY$30,$D$173:$BA$173,'Health SCR'!AY$3)&gt;0,sommmeProdInv(Inputs!$B$30:$AY$30,$D$173:$BA$173,'Health SCR'!AY$3),1)+AY177,0)</f>
        <v>0</v>
      </c>
      <c r="AZ178" s="644">
        <f ca="1">IF('Health SCR'!AZ$3&gt;=$B178,OFFSET($D$173,0,'Health SCR'!AZ$3-$B178)*OFFSET(Inputs!$C$30,0,$B178-2)/IF(sommmeProdInv(Inputs!$B$30:$AY$30,$D$173:$BA$173,'Health SCR'!AZ$3)&gt;0,sommmeProdInv(Inputs!$B$30:$AY$30,$D$173:$BA$173,'Health SCR'!AZ$3),1)+AZ177,0)</f>
        <v>0</v>
      </c>
      <c r="BA178" s="645">
        <f ca="1">IF('Health SCR'!BA$3&gt;=$B178,OFFSET($D$173,0,'Health SCR'!BA$3-$B178)*OFFSET(Inputs!$C$30,0,$B178-2)/IF(sommmeProdInv(Inputs!$B$30:$AY$30,$D$173:$BA$173,'Health SCR'!BA$3)&gt;0,sommmeProdInv(Inputs!$B$30:$AY$30,$D$173:$BA$173,'Health SCR'!BA$3),1)+BA177,0)</f>
        <v>0</v>
      </c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43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 s="243"/>
      <c r="CF178" s="243"/>
      <c r="CG178" s="243"/>
      <c r="CH178" s="243"/>
      <c r="CI178" s="243"/>
      <c r="CJ178" s="243"/>
      <c r="CK178" s="243"/>
      <c r="CL178" s="243"/>
      <c r="CM178" s="243"/>
      <c r="CN178" s="243"/>
      <c r="CO178" s="243"/>
      <c r="CP178" s="243"/>
      <c r="CQ178" s="243"/>
      <c r="CR178" s="243"/>
      <c r="CS178" s="243"/>
      <c r="CT178" s="243"/>
      <c r="CU178" s="243"/>
      <c r="CV178" s="243"/>
      <c r="CW178" s="243"/>
      <c r="CX178" s="243"/>
      <c r="CY178" s="243"/>
      <c r="CZ178" s="243"/>
      <c r="DA178" s="243"/>
      <c r="DB178" s="243"/>
      <c r="DC178" s="243"/>
      <c r="DD178" s="243"/>
      <c r="DE178" s="243"/>
      <c r="DF178" s="243"/>
      <c r="DG178" s="243"/>
      <c r="DH178" s="243"/>
      <c r="DI178" s="243"/>
      <c r="DJ178" s="243"/>
      <c r="DK178" s="243"/>
      <c r="DL178" s="243"/>
      <c r="DM178" s="243"/>
      <c r="DN178" s="243"/>
      <c r="DO178" s="243"/>
      <c r="DP178" s="243"/>
      <c r="DQ178" s="243"/>
      <c r="DR178" s="243"/>
      <c r="DS178" s="243"/>
      <c r="DT178" s="243"/>
      <c r="DU178" s="243"/>
      <c r="DV178" s="243"/>
      <c r="DW178" s="243"/>
      <c r="DX178" s="243"/>
      <c r="DY178" s="243"/>
      <c r="DZ178" s="243"/>
      <c r="EA178" s="243"/>
      <c r="EB178" s="243"/>
      <c r="EC178" s="243"/>
      <c r="ED178" s="243"/>
      <c r="EE178" s="243"/>
      <c r="EF178" s="243"/>
      <c r="EG178" s="243"/>
      <c r="EH178" s="243"/>
      <c r="EI178" s="243"/>
      <c r="EJ178" s="243"/>
      <c r="EK178" s="243"/>
      <c r="EL178" s="243"/>
      <c r="EM178" s="243"/>
      <c r="EN178" s="243"/>
      <c r="EO178" s="243"/>
      <c r="EP178" s="243"/>
      <c r="EQ178" s="243"/>
      <c r="ER178" s="243"/>
      <c r="ES178" s="243"/>
      <c r="ET178" s="243"/>
      <c r="EU178" s="243"/>
      <c r="EV178" s="243"/>
      <c r="EW178" s="243"/>
      <c r="EX178" s="243"/>
      <c r="EY178" s="243"/>
      <c r="EZ178" s="243"/>
      <c r="FA178" s="243"/>
      <c r="FB178" s="243"/>
      <c r="FC178" s="243"/>
      <c r="FD178" s="243"/>
      <c r="FE178" s="243"/>
      <c r="FF178" s="243"/>
      <c r="FG178" s="243"/>
      <c r="FH178" s="243"/>
      <c r="FI178" s="243"/>
      <c r="FJ178" s="243"/>
      <c r="FK178" s="243"/>
      <c r="FL178" s="243"/>
      <c r="FM178" s="243"/>
      <c r="FN178" s="243"/>
      <c r="FO178" s="243"/>
      <c r="FP178" s="243"/>
      <c r="FQ178" s="243"/>
      <c r="FR178" s="243"/>
      <c r="FS178" s="243"/>
      <c r="FT178" s="243"/>
      <c r="FU178" s="243"/>
      <c r="FV178" s="243"/>
      <c r="FW178" s="243"/>
      <c r="FX178" s="243"/>
      <c r="FY178" s="243"/>
      <c r="FZ178" s="243"/>
      <c r="GA178" s="243"/>
      <c r="GB178" s="243"/>
      <c r="GC178" s="243"/>
      <c r="GD178" s="243"/>
      <c r="GE178" s="243"/>
      <c r="GF178" s="243"/>
      <c r="GG178" s="243"/>
      <c r="GH178" s="243"/>
      <c r="GI178" s="243"/>
      <c r="GJ178" s="243"/>
      <c r="GK178" s="243"/>
      <c r="GL178" s="243"/>
      <c r="GM178" s="243"/>
      <c r="GN178" s="243"/>
      <c r="GO178" s="243"/>
      <c r="GP178" s="243"/>
      <c r="GQ178" s="243"/>
      <c r="GR178" s="243"/>
      <c r="GS178" s="243"/>
      <c r="GT178" s="243"/>
      <c r="GU178" s="243"/>
      <c r="GV178" s="243"/>
      <c r="GW178" s="243"/>
      <c r="GX178" s="243"/>
      <c r="GY178" s="243"/>
      <c r="GZ178" s="243"/>
      <c r="HA178" s="243"/>
      <c r="HB178" s="243"/>
      <c r="HC178" s="243"/>
      <c r="HD178" s="243"/>
      <c r="HE178" s="243"/>
      <c r="HF178" s="243"/>
      <c r="HG178" s="243"/>
      <c r="HH178" s="243"/>
      <c r="HI178" s="243"/>
      <c r="HJ178" s="243"/>
      <c r="HK178" s="243"/>
      <c r="HL178" s="243"/>
      <c r="HM178" s="243"/>
      <c r="HN178" s="243"/>
      <c r="HO178" s="243"/>
      <c r="HP178" s="243"/>
      <c r="HQ178" s="243"/>
      <c r="HR178" s="243"/>
      <c r="HS178" s="243"/>
      <c r="HT178" s="243"/>
      <c r="HU178" s="243"/>
      <c r="HV178" s="243"/>
      <c r="HW178" s="243"/>
      <c r="HX178" s="243"/>
      <c r="HY178" s="243"/>
      <c r="HZ178" s="243"/>
      <c r="IA178" s="243"/>
      <c r="IB178" s="243"/>
      <c r="IC178" s="243"/>
      <c r="ID178" s="243"/>
      <c r="IE178" s="243"/>
      <c r="IF178" s="243"/>
      <c r="IG178" s="243"/>
      <c r="IH178" s="243"/>
      <c r="II178" s="243"/>
      <c r="IJ178" s="243"/>
      <c r="IK178" s="243"/>
      <c r="IL178" s="243"/>
      <c r="IM178" s="243"/>
      <c r="IN178" s="243"/>
      <c r="IO178" s="243"/>
      <c r="IP178" s="243"/>
      <c r="IQ178" s="243"/>
      <c r="IR178" s="243"/>
      <c r="IS178" s="243"/>
      <c r="IT178" s="243"/>
      <c r="IU178" s="243"/>
      <c r="IV178" s="243"/>
    </row>
    <row r="179" spans="1:256" s="62" customFormat="1" outlineLevel="1">
      <c r="A179" s="608"/>
      <c r="B179" s="993">
        <v>5</v>
      </c>
      <c r="C179" s="994"/>
      <c r="D179" s="643"/>
      <c r="E179" s="644">
        <f ca="1">IF('Health SCR'!E$3&gt;=$B179,OFFSET($D$173,0,'Health SCR'!E$3-$B179)*OFFSET(Inputs!$C$30,0,$B179-2)/IF(sommmeProdInv(Inputs!$B$30:$AY$30,$D$173:$BA$173,'Health SCR'!E$3)&gt;0,sommmeProdInv(Inputs!$B$30:$AY$30,$D$173:$BA$173,'Health SCR'!E$3),1)+E178,0)</f>
        <v>0</v>
      </c>
      <c r="F179" s="644">
        <f ca="1">IF('Health SCR'!F$3&gt;=$B179,OFFSET($D$173,0,'Health SCR'!F$3-$B179)*OFFSET(Inputs!$C$30,0,$B179-2)/IF(sommmeProdInv(Inputs!$B$30:$AY$30,$D$173:$BA$173,'Health SCR'!F$3)&gt;0,sommmeProdInv(Inputs!$B$30:$AY$30,$D$173:$BA$173,'Health SCR'!F$3),1)+F178,0)</f>
        <v>0</v>
      </c>
      <c r="G179" s="644">
        <f ca="1">IF('Health SCR'!G$3&gt;=$B179,OFFSET($D$173,0,'Health SCR'!G$3-$B179)*OFFSET(Inputs!$C$30,0,$B179-2)/IF(sommmeProdInv(Inputs!$B$30:$AY$30,$D$173:$BA$173,'Health SCR'!G$3)&gt;0,sommmeProdInv(Inputs!$B$30:$AY$30,$D$173:$BA$173,'Health SCR'!G$3),1)+G178,0)</f>
        <v>0</v>
      </c>
      <c r="H179" s="644">
        <f ca="1">IF('Health SCR'!H$3&gt;=$B179,OFFSET($D$173,0,'Health SCR'!H$3-$B179)*OFFSET(Inputs!$C$30,0,$B179-2)/IF(sommmeProdInv(Inputs!$B$30:$AY$30,$D$173:$BA$173,'Health SCR'!H$3)&gt;0,sommmeProdInv(Inputs!$B$30:$AY$30,$D$173:$BA$173,'Health SCR'!H$3),1)+H178,0)</f>
        <v>0</v>
      </c>
      <c r="I179" s="644">
        <f ca="1">IF('Health SCR'!I$3&gt;=$B179,OFFSET($D$173,0,'Health SCR'!I$3-$B179)*OFFSET(Inputs!$C$30,0,$B179-2)/IF(sommmeProdInv(Inputs!$B$30:$AY$30,$D$173:$BA$173,'Health SCR'!I$3)&gt;0,sommmeProdInv(Inputs!$B$30:$AY$30,$D$173:$BA$173,'Health SCR'!I$3),1)+I178,0)</f>
        <v>0</v>
      </c>
      <c r="J179" s="644">
        <f ca="1">IF('Health SCR'!J$3&gt;=$B179,OFFSET($D$173,0,'Health SCR'!J$3-$B179)*OFFSET(Inputs!$C$30,0,$B179-2)/IF(sommmeProdInv(Inputs!$B$30:$AY$30,$D$173:$BA$173,'Health SCR'!J$3)&gt;0,sommmeProdInv(Inputs!$B$30:$AY$30,$D$173:$BA$173,'Health SCR'!J$3),1)+J178,0)</f>
        <v>0</v>
      </c>
      <c r="K179" s="644">
        <f ca="1">IF('Health SCR'!K$3&gt;=$B179,OFFSET($D$173,0,'Health SCR'!K$3-$B179)*OFFSET(Inputs!$C$30,0,$B179-2)/IF(sommmeProdInv(Inputs!$B$30:$AY$30,$D$173:$BA$173,'Health SCR'!K$3)&gt;0,sommmeProdInv(Inputs!$B$30:$AY$30,$D$173:$BA$173,'Health SCR'!K$3),1)+K178,0)</f>
        <v>0</v>
      </c>
      <c r="L179" s="644">
        <f ca="1">IF('Health SCR'!L$3&gt;=$B179,OFFSET($D$173,0,'Health SCR'!L$3-$B179)*OFFSET(Inputs!$C$30,0,$B179-2)/IF(sommmeProdInv(Inputs!$B$30:$AY$30,$D$173:$BA$173,'Health SCR'!L$3)&gt;0,sommmeProdInv(Inputs!$B$30:$AY$30,$D$173:$BA$173,'Health SCR'!L$3),1)+L178,0)</f>
        <v>0</v>
      </c>
      <c r="M179" s="644">
        <f ca="1">IF('Health SCR'!M$3&gt;=$B179,OFFSET($D$173,0,'Health SCR'!M$3-$B179)*OFFSET(Inputs!$C$30,0,$B179-2)/IF(sommmeProdInv(Inputs!$B$30:$AY$30,$D$173:$BA$173,'Health SCR'!M$3)&gt;0,sommmeProdInv(Inputs!$B$30:$AY$30,$D$173:$BA$173,'Health SCR'!M$3),1)+M178,0)</f>
        <v>0</v>
      </c>
      <c r="N179" s="644">
        <f ca="1">IF('Health SCR'!N$3&gt;=$B179,OFFSET($D$173,0,'Health SCR'!N$3-$B179)*OFFSET(Inputs!$C$30,0,$B179-2)/IF(sommmeProdInv(Inputs!$B$30:$AY$30,$D$173:$BA$173,'Health SCR'!N$3)&gt;0,sommmeProdInv(Inputs!$B$30:$AY$30,$D$173:$BA$173,'Health SCR'!N$3),1)+N178,0)</f>
        <v>0</v>
      </c>
      <c r="O179" s="644">
        <f ca="1">IF('Health SCR'!O$3&gt;=$B179,OFFSET($D$173,0,'Health SCR'!O$3-$B179)*OFFSET(Inputs!$C$30,0,$B179-2)/IF(sommmeProdInv(Inputs!$B$30:$AY$30,$D$173:$BA$173,'Health SCR'!O$3)&gt;0,sommmeProdInv(Inputs!$B$30:$AY$30,$D$173:$BA$173,'Health SCR'!O$3),1)+O178,0)</f>
        <v>0</v>
      </c>
      <c r="P179" s="644">
        <f ca="1">IF('Health SCR'!P$3&gt;=$B179,OFFSET($D$173,0,'Health SCR'!P$3-$B179)*OFFSET(Inputs!$C$30,0,$B179-2)/IF(sommmeProdInv(Inputs!$B$30:$AY$30,$D$173:$BA$173,'Health SCR'!P$3)&gt;0,sommmeProdInv(Inputs!$B$30:$AY$30,$D$173:$BA$173,'Health SCR'!P$3),1)+P178,0)</f>
        <v>0</v>
      </c>
      <c r="Q179" s="644">
        <f ca="1">IF('Health SCR'!Q$3&gt;=$B179,OFFSET($D$173,0,'Health SCR'!Q$3-$B179)*OFFSET(Inputs!$C$30,0,$B179-2)/IF(sommmeProdInv(Inputs!$B$30:$AY$30,$D$173:$BA$173,'Health SCR'!Q$3)&gt;0,sommmeProdInv(Inputs!$B$30:$AY$30,$D$173:$BA$173,'Health SCR'!Q$3),1)+Q178,0)</f>
        <v>0</v>
      </c>
      <c r="R179" s="644">
        <f ca="1">IF('Health SCR'!R$3&gt;=$B179,OFFSET($D$173,0,'Health SCR'!R$3-$B179)*OFFSET(Inputs!$C$30,0,$B179-2)/IF(sommmeProdInv(Inputs!$B$30:$AY$30,$D$173:$BA$173,'Health SCR'!R$3)&gt;0,sommmeProdInv(Inputs!$B$30:$AY$30,$D$173:$BA$173,'Health SCR'!R$3),1)+R178,0)</f>
        <v>0</v>
      </c>
      <c r="S179" s="644">
        <f ca="1">IF('Health SCR'!S$3&gt;=$B179,OFFSET($D$173,0,'Health SCR'!S$3-$B179)*OFFSET(Inputs!$C$30,0,$B179-2)/IF(sommmeProdInv(Inputs!$B$30:$AY$30,$D$173:$BA$173,'Health SCR'!S$3)&gt;0,sommmeProdInv(Inputs!$B$30:$AY$30,$D$173:$BA$173,'Health SCR'!S$3),1)+S178,0)</f>
        <v>0</v>
      </c>
      <c r="T179" s="644">
        <f ca="1">IF('Health SCR'!T$3&gt;=$B179,OFFSET($D$173,0,'Health SCR'!T$3-$B179)*OFFSET(Inputs!$C$30,0,$B179-2)/IF(sommmeProdInv(Inputs!$B$30:$AY$30,$D$173:$BA$173,'Health SCR'!T$3)&gt;0,sommmeProdInv(Inputs!$B$30:$AY$30,$D$173:$BA$173,'Health SCR'!T$3),1)+T178,0)</f>
        <v>0</v>
      </c>
      <c r="U179" s="644">
        <f ca="1">IF('Health SCR'!U$3&gt;=$B179,OFFSET($D$173,0,'Health SCR'!U$3-$B179)*OFFSET(Inputs!$C$30,0,$B179-2)/IF(sommmeProdInv(Inputs!$B$30:$AY$30,$D$173:$BA$173,'Health SCR'!U$3)&gt;0,sommmeProdInv(Inputs!$B$30:$AY$30,$D$173:$BA$173,'Health SCR'!U$3),1)+U178,0)</f>
        <v>0</v>
      </c>
      <c r="V179" s="644">
        <f ca="1">IF('Health SCR'!V$3&gt;=$B179,OFFSET($D$173,0,'Health SCR'!V$3-$B179)*OFFSET(Inputs!$C$30,0,$B179-2)/IF(sommmeProdInv(Inputs!$B$30:$AY$30,$D$173:$BA$173,'Health SCR'!V$3)&gt;0,sommmeProdInv(Inputs!$B$30:$AY$30,$D$173:$BA$173,'Health SCR'!V$3),1)+V178,0)</f>
        <v>0</v>
      </c>
      <c r="W179" s="644">
        <f ca="1">IF('Health SCR'!W$3&gt;=$B179,OFFSET($D$173,0,'Health SCR'!W$3-$B179)*OFFSET(Inputs!$C$30,0,$B179-2)/IF(sommmeProdInv(Inputs!$B$30:$AY$30,$D$173:$BA$173,'Health SCR'!W$3)&gt;0,sommmeProdInv(Inputs!$B$30:$AY$30,$D$173:$BA$173,'Health SCR'!W$3),1)+W178,0)</f>
        <v>0</v>
      </c>
      <c r="X179" s="644">
        <f ca="1">IF('Health SCR'!X$3&gt;=$B179,OFFSET($D$173,0,'Health SCR'!X$3-$B179)*OFFSET(Inputs!$C$30,0,$B179-2)/IF(sommmeProdInv(Inputs!$B$30:$AY$30,$D$173:$BA$173,'Health SCR'!X$3)&gt;0,sommmeProdInv(Inputs!$B$30:$AY$30,$D$173:$BA$173,'Health SCR'!X$3),1)+X178,0)</f>
        <v>0</v>
      </c>
      <c r="Y179" s="644">
        <f ca="1">IF('Health SCR'!Y$3&gt;=$B179,OFFSET($D$173,0,'Health SCR'!Y$3-$B179)*OFFSET(Inputs!$C$30,0,$B179-2)/IF(sommmeProdInv(Inputs!$B$30:$AY$30,$D$173:$BA$173,'Health SCR'!Y$3)&gt;0,sommmeProdInv(Inputs!$B$30:$AY$30,$D$173:$BA$173,'Health SCR'!Y$3),1)+Y178,0)</f>
        <v>0</v>
      </c>
      <c r="Z179" s="644">
        <f ca="1">IF('Health SCR'!Z$3&gt;=$B179,OFFSET($D$173,0,'Health SCR'!Z$3-$B179)*OFFSET(Inputs!$C$30,0,$B179-2)/IF(sommmeProdInv(Inputs!$B$30:$AY$30,$D$173:$BA$173,'Health SCR'!Z$3)&gt;0,sommmeProdInv(Inputs!$B$30:$AY$30,$D$173:$BA$173,'Health SCR'!Z$3),1)+Z178,0)</f>
        <v>0</v>
      </c>
      <c r="AA179" s="644">
        <f ca="1">IF('Health SCR'!AA$3&gt;=$B179,OFFSET($D$173,0,'Health SCR'!AA$3-$B179)*OFFSET(Inputs!$C$30,0,$B179-2)/IF(sommmeProdInv(Inputs!$B$30:$AY$30,$D$173:$BA$173,'Health SCR'!AA$3)&gt;0,sommmeProdInv(Inputs!$B$30:$AY$30,$D$173:$BA$173,'Health SCR'!AA$3),1)+AA178,0)</f>
        <v>0</v>
      </c>
      <c r="AB179" s="644">
        <f ca="1">IF('Health SCR'!AB$3&gt;=$B179,OFFSET($D$173,0,'Health SCR'!AB$3-$B179)*OFFSET(Inputs!$C$30,0,$B179-2)/IF(sommmeProdInv(Inputs!$B$30:$AY$30,$D$173:$BA$173,'Health SCR'!AB$3)&gt;0,sommmeProdInv(Inputs!$B$30:$AY$30,$D$173:$BA$173,'Health SCR'!AB$3),1)+AB178,0)</f>
        <v>0</v>
      </c>
      <c r="AC179" s="644">
        <f ca="1">IF('Health SCR'!AC$3&gt;=$B179,OFFSET($D$173,0,'Health SCR'!AC$3-$B179)*OFFSET(Inputs!$C$30,0,$B179-2)/IF(sommmeProdInv(Inputs!$B$30:$AY$30,$D$173:$BA$173,'Health SCR'!AC$3)&gt;0,sommmeProdInv(Inputs!$B$30:$AY$30,$D$173:$BA$173,'Health SCR'!AC$3),1)+AC178,0)</f>
        <v>0</v>
      </c>
      <c r="AD179" s="644">
        <f ca="1">IF('Health SCR'!AD$3&gt;=$B179,OFFSET($D$173,0,'Health SCR'!AD$3-$B179)*OFFSET(Inputs!$C$30,0,$B179-2)/IF(sommmeProdInv(Inputs!$B$30:$AY$30,$D$173:$BA$173,'Health SCR'!AD$3)&gt;0,sommmeProdInv(Inputs!$B$30:$AY$30,$D$173:$BA$173,'Health SCR'!AD$3),1)+AD178,0)</f>
        <v>0</v>
      </c>
      <c r="AE179" s="644">
        <f ca="1">IF('Health SCR'!AE$3&gt;=$B179,OFFSET($D$173,0,'Health SCR'!AE$3-$B179)*OFFSET(Inputs!$C$30,0,$B179-2)/IF(sommmeProdInv(Inputs!$B$30:$AY$30,$D$173:$BA$173,'Health SCR'!AE$3)&gt;0,sommmeProdInv(Inputs!$B$30:$AY$30,$D$173:$BA$173,'Health SCR'!AE$3),1)+AE178,0)</f>
        <v>0</v>
      </c>
      <c r="AF179" s="644">
        <f ca="1">IF('Health SCR'!AF$3&gt;=$B179,OFFSET($D$173,0,'Health SCR'!AF$3-$B179)*OFFSET(Inputs!$C$30,0,$B179-2)/IF(sommmeProdInv(Inputs!$B$30:$AY$30,$D$173:$BA$173,'Health SCR'!AF$3)&gt;0,sommmeProdInv(Inputs!$B$30:$AY$30,$D$173:$BA$173,'Health SCR'!AF$3),1)+AF178,0)</f>
        <v>0</v>
      </c>
      <c r="AG179" s="644">
        <f ca="1">IF('Health SCR'!AG$3&gt;=$B179,OFFSET($D$173,0,'Health SCR'!AG$3-$B179)*OFFSET(Inputs!$C$30,0,$B179-2)/IF(sommmeProdInv(Inputs!$B$30:$AY$30,$D$173:$BA$173,'Health SCR'!AG$3)&gt;0,sommmeProdInv(Inputs!$B$30:$AY$30,$D$173:$BA$173,'Health SCR'!AG$3),1)+AG178,0)</f>
        <v>0</v>
      </c>
      <c r="AH179" s="644">
        <f ca="1">IF('Health SCR'!AH$3&gt;=$B179,OFFSET($D$173,0,'Health SCR'!AH$3-$B179)*OFFSET(Inputs!$C$30,0,$B179-2)/IF(sommmeProdInv(Inputs!$B$30:$AY$30,$D$173:$BA$173,'Health SCR'!AH$3)&gt;0,sommmeProdInv(Inputs!$B$30:$AY$30,$D$173:$BA$173,'Health SCR'!AH$3),1)+AH178,0)</f>
        <v>0</v>
      </c>
      <c r="AI179" s="644">
        <f ca="1">IF('Health SCR'!AI$3&gt;=$B179,OFFSET($D$173,0,'Health SCR'!AI$3-$B179)*OFFSET(Inputs!$C$30,0,$B179-2)/IF(sommmeProdInv(Inputs!$B$30:$AY$30,$D$173:$BA$173,'Health SCR'!AI$3)&gt;0,sommmeProdInv(Inputs!$B$30:$AY$30,$D$173:$BA$173,'Health SCR'!AI$3),1)+AI178,0)</f>
        <v>0</v>
      </c>
      <c r="AJ179" s="644">
        <f ca="1">IF('Health SCR'!AJ$3&gt;=$B179,OFFSET($D$173,0,'Health SCR'!AJ$3-$B179)*OFFSET(Inputs!$C$30,0,$B179-2)/IF(sommmeProdInv(Inputs!$B$30:$AY$30,$D$173:$BA$173,'Health SCR'!AJ$3)&gt;0,sommmeProdInv(Inputs!$B$30:$AY$30,$D$173:$BA$173,'Health SCR'!AJ$3),1)+AJ178,0)</f>
        <v>0</v>
      </c>
      <c r="AK179" s="644">
        <f ca="1">IF('Health SCR'!AK$3&gt;=$B179,OFFSET($D$173,0,'Health SCR'!AK$3-$B179)*OFFSET(Inputs!$C$30,0,$B179-2)/IF(sommmeProdInv(Inputs!$B$30:$AY$30,$D$173:$BA$173,'Health SCR'!AK$3)&gt;0,sommmeProdInv(Inputs!$B$30:$AY$30,$D$173:$BA$173,'Health SCR'!AK$3),1)+AK178,0)</f>
        <v>0</v>
      </c>
      <c r="AL179" s="644">
        <f ca="1">IF('Health SCR'!AL$3&gt;=$B179,OFFSET($D$173,0,'Health SCR'!AL$3-$B179)*OFFSET(Inputs!$C$30,0,$B179-2)/IF(sommmeProdInv(Inputs!$B$30:$AY$30,$D$173:$BA$173,'Health SCR'!AL$3)&gt;0,sommmeProdInv(Inputs!$B$30:$AY$30,$D$173:$BA$173,'Health SCR'!AL$3),1)+AL178,0)</f>
        <v>0</v>
      </c>
      <c r="AM179" s="644">
        <f ca="1">IF('Health SCR'!AM$3&gt;=$B179,OFFSET($D$173,0,'Health SCR'!AM$3-$B179)*OFFSET(Inputs!$C$30,0,$B179-2)/IF(sommmeProdInv(Inputs!$B$30:$AY$30,$D$173:$BA$173,'Health SCR'!AM$3)&gt;0,sommmeProdInv(Inputs!$B$30:$AY$30,$D$173:$BA$173,'Health SCR'!AM$3),1)+AM178,0)</f>
        <v>0</v>
      </c>
      <c r="AN179" s="644">
        <f ca="1">IF('Health SCR'!AN$3&gt;=$B179,OFFSET($D$173,0,'Health SCR'!AN$3-$B179)*OFFSET(Inputs!$C$30,0,$B179-2)/IF(sommmeProdInv(Inputs!$B$30:$AY$30,$D$173:$BA$173,'Health SCR'!AN$3)&gt;0,sommmeProdInv(Inputs!$B$30:$AY$30,$D$173:$BA$173,'Health SCR'!AN$3),1)+AN178,0)</f>
        <v>0</v>
      </c>
      <c r="AO179" s="644">
        <f ca="1">IF('Health SCR'!AO$3&gt;=$B179,OFFSET($D$173,0,'Health SCR'!AO$3-$B179)*OFFSET(Inputs!$C$30,0,$B179-2)/IF(sommmeProdInv(Inputs!$B$30:$AY$30,$D$173:$BA$173,'Health SCR'!AO$3)&gt;0,sommmeProdInv(Inputs!$B$30:$AY$30,$D$173:$BA$173,'Health SCR'!AO$3),1)+AO178,0)</f>
        <v>0</v>
      </c>
      <c r="AP179" s="644">
        <f ca="1">IF('Health SCR'!AP$3&gt;=$B179,OFFSET($D$173,0,'Health SCR'!AP$3-$B179)*OFFSET(Inputs!$C$30,0,$B179-2)/IF(sommmeProdInv(Inputs!$B$30:$AY$30,$D$173:$BA$173,'Health SCR'!AP$3)&gt;0,sommmeProdInv(Inputs!$B$30:$AY$30,$D$173:$BA$173,'Health SCR'!AP$3),1)+AP178,0)</f>
        <v>0</v>
      </c>
      <c r="AQ179" s="644">
        <f ca="1">IF('Health SCR'!AQ$3&gt;=$B179,OFFSET($D$173,0,'Health SCR'!AQ$3-$B179)*OFFSET(Inputs!$C$30,0,$B179-2)/IF(sommmeProdInv(Inputs!$B$30:$AY$30,$D$173:$BA$173,'Health SCR'!AQ$3)&gt;0,sommmeProdInv(Inputs!$B$30:$AY$30,$D$173:$BA$173,'Health SCR'!AQ$3),1)+AQ178,0)</f>
        <v>0</v>
      </c>
      <c r="AR179" s="644">
        <f ca="1">IF('Health SCR'!AR$3&gt;=$B179,OFFSET($D$173,0,'Health SCR'!AR$3-$B179)*OFFSET(Inputs!$C$30,0,$B179-2)/IF(sommmeProdInv(Inputs!$B$30:$AY$30,$D$173:$BA$173,'Health SCR'!AR$3)&gt;0,sommmeProdInv(Inputs!$B$30:$AY$30,$D$173:$BA$173,'Health SCR'!AR$3),1)+AR178,0)</f>
        <v>0</v>
      </c>
      <c r="AS179" s="644">
        <f ca="1">IF('Health SCR'!AS$3&gt;=$B179,OFFSET($D$173,0,'Health SCR'!AS$3-$B179)*OFFSET(Inputs!$C$30,0,$B179-2)/IF(sommmeProdInv(Inputs!$B$30:$AY$30,$D$173:$BA$173,'Health SCR'!AS$3)&gt;0,sommmeProdInv(Inputs!$B$30:$AY$30,$D$173:$BA$173,'Health SCR'!AS$3),1)+AS178,0)</f>
        <v>0</v>
      </c>
      <c r="AT179" s="644">
        <f ca="1">IF('Health SCR'!AT$3&gt;=$B179,OFFSET($D$173,0,'Health SCR'!AT$3-$B179)*OFFSET(Inputs!$C$30,0,$B179-2)/IF(sommmeProdInv(Inputs!$B$30:$AY$30,$D$173:$BA$173,'Health SCR'!AT$3)&gt;0,sommmeProdInv(Inputs!$B$30:$AY$30,$D$173:$BA$173,'Health SCR'!AT$3),1)+AT178,0)</f>
        <v>0</v>
      </c>
      <c r="AU179" s="644">
        <f ca="1">IF('Health SCR'!AU$3&gt;=$B179,OFFSET($D$173,0,'Health SCR'!AU$3-$B179)*OFFSET(Inputs!$C$30,0,$B179-2)/IF(sommmeProdInv(Inputs!$B$30:$AY$30,$D$173:$BA$173,'Health SCR'!AU$3)&gt;0,sommmeProdInv(Inputs!$B$30:$AY$30,$D$173:$BA$173,'Health SCR'!AU$3),1)+AU178,0)</f>
        <v>0</v>
      </c>
      <c r="AV179" s="644">
        <f ca="1">IF('Health SCR'!AV$3&gt;=$B179,OFFSET($D$173,0,'Health SCR'!AV$3-$B179)*OFFSET(Inputs!$C$30,0,$B179-2)/IF(sommmeProdInv(Inputs!$B$30:$AY$30,$D$173:$BA$173,'Health SCR'!AV$3)&gt;0,sommmeProdInv(Inputs!$B$30:$AY$30,$D$173:$BA$173,'Health SCR'!AV$3),1)+AV178,0)</f>
        <v>0</v>
      </c>
      <c r="AW179" s="644">
        <f ca="1">IF('Health SCR'!AW$3&gt;=$B179,OFFSET($D$173,0,'Health SCR'!AW$3-$B179)*OFFSET(Inputs!$C$30,0,$B179-2)/IF(sommmeProdInv(Inputs!$B$30:$AY$30,$D$173:$BA$173,'Health SCR'!AW$3)&gt;0,sommmeProdInv(Inputs!$B$30:$AY$30,$D$173:$BA$173,'Health SCR'!AW$3),1)+AW178,0)</f>
        <v>0</v>
      </c>
      <c r="AX179" s="644">
        <f ca="1">IF('Health SCR'!AX$3&gt;=$B179,OFFSET($D$173,0,'Health SCR'!AX$3-$B179)*OFFSET(Inputs!$C$30,0,$B179-2)/IF(sommmeProdInv(Inputs!$B$30:$AY$30,$D$173:$BA$173,'Health SCR'!AX$3)&gt;0,sommmeProdInv(Inputs!$B$30:$AY$30,$D$173:$BA$173,'Health SCR'!AX$3),1)+AX178,0)</f>
        <v>0</v>
      </c>
      <c r="AY179" s="644">
        <f ca="1">IF('Health SCR'!AY$3&gt;=$B179,OFFSET($D$173,0,'Health SCR'!AY$3-$B179)*OFFSET(Inputs!$C$30,0,$B179-2)/IF(sommmeProdInv(Inputs!$B$30:$AY$30,$D$173:$BA$173,'Health SCR'!AY$3)&gt;0,sommmeProdInv(Inputs!$B$30:$AY$30,$D$173:$BA$173,'Health SCR'!AY$3),1)+AY178,0)</f>
        <v>0</v>
      </c>
      <c r="AZ179" s="644">
        <f ca="1">IF('Health SCR'!AZ$3&gt;=$B179,OFFSET($D$173,0,'Health SCR'!AZ$3-$B179)*OFFSET(Inputs!$C$30,0,$B179-2)/IF(sommmeProdInv(Inputs!$B$30:$AY$30,$D$173:$BA$173,'Health SCR'!AZ$3)&gt;0,sommmeProdInv(Inputs!$B$30:$AY$30,$D$173:$BA$173,'Health SCR'!AZ$3),1)+AZ178,0)</f>
        <v>0</v>
      </c>
      <c r="BA179" s="645">
        <f ca="1">IF('Health SCR'!BA$3&gt;=$B179,OFFSET($D$173,0,'Health SCR'!BA$3-$B179)*OFFSET(Inputs!$C$30,0,$B179-2)/IF(sommmeProdInv(Inputs!$B$30:$AY$30,$D$173:$BA$173,'Health SCR'!BA$3)&gt;0,sommmeProdInv(Inputs!$B$30:$AY$30,$D$173:$BA$173,'Health SCR'!BA$3),1)+BA178,0)</f>
        <v>0</v>
      </c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43"/>
      <c r="BU179" s="243"/>
      <c r="BV179" s="243"/>
      <c r="BW179" s="243"/>
      <c r="BX179" s="243"/>
      <c r="BY179" s="243"/>
      <c r="BZ179" s="243"/>
      <c r="CA179" s="243"/>
      <c r="CB179" s="243"/>
      <c r="CC179" s="243"/>
      <c r="CD179" s="243"/>
      <c r="CE179" s="243"/>
      <c r="CF179" s="243"/>
      <c r="CG179" s="243"/>
      <c r="CH179" s="243"/>
      <c r="CI179" s="243"/>
      <c r="CJ179" s="243"/>
      <c r="CK179" s="243"/>
      <c r="CL179" s="243"/>
      <c r="CM179" s="243"/>
      <c r="CN179" s="243"/>
      <c r="CO179" s="243"/>
      <c r="CP179" s="243"/>
      <c r="CQ179" s="243"/>
      <c r="CR179" s="243"/>
      <c r="CS179" s="243"/>
      <c r="CT179" s="243"/>
      <c r="CU179" s="243"/>
      <c r="CV179" s="243"/>
      <c r="CW179" s="243"/>
      <c r="CX179" s="243"/>
      <c r="CY179" s="243"/>
      <c r="CZ179" s="243"/>
      <c r="DA179" s="243"/>
      <c r="DB179" s="243"/>
      <c r="DC179" s="243"/>
      <c r="DD179" s="243"/>
      <c r="DE179" s="243"/>
      <c r="DF179" s="243"/>
      <c r="DG179" s="243"/>
      <c r="DH179" s="243"/>
      <c r="DI179" s="243"/>
      <c r="DJ179" s="243"/>
      <c r="DK179" s="243"/>
      <c r="DL179" s="243"/>
      <c r="DM179" s="243"/>
      <c r="DN179" s="243"/>
      <c r="DO179" s="243"/>
      <c r="DP179" s="243"/>
      <c r="DQ179" s="243"/>
      <c r="DR179" s="243"/>
      <c r="DS179" s="243"/>
      <c r="DT179" s="243"/>
      <c r="DU179" s="243"/>
      <c r="DV179" s="243"/>
      <c r="DW179" s="243"/>
      <c r="DX179" s="243"/>
      <c r="DY179" s="243"/>
      <c r="DZ179" s="243"/>
      <c r="EA179" s="243"/>
      <c r="EB179" s="243"/>
      <c r="EC179" s="243"/>
      <c r="ED179" s="243"/>
      <c r="EE179" s="243"/>
      <c r="EF179" s="243"/>
      <c r="EG179" s="243"/>
      <c r="EH179" s="243"/>
      <c r="EI179" s="243"/>
      <c r="EJ179" s="243"/>
      <c r="EK179" s="243"/>
      <c r="EL179" s="243"/>
      <c r="EM179" s="243"/>
      <c r="EN179" s="243"/>
      <c r="EO179" s="243"/>
      <c r="EP179" s="243"/>
      <c r="EQ179" s="243"/>
      <c r="ER179" s="243"/>
      <c r="ES179" s="243"/>
      <c r="ET179" s="243"/>
      <c r="EU179" s="243"/>
      <c r="EV179" s="243"/>
      <c r="EW179" s="243"/>
      <c r="EX179" s="243"/>
      <c r="EY179" s="243"/>
      <c r="EZ179" s="243"/>
      <c r="FA179" s="243"/>
      <c r="FB179" s="243"/>
      <c r="FC179" s="243"/>
      <c r="FD179" s="243"/>
      <c r="FE179" s="243"/>
      <c r="FF179" s="243"/>
      <c r="FG179" s="243"/>
      <c r="FH179" s="243"/>
      <c r="FI179" s="243"/>
      <c r="FJ179" s="243"/>
      <c r="FK179" s="243"/>
      <c r="FL179" s="243"/>
      <c r="FM179" s="243"/>
      <c r="FN179" s="243"/>
      <c r="FO179" s="243"/>
      <c r="FP179" s="243"/>
      <c r="FQ179" s="243"/>
      <c r="FR179" s="243"/>
      <c r="FS179" s="243"/>
      <c r="FT179" s="243"/>
      <c r="FU179" s="243"/>
      <c r="FV179" s="243"/>
      <c r="FW179" s="243"/>
      <c r="FX179" s="243"/>
      <c r="FY179" s="243"/>
      <c r="FZ179" s="243"/>
      <c r="GA179" s="243"/>
      <c r="GB179" s="243"/>
      <c r="GC179" s="243"/>
      <c r="GD179" s="243"/>
      <c r="GE179" s="243"/>
      <c r="GF179" s="243"/>
      <c r="GG179" s="243"/>
      <c r="GH179" s="243"/>
      <c r="GI179" s="243"/>
      <c r="GJ179" s="243"/>
      <c r="GK179" s="243"/>
      <c r="GL179" s="243"/>
      <c r="GM179" s="243"/>
      <c r="GN179" s="243"/>
      <c r="GO179" s="243"/>
      <c r="GP179" s="243"/>
      <c r="GQ179" s="243"/>
      <c r="GR179" s="243"/>
      <c r="GS179" s="243"/>
      <c r="GT179" s="243"/>
      <c r="GU179" s="243"/>
      <c r="GV179" s="243"/>
      <c r="GW179" s="243"/>
      <c r="GX179" s="243"/>
      <c r="GY179" s="243"/>
      <c r="GZ179" s="243"/>
      <c r="HA179" s="243"/>
      <c r="HB179" s="243"/>
      <c r="HC179" s="243"/>
      <c r="HD179" s="243"/>
      <c r="HE179" s="243"/>
      <c r="HF179" s="243"/>
      <c r="HG179" s="243"/>
      <c r="HH179" s="243"/>
      <c r="HI179" s="243"/>
      <c r="HJ179" s="243"/>
      <c r="HK179" s="243"/>
      <c r="HL179" s="243"/>
      <c r="HM179" s="243"/>
      <c r="HN179" s="243"/>
      <c r="HO179" s="243"/>
      <c r="HP179" s="243"/>
      <c r="HQ179" s="243"/>
      <c r="HR179" s="243"/>
      <c r="HS179" s="243"/>
      <c r="HT179" s="243"/>
      <c r="HU179" s="243"/>
      <c r="HV179" s="243"/>
      <c r="HW179" s="243"/>
      <c r="HX179" s="243"/>
      <c r="HY179" s="243"/>
      <c r="HZ179" s="243"/>
      <c r="IA179" s="243"/>
      <c r="IB179" s="243"/>
      <c r="IC179" s="243"/>
      <c r="ID179" s="243"/>
      <c r="IE179" s="243"/>
      <c r="IF179" s="243"/>
      <c r="IG179" s="243"/>
      <c r="IH179" s="243"/>
      <c r="II179" s="243"/>
      <c r="IJ179" s="243"/>
      <c r="IK179" s="243"/>
      <c r="IL179" s="243"/>
      <c r="IM179" s="243"/>
      <c r="IN179" s="243"/>
      <c r="IO179" s="243"/>
      <c r="IP179" s="243"/>
      <c r="IQ179" s="243"/>
      <c r="IR179" s="243"/>
      <c r="IS179" s="243"/>
      <c r="IT179" s="243"/>
      <c r="IU179" s="243"/>
      <c r="IV179" s="243"/>
    </row>
    <row r="180" spans="1:256" s="62" customFormat="1" outlineLevel="1">
      <c r="A180" s="608"/>
      <c r="B180" s="993">
        <v>6</v>
      </c>
      <c r="C180" s="994"/>
      <c r="D180" s="643"/>
      <c r="E180" s="644">
        <f ca="1">IF('Health SCR'!E$3&gt;=$B180,OFFSET($D$173,0,'Health SCR'!E$3-$B180)*OFFSET(Inputs!$C$30,0,$B180-2)/IF(sommmeProdInv(Inputs!$B$30:$AY$30,$D$173:$BA$173,'Health SCR'!E$3)&gt;0,sommmeProdInv(Inputs!$B$30:$AY$30,$D$173:$BA$173,'Health SCR'!E$3),1)+E179,0)</f>
        <v>0</v>
      </c>
      <c r="F180" s="644">
        <f ca="1">IF('Health SCR'!F$3&gt;=$B180,OFFSET($D$173,0,'Health SCR'!F$3-$B180)*OFFSET(Inputs!$C$30,0,$B180-2)/IF(sommmeProdInv(Inputs!$B$30:$AY$30,$D$173:$BA$173,'Health SCR'!F$3)&gt;0,sommmeProdInv(Inputs!$B$30:$AY$30,$D$173:$BA$173,'Health SCR'!F$3),1)+F179,0)</f>
        <v>0</v>
      </c>
      <c r="G180" s="644">
        <f ca="1">IF('Health SCR'!G$3&gt;=$B180,OFFSET($D$173,0,'Health SCR'!G$3-$B180)*OFFSET(Inputs!$C$30,0,$B180-2)/IF(sommmeProdInv(Inputs!$B$30:$AY$30,$D$173:$BA$173,'Health SCR'!G$3)&gt;0,sommmeProdInv(Inputs!$B$30:$AY$30,$D$173:$BA$173,'Health SCR'!G$3),1)+G179,0)</f>
        <v>0</v>
      </c>
      <c r="H180" s="644">
        <f ca="1">IF('Health SCR'!H$3&gt;=$B180,OFFSET($D$173,0,'Health SCR'!H$3-$B180)*OFFSET(Inputs!$C$30,0,$B180-2)/IF(sommmeProdInv(Inputs!$B$30:$AY$30,$D$173:$BA$173,'Health SCR'!H$3)&gt;0,sommmeProdInv(Inputs!$B$30:$AY$30,$D$173:$BA$173,'Health SCR'!H$3),1)+H179,0)</f>
        <v>0</v>
      </c>
      <c r="I180" s="644">
        <f ca="1">IF('Health SCR'!I$3&gt;=$B180,OFFSET($D$173,0,'Health SCR'!I$3-$B180)*OFFSET(Inputs!$C$30,0,$B180-2)/IF(sommmeProdInv(Inputs!$B$30:$AY$30,$D$173:$BA$173,'Health SCR'!I$3)&gt;0,sommmeProdInv(Inputs!$B$30:$AY$30,$D$173:$BA$173,'Health SCR'!I$3),1)+I179,0)</f>
        <v>0</v>
      </c>
      <c r="J180" s="644">
        <f ca="1">IF('Health SCR'!J$3&gt;=$B180,OFFSET($D$173,0,'Health SCR'!J$3-$B180)*OFFSET(Inputs!$C$30,0,$B180-2)/IF(sommmeProdInv(Inputs!$B$30:$AY$30,$D$173:$BA$173,'Health SCR'!J$3)&gt;0,sommmeProdInv(Inputs!$B$30:$AY$30,$D$173:$BA$173,'Health SCR'!J$3),1)+J179,0)</f>
        <v>0</v>
      </c>
      <c r="K180" s="644">
        <f ca="1">IF('Health SCR'!K$3&gt;=$B180,OFFSET($D$173,0,'Health SCR'!K$3-$B180)*OFFSET(Inputs!$C$30,0,$B180-2)/IF(sommmeProdInv(Inputs!$B$30:$AY$30,$D$173:$BA$173,'Health SCR'!K$3)&gt;0,sommmeProdInv(Inputs!$B$30:$AY$30,$D$173:$BA$173,'Health SCR'!K$3),1)+K179,0)</f>
        <v>0</v>
      </c>
      <c r="L180" s="644">
        <f ca="1">IF('Health SCR'!L$3&gt;=$B180,OFFSET($D$173,0,'Health SCR'!L$3-$B180)*OFFSET(Inputs!$C$30,0,$B180-2)/IF(sommmeProdInv(Inputs!$B$30:$AY$30,$D$173:$BA$173,'Health SCR'!L$3)&gt;0,sommmeProdInv(Inputs!$B$30:$AY$30,$D$173:$BA$173,'Health SCR'!L$3),1)+L179,0)</f>
        <v>0</v>
      </c>
      <c r="M180" s="644">
        <f ca="1">IF('Health SCR'!M$3&gt;=$B180,OFFSET($D$173,0,'Health SCR'!M$3-$B180)*OFFSET(Inputs!$C$30,0,$B180-2)/IF(sommmeProdInv(Inputs!$B$30:$AY$30,$D$173:$BA$173,'Health SCR'!M$3)&gt;0,sommmeProdInv(Inputs!$B$30:$AY$30,$D$173:$BA$173,'Health SCR'!M$3),1)+M179,0)</f>
        <v>0</v>
      </c>
      <c r="N180" s="644">
        <f ca="1">IF('Health SCR'!N$3&gt;=$B180,OFFSET($D$173,0,'Health SCR'!N$3-$B180)*OFFSET(Inputs!$C$30,0,$B180-2)/IF(sommmeProdInv(Inputs!$B$30:$AY$30,$D$173:$BA$173,'Health SCR'!N$3)&gt;0,sommmeProdInv(Inputs!$B$30:$AY$30,$D$173:$BA$173,'Health SCR'!N$3),1)+N179,0)</f>
        <v>0</v>
      </c>
      <c r="O180" s="644">
        <f ca="1">IF('Health SCR'!O$3&gt;=$B180,OFFSET($D$173,0,'Health SCR'!O$3-$B180)*OFFSET(Inputs!$C$30,0,$B180-2)/IF(sommmeProdInv(Inputs!$B$30:$AY$30,$D$173:$BA$173,'Health SCR'!O$3)&gt;0,sommmeProdInv(Inputs!$B$30:$AY$30,$D$173:$BA$173,'Health SCR'!O$3),1)+O179,0)</f>
        <v>0</v>
      </c>
      <c r="P180" s="644">
        <f ca="1">IF('Health SCR'!P$3&gt;=$B180,OFFSET($D$173,0,'Health SCR'!P$3-$B180)*OFFSET(Inputs!$C$30,0,$B180-2)/IF(sommmeProdInv(Inputs!$B$30:$AY$30,$D$173:$BA$173,'Health SCR'!P$3)&gt;0,sommmeProdInv(Inputs!$B$30:$AY$30,$D$173:$BA$173,'Health SCR'!P$3),1)+P179,0)</f>
        <v>0</v>
      </c>
      <c r="Q180" s="644">
        <f ca="1">IF('Health SCR'!Q$3&gt;=$B180,OFFSET($D$173,0,'Health SCR'!Q$3-$B180)*OFFSET(Inputs!$C$30,0,$B180-2)/IF(sommmeProdInv(Inputs!$B$30:$AY$30,$D$173:$BA$173,'Health SCR'!Q$3)&gt;0,sommmeProdInv(Inputs!$B$30:$AY$30,$D$173:$BA$173,'Health SCR'!Q$3),1)+Q179,0)</f>
        <v>0</v>
      </c>
      <c r="R180" s="644">
        <f ca="1">IF('Health SCR'!R$3&gt;=$B180,OFFSET($D$173,0,'Health SCR'!R$3-$B180)*OFFSET(Inputs!$C$30,0,$B180-2)/IF(sommmeProdInv(Inputs!$B$30:$AY$30,$D$173:$BA$173,'Health SCR'!R$3)&gt;0,sommmeProdInv(Inputs!$B$30:$AY$30,$D$173:$BA$173,'Health SCR'!R$3),1)+R179,0)</f>
        <v>0</v>
      </c>
      <c r="S180" s="644">
        <f ca="1">IF('Health SCR'!S$3&gt;=$B180,OFFSET($D$173,0,'Health SCR'!S$3-$B180)*OFFSET(Inputs!$C$30,0,$B180-2)/IF(sommmeProdInv(Inputs!$B$30:$AY$30,$D$173:$BA$173,'Health SCR'!S$3)&gt;0,sommmeProdInv(Inputs!$B$30:$AY$30,$D$173:$BA$173,'Health SCR'!S$3),1)+S179,0)</f>
        <v>0</v>
      </c>
      <c r="T180" s="644">
        <f ca="1">IF('Health SCR'!T$3&gt;=$B180,OFFSET($D$173,0,'Health SCR'!T$3-$B180)*OFFSET(Inputs!$C$30,0,$B180-2)/IF(sommmeProdInv(Inputs!$B$30:$AY$30,$D$173:$BA$173,'Health SCR'!T$3)&gt;0,sommmeProdInv(Inputs!$B$30:$AY$30,$D$173:$BA$173,'Health SCR'!T$3),1)+T179,0)</f>
        <v>0</v>
      </c>
      <c r="U180" s="644">
        <f ca="1">IF('Health SCR'!U$3&gt;=$B180,OFFSET($D$173,0,'Health SCR'!U$3-$B180)*OFFSET(Inputs!$C$30,0,$B180-2)/IF(sommmeProdInv(Inputs!$B$30:$AY$30,$D$173:$BA$173,'Health SCR'!U$3)&gt;0,sommmeProdInv(Inputs!$B$30:$AY$30,$D$173:$BA$173,'Health SCR'!U$3),1)+U179,0)</f>
        <v>0</v>
      </c>
      <c r="V180" s="644">
        <f ca="1">IF('Health SCR'!V$3&gt;=$B180,OFFSET($D$173,0,'Health SCR'!V$3-$B180)*OFFSET(Inputs!$C$30,0,$B180-2)/IF(sommmeProdInv(Inputs!$B$30:$AY$30,$D$173:$BA$173,'Health SCR'!V$3)&gt;0,sommmeProdInv(Inputs!$B$30:$AY$30,$D$173:$BA$173,'Health SCR'!V$3),1)+V179,0)</f>
        <v>0</v>
      </c>
      <c r="W180" s="644">
        <f ca="1">IF('Health SCR'!W$3&gt;=$B180,OFFSET($D$173,0,'Health SCR'!W$3-$B180)*OFFSET(Inputs!$C$30,0,$B180-2)/IF(sommmeProdInv(Inputs!$B$30:$AY$30,$D$173:$BA$173,'Health SCR'!W$3)&gt;0,sommmeProdInv(Inputs!$B$30:$AY$30,$D$173:$BA$173,'Health SCR'!W$3),1)+W179,0)</f>
        <v>0</v>
      </c>
      <c r="X180" s="644">
        <f ca="1">IF('Health SCR'!X$3&gt;=$B180,OFFSET($D$173,0,'Health SCR'!X$3-$B180)*OFFSET(Inputs!$C$30,0,$B180-2)/IF(sommmeProdInv(Inputs!$B$30:$AY$30,$D$173:$BA$173,'Health SCR'!X$3)&gt;0,sommmeProdInv(Inputs!$B$30:$AY$30,$D$173:$BA$173,'Health SCR'!X$3),1)+X179,0)</f>
        <v>0</v>
      </c>
      <c r="Y180" s="644">
        <f ca="1">IF('Health SCR'!Y$3&gt;=$B180,OFFSET($D$173,0,'Health SCR'!Y$3-$B180)*OFFSET(Inputs!$C$30,0,$B180-2)/IF(sommmeProdInv(Inputs!$B$30:$AY$30,$D$173:$BA$173,'Health SCR'!Y$3)&gt;0,sommmeProdInv(Inputs!$B$30:$AY$30,$D$173:$BA$173,'Health SCR'!Y$3),1)+Y179,0)</f>
        <v>0</v>
      </c>
      <c r="Z180" s="644">
        <f ca="1">IF('Health SCR'!Z$3&gt;=$B180,OFFSET($D$173,0,'Health SCR'!Z$3-$B180)*OFFSET(Inputs!$C$30,0,$B180-2)/IF(sommmeProdInv(Inputs!$B$30:$AY$30,$D$173:$BA$173,'Health SCR'!Z$3)&gt;0,sommmeProdInv(Inputs!$B$30:$AY$30,$D$173:$BA$173,'Health SCR'!Z$3),1)+Z179,0)</f>
        <v>0</v>
      </c>
      <c r="AA180" s="644">
        <f ca="1">IF('Health SCR'!AA$3&gt;=$B180,OFFSET($D$173,0,'Health SCR'!AA$3-$B180)*OFFSET(Inputs!$C$30,0,$B180-2)/IF(sommmeProdInv(Inputs!$B$30:$AY$30,$D$173:$BA$173,'Health SCR'!AA$3)&gt;0,sommmeProdInv(Inputs!$B$30:$AY$30,$D$173:$BA$173,'Health SCR'!AA$3),1)+AA179,0)</f>
        <v>0</v>
      </c>
      <c r="AB180" s="644">
        <f ca="1">IF('Health SCR'!AB$3&gt;=$B180,OFFSET($D$173,0,'Health SCR'!AB$3-$B180)*OFFSET(Inputs!$C$30,0,$B180-2)/IF(sommmeProdInv(Inputs!$B$30:$AY$30,$D$173:$BA$173,'Health SCR'!AB$3)&gt;0,sommmeProdInv(Inputs!$B$30:$AY$30,$D$173:$BA$173,'Health SCR'!AB$3),1)+AB179,0)</f>
        <v>0</v>
      </c>
      <c r="AC180" s="644">
        <f ca="1">IF('Health SCR'!AC$3&gt;=$B180,OFFSET($D$173,0,'Health SCR'!AC$3-$B180)*OFFSET(Inputs!$C$30,0,$B180-2)/IF(sommmeProdInv(Inputs!$B$30:$AY$30,$D$173:$BA$173,'Health SCR'!AC$3)&gt;0,sommmeProdInv(Inputs!$B$30:$AY$30,$D$173:$BA$173,'Health SCR'!AC$3),1)+AC179,0)</f>
        <v>0</v>
      </c>
      <c r="AD180" s="644">
        <f ca="1">IF('Health SCR'!AD$3&gt;=$B180,OFFSET($D$173,0,'Health SCR'!AD$3-$B180)*OFFSET(Inputs!$C$30,0,$B180-2)/IF(sommmeProdInv(Inputs!$B$30:$AY$30,$D$173:$BA$173,'Health SCR'!AD$3)&gt;0,sommmeProdInv(Inputs!$B$30:$AY$30,$D$173:$BA$173,'Health SCR'!AD$3),1)+AD179,0)</f>
        <v>0</v>
      </c>
      <c r="AE180" s="644">
        <f ca="1">IF('Health SCR'!AE$3&gt;=$B180,OFFSET($D$173,0,'Health SCR'!AE$3-$B180)*OFFSET(Inputs!$C$30,0,$B180-2)/IF(sommmeProdInv(Inputs!$B$30:$AY$30,$D$173:$BA$173,'Health SCR'!AE$3)&gt;0,sommmeProdInv(Inputs!$B$30:$AY$30,$D$173:$BA$173,'Health SCR'!AE$3),1)+AE179,0)</f>
        <v>0</v>
      </c>
      <c r="AF180" s="644">
        <f ca="1">IF('Health SCR'!AF$3&gt;=$B180,OFFSET($D$173,0,'Health SCR'!AF$3-$B180)*OFFSET(Inputs!$C$30,0,$B180-2)/IF(sommmeProdInv(Inputs!$B$30:$AY$30,$D$173:$BA$173,'Health SCR'!AF$3)&gt;0,sommmeProdInv(Inputs!$B$30:$AY$30,$D$173:$BA$173,'Health SCR'!AF$3),1)+AF179,0)</f>
        <v>0</v>
      </c>
      <c r="AG180" s="644">
        <f ca="1">IF('Health SCR'!AG$3&gt;=$B180,OFFSET($D$173,0,'Health SCR'!AG$3-$B180)*OFFSET(Inputs!$C$30,0,$B180-2)/IF(sommmeProdInv(Inputs!$B$30:$AY$30,$D$173:$BA$173,'Health SCR'!AG$3)&gt;0,sommmeProdInv(Inputs!$B$30:$AY$30,$D$173:$BA$173,'Health SCR'!AG$3),1)+AG179,0)</f>
        <v>0</v>
      </c>
      <c r="AH180" s="644">
        <f ca="1">IF('Health SCR'!AH$3&gt;=$B180,OFFSET($D$173,0,'Health SCR'!AH$3-$B180)*OFFSET(Inputs!$C$30,0,$B180-2)/IF(sommmeProdInv(Inputs!$B$30:$AY$30,$D$173:$BA$173,'Health SCR'!AH$3)&gt;0,sommmeProdInv(Inputs!$B$30:$AY$30,$D$173:$BA$173,'Health SCR'!AH$3),1)+AH179,0)</f>
        <v>0</v>
      </c>
      <c r="AI180" s="644">
        <f ca="1">IF('Health SCR'!AI$3&gt;=$B180,OFFSET($D$173,0,'Health SCR'!AI$3-$B180)*OFFSET(Inputs!$C$30,0,$B180-2)/IF(sommmeProdInv(Inputs!$B$30:$AY$30,$D$173:$BA$173,'Health SCR'!AI$3)&gt;0,sommmeProdInv(Inputs!$B$30:$AY$30,$D$173:$BA$173,'Health SCR'!AI$3),1)+AI179,0)</f>
        <v>0</v>
      </c>
      <c r="AJ180" s="644">
        <f ca="1">IF('Health SCR'!AJ$3&gt;=$B180,OFFSET($D$173,0,'Health SCR'!AJ$3-$B180)*OFFSET(Inputs!$C$30,0,$B180-2)/IF(sommmeProdInv(Inputs!$B$30:$AY$30,$D$173:$BA$173,'Health SCR'!AJ$3)&gt;0,sommmeProdInv(Inputs!$B$30:$AY$30,$D$173:$BA$173,'Health SCR'!AJ$3),1)+AJ179,0)</f>
        <v>0</v>
      </c>
      <c r="AK180" s="644">
        <f ca="1">IF('Health SCR'!AK$3&gt;=$B180,OFFSET($D$173,0,'Health SCR'!AK$3-$B180)*OFFSET(Inputs!$C$30,0,$B180-2)/IF(sommmeProdInv(Inputs!$B$30:$AY$30,$D$173:$BA$173,'Health SCR'!AK$3)&gt;0,sommmeProdInv(Inputs!$B$30:$AY$30,$D$173:$BA$173,'Health SCR'!AK$3),1)+AK179,0)</f>
        <v>0</v>
      </c>
      <c r="AL180" s="644">
        <f ca="1">IF('Health SCR'!AL$3&gt;=$B180,OFFSET($D$173,0,'Health SCR'!AL$3-$B180)*OFFSET(Inputs!$C$30,0,$B180-2)/IF(sommmeProdInv(Inputs!$B$30:$AY$30,$D$173:$BA$173,'Health SCR'!AL$3)&gt;0,sommmeProdInv(Inputs!$B$30:$AY$30,$D$173:$BA$173,'Health SCR'!AL$3),1)+AL179,0)</f>
        <v>0</v>
      </c>
      <c r="AM180" s="644">
        <f ca="1">IF('Health SCR'!AM$3&gt;=$B180,OFFSET($D$173,0,'Health SCR'!AM$3-$B180)*OFFSET(Inputs!$C$30,0,$B180-2)/IF(sommmeProdInv(Inputs!$B$30:$AY$30,$D$173:$BA$173,'Health SCR'!AM$3)&gt;0,sommmeProdInv(Inputs!$B$30:$AY$30,$D$173:$BA$173,'Health SCR'!AM$3),1)+AM179,0)</f>
        <v>0</v>
      </c>
      <c r="AN180" s="644">
        <f ca="1">IF('Health SCR'!AN$3&gt;=$B180,OFFSET($D$173,0,'Health SCR'!AN$3-$B180)*OFFSET(Inputs!$C$30,0,$B180-2)/IF(sommmeProdInv(Inputs!$B$30:$AY$30,$D$173:$BA$173,'Health SCR'!AN$3)&gt;0,sommmeProdInv(Inputs!$B$30:$AY$30,$D$173:$BA$173,'Health SCR'!AN$3),1)+AN179,0)</f>
        <v>0</v>
      </c>
      <c r="AO180" s="644">
        <f ca="1">IF('Health SCR'!AO$3&gt;=$B180,OFFSET($D$173,0,'Health SCR'!AO$3-$B180)*OFFSET(Inputs!$C$30,0,$B180-2)/IF(sommmeProdInv(Inputs!$B$30:$AY$30,$D$173:$BA$173,'Health SCR'!AO$3)&gt;0,sommmeProdInv(Inputs!$B$30:$AY$30,$D$173:$BA$173,'Health SCR'!AO$3),1)+AO179,0)</f>
        <v>0</v>
      </c>
      <c r="AP180" s="644">
        <f ca="1">IF('Health SCR'!AP$3&gt;=$B180,OFFSET($D$173,0,'Health SCR'!AP$3-$B180)*OFFSET(Inputs!$C$30,0,$B180-2)/IF(sommmeProdInv(Inputs!$B$30:$AY$30,$D$173:$BA$173,'Health SCR'!AP$3)&gt;0,sommmeProdInv(Inputs!$B$30:$AY$30,$D$173:$BA$173,'Health SCR'!AP$3),1)+AP179,0)</f>
        <v>0</v>
      </c>
      <c r="AQ180" s="644">
        <f ca="1">IF('Health SCR'!AQ$3&gt;=$B180,OFFSET($D$173,0,'Health SCR'!AQ$3-$B180)*OFFSET(Inputs!$C$30,0,$B180-2)/IF(sommmeProdInv(Inputs!$B$30:$AY$30,$D$173:$BA$173,'Health SCR'!AQ$3)&gt;0,sommmeProdInv(Inputs!$B$30:$AY$30,$D$173:$BA$173,'Health SCR'!AQ$3),1)+AQ179,0)</f>
        <v>0</v>
      </c>
      <c r="AR180" s="644">
        <f ca="1">IF('Health SCR'!AR$3&gt;=$B180,OFFSET($D$173,0,'Health SCR'!AR$3-$B180)*OFFSET(Inputs!$C$30,0,$B180-2)/IF(sommmeProdInv(Inputs!$B$30:$AY$30,$D$173:$BA$173,'Health SCR'!AR$3)&gt;0,sommmeProdInv(Inputs!$B$30:$AY$30,$D$173:$BA$173,'Health SCR'!AR$3),1)+AR179,0)</f>
        <v>0</v>
      </c>
      <c r="AS180" s="644">
        <f ca="1">IF('Health SCR'!AS$3&gt;=$B180,OFFSET($D$173,0,'Health SCR'!AS$3-$B180)*OFFSET(Inputs!$C$30,0,$B180-2)/IF(sommmeProdInv(Inputs!$B$30:$AY$30,$D$173:$BA$173,'Health SCR'!AS$3)&gt;0,sommmeProdInv(Inputs!$B$30:$AY$30,$D$173:$BA$173,'Health SCR'!AS$3),1)+AS179,0)</f>
        <v>0</v>
      </c>
      <c r="AT180" s="644">
        <f ca="1">IF('Health SCR'!AT$3&gt;=$B180,OFFSET($D$173,0,'Health SCR'!AT$3-$B180)*OFFSET(Inputs!$C$30,0,$B180-2)/IF(sommmeProdInv(Inputs!$B$30:$AY$30,$D$173:$BA$173,'Health SCR'!AT$3)&gt;0,sommmeProdInv(Inputs!$B$30:$AY$30,$D$173:$BA$173,'Health SCR'!AT$3),1)+AT179,0)</f>
        <v>0</v>
      </c>
      <c r="AU180" s="644">
        <f ca="1">IF('Health SCR'!AU$3&gt;=$B180,OFFSET($D$173,0,'Health SCR'!AU$3-$B180)*OFFSET(Inputs!$C$30,0,$B180-2)/IF(sommmeProdInv(Inputs!$B$30:$AY$30,$D$173:$BA$173,'Health SCR'!AU$3)&gt;0,sommmeProdInv(Inputs!$B$30:$AY$30,$D$173:$BA$173,'Health SCR'!AU$3),1)+AU179,0)</f>
        <v>0</v>
      </c>
      <c r="AV180" s="644">
        <f ca="1">IF('Health SCR'!AV$3&gt;=$B180,OFFSET($D$173,0,'Health SCR'!AV$3-$B180)*OFFSET(Inputs!$C$30,0,$B180-2)/IF(sommmeProdInv(Inputs!$B$30:$AY$30,$D$173:$BA$173,'Health SCR'!AV$3)&gt;0,sommmeProdInv(Inputs!$B$30:$AY$30,$D$173:$BA$173,'Health SCR'!AV$3),1)+AV179,0)</f>
        <v>0</v>
      </c>
      <c r="AW180" s="644">
        <f ca="1">IF('Health SCR'!AW$3&gt;=$B180,OFFSET($D$173,0,'Health SCR'!AW$3-$B180)*OFFSET(Inputs!$C$30,0,$B180-2)/IF(sommmeProdInv(Inputs!$B$30:$AY$30,$D$173:$BA$173,'Health SCR'!AW$3)&gt;0,sommmeProdInv(Inputs!$B$30:$AY$30,$D$173:$BA$173,'Health SCR'!AW$3),1)+AW179,0)</f>
        <v>0</v>
      </c>
      <c r="AX180" s="644">
        <f ca="1">IF('Health SCR'!AX$3&gt;=$B180,OFFSET($D$173,0,'Health SCR'!AX$3-$B180)*OFFSET(Inputs!$C$30,0,$B180-2)/IF(sommmeProdInv(Inputs!$B$30:$AY$30,$D$173:$BA$173,'Health SCR'!AX$3)&gt;0,sommmeProdInv(Inputs!$B$30:$AY$30,$D$173:$BA$173,'Health SCR'!AX$3),1)+AX179,0)</f>
        <v>0</v>
      </c>
      <c r="AY180" s="644">
        <f ca="1">IF('Health SCR'!AY$3&gt;=$B180,OFFSET($D$173,0,'Health SCR'!AY$3-$B180)*OFFSET(Inputs!$C$30,0,$B180-2)/IF(sommmeProdInv(Inputs!$B$30:$AY$30,$D$173:$BA$173,'Health SCR'!AY$3)&gt;0,sommmeProdInv(Inputs!$B$30:$AY$30,$D$173:$BA$173,'Health SCR'!AY$3),1)+AY179,0)</f>
        <v>0</v>
      </c>
      <c r="AZ180" s="644">
        <f ca="1">IF('Health SCR'!AZ$3&gt;=$B180,OFFSET($D$173,0,'Health SCR'!AZ$3-$B180)*OFFSET(Inputs!$C$30,0,$B180-2)/IF(sommmeProdInv(Inputs!$B$30:$AY$30,$D$173:$BA$173,'Health SCR'!AZ$3)&gt;0,sommmeProdInv(Inputs!$B$30:$AY$30,$D$173:$BA$173,'Health SCR'!AZ$3),1)+AZ179,0)</f>
        <v>0</v>
      </c>
      <c r="BA180" s="645">
        <f ca="1">IF('Health SCR'!BA$3&gt;=$B180,OFFSET($D$173,0,'Health SCR'!BA$3-$B180)*OFFSET(Inputs!$C$30,0,$B180-2)/IF(sommmeProdInv(Inputs!$B$30:$AY$30,$D$173:$BA$173,'Health SCR'!BA$3)&gt;0,sommmeProdInv(Inputs!$B$30:$AY$30,$D$173:$BA$173,'Health SCR'!BA$3),1)+BA179,0)</f>
        <v>0</v>
      </c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43"/>
      <c r="BU180" s="243"/>
      <c r="BV180" s="243"/>
      <c r="BW180" s="243"/>
      <c r="BX180" s="243"/>
      <c r="BY180" s="243"/>
      <c r="BZ180" s="243"/>
      <c r="CA180" s="243"/>
      <c r="CB180" s="243"/>
      <c r="CC180" s="243"/>
      <c r="CD180" s="243"/>
      <c r="CE180" s="243"/>
      <c r="CF180" s="243"/>
      <c r="CG180" s="243"/>
      <c r="CH180" s="243"/>
      <c r="CI180" s="243"/>
      <c r="CJ180" s="243"/>
      <c r="CK180" s="243"/>
      <c r="CL180" s="243"/>
      <c r="CM180" s="243"/>
      <c r="CN180" s="243"/>
      <c r="CO180" s="243"/>
      <c r="CP180" s="243"/>
      <c r="CQ180" s="243"/>
      <c r="CR180" s="243"/>
      <c r="CS180" s="243"/>
      <c r="CT180" s="243"/>
      <c r="CU180" s="243"/>
      <c r="CV180" s="243"/>
      <c r="CW180" s="243"/>
      <c r="CX180" s="243"/>
      <c r="CY180" s="243"/>
      <c r="CZ180" s="243"/>
      <c r="DA180" s="243"/>
      <c r="DB180" s="243"/>
      <c r="DC180" s="243"/>
      <c r="DD180" s="243"/>
      <c r="DE180" s="243"/>
      <c r="DF180" s="243"/>
      <c r="DG180" s="243"/>
      <c r="DH180" s="243"/>
      <c r="DI180" s="243"/>
      <c r="DJ180" s="243"/>
      <c r="DK180" s="243"/>
      <c r="DL180" s="243"/>
      <c r="DM180" s="243"/>
      <c r="DN180" s="243"/>
      <c r="DO180" s="243"/>
      <c r="DP180" s="243"/>
      <c r="DQ180" s="243"/>
      <c r="DR180" s="243"/>
      <c r="DS180" s="243"/>
      <c r="DT180" s="243"/>
      <c r="DU180" s="243"/>
      <c r="DV180" s="243"/>
      <c r="DW180" s="243"/>
      <c r="DX180" s="243"/>
      <c r="DY180" s="243"/>
      <c r="DZ180" s="243"/>
      <c r="EA180" s="243"/>
      <c r="EB180" s="243"/>
      <c r="EC180" s="243"/>
      <c r="ED180" s="243"/>
      <c r="EE180" s="243"/>
      <c r="EF180" s="243"/>
      <c r="EG180" s="243"/>
      <c r="EH180" s="243"/>
      <c r="EI180" s="243"/>
      <c r="EJ180" s="243"/>
      <c r="EK180" s="243"/>
      <c r="EL180" s="243"/>
      <c r="EM180" s="243"/>
      <c r="EN180" s="243"/>
      <c r="EO180" s="243"/>
      <c r="EP180" s="243"/>
      <c r="EQ180" s="243"/>
      <c r="ER180" s="243"/>
      <c r="ES180" s="243"/>
      <c r="ET180" s="243"/>
      <c r="EU180" s="243"/>
      <c r="EV180" s="243"/>
      <c r="EW180" s="243"/>
      <c r="EX180" s="243"/>
      <c r="EY180" s="243"/>
      <c r="EZ180" s="243"/>
      <c r="FA180" s="243"/>
      <c r="FB180" s="243"/>
      <c r="FC180" s="243"/>
      <c r="FD180" s="243"/>
      <c r="FE180" s="243"/>
      <c r="FF180" s="243"/>
      <c r="FG180" s="243"/>
      <c r="FH180" s="243"/>
      <c r="FI180" s="243"/>
      <c r="FJ180" s="243"/>
      <c r="FK180" s="243"/>
      <c r="FL180" s="243"/>
      <c r="FM180" s="243"/>
      <c r="FN180" s="243"/>
      <c r="FO180" s="243"/>
      <c r="FP180" s="243"/>
      <c r="FQ180" s="243"/>
      <c r="FR180" s="243"/>
      <c r="FS180" s="243"/>
      <c r="FT180" s="243"/>
      <c r="FU180" s="243"/>
      <c r="FV180" s="243"/>
      <c r="FW180" s="243"/>
      <c r="FX180" s="243"/>
      <c r="FY180" s="243"/>
      <c r="FZ180" s="243"/>
      <c r="GA180" s="243"/>
      <c r="GB180" s="243"/>
      <c r="GC180" s="243"/>
      <c r="GD180" s="243"/>
      <c r="GE180" s="243"/>
      <c r="GF180" s="243"/>
      <c r="GG180" s="243"/>
      <c r="GH180" s="243"/>
      <c r="GI180" s="243"/>
      <c r="GJ180" s="243"/>
      <c r="GK180" s="243"/>
      <c r="GL180" s="243"/>
      <c r="GM180" s="243"/>
      <c r="GN180" s="243"/>
      <c r="GO180" s="243"/>
      <c r="GP180" s="243"/>
      <c r="GQ180" s="243"/>
      <c r="GR180" s="243"/>
      <c r="GS180" s="243"/>
      <c r="GT180" s="243"/>
      <c r="GU180" s="243"/>
      <c r="GV180" s="243"/>
      <c r="GW180" s="243"/>
      <c r="GX180" s="243"/>
      <c r="GY180" s="243"/>
      <c r="GZ180" s="243"/>
      <c r="HA180" s="243"/>
      <c r="HB180" s="243"/>
      <c r="HC180" s="243"/>
      <c r="HD180" s="243"/>
      <c r="HE180" s="243"/>
      <c r="HF180" s="243"/>
      <c r="HG180" s="243"/>
      <c r="HH180" s="243"/>
      <c r="HI180" s="243"/>
      <c r="HJ180" s="243"/>
      <c r="HK180" s="243"/>
      <c r="HL180" s="243"/>
      <c r="HM180" s="243"/>
      <c r="HN180" s="243"/>
      <c r="HO180" s="243"/>
      <c r="HP180" s="243"/>
      <c r="HQ180" s="243"/>
      <c r="HR180" s="243"/>
      <c r="HS180" s="243"/>
      <c r="HT180" s="243"/>
      <c r="HU180" s="243"/>
      <c r="HV180" s="243"/>
      <c r="HW180" s="243"/>
      <c r="HX180" s="243"/>
      <c r="HY180" s="243"/>
      <c r="HZ180" s="243"/>
      <c r="IA180" s="243"/>
      <c r="IB180" s="243"/>
      <c r="IC180" s="243"/>
      <c r="ID180" s="243"/>
      <c r="IE180" s="243"/>
      <c r="IF180" s="243"/>
      <c r="IG180" s="243"/>
      <c r="IH180" s="243"/>
      <c r="II180" s="243"/>
      <c r="IJ180" s="243"/>
      <c r="IK180" s="243"/>
      <c r="IL180" s="243"/>
      <c r="IM180" s="243"/>
      <c r="IN180" s="243"/>
      <c r="IO180" s="243"/>
      <c r="IP180" s="243"/>
      <c r="IQ180" s="243"/>
      <c r="IR180" s="243"/>
      <c r="IS180" s="243"/>
      <c r="IT180" s="243"/>
      <c r="IU180" s="243"/>
      <c r="IV180" s="243"/>
    </row>
    <row r="181" spans="1:256" s="62" customFormat="1" outlineLevel="1">
      <c r="A181" s="608"/>
      <c r="B181" s="993">
        <v>7</v>
      </c>
      <c r="C181" s="994"/>
      <c r="D181" s="643"/>
      <c r="E181" s="644">
        <f ca="1">IF('Health SCR'!E$3&gt;=$B181,OFFSET($D$173,0,'Health SCR'!E$3-$B181)*OFFSET(Inputs!$C$30,0,$B181-2)/IF(sommmeProdInv(Inputs!$B$30:$AY$30,$D$173:$BA$173,'Health SCR'!E$3)&gt;0,sommmeProdInv(Inputs!$B$30:$AY$30,$D$173:$BA$173,'Health SCR'!E$3),1)+E180,0)</f>
        <v>0</v>
      </c>
      <c r="F181" s="644">
        <f ca="1">IF('Health SCR'!F$3&gt;=$B181,OFFSET($D$173,0,'Health SCR'!F$3-$B181)*OFFSET(Inputs!$C$30,0,$B181-2)/IF(sommmeProdInv(Inputs!$B$30:$AY$30,$D$173:$BA$173,'Health SCR'!F$3)&gt;0,sommmeProdInv(Inputs!$B$30:$AY$30,$D$173:$BA$173,'Health SCR'!F$3),1)+F180,0)</f>
        <v>0</v>
      </c>
      <c r="G181" s="644">
        <f ca="1">IF('Health SCR'!G$3&gt;=$B181,OFFSET($D$173,0,'Health SCR'!G$3-$B181)*OFFSET(Inputs!$C$30,0,$B181-2)/IF(sommmeProdInv(Inputs!$B$30:$AY$30,$D$173:$BA$173,'Health SCR'!G$3)&gt;0,sommmeProdInv(Inputs!$B$30:$AY$30,$D$173:$BA$173,'Health SCR'!G$3),1)+G180,0)</f>
        <v>0</v>
      </c>
      <c r="H181" s="644">
        <f ca="1">IF('Health SCR'!H$3&gt;=$B181,OFFSET($D$173,0,'Health SCR'!H$3-$B181)*OFFSET(Inputs!$C$30,0,$B181-2)/IF(sommmeProdInv(Inputs!$B$30:$AY$30,$D$173:$BA$173,'Health SCR'!H$3)&gt;0,sommmeProdInv(Inputs!$B$30:$AY$30,$D$173:$BA$173,'Health SCR'!H$3),1)+H180,0)</f>
        <v>0</v>
      </c>
      <c r="I181" s="644">
        <f ca="1">IF('Health SCR'!I$3&gt;=$B181,OFFSET($D$173,0,'Health SCR'!I$3-$B181)*OFFSET(Inputs!$C$30,0,$B181-2)/IF(sommmeProdInv(Inputs!$B$30:$AY$30,$D$173:$BA$173,'Health SCR'!I$3)&gt;0,sommmeProdInv(Inputs!$B$30:$AY$30,$D$173:$BA$173,'Health SCR'!I$3),1)+I180,0)</f>
        <v>0</v>
      </c>
      <c r="J181" s="644">
        <f ca="1">IF('Health SCR'!J$3&gt;=$B181,OFFSET($D$173,0,'Health SCR'!J$3-$B181)*OFFSET(Inputs!$C$30,0,$B181-2)/IF(sommmeProdInv(Inputs!$B$30:$AY$30,$D$173:$BA$173,'Health SCR'!J$3)&gt;0,sommmeProdInv(Inputs!$B$30:$AY$30,$D$173:$BA$173,'Health SCR'!J$3),1)+J180,0)</f>
        <v>0</v>
      </c>
      <c r="K181" s="644">
        <f ca="1">IF('Health SCR'!K$3&gt;=$B181,OFFSET($D$173,0,'Health SCR'!K$3-$B181)*OFFSET(Inputs!$C$30,0,$B181-2)/IF(sommmeProdInv(Inputs!$B$30:$AY$30,$D$173:$BA$173,'Health SCR'!K$3)&gt;0,sommmeProdInv(Inputs!$B$30:$AY$30,$D$173:$BA$173,'Health SCR'!K$3),1)+K180,0)</f>
        <v>0</v>
      </c>
      <c r="L181" s="644">
        <f ca="1">IF('Health SCR'!L$3&gt;=$B181,OFFSET($D$173,0,'Health SCR'!L$3-$B181)*OFFSET(Inputs!$C$30,0,$B181-2)/IF(sommmeProdInv(Inputs!$B$30:$AY$30,$D$173:$BA$173,'Health SCR'!L$3)&gt;0,sommmeProdInv(Inputs!$B$30:$AY$30,$D$173:$BA$173,'Health SCR'!L$3),1)+L180,0)</f>
        <v>0</v>
      </c>
      <c r="M181" s="644">
        <f ca="1">IF('Health SCR'!M$3&gt;=$B181,OFFSET($D$173,0,'Health SCR'!M$3-$B181)*OFFSET(Inputs!$C$30,0,$B181-2)/IF(sommmeProdInv(Inputs!$B$30:$AY$30,$D$173:$BA$173,'Health SCR'!M$3)&gt;0,sommmeProdInv(Inputs!$B$30:$AY$30,$D$173:$BA$173,'Health SCR'!M$3),1)+M180,0)</f>
        <v>0</v>
      </c>
      <c r="N181" s="644">
        <f ca="1">IF('Health SCR'!N$3&gt;=$B181,OFFSET($D$173,0,'Health SCR'!N$3-$B181)*OFFSET(Inputs!$C$30,0,$B181-2)/IF(sommmeProdInv(Inputs!$B$30:$AY$30,$D$173:$BA$173,'Health SCR'!N$3)&gt;0,sommmeProdInv(Inputs!$B$30:$AY$30,$D$173:$BA$173,'Health SCR'!N$3),1)+N180,0)</f>
        <v>0</v>
      </c>
      <c r="O181" s="644">
        <f ca="1">IF('Health SCR'!O$3&gt;=$B181,OFFSET($D$173,0,'Health SCR'!O$3-$B181)*OFFSET(Inputs!$C$30,0,$B181-2)/IF(sommmeProdInv(Inputs!$B$30:$AY$30,$D$173:$BA$173,'Health SCR'!O$3)&gt;0,sommmeProdInv(Inputs!$B$30:$AY$30,$D$173:$BA$173,'Health SCR'!O$3),1)+O180,0)</f>
        <v>0</v>
      </c>
      <c r="P181" s="644">
        <f ca="1">IF('Health SCR'!P$3&gt;=$B181,OFFSET($D$173,0,'Health SCR'!P$3-$B181)*OFFSET(Inputs!$C$30,0,$B181-2)/IF(sommmeProdInv(Inputs!$B$30:$AY$30,$D$173:$BA$173,'Health SCR'!P$3)&gt;0,sommmeProdInv(Inputs!$B$30:$AY$30,$D$173:$BA$173,'Health SCR'!P$3),1)+P180,0)</f>
        <v>0</v>
      </c>
      <c r="Q181" s="644">
        <f ca="1">IF('Health SCR'!Q$3&gt;=$B181,OFFSET($D$173,0,'Health SCR'!Q$3-$B181)*OFFSET(Inputs!$C$30,0,$B181-2)/IF(sommmeProdInv(Inputs!$B$30:$AY$30,$D$173:$BA$173,'Health SCR'!Q$3)&gt;0,sommmeProdInv(Inputs!$B$30:$AY$30,$D$173:$BA$173,'Health SCR'!Q$3),1)+Q180,0)</f>
        <v>0</v>
      </c>
      <c r="R181" s="644">
        <f ca="1">IF('Health SCR'!R$3&gt;=$B181,OFFSET($D$173,0,'Health SCR'!R$3-$B181)*OFFSET(Inputs!$C$30,0,$B181-2)/IF(sommmeProdInv(Inputs!$B$30:$AY$30,$D$173:$BA$173,'Health SCR'!R$3)&gt;0,sommmeProdInv(Inputs!$B$30:$AY$30,$D$173:$BA$173,'Health SCR'!R$3),1)+R180,0)</f>
        <v>0</v>
      </c>
      <c r="S181" s="644">
        <f ca="1">IF('Health SCR'!S$3&gt;=$B181,OFFSET($D$173,0,'Health SCR'!S$3-$B181)*OFFSET(Inputs!$C$30,0,$B181-2)/IF(sommmeProdInv(Inputs!$B$30:$AY$30,$D$173:$BA$173,'Health SCR'!S$3)&gt;0,sommmeProdInv(Inputs!$B$30:$AY$30,$D$173:$BA$173,'Health SCR'!S$3),1)+S180,0)</f>
        <v>0</v>
      </c>
      <c r="T181" s="644">
        <f ca="1">IF('Health SCR'!T$3&gt;=$B181,OFFSET($D$173,0,'Health SCR'!T$3-$B181)*OFFSET(Inputs!$C$30,0,$B181-2)/IF(sommmeProdInv(Inputs!$B$30:$AY$30,$D$173:$BA$173,'Health SCR'!T$3)&gt;0,sommmeProdInv(Inputs!$B$30:$AY$30,$D$173:$BA$173,'Health SCR'!T$3),1)+T180,0)</f>
        <v>0</v>
      </c>
      <c r="U181" s="644">
        <f ca="1">IF('Health SCR'!U$3&gt;=$B181,OFFSET($D$173,0,'Health SCR'!U$3-$B181)*OFFSET(Inputs!$C$30,0,$B181-2)/IF(sommmeProdInv(Inputs!$B$30:$AY$30,$D$173:$BA$173,'Health SCR'!U$3)&gt;0,sommmeProdInv(Inputs!$B$30:$AY$30,$D$173:$BA$173,'Health SCR'!U$3),1)+U180,0)</f>
        <v>0</v>
      </c>
      <c r="V181" s="644">
        <f ca="1">IF('Health SCR'!V$3&gt;=$B181,OFFSET($D$173,0,'Health SCR'!V$3-$B181)*OFFSET(Inputs!$C$30,0,$B181-2)/IF(sommmeProdInv(Inputs!$B$30:$AY$30,$D$173:$BA$173,'Health SCR'!V$3)&gt;0,sommmeProdInv(Inputs!$B$30:$AY$30,$D$173:$BA$173,'Health SCR'!V$3),1)+V180,0)</f>
        <v>0</v>
      </c>
      <c r="W181" s="644">
        <f ca="1">IF('Health SCR'!W$3&gt;=$B181,OFFSET($D$173,0,'Health SCR'!W$3-$B181)*OFFSET(Inputs!$C$30,0,$B181-2)/IF(sommmeProdInv(Inputs!$B$30:$AY$30,$D$173:$BA$173,'Health SCR'!W$3)&gt;0,sommmeProdInv(Inputs!$B$30:$AY$30,$D$173:$BA$173,'Health SCR'!W$3),1)+W180,0)</f>
        <v>0</v>
      </c>
      <c r="X181" s="644">
        <f ca="1">IF('Health SCR'!X$3&gt;=$B181,OFFSET($D$173,0,'Health SCR'!X$3-$B181)*OFFSET(Inputs!$C$30,0,$B181-2)/IF(sommmeProdInv(Inputs!$B$30:$AY$30,$D$173:$BA$173,'Health SCR'!X$3)&gt;0,sommmeProdInv(Inputs!$B$30:$AY$30,$D$173:$BA$173,'Health SCR'!X$3),1)+X180,0)</f>
        <v>0</v>
      </c>
      <c r="Y181" s="644">
        <f ca="1">IF('Health SCR'!Y$3&gt;=$B181,OFFSET($D$173,0,'Health SCR'!Y$3-$B181)*OFFSET(Inputs!$C$30,0,$B181-2)/IF(sommmeProdInv(Inputs!$B$30:$AY$30,$D$173:$BA$173,'Health SCR'!Y$3)&gt;0,sommmeProdInv(Inputs!$B$30:$AY$30,$D$173:$BA$173,'Health SCR'!Y$3),1)+Y180,0)</f>
        <v>0</v>
      </c>
      <c r="Z181" s="644">
        <f ca="1">IF('Health SCR'!Z$3&gt;=$B181,OFFSET($D$173,0,'Health SCR'!Z$3-$B181)*OFFSET(Inputs!$C$30,0,$B181-2)/IF(sommmeProdInv(Inputs!$B$30:$AY$30,$D$173:$BA$173,'Health SCR'!Z$3)&gt;0,sommmeProdInv(Inputs!$B$30:$AY$30,$D$173:$BA$173,'Health SCR'!Z$3),1)+Z180,0)</f>
        <v>0</v>
      </c>
      <c r="AA181" s="644">
        <f ca="1">IF('Health SCR'!AA$3&gt;=$B181,OFFSET($D$173,0,'Health SCR'!AA$3-$B181)*OFFSET(Inputs!$C$30,0,$B181-2)/IF(sommmeProdInv(Inputs!$B$30:$AY$30,$D$173:$BA$173,'Health SCR'!AA$3)&gt;0,sommmeProdInv(Inputs!$B$30:$AY$30,$D$173:$BA$173,'Health SCR'!AA$3),1)+AA180,0)</f>
        <v>0</v>
      </c>
      <c r="AB181" s="644">
        <f ca="1">IF('Health SCR'!AB$3&gt;=$B181,OFFSET($D$173,0,'Health SCR'!AB$3-$B181)*OFFSET(Inputs!$C$30,0,$B181-2)/IF(sommmeProdInv(Inputs!$B$30:$AY$30,$D$173:$BA$173,'Health SCR'!AB$3)&gt;0,sommmeProdInv(Inputs!$B$30:$AY$30,$D$173:$BA$173,'Health SCR'!AB$3),1)+AB180,0)</f>
        <v>0</v>
      </c>
      <c r="AC181" s="644">
        <f ca="1">IF('Health SCR'!AC$3&gt;=$B181,OFFSET($D$173,0,'Health SCR'!AC$3-$B181)*OFFSET(Inputs!$C$30,0,$B181-2)/IF(sommmeProdInv(Inputs!$B$30:$AY$30,$D$173:$BA$173,'Health SCR'!AC$3)&gt;0,sommmeProdInv(Inputs!$B$30:$AY$30,$D$173:$BA$173,'Health SCR'!AC$3),1)+AC180,0)</f>
        <v>0</v>
      </c>
      <c r="AD181" s="644">
        <f ca="1">IF('Health SCR'!AD$3&gt;=$B181,OFFSET($D$173,0,'Health SCR'!AD$3-$B181)*OFFSET(Inputs!$C$30,0,$B181-2)/IF(sommmeProdInv(Inputs!$B$30:$AY$30,$D$173:$BA$173,'Health SCR'!AD$3)&gt;0,sommmeProdInv(Inputs!$B$30:$AY$30,$D$173:$BA$173,'Health SCR'!AD$3),1)+AD180,0)</f>
        <v>0</v>
      </c>
      <c r="AE181" s="644">
        <f ca="1">IF('Health SCR'!AE$3&gt;=$B181,OFFSET($D$173,0,'Health SCR'!AE$3-$B181)*OFFSET(Inputs!$C$30,0,$B181-2)/IF(sommmeProdInv(Inputs!$B$30:$AY$30,$D$173:$BA$173,'Health SCR'!AE$3)&gt;0,sommmeProdInv(Inputs!$B$30:$AY$30,$D$173:$BA$173,'Health SCR'!AE$3),1)+AE180,0)</f>
        <v>0</v>
      </c>
      <c r="AF181" s="644">
        <f ca="1">IF('Health SCR'!AF$3&gt;=$B181,OFFSET($D$173,0,'Health SCR'!AF$3-$B181)*OFFSET(Inputs!$C$30,0,$B181-2)/IF(sommmeProdInv(Inputs!$B$30:$AY$30,$D$173:$BA$173,'Health SCR'!AF$3)&gt;0,sommmeProdInv(Inputs!$B$30:$AY$30,$D$173:$BA$173,'Health SCR'!AF$3),1)+AF180,0)</f>
        <v>0</v>
      </c>
      <c r="AG181" s="644">
        <f ca="1">IF('Health SCR'!AG$3&gt;=$B181,OFFSET($D$173,0,'Health SCR'!AG$3-$B181)*OFFSET(Inputs!$C$30,0,$B181-2)/IF(sommmeProdInv(Inputs!$B$30:$AY$30,$D$173:$BA$173,'Health SCR'!AG$3)&gt;0,sommmeProdInv(Inputs!$B$30:$AY$30,$D$173:$BA$173,'Health SCR'!AG$3),1)+AG180,0)</f>
        <v>0</v>
      </c>
      <c r="AH181" s="644">
        <f ca="1">IF('Health SCR'!AH$3&gt;=$B181,OFFSET($D$173,0,'Health SCR'!AH$3-$B181)*OFFSET(Inputs!$C$30,0,$B181-2)/IF(sommmeProdInv(Inputs!$B$30:$AY$30,$D$173:$BA$173,'Health SCR'!AH$3)&gt;0,sommmeProdInv(Inputs!$B$30:$AY$30,$D$173:$BA$173,'Health SCR'!AH$3),1)+AH180,0)</f>
        <v>0</v>
      </c>
      <c r="AI181" s="644">
        <f ca="1">IF('Health SCR'!AI$3&gt;=$B181,OFFSET($D$173,0,'Health SCR'!AI$3-$B181)*OFFSET(Inputs!$C$30,0,$B181-2)/IF(sommmeProdInv(Inputs!$B$30:$AY$30,$D$173:$BA$173,'Health SCR'!AI$3)&gt;0,sommmeProdInv(Inputs!$B$30:$AY$30,$D$173:$BA$173,'Health SCR'!AI$3),1)+AI180,0)</f>
        <v>0</v>
      </c>
      <c r="AJ181" s="644">
        <f ca="1">IF('Health SCR'!AJ$3&gt;=$B181,OFFSET($D$173,0,'Health SCR'!AJ$3-$B181)*OFFSET(Inputs!$C$30,0,$B181-2)/IF(sommmeProdInv(Inputs!$B$30:$AY$30,$D$173:$BA$173,'Health SCR'!AJ$3)&gt;0,sommmeProdInv(Inputs!$B$30:$AY$30,$D$173:$BA$173,'Health SCR'!AJ$3),1)+AJ180,0)</f>
        <v>0</v>
      </c>
      <c r="AK181" s="644">
        <f ca="1">IF('Health SCR'!AK$3&gt;=$B181,OFFSET($D$173,0,'Health SCR'!AK$3-$B181)*OFFSET(Inputs!$C$30,0,$B181-2)/IF(sommmeProdInv(Inputs!$B$30:$AY$30,$D$173:$BA$173,'Health SCR'!AK$3)&gt;0,sommmeProdInv(Inputs!$B$30:$AY$30,$D$173:$BA$173,'Health SCR'!AK$3),1)+AK180,0)</f>
        <v>0</v>
      </c>
      <c r="AL181" s="644">
        <f ca="1">IF('Health SCR'!AL$3&gt;=$B181,OFFSET($D$173,0,'Health SCR'!AL$3-$B181)*OFFSET(Inputs!$C$30,0,$B181-2)/IF(sommmeProdInv(Inputs!$B$30:$AY$30,$D$173:$BA$173,'Health SCR'!AL$3)&gt;0,sommmeProdInv(Inputs!$B$30:$AY$30,$D$173:$BA$173,'Health SCR'!AL$3),1)+AL180,0)</f>
        <v>0</v>
      </c>
      <c r="AM181" s="644">
        <f ca="1">IF('Health SCR'!AM$3&gt;=$B181,OFFSET($D$173,0,'Health SCR'!AM$3-$B181)*OFFSET(Inputs!$C$30,0,$B181-2)/IF(sommmeProdInv(Inputs!$B$30:$AY$30,$D$173:$BA$173,'Health SCR'!AM$3)&gt;0,sommmeProdInv(Inputs!$B$30:$AY$30,$D$173:$BA$173,'Health SCR'!AM$3),1)+AM180,0)</f>
        <v>0</v>
      </c>
      <c r="AN181" s="644">
        <f ca="1">IF('Health SCR'!AN$3&gt;=$B181,OFFSET($D$173,0,'Health SCR'!AN$3-$B181)*OFFSET(Inputs!$C$30,0,$B181-2)/IF(sommmeProdInv(Inputs!$B$30:$AY$30,$D$173:$BA$173,'Health SCR'!AN$3)&gt;0,sommmeProdInv(Inputs!$B$30:$AY$30,$D$173:$BA$173,'Health SCR'!AN$3),1)+AN180,0)</f>
        <v>0</v>
      </c>
      <c r="AO181" s="644">
        <f ca="1">IF('Health SCR'!AO$3&gt;=$B181,OFFSET($D$173,0,'Health SCR'!AO$3-$B181)*OFFSET(Inputs!$C$30,0,$B181-2)/IF(sommmeProdInv(Inputs!$B$30:$AY$30,$D$173:$BA$173,'Health SCR'!AO$3)&gt;0,sommmeProdInv(Inputs!$B$30:$AY$30,$D$173:$BA$173,'Health SCR'!AO$3),1)+AO180,0)</f>
        <v>0</v>
      </c>
      <c r="AP181" s="644">
        <f ca="1">IF('Health SCR'!AP$3&gt;=$B181,OFFSET($D$173,0,'Health SCR'!AP$3-$B181)*OFFSET(Inputs!$C$30,0,$B181-2)/IF(sommmeProdInv(Inputs!$B$30:$AY$30,$D$173:$BA$173,'Health SCR'!AP$3)&gt;0,sommmeProdInv(Inputs!$B$30:$AY$30,$D$173:$BA$173,'Health SCR'!AP$3),1)+AP180,0)</f>
        <v>0</v>
      </c>
      <c r="AQ181" s="644">
        <f ca="1">IF('Health SCR'!AQ$3&gt;=$B181,OFFSET($D$173,0,'Health SCR'!AQ$3-$B181)*OFFSET(Inputs!$C$30,0,$B181-2)/IF(sommmeProdInv(Inputs!$B$30:$AY$30,$D$173:$BA$173,'Health SCR'!AQ$3)&gt;0,sommmeProdInv(Inputs!$B$30:$AY$30,$D$173:$BA$173,'Health SCR'!AQ$3),1)+AQ180,0)</f>
        <v>0</v>
      </c>
      <c r="AR181" s="644">
        <f ca="1">IF('Health SCR'!AR$3&gt;=$B181,OFFSET($D$173,0,'Health SCR'!AR$3-$B181)*OFFSET(Inputs!$C$30,0,$B181-2)/IF(sommmeProdInv(Inputs!$B$30:$AY$30,$D$173:$BA$173,'Health SCR'!AR$3)&gt;0,sommmeProdInv(Inputs!$B$30:$AY$30,$D$173:$BA$173,'Health SCR'!AR$3),1)+AR180,0)</f>
        <v>0</v>
      </c>
      <c r="AS181" s="644">
        <f ca="1">IF('Health SCR'!AS$3&gt;=$B181,OFFSET($D$173,0,'Health SCR'!AS$3-$B181)*OFFSET(Inputs!$C$30,0,$B181-2)/IF(sommmeProdInv(Inputs!$B$30:$AY$30,$D$173:$BA$173,'Health SCR'!AS$3)&gt;0,sommmeProdInv(Inputs!$B$30:$AY$30,$D$173:$BA$173,'Health SCR'!AS$3),1)+AS180,0)</f>
        <v>0</v>
      </c>
      <c r="AT181" s="644">
        <f ca="1">IF('Health SCR'!AT$3&gt;=$B181,OFFSET($D$173,0,'Health SCR'!AT$3-$B181)*OFFSET(Inputs!$C$30,0,$B181-2)/IF(sommmeProdInv(Inputs!$B$30:$AY$30,$D$173:$BA$173,'Health SCR'!AT$3)&gt;0,sommmeProdInv(Inputs!$B$30:$AY$30,$D$173:$BA$173,'Health SCR'!AT$3),1)+AT180,0)</f>
        <v>0</v>
      </c>
      <c r="AU181" s="644">
        <f ca="1">IF('Health SCR'!AU$3&gt;=$B181,OFFSET($D$173,0,'Health SCR'!AU$3-$B181)*OFFSET(Inputs!$C$30,0,$B181-2)/IF(sommmeProdInv(Inputs!$B$30:$AY$30,$D$173:$BA$173,'Health SCR'!AU$3)&gt;0,sommmeProdInv(Inputs!$B$30:$AY$30,$D$173:$BA$173,'Health SCR'!AU$3),1)+AU180,0)</f>
        <v>0</v>
      </c>
      <c r="AV181" s="644">
        <f ca="1">IF('Health SCR'!AV$3&gt;=$B181,OFFSET($D$173,0,'Health SCR'!AV$3-$B181)*OFFSET(Inputs!$C$30,0,$B181-2)/IF(sommmeProdInv(Inputs!$B$30:$AY$30,$D$173:$BA$173,'Health SCR'!AV$3)&gt;0,sommmeProdInv(Inputs!$B$30:$AY$30,$D$173:$BA$173,'Health SCR'!AV$3),1)+AV180,0)</f>
        <v>0</v>
      </c>
      <c r="AW181" s="644">
        <f ca="1">IF('Health SCR'!AW$3&gt;=$B181,OFFSET($D$173,0,'Health SCR'!AW$3-$B181)*OFFSET(Inputs!$C$30,0,$B181-2)/IF(sommmeProdInv(Inputs!$B$30:$AY$30,$D$173:$BA$173,'Health SCR'!AW$3)&gt;0,sommmeProdInv(Inputs!$B$30:$AY$30,$D$173:$BA$173,'Health SCR'!AW$3),1)+AW180,0)</f>
        <v>0</v>
      </c>
      <c r="AX181" s="644">
        <f ca="1">IF('Health SCR'!AX$3&gt;=$B181,OFFSET($D$173,0,'Health SCR'!AX$3-$B181)*OFFSET(Inputs!$C$30,0,$B181-2)/IF(sommmeProdInv(Inputs!$B$30:$AY$30,$D$173:$BA$173,'Health SCR'!AX$3)&gt;0,sommmeProdInv(Inputs!$B$30:$AY$30,$D$173:$BA$173,'Health SCR'!AX$3),1)+AX180,0)</f>
        <v>0</v>
      </c>
      <c r="AY181" s="644">
        <f ca="1">IF('Health SCR'!AY$3&gt;=$B181,OFFSET($D$173,0,'Health SCR'!AY$3-$B181)*OFFSET(Inputs!$C$30,0,$B181-2)/IF(sommmeProdInv(Inputs!$B$30:$AY$30,$D$173:$BA$173,'Health SCR'!AY$3)&gt;0,sommmeProdInv(Inputs!$B$30:$AY$30,$D$173:$BA$173,'Health SCR'!AY$3),1)+AY180,0)</f>
        <v>0</v>
      </c>
      <c r="AZ181" s="644">
        <f ca="1">IF('Health SCR'!AZ$3&gt;=$B181,OFFSET($D$173,0,'Health SCR'!AZ$3-$B181)*OFFSET(Inputs!$C$30,0,$B181-2)/IF(sommmeProdInv(Inputs!$B$30:$AY$30,$D$173:$BA$173,'Health SCR'!AZ$3)&gt;0,sommmeProdInv(Inputs!$B$30:$AY$30,$D$173:$BA$173,'Health SCR'!AZ$3),1)+AZ180,0)</f>
        <v>0</v>
      </c>
      <c r="BA181" s="645">
        <f ca="1">IF('Health SCR'!BA$3&gt;=$B181,OFFSET($D$173,0,'Health SCR'!BA$3-$B181)*OFFSET(Inputs!$C$30,0,$B181-2)/IF(sommmeProdInv(Inputs!$B$30:$AY$30,$D$173:$BA$173,'Health SCR'!BA$3)&gt;0,sommmeProdInv(Inputs!$B$30:$AY$30,$D$173:$BA$173,'Health SCR'!BA$3),1)+BA180,0)</f>
        <v>0</v>
      </c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43"/>
      <c r="BU181" s="243"/>
      <c r="BV181" s="243"/>
      <c r="BW181" s="243"/>
      <c r="BX181" s="243"/>
      <c r="BY181" s="243"/>
      <c r="BZ181" s="243"/>
      <c r="CA181" s="243"/>
      <c r="CB181" s="243"/>
      <c r="CC181" s="243"/>
      <c r="CD181" s="243"/>
      <c r="CE181" s="243"/>
      <c r="CF181" s="243"/>
      <c r="CG181" s="243"/>
      <c r="CH181" s="243"/>
      <c r="CI181" s="243"/>
      <c r="CJ181" s="243"/>
      <c r="CK181" s="243"/>
      <c r="CL181" s="243"/>
      <c r="CM181" s="243"/>
      <c r="CN181" s="243"/>
      <c r="CO181" s="243"/>
      <c r="CP181" s="243"/>
      <c r="CQ181" s="243"/>
      <c r="CR181" s="243"/>
      <c r="CS181" s="243"/>
      <c r="CT181" s="243"/>
      <c r="CU181" s="243"/>
      <c r="CV181" s="243"/>
      <c r="CW181" s="243"/>
      <c r="CX181" s="243"/>
      <c r="CY181" s="243"/>
      <c r="CZ181" s="243"/>
      <c r="DA181" s="243"/>
      <c r="DB181" s="243"/>
      <c r="DC181" s="243"/>
      <c r="DD181" s="243"/>
      <c r="DE181" s="243"/>
      <c r="DF181" s="243"/>
      <c r="DG181" s="243"/>
      <c r="DH181" s="243"/>
      <c r="DI181" s="243"/>
      <c r="DJ181" s="243"/>
      <c r="DK181" s="243"/>
      <c r="DL181" s="243"/>
      <c r="DM181" s="243"/>
      <c r="DN181" s="243"/>
      <c r="DO181" s="243"/>
      <c r="DP181" s="243"/>
      <c r="DQ181" s="243"/>
      <c r="DR181" s="243"/>
      <c r="DS181" s="243"/>
      <c r="DT181" s="243"/>
      <c r="DU181" s="243"/>
      <c r="DV181" s="243"/>
      <c r="DW181" s="243"/>
      <c r="DX181" s="243"/>
      <c r="DY181" s="243"/>
      <c r="DZ181" s="243"/>
      <c r="EA181" s="243"/>
      <c r="EB181" s="243"/>
      <c r="EC181" s="243"/>
      <c r="ED181" s="243"/>
      <c r="EE181" s="243"/>
      <c r="EF181" s="243"/>
      <c r="EG181" s="243"/>
      <c r="EH181" s="243"/>
      <c r="EI181" s="243"/>
      <c r="EJ181" s="243"/>
      <c r="EK181" s="243"/>
      <c r="EL181" s="243"/>
      <c r="EM181" s="243"/>
      <c r="EN181" s="243"/>
      <c r="EO181" s="243"/>
      <c r="EP181" s="243"/>
      <c r="EQ181" s="243"/>
      <c r="ER181" s="243"/>
      <c r="ES181" s="243"/>
      <c r="ET181" s="243"/>
      <c r="EU181" s="243"/>
      <c r="EV181" s="243"/>
      <c r="EW181" s="243"/>
      <c r="EX181" s="243"/>
      <c r="EY181" s="243"/>
      <c r="EZ181" s="243"/>
      <c r="FA181" s="243"/>
      <c r="FB181" s="243"/>
      <c r="FC181" s="243"/>
      <c r="FD181" s="243"/>
      <c r="FE181" s="243"/>
      <c r="FF181" s="243"/>
      <c r="FG181" s="243"/>
      <c r="FH181" s="243"/>
      <c r="FI181" s="243"/>
      <c r="FJ181" s="243"/>
      <c r="FK181" s="243"/>
      <c r="FL181" s="243"/>
      <c r="FM181" s="243"/>
      <c r="FN181" s="243"/>
      <c r="FO181" s="243"/>
      <c r="FP181" s="243"/>
      <c r="FQ181" s="243"/>
      <c r="FR181" s="243"/>
      <c r="FS181" s="243"/>
      <c r="FT181" s="243"/>
      <c r="FU181" s="243"/>
      <c r="FV181" s="243"/>
      <c r="FW181" s="243"/>
      <c r="FX181" s="243"/>
      <c r="FY181" s="243"/>
      <c r="FZ181" s="243"/>
      <c r="GA181" s="243"/>
      <c r="GB181" s="243"/>
      <c r="GC181" s="243"/>
      <c r="GD181" s="243"/>
      <c r="GE181" s="243"/>
      <c r="GF181" s="243"/>
      <c r="GG181" s="243"/>
      <c r="GH181" s="243"/>
      <c r="GI181" s="243"/>
      <c r="GJ181" s="243"/>
      <c r="GK181" s="243"/>
      <c r="GL181" s="243"/>
      <c r="GM181" s="243"/>
      <c r="GN181" s="243"/>
      <c r="GO181" s="243"/>
      <c r="GP181" s="243"/>
      <c r="GQ181" s="243"/>
      <c r="GR181" s="243"/>
      <c r="GS181" s="243"/>
      <c r="GT181" s="243"/>
      <c r="GU181" s="243"/>
      <c r="GV181" s="243"/>
      <c r="GW181" s="243"/>
      <c r="GX181" s="243"/>
      <c r="GY181" s="243"/>
      <c r="GZ181" s="243"/>
      <c r="HA181" s="243"/>
      <c r="HB181" s="243"/>
      <c r="HC181" s="243"/>
      <c r="HD181" s="243"/>
      <c r="HE181" s="243"/>
      <c r="HF181" s="243"/>
      <c r="HG181" s="243"/>
      <c r="HH181" s="243"/>
      <c r="HI181" s="243"/>
      <c r="HJ181" s="243"/>
      <c r="HK181" s="243"/>
      <c r="HL181" s="243"/>
      <c r="HM181" s="243"/>
      <c r="HN181" s="243"/>
      <c r="HO181" s="243"/>
      <c r="HP181" s="243"/>
      <c r="HQ181" s="243"/>
      <c r="HR181" s="243"/>
      <c r="HS181" s="243"/>
      <c r="HT181" s="243"/>
      <c r="HU181" s="243"/>
      <c r="HV181" s="243"/>
      <c r="HW181" s="243"/>
      <c r="HX181" s="243"/>
      <c r="HY181" s="243"/>
      <c r="HZ181" s="243"/>
      <c r="IA181" s="243"/>
      <c r="IB181" s="243"/>
      <c r="IC181" s="243"/>
      <c r="ID181" s="243"/>
      <c r="IE181" s="243"/>
      <c r="IF181" s="243"/>
      <c r="IG181" s="243"/>
      <c r="IH181" s="243"/>
      <c r="II181" s="243"/>
      <c r="IJ181" s="243"/>
      <c r="IK181" s="243"/>
      <c r="IL181" s="243"/>
      <c r="IM181" s="243"/>
      <c r="IN181" s="243"/>
      <c r="IO181" s="243"/>
      <c r="IP181" s="243"/>
      <c r="IQ181" s="243"/>
      <c r="IR181" s="243"/>
      <c r="IS181" s="243"/>
      <c r="IT181" s="243"/>
      <c r="IU181" s="243"/>
      <c r="IV181" s="243"/>
    </row>
    <row r="182" spans="1:256" s="62" customFormat="1" outlineLevel="1">
      <c r="A182" s="608"/>
      <c r="B182" s="993">
        <v>8</v>
      </c>
      <c r="C182" s="994"/>
      <c r="D182" s="643"/>
      <c r="E182" s="644">
        <f ca="1">IF('Health SCR'!E$3&gt;=$B182,OFFSET($D$173,0,'Health SCR'!E$3-$B182)*OFFSET(Inputs!$C$30,0,$B182-2)/IF(sommmeProdInv(Inputs!$B$30:$AY$30,$D$173:$BA$173,'Health SCR'!E$3)&gt;0,sommmeProdInv(Inputs!$B$30:$AY$30,$D$173:$BA$173,'Health SCR'!E$3),1)+E181,0)</f>
        <v>0</v>
      </c>
      <c r="F182" s="644">
        <f ca="1">IF('Health SCR'!F$3&gt;=$B182,OFFSET($D$173,0,'Health SCR'!F$3-$B182)*OFFSET(Inputs!$C$30,0,$B182-2)/IF(sommmeProdInv(Inputs!$B$30:$AY$30,$D$173:$BA$173,'Health SCR'!F$3)&gt;0,sommmeProdInv(Inputs!$B$30:$AY$30,$D$173:$BA$173,'Health SCR'!F$3),1)+F181,0)</f>
        <v>0</v>
      </c>
      <c r="G182" s="644">
        <f ca="1">IF('Health SCR'!G$3&gt;=$B182,OFFSET($D$173,0,'Health SCR'!G$3-$B182)*OFFSET(Inputs!$C$30,0,$B182-2)/IF(sommmeProdInv(Inputs!$B$30:$AY$30,$D$173:$BA$173,'Health SCR'!G$3)&gt;0,sommmeProdInv(Inputs!$B$30:$AY$30,$D$173:$BA$173,'Health SCR'!G$3),1)+G181,0)</f>
        <v>0</v>
      </c>
      <c r="H182" s="644">
        <f ca="1">IF('Health SCR'!H$3&gt;=$B182,OFFSET($D$173,0,'Health SCR'!H$3-$B182)*OFFSET(Inputs!$C$30,0,$B182-2)/IF(sommmeProdInv(Inputs!$B$30:$AY$30,$D$173:$BA$173,'Health SCR'!H$3)&gt;0,sommmeProdInv(Inputs!$B$30:$AY$30,$D$173:$BA$173,'Health SCR'!H$3),1)+H181,0)</f>
        <v>0</v>
      </c>
      <c r="I182" s="644">
        <f ca="1">IF('Health SCR'!I$3&gt;=$B182,OFFSET($D$173,0,'Health SCR'!I$3-$B182)*OFFSET(Inputs!$C$30,0,$B182-2)/IF(sommmeProdInv(Inputs!$B$30:$AY$30,$D$173:$BA$173,'Health SCR'!I$3)&gt;0,sommmeProdInv(Inputs!$B$30:$AY$30,$D$173:$BA$173,'Health SCR'!I$3),1)+I181,0)</f>
        <v>0</v>
      </c>
      <c r="J182" s="644">
        <f ca="1">IF('Health SCR'!J$3&gt;=$B182,OFFSET($D$173,0,'Health SCR'!J$3-$B182)*OFFSET(Inputs!$C$30,0,$B182-2)/IF(sommmeProdInv(Inputs!$B$30:$AY$30,$D$173:$BA$173,'Health SCR'!J$3)&gt;0,sommmeProdInv(Inputs!$B$30:$AY$30,$D$173:$BA$173,'Health SCR'!J$3),1)+J181,0)</f>
        <v>0</v>
      </c>
      <c r="K182" s="644">
        <f ca="1">IF('Health SCR'!K$3&gt;=$B182,OFFSET($D$173,0,'Health SCR'!K$3-$B182)*OFFSET(Inputs!$C$30,0,$B182-2)/IF(sommmeProdInv(Inputs!$B$30:$AY$30,$D$173:$BA$173,'Health SCR'!K$3)&gt;0,sommmeProdInv(Inputs!$B$30:$AY$30,$D$173:$BA$173,'Health SCR'!K$3),1)+K181,0)</f>
        <v>0</v>
      </c>
      <c r="L182" s="644">
        <f ca="1">IF('Health SCR'!L$3&gt;=$B182,OFFSET($D$173,0,'Health SCR'!L$3-$B182)*OFFSET(Inputs!$C$30,0,$B182-2)/IF(sommmeProdInv(Inputs!$B$30:$AY$30,$D$173:$BA$173,'Health SCR'!L$3)&gt;0,sommmeProdInv(Inputs!$B$30:$AY$30,$D$173:$BA$173,'Health SCR'!L$3),1)+L181,0)</f>
        <v>0</v>
      </c>
      <c r="M182" s="644">
        <f ca="1">IF('Health SCR'!M$3&gt;=$B182,OFFSET($D$173,0,'Health SCR'!M$3-$B182)*OFFSET(Inputs!$C$30,0,$B182-2)/IF(sommmeProdInv(Inputs!$B$30:$AY$30,$D$173:$BA$173,'Health SCR'!M$3)&gt;0,sommmeProdInv(Inputs!$B$30:$AY$30,$D$173:$BA$173,'Health SCR'!M$3),1)+M181,0)</f>
        <v>0</v>
      </c>
      <c r="N182" s="644">
        <f ca="1">IF('Health SCR'!N$3&gt;=$B182,OFFSET($D$173,0,'Health SCR'!N$3-$B182)*OFFSET(Inputs!$C$30,0,$B182-2)/IF(sommmeProdInv(Inputs!$B$30:$AY$30,$D$173:$BA$173,'Health SCR'!N$3)&gt;0,sommmeProdInv(Inputs!$B$30:$AY$30,$D$173:$BA$173,'Health SCR'!N$3),1)+N181,0)</f>
        <v>0</v>
      </c>
      <c r="O182" s="644">
        <f ca="1">IF('Health SCR'!O$3&gt;=$B182,OFFSET($D$173,0,'Health SCR'!O$3-$B182)*OFFSET(Inputs!$C$30,0,$B182-2)/IF(sommmeProdInv(Inputs!$B$30:$AY$30,$D$173:$BA$173,'Health SCR'!O$3)&gt;0,sommmeProdInv(Inputs!$B$30:$AY$30,$D$173:$BA$173,'Health SCR'!O$3),1)+O181,0)</f>
        <v>0</v>
      </c>
      <c r="P182" s="644">
        <f ca="1">IF('Health SCR'!P$3&gt;=$B182,OFFSET($D$173,0,'Health SCR'!P$3-$B182)*OFFSET(Inputs!$C$30,0,$B182-2)/IF(sommmeProdInv(Inputs!$B$30:$AY$30,$D$173:$BA$173,'Health SCR'!P$3)&gt;0,sommmeProdInv(Inputs!$B$30:$AY$30,$D$173:$BA$173,'Health SCR'!P$3),1)+P181,0)</f>
        <v>0</v>
      </c>
      <c r="Q182" s="644">
        <f ca="1">IF('Health SCR'!Q$3&gt;=$B182,OFFSET($D$173,0,'Health SCR'!Q$3-$B182)*OFFSET(Inputs!$C$30,0,$B182-2)/IF(sommmeProdInv(Inputs!$B$30:$AY$30,$D$173:$BA$173,'Health SCR'!Q$3)&gt;0,sommmeProdInv(Inputs!$B$30:$AY$30,$D$173:$BA$173,'Health SCR'!Q$3),1)+Q181,0)</f>
        <v>0</v>
      </c>
      <c r="R182" s="644">
        <f ca="1">IF('Health SCR'!R$3&gt;=$B182,OFFSET($D$173,0,'Health SCR'!R$3-$B182)*OFFSET(Inputs!$C$30,0,$B182-2)/IF(sommmeProdInv(Inputs!$B$30:$AY$30,$D$173:$BA$173,'Health SCR'!R$3)&gt;0,sommmeProdInv(Inputs!$B$30:$AY$30,$D$173:$BA$173,'Health SCR'!R$3),1)+R181,0)</f>
        <v>0</v>
      </c>
      <c r="S182" s="644">
        <f ca="1">IF('Health SCR'!S$3&gt;=$B182,OFFSET($D$173,0,'Health SCR'!S$3-$B182)*OFFSET(Inputs!$C$30,0,$B182-2)/IF(sommmeProdInv(Inputs!$B$30:$AY$30,$D$173:$BA$173,'Health SCR'!S$3)&gt;0,sommmeProdInv(Inputs!$B$30:$AY$30,$D$173:$BA$173,'Health SCR'!S$3),1)+S181,0)</f>
        <v>0</v>
      </c>
      <c r="T182" s="644">
        <f ca="1">IF('Health SCR'!T$3&gt;=$B182,OFFSET($D$173,0,'Health SCR'!T$3-$B182)*OFFSET(Inputs!$C$30,0,$B182-2)/IF(sommmeProdInv(Inputs!$B$30:$AY$30,$D$173:$BA$173,'Health SCR'!T$3)&gt;0,sommmeProdInv(Inputs!$B$30:$AY$30,$D$173:$BA$173,'Health SCR'!T$3),1)+T181,0)</f>
        <v>0</v>
      </c>
      <c r="U182" s="644">
        <f ca="1">IF('Health SCR'!U$3&gt;=$B182,OFFSET($D$173,0,'Health SCR'!U$3-$B182)*OFFSET(Inputs!$C$30,0,$B182-2)/IF(sommmeProdInv(Inputs!$B$30:$AY$30,$D$173:$BA$173,'Health SCR'!U$3)&gt;0,sommmeProdInv(Inputs!$B$30:$AY$30,$D$173:$BA$173,'Health SCR'!U$3),1)+U181,0)</f>
        <v>0</v>
      </c>
      <c r="V182" s="644">
        <f ca="1">IF('Health SCR'!V$3&gt;=$B182,OFFSET($D$173,0,'Health SCR'!V$3-$B182)*OFFSET(Inputs!$C$30,0,$B182-2)/IF(sommmeProdInv(Inputs!$B$30:$AY$30,$D$173:$BA$173,'Health SCR'!V$3)&gt;0,sommmeProdInv(Inputs!$B$30:$AY$30,$D$173:$BA$173,'Health SCR'!V$3),1)+V181,0)</f>
        <v>0</v>
      </c>
      <c r="W182" s="644">
        <f ca="1">IF('Health SCR'!W$3&gt;=$B182,OFFSET($D$173,0,'Health SCR'!W$3-$B182)*OFFSET(Inputs!$C$30,0,$B182-2)/IF(sommmeProdInv(Inputs!$B$30:$AY$30,$D$173:$BA$173,'Health SCR'!W$3)&gt;0,sommmeProdInv(Inputs!$B$30:$AY$30,$D$173:$BA$173,'Health SCR'!W$3),1)+W181,0)</f>
        <v>0</v>
      </c>
      <c r="X182" s="644">
        <f ca="1">IF('Health SCR'!X$3&gt;=$B182,OFFSET($D$173,0,'Health SCR'!X$3-$B182)*OFFSET(Inputs!$C$30,0,$B182-2)/IF(sommmeProdInv(Inputs!$B$30:$AY$30,$D$173:$BA$173,'Health SCR'!X$3)&gt;0,sommmeProdInv(Inputs!$B$30:$AY$30,$D$173:$BA$173,'Health SCR'!X$3),1)+X181,0)</f>
        <v>0</v>
      </c>
      <c r="Y182" s="644">
        <f ca="1">IF('Health SCR'!Y$3&gt;=$B182,OFFSET($D$173,0,'Health SCR'!Y$3-$B182)*OFFSET(Inputs!$C$30,0,$B182-2)/IF(sommmeProdInv(Inputs!$B$30:$AY$30,$D$173:$BA$173,'Health SCR'!Y$3)&gt;0,sommmeProdInv(Inputs!$B$30:$AY$30,$D$173:$BA$173,'Health SCR'!Y$3),1)+Y181,0)</f>
        <v>0</v>
      </c>
      <c r="Z182" s="644">
        <f ca="1">IF('Health SCR'!Z$3&gt;=$B182,OFFSET($D$173,0,'Health SCR'!Z$3-$B182)*OFFSET(Inputs!$C$30,0,$B182-2)/IF(sommmeProdInv(Inputs!$B$30:$AY$30,$D$173:$BA$173,'Health SCR'!Z$3)&gt;0,sommmeProdInv(Inputs!$B$30:$AY$30,$D$173:$BA$173,'Health SCR'!Z$3),1)+Z181,0)</f>
        <v>0</v>
      </c>
      <c r="AA182" s="644">
        <f ca="1">IF('Health SCR'!AA$3&gt;=$B182,OFFSET($D$173,0,'Health SCR'!AA$3-$B182)*OFFSET(Inputs!$C$30,0,$B182-2)/IF(sommmeProdInv(Inputs!$B$30:$AY$30,$D$173:$BA$173,'Health SCR'!AA$3)&gt;0,sommmeProdInv(Inputs!$B$30:$AY$30,$D$173:$BA$173,'Health SCR'!AA$3),1)+AA181,0)</f>
        <v>0</v>
      </c>
      <c r="AB182" s="644">
        <f ca="1">IF('Health SCR'!AB$3&gt;=$B182,OFFSET($D$173,0,'Health SCR'!AB$3-$B182)*OFFSET(Inputs!$C$30,0,$B182-2)/IF(sommmeProdInv(Inputs!$B$30:$AY$30,$D$173:$BA$173,'Health SCR'!AB$3)&gt;0,sommmeProdInv(Inputs!$B$30:$AY$30,$D$173:$BA$173,'Health SCR'!AB$3),1)+AB181,0)</f>
        <v>0</v>
      </c>
      <c r="AC182" s="644">
        <f ca="1">IF('Health SCR'!AC$3&gt;=$B182,OFFSET($D$173,0,'Health SCR'!AC$3-$B182)*OFFSET(Inputs!$C$30,0,$B182-2)/IF(sommmeProdInv(Inputs!$B$30:$AY$30,$D$173:$BA$173,'Health SCR'!AC$3)&gt;0,sommmeProdInv(Inputs!$B$30:$AY$30,$D$173:$BA$173,'Health SCR'!AC$3),1)+AC181,0)</f>
        <v>0</v>
      </c>
      <c r="AD182" s="644">
        <f ca="1">IF('Health SCR'!AD$3&gt;=$B182,OFFSET($D$173,0,'Health SCR'!AD$3-$B182)*OFFSET(Inputs!$C$30,0,$B182-2)/IF(sommmeProdInv(Inputs!$B$30:$AY$30,$D$173:$BA$173,'Health SCR'!AD$3)&gt;0,sommmeProdInv(Inputs!$B$30:$AY$30,$D$173:$BA$173,'Health SCR'!AD$3),1)+AD181,0)</f>
        <v>0</v>
      </c>
      <c r="AE182" s="644">
        <f ca="1">IF('Health SCR'!AE$3&gt;=$B182,OFFSET($D$173,0,'Health SCR'!AE$3-$B182)*OFFSET(Inputs!$C$30,0,$B182-2)/IF(sommmeProdInv(Inputs!$B$30:$AY$30,$D$173:$BA$173,'Health SCR'!AE$3)&gt;0,sommmeProdInv(Inputs!$B$30:$AY$30,$D$173:$BA$173,'Health SCR'!AE$3),1)+AE181,0)</f>
        <v>0</v>
      </c>
      <c r="AF182" s="644">
        <f ca="1">IF('Health SCR'!AF$3&gt;=$B182,OFFSET($D$173,0,'Health SCR'!AF$3-$B182)*OFFSET(Inputs!$C$30,0,$B182-2)/IF(sommmeProdInv(Inputs!$B$30:$AY$30,$D$173:$BA$173,'Health SCR'!AF$3)&gt;0,sommmeProdInv(Inputs!$B$30:$AY$30,$D$173:$BA$173,'Health SCR'!AF$3),1)+AF181,0)</f>
        <v>0</v>
      </c>
      <c r="AG182" s="644">
        <f ca="1">IF('Health SCR'!AG$3&gt;=$B182,OFFSET($D$173,0,'Health SCR'!AG$3-$B182)*OFFSET(Inputs!$C$30,0,$B182-2)/IF(sommmeProdInv(Inputs!$B$30:$AY$30,$D$173:$BA$173,'Health SCR'!AG$3)&gt;0,sommmeProdInv(Inputs!$B$30:$AY$30,$D$173:$BA$173,'Health SCR'!AG$3),1)+AG181,0)</f>
        <v>0</v>
      </c>
      <c r="AH182" s="644">
        <f ca="1">IF('Health SCR'!AH$3&gt;=$B182,OFFSET($D$173,0,'Health SCR'!AH$3-$B182)*OFFSET(Inputs!$C$30,0,$B182-2)/IF(sommmeProdInv(Inputs!$B$30:$AY$30,$D$173:$BA$173,'Health SCR'!AH$3)&gt;0,sommmeProdInv(Inputs!$B$30:$AY$30,$D$173:$BA$173,'Health SCR'!AH$3),1)+AH181,0)</f>
        <v>0</v>
      </c>
      <c r="AI182" s="644">
        <f ca="1">IF('Health SCR'!AI$3&gt;=$B182,OFFSET($D$173,0,'Health SCR'!AI$3-$B182)*OFFSET(Inputs!$C$30,0,$B182-2)/IF(sommmeProdInv(Inputs!$B$30:$AY$30,$D$173:$BA$173,'Health SCR'!AI$3)&gt;0,sommmeProdInv(Inputs!$B$30:$AY$30,$D$173:$BA$173,'Health SCR'!AI$3),1)+AI181,0)</f>
        <v>0</v>
      </c>
      <c r="AJ182" s="644">
        <f ca="1">IF('Health SCR'!AJ$3&gt;=$B182,OFFSET($D$173,0,'Health SCR'!AJ$3-$B182)*OFFSET(Inputs!$C$30,0,$B182-2)/IF(sommmeProdInv(Inputs!$B$30:$AY$30,$D$173:$BA$173,'Health SCR'!AJ$3)&gt;0,sommmeProdInv(Inputs!$B$30:$AY$30,$D$173:$BA$173,'Health SCR'!AJ$3),1)+AJ181,0)</f>
        <v>0</v>
      </c>
      <c r="AK182" s="644">
        <f ca="1">IF('Health SCR'!AK$3&gt;=$B182,OFFSET($D$173,0,'Health SCR'!AK$3-$B182)*OFFSET(Inputs!$C$30,0,$B182-2)/IF(sommmeProdInv(Inputs!$B$30:$AY$30,$D$173:$BA$173,'Health SCR'!AK$3)&gt;0,sommmeProdInv(Inputs!$B$30:$AY$30,$D$173:$BA$173,'Health SCR'!AK$3),1)+AK181,0)</f>
        <v>0</v>
      </c>
      <c r="AL182" s="644">
        <f ca="1">IF('Health SCR'!AL$3&gt;=$B182,OFFSET($D$173,0,'Health SCR'!AL$3-$B182)*OFFSET(Inputs!$C$30,0,$B182-2)/IF(sommmeProdInv(Inputs!$B$30:$AY$30,$D$173:$BA$173,'Health SCR'!AL$3)&gt;0,sommmeProdInv(Inputs!$B$30:$AY$30,$D$173:$BA$173,'Health SCR'!AL$3),1)+AL181,0)</f>
        <v>0</v>
      </c>
      <c r="AM182" s="644">
        <f ca="1">IF('Health SCR'!AM$3&gt;=$B182,OFFSET($D$173,0,'Health SCR'!AM$3-$B182)*OFFSET(Inputs!$C$30,0,$B182-2)/IF(sommmeProdInv(Inputs!$B$30:$AY$30,$D$173:$BA$173,'Health SCR'!AM$3)&gt;0,sommmeProdInv(Inputs!$B$30:$AY$30,$D$173:$BA$173,'Health SCR'!AM$3),1)+AM181,0)</f>
        <v>0</v>
      </c>
      <c r="AN182" s="644">
        <f ca="1">IF('Health SCR'!AN$3&gt;=$B182,OFFSET($D$173,0,'Health SCR'!AN$3-$B182)*OFFSET(Inputs!$C$30,0,$B182-2)/IF(sommmeProdInv(Inputs!$B$30:$AY$30,$D$173:$BA$173,'Health SCR'!AN$3)&gt;0,sommmeProdInv(Inputs!$B$30:$AY$30,$D$173:$BA$173,'Health SCR'!AN$3),1)+AN181,0)</f>
        <v>0</v>
      </c>
      <c r="AO182" s="644">
        <f ca="1">IF('Health SCR'!AO$3&gt;=$B182,OFFSET($D$173,0,'Health SCR'!AO$3-$B182)*OFFSET(Inputs!$C$30,0,$B182-2)/IF(sommmeProdInv(Inputs!$B$30:$AY$30,$D$173:$BA$173,'Health SCR'!AO$3)&gt;0,sommmeProdInv(Inputs!$B$30:$AY$30,$D$173:$BA$173,'Health SCR'!AO$3),1)+AO181,0)</f>
        <v>0</v>
      </c>
      <c r="AP182" s="644">
        <f ca="1">IF('Health SCR'!AP$3&gt;=$B182,OFFSET($D$173,0,'Health SCR'!AP$3-$B182)*OFFSET(Inputs!$C$30,0,$B182-2)/IF(sommmeProdInv(Inputs!$B$30:$AY$30,$D$173:$BA$173,'Health SCR'!AP$3)&gt;0,sommmeProdInv(Inputs!$B$30:$AY$30,$D$173:$BA$173,'Health SCR'!AP$3),1)+AP181,0)</f>
        <v>0</v>
      </c>
      <c r="AQ182" s="644">
        <f ca="1">IF('Health SCR'!AQ$3&gt;=$B182,OFFSET($D$173,0,'Health SCR'!AQ$3-$B182)*OFFSET(Inputs!$C$30,0,$B182-2)/IF(sommmeProdInv(Inputs!$B$30:$AY$30,$D$173:$BA$173,'Health SCR'!AQ$3)&gt;0,sommmeProdInv(Inputs!$B$30:$AY$30,$D$173:$BA$173,'Health SCR'!AQ$3),1)+AQ181,0)</f>
        <v>0</v>
      </c>
      <c r="AR182" s="644">
        <f ca="1">IF('Health SCR'!AR$3&gt;=$B182,OFFSET($D$173,0,'Health SCR'!AR$3-$B182)*OFFSET(Inputs!$C$30,0,$B182-2)/IF(sommmeProdInv(Inputs!$B$30:$AY$30,$D$173:$BA$173,'Health SCR'!AR$3)&gt;0,sommmeProdInv(Inputs!$B$30:$AY$30,$D$173:$BA$173,'Health SCR'!AR$3),1)+AR181,0)</f>
        <v>0</v>
      </c>
      <c r="AS182" s="644">
        <f ca="1">IF('Health SCR'!AS$3&gt;=$B182,OFFSET($D$173,0,'Health SCR'!AS$3-$B182)*OFFSET(Inputs!$C$30,0,$B182-2)/IF(sommmeProdInv(Inputs!$B$30:$AY$30,$D$173:$BA$173,'Health SCR'!AS$3)&gt;0,sommmeProdInv(Inputs!$B$30:$AY$30,$D$173:$BA$173,'Health SCR'!AS$3),1)+AS181,0)</f>
        <v>0</v>
      </c>
      <c r="AT182" s="644">
        <f ca="1">IF('Health SCR'!AT$3&gt;=$B182,OFFSET($D$173,0,'Health SCR'!AT$3-$B182)*OFFSET(Inputs!$C$30,0,$B182-2)/IF(sommmeProdInv(Inputs!$B$30:$AY$30,$D$173:$BA$173,'Health SCR'!AT$3)&gt;0,sommmeProdInv(Inputs!$B$30:$AY$30,$D$173:$BA$173,'Health SCR'!AT$3),1)+AT181,0)</f>
        <v>0</v>
      </c>
      <c r="AU182" s="644">
        <f ca="1">IF('Health SCR'!AU$3&gt;=$B182,OFFSET($D$173,0,'Health SCR'!AU$3-$B182)*OFFSET(Inputs!$C$30,0,$B182-2)/IF(sommmeProdInv(Inputs!$B$30:$AY$30,$D$173:$BA$173,'Health SCR'!AU$3)&gt;0,sommmeProdInv(Inputs!$B$30:$AY$30,$D$173:$BA$173,'Health SCR'!AU$3),1)+AU181,0)</f>
        <v>0</v>
      </c>
      <c r="AV182" s="644">
        <f ca="1">IF('Health SCR'!AV$3&gt;=$B182,OFFSET($D$173,0,'Health SCR'!AV$3-$B182)*OFFSET(Inputs!$C$30,0,$B182-2)/IF(sommmeProdInv(Inputs!$B$30:$AY$30,$D$173:$BA$173,'Health SCR'!AV$3)&gt;0,sommmeProdInv(Inputs!$B$30:$AY$30,$D$173:$BA$173,'Health SCR'!AV$3),1)+AV181,0)</f>
        <v>0</v>
      </c>
      <c r="AW182" s="644">
        <f ca="1">IF('Health SCR'!AW$3&gt;=$B182,OFFSET($D$173,0,'Health SCR'!AW$3-$B182)*OFFSET(Inputs!$C$30,0,$B182-2)/IF(sommmeProdInv(Inputs!$B$30:$AY$30,$D$173:$BA$173,'Health SCR'!AW$3)&gt;0,sommmeProdInv(Inputs!$B$30:$AY$30,$D$173:$BA$173,'Health SCR'!AW$3),1)+AW181,0)</f>
        <v>0</v>
      </c>
      <c r="AX182" s="644">
        <f ca="1">IF('Health SCR'!AX$3&gt;=$B182,OFFSET($D$173,0,'Health SCR'!AX$3-$B182)*OFFSET(Inputs!$C$30,0,$B182-2)/IF(sommmeProdInv(Inputs!$B$30:$AY$30,$D$173:$BA$173,'Health SCR'!AX$3)&gt;0,sommmeProdInv(Inputs!$B$30:$AY$30,$D$173:$BA$173,'Health SCR'!AX$3),1)+AX181,0)</f>
        <v>0</v>
      </c>
      <c r="AY182" s="644">
        <f ca="1">IF('Health SCR'!AY$3&gt;=$B182,OFFSET($D$173,0,'Health SCR'!AY$3-$B182)*OFFSET(Inputs!$C$30,0,$B182-2)/IF(sommmeProdInv(Inputs!$B$30:$AY$30,$D$173:$BA$173,'Health SCR'!AY$3)&gt;0,sommmeProdInv(Inputs!$B$30:$AY$30,$D$173:$BA$173,'Health SCR'!AY$3),1)+AY181,0)</f>
        <v>0</v>
      </c>
      <c r="AZ182" s="644">
        <f ca="1">IF('Health SCR'!AZ$3&gt;=$B182,OFFSET($D$173,0,'Health SCR'!AZ$3-$B182)*OFFSET(Inputs!$C$30,0,$B182-2)/IF(sommmeProdInv(Inputs!$B$30:$AY$30,$D$173:$BA$173,'Health SCR'!AZ$3)&gt;0,sommmeProdInv(Inputs!$B$30:$AY$30,$D$173:$BA$173,'Health SCR'!AZ$3),1)+AZ181,0)</f>
        <v>0</v>
      </c>
      <c r="BA182" s="645">
        <f ca="1">IF('Health SCR'!BA$3&gt;=$B182,OFFSET($D$173,0,'Health SCR'!BA$3-$B182)*OFFSET(Inputs!$C$30,0,$B182-2)/IF(sommmeProdInv(Inputs!$B$30:$AY$30,$D$173:$BA$173,'Health SCR'!BA$3)&gt;0,sommmeProdInv(Inputs!$B$30:$AY$30,$D$173:$BA$173,'Health SCR'!BA$3),1)+BA181,0)</f>
        <v>0</v>
      </c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43"/>
      <c r="BU182" s="243"/>
      <c r="BV182" s="243"/>
      <c r="BW182" s="243"/>
      <c r="BX182" s="243"/>
      <c r="BY182" s="243"/>
      <c r="BZ182" s="243"/>
      <c r="CA182" s="243"/>
      <c r="CB182" s="243"/>
      <c r="CC182" s="243"/>
      <c r="CD182" s="243"/>
      <c r="CE182" s="243"/>
      <c r="CF182" s="243"/>
      <c r="CG182" s="243"/>
      <c r="CH182" s="243"/>
      <c r="CI182" s="243"/>
      <c r="CJ182" s="243"/>
      <c r="CK182" s="243"/>
      <c r="CL182" s="243"/>
      <c r="CM182" s="243"/>
      <c r="CN182" s="243"/>
      <c r="CO182" s="243"/>
      <c r="CP182" s="243"/>
      <c r="CQ182" s="243"/>
      <c r="CR182" s="243"/>
      <c r="CS182" s="243"/>
      <c r="CT182" s="243"/>
      <c r="CU182" s="243"/>
      <c r="CV182" s="243"/>
      <c r="CW182" s="243"/>
      <c r="CX182" s="243"/>
      <c r="CY182" s="243"/>
      <c r="CZ182" s="243"/>
      <c r="DA182" s="243"/>
      <c r="DB182" s="243"/>
      <c r="DC182" s="243"/>
      <c r="DD182" s="243"/>
      <c r="DE182" s="243"/>
      <c r="DF182" s="243"/>
      <c r="DG182" s="243"/>
      <c r="DH182" s="243"/>
      <c r="DI182" s="243"/>
      <c r="DJ182" s="243"/>
      <c r="DK182" s="243"/>
      <c r="DL182" s="243"/>
      <c r="DM182" s="243"/>
      <c r="DN182" s="243"/>
      <c r="DO182" s="243"/>
      <c r="DP182" s="243"/>
      <c r="DQ182" s="243"/>
      <c r="DR182" s="243"/>
      <c r="DS182" s="243"/>
      <c r="DT182" s="243"/>
      <c r="DU182" s="243"/>
      <c r="DV182" s="243"/>
      <c r="DW182" s="243"/>
      <c r="DX182" s="243"/>
      <c r="DY182" s="243"/>
      <c r="DZ182" s="243"/>
      <c r="EA182" s="243"/>
      <c r="EB182" s="243"/>
      <c r="EC182" s="243"/>
      <c r="ED182" s="243"/>
      <c r="EE182" s="243"/>
      <c r="EF182" s="243"/>
      <c r="EG182" s="243"/>
      <c r="EH182" s="243"/>
      <c r="EI182" s="243"/>
      <c r="EJ182" s="243"/>
      <c r="EK182" s="243"/>
      <c r="EL182" s="243"/>
      <c r="EM182" s="243"/>
      <c r="EN182" s="243"/>
      <c r="EO182" s="243"/>
      <c r="EP182" s="243"/>
      <c r="EQ182" s="243"/>
      <c r="ER182" s="243"/>
      <c r="ES182" s="243"/>
      <c r="ET182" s="243"/>
      <c r="EU182" s="243"/>
      <c r="EV182" s="243"/>
      <c r="EW182" s="243"/>
      <c r="EX182" s="243"/>
      <c r="EY182" s="243"/>
      <c r="EZ182" s="243"/>
      <c r="FA182" s="243"/>
      <c r="FB182" s="243"/>
      <c r="FC182" s="243"/>
      <c r="FD182" s="243"/>
      <c r="FE182" s="243"/>
      <c r="FF182" s="243"/>
      <c r="FG182" s="243"/>
      <c r="FH182" s="243"/>
      <c r="FI182" s="243"/>
      <c r="FJ182" s="243"/>
      <c r="FK182" s="243"/>
      <c r="FL182" s="243"/>
      <c r="FM182" s="243"/>
      <c r="FN182" s="243"/>
      <c r="FO182" s="243"/>
      <c r="FP182" s="243"/>
      <c r="FQ182" s="243"/>
      <c r="FR182" s="243"/>
      <c r="FS182" s="243"/>
      <c r="FT182" s="243"/>
      <c r="FU182" s="243"/>
      <c r="FV182" s="243"/>
      <c r="FW182" s="243"/>
      <c r="FX182" s="243"/>
      <c r="FY182" s="243"/>
      <c r="FZ182" s="243"/>
      <c r="GA182" s="243"/>
      <c r="GB182" s="243"/>
      <c r="GC182" s="243"/>
      <c r="GD182" s="243"/>
      <c r="GE182" s="243"/>
      <c r="GF182" s="243"/>
      <c r="GG182" s="243"/>
      <c r="GH182" s="243"/>
      <c r="GI182" s="243"/>
      <c r="GJ182" s="243"/>
      <c r="GK182" s="243"/>
      <c r="GL182" s="243"/>
      <c r="GM182" s="243"/>
      <c r="GN182" s="243"/>
      <c r="GO182" s="243"/>
      <c r="GP182" s="243"/>
      <c r="GQ182" s="243"/>
      <c r="GR182" s="243"/>
      <c r="GS182" s="243"/>
      <c r="GT182" s="243"/>
      <c r="GU182" s="243"/>
      <c r="GV182" s="243"/>
      <c r="GW182" s="243"/>
      <c r="GX182" s="243"/>
      <c r="GY182" s="243"/>
      <c r="GZ182" s="243"/>
      <c r="HA182" s="243"/>
      <c r="HB182" s="243"/>
      <c r="HC182" s="243"/>
      <c r="HD182" s="243"/>
      <c r="HE182" s="243"/>
      <c r="HF182" s="243"/>
      <c r="HG182" s="243"/>
      <c r="HH182" s="243"/>
      <c r="HI182" s="243"/>
      <c r="HJ182" s="243"/>
      <c r="HK182" s="243"/>
      <c r="HL182" s="243"/>
      <c r="HM182" s="243"/>
      <c r="HN182" s="243"/>
      <c r="HO182" s="243"/>
      <c r="HP182" s="243"/>
      <c r="HQ182" s="243"/>
      <c r="HR182" s="243"/>
      <c r="HS182" s="243"/>
      <c r="HT182" s="243"/>
      <c r="HU182" s="243"/>
      <c r="HV182" s="243"/>
      <c r="HW182" s="243"/>
      <c r="HX182" s="243"/>
      <c r="HY182" s="243"/>
      <c r="HZ182" s="243"/>
      <c r="IA182" s="243"/>
      <c r="IB182" s="243"/>
      <c r="IC182" s="243"/>
      <c r="ID182" s="243"/>
      <c r="IE182" s="243"/>
      <c r="IF182" s="243"/>
      <c r="IG182" s="243"/>
      <c r="IH182" s="243"/>
      <c r="II182" s="243"/>
      <c r="IJ182" s="243"/>
      <c r="IK182" s="243"/>
      <c r="IL182" s="243"/>
      <c r="IM182" s="243"/>
      <c r="IN182" s="243"/>
      <c r="IO182" s="243"/>
      <c r="IP182" s="243"/>
      <c r="IQ182" s="243"/>
      <c r="IR182" s="243"/>
      <c r="IS182" s="243"/>
      <c r="IT182" s="243"/>
      <c r="IU182" s="243"/>
      <c r="IV182" s="243"/>
    </row>
    <row r="183" spans="1:256" s="340" customFormat="1" outlineLevel="1">
      <c r="A183" s="608"/>
      <c r="B183" s="993">
        <v>9</v>
      </c>
      <c r="C183" s="994"/>
      <c r="D183" s="643"/>
      <c r="E183" s="644">
        <f ca="1">IF('Health SCR'!E$3&gt;=$B183,OFFSET($D$173,0,'Health SCR'!E$3-$B183)*OFFSET(Inputs!$C$30,0,$B183-2)/IF(sommmeProdInv(Inputs!$B$30:$AY$30,$D$173:$BA$173,'Health SCR'!E$3)&gt;0,sommmeProdInv(Inputs!$B$30:$AY$30,$D$173:$BA$173,'Health SCR'!E$3),1)+E182,0)</f>
        <v>0</v>
      </c>
      <c r="F183" s="644">
        <f ca="1">IF('Health SCR'!F$3&gt;=$B183,OFFSET($D$173,0,'Health SCR'!F$3-$B183)*OFFSET(Inputs!$C$30,0,$B183-2)/IF(sommmeProdInv(Inputs!$B$30:$AY$30,$D$173:$BA$173,'Health SCR'!F$3)&gt;0,sommmeProdInv(Inputs!$B$30:$AY$30,$D$173:$BA$173,'Health SCR'!F$3),1)+F182,0)</f>
        <v>0</v>
      </c>
      <c r="G183" s="644">
        <f ca="1">IF('Health SCR'!G$3&gt;=$B183,OFFSET($D$173,0,'Health SCR'!G$3-$B183)*OFFSET(Inputs!$C$30,0,$B183-2)/IF(sommmeProdInv(Inputs!$B$30:$AY$30,$D$173:$BA$173,'Health SCR'!G$3)&gt;0,sommmeProdInv(Inputs!$B$30:$AY$30,$D$173:$BA$173,'Health SCR'!G$3),1)+G182,0)</f>
        <v>0</v>
      </c>
      <c r="H183" s="644">
        <f ca="1">IF('Health SCR'!H$3&gt;=$B183,OFFSET($D$173,0,'Health SCR'!H$3-$B183)*OFFSET(Inputs!$C$30,0,$B183-2)/IF(sommmeProdInv(Inputs!$B$30:$AY$30,$D$173:$BA$173,'Health SCR'!H$3)&gt;0,sommmeProdInv(Inputs!$B$30:$AY$30,$D$173:$BA$173,'Health SCR'!H$3),1)+H182,0)</f>
        <v>0</v>
      </c>
      <c r="I183" s="644">
        <f ca="1">IF('Health SCR'!I$3&gt;=$B183,OFFSET($D$173,0,'Health SCR'!I$3-$B183)*OFFSET(Inputs!$C$30,0,$B183-2)/IF(sommmeProdInv(Inputs!$B$30:$AY$30,$D$173:$BA$173,'Health SCR'!I$3)&gt;0,sommmeProdInv(Inputs!$B$30:$AY$30,$D$173:$BA$173,'Health SCR'!I$3),1)+I182,0)</f>
        <v>0</v>
      </c>
      <c r="J183" s="644">
        <f ca="1">IF('Health SCR'!J$3&gt;=$B183,OFFSET($D$173,0,'Health SCR'!J$3-$B183)*OFFSET(Inputs!$C$30,0,$B183-2)/IF(sommmeProdInv(Inputs!$B$30:$AY$30,$D$173:$BA$173,'Health SCR'!J$3)&gt;0,sommmeProdInv(Inputs!$B$30:$AY$30,$D$173:$BA$173,'Health SCR'!J$3),1)+J182,0)</f>
        <v>0</v>
      </c>
      <c r="K183" s="644">
        <f ca="1">IF('Health SCR'!K$3&gt;=$B183,OFFSET($D$173,0,'Health SCR'!K$3-$B183)*OFFSET(Inputs!$C$30,0,$B183-2)/IF(sommmeProdInv(Inputs!$B$30:$AY$30,$D$173:$BA$173,'Health SCR'!K$3)&gt;0,sommmeProdInv(Inputs!$B$30:$AY$30,$D$173:$BA$173,'Health SCR'!K$3),1)+K182,0)</f>
        <v>0</v>
      </c>
      <c r="L183" s="644">
        <f ca="1">IF('Health SCR'!L$3&gt;=$B183,OFFSET($D$173,0,'Health SCR'!L$3-$B183)*OFFSET(Inputs!$C$30,0,$B183-2)/IF(sommmeProdInv(Inputs!$B$30:$AY$30,$D$173:$BA$173,'Health SCR'!L$3)&gt;0,sommmeProdInv(Inputs!$B$30:$AY$30,$D$173:$BA$173,'Health SCR'!L$3),1)+L182,0)</f>
        <v>0</v>
      </c>
      <c r="M183" s="644">
        <f ca="1">IF('Health SCR'!M$3&gt;=$B183,OFFSET($D$173,0,'Health SCR'!M$3-$B183)*OFFSET(Inputs!$C$30,0,$B183-2)/IF(sommmeProdInv(Inputs!$B$30:$AY$30,$D$173:$BA$173,'Health SCR'!M$3)&gt;0,sommmeProdInv(Inputs!$B$30:$AY$30,$D$173:$BA$173,'Health SCR'!M$3),1)+M182,0)</f>
        <v>0</v>
      </c>
      <c r="N183" s="644">
        <f ca="1">IF('Health SCR'!N$3&gt;=$B183,OFFSET($D$173,0,'Health SCR'!N$3-$B183)*OFFSET(Inputs!$C$30,0,$B183-2)/IF(sommmeProdInv(Inputs!$B$30:$AY$30,$D$173:$BA$173,'Health SCR'!N$3)&gt;0,sommmeProdInv(Inputs!$B$30:$AY$30,$D$173:$BA$173,'Health SCR'!N$3),1)+N182,0)</f>
        <v>0</v>
      </c>
      <c r="O183" s="644">
        <f ca="1">IF('Health SCR'!O$3&gt;=$B183,OFFSET($D$173,0,'Health SCR'!O$3-$B183)*OFFSET(Inputs!$C$30,0,$B183-2)/IF(sommmeProdInv(Inputs!$B$30:$AY$30,$D$173:$BA$173,'Health SCR'!O$3)&gt;0,sommmeProdInv(Inputs!$B$30:$AY$30,$D$173:$BA$173,'Health SCR'!O$3),1)+O182,0)</f>
        <v>0</v>
      </c>
      <c r="P183" s="644">
        <f ca="1">IF('Health SCR'!P$3&gt;=$B183,OFFSET($D$173,0,'Health SCR'!P$3-$B183)*OFFSET(Inputs!$C$30,0,$B183-2)/IF(sommmeProdInv(Inputs!$B$30:$AY$30,$D$173:$BA$173,'Health SCR'!P$3)&gt;0,sommmeProdInv(Inputs!$B$30:$AY$30,$D$173:$BA$173,'Health SCR'!P$3),1)+P182,0)</f>
        <v>0</v>
      </c>
      <c r="Q183" s="644">
        <f ca="1">IF('Health SCR'!Q$3&gt;=$B183,OFFSET($D$173,0,'Health SCR'!Q$3-$B183)*OFFSET(Inputs!$C$30,0,$B183-2)/IF(sommmeProdInv(Inputs!$B$30:$AY$30,$D$173:$BA$173,'Health SCR'!Q$3)&gt;0,sommmeProdInv(Inputs!$B$30:$AY$30,$D$173:$BA$173,'Health SCR'!Q$3),1)+Q182,0)</f>
        <v>0</v>
      </c>
      <c r="R183" s="644">
        <f ca="1">IF('Health SCR'!R$3&gt;=$B183,OFFSET($D$173,0,'Health SCR'!R$3-$B183)*OFFSET(Inputs!$C$30,0,$B183-2)/IF(sommmeProdInv(Inputs!$B$30:$AY$30,$D$173:$BA$173,'Health SCR'!R$3)&gt;0,sommmeProdInv(Inputs!$B$30:$AY$30,$D$173:$BA$173,'Health SCR'!R$3),1)+R182,0)</f>
        <v>0</v>
      </c>
      <c r="S183" s="644">
        <f ca="1">IF('Health SCR'!S$3&gt;=$B183,OFFSET($D$173,0,'Health SCR'!S$3-$B183)*OFFSET(Inputs!$C$30,0,$B183-2)/IF(sommmeProdInv(Inputs!$B$30:$AY$30,$D$173:$BA$173,'Health SCR'!S$3)&gt;0,sommmeProdInv(Inputs!$B$30:$AY$30,$D$173:$BA$173,'Health SCR'!S$3),1)+S182,0)</f>
        <v>0</v>
      </c>
      <c r="T183" s="644">
        <f ca="1">IF('Health SCR'!T$3&gt;=$B183,OFFSET($D$173,0,'Health SCR'!T$3-$B183)*OFFSET(Inputs!$C$30,0,$B183-2)/IF(sommmeProdInv(Inputs!$B$30:$AY$30,$D$173:$BA$173,'Health SCR'!T$3)&gt;0,sommmeProdInv(Inputs!$B$30:$AY$30,$D$173:$BA$173,'Health SCR'!T$3),1)+T182,0)</f>
        <v>0</v>
      </c>
      <c r="U183" s="644">
        <f ca="1">IF('Health SCR'!U$3&gt;=$B183,OFFSET($D$173,0,'Health SCR'!U$3-$B183)*OFFSET(Inputs!$C$30,0,$B183-2)/IF(sommmeProdInv(Inputs!$B$30:$AY$30,$D$173:$BA$173,'Health SCR'!U$3)&gt;0,sommmeProdInv(Inputs!$B$30:$AY$30,$D$173:$BA$173,'Health SCR'!U$3),1)+U182,0)</f>
        <v>0</v>
      </c>
      <c r="V183" s="644">
        <f ca="1">IF('Health SCR'!V$3&gt;=$B183,OFFSET($D$173,0,'Health SCR'!V$3-$B183)*OFFSET(Inputs!$C$30,0,$B183-2)/IF(sommmeProdInv(Inputs!$B$30:$AY$30,$D$173:$BA$173,'Health SCR'!V$3)&gt;0,sommmeProdInv(Inputs!$B$30:$AY$30,$D$173:$BA$173,'Health SCR'!V$3),1)+V182,0)</f>
        <v>0</v>
      </c>
      <c r="W183" s="644">
        <f ca="1">IF('Health SCR'!W$3&gt;=$B183,OFFSET($D$173,0,'Health SCR'!W$3-$B183)*OFFSET(Inputs!$C$30,0,$B183-2)/IF(sommmeProdInv(Inputs!$B$30:$AY$30,$D$173:$BA$173,'Health SCR'!W$3)&gt;0,sommmeProdInv(Inputs!$B$30:$AY$30,$D$173:$BA$173,'Health SCR'!W$3),1)+W182,0)</f>
        <v>0</v>
      </c>
      <c r="X183" s="644">
        <f ca="1">IF('Health SCR'!X$3&gt;=$B183,OFFSET($D$173,0,'Health SCR'!X$3-$B183)*OFFSET(Inputs!$C$30,0,$B183-2)/IF(sommmeProdInv(Inputs!$B$30:$AY$30,$D$173:$BA$173,'Health SCR'!X$3)&gt;0,sommmeProdInv(Inputs!$B$30:$AY$30,$D$173:$BA$173,'Health SCR'!X$3),1)+X182,0)</f>
        <v>0</v>
      </c>
      <c r="Y183" s="644">
        <f ca="1">IF('Health SCR'!Y$3&gt;=$B183,OFFSET($D$173,0,'Health SCR'!Y$3-$B183)*OFFSET(Inputs!$C$30,0,$B183-2)/IF(sommmeProdInv(Inputs!$B$30:$AY$30,$D$173:$BA$173,'Health SCR'!Y$3)&gt;0,sommmeProdInv(Inputs!$B$30:$AY$30,$D$173:$BA$173,'Health SCR'!Y$3),1)+Y182,0)</f>
        <v>0</v>
      </c>
      <c r="Z183" s="644">
        <f ca="1">IF('Health SCR'!Z$3&gt;=$B183,OFFSET($D$173,0,'Health SCR'!Z$3-$B183)*OFFSET(Inputs!$C$30,0,$B183-2)/IF(sommmeProdInv(Inputs!$B$30:$AY$30,$D$173:$BA$173,'Health SCR'!Z$3)&gt;0,sommmeProdInv(Inputs!$B$30:$AY$30,$D$173:$BA$173,'Health SCR'!Z$3),1)+Z182,0)</f>
        <v>0</v>
      </c>
      <c r="AA183" s="644">
        <f ca="1">IF('Health SCR'!AA$3&gt;=$B183,OFFSET($D$173,0,'Health SCR'!AA$3-$B183)*OFFSET(Inputs!$C$30,0,$B183-2)/IF(sommmeProdInv(Inputs!$B$30:$AY$30,$D$173:$BA$173,'Health SCR'!AA$3)&gt;0,sommmeProdInv(Inputs!$B$30:$AY$30,$D$173:$BA$173,'Health SCR'!AA$3),1)+AA182,0)</f>
        <v>0</v>
      </c>
      <c r="AB183" s="644">
        <f ca="1">IF('Health SCR'!AB$3&gt;=$B183,OFFSET($D$173,0,'Health SCR'!AB$3-$B183)*OFFSET(Inputs!$C$30,0,$B183-2)/IF(sommmeProdInv(Inputs!$B$30:$AY$30,$D$173:$BA$173,'Health SCR'!AB$3)&gt;0,sommmeProdInv(Inputs!$B$30:$AY$30,$D$173:$BA$173,'Health SCR'!AB$3),1)+AB182,0)</f>
        <v>0</v>
      </c>
      <c r="AC183" s="644">
        <f ca="1">IF('Health SCR'!AC$3&gt;=$B183,OFFSET($D$173,0,'Health SCR'!AC$3-$B183)*OFFSET(Inputs!$C$30,0,$B183-2)/IF(sommmeProdInv(Inputs!$B$30:$AY$30,$D$173:$BA$173,'Health SCR'!AC$3)&gt;0,sommmeProdInv(Inputs!$B$30:$AY$30,$D$173:$BA$173,'Health SCR'!AC$3),1)+AC182,0)</f>
        <v>0</v>
      </c>
      <c r="AD183" s="644">
        <f ca="1">IF('Health SCR'!AD$3&gt;=$B183,OFFSET($D$173,0,'Health SCR'!AD$3-$B183)*OFFSET(Inputs!$C$30,0,$B183-2)/IF(sommmeProdInv(Inputs!$B$30:$AY$30,$D$173:$BA$173,'Health SCR'!AD$3)&gt;0,sommmeProdInv(Inputs!$B$30:$AY$30,$D$173:$BA$173,'Health SCR'!AD$3),1)+AD182,0)</f>
        <v>0</v>
      </c>
      <c r="AE183" s="644">
        <f ca="1">IF('Health SCR'!AE$3&gt;=$B183,OFFSET($D$173,0,'Health SCR'!AE$3-$B183)*OFFSET(Inputs!$C$30,0,$B183-2)/IF(sommmeProdInv(Inputs!$B$30:$AY$30,$D$173:$BA$173,'Health SCR'!AE$3)&gt;0,sommmeProdInv(Inputs!$B$30:$AY$30,$D$173:$BA$173,'Health SCR'!AE$3),1)+AE182,0)</f>
        <v>0</v>
      </c>
      <c r="AF183" s="644">
        <f ca="1">IF('Health SCR'!AF$3&gt;=$B183,OFFSET($D$173,0,'Health SCR'!AF$3-$B183)*OFFSET(Inputs!$C$30,0,$B183-2)/IF(sommmeProdInv(Inputs!$B$30:$AY$30,$D$173:$BA$173,'Health SCR'!AF$3)&gt;0,sommmeProdInv(Inputs!$B$30:$AY$30,$D$173:$BA$173,'Health SCR'!AF$3),1)+AF182,0)</f>
        <v>0</v>
      </c>
      <c r="AG183" s="644">
        <f ca="1">IF('Health SCR'!AG$3&gt;=$B183,OFFSET($D$173,0,'Health SCR'!AG$3-$B183)*OFFSET(Inputs!$C$30,0,$B183-2)/IF(sommmeProdInv(Inputs!$B$30:$AY$30,$D$173:$BA$173,'Health SCR'!AG$3)&gt;0,sommmeProdInv(Inputs!$B$30:$AY$30,$D$173:$BA$173,'Health SCR'!AG$3),1)+AG182,0)</f>
        <v>0</v>
      </c>
      <c r="AH183" s="644">
        <f ca="1">IF('Health SCR'!AH$3&gt;=$B183,OFFSET($D$173,0,'Health SCR'!AH$3-$B183)*OFFSET(Inputs!$C$30,0,$B183-2)/IF(sommmeProdInv(Inputs!$B$30:$AY$30,$D$173:$BA$173,'Health SCR'!AH$3)&gt;0,sommmeProdInv(Inputs!$B$30:$AY$30,$D$173:$BA$173,'Health SCR'!AH$3),1)+AH182,0)</f>
        <v>0</v>
      </c>
      <c r="AI183" s="644">
        <f ca="1">IF('Health SCR'!AI$3&gt;=$B183,OFFSET($D$173,0,'Health SCR'!AI$3-$B183)*OFFSET(Inputs!$C$30,0,$B183-2)/IF(sommmeProdInv(Inputs!$B$30:$AY$30,$D$173:$BA$173,'Health SCR'!AI$3)&gt;0,sommmeProdInv(Inputs!$B$30:$AY$30,$D$173:$BA$173,'Health SCR'!AI$3),1)+AI182,0)</f>
        <v>0</v>
      </c>
      <c r="AJ183" s="644">
        <f ca="1">IF('Health SCR'!AJ$3&gt;=$B183,OFFSET($D$173,0,'Health SCR'!AJ$3-$B183)*OFFSET(Inputs!$C$30,0,$B183-2)/IF(sommmeProdInv(Inputs!$B$30:$AY$30,$D$173:$BA$173,'Health SCR'!AJ$3)&gt;0,sommmeProdInv(Inputs!$B$30:$AY$30,$D$173:$BA$173,'Health SCR'!AJ$3),1)+AJ182,0)</f>
        <v>0</v>
      </c>
      <c r="AK183" s="644">
        <f ca="1">IF('Health SCR'!AK$3&gt;=$B183,OFFSET($D$173,0,'Health SCR'!AK$3-$B183)*OFFSET(Inputs!$C$30,0,$B183-2)/IF(sommmeProdInv(Inputs!$B$30:$AY$30,$D$173:$BA$173,'Health SCR'!AK$3)&gt;0,sommmeProdInv(Inputs!$B$30:$AY$30,$D$173:$BA$173,'Health SCR'!AK$3),1)+AK182,0)</f>
        <v>0</v>
      </c>
      <c r="AL183" s="644">
        <f ca="1">IF('Health SCR'!AL$3&gt;=$B183,OFFSET($D$173,0,'Health SCR'!AL$3-$B183)*OFFSET(Inputs!$C$30,0,$B183-2)/IF(sommmeProdInv(Inputs!$B$30:$AY$30,$D$173:$BA$173,'Health SCR'!AL$3)&gt;0,sommmeProdInv(Inputs!$B$30:$AY$30,$D$173:$BA$173,'Health SCR'!AL$3),1)+AL182,0)</f>
        <v>0</v>
      </c>
      <c r="AM183" s="644">
        <f ca="1">IF('Health SCR'!AM$3&gt;=$B183,OFFSET($D$173,0,'Health SCR'!AM$3-$B183)*OFFSET(Inputs!$C$30,0,$B183-2)/IF(sommmeProdInv(Inputs!$B$30:$AY$30,$D$173:$BA$173,'Health SCR'!AM$3)&gt;0,sommmeProdInv(Inputs!$B$30:$AY$30,$D$173:$BA$173,'Health SCR'!AM$3),1)+AM182,0)</f>
        <v>0</v>
      </c>
      <c r="AN183" s="644">
        <f ca="1">IF('Health SCR'!AN$3&gt;=$B183,OFFSET($D$173,0,'Health SCR'!AN$3-$B183)*OFFSET(Inputs!$C$30,0,$B183-2)/IF(sommmeProdInv(Inputs!$B$30:$AY$30,$D$173:$BA$173,'Health SCR'!AN$3)&gt;0,sommmeProdInv(Inputs!$B$30:$AY$30,$D$173:$BA$173,'Health SCR'!AN$3),1)+AN182,0)</f>
        <v>0</v>
      </c>
      <c r="AO183" s="644">
        <f ca="1">IF('Health SCR'!AO$3&gt;=$B183,OFFSET($D$173,0,'Health SCR'!AO$3-$B183)*OFFSET(Inputs!$C$30,0,$B183-2)/IF(sommmeProdInv(Inputs!$B$30:$AY$30,$D$173:$BA$173,'Health SCR'!AO$3)&gt;0,sommmeProdInv(Inputs!$B$30:$AY$30,$D$173:$BA$173,'Health SCR'!AO$3),1)+AO182,0)</f>
        <v>0</v>
      </c>
      <c r="AP183" s="644">
        <f ca="1">IF('Health SCR'!AP$3&gt;=$B183,OFFSET($D$173,0,'Health SCR'!AP$3-$B183)*OFFSET(Inputs!$C$30,0,$B183-2)/IF(sommmeProdInv(Inputs!$B$30:$AY$30,$D$173:$BA$173,'Health SCR'!AP$3)&gt;0,sommmeProdInv(Inputs!$B$30:$AY$30,$D$173:$BA$173,'Health SCR'!AP$3),1)+AP182,0)</f>
        <v>0</v>
      </c>
      <c r="AQ183" s="644">
        <f ca="1">IF('Health SCR'!AQ$3&gt;=$B183,OFFSET($D$173,0,'Health SCR'!AQ$3-$B183)*OFFSET(Inputs!$C$30,0,$B183-2)/IF(sommmeProdInv(Inputs!$B$30:$AY$30,$D$173:$BA$173,'Health SCR'!AQ$3)&gt;0,sommmeProdInv(Inputs!$B$30:$AY$30,$D$173:$BA$173,'Health SCR'!AQ$3),1)+AQ182,0)</f>
        <v>0</v>
      </c>
      <c r="AR183" s="644">
        <f ca="1">IF('Health SCR'!AR$3&gt;=$B183,OFFSET($D$173,0,'Health SCR'!AR$3-$B183)*OFFSET(Inputs!$C$30,0,$B183-2)/IF(sommmeProdInv(Inputs!$B$30:$AY$30,$D$173:$BA$173,'Health SCR'!AR$3)&gt;0,sommmeProdInv(Inputs!$B$30:$AY$30,$D$173:$BA$173,'Health SCR'!AR$3),1)+AR182,0)</f>
        <v>0</v>
      </c>
      <c r="AS183" s="644">
        <f ca="1">IF('Health SCR'!AS$3&gt;=$B183,OFFSET($D$173,0,'Health SCR'!AS$3-$B183)*OFFSET(Inputs!$C$30,0,$B183-2)/IF(sommmeProdInv(Inputs!$B$30:$AY$30,$D$173:$BA$173,'Health SCR'!AS$3)&gt;0,sommmeProdInv(Inputs!$B$30:$AY$30,$D$173:$BA$173,'Health SCR'!AS$3),1)+AS182,0)</f>
        <v>0</v>
      </c>
      <c r="AT183" s="644">
        <f ca="1">IF('Health SCR'!AT$3&gt;=$B183,OFFSET($D$173,0,'Health SCR'!AT$3-$B183)*OFFSET(Inputs!$C$30,0,$B183-2)/IF(sommmeProdInv(Inputs!$B$30:$AY$30,$D$173:$BA$173,'Health SCR'!AT$3)&gt;0,sommmeProdInv(Inputs!$B$30:$AY$30,$D$173:$BA$173,'Health SCR'!AT$3),1)+AT182,0)</f>
        <v>0</v>
      </c>
      <c r="AU183" s="644">
        <f ca="1">IF('Health SCR'!AU$3&gt;=$B183,OFFSET($D$173,0,'Health SCR'!AU$3-$B183)*OFFSET(Inputs!$C$30,0,$B183-2)/IF(sommmeProdInv(Inputs!$B$30:$AY$30,$D$173:$BA$173,'Health SCR'!AU$3)&gt;0,sommmeProdInv(Inputs!$B$30:$AY$30,$D$173:$BA$173,'Health SCR'!AU$3),1)+AU182,0)</f>
        <v>0</v>
      </c>
      <c r="AV183" s="644">
        <f ca="1">IF('Health SCR'!AV$3&gt;=$B183,OFFSET($D$173,0,'Health SCR'!AV$3-$B183)*OFFSET(Inputs!$C$30,0,$B183-2)/IF(sommmeProdInv(Inputs!$B$30:$AY$30,$D$173:$BA$173,'Health SCR'!AV$3)&gt;0,sommmeProdInv(Inputs!$B$30:$AY$30,$D$173:$BA$173,'Health SCR'!AV$3),1)+AV182,0)</f>
        <v>0</v>
      </c>
      <c r="AW183" s="644">
        <f ca="1">IF('Health SCR'!AW$3&gt;=$B183,OFFSET($D$173,0,'Health SCR'!AW$3-$B183)*OFFSET(Inputs!$C$30,0,$B183-2)/IF(sommmeProdInv(Inputs!$B$30:$AY$30,$D$173:$BA$173,'Health SCR'!AW$3)&gt;0,sommmeProdInv(Inputs!$B$30:$AY$30,$D$173:$BA$173,'Health SCR'!AW$3),1)+AW182,0)</f>
        <v>0</v>
      </c>
      <c r="AX183" s="644">
        <f ca="1">IF('Health SCR'!AX$3&gt;=$B183,OFFSET($D$173,0,'Health SCR'!AX$3-$B183)*OFFSET(Inputs!$C$30,0,$B183-2)/IF(sommmeProdInv(Inputs!$B$30:$AY$30,$D$173:$BA$173,'Health SCR'!AX$3)&gt;0,sommmeProdInv(Inputs!$B$30:$AY$30,$D$173:$BA$173,'Health SCR'!AX$3),1)+AX182,0)</f>
        <v>0</v>
      </c>
      <c r="AY183" s="644">
        <f ca="1">IF('Health SCR'!AY$3&gt;=$B183,OFFSET($D$173,0,'Health SCR'!AY$3-$B183)*OFFSET(Inputs!$C$30,0,$B183-2)/IF(sommmeProdInv(Inputs!$B$30:$AY$30,$D$173:$BA$173,'Health SCR'!AY$3)&gt;0,sommmeProdInv(Inputs!$B$30:$AY$30,$D$173:$BA$173,'Health SCR'!AY$3),1)+AY182,0)</f>
        <v>0</v>
      </c>
      <c r="AZ183" s="644">
        <f ca="1">IF('Health SCR'!AZ$3&gt;=$B183,OFFSET($D$173,0,'Health SCR'!AZ$3-$B183)*OFFSET(Inputs!$C$30,0,$B183-2)/IF(sommmeProdInv(Inputs!$B$30:$AY$30,$D$173:$BA$173,'Health SCR'!AZ$3)&gt;0,sommmeProdInv(Inputs!$B$30:$AY$30,$D$173:$BA$173,'Health SCR'!AZ$3),1)+AZ182,0)</f>
        <v>0</v>
      </c>
      <c r="BA183" s="645">
        <f ca="1">IF('Health SCR'!BA$3&gt;=$B183,OFFSET($D$173,0,'Health SCR'!BA$3-$B183)*OFFSET(Inputs!$C$30,0,$B183-2)/IF(sommmeProdInv(Inputs!$B$30:$AY$30,$D$173:$BA$173,'Health SCR'!BA$3)&gt;0,sommmeProdInv(Inputs!$B$30:$AY$30,$D$173:$BA$173,'Health SCR'!BA$3),1)+BA182,0)</f>
        <v>0</v>
      </c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43"/>
      <c r="BU183" s="243"/>
      <c r="BV183" s="243"/>
      <c r="BW183" s="243"/>
      <c r="BX183" s="243"/>
      <c r="BY183" s="243"/>
      <c r="BZ183" s="243"/>
      <c r="CA183" s="243"/>
      <c r="CB183" s="243"/>
      <c r="CC183" s="243"/>
      <c r="CD183" s="243"/>
      <c r="CE183" s="243"/>
      <c r="CF183" s="243"/>
      <c r="CG183" s="243"/>
      <c r="CH183" s="243"/>
      <c r="CI183" s="243"/>
      <c r="CJ183" s="243"/>
      <c r="CK183" s="243"/>
      <c r="CL183" s="243"/>
      <c r="CM183" s="243"/>
      <c r="CN183" s="243"/>
      <c r="CO183" s="243"/>
      <c r="CP183" s="243"/>
      <c r="CQ183" s="243"/>
      <c r="CR183" s="243"/>
      <c r="CS183" s="243"/>
      <c r="CT183" s="243"/>
      <c r="CU183" s="243"/>
      <c r="CV183" s="243"/>
      <c r="CW183" s="243"/>
      <c r="CX183" s="243"/>
      <c r="CY183" s="243"/>
      <c r="CZ183" s="243"/>
      <c r="DA183" s="243"/>
      <c r="DB183" s="243"/>
      <c r="DC183" s="243"/>
      <c r="DD183" s="243"/>
      <c r="DE183" s="243"/>
      <c r="DF183" s="243"/>
      <c r="DG183" s="243"/>
      <c r="DH183" s="243"/>
      <c r="DI183" s="243"/>
      <c r="DJ183" s="243"/>
      <c r="DK183" s="243"/>
      <c r="DL183" s="243"/>
      <c r="DM183" s="243"/>
      <c r="DN183" s="243"/>
      <c r="DO183" s="243"/>
      <c r="DP183" s="243"/>
      <c r="DQ183" s="243"/>
      <c r="DR183" s="243"/>
      <c r="DS183" s="243"/>
      <c r="DT183" s="243"/>
      <c r="DU183" s="243"/>
      <c r="DV183" s="243"/>
      <c r="DW183" s="243"/>
      <c r="DX183" s="243"/>
      <c r="DY183" s="243"/>
      <c r="DZ183" s="243"/>
      <c r="EA183" s="243"/>
      <c r="EB183" s="243"/>
      <c r="EC183" s="243"/>
      <c r="ED183" s="243"/>
      <c r="EE183" s="243"/>
      <c r="EF183" s="243"/>
      <c r="EG183" s="243"/>
      <c r="EH183" s="243"/>
      <c r="EI183" s="243"/>
      <c r="EJ183" s="243"/>
      <c r="EK183" s="243"/>
      <c r="EL183" s="243"/>
      <c r="EM183" s="243"/>
      <c r="EN183" s="243"/>
      <c r="EO183" s="243"/>
      <c r="EP183" s="243"/>
      <c r="EQ183" s="243"/>
      <c r="ER183" s="243"/>
      <c r="ES183" s="243"/>
      <c r="ET183" s="243"/>
      <c r="EU183" s="243"/>
      <c r="EV183" s="243"/>
      <c r="EW183" s="243"/>
      <c r="EX183" s="243"/>
      <c r="EY183" s="243"/>
      <c r="EZ183" s="243"/>
      <c r="FA183" s="243"/>
      <c r="FB183" s="243"/>
      <c r="FC183" s="243"/>
      <c r="FD183" s="243"/>
      <c r="FE183" s="243"/>
      <c r="FF183" s="243"/>
      <c r="FG183" s="243"/>
      <c r="FH183" s="243"/>
      <c r="FI183" s="243"/>
      <c r="FJ183" s="243"/>
      <c r="FK183" s="243"/>
      <c r="FL183" s="243"/>
      <c r="FM183" s="243"/>
      <c r="FN183" s="243"/>
      <c r="FO183" s="243"/>
      <c r="FP183" s="243"/>
      <c r="FQ183" s="243"/>
      <c r="FR183" s="243"/>
      <c r="FS183" s="243"/>
      <c r="FT183" s="243"/>
      <c r="FU183" s="243"/>
      <c r="FV183" s="243"/>
      <c r="FW183" s="243"/>
      <c r="FX183" s="243"/>
      <c r="FY183" s="243"/>
      <c r="FZ183" s="243"/>
      <c r="GA183" s="243"/>
      <c r="GB183" s="243"/>
      <c r="GC183" s="243"/>
      <c r="GD183" s="243"/>
      <c r="GE183" s="243"/>
      <c r="GF183" s="243"/>
      <c r="GG183" s="243"/>
      <c r="GH183" s="243"/>
      <c r="GI183" s="243"/>
      <c r="GJ183" s="243"/>
      <c r="GK183" s="243"/>
      <c r="GL183" s="243"/>
      <c r="GM183" s="243"/>
      <c r="GN183" s="243"/>
      <c r="GO183" s="243"/>
      <c r="GP183" s="243"/>
      <c r="GQ183" s="243"/>
      <c r="GR183" s="243"/>
      <c r="GS183" s="243"/>
      <c r="GT183" s="243"/>
      <c r="GU183" s="243"/>
      <c r="GV183" s="243"/>
      <c r="GW183" s="243"/>
      <c r="GX183" s="243"/>
      <c r="GY183" s="243"/>
      <c r="GZ183" s="243"/>
      <c r="HA183" s="243"/>
      <c r="HB183" s="243"/>
      <c r="HC183" s="243"/>
      <c r="HD183" s="243"/>
      <c r="HE183" s="243"/>
      <c r="HF183" s="243"/>
      <c r="HG183" s="243"/>
      <c r="HH183" s="243"/>
      <c r="HI183" s="243"/>
      <c r="HJ183" s="243"/>
      <c r="HK183" s="243"/>
      <c r="HL183" s="243"/>
      <c r="HM183" s="243"/>
      <c r="HN183" s="243"/>
      <c r="HO183" s="243"/>
      <c r="HP183" s="243"/>
      <c r="HQ183" s="243"/>
      <c r="HR183" s="243"/>
      <c r="HS183" s="243"/>
      <c r="HT183" s="243"/>
      <c r="HU183" s="243"/>
      <c r="HV183" s="243"/>
      <c r="HW183" s="243"/>
      <c r="HX183" s="243"/>
      <c r="HY183" s="243"/>
      <c r="HZ183" s="243"/>
      <c r="IA183" s="243"/>
      <c r="IB183" s="243"/>
      <c r="IC183" s="243"/>
      <c r="ID183" s="243"/>
      <c r="IE183" s="243"/>
      <c r="IF183" s="243"/>
      <c r="IG183" s="243"/>
      <c r="IH183" s="243"/>
      <c r="II183" s="243"/>
      <c r="IJ183" s="243"/>
      <c r="IK183" s="243"/>
      <c r="IL183" s="243"/>
      <c r="IM183" s="243"/>
      <c r="IN183" s="243"/>
      <c r="IO183" s="243"/>
      <c r="IP183" s="243"/>
      <c r="IQ183" s="243"/>
      <c r="IR183" s="243"/>
      <c r="IS183" s="243"/>
      <c r="IT183" s="243"/>
      <c r="IU183" s="243"/>
      <c r="IV183" s="243"/>
    </row>
    <row r="184" spans="1:256" s="340" customFormat="1" outlineLevel="1">
      <c r="A184" s="608"/>
      <c r="B184" s="993">
        <v>10</v>
      </c>
      <c r="C184" s="994"/>
      <c r="D184" s="643"/>
      <c r="E184" s="644">
        <f ca="1">IF('Health SCR'!E$3&gt;=$B184,OFFSET($D$173,0,'Health SCR'!E$3-$B184)*OFFSET(Inputs!$C$30,0,$B184-2)/IF(sommmeProdInv(Inputs!$B$30:$AY$30,$D$173:$BA$173,'Health SCR'!E$3)&gt;0,sommmeProdInv(Inputs!$B$30:$AY$30,$D$173:$BA$173,'Health SCR'!E$3),1)+E183,0)</f>
        <v>0</v>
      </c>
      <c r="F184" s="644">
        <f ca="1">IF('Health SCR'!F$3&gt;=$B184,OFFSET($D$173,0,'Health SCR'!F$3-$B184)*OFFSET(Inputs!$C$30,0,$B184-2)/IF(sommmeProdInv(Inputs!$B$30:$AY$30,$D$173:$BA$173,'Health SCR'!F$3)&gt;0,sommmeProdInv(Inputs!$B$30:$AY$30,$D$173:$BA$173,'Health SCR'!F$3),1)+F183,0)</f>
        <v>0</v>
      </c>
      <c r="G184" s="644">
        <f ca="1">IF('Health SCR'!G$3&gt;=$B184,OFFSET($D$173,0,'Health SCR'!G$3-$B184)*OFFSET(Inputs!$C$30,0,$B184-2)/IF(sommmeProdInv(Inputs!$B$30:$AY$30,$D$173:$BA$173,'Health SCR'!G$3)&gt;0,sommmeProdInv(Inputs!$B$30:$AY$30,$D$173:$BA$173,'Health SCR'!G$3),1)+G183,0)</f>
        <v>0</v>
      </c>
      <c r="H184" s="644">
        <f ca="1">IF('Health SCR'!H$3&gt;=$B184,OFFSET($D$173,0,'Health SCR'!H$3-$B184)*OFFSET(Inputs!$C$30,0,$B184-2)/IF(sommmeProdInv(Inputs!$B$30:$AY$30,$D$173:$BA$173,'Health SCR'!H$3)&gt;0,sommmeProdInv(Inputs!$B$30:$AY$30,$D$173:$BA$173,'Health SCR'!H$3),1)+H183,0)</f>
        <v>0</v>
      </c>
      <c r="I184" s="644">
        <f ca="1">IF('Health SCR'!I$3&gt;=$B184,OFFSET($D$173,0,'Health SCR'!I$3-$B184)*OFFSET(Inputs!$C$30,0,$B184-2)/IF(sommmeProdInv(Inputs!$B$30:$AY$30,$D$173:$BA$173,'Health SCR'!I$3)&gt;0,sommmeProdInv(Inputs!$B$30:$AY$30,$D$173:$BA$173,'Health SCR'!I$3),1)+I183,0)</f>
        <v>0</v>
      </c>
      <c r="J184" s="644">
        <f ca="1">IF('Health SCR'!J$3&gt;=$B184,OFFSET($D$173,0,'Health SCR'!J$3-$B184)*OFFSET(Inputs!$C$30,0,$B184-2)/IF(sommmeProdInv(Inputs!$B$30:$AY$30,$D$173:$BA$173,'Health SCR'!J$3)&gt;0,sommmeProdInv(Inputs!$B$30:$AY$30,$D$173:$BA$173,'Health SCR'!J$3),1)+J183,0)</f>
        <v>0</v>
      </c>
      <c r="K184" s="644">
        <f ca="1">IF('Health SCR'!K$3&gt;=$B184,OFFSET($D$173,0,'Health SCR'!K$3-$B184)*OFFSET(Inputs!$C$30,0,$B184-2)/IF(sommmeProdInv(Inputs!$B$30:$AY$30,$D$173:$BA$173,'Health SCR'!K$3)&gt;0,sommmeProdInv(Inputs!$B$30:$AY$30,$D$173:$BA$173,'Health SCR'!K$3),1)+K183,0)</f>
        <v>0</v>
      </c>
      <c r="L184" s="644">
        <f ca="1">IF('Health SCR'!L$3&gt;=$B184,OFFSET($D$173,0,'Health SCR'!L$3-$B184)*OFFSET(Inputs!$C$30,0,$B184-2)/IF(sommmeProdInv(Inputs!$B$30:$AY$30,$D$173:$BA$173,'Health SCR'!L$3)&gt;0,sommmeProdInv(Inputs!$B$30:$AY$30,$D$173:$BA$173,'Health SCR'!L$3),1)+L183,0)</f>
        <v>0</v>
      </c>
      <c r="M184" s="644">
        <f ca="1">IF('Health SCR'!M$3&gt;=$B184,OFFSET($D$173,0,'Health SCR'!M$3-$B184)*OFFSET(Inputs!$C$30,0,$B184-2)/IF(sommmeProdInv(Inputs!$B$30:$AY$30,$D$173:$BA$173,'Health SCR'!M$3)&gt;0,sommmeProdInv(Inputs!$B$30:$AY$30,$D$173:$BA$173,'Health SCR'!M$3),1)+M183,0)</f>
        <v>0</v>
      </c>
      <c r="N184" s="644">
        <f ca="1">IF('Health SCR'!N$3&gt;=$B184,OFFSET($D$173,0,'Health SCR'!N$3-$B184)*OFFSET(Inputs!$C$30,0,$B184-2)/IF(sommmeProdInv(Inputs!$B$30:$AY$30,$D$173:$BA$173,'Health SCR'!N$3)&gt;0,sommmeProdInv(Inputs!$B$30:$AY$30,$D$173:$BA$173,'Health SCR'!N$3),1)+N183,0)</f>
        <v>0</v>
      </c>
      <c r="O184" s="644">
        <f ca="1">IF('Health SCR'!O$3&gt;=$B184,OFFSET($D$173,0,'Health SCR'!O$3-$B184)*OFFSET(Inputs!$C$30,0,$B184-2)/IF(sommmeProdInv(Inputs!$B$30:$AY$30,$D$173:$BA$173,'Health SCR'!O$3)&gt;0,sommmeProdInv(Inputs!$B$30:$AY$30,$D$173:$BA$173,'Health SCR'!O$3),1)+O183,0)</f>
        <v>0</v>
      </c>
      <c r="P184" s="644">
        <f ca="1">IF('Health SCR'!P$3&gt;=$B184,OFFSET($D$173,0,'Health SCR'!P$3-$B184)*OFFSET(Inputs!$C$30,0,$B184-2)/IF(sommmeProdInv(Inputs!$B$30:$AY$30,$D$173:$BA$173,'Health SCR'!P$3)&gt;0,sommmeProdInv(Inputs!$B$30:$AY$30,$D$173:$BA$173,'Health SCR'!P$3),1)+P183,0)</f>
        <v>0</v>
      </c>
      <c r="Q184" s="644">
        <f ca="1">IF('Health SCR'!Q$3&gt;=$B184,OFFSET($D$173,0,'Health SCR'!Q$3-$B184)*OFFSET(Inputs!$C$30,0,$B184-2)/IF(sommmeProdInv(Inputs!$B$30:$AY$30,$D$173:$BA$173,'Health SCR'!Q$3)&gt;0,sommmeProdInv(Inputs!$B$30:$AY$30,$D$173:$BA$173,'Health SCR'!Q$3),1)+Q183,0)</f>
        <v>0</v>
      </c>
      <c r="R184" s="644">
        <f ca="1">IF('Health SCR'!R$3&gt;=$B184,OFFSET($D$173,0,'Health SCR'!R$3-$B184)*OFFSET(Inputs!$C$30,0,$B184-2)/IF(sommmeProdInv(Inputs!$B$30:$AY$30,$D$173:$BA$173,'Health SCR'!R$3)&gt;0,sommmeProdInv(Inputs!$B$30:$AY$30,$D$173:$BA$173,'Health SCR'!R$3),1)+R183,0)</f>
        <v>0</v>
      </c>
      <c r="S184" s="644">
        <f ca="1">IF('Health SCR'!S$3&gt;=$B184,OFFSET($D$173,0,'Health SCR'!S$3-$B184)*OFFSET(Inputs!$C$30,0,$B184-2)/IF(sommmeProdInv(Inputs!$B$30:$AY$30,$D$173:$BA$173,'Health SCR'!S$3)&gt;0,sommmeProdInv(Inputs!$B$30:$AY$30,$D$173:$BA$173,'Health SCR'!S$3),1)+S183,0)</f>
        <v>0</v>
      </c>
      <c r="T184" s="644">
        <f ca="1">IF('Health SCR'!T$3&gt;=$B184,OFFSET($D$173,0,'Health SCR'!T$3-$B184)*OFFSET(Inputs!$C$30,0,$B184-2)/IF(sommmeProdInv(Inputs!$B$30:$AY$30,$D$173:$BA$173,'Health SCR'!T$3)&gt;0,sommmeProdInv(Inputs!$B$30:$AY$30,$D$173:$BA$173,'Health SCR'!T$3),1)+T183,0)</f>
        <v>0</v>
      </c>
      <c r="U184" s="644">
        <f ca="1">IF('Health SCR'!U$3&gt;=$B184,OFFSET($D$173,0,'Health SCR'!U$3-$B184)*OFFSET(Inputs!$C$30,0,$B184-2)/IF(sommmeProdInv(Inputs!$B$30:$AY$30,$D$173:$BA$173,'Health SCR'!U$3)&gt;0,sommmeProdInv(Inputs!$B$30:$AY$30,$D$173:$BA$173,'Health SCR'!U$3),1)+U183,0)</f>
        <v>0</v>
      </c>
      <c r="V184" s="644">
        <f ca="1">IF('Health SCR'!V$3&gt;=$B184,OFFSET($D$173,0,'Health SCR'!V$3-$B184)*OFFSET(Inputs!$C$30,0,$B184-2)/IF(sommmeProdInv(Inputs!$B$30:$AY$30,$D$173:$BA$173,'Health SCR'!V$3)&gt;0,sommmeProdInv(Inputs!$B$30:$AY$30,$D$173:$BA$173,'Health SCR'!V$3),1)+V183,0)</f>
        <v>0</v>
      </c>
      <c r="W184" s="644">
        <f ca="1">IF('Health SCR'!W$3&gt;=$B184,OFFSET($D$173,0,'Health SCR'!W$3-$B184)*OFFSET(Inputs!$C$30,0,$B184-2)/IF(sommmeProdInv(Inputs!$B$30:$AY$30,$D$173:$BA$173,'Health SCR'!W$3)&gt;0,sommmeProdInv(Inputs!$B$30:$AY$30,$D$173:$BA$173,'Health SCR'!W$3),1)+W183,0)</f>
        <v>0</v>
      </c>
      <c r="X184" s="644">
        <f ca="1">IF('Health SCR'!X$3&gt;=$B184,OFFSET($D$173,0,'Health SCR'!X$3-$B184)*OFFSET(Inputs!$C$30,0,$B184-2)/IF(sommmeProdInv(Inputs!$B$30:$AY$30,$D$173:$BA$173,'Health SCR'!X$3)&gt;0,sommmeProdInv(Inputs!$B$30:$AY$30,$D$173:$BA$173,'Health SCR'!X$3),1)+X183,0)</f>
        <v>0</v>
      </c>
      <c r="Y184" s="644">
        <f ca="1">IF('Health SCR'!Y$3&gt;=$B184,OFFSET($D$173,0,'Health SCR'!Y$3-$B184)*OFFSET(Inputs!$C$30,0,$B184-2)/IF(sommmeProdInv(Inputs!$B$30:$AY$30,$D$173:$BA$173,'Health SCR'!Y$3)&gt;0,sommmeProdInv(Inputs!$B$30:$AY$30,$D$173:$BA$173,'Health SCR'!Y$3),1)+Y183,0)</f>
        <v>0</v>
      </c>
      <c r="Z184" s="644">
        <f ca="1">IF('Health SCR'!Z$3&gt;=$B184,OFFSET($D$173,0,'Health SCR'!Z$3-$B184)*OFFSET(Inputs!$C$30,0,$B184-2)/IF(sommmeProdInv(Inputs!$B$30:$AY$30,$D$173:$BA$173,'Health SCR'!Z$3)&gt;0,sommmeProdInv(Inputs!$B$30:$AY$30,$D$173:$BA$173,'Health SCR'!Z$3),1)+Z183,0)</f>
        <v>0</v>
      </c>
      <c r="AA184" s="644">
        <f ca="1">IF('Health SCR'!AA$3&gt;=$B184,OFFSET($D$173,0,'Health SCR'!AA$3-$B184)*OFFSET(Inputs!$C$30,0,$B184-2)/IF(sommmeProdInv(Inputs!$B$30:$AY$30,$D$173:$BA$173,'Health SCR'!AA$3)&gt;0,sommmeProdInv(Inputs!$B$30:$AY$30,$D$173:$BA$173,'Health SCR'!AA$3),1)+AA183,0)</f>
        <v>0</v>
      </c>
      <c r="AB184" s="644">
        <f ca="1">IF('Health SCR'!AB$3&gt;=$B184,OFFSET($D$173,0,'Health SCR'!AB$3-$B184)*OFFSET(Inputs!$C$30,0,$B184-2)/IF(sommmeProdInv(Inputs!$B$30:$AY$30,$D$173:$BA$173,'Health SCR'!AB$3)&gt;0,sommmeProdInv(Inputs!$B$30:$AY$30,$D$173:$BA$173,'Health SCR'!AB$3),1)+AB183,0)</f>
        <v>0</v>
      </c>
      <c r="AC184" s="644">
        <f ca="1">IF('Health SCR'!AC$3&gt;=$B184,OFFSET($D$173,0,'Health SCR'!AC$3-$B184)*OFFSET(Inputs!$C$30,0,$B184-2)/IF(sommmeProdInv(Inputs!$B$30:$AY$30,$D$173:$BA$173,'Health SCR'!AC$3)&gt;0,sommmeProdInv(Inputs!$B$30:$AY$30,$D$173:$BA$173,'Health SCR'!AC$3),1)+AC183,0)</f>
        <v>0</v>
      </c>
      <c r="AD184" s="644">
        <f ca="1">IF('Health SCR'!AD$3&gt;=$B184,OFFSET($D$173,0,'Health SCR'!AD$3-$B184)*OFFSET(Inputs!$C$30,0,$B184-2)/IF(sommmeProdInv(Inputs!$B$30:$AY$30,$D$173:$BA$173,'Health SCR'!AD$3)&gt;0,sommmeProdInv(Inputs!$B$30:$AY$30,$D$173:$BA$173,'Health SCR'!AD$3),1)+AD183,0)</f>
        <v>0</v>
      </c>
      <c r="AE184" s="644">
        <f ca="1">IF('Health SCR'!AE$3&gt;=$B184,OFFSET($D$173,0,'Health SCR'!AE$3-$B184)*OFFSET(Inputs!$C$30,0,$B184-2)/IF(sommmeProdInv(Inputs!$B$30:$AY$30,$D$173:$BA$173,'Health SCR'!AE$3)&gt;0,sommmeProdInv(Inputs!$B$30:$AY$30,$D$173:$BA$173,'Health SCR'!AE$3),1)+AE183,0)</f>
        <v>0</v>
      </c>
      <c r="AF184" s="644">
        <f ca="1">IF('Health SCR'!AF$3&gt;=$B184,OFFSET($D$173,0,'Health SCR'!AF$3-$B184)*OFFSET(Inputs!$C$30,0,$B184-2)/IF(sommmeProdInv(Inputs!$B$30:$AY$30,$D$173:$BA$173,'Health SCR'!AF$3)&gt;0,sommmeProdInv(Inputs!$B$30:$AY$30,$D$173:$BA$173,'Health SCR'!AF$3),1)+AF183,0)</f>
        <v>0</v>
      </c>
      <c r="AG184" s="644">
        <f ca="1">IF('Health SCR'!AG$3&gt;=$B184,OFFSET($D$173,0,'Health SCR'!AG$3-$B184)*OFFSET(Inputs!$C$30,0,$B184-2)/IF(sommmeProdInv(Inputs!$B$30:$AY$30,$D$173:$BA$173,'Health SCR'!AG$3)&gt;0,sommmeProdInv(Inputs!$B$30:$AY$30,$D$173:$BA$173,'Health SCR'!AG$3),1)+AG183,0)</f>
        <v>0</v>
      </c>
      <c r="AH184" s="644">
        <f ca="1">IF('Health SCR'!AH$3&gt;=$B184,OFFSET($D$173,0,'Health SCR'!AH$3-$B184)*OFFSET(Inputs!$C$30,0,$B184-2)/IF(sommmeProdInv(Inputs!$B$30:$AY$30,$D$173:$BA$173,'Health SCR'!AH$3)&gt;0,sommmeProdInv(Inputs!$B$30:$AY$30,$D$173:$BA$173,'Health SCR'!AH$3),1)+AH183,0)</f>
        <v>0</v>
      </c>
      <c r="AI184" s="644">
        <f ca="1">IF('Health SCR'!AI$3&gt;=$B184,OFFSET($D$173,0,'Health SCR'!AI$3-$B184)*OFFSET(Inputs!$C$30,0,$B184-2)/IF(sommmeProdInv(Inputs!$B$30:$AY$30,$D$173:$BA$173,'Health SCR'!AI$3)&gt;0,sommmeProdInv(Inputs!$B$30:$AY$30,$D$173:$BA$173,'Health SCR'!AI$3),1)+AI183,0)</f>
        <v>0</v>
      </c>
      <c r="AJ184" s="644">
        <f ca="1">IF('Health SCR'!AJ$3&gt;=$B184,OFFSET($D$173,0,'Health SCR'!AJ$3-$B184)*OFFSET(Inputs!$C$30,0,$B184-2)/IF(sommmeProdInv(Inputs!$B$30:$AY$30,$D$173:$BA$173,'Health SCR'!AJ$3)&gt;0,sommmeProdInv(Inputs!$B$30:$AY$30,$D$173:$BA$173,'Health SCR'!AJ$3),1)+AJ183,0)</f>
        <v>0</v>
      </c>
      <c r="AK184" s="644">
        <f ca="1">IF('Health SCR'!AK$3&gt;=$B184,OFFSET($D$173,0,'Health SCR'!AK$3-$B184)*OFFSET(Inputs!$C$30,0,$B184-2)/IF(sommmeProdInv(Inputs!$B$30:$AY$30,$D$173:$BA$173,'Health SCR'!AK$3)&gt;0,sommmeProdInv(Inputs!$B$30:$AY$30,$D$173:$BA$173,'Health SCR'!AK$3),1)+AK183,0)</f>
        <v>0</v>
      </c>
      <c r="AL184" s="644">
        <f ca="1">IF('Health SCR'!AL$3&gt;=$B184,OFFSET($D$173,0,'Health SCR'!AL$3-$B184)*OFFSET(Inputs!$C$30,0,$B184-2)/IF(sommmeProdInv(Inputs!$B$30:$AY$30,$D$173:$BA$173,'Health SCR'!AL$3)&gt;0,sommmeProdInv(Inputs!$B$30:$AY$30,$D$173:$BA$173,'Health SCR'!AL$3),1)+AL183,0)</f>
        <v>0</v>
      </c>
      <c r="AM184" s="644">
        <f ca="1">IF('Health SCR'!AM$3&gt;=$B184,OFFSET($D$173,0,'Health SCR'!AM$3-$B184)*OFFSET(Inputs!$C$30,0,$B184-2)/IF(sommmeProdInv(Inputs!$B$30:$AY$30,$D$173:$BA$173,'Health SCR'!AM$3)&gt;0,sommmeProdInv(Inputs!$B$30:$AY$30,$D$173:$BA$173,'Health SCR'!AM$3),1)+AM183,0)</f>
        <v>0</v>
      </c>
      <c r="AN184" s="644">
        <f ca="1">IF('Health SCR'!AN$3&gt;=$B184,OFFSET($D$173,0,'Health SCR'!AN$3-$B184)*OFFSET(Inputs!$C$30,0,$B184-2)/IF(sommmeProdInv(Inputs!$B$30:$AY$30,$D$173:$BA$173,'Health SCR'!AN$3)&gt;0,sommmeProdInv(Inputs!$B$30:$AY$30,$D$173:$BA$173,'Health SCR'!AN$3),1)+AN183,0)</f>
        <v>0</v>
      </c>
      <c r="AO184" s="644">
        <f ca="1">IF('Health SCR'!AO$3&gt;=$B184,OFFSET($D$173,0,'Health SCR'!AO$3-$B184)*OFFSET(Inputs!$C$30,0,$B184-2)/IF(sommmeProdInv(Inputs!$B$30:$AY$30,$D$173:$BA$173,'Health SCR'!AO$3)&gt;0,sommmeProdInv(Inputs!$B$30:$AY$30,$D$173:$BA$173,'Health SCR'!AO$3),1)+AO183,0)</f>
        <v>0</v>
      </c>
      <c r="AP184" s="644">
        <f ca="1">IF('Health SCR'!AP$3&gt;=$B184,OFFSET($D$173,0,'Health SCR'!AP$3-$B184)*OFFSET(Inputs!$C$30,0,$B184-2)/IF(sommmeProdInv(Inputs!$B$30:$AY$30,$D$173:$BA$173,'Health SCR'!AP$3)&gt;0,sommmeProdInv(Inputs!$B$30:$AY$30,$D$173:$BA$173,'Health SCR'!AP$3),1)+AP183,0)</f>
        <v>0</v>
      </c>
      <c r="AQ184" s="644">
        <f ca="1">IF('Health SCR'!AQ$3&gt;=$B184,OFFSET($D$173,0,'Health SCR'!AQ$3-$B184)*OFFSET(Inputs!$C$30,0,$B184-2)/IF(sommmeProdInv(Inputs!$B$30:$AY$30,$D$173:$BA$173,'Health SCR'!AQ$3)&gt;0,sommmeProdInv(Inputs!$B$30:$AY$30,$D$173:$BA$173,'Health SCR'!AQ$3),1)+AQ183,0)</f>
        <v>0</v>
      </c>
      <c r="AR184" s="644">
        <f ca="1">IF('Health SCR'!AR$3&gt;=$B184,OFFSET($D$173,0,'Health SCR'!AR$3-$B184)*OFFSET(Inputs!$C$30,0,$B184-2)/IF(sommmeProdInv(Inputs!$B$30:$AY$30,$D$173:$BA$173,'Health SCR'!AR$3)&gt;0,sommmeProdInv(Inputs!$B$30:$AY$30,$D$173:$BA$173,'Health SCR'!AR$3),1)+AR183,0)</f>
        <v>0</v>
      </c>
      <c r="AS184" s="644">
        <f ca="1">IF('Health SCR'!AS$3&gt;=$B184,OFFSET($D$173,0,'Health SCR'!AS$3-$B184)*OFFSET(Inputs!$C$30,0,$B184-2)/IF(sommmeProdInv(Inputs!$B$30:$AY$30,$D$173:$BA$173,'Health SCR'!AS$3)&gt;0,sommmeProdInv(Inputs!$B$30:$AY$30,$D$173:$BA$173,'Health SCR'!AS$3),1)+AS183,0)</f>
        <v>0</v>
      </c>
      <c r="AT184" s="644">
        <f ca="1">IF('Health SCR'!AT$3&gt;=$B184,OFFSET($D$173,0,'Health SCR'!AT$3-$B184)*OFFSET(Inputs!$C$30,0,$B184-2)/IF(sommmeProdInv(Inputs!$B$30:$AY$30,$D$173:$BA$173,'Health SCR'!AT$3)&gt;0,sommmeProdInv(Inputs!$B$30:$AY$30,$D$173:$BA$173,'Health SCR'!AT$3),1)+AT183,0)</f>
        <v>0</v>
      </c>
      <c r="AU184" s="644">
        <f ca="1">IF('Health SCR'!AU$3&gt;=$B184,OFFSET($D$173,0,'Health SCR'!AU$3-$B184)*OFFSET(Inputs!$C$30,0,$B184-2)/IF(sommmeProdInv(Inputs!$B$30:$AY$30,$D$173:$BA$173,'Health SCR'!AU$3)&gt;0,sommmeProdInv(Inputs!$B$30:$AY$30,$D$173:$BA$173,'Health SCR'!AU$3),1)+AU183,0)</f>
        <v>0</v>
      </c>
      <c r="AV184" s="644">
        <f ca="1">IF('Health SCR'!AV$3&gt;=$B184,OFFSET($D$173,0,'Health SCR'!AV$3-$B184)*OFFSET(Inputs!$C$30,0,$B184-2)/IF(sommmeProdInv(Inputs!$B$30:$AY$30,$D$173:$BA$173,'Health SCR'!AV$3)&gt;0,sommmeProdInv(Inputs!$B$30:$AY$30,$D$173:$BA$173,'Health SCR'!AV$3),1)+AV183,0)</f>
        <v>0</v>
      </c>
      <c r="AW184" s="644">
        <f ca="1">IF('Health SCR'!AW$3&gt;=$B184,OFFSET($D$173,0,'Health SCR'!AW$3-$B184)*OFFSET(Inputs!$C$30,0,$B184-2)/IF(sommmeProdInv(Inputs!$B$30:$AY$30,$D$173:$BA$173,'Health SCR'!AW$3)&gt;0,sommmeProdInv(Inputs!$B$30:$AY$30,$D$173:$BA$173,'Health SCR'!AW$3),1)+AW183,0)</f>
        <v>0</v>
      </c>
      <c r="AX184" s="644">
        <f ca="1">IF('Health SCR'!AX$3&gt;=$B184,OFFSET($D$173,0,'Health SCR'!AX$3-$B184)*OFFSET(Inputs!$C$30,0,$B184-2)/IF(sommmeProdInv(Inputs!$B$30:$AY$30,$D$173:$BA$173,'Health SCR'!AX$3)&gt;0,sommmeProdInv(Inputs!$B$30:$AY$30,$D$173:$BA$173,'Health SCR'!AX$3),1)+AX183,0)</f>
        <v>0</v>
      </c>
      <c r="AY184" s="644">
        <f ca="1">IF('Health SCR'!AY$3&gt;=$B184,OFFSET($D$173,0,'Health SCR'!AY$3-$B184)*OFFSET(Inputs!$C$30,0,$B184-2)/IF(sommmeProdInv(Inputs!$B$30:$AY$30,$D$173:$BA$173,'Health SCR'!AY$3)&gt;0,sommmeProdInv(Inputs!$B$30:$AY$30,$D$173:$BA$173,'Health SCR'!AY$3),1)+AY183,0)</f>
        <v>0</v>
      </c>
      <c r="AZ184" s="644">
        <f ca="1">IF('Health SCR'!AZ$3&gt;=$B184,OFFSET($D$173,0,'Health SCR'!AZ$3-$B184)*OFFSET(Inputs!$C$30,0,$B184-2)/IF(sommmeProdInv(Inputs!$B$30:$AY$30,$D$173:$BA$173,'Health SCR'!AZ$3)&gt;0,sommmeProdInv(Inputs!$B$30:$AY$30,$D$173:$BA$173,'Health SCR'!AZ$3),1)+AZ183,0)</f>
        <v>0</v>
      </c>
      <c r="BA184" s="645">
        <f ca="1">IF('Health SCR'!BA$3&gt;=$B184,OFFSET($D$173,0,'Health SCR'!BA$3-$B184)*OFFSET(Inputs!$C$30,0,$B184-2)/IF(sommmeProdInv(Inputs!$B$30:$AY$30,$D$173:$BA$173,'Health SCR'!BA$3)&gt;0,sommmeProdInv(Inputs!$B$30:$AY$30,$D$173:$BA$173,'Health SCR'!BA$3),1)+BA183,0)</f>
        <v>0</v>
      </c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43"/>
      <c r="BU184" s="243"/>
      <c r="BV184" s="243"/>
      <c r="BW184" s="243"/>
      <c r="BX184" s="243"/>
      <c r="BY184" s="243"/>
      <c r="BZ184" s="243"/>
      <c r="CA184" s="243"/>
      <c r="CB184" s="243"/>
      <c r="CC184" s="243"/>
      <c r="CD184" s="243"/>
      <c r="CE184" s="243"/>
      <c r="CF184" s="243"/>
      <c r="CG184" s="243"/>
      <c r="CH184" s="243"/>
      <c r="CI184" s="243"/>
      <c r="CJ184" s="243"/>
      <c r="CK184" s="243"/>
      <c r="CL184" s="243"/>
      <c r="CM184" s="243"/>
      <c r="CN184" s="243"/>
      <c r="CO184" s="243"/>
      <c r="CP184" s="243"/>
      <c r="CQ184" s="243"/>
      <c r="CR184" s="243"/>
      <c r="CS184" s="243"/>
      <c r="CT184" s="243"/>
      <c r="CU184" s="243"/>
      <c r="CV184" s="243"/>
      <c r="CW184" s="243"/>
      <c r="CX184" s="243"/>
      <c r="CY184" s="243"/>
      <c r="CZ184" s="243"/>
      <c r="DA184" s="243"/>
      <c r="DB184" s="243"/>
      <c r="DC184" s="243"/>
      <c r="DD184" s="243"/>
      <c r="DE184" s="243"/>
      <c r="DF184" s="243"/>
      <c r="DG184" s="243"/>
      <c r="DH184" s="243"/>
      <c r="DI184" s="243"/>
      <c r="DJ184" s="243"/>
      <c r="DK184" s="243"/>
      <c r="DL184" s="243"/>
      <c r="DM184" s="243"/>
      <c r="DN184" s="243"/>
      <c r="DO184" s="243"/>
      <c r="DP184" s="243"/>
      <c r="DQ184" s="243"/>
      <c r="DR184" s="243"/>
      <c r="DS184" s="243"/>
      <c r="DT184" s="243"/>
      <c r="DU184" s="243"/>
      <c r="DV184" s="243"/>
      <c r="DW184" s="243"/>
      <c r="DX184" s="243"/>
      <c r="DY184" s="243"/>
      <c r="DZ184" s="243"/>
      <c r="EA184" s="243"/>
      <c r="EB184" s="243"/>
      <c r="EC184" s="243"/>
      <c r="ED184" s="243"/>
      <c r="EE184" s="243"/>
      <c r="EF184" s="243"/>
      <c r="EG184" s="243"/>
      <c r="EH184" s="243"/>
      <c r="EI184" s="243"/>
      <c r="EJ184" s="243"/>
      <c r="EK184" s="243"/>
      <c r="EL184" s="243"/>
      <c r="EM184" s="243"/>
      <c r="EN184" s="243"/>
      <c r="EO184" s="243"/>
      <c r="EP184" s="243"/>
      <c r="EQ184" s="243"/>
      <c r="ER184" s="243"/>
      <c r="ES184" s="243"/>
      <c r="ET184" s="243"/>
      <c r="EU184" s="243"/>
      <c r="EV184" s="243"/>
      <c r="EW184" s="243"/>
      <c r="EX184" s="243"/>
      <c r="EY184" s="243"/>
      <c r="EZ184" s="243"/>
      <c r="FA184" s="243"/>
      <c r="FB184" s="243"/>
      <c r="FC184" s="243"/>
      <c r="FD184" s="243"/>
      <c r="FE184" s="243"/>
      <c r="FF184" s="243"/>
      <c r="FG184" s="243"/>
      <c r="FH184" s="243"/>
      <c r="FI184" s="243"/>
      <c r="FJ184" s="243"/>
      <c r="FK184" s="243"/>
      <c r="FL184" s="243"/>
      <c r="FM184" s="243"/>
      <c r="FN184" s="243"/>
      <c r="FO184" s="243"/>
      <c r="FP184" s="243"/>
      <c r="FQ184" s="243"/>
      <c r="FR184" s="243"/>
      <c r="FS184" s="243"/>
      <c r="FT184" s="243"/>
      <c r="FU184" s="243"/>
      <c r="FV184" s="243"/>
      <c r="FW184" s="243"/>
      <c r="FX184" s="243"/>
      <c r="FY184" s="243"/>
      <c r="FZ184" s="243"/>
      <c r="GA184" s="243"/>
      <c r="GB184" s="243"/>
      <c r="GC184" s="243"/>
      <c r="GD184" s="243"/>
      <c r="GE184" s="243"/>
      <c r="GF184" s="243"/>
      <c r="GG184" s="243"/>
      <c r="GH184" s="243"/>
      <c r="GI184" s="243"/>
      <c r="GJ184" s="243"/>
      <c r="GK184" s="243"/>
      <c r="GL184" s="243"/>
      <c r="GM184" s="243"/>
      <c r="GN184" s="243"/>
      <c r="GO184" s="243"/>
      <c r="GP184" s="243"/>
      <c r="GQ184" s="243"/>
      <c r="GR184" s="243"/>
      <c r="GS184" s="243"/>
      <c r="GT184" s="243"/>
      <c r="GU184" s="243"/>
      <c r="GV184" s="243"/>
      <c r="GW184" s="243"/>
      <c r="GX184" s="243"/>
      <c r="GY184" s="243"/>
      <c r="GZ184" s="243"/>
      <c r="HA184" s="243"/>
      <c r="HB184" s="243"/>
      <c r="HC184" s="243"/>
      <c r="HD184" s="243"/>
      <c r="HE184" s="243"/>
      <c r="HF184" s="243"/>
      <c r="HG184" s="243"/>
      <c r="HH184" s="243"/>
      <c r="HI184" s="243"/>
      <c r="HJ184" s="243"/>
      <c r="HK184" s="243"/>
      <c r="HL184" s="243"/>
      <c r="HM184" s="243"/>
      <c r="HN184" s="243"/>
      <c r="HO184" s="243"/>
      <c r="HP184" s="243"/>
      <c r="HQ184" s="243"/>
      <c r="HR184" s="243"/>
      <c r="HS184" s="243"/>
      <c r="HT184" s="243"/>
      <c r="HU184" s="243"/>
      <c r="HV184" s="243"/>
      <c r="HW184" s="243"/>
      <c r="HX184" s="243"/>
      <c r="HY184" s="243"/>
      <c r="HZ184" s="243"/>
      <c r="IA184" s="243"/>
      <c r="IB184" s="243"/>
      <c r="IC184" s="243"/>
      <c r="ID184" s="243"/>
      <c r="IE184" s="243"/>
      <c r="IF184" s="243"/>
      <c r="IG184" s="243"/>
      <c r="IH184" s="243"/>
      <c r="II184" s="243"/>
      <c r="IJ184" s="243"/>
      <c r="IK184" s="243"/>
      <c r="IL184" s="243"/>
      <c r="IM184" s="243"/>
      <c r="IN184" s="243"/>
      <c r="IO184" s="243"/>
      <c r="IP184" s="243"/>
      <c r="IQ184" s="243"/>
      <c r="IR184" s="243"/>
      <c r="IS184" s="243"/>
      <c r="IT184" s="243"/>
      <c r="IU184" s="243"/>
      <c r="IV184" s="243"/>
    </row>
    <row r="185" spans="1:256" s="340" customFormat="1" outlineLevel="1">
      <c r="A185" s="608"/>
      <c r="B185" s="993">
        <v>11</v>
      </c>
      <c r="C185" s="994"/>
      <c r="D185" s="643"/>
      <c r="E185" s="644">
        <f ca="1">IF('Health SCR'!E$3&gt;=$B185,OFFSET($D$173,0,'Health SCR'!E$3-$B185)*OFFSET(Inputs!$C$30,0,$B185-2)/IF(sommmeProdInv(Inputs!$B$30:$AY$30,$D$173:$BA$173,'Health SCR'!E$3)&gt;0,sommmeProdInv(Inputs!$B$30:$AY$30,$D$173:$BA$173,'Health SCR'!E$3),1)+E184,0)</f>
        <v>0</v>
      </c>
      <c r="F185" s="644">
        <f ca="1">IF('Health SCR'!F$3&gt;=$B185,OFFSET($D$173,0,'Health SCR'!F$3-$B185)*OFFSET(Inputs!$C$30,0,$B185-2)/IF(sommmeProdInv(Inputs!$B$30:$AY$30,$D$173:$BA$173,'Health SCR'!F$3)&gt;0,sommmeProdInv(Inputs!$B$30:$AY$30,$D$173:$BA$173,'Health SCR'!F$3),1)+F184,0)</f>
        <v>0</v>
      </c>
      <c r="G185" s="644">
        <f ca="1">IF('Health SCR'!G$3&gt;=$B185,OFFSET($D$173,0,'Health SCR'!G$3-$B185)*OFFSET(Inputs!$C$30,0,$B185-2)/IF(sommmeProdInv(Inputs!$B$30:$AY$30,$D$173:$BA$173,'Health SCR'!G$3)&gt;0,sommmeProdInv(Inputs!$B$30:$AY$30,$D$173:$BA$173,'Health SCR'!G$3),1)+G184,0)</f>
        <v>0</v>
      </c>
      <c r="H185" s="644">
        <f ca="1">IF('Health SCR'!H$3&gt;=$B185,OFFSET($D$173,0,'Health SCR'!H$3-$B185)*OFFSET(Inputs!$C$30,0,$B185-2)/IF(sommmeProdInv(Inputs!$B$30:$AY$30,$D$173:$BA$173,'Health SCR'!H$3)&gt;0,sommmeProdInv(Inputs!$B$30:$AY$30,$D$173:$BA$173,'Health SCR'!H$3),1)+H184,0)</f>
        <v>0</v>
      </c>
      <c r="I185" s="644">
        <f ca="1">IF('Health SCR'!I$3&gt;=$B185,OFFSET($D$173,0,'Health SCR'!I$3-$B185)*OFFSET(Inputs!$C$30,0,$B185-2)/IF(sommmeProdInv(Inputs!$B$30:$AY$30,$D$173:$BA$173,'Health SCR'!I$3)&gt;0,sommmeProdInv(Inputs!$B$30:$AY$30,$D$173:$BA$173,'Health SCR'!I$3),1)+I184,0)</f>
        <v>0</v>
      </c>
      <c r="J185" s="644">
        <f ca="1">IF('Health SCR'!J$3&gt;=$B185,OFFSET($D$173,0,'Health SCR'!J$3-$B185)*OFFSET(Inputs!$C$30,0,$B185-2)/IF(sommmeProdInv(Inputs!$B$30:$AY$30,$D$173:$BA$173,'Health SCR'!J$3)&gt;0,sommmeProdInv(Inputs!$B$30:$AY$30,$D$173:$BA$173,'Health SCR'!J$3),1)+J184,0)</f>
        <v>0</v>
      </c>
      <c r="K185" s="644">
        <f ca="1">IF('Health SCR'!K$3&gt;=$B185,OFFSET($D$173,0,'Health SCR'!K$3-$B185)*OFFSET(Inputs!$C$30,0,$B185-2)/IF(sommmeProdInv(Inputs!$B$30:$AY$30,$D$173:$BA$173,'Health SCR'!K$3)&gt;0,sommmeProdInv(Inputs!$B$30:$AY$30,$D$173:$BA$173,'Health SCR'!K$3),1)+K184,0)</f>
        <v>0</v>
      </c>
      <c r="L185" s="644">
        <f ca="1">IF('Health SCR'!L$3&gt;=$B185,OFFSET($D$173,0,'Health SCR'!L$3-$B185)*OFFSET(Inputs!$C$30,0,$B185-2)/IF(sommmeProdInv(Inputs!$B$30:$AY$30,$D$173:$BA$173,'Health SCR'!L$3)&gt;0,sommmeProdInv(Inputs!$B$30:$AY$30,$D$173:$BA$173,'Health SCR'!L$3),1)+L184,0)</f>
        <v>0</v>
      </c>
      <c r="M185" s="644">
        <f ca="1">IF('Health SCR'!M$3&gt;=$B185,OFFSET($D$173,0,'Health SCR'!M$3-$B185)*OFFSET(Inputs!$C$30,0,$B185-2)/IF(sommmeProdInv(Inputs!$B$30:$AY$30,$D$173:$BA$173,'Health SCR'!M$3)&gt;0,sommmeProdInv(Inputs!$B$30:$AY$30,$D$173:$BA$173,'Health SCR'!M$3),1)+M184,0)</f>
        <v>0</v>
      </c>
      <c r="N185" s="644">
        <f ca="1">IF('Health SCR'!N$3&gt;=$B185,OFFSET($D$173,0,'Health SCR'!N$3-$B185)*OFFSET(Inputs!$C$30,0,$B185-2)/IF(sommmeProdInv(Inputs!$B$30:$AY$30,$D$173:$BA$173,'Health SCR'!N$3)&gt;0,sommmeProdInv(Inputs!$B$30:$AY$30,$D$173:$BA$173,'Health SCR'!N$3),1)+N184,0)</f>
        <v>0</v>
      </c>
      <c r="O185" s="644">
        <f ca="1">IF('Health SCR'!O$3&gt;=$B185,OFFSET($D$173,0,'Health SCR'!O$3-$B185)*OFFSET(Inputs!$C$30,0,$B185-2)/IF(sommmeProdInv(Inputs!$B$30:$AY$30,$D$173:$BA$173,'Health SCR'!O$3)&gt;0,sommmeProdInv(Inputs!$B$30:$AY$30,$D$173:$BA$173,'Health SCR'!O$3),1)+O184,0)</f>
        <v>0</v>
      </c>
      <c r="P185" s="644">
        <f ca="1">IF('Health SCR'!P$3&gt;=$B185,OFFSET($D$173,0,'Health SCR'!P$3-$B185)*OFFSET(Inputs!$C$30,0,$B185-2)/IF(sommmeProdInv(Inputs!$B$30:$AY$30,$D$173:$BA$173,'Health SCR'!P$3)&gt;0,sommmeProdInv(Inputs!$B$30:$AY$30,$D$173:$BA$173,'Health SCR'!P$3),1)+P184,0)</f>
        <v>0</v>
      </c>
      <c r="Q185" s="644">
        <f ca="1">IF('Health SCR'!Q$3&gt;=$B185,OFFSET($D$173,0,'Health SCR'!Q$3-$B185)*OFFSET(Inputs!$C$30,0,$B185-2)/IF(sommmeProdInv(Inputs!$B$30:$AY$30,$D$173:$BA$173,'Health SCR'!Q$3)&gt;0,sommmeProdInv(Inputs!$B$30:$AY$30,$D$173:$BA$173,'Health SCR'!Q$3),1)+Q184,0)</f>
        <v>0</v>
      </c>
      <c r="R185" s="644">
        <f ca="1">IF('Health SCR'!R$3&gt;=$B185,OFFSET($D$173,0,'Health SCR'!R$3-$B185)*OFFSET(Inputs!$C$30,0,$B185-2)/IF(sommmeProdInv(Inputs!$B$30:$AY$30,$D$173:$BA$173,'Health SCR'!R$3)&gt;0,sommmeProdInv(Inputs!$B$30:$AY$30,$D$173:$BA$173,'Health SCR'!R$3),1)+R184,0)</f>
        <v>0</v>
      </c>
      <c r="S185" s="644">
        <f ca="1">IF('Health SCR'!S$3&gt;=$B185,OFFSET($D$173,0,'Health SCR'!S$3-$B185)*OFFSET(Inputs!$C$30,0,$B185-2)/IF(sommmeProdInv(Inputs!$B$30:$AY$30,$D$173:$BA$173,'Health SCR'!S$3)&gt;0,sommmeProdInv(Inputs!$B$30:$AY$30,$D$173:$BA$173,'Health SCR'!S$3),1)+S184,0)</f>
        <v>0</v>
      </c>
      <c r="T185" s="644">
        <f ca="1">IF('Health SCR'!T$3&gt;=$B185,OFFSET($D$173,0,'Health SCR'!T$3-$B185)*OFFSET(Inputs!$C$30,0,$B185-2)/IF(sommmeProdInv(Inputs!$B$30:$AY$30,$D$173:$BA$173,'Health SCR'!T$3)&gt;0,sommmeProdInv(Inputs!$B$30:$AY$30,$D$173:$BA$173,'Health SCR'!T$3),1)+T184,0)</f>
        <v>0</v>
      </c>
      <c r="U185" s="644">
        <f ca="1">IF('Health SCR'!U$3&gt;=$B185,OFFSET($D$173,0,'Health SCR'!U$3-$B185)*OFFSET(Inputs!$C$30,0,$B185-2)/IF(sommmeProdInv(Inputs!$B$30:$AY$30,$D$173:$BA$173,'Health SCR'!U$3)&gt;0,sommmeProdInv(Inputs!$B$30:$AY$30,$D$173:$BA$173,'Health SCR'!U$3),1)+U184,0)</f>
        <v>0</v>
      </c>
      <c r="V185" s="644">
        <f ca="1">IF('Health SCR'!V$3&gt;=$B185,OFFSET($D$173,0,'Health SCR'!V$3-$B185)*OFFSET(Inputs!$C$30,0,$B185-2)/IF(sommmeProdInv(Inputs!$B$30:$AY$30,$D$173:$BA$173,'Health SCR'!V$3)&gt;0,sommmeProdInv(Inputs!$B$30:$AY$30,$D$173:$BA$173,'Health SCR'!V$3),1)+V184,0)</f>
        <v>0</v>
      </c>
      <c r="W185" s="644">
        <f ca="1">IF('Health SCR'!W$3&gt;=$B185,OFFSET($D$173,0,'Health SCR'!W$3-$B185)*OFFSET(Inputs!$C$30,0,$B185-2)/IF(sommmeProdInv(Inputs!$B$30:$AY$30,$D$173:$BA$173,'Health SCR'!W$3)&gt;0,sommmeProdInv(Inputs!$B$30:$AY$30,$D$173:$BA$173,'Health SCR'!W$3),1)+W184,0)</f>
        <v>0</v>
      </c>
      <c r="X185" s="644">
        <f ca="1">IF('Health SCR'!X$3&gt;=$B185,OFFSET($D$173,0,'Health SCR'!X$3-$B185)*OFFSET(Inputs!$C$30,0,$B185-2)/IF(sommmeProdInv(Inputs!$B$30:$AY$30,$D$173:$BA$173,'Health SCR'!X$3)&gt;0,sommmeProdInv(Inputs!$B$30:$AY$30,$D$173:$BA$173,'Health SCR'!X$3),1)+X184,0)</f>
        <v>0</v>
      </c>
      <c r="Y185" s="644">
        <f ca="1">IF('Health SCR'!Y$3&gt;=$B185,OFFSET($D$173,0,'Health SCR'!Y$3-$B185)*OFFSET(Inputs!$C$30,0,$B185-2)/IF(sommmeProdInv(Inputs!$B$30:$AY$30,$D$173:$BA$173,'Health SCR'!Y$3)&gt;0,sommmeProdInv(Inputs!$B$30:$AY$30,$D$173:$BA$173,'Health SCR'!Y$3),1)+Y184,0)</f>
        <v>0</v>
      </c>
      <c r="Z185" s="644">
        <f ca="1">IF('Health SCR'!Z$3&gt;=$B185,OFFSET($D$173,0,'Health SCR'!Z$3-$B185)*OFFSET(Inputs!$C$30,0,$B185-2)/IF(sommmeProdInv(Inputs!$B$30:$AY$30,$D$173:$BA$173,'Health SCR'!Z$3)&gt;0,sommmeProdInv(Inputs!$B$30:$AY$30,$D$173:$BA$173,'Health SCR'!Z$3),1)+Z184,0)</f>
        <v>0</v>
      </c>
      <c r="AA185" s="644">
        <f ca="1">IF('Health SCR'!AA$3&gt;=$B185,OFFSET($D$173,0,'Health SCR'!AA$3-$B185)*OFFSET(Inputs!$C$30,0,$B185-2)/IF(sommmeProdInv(Inputs!$B$30:$AY$30,$D$173:$BA$173,'Health SCR'!AA$3)&gt;0,sommmeProdInv(Inputs!$B$30:$AY$30,$D$173:$BA$173,'Health SCR'!AA$3),1)+AA184,0)</f>
        <v>0</v>
      </c>
      <c r="AB185" s="644">
        <f ca="1">IF('Health SCR'!AB$3&gt;=$B185,OFFSET($D$173,0,'Health SCR'!AB$3-$B185)*OFFSET(Inputs!$C$30,0,$B185-2)/IF(sommmeProdInv(Inputs!$B$30:$AY$30,$D$173:$BA$173,'Health SCR'!AB$3)&gt;0,sommmeProdInv(Inputs!$B$30:$AY$30,$D$173:$BA$173,'Health SCR'!AB$3),1)+AB184,0)</f>
        <v>0</v>
      </c>
      <c r="AC185" s="644">
        <f ca="1">IF('Health SCR'!AC$3&gt;=$B185,OFFSET($D$173,0,'Health SCR'!AC$3-$B185)*OFFSET(Inputs!$C$30,0,$B185-2)/IF(sommmeProdInv(Inputs!$B$30:$AY$30,$D$173:$BA$173,'Health SCR'!AC$3)&gt;0,sommmeProdInv(Inputs!$B$30:$AY$30,$D$173:$BA$173,'Health SCR'!AC$3),1)+AC184,0)</f>
        <v>0</v>
      </c>
      <c r="AD185" s="644">
        <f ca="1">IF('Health SCR'!AD$3&gt;=$B185,OFFSET($D$173,0,'Health SCR'!AD$3-$B185)*OFFSET(Inputs!$C$30,0,$B185-2)/IF(sommmeProdInv(Inputs!$B$30:$AY$30,$D$173:$BA$173,'Health SCR'!AD$3)&gt;0,sommmeProdInv(Inputs!$B$30:$AY$30,$D$173:$BA$173,'Health SCR'!AD$3),1)+AD184,0)</f>
        <v>0</v>
      </c>
      <c r="AE185" s="644">
        <f ca="1">IF('Health SCR'!AE$3&gt;=$B185,OFFSET($D$173,0,'Health SCR'!AE$3-$B185)*OFFSET(Inputs!$C$30,0,$B185-2)/IF(sommmeProdInv(Inputs!$B$30:$AY$30,$D$173:$BA$173,'Health SCR'!AE$3)&gt;0,sommmeProdInv(Inputs!$B$30:$AY$30,$D$173:$BA$173,'Health SCR'!AE$3),1)+AE184,0)</f>
        <v>0</v>
      </c>
      <c r="AF185" s="644">
        <f ca="1">IF('Health SCR'!AF$3&gt;=$B185,OFFSET($D$173,0,'Health SCR'!AF$3-$B185)*OFFSET(Inputs!$C$30,0,$B185-2)/IF(sommmeProdInv(Inputs!$B$30:$AY$30,$D$173:$BA$173,'Health SCR'!AF$3)&gt;0,sommmeProdInv(Inputs!$B$30:$AY$30,$D$173:$BA$173,'Health SCR'!AF$3),1)+AF184,0)</f>
        <v>0</v>
      </c>
      <c r="AG185" s="644">
        <f ca="1">IF('Health SCR'!AG$3&gt;=$B185,OFFSET($D$173,0,'Health SCR'!AG$3-$B185)*OFFSET(Inputs!$C$30,0,$B185-2)/IF(sommmeProdInv(Inputs!$B$30:$AY$30,$D$173:$BA$173,'Health SCR'!AG$3)&gt;0,sommmeProdInv(Inputs!$B$30:$AY$30,$D$173:$BA$173,'Health SCR'!AG$3),1)+AG184,0)</f>
        <v>0</v>
      </c>
      <c r="AH185" s="644">
        <f ca="1">IF('Health SCR'!AH$3&gt;=$B185,OFFSET($D$173,0,'Health SCR'!AH$3-$B185)*OFFSET(Inputs!$C$30,0,$B185-2)/IF(sommmeProdInv(Inputs!$B$30:$AY$30,$D$173:$BA$173,'Health SCR'!AH$3)&gt;0,sommmeProdInv(Inputs!$B$30:$AY$30,$D$173:$BA$173,'Health SCR'!AH$3),1)+AH184,0)</f>
        <v>0</v>
      </c>
      <c r="AI185" s="644">
        <f ca="1">IF('Health SCR'!AI$3&gt;=$B185,OFFSET($D$173,0,'Health SCR'!AI$3-$B185)*OFFSET(Inputs!$C$30,0,$B185-2)/IF(sommmeProdInv(Inputs!$B$30:$AY$30,$D$173:$BA$173,'Health SCR'!AI$3)&gt;0,sommmeProdInv(Inputs!$B$30:$AY$30,$D$173:$BA$173,'Health SCR'!AI$3),1)+AI184,0)</f>
        <v>0</v>
      </c>
      <c r="AJ185" s="644">
        <f ca="1">IF('Health SCR'!AJ$3&gt;=$B185,OFFSET($D$173,0,'Health SCR'!AJ$3-$B185)*OFFSET(Inputs!$C$30,0,$B185-2)/IF(sommmeProdInv(Inputs!$B$30:$AY$30,$D$173:$BA$173,'Health SCR'!AJ$3)&gt;0,sommmeProdInv(Inputs!$B$30:$AY$30,$D$173:$BA$173,'Health SCR'!AJ$3),1)+AJ184,0)</f>
        <v>0</v>
      </c>
      <c r="AK185" s="644">
        <f ca="1">IF('Health SCR'!AK$3&gt;=$B185,OFFSET($D$173,0,'Health SCR'!AK$3-$B185)*OFFSET(Inputs!$C$30,0,$B185-2)/IF(sommmeProdInv(Inputs!$B$30:$AY$30,$D$173:$BA$173,'Health SCR'!AK$3)&gt;0,sommmeProdInv(Inputs!$B$30:$AY$30,$D$173:$BA$173,'Health SCR'!AK$3),1)+AK184,0)</f>
        <v>0</v>
      </c>
      <c r="AL185" s="644">
        <f ca="1">IF('Health SCR'!AL$3&gt;=$B185,OFFSET($D$173,0,'Health SCR'!AL$3-$B185)*OFFSET(Inputs!$C$30,0,$B185-2)/IF(sommmeProdInv(Inputs!$B$30:$AY$30,$D$173:$BA$173,'Health SCR'!AL$3)&gt;0,sommmeProdInv(Inputs!$B$30:$AY$30,$D$173:$BA$173,'Health SCR'!AL$3),1)+AL184,0)</f>
        <v>0</v>
      </c>
      <c r="AM185" s="644">
        <f ca="1">IF('Health SCR'!AM$3&gt;=$B185,OFFSET($D$173,0,'Health SCR'!AM$3-$B185)*OFFSET(Inputs!$C$30,0,$B185-2)/IF(sommmeProdInv(Inputs!$B$30:$AY$30,$D$173:$BA$173,'Health SCR'!AM$3)&gt;0,sommmeProdInv(Inputs!$B$30:$AY$30,$D$173:$BA$173,'Health SCR'!AM$3),1)+AM184,0)</f>
        <v>0</v>
      </c>
      <c r="AN185" s="644">
        <f ca="1">IF('Health SCR'!AN$3&gt;=$B185,OFFSET($D$173,0,'Health SCR'!AN$3-$B185)*OFFSET(Inputs!$C$30,0,$B185-2)/IF(sommmeProdInv(Inputs!$B$30:$AY$30,$D$173:$BA$173,'Health SCR'!AN$3)&gt;0,sommmeProdInv(Inputs!$B$30:$AY$30,$D$173:$BA$173,'Health SCR'!AN$3),1)+AN184,0)</f>
        <v>0</v>
      </c>
      <c r="AO185" s="644">
        <f ca="1">IF('Health SCR'!AO$3&gt;=$B185,OFFSET($D$173,0,'Health SCR'!AO$3-$B185)*OFFSET(Inputs!$C$30,0,$B185-2)/IF(sommmeProdInv(Inputs!$B$30:$AY$30,$D$173:$BA$173,'Health SCR'!AO$3)&gt;0,sommmeProdInv(Inputs!$B$30:$AY$30,$D$173:$BA$173,'Health SCR'!AO$3),1)+AO184,0)</f>
        <v>0</v>
      </c>
      <c r="AP185" s="644">
        <f ca="1">IF('Health SCR'!AP$3&gt;=$B185,OFFSET($D$173,0,'Health SCR'!AP$3-$B185)*OFFSET(Inputs!$C$30,0,$B185-2)/IF(sommmeProdInv(Inputs!$B$30:$AY$30,$D$173:$BA$173,'Health SCR'!AP$3)&gt;0,sommmeProdInv(Inputs!$B$30:$AY$30,$D$173:$BA$173,'Health SCR'!AP$3),1)+AP184,0)</f>
        <v>0</v>
      </c>
      <c r="AQ185" s="644">
        <f ca="1">IF('Health SCR'!AQ$3&gt;=$B185,OFFSET($D$173,0,'Health SCR'!AQ$3-$B185)*OFFSET(Inputs!$C$30,0,$B185-2)/IF(sommmeProdInv(Inputs!$B$30:$AY$30,$D$173:$BA$173,'Health SCR'!AQ$3)&gt;0,sommmeProdInv(Inputs!$B$30:$AY$30,$D$173:$BA$173,'Health SCR'!AQ$3),1)+AQ184,0)</f>
        <v>0</v>
      </c>
      <c r="AR185" s="644">
        <f ca="1">IF('Health SCR'!AR$3&gt;=$B185,OFFSET($D$173,0,'Health SCR'!AR$3-$B185)*OFFSET(Inputs!$C$30,0,$B185-2)/IF(sommmeProdInv(Inputs!$B$30:$AY$30,$D$173:$BA$173,'Health SCR'!AR$3)&gt;0,sommmeProdInv(Inputs!$B$30:$AY$30,$D$173:$BA$173,'Health SCR'!AR$3),1)+AR184,0)</f>
        <v>0</v>
      </c>
      <c r="AS185" s="644">
        <f ca="1">IF('Health SCR'!AS$3&gt;=$B185,OFFSET($D$173,0,'Health SCR'!AS$3-$B185)*OFFSET(Inputs!$C$30,0,$B185-2)/IF(sommmeProdInv(Inputs!$B$30:$AY$30,$D$173:$BA$173,'Health SCR'!AS$3)&gt;0,sommmeProdInv(Inputs!$B$30:$AY$30,$D$173:$BA$173,'Health SCR'!AS$3),1)+AS184,0)</f>
        <v>0</v>
      </c>
      <c r="AT185" s="644">
        <f ca="1">IF('Health SCR'!AT$3&gt;=$B185,OFFSET($D$173,0,'Health SCR'!AT$3-$B185)*OFFSET(Inputs!$C$30,0,$B185-2)/IF(sommmeProdInv(Inputs!$B$30:$AY$30,$D$173:$BA$173,'Health SCR'!AT$3)&gt;0,sommmeProdInv(Inputs!$B$30:$AY$30,$D$173:$BA$173,'Health SCR'!AT$3),1)+AT184,0)</f>
        <v>0</v>
      </c>
      <c r="AU185" s="644">
        <f ca="1">IF('Health SCR'!AU$3&gt;=$B185,OFFSET($D$173,0,'Health SCR'!AU$3-$B185)*OFFSET(Inputs!$C$30,0,$B185-2)/IF(sommmeProdInv(Inputs!$B$30:$AY$30,$D$173:$BA$173,'Health SCR'!AU$3)&gt;0,sommmeProdInv(Inputs!$B$30:$AY$30,$D$173:$BA$173,'Health SCR'!AU$3),1)+AU184,0)</f>
        <v>0</v>
      </c>
      <c r="AV185" s="644">
        <f ca="1">IF('Health SCR'!AV$3&gt;=$B185,OFFSET($D$173,0,'Health SCR'!AV$3-$B185)*OFFSET(Inputs!$C$30,0,$B185-2)/IF(sommmeProdInv(Inputs!$B$30:$AY$30,$D$173:$BA$173,'Health SCR'!AV$3)&gt;0,sommmeProdInv(Inputs!$B$30:$AY$30,$D$173:$BA$173,'Health SCR'!AV$3),1)+AV184,0)</f>
        <v>0</v>
      </c>
      <c r="AW185" s="644">
        <f ca="1">IF('Health SCR'!AW$3&gt;=$B185,OFFSET($D$173,0,'Health SCR'!AW$3-$B185)*OFFSET(Inputs!$C$30,0,$B185-2)/IF(sommmeProdInv(Inputs!$B$30:$AY$30,$D$173:$BA$173,'Health SCR'!AW$3)&gt;0,sommmeProdInv(Inputs!$B$30:$AY$30,$D$173:$BA$173,'Health SCR'!AW$3),1)+AW184,0)</f>
        <v>0</v>
      </c>
      <c r="AX185" s="644">
        <f ca="1">IF('Health SCR'!AX$3&gt;=$B185,OFFSET($D$173,0,'Health SCR'!AX$3-$B185)*OFFSET(Inputs!$C$30,0,$B185-2)/IF(sommmeProdInv(Inputs!$B$30:$AY$30,$D$173:$BA$173,'Health SCR'!AX$3)&gt;0,sommmeProdInv(Inputs!$B$30:$AY$30,$D$173:$BA$173,'Health SCR'!AX$3),1)+AX184,0)</f>
        <v>0</v>
      </c>
      <c r="AY185" s="644">
        <f ca="1">IF('Health SCR'!AY$3&gt;=$B185,OFFSET($D$173,0,'Health SCR'!AY$3-$B185)*OFFSET(Inputs!$C$30,0,$B185-2)/IF(sommmeProdInv(Inputs!$B$30:$AY$30,$D$173:$BA$173,'Health SCR'!AY$3)&gt;0,sommmeProdInv(Inputs!$B$30:$AY$30,$D$173:$BA$173,'Health SCR'!AY$3),1)+AY184,0)</f>
        <v>0</v>
      </c>
      <c r="AZ185" s="644">
        <f ca="1">IF('Health SCR'!AZ$3&gt;=$B185,OFFSET($D$173,0,'Health SCR'!AZ$3-$B185)*OFFSET(Inputs!$C$30,0,$B185-2)/IF(sommmeProdInv(Inputs!$B$30:$AY$30,$D$173:$BA$173,'Health SCR'!AZ$3)&gt;0,sommmeProdInv(Inputs!$B$30:$AY$30,$D$173:$BA$173,'Health SCR'!AZ$3),1)+AZ184,0)</f>
        <v>0</v>
      </c>
      <c r="BA185" s="645">
        <f ca="1">IF('Health SCR'!BA$3&gt;=$B185,OFFSET($D$173,0,'Health SCR'!BA$3-$B185)*OFFSET(Inputs!$C$30,0,$B185-2)/IF(sommmeProdInv(Inputs!$B$30:$AY$30,$D$173:$BA$173,'Health SCR'!BA$3)&gt;0,sommmeProdInv(Inputs!$B$30:$AY$30,$D$173:$BA$173,'Health SCR'!BA$3),1)+BA184,0)</f>
        <v>0</v>
      </c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43"/>
      <c r="BU185" s="243"/>
      <c r="BV185" s="243"/>
      <c r="BW185" s="243"/>
      <c r="BX185" s="243"/>
      <c r="BY185" s="243"/>
      <c r="BZ185" s="243"/>
      <c r="CA185" s="243"/>
      <c r="CB185" s="243"/>
      <c r="CC185" s="243"/>
      <c r="CD185" s="243"/>
      <c r="CE185" s="243"/>
      <c r="CF185" s="243"/>
      <c r="CG185" s="243"/>
      <c r="CH185" s="243"/>
      <c r="CI185" s="243"/>
      <c r="CJ185" s="243"/>
      <c r="CK185" s="243"/>
      <c r="CL185" s="243"/>
      <c r="CM185" s="243"/>
      <c r="CN185" s="243"/>
      <c r="CO185" s="243"/>
      <c r="CP185" s="243"/>
      <c r="CQ185" s="243"/>
      <c r="CR185" s="243"/>
      <c r="CS185" s="243"/>
      <c r="CT185" s="243"/>
      <c r="CU185" s="243"/>
      <c r="CV185" s="243"/>
      <c r="CW185" s="243"/>
      <c r="CX185" s="243"/>
      <c r="CY185" s="243"/>
      <c r="CZ185" s="243"/>
      <c r="DA185" s="243"/>
      <c r="DB185" s="243"/>
      <c r="DC185" s="243"/>
      <c r="DD185" s="243"/>
      <c r="DE185" s="243"/>
      <c r="DF185" s="243"/>
      <c r="DG185" s="243"/>
      <c r="DH185" s="243"/>
      <c r="DI185" s="243"/>
      <c r="DJ185" s="243"/>
      <c r="DK185" s="243"/>
      <c r="DL185" s="243"/>
      <c r="DM185" s="243"/>
      <c r="DN185" s="243"/>
      <c r="DO185" s="243"/>
      <c r="DP185" s="243"/>
      <c r="DQ185" s="243"/>
      <c r="DR185" s="243"/>
      <c r="DS185" s="243"/>
      <c r="DT185" s="243"/>
      <c r="DU185" s="243"/>
      <c r="DV185" s="243"/>
      <c r="DW185" s="243"/>
      <c r="DX185" s="243"/>
      <c r="DY185" s="243"/>
      <c r="DZ185" s="243"/>
      <c r="EA185" s="243"/>
      <c r="EB185" s="243"/>
      <c r="EC185" s="243"/>
      <c r="ED185" s="243"/>
      <c r="EE185" s="243"/>
      <c r="EF185" s="243"/>
      <c r="EG185" s="243"/>
      <c r="EH185" s="243"/>
      <c r="EI185" s="243"/>
      <c r="EJ185" s="243"/>
      <c r="EK185" s="243"/>
      <c r="EL185" s="243"/>
      <c r="EM185" s="243"/>
      <c r="EN185" s="243"/>
      <c r="EO185" s="243"/>
      <c r="EP185" s="243"/>
      <c r="EQ185" s="243"/>
      <c r="ER185" s="243"/>
      <c r="ES185" s="243"/>
      <c r="ET185" s="243"/>
      <c r="EU185" s="243"/>
      <c r="EV185" s="243"/>
      <c r="EW185" s="243"/>
      <c r="EX185" s="243"/>
      <c r="EY185" s="243"/>
      <c r="EZ185" s="243"/>
      <c r="FA185" s="243"/>
      <c r="FB185" s="243"/>
      <c r="FC185" s="243"/>
      <c r="FD185" s="243"/>
      <c r="FE185" s="243"/>
      <c r="FF185" s="243"/>
      <c r="FG185" s="243"/>
      <c r="FH185" s="243"/>
      <c r="FI185" s="243"/>
      <c r="FJ185" s="243"/>
      <c r="FK185" s="243"/>
      <c r="FL185" s="243"/>
      <c r="FM185" s="243"/>
      <c r="FN185" s="243"/>
      <c r="FO185" s="243"/>
      <c r="FP185" s="243"/>
      <c r="FQ185" s="243"/>
      <c r="FR185" s="243"/>
      <c r="FS185" s="243"/>
      <c r="FT185" s="243"/>
      <c r="FU185" s="243"/>
      <c r="FV185" s="243"/>
      <c r="FW185" s="243"/>
      <c r="FX185" s="243"/>
      <c r="FY185" s="243"/>
      <c r="FZ185" s="243"/>
      <c r="GA185" s="243"/>
      <c r="GB185" s="243"/>
      <c r="GC185" s="243"/>
      <c r="GD185" s="243"/>
      <c r="GE185" s="243"/>
      <c r="GF185" s="243"/>
      <c r="GG185" s="243"/>
      <c r="GH185" s="243"/>
      <c r="GI185" s="243"/>
      <c r="GJ185" s="243"/>
      <c r="GK185" s="243"/>
      <c r="GL185" s="243"/>
      <c r="GM185" s="243"/>
      <c r="GN185" s="243"/>
      <c r="GO185" s="243"/>
      <c r="GP185" s="243"/>
      <c r="GQ185" s="243"/>
      <c r="GR185" s="243"/>
      <c r="GS185" s="243"/>
      <c r="GT185" s="243"/>
      <c r="GU185" s="243"/>
      <c r="GV185" s="243"/>
      <c r="GW185" s="243"/>
      <c r="GX185" s="243"/>
      <c r="GY185" s="243"/>
      <c r="GZ185" s="243"/>
      <c r="HA185" s="243"/>
      <c r="HB185" s="243"/>
      <c r="HC185" s="243"/>
      <c r="HD185" s="243"/>
      <c r="HE185" s="243"/>
      <c r="HF185" s="243"/>
      <c r="HG185" s="243"/>
      <c r="HH185" s="243"/>
      <c r="HI185" s="243"/>
      <c r="HJ185" s="243"/>
      <c r="HK185" s="243"/>
      <c r="HL185" s="243"/>
      <c r="HM185" s="243"/>
      <c r="HN185" s="243"/>
      <c r="HO185" s="243"/>
      <c r="HP185" s="243"/>
      <c r="HQ185" s="243"/>
      <c r="HR185" s="243"/>
      <c r="HS185" s="243"/>
      <c r="HT185" s="243"/>
      <c r="HU185" s="243"/>
      <c r="HV185" s="243"/>
      <c r="HW185" s="243"/>
      <c r="HX185" s="243"/>
      <c r="HY185" s="243"/>
      <c r="HZ185" s="243"/>
      <c r="IA185" s="243"/>
      <c r="IB185" s="243"/>
      <c r="IC185" s="243"/>
      <c r="ID185" s="243"/>
      <c r="IE185" s="243"/>
      <c r="IF185" s="243"/>
      <c r="IG185" s="243"/>
      <c r="IH185" s="243"/>
      <c r="II185" s="243"/>
      <c r="IJ185" s="243"/>
      <c r="IK185" s="243"/>
      <c r="IL185" s="243"/>
      <c r="IM185" s="243"/>
      <c r="IN185" s="243"/>
      <c r="IO185" s="243"/>
      <c r="IP185" s="243"/>
      <c r="IQ185" s="243"/>
      <c r="IR185" s="243"/>
      <c r="IS185" s="243"/>
      <c r="IT185" s="243"/>
      <c r="IU185" s="243"/>
      <c r="IV185" s="243"/>
    </row>
    <row r="186" spans="1:256" s="340" customFormat="1" outlineLevel="1">
      <c r="A186" s="608"/>
      <c r="B186" s="993">
        <v>12</v>
      </c>
      <c r="C186" s="994"/>
      <c r="D186" s="643"/>
      <c r="E186" s="644">
        <f ca="1">IF('Health SCR'!E$3&gt;=$B186,OFFSET($D$173,0,'Health SCR'!E$3-$B186)*OFFSET(Inputs!$C$30,0,$B186-2)/IF(sommmeProdInv(Inputs!$B$30:$AY$30,$D$173:$BA$173,'Health SCR'!E$3)&gt;0,sommmeProdInv(Inputs!$B$30:$AY$30,$D$173:$BA$173,'Health SCR'!E$3),1)+E185,0)</f>
        <v>0</v>
      </c>
      <c r="F186" s="644">
        <f ca="1">IF('Health SCR'!F$3&gt;=$B186,OFFSET($D$173,0,'Health SCR'!F$3-$B186)*OFFSET(Inputs!$C$30,0,$B186-2)/IF(sommmeProdInv(Inputs!$B$30:$AY$30,$D$173:$BA$173,'Health SCR'!F$3)&gt;0,sommmeProdInv(Inputs!$B$30:$AY$30,$D$173:$BA$173,'Health SCR'!F$3),1)+F185,0)</f>
        <v>0</v>
      </c>
      <c r="G186" s="644">
        <f ca="1">IF('Health SCR'!G$3&gt;=$B186,OFFSET($D$173,0,'Health SCR'!G$3-$B186)*OFFSET(Inputs!$C$30,0,$B186-2)/IF(sommmeProdInv(Inputs!$B$30:$AY$30,$D$173:$BA$173,'Health SCR'!G$3)&gt;0,sommmeProdInv(Inputs!$B$30:$AY$30,$D$173:$BA$173,'Health SCR'!G$3),1)+G185,0)</f>
        <v>0</v>
      </c>
      <c r="H186" s="644">
        <f ca="1">IF('Health SCR'!H$3&gt;=$B186,OFFSET($D$173,0,'Health SCR'!H$3-$B186)*OFFSET(Inputs!$C$30,0,$B186-2)/IF(sommmeProdInv(Inputs!$B$30:$AY$30,$D$173:$BA$173,'Health SCR'!H$3)&gt;0,sommmeProdInv(Inputs!$B$30:$AY$30,$D$173:$BA$173,'Health SCR'!H$3),1)+H185,0)</f>
        <v>0</v>
      </c>
      <c r="I186" s="644">
        <f ca="1">IF('Health SCR'!I$3&gt;=$B186,OFFSET($D$173,0,'Health SCR'!I$3-$B186)*OFFSET(Inputs!$C$30,0,$B186-2)/IF(sommmeProdInv(Inputs!$B$30:$AY$30,$D$173:$BA$173,'Health SCR'!I$3)&gt;0,sommmeProdInv(Inputs!$B$30:$AY$30,$D$173:$BA$173,'Health SCR'!I$3),1)+I185,0)</f>
        <v>0</v>
      </c>
      <c r="J186" s="644">
        <f ca="1">IF('Health SCR'!J$3&gt;=$B186,OFFSET($D$173,0,'Health SCR'!J$3-$B186)*OFFSET(Inputs!$C$30,0,$B186-2)/IF(sommmeProdInv(Inputs!$B$30:$AY$30,$D$173:$BA$173,'Health SCR'!J$3)&gt;0,sommmeProdInv(Inputs!$B$30:$AY$30,$D$173:$BA$173,'Health SCR'!J$3),1)+J185,0)</f>
        <v>0</v>
      </c>
      <c r="K186" s="644">
        <f ca="1">IF('Health SCR'!K$3&gt;=$B186,OFFSET($D$173,0,'Health SCR'!K$3-$B186)*OFFSET(Inputs!$C$30,0,$B186-2)/IF(sommmeProdInv(Inputs!$B$30:$AY$30,$D$173:$BA$173,'Health SCR'!K$3)&gt;0,sommmeProdInv(Inputs!$B$30:$AY$30,$D$173:$BA$173,'Health SCR'!K$3),1)+K185,0)</f>
        <v>0</v>
      </c>
      <c r="L186" s="644">
        <f ca="1">IF('Health SCR'!L$3&gt;=$B186,OFFSET($D$173,0,'Health SCR'!L$3-$B186)*OFFSET(Inputs!$C$30,0,$B186-2)/IF(sommmeProdInv(Inputs!$B$30:$AY$30,$D$173:$BA$173,'Health SCR'!L$3)&gt;0,sommmeProdInv(Inputs!$B$30:$AY$30,$D$173:$BA$173,'Health SCR'!L$3),1)+L185,0)</f>
        <v>0</v>
      </c>
      <c r="M186" s="644">
        <f ca="1">IF('Health SCR'!M$3&gt;=$B186,OFFSET($D$173,0,'Health SCR'!M$3-$B186)*OFFSET(Inputs!$C$30,0,$B186-2)/IF(sommmeProdInv(Inputs!$B$30:$AY$30,$D$173:$BA$173,'Health SCR'!M$3)&gt;0,sommmeProdInv(Inputs!$B$30:$AY$30,$D$173:$BA$173,'Health SCR'!M$3),1)+M185,0)</f>
        <v>0</v>
      </c>
      <c r="N186" s="644">
        <f ca="1">IF('Health SCR'!N$3&gt;=$B186,OFFSET($D$173,0,'Health SCR'!N$3-$B186)*OFFSET(Inputs!$C$30,0,$B186-2)/IF(sommmeProdInv(Inputs!$B$30:$AY$30,$D$173:$BA$173,'Health SCR'!N$3)&gt;0,sommmeProdInv(Inputs!$B$30:$AY$30,$D$173:$BA$173,'Health SCR'!N$3),1)+N185,0)</f>
        <v>0</v>
      </c>
      <c r="O186" s="644">
        <f ca="1">IF('Health SCR'!O$3&gt;=$B186,OFFSET($D$173,0,'Health SCR'!O$3-$B186)*OFFSET(Inputs!$C$30,0,$B186-2)/IF(sommmeProdInv(Inputs!$B$30:$AY$30,$D$173:$BA$173,'Health SCR'!O$3)&gt;0,sommmeProdInv(Inputs!$B$30:$AY$30,$D$173:$BA$173,'Health SCR'!O$3),1)+O185,0)</f>
        <v>0</v>
      </c>
      <c r="P186" s="644">
        <f ca="1">IF('Health SCR'!P$3&gt;=$B186,OFFSET($D$173,0,'Health SCR'!P$3-$B186)*OFFSET(Inputs!$C$30,0,$B186-2)/IF(sommmeProdInv(Inputs!$B$30:$AY$30,$D$173:$BA$173,'Health SCR'!P$3)&gt;0,sommmeProdInv(Inputs!$B$30:$AY$30,$D$173:$BA$173,'Health SCR'!P$3),1)+P185,0)</f>
        <v>0</v>
      </c>
      <c r="Q186" s="644">
        <f ca="1">IF('Health SCR'!Q$3&gt;=$B186,OFFSET($D$173,0,'Health SCR'!Q$3-$B186)*OFFSET(Inputs!$C$30,0,$B186-2)/IF(sommmeProdInv(Inputs!$B$30:$AY$30,$D$173:$BA$173,'Health SCR'!Q$3)&gt;0,sommmeProdInv(Inputs!$B$30:$AY$30,$D$173:$BA$173,'Health SCR'!Q$3),1)+Q185,0)</f>
        <v>0</v>
      </c>
      <c r="R186" s="644">
        <f ca="1">IF('Health SCR'!R$3&gt;=$B186,OFFSET($D$173,0,'Health SCR'!R$3-$B186)*OFFSET(Inputs!$C$30,0,$B186-2)/IF(sommmeProdInv(Inputs!$B$30:$AY$30,$D$173:$BA$173,'Health SCR'!R$3)&gt;0,sommmeProdInv(Inputs!$B$30:$AY$30,$D$173:$BA$173,'Health SCR'!R$3),1)+R185,0)</f>
        <v>0</v>
      </c>
      <c r="S186" s="644">
        <f ca="1">IF('Health SCR'!S$3&gt;=$B186,OFFSET($D$173,0,'Health SCR'!S$3-$B186)*OFFSET(Inputs!$C$30,0,$B186-2)/IF(sommmeProdInv(Inputs!$B$30:$AY$30,$D$173:$BA$173,'Health SCR'!S$3)&gt;0,sommmeProdInv(Inputs!$B$30:$AY$30,$D$173:$BA$173,'Health SCR'!S$3),1)+S185,0)</f>
        <v>0</v>
      </c>
      <c r="T186" s="644">
        <f ca="1">IF('Health SCR'!T$3&gt;=$B186,OFFSET($D$173,0,'Health SCR'!T$3-$B186)*OFFSET(Inputs!$C$30,0,$B186-2)/IF(sommmeProdInv(Inputs!$B$30:$AY$30,$D$173:$BA$173,'Health SCR'!T$3)&gt;0,sommmeProdInv(Inputs!$B$30:$AY$30,$D$173:$BA$173,'Health SCR'!T$3),1)+T185,0)</f>
        <v>0</v>
      </c>
      <c r="U186" s="644">
        <f ca="1">IF('Health SCR'!U$3&gt;=$B186,OFFSET($D$173,0,'Health SCR'!U$3-$B186)*OFFSET(Inputs!$C$30,0,$B186-2)/IF(sommmeProdInv(Inputs!$B$30:$AY$30,$D$173:$BA$173,'Health SCR'!U$3)&gt;0,sommmeProdInv(Inputs!$B$30:$AY$30,$D$173:$BA$173,'Health SCR'!U$3),1)+U185,0)</f>
        <v>0</v>
      </c>
      <c r="V186" s="644">
        <f ca="1">IF('Health SCR'!V$3&gt;=$B186,OFFSET($D$173,0,'Health SCR'!V$3-$B186)*OFFSET(Inputs!$C$30,0,$B186-2)/IF(sommmeProdInv(Inputs!$B$30:$AY$30,$D$173:$BA$173,'Health SCR'!V$3)&gt;0,sommmeProdInv(Inputs!$B$30:$AY$30,$D$173:$BA$173,'Health SCR'!V$3),1)+V185,0)</f>
        <v>0</v>
      </c>
      <c r="W186" s="644">
        <f ca="1">IF('Health SCR'!W$3&gt;=$B186,OFFSET($D$173,0,'Health SCR'!W$3-$B186)*OFFSET(Inputs!$C$30,0,$B186-2)/IF(sommmeProdInv(Inputs!$B$30:$AY$30,$D$173:$BA$173,'Health SCR'!W$3)&gt;0,sommmeProdInv(Inputs!$B$30:$AY$30,$D$173:$BA$173,'Health SCR'!W$3),1)+W185,0)</f>
        <v>0</v>
      </c>
      <c r="X186" s="644">
        <f ca="1">IF('Health SCR'!X$3&gt;=$B186,OFFSET($D$173,0,'Health SCR'!X$3-$B186)*OFFSET(Inputs!$C$30,0,$B186-2)/IF(sommmeProdInv(Inputs!$B$30:$AY$30,$D$173:$BA$173,'Health SCR'!X$3)&gt;0,sommmeProdInv(Inputs!$B$30:$AY$30,$D$173:$BA$173,'Health SCR'!X$3),1)+X185,0)</f>
        <v>0</v>
      </c>
      <c r="Y186" s="644">
        <f ca="1">IF('Health SCR'!Y$3&gt;=$B186,OFFSET($D$173,0,'Health SCR'!Y$3-$B186)*OFFSET(Inputs!$C$30,0,$B186-2)/IF(sommmeProdInv(Inputs!$B$30:$AY$30,$D$173:$BA$173,'Health SCR'!Y$3)&gt;0,sommmeProdInv(Inputs!$B$30:$AY$30,$D$173:$BA$173,'Health SCR'!Y$3),1)+Y185,0)</f>
        <v>0</v>
      </c>
      <c r="Z186" s="644">
        <f ca="1">IF('Health SCR'!Z$3&gt;=$B186,OFFSET($D$173,0,'Health SCR'!Z$3-$B186)*OFFSET(Inputs!$C$30,0,$B186-2)/IF(sommmeProdInv(Inputs!$B$30:$AY$30,$D$173:$BA$173,'Health SCR'!Z$3)&gt;0,sommmeProdInv(Inputs!$B$30:$AY$30,$D$173:$BA$173,'Health SCR'!Z$3),1)+Z185,0)</f>
        <v>0</v>
      </c>
      <c r="AA186" s="644">
        <f ca="1">IF('Health SCR'!AA$3&gt;=$B186,OFFSET($D$173,0,'Health SCR'!AA$3-$B186)*OFFSET(Inputs!$C$30,0,$B186-2)/IF(sommmeProdInv(Inputs!$B$30:$AY$30,$D$173:$BA$173,'Health SCR'!AA$3)&gt;0,sommmeProdInv(Inputs!$B$30:$AY$30,$D$173:$BA$173,'Health SCR'!AA$3),1)+AA185,0)</f>
        <v>0</v>
      </c>
      <c r="AB186" s="644">
        <f ca="1">IF('Health SCR'!AB$3&gt;=$B186,OFFSET($D$173,0,'Health SCR'!AB$3-$B186)*OFFSET(Inputs!$C$30,0,$B186-2)/IF(sommmeProdInv(Inputs!$B$30:$AY$30,$D$173:$BA$173,'Health SCR'!AB$3)&gt;0,sommmeProdInv(Inputs!$B$30:$AY$30,$D$173:$BA$173,'Health SCR'!AB$3),1)+AB185,0)</f>
        <v>0</v>
      </c>
      <c r="AC186" s="644">
        <f ca="1">IF('Health SCR'!AC$3&gt;=$B186,OFFSET($D$173,0,'Health SCR'!AC$3-$B186)*OFFSET(Inputs!$C$30,0,$B186-2)/IF(sommmeProdInv(Inputs!$B$30:$AY$30,$D$173:$BA$173,'Health SCR'!AC$3)&gt;0,sommmeProdInv(Inputs!$B$30:$AY$30,$D$173:$BA$173,'Health SCR'!AC$3),1)+AC185,0)</f>
        <v>0</v>
      </c>
      <c r="AD186" s="644">
        <f ca="1">IF('Health SCR'!AD$3&gt;=$B186,OFFSET($D$173,0,'Health SCR'!AD$3-$B186)*OFFSET(Inputs!$C$30,0,$B186-2)/IF(sommmeProdInv(Inputs!$B$30:$AY$30,$D$173:$BA$173,'Health SCR'!AD$3)&gt;0,sommmeProdInv(Inputs!$B$30:$AY$30,$D$173:$BA$173,'Health SCR'!AD$3),1)+AD185,0)</f>
        <v>0</v>
      </c>
      <c r="AE186" s="644">
        <f ca="1">IF('Health SCR'!AE$3&gt;=$B186,OFFSET($D$173,0,'Health SCR'!AE$3-$B186)*OFFSET(Inputs!$C$30,0,$B186-2)/IF(sommmeProdInv(Inputs!$B$30:$AY$30,$D$173:$BA$173,'Health SCR'!AE$3)&gt;0,sommmeProdInv(Inputs!$B$30:$AY$30,$D$173:$BA$173,'Health SCR'!AE$3),1)+AE185,0)</f>
        <v>0</v>
      </c>
      <c r="AF186" s="644">
        <f ca="1">IF('Health SCR'!AF$3&gt;=$B186,OFFSET($D$173,0,'Health SCR'!AF$3-$B186)*OFFSET(Inputs!$C$30,0,$B186-2)/IF(sommmeProdInv(Inputs!$B$30:$AY$30,$D$173:$BA$173,'Health SCR'!AF$3)&gt;0,sommmeProdInv(Inputs!$B$30:$AY$30,$D$173:$BA$173,'Health SCR'!AF$3),1)+AF185,0)</f>
        <v>0</v>
      </c>
      <c r="AG186" s="644">
        <f ca="1">IF('Health SCR'!AG$3&gt;=$B186,OFFSET($D$173,0,'Health SCR'!AG$3-$B186)*OFFSET(Inputs!$C$30,0,$B186-2)/IF(sommmeProdInv(Inputs!$B$30:$AY$30,$D$173:$BA$173,'Health SCR'!AG$3)&gt;0,sommmeProdInv(Inputs!$B$30:$AY$30,$D$173:$BA$173,'Health SCR'!AG$3),1)+AG185,0)</f>
        <v>0</v>
      </c>
      <c r="AH186" s="644">
        <f ca="1">IF('Health SCR'!AH$3&gt;=$B186,OFFSET($D$173,0,'Health SCR'!AH$3-$B186)*OFFSET(Inputs!$C$30,0,$B186-2)/IF(sommmeProdInv(Inputs!$B$30:$AY$30,$D$173:$BA$173,'Health SCR'!AH$3)&gt;0,sommmeProdInv(Inputs!$B$30:$AY$30,$D$173:$BA$173,'Health SCR'!AH$3),1)+AH185,0)</f>
        <v>0</v>
      </c>
      <c r="AI186" s="644">
        <f ca="1">IF('Health SCR'!AI$3&gt;=$B186,OFFSET($D$173,0,'Health SCR'!AI$3-$B186)*OFFSET(Inputs!$C$30,0,$B186-2)/IF(sommmeProdInv(Inputs!$B$30:$AY$30,$D$173:$BA$173,'Health SCR'!AI$3)&gt;0,sommmeProdInv(Inputs!$B$30:$AY$30,$D$173:$BA$173,'Health SCR'!AI$3),1)+AI185,0)</f>
        <v>0</v>
      </c>
      <c r="AJ186" s="644">
        <f ca="1">IF('Health SCR'!AJ$3&gt;=$B186,OFFSET($D$173,0,'Health SCR'!AJ$3-$B186)*OFFSET(Inputs!$C$30,0,$B186-2)/IF(sommmeProdInv(Inputs!$B$30:$AY$30,$D$173:$BA$173,'Health SCR'!AJ$3)&gt;0,sommmeProdInv(Inputs!$B$30:$AY$30,$D$173:$BA$173,'Health SCR'!AJ$3),1)+AJ185,0)</f>
        <v>0</v>
      </c>
      <c r="AK186" s="644">
        <f ca="1">IF('Health SCR'!AK$3&gt;=$B186,OFFSET($D$173,0,'Health SCR'!AK$3-$B186)*OFFSET(Inputs!$C$30,0,$B186-2)/IF(sommmeProdInv(Inputs!$B$30:$AY$30,$D$173:$BA$173,'Health SCR'!AK$3)&gt;0,sommmeProdInv(Inputs!$B$30:$AY$30,$D$173:$BA$173,'Health SCR'!AK$3),1)+AK185,0)</f>
        <v>0</v>
      </c>
      <c r="AL186" s="644">
        <f ca="1">IF('Health SCR'!AL$3&gt;=$B186,OFFSET($D$173,0,'Health SCR'!AL$3-$B186)*OFFSET(Inputs!$C$30,0,$B186-2)/IF(sommmeProdInv(Inputs!$B$30:$AY$30,$D$173:$BA$173,'Health SCR'!AL$3)&gt;0,sommmeProdInv(Inputs!$B$30:$AY$30,$D$173:$BA$173,'Health SCR'!AL$3),1)+AL185,0)</f>
        <v>0</v>
      </c>
      <c r="AM186" s="644">
        <f ca="1">IF('Health SCR'!AM$3&gt;=$B186,OFFSET($D$173,0,'Health SCR'!AM$3-$B186)*OFFSET(Inputs!$C$30,0,$B186-2)/IF(sommmeProdInv(Inputs!$B$30:$AY$30,$D$173:$BA$173,'Health SCR'!AM$3)&gt;0,sommmeProdInv(Inputs!$B$30:$AY$30,$D$173:$BA$173,'Health SCR'!AM$3),1)+AM185,0)</f>
        <v>0</v>
      </c>
      <c r="AN186" s="644">
        <f ca="1">IF('Health SCR'!AN$3&gt;=$B186,OFFSET($D$173,0,'Health SCR'!AN$3-$B186)*OFFSET(Inputs!$C$30,0,$B186-2)/IF(sommmeProdInv(Inputs!$B$30:$AY$30,$D$173:$BA$173,'Health SCR'!AN$3)&gt;0,sommmeProdInv(Inputs!$B$30:$AY$30,$D$173:$BA$173,'Health SCR'!AN$3),1)+AN185,0)</f>
        <v>0</v>
      </c>
      <c r="AO186" s="644">
        <f ca="1">IF('Health SCR'!AO$3&gt;=$B186,OFFSET($D$173,0,'Health SCR'!AO$3-$B186)*OFFSET(Inputs!$C$30,0,$B186-2)/IF(sommmeProdInv(Inputs!$B$30:$AY$30,$D$173:$BA$173,'Health SCR'!AO$3)&gt;0,sommmeProdInv(Inputs!$B$30:$AY$30,$D$173:$BA$173,'Health SCR'!AO$3),1)+AO185,0)</f>
        <v>0</v>
      </c>
      <c r="AP186" s="644">
        <f ca="1">IF('Health SCR'!AP$3&gt;=$B186,OFFSET($D$173,0,'Health SCR'!AP$3-$B186)*OFFSET(Inputs!$C$30,0,$B186-2)/IF(sommmeProdInv(Inputs!$B$30:$AY$30,$D$173:$BA$173,'Health SCR'!AP$3)&gt;0,sommmeProdInv(Inputs!$B$30:$AY$30,$D$173:$BA$173,'Health SCR'!AP$3),1)+AP185,0)</f>
        <v>0</v>
      </c>
      <c r="AQ186" s="644">
        <f ca="1">IF('Health SCR'!AQ$3&gt;=$B186,OFFSET($D$173,0,'Health SCR'!AQ$3-$B186)*OFFSET(Inputs!$C$30,0,$B186-2)/IF(sommmeProdInv(Inputs!$B$30:$AY$30,$D$173:$BA$173,'Health SCR'!AQ$3)&gt;0,sommmeProdInv(Inputs!$B$30:$AY$30,$D$173:$BA$173,'Health SCR'!AQ$3),1)+AQ185,0)</f>
        <v>0</v>
      </c>
      <c r="AR186" s="644">
        <f ca="1">IF('Health SCR'!AR$3&gt;=$B186,OFFSET($D$173,0,'Health SCR'!AR$3-$B186)*OFFSET(Inputs!$C$30,0,$B186-2)/IF(sommmeProdInv(Inputs!$B$30:$AY$30,$D$173:$BA$173,'Health SCR'!AR$3)&gt;0,sommmeProdInv(Inputs!$B$30:$AY$30,$D$173:$BA$173,'Health SCR'!AR$3),1)+AR185,0)</f>
        <v>0</v>
      </c>
      <c r="AS186" s="644">
        <f ca="1">IF('Health SCR'!AS$3&gt;=$B186,OFFSET($D$173,0,'Health SCR'!AS$3-$B186)*OFFSET(Inputs!$C$30,0,$B186-2)/IF(sommmeProdInv(Inputs!$B$30:$AY$30,$D$173:$BA$173,'Health SCR'!AS$3)&gt;0,sommmeProdInv(Inputs!$B$30:$AY$30,$D$173:$BA$173,'Health SCR'!AS$3),1)+AS185,0)</f>
        <v>0</v>
      </c>
      <c r="AT186" s="644">
        <f ca="1">IF('Health SCR'!AT$3&gt;=$B186,OFFSET($D$173,0,'Health SCR'!AT$3-$B186)*OFFSET(Inputs!$C$30,0,$B186-2)/IF(sommmeProdInv(Inputs!$B$30:$AY$30,$D$173:$BA$173,'Health SCR'!AT$3)&gt;0,sommmeProdInv(Inputs!$B$30:$AY$30,$D$173:$BA$173,'Health SCR'!AT$3),1)+AT185,0)</f>
        <v>0</v>
      </c>
      <c r="AU186" s="644">
        <f ca="1">IF('Health SCR'!AU$3&gt;=$B186,OFFSET($D$173,0,'Health SCR'!AU$3-$B186)*OFFSET(Inputs!$C$30,0,$B186-2)/IF(sommmeProdInv(Inputs!$B$30:$AY$30,$D$173:$BA$173,'Health SCR'!AU$3)&gt;0,sommmeProdInv(Inputs!$B$30:$AY$30,$D$173:$BA$173,'Health SCR'!AU$3),1)+AU185,0)</f>
        <v>0</v>
      </c>
      <c r="AV186" s="644">
        <f ca="1">IF('Health SCR'!AV$3&gt;=$B186,OFFSET($D$173,0,'Health SCR'!AV$3-$B186)*OFFSET(Inputs!$C$30,0,$B186-2)/IF(sommmeProdInv(Inputs!$B$30:$AY$30,$D$173:$BA$173,'Health SCR'!AV$3)&gt;0,sommmeProdInv(Inputs!$B$30:$AY$30,$D$173:$BA$173,'Health SCR'!AV$3),1)+AV185,0)</f>
        <v>0</v>
      </c>
      <c r="AW186" s="644">
        <f ca="1">IF('Health SCR'!AW$3&gt;=$B186,OFFSET($D$173,0,'Health SCR'!AW$3-$B186)*OFFSET(Inputs!$C$30,0,$B186-2)/IF(sommmeProdInv(Inputs!$B$30:$AY$30,$D$173:$BA$173,'Health SCR'!AW$3)&gt;0,sommmeProdInv(Inputs!$B$30:$AY$30,$D$173:$BA$173,'Health SCR'!AW$3),1)+AW185,0)</f>
        <v>0</v>
      </c>
      <c r="AX186" s="644">
        <f ca="1">IF('Health SCR'!AX$3&gt;=$B186,OFFSET($D$173,0,'Health SCR'!AX$3-$B186)*OFFSET(Inputs!$C$30,0,$B186-2)/IF(sommmeProdInv(Inputs!$B$30:$AY$30,$D$173:$BA$173,'Health SCR'!AX$3)&gt;0,sommmeProdInv(Inputs!$B$30:$AY$30,$D$173:$BA$173,'Health SCR'!AX$3),1)+AX185,0)</f>
        <v>0</v>
      </c>
      <c r="AY186" s="644">
        <f ca="1">IF('Health SCR'!AY$3&gt;=$B186,OFFSET($D$173,0,'Health SCR'!AY$3-$B186)*OFFSET(Inputs!$C$30,0,$B186-2)/IF(sommmeProdInv(Inputs!$B$30:$AY$30,$D$173:$BA$173,'Health SCR'!AY$3)&gt;0,sommmeProdInv(Inputs!$B$30:$AY$30,$D$173:$BA$173,'Health SCR'!AY$3),1)+AY185,0)</f>
        <v>0</v>
      </c>
      <c r="AZ186" s="644">
        <f ca="1">IF('Health SCR'!AZ$3&gt;=$B186,OFFSET($D$173,0,'Health SCR'!AZ$3-$B186)*OFFSET(Inputs!$C$30,0,$B186-2)/IF(sommmeProdInv(Inputs!$B$30:$AY$30,$D$173:$BA$173,'Health SCR'!AZ$3)&gt;0,sommmeProdInv(Inputs!$B$30:$AY$30,$D$173:$BA$173,'Health SCR'!AZ$3),1)+AZ185,0)</f>
        <v>0</v>
      </c>
      <c r="BA186" s="645">
        <f ca="1">IF('Health SCR'!BA$3&gt;=$B186,OFFSET($D$173,0,'Health SCR'!BA$3-$B186)*OFFSET(Inputs!$C$30,0,$B186-2)/IF(sommmeProdInv(Inputs!$B$30:$AY$30,$D$173:$BA$173,'Health SCR'!BA$3)&gt;0,sommmeProdInv(Inputs!$B$30:$AY$30,$D$173:$BA$173,'Health SCR'!BA$3),1)+BA185,0)</f>
        <v>0</v>
      </c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43"/>
      <c r="BU186" s="243"/>
      <c r="BV186" s="243"/>
      <c r="BW186" s="243"/>
      <c r="BX186" s="243"/>
      <c r="BY186" s="243"/>
      <c r="BZ186" s="243"/>
      <c r="CA186" s="243"/>
      <c r="CB186" s="243"/>
      <c r="CC186" s="243"/>
      <c r="CD186" s="243"/>
      <c r="CE186" s="243"/>
      <c r="CF186" s="243"/>
      <c r="CG186" s="243"/>
      <c r="CH186" s="243"/>
      <c r="CI186" s="243"/>
      <c r="CJ186" s="243"/>
      <c r="CK186" s="243"/>
      <c r="CL186" s="243"/>
      <c r="CM186" s="243"/>
      <c r="CN186" s="243"/>
      <c r="CO186" s="243"/>
      <c r="CP186" s="243"/>
      <c r="CQ186" s="243"/>
      <c r="CR186" s="243"/>
      <c r="CS186" s="243"/>
      <c r="CT186" s="243"/>
      <c r="CU186" s="243"/>
      <c r="CV186" s="243"/>
      <c r="CW186" s="243"/>
      <c r="CX186" s="243"/>
      <c r="CY186" s="243"/>
      <c r="CZ186" s="243"/>
      <c r="DA186" s="243"/>
      <c r="DB186" s="243"/>
      <c r="DC186" s="243"/>
      <c r="DD186" s="243"/>
      <c r="DE186" s="243"/>
      <c r="DF186" s="243"/>
      <c r="DG186" s="243"/>
      <c r="DH186" s="243"/>
      <c r="DI186" s="243"/>
      <c r="DJ186" s="243"/>
      <c r="DK186" s="243"/>
      <c r="DL186" s="243"/>
      <c r="DM186" s="243"/>
      <c r="DN186" s="243"/>
      <c r="DO186" s="243"/>
      <c r="DP186" s="243"/>
      <c r="DQ186" s="243"/>
      <c r="DR186" s="243"/>
      <c r="DS186" s="243"/>
      <c r="DT186" s="243"/>
      <c r="DU186" s="243"/>
      <c r="DV186" s="243"/>
      <c r="DW186" s="243"/>
      <c r="DX186" s="243"/>
      <c r="DY186" s="243"/>
      <c r="DZ186" s="243"/>
      <c r="EA186" s="243"/>
      <c r="EB186" s="243"/>
      <c r="EC186" s="243"/>
      <c r="ED186" s="243"/>
      <c r="EE186" s="243"/>
      <c r="EF186" s="243"/>
      <c r="EG186" s="243"/>
      <c r="EH186" s="243"/>
      <c r="EI186" s="243"/>
      <c r="EJ186" s="243"/>
      <c r="EK186" s="243"/>
      <c r="EL186" s="243"/>
      <c r="EM186" s="243"/>
      <c r="EN186" s="243"/>
      <c r="EO186" s="243"/>
      <c r="EP186" s="243"/>
      <c r="EQ186" s="243"/>
      <c r="ER186" s="243"/>
      <c r="ES186" s="243"/>
      <c r="ET186" s="243"/>
      <c r="EU186" s="243"/>
      <c r="EV186" s="243"/>
      <c r="EW186" s="243"/>
      <c r="EX186" s="243"/>
      <c r="EY186" s="243"/>
      <c r="EZ186" s="243"/>
      <c r="FA186" s="243"/>
      <c r="FB186" s="243"/>
      <c r="FC186" s="243"/>
      <c r="FD186" s="243"/>
      <c r="FE186" s="243"/>
      <c r="FF186" s="243"/>
      <c r="FG186" s="243"/>
      <c r="FH186" s="243"/>
      <c r="FI186" s="243"/>
      <c r="FJ186" s="243"/>
      <c r="FK186" s="243"/>
      <c r="FL186" s="243"/>
      <c r="FM186" s="243"/>
      <c r="FN186" s="243"/>
      <c r="FO186" s="243"/>
      <c r="FP186" s="243"/>
      <c r="FQ186" s="243"/>
      <c r="FR186" s="243"/>
      <c r="FS186" s="243"/>
      <c r="FT186" s="243"/>
      <c r="FU186" s="243"/>
      <c r="FV186" s="243"/>
      <c r="FW186" s="243"/>
      <c r="FX186" s="243"/>
      <c r="FY186" s="243"/>
      <c r="FZ186" s="243"/>
      <c r="GA186" s="243"/>
      <c r="GB186" s="243"/>
      <c r="GC186" s="243"/>
      <c r="GD186" s="243"/>
      <c r="GE186" s="243"/>
      <c r="GF186" s="243"/>
      <c r="GG186" s="243"/>
      <c r="GH186" s="243"/>
      <c r="GI186" s="243"/>
      <c r="GJ186" s="243"/>
      <c r="GK186" s="243"/>
      <c r="GL186" s="243"/>
      <c r="GM186" s="243"/>
      <c r="GN186" s="243"/>
      <c r="GO186" s="243"/>
      <c r="GP186" s="243"/>
      <c r="GQ186" s="243"/>
      <c r="GR186" s="243"/>
      <c r="GS186" s="243"/>
      <c r="GT186" s="243"/>
      <c r="GU186" s="243"/>
      <c r="GV186" s="243"/>
      <c r="GW186" s="243"/>
      <c r="GX186" s="243"/>
      <c r="GY186" s="243"/>
      <c r="GZ186" s="243"/>
      <c r="HA186" s="243"/>
      <c r="HB186" s="243"/>
      <c r="HC186" s="243"/>
      <c r="HD186" s="243"/>
      <c r="HE186" s="243"/>
      <c r="HF186" s="243"/>
      <c r="HG186" s="243"/>
      <c r="HH186" s="243"/>
      <c r="HI186" s="243"/>
      <c r="HJ186" s="243"/>
      <c r="HK186" s="243"/>
      <c r="HL186" s="243"/>
      <c r="HM186" s="243"/>
      <c r="HN186" s="243"/>
      <c r="HO186" s="243"/>
      <c r="HP186" s="243"/>
      <c r="HQ186" s="243"/>
      <c r="HR186" s="243"/>
      <c r="HS186" s="243"/>
      <c r="HT186" s="243"/>
      <c r="HU186" s="243"/>
      <c r="HV186" s="243"/>
      <c r="HW186" s="243"/>
      <c r="HX186" s="243"/>
      <c r="HY186" s="243"/>
      <c r="HZ186" s="243"/>
      <c r="IA186" s="243"/>
      <c r="IB186" s="243"/>
      <c r="IC186" s="243"/>
      <c r="ID186" s="243"/>
      <c r="IE186" s="243"/>
      <c r="IF186" s="243"/>
      <c r="IG186" s="243"/>
      <c r="IH186" s="243"/>
      <c r="II186" s="243"/>
      <c r="IJ186" s="243"/>
      <c r="IK186" s="243"/>
      <c r="IL186" s="243"/>
      <c r="IM186" s="243"/>
      <c r="IN186" s="243"/>
      <c r="IO186" s="243"/>
      <c r="IP186" s="243"/>
      <c r="IQ186" s="243"/>
      <c r="IR186" s="243"/>
      <c r="IS186" s="243"/>
      <c r="IT186" s="243"/>
      <c r="IU186" s="243"/>
      <c r="IV186" s="243"/>
    </row>
    <row r="187" spans="1:256" s="340" customFormat="1" outlineLevel="1">
      <c r="A187" s="608"/>
      <c r="B187" s="993">
        <v>13</v>
      </c>
      <c r="C187" s="994"/>
      <c r="D187" s="643"/>
      <c r="E187" s="644">
        <f ca="1">IF('Health SCR'!E$3&gt;=$B187,OFFSET($D$173,0,'Health SCR'!E$3-$B187)*OFFSET(Inputs!$C$30,0,$B187-2)/IF(sommmeProdInv(Inputs!$B$30:$AY$30,$D$173:$BA$173,'Health SCR'!E$3)&gt;0,sommmeProdInv(Inputs!$B$30:$AY$30,$D$173:$BA$173,'Health SCR'!E$3),1)+E186,0)</f>
        <v>0</v>
      </c>
      <c r="F187" s="644">
        <f ca="1">IF('Health SCR'!F$3&gt;=$B187,OFFSET($D$173,0,'Health SCR'!F$3-$B187)*OFFSET(Inputs!$C$30,0,$B187-2)/IF(sommmeProdInv(Inputs!$B$30:$AY$30,$D$173:$BA$173,'Health SCR'!F$3)&gt;0,sommmeProdInv(Inputs!$B$30:$AY$30,$D$173:$BA$173,'Health SCR'!F$3),1)+F186,0)</f>
        <v>0</v>
      </c>
      <c r="G187" s="644">
        <f ca="1">IF('Health SCR'!G$3&gt;=$B187,OFFSET($D$173,0,'Health SCR'!G$3-$B187)*OFFSET(Inputs!$C$30,0,$B187-2)/IF(sommmeProdInv(Inputs!$B$30:$AY$30,$D$173:$BA$173,'Health SCR'!G$3)&gt;0,sommmeProdInv(Inputs!$B$30:$AY$30,$D$173:$BA$173,'Health SCR'!G$3),1)+G186,0)</f>
        <v>0</v>
      </c>
      <c r="H187" s="644">
        <f ca="1">IF('Health SCR'!H$3&gt;=$B187,OFFSET($D$173,0,'Health SCR'!H$3-$B187)*OFFSET(Inputs!$C$30,0,$B187-2)/IF(sommmeProdInv(Inputs!$B$30:$AY$30,$D$173:$BA$173,'Health SCR'!H$3)&gt;0,sommmeProdInv(Inputs!$B$30:$AY$30,$D$173:$BA$173,'Health SCR'!H$3),1)+H186,0)</f>
        <v>0</v>
      </c>
      <c r="I187" s="644">
        <f ca="1">IF('Health SCR'!I$3&gt;=$B187,OFFSET($D$173,0,'Health SCR'!I$3-$B187)*OFFSET(Inputs!$C$30,0,$B187-2)/IF(sommmeProdInv(Inputs!$B$30:$AY$30,$D$173:$BA$173,'Health SCR'!I$3)&gt;0,sommmeProdInv(Inputs!$B$30:$AY$30,$D$173:$BA$173,'Health SCR'!I$3),1)+I186,0)</f>
        <v>0</v>
      </c>
      <c r="J187" s="644">
        <f ca="1">IF('Health SCR'!J$3&gt;=$B187,OFFSET($D$173,0,'Health SCR'!J$3-$B187)*OFFSET(Inputs!$C$30,0,$B187-2)/IF(sommmeProdInv(Inputs!$B$30:$AY$30,$D$173:$BA$173,'Health SCR'!J$3)&gt;0,sommmeProdInv(Inputs!$B$30:$AY$30,$D$173:$BA$173,'Health SCR'!J$3),1)+J186,0)</f>
        <v>0</v>
      </c>
      <c r="K187" s="644">
        <f ca="1">IF('Health SCR'!K$3&gt;=$B187,OFFSET($D$173,0,'Health SCR'!K$3-$B187)*OFFSET(Inputs!$C$30,0,$B187-2)/IF(sommmeProdInv(Inputs!$B$30:$AY$30,$D$173:$BA$173,'Health SCR'!K$3)&gt;0,sommmeProdInv(Inputs!$B$30:$AY$30,$D$173:$BA$173,'Health SCR'!K$3),1)+K186,0)</f>
        <v>0</v>
      </c>
      <c r="L187" s="644">
        <f ca="1">IF('Health SCR'!L$3&gt;=$B187,OFFSET($D$173,0,'Health SCR'!L$3-$B187)*OFFSET(Inputs!$C$30,0,$B187-2)/IF(sommmeProdInv(Inputs!$B$30:$AY$30,$D$173:$BA$173,'Health SCR'!L$3)&gt;0,sommmeProdInv(Inputs!$B$30:$AY$30,$D$173:$BA$173,'Health SCR'!L$3),1)+L186,0)</f>
        <v>0</v>
      </c>
      <c r="M187" s="644">
        <f ca="1">IF('Health SCR'!M$3&gt;=$B187,OFFSET($D$173,0,'Health SCR'!M$3-$B187)*OFFSET(Inputs!$C$30,0,$B187-2)/IF(sommmeProdInv(Inputs!$B$30:$AY$30,$D$173:$BA$173,'Health SCR'!M$3)&gt;0,sommmeProdInv(Inputs!$B$30:$AY$30,$D$173:$BA$173,'Health SCR'!M$3),1)+M186,0)</f>
        <v>0</v>
      </c>
      <c r="N187" s="644">
        <f ca="1">IF('Health SCR'!N$3&gt;=$B187,OFFSET($D$173,0,'Health SCR'!N$3-$B187)*OFFSET(Inputs!$C$30,0,$B187-2)/IF(sommmeProdInv(Inputs!$B$30:$AY$30,$D$173:$BA$173,'Health SCR'!N$3)&gt;0,sommmeProdInv(Inputs!$B$30:$AY$30,$D$173:$BA$173,'Health SCR'!N$3),1)+N186,0)</f>
        <v>0</v>
      </c>
      <c r="O187" s="644">
        <f ca="1">IF('Health SCR'!O$3&gt;=$B187,OFFSET($D$173,0,'Health SCR'!O$3-$B187)*OFFSET(Inputs!$C$30,0,$B187-2)/IF(sommmeProdInv(Inputs!$B$30:$AY$30,$D$173:$BA$173,'Health SCR'!O$3)&gt;0,sommmeProdInv(Inputs!$B$30:$AY$30,$D$173:$BA$173,'Health SCR'!O$3),1)+O186,0)</f>
        <v>0</v>
      </c>
      <c r="P187" s="644">
        <f ca="1">IF('Health SCR'!P$3&gt;=$B187,OFFSET($D$173,0,'Health SCR'!P$3-$B187)*OFFSET(Inputs!$C$30,0,$B187-2)/IF(sommmeProdInv(Inputs!$B$30:$AY$30,$D$173:$BA$173,'Health SCR'!P$3)&gt;0,sommmeProdInv(Inputs!$B$30:$AY$30,$D$173:$BA$173,'Health SCR'!P$3),1)+P186,0)</f>
        <v>0</v>
      </c>
      <c r="Q187" s="644">
        <f ca="1">IF('Health SCR'!Q$3&gt;=$B187,OFFSET($D$173,0,'Health SCR'!Q$3-$B187)*OFFSET(Inputs!$C$30,0,$B187-2)/IF(sommmeProdInv(Inputs!$B$30:$AY$30,$D$173:$BA$173,'Health SCR'!Q$3)&gt;0,sommmeProdInv(Inputs!$B$30:$AY$30,$D$173:$BA$173,'Health SCR'!Q$3),1)+Q186,0)</f>
        <v>0</v>
      </c>
      <c r="R187" s="644">
        <f ca="1">IF('Health SCR'!R$3&gt;=$B187,OFFSET($D$173,0,'Health SCR'!R$3-$B187)*OFFSET(Inputs!$C$30,0,$B187-2)/IF(sommmeProdInv(Inputs!$B$30:$AY$30,$D$173:$BA$173,'Health SCR'!R$3)&gt;0,sommmeProdInv(Inputs!$B$30:$AY$30,$D$173:$BA$173,'Health SCR'!R$3),1)+R186,0)</f>
        <v>0</v>
      </c>
      <c r="S187" s="644">
        <f ca="1">IF('Health SCR'!S$3&gt;=$B187,OFFSET($D$173,0,'Health SCR'!S$3-$B187)*OFFSET(Inputs!$C$30,0,$B187-2)/IF(sommmeProdInv(Inputs!$B$30:$AY$30,$D$173:$BA$173,'Health SCR'!S$3)&gt;0,sommmeProdInv(Inputs!$B$30:$AY$30,$D$173:$BA$173,'Health SCR'!S$3),1)+S186,0)</f>
        <v>0</v>
      </c>
      <c r="T187" s="644">
        <f ca="1">IF('Health SCR'!T$3&gt;=$B187,OFFSET($D$173,0,'Health SCR'!T$3-$B187)*OFFSET(Inputs!$C$30,0,$B187-2)/IF(sommmeProdInv(Inputs!$B$30:$AY$30,$D$173:$BA$173,'Health SCR'!T$3)&gt;0,sommmeProdInv(Inputs!$B$30:$AY$30,$D$173:$BA$173,'Health SCR'!T$3),1)+T186,0)</f>
        <v>0</v>
      </c>
      <c r="U187" s="644">
        <f ca="1">IF('Health SCR'!U$3&gt;=$B187,OFFSET($D$173,0,'Health SCR'!U$3-$B187)*OFFSET(Inputs!$C$30,0,$B187-2)/IF(sommmeProdInv(Inputs!$B$30:$AY$30,$D$173:$BA$173,'Health SCR'!U$3)&gt;0,sommmeProdInv(Inputs!$B$30:$AY$30,$D$173:$BA$173,'Health SCR'!U$3),1)+U186,0)</f>
        <v>0</v>
      </c>
      <c r="V187" s="644">
        <f ca="1">IF('Health SCR'!V$3&gt;=$B187,OFFSET($D$173,0,'Health SCR'!V$3-$B187)*OFFSET(Inputs!$C$30,0,$B187-2)/IF(sommmeProdInv(Inputs!$B$30:$AY$30,$D$173:$BA$173,'Health SCR'!V$3)&gt;0,sommmeProdInv(Inputs!$B$30:$AY$30,$D$173:$BA$173,'Health SCR'!V$3),1)+V186,0)</f>
        <v>0</v>
      </c>
      <c r="W187" s="644">
        <f ca="1">IF('Health SCR'!W$3&gt;=$B187,OFFSET($D$173,0,'Health SCR'!W$3-$B187)*OFFSET(Inputs!$C$30,0,$B187-2)/IF(sommmeProdInv(Inputs!$B$30:$AY$30,$D$173:$BA$173,'Health SCR'!W$3)&gt;0,sommmeProdInv(Inputs!$B$30:$AY$30,$D$173:$BA$173,'Health SCR'!W$3),1)+W186,0)</f>
        <v>0</v>
      </c>
      <c r="X187" s="644">
        <f ca="1">IF('Health SCR'!X$3&gt;=$B187,OFFSET($D$173,0,'Health SCR'!X$3-$B187)*OFFSET(Inputs!$C$30,0,$B187-2)/IF(sommmeProdInv(Inputs!$B$30:$AY$30,$D$173:$BA$173,'Health SCR'!X$3)&gt;0,sommmeProdInv(Inputs!$B$30:$AY$30,$D$173:$BA$173,'Health SCR'!X$3),1)+X186,0)</f>
        <v>0</v>
      </c>
      <c r="Y187" s="644">
        <f ca="1">IF('Health SCR'!Y$3&gt;=$B187,OFFSET($D$173,0,'Health SCR'!Y$3-$B187)*OFFSET(Inputs!$C$30,0,$B187-2)/IF(sommmeProdInv(Inputs!$B$30:$AY$30,$D$173:$BA$173,'Health SCR'!Y$3)&gt;0,sommmeProdInv(Inputs!$B$30:$AY$30,$D$173:$BA$173,'Health SCR'!Y$3),1)+Y186,0)</f>
        <v>0</v>
      </c>
      <c r="Z187" s="644">
        <f ca="1">IF('Health SCR'!Z$3&gt;=$B187,OFFSET($D$173,0,'Health SCR'!Z$3-$B187)*OFFSET(Inputs!$C$30,0,$B187-2)/IF(sommmeProdInv(Inputs!$B$30:$AY$30,$D$173:$BA$173,'Health SCR'!Z$3)&gt;0,sommmeProdInv(Inputs!$B$30:$AY$30,$D$173:$BA$173,'Health SCR'!Z$3),1)+Z186,0)</f>
        <v>0</v>
      </c>
      <c r="AA187" s="644">
        <f ca="1">IF('Health SCR'!AA$3&gt;=$B187,OFFSET($D$173,0,'Health SCR'!AA$3-$B187)*OFFSET(Inputs!$C$30,0,$B187-2)/IF(sommmeProdInv(Inputs!$B$30:$AY$30,$D$173:$BA$173,'Health SCR'!AA$3)&gt;0,sommmeProdInv(Inputs!$B$30:$AY$30,$D$173:$BA$173,'Health SCR'!AA$3),1)+AA186,0)</f>
        <v>0</v>
      </c>
      <c r="AB187" s="644">
        <f ca="1">IF('Health SCR'!AB$3&gt;=$B187,OFFSET($D$173,0,'Health SCR'!AB$3-$B187)*OFFSET(Inputs!$C$30,0,$B187-2)/IF(sommmeProdInv(Inputs!$B$30:$AY$30,$D$173:$BA$173,'Health SCR'!AB$3)&gt;0,sommmeProdInv(Inputs!$B$30:$AY$30,$D$173:$BA$173,'Health SCR'!AB$3),1)+AB186,0)</f>
        <v>0</v>
      </c>
      <c r="AC187" s="644">
        <f ca="1">IF('Health SCR'!AC$3&gt;=$B187,OFFSET($D$173,0,'Health SCR'!AC$3-$B187)*OFFSET(Inputs!$C$30,0,$B187-2)/IF(sommmeProdInv(Inputs!$B$30:$AY$30,$D$173:$BA$173,'Health SCR'!AC$3)&gt;0,sommmeProdInv(Inputs!$B$30:$AY$30,$D$173:$BA$173,'Health SCR'!AC$3),1)+AC186,0)</f>
        <v>0</v>
      </c>
      <c r="AD187" s="644">
        <f ca="1">IF('Health SCR'!AD$3&gt;=$B187,OFFSET($D$173,0,'Health SCR'!AD$3-$B187)*OFFSET(Inputs!$C$30,0,$B187-2)/IF(sommmeProdInv(Inputs!$B$30:$AY$30,$D$173:$BA$173,'Health SCR'!AD$3)&gt;0,sommmeProdInv(Inputs!$B$30:$AY$30,$D$173:$BA$173,'Health SCR'!AD$3),1)+AD186,0)</f>
        <v>0</v>
      </c>
      <c r="AE187" s="644">
        <f ca="1">IF('Health SCR'!AE$3&gt;=$B187,OFFSET($D$173,0,'Health SCR'!AE$3-$B187)*OFFSET(Inputs!$C$30,0,$B187-2)/IF(sommmeProdInv(Inputs!$B$30:$AY$30,$D$173:$BA$173,'Health SCR'!AE$3)&gt;0,sommmeProdInv(Inputs!$B$30:$AY$30,$D$173:$BA$173,'Health SCR'!AE$3),1)+AE186,0)</f>
        <v>0</v>
      </c>
      <c r="AF187" s="644">
        <f ca="1">IF('Health SCR'!AF$3&gt;=$B187,OFFSET($D$173,0,'Health SCR'!AF$3-$B187)*OFFSET(Inputs!$C$30,0,$B187-2)/IF(sommmeProdInv(Inputs!$B$30:$AY$30,$D$173:$BA$173,'Health SCR'!AF$3)&gt;0,sommmeProdInv(Inputs!$B$30:$AY$30,$D$173:$BA$173,'Health SCR'!AF$3),1)+AF186,0)</f>
        <v>0</v>
      </c>
      <c r="AG187" s="644">
        <f ca="1">IF('Health SCR'!AG$3&gt;=$B187,OFFSET($D$173,0,'Health SCR'!AG$3-$B187)*OFFSET(Inputs!$C$30,0,$B187-2)/IF(sommmeProdInv(Inputs!$B$30:$AY$30,$D$173:$BA$173,'Health SCR'!AG$3)&gt;0,sommmeProdInv(Inputs!$B$30:$AY$30,$D$173:$BA$173,'Health SCR'!AG$3),1)+AG186,0)</f>
        <v>0</v>
      </c>
      <c r="AH187" s="644">
        <f ca="1">IF('Health SCR'!AH$3&gt;=$B187,OFFSET($D$173,0,'Health SCR'!AH$3-$B187)*OFFSET(Inputs!$C$30,0,$B187-2)/IF(sommmeProdInv(Inputs!$B$30:$AY$30,$D$173:$BA$173,'Health SCR'!AH$3)&gt;0,sommmeProdInv(Inputs!$B$30:$AY$30,$D$173:$BA$173,'Health SCR'!AH$3),1)+AH186,0)</f>
        <v>0</v>
      </c>
      <c r="AI187" s="644">
        <f ca="1">IF('Health SCR'!AI$3&gt;=$B187,OFFSET($D$173,0,'Health SCR'!AI$3-$B187)*OFFSET(Inputs!$C$30,0,$B187-2)/IF(sommmeProdInv(Inputs!$B$30:$AY$30,$D$173:$BA$173,'Health SCR'!AI$3)&gt;0,sommmeProdInv(Inputs!$B$30:$AY$30,$D$173:$BA$173,'Health SCR'!AI$3),1)+AI186,0)</f>
        <v>0</v>
      </c>
      <c r="AJ187" s="644">
        <f ca="1">IF('Health SCR'!AJ$3&gt;=$B187,OFFSET($D$173,0,'Health SCR'!AJ$3-$B187)*OFFSET(Inputs!$C$30,0,$B187-2)/IF(sommmeProdInv(Inputs!$B$30:$AY$30,$D$173:$BA$173,'Health SCR'!AJ$3)&gt;0,sommmeProdInv(Inputs!$B$30:$AY$30,$D$173:$BA$173,'Health SCR'!AJ$3),1)+AJ186,0)</f>
        <v>0</v>
      </c>
      <c r="AK187" s="644">
        <f ca="1">IF('Health SCR'!AK$3&gt;=$B187,OFFSET($D$173,0,'Health SCR'!AK$3-$B187)*OFFSET(Inputs!$C$30,0,$B187-2)/IF(sommmeProdInv(Inputs!$B$30:$AY$30,$D$173:$BA$173,'Health SCR'!AK$3)&gt;0,sommmeProdInv(Inputs!$B$30:$AY$30,$D$173:$BA$173,'Health SCR'!AK$3),1)+AK186,0)</f>
        <v>0</v>
      </c>
      <c r="AL187" s="644">
        <f ca="1">IF('Health SCR'!AL$3&gt;=$B187,OFFSET($D$173,0,'Health SCR'!AL$3-$B187)*OFFSET(Inputs!$C$30,0,$B187-2)/IF(sommmeProdInv(Inputs!$B$30:$AY$30,$D$173:$BA$173,'Health SCR'!AL$3)&gt;0,sommmeProdInv(Inputs!$B$30:$AY$30,$D$173:$BA$173,'Health SCR'!AL$3),1)+AL186,0)</f>
        <v>0</v>
      </c>
      <c r="AM187" s="644">
        <f ca="1">IF('Health SCR'!AM$3&gt;=$B187,OFFSET($D$173,0,'Health SCR'!AM$3-$B187)*OFFSET(Inputs!$C$30,0,$B187-2)/IF(sommmeProdInv(Inputs!$B$30:$AY$30,$D$173:$BA$173,'Health SCR'!AM$3)&gt;0,sommmeProdInv(Inputs!$B$30:$AY$30,$D$173:$BA$173,'Health SCR'!AM$3),1)+AM186,0)</f>
        <v>0</v>
      </c>
      <c r="AN187" s="644">
        <f ca="1">IF('Health SCR'!AN$3&gt;=$B187,OFFSET($D$173,0,'Health SCR'!AN$3-$B187)*OFFSET(Inputs!$C$30,0,$B187-2)/IF(sommmeProdInv(Inputs!$B$30:$AY$30,$D$173:$BA$173,'Health SCR'!AN$3)&gt;0,sommmeProdInv(Inputs!$B$30:$AY$30,$D$173:$BA$173,'Health SCR'!AN$3),1)+AN186,0)</f>
        <v>0</v>
      </c>
      <c r="AO187" s="644">
        <f ca="1">IF('Health SCR'!AO$3&gt;=$B187,OFFSET($D$173,0,'Health SCR'!AO$3-$B187)*OFFSET(Inputs!$C$30,0,$B187-2)/IF(sommmeProdInv(Inputs!$B$30:$AY$30,$D$173:$BA$173,'Health SCR'!AO$3)&gt;0,sommmeProdInv(Inputs!$B$30:$AY$30,$D$173:$BA$173,'Health SCR'!AO$3),1)+AO186,0)</f>
        <v>0</v>
      </c>
      <c r="AP187" s="644">
        <f ca="1">IF('Health SCR'!AP$3&gt;=$B187,OFFSET($D$173,0,'Health SCR'!AP$3-$B187)*OFFSET(Inputs!$C$30,0,$B187-2)/IF(sommmeProdInv(Inputs!$B$30:$AY$30,$D$173:$BA$173,'Health SCR'!AP$3)&gt;0,sommmeProdInv(Inputs!$B$30:$AY$30,$D$173:$BA$173,'Health SCR'!AP$3),1)+AP186,0)</f>
        <v>0</v>
      </c>
      <c r="AQ187" s="644">
        <f ca="1">IF('Health SCR'!AQ$3&gt;=$B187,OFFSET($D$173,0,'Health SCR'!AQ$3-$B187)*OFFSET(Inputs!$C$30,0,$B187-2)/IF(sommmeProdInv(Inputs!$B$30:$AY$30,$D$173:$BA$173,'Health SCR'!AQ$3)&gt;0,sommmeProdInv(Inputs!$B$30:$AY$30,$D$173:$BA$173,'Health SCR'!AQ$3),1)+AQ186,0)</f>
        <v>0</v>
      </c>
      <c r="AR187" s="644">
        <f ca="1">IF('Health SCR'!AR$3&gt;=$B187,OFFSET($D$173,0,'Health SCR'!AR$3-$B187)*OFFSET(Inputs!$C$30,0,$B187-2)/IF(sommmeProdInv(Inputs!$B$30:$AY$30,$D$173:$BA$173,'Health SCR'!AR$3)&gt;0,sommmeProdInv(Inputs!$B$30:$AY$30,$D$173:$BA$173,'Health SCR'!AR$3),1)+AR186,0)</f>
        <v>0</v>
      </c>
      <c r="AS187" s="644">
        <f ca="1">IF('Health SCR'!AS$3&gt;=$B187,OFFSET($D$173,0,'Health SCR'!AS$3-$B187)*OFFSET(Inputs!$C$30,0,$B187-2)/IF(sommmeProdInv(Inputs!$B$30:$AY$30,$D$173:$BA$173,'Health SCR'!AS$3)&gt;0,sommmeProdInv(Inputs!$B$30:$AY$30,$D$173:$BA$173,'Health SCR'!AS$3),1)+AS186,0)</f>
        <v>0</v>
      </c>
      <c r="AT187" s="644">
        <f ca="1">IF('Health SCR'!AT$3&gt;=$B187,OFFSET($D$173,0,'Health SCR'!AT$3-$B187)*OFFSET(Inputs!$C$30,0,$B187-2)/IF(sommmeProdInv(Inputs!$B$30:$AY$30,$D$173:$BA$173,'Health SCR'!AT$3)&gt;0,sommmeProdInv(Inputs!$B$30:$AY$30,$D$173:$BA$173,'Health SCR'!AT$3),1)+AT186,0)</f>
        <v>0</v>
      </c>
      <c r="AU187" s="644">
        <f ca="1">IF('Health SCR'!AU$3&gt;=$B187,OFFSET($D$173,0,'Health SCR'!AU$3-$B187)*OFFSET(Inputs!$C$30,0,$B187-2)/IF(sommmeProdInv(Inputs!$B$30:$AY$30,$D$173:$BA$173,'Health SCR'!AU$3)&gt;0,sommmeProdInv(Inputs!$B$30:$AY$30,$D$173:$BA$173,'Health SCR'!AU$3),1)+AU186,0)</f>
        <v>0</v>
      </c>
      <c r="AV187" s="644">
        <f ca="1">IF('Health SCR'!AV$3&gt;=$B187,OFFSET($D$173,0,'Health SCR'!AV$3-$B187)*OFFSET(Inputs!$C$30,0,$B187-2)/IF(sommmeProdInv(Inputs!$B$30:$AY$30,$D$173:$BA$173,'Health SCR'!AV$3)&gt;0,sommmeProdInv(Inputs!$B$30:$AY$30,$D$173:$BA$173,'Health SCR'!AV$3),1)+AV186,0)</f>
        <v>0</v>
      </c>
      <c r="AW187" s="644">
        <f ca="1">IF('Health SCR'!AW$3&gt;=$B187,OFFSET($D$173,0,'Health SCR'!AW$3-$B187)*OFFSET(Inputs!$C$30,0,$B187-2)/IF(sommmeProdInv(Inputs!$B$30:$AY$30,$D$173:$BA$173,'Health SCR'!AW$3)&gt;0,sommmeProdInv(Inputs!$B$30:$AY$30,$D$173:$BA$173,'Health SCR'!AW$3),1)+AW186,0)</f>
        <v>0</v>
      </c>
      <c r="AX187" s="644">
        <f ca="1">IF('Health SCR'!AX$3&gt;=$B187,OFFSET($D$173,0,'Health SCR'!AX$3-$B187)*OFFSET(Inputs!$C$30,0,$B187-2)/IF(sommmeProdInv(Inputs!$B$30:$AY$30,$D$173:$BA$173,'Health SCR'!AX$3)&gt;0,sommmeProdInv(Inputs!$B$30:$AY$30,$D$173:$BA$173,'Health SCR'!AX$3),1)+AX186,0)</f>
        <v>0</v>
      </c>
      <c r="AY187" s="644">
        <f ca="1">IF('Health SCR'!AY$3&gt;=$B187,OFFSET($D$173,0,'Health SCR'!AY$3-$B187)*OFFSET(Inputs!$C$30,0,$B187-2)/IF(sommmeProdInv(Inputs!$B$30:$AY$30,$D$173:$BA$173,'Health SCR'!AY$3)&gt;0,sommmeProdInv(Inputs!$B$30:$AY$30,$D$173:$BA$173,'Health SCR'!AY$3),1)+AY186,0)</f>
        <v>0</v>
      </c>
      <c r="AZ187" s="644">
        <f ca="1">IF('Health SCR'!AZ$3&gt;=$B187,OFFSET($D$173,0,'Health SCR'!AZ$3-$B187)*OFFSET(Inputs!$C$30,0,$B187-2)/IF(sommmeProdInv(Inputs!$B$30:$AY$30,$D$173:$BA$173,'Health SCR'!AZ$3)&gt;0,sommmeProdInv(Inputs!$B$30:$AY$30,$D$173:$BA$173,'Health SCR'!AZ$3),1)+AZ186,0)</f>
        <v>0</v>
      </c>
      <c r="BA187" s="645">
        <f ca="1">IF('Health SCR'!BA$3&gt;=$B187,OFFSET($D$173,0,'Health SCR'!BA$3-$B187)*OFFSET(Inputs!$C$30,0,$B187-2)/IF(sommmeProdInv(Inputs!$B$30:$AY$30,$D$173:$BA$173,'Health SCR'!BA$3)&gt;0,sommmeProdInv(Inputs!$B$30:$AY$30,$D$173:$BA$173,'Health SCR'!BA$3),1)+BA186,0)</f>
        <v>0</v>
      </c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43"/>
      <c r="BU187" s="243"/>
      <c r="BV187" s="243"/>
      <c r="BW187" s="243"/>
      <c r="BX187" s="243"/>
      <c r="BY187" s="243"/>
      <c r="BZ187" s="243"/>
      <c r="CA187" s="243"/>
      <c r="CB187" s="243"/>
      <c r="CC187" s="243"/>
      <c r="CD187" s="243"/>
      <c r="CE187" s="243"/>
      <c r="CF187" s="243"/>
      <c r="CG187" s="243"/>
      <c r="CH187" s="243"/>
      <c r="CI187" s="243"/>
      <c r="CJ187" s="243"/>
      <c r="CK187" s="243"/>
      <c r="CL187" s="243"/>
      <c r="CM187" s="243"/>
      <c r="CN187" s="243"/>
      <c r="CO187" s="243"/>
      <c r="CP187" s="243"/>
      <c r="CQ187" s="243"/>
      <c r="CR187" s="243"/>
      <c r="CS187" s="243"/>
      <c r="CT187" s="243"/>
      <c r="CU187" s="243"/>
      <c r="CV187" s="243"/>
      <c r="CW187" s="243"/>
      <c r="CX187" s="243"/>
      <c r="CY187" s="243"/>
      <c r="CZ187" s="243"/>
      <c r="DA187" s="243"/>
      <c r="DB187" s="243"/>
      <c r="DC187" s="243"/>
      <c r="DD187" s="243"/>
      <c r="DE187" s="243"/>
      <c r="DF187" s="243"/>
      <c r="DG187" s="243"/>
      <c r="DH187" s="243"/>
      <c r="DI187" s="243"/>
      <c r="DJ187" s="243"/>
      <c r="DK187" s="243"/>
      <c r="DL187" s="243"/>
      <c r="DM187" s="243"/>
      <c r="DN187" s="243"/>
      <c r="DO187" s="243"/>
      <c r="DP187" s="243"/>
      <c r="DQ187" s="243"/>
      <c r="DR187" s="243"/>
      <c r="DS187" s="243"/>
      <c r="DT187" s="243"/>
      <c r="DU187" s="243"/>
      <c r="DV187" s="243"/>
      <c r="DW187" s="243"/>
      <c r="DX187" s="243"/>
      <c r="DY187" s="243"/>
      <c r="DZ187" s="243"/>
      <c r="EA187" s="243"/>
      <c r="EB187" s="243"/>
      <c r="EC187" s="243"/>
      <c r="ED187" s="243"/>
      <c r="EE187" s="243"/>
      <c r="EF187" s="243"/>
      <c r="EG187" s="243"/>
      <c r="EH187" s="243"/>
      <c r="EI187" s="243"/>
      <c r="EJ187" s="243"/>
      <c r="EK187" s="243"/>
      <c r="EL187" s="243"/>
      <c r="EM187" s="243"/>
      <c r="EN187" s="243"/>
      <c r="EO187" s="243"/>
      <c r="EP187" s="243"/>
      <c r="EQ187" s="243"/>
      <c r="ER187" s="243"/>
      <c r="ES187" s="243"/>
      <c r="ET187" s="243"/>
      <c r="EU187" s="243"/>
      <c r="EV187" s="243"/>
      <c r="EW187" s="243"/>
      <c r="EX187" s="243"/>
      <c r="EY187" s="243"/>
      <c r="EZ187" s="243"/>
      <c r="FA187" s="243"/>
      <c r="FB187" s="243"/>
      <c r="FC187" s="243"/>
      <c r="FD187" s="243"/>
      <c r="FE187" s="243"/>
      <c r="FF187" s="243"/>
      <c r="FG187" s="243"/>
      <c r="FH187" s="243"/>
      <c r="FI187" s="243"/>
      <c r="FJ187" s="243"/>
      <c r="FK187" s="243"/>
      <c r="FL187" s="243"/>
      <c r="FM187" s="243"/>
      <c r="FN187" s="243"/>
      <c r="FO187" s="243"/>
      <c r="FP187" s="243"/>
      <c r="FQ187" s="243"/>
      <c r="FR187" s="243"/>
      <c r="FS187" s="243"/>
      <c r="FT187" s="243"/>
      <c r="FU187" s="243"/>
      <c r="FV187" s="243"/>
      <c r="FW187" s="243"/>
      <c r="FX187" s="243"/>
      <c r="FY187" s="243"/>
      <c r="FZ187" s="243"/>
      <c r="GA187" s="243"/>
      <c r="GB187" s="243"/>
      <c r="GC187" s="243"/>
      <c r="GD187" s="243"/>
      <c r="GE187" s="243"/>
      <c r="GF187" s="243"/>
      <c r="GG187" s="243"/>
      <c r="GH187" s="243"/>
      <c r="GI187" s="243"/>
      <c r="GJ187" s="243"/>
      <c r="GK187" s="243"/>
      <c r="GL187" s="243"/>
      <c r="GM187" s="243"/>
      <c r="GN187" s="243"/>
      <c r="GO187" s="243"/>
      <c r="GP187" s="243"/>
      <c r="GQ187" s="243"/>
      <c r="GR187" s="243"/>
      <c r="GS187" s="243"/>
      <c r="GT187" s="243"/>
      <c r="GU187" s="243"/>
      <c r="GV187" s="243"/>
      <c r="GW187" s="243"/>
      <c r="GX187" s="243"/>
      <c r="GY187" s="243"/>
      <c r="GZ187" s="243"/>
      <c r="HA187" s="243"/>
      <c r="HB187" s="243"/>
      <c r="HC187" s="243"/>
      <c r="HD187" s="243"/>
      <c r="HE187" s="243"/>
      <c r="HF187" s="243"/>
      <c r="HG187" s="243"/>
      <c r="HH187" s="243"/>
      <c r="HI187" s="243"/>
      <c r="HJ187" s="243"/>
      <c r="HK187" s="243"/>
      <c r="HL187" s="243"/>
      <c r="HM187" s="243"/>
      <c r="HN187" s="243"/>
      <c r="HO187" s="243"/>
      <c r="HP187" s="243"/>
      <c r="HQ187" s="243"/>
      <c r="HR187" s="243"/>
      <c r="HS187" s="243"/>
      <c r="HT187" s="243"/>
      <c r="HU187" s="243"/>
      <c r="HV187" s="243"/>
      <c r="HW187" s="243"/>
      <c r="HX187" s="243"/>
      <c r="HY187" s="243"/>
      <c r="HZ187" s="243"/>
      <c r="IA187" s="243"/>
      <c r="IB187" s="243"/>
      <c r="IC187" s="243"/>
      <c r="ID187" s="243"/>
      <c r="IE187" s="243"/>
      <c r="IF187" s="243"/>
      <c r="IG187" s="243"/>
      <c r="IH187" s="243"/>
      <c r="II187" s="243"/>
      <c r="IJ187" s="243"/>
      <c r="IK187" s="243"/>
      <c r="IL187" s="243"/>
      <c r="IM187" s="243"/>
      <c r="IN187" s="243"/>
      <c r="IO187" s="243"/>
      <c r="IP187" s="243"/>
      <c r="IQ187" s="243"/>
      <c r="IR187" s="243"/>
      <c r="IS187" s="243"/>
      <c r="IT187" s="243"/>
      <c r="IU187" s="243"/>
      <c r="IV187" s="243"/>
    </row>
    <row r="188" spans="1:256" s="340" customFormat="1" outlineLevel="1">
      <c r="A188" s="608"/>
      <c r="B188" s="993">
        <v>14</v>
      </c>
      <c r="C188" s="994"/>
      <c r="D188" s="643"/>
      <c r="E188" s="644">
        <f ca="1">IF('Health SCR'!E$3&gt;=$B188,OFFSET($D$173,0,'Health SCR'!E$3-$B188)*OFFSET(Inputs!$C$30,0,$B188-2)/IF(sommmeProdInv(Inputs!$B$30:$AY$30,$D$173:$BA$173,'Health SCR'!E$3)&gt;0,sommmeProdInv(Inputs!$B$30:$AY$30,$D$173:$BA$173,'Health SCR'!E$3),1)+E187,0)</f>
        <v>0</v>
      </c>
      <c r="F188" s="644">
        <f ca="1">IF('Health SCR'!F$3&gt;=$B188,OFFSET($D$173,0,'Health SCR'!F$3-$B188)*OFFSET(Inputs!$C$30,0,$B188-2)/IF(sommmeProdInv(Inputs!$B$30:$AY$30,$D$173:$BA$173,'Health SCR'!F$3)&gt;0,sommmeProdInv(Inputs!$B$30:$AY$30,$D$173:$BA$173,'Health SCR'!F$3),1)+F187,0)</f>
        <v>0</v>
      </c>
      <c r="G188" s="644">
        <f ca="1">IF('Health SCR'!G$3&gt;=$B188,OFFSET($D$173,0,'Health SCR'!G$3-$B188)*OFFSET(Inputs!$C$30,0,$B188-2)/IF(sommmeProdInv(Inputs!$B$30:$AY$30,$D$173:$BA$173,'Health SCR'!G$3)&gt;0,sommmeProdInv(Inputs!$B$30:$AY$30,$D$173:$BA$173,'Health SCR'!G$3),1)+G187,0)</f>
        <v>0</v>
      </c>
      <c r="H188" s="644">
        <f ca="1">IF('Health SCR'!H$3&gt;=$B188,OFFSET($D$173,0,'Health SCR'!H$3-$B188)*OFFSET(Inputs!$C$30,0,$B188-2)/IF(sommmeProdInv(Inputs!$B$30:$AY$30,$D$173:$BA$173,'Health SCR'!H$3)&gt;0,sommmeProdInv(Inputs!$B$30:$AY$30,$D$173:$BA$173,'Health SCR'!H$3),1)+H187,0)</f>
        <v>0</v>
      </c>
      <c r="I188" s="644">
        <f ca="1">IF('Health SCR'!I$3&gt;=$B188,OFFSET($D$173,0,'Health SCR'!I$3-$B188)*OFFSET(Inputs!$C$30,0,$B188-2)/IF(sommmeProdInv(Inputs!$B$30:$AY$30,$D$173:$BA$173,'Health SCR'!I$3)&gt;0,sommmeProdInv(Inputs!$B$30:$AY$30,$D$173:$BA$173,'Health SCR'!I$3),1)+I187,0)</f>
        <v>0</v>
      </c>
      <c r="J188" s="644">
        <f ca="1">IF('Health SCR'!J$3&gt;=$B188,OFFSET($D$173,0,'Health SCR'!J$3-$B188)*OFFSET(Inputs!$C$30,0,$B188-2)/IF(sommmeProdInv(Inputs!$B$30:$AY$30,$D$173:$BA$173,'Health SCR'!J$3)&gt;0,sommmeProdInv(Inputs!$B$30:$AY$30,$D$173:$BA$173,'Health SCR'!J$3),1)+J187,0)</f>
        <v>0</v>
      </c>
      <c r="K188" s="644">
        <f ca="1">IF('Health SCR'!K$3&gt;=$B188,OFFSET($D$173,0,'Health SCR'!K$3-$B188)*OFFSET(Inputs!$C$30,0,$B188-2)/IF(sommmeProdInv(Inputs!$B$30:$AY$30,$D$173:$BA$173,'Health SCR'!K$3)&gt;0,sommmeProdInv(Inputs!$B$30:$AY$30,$D$173:$BA$173,'Health SCR'!K$3),1)+K187,0)</f>
        <v>0</v>
      </c>
      <c r="L188" s="644">
        <f ca="1">IF('Health SCR'!L$3&gt;=$B188,OFFSET($D$173,0,'Health SCR'!L$3-$B188)*OFFSET(Inputs!$C$30,0,$B188-2)/IF(sommmeProdInv(Inputs!$B$30:$AY$30,$D$173:$BA$173,'Health SCR'!L$3)&gt;0,sommmeProdInv(Inputs!$B$30:$AY$30,$D$173:$BA$173,'Health SCR'!L$3),1)+L187,0)</f>
        <v>0</v>
      </c>
      <c r="M188" s="644">
        <f ca="1">IF('Health SCR'!M$3&gt;=$B188,OFFSET($D$173,0,'Health SCR'!M$3-$B188)*OFFSET(Inputs!$C$30,0,$B188-2)/IF(sommmeProdInv(Inputs!$B$30:$AY$30,$D$173:$BA$173,'Health SCR'!M$3)&gt;0,sommmeProdInv(Inputs!$B$30:$AY$30,$D$173:$BA$173,'Health SCR'!M$3),1)+M187,0)</f>
        <v>0</v>
      </c>
      <c r="N188" s="644">
        <f ca="1">IF('Health SCR'!N$3&gt;=$B188,OFFSET($D$173,0,'Health SCR'!N$3-$B188)*OFFSET(Inputs!$C$30,0,$B188-2)/IF(sommmeProdInv(Inputs!$B$30:$AY$30,$D$173:$BA$173,'Health SCR'!N$3)&gt;0,sommmeProdInv(Inputs!$B$30:$AY$30,$D$173:$BA$173,'Health SCR'!N$3),1)+N187,0)</f>
        <v>0</v>
      </c>
      <c r="O188" s="644">
        <f ca="1">IF('Health SCR'!O$3&gt;=$B188,OFFSET($D$173,0,'Health SCR'!O$3-$B188)*OFFSET(Inputs!$C$30,0,$B188-2)/IF(sommmeProdInv(Inputs!$B$30:$AY$30,$D$173:$BA$173,'Health SCR'!O$3)&gt;0,sommmeProdInv(Inputs!$B$30:$AY$30,$D$173:$BA$173,'Health SCR'!O$3),1)+O187,0)</f>
        <v>0</v>
      </c>
      <c r="P188" s="644">
        <f ca="1">IF('Health SCR'!P$3&gt;=$B188,OFFSET($D$173,0,'Health SCR'!P$3-$B188)*OFFSET(Inputs!$C$30,0,$B188-2)/IF(sommmeProdInv(Inputs!$B$30:$AY$30,$D$173:$BA$173,'Health SCR'!P$3)&gt;0,sommmeProdInv(Inputs!$B$30:$AY$30,$D$173:$BA$173,'Health SCR'!P$3),1)+P187,0)</f>
        <v>0</v>
      </c>
      <c r="Q188" s="644">
        <f ca="1">IF('Health SCR'!Q$3&gt;=$B188,OFFSET($D$173,0,'Health SCR'!Q$3-$B188)*OFFSET(Inputs!$C$30,0,$B188-2)/IF(sommmeProdInv(Inputs!$B$30:$AY$30,$D$173:$BA$173,'Health SCR'!Q$3)&gt;0,sommmeProdInv(Inputs!$B$30:$AY$30,$D$173:$BA$173,'Health SCR'!Q$3),1)+Q187,0)</f>
        <v>0</v>
      </c>
      <c r="R188" s="644">
        <f ca="1">IF('Health SCR'!R$3&gt;=$B188,OFFSET($D$173,0,'Health SCR'!R$3-$B188)*OFFSET(Inputs!$C$30,0,$B188-2)/IF(sommmeProdInv(Inputs!$B$30:$AY$30,$D$173:$BA$173,'Health SCR'!R$3)&gt;0,sommmeProdInv(Inputs!$B$30:$AY$30,$D$173:$BA$173,'Health SCR'!R$3),1)+R187,0)</f>
        <v>0</v>
      </c>
      <c r="S188" s="644">
        <f ca="1">IF('Health SCR'!S$3&gt;=$B188,OFFSET($D$173,0,'Health SCR'!S$3-$B188)*OFFSET(Inputs!$C$30,0,$B188-2)/IF(sommmeProdInv(Inputs!$B$30:$AY$30,$D$173:$BA$173,'Health SCR'!S$3)&gt;0,sommmeProdInv(Inputs!$B$30:$AY$30,$D$173:$BA$173,'Health SCR'!S$3),1)+S187,0)</f>
        <v>0</v>
      </c>
      <c r="T188" s="644">
        <f ca="1">IF('Health SCR'!T$3&gt;=$B188,OFFSET($D$173,0,'Health SCR'!T$3-$B188)*OFFSET(Inputs!$C$30,0,$B188-2)/IF(sommmeProdInv(Inputs!$B$30:$AY$30,$D$173:$BA$173,'Health SCR'!T$3)&gt;0,sommmeProdInv(Inputs!$B$30:$AY$30,$D$173:$BA$173,'Health SCR'!T$3),1)+T187,0)</f>
        <v>0</v>
      </c>
      <c r="U188" s="644">
        <f ca="1">IF('Health SCR'!U$3&gt;=$B188,OFFSET($D$173,0,'Health SCR'!U$3-$B188)*OFFSET(Inputs!$C$30,0,$B188-2)/IF(sommmeProdInv(Inputs!$B$30:$AY$30,$D$173:$BA$173,'Health SCR'!U$3)&gt;0,sommmeProdInv(Inputs!$B$30:$AY$30,$D$173:$BA$173,'Health SCR'!U$3),1)+U187,0)</f>
        <v>0</v>
      </c>
      <c r="V188" s="644">
        <f ca="1">IF('Health SCR'!V$3&gt;=$B188,OFFSET($D$173,0,'Health SCR'!V$3-$B188)*OFFSET(Inputs!$C$30,0,$B188-2)/IF(sommmeProdInv(Inputs!$B$30:$AY$30,$D$173:$BA$173,'Health SCR'!V$3)&gt;0,sommmeProdInv(Inputs!$B$30:$AY$30,$D$173:$BA$173,'Health SCR'!V$3),1)+V187,0)</f>
        <v>0</v>
      </c>
      <c r="W188" s="644">
        <f ca="1">IF('Health SCR'!W$3&gt;=$B188,OFFSET($D$173,0,'Health SCR'!W$3-$B188)*OFFSET(Inputs!$C$30,0,$B188-2)/IF(sommmeProdInv(Inputs!$B$30:$AY$30,$D$173:$BA$173,'Health SCR'!W$3)&gt;0,sommmeProdInv(Inputs!$B$30:$AY$30,$D$173:$BA$173,'Health SCR'!W$3),1)+W187,0)</f>
        <v>0</v>
      </c>
      <c r="X188" s="644">
        <f ca="1">IF('Health SCR'!X$3&gt;=$B188,OFFSET($D$173,0,'Health SCR'!X$3-$B188)*OFFSET(Inputs!$C$30,0,$B188-2)/IF(sommmeProdInv(Inputs!$B$30:$AY$30,$D$173:$BA$173,'Health SCR'!X$3)&gt;0,sommmeProdInv(Inputs!$B$30:$AY$30,$D$173:$BA$173,'Health SCR'!X$3),1)+X187,0)</f>
        <v>0</v>
      </c>
      <c r="Y188" s="644">
        <f ca="1">IF('Health SCR'!Y$3&gt;=$B188,OFFSET($D$173,0,'Health SCR'!Y$3-$B188)*OFFSET(Inputs!$C$30,0,$B188-2)/IF(sommmeProdInv(Inputs!$B$30:$AY$30,$D$173:$BA$173,'Health SCR'!Y$3)&gt;0,sommmeProdInv(Inputs!$B$30:$AY$30,$D$173:$BA$173,'Health SCR'!Y$3),1)+Y187,0)</f>
        <v>0</v>
      </c>
      <c r="Z188" s="644">
        <f ca="1">IF('Health SCR'!Z$3&gt;=$B188,OFFSET($D$173,0,'Health SCR'!Z$3-$B188)*OFFSET(Inputs!$C$30,0,$B188-2)/IF(sommmeProdInv(Inputs!$B$30:$AY$30,$D$173:$BA$173,'Health SCR'!Z$3)&gt;0,sommmeProdInv(Inputs!$B$30:$AY$30,$D$173:$BA$173,'Health SCR'!Z$3),1)+Z187,0)</f>
        <v>0</v>
      </c>
      <c r="AA188" s="644">
        <f ca="1">IF('Health SCR'!AA$3&gt;=$B188,OFFSET($D$173,0,'Health SCR'!AA$3-$B188)*OFFSET(Inputs!$C$30,0,$B188-2)/IF(sommmeProdInv(Inputs!$B$30:$AY$30,$D$173:$BA$173,'Health SCR'!AA$3)&gt;0,sommmeProdInv(Inputs!$B$30:$AY$30,$D$173:$BA$173,'Health SCR'!AA$3),1)+AA187,0)</f>
        <v>0</v>
      </c>
      <c r="AB188" s="644">
        <f ca="1">IF('Health SCR'!AB$3&gt;=$B188,OFFSET($D$173,0,'Health SCR'!AB$3-$B188)*OFFSET(Inputs!$C$30,0,$B188-2)/IF(sommmeProdInv(Inputs!$B$30:$AY$30,$D$173:$BA$173,'Health SCR'!AB$3)&gt;0,sommmeProdInv(Inputs!$B$30:$AY$30,$D$173:$BA$173,'Health SCR'!AB$3),1)+AB187,0)</f>
        <v>0</v>
      </c>
      <c r="AC188" s="644">
        <f ca="1">IF('Health SCR'!AC$3&gt;=$B188,OFFSET($D$173,0,'Health SCR'!AC$3-$B188)*OFFSET(Inputs!$C$30,0,$B188-2)/IF(sommmeProdInv(Inputs!$B$30:$AY$30,$D$173:$BA$173,'Health SCR'!AC$3)&gt;0,sommmeProdInv(Inputs!$B$30:$AY$30,$D$173:$BA$173,'Health SCR'!AC$3),1)+AC187,0)</f>
        <v>0</v>
      </c>
      <c r="AD188" s="644">
        <f ca="1">IF('Health SCR'!AD$3&gt;=$B188,OFFSET($D$173,0,'Health SCR'!AD$3-$B188)*OFFSET(Inputs!$C$30,0,$B188-2)/IF(sommmeProdInv(Inputs!$B$30:$AY$30,$D$173:$BA$173,'Health SCR'!AD$3)&gt;0,sommmeProdInv(Inputs!$B$30:$AY$30,$D$173:$BA$173,'Health SCR'!AD$3),1)+AD187,0)</f>
        <v>0</v>
      </c>
      <c r="AE188" s="644">
        <f ca="1">IF('Health SCR'!AE$3&gt;=$B188,OFFSET($D$173,0,'Health SCR'!AE$3-$B188)*OFFSET(Inputs!$C$30,0,$B188-2)/IF(sommmeProdInv(Inputs!$B$30:$AY$30,$D$173:$BA$173,'Health SCR'!AE$3)&gt;0,sommmeProdInv(Inputs!$B$30:$AY$30,$D$173:$BA$173,'Health SCR'!AE$3),1)+AE187,0)</f>
        <v>0</v>
      </c>
      <c r="AF188" s="644">
        <f ca="1">IF('Health SCR'!AF$3&gt;=$B188,OFFSET($D$173,0,'Health SCR'!AF$3-$B188)*OFFSET(Inputs!$C$30,0,$B188-2)/IF(sommmeProdInv(Inputs!$B$30:$AY$30,$D$173:$BA$173,'Health SCR'!AF$3)&gt;0,sommmeProdInv(Inputs!$B$30:$AY$30,$D$173:$BA$173,'Health SCR'!AF$3),1)+AF187,0)</f>
        <v>0</v>
      </c>
      <c r="AG188" s="644">
        <f ca="1">IF('Health SCR'!AG$3&gt;=$B188,OFFSET($D$173,0,'Health SCR'!AG$3-$B188)*OFFSET(Inputs!$C$30,0,$B188-2)/IF(sommmeProdInv(Inputs!$B$30:$AY$30,$D$173:$BA$173,'Health SCR'!AG$3)&gt;0,sommmeProdInv(Inputs!$B$30:$AY$30,$D$173:$BA$173,'Health SCR'!AG$3),1)+AG187,0)</f>
        <v>0</v>
      </c>
      <c r="AH188" s="644">
        <f ca="1">IF('Health SCR'!AH$3&gt;=$B188,OFFSET($D$173,0,'Health SCR'!AH$3-$B188)*OFFSET(Inputs!$C$30,0,$B188-2)/IF(sommmeProdInv(Inputs!$B$30:$AY$30,$D$173:$BA$173,'Health SCR'!AH$3)&gt;0,sommmeProdInv(Inputs!$B$30:$AY$30,$D$173:$BA$173,'Health SCR'!AH$3),1)+AH187,0)</f>
        <v>0</v>
      </c>
      <c r="AI188" s="644">
        <f ca="1">IF('Health SCR'!AI$3&gt;=$B188,OFFSET($D$173,0,'Health SCR'!AI$3-$B188)*OFFSET(Inputs!$C$30,0,$B188-2)/IF(sommmeProdInv(Inputs!$B$30:$AY$30,$D$173:$BA$173,'Health SCR'!AI$3)&gt;0,sommmeProdInv(Inputs!$B$30:$AY$30,$D$173:$BA$173,'Health SCR'!AI$3),1)+AI187,0)</f>
        <v>0</v>
      </c>
      <c r="AJ188" s="644">
        <f ca="1">IF('Health SCR'!AJ$3&gt;=$B188,OFFSET($D$173,0,'Health SCR'!AJ$3-$B188)*OFFSET(Inputs!$C$30,0,$B188-2)/IF(sommmeProdInv(Inputs!$B$30:$AY$30,$D$173:$BA$173,'Health SCR'!AJ$3)&gt;0,sommmeProdInv(Inputs!$B$30:$AY$30,$D$173:$BA$173,'Health SCR'!AJ$3),1)+AJ187,0)</f>
        <v>0</v>
      </c>
      <c r="AK188" s="644">
        <f ca="1">IF('Health SCR'!AK$3&gt;=$B188,OFFSET($D$173,0,'Health SCR'!AK$3-$B188)*OFFSET(Inputs!$C$30,0,$B188-2)/IF(sommmeProdInv(Inputs!$B$30:$AY$30,$D$173:$BA$173,'Health SCR'!AK$3)&gt;0,sommmeProdInv(Inputs!$B$30:$AY$30,$D$173:$BA$173,'Health SCR'!AK$3),1)+AK187,0)</f>
        <v>0</v>
      </c>
      <c r="AL188" s="644">
        <f ca="1">IF('Health SCR'!AL$3&gt;=$B188,OFFSET($D$173,0,'Health SCR'!AL$3-$B188)*OFFSET(Inputs!$C$30,0,$B188-2)/IF(sommmeProdInv(Inputs!$B$30:$AY$30,$D$173:$BA$173,'Health SCR'!AL$3)&gt;0,sommmeProdInv(Inputs!$B$30:$AY$30,$D$173:$BA$173,'Health SCR'!AL$3),1)+AL187,0)</f>
        <v>0</v>
      </c>
      <c r="AM188" s="644">
        <f ca="1">IF('Health SCR'!AM$3&gt;=$B188,OFFSET($D$173,0,'Health SCR'!AM$3-$B188)*OFFSET(Inputs!$C$30,0,$B188-2)/IF(sommmeProdInv(Inputs!$B$30:$AY$30,$D$173:$BA$173,'Health SCR'!AM$3)&gt;0,sommmeProdInv(Inputs!$B$30:$AY$30,$D$173:$BA$173,'Health SCR'!AM$3),1)+AM187,0)</f>
        <v>0</v>
      </c>
      <c r="AN188" s="644">
        <f ca="1">IF('Health SCR'!AN$3&gt;=$B188,OFFSET($D$173,0,'Health SCR'!AN$3-$B188)*OFFSET(Inputs!$C$30,0,$B188-2)/IF(sommmeProdInv(Inputs!$B$30:$AY$30,$D$173:$BA$173,'Health SCR'!AN$3)&gt;0,sommmeProdInv(Inputs!$B$30:$AY$30,$D$173:$BA$173,'Health SCR'!AN$3),1)+AN187,0)</f>
        <v>0</v>
      </c>
      <c r="AO188" s="644">
        <f ca="1">IF('Health SCR'!AO$3&gt;=$B188,OFFSET($D$173,0,'Health SCR'!AO$3-$B188)*OFFSET(Inputs!$C$30,0,$B188-2)/IF(sommmeProdInv(Inputs!$B$30:$AY$30,$D$173:$BA$173,'Health SCR'!AO$3)&gt;0,sommmeProdInv(Inputs!$B$30:$AY$30,$D$173:$BA$173,'Health SCR'!AO$3),1)+AO187,0)</f>
        <v>0</v>
      </c>
      <c r="AP188" s="644">
        <f ca="1">IF('Health SCR'!AP$3&gt;=$B188,OFFSET($D$173,0,'Health SCR'!AP$3-$B188)*OFFSET(Inputs!$C$30,0,$B188-2)/IF(sommmeProdInv(Inputs!$B$30:$AY$30,$D$173:$BA$173,'Health SCR'!AP$3)&gt;0,sommmeProdInv(Inputs!$B$30:$AY$30,$D$173:$BA$173,'Health SCR'!AP$3),1)+AP187,0)</f>
        <v>0</v>
      </c>
      <c r="AQ188" s="644">
        <f ca="1">IF('Health SCR'!AQ$3&gt;=$B188,OFFSET($D$173,0,'Health SCR'!AQ$3-$B188)*OFFSET(Inputs!$C$30,0,$B188-2)/IF(sommmeProdInv(Inputs!$B$30:$AY$30,$D$173:$BA$173,'Health SCR'!AQ$3)&gt;0,sommmeProdInv(Inputs!$B$30:$AY$30,$D$173:$BA$173,'Health SCR'!AQ$3),1)+AQ187,0)</f>
        <v>0</v>
      </c>
      <c r="AR188" s="644">
        <f ca="1">IF('Health SCR'!AR$3&gt;=$B188,OFFSET($D$173,0,'Health SCR'!AR$3-$B188)*OFFSET(Inputs!$C$30,0,$B188-2)/IF(sommmeProdInv(Inputs!$B$30:$AY$30,$D$173:$BA$173,'Health SCR'!AR$3)&gt;0,sommmeProdInv(Inputs!$B$30:$AY$30,$D$173:$BA$173,'Health SCR'!AR$3),1)+AR187,0)</f>
        <v>0</v>
      </c>
      <c r="AS188" s="644">
        <f ca="1">IF('Health SCR'!AS$3&gt;=$B188,OFFSET($D$173,0,'Health SCR'!AS$3-$B188)*OFFSET(Inputs!$C$30,0,$B188-2)/IF(sommmeProdInv(Inputs!$B$30:$AY$30,$D$173:$BA$173,'Health SCR'!AS$3)&gt;0,sommmeProdInv(Inputs!$B$30:$AY$30,$D$173:$BA$173,'Health SCR'!AS$3),1)+AS187,0)</f>
        <v>0</v>
      </c>
      <c r="AT188" s="644">
        <f ca="1">IF('Health SCR'!AT$3&gt;=$B188,OFFSET($D$173,0,'Health SCR'!AT$3-$B188)*OFFSET(Inputs!$C$30,0,$B188-2)/IF(sommmeProdInv(Inputs!$B$30:$AY$30,$D$173:$BA$173,'Health SCR'!AT$3)&gt;0,sommmeProdInv(Inputs!$B$30:$AY$30,$D$173:$BA$173,'Health SCR'!AT$3),1)+AT187,0)</f>
        <v>0</v>
      </c>
      <c r="AU188" s="644">
        <f ca="1">IF('Health SCR'!AU$3&gt;=$B188,OFFSET($D$173,0,'Health SCR'!AU$3-$B188)*OFFSET(Inputs!$C$30,0,$B188-2)/IF(sommmeProdInv(Inputs!$B$30:$AY$30,$D$173:$BA$173,'Health SCR'!AU$3)&gt;0,sommmeProdInv(Inputs!$B$30:$AY$30,$D$173:$BA$173,'Health SCR'!AU$3),1)+AU187,0)</f>
        <v>0</v>
      </c>
      <c r="AV188" s="644">
        <f ca="1">IF('Health SCR'!AV$3&gt;=$B188,OFFSET($D$173,0,'Health SCR'!AV$3-$B188)*OFFSET(Inputs!$C$30,0,$B188-2)/IF(sommmeProdInv(Inputs!$B$30:$AY$30,$D$173:$BA$173,'Health SCR'!AV$3)&gt;0,sommmeProdInv(Inputs!$B$30:$AY$30,$D$173:$BA$173,'Health SCR'!AV$3),1)+AV187,0)</f>
        <v>0</v>
      </c>
      <c r="AW188" s="644">
        <f ca="1">IF('Health SCR'!AW$3&gt;=$B188,OFFSET($D$173,0,'Health SCR'!AW$3-$B188)*OFFSET(Inputs!$C$30,0,$B188-2)/IF(sommmeProdInv(Inputs!$B$30:$AY$30,$D$173:$BA$173,'Health SCR'!AW$3)&gt;0,sommmeProdInv(Inputs!$B$30:$AY$30,$D$173:$BA$173,'Health SCR'!AW$3),1)+AW187,0)</f>
        <v>0</v>
      </c>
      <c r="AX188" s="644">
        <f ca="1">IF('Health SCR'!AX$3&gt;=$B188,OFFSET($D$173,0,'Health SCR'!AX$3-$B188)*OFFSET(Inputs!$C$30,0,$B188-2)/IF(sommmeProdInv(Inputs!$B$30:$AY$30,$D$173:$BA$173,'Health SCR'!AX$3)&gt;0,sommmeProdInv(Inputs!$B$30:$AY$30,$D$173:$BA$173,'Health SCR'!AX$3),1)+AX187,0)</f>
        <v>0</v>
      </c>
      <c r="AY188" s="644">
        <f ca="1">IF('Health SCR'!AY$3&gt;=$B188,OFFSET($D$173,0,'Health SCR'!AY$3-$B188)*OFFSET(Inputs!$C$30,0,$B188-2)/IF(sommmeProdInv(Inputs!$B$30:$AY$30,$D$173:$BA$173,'Health SCR'!AY$3)&gt;0,sommmeProdInv(Inputs!$B$30:$AY$30,$D$173:$BA$173,'Health SCR'!AY$3),1)+AY187,0)</f>
        <v>0</v>
      </c>
      <c r="AZ188" s="644">
        <f ca="1">IF('Health SCR'!AZ$3&gt;=$B188,OFFSET($D$173,0,'Health SCR'!AZ$3-$B188)*OFFSET(Inputs!$C$30,0,$B188-2)/IF(sommmeProdInv(Inputs!$B$30:$AY$30,$D$173:$BA$173,'Health SCR'!AZ$3)&gt;0,sommmeProdInv(Inputs!$B$30:$AY$30,$D$173:$BA$173,'Health SCR'!AZ$3),1)+AZ187,0)</f>
        <v>0</v>
      </c>
      <c r="BA188" s="645">
        <f ca="1">IF('Health SCR'!BA$3&gt;=$B188,OFFSET($D$173,0,'Health SCR'!BA$3-$B188)*OFFSET(Inputs!$C$30,0,$B188-2)/IF(sommmeProdInv(Inputs!$B$30:$AY$30,$D$173:$BA$173,'Health SCR'!BA$3)&gt;0,sommmeProdInv(Inputs!$B$30:$AY$30,$D$173:$BA$173,'Health SCR'!BA$3),1)+BA187,0)</f>
        <v>0</v>
      </c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43"/>
      <c r="CB188" s="243"/>
      <c r="CC188" s="243"/>
      <c r="CD188" s="243"/>
      <c r="CE188" s="243"/>
      <c r="CF188" s="243"/>
      <c r="CG188" s="243"/>
      <c r="CH188" s="243"/>
      <c r="CI188" s="243"/>
      <c r="CJ188" s="243"/>
      <c r="CK188" s="243"/>
      <c r="CL188" s="243"/>
      <c r="CM188" s="243"/>
      <c r="CN188" s="243"/>
      <c r="CO188" s="243"/>
      <c r="CP188" s="243"/>
      <c r="CQ188" s="243"/>
      <c r="CR188" s="243"/>
      <c r="CS188" s="243"/>
      <c r="CT188" s="243"/>
      <c r="CU188" s="243"/>
      <c r="CV188" s="243"/>
      <c r="CW188" s="243"/>
      <c r="CX188" s="243"/>
      <c r="CY188" s="243"/>
      <c r="CZ188" s="243"/>
      <c r="DA188" s="243"/>
      <c r="DB188" s="243"/>
      <c r="DC188" s="243"/>
      <c r="DD188" s="243"/>
      <c r="DE188" s="243"/>
      <c r="DF188" s="243"/>
      <c r="DG188" s="243"/>
      <c r="DH188" s="243"/>
      <c r="DI188" s="243"/>
      <c r="DJ188" s="243"/>
      <c r="DK188" s="243"/>
      <c r="DL188" s="243"/>
      <c r="DM188" s="243"/>
      <c r="DN188" s="243"/>
      <c r="DO188" s="243"/>
      <c r="DP188" s="243"/>
      <c r="DQ188" s="243"/>
      <c r="DR188" s="243"/>
      <c r="DS188" s="243"/>
      <c r="DT188" s="243"/>
      <c r="DU188" s="243"/>
      <c r="DV188" s="243"/>
      <c r="DW188" s="243"/>
      <c r="DX188" s="243"/>
      <c r="DY188" s="243"/>
      <c r="DZ188" s="243"/>
      <c r="EA188" s="243"/>
      <c r="EB188" s="243"/>
      <c r="EC188" s="243"/>
      <c r="ED188" s="243"/>
      <c r="EE188" s="243"/>
      <c r="EF188" s="243"/>
      <c r="EG188" s="243"/>
      <c r="EH188" s="243"/>
      <c r="EI188" s="243"/>
      <c r="EJ188" s="243"/>
      <c r="EK188" s="243"/>
      <c r="EL188" s="243"/>
      <c r="EM188" s="243"/>
      <c r="EN188" s="243"/>
      <c r="EO188" s="243"/>
      <c r="EP188" s="243"/>
      <c r="EQ188" s="243"/>
      <c r="ER188" s="243"/>
      <c r="ES188" s="243"/>
      <c r="ET188" s="243"/>
      <c r="EU188" s="243"/>
      <c r="EV188" s="243"/>
      <c r="EW188" s="243"/>
      <c r="EX188" s="243"/>
      <c r="EY188" s="243"/>
      <c r="EZ188" s="243"/>
      <c r="FA188" s="243"/>
      <c r="FB188" s="243"/>
      <c r="FC188" s="243"/>
      <c r="FD188" s="243"/>
      <c r="FE188" s="243"/>
      <c r="FF188" s="243"/>
      <c r="FG188" s="243"/>
      <c r="FH188" s="243"/>
      <c r="FI188" s="243"/>
      <c r="FJ188" s="243"/>
      <c r="FK188" s="243"/>
      <c r="FL188" s="243"/>
      <c r="FM188" s="243"/>
      <c r="FN188" s="243"/>
      <c r="FO188" s="243"/>
      <c r="FP188" s="243"/>
      <c r="FQ188" s="243"/>
      <c r="FR188" s="243"/>
      <c r="FS188" s="243"/>
      <c r="FT188" s="243"/>
      <c r="FU188" s="243"/>
      <c r="FV188" s="243"/>
      <c r="FW188" s="243"/>
      <c r="FX188" s="243"/>
      <c r="FY188" s="243"/>
      <c r="FZ188" s="243"/>
      <c r="GA188" s="243"/>
      <c r="GB188" s="243"/>
      <c r="GC188" s="243"/>
      <c r="GD188" s="243"/>
      <c r="GE188" s="243"/>
      <c r="GF188" s="243"/>
      <c r="GG188" s="243"/>
      <c r="GH188" s="243"/>
      <c r="GI188" s="243"/>
      <c r="GJ188" s="243"/>
      <c r="GK188" s="243"/>
      <c r="GL188" s="243"/>
      <c r="GM188" s="243"/>
      <c r="GN188" s="243"/>
      <c r="GO188" s="243"/>
      <c r="GP188" s="243"/>
      <c r="GQ188" s="243"/>
      <c r="GR188" s="243"/>
      <c r="GS188" s="243"/>
      <c r="GT188" s="243"/>
      <c r="GU188" s="243"/>
      <c r="GV188" s="243"/>
      <c r="GW188" s="243"/>
      <c r="GX188" s="243"/>
      <c r="GY188" s="243"/>
      <c r="GZ188" s="243"/>
      <c r="HA188" s="243"/>
      <c r="HB188" s="243"/>
      <c r="HC188" s="243"/>
      <c r="HD188" s="243"/>
      <c r="HE188" s="243"/>
      <c r="HF188" s="243"/>
      <c r="HG188" s="243"/>
      <c r="HH188" s="243"/>
      <c r="HI188" s="243"/>
      <c r="HJ188" s="243"/>
      <c r="HK188" s="243"/>
      <c r="HL188" s="243"/>
      <c r="HM188" s="243"/>
      <c r="HN188" s="243"/>
      <c r="HO188" s="243"/>
      <c r="HP188" s="243"/>
      <c r="HQ188" s="243"/>
      <c r="HR188" s="243"/>
      <c r="HS188" s="243"/>
      <c r="HT188" s="243"/>
      <c r="HU188" s="243"/>
      <c r="HV188" s="243"/>
      <c r="HW188" s="243"/>
      <c r="HX188" s="243"/>
      <c r="HY188" s="243"/>
      <c r="HZ188" s="243"/>
      <c r="IA188" s="243"/>
      <c r="IB188" s="243"/>
      <c r="IC188" s="243"/>
      <c r="ID188" s="243"/>
      <c r="IE188" s="243"/>
      <c r="IF188" s="243"/>
      <c r="IG188" s="243"/>
      <c r="IH188" s="243"/>
      <c r="II188" s="243"/>
      <c r="IJ188" s="243"/>
      <c r="IK188" s="243"/>
      <c r="IL188" s="243"/>
      <c r="IM188" s="243"/>
      <c r="IN188" s="243"/>
      <c r="IO188" s="243"/>
      <c r="IP188" s="243"/>
      <c r="IQ188" s="243"/>
      <c r="IR188" s="243"/>
      <c r="IS188" s="243"/>
      <c r="IT188" s="243"/>
      <c r="IU188" s="243"/>
      <c r="IV188" s="243"/>
    </row>
    <row r="189" spans="1:256" s="340" customFormat="1" outlineLevel="1">
      <c r="A189" s="608"/>
      <c r="B189" s="993">
        <v>15</v>
      </c>
      <c r="C189" s="994"/>
      <c r="D189" s="643"/>
      <c r="E189" s="644">
        <f ca="1">IF('Health SCR'!E$3&gt;=$B189,OFFSET($D$173,0,'Health SCR'!E$3-$B189)*OFFSET(Inputs!$C$30,0,$B189-2)/IF(sommmeProdInv(Inputs!$B$30:$AY$30,$D$173:$BA$173,'Health SCR'!E$3)&gt;0,sommmeProdInv(Inputs!$B$30:$AY$30,$D$173:$BA$173,'Health SCR'!E$3),1)+E188,0)</f>
        <v>0</v>
      </c>
      <c r="F189" s="644">
        <f ca="1">IF('Health SCR'!F$3&gt;=$B189,OFFSET($D$173,0,'Health SCR'!F$3-$B189)*OFFSET(Inputs!$C$30,0,$B189-2)/IF(sommmeProdInv(Inputs!$B$30:$AY$30,$D$173:$BA$173,'Health SCR'!F$3)&gt;0,sommmeProdInv(Inputs!$B$30:$AY$30,$D$173:$BA$173,'Health SCR'!F$3),1)+F188,0)</f>
        <v>0</v>
      </c>
      <c r="G189" s="644">
        <f ca="1">IF('Health SCR'!G$3&gt;=$B189,OFFSET($D$173,0,'Health SCR'!G$3-$B189)*OFFSET(Inputs!$C$30,0,$B189-2)/IF(sommmeProdInv(Inputs!$B$30:$AY$30,$D$173:$BA$173,'Health SCR'!G$3)&gt;0,sommmeProdInv(Inputs!$B$30:$AY$30,$D$173:$BA$173,'Health SCR'!G$3),1)+G188,0)</f>
        <v>0</v>
      </c>
      <c r="H189" s="644">
        <f ca="1">IF('Health SCR'!H$3&gt;=$B189,OFFSET($D$173,0,'Health SCR'!H$3-$B189)*OFFSET(Inputs!$C$30,0,$B189-2)/IF(sommmeProdInv(Inputs!$B$30:$AY$30,$D$173:$BA$173,'Health SCR'!H$3)&gt;0,sommmeProdInv(Inputs!$B$30:$AY$30,$D$173:$BA$173,'Health SCR'!H$3),1)+H188,0)</f>
        <v>0</v>
      </c>
      <c r="I189" s="644">
        <f ca="1">IF('Health SCR'!I$3&gt;=$B189,OFFSET($D$173,0,'Health SCR'!I$3-$B189)*OFFSET(Inputs!$C$30,0,$B189-2)/IF(sommmeProdInv(Inputs!$B$30:$AY$30,$D$173:$BA$173,'Health SCR'!I$3)&gt;0,sommmeProdInv(Inputs!$B$30:$AY$30,$D$173:$BA$173,'Health SCR'!I$3),1)+I188,0)</f>
        <v>0</v>
      </c>
      <c r="J189" s="644">
        <f ca="1">IF('Health SCR'!J$3&gt;=$B189,OFFSET($D$173,0,'Health SCR'!J$3-$B189)*OFFSET(Inputs!$C$30,0,$B189-2)/IF(sommmeProdInv(Inputs!$B$30:$AY$30,$D$173:$BA$173,'Health SCR'!J$3)&gt;0,sommmeProdInv(Inputs!$B$30:$AY$30,$D$173:$BA$173,'Health SCR'!J$3),1)+J188,0)</f>
        <v>0</v>
      </c>
      <c r="K189" s="644">
        <f ca="1">IF('Health SCR'!K$3&gt;=$B189,OFFSET($D$173,0,'Health SCR'!K$3-$B189)*OFFSET(Inputs!$C$30,0,$B189-2)/IF(sommmeProdInv(Inputs!$B$30:$AY$30,$D$173:$BA$173,'Health SCR'!K$3)&gt;0,sommmeProdInv(Inputs!$B$30:$AY$30,$D$173:$BA$173,'Health SCR'!K$3),1)+K188,0)</f>
        <v>0</v>
      </c>
      <c r="L189" s="644">
        <f ca="1">IF('Health SCR'!L$3&gt;=$B189,OFFSET($D$173,0,'Health SCR'!L$3-$B189)*OFFSET(Inputs!$C$30,0,$B189-2)/IF(sommmeProdInv(Inputs!$B$30:$AY$30,$D$173:$BA$173,'Health SCR'!L$3)&gt;0,sommmeProdInv(Inputs!$B$30:$AY$30,$D$173:$BA$173,'Health SCR'!L$3),1)+L188,0)</f>
        <v>0</v>
      </c>
      <c r="M189" s="644">
        <f ca="1">IF('Health SCR'!M$3&gt;=$B189,OFFSET($D$173,0,'Health SCR'!M$3-$B189)*OFFSET(Inputs!$C$30,0,$B189-2)/IF(sommmeProdInv(Inputs!$B$30:$AY$30,$D$173:$BA$173,'Health SCR'!M$3)&gt;0,sommmeProdInv(Inputs!$B$30:$AY$30,$D$173:$BA$173,'Health SCR'!M$3),1)+M188,0)</f>
        <v>0</v>
      </c>
      <c r="N189" s="644">
        <f ca="1">IF('Health SCR'!N$3&gt;=$B189,OFFSET($D$173,0,'Health SCR'!N$3-$B189)*OFFSET(Inputs!$C$30,0,$B189-2)/IF(sommmeProdInv(Inputs!$B$30:$AY$30,$D$173:$BA$173,'Health SCR'!N$3)&gt;0,sommmeProdInv(Inputs!$B$30:$AY$30,$D$173:$BA$173,'Health SCR'!N$3),1)+N188,0)</f>
        <v>0</v>
      </c>
      <c r="O189" s="644">
        <f ca="1">IF('Health SCR'!O$3&gt;=$B189,OFFSET($D$173,0,'Health SCR'!O$3-$B189)*OFFSET(Inputs!$C$30,0,$B189-2)/IF(sommmeProdInv(Inputs!$B$30:$AY$30,$D$173:$BA$173,'Health SCR'!O$3)&gt;0,sommmeProdInv(Inputs!$B$30:$AY$30,$D$173:$BA$173,'Health SCR'!O$3),1)+O188,0)</f>
        <v>0</v>
      </c>
      <c r="P189" s="644">
        <f ca="1">IF('Health SCR'!P$3&gt;=$B189,OFFSET($D$173,0,'Health SCR'!P$3-$B189)*OFFSET(Inputs!$C$30,0,$B189-2)/IF(sommmeProdInv(Inputs!$B$30:$AY$30,$D$173:$BA$173,'Health SCR'!P$3)&gt;0,sommmeProdInv(Inputs!$B$30:$AY$30,$D$173:$BA$173,'Health SCR'!P$3),1)+P188,0)</f>
        <v>0</v>
      </c>
      <c r="Q189" s="644">
        <f ca="1">IF('Health SCR'!Q$3&gt;=$B189,OFFSET($D$173,0,'Health SCR'!Q$3-$B189)*OFFSET(Inputs!$C$30,0,$B189-2)/IF(sommmeProdInv(Inputs!$B$30:$AY$30,$D$173:$BA$173,'Health SCR'!Q$3)&gt;0,sommmeProdInv(Inputs!$B$30:$AY$30,$D$173:$BA$173,'Health SCR'!Q$3),1)+Q188,0)</f>
        <v>0</v>
      </c>
      <c r="R189" s="644">
        <f ca="1">IF('Health SCR'!R$3&gt;=$B189,OFFSET($D$173,0,'Health SCR'!R$3-$B189)*OFFSET(Inputs!$C$30,0,$B189-2)/IF(sommmeProdInv(Inputs!$B$30:$AY$30,$D$173:$BA$173,'Health SCR'!R$3)&gt;0,sommmeProdInv(Inputs!$B$30:$AY$30,$D$173:$BA$173,'Health SCR'!R$3),1)+R188,0)</f>
        <v>0</v>
      </c>
      <c r="S189" s="644">
        <f ca="1">IF('Health SCR'!S$3&gt;=$B189,OFFSET($D$173,0,'Health SCR'!S$3-$B189)*OFFSET(Inputs!$C$30,0,$B189-2)/IF(sommmeProdInv(Inputs!$B$30:$AY$30,$D$173:$BA$173,'Health SCR'!S$3)&gt;0,sommmeProdInv(Inputs!$B$30:$AY$30,$D$173:$BA$173,'Health SCR'!S$3),1)+S188,0)</f>
        <v>0</v>
      </c>
      <c r="T189" s="644">
        <f ca="1">IF('Health SCR'!T$3&gt;=$B189,OFFSET($D$173,0,'Health SCR'!T$3-$B189)*OFFSET(Inputs!$C$30,0,$B189-2)/IF(sommmeProdInv(Inputs!$B$30:$AY$30,$D$173:$BA$173,'Health SCR'!T$3)&gt;0,sommmeProdInv(Inputs!$B$30:$AY$30,$D$173:$BA$173,'Health SCR'!T$3),1)+T188,0)</f>
        <v>0</v>
      </c>
      <c r="U189" s="644">
        <f ca="1">IF('Health SCR'!U$3&gt;=$B189,OFFSET($D$173,0,'Health SCR'!U$3-$B189)*OFFSET(Inputs!$C$30,0,$B189-2)/IF(sommmeProdInv(Inputs!$B$30:$AY$30,$D$173:$BA$173,'Health SCR'!U$3)&gt;0,sommmeProdInv(Inputs!$B$30:$AY$30,$D$173:$BA$173,'Health SCR'!U$3),1)+U188,0)</f>
        <v>0</v>
      </c>
      <c r="V189" s="644">
        <f ca="1">IF('Health SCR'!V$3&gt;=$B189,OFFSET($D$173,0,'Health SCR'!V$3-$B189)*OFFSET(Inputs!$C$30,0,$B189-2)/IF(sommmeProdInv(Inputs!$B$30:$AY$30,$D$173:$BA$173,'Health SCR'!V$3)&gt;0,sommmeProdInv(Inputs!$B$30:$AY$30,$D$173:$BA$173,'Health SCR'!V$3),1)+V188,0)</f>
        <v>0</v>
      </c>
      <c r="W189" s="644">
        <f ca="1">IF('Health SCR'!W$3&gt;=$B189,OFFSET($D$173,0,'Health SCR'!W$3-$B189)*OFFSET(Inputs!$C$30,0,$B189-2)/IF(sommmeProdInv(Inputs!$B$30:$AY$30,$D$173:$BA$173,'Health SCR'!W$3)&gt;0,sommmeProdInv(Inputs!$B$30:$AY$30,$D$173:$BA$173,'Health SCR'!W$3),1)+W188,0)</f>
        <v>0</v>
      </c>
      <c r="X189" s="644">
        <f ca="1">IF('Health SCR'!X$3&gt;=$B189,OFFSET($D$173,0,'Health SCR'!X$3-$B189)*OFFSET(Inputs!$C$30,0,$B189-2)/IF(sommmeProdInv(Inputs!$B$30:$AY$30,$D$173:$BA$173,'Health SCR'!X$3)&gt;0,sommmeProdInv(Inputs!$B$30:$AY$30,$D$173:$BA$173,'Health SCR'!X$3),1)+X188,0)</f>
        <v>0</v>
      </c>
      <c r="Y189" s="644">
        <f ca="1">IF('Health SCR'!Y$3&gt;=$B189,OFFSET($D$173,0,'Health SCR'!Y$3-$B189)*OFFSET(Inputs!$C$30,0,$B189-2)/IF(sommmeProdInv(Inputs!$B$30:$AY$30,$D$173:$BA$173,'Health SCR'!Y$3)&gt;0,sommmeProdInv(Inputs!$B$30:$AY$30,$D$173:$BA$173,'Health SCR'!Y$3),1)+Y188,0)</f>
        <v>0</v>
      </c>
      <c r="Z189" s="644">
        <f ca="1">IF('Health SCR'!Z$3&gt;=$B189,OFFSET($D$173,0,'Health SCR'!Z$3-$B189)*OFFSET(Inputs!$C$30,0,$B189-2)/IF(sommmeProdInv(Inputs!$B$30:$AY$30,$D$173:$BA$173,'Health SCR'!Z$3)&gt;0,sommmeProdInv(Inputs!$B$30:$AY$30,$D$173:$BA$173,'Health SCR'!Z$3),1)+Z188,0)</f>
        <v>0</v>
      </c>
      <c r="AA189" s="644">
        <f ca="1">IF('Health SCR'!AA$3&gt;=$B189,OFFSET($D$173,0,'Health SCR'!AA$3-$B189)*OFFSET(Inputs!$C$30,0,$B189-2)/IF(sommmeProdInv(Inputs!$B$30:$AY$30,$D$173:$BA$173,'Health SCR'!AA$3)&gt;0,sommmeProdInv(Inputs!$B$30:$AY$30,$D$173:$BA$173,'Health SCR'!AA$3),1)+AA188,0)</f>
        <v>0</v>
      </c>
      <c r="AB189" s="644">
        <f ca="1">IF('Health SCR'!AB$3&gt;=$B189,OFFSET($D$173,0,'Health SCR'!AB$3-$B189)*OFFSET(Inputs!$C$30,0,$B189-2)/IF(sommmeProdInv(Inputs!$B$30:$AY$30,$D$173:$BA$173,'Health SCR'!AB$3)&gt;0,sommmeProdInv(Inputs!$B$30:$AY$30,$D$173:$BA$173,'Health SCR'!AB$3),1)+AB188,0)</f>
        <v>0</v>
      </c>
      <c r="AC189" s="644">
        <f ca="1">IF('Health SCR'!AC$3&gt;=$B189,OFFSET($D$173,0,'Health SCR'!AC$3-$B189)*OFFSET(Inputs!$C$30,0,$B189-2)/IF(sommmeProdInv(Inputs!$B$30:$AY$30,$D$173:$BA$173,'Health SCR'!AC$3)&gt;0,sommmeProdInv(Inputs!$B$30:$AY$30,$D$173:$BA$173,'Health SCR'!AC$3),1)+AC188,0)</f>
        <v>0</v>
      </c>
      <c r="AD189" s="644">
        <f ca="1">IF('Health SCR'!AD$3&gt;=$B189,OFFSET($D$173,0,'Health SCR'!AD$3-$B189)*OFFSET(Inputs!$C$30,0,$B189-2)/IF(sommmeProdInv(Inputs!$B$30:$AY$30,$D$173:$BA$173,'Health SCR'!AD$3)&gt;0,sommmeProdInv(Inputs!$B$30:$AY$30,$D$173:$BA$173,'Health SCR'!AD$3),1)+AD188,0)</f>
        <v>0</v>
      </c>
      <c r="AE189" s="644">
        <f ca="1">IF('Health SCR'!AE$3&gt;=$B189,OFFSET($D$173,0,'Health SCR'!AE$3-$B189)*OFFSET(Inputs!$C$30,0,$B189-2)/IF(sommmeProdInv(Inputs!$B$30:$AY$30,$D$173:$BA$173,'Health SCR'!AE$3)&gt;0,sommmeProdInv(Inputs!$B$30:$AY$30,$D$173:$BA$173,'Health SCR'!AE$3),1)+AE188,0)</f>
        <v>0</v>
      </c>
      <c r="AF189" s="644">
        <f ca="1">IF('Health SCR'!AF$3&gt;=$B189,OFFSET($D$173,0,'Health SCR'!AF$3-$B189)*OFFSET(Inputs!$C$30,0,$B189-2)/IF(sommmeProdInv(Inputs!$B$30:$AY$30,$D$173:$BA$173,'Health SCR'!AF$3)&gt;0,sommmeProdInv(Inputs!$B$30:$AY$30,$D$173:$BA$173,'Health SCR'!AF$3),1)+AF188,0)</f>
        <v>0</v>
      </c>
      <c r="AG189" s="644">
        <f ca="1">IF('Health SCR'!AG$3&gt;=$B189,OFFSET($D$173,0,'Health SCR'!AG$3-$B189)*OFFSET(Inputs!$C$30,0,$B189-2)/IF(sommmeProdInv(Inputs!$B$30:$AY$30,$D$173:$BA$173,'Health SCR'!AG$3)&gt;0,sommmeProdInv(Inputs!$B$30:$AY$30,$D$173:$BA$173,'Health SCR'!AG$3),1)+AG188,0)</f>
        <v>0</v>
      </c>
      <c r="AH189" s="644">
        <f ca="1">IF('Health SCR'!AH$3&gt;=$B189,OFFSET($D$173,0,'Health SCR'!AH$3-$B189)*OFFSET(Inputs!$C$30,0,$B189-2)/IF(sommmeProdInv(Inputs!$B$30:$AY$30,$D$173:$BA$173,'Health SCR'!AH$3)&gt;0,sommmeProdInv(Inputs!$B$30:$AY$30,$D$173:$BA$173,'Health SCR'!AH$3),1)+AH188,0)</f>
        <v>0</v>
      </c>
      <c r="AI189" s="644">
        <f ca="1">IF('Health SCR'!AI$3&gt;=$B189,OFFSET($D$173,0,'Health SCR'!AI$3-$B189)*OFFSET(Inputs!$C$30,0,$B189-2)/IF(sommmeProdInv(Inputs!$B$30:$AY$30,$D$173:$BA$173,'Health SCR'!AI$3)&gt;0,sommmeProdInv(Inputs!$B$30:$AY$30,$D$173:$BA$173,'Health SCR'!AI$3),1)+AI188,0)</f>
        <v>0</v>
      </c>
      <c r="AJ189" s="644">
        <f ca="1">IF('Health SCR'!AJ$3&gt;=$B189,OFFSET($D$173,0,'Health SCR'!AJ$3-$B189)*OFFSET(Inputs!$C$30,0,$B189-2)/IF(sommmeProdInv(Inputs!$B$30:$AY$30,$D$173:$BA$173,'Health SCR'!AJ$3)&gt;0,sommmeProdInv(Inputs!$B$30:$AY$30,$D$173:$BA$173,'Health SCR'!AJ$3),1)+AJ188,0)</f>
        <v>0</v>
      </c>
      <c r="AK189" s="644">
        <f ca="1">IF('Health SCR'!AK$3&gt;=$B189,OFFSET($D$173,0,'Health SCR'!AK$3-$B189)*OFFSET(Inputs!$C$30,0,$B189-2)/IF(sommmeProdInv(Inputs!$B$30:$AY$30,$D$173:$BA$173,'Health SCR'!AK$3)&gt;0,sommmeProdInv(Inputs!$B$30:$AY$30,$D$173:$BA$173,'Health SCR'!AK$3),1)+AK188,0)</f>
        <v>0</v>
      </c>
      <c r="AL189" s="644">
        <f ca="1">IF('Health SCR'!AL$3&gt;=$B189,OFFSET($D$173,0,'Health SCR'!AL$3-$B189)*OFFSET(Inputs!$C$30,0,$B189-2)/IF(sommmeProdInv(Inputs!$B$30:$AY$30,$D$173:$BA$173,'Health SCR'!AL$3)&gt;0,sommmeProdInv(Inputs!$B$30:$AY$30,$D$173:$BA$173,'Health SCR'!AL$3),1)+AL188,0)</f>
        <v>0</v>
      </c>
      <c r="AM189" s="644">
        <f ca="1">IF('Health SCR'!AM$3&gt;=$B189,OFFSET($D$173,0,'Health SCR'!AM$3-$B189)*OFFSET(Inputs!$C$30,0,$B189-2)/IF(sommmeProdInv(Inputs!$B$30:$AY$30,$D$173:$BA$173,'Health SCR'!AM$3)&gt;0,sommmeProdInv(Inputs!$B$30:$AY$30,$D$173:$BA$173,'Health SCR'!AM$3),1)+AM188,0)</f>
        <v>0</v>
      </c>
      <c r="AN189" s="644">
        <f ca="1">IF('Health SCR'!AN$3&gt;=$B189,OFFSET($D$173,0,'Health SCR'!AN$3-$B189)*OFFSET(Inputs!$C$30,0,$B189-2)/IF(sommmeProdInv(Inputs!$B$30:$AY$30,$D$173:$BA$173,'Health SCR'!AN$3)&gt;0,sommmeProdInv(Inputs!$B$30:$AY$30,$D$173:$BA$173,'Health SCR'!AN$3),1)+AN188,0)</f>
        <v>0</v>
      </c>
      <c r="AO189" s="644">
        <f ca="1">IF('Health SCR'!AO$3&gt;=$B189,OFFSET($D$173,0,'Health SCR'!AO$3-$B189)*OFFSET(Inputs!$C$30,0,$B189-2)/IF(sommmeProdInv(Inputs!$B$30:$AY$30,$D$173:$BA$173,'Health SCR'!AO$3)&gt;0,sommmeProdInv(Inputs!$B$30:$AY$30,$D$173:$BA$173,'Health SCR'!AO$3),1)+AO188,0)</f>
        <v>0</v>
      </c>
      <c r="AP189" s="644">
        <f ca="1">IF('Health SCR'!AP$3&gt;=$B189,OFFSET($D$173,0,'Health SCR'!AP$3-$B189)*OFFSET(Inputs!$C$30,0,$B189-2)/IF(sommmeProdInv(Inputs!$B$30:$AY$30,$D$173:$BA$173,'Health SCR'!AP$3)&gt;0,sommmeProdInv(Inputs!$B$30:$AY$30,$D$173:$BA$173,'Health SCR'!AP$3),1)+AP188,0)</f>
        <v>0</v>
      </c>
      <c r="AQ189" s="644">
        <f ca="1">IF('Health SCR'!AQ$3&gt;=$B189,OFFSET($D$173,0,'Health SCR'!AQ$3-$B189)*OFFSET(Inputs!$C$30,0,$B189-2)/IF(sommmeProdInv(Inputs!$B$30:$AY$30,$D$173:$BA$173,'Health SCR'!AQ$3)&gt;0,sommmeProdInv(Inputs!$B$30:$AY$30,$D$173:$BA$173,'Health SCR'!AQ$3),1)+AQ188,0)</f>
        <v>0</v>
      </c>
      <c r="AR189" s="644">
        <f ca="1">IF('Health SCR'!AR$3&gt;=$B189,OFFSET($D$173,0,'Health SCR'!AR$3-$B189)*OFFSET(Inputs!$C$30,0,$B189-2)/IF(sommmeProdInv(Inputs!$B$30:$AY$30,$D$173:$BA$173,'Health SCR'!AR$3)&gt;0,sommmeProdInv(Inputs!$B$30:$AY$30,$D$173:$BA$173,'Health SCR'!AR$3),1)+AR188,0)</f>
        <v>0</v>
      </c>
      <c r="AS189" s="644">
        <f ca="1">IF('Health SCR'!AS$3&gt;=$B189,OFFSET($D$173,0,'Health SCR'!AS$3-$B189)*OFFSET(Inputs!$C$30,0,$B189-2)/IF(sommmeProdInv(Inputs!$B$30:$AY$30,$D$173:$BA$173,'Health SCR'!AS$3)&gt;0,sommmeProdInv(Inputs!$B$30:$AY$30,$D$173:$BA$173,'Health SCR'!AS$3),1)+AS188,0)</f>
        <v>0</v>
      </c>
      <c r="AT189" s="644">
        <f ca="1">IF('Health SCR'!AT$3&gt;=$B189,OFFSET($D$173,0,'Health SCR'!AT$3-$B189)*OFFSET(Inputs!$C$30,0,$B189-2)/IF(sommmeProdInv(Inputs!$B$30:$AY$30,$D$173:$BA$173,'Health SCR'!AT$3)&gt;0,sommmeProdInv(Inputs!$B$30:$AY$30,$D$173:$BA$173,'Health SCR'!AT$3),1)+AT188,0)</f>
        <v>0</v>
      </c>
      <c r="AU189" s="644">
        <f ca="1">IF('Health SCR'!AU$3&gt;=$B189,OFFSET($D$173,0,'Health SCR'!AU$3-$B189)*OFFSET(Inputs!$C$30,0,$B189-2)/IF(sommmeProdInv(Inputs!$B$30:$AY$30,$D$173:$BA$173,'Health SCR'!AU$3)&gt;0,sommmeProdInv(Inputs!$B$30:$AY$30,$D$173:$BA$173,'Health SCR'!AU$3),1)+AU188,0)</f>
        <v>0</v>
      </c>
      <c r="AV189" s="644">
        <f ca="1">IF('Health SCR'!AV$3&gt;=$B189,OFFSET($D$173,0,'Health SCR'!AV$3-$B189)*OFFSET(Inputs!$C$30,0,$B189-2)/IF(sommmeProdInv(Inputs!$B$30:$AY$30,$D$173:$BA$173,'Health SCR'!AV$3)&gt;0,sommmeProdInv(Inputs!$B$30:$AY$30,$D$173:$BA$173,'Health SCR'!AV$3),1)+AV188,0)</f>
        <v>0</v>
      </c>
      <c r="AW189" s="644">
        <f ca="1">IF('Health SCR'!AW$3&gt;=$B189,OFFSET($D$173,0,'Health SCR'!AW$3-$B189)*OFFSET(Inputs!$C$30,0,$B189-2)/IF(sommmeProdInv(Inputs!$B$30:$AY$30,$D$173:$BA$173,'Health SCR'!AW$3)&gt;0,sommmeProdInv(Inputs!$B$30:$AY$30,$D$173:$BA$173,'Health SCR'!AW$3),1)+AW188,0)</f>
        <v>0</v>
      </c>
      <c r="AX189" s="644">
        <f ca="1">IF('Health SCR'!AX$3&gt;=$B189,OFFSET($D$173,0,'Health SCR'!AX$3-$B189)*OFFSET(Inputs!$C$30,0,$B189-2)/IF(sommmeProdInv(Inputs!$B$30:$AY$30,$D$173:$BA$173,'Health SCR'!AX$3)&gt;0,sommmeProdInv(Inputs!$B$30:$AY$30,$D$173:$BA$173,'Health SCR'!AX$3),1)+AX188,0)</f>
        <v>0</v>
      </c>
      <c r="AY189" s="644">
        <f ca="1">IF('Health SCR'!AY$3&gt;=$B189,OFFSET($D$173,0,'Health SCR'!AY$3-$B189)*OFFSET(Inputs!$C$30,0,$B189-2)/IF(sommmeProdInv(Inputs!$B$30:$AY$30,$D$173:$BA$173,'Health SCR'!AY$3)&gt;0,sommmeProdInv(Inputs!$B$30:$AY$30,$D$173:$BA$173,'Health SCR'!AY$3),1)+AY188,0)</f>
        <v>0</v>
      </c>
      <c r="AZ189" s="644">
        <f ca="1">IF('Health SCR'!AZ$3&gt;=$B189,OFFSET($D$173,0,'Health SCR'!AZ$3-$B189)*OFFSET(Inputs!$C$30,0,$B189-2)/IF(sommmeProdInv(Inputs!$B$30:$AY$30,$D$173:$BA$173,'Health SCR'!AZ$3)&gt;0,sommmeProdInv(Inputs!$B$30:$AY$30,$D$173:$BA$173,'Health SCR'!AZ$3),1)+AZ188,0)</f>
        <v>0</v>
      </c>
      <c r="BA189" s="645">
        <f ca="1">IF('Health SCR'!BA$3&gt;=$B189,OFFSET($D$173,0,'Health SCR'!BA$3-$B189)*OFFSET(Inputs!$C$30,0,$B189-2)/IF(sommmeProdInv(Inputs!$B$30:$AY$30,$D$173:$BA$173,'Health SCR'!BA$3)&gt;0,sommmeProdInv(Inputs!$B$30:$AY$30,$D$173:$BA$173,'Health SCR'!BA$3),1)+BA188,0)</f>
        <v>0</v>
      </c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43"/>
      <c r="CB189" s="243"/>
      <c r="CC189" s="243"/>
      <c r="CD189" s="243"/>
      <c r="CE189" s="243"/>
      <c r="CF189" s="243"/>
      <c r="CG189" s="243"/>
      <c r="CH189" s="243"/>
      <c r="CI189" s="243"/>
      <c r="CJ189" s="243"/>
      <c r="CK189" s="243"/>
      <c r="CL189" s="243"/>
      <c r="CM189" s="243"/>
      <c r="CN189" s="243"/>
      <c r="CO189" s="243"/>
      <c r="CP189" s="243"/>
      <c r="CQ189" s="243"/>
      <c r="CR189" s="243"/>
      <c r="CS189" s="243"/>
      <c r="CT189" s="243"/>
      <c r="CU189" s="243"/>
      <c r="CV189" s="243"/>
      <c r="CW189" s="243"/>
      <c r="CX189" s="243"/>
      <c r="CY189" s="243"/>
      <c r="CZ189" s="243"/>
      <c r="DA189" s="243"/>
      <c r="DB189" s="243"/>
      <c r="DC189" s="243"/>
      <c r="DD189" s="243"/>
      <c r="DE189" s="243"/>
      <c r="DF189" s="243"/>
      <c r="DG189" s="243"/>
      <c r="DH189" s="243"/>
      <c r="DI189" s="243"/>
      <c r="DJ189" s="243"/>
      <c r="DK189" s="243"/>
      <c r="DL189" s="243"/>
      <c r="DM189" s="243"/>
      <c r="DN189" s="243"/>
      <c r="DO189" s="243"/>
      <c r="DP189" s="243"/>
      <c r="DQ189" s="243"/>
      <c r="DR189" s="243"/>
      <c r="DS189" s="243"/>
      <c r="DT189" s="243"/>
      <c r="DU189" s="243"/>
      <c r="DV189" s="243"/>
      <c r="DW189" s="243"/>
      <c r="DX189" s="243"/>
      <c r="DY189" s="243"/>
      <c r="DZ189" s="243"/>
      <c r="EA189" s="243"/>
      <c r="EB189" s="243"/>
      <c r="EC189" s="243"/>
      <c r="ED189" s="243"/>
      <c r="EE189" s="243"/>
      <c r="EF189" s="243"/>
      <c r="EG189" s="243"/>
      <c r="EH189" s="243"/>
      <c r="EI189" s="243"/>
      <c r="EJ189" s="243"/>
      <c r="EK189" s="243"/>
      <c r="EL189" s="243"/>
      <c r="EM189" s="243"/>
      <c r="EN189" s="243"/>
      <c r="EO189" s="243"/>
      <c r="EP189" s="243"/>
      <c r="EQ189" s="243"/>
      <c r="ER189" s="243"/>
      <c r="ES189" s="243"/>
      <c r="ET189" s="243"/>
      <c r="EU189" s="243"/>
      <c r="EV189" s="243"/>
      <c r="EW189" s="243"/>
      <c r="EX189" s="243"/>
      <c r="EY189" s="243"/>
      <c r="EZ189" s="243"/>
      <c r="FA189" s="243"/>
      <c r="FB189" s="243"/>
      <c r="FC189" s="243"/>
      <c r="FD189" s="243"/>
      <c r="FE189" s="243"/>
      <c r="FF189" s="243"/>
      <c r="FG189" s="243"/>
      <c r="FH189" s="243"/>
      <c r="FI189" s="243"/>
      <c r="FJ189" s="243"/>
      <c r="FK189" s="243"/>
      <c r="FL189" s="243"/>
      <c r="FM189" s="243"/>
      <c r="FN189" s="243"/>
      <c r="FO189" s="243"/>
      <c r="FP189" s="243"/>
      <c r="FQ189" s="243"/>
      <c r="FR189" s="243"/>
      <c r="FS189" s="243"/>
      <c r="FT189" s="243"/>
      <c r="FU189" s="243"/>
      <c r="FV189" s="243"/>
      <c r="FW189" s="243"/>
      <c r="FX189" s="243"/>
      <c r="FY189" s="243"/>
      <c r="FZ189" s="243"/>
      <c r="GA189" s="243"/>
      <c r="GB189" s="243"/>
      <c r="GC189" s="243"/>
      <c r="GD189" s="243"/>
      <c r="GE189" s="243"/>
      <c r="GF189" s="243"/>
      <c r="GG189" s="243"/>
      <c r="GH189" s="243"/>
      <c r="GI189" s="243"/>
      <c r="GJ189" s="243"/>
      <c r="GK189" s="243"/>
      <c r="GL189" s="243"/>
      <c r="GM189" s="243"/>
      <c r="GN189" s="243"/>
      <c r="GO189" s="243"/>
      <c r="GP189" s="243"/>
      <c r="GQ189" s="243"/>
      <c r="GR189" s="243"/>
      <c r="GS189" s="243"/>
      <c r="GT189" s="243"/>
      <c r="GU189" s="243"/>
      <c r="GV189" s="243"/>
      <c r="GW189" s="243"/>
      <c r="GX189" s="243"/>
      <c r="GY189" s="243"/>
      <c r="GZ189" s="243"/>
      <c r="HA189" s="243"/>
      <c r="HB189" s="243"/>
      <c r="HC189" s="243"/>
      <c r="HD189" s="243"/>
      <c r="HE189" s="243"/>
      <c r="HF189" s="243"/>
      <c r="HG189" s="243"/>
      <c r="HH189" s="243"/>
      <c r="HI189" s="243"/>
      <c r="HJ189" s="243"/>
      <c r="HK189" s="243"/>
      <c r="HL189" s="243"/>
      <c r="HM189" s="243"/>
      <c r="HN189" s="243"/>
      <c r="HO189" s="243"/>
      <c r="HP189" s="243"/>
      <c r="HQ189" s="243"/>
      <c r="HR189" s="243"/>
      <c r="HS189" s="243"/>
      <c r="HT189" s="243"/>
      <c r="HU189" s="243"/>
      <c r="HV189" s="243"/>
      <c r="HW189" s="243"/>
      <c r="HX189" s="243"/>
      <c r="HY189" s="243"/>
      <c r="HZ189" s="243"/>
      <c r="IA189" s="243"/>
      <c r="IB189" s="243"/>
      <c r="IC189" s="243"/>
      <c r="ID189" s="243"/>
      <c r="IE189" s="243"/>
      <c r="IF189" s="243"/>
      <c r="IG189" s="243"/>
      <c r="IH189" s="243"/>
      <c r="II189" s="243"/>
      <c r="IJ189" s="243"/>
      <c r="IK189" s="243"/>
      <c r="IL189" s="243"/>
      <c r="IM189" s="243"/>
      <c r="IN189" s="243"/>
      <c r="IO189" s="243"/>
      <c r="IP189" s="243"/>
      <c r="IQ189" s="243"/>
      <c r="IR189" s="243"/>
      <c r="IS189" s="243"/>
      <c r="IT189" s="243"/>
      <c r="IU189" s="243"/>
      <c r="IV189" s="243"/>
    </row>
    <row r="190" spans="1:256" s="340" customFormat="1" outlineLevel="1">
      <c r="A190" s="608"/>
      <c r="B190" s="993">
        <v>16</v>
      </c>
      <c r="C190" s="994"/>
      <c r="D190" s="643"/>
      <c r="E190" s="644">
        <f ca="1">IF('Health SCR'!E$3&gt;=$B190,OFFSET($D$173,0,'Health SCR'!E$3-$B190)*OFFSET(Inputs!$C$30,0,$B190-2)/IF(sommmeProdInv(Inputs!$B$30:$AY$30,$D$173:$BA$173,'Health SCR'!E$3)&gt;0,sommmeProdInv(Inputs!$B$30:$AY$30,$D$173:$BA$173,'Health SCR'!E$3),1)+E189,0)</f>
        <v>0</v>
      </c>
      <c r="F190" s="644">
        <f ca="1">IF('Health SCR'!F$3&gt;=$B190,OFFSET($D$173,0,'Health SCR'!F$3-$B190)*OFFSET(Inputs!$C$30,0,$B190-2)/IF(sommmeProdInv(Inputs!$B$30:$AY$30,$D$173:$BA$173,'Health SCR'!F$3)&gt;0,sommmeProdInv(Inputs!$B$30:$AY$30,$D$173:$BA$173,'Health SCR'!F$3),1)+F189,0)</f>
        <v>0</v>
      </c>
      <c r="G190" s="644">
        <f ca="1">IF('Health SCR'!G$3&gt;=$B190,OFFSET($D$173,0,'Health SCR'!G$3-$B190)*OFFSET(Inputs!$C$30,0,$B190-2)/IF(sommmeProdInv(Inputs!$B$30:$AY$30,$D$173:$BA$173,'Health SCR'!G$3)&gt;0,sommmeProdInv(Inputs!$B$30:$AY$30,$D$173:$BA$173,'Health SCR'!G$3),1)+G189,0)</f>
        <v>0</v>
      </c>
      <c r="H190" s="644">
        <f ca="1">IF('Health SCR'!H$3&gt;=$B190,OFFSET($D$173,0,'Health SCR'!H$3-$B190)*OFFSET(Inputs!$C$30,0,$B190-2)/IF(sommmeProdInv(Inputs!$B$30:$AY$30,$D$173:$BA$173,'Health SCR'!H$3)&gt;0,sommmeProdInv(Inputs!$B$30:$AY$30,$D$173:$BA$173,'Health SCR'!H$3),1)+H189,0)</f>
        <v>0</v>
      </c>
      <c r="I190" s="644">
        <f ca="1">IF('Health SCR'!I$3&gt;=$B190,OFFSET($D$173,0,'Health SCR'!I$3-$B190)*OFFSET(Inputs!$C$30,0,$B190-2)/IF(sommmeProdInv(Inputs!$B$30:$AY$30,$D$173:$BA$173,'Health SCR'!I$3)&gt;0,sommmeProdInv(Inputs!$B$30:$AY$30,$D$173:$BA$173,'Health SCR'!I$3),1)+I189,0)</f>
        <v>0</v>
      </c>
      <c r="J190" s="644">
        <f ca="1">IF('Health SCR'!J$3&gt;=$B190,OFFSET($D$173,0,'Health SCR'!J$3-$B190)*OFFSET(Inputs!$C$30,0,$B190-2)/IF(sommmeProdInv(Inputs!$B$30:$AY$30,$D$173:$BA$173,'Health SCR'!J$3)&gt;0,sommmeProdInv(Inputs!$B$30:$AY$30,$D$173:$BA$173,'Health SCR'!J$3),1)+J189,0)</f>
        <v>0</v>
      </c>
      <c r="K190" s="644">
        <f ca="1">IF('Health SCR'!K$3&gt;=$B190,OFFSET($D$173,0,'Health SCR'!K$3-$B190)*OFFSET(Inputs!$C$30,0,$B190-2)/IF(sommmeProdInv(Inputs!$B$30:$AY$30,$D$173:$BA$173,'Health SCR'!K$3)&gt;0,sommmeProdInv(Inputs!$B$30:$AY$30,$D$173:$BA$173,'Health SCR'!K$3),1)+K189,0)</f>
        <v>0</v>
      </c>
      <c r="L190" s="644">
        <f ca="1">IF('Health SCR'!L$3&gt;=$B190,OFFSET($D$173,0,'Health SCR'!L$3-$B190)*OFFSET(Inputs!$C$30,0,$B190-2)/IF(sommmeProdInv(Inputs!$B$30:$AY$30,$D$173:$BA$173,'Health SCR'!L$3)&gt;0,sommmeProdInv(Inputs!$B$30:$AY$30,$D$173:$BA$173,'Health SCR'!L$3),1)+L189,0)</f>
        <v>0</v>
      </c>
      <c r="M190" s="644">
        <f ca="1">IF('Health SCR'!M$3&gt;=$B190,OFFSET($D$173,0,'Health SCR'!M$3-$B190)*OFFSET(Inputs!$C$30,0,$B190-2)/IF(sommmeProdInv(Inputs!$B$30:$AY$30,$D$173:$BA$173,'Health SCR'!M$3)&gt;0,sommmeProdInv(Inputs!$B$30:$AY$30,$D$173:$BA$173,'Health SCR'!M$3),1)+M189,0)</f>
        <v>0</v>
      </c>
      <c r="N190" s="644">
        <f ca="1">IF('Health SCR'!N$3&gt;=$B190,OFFSET($D$173,0,'Health SCR'!N$3-$B190)*OFFSET(Inputs!$C$30,0,$B190-2)/IF(sommmeProdInv(Inputs!$B$30:$AY$30,$D$173:$BA$173,'Health SCR'!N$3)&gt;0,sommmeProdInv(Inputs!$B$30:$AY$30,$D$173:$BA$173,'Health SCR'!N$3),1)+N189,0)</f>
        <v>0</v>
      </c>
      <c r="O190" s="644">
        <f ca="1">IF('Health SCR'!O$3&gt;=$B190,OFFSET($D$173,0,'Health SCR'!O$3-$B190)*OFFSET(Inputs!$C$30,0,$B190-2)/IF(sommmeProdInv(Inputs!$B$30:$AY$30,$D$173:$BA$173,'Health SCR'!O$3)&gt;0,sommmeProdInv(Inputs!$B$30:$AY$30,$D$173:$BA$173,'Health SCR'!O$3),1)+O189,0)</f>
        <v>0</v>
      </c>
      <c r="P190" s="644">
        <f ca="1">IF('Health SCR'!P$3&gt;=$B190,OFFSET($D$173,0,'Health SCR'!P$3-$B190)*OFFSET(Inputs!$C$30,0,$B190-2)/IF(sommmeProdInv(Inputs!$B$30:$AY$30,$D$173:$BA$173,'Health SCR'!P$3)&gt;0,sommmeProdInv(Inputs!$B$30:$AY$30,$D$173:$BA$173,'Health SCR'!P$3),1)+P189,0)</f>
        <v>0</v>
      </c>
      <c r="Q190" s="644">
        <f ca="1">IF('Health SCR'!Q$3&gt;=$B190,OFFSET($D$173,0,'Health SCR'!Q$3-$B190)*OFFSET(Inputs!$C$30,0,$B190-2)/IF(sommmeProdInv(Inputs!$B$30:$AY$30,$D$173:$BA$173,'Health SCR'!Q$3)&gt;0,sommmeProdInv(Inputs!$B$30:$AY$30,$D$173:$BA$173,'Health SCR'!Q$3),1)+Q189,0)</f>
        <v>0</v>
      </c>
      <c r="R190" s="644">
        <f ca="1">IF('Health SCR'!R$3&gt;=$B190,OFFSET($D$173,0,'Health SCR'!R$3-$B190)*OFFSET(Inputs!$C$30,0,$B190-2)/IF(sommmeProdInv(Inputs!$B$30:$AY$30,$D$173:$BA$173,'Health SCR'!R$3)&gt;0,sommmeProdInv(Inputs!$B$30:$AY$30,$D$173:$BA$173,'Health SCR'!R$3),1)+R189,0)</f>
        <v>0</v>
      </c>
      <c r="S190" s="644">
        <f ca="1">IF('Health SCR'!S$3&gt;=$B190,OFFSET($D$173,0,'Health SCR'!S$3-$B190)*OFFSET(Inputs!$C$30,0,$B190-2)/IF(sommmeProdInv(Inputs!$B$30:$AY$30,$D$173:$BA$173,'Health SCR'!S$3)&gt;0,sommmeProdInv(Inputs!$B$30:$AY$30,$D$173:$BA$173,'Health SCR'!S$3),1)+S189,0)</f>
        <v>0</v>
      </c>
      <c r="T190" s="644">
        <f ca="1">IF('Health SCR'!T$3&gt;=$B190,OFFSET($D$173,0,'Health SCR'!T$3-$B190)*OFFSET(Inputs!$C$30,0,$B190-2)/IF(sommmeProdInv(Inputs!$B$30:$AY$30,$D$173:$BA$173,'Health SCR'!T$3)&gt;0,sommmeProdInv(Inputs!$B$30:$AY$30,$D$173:$BA$173,'Health SCR'!T$3),1)+T189,0)</f>
        <v>0</v>
      </c>
      <c r="U190" s="644">
        <f ca="1">IF('Health SCR'!U$3&gt;=$B190,OFFSET($D$173,0,'Health SCR'!U$3-$B190)*OFFSET(Inputs!$C$30,0,$B190-2)/IF(sommmeProdInv(Inputs!$B$30:$AY$30,$D$173:$BA$173,'Health SCR'!U$3)&gt;0,sommmeProdInv(Inputs!$B$30:$AY$30,$D$173:$BA$173,'Health SCR'!U$3),1)+U189,0)</f>
        <v>0</v>
      </c>
      <c r="V190" s="644">
        <f ca="1">IF('Health SCR'!V$3&gt;=$B190,OFFSET($D$173,0,'Health SCR'!V$3-$B190)*OFFSET(Inputs!$C$30,0,$B190-2)/IF(sommmeProdInv(Inputs!$B$30:$AY$30,$D$173:$BA$173,'Health SCR'!V$3)&gt;0,sommmeProdInv(Inputs!$B$30:$AY$30,$D$173:$BA$173,'Health SCR'!V$3),1)+V189,0)</f>
        <v>0</v>
      </c>
      <c r="W190" s="644">
        <f ca="1">IF('Health SCR'!W$3&gt;=$B190,OFFSET($D$173,0,'Health SCR'!W$3-$B190)*OFFSET(Inputs!$C$30,0,$B190-2)/IF(sommmeProdInv(Inputs!$B$30:$AY$30,$D$173:$BA$173,'Health SCR'!W$3)&gt;0,sommmeProdInv(Inputs!$B$30:$AY$30,$D$173:$BA$173,'Health SCR'!W$3),1)+W189,0)</f>
        <v>0</v>
      </c>
      <c r="X190" s="644">
        <f ca="1">IF('Health SCR'!X$3&gt;=$B190,OFFSET($D$173,0,'Health SCR'!X$3-$B190)*OFFSET(Inputs!$C$30,0,$B190-2)/IF(sommmeProdInv(Inputs!$B$30:$AY$30,$D$173:$BA$173,'Health SCR'!X$3)&gt;0,sommmeProdInv(Inputs!$B$30:$AY$30,$D$173:$BA$173,'Health SCR'!X$3),1)+X189,0)</f>
        <v>0</v>
      </c>
      <c r="Y190" s="644">
        <f ca="1">IF('Health SCR'!Y$3&gt;=$B190,OFFSET($D$173,0,'Health SCR'!Y$3-$B190)*OFFSET(Inputs!$C$30,0,$B190-2)/IF(sommmeProdInv(Inputs!$B$30:$AY$30,$D$173:$BA$173,'Health SCR'!Y$3)&gt;0,sommmeProdInv(Inputs!$B$30:$AY$30,$D$173:$BA$173,'Health SCR'!Y$3),1)+Y189,0)</f>
        <v>0</v>
      </c>
      <c r="Z190" s="644">
        <f ca="1">IF('Health SCR'!Z$3&gt;=$B190,OFFSET($D$173,0,'Health SCR'!Z$3-$B190)*OFFSET(Inputs!$C$30,0,$B190-2)/IF(sommmeProdInv(Inputs!$B$30:$AY$30,$D$173:$BA$173,'Health SCR'!Z$3)&gt;0,sommmeProdInv(Inputs!$B$30:$AY$30,$D$173:$BA$173,'Health SCR'!Z$3),1)+Z189,0)</f>
        <v>0</v>
      </c>
      <c r="AA190" s="644">
        <f ca="1">IF('Health SCR'!AA$3&gt;=$B190,OFFSET($D$173,0,'Health SCR'!AA$3-$B190)*OFFSET(Inputs!$C$30,0,$B190-2)/IF(sommmeProdInv(Inputs!$B$30:$AY$30,$D$173:$BA$173,'Health SCR'!AA$3)&gt;0,sommmeProdInv(Inputs!$B$30:$AY$30,$D$173:$BA$173,'Health SCR'!AA$3),1)+AA189,0)</f>
        <v>0</v>
      </c>
      <c r="AB190" s="644">
        <f ca="1">IF('Health SCR'!AB$3&gt;=$B190,OFFSET($D$173,0,'Health SCR'!AB$3-$B190)*OFFSET(Inputs!$C$30,0,$B190-2)/IF(sommmeProdInv(Inputs!$B$30:$AY$30,$D$173:$BA$173,'Health SCR'!AB$3)&gt;0,sommmeProdInv(Inputs!$B$30:$AY$30,$D$173:$BA$173,'Health SCR'!AB$3),1)+AB189,0)</f>
        <v>0</v>
      </c>
      <c r="AC190" s="644">
        <f ca="1">IF('Health SCR'!AC$3&gt;=$B190,OFFSET($D$173,0,'Health SCR'!AC$3-$B190)*OFFSET(Inputs!$C$30,0,$B190-2)/IF(sommmeProdInv(Inputs!$B$30:$AY$30,$D$173:$BA$173,'Health SCR'!AC$3)&gt;0,sommmeProdInv(Inputs!$B$30:$AY$30,$D$173:$BA$173,'Health SCR'!AC$3),1)+AC189,0)</f>
        <v>0</v>
      </c>
      <c r="AD190" s="644">
        <f ca="1">IF('Health SCR'!AD$3&gt;=$B190,OFFSET($D$173,0,'Health SCR'!AD$3-$B190)*OFFSET(Inputs!$C$30,0,$B190-2)/IF(sommmeProdInv(Inputs!$B$30:$AY$30,$D$173:$BA$173,'Health SCR'!AD$3)&gt;0,sommmeProdInv(Inputs!$B$30:$AY$30,$D$173:$BA$173,'Health SCR'!AD$3),1)+AD189,0)</f>
        <v>0</v>
      </c>
      <c r="AE190" s="644">
        <f ca="1">IF('Health SCR'!AE$3&gt;=$B190,OFFSET($D$173,0,'Health SCR'!AE$3-$B190)*OFFSET(Inputs!$C$30,0,$B190-2)/IF(sommmeProdInv(Inputs!$B$30:$AY$30,$D$173:$BA$173,'Health SCR'!AE$3)&gt;0,sommmeProdInv(Inputs!$B$30:$AY$30,$D$173:$BA$173,'Health SCR'!AE$3),1)+AE189,0)</f>
        <v>0</v>
      </c>
      <c r="AF190" s="644">
        <f ca="1">IF('Health SCR'!AF$3&gt;=$B190,OFFSET($D$173,0,'Health SCR'!AF$3-$B190)*OFFSET(Inputs!$C$30,0,$B190-2)/IF(sommmeProdInv(Inputs!$B$30:$AY$30,$D$173:$BA$173,'Health SCR'!AF$3)&gt;0,sommmeProdInv(Inputs!$B$30:$AY$30,$D$173:$BA$173,'Health SCR'!AF$3),1)+AF189,0)</f>
        <v>0</v>
      </c>
      <c r="AG190" s="644">
        <f ca="1">IF('Health SCR'!AG$3&gt;=$B190,OFFSET($D$173,0,'Health SCR'!AG$3-$B190)*OFFSET(Inputs!$C$30,0,$B190-2)/IF(sommmeProdInv(Inputs!$B$30:$AY$30,$D$173:$BA$173,'Health SCR'!AG$3)&gt;0,sommmeProdInv(Inputs!$B$30:$AY$30,$D$173:$BA$173,'Health SCR'!AG$3),1)+AG189,0)</f>
        <v>0</v>
      </c>
      <c r="AH190" s="644">
        <f ca="1">IF('Health SCR'!AH$3&gt;=$B190,OFFSET($D$173,0,'Health SCR'!AH$3-$B190)*OFFSET(Inputs!$C$30,0,$B190-2)/IF(sommmeProdInv(Inputs!$B$30:$AY$30,$D$173:$BA$173,'Health SCR'!AH$3)&gt;0,sommmeProdInv(Inputs!$B$30:$AY$30,$D$173:$BA$173,'Health SCR'!AH$3),1)+AH189,0)</f>
        <v>0</v>
      </c>
      <c r="AI190" s="644">
        <f ca="1">IF('Health SCR'!AI$3&gt;=$B190,OFFSET($D$173,0,'Health SCR'!AI$3-$B190)*OFFSET(Inputs!$C$30,0,$B190-2)/IF(sommmeProdInv(Inputs!$B$30:$AY$30,$D$173:$BA$173,'Health SCR'!AI$3)&gt;0,sommmeProdInv(Inputs!$B$30:$AY$30,$D$173:$BA$173,'Health SCR'!AI$3),1)+AI189,0)</f>
        <v>0</v>
      </c>
      <c r="AJ190" s="644">
        <f ca="1">IF('Health SCR'!AJ$3&gt;=$B190,OFFSET($D$173,0,'Health SCR'!AJ$3-$B190)*OFFSET(Inputs!$C$30,0,$B190-2)/IF(sommmeProdInv(Inputs!$B$30:$AY$30,$D$173:$BA$173,'Health SCR'!AJ$3)&gt;0,sommmeProdInv(Inputs!$B$30:$AY$30,$D$173:$BA$173,'Health SCR'!AJ$3),1)+AJ189,0)</f>
        <v>0</v>
      </c>
      <c r="AK190" s="644">
        <f ca="1">IF('Health SCR'!AK$3&gt;=$B190,OFFSET($D$173,0,'Health SCR'!AK$3-$B190)*OFFSET(Inputs!$C$30,0,$B190-2)/IF(sommmeProdInv(Inputs!$B$30:$AY$30,$D$173:$BA$173,'Health SCR'!AK$3)&gt;0,sommmeProdInv(Inputs!$B$30:$AY$30,$D$173:$BA$173,'Health SCR'!AK$3),1)+AK189,0)</f>
        <v>0</v>
      </c>
      <c r="AL190" s="644">
        <f ca="1">IF('Health SCR'!AL$3&gt;=$B190,OFFSET($D$173,0,'Health SCR'!AL$3-$B190)*OFFSET(Inputs!$C$30,0,$B190-2)/IF(sommmeProdInv(Inputs!$B$30:$AY$30,$D$173:$BA$173,'Health SCR'!AL$3)&gt;0,sommmeProdInv(Inputs!$B$30:$AY$30,$D$173:$BA$173,'Health SCR'!AL$3),1)+AL189,0)</f>
        <v>0</v>
      </c>
      <c r="AM190" s="644">
        <f ca="1">IF('Health SCR'!AM$3&gt;=$B190,OFFSET($D$173,0,'Health SCR'!AM$3-$B190)*OFFSET(Inputs!$C$30,0,$B190-2)/IF(sommmeProdInv(Inputs!$B$30:$AY$30,$D$173:$BA$173,'Health SCR'!AM$3)&gt;0,sommmeProdInv(Inputs!$B$30:$AY$30,$D$173:$BA$173,'Health SCR'!AM$3),1)+AM189,0)</f>
        <v>0</v>
      </c>
      <c r="AN190" s="644">
        <f ca="1">IF('Health SCR'!AN$3&gt;=$B190,OFFSET($D$173,0,'Health SCR'!AN$3-$B190)*OFFSET(Inputs!$C$30,0,$B190-2)/IF(sommmeProdInv(Inputs!$B$30:$AY$30,$D$173:$BA$173,'Health SCR'!AN$3)&gt;0,sommmeProdInv(Inputs!$B$30:$AY$30,$D$173:$BA$173,'Health SCR'!AN$3),1)+AN189,0)</f>
        <v>0</v>
      </c>
      <c r="AO190" s="644">
        <f ca="1">IF('Health SCR'!AO$3&gt;=$B190,OFFSET($D$173,0,'Health SCR'!AO$3-$B190)*OFFSET(Inputs!$C$30,0,$B190-2)/IF(sommmeProdInv(Inputs!$B$30:$AY$30,$D$173:$BA$173,'Health SCR'!AO$3)&gt;0,sommmeProdInv(Inputs!$B$30:$AY$30,$D$173:$BA$173,'Health SCR'!AO$3),1)+AO189,0)</f>
        <v>0</v>
      </c>
      <c r="AP190" s="644">
        <f ca="1">IF('Health SCR'!AP$3&gt;=$B190,OFFSET($D$173,0,'Health SCR'!AP$3-$B190)*OFFSET(Inputs!$C$30,0,$B190-2)/IF(sommmeProdInv(Inputs!$B$30:$AY$30,$D$173:$BA$173,'Health SCR'!AP$3)&gt;0,sommmeProdInv(Inputs!$B$30:$AY$30,$D$173:$BA$173,'Health SCR'!AP$3),1)+AP189,0)</f>
        <v>0</v>
      </c>
      <c r="AQ190" s="644">
        <f ca="1">IF('Health SCR'!AQ$3&gt;=$B190,OFFSET($D$173,0,'Health SCR'!AQ$3-$B190)*OFFSET(Inputs!$C$30,0,$B190-2)/IF(sommmeProdInv(Inputs!$B$30:$AY$30,$D$173:$BA$173,'Health SCR'!AQ$3)&gt;0,sommmeProdInv(Inputs!$B$30:$AY$30,$D$173:$BA$173,'Health SCR'!AQ$3),1)+AQ189,0)</f>
        <v>0</v>
      </c>
      <c r="AR190" s="644">
        <f ca="1">IF('Health SCR'!AR$3&gt;=$B190,OFFSET($D$173,0,'Health SCR'!AR$3-$B190)*OFFSET(Inputs!$C$30,0,$B190-2)/IF(sommmeProdInv(Inputs!$B$30:$AY$30,$D$173:$BA$173,'Health SCR'!AR$3)&gt;0,sommmeProdInv(Inputs!$B$30:$AY$30,$D$173:$BA$173,'Health SCR'!AR$3),1)+AR189,0)</f>
        <v>0</v>
      </c>
      <c r="AS190" s="644">
        <f ca="1">IF('Health SCR'!AS$3&gt;=$B190,OFFSET($D$173,0,'Health SCR'!AS$3-$B190)*OFFSET(Inputs!$C$30,0,$B190-2)/IF(sommmeProdInv(Inputs!$B$30:$AY$30,$D$173:$BA$173,'Health SCR'!AS$3)&gt;0,sommmeProdInv(Inputs!$B$30:$AY$30,$D$173:$BA$173,'Health SCR'!AS$3),1)+AS189,0)</f>
        <v>0</v>
      </c>
      <c r="AT190" s="644">
        <f ca="1">IF('Health SCR'!AT$3&gt;=$B190,OFFSET($D$173,0,'Health SCR'!AT$3-$B190)*OFFSET(Inputs!$C$30,0,$B190-2)/IF(sommmeProdInv(Inputs!$B$30:$AY$30,$D$173:$BA$173,'Health SCR'!AT$3)&gt;0,sommmeProdInv(Inputs!$B$30:$AY$30,$D$173:$BA$173,'Health SCR'!AT$3),1)+AT189,0)</f>
        <v>0</v>
      </c>
      <c r="AU190" s="644">
        <f ca="1">IF('Health SCR'!AU$3&gt;=$B190,OFFSET($D$173,0,'Health SCR'!AU$3-$B190)*OFFSET(Inputs!$C$30,0,$B190-2)/IF(sommmeProdInv(Inputs!$B$30:$AY$30,$D$173:$BA$173,'Health SCR'!AU$3)&gt;0,sommmeProdInv(Inputs!$B$30:$AY$30,$D$173:$BA$173,'Health SCR'!AU$3),1)+AU189,0)</f>
        <v>0</v>
      </c>
      <c r="AV190" s="644">
        <f ca="1">IF('Health SCR'!AV$3&gt;=$B190,OFFSET($D$173,0,'Health SCR'!AV$3-$B190)*OFFSET(Inputs!$C$30,0,$B190-2)/IF(sommmeProdInv(Inputs!$B$30:$AY$30,$D$173:$BA$173,'Health SCR'!AV$3)&gt;0,sommmeProdInv(Inputs!$B$30:$AY$30,$D$173:$BA$173,'Health SCR'!AV$3),1)+AV189,0)</f>
        <v>0</v>
      </c>
      <c r="AW190" s="644">
        <f ca="1">IF('Health SCR'!AW$3&gt;=$B190,OFFSET($D$173,0,'Health SCR'!AW$3-$B190)*OFFSET(Inputs!$C$30,0,$B190-2)/IF(sommmeProdInv(Inputs!$B$30:$AY$30,$D$173:$BA$173,'Health SCR'!AW$3)&gt;0,sommmeProdInv(Inputs!$B$30:$AY$30,$D$173:$BA$173,'Health SCR'!AW$3),1)+AW189,0)</f>
        <v>0</v>
      </c>
      <c r="AX190" s="644">
        <f ca="1">IF('Health SCR'!AX$3&gt;=$B190,OFFSET($D$173,0,'Health SCR'!AX$3-$B190)*OFFSET(Inputs!$C$30,0,$B190-2)/IF(sommmeProdInv(Inputs!$B$30:$AY$30,$D$173:$BA$173,'Health SCR'!AX$3)&gt;0,sommmeProdInv(Inputs!$B$30:$AY$30,$D$173:$BA$173,'Health SCR'!AX$3),1)+AX189,0)</f>
        <v>0</v>
      </c>
      <c r="AY190" s="644">
        <f ca="1">IF('Health SCR'!AY$3&gt;=$B190,OFFSET($D$173,0,'Health SCR'!AY$3-$B190)*OFFSET(Inputs!$C$30,0,$B190-2)/IF(sommmeProdInv(Inputs!$B$30:$AY$30,$D$173:$BA$173,'Health SCR'!AY$3)&gt;0,sommmeProdInv(Inputs!$B$30:$AY$30,$D$173:$BA$173,'Health SCR'!AY$3),1)+AY189,0)</f>
        <v>0</v>
      </c>
      <c r="AZ190" s="644">
        <f ca="1">IF('Health SCR'!AZ$3&gt;=$B190,OFFSET($D$173,0,'Health SCR'!AZ$3-$B190)*OFFSET(Inputs!$C$30,0,$B190-2)/IF(sommmeProdInv(Inputs!$B$30:$AY$30,$D$173:$BA$173,'Health SCR'!AZ$3)&gt;0,sommmeProdInv(Inputs!$B$30:$AY$30,$D$173:$BA$173,'Health SCR'!AZ$3),1)+AZ189,0)</f>
        <v>0</v>
      </c>
      <c r="BA190" s="645">
        <f ca="1">IF('Health SCR'!BA$3&gt;=$B190,OFFSET($D$173,0,'Health SCR'!BA$3-$B190)*OFFSET(Inputs!$C$30,0,$B190-2)/IF(sommmeProdInv(Inputs!$B$30:$AY$30,$D$173:$BA$173,'Health SCR'!BA$3)&gt;0,sommmeProdInv(Inputs!$B$30:$AY$30,$D$173:$BA$173,'Health SCR'!BA$3),1)+BA189,0)</f>
        <v>0</v>
      </c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43"/>
      <c r="CB190" s="243"/>
      <c r="CC190" s="243"/>
      <c r="CD190" s="243"/>
      <c r="CE190" s="243"/>
      <c r="CF190" s="243"/>
      <c r="CG190" s="243"/>
      <c r="CH190" s="243"/>
      <c r="CI190" s="243"/>
      <c r="CJ190" s="243"/>
      <c r="CK190" s="243"/>
      <c r="CL190" s="243"/>
      <c r="CM190" s="243"/>
      <c r="CN190" s="243"/>
      <c r="CO190" s="243"/>
      <c r="CP190" s="243"/>
      <c r="CQ190" s="243"/>
      <c r="CR190" s="243"/>
      <c r="CS190" s="243"/>
      <c r="CT190" s="243"/>
      <c r="CU190" s="243"/>
      <c r="CV190" s="243"/>
      <c r="CW190" s="243"/>
      <c r="CX190" s="243"/>
      <c r="CY190" s="243"/>
      <c r="CZ190" s="243"/>
      <c r="DA190" s="243"/>
      <c r="DB190" s="243"/>
      <c r="DC190" s="243"/>
      <c r="DD190" s="243"/>
      <c r="DE190" s="243"/>
      <c r="DF190" s="243"/>
      <c r="DG190" s="243"/>
      <c r="DH190" s="243"/>
      <c r="DI190" s="243"/>
      <c r="DJ190" s="243"/>
      <c r="DK190" s="243"/>
      <c r="DL190" s="243"/>
      <c r="DM190" s="243"/>
      <c r="DN190" s="243"/>
      <c r="DO190" s="243"/>
      <c r="DP190" s="243"/>
      <c r="DQ190" s="243"/>
      <c r="DR190" s="243"/>
      <c r="DS190" s="243"/>
      <c r="DT190" s="243"/>
      <c r="DU190" s="243"/>
      <c r="DV190" s="243"/>
      <c r="DW190" s="243"/>
      <c r="DX190" s="243"/>
      <c r="DY190" s="243"/>
      <c r="DZ190" s="243"/>
      <c r="EA190" s="243"/>
      <c r="EB190" s="243"/>
      <c r="EC190" s="243"/>
      <c r="ED190" s="243"/>
      <c r="EE190" s="243"/>
      <c r="EF190" s="243"/>
      <c r="EG190" s="243"/>
      <c r="EH190" s="243"/>
      <c r="EI190" s="243"/>
      <c r="EJ190" s="243"/>
      <c r="EK190" s="243"/>
      <c r="EL190" s="243"/>
      <c r="EM190" s="243"/>
      <c r="EN190" s="243"/>
      <c r="EO190" s="243"/>
      <c r="EP190" s="243"/>
      <c r="EQ190" s="243"/>
      <c r="ER190" s="243"/>
      <c r="ES190" s="243"/>
      <c r="ET190" s="243"/>
      <c r="EU190" s="243"/>
      <c r="EV190" s="243"/>
      <c r="EW190" s="243"/>
      <c r="EX190" s="243"/>
      <c r="EY190" s="243"/>
      <c r="EZ190" s="243"/>
      <c r="FA190" s="243"/>
      <c r="FB190" s="243"/>
      <c r="FC190" s="243"/>
      <c r="FD190" s="243"/>
      <c r="FE190" s="243"/>
      <c r="FF190" s="243"/>
      <c r="FG190" s="243"/>
      <c r="FH190" s="243"/>
      <c r="FI190" s="243"/>
      <c r="FJ190" s="243"/>
      <c r="FK190" s="243"/>
      <c r="FL190" s="243"/>
      <c r="FM190" s="243"/>
      <c r="FN190" s="243"/>
      <c r="FO190" s="243"/>
      <c r="FP190" s="243"/>
      <c r="FQ190" s="243"/>
      <c r="FR190" s="243"/>
      <c r="FS190" s="243"/>
      <c r="FT190" s="243"/>
      <c r="FU190" s="243"/>
      <c r="FV190" s="243"/>
      <c r="FW190" s="243"/>
      <c r="FX190" s="243"/>
      <c r="FY190" s="243"/>
      <c r="FZ190" s="243"/>
      <c r="GA190" s="243"/>
      <c r="GB190" s="243"/>
      <c r="GC190" s="243"/>
      <c r="GD190" s="243"/>
      <c r="GE190" s="243"/>
      <c r="GF190" s="243"/>
      <c r="GG190" s="243"/>
      <c r="GH190" s="243"/>
      <c r="GI190" s="243"/>
      <c r="GJ190" s="243"/>
      <c r="GK190" s="243"/>
      <c r="GL190" s="243"/>
      <c r="GM190" s="243"/>
      <c r="GN190" s="243"/>
      <c r="GO190" s="243"/>
      <c r="GP190" s="243"/>
      <c r="GQ190" s="243"/>
      <c r="GR190" s="243"/>
      <c r="GS190" s="243"/>
      <c r="GT190" s="243"/>
      <c r="GU190" s="243"/>
      <c r="GV190" s="243"/>
      <c r="GW190" s="243"/>
      <c r="GX190" s="243"/>
      <c r="GY190" s="243"/>
      <c r="GZ190" s="243"/>
      <c r="HA190" s="243"/>
      <c r="HB190" s="243"/>
      <c r="HC190" s="243"/>
      <c r="HD190" s="243"/>
      <c r="HE190" s="243"/>
      <c r="HF190" s="243"/>
      <c r="HG190" s="243"/>
      <c r="HH190" s="243"/>
      <c r="HI190" s="243"/>
      <c r="HJ190" s="243"/>
      <c r="HK190" s="243"/>
      <c r="HL190" s="243"/>
      <c r="HM190" s="243"/>
      <c r="HN190" s="243"/>
      <c r="HO190" s="243"/>
      <c r="HP190" s="243"/>
      <c r="HQ190" s="243"/>
      <c r="HR190" s="243"/>
      <c r="HS190" s="243"/>
      <c r="HT190" s="243"/>
      <c r="HU190" s="243"/>
      <c r="HV190" s="243"/>
      <c r="HW190" s="243"/>
      <c r="HX190" s="243"/>
      <c r="HY190" s="243"/>
      <c r="HZ190" s="243"/>
      <c r="IA190" s="243"/>
      <c r="IB190" s="243"/>
      <c r="IC190" s="243"/>
      <c r="ID190" s="243"/>
      <c r="IE190" s="243"/>
      <c r="IF190" s="243"/>
      <c r="IG190" s="243"/>
      <c r="IH190" s="243"/>
      <c r="II190" s="243"/>
      <c r="IJ190" s="243"/>
      <c r="IK190" s="243"/>
      <c r="IL190" s="243"/>
      <c r="IM190" s="243"/>
      <c r="IN190" s="243"/>
      <c r="IO190" s="243"/>
      <c r="IP190" s="243"/>
      <c r="IQ190" s="243"/>
      <c r="IR190" s="243"/>
      <c r="IS190" s="243"/>
      <c r="IT190" s="243"/>
      <c r="IU190" s="243"/>
      <c r="IV190" s="243"/>
    </row>
    <row r="191" spans="1:256" s="340" customFormat="1" outlineLevel="1">
      <c r="A191" s="608"/>
      <c r="B191" s="993">
        <v>17</v>
      </c>
      <c r="C191" s="994"/>
      <c r="D191" s="643"/>
      <c r="E191" s="644">
        <f ca="1">IF('Health SCR'!E$3&gt;=$B191,OFFSET($D$173,0,'Health SCR'!E$3-$B191)*OFFSET(Inputs!$C$30,0,$B191-2)/IF(sommmeProdInv(Inputs!$B$30:$AY$30,$D$173:$BA$173,'Health SCR'!E$3)&gt;0,sommmeProdInv(Inputs!$B$30:$AY$30,$D$173:$BA$173,'Health SCR'!E$3),1)+E190,0)</f>
        <v>0</v>
      </c>
      <c r="F191" s="644">
        <f ca="1">IF('Health SCR'!F$3&gt;=$B191,OFFSET($D$173,0,'Health SCR'!F$3-$B191)*OFFSET(Inputs!$C$30,0,$B191-2)/IF(sommmeProdInv(Inputs!$B$30:$AY$30,$D$173:$BA$173,'Health SCR'!F$3)&gt;0,sommmeProdInv(Inputs!$B$30:$AY$30,$D$173:$BA$173,'Health SCR'!F$3),1)+F190,0)</f>
        <v>0</v>
      </c>
      <c r="G191" s="644">
        <f ca="1">IF('Health SCR'!G$3&gt;=$B191,OFFSET($D$173,0,'Health SCR'!G$3-$B191)*OFFSET(Inputs!$C$30,0,$B191-2)/IF(sommmeProdInv(Inputs!$B$30:$AY$30,$D$173:$BA$173,'Health SCR'!G$3)&gt;0,sommmeProdInv(Inputs!$B$30:$AY$30,$D$173:$BA$173,'Health SCR'!G$3),1)+G190,0)</f>
        <v>0</v>
      </c>
      <c r="H191" s="644">
        <f ca="1">IF('Health SCR'!H$3&gt;=$B191,OFFSET($D$173,0,'Health SCR'!H$3-$B191)*OFFSET(Inputs!$C$30,0,$B191-2)/IF(sommmeProdInv(Inputs!$B$30:$AY$30,$D$173:$BA$173,'Health SCR'!H$3)&gt;0,sommmeProdInv(Inputs!$B$30:$AY$30,$D$173:$BA$173,'Health SCR'!H$3),1)+H190,0)</f>
        <v>0</v>
      </c>
      <c r="I191" s="644">
        <f ca="1">IF('Health SCR'!I$3&gt;=$B191,OFFSET($D$173,0,'Health SCR'!I$3-$B191)*OFFSET(Inputs!$C$30,0,$B191-2)/IF(sommmeProdInv(Inputs!$B$30:$AY$30,$D$173:$BA$173,'Health SCR'!I$3)&gt;0,sommmeProdInv(Inputs!$B$30:$AY$30,$D$173:$BA$173,'Health SCR'!I$3),1)+I190,0)</f>
        <v>0</v>
      </c>
      <c r="J191" s="644">
        <f ca="1">IF('Health SCR'!J$3&gt;=$B191,OFFSET($D$173,0,'Health SCR'!J$3-$B191)*OFFSET(Inputs!$C$30,0,$B191-2)/IF(sommmeProdInv(Inputs!$B$30:$AY$30,$D$173:$BA$173,'Health SCR'!J$3)&gt;0,sommmeProdInv(Inputs!$B$30:$AY$30,$D$173:$BA$173,'Health SCR'!J$3),1)+J190,0)</f>
        <v>0</v>
      </c>
      <c r="K191" s="644">
        <f ca="1">IF('Health SCR'!K$3&gt;=$B191,OFFSET($D$173,0,'Health SCR'!K$3-$B191)*OFFSET(Inputs!$C$30,0,$B191-2)/IF(sommmeProdInv(Inputs!$B$30:$AY$30,$D$173:$BA$173,'Health SCR'!K$3)&gt;0,sommmeProdInv(Inputs!$B$30:$AY$30,$D$173:$BA$173,'Health SCR'!K$3),1)+K190,0)</f>
        <v>0</v>
      </c>
      <c r="L191" s="644">
        <f ca="1">IF('Health SCR'!L$3&gt;=$B191,OFFSET($D$173,0,'Health SCR'!L$3-$B191)*OFFSET(Inputs!$C$30,0,$B191-2)/IF(sommmeProdInv(Inputs!$B$30:$AY$30,$D$173:$BA$173,'Health SCR'!L$3)&gt;0,sommmeProdInv(Inputs!$B$30:$AY$30,$D$173:$BA$173,'Health SCR'!L$3),1)+L190,0)</f>
        <v>0</v>
      </c>
      <c r="M191" s="644">
        <f ca="1">IF('Health SCR'!M$3&gt;=$B191,OFFSET($D$173,0,'Health SCR'!M$3-$B191)*OFFSET(Inputs!$C$30,0,$B191-2)/IF(sommmeProdInv(Inputs!$B$30:$AY$30,$D$173:$BA$173,'Health SCR'!M$3)&gt;0,sommmeProdInv(Inputs!$B$30:$AY$30,$D$173:$BA$173,'Health SCR'!M$3),1)+M190,0)</f>
        <v>0</v>
      </c>
      <c r="N191" s="644">
        <f ca="1">IF('Health SCR'!N$3&gt;=$B191,OFFSET($D$173,0,'Health SCR'!N$3-$B191)*OFFSET(Inputs!$C$30,0,$B191-2)/IF(sommmeProdInv(Inputs!$B$30:$AY$30,$D$173:$BA$173,'Health SCR'!N$3)&gt;0,sommmeProdInv(Inputs!$B$30:$AY$30,$D$173:$BA$173,'Health SCR'!N$3),1)+N190,0)</f>
        <v>0</v>
      </c>
      <c r="O191" s="644">
        <f ca="1">IF('Health SCR'!O$3&gt;=$B191,OFFSET($D$173,0,'Health SCR'!O$3-$B191)*OFFSET(Inputs!$C$30,0,$B191-2)/IF(sommmeProdInv(Inputs!$B$30:$AY$30,$D$173:$BA$173,'Health SCR'!O$3)&gt;0,sommmeProdInv(Inputs!$B$30:$AY$30,$D$173:$BA$173,'Health SCR'!O$3),1)+O190,0)</f>
        <v>0</v>
      </c>
      <c r="P191" s="644">
        <f ca="1">IF('Health SCR'!P$3&gt;=$B191,OFFSET($D$173,0,'Health SCR'!P$3-$B191)*OFFSET(Inputs!$C$30,0,$B191-2)/IF(sommmeProdInv(Inputs!$B$30:$AY$30,$D$173:$BA$173,'Health SCR'!P$3)&gt;0,sommmeProdInv(Inputs!$B$30:$AY$30,$D$173:$BA$173,'Health SCR'!P$3),1)+P190,0)</f>
        <v>0</v>
      </c>
      <c r="Q191" s="644">
        <f ca="1">IF('Health SCR'!Q$3&gt;=$B191,OFFSET($D$173,0,'Health SCR'!Q$3-$B191)*OFFSET(Inputs!$C$30,0,$B191-2)/IF(sommmeProdInv(Inputs!$B$30:$AY$30,$D$173:$BA$173,'Health SCR'!Q$3)&gt;0,sommmeProdInv(Inputs!$B$30:$AY$30,$D$173:$BA$173,'Health SCR'!Q$3),1)+Q190,0)</f>
        <v>0</v>
      </c>
      <c r="R191" s="644">
        <f ca="1">IF('Health SCR'!R$3&gt;=$B191,OFFSET($D$173,0,'Health SCR'!R$3-$B191)*OFFSET(Inputs!$C$30,0,$B191-2)/IF(sommmeProdInv(Inputs!$B$30:$AY$30,$D$173:$BA$173,'Health SCR'!R$3)&gt;0,sommmeProdInv(Inputs!$B$30:$AY$30,$D$173:$BA$173,'Health SCR'!R$3),1)+R190,0)</f>
        <v>0</v>
      </c>
      <c r="S191" s="644">
        <f ca="1">IF('Health SCR'!S$3&gt;=$B191,OFFSET($D$173,0,'Health SCR'!S$3-$B191)*OFFSET(Inputs!$C$30,0,$B191-2)/IF(sommmeProdInv(Inputs!$B$30:$AY$30,$D$173:$BA$173,'Health SCR'!S$3)&gt;0,sommmeProdInv(Inputs!$B$30:$AY$30,$D$173:$BA$173,'Health SCR'!S$3),1)+S190,0)</f>
        <v>0</v>
      </c>
      <c r="T191" s="644">
        <f ca="1">IF('Health SCR'!T$3&gt;=$B191,OFFSET($D$173,0,'Health SCR'!T$3-$B191)*OFFSET(Inputs!$C$30,0,$B191-2)/IF(sommmeProdInv(Inputs!$B$30:$AY$30,$D$173:$BA$173,'Health SCR'!T$3)&gt;0,sommmeProdInv(Inputs!$B$30:$AY$30,$D$173:$BA$173,'Health SCR'!T$3),1)+T190,0)</f>
        <v>0</v>
      </c>
      <c r="U191" s="644">
        <f ca="1">IF('Health SCR'!U$3&gt;=$B191,OFFSET($D$173,0,'Health SCR'!U$3-$B191)*OFFSET(Inputs!$C$30,0,$B191-2)/IF(sommmeProdInv(Inputs!$B$30:$AY$30,$D$173:$BA$173,'Health SCR'!U$3)&gt;0,sommmeProdInv(Inputs!$B$30:$AY$30,$D$173:$BA$173,'Health SCR'!U$3),1)+U190,0)</f>
        <v>0</v>
      </c>
      <c r="V191" s="644">
        <f ca="1">IF('Health SCR'!V$3&gt;=$B191,OFFSET($D$173,0,'Health SCR'!V$3-$B191)*OFFSET(Inputs!$C$30,0,$B191-2)/IF(sommmeProdInv(Inputs!$B$30:$AY$30,$D$173:$BA$173,'Health SCR'!V$3)&gt;0,sommmeProdInv(Inputs!$B$30:$AY$30,$D$173:$BA$173,'Health SCR'!V$3),1)+V190,0)</f>
        <v>0</v>
      </c>
      <c r="W191" s="644">
        <f ca="1">IF('Health SCR'!W$3&gt;=$B191,OFFSET($D$173,0,'Health SCR'!W$3-$B191)*OFFSET(Inputs!$C$30,0,$B191-2)/IF(sommmeProdInv(Inputs!$B$30:$AY$30,$D$173:$BA$173,'Health SCR'!W$3)&gt;0,sommmeProdInv(Inputs!$B$30:$AY$30,$D$173:$BA$173,'Health SCR'!W$3),1)+W190,0)</f>
        <v>0</v>
      </c>
      <c r="X191" s="644">
        <f ca="1">IF('Health SCR'!X$3&gt;=$B191,OFFSET($D$173,0,'Health SCR'!X$3-$B191)*OFFSET(Inputs!$C$30,0,$B191-2)/IF(sommmeProdInv(Inputs!$B$30:$AY$30,$D$173:$BA$173,'Health SCR'!X$3)&gt;0,sommmeProdInv(Inputs!$B$30:$AY$30,$D$173:$BA$173,'Health SCR'!X$3),1)+X190,0)</f>
        <v>0</v>
      </c>
      <c r="Y191" s="644">
        <f ca="1">IF('Health SCR'!Y$3&gt;=$B191,OFFSET($D$173,0,'Health SCR'!Y$3-$B191)*OFFSET(Inputs!$C$30,0,$B191-2)/IF(sommmeProdInv(Inputs!$B$30:$AY$30,$D$173:$BA$173,'Health SCR'!Y$3)&gt;0,sommmeProdInv(Inputs!$B$30:$AY$30,$D$173:$BA$173,'Health SCR'!Y$3),1)+Y190,0)</f>
        <v>0</v>
      </c>
      <c r="Z191" s="644">
        <f ca="1">IF('Health SCR'!Z$3&gt;=$B191,OFFSET($D$173,0,'Health SCR'!Z$3-$B191)*OFFSET(Inputs!$C$30,0,$B191-2)/IF(sommmeProdInv(Inputs!$B$30:$AY$30,$D$173:$BA$173,'Health SCR'!Z$3)&gt;0,sommmeProdInv(Inputs!$B$30:$AY$30,$D$173:$BA$173,'Health SCR'!Z$3),1)+Z190,0)</f>
        <v>0</v>
      </c>
      <c r="AA191" s="644">
        <f ca="1">IF('Health SCR'!AA$3&gt;=$B191,OFFSET($D$173,0,'Health SCR'!AA$3-$B191)*OFFSET(Inputs!$C$30,0,$B191-2)/IF(sommmeProdInv(Inputs!$B$30:$AY$30,$D$173:$BA$173,'Health SCR'!AA$3)&gt;0,sommmeProdInv(Inputs!$B$30:$AY$30,$D$173:$BA$173,'Health SCR'!AA$3),1)+AA190,0)</f>
        <v>0</v>
      </c>
      <c r="AB191" s="644">
        <f ca="1">IF('Health SCR'!AB$3&gt;=$B191,OFFSET($D$173,0,'Health SCR'!AB$3-$B191)*OFFSET(Inputs!$C$30,0,$B191-2)/IF(sommmeProdInv(Inputs!$B$30:$AY$30,$D$173:$BA$173,'Health SCR'!AB$3)&gt;0,sommmeProdInv(Inputs!$B$30:$AY$30,$D$173:$BA$173,'Health SCR'!AB$3),1)+AB190,0)</f>
        <v>0</v>
      </c>
      <c r="AC191" s="644">
        <f ca="1">IF('Health SCR'!AC$3&gt;=$B191,OFFSET($D$173,0,'Health SCR'!AC$3-$B191)*OFFSET(Inputs!$C$30,0,$B191-2)/IF(sommmeProdInv(Inputs!$B$30:$AY$30,$D$173:$BA$173,'Health SCR'!AC$3)&gt;0,sommmeProdInv(Inputs!$B$30:$AY$30,$D$173:$BA$173,'Health SCR'!AC$3),1)+AC190,0)</f>
        <v>0</v>
      </c>
      <c r="AD191" s="644">
        <f ca="1">IF('Health SCR'!AD$3&gt;=$B191,OFFSET($D$173,0,'Health SCR'!AD$3-$B191)*OFFSET(Inputs!$C$30,0,$B191-2)/IF(sommmeProdInv(Inputs!$B$30:$AY$30,$D$173:$BA$173,'Health SCR'!AD$3)&gt;0,sommmeProdInv(Inputs!$B$30:$AY$30,$D$173:$BA$173,'Health SCR'!AD$3),1)+AD190,0)</f>
        <v>0</v>
      </c>
      <c r="AE191" s="644">
        <f ca="1">IF('Health SCR'!AE$3&gt;=$B191,OFFSET($D$173,0,'Health SCR'!AE$3-$B191)*OFFSET(Inputs!$C$30,0,$B191-2)/IF(sommmeProdInv(Inputs!$B$30:$AY$30,$D$173:$BA$173,'Health SCR'!AE$3)&gt;0,sommmeProdInv(Inputs!$B$30:$AY$30,$D$173:$BA$173,'Health SCR'!AE$3),1)+AE190,0)</f>
        <v>0</v>
      </c>
      <c r="AF191" s="644">
        <f ca="1">IF('Health SCR'!AF$3&gt;=$B191,OFFSET($D$173,0,'Health SCR'!AF$3-$B191)*OFFSET(Inputs!$C$30,0,$B191-2)/IF(sommmeProdInv(Inputs!$B$30:$AY$30,$D$173:$BA$173,'Health SCR'!AF$3)&gt;0,sommmeProdInv(Inputs!$B$30:$AY$30,$D$173:$BA$173,'Health SCR'!AF$3),1)+AF190,0)</f>
        <v>0</v>
      </c>
      <c r="AG191" s="644">
        <f ca="1">IF('Health SCR'!AG$3&gt;=$B191,OFFSET($D$173,0,'Health SCR'!AG$3-$B191)*OFFSET(Inputs!$C$30,0,$B191-2)/IF(sommmeProdInv(Inputs!$B$30:$AY$30,$D$173:$BA$173,'Health SCR'!AG$3)&gt;0,sommmeProdInv(Inputs!$B$30:$AY$30,$D$173:$BA$173,'Health SCR'!AG$3),1)+AG190,0)</f>
        <v>0</v>
      </c>
      <c r="AH191" s="644">
        <f ca="1">IF('Health SCR'!AH$3&gt;=$B191,OFFSET($D$173,0,'Health SCR'!AH$3-$B191)*OFFSET(Inputs!$C$30,0,$B191-2)/IF(sommmeProdInv(Inputs!$B$30:$AY$30,$D$173:$BA$173,'Health SCR'!AH$3)&gt;0,sommmeProdInv(Inputs!$B$30:$AY$30,$D$173:$BA$173,'Health SCR'!AH$3),1)+AH190,0)</f>
        <v>0</v>
      </c>
      <c r="AI191" s="644">
        <f ca="1">IF('Health SCR'!AI$3&gt;=$B191,OFFSET($D$173,0,'Health SCR'!AI$3-$B191)*OFFSET(Inputs!$C$30,0,$B191-2)/IF(sommmeProdInv(Inputs!$B$30:$AY$30,$D$173:$BA$173,'Health SCR'!AI$3)&gt;0,sommmeProdInv(Inputs!$B$30:$AY$30,$D$173:$BA$173,'Health SCR'!AI$3),1)+AI190,0)</f>
        <v>0</v>
      </c>
      <c r="AJ191" s="644">
        <f ca="1">IF('Health SCR'!AJ$3&gt;=$B191,OFFSET($D$173,0,'Health SCR'!AJ$3-$B191)*OFFSET(Inputs!$C$30,0,$B191-2)/IF(sommmeProdInv(Inputs!$B$30:$AY$30,$D$173:$BA$173,'Health SCR'!AJ$3)&gt;0,sommmeProdInv(Inputs!$B$30:$AY$30,$D$173:$BA$173,'Health SCR'!AJ$3),1)+AJ190,0)</f>
        <v>0</v>
      </c>
      <c r="AK191" s="644">
        <f ca="1">IF('Health SCR'!AK$3&gt;=$B191,OFFSET($D$173,0,'Health SCR'!AK$3-$B191)*OFFSET(Inputs!$C$30,0,$B191-2)/IF(sommmeProdInv(Inputs!$B$30:$AY$30,$D$173:$BA$173,'Health SCR'!AK$3)&gt;0,sommmeProdInv(Inputs!$B$30:$AY$30,$D$173:$BA$173,'Health SCR'!AK$3),1)+AK190,0)</f>
        <v>0</v>
      </c>
      <c r="AL191" s="644">
        <f ca="1">IF('Health SCR'!AL$3&gt;=$B191,OFFSET($D$173,0,'Health SCR'!AL$3-$B191)*OFFSET(Inputs!$C$30,0,$B191-2)/IF(sommmeProdInv(Inputs!$B$30:$AY$30,$D$173:$BA$173,'Health SCR'!AL$3)&gt;0,sommmeProdInv(Inputs!$B$30:$AY$30,$D$173:$BA$173,'Health SCR'!AL$3),1)+AL190,0)</f>
        <v>0</v>
      </c>
      <c r="AM191" s="644">
        <f ca="1">IF('Health SCR'!AM$3&gt;=$B191,OFFSET($D$173,0,'Health SCR'!AM$3-$B191)*OFFSET(Inputs!$C$30,0,$B191-2)/IF(sommmeProdInv(Inputs!$B$30:$AY$30,$D$173:$BA$173,'Health SCR'!AM$3)&gt;0,sommmeProdInv(Inputs!$B$30:$AY$30,$D$173:$BA$173,'Health SCR'!AM$3),1)+AM190,0)</f>
        <v>0</v>
      </c>
      <c r="AN191" s="644">
        <f ca="1">IF('Health SCR'!AN$3&gt;=$B191,OFFSET($D$173,0,'Health SCR'!AN$3-$B191)*OFFSET(Inputs!$C$30,0,$B191-2)/IF(sommmeProdInv(Inputs!$B$30:$AY$30,$D$173:$BA$173,'Health SCR'!AN$3)&gt;0,sommmeProdInv(Inputs!$B$30:$AY$30,$D$173:$BA$173,'Health SCR'!AN$3),1)+AN190,0)</f>
        <v>0</v>
      </c>
      <c r="AO191" s="644">
        <f ca="1">IF('Health SCR'!AO$3&gt;=$B191,OFFSET($D$173,0,'Health SCR'!AO$3-$B191)*OFFSET(Inputs!$C$30,0,$B191-2)/IF(sommmeProdInv(Inputs!$B$30:$AY$30,$D$173:$BA$173,'Health SCR'!AO$3)&gt;0,sommmeProdInv(Inputs!$B$30:$AY$30,$D$173:$BA$173,'Health SCR'!AO$3),1)+AO190,0)</f>
        <v>0</v>
      </c>
      <c r="AP191" s="644">
        <f ca="1">IF('Health SCR'!AP$3&gt;=$B191,OFFSET($D$173,0,'Health SCR'!AP$3-$B191)*OFFSET(Inputs!$C$30,0,$B191-2)/IF(sommmeProdInv(Inputs!$B$30:$AY$30,$D$173:$BA$173,'Health SCR'!AP$3)&gt;0,sommmeProdInv(Inputs!$B$30:$AY$30,$D$173:$BA$173,'Health SCR'!AP$3),1)+AP190,0)</f>
        <v>0</v>
      </c>
      <c r="AQ191" s="644">
        <f ca="1">IF('Health SCR'!AQ$3&gt;=$B191,OFFSET($D$173,0,'Health SCR'!AQ$3-$B191)*OFFSET(Inputs!$C$30,0,$B191-2)/IF(sommmeProdInv(Inputs!$B$30:$AY$30,$D$173:$BA$173,'Health SCR'!AQ$3)&gt;0,sommmeProdInv(Inputs!$B$30:$AY$30,$D$173:$BA$173,'Health SCR'!AQ$3),1)+AQ190,0)</f>
        <v>0</v>
      </c>
      <c r="AR191" s="644">
        <f ca="1">IF('Health SCR'!AR$3&gt;=$B191,OFFSET($D$173,0,'Health SCR'!AR$3-$B191)*OFFSET(Inputs!$C$30,0,$B191-2)/IF(sommmeProdInv(Inputs!$B$30:$AY$30,$D$173:$BA$173,'Health SCR'!AR$3)&gt;0,sommmeProdInv(Inputs!$B$30:$AY$30,$D$173:$BA$173,'Health SCR'!AR$3),1)+AR190,0)</f>
        <v>0</v>
      </c>
      <c r="AS191" s="644">
        <f ca="1">IF('Health SCR'!AS$3&gt;=$B191,OFFSET($D$173,0,'Health SCR'!AS$3-$B191)*OFFSET(Inputs!$C$30,0,$B191-2)/IF(sommmeProdInv(Inputs!$B$30:$AY$30,$D$173:$BA$173,'Health SCR'!AS$3)&gt;0,sommmeProdInv(Inputs!$B$30:$AY$30,$D$173:$BA$173,'Health SCR'!AS$3),1)+AS190,0)</f>
        <v>0</v>
      </c>
      <c r="AT191" s="644">
        <f ca="1">IF('Health SCR'!AT$3&gt;=$B191,OFFSET($D$173,0,'Health SCR'!AT$3-$B191)*OFFSET(Inputs!$C$30,0,$B191-2)/IF(sommmeProdInv(Inputs!$B$30:$AY$30,$D$173:$BA$173,'Health SCR'!AT$3)&gt;0,sommmeProdInv(Inputs!$B$30:$AY$30,$D$173:$BA$173,'Health SCR'!AT$3),1)+AT190,0)</f>
        <v>0</v>
      </c>
      <c r="AU191" s="644">
        <f ca="1">IF('Health SCR'!AU$3&gt;=$B191,OFFSET($D$173,0,'Health SCR'!AU$3-$B191)*OFFSET(Inputs!$C$30,0,$B191-2)/IF(sommmeProdInv(Inputs!$B$30:$AY$30,$D$173:$BA$173,'Health SCR'!AU$3)&gt;0,sommmeProdInv(Inputs!$B$30:$AY$30,$D$173:$BA$173,'Health SCR'!AU$3),1)+AU190,0)</f>
        <v>0</v>
      </c>
      <c r="AV191" s="644">
        <f ca="1">IF('Health SCR'!AV$3&gt;=$B191,OFFSET($D$173,0,'Health SCR'!AV$3-$B191)*OFFSET(Inputs!$C$30,0,$B191-2)/IF(sommmeProdInv(Inputs!$B$30:$AY$30,$D$173:$BA$173,'Health SCR'!AV$3)&gt;0,sommmeProdInv(Inputs!$B$30:$AY$30,$D$173:$BA$173,'Health SCR'!AV$3),1)+AV190,0)</f>
        <v>0</v>
      </c>
      <c r="AW191" s="644">
        <f ca="1">IF('Health SCR'!AW$3&gt;=$B191,OFFSET($D$173,0,'Health SCR'!AW$3-$B191)*OFFSET(Inputs!$C$30,0,$B191-2)/IF(sommmeProdInv(Inputs!$B$30:$AY$30,$D$173:$BA$173,'Health SCR'!AW$3)&gt;0,sommmeProdInv(Inputs!$B$30:$AY$30,$D$173:$BA$173,'Health SCR'!AW$3),1)+AW190,0)</f>
        <v>0</v>
      </c>
      <c r="AX191" s="644">
        <f ca="1">IF('Health SCR'!AX$3&gt;=$B191,OFFSET($D$173,0,'Health SCR'!AX$3-$B191)*OFFSET(Inputs!$C$30,0,$B191-2)/IF(sommmeProdInv(Inputs!$B$30:$AY$30,$D$173:$BA$173,'Health SCR'!AX$3)&gt;0,sommmeProdInv(Inputs!$B$30:$AY$30,$D$173:$BA$173,'Health SCR'!AX$3),1)+AX190,0)</f>
        <v>0</v>
      </c>
      <c r="AY191" s="644">
        <f ca="1">IF('Health SCR'!AY$3&gt;=$B191,OFFSET($D$173,0,'Health SCR'!AY$3-$B191)*OFFSET(Inputs!$C$30,0,$B191-2)/IF(sommmeProdInv(Inputs!$B$30:$AY$30,$D$173:$BA$173,'Health SCR'!AY$3)&gt;0,sommmeProdInv(Inputs!$B$30:$AY$30,$D$173:$BA$173,'Health SCR'!AY$3),1)+AY190,0)</f>
        <v>0</v>
      </c>
      <c r="AZ191" s="644">
        <f ca="1">IF('Health SCR'!AZ$3&gt;=$B191,OFFSET($D$173,0,'Health SCR'!AZ$3-$B191)*OFFSET(Inputs!$C$30,0,$B191-2)/IF(sommmeProdInv(Inputs!$B$30:$AY$30,$D$173:$BA$173,'Health SCR'!AZ$3)&gt;0,sommmeProdInv(Inputs!$B$30:$AY$30,$D$173:$BA$173,'Health SCR'!AZ$3),1)+AZ190,0)</f>
        <v>0</v>
      </c>
      <c r="BA191" s="645">
        <f ca="1">IF('Health SCR'!BA$3&gt;=$B191,OFFSET($D$173,0,'Health SCR'!BA$3-$B191)*OFFSET(Inputs!$C$30,0,$B191-2)/IF(sommmeProdInv(Inputs!$B$30:$AY$30,$D$173:$BA$173,'Health SCR'!BA$3)&gt;0,sommmeProdInv(Inputs!$B$30:$AY$30,$D$173:$BA$173,'Health SCR'!BA$3),1)+BA190,0)</f>
        <v>0</v>
      </c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43"/>
      <c r="CB191" s="243"/>
      <c r="CC191" s="243"/>
      <c r="CD191" s="243"/>
      <c r="CE191" s="243"/>
      <c r="CF191" s="243"/>
      <c r="CG191" s="243"/>
      <c r="CH191" s="243"/>
      <c r="CI191" s="243"/>
      <c r="CJ191" s="243"/>
      <c r="CK191" s="243"/>
      <c r="CL191" s="243"/>
      <c r="CM191" s="243"/>
      <c r="CN191" s="243"/>
      <c r="CO191" s="243"/>
      <c r="CP191" s="243"/>
      <c r="CQ191" s="243"/>
      <c r="CR191" s="243"/>
      <c r="CS191" s="243"/>
      <c r="CT191" s="243"/>
      <c r="CU191" s="243"/>
      <c r="CV191" s="243"/>
      <c r="CW191" s="243"/>
      <c r="CX191" s="243"/>
      <c r="CY191" s="243"/>
      <c r="CZ191" s="243"/>
      <c r="DA191" s="243"/>
      <c r="DB191" s="243"/>
      <c r="DC191" s="243"/>
      <c r="DD191" s="243"/>
      <c r="DE191" s="243"/>
      <c r="DF191" s="243"/>
      <c r="DG191" s="243"/>
      <c r="DH191" s="243"/>
      <c r="DI191" s="243"/>
      <c r="DJ191" s="243"/>
      <c r="DK191" s="243"/>
      <c r="DL191" s="243"/>
      <c r="DM191" s="243"/>
      <c r="DN191" s="243"/>
      <c r="DO191" s="243"/>
      <c r="DP191" s="243"/>
      <c r="DQ191" s="243"/>
      <c r="DR191" s="243"/>
      <c r="DS191" s="243"/>
      <c r="DT191" s="243"/>
      <c r="DU191" s="243"/>
      <c r="DV191" s="243"/>
      <c r="DW191" s="243"/>
      <c r="DX191" s="243"/>
      <c r="DY191" s="243"/>
      <c r="DZ191" s="243"/>
      <c r="EA191" s="243"/>
      <c r="EB191" s="243"/>
      <c r="EC191" s="243"/>
      <c r="ED191" s="243"/>
      <c r="EE191" s="243"/>
      <c r="EF191" s="243"/>
      <c r="EG191" s="243"/>
      <c r="EH191" s="243"/>
      <c r="EI191" s="243"/>
      <c r="EJ191" s="243"/>
      <c r="EK191" s="243"/>
      <c r="EL191" s="243"/>
      <c r="EM191" s="243"/>
      <c r="EN191" s="243"/>
      <c r="EO191" s="243"/>
      <c r="EP191" s="243"/>
      <c r="EQ191" s="243"/>
      <c r="ER191" s="243"/>
      <c r="ES191" s="243"/>
      <c r="ET191" s="243"/>
      <c r="EU191" s="243"/>
      <c r="EV191" s="243"/>
      <c r="EW191" s="243"/>
      <c r="EX191" s="243"/>
      <c r="EY191" s="243"/>
      <c r="EZ191" s="243"/>
      <c r="FA191" s="243"/>
      <c r="FB191" s="243"/>
      <c r="FC191" s="243"/>
      <c r="FD191" s="243"/>
      <c r="FE191" s="243"/>
      <c r="FF191" s="243"/>
      <c r="FG191" s="243"/>
      <c r="FH191" s="243"/>
      <c r="FI191" s="243"/>
      <c r="FJ191" s="243"/>
      <c r="FK191" s="243"/>
      <c r="FL191" s="243"/>
      <c r="FM191" s="243"/>
      <c r="FN191" s="243"/>
      <c r="FO191" s="243"/>
      <c r="FP191" s="243"/>
      <c r="FQ191" s="243"/>
      <c r="FR191" s="243"/>
      <c r="FS191" s="243"/>
      <c r="FT191" s="243"/>
      <c r="FU191" s="243"/>
      <c r="FV191" s="243"/>
      <c r="FW191" s="243"/>
      <c r="FX191" s="243"/>
      <c r="FY191" s="243"/>
      <c r="FZ191" s="243"/>
      <c r="GA191" s="243"/>
      <c r="GB191" s="243"/>
      <c r="GC191" s="243"/>
      <c r="GD191" s="243"/>
      <c r="GE191" s="243"/>
      <c r="GF191" s="243"/>
      <c r="GG191" s="243"/>
      <c r="GH191" s="243"/>
      <c r="GI191" s="243"/>
      <c r="GJ191" s="243"/>
      <c r="GK191" s="243"/>
      <c r="GL191" s="243"/>
      <c r="GM191" s="243"/>
      <c r="GN191" s="243"/>
      <c r="GO191" s="243"/>
      <c r="GP191" s="243"/>
      <c r="GQ191" s="243"/>
      <c r="GR191" s="243"/>
      <c r="GS191" s="243"/>
      <c r="GT191" s="243"/>
      <c r="GU191" s="243"/>
      <c r="GV191" s="243"/>
      <c r="GW191" s="243"/>
      <c r="GX191" s="243"/>
      <c r="GY191" s="243"/>
      <c r="GZ191" s="243"/>
      <c r="HA191" s="243"/>
      <c r="HB191" s="243"/>
      <c r="HC191" s="243"/>
      <c r="HD191" s="243"/>
      <c r="HE191" s="243"/>
      <c r="HF191" s="243"/>
      <c r="HG191" s="243"/>
      <c r="HH191" s="243"/>
      <c r="HI191" s="243"/>
      <c r="HJ191" s="243"/>
      <c r="HK191" s="243"/>
      <c r="HL191" s="243"/>
      <c r="HM191" s="243"/>
      <c r="HN191" s="243"/>
      <c r="HO191" s="243"/>
      <c r="HP191" s="243"/>
      <c r="HQ191" s="243"/>
      <c r="HR191" s="243"/>
      <c r="HS191" s="243"/>
      <c r="HT191" s="243"/>
      <c r="HU191" s="243"/>
      <c r="HV191" s="243"/>
      <c r="HW191" s="243"/>
      <c r="HX191" s="243"/>
      <c r="HY191" s="243"/>
      <c r="HZ191" s="243"/>
      <c r="IA191" s="243"/>
      <c r="IB191" s="243"/>
      <c r="IC191" s="243"/>
      <c r="ID191" s="243"/>
      <c r="IE191" s="243"/>
      <c r="IF191" s="243"/>
      <c r="IG191" s="243"/>
      <c r="IH191" s="243"/>
      <c r="II191" s="243"/>
      <c r="IJ191" s="243"/>
      <c r="IK191" s="243"/>
      <c r="IL191" s="243"/>
      <c r="IM191" s="243"/>
      <c r="IN191" s="243"/>
      <c r="IO191" s="243"/>
      <c r="IP191" s="243"/>
      <c r="IQ191" s="243"/>
      <c r="IR191" s="243"/>
      <c r="IS191" s="243"/>
      <c r="IT191" s="243"/>
      <c r="IU191" s="243"/>
      <c r="IV191" s="243"/>
    </row>
    <row r="192" spans="1:256" s="340" customFormat="1" outlineLevel="1">
      <c r="A192" s="608"/>
      <c r="B192" s="993">
        <v>18</v>
      </c>
      <c r="C192" s="994"/>
      <c r="D192" s="643"/>
      <c r="E192" s="644">
        <f ca="1">IF('Health SCR'!E$3&gt;=$B192,OFFSET($D$173,0,'Health SCR'!E$3-$B192)*OFFSET(Inputs!$C$30,0,$B192-2)/IF(sommmeProdInv(Inputs!$B$30:$AY$30,$D$173:$BA$173,'Health SCR'!E$3)&gt;0,sommmeProdInv(Inputs!$B$30:$AY$30,$D$173:$BA$173,'Health SCR'!E$3),1)+E191,0)</f>
        <v>0</v>
      </c>
      <c r="F192" s="644">
        <f ca="1">IF('Health SCR'!F$3&gt;=$B192,OFFSET($D$173,0,'Health SCR'!F$3-$B192)*OFFSET(Inputs!$C$30,0,$B192-2)/IF(sommmeProdInv(Inputs!$B$30:$AY$30,$D$173:$BA$173,'Health SCR'!F$3)&gt;0,sommmeProdInv(Inputs!$B$30:$AY$30,$D$173:$BA$173,'Health SCR'!F$3),1)+F191,0)</f>
        <v>0</v>
      </c>
      <c r="G192" s="644">
        <f ca="1">IF('Health SCR'!G$3&gt;=$B192,OFFSET($D$173,0,'Health SCR'!G$3-$B192)*OFFSET(Inputs!$C$30,0,$B192-2)/IF(sommmeProdInv(Inputs!$B$30:$AY$30,$D$173:$BA$173,'Health SCR'!G$3)&gt;0,sommmeProdInv(Inputs!$B$30:$AY$30,$D$173:$BA$173,'Health SCR'!G$3),1)+G191,0)</f>
        <v>0</v>
      </c>
      <c r="H192" s="644">
        <f ca="1">IF('Health SCR'!H$3&gt;=$B192,OFFSET($D$173,0,'Health SCR'!H$3-$B192)*OFFSET(Inputs!$C$30,0,$B192-2)/IF(sommmeProdInv(Inputs!$B$30:$AY$30,$D$173:$BA$173,'Health SCR'!H$3)&gt;0,sommmeProdInv(Inputs!$B$30:$AY$30,$D$173:$BA$173,'Health SCR'!H$3),1)+H191,0)</f>
        <v>0</v>
      </c>
      <c r="I192" s="644">
        <f ca="1">IF('Health SCR'!I$3&gt;=$B192,OFFSET($D$173,0,'Health SCR'!I$3-$B192)*OFFSET(Inputs!$C$30,0,$B192-2)/IF(sommmeProdInv(Inputs!$B$30:$AY$30,$D$173:$BA$173,'Health SCR'!I$3)&gt;0,sommmeProdInv(Inputs!$B$30:$AY$30,$D$173:$BA$173,'Health SCR'!I$3),1)+I191,0)</f>
        <v>0</v>
      </c>
      <c r="J192" s="644">
        <f ca="1">IF('Health SCR'!J$3&gt;=$B192,OFFSET($D$173,0,'Health SCR'!J$3-$B192)*OFFSET(Inputs!$C$30,0,$B192-2)/IF(sommmeProdInv(Inputs!$B$30:$AY$30,$D$173:$BA$173,'Health SCR'!J$3)&gt;0,sommmeProdInv(Inputs!$B$30:$AY$30,$D$173:$BA$173,'Health SCR'!J$3),1)+J191,0)</f>
        <v>0</v>
      </c>
      <c r="K192" s="644">
        <f ca="1">IF('Health SCR'!K$3&gt;=$B192,OFFSET($D$173,0,'Health SCR'!K$3-$B192)*OFFSET(Inputs!$C$30,0,$B192-2)/IF(sommmeProdInv(Inputs!$B$30:$AY$30,$D$173:$BA$173,'Health SCR'!K$3)&gt;0,sommmeProdInv(Inputs!$B$30:$AY$30,$D$173:$BA$173,'Health SCR'!K$3),1)+K191,0)</f>
        <v>0</v>
      </c>
      <c r="L192" s="644">
        <f ca="1">IF('Health SCR'!L$3&gt;=$B192,OFFSET($D$173,0,'Health SCR'!L$3-$B192)*OFFSET(Inputs!$C$30,0,$B192-2)/IF(sommmeProdInv(Inputs!$B$30:$AY$30,$D$173:$BA$173,'Health SCR'!L$3)&gt;0,sommmeProdInv(Inputs!$B$30:$AY$30,$D$173:$BA$173,'Health SCR'!L$3),1)+L191,0)</f>
        <v>0</v>
      </c>
      <c r="M192" s="644">
        <f ca="1">IF('Health SCR'!M$3&gt;=$B192,OFFSET($D$173,0,'Health SCR'!M$3-$B192)*OFFSET(Inputs!$C$30,0,$B192-2)/IF(sommmeProdInv(Inputs!$B$30:$AY$30,$D$173:$BA$173,'Health SCR'!M$3)&gt;0,sommmeProdInv(Inputs!$B$30:$AY$30,$D$173:$BA$173,'Health SCR'!M$3),1)+M191,0)</f>
        <v>0</v>
      </c>
      <c r="N192" s="644">
        <f ca="1">IF('Health SCR'!N$3&gt;=$B192,OFFSET($D$173,0,'Health SCR'!N$3-$B192)*OFFSET(Inputs!$C$30,0,$B192-2)/IF(sommmeProdInv(Inputs!$B$30:$AY$30,$D$173:$BA$173,'Health SCR'!N$3)&gt;0,sommmeProdInv(Inputs!$B$30:$AY$30,$D$173:$BA$173,'Health SCR'!N$3),1)+N191,0)</f>
        <v>0</v>
      </c>
      <c r="O192" s="644">
        <f ca="1">IF('Health SCR'!O$3&gt;=$B192,OFFSET($D$173,0,'Health SCR'!O$3-$B192)*OFFSET(Inputs!$C$30,0,$B192-2)/IF(sommmeProdInv(Inputs!$B$30:$AY$30,$D$173:$BA$173,'Health SCR'!O$3)&gt;0,sommmeProdInv(Inputs!$B$30:$AY$30,$D$173:$BA$173,'Health SCR'!O$3),1)+O191,0)</f>
        <v>0</v>
      </c>
      <c r="P192" s="644">
        <f ca="1">IF('Health SCR'!P$3&gt;=$B192,OFFSET($D$173,0,'Health SCR'!P$3-$B192)*OFFSET(Inputs!$C$30,0,$B192-2)/IF(sommmeProdInv(Inputs!$B$30:$AY$30,$D$173:$BA$173,'Health SCR'!P$3)&gt;0,sommmeProdInv(Inputs!$B$30:$AY$30,$D$173:$BA$173,'Health SCR'!P$3),1)+P191,0)</f>
        <v>0</v>
      </c>
      <c r="Q192" s="644">
        <f ca="1">IF('Health SCR'!Q$3&gt;=$B192,OFFSET($D$173,0,'Health SCR'!Q$3-$B192)*OFFSET(Inputs!$C$30,0,$B192-2)/IF(sommmeProdInv(Inputs!$B$30:$AY$30,$D$173:$BA$173,'Health SCR'!Q$3)&gt;0,sommmeProdInv(Inputs!$B$30:$AY$30,$D$173:$BA$173,'Health SCR'!Q$3),1)+Q191,0)</f>
        <v>0</v>
      </c>
      <c r="R192" s="644">
        <f ca="1">IF('Health SCR'!R$3&gt;=$B192,OFFSET($D$173,0,'Health SCR'!R$3-$B192)*OFFSET(Inputs!$C$30,0,$B192-2)/IF(sommmeProdInv(Inputs!$B$30:$AY$30,$D$173:$BA$173,'Health SCR'!R$3)&gt;0,sommmeProdInv(Inputs!$B$30:$AY$30,$D$173:$BA$173,'Health SCR'!R$3),1)+R191,0)</f>
        <v>0</v>
      </c>
      <c r="S192" s="644">
        <f ca="1">IF('Health SCR'!S$3&gt;=$B192,OFFSET($D$173,0,'Health SCR'!S$3-$B192)*OFFSET(Inputs!$C$30,0,$B192-2)/IF(sommmeProdInv(Inputs!$B$30:$AY$30,$D$173:$BA$173,'Health SCR'!S$3)&gt;0,sommmeProdInv(Inputs!$B$30:$AY$30,$D$173:$BA$173,'Health SCR'!S$3),1)+S191,0)</f>
        <v>0</v>
      </c>
      <c r="T192" s="644">
        <f ca="1">IF('Health SCR'!T$3&gt;=$B192,OFFSET($D$173,0,'Health SCR'!T$3-$B192)*OFFSET(Inputs!$C$30,0,$B192-2)/IF(sommmeProdInv(Inputs!$B$30:$AY$30,$D$173:$BA$173,'Health SCR'!T$3)&gt;0,sommmeProdInv(Inputs!$B$30:$AY$30,$D$173:$BA$173,'Health SCR'!T$3),1)+T191,0)</f>
        <v>0</v>
      </c>
      <c r="U192" s="644">
        <f ca="1">IF('Health SCR'!U$3&gt;=$B192,OFFSET($D$173,0,'Health SCR'!U$3-$B192)*OFFSET(Inputs!$C$30,0,$B192-2)/IF(sommmeProdInv(Inputs!$B$30:$AY$30,$D$173:$BA$173,'Health SCR'!U$3)&gt;0,sommmeProdInv(Inputs!$B$30:$AY$30,$D$173:$BA$173,'Health SCR'!U$3),1)+U191,0)</f>
        <v>0</v>
      </c>
      <c r="V192" s="644">
        <f ca="1">IF('Health SCR'!V$3&gt;=$B192,OFFSET($D$173,0,'Health SCR'!V$3-$B192)*OFFSET(Inputs!$C$30,0,$B192-2)/IF(sommmeProdInv(Inputs!$B$30:$AY$30,$D$173:$BA$173,'Health SCR'!V$3)&gt;0,sommmeProdInv(Inputs!$B$30:$AY$30,$D$173:$BA$173,'Health SCR'!V$3),1)+V191,0)</f>
        <v>0</v>
      </c>
      <c r="W192" s="644">
        <f ca="1">IF('Health SCR'!W$3&gt;=$B192,OFFSET($D$173,0,'Health SCR'!W$3-$B192)*OFFSET(Inputs!$C$30,0,$B192-2)/IF(sommmeProdInv(Inputs!$B$30:$AY$30,$D$173:$BA$173,'Health SCR'!W$3)&gt;0,sommmeProdInv(Inputs!$B$30:$AY$30,$D$173:$BA$173,'Health SCR'!W$3),1)+W191,0)</f>
        <v>0</v>
      </c>
      <c r="X192" s="644">
        <f ca="1">IF('Health SCR'!X$3&gt;=$B192,OFFSET($D$173,0,'Health SCR'!X$3-$B192)*OFFSET(Inputs!$C$30,0,$B192-2)/IF(sommmeProdInv(Inputs!$B$30:$AY$30,$D$173:$BA$173,'Health SCR'!X$3)&gt;0,sommmeProdInv(Inputs!$B$30:$AY$30,$D$173:$BA$173,'Health SCR'!X$3),1)+X191,0)</f>
        <v>0</v>
      </c>
      <c r="Y192" s="644">
        <f ca="1">IF('Health SCR'!Y$3&gt;=$B192,OFFSET($D$173,0,'Health SCR'!Y$3-$B192)*OFFSET(Inputs!$C$30,0,$B192-2)/IF(sommmeProdInv(Inputs!$B$30:$AY$30,$D$173:$BA$173,'Health SCR'!Y$3)&gt;0,sommmeProdInv(Inputs!$B$30:$AY$30,$D$173:$BA$173,'Health SCR'!Y$3),1)+Y191,0)</f>
        <v>0</v>
      </c>
      <c r="Z192" s="644">
        <f ca="1">IF('Health SCR'!Z$3&gt;=$B192,OFFSET($D$173,0,'Health SCR'!Z$3-$B192)*OFFSET(Inputs!$C$30,0,$B192-2)/IF(sommmeProdInv(Inputs!$B$30:$AY$30,$D$173:$BA$173,'Health SCR'!Z$3)&gt;0,sommmeProdInv(Inputs!$B$30:$AY$30,$D$173:$BA$173,'Health SCR'!Z$3),1)+Z191,0)</f>
        <v>0</v>
      </c>
      <c r="AA192" s="644">
        <f ca="1">IF('Health SCR'!AA$3&gt;=$B192,OFFSET($D$173,0,'Health SCR'!AA$3-$B192)*OFFSET(Inputs!$C$30,0,$B192-2)/IF(sommmeProdInv(Inputs!$B$30:$AY$30,$D$173:$BA$173,'Health SCR'!AA$3)&gt;0,sommmeProdInv(Inputs!$B$30:$AY$30,$D$173:$BA$173,'Health SCR'!AA$3),1)+AA191,0)</f>
        <v>0</v>
      </c>
      <c r="AB192" s="644">
        <f ca="1">IF('Health SCR'!AB$3&gt;=$B192,OFFSET($D$173,0,'Health SCR'!AB$3-$B192)*OFFSET(Inputs!$C$30,0,$B192-2)/IF(sommmeProdInv(Inputs!$B$30:$AY$30,$D$173:$BA$173,'Health SCR'!AB$3)&gt;0,sommmeProdInv(Inputs!$B$30:$AY$30,$D$173:$BA$173,'Health SCR'!AB$3),1)+AB191,0)</f>
        <v>0</v>
      </c>
      <c r="AC192" s="644">
        <f ca="1">IF('Health SCR'!AC$3&gt;=$B192,OFFSET($D$173,0,'Health SCR'!AC$3-$B192)*OFFSET(Inputs!$C$30,0,$B192-2)/IF(sommmeProdInv(Inputs!$B$30:$AY$30,$D$173:$BA$173,'Health SCR'!AC$3)&gt;0,sommmeProdInv(Inputs!$B$30:$AY$30,$D$173:$BA$173,'Health SCR'!AC$3),1)+AC191,0)</f>
        <v>0</v>
      </c>
      <c r="AD192" s="644">
        <f ca="1">IF('Health SCR'!AD$3&gt;=$B192,OFFSET($D$173,0,'Health SCR'!AD$3-$B192)*OFFSET(Inputs!$C$30,0,$B192-2)/IF(sommmeProdInv(Inputs!$B$30:$AY$30,$D$173:$BA$173,'Health SCR'!AD$3)&gt;0,sommmeProdInv(Inputs!$B$30:$AY$30,$D$173:$BA$173,'Health SCR'!AD$3),1)+AD191,0)</f>
        <v>0</v>
      </c>
      <c r="AE192" s="644">
        <f ca="1">IF('Health SCR'!AE$3&gt;=$B192,OFFSET($D$173,0,'Health SCR'!AE$3-$B192)*OFFSET(Inputs!$C$30,0,$B192-2)/IF(sommmeProdInv(Inputs!$B$30:$AY$30,$D$173:$BA$173,'Health SCR'!AE$3)&gt;0,sommmeProdInv(Inputs!$B$30:$AY$30,$D$173:$BA$173,'Health SCR'!AE$3),1)+AE191,0)</f>
        <v>0</v>
      </c>
      <c r="AF192" s="644">
        <f ca="1">IF('Health SCR'!AF$3&gt;=$B192,OFFSET($D$173,0,'Health SCR'!AF$3-$B192)*OFFSET(Inputs!$C$30,0,$B192-2)/IF(sommmeProdInv(Inputs!$B$30:$AY$30,$D$173:$BA$173,'Health SCR'!AF$3)&gt;0,sommmeProdInv(Inputs!$B$30:$AY$30,$D$173:$BA$173,'Health SCR'!AF$3),1)+AF191,0)</f>
        <v>0</v>
      </c>
      <c r="AG192" s="644">
        <f ca="1">IF('Health SCR'!AG$3&gt;=$B192,OFFSET($D$173,0,'Health SCR'!AG$3-$B192)*OFFSET(Inputs!$C$30,0,$B192-2)/IF(sommmeProdInv(Inputs!$B$30:$AY$30,$D$173:$BA$173,'Health SCR'!AG$3)&gt;0,sommmeProdInv(Inputs!$B$30:$AY$30,$D$173:$BA$173,'Health SCR'!AG$3),1)+AG191,0)</f>
        <v>0</v>
      </c>
      <c r="AH192" s="644">
        <f ca="1">IF('Health SCR'!AH$3&gt;=$B192,OFFSET($D$173,0,'Health SCR'!AH$3-$B192)*OFFSET(Inputs!$C$30,0,$B192-2)/IF(sommmeProdInv(Inputs!$B$30:$AY$30,$D$173:$BA$173,'Health SCR'!AH$3)&gt;0,sommmeProdInv(Inputs!$B$30:$AY$30,$D$173:$BA$173,'Health SCR'!AH$3),1)+AH191,0)</f>
        <v>0</v>
      </c>
      <c r="AI192" s="644">
        <f ca="1">IF('Health SCR'!AI$3&gt;=$B192,OFFSET($D$173,0,'Health SCR'!AI$3-$B192)*OFFSET(Inputs!$C$30,0,$B192-2)/IF(sommmeProdInv(Inputs!$B$30:$AY$30,$D$173:$BA$173,'Health SCR'!AI$3)&gt;0,sommmeProdInv(Inputs!$B$30:$AY$30,$D$173:$BA$173,'Health SCR'!AI$3),1)+AI191,0)</f>
        <v>0</v>
      </c>
      <c r="AJ192" s="644">
        <f ca="1">IF('Health SCR'!AJ$3&gt;=$B192,OFFSET($D$173,0,'Health SCR'!AJ$3-$B192)*OFFSET(Inputs!$C$30,0,$B192-2)/IF(sommmeProdInv(Inputs!$B$30:$AY$30,$D$173:$BA$173,'Health SCR'!AJ$3)&gt;0,sommmeProdInv(Inputs!$B$30:$AY$30,$D$173:$BA$173,'Health SCR'!AJ$3),1)+AJ191,0)</f>
        <v>0</v>
      </c>
      <c r="AK192" s="644">
        <f ca="1">IF('Health SCR'!AK$3&gt;=$B192,OFFSET($D$173,0,'Health SCR'!AK$3-$B192)*OFFSET(Inputs!$C$30,0,$B192-2)/IF(sommmeProdInv(Inputs!$B$30:$AY$30,$D$173:$BA$173,'Health SCR'!AK$3)&gt;0,sommmeProdInv(Inputs!$B$30:$AY$30,$D$173:$BA$173,'Health SCR'!AK$3),1)+AK191,0)</f>
        <v>0</v>
      </c>
      <c r="AL192" s="644">
        <f ca="1">IF('Health SCR'!AL$3&gt;=$B192,OFFSET($D$173,0,'Health SCR'!AL$3-$B192)*OFFSET(Inputs!$C$30,0,$B192-2)/IF(sommmeProdInv(Inputs!$B$30:$AY$30,$D$173:$BA$173,'Health SCR'!AL$3)&gt;0,sommmeProdInv(Inputs!$B$30:$AY$30,$D$173:$BA$173,'Health SCR'!AL$3),1)+AL191,0)</f>
        <v>0</v>
      </c>
      <c r="AM192" s="644">
        <f ca="1">IF('Health SCR'!AM$3&gt;=$B192,OFFSET($D$173,0,'Health SCR'!AM$3-$B192)*OFFSET(Inputs!$C$30,0,$B192-2)/IF(sommmeProdInv(Inputs!$B$30:$AY$30,$D$173:$BA$173,'Health SCR'!AM$3)&gt;0,sommmeProdInv(Inputs!$B$30:$AY$30,$D$173:$BA$173,'Health SCR'!AM$3),1)+AM191,0)</f>
        <v>0</v>
      </c>
      <c r="AN192" s="644">
        <f ca="1">IF('Health SCR'!AN$3&gt;=$B192,OFFSET($D$173,0,'Health SCR'!AN$3-$B192)*OFFSET(Inputs!$C$30,0,$B192-2)/IF(sommmeProdInv(Inputs!$B$30:$AY$30,$D$173:$BA$173,'Health SCR'!AN$3)&gt;0,sommmeProdInv(Inputs!$B$30:$AY$30,$D$173:$BA$173,'Health SCR'!AN$3),1)+AN191,0)</f>
        <v>0</v>
      </c>
      <c r="AO192" s="644">
        <f ca="1">IF('Health SCR'!AO$3&gt;=$B192,OFFSET($D$173,0,'Health SCR'!AO$3-$B192)*OFFSET(Inputs!$C$30,0,$B192-2)/IF(sommmeProdInv(Inputs!$B$30:$AY$30,$D$173:$BA$173,'Health SCR'!AO$3)&gt;0,sommmeProdInv(Inputs!$B$30:$AY$30,$D$173:$BA$173,'Health SCR'!AO$3),1)+AO191,0)</f>
        <v>0</v>
      </c>
      <c r="AP192" s="644">
        <f ca="1">IF('Health SCR'!AP$3&gt;=$B192,OFFSET($D$173,0,'Health SCR'!AP$3-$B192)*OFFSET(Inputs!$C$30,0,$B192-2)/IF(sommmeProdInv(Inputs!$B$30:$AY$30,$D$173:$BA$173,'Health SCR'!AP$3)&gt;0,sommmeProdInv(Inputs!$B$30:$AY$30,$D$173:$BA$173,'Health SCR'!AP$3),1)+AP191,0)</f>
        <v>0</v>
      </c>
      <c r="AQ192" s="644">
        <f ca="1">IF('Health SCR'!AQ$3&gt;=$B192,OFFSET($D$173,0,'Health SCR'!AQ$3-$B192)*OFFSET(Inputs!$C$30,0,$B192-2)/IF(sommmeProdInv(Inputs!$B$30:$AY$30,$D$173:$BA$173,'Health SCR'!AQ$3)&gt;0,sommmeProdInv(Inputs!$B$30:$AY$30,$D$173:$BA$173,'Health SCR'!AQ$3),1)+AQ191,0)</f>
        <v>0</v>
      </c>
      <c r="AR192" s="644">
        <f ca="1">IF('Health SCR'!AR$3&gt;=$B192,OFFSET($D$173,0,'Health SCR'!AR$3-$B192)*OFFSET(Inputs!$C$30,0,$B192-2)/IF(sommmeProdInv(Inputs!$B$30:$AY$30,$D$173:$BA$173,'Health SCR'!AR$3)&gt;0,sommmeProdInv(Inputs!$B$30:$AY$30,$D$173:$BA$173,'Health SCR'!AR$3),1)+AR191,0)</f>
        <v>0</v>
      </c>
      <c r="AS192" s="644">
        <f ca="1">IF('Health SCR'!AS$3&gt;=$B192,OFFSET($D$173,0,'Health SCR'!AS$3-$B192)*OFFSET(Inputs!$C$30,0,$B192-2)/IF(sommmeProdInv(Inputs!$B$30:$AY$30,$D$173:$BA$173,'Health SCR'!AS$3)&gt;0,sommmeProdInv(Inputs!$B$30:$AY$30,$D$173:$BA$173,'Health SCR'!AS$3),1)+AS191,0)</f>
        <v>0</v>
      </c>
      <c r="AT192" s="644">
        <f ca="1">IF('Health SCR'!AT$3&gt;=$B192,OFFSET($D$173,0,'Health SCR'!AT$3-$B192)*OFFSET(Inputs!$C$30,0,$B192-2)/IF(sommmeProdInv(Inputs!$B$30:$AY$30,$D$173:$BA$173,'Health SCR'!AT$3)&gt;0,sommmeProdInv(Inputs!$B$30:$AY$30,$D$173:$BA$173,'Health SCR'!AT$3),1)+AT191,0)</f>
        <v>0</v>
      </c>
      <c r="AU192" s="644">
        <f ca="1">IF('Health SCR'!AU$3&gt;=$B192,OFFSET($D$173,0,'Health SCR'!AU$3-$B192)*OFFSET(Inputs!$C$30,0,$B192-2)/IF(sommmeProdInv(Inputs!$B$30:$AY$30,$D$173:$BA$173,'Health SCR'!AU$3)&gt;0,sommmeProdInv(Inputs!$B$30:$AY$30,$D$173:$BA$173,'Health SCR'!AU$3),1)+AU191,0)</f>
        <v>0</v>
      </c>
      <c r="AV192" s="644">
        <f ca="1">IF('Health SCR'!AV$3&gt;=$B192,OFFSET($D$173,0,'Health SCR'!AV$3-$B192)*OFFSET(Inputs!$C$30,0,$B192-2)/IF(sommmeProdInv(Inputs!$B$30:$AY$30,$D$173:$BA$173,'Health SCR'!AV$3)&gt;0,sommmeProdInv(Inputs!$B$30:$AY$30,$D$173:$BA$173,'Health SCR'!AV$3),1)+AV191,0)</f>
        <v>0</v>
      </c>
      <c r="AW192" s="644">
        <f ca="1">IF('Health SCR'!AW$3&gt;=$B192,OFFSET($D$173,0,'Health SCR'!AW$3-$B192)*OFFSET(Inputs!$C$30,0,$B192-2)/IF(sommmeProdInv(Inputs!$B$30:$AY$30,$D$173:$BA$173,'Health SCR'!AW$3)&gt;0,sommmeProdInv(Inputs!$B$30:$AY$30,$D$173:$BA$173,'Health SCR'!AW$3),1)+AW191,0)</f>
        <v>0</v>
      </c>
      <c r="AX192" s="644">
        <f ca="1">IF('Health SCR'!AX$3&gt;=$B192,OFFSET($D$173,0,'Health SCR'!AX$3-$B192)*OFFSET(Inputs!$C$30,0,$B192-2)/IF(sommmeProdInv(Inputs!$B$30:$AY$30,$D$173:$BA$173,'Health SCR'!AX$3)&gt;0,sommmeProdInv(Inputs!$B$30:$AY$30,$D$173:$BA$173,'Health SCR'!AX$3),1)+AX191,0)</f>
        <v>0</v>
      </c>
      <c r="AY192" s="644">
        <f ca="1">IF('Health SCR'!AY$3&gt;=$B192,OFFSET($D$173,0,'Health SCR'!AY$3-$B192)*OFFSET(Inputs!$C$30,0,$B192-2)/IF(sommmeProdInv(Inputs!$B$30:$AY$30,$D$173:$BA$173,'Health SCR'!AY$3)&gt;0,sommmeProdInv(Inputs!$B$30:$AY$30,$D$173:$BA$173,'Health SCR'!AY$3),1)+AY191,0)</f>
        <v>0</v>
      </c>
      <c r="AZ192" s="644">
        <f ca="1">IF('Health SCR'!AZ$3&gt;=$B192,OFFSET($D$173,0,'Health SCR'!AZ$3-$B192)*OFFSET(Inputs!$C$30,0,$B192-2)/IF(sommmeProdInv(Inputs!$B$30:$AY$30,$D$173:$BA$173,'Health SCR'!AZ$3)&gt;0,sommmeProdInv(Inputs!$B$30:$AY$30,$D$173:$BA$173,'Health SCR'!AZ$3),1)+AZ191,0)</f>
        <v>0</v>
      </c>
      <c r="BA192" s="645">
        <f ca="1">IF('Health SCR'!BA$3&gt;=$B192,OFFSET($D$173,0,'Health SCR'!BA$3-$B192)*OFFSET(Inputs!$C$30,0,$B192-2)/IF(sommmeProdInv(Inputs!$B$30:$AY$30,$D$173:$BA$173,'Health SCR'!BA$3)&gt;0,sommmeProdInv(Inputs!$B$30:$AY$30,$D$173:$BA$173,'Health SCR'!BA$3),1)+BA191,0)</f>
        <v>0</v>
      </c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43"/>
      <c r="CB192" s="243"/>
      <c r="CC192" s="243"/>
      <c r="CD192" s="243"/>
      <c r="CE192" s="243"/>
      <c r="CF192" s="243"/>
      <c r="CG192" s="243"/>
      <c r="CH192" s="243"/>
      <c r="CI192" s="243"/>
      <c r="CJ192" s="243"/>
      <c r="CK192" s="243"/>
      <c r="CL192" s="243"/>
      <c r="CM192" s="243"/>
      <c r="CN192" s="243"/>
      <c r="CO192" s="243"/>
      <c r="CP192" s="243"/>
      <c r="CQ192" s="243"/>
      <c r="CR192" s="243"/>
      <c r="CS192" s="243"/>
      <c r="CT192" s="243"/>
      <c r="CU192" s="243"/>
      <c r="CV192" s="243"/>
      <c r="CW192" s="243"/>
      <c r="CX192" s="243"/>
      <c r="CY192" s="243"/>
      <c r="CZ192" s="243"/>
      <c r="DA192" s="243"/>
      <c r="DB192" s="243"/>
      <c r="DC192" s="243"/>
      <c r="DD192" s="243"/>
      <c r="DE192" s="243"/>
      <c r="DF192" s="243"/>
      <c r="DG192" s="243"/>
      <c r="DH192" s="243"/>
      <c r="DI192" s="243"/>
      <c r="DJ192" s="243"/>
      <c r="DK192" s="243"/>
      <c r="DL192" s="243"/>
      <c r="DM192" s="243"/>
      <c r="DN192" s="243"/>
      <c r="DO192" s="243"/>
      <c r="DP192" s="243"/>
      <c r="DQ192" s="243"/>
      <c r="DR192" s="243"/>
      <c r="DS192" s="243"/>
      <c r="DT192" s="243"/>
      <c r="DU192" s="243"/>
      <c r="DV192" s="243"/>
      <c r="DW192" s="243"/>
      <c r="DX192" s="243"/>
      <c r="DY192" s="243"/>
      <c r="DZ192" s="243"/>
      <c r="EA192" s="243"/>
      <c r="EB192" s="243"/>
      <c r="EC192" s="243"/>
      <c r="ED192" s="243"/>
      <c r="EE192" s="243"/>
      <c r="EF192" s="243"/>
      <c r="EG192" s="243"/>
      <c r="EH192" s="243"/>
      <c r="EI192" s="243"/>
      <c r="EJ192" s="243"/>
      <c r="EK192" s="243"/>
      <c r="EL192" s="243"/>
      <c r="EM192" s="243"/>
      <c r="EN192" s="243"/>
      <c r="EO192" s="243"/>
      <c r="EP192" s="243"/>
      <c r="EQ192" s="243"/>
      <c r="ER192" s="243"/>
      <c r="ES192" s="243"/>
      <c r="ET192" s="243"/>
      <c r="EU192" s="243"/>
      <c r="EV192" s="243"/>
      <c r="EW192" s="243"/>
      <c r="EX192" s="243"/>
      <c r="EY192" s="243"/>
      <c r="EZ192" s="243"/>
      <c r="FA192" s="243"/>
      <c r="FB192" s="243"/>
      <c r="FC192" s="243"/>
      <c r="FD192" s="243"/>
      <c r="FE192" s="243"/>
      <c r="FF192" s="243"/>
      <c r="FG192" s="243"/>
      <c r="FH192" s="243"/>
      <c r="FI192" s="243"/>
      <c r="FJ192" s="243"/>
      <c r="FK192" s="243"/>
      <c r="FL192" s="243"/>
      <c r="FM192" s="243"/>
      <c r="FN192" s="243"/>
      <c r="FO192" s="243"/>
      <c r="FP192" s="243"/>
      <c r="FQ192" s="243"/>
      <c r="FR192" s="243"/>
      <c r="FS192" s="243"/>
      <c r="FT192" s="243"/>
      <c r="FU192" s="243"/>
      <c r="FV192" s="243"/>
      <c r="FW192" s="243"/>
      <c r="FX192" s="243"/>
      <c r="FY192" s="243"/>
      <c r="FZ192" s="243"/>
      <c r="GA192" s="243"/>
      <c r="GB192" s="243"/>
      <c r="GC192" s="243"/>
      <c r="GD192" s="243"/>
      <c r="GE192" s="243"/>
      <c r="GF192" s="243"/>
      <c r="GG192" s="243"/>
      <c r="GH192" s="243"/>
      <c r="GI192" s="243"/>
      <c r="GJ192" s="243"/>
      <c r="GK192" s="243"/>
      <c r="GL192" s="243"/>
      <c r="GM192" s="243"/>
      <c r="GN192" s="243"/>
      <c r="GO192" s="243"/>
      <c r="GP192" s="243"/>
      <c r="GQ192" s="243"/>
      <c r="GR192" s="243"/>
      <c r="GS192" s="243"/>
      <c r="GT192" s="243"/>
      <c r="GU192" s="243"/>
      <c r="GV192" s="243"/>
      <c r="GW192" s="243"/>
      <c r="GX192" s="243"/>
      <c r="GY192" s="243"/>
      <c r="GZ192" s="243"/>
      <c r="HA192" s="243"/>
      <c r="HB192" s="243"/>
      <c r="HC192" s="243"/>
      <c r="HD192" s="243"/>
      <c r="HE192" s="243"/>
      <c r="HF192" s="243"/>
      <c r="HG192" s="243"/>
      <c r="HH192" s="243"/>
      <c r="HI192" s="243"/>
      <c r="HJ192" s="243"/>
      <c r="HK192" s="243"/>
      <c r="HL192" s="243"/>
      <c r="HM192" s="243"/>
      <c r="HN192" s="243"/>
      <c r="HO192" s="243"/>
      <c r="HP192" s="243"/>
      <c r="HQ192" s="243"/>
      <c r="HR192" s="243"/>
      <c r="HS192" s="243"/>
      <c r="HT192" s="243"/>
      <c r="HU192" s="243"/>
      <c r="HV192" s="243"/>
      <c r="HW192" s="243"/>
      <c r="HX192" s="243"/>
      <c r="HY192" s="243"/>
      <c r="HZ192" s="243"/>
      <c r="IA192" s="243"/>
      <c r="IB192" s="243"/>
      <c r="IC192" s="243"/>
      <c r="ID192" s="243"/>
      <c r="IE192" s="243"/>
      <c r="IF192" s="243"/>
      <c r="IG192" s="243"/>
      <c r="IH192" s="243"/>
      <c r="II192" s="243"/>
      <c r="IJ192" s="243"/>
      <c r="IK192" s="243"/>
      <c r="IL192" s="243"/>
      <c r="IM192" s="243"/>
      <c r="IN192" s="243"/>
      <c r="IO192" s="243"/>
      <c r="IP192" s="243"/>
      <c r="IQ192" s="243"/>
      <c r="IR192" s="243"/>
      <c r="IS192" s="243"/>
      <c r="IT192" s="243"/>
      <c r="IU192" s="243"/>
      <c r="IV192" s="243"/>
    </row>
    <row r="193" spans="1:256" s="340" customFormat="1" outlineLevel="1">
      <c r="A193" s="608"/>
      <c r="B193" s="993">
        <v>19</v>
      </c>
      <c r="C193" s="994"/>
      <c r="D193" s="643"/>
      <c r="E193" s="644">
        <f ca="1">IF('Health SCR'!E$3&gt;=$B193,OFFSET($D$173,0,'Health SCR'!E$3-$B193)*OFFSET(Inputs!$C$30,0,$B193-2)/IF(sommmeProdInv(Inputs!$B$30:$AY$30,$D$173:$BA$173,'Health SCR'!E$3)&gt;0,sommmeProdInv(Inputs!$B$30:$AY$30,$D$173:$BA$173,'Health SCR'!E$3),1)+E192,0)</f>
        <v>0</v>
      </c>
      <c r="F193" s="644">
        <f ca="1">IF('Health SCR'!F$3&gt;=$B193,OFFSET($D$173,0,'Health SCR'!F$3-$B193)*OFFSET(Inputs!$C$30,0,$B193-2)/IF(sommmeProdInv(Inputs!$B$30:$AY$30,$D$173:$BA$173,'Health SCR'!F$3)&gt;0,sommmeProdInv(Inputs!$B$30:$AY$30,$D$173:$BA$173,'Health SCR'!F$3),1)+F192,0)</f>
        <v>0</v>
      </c>
      <c r="G193" s="644">
        <f ca="1">IF('Health SCR'!G$3&gt;=$B193,OFFSET($D$173,0,'Health SCR'!G$3-$B193)*OFFSET(Inputs!$C$30,0,$B193-2)/IF(sommmeProdInv(Inputs!$B$30:$AY$30,$D$173:$BA$173,'Health SCR'!G$3)&gt;0,sommmeProdInv(Inputs!$B$30:$AY$30,$D$173:$BA$173,'Health SCR'!G$3),1)+G192,0)</f>
        <v>0</v>
      </c>
      <c r="H193" s="644">
        <f ca="1">IF('Health SCR'!H$3&gt;=$B193,OFFSET($D$173,0,'Health SCR'!H$3-$B193)*OFFSET(Inputs!$C$30,0,$B193-2)/IF(sommmeProdInv(Inputs!$B$30:$AY$30,$D$173:$BA$173,'Health SCR'!H$3)&gt;0,sommmeProdInv(Inputs!$B$30:$AY$30,$D$173:$BA$173,'Health SCR'!H$3),1)+H192,0)</f>
        <v>0</v>
      </c>
      <c r="I193" s="644">
        <f ca="1">IF('Health SCR'!I$3&gt;=$B193,OFFSET($D$173,0,'Health SCR'!I$3-$B193)*OFFSET(Inputs!$C$30,0,$B193-2)/IF(sommmeProdInv(Inputs!$B$30:$AY$30,$D$173:$BA$173,'Health SCR'!I$3)&gt;0,sommmeProdInv(Inputs!$B$30:$AY$30,$D$173:$BA$173,'Health SCR'!I$3),1)+I192,0)</f>
        <v>0</v>
      </c>
      <c r="J193" s="644">
        <f ca="1">IF('Health SCR'!J$3&gt;=$B193,OFFSET($D$173,0,'Health SCR'!J$3-$B193)*OFFSET(Inputs!$C$30,0,$B193-2)/IF(sommmeProdInv(Inputs!$B$30:$AY$30,$D$173:$BA$173,'Health SCR'!J$3)&gt;0,sommmeProdInv(Inputs!$B$30:$AY$30,$D$173:$BA$173,'Health SCR'!J$3),1)+J192,0)</f>
        <v>0</v>
      </c>
      <c r="K193" s="644">
        <f ca="1">IF('Health SCR'!K$3&gt;=$B193,OFFSET($D$173,0,'Health SCR'!K$3-$B193)*OFFSET(Inputs!$C$30,0,$B193-2)/IF(sommmeProdInv(Inputs!$B$30:$AY$30,$D$173:$BA$173,'Health SCR'!K$3)&gt;0,sommmeProdInv(Inputs!$B$30:$AY$30,$D$173:$BA$173,'Health SCR'!K$3),1)+K192,0)</f>
        <v>0</v>
      </c>
      <c r="L193" s="644">
        <f ca="1">IF('Health SCR'!L$3&gt;=$B193,OFFSET($D$173,0,'Health SCR'!L$3-$B193)*OFFSET(Inputs!$C$30,0,$B193-2)/IF(sommmeProdInv(Inputs!$B$30:$AY$30,$D$173:$BA$173,'Health SCR'!L$3)&gt;0,sommmeProdInv(Inputs!$B$30:$AY$30,$D$173:$BA$173,'Health SCR'!L$3),1)+L192,0)</f>
        <v>0</v>
      </c>
      <c r="M193" s="644">
        <f ca="1">IF('Health SCR'!M$3&gt;=$B193,OFFSET($D$173,0,'Health SCR'!M$3-$B193)*OFFSET(Inputs!$C$30,0,$B193-2)/IF(sommmeProdInv(Inputs!$B$30:$AY$30,$D$173:$BA$173,'Health SCR'!M$3)&gt;0,sommmeProdInv(Inputs!$B$30:$AY$30,$D$173:$BA$173,'Health SCR'!M$3),1)+M192,0)</f>
        <v>0</v>
      </c>
      <c r="N193" s="644">
        <f ca="1">IF('Health SCR'!N$3&gt;=$B193,OFFSET($D$173,0,'Health SCR'!N$3-$B193)*OFFSET(Inputs!$C$30,0,$B193-2)/IF(sommmeProdInv(Inputs!$B$30:$AY$30,$D$173:$BA$173,'Health SCR'!N$3)&gt;0,sommmeProdInv(Inputs!$B$30:$AY$30,$D$173:$BA$173,'Health SCR'!N$3),1)+N192,0)</f>
        <v>0</v>
      </c>
      <c r="O193" s="644">
        <f ca="1">IF('Health SCR'!O$3&gt;=$B193,OFFSET($D$173,0,'Health SCR'!O$3-$B193)*OFFSET(Inputs!$C$30,0,$B193-2)/IF(sommmeProdInv(Inputs!$B$30:$AY$30,$D$173:$BA$173,'Health SCR'!O$3)&gt;0,sommmeProdInv(Inputs!$B$30:$AY$30,$D$173:$BA$173,'Health SCR'!O$3),1)+O192,0)</f>
        <v>0</v>
      </c>
      <c r="P193" s="644">
        <f ca="1">IF('Health SCR'!P$3&gt;=$B193,OFFSET($D$173,0,'Health SCR'!P$3-$B193)*OFFSET(Inputs!$C$30,0,$B193-2)/IF(sommmeProdInv(Inputs!$B$30:$AY$30,$D$173:$BA$173,'Health SCR'!P$3)&gt;0,sommmeProdInv(Inputs!$B$30:$AY$30,$D$173:$BA$173,'Health SCR'!P$3),1)+P192,0)</f>
        <v>0</v>
      </c>
      <c r="Q193" s="644">
        <f ca="1">IF('Health SCR'!Q$3&gt;=$B193,OFFSET($D$173,0,'Health SCR'!Q$3-$B193)*OFFSET(Inputs!$C$30,0,$B193-2)/IF(sommmeProdInv(Inputs!$B$30:$AY$30,$D$173:$BA$173,'Health SCR'!Q$3)&gt;0,sommmeProdInv(Inputs!$B$30:$AY$30,$D$173:$BA$173,'Health SCR'!Q$3),1)+Q192,0)</f>
        <v>0</v>
      </c>
      <c r="R193" s="644">
        <f ca="1">IF('Health SCR'!R$3&gt;=$B193,OFFSET($D$173,0,'Health SCR'!R$3-$B193)*OFFSET(Inputs!$C$30,0,$B193-2)/IF(sommmeProdInv(Inputs!$B$30:$AY$30,$D$173:$BA$173,'Health SCR'!R$3)&gt;0,sommmeProdInv(Inputs!$B$30:$AY$30,$D$173:$BA$173,'Health SCR'!R$3),1)+R192,0)</f>
        <v>0</v>
      </c>
      <c r="S193" s="644">
        <f ca="1">IF('Health SCR'!S$3&gt;=$B193,OFFSET($D$173,0,'Health SCR'!S$3-$B193)*OFFSET(Inputs!$C$30,0,$B193-2)/IF(sommmeProdInv(Inputs!$B$30:$AY$30,$D$173:$BA$173,'Health SCR'!S$3)&gt;0,sommmeProdInv(Inputs!$B$30:$AY$30,$D$173:$BA$173,'Health SCR'!S$3),1)+S192,0)</f>
        <v>0</v>
      </c>
      <c r="T193" s="644">
        <f ca="1">IF('Health SCR'!T$3&gt;=$B193,OFFSET($D$173,0,'Health SCR'!T$3-$B193)*OFFSET(Inputs!$C$30,0,$B193-2)/IF(sommmeProdInv(Inputs!$B$30:$AY$30,$D$173:$BA$173,'Health SCR'!T$3)&gt;0,sommmeProdInv(Inputs!$B$30:$AY$30,$D$173:$BA$173,'Health SCR'!T$3),1)+T192,0)</f>
        <v>0</v>
      </c>
      <c r="U193" s="644">
        <f ca="1">IF('Health SCR'!U$3&gt;=$B193,OFFSET($D$173,0,'Health SCR'!U$3-$B193)*OFFSET(Inputs!$C$30,0,$B193-2)/IF(sommmeProdInv(Inputs!$B$30:$AY$30,$D$173:$BA$173,'Health SCR'!U$3)&gt;0,sommmeProdInv(Inputs!$B$30:$AY$30,$D$173:$BA$173,'Health SCR'!U$3),1)+U192,0)</f>
        <v>0</v>
      </c>
      <c r="V193" s="644">
        <f ca="1">IF('Health SCR'!V$3&gt;=$B193,OFFSET($D$173,0,'Health SCR'!V$3-$B193)*OFFSET(Inputs!$C$30,0,$B193-2)/IF(sommmeProdInv(Inputs!$B$30:$AY$30,$D$173:$BA$173,'Health SCR'!V$3)&gt;0,sommmeProdInv(Inputs!$B$30:$AY$30,$D$173:$BA$173,'Health SCR'!V$3),1)+V192,0)</f>
        <v>0</v>
      </c>
      <c r="W193" s="644">
        <f ca="1">IF('Health SCR'!W$3&gt;=$B193,OFFSET($D$173,0,'Health SCR'!W$3-$B193)*OFFSET(Inputs!$C$30,0,$B193-2)/IF(sommmeProdInv(Inputs!$B$30:$AY$30,$D$173:$BA$173,'Health SCR'!W$3)&gt;0,sommmeProdInv(Inputs!$B$30:$AY$30,$D$173:$BA$173,'Health SCR'!W$3),1)+W192,0)</f>
        <v>0</v>
      </c>
      <c r="X193" s="644">
        <f ca="1">IF('Health SCR'!X$3&gt;=$B193,OFFSET($D$173,0,'Health SCR'!X$3-$B193)*OFFSET(Inputs!$C$30,0,$B193-2)/IF(sommmeProdInv(Inputs!$B$30:$AY$30,$D$173:$BA$173,'Health SCR'!X$3)&gt;0,sommmeProdInv(Inputs!$B$30:$AY$30,$D$173:$BA$173,'Health SCR'!X$3),1)+X192,0)</f>
        <v>0</v>
      </c>
      <c r="Y193" s="644">
        <f ca="1">IF('Health SCR'!Y$3&gt;=$B193,OFFSET($D$173,0,'Health SCR'!Y$3-$B193)*OFFSET(Inputs!$C$30,0,$B193-2)/IF(sommmeProdInv(Inputs!$B$30:$AY$30,$D$173:$BA$173,'Health SCR'!Y$3)&gt;0,sommmeProdInv(Inputs!$B$30:$AY$30,$D$173:$BA$173,'Health SCR'!Y$3),1)+Y192,0)</f>
        <v>0</v>
      </c>
      <c r="Z193" s="644">
        <f ca="1">IF('Health SCR'!Z$3&gt;=$B193,OFFSET($D$173,0,'Health SCR'!Z$3-$B193)*OFFSET(Inputs!$C$30,0,$B193-2)/IF(sommmeProdInv(Inputs!$B$30:$AY$30,$D$173:$BA$173,'Health SCR'!Z$3)&gt;0,sommmeProdInv(Inputs!$B$30:$AY$30,$D$173:$BA$173,'Health SCR'!Z$3),1)+Z192,0)</f>
        <v>0</v>
      </c>
      <c r="AA193" s="644">
        <f ca="1">IF('Health SCR'!AA$3&gt;=$B193,OFFSET($D$173,0,'Health SCR'!AA$3-$B193)*OFFSET(Inputs!$C$30,0,$B193-2)/IF(sommmeProdInv(Inputs!$B$30:$AY$30,$D$173:$BA$173,'Health SCR'!AA$3)&gt;0,sommmeProdInv(Inputs!$B$30:$AY$30,$D$173:$BA$173,'Health SCR'!AA$3),1)+AA192,0)</f>
        <v>0</v>
      </c>
      <c r="AB193" s="644">
        <f ca="1">IF('Health SCR'!AB$3&gt;=$B193,OFFSET($D$173,0,'Health SCR'!AB$3-$B193)*OFFSET(Inputs!$C$30,0,$B193-2)/IF(sommmeProdInv(Inputs!$B$30:$AY$30,$D$173:$BA$173,'Health SCR'!AB$3)&gt;0,sommmeProdInv(Inputs!$B$30:$AY$30,$D$173:$BA$173,'Health SCR'!AB$3),1)+AB192,0)</f>
        <v>0</v>
      </c>
      <c r="AC193" s="644">
        <f ca="1">IF('Health SCR'!AC$3&gt;=$B193,OFFSET($D$173,0,'Health SCR'!AC$3-$B193)*OFFSET(Inputs!$C$30,0,$B193-2)/IF(sommmeProdInv(Inputs!$B$30:$AY$30,$D$173:$BA$173,'Health SCR'!AC$3)&gt;0,sommmeProdInv(Inputs!$B$30:$AY$30,$D$173:$BA$173,'Health SCR'!AC$3),1)+AC192,0)</f>
        <v>0</v>
      </c>
      <c r="AD193" s="644">
        <f ca="1">IF('Health SCR'!AD$3&gt;=$B193,OFFSET($D$173,0,'Health SCR'!AD$3-$B193)*OFFSET(Inputs!$C$30,0,$B193-2)/IF(sommmeProdInv(Inputs!$B$30:$AY$30,$D$173:$BA$173,'Health SCR'!AD$3)&gt;0,sommmeProdInv(Inputs!$B$30:$AY$30,$D$173:$BA$173,'Health SCR'!AD$3),1)+AD192,0)</f>
        <v>0</v>
      </c>
      <c r="AE193" s="644">
        <f ca="1">IF('Health SCR'!AE$3&gt;=$B193,OFFSET($D$173,0,'Health SCR'!AE$3-$B193)*OFFSET(Inputs!$C$30,0,$B193-2)/IF(sommmeProdInv(Inputs!$B$30:$AY$30,$D$173:$BA$173,'Health SCR'!AE$3)&gt;0,sommmeProdInv(Inputs!$B$30:$AY$30,$D$173:$BA$173,'Health SCR'!AE$3),1)+AE192,0)</f>
        <v>0</v>
      </c>
      <c r="AF193" s="644">
        <f ca="1">IF('Health SCR'!AF$3&gt;=$B193,OFFSET($D$173,0,'Health SCR'!AF$3-$B193)*OFFSET(Inputs!$C$30,0,$B193-2)/IF(sommmeProdInv(Inputs!$B$30:$AY$30,$D$173:$BA$173,'Health SCR'!AF$3)&gt;0,sommmeProdInv(Inputs!$B$30:$AY$30,$D$173:$BA$173,'Health SCR'!AF$3),1)+AF192,0)</f>
        <v>0</v>
      </c>
      <c r="AG193" s="644">
        <f ca="1">IF('Health SCR'!AG$3&gt;=$B193,OFFSET($D$173,0,'Health SCR'!AG$3-$B193)*OFFSET(Inputs!$C$30,0,$B193-2)/IF(sommmeProdInv(Inputs!$B$30:$AY$30,$D$173:$BA$173,'Health SCR'!AG$3)&gt;0,sommmeProdInv(Inputs!$B$30:$AY$30,$D$173:$BA$173,'Health SCR'!AG$3),1)+AG192,0)</f>
        <v>0</v>
      </c>
      <c r="AH193" s="644">
        <f ca="1">IF('Health SCR'!AH$3&gt;=$B193,OFFSET($D$173,0,'Health SCR'!AH$3-$B193)*OFFSET(Inputs!$C$30,0,$B193-2)/IF(sommmeProdInv(Inputs!$B$30:$AY$30,$D$173:$BA$173,'Health SCR'!AH$3)&gt;0,sommmeProdInv(Inputs!$B$30:$AY$30,$D$173:$BA$173,'Health SCR'!AH$3),1)+AH192,0)</f>
        <v>0</v>
      </c>
      <c r="AI193" s="644">
        <f ca="1">IF('Health SCR'!AI$3&gt;=$B193,OFFSET($D$173,0,'Health SCR'!AI$3-$B193)*OFFSET(Inputs!$C$30,0,$B193-2)/IF(sommmeProdInv(Inputs!$B$30:$AY$30,$D$173:$BA$173,'Health SCR'!AI$3)&gt;0,sommmeProdInv(Inputs!$B$30:$AY$30,$D$173:$BA$173,'Health SCR'!AI$3),1)+AI192,0)</f>
        <v>0</v>
      </c>
      <c r="AJ193" s="644">
        <f ca="1">IF('Health SCR'!AJ$3&gt;=$B193,OFFSET($D$173,0,'Health SCR'!AJ$3-$B193)*OFFSET(Inputs!$C$30,0,$B193-2)/IF(sommmeProdInv(Inputs!$B$30:$AY$30,$D$173:$BA$173,'Health SCR'!AJ$3)&gt;0,sommmeProdInv(Inputs!$B$30:$AY$30,$D$173:$BA$173,'Health SCR'!AJ$3),1)+AJ192,0)</f>
        <v>0</v>
      </c>
      <c r="AK193" s="644">
        <f ca="1">IF('Health SCR'!AK$3&gt;=$B193,OFFSET($D$173,0,'Health SCR'!AK$3-$B193)*OFFSET(Inputs!$C$30,0,$B193-2)/IF(sommmeProdInv(Inputs!$B$30:$AY$30,$D$173:$BA$173,'Health SCR'!AK$3)&gt;0,sommmeProdInv(Inputs!$B$30:$AY$30,$D$173:$BA$173,'Health SCR'!AK$3),1)+AK192,0)</f>
        <v>0</v>
      </c>
      <c r="AL193" s="644">
        <f ca="1">IF('Health SCR'!AL$3&gt;=$B193,OFFSET($D$173,0,'Health SCR'!AL$3-$B193)*OFFSET(Inputs!$C$30,0,$B193-2)/IF(sommmeProdInv(Inputs!$B$30:$AY$30,$D$173:$BA$173,'Health SCR'!AL$3)&gt;0,sommmeProdInv(Inputs!$B$30:$AY$30,$D$173:$BA$173,'Health SCR'!AL$3),1)+AL192,0)</f>
        <v>0</v>
      </c>
      <c r="AM193" s="644">
        <f ca="1">IF('Health SCR'!AM$3&gt;=$B193,OFFSET($D$173,0,'Health SCR'!AM$3-$B193)*OFFSET(Inputs!$C$30,0,$B193-2)/IF(sommmeProdInv(Inputs!$B$30:$AY$30,$D$173:$BA$173,'Health SCR'!AM$3)&gt;0,sommmeProdInv(Inputs!$B$30:$AY$30,$D$173:$BA$173,'Health SCR'!AM$3),1)+AM192,0)</f>
        <v>0</v>
      </c>
      <c r="AN193" s="644">
        <f ca="1">IF('Health SCR'!AN$3&gt;=$B193,OFFSET($D$173,0,'Health SCR'!AN$3-$B193)*OFFSET(Inputs!$C$30,0,$B193-2)/IF(sommmeProdInv(Inputs!$B$30:$AY$30,$D$173:$BA$173,'Health SCR'!AN$3)&gt;0,sommmeProdInv(Inputs!$B$30:$AY$30,$D$173:$BA$173,'Health SCR'!AN$3),1)+AN192,0)</f>
        <v>0</v>
      </c>
      <c r="AO193" s="644">
        <f ca="1">IF('Health SCR'!AO$3&gt;=$B193,OFFSET($D$173,0,'Health SCR'!AO$3-$B193)*OFFSET(Inputs!$C$30,0,$B193-2)/IF(sommmeProdInv(Inputs!$B$30:$AY$30,$D$173:$BA$173,'Health SCR'!AO$3)&gt;0,sommmeProdInv(Inputs!$B$30:$AY$30,$D$173:$BA$173,'Health SCR'!AO$3),1)+AO192,0)</f>
        <v>0</v>
      </c>
      <c r="AP193" s="644">
        <f ca="1">IF('Health SCR'!AP$3&gt;=$B193,OFFSET($D$173,0,'Health SCR'!AP$3-$B193)*OFFSET(Inputs!$C$30,0,$B193-2)/IF(sommmeProdInv(Inputs!$B$30:$AY$30,$D$173:$BA$173,'Health SCR'!AP$3)&gt;0,sommmeProdInv(Inputs!$B$30:$AY$30,$D$173:$BA$173,'Health SCR'!AP$3),1)+AP192,0)</f>
        <v>0</v>
      </c>
      <c r="AQ193" s="644">
        <f ca="1">IF('Health SCR'!AQ$3&gt;=$B193,OFFSET($D$173,0,'Health SCR'!AQ$3-$B193)*OFFSET(Inputs!$C$30,0,$B193-2)/IF(sommmeProdInv(Inputs!$B$30:$AY$30,$D$173:$BA$173,'Health SCR'!AQ$3)&gt;0,sommmeProdInv(Inputs!$B$30:$AY$30,$D$173:$BA$173,'Health SCR'!AQ$3),1)+AQ192,0)</f>
        <v>0</v>
      </c>
      <c r="AR193" s="644">
        <f ca="1">IF('Health SCR'!AR$3&gt;=$B193,OFFSET($D$173,0,'Health SCR'!AR$3-$B193)*OFFSET(Inputs!$C$30,0,$B193-2)/IF(sommmeProdInv(Inputs!$B$30:$AY$30,$D$173:$BA$173,'Health SCR'!AR$3)&gt;0,sommmeProdInv(Inputs!$B$30:$AY$30,$D$173:$BA$173,'Health SCR'!AR$3),1)+AR192,0)</f>
        <v>0</v>
      </c>
      <c r="AS193" s="644">
        <f ca="1">IF('Health SCR'!AS$3&gt;=$B193,OFFSET($D$173,0,'Health SCR'!AS$3-$B193)*OFFSET(Inputs!$C$30,0,$B193-2)/IF(sommmeProdInv(Inputs!$B$30:$AY$30,$D$173:$BA$173,'Health SCR'!AS$3)&gt;0,sommmeProdInv(Inputs!$B$30:$AY$30,$D$173:$BA$173,'Health SCR'!AS$3),1)+AS192,0)</f>
        <v>0</v>
      </c>
      <c r="AT193" s="644">
        <f ca="1">IF('Health SCR'!AT$3&gt;=$B193,OFFSET($D$173,0,'Health SCR'!AT$3-$B193)*OFFSET(Inputs!$C$30,0,$B193-2)/IF(sommmeProdInv(Inputs!$B$30:$AY$30,$D$173:$BA$173,'Health SCR'!AT$3)&gt;0,sommmeProdInv(Inputs!$B$30:$AY$30,$D$173:$BA$173,'Health SCR'!AT$3),1)+AT192,0)</f>
        <v>0</v>
      </c>
      <c r="AU193" s="644">
        <f ca="1">IF('Health SCR'!AU$3&gt;=$B193,OFFSET($D$173,0,'Health SCR'!AU$3-$B193)*OFFSET(Inputs!$C$30,0,$B193-2)/IF(sommmeProdInv(Inputs!$B$30:$AY$30,$D$173:$BA$173,'Health SCR'!AU$3)&gt;0,sommmeProdInv(Inputs!$B$30:$AY$30,$D$173:$BA$173,'Health SCR'!AU$3),1)+AU192,0)</f>
        <v>0</v>
      </c>
      <c r="AV193" s="644">
        <f ca="1">IF('Health SCR'!AV$3&gt;=$B193,OFFSET($D$173,0,'Health SCR'!AV$3-$B193)*OFFSET(Inputs!$C$30,0,$B193-2)/IF(sommmeProdInv(Inputs!$B$30:$AY$30,$D$173:$BA$173,'Health SCR'!AV$3)&gt;0,sommmeProdInv(Inputs!$B$30:$AY$30,$D$173:$BA$173,'Health SCR'!AV$3),1)+AV192,0)</f>
        <v>0</v>
      </c>
      <c r="AW193" s="644">
        <f ca="1">IF('Health SCR'!AW$3&gt;=$B193,OFFSET($D$173,0,'Health SCR'!AW$3-$B193)*OFFSET(Inputs!$C$30,0,$B193-2)/IF(sommmeProdInv(Inputs!$B$30:$AY$30,$D$173:$BA$173,'Health SCR'!AW$3)&gt;0,sommmeProdInv(Inputs!$B$30:$AY$30,$D$173:$BA$173,'Health SCR'!AW$3),1)+AW192,0)</f>
        <v>0</v>
      </c>
      <c r="AX193" s="644">
        <f ca="1">IF('Health SCR'!AX$3&gt;=$B193,OFFSET($D$173,0,'Health SCR'!AX$3-$B193)*OFFSET(Inputs!$C$30,0,$B193-2)/IF(sommmeProdInv(Inputs!$B$30:$AY$30,$D$173:$BA$173,'Health SCR'!AX$3)&gt;0,sommmeProdInv(Inputs!$B$30:$AY$30,$D$173:$BA$173,'Health SCR'!AX$3),1)+AX192,0)</f>
        <v>0</v>
      </c>
      <c r="AY193" s="644">
        <f ca="1">IF('Health SCR'!AY$3&gt;=$B193,OFFSET($D$173,0,'Health SCR'!AY$3-$B193)*OFFSET(Inputs!$C$30,0,$B193-2)/IF(sommmeProdInv(Inputs!$B$30:$AY$30,$D$173:$BA$173,'Health SCR'!AY$3)&gt;0,sommmeProdInv(Inputs!$B$30:$AY$30,$D$173:$BA$173,'Health SCR'!AY$3),1)+AY192,0)</f>
        <v>0</v>
      </c>
      <c r="AZ193" s="644">
        <f ca="1">IF('Health SCR'!AZ$3&gt;=$B193,OFFSET($D$173,0,'Health SCR'!AZ$3-$B193)*OFFSET(Inputs!$C$30,0,$B193-2)/IF(sommmeProdInv(Inputs!$B$30:$AY$30,$D$173:$BA$173,'Health SCR'!AZ$3)&gt;0,sommmeProdInv(Inputs!$B$30:$AY$30,$D$173:$BA$173,'Health SCR'!AZ$3),1)+AZ192,0)</f>
        <v>0</v>
      </c>
      <c r="BA193" s="645">
        <f ca="1">IF('Health SCR'!BA$3&gt;=$B193,OFFSET($D$173,0,'Health SCR'!BA$3-$B193)*OFFSET(Inputs!$C$30,0,$B193-2)/IF(sommmeProdInv(Inputs!$B$30:$AY$30,$D$173:$BA$173,'Health SCR'!BA$3)&gt;0,sommmeProdInv(Inputs!$B$30:$AY$30,$D$173:$BA$173,'Health SCR'!BA$3),1)+BA192,0)</f>
        <v>0</v>
      </c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43"/>
      <c r="CB193" s="243"/>
      <c r="CC193" s="243"/>
      <c r="CD193" s="243"/>
      <c r="CE193" s="243"/>
      <c r="CF193" s="243"/>
      <c r="CG193" s="243"/>
      <c r="CH193" s="243"/>
      <c r="CI193" s="243"/>
      <c r="CJ193" s="243"/>
      <c r="CK193" s="243"/>
      <c r="CL193" s="243"/>
      <c r="CM193" s="243"/>
      <c r="CN193" s="243"/>
      <c r="CO193" s="243"/>
      <c r="CP193" s="243"/>
      <c r="CQ193" s="243"/>
      <c r="CR193" s="243"/>
      <c r="CS193" s="243"/>
      <c r="CT193" s="243"/>
      <c r="CU193" s="243"/>
      <c r="CV193" s="243"/>
      <c r="CW193" s="243"/>
      <c r="CX193" s="243"/>
      <c r="CY193" s="243"/>
      <c r="CZ193" s="243"/>
      <c r="DA193" s="243"/>
      <c r="DB193" s="243"/>
      <c r="DC193" s="243"/>
      <c r="DD193" s="243"/>
      <c r="DE193" s="243"/>
      <c r="DF193" s="243"/>
      <c r="DG193" s="243"/>
      <c r="DH193" s="243"/>
      <c r="DI193" s="243"/>
      <c r="DJ193" s="243"/>
      <c r="DK193" s="243"/>
      <c r="DL193" s="243"/>
      <c r="DM193" s="243"/>
      <c r="DN193" s="243"/>
      <c r="DO193" s="243"/>
      <c r="DP193" s="243"/>
      <c r="DQ193" s="243"/>
      <c r="DR193" s="243"/>
      <c r="DS193" s="243"/>
      <c r="DT193" s="243"/>
      <c r="DU193" s="243"/>
      <c r="DV193" s="243"/>
      <c r="DW193" s="243"/>
      <c r="DX193" s="243"/>
      <c r="DY193" s="243"/>
      <c r="DZ193" s="243"/>
      <c r="EA193" s="243"/>
      <c r="EB193" s="243"/>
      <c r="EC193" s="243"/>
      <c r="ED193" s="243"/>
      <c r="EE193" s="243"/>
      <c r="EF193" s="243"/>
      <c r="EG193" s="243"/>
      <c r="EH193" s="243"/>
      <c r="EI193" s="243"/>
      <c r="EJ193" s="243"/>
      <c r="EK193" s="243"/>
      <c r="EL193" s="243"/>
      <c r="EM193" s="243"/>
      <c r="EN193" s="243"/>
      <c r="EO193" s="243"/>
      <c r="EP193" s="243"/>
      <c r="EQ193" s="243"/>
      <c r="ER193" s="243"/>
      <c r="ES193" s="243"/>
      <c r="ET193" s="243"/>
      <c r="EU193" s="243"/>
      <c r="EV193" s="243"/>
      <c r="EW193" s="243"/>
      <c r="EX193" s="243"/>
      <c r="EY193" s="243"/>
      <c r="EZ193" s="243"/>
      <c r="FA193" s="243"/>
      <c r="FB193" s="243"/>
      <c r="FC193" s="243"/>
      <c r="FD193" s="243"/>
      <c r="FE193" s="243"/>
      <c r="FF193" s="243"/>
      <c r="FG193" s="243"/>
      <c r="FH193" s="243"/>
      <c r="FI193" s="243"/>
      <c r="FJ193" s="243"/>
      <c r="FK193" s="243"/>
      <c r="FL193" s="243"/>
      <c r="FM193" s="243"/>
      <c r="FN193" s="243"/>
      <c r="FO193" s="243"/>
      <c r="FP193" s="243"/>
      <c r="FQ193" s="243"/>
      <c r="FR193" s="243"/>
      <c r="FS193" s="243"/>
      <c r="FT193" s="243"/>
      <c r="FU193" s="243"/>
      <c r="FV193" s="243"/>
      <c r="FW193" s="243"/>
      <c r="FX193" s="243"/>
      <c r="FY193" s="243"/>
      <c r="FZ193" s="243"/>
      <c r="GA193" s="243"/>
      <c r="GB193" s="243"/>
      <c r="GC193" s="243"/>
      <c r="GD193" s="243"/>
      <c r="GE193" s="243"/>
      <c r="GF193" s="243"/>
      <c r="GG193" s="243"/>
      <c r="GH193" s="243"/>
      <c r="GI193" s="243"/>
      <c r="GJ193" s="243"/>
      <c r="GK193" s="243"/>
      <c r="GL193" s="243"/>
      <c r="GM193" s="243"/>
      <c r="GN193" s="243"/>
      <c r="GO193" s="243"/>
      <c r="GP193" s="243"/>
      <c r="GQ193" s="243"/>
      <c r="GR193" s="243"/>
      <c r="GS193" s="243"/>
      <c r="GT193" s="243"/>
      <c r="GU193" s="243"/>
      <c r="GV193" s="243"/>
      <c r="GW193" s="243"/>
      <c r="GX193" s="243"/>
      <c r="GY193" s="243"/>
      <c r="GZ193" s="243"/>
      <c r="HA193" s="243"/>
      <c r="HB193" s="243"/>
      <c r="HC193" s="243"/>
      <c r="HD193" s="243"/>
      <c r="HE193" s="243"/>
      <c r="HF193" s="243"/>
      <c r="HG193" s="243"/>
      <c r="HH193" s="243"/>
      <c r="HI193" s="243"/>
      <c r="HJ193" s="243"/>
      <c r="HK193" s="243"/>
      <c r="HL193" s="243"/>
      <c r="HM193" s="243"/>
      <c r="HN193" s="243"/>
      <c r="HO193" s="243"/>
      <c r="HP193" s="243"/>
      <c r="HQ193" s="243"/>
      <c r="HR193" s="243"/>
      <c r="HS193" s="243"/>
      <c r="HT193" s="243"/>
      <c r="HU193" s="243"/>
      <c r="HV193" s="243"/>
      <c r="HW193" s="243"/>
      <c r="HX193" s="243"/>
      <c r="HY193" s="243"/>
      <c r="HZ193" s="243"/>
      <c r="IA193" s="243"/>
      <c r="IB193" s="243"/>
      <c r="IC193" s="243"/>
      <c r="ID193" s="243"/>
      <c r="IE193" s="243"/>
      <c r="IF193" s="243"/>
      <c r="IG193" s="243"/>
      <c r="IH193" s="243"/>
      <c r="II193" s="243"/>
      <c r="IJ193" s="243"/>
      <c r="IK193" s="243"/>
      <c r="IL193" s="243"/>
      <c r="IM193" s="243"/>
      <c r="IN193" s="243"/>
      <c r="IO193" s="243"/>
      <c r="IP193" s="243"/>
      <c r="IQ193" s="243"/>
      <c r="IR193" s="243"/>
      <c r="IS193" s="243"/>
      <c r="IT193" s="243"/>
      <c r="IU193" s="243"/>
      <c r="IV193" s="243"/>
    </row>
    <row r="194" spans="1:256" s="340" customFormat="1" outlineLevel="1">
      <c r="A194" s="608"/>
      <c r="B194" s="993">
        <v>20</v>
      </c>
      <c r="C194" s="994"/>
      <c r="D194" s="643"/>
      <c r="E194" s="644">
        <f ca="1">IF('Health SCR'!E$3&gt;=$B194,OFFSET($D$173,0,'Health SCR'!E$3-$B194)*OFFSET(Inputs!$C$30,0,$B194-2)/IF(sommmeProdInv(Inputs!$B$30:$AY$30,$D$173:$BA$173,'Health SCR'!E$3)&gt;0,sommmeProdInv(Inputs!$B$30:$AY$30,$D$173:$BA$173,'Health SCR'!E$3),1)+E193,0)</f>
        <v>0</v>
      </c>
      <c r="F194" s="644">
        <f ca="1">IF('Health SCR'!F$3&gt;=$B194,OFFSET($D$173,0,'Health SCR'!F$3-$B194)*OFFSET(Inputs!$C$30,0,$B194-2)/IF(sommmeProdInv(Inputs!$B$30:$AY$30,$D$173:$BA$173,'Health SCR'!F$3)&gt;0,sommmeProdInv(Inputs!$B$30:$AY$30,$D$173:$BA$173,'Health SCR'!F$3),1)+F193,0)</f>
        <v>0</v>
      </c>
      <c r="G194" s="644">
        <f ca="1">IF('Health SCR'!G$3&gt;=$B194,OFFSET($D$173,0,'Health SCR'!G$3-$B194)*OFFSET(Inputs!$C$30,0,$B194-2)/IF(sommmeProdInv(Inputs!$B$30:$AY$30,$D$173:$BA$173,'Health SCR'!G$3)&gt;0,sommmeProdInv(Inputs!$B$30:$AY$30,$D$173:$BA$173,'Health SCR'!G$3),1)+G193,0)</f>
        <v>0</v>
      </c>
      <c r="H194" s="644">
        <f ca="1">IF('Health SCR'!H$3&gt;=$B194,OFFSET($D$173,0,'Health SCR'!H$3-$B194)*OFFSET(Inputs!$C$30,0,$B194-2)/IF(sommmeProdInv(Inputs!$B$30:$AY$30,$D$173:$BA$173,'Health SCR'!H$3)&gt;0,sommmeProdInv(Inputs!$B$30:$AY$30,$D$173:$BA$173,'Health SCR'!H$3),1)+H193,0)</f>
        <v>0</v>
      </c>
      <c r="I194" s="644">
        <f ca="1">IF('Health SCR'!I$3&gt;=$B194,OFFSET($D$173,0,'Health SCR'!I$3-$B194)*OFFSET(Inputs!$C$30,0,$B194-2)/IF(sommmeProdInv(Inputs!$B$30:$AY$30,$D$173:$BA$173,'Health SCR'!I$3)&gt;0,sommmeProdInv(Inputs!$B$30:$AY$30,$D$173:$BA$173,'Health SCR'!I$3),1)+I193,0)</f>
        <v>0</v>
      </c>
      <c r="J194" s="644">
        <f ca="1">IF('Health SCR'!J$3&gt;=$B194,OFFSET($D$173,0,'Health SCR'!J$3-$B194)*OFFSET(Inputs!$C$30,0,$B194-2)/IF(sommmeProdInv(Inputs!$B$30:$AY$30,$D$173:$BA$173,'Health SCR'!J$3)&gt;0,sommmeProdInv(Inputs!$B$30:$AY$30,$D$173:$BA$173,'Health SCR'!J$3),1)+J193,0)</f>
        <v>0</v>
      </c>
      <c r="K194" s="644">
        <f ca="1">IF('Health SCR'!K$3&gt;=$B194,OFFSET($D$173,0,'Health SCR'!K$3-$B194)*OFFSET(Inputs!$C$30,0,$B194-2)/IF(sommmeProdInv(Inputs!$B$30:$AY$30,$D$173:$BA$173,'Health SCR'!K$3)&gt;0,sommmeProdInv(Inputs!$B$30:$AY$30,$D$173:$BA$173,'Health SCR'!K$3),1)+K193,0)</f>
        <v>0</v>
      </c>
      <c r="L194" s="644">
        <f ca="1">IF('Health SCR'!L$3&gt;=$B194,OFFSET($D$173,0,'Health SCR'!L$3-$B194)*OFFSET(Inputs!$C$30,0,$B194-2)/IF(sommmeProdInv(Inputs!$B$30:$AY$30,$D$173:$BA$173,'Health SCR'!L$3)&gt;0,sommmeProdInv(Inputs!$B$30:$AY$30,$D$173:$BA$173,'Health SCR'!L$3),1)+L193,0)</f>
        <v>0</v>
      </c>
      <c r="M194" s="644">
        <f ca="1">IF('Health SCR'!M$3&gt;=$B194,OFFSET($D$173,0,'Health SCR'!M$3-$B194)*OFFSET(Inputs!$C$30,0,$B194-2)/IF(sommmeProdInv(Inputs!$B$30:$AY$30,$D$173:$BA$173,'Health SCR'!M$3)&gt;0,sommmeProdInv(Inputs!$B$30:$AY$30,$D$173:$BA$173,'Health SCR'!M$3),1)+M193,0)</f>
        <v>0</v>
      </c>
      <c r="N194" s="644">
        <f ca="1">IF('Health SCR'!N$3&gt;=$B194,OFFSET($D$173,0,'Health SCR'!N$3-$B194)*OFFSET(Inputs!$C$30,0,$B194-2)/IF(sommmeProdInv(Inputs!$B$30:$AY$30,$D$173:$BA$173,'Health SCR'!N$3)&gt;0,sommmeProdInv(Inputs!$B$30:$AY$30,$D$173:$BA$173,'Health SCR'!N$3),1)+N193,0)</f>
        <v>0</v>
      </c>
      <c r="O194" s="644">
        <f ca="1">IF('Health SCR'!O$3&gt;=$B194,OFFSET($D$173,0,'Health SCR'!O$3-$B194)*OFFSET(Inputs!$C$30,0,$B194-2)/IF(sommmeProdInv(Inputs!$B$30:$AY$30,$D$173:$BA$173,'Health SCR'!O$3)&gt;0,sommmeProdInv(Inputs!$B$30:$AY$30,$D$173:$BA$173,'Health SCR'!O$3),1)+O193,0)</f>
        <v>0</v>
      </c>
      <c r="P194" s="644">
        <f ca="1">IF('Health SCR'!P$3&gt;=$B194,OFFSET($D$173,0,'Health SCR'!P$3-$B194)*OFFSET(Inputs!$C$30,0,$B194-2)/IF(sommmeProdInv(Inputs!$B$30:$AY$30,$D$173:$BA$173,'Health SCR'!P$3)&gt;0,sommmeProdInv(Inputs!$B$30:$AY$30,$D$173:$BA$173,'Health SCR'!P$3),1)+P193,0)</f>
        <v>0</v>
      </c>
      <c r="Q194" s="644">
        <f ca="1">IF('Health SCR'!Q$3&gt;=$B194,OFFSET($D$173,0,'Health SCR'!Q$3-$B194)*OFFSET(Inputs!$C$30,0,$B194-2)/IF(sommmeProdInv(Inputs!$B$30:$AY$30,$D$173:$BA$173,'Health SCR'!Q$3)&gt;0,sommmeProdInv(Inputs!$B$30:$AY$30,$D$173:$BA$173,'Health SCR'!Q$3),1)+Q193,0)</f>
        <v>0</v>
      </c>
      <c r="R194" s="644">
        <f ca="1">IF('Health SCR'!R$3&gt;=$B194,OFFSET($D$173,0,'Health SCR'!R$3-$B194)*OFFSET(Inputs!$C$30,0,$B194-2)/IF(sommmeProdInv(Inputs!$B$30:$AY$30,$D$173:$BA$173,'Health SCR'!R$3)&gt;0,sommmeProdInv(Inputs!$B$30:$AY$30,$D$173:$BA$173,'Health SCR'!R$3),1)+R193,0)</f>
        <v>0</v>
      </c>
      <c r="S194" s="644">
        <f ca="1">IF('Health SCR'!S$3&gt;=$B194,OFFSET($D$173,0,'Health SCR'!S$3-$B194)*OFFSET(Inputs!$C$30,0,$B194-2)/IF(sommmeProdInv(Inputs!$B$30:$AY$30,$D$173:$BA$173,'Health SCR'!S$3)&gt;0,sommmeProdInv(Inputs!$B$30:$AY$30,$D$173:$BA$173,'Health SCR'!S$3),1)+S193,0)</f>
        <v>0</v>
      </c>
      <c r="T194" s="644">
        <f ca="1">IF('Health SCR'!T$3&gt;=$B194,OFFSET($D$173,0,'Health SCR'!T$3-$B194)*OFFSET(Inputs!$C$30,0,$B194-2)/IF(sommmeProdInv(Inputs!$B$30:$AY$30,$D$173:$BA$173,'Health SCR'!T$3)&gt;0,sommmeProdInv(Inputs!$B$30:$AY$30,$D$173:$BA$173,'Health SCR'!T$3),1)+T193,0)</f>
        <v>0</v>
      </c>
      <c r="U194" s="644">
        <f ca="1">IF('Health SCR'!U$3&gt;=$B194,OFFSET($D$173,0,'Health SCR'!U$3-$B194)*OFFSET(Inputs!$C$30,0,$B194-2)/IF(sommmeProdInv(Inputs!$B$30:$AY$30,$D$173:$BA$173,'Health SCR'!U$3)&gt;0,sommmeProdInv(Inputs!$B$30:$AY$30,$D$173:$BA$173,'Health SCR'!U$3),1)+U193,0)</f>
        <v>0</v>
      </c>
      <c r="V194" s="644">
        <f ca="1">IF('Health SCR'!V$3&gt;=$B194,OFFSET($D$173,0,'Health SCR'!V$3-$B194)*OFFSET(Inputs!$C$30,0,$B194-2)/IF(sommmeProdInv(Inputs!$B$30:$AY$30,$D$173:$BA$173,'Health SCR'!V$3)&gt;0,sommmeProdInv(Inputs!$B$30:$AY$30,$D$173:$BA$173,'Health SCR'!V$3),1)+V193,0)</f>
        <v>0</v>
      </c>
      <c r="W194" s="644">
        <f ca="1">IF('Health SCR'!W$3&gt;=$B194,OFFSET($D$173,0,'Health SCR'!W$3-$B194)*OFFSET(Inputs!$C$30,0,$B194-2)/IF(sommmeProdInv(Inputs!$B$30:$AY$30,$D$173:$BA$173,'Health SCR'!W$3)&gt;0,sommmeProdInv(Inputs!$B$30:$AY$30,$D$173:$BA$173,'Health SCR'!W$3),1)+W193,0)</f>
        <v>0</v>
      </c>
      <c r="X194" s="644">
        <f ca="1">IF('Health SCR'!X$3&gt;=$B194,OFFSET($D$173,0,'Health SCR'!X$3-$B194)*OFFSET(Inputs!$C$30,0,$B194-2)/IF(sommmeProdInv(Inputs!$B$30:$AY$30,$D$173:$BA$173,'Health SCR'!X$3)&gt;0,sommmeProdInv(Inputs!$B$30:$AY$30,$D$173:$BA$173,'Health SCR'!X$3),1)+X193,0)</f>
        <v>0</v>
      </c>
      <c r="Y194" s="644">
        <f ca="1">IF('Health SCR'!Y$3&gt;=$B194,OFFSET($D$173,0,'Health SCR'!Y$3-$B194)*OFFSET(Inputs!$C$30,0,$B194-2)/IF(sommmeProdInv(Inputs!$B$30:$AY$30,$D$173:$BA$173,'Health SCR'!Y$3)&gt;0,sommmeProdInv(Inputs!$B$30:$AY$30,$D$173:$BA$173,'Health SCR'!Y$3),1)+Y193,0)</f>
        <v>0</v>
      </c>
      <c r="Z194" s="644">
        <f ca="1">IF('Health SCR'!Z$3&gt;=$B194,OFFSET($D$173,0,'Health SCR'!Z$3-$B194)*OFFSET(Inputs!$C$30,0,$B194-2)/IF(sommmeProdInv(Inputs!$B$30:$AY$30,$D$173:$BA$173,'Health SCR'!Z$3)&gt;0,sommmeProdInv(Inputs!$B$30:$AY$30,$D$173:$BA$173,'Health SCR'!Z$3),1)+Z193,0)</f>
        <v>0</v>
      </c>
      <c r="AA194" s="644">
        <f ca="1">IF('Health SCR'!AA$3&gt;=$B194,OFFSET($D$173,0,'Health SCR'!AA$3-$B194)*OFFSET(Inputs!$C$30,0,$B194-2)/IF(sommmeProdInv(Inputs!$B$30:$AY$30,$D$173:$BA$173,'Health SCR'!AA$3)&gt;0,sommmeProdInv(Inputs!$B$30:$AY$30,$D$173:$BA$173,'Health SCR'!AA$3),1)+AA193,0)</f>
        <v>0</v>
      </c>
      <c r="AB194" s="644">
        <f ca="1">IF('Health SCR'!AB$3&gt;=$B194,OFFSET($D$173,0,'Health SCR'!AB$3-$B194)*OFFSET(Inputs!$C$30,0,$B194-2)/IF(sommmeProdInv(Inputs!$B$30:$AY$30,$D$173:$BA$173,'Health SCR'!AB$3)&gt;0,sommmeProdInv(Inputs!$B$30:$AY$30,$D$173:$BA$173,'Health SCR'!AB$3),1)+AB193,0)</f>
        <v>0</v>
      </c>
      <c r="AC194" s="644">
        <f ca="1">IF('Health SCR'!AC$3&gt;=$B194,OFFSET($D$173,0,'Health SCR'!AC$3-$B194)*OFFSET(Inputs!$C$30,0,$B194-2)/IF(sommmeProdInv(Inputs!$B$30:$AY$30,$D$173:$BA$173,'Health SCR'!AC$3)&gt;0,sommmeProdInv(Inputs!$B$30:$AY$30,$D$173:$BA$173,'Health SCR'!AC$3),1)+AC193,0)</f>
        <v>0</v>
      </c>
      <c r="AD194" s="644">
        <f ca="1">IF('Health SCR'!AD$3&gt;=$B194,OFFSET($D$173,0,'Health SCR'!AD$3-$B194)*OFFSET(Inputs!$C$30,0,$B194-2)/IF(sommmeProdInv(Inputs!$B$30:$AY$30,$D$173:$BA$173,'Health SCR'!AD$3)&gt;0,sommmeProdInv(Inputs!$B$30:$AY$30,$D$173:$BA$173,'Health SCR'!AD$3),1)+AD193,0)</f>
        <v>0</v>
      </c>
      <c r="AE194" s="644">
        <f ca="1">IF('Health SCR'!AE$3&gt;=$B194,OFFSET($D$173,0,'Health SCR'!AE$3-$B194)*OFFSET(Inputs!$C$30,0,$B194-2)/IF(sommmeProdInv(Inputs!$B$30:$AY$30,$D$173:$BA$173,'Health SCR'!AE$3)&gt;0,sommmeProdInv(Inputs!$B$30:$AY$30,$D$173:$BA$173,'Health SCR'!AE$3),1)+AE193,0)</f>
        <v>0</v>
      </c>
      <c r="AF194" s="644">
        <f ca="1">IF('Health SCR'!AF$3&gt;=$B194,OFFSET($D$173,0,'Health SCR'!AF$3-$B194)*OFFSET(Inputs!$C$30,0,$B194-2)/IF(sommmeProdInv(Inputs!$B$30:$AY$30,$D$173:$BA$173,'Health SCR'!AF$3)&gt;0,sommmeProdInv(Inputs!$B$30:$AY$30,$D$173:$BA$173,'Health SCR'!AF$3),1)+AF193,0)</f>
        <v>0</v>
      </c>
      <c r="AG194" s="644">
        <f ca="1">IF('Health SCR'!AG$3&gt;=$B194,OFFSET($D$173,0,'Health SCR'!AG$3-$B194)*OFFSET(Inputs!$C$30,0,$B194-2)/IF(sommmeProdInv(Inputs!$B$30:$AY$30,$D$173:$BA$173,'Health SCR'!AG$3)&gt;0,sommmeProdInv(Inputs!$B$30:$AY$30,$D$173:$BA$173,'Health SCR'!AG$3),1)+AG193,0)</f>
        <v>0</v>
      </c>
      <c r="AH194" s="644">
        <f ca="1">IF('Health SCR'!AH$3&gt;=$B194,OFFSET($D$173,0,'Health SCR'!AH$3-$B194)*OFFSET(Inputs!$C$30,0,$B194-2)/IF(sommmeProdInv(Inputs!$B$30:$AY$30,$D$173:$BA$173,'Health SCR'!AH$3)&gt;0,sommmeProdInv(Inputs!$B$30:$AY$30,$D$173:$BA$173,'Health SCR'!AH$3),1)+AH193,0)</f>
        <v>0</v>
      </c>
      <c r="AI194" s="644">
        <f ca="1">IF('Health SCR'!AI$3&gt;=$B194,OFFSET($D$173,0,'Health SCR'!AI$3-$B194)*OFFSET(Inputs!$C$30,0,$B194-2)/IF(sommmeProdInv(Inputs!$B$30:$AY$30,$D$173:$BA$173,'Health SCR'!AI$3)&gt;0,sommmeProdInv(Inputs!$B$30:$AY$30,$D$173:$BA$173,'Health SCR'!AI$3),1)+AI193,0)</f>
        <v>0</v>
      </c>
      <c r="AJ194" s="644">
        <f ca="1">IF('Health SCR'!AJ$3&gt;=$B194,OFFSET($D$173,0,'Health SCR'!AJ$3-$B194)*OFFSET(Inputs!$C$30,0,$B194-2)/IF(sommmeProdInv(Inputs!$B$30:$AY$30,$D$173:$BA$173,'Health SCR'!AJ$3)&gt;0,sommmeProdInv(Inputs!$B$30:$AY$30,$D$173:$BA$173,'Health SCR'!AJ$3),1)+AJ193,0)</f>
        <v>0</v>
      </c>
      <c r="AK194" s="644">
        <f ca="1">IF('Health SCR'!AK$3&gt;=$B194,OFFSET($D$173,0,'Health SCR'!AK$3-$B194)*OFFSET(Inputs!$C$30,0,$B194-2)/IF(sommmeProdInv(Inputs!$B$30:$AY$30,$D$173:$BA$173,'Health SCR'!AK$3)&gt;0,sommmeProdInv(Inputs!$B$30:$AY$30,$D$173:$BA$173,'Health SCR'!AK$3),1)+AK193,0)</f>
        <v>0</v>
      </c>
      <c r="AL194" s="644">
        <f ca="1">IF('Health SCR'!AL$3&gt;=$B194,OFFSET($D$173,0,'Health SCR'!AL$3-$B194)*OFFSET(Inputs!$C$30,0,$B194-2)/IF(sommmeProdInv(Inputs!$B$30:$AY$30,$D$173:$BA$173,'Health SCR'!AL$3)&gt;0,sommmeProdInv(Inputs!$B$30:$AY$30,$D$173:$BA$173,'Health SCR'!AL$3),1)+AL193,0)</f>
        <v>0</v>
      </c>
      <c r="AM194" s="644">
        <f ca="1">IF('Health SCR'!AM$3&gt;=$B194,OFFSET($D$173,0,'Health SCR'!AM$3-$B194)*OFFSET(Inputs!$C$30,0,$B194-2)/IF(sommmeProdInv(Inputs!$B$30:$AY$30,$D$173:$BA$173,'Health SCR'!AM$3)&gt;0,sommmeProdInv(Inputs!$B$30:$AY$30,$D$173:$BA$173,'Health SCR'!AM$3),1)+AM193,0)</f>
        <v>0</v>
      </c>
      <c r="AN194" s="644">
        <f ca="1">IF('Health SCR'!AN$3&gt;=$B194,OFFSET($D$173,0,'Health SCR'!AN$3-$B194)*OFFSET(Inputs!$C$30,0,$B194-2)/IF(sommmeProdInv(Inputs!$B$30:$AY$30,$D$173:$BA$173,'Health SCR'!AN$3)&gt;0,sommmeProdInv(Inputs!$B$30:$AY$30,$D$173:$BA$173,'Health SCR'!AN$3),1)+AN193,0)</f>
        <v>0</v>
      </c>
      <c r="AO194" s="644">
        <f ca="1">IF('Health SCR'!AO$3&gt;=$B194,OFFSET($D$173,0,'Health SCR'!AO$3-$B194)*OFFSET(Inputs!$C$30,0,$B194-2)/IF(sommmeProdInv(Inputs!$B$30:$AY$30,$D$173:$BA$173,'Health SCR'!AO$3)&gt;0,sommmeProdInv(Inputs!$B$30:$AY$30,$D$173:$BA$173,'Health SCR'!AO$3),1)+AO193,0)</f>
        <v>0</v>
      </c>
      <c r="AP194" s="644">
        <f ca="1">IF('Health SCR'!AP$3&gt;=$B194,OFFSET($D$173,0,'Health SCR'!AP$3-$B194)*OFFSET(Inputs!$C$30,0,$B194-2)/IF(sommmeProdInv(Inputs!$B$30:$AY$30,$D$173:$BA$173,'Health SCR'!AP$3)&gt;0,sommmeProdInv(Inputs!$B$30:$AY$30,$D$173:$BA$173,'Health SCR'!AP$3),1)+AP193,0)</f>
        <v>0</v>
      </c>
      <c r="AQ194" s="644">
        <f ca="1">IF('Health SCR'!AQ$3&gt;=$B194,OFFSET($D$173,0,'Health SCR'!AQ$3-$B194)*OFFSET(Inputs!$C$30,0,$B194-2)/IF(sommmeProdInv(Inputs!$B$30:$AY$30,$D$173:$BA$173,'Health SCR'!AQ$3)&gt;0,sommmeProdInv(Inputs!$B$30:$AY$30,$D$173:$BA$173,'Health SCR'!AQ$3),1)+AQ193,0)</f>
        <v>0</v>
      </c>
      <c r="AR194" s="644">
        <f ca="1">IF('Health SCR'!AR$3&gt;=$B194,OFFSET($D$173,0,'Health SCR'!AR$3-$B194)*OFFSET(Inputs!$C$30,0,$B194-2)/IF(sommmeProdInv(Inputs!$B$30:$AY$30,$D$173:$BA$173,'Health SCR'!AR$3)&gt;0,sommmeProdInv(Inputs!$B$30:$AY$30,$D$173:$BA$173,'Health SCR'!AR$3),1)+AR193,0)</f>
        <v>0</v>
      </c>
      <c r="AS194" s="644">
        <f ca="1">IF('Health SCR'!AS$3&gt;=$B194,OFFSET($D$173,0,'Health SCR'!AS$3-$B194)*OFFSET(Inputs!$C$30,0,$B194-2)/IF(sommmeProdInv(Inputs!$B$30:$AY$30,$D$173:$BA$173,'Health SCR'!AS$3)&gt;0,sommmeProdInv(Inputs!$B$30:$AY$30,$D$173:$BA$173,'Health SCR'!AS$3),1)+AS193,0)</f>
        <v>0</v>
      </c>
      <c r="AT194" s="644">
        <f ca="1">IF('Health SCR'!AT$3&gt;=$B194,OFFSET($D$173,0,'Health SCR'!AT$3-$B194)*OFFSET(Inputs!$C$30,0,$B194-2)/IF(sommmeProdInv(Inputs!$B$30:$AY$30,$D$173:$BA$173,'Health SCR'!AT$3)&gt;0,sommmeProdInv(Inputs!$B$30:$AY$30,$D$173:$BA$173,'Health SCR'!AT$3),1)+AT193,0)</f>
        <v>0</v>
      </c>
      <c r="AU194" s="644">
        <f ca="1">IF('Health SCR'!AU$3&gt;=$B194,OFFSET($D$173,0,'Health SCR'!AU$3-$B194)*OFFSET(Inputs!$C$30,0,$B194-2)/IF(sommmeProdInv(Inputs!$B$30:$AY$30,$D$173:$BA$173,'Health SCR'!AU$3)&gt;0,sommmeProdInv(Inputs!$B$30:$AY$30,$D$173:$BA$173,'Health SCR'!AU$3),1)+AU193,0)</f>
        <v>0</v>
      </c>
      <c r="AV194" s="644">
        <f ca="1">IF('Health SCR'!AV$3&gt;=$B194,OFFSET($D$173,0,'Health SCR'!AV$3-$B194)*OFFSET(Inputs!$C$30,0,$B194-2)/IF(sommmeProdInv(Inputs!$B$30:$AY$30,$D$173:$BA$173,'Health SCR'!AV$3)&gt;0,sommmeProdInv(Inputs!$B$30:$AY$30,$D$173:$BA$173,'Health SCR'!AV$3),1)+AV193,0)</f>
        <v>0</v>
      </c>
      <c r="AW194" s="644">
        <f ca="1">IF('Health SCR'!AW$3&gt;=$B194,OFFSET($D$173,0,'Health SCR'!AW$3-$B194)*OFFSET(Inputs!$C$30,0,$B194-2)/IF(sommmeProdInv(Inputs!$B$30:$AY$30,$D$173:$BA$173,'Health SCR'!AW$3)&gt;0,sommmeProdInv(Inputs!$B$30:$AY$30,$D$173:$BA$173,'Health SCR'!AW$3),1)+AW193,0)</f>
        <v>0</v>
      </c>
      <c r="AX194" s="644">
        <f ca="1">IF('Health SCR'!AX$3&gt;=$B194,OFFSET($D$173,0,'Health SCR'!AX$3-$B194)*OFFSET(Inputs!$C$30,0,$B194-2)/IF(sommmeProdInv(Inputs!$B$30:$AY$30,$D$173:$BA$173,'Health SCR'!AX$3)&gt;0,sommmeProdInv(Inputs!$B$30:$AY$30,$D$173:$BA$173,'Health SCR'!AX$3),1)+AX193,0)</f>
        <v>0</v>
      </c>
      <c r="AY194" s="644">
        <f ca="1">IF('Health SCR'!AY$3&gt;=$B194,OFFSET($D$173,0,'Health SCR'!AY$3-$B194)*OFFSET(Inputs!$C$30,0,$B194-2)/IF(sommmeProdInv(Inputs!$B$30:$AY$30,$D$173:$BA$173,'Health SCR'!AY$3)&gt;0,sommmeProdInv(Inputs!$B$30:$AY$30,$D$173:$BA$173,'Health SCR'!AY$3),1)+AY193,0)</f>
        <v>0</v>
      </c>
      <c r="AZ194" s="644">
        <f ca="1">IF('Health SCR'!AZ$3&gt;=$B194,OFFSET($D$173,0,'Health SCR'!AZ$3-$B194)*OFFSET(Inputs!$C$30,0,$B194-2)/IF(sommmeProdInv(Inputs!$B$30:$AY$30,$D$173:$BA$173,'Health SCR'!AZ$3)&gt;0,sommmeProdInv(Inputs!$B$30:$AY$30,$D$173:$BA$173,'Health SCR'!AZ$3),1)+AZ193,0)</f>
        <v>0</v>
      </c>
      <c r="BA194" s="645">
        <f ca="1">IF('Health SCR'!BA$3&gt;=$B194,OFFSET($D$173,0,'Health SCR'!BA$3-$B194)*OFFSET(Inputs!$C$30,0,$B194-2)/IF(sommmeProdInv(Inputs!$B$30:$AY$30,$D$173:$BA$173,'Health SCR'!BA$3)&gt;0,sommmeProdInv(Inputs!$B$30:$AY$30,$D$173:$BA$173,'Health SCR'!BA$3),1)+BA193,0)</f>
        <v>0</v>
      </c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43"/>
      <c r="CB194" s="243"/>
      <c r="CC194" s="243"/>
      <c r="CD194" s="243"/>
      <c r="CE194" s="243"/>
      <c r="CF194" s="243"/>
      <c r="CG194" s="243"/>
      <c r="CH194" s="243"/>
      <c r="CI194" s="243"/>
      <c r="CJ194" s="243"/>
      <c r="CK194" s="243"/>
      <c r="CL194" s="243"/>
      <c r="CM194" s="243"/>
      <c r="CN194" s="243"/>
      <c r="CO194" s="243"/>
      <c r="CP194" s="243"/>
      <c r="CQ194" s="243"/>
      <c r="CR194" s="243"/>
      <c r="CS194" s="243"/>
      <c r="CT194" s="243"/>
      <c r="CU194" s="243"/>
      <c r="CV194" s="243"/>
      <c r="CW194" s="243"/>
      <c r="CX194" s="243"/>
      <c r="CY194" s="243"/>
      <c r="CZ194" s="243"/>
      <c r="DA194" s="243"/>
      <c r="DB194" s="243"/>
      <c r="DC194" s="243"/>
      <c r="DD194" s="243"/>
      <c r="DE194" s="243"/>
      <c r="DF194" s="243"/>
      <c r="DG194" s="243"/>
      <c r="DH194" s="243"/>
      <c r="DI194" s="243"/>
      <c r="DJ194" s="243"/>
      <c r="DK194" s="243"/>
      <c r="DL194" s="243"/>
      <c r="DM194" s="243"/>
      <c r="DN194" s="243"/>
      <c r="DO194" s="243"/>
      <c r="DP194" s="243"/>
      <c r="DQ194" s="243"/>
      <c r="DR194" s="243"/>
      <c r="DS194" s="243"/>
      <c r="DT194" s="243"/>
      <c r="DU194" s="243"/>
      <c r="DV194" s="243"/>
      <c r="DW194" s="243"/>
      <c r="DX194" s="243"/>
      <c r="DY194" s="243"/>
      <c r="DZ194" s="243"/>
      <c r="EA194" s="243"/>
      <c r="EB194" s="243"/>
      <c r="EC194" s="243"/>
      <c r="ED194" s="243"/>
      <c r="EE194" s="243"/>
      <c r="EF194" s="243"/>
      <c r="EG194" s="243"/>
      <c r="EH194" s="243"/>
      <c r="EI194" s="243"/>
      <c r="EJ194" s="243"/>
      <c r="EK194" s="243"/>
      <c r="EL194" s="243"/>
      <c r="EM194" s="243"/>
      <c r="EN194" s="243"/>
      <c r="EO194" s="243"/>
      <c r="EP194" s="243"/>
      <c r="EQ194" s="243"/>
      <c r="ER194" s="243"/>
      <c r="ES194" s="243"/>
      <c r="ET194" s="243"/>
      <c r="EU194" s="243"/>
      <c r="EV194" s="243"/>
      <c r="EW194" s="243"/>
      <c r="EX194" s="243"/>
      <c r="EY194" s="243"/>
      <c r="EZ194" s="243"/>
      <c r="FA194" s="243"/>
      <c r="FB194" s="243"/>
      <c r="FC194" s="243"/>
      <c r="FD194" s="243"/>
      <c r="FE194" s="243"/>
      <c r="FF194" s="243"/>
      <c r="FG194" s="243"/>
      <c r="FH194" s="243"/>
      <c r="FI194" s="243"/>
      <c r="FJ194" s="243"/>
      <c r="FK194" s="243"/>
      <c r="FL194" s="243"/>
      <c r="FM194" s="243"/>
      <c r="FN194" s="243"/>
      <c r="FO194" s="243"/>
      <c r="FP194" s="243"/>
      <c r="FQ194" s="243"/>
      <c r="FR194" s="243"/>
      <c r="FS194" s="243"/>
      <c r="FT194" s="243"/>
      <c r="FU194" s="243"/>
      <c r="FV194" s="243"/>
      <c r="FW194" s="243"/>
      <c r="FX194" s="243"/>
      <c r="FY194" s="243"/>
      <c r="FZ194" s="243"/>
      <c r="GA194" s="243"/>
      <c r="GB194" s="243"/>
      <c r="GC194" s="243"/>
      <c r="GD194" s="243"/>
      <c r="GE194" s="243"/>
      <c r="GF194" s="243"/>
      <c r="GG194" s="243"/>
      <c r="GH194" s="243"/>
      <c r="GI194" s="243"/>
      <c r="GJ194" s="243"/>
      <c r="GK194" s="243"/>
      <c r="GL194" s="243"/>
      <c r="GM194" s="243"/>
      <c r="GN194" s="243"/>
      <c r="GO194" s="243"/>
      <c r="GP194" s="243"/>
      <c r="GQ194" s="243"/>
      <c r="GR194" s="243"/>
      <c r="GS194" s="243"/>
      <c r="GT194" s="243"/>
      <c r="GU194" s="243"/>
      <c r="GV194" s="243"/>
      <c r="GW194" s="243"/>
      <c r="GX194" s="243"/>
      <c r="GY194" s="243"/>
      <c r="GZ194" s="243"/>
      <c r="HA194" s="243"/>
      <c r="HB194" s="243"/>
      <c r="HC194" s="243"/>
      <c r="HD194" s="243"/>
      <c r="HE194" s="243"/>
      <c r="HF194" s="243"/>
      <c r="HG194" s="243"/>
      <c r="HH194" s="243"/>
      <c r="HI194" s="243"/>
      <c r="HJ194" s="243"/>
      <c r="HK194" s="243"/>
      <c r="HL194" s="243"/>
      <c r="HM194" s="243"/>
      <c r="HN194" s="243"/>
      <c r="HO194" s="243"/>
      <c r="HP194" s="243"/>
      <c r="HQ194" s="243"/>
      <c r="HR194" s="243"/>
      <c r="HS194" s="243"/>
      <c r="HT194" s="243"/>
      <c r="HU194" s="243"/>
      <c r="HV194" s="243"/>
      <c r="HW194" s="243"/>
      <c r="HX194" s="243"/>
      <c r="HY194" s="243"/>
      <c r="HZ194" s="243"/>
      <c r="IA194" s="243"/>
      <c r="IB194" s="243"/>
      <c r="IC194" s="243"/>
      <c r="ID194" s="243"/>
      <c r="IE194" s="243"/>
      <c r="IF194" s="243"/>
      <c r="IG194" s="243"/>
      <c r="IH194" s="243"/>
      <c r="II194" s="243"/>
      <c r="IJ194" s="243"/>
      <c r="IK194" s="243"/>
      <c r="IL194" s="243"/>
      <c r="IM194" s="243"/>
      <c r="IN194" s="243"/>
      <c r="IO194" s="243"/>
      <c r="IP194" s="243"/>
      <c r="IQ194" s="243"/>
      <c r="IR194" s="243"/>
      <c r="IS194" s="243"/>
      <c r="IT194" s="243"/>
      <c r="IU194" s="243"/>
      <c r="IV194" s="243"/>
    </row>
    <row r="195" spans="1:256" s="62" customFormat="1" outlineLevel="1">
      <c r="A195" s="608"/>
      <c r="B195" s="993">
        <v>21</v>
      </c>
      <c r="C195" s="994"/>
      <c r="D195" s="643"/>
      <c r="E195" s="644">
        <f ca="1">IF('Health SCR'!E$3&gt;=$B195,OFFSET($D$173,0,'Health SCR'!E$3-$B195)*OFFSET(Inputs!$C$30,0,$B195-2)/IF(sommmeProdInv(Inputs!$B$30:$AY$30,$D$173:$BA$173,'Health SCR'!E$3)&gt;0,sommmeProdInv(Inputs!$B$30:$AY$30,$D$173:$BA$173,'Health SCR'!E$3),1)+E194,0)</f>
        <v>0</v>
      </c>
      <c r="F195" s="644">
        <f ca="1">IF('Health SCR'!F$3&gt;=$B195,OFFSET($D$173,0,'Health SCR'!F$3-$B195)*OFFSET(Inputs!$C$30,0,$B195-2)/IF(sommmeProdInv(Inputs!$B$30:$AY$30,$D$173:$BA$173,'Health SCR'!F$3)&gt;0,sommmeProdInv(Inputs!$B$30:$AY$30,$D$173:$BA$173,'Health SCR'!F$3),1)+F194,0)</f>
        <v>0</v>
      </c>
      <c r="G195" s="644">
        <f ca="1">IF('Health SCR'!G$3&gt;=$B195,OFFSET($D$173,0,'Health SCR'!G$3-$B195)*OFFSET(Inputs!$C$30,0,$B195-2)/IF(sommmeProdInv(Inputs!$B$30:$AY$30,$D$173:$BA$173,'Health SCR'!G$3)&gt;0,sommmeProdInv(Inputs!$B$30:$AY$30,$D$173:$BA$173,'Health SCR'!G$3),1)+G194,0)</f>
        <v>0</v>
      </c>
      <c r="H195" s="644">
        <f ca="1">IF('Health SCR'!H$3&gt;=$B195,OFFSET($D$173,0,'Health SCR'!H$3-$B195)*OFFSET(Inputs!$C$30,0,$B195-2)/IF(sommmeProdInv(Inputs!$B$30:$AY$30,$D$173:$BA$173,'Health SCR'!H$3)&gt;0,sommmeProdInv(Inputs!$B$30:$AY$30,$D$173:$BA$173,'Health SCR'!H$3),1)+H194,0)</f>
        <v>0</v>
      </c>
      <c r="I195" s="644">
        <f ca="1">IF('Health SCR'!I$3&gt;=$B195,OFFSET($D$173,0,'Health SCR'!I$3-$B195)*OFFSET(Inputs!$C$30,0,$B195-2)/IF(sommmeProdInv(Inputs!$B$30:$AY$30,$D$173:$BA$173,'Health SCR'!I$3)&gt;0,sommmeProdInv(Inputs!$B$30:$AY$30,$D$173:$BA$173,'Health SCR'!I$3),1)+I194,0)</f>
        <v>0</v>
      </c>
      <c r="J195" s="644">
        <f ca="1">IF('Health SCR'!J$3&gt;=$B195,OFFSET($D$173,0,'Health SCR'!J$3-$B195)*OFFSET(Inputs!$C$30,0,$B195-2)/IF(sommmeProdInv(Inputs!$B$30:$AY$30,$D$173:$BA$173,'Health SCR'!J$3)&gt;0,sommmeProdInv(Inputs!$B$30:$AY$30,$D$173:$BA$173,'Health SCR'!J$3),1)+J194,0)</f>
        <v>0</v>
      </c>
      <c r="K195" s="644">
        <f ca="1">IF('Health SCR'!K$3&gt;=$B195,OFFSET($D$173,0,'Health SCR'!K$3-$B195)*OFFSET(Inputs!$C$30,0,$B195-2)/IF(sommmeProdInv(Inputs!$B$30:$AY$30,$D$173:$BA$173,'Health SCR'!K$3)&gt;0,sommmeProdInv(Inputs!$B$30:$AY$30,$D$173:$BA$173,'Health SCR'!K$3),1)+K194,0)</f>
        <v>0</v>
      </c>
      <c r="L195" s="644">
        <f ca="1">IF('Health SCR'!L$3&gt;=$B195,OFFSET($D$173,0,'Health SCR'!L$3-$B195)*OFFSET(Inputs!$C$30,0,$B195-2)/IF(sommmeProdInv(Inputs!$B$30:$AY$30,$D$173:$BA$173,'Health SCR'!L$3)&gt;0,sommmeProdInv(Inputs!$B$30:$AY$30,$D$173:$BA$173,'Health SCR'!L$3),1)+L194,0)</f>
        <v>0</v>
      </c>
      <c r="M195" s="644">
        <f ca="1">IF('Health SCR'!M$3&gt;=$B195,OFFSET($D$173,0,'Health SCR'!M$3-$B195)*OFFSET(Inputs!$C$30,0,$B195-2)/IF(sommmeProdInv(Inputs!$B$30:$AY$30,$D$173:$BA$173,'Health SCR'!M$3)&gt;0,sommmeProdInv(Inputs!$B$30:$AY$30,$D$173:$BA$173,'Health SCR'!M$3),1)+M194,0)</f>
        <v>0</v>
      </c>
      <c r="N195" s="644">
        <f ca="1">IF('Health SCR'!N$3&gt;=$B195,OFFSET($D$173,0,'Health SCR'!N$3-$B195)*OFFSET(Inputs!$C$30,0,$B195-2)/IF(sommmeProdInv(Inputs!$B$30:$AY$30,$D$173:$BA$173,'Health SCR'!N$3)&gt;0,sommmeProdInv(Inputs!$B$30:$AY$30,$D$173:$BA$173,'Health SCR'!N$3),1)+N194,0)</f>
        <v>0</v>
      </c>
      <c r="O195" s="644">
        <f ca="1">IF('Health SCR'!O$3&gt;=$B195,OFFSET($D$173,0,'Health SCR'!O$3-$B195)*OFFSET(Inputs!$C$30,0,$B195-2)/IF(sommmeProdInv(Inputs!$B$30:$AY$30,$D$173:$BA$173,'Health SCR'!O$3)&gt;0,sommmeProdInv(Inputs!$B$30:$AY$30,$D$173:$BA$173,'Health SCR'!O$3),1)+O194,0)</f>
        <v>0</v>
      </c>
      <c r="P195" s="644">
        <f ca="1">IF('Health SCR'!P$3&gt;=$B195,OFFSET($D$173,0,'Health SCR'!P$3-$B195)*OFFSET(Inputs!$C$30,0,$B195-2)/IF(sommmeProdInv(Inputs!$B$30:$AY$30,$D$173:$BA$173,'Health SCR'!P$3)&gt;0,sommmeProdInv(Inputs!$B$30:$AY$30,$D$173:$BA$173,'Health SCR'!P$3),1)+P194,0)</f>
        <v>0</v>
      </c>
      <c r="Q195" s="644">
        <f ca="1">IF('Health SCR'!Q$3&gt;=$B195,OFFSET($D$173,0,'Health SCR'!Q$3-$B195)*OFFSET(Inputs!$C$30,0,$B195-2)/IF(sommmeProdInv(Inputs!$B$30:$AY$30,$D$173:$BA$173,'Health SCR'!Q$3)&gt;0,sommmeProdInv(Inputs!$B$30:$AY$30,$D$173:$BA$173,'Health SCR'!Q$3),1)+Q194,0)</f>
        <v>0</v>
      </c>
      <c r="R195" s="644">
        <f ca="1">IF('Health SCR'!R$3&gt;=$B195,OFFSET($D$173,0,'Health SCR'!R$3-$B195)*OFFSET(Inputs!$C$30,0,$B195-2)/IF(sommmeProdInv(Inputs!$B$30:$AY$30,$D$173:$BA$173,'Health SCR'!R$3)&gt;0,sommmeProdInv(Inputs!$B$30:$AY$30,$D$173:$BA$173,'Health SCR'!R$3),1)+R194,0)</f>
        <v>0</v>
      </c>
      <c r="S195" s="644">
        <f ca="1">IF('Health SCR'!S$3&gt;=$B195,OFFSET($D$173,0,'Health SCR'!S$3-$B195)*OFFSET(Inputs!$C$30,0,$B195-2)/IF(sommmeProdInv(Inputs!$B$30:$AY$30,$D$173:$BA$173,'Health SCR'!S$3)&gt;0,sommmeProdInv(Inputs!$B$30:$AY$30,$D$173:$BA$173,'Health SCR'!S$3),1)+S194,0)</f>
        <v>0</v>
      </c>
      <c r="T195" s="644">
        <f ca="1">IF('Health SCR'!T$3&gt;=$B195,OFFSET($D$173,0,'Health SCR'!T$3-$B195)*OFFSET(Inputs!$C$30,0,$B195-2)/IF(sommmeProdInv(Inputs!$B$30:$AY$30,$D$173:$BA$173,'Health SCR'!T$3)&gt;0,sommmeProdInv(Inputs!$B$30:$AY$30,$D$173:$BA$173,'Health SCR'!T$3),1)+T194,0)</f>
        <v>0</v>
      </c>
      <c r="U195" s="644">
        <f ca="1">IF('Health SCR'!U$3&gt;=$B195,OFFSET($D$173,0,'Health SCR'!U$3-$B195)*OFFSET(Inputs!$C$30,0,$B195-2)/IF(sommmeProdInv(Inputs!$B$30:$AY$30,$D$173:$BA$173,'Health SCR'!U$3)&gt;0,sommmeProdInv(Inputs!$B$30:$AY$30,$D$173:$BA$173,'Health SCR'!U$3),1)+U194,0)</f>
        <v>0</v>
      </c>
      <c r="V195" s="644">
        <f ca="1">IF('Health SCR'!V$3&gt;=$B195,OFFSET($D$173,0,'Health SCR'!V$3-$B195)*OFFSET(Inputs!$C$30,0,$B195-2)/IF(sommmeProdInv(Inputs!$B$30:$AY$30,$D$173:$BA$173,'Health SCR'!V$3)&gt;0,sommmeProdInv(Inputs!$B$30:$AY$30,$D$173:$BA$173,'Health SCR'!V$3),1)+V194,0)</f>
        <v>0</v>
      </c>
      <c r="W195" s="644">
        <f ca="1">IF('Health SCR'!W$3&gt;=$B195,OFFSET($D$173,0,'Health SCR'!W$3-$B195)*OFFSET(Inputs!$C$30,0,$B195-2)/IF(sommmeProdInv(Inputs!$B$30:$AY$30,$D$173:$BA$173,'Health SCR'!W$3)&gt;0,sommmeProdInv(Inputs!$B$30:$AY$30,$D$173:$BA$173,'Health SCR'!W$3),1)+W194,0)</f>
        <v>0</v>
      </c>
      <c r="X195" s="644">
        <f ca="1">IF('Health SCR'!X$3&gt;=$B195,OFFSET($D$173,0,'Health SCR'!X$3-$B195)*OFFSET(Inputs!$C$30,0,$B195-2)/IF(sommmeProdInv(Inputs!$B$30:$AY$30,$D$173:$BA$173,'Health SCR'!X$3)&gt;0,sommmeProdInv(Inputs!$B$30:$AY$30,$D$173:$BA$173,'Health SCR'!X$3),1)+X194,0)</f>
        <v>0</v>
      </c>
      <c r="Y195" s="644">
        <f ca="1">IF('Health SCR'!Y$3&gt;=$B195,OFFSET($D$173,0,'Health SCR'!Y$3-$B195)*OFFSET(Inputs!$C$30,0,$B195-2)/IF(sommmeProdInv(Inputs!$B$30:$AY$30,$D$173:$BA$173,'Health SCR'!Y$3)&gt;0,sommmeProdInv(Inputs!$B$30:$AY$30,$D$173:$BA$173,'Health SCR'!Y$3),1)+Y194,0)</f>
        <v>0</v>
      </c>
      <c r="Z195" s="644">
        <f ca="1">IF('Health SCR'!Z$3&gt;=$B195,OFFSET($D$173,0,'Health SCR'!Z$3-$B195)*OFFSET(Inputs!$C$30,0,$B195-2)/IF(sommmeProdInv(Inputs!$B$30:$AY$30,$D$173:$BA$173,'Health SCR'!Z$3)&gt;0,sommmeProdInv(Inputs!$B$30:$AY$30,$D$173:$BA$173,'Health SCR'!Z$3),1)+Z194,0)</f>
        <v>0</v>
      </c>
      <c r="AA195" s="644">
        <f ca="1">IF('Health SCR'!AA$3&gt;=$B195,OFFSET($D$173,0,'Health SCR'!AA$3-$B195)*OFFSET(Inputs!$C$30,0,$B195-2)/IF(sommmeProdInv(Inputs!$B$30:$AY$30,$D$173:$BA$173,'Health SCR'!AA$3)&gt;0,sommmeProdInv(Inputs!$B$30:$AY$30,$D$173:$BA$173,'Health SCR'!AA$3),1)+AA194,0)</f>
        <v>0</v>
      </c>
      <c r="AB195" s="644">
        <f ca="1">IF('Health SCR'!AB$3&gt;=$B195,OFFSET($D$173,0,'Health SCR'!AB$3-$B195)*OFFSET(Inputs!$C$30,0,$B195-2)/IF(sommmeProdInv(Inputs!$B$30:$AY$30,$D$173:$BA$173,'Health SCR'!AB$3)&gt;0,sommmeProdInv(Inputs!$B$30:$AY$30,$D$173:$BA$173,'Health SCR'!AB$3),1)+AB194,0)</f>
        <v>0</v>
      </c>
      <c r="AC195" s="644">
        <f ca="1">IF('Health SCR'!AC$3&gt;=$B195,OFFSET($D$173,0,'Health SCR'!AC$3-$B195)*OFFSET(Inputs!$C$30,0,$B195-2)/IF(sommmeProdInv(Inputs!$B$30:$AY$30,$D$173:$BA$173,'Health SCR'!AC$3)&gt;0,sommmeProdInv(Inputs!$B$30:$AY$30,$D$173:$BA$173,'Health SCR'!AC$3),1)+AC194,0)</f>
        <v>0</v>
      </c>
      <c r="AD195" s="644">
        <f ca="1">IF('Health SCR'!AD$3&gt;=$B195,OFFSET($D$173,0,'Health SCR'!AD$3-$B195)*OFFSET(Inputs!$C$30,0,$B195-2)/IF(sommmeProdInv(Inputs!$B$30:$AY$30,$D$173:$BA$173,'Health SCR'!AD$3)&gt;0,sommmeProdInv(Inputs!$B$30:$AY$30,$D$173:$BA$173,'Health SCR'!AD$3),1)+AD194,0)</f>
        <v>0</v>
      </c>
      <c r="AE195" s="644">
        <f ca="1">IF('Health SCR'!AE$3&gt;=$B195,OFFSET($D$173,0,'Health SCR'!AE$3-$B195)*OFFSET(Inputs!$C$30,0,$B195-2)/IF(sommmeProdInv(Inputs!$B$30:$AY$30,$D$173:$BA$173,'Health SCR'!AE$3)&gt;0,sommmeProdInv(Inputs!$B$30:$AY$30,$D$173:$BA$173,'Health SCR'!AE$3),1)+AE194,0)</f>
        <v>0</v>
      </c>
      <c r="AF195" s="644">
        <f ca="1">IF('Health SCR'!AF$3&gt;=$B195,OFFSET($D$173,0,'Health SCR'!AF$3-$B195)*OFFSET(Inputs!$C$30,0,$B195-2)/IF(sommmeProdInv(Inputs!$B$30:$AY$30,$D$173:$BA$173,'Health SCR'!AF$3)&gt;0,sommmeProdInv(Inputs!$B$30:$AY$30,$D$173:$BA$173,'Health SCR'!AF$3),1)+AF194,0)</f>
        <v>0</v>
      </c>
      <c r="AG195" s="644">
        <f ca="1">IF('Health SCR'!AG$3&gt;=$B195,OFFSET($D$173,0,'Health SCR'!AG$3-$B195)*OFFSET(Inputs!$C$30,0,$B195-2)/IF(sommmeProdInv(Inputs!$B$30:$AY$30,$D$173:$BA$173,'Health SCR'!AG$3)&gt;0,sommmeProdInv(Inputs!$B$30:$AY$30,$D$173:$BA$173,'Health SCR'!AG$3),1)+AG194,0)</f>
        <v>0</v>
      </c>
      <c r="AH195" s="644">
        <f ca="1">IF('Health SCR'!AH$3&gt;=$B195,OFFSET($D$173,0,'Health SCR'!AH$3-$B195)*OFFSET(Inputs!$C$30,0,$B195-2)/IF(sommmeProdInv(Inputs!$B$30:$AY$30,$D$173:$BA$173,'Health SCR'!AH$3)&gt;0,sommmeProdInv(Inputs!$B$30:$AY$30,$D$173:$BA$173,'Health SCR'!AH$3),1)+AH194,0)</f>
        <v>0</v>
      </c>
      <c r="AI195" s="644">
        <f ca="1">IF('Health SCR'!AI$3&gt;=$B195,OFFSET($D$173,0,'Health SCR'!AI$3-$B195)*OFFSET(Inputs!$C$30,0,$B195-2)/IF(sommmeProdInv(Inputs!$B$30:$AY$30,$D$173:$BA$173,'Health SCR'!AI$3)&gt;0,sommmeProdInv(Inputs!$B$30:$AY$30,$D$173:$BA$173,'Health SCR'!AI$3),1)+AI194,0)</f>
        <v>0</v>
      </c>
      <c r="AJ195" s="644">
        <f ca="1">IF('Health SCR'!AJ$3&gt;=$B195,OFFSET($D$173,0,'Health SCR'!AJ$3-$B195)*OFFSET(Inputs!$C$30,0,$B195-2)/IF(sommmeProdInv(Inputs!$B$30:$AY$30,$D$173:$BA$173,'Health SCR'!AJ$3)&gt;0,sommmeProdInv(Inputs!$B$30:$AY$30,$D$173:$BA$173,'Health SCR'!AJ$3),1)+AJ194,0)</f>
        <v>0</v>
      </c>
      <c r="AK195" s="644">
        <f ca="1">IF('Health SCR'!AK$3&gt;=$B195,OFFSET($D$173,0,'Health SCR'!AK$3-$B195)*OFFSET(Inputs!$C$30,0,$B195-2)/IF(sommmeProdInv(Inputs!$B$30:$AY$30,$D$173:$BA$173,'Health SCR'!AK$3)&gt;0,sommmeProdInv(Inputs!$B$30:$AY$30,$D$173:$BA$173,'Health SCR'!AK$3),1)+AK194,0)</f>
        <v>0</v>
      </c>
      <c r="AL195" s="644">
        <f ca="1">IF('Health SCR'!AL$3&gt;=$B195,OFFSET($D$173,0,'Health SCR'!AL$3-$B195)*OFFSET(Inputs!$C$30,0,$B195-2)/IF(sommmeProdInv(Inputs!$B$30:$AY$30,$D$173:$BA$173,'Health SCR'!AL$3)&gt;0,sommmeProdInv(Inputs!$B$30:$AY$30,$D$173:$BA$173,'Health SCR'!AL$3),1)+AL194,0)</f>
        <v>0</v>
      </c>
      <c r="AM195" s="644">
        <f ca="1">IF('Health SCR'!AM$3&gt;=$B195,OFFSET($D$173,0,'Health SCR'!AM$3-$B195)*OFFSET(Inputs!$C$30,0,$B195-2)/IF(sommmeProdInv(Inputs!$B$30:$AY$30,$D$173:$BA$173,'Health SCR'!AM$3)&gt;0,sommmeProdInv(Inputs!$B$30:$AY$30,$D$173:$BA$173,'Health SCR'!AM$3),1)+AM194,0)</f>
        <v>0</v>
      </c>
      <c r="AN195" s="644">
        <f ca="1">IF('Health SCR'!AN$3&gt;=$B195,OFFSET($D$173,0,'Health SCR'!AN$3-$B195)*OFFSET(Inputs!$C$30,0,$B195-2)/IF(sommmeProdInv(Inputs!$B$30:$AY$30,$D$173:$BA$173,'Health SCR'!AN$3)&gt;0,sommmeProdInv(Inputs!$B$30:$AY$30,$D$173:$BA$173,'Health SCR'!AN$3),1)+AN194,0)</f>
        <v>0</v>
      </c>
      <c r="AO195" s="644">
        <f ca="1">IF('Health SCR'!AO$3&gt;=$B195,OFFSET($D$173,0,'Health SCR'!AO$3-$B195)*OFFSET(Inputs!$C$30,0,$B195-2)/IF(sommmeProdInv(Inputs!$B$30:$AY$30,$D$173:$BA$173,'Health SCR'!AO$3)&gt;0,sommmeProdInv(Inputs!$B$30:$AY$30,$D$173:$BA$173,'Health SCR'!AO$3),1)+AO194,0)</f>
        <v>0</v>
      </c>
      <c r="AP195" s="644">
        <f ca="1">IF('Health SCR'!AP$3&gt;=$B195,OFFSET($D$173,0,'Health SCR'!AP$3-$B195)*OFFSET(Inputs!$C$30,0,$B195-2)/IF(sommmeProdInv(Inputs!$B$30:$AY$30,$D$173:$BA$173,'Health SCR'!AP$3)&gt;0,sommmeProdInv(Inputs!$B$30:$AY$30,$D$173:$BA$173,'Health SCR'!AP$3),1)+AP194,0)</f>
        <v>0</v>
      </c>
      <c r="AQ195" s="644">
        <f ca="1">IF('Health SCR'!AQ$3&gt;=$B195,OFFSET($D$173,0,'Health SCR'!AQ$3-$B195)*OFFSET(Inputs!$C$30,0,$B195-2)/IF(sommmeProdInv(Inputs!$B$30:$AY$30,$D$173:$BA$173,'Health SCR'!AQ$3)&gt;0,sommmeProdInv(Inputs!$B$30:$AY$30,$D$173:$BA$173,'Health SCR'!AQ$3),1)+AQ194,0)</f>
        <v>0</v>
      </c>
      <c r="AR195" s="644">
        <f ca="1">IF('Health SCR'!AR$3&gt;=$B195,OFFSET($D$173,0,'Health SCR'!AR$3-$B195)*OFFSET(Inputs!$C$30,0,$B195-2)/IF(sommmeProdInv(Inputs!$B$30:$AY$30,$D$173:$BA$173,'Health SCR'!AR$3)&gt;0,sommmeProdInv(Inputs!$B$30:$AY$30,$D$173:$BA$173,'Health SCR'!AR$3),1)+AR194,0)</f>
        <v>0</v>
      </c>
      <c r="AS195" s="644">
        <f ca="1">IF('Health SCR'!AS$3&gt;=$B195,OFFSET($D$173,0,'Health SCR'!AS$3-$B195)*OFFSET(Inputs!$C$30,0,$B195-2)/IF(sommmeProdInv(Inputs!$B$30:$AY$30,$D$173:$BA$173,'Health SCR'!AS$3)&gt;0,sommmeProdInv(Inputs!$B$30:$AY$30,$D$173:$BA$173,'Health SCR'!AS$3),1)+AS194,0)</f>
        <v>0</v>
      </c>
      <c r="AT195" s="644">
        <f ca="1">IF('Health SCR'!AT$3&gt;=$B195,OFFSET($D$173,0,'Health SCR'!AT$3-$B195)*OFFSET(Inputs!$C$30,0,$B195-2)/IF(sommmeProdInv(Inputs!$B$30:$AY$30,$D$173:$BA$173,'Health SCR'!AT$3)&gt;0,sommmeProdInv(Inputs!$B$30:$AY$30,$D$173:$BA$173,'Health SCR'!AT$3),1)+AT194,0)</f>
        <v>0</v>
      </c>
      <c r="AU195" s="644">
        <f ca="1">IF('Health SCR'!AU$3&gt;=$B195,OFFSET($D$173,0,'Health SCR'!AU$3-$B195)*OFFSET(Inputs!$C$30,0,$B195-2)/IF(sommmeProdInv(Inputs!$B$30:$AY$30,$D$173:$BA$173,'Health SCR'!AU$3)&gt;0,sommmeProdInv(Inputs!$B$30:$AY$30,$D$173:$BA$173,'Health SCR'!AU$3),1)+AU194,0)</f>
        <v>0</v>
      </c>
      <c r="AV195" s="644">
        <f ca="1">IF('Health SCR'!AV$3&gt;=$B195,OFFSET($D$173,0,'Health SCR'!AV$3-$B195)*OFFSET(Inputs!$C$30,0,$B195-2)/IF(sommmeProdInv(Inputs!$B$30:$AY$30,$D$173:$BA$173,'Health SCR'!AV$3)&gt;0,sommmeProdInv(Inputs!$B$30:$AY$30,$D$173:$BA$173,'Health SCR'!AV$3),1)+AV194,0)</f>
        <v>0</v>
      </c>
      <c r="AW195" s="644">
        <f ca="1">IF('Health SCR'!AW$3&gt;=$B195,OFFSET($D$173,0,'Health SCR'!AW$3-$B195)*OFFSET(Inputs!$C$30,0,$B195-2)/IF(sommmeProdInv(Inputs!$B$30:$AY$30,$D$173:$BA$173,'Health SCR'!AW$3)&gt;0,sommmeProdInv(Inputs!$B$30:$AY$30,$D$173:$BA$173,'Health SCR'!AW$3),1)+AW194,0)</f>
        <v>0</v>
      </c>
      <c r="AX195" s="644">
        <f ca="1">IF('Health SCR'!AX$3&gt;=$B195,OFFSET($D$173,0,'Health SCR'!AX$3-$B195)*OFFSET(Inputs!$C$30,0,$B195-2)/IF(sommmeProdInv(Inputs!$B$30:$AY$30,$D$173:$BA$173,'Health SCR'!AX$3)&gt;0,sommmeProdInv(Inputs!$B$30:$AY$30,$D$173:$BA$173,'Health SCR'!AX$3),1)+AX194,0)</f>
        <v>0</v>
      </c>
      <c r="AY195" s="644">
        <f ca="1">IF('Health SCR'!AY$3&gt;=$B195,OFFSET($D$173,0,'Health SCR'!AY$3-$B195)*OFFSET(Inputs!$C$30,0,$B195-2)/IF(sommmeProdInv(Inputs!$B$30:$AY$30,$D$173:$BA$173,'Health SCR'!AY$3)&gt;0,sommmeProdInv(Inputs!$B$30:$AY$30,$D$173:$BA$173,'Health SCR'!AY$3),1)+AY194,0)</f>
        <v>0</v>
      </c>
      <c r="AZ195" s="644">
        <f ca="1">IF('Health SCR'!AZ$3&gt;=$B195,OFFSET($D$173,0,'Health SCR'!AZ$3-$B195)*OFFSET(Inputs!$C$30,0,$B195-2)/IF(sommmeProdInv(Inputs!$B$30:$AY$30,$D$173:$BA$173,'Health SCR'!AZ$3)&gt;0,sommmeProdInv(Inputs!$B$30:$AY$30,$D$173:$BA$173,'Health SCR'!AZ$3),1)+AZ194,0)</f>
        <v>0</v>
      </c>
      <c r="BA195" s="645">
        <f ca="1">IF('Health SCR'!BA$3&gt;=$B195,OFFSET($D$173,0,'Health SCR'!BA$3-$B195)*OFFSET(Inputs!$C$30,0,$B195-2)/IF(sommmeProdInv(Inputs!$B$30:$AY$30,$D$173:$BA$173,'Health SCR'!BA$3)&gt;0,sommmeProdInv(Inputs!$B$30:$AY$30,$D$173:$BA$173,'Health SCR'!BA$3),1)+BA194,0)</f>
        <v>0</v>
      </c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43"/>
      <c r="BU195" s="243"/>
      <c r="BV195" s="243"/>
      <c r="BW195" s="243"/>
      <c r="BX195" s="243"/>
      <c r="BY195" s="243"/>
      <c r="BZ195" s="243"/>
      <c r="CA195" s="243"/>
      <c r="CB195" s="243"/>
      <c r="CC195" s="243"/>
      <c r="CD195" s="243"/>
      <c r="CE195" s="243"/>
      <c r="CF195" s="243"/>
      <c r="CG195" s="243"/>
      <c r="CH195" s="243"/>
      <c r="CI195" s="243"/>
      <c r="CJ195" s="243"/>
      <c r="CK195" s="243"/>
      <c r="CL195" s="243"/>
      <c r="CM195" s="243"/>
      <c r="CN195" s="243"/>
      <c r="CO195" s="243"/>
      <c r="CP195" s="243"/>
      <c r="CQ195" s="243"/>
      <c r="CR195" s="243"/>
      <c r="CS195" s="243"/>
      <c r="CT195" s="243"/>
      <c r="CU195" s="243"/>
      <c r="CV195" s="243"/>
      <c r="CW195" s="243"/>
      <c r="CX195" s="243"/>
      <c r="CY195" s="243"/>
      <c r="CZ195" s="243"/>
      <c r="DA195" s="243"/>
      <c r="DB195" s="243"/>
      <c r="DC195" s="243"/>
      <c r="DD195" s="243"/>
      <c r="DE195" s="243"/>
      <c r="DF195" s="243"/>
      <c r="DG195" s="243"/>
      <c r="DH195" s="243"/>
      <c r="DI195" s="243"/>
      <c r="DJ195" s="243"/>
      <c r="DK195" s="243"/>
      <c r="DL195" s="243"/>
      <c r="DM195" s="243"/>
      <c r="DN195" s="243"/>
      <c r="DO195" s="243"/>
      <c r="DP195" s="243"/>
      <c r="DQ195" s="243"/>
      <c r="DR195" s="243"/>
      <c r="DS195" s="243"/>
      <c r="DT195" s="243"/>
      <c r="DU195" s="243"/>
      <c r="DV195" s="243"/>
      <c r="DW195" s="243"/>
      <c r="DX195" s="243"/>
      <c r="DY195" s="243"/>
      <c r="DZ195" s="243"/>
      <c r="EA195" s="243"/>
      <c r="EB195" s="243"/>
      <c r="EC195" s="243"/>
      <c r="ED195" s="243"/>
      <c r="EE195" s="243"/>
      <c r="EF195" s="243"/>
      <c r="EG195" s="243"/>
      <c r="EH195" s="243"/>
      <c r="EI195" s="243"/>
      <c r="EJ195" s="243"/>
      <c r="EK195" s="243"/>
      <c r="EL195" s="243"/>
      <c r="EM195" s="243"/>
      <c r="EN195" s="243"/>
      <c r="EO195" s="243"/>
      <c r="EP195" s="243"/>
      <c r="EQ195" s="243"/>
      <c r="ER195" s="243"/>
      <c r="ES195" s="243"/>
      <c r="ET195" s="243"/>
      <c r="EU195" s="243"/>
      <c r="EV195" s="243"/>
      <c r="EW195" s="243"/>
      <c r="EX195" s="243"/>
      <c r="EY195" s="243"/>
      <c r="EZ195" s="243"/>
      <c r="FA195" s="243"/>
      <c r="FB195" s="243"/>
      <c r="FC195" s="243"/>
      <c r="FD195" s="243"/>
      <c r="FE195" s="243"/>
      <c r="FF195" s="243"/>
      <c r="FG195" s="243"/>
      <c r="FH195" s="243"/>
      <c r="FI195" s="243"/>
      <c r="FJ195" s="243"/>
      <c r="FK195" s="243"/>
      <c r="FL195" s="243"/>
      <c r="FM195" s="243"/>
      <c r="FN195" s="243"/>
      <c r="FO195" s="243"/>
      <c r="FP195" s="243"/>
      <c r="FQ195" s="243"/>
      <c r="FR195" s="243"/>
      <c r="FS195" s="243"/>
      <c r="FT195" s="243"/>
      <c r="FU195" s="243"/>
      <c r="FV195" s="243"/>
      <c r="FW195" s="243"/>
      <c r="FX195" s="243"/>
      <c r="FY195" s="243"/>
      <c r="FZ195" s="243"/>
      <c r="GA195" s="243"/>
      <c r="GB195" s="243"/>
      <c r="GC195" s="243"/>
      <c r="GD195" s="243"/>
      <c r="GE195" s="243"/>
      <c r="GF195" s="243"/>
      <c r="GG195" s="243"/>
      <c r="GH195" s="243"/>
      <c r="GI195" s="243"/>
      <c r="GJ195" s="243"/>
      <c r="GK195" s="243"/>
      <c r="GL195" s="243"/>
      <c r="GM195" s="243"/>
      <c r="GN195" s="243"/>
      <c r="GO195" s="243"/>
      <c r="GP195" s="243"/>
      <c r="GQ195" s="243"/>
      <c r="GR195" s="243"/>
      <c r="GS195" s="243"/>
      <c r="GT195" s="243"/>
      <c r="GU195" s="243"/>
      <c r="GV195" s="243"/>
      <c r="GW195" s="243"/>
      <c r="GX195" s="243"/>
      <c r="GY195" s="243"/>
      <c r="GZ195" s="243"/>
      <c r="HA195" s="243"/>
      <c r="HB195" s="243"/>
      <c r="HC195" s="243"/>
      <c r="HD195" s="243"/>
      <c r="HE195" s="243"/>
      <c r="HF195" s="243"/>
      <c r="HG195" s="243"/>
      <c r="HH195" s="243"/>
      <c r="HI195" s="243"/>
      <c r="HJ195" s="243"/>
      <c r="HK195" s="243"/>
      <c r="HL195" s="243"/>
      <c r="HM195" s="243"/>
      <c r="HN195" s="243"/>
      <c r="HO195" s="243"/>
      <c r="HP195" s="243"/>
      <c r="HQ195" s="243"/>
      <c r="HR195" s="243"/>
      <c r="HS195" s="243"/>
      <c r="HT195" s="243"/>
      <c r="HU195" s="243"/>
      <c r="HV195" s="243"/>
      <c r="HW195" s="243"/>
      <c r="HX195" s="243"/>
      <c r="HY195" s="243"/>
      <c r="HZ195" s="243"/>
      <c r="IA195" s="243"/>
      <c r="IB195" s="243"/>
      <c r="IC195" s="243"/>
      <c r="ID195" s="243"/>
      <c r="IE195" s="243"/>
      <c r="IF195" s="243"/>
      <c r="IG195" s="243"/>
      <c r="IH195" s="243"/>
      <c r="II195" s="243"/>
      <c r="IJ195" s="243"/>
      <c r="IK195" s="243"/>
      <c r="IL195" s="243"/>
      <c r="IM195" s="243"/>
      <c r="IN195" s="243"/>
      <c r="IO195" s="243"/>
      <c r="IP195" s="243"/>
      <c r="IQ195" s="243"/>
      <c r="IR195" s="243"/>
      <c r="IS195" s="243"/>
      <c r="IT195" s="243"/>
      <c r="IU195" s="243"/>
      <c r="IV195" s="243"/>
    </row>
    <row r="196" spans="1:256" s="62" customFormat="1" outlineLevel="1">
      <c r="A196" s="608"/>
      <c r="B196" s="993">
        <v>22</v>
      </c>
      <c r="C196" s="994"/>
      <c r="D196" s="643"/>
      <c r="E196" s="644">
        <f ca="1">IF('Health SCR'!E$3&gt;=$B196,OFFSET($D$173,0,'Health SCR'!E$3-$B196)*OFFSET(Inputs!$C$30,0,$B196-2)/IF(sommmeProdInv(Inputs!$B$30:$AY$30,$D$173:$BA$173,'Health SCR'!E$3)&gt;0,sommmeProdInv(Inputs!$B$30:$AY$30,$D$173:$BA$173,'Health SCR'!E$3),1)+E195,0)</f>
        <v>0</v>
      </c>
      <c r="F196" s="644">
        <f ca="1">IF('Health SCR'!F$3&gt;=$B196,OFFSET($D$173,0,'Health SCR'!F$3-$B196)*OFFSET(Inputs!$C$30,0,$B196-2)/IF(sommmeProdInv(Inputs!$B$30:$AY$30,$D$173:$BA$173,'Health SCR'!F$3)&gt;0,sommmeProdInv(Inputs!$B$30:$AY$30,$D$173:$BA$173,'Health SCR'!F$3),1)+F195,0)</f>
        <v>0</v>
      </c>
      <c r="G196" s="644">
        <f ca="1">IF('Health SCR'!G$3&gt;=$B196,OFFSET($D$173,0,'Health SCR'!G$3-$B196)*OFFSET(Inputs!$C$30,0,$B196-2)/IF(sommmeProdInv(Inputs!$B$30:$AY$30,$D$173:$BA$173,'Health SCR'!G$3)&gt;0,sommmeProdInv(Inputs!$B$30:$AY$30,$D$173:$BA$173,'Health SCR'!G$3),1)+G195,0)</f>
        <v>0</v>
      </c>
      <c r="H196" s="644">
        <f ca="1">IF('Health SCR'!H$3&gt;=$B196,OFFSET($D$173,0,'Health SCR'!H$3-$B196)*OFFSET(Inputs!$C$30,0,$B196-2)/IF(sommmeProdInv(Inputs!$B$30:$AY$30,$D$173:$BA$173,'Health SCR'!H$3)&gt;0,sommmeProdInv(Inputs!$B$30:$AY$30,$D$173:$BA$173,'Health SCR'!H$3),1)+H195,0)</f>
        <v>0</v>
      </c>
      <c r="I196" s="644">
        <f ca="1">IF('Health SCR'!I$3&gt;=$B196,OFFSET($D$173,0,'Health SCR'!I$3-$B196)*OFFSET(Inputs!$C$30,0,$B196-2)/IF(sommmeProdInv(Inputs!$B$30:$AY$30,$D$173:$BA$173,'Health SCR'!I$3)&gt;0,sommmeProdInv(Inputs!$B$30:$AY$30,$D$173:$BA$173,'Health SCR'!I$3),1)+I195,0)</f>
        <v>0</v>
      </c>
      <c r="J196" s="644">
        <f ca="1">IF('Health SCR'!J$3&gt;=$B196,OFFSET($D$173,0,'Health SCR'!J$3-$B196)*OFFSET(Inputs!$C$30,0,$B196-2)/IF(sommmeProdInv(Inputs!$B$30:$AY$30,$D$173:$BA$173,'Health SCR'!J$3)&gt;0,sommmeProdInv(Inputs!$B$30:$AY$30,$D$173:$BA$173,'Health SCR'!J$3),1)+J195,0)</f>
        <v>0</v>
      </c>
      <c r="K196" s="644">
        <f ca="1">IF('Health SCR'!K$3&gt;=$B196,OFFSET($D$173,0,'Health SCR'!K$3-$B196)*OFFSET(Inputs!$C$30,0,$B196-2)/IF(sommmeProdInv(Inputs!$B$30:$AY$30,$D$173:$BA$173,'Health SCR'!K$3)&gt;0,sommmeProdInv(Inputs!$B$30:$AY$30,$D$173:$BA$173,'Health SCR'!K$3),1)+K195,0)</f>
        <v>0</v>
      </c>
      <c r="L196" s="644">
        <f ca="1">IF('Health SCR'!L$3&gt;=$B196,OFFSET($D$173,0,'Health SCR'!L$3-$B196)*OFFSET(Inputs!$C$30,0,$B196-2)/IF(sommmeProdInv(Inputs!$B$30:$AY$30,$D$173:$BA$173,'Health SCR'!L$3)&gt;0,sommmeProdInv(Inputs!$B$30:$AY$30,$D$173:$BA$173,'Health SCR'!L$3),1)+L195,0)</f>
        <v>0</v>
      </c>
      <c r="M196" s="644">
        <f ca="1">IF('Health SCR'!M$3&gt;=$B196,OFFSET($D$173,0,'Health SCR'!M$3-$B196)*OFFSET(Inputs!$C$30,0,$B196-2)/IF(sommmeProdInv(Inputs!$B$30:$AY$30,$D$173:$BA$173,'Health SCR'!M$3)&gt;0,sommmeProdInv(Inputs!$B$30:$AY$30,$D$173:$BA$173,'Health SCR'!M$3),1)+M195,0)</f>
        <v>0</v>
      </c>
      <c r="N196" s="644">
        <f ca="1">IF('Health SCR'!N$3&gt;=$B196,OFFSET($D$173,0,'Health SCR'!N$3-$B196)*OFFSET(Inputs!$C$30,0,$B196-2)/IF(sommmeProdInv(Inputs!$B$30:$AY$30,$D$173:$BA$173,'Health SCR'!N$3)&gt;0,sommmeProdInv(Inputs!$B$30:$AY$30,$D$173:$BA$173,'Health SCR'!N$3),1)+N195,0)</f>
        <v>0</v>
      </c>
      <c r="O196" s="644">
        <f ca="1">IF('Health SCR'!O$3&gt;=$B196,OFFSET($D$173,0,'Health SCR'!O$3-$B196)*OFFSET(Inputs!$C$30,0,$B196-2)/IF(sommmeProdInv(Inputs!$B$30:$AY$30,$D$173:$BA$173,'Health SCR'!O$3)&gt;0,sommmeProdInv(Inputs!$B$30:$AY$30,$D$173:$BA$173,'Health SCR'!O$3),1)+O195,0)</f>
        <v>0</v>
      </c>
      <c r="P196" s="644">
        <f ca="1">IF('Health SCR'!P$3&gt;=$B196,OFFSET($D$173,0,'Health SCR'!P$3-$B196)*OFFSET(Inputs!$C$30,0,$B196-2)/IF(sommmeProdInv(Inputs!$B$30:$AY$30,$D$173:$BA$173,'Health SCR'!P$3)&gt;0,sommmeProdInv(Inputs!$B$30:$AY$30,$D$173:$BA$173,'Health SCR'!P$3),1)+P195,0)</f>
        <v>0</v>
      </c>
      <c r="Q196" s="644">
        <f ca="1">IF('Health SCR'!Q$3&gt;=$B196,OFFSET($D$173,0,'Health SCR'!Q$3-$B196)*OFFSET(Inputs!$C$30,0,$B196-2)/IF(sommmeProdInv(Inputs!$B$30:$AY$30,$D$173:$BA$173,'Health SCR'!Q$3)&gt;0,sommmeProdInv(Inputs!$B$30:$AY$30,$D$173:$BA$173,'Health SCR'!Q$3),1)+Q195,0)</f>
        <v>0</v>
      </c>
      <c r="R196" s="644">
        <f ca="1">IF('Health SCR'!R$3&gt;=$B196,OFFSET($D$173,0,'Health SCR'!R$3-$B196)*OFFSET(Inputs!$C$30,0,$B196-2)/IF(sommmeProdInv(Inputs!$B$30:$AY$30,$D$173:$BA$173,'Health SCR'!R$3)&gt;0,sommmeProdInv(Inputs!$B$30:$AY$30,$D$173:$BA$173,'Health SCR'!R$3),1)+R195,0)</f>
        <v>0</v>
      </c>
      <c r="S196" s="644">
        <f ca="1">IF('Health SCR'!S$3&gt;=$B196,OFFSET($D$173,0,'Health SCR'!S$3-$B196)*OFFSET(Inputs!$C$30,0,$B196-2)/IF(sommmeProdInv(Inputs!$B$30:$AY$30,$D$173:$BA$173,'Health SCR'!S$3)&gt;0,sommmeProdInv(Inputs!$B$30:$AY$30,$D$173:$BA$173,'Health SCR'!S$3),1)+S195,0)</f>
        <v>0</v>
      </c>
      <c r="T196" s="644">
        <f ca="1">IF('Health SCR'!T$3&gt;=$B196,OFFSET($D$173,0,'Health SCR'!T$3-$B196)*OFFSET(Inputs!$C$30,0,$B196-2)/IF(sommmeProdInv(Inputs!$B$30:$AY$30,$D$173:$BA$173,'Health SCR'!T$3)&gt;0,sommmeProdInv(Inputs!$B$30:$AY$30,$D$173:$BA$173,'Health SCR'!T$3),1)+T195,0)</f>
        <v>0</v>
      </c>
      <c r="U196" s="644">
        <f ca="1">IF('Health SCR'!U$3&gt;=$B196,OFFSET($D$173,0,'Health SCR'!U$3-$B196)*OFFSET(Inputs!$C$30,0,$B196-2)/IF(sommmeProdInv(Inputs!$B$30:$AY$30,$D$173:$BA$173,'Health SCR'!U$3)&gt;0,sommmeProdInv(Inputs!$B$30:$AY$30,$D$173:$BA$173,'Health SCR'!U$3),1)+U195,0)</f>
        <v>0</v>
      </c>
      <c r="V196" s="644">
        <f ca="1">IF('Health SCR'!V$3&gt;=$B196,OFFSET($D$173,0,'Health SCR'!V$3-$B196)*OFFSET(Inputs!$C$30,0,$B196-2)/IF(sommmeProdInv(Inputs!$B$30:$AY$30,$D$173:$BA$173,'Health SCR'!V$3)&gt;0,sommmeProdInv(Inputs!$B$30:$AY$30,$D$173:$BA$173,'Health SCR'!V$3),1)+V195,0)</f>
        <v>0</v>
      </c>
      <c r="W196" s="644">
        <f ca="1">IF('Health SCR'!W$3&gt;=$B196,OFFSET($D$173,0,'Health SCR'!W$3-$B196)*OFFSET(Inputs!$C$30,0,$B196-2)/IF(sommmeProdInv(Inputs!$B$30:$AY$30,$D$173:$BA$173,'Health SCR'!W$3)&gt;0,sommmeProdInv(Inputs!$B$30:$AY$30,$D$173:$BA$173,'Health SCR'!W$3),1)+W195,0)</f>
        <v>0</v>
      </c>
      <c r="X196" s="644">
        <f ca="1">IF('Health SCR'!X$3&gt;=$B196,OFFSET($D$173,0,'Health SCR'!X$3-$B196)*OFFSET(Inputs!$C$30,0,$B196-2)/IF(sommmeProdInv(Inputs!$B$30:$AY$30,$D$173:$BA$173,'Health SCR'!X$3)&gt;0,sommmeProdInv(Inputs!$B$30:$AY$30,$D$173:$BA$173,'Health SCR'!X$3),1)+X195,0)</f>
        <v>0</v>
      </c>
      <c r="Y196" s="644">
        <f ca="1">IF('Health SCR'!Y$3&gt;=$B196,OFFSET($D$173,0,'Health SCR'!Y$3-$B196)*OFFSET(Inputs!$C$30,0,$B196-2)/IF(sommmeProdInv(Inputs!$B$30:$AY$30,$D$173:$BA$173,'Health SCR'!Y$3)&gt;0,sommmeProdInv(Inputs!$B$30:$AY$30,$D$173:$BA$173,'Health SCR'!Y$3),1)+Y195,0)</f>
        <v>0</v>
      </c>
      <c r="Z196" s="644">
        <f ca="1">IF('Health SCR'!Z$3&gt;=$B196,OFFSET($D$173,0,'Health SCR'!Z$3-$B196)*OFFSET(Inputs!$C$30,0,$B196-2)/IF(sommmeProdInv(Inputs!$B$30:$AY$30,$D$173:$BA$173,'Health SCR'!Z$3)&gt;0,sommmeProdInv(Inputs!$B$30:$AY$30,$D$173:$BA$173,'Health SCR'!Z$3),1)+Z195,0)</f>
        <v>0</v>
      </c>
      <c r="AA196" s="644">
        <f ca="1">IF('Health SCR'!AA$3&gt;=$B196,OFFSET($D$173,0,'Health SCR'!AA$3-$B196)*OFFSET(Inputs!$C$30,0,$B196-2)/IF(sommmeProdInv(Inputs!$B$30:$AY$30,$D$173:$BA$173,'Health SCR'!AA$3)&gt;0,sommmeProdInv(Inputs!$B$30:$AY$30,$D$173:$BA$173,'Health SCR'!AA$3),1)+AA195,0)</f>
        <v>0</v>
      </c>
      <c r="AB196" s="644">
        <f ca="1">IF('Health SCR'!AB$3&gt;=$B196,OFFSET($D$173,0,'Health SCR'!AB$3-$B196)*OFFSET(Inputs!$C$30,0,$B196-2)/IF(sommmeProdInv(Inputs!$B$30:$AY$30,$D$173:$BA$173,'Health SCR'!AB$3)&gt;0,sommmeProdInv(Inputs!$B$30:$AY$30,$D$173:$BA$173,'Health SCR'!AB$3),1)+AB195,0)</f>
        <v>0</v>
      </c>
      <c r="AC196" s="644">
        <f ca="1">IF('Health SCR'!AC$3&gt;=$B196,OFFSET($D$173,0,'Health SCR'!AC$3-$B196)*OFFSET(Inputs!$C$30,0,$B196-2)/IF(sommmeProdInv(Inputs!$B$30:$AY$30,$D$173:$BA$173,'Health SCR'!AC$3)&gt;0,sommmeProdInv(Inputs!$B$30:$AY$30,$D$173:$BA$173,'Health SCR'!AC$3),1)+AC195,0)</f>
        <v>0</v>
      </c>
      <c r="AD196" s="644">
        <f ca="1">IF('Health SCR'!AD$3&gt;=$B196,OFFSET($D$173,0,'Health SCR'!AD$3-$B196)*OFFSET(Inputs!$C$30,0,$B196-2)/IF(sommmeProdInv(Inputs!$B$30:$AY$30,$D$173:$BA$173,'Health SCR'!AD$3)&gt;0,sommmeProdInv(Inputs!$B$30:$AY$30,$D$173:$BA$173,'Health SCR'!AD$3),1)+AD195,0)</f>
        <v>0</v>
      </c>
      <c r="AE196" s="644">
        <f ca="1">IF('Health SCR'!AE$3&gt;=$B196,OFFSET($D$173,0,'Health SCR'!AE$3-$B196)*OFFSET(Inputs!$C$30,0,$B196-2)/IF(sommmeProdInv(Inputs!$B$30:$AY$30,$D$173:$BA$173,'Health SCR'!AE$3)&gt;0,sommmeProdInv(Inputs!$B$30:$AY$30,$D$173:$BA$173,'Health SCR'!AE$3),1)+AE195,0)</f>
        <v>0</v>
      </c>
      <c r="AF196" s="644">
        <f ca="1">IF('Health SCR'!AF$3&gt;=$B196,OFFSET($D$173,0,'Health SCR'!AF$3-$B196)*OFFSET(Inputs!$C$30,0,$B196-2)/IF(sommmeProdInv(Inputs!$B$30:$AY$30,$D$173:$BA$173,'Health SCR'!AF$3)&gt;0,sommmeProdInv(Inputs!$B$30:$AY$30,$D$173:$BA$173,'Health SCR'!AF$3),1)+AF195,0)</f>
        <v>0</v>
      </c>
      <c r="AG196" s="644">
        <f ca="1">IF('Health SCR'!AG$3&gt;=$B196,OFFSET($D$173,0,'Health SCR'!AG$3-$B196)*OFFSET(Inputs!$C$30,0,$B196-2)/IF(sommmeProdInv(Inputs!$B$30:$AY$30,$D$173:$BA$173,'Health SCR'!AG$3)&gt;0,sommmeProdInv(Inputs!$B$30:$AY$30,$D$173:$BA$173,'Health SCR'!AG$3),1)+AG195,0)</f>
        <v>0</v>
      </c>
      <c r="AH196" s="644">
        <f ca="1">IF('Health SCR'!AH$3&gt;=$B196,OFFSET($D$173,0,'Health SCR'!AH$3-$B196)*OFFSET(Inputs!$C$30,0,$B196-2)/IF(sommmeProdInv(Inputs!$B$30:$AY$30,$D$173:$BA$173,'Health SCR'!AH$3)&gt;0,sommmeProdInv(Inputs!$B$30:$AY$30,$D$173:$BA$173,'Health SCR'!AH$3),1)+AH195,0)</f>
        <v>0</v>
      </c>
      <c r="AI196" s="644">
        <f ca="1">IF('Health SCR'!AI$3&gt;=$B196,OFFSET($D$173,0,'Health SCR'!AI$3-$B196)*OFFSET(Inputs!$C$30,0,$B196-2)/IF(sommmeProdInv(Inputs!$B$30:$AY$30,$D$173:$BA$173,'Health SCR'!AI$3)&gt;0,sommmeProdInv(Inputs!$B$30:$AY$30,$D$173:$BA$173,'Health SCR'!AI$3),1)+AI195,0)</f>
        <v>0</v>
      </c>
      <c r="AJ196" s="644">
        <f ca="1">IF('Health SCR'!AJ$3&gt;=$B196,OFFSET($D$173,0,'Health SCR'!AJ$3-$B196)*OFFSET(Inputs!$C$30,0,$B196-2)/IF(sommmeProdInv(Inputs!$B$30:$AY$30,$D$173:$BA$173,'Health SCR'!AJ$3)&gt;0,sommmeProdInv(Inputs!$B$30:$AY$30,$D$173:$BA$173,'Health SCR'!AJ$3),1)+AJ195,0)</f>
        <v>0</v>
      </c>
      <c r="AK196" s="644">
        <f ca="1">IF('Health SCR'!AK$3&gt;=$B196,OFFSET($D$173,0,'Health SCR'!AK$3-$B196)*OFFSET(Inputs!$C$30,0,$B196-2)/IF(sommmeProdInv(Inputs!$B$30:$AY$30,$D$173:$BA$173,'Health SCR'!AK$3)&gt;0,sommmeProdInv(Inputs!$B$30:$AY$30,$D$173:$BA$173,'Health SCR'!AK$3),1)+AK195,0)</f>
        <v>0</v>
      </c>
      <c r="AL196" s="644">
        <f ca="1">IF('Health SCR'!AL$3&gt;=$B196,OFFSET($D$173,0,'Health SCR'!AL$3-$B196)*OFFSET(Inputs!$C$30,0,$B196-2)/IF(sommmeProdInv(Inputs!$B$30:$AY$30,$D$173:$BA$173,'Health SCR'!AL$3)&gt;0,sommmeProdInv(Inputs!$B$30:$AY$30,$D$173:$BA$173,'Health SCR'!AL$3),1)+AL195,0)</f>
        <v>0</v>
      </c>
      <c r="AM196" s="644">
        <f ca="1">IF('Health SCR'!AM$3&gt;=$B196,OFFSET($D$173,0,'Health SCR'!AM$3-$B196)*OFFSET(Inputs!$C$30,0,$B196-2)/IF(sommmeProdInv(Inputs!$B$30:$AY$30,$D$173:$BA$173,'Health SCR'!AM$3)&gt;0,sommmeProdInv(Inputs!$B$30:$AY$30,$D$173:$BA$173,'Health SCR'!AM$3),1)+AM195,0)</f>
        <v>0</v>
      </c>
      <c r="AN196" s="644">
        <f ca="1">IF('Health SCR'!AN$3&gt;=$B196,OFFSET($D$173,0,'Health SCR'!AN$3-$B196)*OFFSET(Inputs!$C$30,0,$B196-2)/IF(sommmeProdInv(Inputs!$B$30:$AY$30,$D$173:$BA$173,'Health SCR'!AN$3)&gt;0,sommmeProdInv(Inputs!$B$30:$AY$30,$D$173:$BA$173,'Health SCR'!AN$3),1)+AN195,0)</f>
        <v>0</v>
      </c>
      <c r="AO196" s="644">
        <f ca="1">IF('Health SCR'!AO$3&gt;=$B196,OFFSET($D$173,0,'Health SCR'!AO$3-$B196)*OFFSET(Inputs!$C$30,0,$B196-2)/IF(sommmeProdInv(Inputs!$B$30:$AY$30,$D$173:$BA$173,'Health SCR'!AO$3)&gt;0,sommmeProdInv(Inputs!$B$30:$AY$30,$D$173:$BA$173,'Health SCR'!AO$3),1)+AO195,0)</f>
        <v>0</v>
      </c>
      <c r="AP196" s="644">
        <f ca="1">IF('Health SCR'!AP$3&gt;=$B196,OFFSET($D$173,0,'Health SCR'!AP$3-$B196)*OFFSET(Inputs!$C$30,0,$B196-2)/IF(sommmeProdInv(Inputs!$B$30:$AY$30,$D$173:$BA$173,'Health SCR'!AP$3)&gt;0,sommmeProdInv(Inputs!$B$30:$AY$30,$D$173:$BA$173,'Health SCR'!AP$3),1)+AP195,0)</f>
        <v>0</v>
      </c>
      <c r="AQ196" s="644">
        <f ca="1">IF('Health SCR'!AQ$3&gt;=$B196,OFFSET($D$173,0,'Health SCR'!AQ$3-$B196)*OFFSET(Inputs!$C$30,0,$B196-2)/IF(sommmeProdInv(Inputs!$B$30:$AY$30,$D$173:$BA$173,'Health SCR'!AQ$3)&gt;0,sommmeProdInv(Inputs!$B$30:$AY$30,$D$173:$BA$173,'Health SCR'!AQ$3),1)+AQ195,0)</f>
        <v>0</v>
      </c>
      <c r="AR196" s="644">
        <f ca="1">IF('Health SCR'!AR$3&gt;=$B196,OFFSET($D$173,0,'Health SCR'!AR$3-$B196)*OFFSET(Inputs!$C$30,0,$B196-2)/IF(sommmeProdInv(Inputs!$B$30:$AY$30,$D$173:$BA$173,'Health SCR'!AR$3)&gt;0,sommmeProdInv(Inputs!$B$30:$AY$30,$D$173:$BA$173,'Health SCR'!AR$3),1)+AR195,0)</f>
        <v>0</v>
      </c>
      <c r="AS196" s="644">
        <f ca="1">IF('Health SCR'!AS$3&gt;=$B196,OFFSET($D$173,0,'Health SCR'!AS$3-$B196)*OFFSET(Inputs!$C$30,0,$B196-2)/IF(sommmeProdInv(Inputs!$B$30:$AY$30,$D$173:$BA$173,'Health SCR'!AS$3)&gt;0,sommmeProdInv(Inputs!$B$30:$AY$30,$D$173:$BA$173,'Health SCR'!AS$3),1)+AS195,0)</f>
        <v>0</v>
      </c>
      <c r="AT196" s="644">
        <f ca="1">IF('Health SCR'!AT$3&gt;=$B196,OFFSET($D$173,0,'Health SCR'!AT$3-$B196)*OFFSET(Inputs!$C$30,0,$B196-2)/IF(sommmeProdInv(Inputs!$B$30:$AY$30,$D$173:$BA$173,'Health SCR'!AT$3)&gt;0,sommmeProdInv(Inputs!$B$30:$AY$30,$D$173:$BA$173,'Health SCR'!AT$3),1)+AT195,0)</f>
        <v>0</v>
      </c>
      <c r="AU196" s="644">
        <f ca="1">IF('Health SCR'!AU$3&gt;=$B196,OFFSET($D$173,0,'Health SCR'!AU$3-$B196)*OFFSET(Inputs!$C$30,0,$B196-2)/IF(sommmeProdInv(Inputs!$B$30:$AY$30,$D$173:$BA$173,'Health SCR'!AU$3)&gt;0,sommmeProdInv(Inputs!$B$30:$AY$30,$D$173:$BA$173,'Health SCR'!AU$3),1)+AU195,0)</f>
        <v>0</v>
      </c>
      <c r="AV196" s="644">
        <f ca="1">IF('Health SCR'!AV$3&gt;=$B196,OFFSET($D$173,0,'Health SCR'!AV$3-$B196)*OFFSET(Inputs!$C$30,0,$B196-2)/IF(sommmeProdInv(Inputs!$B$30:$AY$30,$D$173:$BA$173,'Health SCR'!AV$3)&gt;0,sommmeProdInv(Inputs!$B$30:$AY$30,$D$173:$BA$173,'Health SCR'!AV$3),1)+AV195,0)</f>
        <v>0</v>
      </c>
      <c r="AW196" s="644">
        <f ca="1">IF('Health SCR'!AW$3&gt;=$B196,OFFSET($D$173,0,'Health SCR'!AW$3-$B196)*OFFSET(Inputs!$C$30,0,$B196-2)/IF(sommmeProdInv(Inputs!$B$30:$AY$30,$D$173:$BA$173,'Health SCR'!AW$3)&gt;0,sommmeProdInv(Inputs!$B$30:$AY$30,$D$173:$BA$173,'Health SCR'!AW$3),1)+AW195,0)</f>
        <v>0</v>
      </c>
      <c r="AX196" s="644">
        <f ca="1">IF('Health SCR'!AX$3&gt;=$B196,OFFSET($D$173,0,'Health SCR'!AX$3-$B196)*OFFSET(Inputs!$C$30,0,$B196-2)/IF(sommmeProdInv(Inputs!$B$30:$AY$30,$D$173:$BA$173,'Health SCR'!AX$3)&gt;0,sommmeProdInv(Inputs!$B$30:$AY$30,$D$173:$BA$173,'Health SCR'!AX$3),1)+AX195,0)</f>
        <v>0</v>
      </c>
      <c r="AY196" s="644">
        <f ca="1">IF('Health SCR'!AY$3&gt;=$B196,OFFSET($D$173,0,'Health SCR'!AY$3-$B196)*OFFSET(Inputs!$C$30,0,$B196-2)/IF(sommmeProdInv(Inputs!$B$30:$AY$30,$D$173:$BA$173,'Health SCR'!AY$3)&gt;0,sommmeProdInv(Inputs!$B$30:$AY$30,$D$173:$BA$173,'Health SCR'!AY$3),1)+AY195,0)</f>
        <v>0</v>
      </c>
      <c r="AZ196" s="644">
        <f ca="1">IF('Health SCR'!AZ$3&gt;=$B196,OFFSET($D$173,0,'Health SCR'!AZ$3-$B196)*OFFSET(Inputs!$C$30,0,$B196-2)/IF(sommmeProdInv(Inputs!$B$30:$AY$30,$D$173:$BA$173,'Health SCR'!AZ$3)&gt;0,sommmeProdInv(Inputs!$B$30:$AY$30,$D$173:$BA$173,'Health SCR'!AZ$3),1)+AZ195,0)</f>
        <v>0</v>
      </c>
      <c r="BA196" s="645">
        <f ca="1">IF('Health SCR'!BA$3&gt;=$B196,OFFSET($D$173,0,'Health SCR'!BA$3-$B196)*OFFSET(Inputs!$C$30,0,$B196-2)/IF(sommmeProdInv(Inputs!$B$30:$AY$30,$D$173:$BA$173,'Health SCR'!BA$3)&gt;0,sommmeProdInv(Inputs!$B$30:$AY$30,$D$173:$BA$173,'Health SCR'!BA$3),1)+BA195,0)</f>
        <v>0</v>
      </c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43"/>
      <c r="BU196" s="243"/>
      <c r="BV196" s="243"/>
      <c r="BW196" s="243"/>
      <c r="BX196" s="243"/>
      <c r="BY196" s="243"/>
      <c r="BZ196" s="243"/>
      <c r="CA196" s="243"/>
      <c r="CB196" s="243"/>
      <c r="CC196" s="243"/>
      <c r="CD196" s="243"/>
      <c r="CE196" s="243"/>
      <c r="CF196" s="243"/>
      <c r="CG196" s="243"/>
      <c r="CH196" s="243"/>
      <c r="CI196" s="243"/>
      <c r="CJ196" s="243"/>
      <c r="CK196" s="243"/>
      <c r="CL196" s="243"/>
      <c r="CM196" s="243"/>
      <c r="CN196" s="243"/>
      <c r="CO196" s="243"/>
      <c r="CP196" s="243"/>
      <c r="CQ196" s="243"/>
      <c r="CR196" s="243"/>
      <c r="CS196" s="243"/>
      <c r="CT196" s="243"/>
      <c r="CU196" s="243"/>
      <c r="CV196" s="243"/>
      <c r="CW196" s="243"/>
      <c r="CX196" s="243"/>
      <c r="CY196" s="243"/>
      <c r="CZ196" s="243"/>
      <c r="DA196" s="243"/>
      <c r="DB196" s="243"/>
      <c r="DC196" s="243"/>
      <c r="DD196" s="243"/>
      <c r="DE196" s="243"/>
      <c r="DF196" s="243"/>
      <c r="DG196" s="243"/>
      <c r="DH196" s="243"/>
      <c r="DI196" s="243"/>
      <c r="DJ196" s="243"/>
      <c r="DK196" s="243"/>
      <c r="DL196" s="243"/>
      <c r="DM196" s="243"/>
      <c r="DN196" s="243"/>
      <c r="DO196" s="243"/>
      <c r="DP196" s="243"/>
      <c r="DQ196" s="243"/>
      <c r="DR196" s="243"/>
      <c r="DS196" s="243"/>
      <c r="DT196" s="243"/>
      <c r="DU196" s="243"/>
      <c r="DV196" s="243"/>
      <c r="DW196" s="243"/>
      <c r="DX196" s="243"/>
      <c r="DY196" s="243"/>
      <c r="DZ196" s="243"/>
      <c r="EA196" s="243"/>
      <c r="EB196" s="243"/>
      <c r="EC196" s="243"/>
      <c r="ED196" s="243"/>
      <c r="EE196" s="243"/>
      <c r="EF196" s="243"/>
      <c r="EG196" s="243"/>
      <c r="EH196" s="243"/>
      <c r="EI196" s="243"/>
      <c r="EJ196" s="243"/>
      <c r="EK196" s="243"/>
      <c r="EL196" s="243"/>
      <c r="EM196" s="243"/>
      <c r="EN196" s="243"/>
      <c r="EO196" s="243"/>
      <c r="EP196" s="243"/>
      <c r="EQ196" s="243"/>
      <c r="ER196" s="243"/>
      <c r="ES196" s="243"/>
      <c r="ET196" s="243"/>
      <c r="EU196" s="243"/>
      <c r="EV196" s="243"/>
      <c r="EW196" s="243"/>
      <c r="EX196" s="243"/>
      <c r="EY196" s="243"/>
      <c r="EZ196" s="243"/>
      <c r="FA196" s="243"/>
      <c r="FB196" s="243"/>
      <c r="FC196" s="243"/>
      <c r="FD196" s="243"/>
      <c r="FE196" s="243"/>
      <c r="FF196" s="243"/>
      <c r="FG196" s="243"/>
      <c r="FH196" s="243"/>
      <c r="FI196" s="243"/>
      <c r="FJ196" s="243"/>
      <c r="FK196" s="243"/>
      <c r="FL196" s="243"/>
      <c r="FM196" s="243"/>
      <c r="FN196" s="243"/>
      <c r="FO196" s="243"/>
      <c r="FP196" s="243"/>
      <c r="FQ196" s="243"/>
      <c r="FR196" s="243"/>
      <c r="FS196" s="243"/>
      <c r="FT196" s="243"/>
      <c r="FU196" s="243"/>
      <c r="FV196" s="243"/>
      <c r="FW196" s="243"/>
      <c r="FX196" s="243"/>
      <c r="FY196" s="243"/>
      <c r="FZ196" s="243"/>
      <c r="GA196" s="243"/>
      <c r="GB196" s="243"/>
      <c r="GC196" s="243"/>
      <c r="GD196" s="243"/>
      <c r="GE196" s="243"/>
      <c r="GF196" s="243"/>
      <c r="GG196" s="243"/>
      <c r="GH196" s="243"/>
      <c r="GI196" s="243"/>
      <c r="GJ196" s="243"/>
      <c r="GK196" s="243"/>
      <c r="GL196" s="243"/>
      <c r="GM196" s="243"/>
      <c r="GN196" s="243"/>
      <c r="GO196" s="243"/>
      <c r="GP196" s="243"/>
      <c r="GQ196" s="243"/>
      <c r="GR196" s="243"/>
      <c r="GS196" s="243"/>
      <c r="GT196" s="243"/>
      <c r="GU196" s="243"/>
      <c r="GV196" s="243"/>
      <c r="GW196" s="243"/>
      <c r="GX196" s="243"/>
      <c r="GY196" s="243"/>
      <c r="GZ196" s="243"/>
      <c r="HA196" s="243"/>
      <c r="HB196" s="243"/>
      <c r="HC196" s="243"/>
      <c r="HD196" s="243"/>
      <c r="HE196" s="243"/>
      <c r="HF196" s="243"/>
      <c r="HG196" s="243"/>
      <c r="HH196" s="243"/>
      <c r="HI196" s="243"/>
      <c r="HJ196" s="243"/>
      <c r="HK196" s="243"/>
      <c r="HL196" s="243"/>
      <c r="HM196" s="243"/>
      <c r="HN196" s="243"/>
      <c r="HO196" s="243"/>
      <c r="HP196" s="243"/>
      <c r="HQ196" s="243"/>
      <c r="HR196" s="243"/>
      <c r="HS196" s="243"/>
      <c r="HT196" s="243"/>
      <c r="HU196" s="243"/>
      <c r="HV196" s="243"/>
      <c r="HW196" s="243"/>
      <c r="HX196" s="243"/>
      <c r="HY196" s="243"/>
      <c r="HZ196" s="243"/>
      <c r="IA196" s="243"/>
      <c r="IB196" s="243"/>
      <c r="IC196" s="243"/>
      <c r="ID196" s="243"/>
      <c r="IE196" s="243"/>
      <c r="IF196" s="243"/>
      <c r="IG196" s="243"/>
      <c r="IH196" s="243"/>
      <c r="II196" s="243"/>
      <c r="IJ196" s="243"/>
      <c r="IK196" s="243"/>
      <c r="IL196" s="243"/>
      <c r="IM196" s="243"/>
      <c r="IN196" s="243"/>
      <c r="IO196" s="243"/>
      <c r="IP196" s="243"/>
      <c r="IQ196" s="243"/>
      <c r="IR196" s="243"/>
      <c r="IS196" s="243"/>
      <c r="IT196" s="243"/>
      <c r="IU196" s="243"/>
      <c r="IV196" s="243"/>
    </row>
    <row r="197" spans="1:256" s="62" customFormat="1" outlineLevel="1">
      <c r="A197" s="608"/>
      <c r="B197" s="993">
        <v>23</v>
      </c>
      <c r="C197" s="994"/>
      <c r="D197" s="643"/>
      <c r="E197" s="644">
        <f ca="1">IF('Health SCR'!E$3&gt;=$B197,OFFSET($D$173,0,'Health SCR'!E$3-$B197)*OFFSET(Inputs!$C$30,0,$B197-2)/IF(sommmeProdInv(Inputs!$B$30:$AY$30,$D$173:$BA$173,'Health SCR'!E$3)&gt;0,sommmeProdInv(Inputs!$B$30:$AY$30,$D$173:$BA$173,'Health SCR'!E$3),1)+E196,0)</f>
        <v>0</v>
      </c>
      <c r="F197" s="644">
        <f ca="1">IF('Health SCR'!F$3&gt;=$B197,OFFSET($D$173,0,'Health SCR'!F$3-$B197)*OFFSET(Inputs!$C$30,0,$B197-2)/IF(sommmeProdInv(Inputs!$B$30:$AY$30,$D$173:$BA$173,'Health SCR'!F$3)&gt;0,sommmeProdInv(Inputs!$B$30:$AY$30,$D$173:$BA$173,'Health SCR'!F$3),1)+F196,0)</f>
        <v>0</v>
      </c>
      <c r="G197" s="644">
        <f ca="1">IF('Health SCR'!G$3&gt;=$B197,OFFSET($D$173,0,'Health SCR'!G$3-$B197)*OFFSET(Inputs!$C$30,0,$B197-2)/IF(sommmeProdInv(Inputs!$B$30:$AY$30,$D$173:$BA$173,'Health SCR'!G$3)&gt;0,sommmeProdInv(Inputs!$B$30:$AY$30,$D$173:$BA$173,'Health SCR'!G$3),1)+G196,0)</f>
        <v>0</v>
      </c>
      <c r="H197" s="644">
        <f ca="1">IF('Health SCR'!H$3&gt;=$B197,OFFSET($D$173,0,'Health SCR'!H$3-$B197)*OFFSET(Inputs!$C$30,0,$B197-2)/IF(sommmeProdInv(Inputs!$B$30:$AY$30,$D$173:$BA$173,'Health SCR'!H$3)&gt;0,sommmeProdInv(Inputs!$B$30:$AY$30,$D$173:$BA$173,'Health SCR'!H$3),1)+H196,0)</f>
        <v>0</v>
      </c>
      <c r="I197" s="644">
        <f ca="1">IF('Health SCR'!I$3&gt;=$B197,OFFSET($D$173,0,'Health SCR'!I$3-$B197)*OFFSET(Inputs!$C$30,0,$B197-2)/IF(sommmeProdInv(Inputs!$B$30:$AY$30,$D$173:$BA$173,'Health SCR'!I$3)&gt;0,sommmeProdInv(Inputs!$B$30:$AY$30,$D$173:$BA$173,'Health SCR'!I$3),1)+I196,0)</f>
        <v>0</v>
      </c>
      <c r="J197" s="644">
        <f ca="1">IF('Health SCR'!J$3&gt;=$B197,OFFSET($D$173,0,'Health SCR'!J$3-$B197)*OFFSET(Inputs!$C$30,0,$B197-2)/IF(sommmeProdInv(Inputs!$B$30:$AY$30,$D$173:$BA$173,'Health SCR'!J$3)&gt;0,sommmeProdInv(Inputs!$B$30:$AY$30,$D$173:$BA$173,'Health SCR'!J$3),1)+J196,0)</f>
        <v>0</v>
      </c>
      <c r="K197" s="644">
        <f ca="1">IF('Health SCR'!K$3&gt;=$B197,OFFSET($D$173,0,'Health SCR'!K$3-$B197)*OFFSET(Inputs!$C$30,0,$B197-2)/IF(sommmeProdInv(Inputs!$B$30:$AY$30,$D$173:$BA$173,'Health SCR'!K$3)&gt;0,sommmeProdInv(Inputs!$B$30:$AY$30,$D$173:$BA$173,'Health SCR'!K$3),1)+K196,0)</f>
        <v>0</v>
      </c>
      <c r="L197" s="644">
        <f ca="1">IF('Health SCR'!L$3&gt;=$B197,OFFSET($D$173,0,'Health SCR'!L$3-$B197)*OFFSET(Inputs!$C$30,0,$B197-2)/IF(sommmeProdInv(Inputs!$B$30:$AY$30,$D$173:$BA$173,'Health SCR'!L$3)&gt;0,sommmeProdInv(Inputs!$B$30:$AY$30,$D$173:$BA$173,'Health SCR'!L$3),1)+L196,0)</f>
        <v>0</v>
      </c>
      <c r="M197" s="644">
        <f ca="1">IF('Health SCR'!M$3&gt;=$B197,OFFSET($D$173,0,'Health SCR'!M$3-$B197)*OFFSET(Inputs!$C$30,0,$B197-2)/IF(sommmeProdInv(Inputs!$B$30:$AY$30,$D$173:$BA$173,'Health SCR'!M$3)&gt;0,sommmeProdInv(Inputs!$B$30:$AY$30,$D$173:$BA$173,'Health SCR'!M$3),1)+M196,0)</f>
        <v>0</v>
      </c>
      <c r="N197" s="644">
        <f ca="1">IF('Health SCR'!N$3&gt;=$B197,OFFSET($D$173,0,'Health SCR'!N$3-$B197)*OFFSET(Inputs!$C$30,0,$B197-2)/IF(sommmeProdInv(Inputs!$B$30:$AY$30,$D$173:$BA$173,'Health SCR'!N$3)&gt;0,sommmeProdInv(Inputs!$B$30:$AY$30,$D$173:$BA$173,'Health SCR'!N$3),1)+N196,0)</f>
        <v>0</v>
      </c>
      <c r="O197" s="644">
        <f ca="1">IF('Health SCR'!O$3&gt;=$B197,OFFSET($D$173,0,'Health SCR'!O$3-$B197)*OFFSET(Inputs!$C$30,0,$B197-2)/IF(sommmeProdInv(Inputs!$B$30:$AY$30,$D$173:$BA$173,'Health SCR'!O$3)&gt;0,sommmeProdInv(Inputs!$B$30:$AY$30,$D$173:$BA$173,'Health SCR'!O$3),1)+O196,0)</f>
        <v>0</v>
      </c>
      <c r="P197" s="644">
        <f ca="1">IF('Health SCR'!P$3&gt;=$B197,OFFSET($D$173,0,'Health SCR'!P$3-$B197)*OFFSET(Inputs!$C$30,0,$B197-2)/IF(sommmeProdInv(Inputs!$B$30:$AY$30,$D$173:$BA$173,'Health SCR'!P$3)&gt;0,sommmeProdInv(Inputs!$B$30:$AY$30,$D$173:$BA$173,'Health SCR'!P$3),1)+P196,0)</f>
        <v>0</v>
      </c>
      <c r="Q197" s="644">
        <f ca="1">IF('Health SCR'!Q$3&gt;=$B197,OFFSET($D$173,0,'Health SCR'!Q$3-$B197)*OFFSET(Inputs!$C$30,0,$B197-2)/IF(sommmeProdInv(Inputs!$B$30:$AY$30,$D$173:$BA$173,'Health SCR'!Q$3)&gt;0,sommmeProdInv(Inputs!$B$30:$AY$30,$D$173:$BA$173,'Health SCR'!Q$3),1)+Q196,0)</f>
        <v>0</v>
      </c>
      <c r="R197" s="644">
        <f ca="1">IF('Health SCR'!R$3&gt;=$B197,OFFSET($D$173,0,'Health SCR'!R$3-$B197)*OFFSET(Inputs!$C$30,0,$B197-2)/IF(sommmeProdInv(Inputs!$B$30:$AY$30,$D$173:$BA$173,'Health SCR'!R$3)&gt;0,sommmeProdInv(Inputs!$B$30:$AY$30,$D$173:$BA$173,'Health SCR'!R$3),1)+R196,0)</f>
        <v>0</v>
      </c>
      <c r="S197" s="644">
        <f ca="1">IF('Health SCR'!S$3&gt;=$B197,OFFSET($D$173,0,'Health SCR'!S$3-$B197)*OFFSET(Inputs!$C$30,0,$B197-2)/IF(sommmeProdInv(Inputs!$B$30:$AY$30,$D$173:$BA$173,'Health SCR'!S$3)&gt;0,sommmeProdInv(Inputs!$B$30:$AY$30,$D$173:$BA$173,'Health SCR'!S$3),1)+S196,0)</f>
        <v>0</v>
      </c>
      <c r="T197" s="644">
        <f ca="1">IF('Health SCR'!T$3&gt;=$B197,OFFSET($D$173,0,'Health SCR'!T$3-$B197)*OFFSET(Inputs!$C$30,0,$B197-2)/IF(sommmeProdInv(Inputs!$B$30:$AY$30,$D$173:$BA$173,'Health SCR'!T$3)&gt;0,sommmeProdInv(Inputs!$B$30:$AY$30,$D$173:$BA$173,'Health SCR'!T$3),1)+T196,0)</f>
        <v>0</v>
      </c>
      <c r="U197" s="644">
        <f ca="1">IF('Health SCR'!U$3&gt;=$B197,OFFSET($D$173,0,'Health SCR'!U$3-$B197)*OFFSET(Inputs!$C$30,0,$B197-2)/IF(sommmeProdInv(Inputs!$B$30:$AY$30,$D$173:$BA$173,'Health SCR'!U$3)&gt;0,sommmeProdInv(Inputs!$B$30:$AY$30,$D$173:$BA$173,'Health SCR'!U$3),1)+U196,0)</f>
        <v>0</v>
      </c>
      <c r="V197" s="644">
        <f ca="1">IF('Health SCR'!V$3&gt;=$B197,OFFSET($D$173,0,'Health SCR'!V$3-$B197)*OFFSET(Inputs!$C$30,0,$B197-2)/IF(sommmeProdInv(Inputs!$B$30:$AY$30,$D$173:$BA$173,'Health SCR'!V$3)&gt;0,sommmeProdInv(Inputs!$B$30:$AY$30,$D$173:$BA$173,'Health SCR'!V$3),1)+V196,0)</f>
        <v>0</v>
      </c>
      <c r="W197" s="644">
        <f ca="1">IF('Health SCR'!W$3&gt;=$B197,OFFSET($D$173,0,'Health SCR'!W$3-$B197)*OFFSET(Inputs!$C$30,0,$B197-2)/IF(sommmeProdInv(Inputs!$B$30:$AY$30,$D$173:$BA$173,'Health SCR'!W$3)&gt;0,sommmeProdInv(Inputs!$B$30:$AY$30,$D$173:$BA$173,'Health SCR'!W$3),1)+W196,0)</f>
        <v>0</v>
      </c>
      <c r="X197" s="644">
        <f ca="1">IF('Health SCR'!X$3&gt;=$B197,OFFSET($D$173,0,'Health SCR'!X$3-$B197)*OFFSET(Inputs!$C$30,0,$B197-2)/IF(sommmeProdInv(Inputs!$B$30:$AY$30,$D$173:$BA$173,'Health SCR'!X$3)&gt;0,sommmeProdInv(Inputs!$B$30:$AY$30,$D$173:$BA$173,'Health SCR'!X$3),1)+X196,0)</f>
        <v>0</v>
      </c>
      <c r="Y197" s="644">
        <f ca="1">IF('Health SCR'!Y$3&gt;=$B197,OFFSET($D$173,0,'Health SCR'!Y$3-$B197)*OFFSET(Inputs!$C$30,0,$B197-2)/IF(sommmeProdInv(Inputs!$B$30:$AY$30,$D$173:$BA$173,'Health SCR'!Y$3)&gt;0,sommmeProdInv(Inputs!$B$30:$AY$30,$D$173:$BA$173,'Health SCR'!Y$3),1)+Y196,0)</f>
        <v>0</v>
      </c>
      <c r="Z197" s="644">
        <f ca="1">IF('Health SCR'!Z$3&gt;=$B197,OFFSET($D$173,0,'Health SCR'!Z$3-$B197)*OFFSET(Inputs!$C$30,0,$B197-2)/IF(sommmeProdInv(Inputs!$B$30:$AY$30,$D$173:$BA$173,'Health SCR'!Z$3)&gt;0,sommmeProdInv(Inputs!$B$30:$AY$30,$D$173:$BA$173,'Health SCR'!Z$3),1)+Z196,0)</f>
        <v>0</v>
      </c>
      <c r="AA197" s="644">
        <f ca="1">IF('Health SCR'!AA$3&gt;=$B197,OFFSET($D$173,0,'Health SCR'!AA$3-$B197)*OFFSET(Inputs!$C$30,0,$B197-2)/IF(sommmeProdInv(Inputs!$B$30:$AY$30,$D$173:$BA$173,'Health SCR'!AA$3)&gt;0,sommmeProdInv(Inputs!$B$30:$AY$30,$D$173:$BA$173,'Health SCR'!AA$3),1)+AA196,0)</f>
        <v>0</v>
      </c>
      <c r="AB197" s="644">
        <f ca="1">IF('Health SCR'!AB$3&gt;=$B197,OFFSET($D$173,0,'Health SCR'!AB$3-$B197)*OFFSET(Inputs!$C$30,0,$B197-2)/IF(sommmeProdInv(Inputs!$B$30:$AY$30,$D$173:$BA$173,'Health SCR'!AB$3)&gt;0,sommmeProdInv(Inputs!$B$30:$AY$30,$D$173:$BA$173,'Health SCR'!AB$3),1)+AB196,0)</f>
        <v>0</v>
      </c>
      <c r="AC197" s="644">
        <f ca="1">IF('Health SCR'!AC$3&gt;=$B197,OFFSET($D$173,0,'Health SCR'!AC$3-$B197)*OFFSET(Inputs!$C$30,0,$B197-2)/IF(sommmeProdInv(Inputs!$B$30:$AY$30,$D$173:$BA$173,'Health SCR'!AC$3)&gt;0,sommmeProdInv(Inputs!$B$30:$AY$30,$D$173:$BA$173,'Health SCR'!AC$3),1)+AC196,0)</f>
        <v>0</v>
      </c>
      <c r="AD197" s="644">
        <f ca="1">IF('Health SCR'!AD$3&gt;=$B197,OFFSET($D$173,0,'Health SCR'!AD$3-$B197)*OFFSET(Inputs!$C$30,0,$B197-2)/IF(sommmeProdInv(Inputs!$B$30:$AY$30,$D$173:$BA$173,'Health SCR'!AD$3)&gt;0,sommmeProdInv(Inputs!$B$30:$AY$30,$D$173:$BA$173,'Health SCR'!AD$3),1)+AD196,0)</f>
        <v>0</v>
      </c>
      <c r="AE197" s="644">
        <f ca="1">IF('Health SCR'!AE$3&gt;=$B197,OFFSET($D$173,0,'Health SCR'!AE$3-$B197)*OFFSET(Inputs!$C$30,0,$B197-2)/IF(sommmeProdInv(Inputs!$B$30:$AY$30,$D$173:$BA$173,'Health SCR'!AE$3)&gt;0,sommmeProdInv(Inputs!$B$30:$AY$30,$D$173:$BA$173,'Health SCR'!AE$3),1)+AE196,0)</f>
        <v>0</v>
      </c>
      <c r="AF197" s="644">
        <f ca="1">IF('Health SCR'!AF$3&gt;=$B197,OFFSET($D$173,0,'Health SCR'!AF$3-$B197)*OFFSET(Inputs!$C$30,0,$B197-2)/IF(sommmeProdInv(Inputs!$B$30:$AY$30,$D$173:$BA$173,'Health SCR'!AF$3)&gt;0,sommmeProdInv(Inputs!$B$30:$AY$30,$D$173:$BA$173,'Health SCR'!AF$3),1)+AF196,0)</f>
        <v>0</v>
      </c>
      <c r="AG197" s="644">
        <f ca="1">IF('Health SCR'!AG$3&gt;=$B197,OFFSET($D$173,0,'Health SCR'!AG$3-$B197)*OFFSET(Inputs!$C$30,0,$B197-2)/IF(sommmeProdInv(Inputs!$B$30:$AY$30,$D$173:$BA$173,'Health SCR'!AG$3)&gt;0,sommmeProdInv(Inputs!$B$30:$AY$30,$D$173:$BA$173,'Health SCR'!AG$3),1)+AG196,0)</f>
        <v>0</v>
      </c>
      <c r="AH197" s="644">
        <f ca="1">IF('Health SCR'!AH$3&gt;=$B197,OFFSET($D$173,0,'Health SCR'!AH$3-$B197)*OFFSET(Inputs!$C$30,0,$B197-2)/IF(sommmeProdInv(Inputs!$B$30:$AY$30,$D$173:$BA$173,'Health SCR'!AH$3)&gt;0,sommmeProdInv(Inputs!$B$30:$AY$30,$D$173:$BA$173,'Health SCR'!AH$3),1)+AH196,0)</f>
        <v>0</v>
      </c>
      <c r="AI197" s="644">
        <f ca="1">IF('Health SCR'!AI$3&gt;=$B197,OFFSET($D$173,0,'Health SCR'!AI$3-$B197)*OFFSET(Inputs!$C$30,0,$B197-2)/IF(sommmeProdInv(Inputs!$B$30:$AY$30,$D$173:$BA$173,'Health SCR'!AI$3)&gt;0,sommmeProdInv(Inputs!$B$30:$AY$30,$D$173:$BA$173,'Health SCR'!AI$3),1)+AI196,0)</f>
        <v>0</v>
      </c>
      <c r="AJ197" s="644">
        <f ca="1">IF('Health SCR'!AJ$3&gt;=$B197,OFFSET($D$173,0,'Health SCR'!AJ$3-$B197)*OFFSET(Inputs!$C$30,0,$B197-2)/IF(sommmeProdInv(Inputs!$B$30:$AY$30,$D$173:$BA$173,'Health SCR'!AJ$3)&gt;0,sommmeProdInv(Inputs!$B$30:$AY$30,$D$173:$BA$173,'Health SCR'!AJ$3),1)+AJ196,0)</f>
        <v>0</v>
      </c>
      <c r="AK197" s="644">
        <f ca="1">IF('Health SCR'!AK$3&gt;=$B197,OFFSET($D$173,0,'Health SCR'!AK$3-$B197)*OFFSET(Inputs!$C$30,0,$B197-2)/IF(sommmeProdInv(Inputs!$B$30:$AY$30,$D$173:$BA$173,'Health SCR'!AK$3)&gt;0,sommmeProdInv(Inputs!$B$30:$AY$30,$D$173:$BA$173,'Health SCR'!AK$3),1)+AK196,0)</f>
        <v>0</v>
      </c>
      <c r="AL197" s="644">
        <f ca="1">IF('Health SCR'!AL$3&gt;=$B197,OFFSET($D$173,0,'Health SCR'!AL$3-$B197)*OFFSET(Inputs!$C$30,0,$B197-2)/IF(sommmeProdInv(Inputs!$B$30:$AY$30,$D$173:$BA$173,'Health SCR'!AL$3)&gt;0,sommmeProdInv(Inputs!$B$30:$AY$30,$D$173:$BA$173,'Health SCR'!AL$3),1)+AL196,0)</f>
        <v>0</v>
      </c>
      <c r="AM197" s="644">
        <f ca="1">IF('Health SCR'!AM$3&gt;=$B197,OFFSET($D$173,0,'Health SCR'!AM$3-$B197)*OFFSET(Inputs!$C$30,0,$B197-2)/IF(sommmeProdInv(Inputs!$B$30:$AY$30,$D$173:$BA$173,'Health SCR'!AM$3)&gt;0,sommmeProdInv(Inputs!$B$30:$AY$30,$D$173:$BA$173,'Health SCR'!AM$3),1)+AM196,0)</f>
        <v>0</v>
      </c>
      <c r="AN197" s="644">
        <f ca="1">IF('Health SCR'!AN$3&gt;=$B197,OFFSET($D$173,0,'Health SCR'!AN$3-$B197)*OFFSET(Inputs!$C$30,0,$B197-2)/IF(sommmeProdInv(Inputs!$B$30:$AY$30,$D$173:$BA$173,'Health SCR'!AN$3)&gt;0,sommmeProdInv(Inputs!$B$30:$AY$30,$D$173:$BA$173,'Health SCR'!AN$3),1)+AN196,0)</f>
        <v>0</v>
      </c>
      <c r="AO197" s="644">
        <f ca="1">IF('Health SCR'!AO$3&gt;=$B197,OFFSET($D$173,0,'Health SCR'!AO$3-$B197)*OFFSET(Inputs!$C$30,0,$B197-2)/IF(sommmeProdInv(Inputs!$B$30:$AY$30,$D$173:$BA$173,'Health SCR'!AO$3)&gt;0,sommmeProdInv(Inputs!$B$30:$AY$30,$D$173:$BA$173,'Health SCR'!AO$3),1)+AO196,0)</f>
        <v>0</v>
      </c>
      <c r="AP197" s="644">
        <f ca="1">IF('Health SCR'!AP$3&gt;=$B197,OFFSET($D$173,0,'Health SCR'!AP$3-$B197)*OFFSET(Inputs!$C$30,0,$B197-2)/IF(sommmeProdInv(Inputs!$B$30:$AY$30,$D$173:$BA$173,'Health SCR'!AP$3)&gt;0,sommmeProdInv(Inputs!$B$30:$AY$30,$D$173:$BA$173,'Health SCR'!AP$3),1)+AP196,0)</f>
        <v>0</v>
      </c>
      <c r="AQ197" s="644">
        <f ca="1">IF('Health SCR'!AQ$3&gt;=$B197,OFFSET($D$173,0,'Health SCR'!AQ$3-$B197)*OFFSET(Inputs!$C$30,0,$B197-2)/IF(sommmeProdInv(Inputs!$B$30:$AY$30,$D$173:$BA$173,'Health SCR'!AQ$3)&gt;0,sommmeProdInv(Inputs!$B$30:$AY$30,$D$173:$BA$173,'Health SCR'!AQ$3),1)+AQ196,0)</f>
        <v>0</v>
      </c>
      <c r="AR197" s="644">
        <f ca="1">IF('Health SCR'!AR$3&gt;=$B197,OFFSET($D$173,0,'Health SCR'!AR$3-$B197)*OFFSET(Inputs!$C$30,0,$B197-2)/IF(sommmeProdInv(Inputs!$B$30:$AY$30,$D$173:$BA$173,'Health SCR'!AR$3)&gt;0,sommmeProdInv(Inputs!$B$30:$AY$30,$D$173:$BA$173,'Health SCR'!AR$3),1)+AR196,0)</f>
        <v>0</v>
      </c>
      <c r="AS197" s="644">
        <f ca="1">IF('Health SCR'!AS$3&gt;=$B197,OFFSET($D$173,0,'Health SCR'!AS$3-$B197)*OFFSET(Inputs!$C$30,0,$B197-2)/IF(sommmeProdInv(Inputs!$B$30:$AY$30,$D$173:$BA$173,'Health SCR'!AS$3)&gt;0,sommmeProdInv(Inputs!$B$30:$AY$30,$D$173:$BA$173,'Health SCR'!AS$3),1)+AS196,0)</f>
        <v>0</v>
      </c>
      <c r="AT197" s="644">
        <f ca="1">IF('Health SCR'!AT$3&gt;=$B197,OFFSET($D$173,0,'Health SCR'!AT$3-$B197)*OFFSET(Inputs!$C$30,0,$B197-2)/IF(sommmeProdInv(Inputs!$B$30:$AY$30,$D$173:$BA$173,'Health SCR'!AT$3)&gt;0,sommmeProdInv(Inputs!$B$30:$AY$30,$D$173:$BA$173,'Health SCR'!AT$3),1)+AT196,0)</f>
        <v>0</v>
      </c>
      <c r="AU197" s="644">
        <f ca="1">IF('Health SCR'!AU$3&gt;=$B197,OFFSET($D$173,0,'Health SCR'!AU$3-$B197)*OFFSET(Inputs!$C$30,0,$B197-2)/IF(sommmeProdInv(Inputs!$B$30:$AY$30,$D$173:$BA$173,'Health SCR'!AU$3)&gt;0,sommmeProdInv(Inputs!$B$30:$AY$30,$D$173:$BA$173,'Health SCR'!AU$3),1)+AU196,0)</f>
        <v>0</v>
      </c>
      <c r="AV197" s="644">
        <f ca="1">IF('Health SCR'!AV$3&gt;=$B197,OFFSET($D$173,0,'Health SCR'!AV$3-$B197)*OFFSET(Inputs!$C$30,0,$B197-2)/IF(sommmeProdInv(Inputs!$B$30:$AY$30,$D$173:$BA$173,'Health SCR'!AV$3)&gt;0,sommmeProdInv(Inputs!$B$30:$AY$30,$D$173:$BA$173,'Health SCR'!AV$3),1)+AV196,0)</f>
        <v>0</v>
      </c>
      <c r="AW197" s="644">
        <f ca="1">IF('Health SCR'!AW$3&gt;=$B197,OFFSET($D$173,0,'Health SCR'!AW$3-$B197)*OFFSET(Inputs!$C$30,0,$B197-2)/IF(sommmeProdInv(Inputs!$B$30:$AY$30,$D$173:$BA$173,'Health SCR'!AW$3)&gt;0,sommmeProdInv(Inputs!$B$30:$AY$30,$D$173:$BA$173,'Health SCR'!AW$3),1)+AW196,0)</f>
        <v>0</v>
      </c>
      <c r="AX197" s="644">
        <f ca="1">IF('Health SCR'!AX$3&gt;=$B197,OFFSET($D$173,0,'Health SCR'!AX$3-$B197)*OFFSET(Inputs!$C$30,0,$B197-2)/IF(sommmeProdInv(Inputs!$B$30:$AY$30,$D$173:$BA$173,'Health SCR'!AX$3)&gt;0,sommmeProdInv(Inputs!$B$30:$AY$30,$D$173:$BA$173,'Health SCR'!AX$3),1)+AX196,0)</f>
        <v>0</v>
      </c>
      <c r="AY197" s="644">
        <f ca="1">IF('Health SCR'!AY$3&gt;=$B197,OFFSET($D$173,0,'Health SCR'!AY$3-$B197)*OFFSET(Inputs!$C$30,0,$B197-2)/IF(sommmeProdInv(Inputs!$B$30:$AY$30,$D$173:$BA$173,'Health SCR'!AY$3)&gt;0,sommmeProdInv(Inputs!$B$30:$AY$30,$D$173:$BA$173,'Health SCR'!AY$3),1)+AY196,0)</f>
        <v>0</v>
      </c>
      <c r="AZ197" s="644">
        <f ca="1">IF('Health SCR'!AZ$3&gt;=$B197,OFFSET($D$173,0,'Health SCR'!AZ$3-$B197)*OFFSET(Inputs!$C$30,0,$B197-2)/IF(sommmeProdInv(Inputs!$B$30:$AY$30,$D$173:$BA$173,'Health SCR'!AZ$3)&gt;0,sommmeProdInv(Inputs!$B$30:$AY$30,$D$173:$BA$173,'Health SCR'!AZ$3),1)+AZ196,0)</f>
        <v>0</v>
      </c>
      <c r="BA197" s="645">
        <f ca="1">IF('Health SCR'!BA$3&gt;=$B197,OFFSET($D$173,0,'Health SCR'!BA$3-$B197)*OFFSET(Inputs!$C$30,0,$B197-2)/IF(sommmeProdInv(Inputs!$B$30:$AY$30,$D$173:$BA$173,'Health SCR'!BA$3)&gt;0,sommmeProdInv(Inputs!$B$30:$AY$30,$D$173:$BA$173,'Health SCR'!BA$3),1)+BA196,0)</f>
        <v>0</v>
      </c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43"/>
      <c r="BU197" s="243"/>
      <c r="BV197" s="243"/>
      <c r="BW197" s="243"/>
      <c r="BX197" s="243"/>
      <c r="BY197" s="243"/>
      <c r="BZ197" s="243"/>
      <c r="CA197" s="243"/>
      <c r="CB197" s="243"/>
      <c r="CC197" s="243"/>
      <c r="CD197" s="243"/>
      <c r="CE197" s="243"/>
      <c r="CF197" s="243"/>
      <c r="CG197" s="243"/>
      <c r="CH197" s="243"/>
      <c r="CI197" s="243"/>
      <c r="CJ197" s="243"/>
      <c r="CK197" s="243"/>
      <c r="CL197" s="243"/>
      <c r="CM197" s="243"/>
      <c r="CN197" s="243"/>
      <c r="CO197" s="243"/>
      <c r="CP197" s="243"/>
      <c r="CQ197" s="243"/>
      <c r="CR197" s="243"/>
      <c r="CS197" s="243"/>
      <c r="CT197" s="243"/>
      <c r="CU197" s="243"/>
      <c r="CV197" s="243"/>
      <c r="CW197" s="243"/>
      <c r="CX197" s="243"/>
      <c r="CY197" s="243"/>
      <c r="CZ197" s="243"/>
      <c r="DA197" s="243"/>
      <c r="DB197" s="243"/>
      <c r="DC197" s="243"/>
      <c r="DD197" s="243"/>
      <c r="DE197" s="243"/>
      <c r="DF197" s="243"/>
      <c r="DG197" s="243"/>
      <c r="DH197" s="243"/>
      <c r="DI197" s="243"/>
      <c r="DJ197" s="243"/>
      <c r="DK197" s="243"/>
      <c r="DL197" s="243"/>
      <c r="DM197" s="243"/>
      <c r="DN197" s="243"/>
      <c r="DO197" s="243"/>
      <c r="DP197" s="243"/>
      <c r="DQ197" s="243"/>
      <c r="DR197" s="243"/>
      <c r="DS197" s="243"/>
      <c r="DT197" s="243"/>
      <c r="DU197" s="243"/>
      <c r="DV197" s="243"/>
      <c r="DW197" s="243"/>
      <c r="DX197" s="243"/>
      <c r="DY197" s="243"/>
      <c r="DZ197" s="243"/>
      <c r="EA197" s="243"/>
      <c r="EB197" s="243"/>
      <c r="EC197" s="243"/>
      <c r="ED197" s="243"/>
      <c r="EE197" s="243"/>
      <c r="EF197" s="243"/>
      <c r="EG197" s="243"/>
      <c r="EH197" s="243"/>
      <c r="EI197" s="243"/>
      <c r="EJ197" s="243"/>
      <c r="EK197" s="243"/>
      <c r="EL197" s="243"/>
      <c r="EM197" s="243"/>
      <c r="EN197" s="243"/>
      <c r="EO197" s="243"/>
      <c r="EP197" s="243"/>
      <c r="EQ197" s="243"/>
      <c r="ER197" s="243"/>
      <c r="ES197" s="243"/>
      <c r="ET197" s="243"/>
      <c r="EU197" s="243"/>
      <c r="EV197" s="243"/>
      <c r="EW197" s="243"/>
      <c r="EX197" s="243"/>
      <c r="EY197" s="243"/>
      <c r="EZ197" s="243"/>
      <c r="FA197" s="243"/>
      <c r="FB197" s="243"/>
      <c r="FC197" s="243"/>
      <c r="FD197" s="243"/>
      <c r="FE197" s="243"/>
      <c r="FF197" s="243"/>
      <c r="FG197" s="243"/>
      <c r="FH197" s="243"/>
      <c r="FI197" s="243"/>
      <c r="FJ197" s="243"/>
      <c r="FK197" s="243"/>
      <c r="FL197" s="243"/>
      <c r="FM197" s="243"/>
      <c r="FN197" s="243"/>
      <c r="FO197" s="243"/>
      <c r="FP197" s="243"/>
      <c r="FQ197" s="243"/>
      <c r="FR197" s="243"/>
      <c r="FS197" s="243"/>
      <c r="FT197" s="243"/>
      <c r="FU197" s="243"/>
      <c r="FV197" s="243"/>
      <c r="FW197" s="243"/>
      <c r="FX197" s="243"/>
      <c r="FY197" s="243"/>
      <c r="FZ197" s="243"/>
      <c r="GA197" s="243"/>
      <c r="GB197" s="243"/>
      <c r="GC197" s="243"/>
      <c r="GD197" s="243"/>
      <c r="GE197" s="243"/>
      <c r="GF197" s="243"/>
      <c r="GG197" s="243"/>
      <c r="GH197" s="243"/>
      <c r="GI197" s="243"/>
      <c r="GJ197" s="243"/>
      <c r="GK197" s="243"/>
      <c r="GL197" s="243"/>
      <c r="GM197" s="243"/>
      <c r="GN197" s="243"/>
      <c r="GO197" s="243"/>
      <c r="GP197" s="243"/>
      <c r="GQ197" s="243"/>
      <c r="GR197" s="243"/>
      <c r="GS197" s="243"/>
      <c r="GT197" s="243"/>
      <c r="GU197" s="243"/>
      <c r="GV197" s="243"/>
      <c r="GW197" s="243"/>
      <c r="GX197" s="243"/>
      <c r="GY197" s="243"/>
      <c r="GZ197" s="243"/>
      <c r="HA197" s="243"/>
      <c r="HB197" s="243"/>
      <c r="HC197" s="243"/>
      <c r="HD197" s="243"/>
      <c r="HE197" s="243"/>
      <c r="HF197" s="243"/>
      <c r="HG197" s="243"/>
      <c r="HH197" s="243"/>
      <c r="HI197" s="243"/>
      <c r="HJ197" s="243"/>
      <c r="HK197" s="243"/>
      <c r="HL197" s="243"/>
      <c r="HM197" s="243"/>
      <c r="HN197" s="243"/>
      <c r="HO197" s="243"/>
      <c r="HP197" s="243"/>
      <c r="HQ197" s="243"/>
      <c r="HR197" s="243"/>
      <c r="HS197" s="243"/>
      <c r="HT197" s="243"/>
      <c r="HU197" s="243"/>
      <c r="HV197" s="243"/>
      <c r="HW197" s="243"/>
      <c r="HX197" s="243"/>
      <c r="HY197" s="243"/>
      <c r="HZ197" s="243"/>
      <c r="IA197" s="243"/>
      <c r="IB197" s="243"/>
      <c r="IC197" s="243"/>
      <c r="ID197" s="243"/>
      <c r="IE197" s="243"/>
      <c r="IF197" s="243"/>
      <c r="IG197" s="243"/>
      <c r="IH197" s="243"/>
      <c r="II197" s="243"/>
      <c r="IJ197" s="243"/>
      <c r="IK197" s="243"/>
      <c r="IL197" s="243"/>
      <c r="IM197" s="243"/>
      <c r="IN197" s="243"/>
      <c r="IO197" s="243"/>
      <c r="IP197" s="243"/>
      <c r="IQ197" s="243"/>
      <c r="IR197" s="243"/>
      <c r="IS197" s="243"/>
      <c r="IT197" s="243"/>
      <c r="IU197" s="243"/>
      <c r="IV197" s="243"/>
    </row>
    <row r="198" spans="1:256" s="62" customFormat="1" outlineLevel="1">
      <c r="A198" s="608"/>
      <c r="B198" s="993">
        <v>24</v>
      </c>
      <c r="C198" s="994"/>
      <c r="D198" s="643"/>
      <c r="E198" s="644">
        <f ca="1">IF('Health SCR'!E$3&gt;=$B198,OFFSET($D$173,0,'Health SCR'!E$3-$B198)*OFFSET(Inputs!$C$30,0,$B198-2)/IF(sommmeProdInv(Inputs!$B$30:$AY$30,$D$173:$BA$173,'Health SCR'!E$3)&gt;0,sommmeProdInv(Inputs!$B$30:$AY$30,$D$173:$BA$173,'Health SCR'!E$3),1)+E197,0)</f>
        <v>0</v>
      </c>
      <c r="F198" s="644">
        <f ca="1">IF('Health SCR'!F$3&gt;=$B198,OFFSET($D$173,0,'Health SCR'!F$3-$B198)*OFFSET(Inputs!$C$30,0,$B198-2)/IF(sommmeProdInv(Inputs!$B$30:$AY$30,$D$173:$BA$173,'Health SCR'!F$3)&gt;0,sommmeProdInv(Inputs!$B$30:$AY$30,$D$173:$BA$173,'Health SCR'!F$3),1)+F197,0)</f>
        <v>0</v>
      </c>
      <c r="G198" s="644">
        <f ca="1">IF('Health SCR'!G$3&gt;=$B198,OFFSET($D$173,0,'Health SCR'!G$3-$B198)*OFFSET(Inputs!$C$30,0,$B198-2)/IF(sommmeProdInv(Inputs!$B$30:$AY$30,$D$173:$BA$173,'Health SCR'!G$3)&gt;0,sommmeProdInv(Inputs!$B$30:$AY$30,$D$173:$BA$173,'Health SCR'!G$3),1)+G197,0)</f>
        <v>0</v>
      </c>
      <c r="H198" s="644">
        <f ca="1">IF('Health SCR'!H$3&gt;=$B198,OFFSET($D$173,0,'Health SCR'!H$3-$B198)*OFFSET(Inputs!$C$30,0,$B198-2)/IF(sommmeProdInv(Inputs!$B$30:$AY$30,$D$173:$BA$173,'Health SCR'!H$3)&gt;0,sommmeProdInv(Inputs!$B$30:$AY$30,$D$173:$BA$173,'Health SCR'!H$3),1)+H197,0)</f>
        <v>0</v>
      </c>
      <c r="I198" s="644">
        <f ca="1">IF('Health SCR'!I$3&gt;=$B198,OFFSET($D$173,0,'Health SCR'!I$3-$B198)*OFFSET(Inputs!$C$30,0,$B198-2)/IF(sommmeProdInv(Inputs!$B$30:$AY$30,$D$173:$BA$173,'Health SCR'!I$3)&gt;0,sommmeProdInv(Inputs!$B$30:$AY$30,$D$173:$BA$173,'Health SCR'!I$3),1)+I197,0)</f>
        <v>0</v>
      </c>
      <c r="J198" s="644">
        <f ca="1">IF('Health SCR'!J$3&gt;=$B198,OFFSET($D$173,0,'Health SCR'!J$3-$B198)*OFFSET(Inputs!$C$30,0,$B198-2)/IF(sommmeProdInv(Inputs!$B$30:$AY$30,$D$173:$BA$173,'Health SCR'!J$3)&gt;0,sommmeProdInv(Inputs!$B$30:$AY$30,$D$173:$BA$173,'Health SCR'!J$3),1)+J197,0)</f>
        <v>0</v>
      </c>
      <c r="K198" s="644">
        <f ca="1">IF('Health SCR'!K$3&gt;=$B198,OFFSET($D$173,0,'Health SCR'!K$3-$B198)*OFFSET(Inputs!$C$30,0,$B198-2)/IF(sommmeProdInv(Inputs!$B$30:$AY$30,$D$173:$BA$173,'Health SCR'!K$3)&gt;0,sommmeProdInv(Inputs!$B$30:$AY$30,$D$173:$BA$173,'Health SCR'!K$3),1)+K197,0)</f>
        <v>0</v>
      </c>
      <c r="L198" s="644">
        <f ca="1">IF('Health SCR'!L$3&gt;=$B198,OFFSET($D$173,0,'Health SCR'!L$3-$B198)*OFFSET(Inputs!$C$30,0,$B198-2)/IF(sommmeProdInv(Inputs!$B$30:$AY$30,$D$173:$BA$173,'Health SCR'!L$3)&gt;0,sommmeProdInv(Inputs!$B$30:$AY$30,$D$173:$BA$173,'Health SCR'!L$3),1)+L197,0)</f>
        <v>0</v>
      </c>
      <c r="M198" s="644">
        <f ca="1">IF('Health SCR'!M$3&gt;=$B198,OFFSET($D$173,0,'Health SCR'!M$3-$B198)*OFFSET(Inputs!$C$30,0,$B198-2)/IF(sommmeProdInv(Inputs!$B$30:$AY$30,$D$173:$BA$173,'Health SCR'!M$3)&gt;0,sommmeProdInv(Inputs!$B$30:$AY$30,$D$173:$BA$173,'Health SCR'!M$3),1)+M197,0)</f>
        <v>0</v>
      </c>
      <c r="N198" s="644">
        <f ca="1">IF('Health SCR'!N$3&gt;=$B198,OFFSET($D$173,0,'Health SCR'!N$3-$B198)*OFFSET(Inputs!$C$30,0,$B198-2)/IF(sommmeProdInv(Inputs!$B$30:$AY$30,$D$173:$BA$173,'Health SCR'!N$3)&gt;0,sommmeProdInv(Inputs!$B$30:$AY$30,$D$173:$BA$173,'Health SCR'!N$3),1)+N197,0)</f>
        <v>0</v>
      </c>
      <c r="O198" s="644">
        <f ca="1">IF('Health SCR'!O$3&gt;=$B198,OFFSET($D$173,0,'Health SCR'!O$3-$B198)*OFFSET(Inputs!$C$30,0,$B198-2)/IF(sommmeProdInv(Inputs!$B$30:$AY$30,$D$173:$BA$173,'Health SCR'!O$3)&gt;0,sommmeProdInv(Inputs!$B$30:$AY$30,$D$173:$BA$173,'Health SCR'!O$3),1)+O197,0)</f>
        <v>0</v>
      </c>
      <c r="P198" s="644">
        <f ca="1">IF('Health SCR'!P$3&gt;=$B198,OFFSET($D$173,0,'Health SCR'!P$3-$B198)*OFFSET(Inputs!$C$30,0,$B198-2)/IF(sommmeProdInv(Inputs!$B$30:$AY$30,$D$173:$BA$173,'Health SCR'!P$3)&gt;0,sommmeProdInv(Inputs!$B$30:$AY$30,$D$173:$BA$173,'Health SCR'!P$3),1)+P197,0)</f>
        <v>0</v>
      </c>
      <c r="Q198" s="644">
        <f ca="1">IF('Health SCR'!Q$3&gt;=$B198,OFFSET($D$173,0,'Health SCR'!Q$3-$B198)*OFFSET(Inputs!$C$30,0,$B198-2)/IF(sommmeProdInv(Inputs!$B$30:$AY$30,$D$173:$BA$173,'Health SCR'!Q$3)&gt;0,sommmeProdInv(Inputs!$B$30:$AY$30,$D$173:$BA$173,'Health SCR'!Q$3),1)+Q197,0)</f>
        <v>0</v>
      </c>
      <c r="R198" s="644">
        <f ca="1">IF('Health SCR'!R$3&gt;=$B198,OFFSET($D$173,0,'Health SCR'!R$3-$B198)*OFFSET(Inputs!$C$30,0,$B198-2)/IF(sommmeProdInv(Inputs!$B$30:$AY$30,$D$173:$BA$173,'Health SCR'!R$3)&gt;0,sommmeProdInv(Inputs!$B$30:$AY$30,$D$173:$BA$173,'Health SCR'!R$3),1)+R197,0)</f>
        <v>0</v>
      </c>
      <c r="S198" s="644">
        <f ca="1">IF('Health SCR'!S$3&gt;=$B198,OFFSET($D$173,0,'Health SCR'!S$3-$B198)*OFFSET(Inputs!$C$30,0,$B198-2)/IF(sommmeProdInv(Inputs!$B$30:$AY$30,$D$173:$BA$173,'Health SCR'!S$3)&gt;0,sommmeProdInv(Inputs!$B$30:$AY$30,$D$173:$BA$173,'Health SCR'!S$3),1)+S197,0)</f>
        <v>0</v>
      </c>
      <c r="T198" s="644">
        <f ca="1">IF('Health SCR'!T$3&gt;=$B198,OFFSET($D$173,0,'Health SCR'!T$3-$B198)*OFFSET(Inputs!$C$30,0,$B198-2)/IF(sommmeProdInv(Inputs!$B$30:$AY$30,$D$173:$BA$173,'Health SCR'!T$3)&gt;0,sommmeProdInv(Inputs!$B$30:$AY$30,$D$173:$BA$173,'Health SCR'!T$3),1)+T197,0)</f>
        <v>0</v>
      </c>
      <c r="U198" s="644">
        <f ca="1">IF('Health SCR'!U$3&gt;=$B198,OFFSET($D$173,0,'Health SCR'!U$3-$B198)*OFFSET(Inputs!$C$30,0,$B198-2)/IF(sommmeProdInv(Inputs!$B$30:$AY$30,$D$173:$BA$173,'Health SCR'!U$3)&gt;0,sommmeProdInv(Inputs!$B$30:$AY$30,$D$173:$BA$173,'Health SCR'!U$3),1)+U197,0)</f>
        <v>0</v>
      </c>
      <c r="V198" s="644">
        <f ca="1">IF('Health SCR'!V$3&gt;=$B198,OFFSET($D$173,0,'Health SCR'!V$3-$B198)*OFFSET(Inputs!$C$30,0,$B198-2)/IF(sommmeProdInv(Inputs!$B$30:$AY$30,$D$173:$BA$173,'Health SCR'!V$3)&gt;0,sommmeProdInv(Inputs!$B$30:$AY$30,$D$173:$BA$173,'Health SCR'!V$3),1)+V197,0)</f>
        <v>0</v>
      </c>
      <c r="W198" s="644">
        <f ca="1">IF('Health SCR'!W$3&gt;=$B198,OFFSET($D$173,0,'Health SCR'!W$3-$B198)*OFFSET(Inputs!$C$30,0,$B198-2)/IF(sommmeProdInv(Inputs!$B$30:$AY$30,$D$173:$BA$173,'Health SCR'!W$3)&gt;0,sommmeProdInv(Inputs!$B$30:$AY$30,$D$173:$BA$173,'Health SCR'!W$3),1)+W197,0)</f>
        <v>0</v>
      </c>
      <c r="X198" s="644">
        <f ca="1">IF('Health SCR'!X$3&gt;=$B198,OFFSET($D$173,0,'Health SCR'!X$3-$B198)*OFFSET(Inputs!$C$30,0,$B198-2)/IF(sommmeProdInv(Inputs!$B$30:$AY$30,$D$173:$BA$173,'Health SCR'!X$3)&gt;0,sommmeProdInv(Inputs!$B$30:$AY$30,$D$173:$BA$173,'Health SCR'!X$3),1)+X197,0)</f>
        <v>0</v>
      </c>
      <c r="Y198" s="644">
        <f ca="1">IF('Health SCR'!Y$3&gt;=$B198,OFFSET($D$173,0,'Health SCR'!Y$3-$B198)*OFFSET(Inputs!$C$30,0,$B198-2)/IF(sommmeProdInv(Inputs!$B$30:$AY$30,$D$173:$BA$173,'Health SCR'!Y$3)&gt;0,sommmeProdInv(Inputs!$B$30:$AY$30,$D$173:$BA$173,'Health SCR'!Y$3),1)+Y197,0)</f>
        <v>0</v>
      </c>
      <c r="Z198" s="644">
        <f ca="1">IF('Health SCR'!Z$3&gt;=$B198,OFFSET($D$173,0,'Health SCR'!Z$3-$B198)*OFFSET(Inputs!$C$30,0,$B198-2)/IF(sommmeProdInv(Inputs!$B$30:$AY$30,$D$173:$BA$173,'Health SCR'!Z$3)&gt;0,sommmeProdInv(Inputs!$B$30:$AY$30,$D$173:$BA$173,'Health SCR'!Z$3),1)+Z197,0)</f>
        <v>0</v>
      </c>
      <c r="AA198" s="644">
        <f ca="1">IF('Health SCR'!AA$3&gt;=$B198,OFFSET($D$173,0,'Health SCR'!AA$3-$B198)*OFFSET(Inputs!$C$30,0,$B198-2)/IF(sommmeProdInv(Inputs!$B$30:$AY$30,$D$173:$BA$173,'Health SCR'!AA$3)&gt;0,sommmeProdInv(Inputs!$B$30:$AY$30,$D$173:$BA$173,'Health SCR'!AA$3),1)+AA197,0)</f>
        <v>0</v>
      </c>
      <c r="AB198" s="644">
        <f ca="1">IF('Health SCR'!AB$3&gt;=$B198,OFFSET($D$173,0,'Health SCR'!AB$3-$B198)*OFFSET(Inputs!$C$30,0,$B198-2)/IF(sommmeProdInv(Inputs!$B$30:$AY$30,$D$173:$BA$173,'Health SCR'!AB$3)&gt;0,sommmeProdInv(Inputs!$B$30:$AY$30,$D$173:$BA$173,'Health SCR'!AB$3),1)+AB197,0)</f>
        <v>0</v>
      </c>
      <c r="AC198" s="644">
        <f ca="1">IF('Health SCR'!AC$3&gt;=$B198,OFFSET($D$173,0,'Health SCR'!AC$3-$B198)*OFFSET(Inputs!$C$30,0,$B198-2)/IF(sommmeProdInv(Inputs!$B$30:$AY$30,$D$173:$BA$173,'Health SCR'!AC$3)&gt;0,sommmeProdInv(Inputs!$B$30:$AY$30,$D$173:$BA$173,'Health SCR'!AC$3),1)+AC197,0)</f>
        <v>0</v>
      </c>
      <c r="AD198" s="644">
        <f ca="1">IF('Health SCR'!AD$3&gt;=$B198,OFFSET($D$173,0,'Health SCR'!AD$3-$B198)*OFFSET(Inputs!$C$30,0,$B198-2)/IF(sommmeProdInv(Inputs!$B$30:$AY$30,$D$173:$BA$173,'Health SCR'!AD$3)&gt;0,sommmeProdInv(Inputs!$B$30:$AY$30,$D$173:$BA$173,'Health SCR'!AD$3),1)+AD197,0)</f>
        <v>0</v>
      </c>
      <c r="AE198" s="644">
        <f ca="1">IF('Health SCR'!AE$3&gt;=$B198,OFFSET($D$173,0,'Health SCR'!AE$3-$B198)*OFFSET(Inputs!$C$30,0,$B198-2)/IF(sommmeProdInv(Inputs!$B$30:$AY$30,$D$173:$BA$173,'Health SCR'!AE$3)&gt;0,sommmeProdInv(Inputs!$B$30:$AY$30,$D$173:$BA$173,'Health SCR'!AE$3),1)+AE197,0)</f>
        <v>0</v>
      </c>
      <c r="AF198" s="644">
        <f ca="1">IF('Health SCR'!AF$3&gt;=$B198,OFFSET($D$173,0,'Health SCR'!AF$3-$B198)*OFFSET(Inputs!$C$30,0,$B198-2)/IF(sommmeProdInv(Inputs!$B$30:$AY$30,$D$173:$BA$173,'Health SCR'!AF$3)&gt;0,sommmeProdInv(Inputs!$B$30:$AY$30,$D$173:$BA$173,'Health SCR'!AF$3),1)+AF197,0)</f>
        <v>0</v>
      </c>
      <c r="AG198" s="644">
        <f ca="1">IF('Health SCR'!AG$3&gt;=$B198,OFFSET($D$173,0,'Health SCR'!AG$3-$B198)*OFFSET(Inputs!$C$30,0,$B198-2)/IF(sommmeProdInv(Inputs!$B$30:$AY$30,$D$173:$BA$173,'Health SCR'!AG$3)&gt;0,sommmeProdInv(Inputs!$B$30:$AY$30,$D$173:$BA$173,'Health SCR'!AG$3),1)+AG197,0)</f>
        <v>0</v>
      </c>
      <c r="AH198" s="644">
        <f ca="1">IF('Health SCR'!AH$3&gt;=$B198,OFFSET($D$173,0,'Health SCR'!AH$3-$B198)*OFFSET(Inputs!$C$30,0,$B198-2)/IF(sommmeProdInv(Inputs!$B$30:$AY$30,$D$173:$BA$173,'Health SCR'!AH$3)&gt;0,sommmeProdInv(Inputs!$B$30:$AY$30,$D$173:$BA$173,'Health SCR'!AH$3),1)+AH197,0)</f>
        <v>0</v>
      </c>
      <c r="AI198" s="644">
        <f ca="1">IF('Health SCR'!AI$3&gt;=$B198,OFFSET($D$173,0,'Health SCR'!AI$3-$B198)*OFFSET(Inputs!$C$30,0,$B198-2)/IF(sommmeProdInv(Inputs!$B$30:$AY$30,$D$173:$BA$173,'Health SCR'!AI$3)&gt;0,sommmeProdInv(Inputs!$B$30:$AY$30,$D$173:$BA$173,'Health SCR'!AI$3),1)+AI197,0)</f>
        <v>0</v>
      </c>
      <c r="AJ198" s="644">
        <f ca="1">IF('Health SCR'!AJ$3&gt;=$B198,OFFSET($D$173,0,'Health SCR'!AJ$3-$B198)*OFFSET(Inputs!$C$30,0,$B198-2)/IF(sommmeProdInv(Inputs!$B$30:$AY$30,$D$173:$BA$173,'Health SCR'!AJ$3)&gt;0,sommmeProdInv(Inputs!$B$30:$AY$30,$D$173:$BA$173,'Health SCR'!AJ$3),1)+AJ197,0)</f>
        <v>0</v>
      </c>
      <c r="AK198" s="644">
        <f ca="1">IF('Health SCR'!AK$3&gt;=$B198,OFFSET($D$173,0,'Health SCR'!AK$3-$B198)*OFFSET(Inputs!$C$30,0,$B198-2)/IF(sommmeProdInv(Inputs!$B$30:$AY$30,$D$173:$BA$173,'Health SCR'!AK$3)&gt;0,sommmeProdInv(Inputs!$B$30:$AY$30,$D$173:$BA$173,'Health SCR'!AK$3),1)+AK197,0)</f>
        <v>0</v>
      </c>
      <c r="AL198" s="644">
        <f ca="1">IF('Health SCR'!AL$3&gt;=$B198,OFFSET($D$173,0,'Health SCR'!AL$3-$B198)*OFFSET(Inputs!$C$30,0,$B198-2)/IF(sommmeProdInv(Inputs!$B$30:$AY$30,$D$173:$BA$173,'Health SCR'!AL$3)&gt;0,sommmeProdInv(Inputs!$B$30:$AY$30,$D$173:$BA$173,'Health SCR'!AL$3),1)+AL197,0)</f>
        <v>0</v>
      </c>
      <c r="AM198" s="644">
        <f ca="1">IF('Health SCR'!AM$3&gt;=$B198,OFFSET($D$173,0,'Health SCR'!AM$3-$B198)*OFFSET(Inputs!$C$30,0,$B198-2)/IF(sommmeProdInv(Inputs!$B$30:$AY$30,$D$173:$BA$173,'Health SCR'!AM$3)&gt;0,sommmeProdInv(Inputs!$B$30:$AY$30,$D$173:$BA$173,'Health SCR'!AM$3),1)+AM197,0)</f>
        <v>0</v>
      </c>
      <c r="AN198" s="644">
        <f ca="1">IF('Health SCR'!AN$3&gt;=$B198,OFFSET($D$173,0,'Health SCR'!AN$3-$B198)*OFFSET(Inputs!$C$30,0,$B198-2)/IF(sommmeProdInv(Inputs!$B$30:$AY$30,$D$173:$BA$173,'Health SCR'!AN$3)&gt;0,sommmeProdInv(Inputs!$B$30:$AY$30,$D$173:$BA$173,'Health SCR'!AN$3),1)+AN197,0)</f>
        <v>0</v>
      </c>
      <c r="AO198" s="644">
        <f ca="1">IF('Health SCR'!AO$3&gt;=$B198,OFFSET($D$173,0,'Health SCR'!AO$3-$B198)*OFFSET(Inputs!$C$30,0,$B198-2)/IF(sommmeProdInv(Inputs!$B$30:$AY$30,$D$173:$BA$173,'Health SCR'!AO$3)&gt;0,sommmeProdInv(Inputs!$B$30:$AY$30,$D$173:$BA$173,'Health SCR'!AO$3),1)+AO197,0)</f>
        <v>0</v>
      </c>
      <c r="AP198" s="644">
        <f ca="1">IF('Health SCR'!AP$3&gt;=$B198,OFFSET($D$173,0,'Health SCR'!AP$3-$B198)*OFFSET(Inputs!$C$30,0,$B198-2)/IF(sommmeProdInv(Inputs!$B$30:$AY$30,$D$173:$BA$173,'Health SCR'!AP$3)&gt;0,sommmeProdInv(Inputs!$B$30:$AY$30,$D$173:$BA$173,'Health SCR'!AP$3),1)+AP197,0)</f>
        <v>0</v>
      </c>
      <c r="AQ198" s="644">
        <f ca="1">IF('Health SCR'!AQ$3&gt;=$B198,OFFSET($D$173,0,'Health SCR'!AQ$3-$B198)*OFFSET(Inputs!$C$30,0,$B198-2)/IF(sommmeProdInv(Inputs!$B$30:$AY$30,$D$173:$BA$173,'Health SCR'!AQ$3)&gt;0,sommmeProdInv(Inputs!$B$30:$AY$30,$D$173:$BA$173,'Health SCR'!AQ$3),1)+AQ197,0)</f>
        <v>0</v>
      </c>
      <c r="AR198" s="644">
        <f ca="1">IF('Health SCR'!AR$3&gt;=$B198,OFFSET($D$173,0,'Health SCR'!AR$3-$B198)*OFFSET(Inputs!$C$30,0,$B198-2)/IF(sommmeProdInv(Inputs!$B$30:$AY$30,$D$173:$BA$173,'Health SCR'!AR$3)&gt;0,sommmeProdInv(Inputs!$B$30:$AY$30,$D$173:$BA$173,'Health SCR'!AR$3),1)+AR197,0)</f>
        <v>0</v>
      </c>
      <c r="AS198" s="644">
        <f ca="1">IF('Health SCR'!AS$3&gt;=$B198,OFFSET($D$173,0,'Health SCR'!AS$3-$B198)*OFFSET(Inputs!$C$30,0,$B198-2)/IF(sommmeProdInv(Inputs!$B$30:$AY$30,$D$173:$BA$173,'Health SCR'!AS$3)&gt;0,sommmeProdInv(Inputs!$B$30:$AY$30,$D$173:$BA$173,'Health SCR'!AS$3),1)+AS197,0)</f>
        <v>0</v>
      </c>
      <c r="AT198" s="644">
        <f ca="1">IF('Health SCR'!AT$3&gt;=$B198,OFFSET($D$173,0,'Health SCR'!AT$3-$B198)*OFFSET(Inputs!$C$30,0,$B198-2)/IF(sommmeProdInv(Inputs!$B$30:$AY$30,$D$173:$BA$173,'Health SCR'!AT$3)&gt;0,sommmeProdInv(Inputs!$B$30:$AY$30,$D$173:$BA$173,'Health SCR'!AT$3),1)+AT197,0)</f>
        <v>0</v>
      </c>
      <c r="AU198" s="644">
        <f ca="1">IF('Health SCR'!AU$3&gt;=$B198,OFFSET($D$173,0,'Health SCR'!AU$3-$B198)*OFFSET(Inputs!$C$30,0,$B198-2)/IF(sommmeProdInv(Inputs!$B$30:$AY$30,$D$173:$BA$173,'Health SCR'!AU$3)&gt;0,sommmeProdInv(Inputs!$B$30:$AY$30,$D$173:$BA$173,'Health SCR'!AU$3),1)+AU197,0)</f>
        <v>0</v>
      </c>
      <c r="AV198" s="644">
        <f ca="1">IF('Health SCR'!AV$3&gt;=$B198,OFFSET($D$173,0,'Health SCR'!AV$3-$B198)*OFFSET(Inputs!$C$30,0,$B198-2)/IF(sommmeProdInv(Inputs!$B$30:$AY$30,$D$173:$BA$173,'Health SCR'!AV$3)&gt;0,sommmeProdInv(Inputs!$B$30:$AY$30,$D$173:$BA$173,'Health SCR'!AV$3),1)+AV197,0)</f>
        <v>0</v>
      </c>
      <c r="AW198" s="644">
        <f ca="1">IF('Health SCR'!AW$3&gt;=$B198,OFFSET($D$173,0,'Health SCR'!AW$3-$B198)*OFFSET(Inputs!$C$30,0,$B198-2)/IF(sommmeProdInv(Inputs!$B$30:$AY$30,$D$173:$BA$173,'Health SCR'!AW$3)&gt;0,sommmeProdInv(Inputs!$B$30:$AY$30,$D$173:$BA$173,'Health SCR'!AW$3),1)+AW197,0)</f>
        <v>0</v>
      </c>
      <c r="AX198" s="644">
        <f ca="1">IF('Health SCR'!AX$3&gt;=$B198,OFFSET($D$173,0,'Health SCR'!AX$3-$B198)*OFFSET(Inputs!$C$30,0,$B198-2)/IF(sommmeProdInv(Inputs!$B$30:$AY$30,$D$173:$BA$173,'Health SCR'!AX$3)&gt;0,sommmeProdInv(Inputs!$B$30:$AY$30,$D$173:$BA$173,'Health SCR'!AX$3),1)+AX197,0)</f>
        <v>0</v>
      </c>
      <c r="AY198" s="644">
        <f ca="1">IF('Health SCR'!AY$3&gt;=$B198,OFFSET($D$173,0,'Health SCR'!AY$3-$B198)*OFFSET(Inputs!$C$30,0,$B198-2)/IF(sommmeProdInv(Inputs!$B$30:$AY$30,$D$173:$BA$173,'Health SCR'!AY$3)&gt;0,sommmeProdInv(Inputs!$B$30:$AY$30,$D$173:$BA$173,'Health SCR'!AY$3),1)+AY197,0)</f>
        <v>0</v>
      </c>
      <c r="AZ198" s="644">
        <f ca="1">IF('Health SCR'!AZ$3&gt;=$B198,OFFSET($D$173,0,'Health SCR'!AZ$3-$B198)*OFFSET(Inputs!$C$30,0,$B198-2)/IF(sommmeProdInv(Inputs!$B$30:$AY$30,$D$173:$BA$173,'Health SCR'!AZ$3)&gt;0,sommmeProdInv(Inputs!$B$30:$AY$30,$D$173:$BA$173,'Health SCR'!AZ$3),1)+AZ197,0)</f>
        <v>0</v>
      </c>
      <c r="BA198" s="645">
        <f ca="1">IF('Health SCR'!BA$3&gt;=$B198,OFFSET($D$173,0,'Health SCR'!BA$3-$B198)*OFFSET(Inputs!$C$30,0,$B198-2)/IF(sommmeProdInv(Inputs!$B$30:$AY$30,$D$173:$BA$173,'Health SCR'!BA$3)&gt;0,sommmeProdInv(Inputs!$B$30:$AY$30,$D$173:$BA$173,'Health SCR'!BA$3),1)+BA197,0)</f>
        <v>0</v>
      </c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43"/>
      <c r="BU198" s="243"/>
      <c r="BV198" s="243"/>
      <c r="BW198" s="243"/>
      <c r="BX198" s="243"/>
      <c r="BY198" s="243"/>
      <c r="BZ198" s="243"/>
      <c r="CA198" s="243"/>
      <c r="CB198" s="243"/>
      <c r="CC198" s="243"/>
      <c r="CD198" s="243"/>
      <c r="CE198" s="243"/>
      <c r="CF198" s="243"/>
      <c r="CG198" s="243"/>
      <c r="CH198" s="243"/>
      <c r="CI198" s="243"/>
      <c r="CJ198" s="243"/>
      <c r="CK198" s="243"/>
      <c r="CL198" s="243"/>
      <c r="CM198" s="243"/>
      <c r="CN198" s="243"/>
      <c r="CO198" s="243"/>
      <c r="CP198" s="243"/>
      <c r="CQ198" s="243"/>
      <c r="CR198" s="243"/>
      <c r="CS198" s="243"/>
      <c r="CT198" s="243"/>
      <c r="CU198" s="243"/>
      <c r="CV198" s="243"/>
      <c r="CW198" s="243"/>
      <c r="CX198" s="243"/>
      <c r="CY198" s="243"/>
      <c r="CZ198" s="243"/>
      <c r="DA198" s="243"/>
      <c r="DB198" s="243"/>
      <c r="DC198" s="243"/>
      <c r="DD198" s="243"/>
      <c r="DE198" s="243"/>
      <c r="DF198" s="243"/>
      <c r="DG198" s="243"/>
      <c r="DH198" s="243"/>
      <c r="DI198" s="243"/>
      <c r="DJ198" s="243"/>
      <c r="DK198" s="243"/>
      <c r="DL198" s="243"/>
      <c r="DM198" s="243"/>
      <c r="DN198" s="243"/>
      <c r="DO198" s="243"/>
      <c r="DP198" s="243"/>
      <c r="DQ198" s="243"/>
      <c r="DR198" s="243"/>
      <c r="DS198" s="243"/>
      <c r="DT198" s="243"/>
      <c r="DU198" s="243"/>
      <c r="DV198" s="243"/>
      <c r="DW198" s="243"/>
      <c r="DX198" s="243"/>
      <c r="DY198" s="243"/>
      <c r="DZ198" s="243"/>
      <c r="EA198" s="243"/>
      <c r="EB198" s="243"/>
      <c r="EC198" s="243"/>
      <c r="ED198" s="243"/>
      <c r="EE198" s="243"/>
      <c r="EF198" s="243"/>
      <c r="EG198" s="243"/>
      <c r="EH198" s="243"/>
      <c r="EI198" s="243"/>
      <c r="EJ198" s="243"/>
      <c r="EK198" s="243"/>
      <c r="EL198" s="243"/>
      <c r="EM198" s="243"/>
      <c r="EN198" s="243"/>
      <c r="EO198" s="243"/>
      <c r="EP198" s="243"/>
      <c r="EQ198" s="243"/>
      <c r="ER198" s="243"/>
      <c r="ES198" s="243"/>
      <c r="ET198" s="243"/>
      <c r="EU198" s="243"/>
      <c r="EV198" s="243"/>
      <c r="EW198" s="243"/>
      <c r="EX198" s="243"/>
      <c r="EY198" s="243"/>
      <c r="EZ198" s="243"/>
      <c r="FA198" s="243"/>
      <c r="FB198" s="243"/>
      <c r="FC198" s="243"/>
      <c r="FD198" s="243"/>
      <c r="FE198" s="243"/>
      <c r="FF198" s="243"/>
      <c r="FG198" s="243"/>
      <c r="FH198" s="243"/>
      <c r="FI198" s="243"/>
      <c r="FJ198" s="243"/>
      <c r="FK198" s="243"/>
      <c r="FL198" s="243"/>
      <c r="FM198" s="243"/>
      <c r="FN198" s="243"/>
      <c r="FO198" s="243"/>
      <c r="FP198" s="243"/>
      <c r="FQ198" s="243"/>
      <c r="FR198" s="243"/>
      <c r="FS198" s="243"/>
      <c r="FT198" s="243"/>
      <c r="FU198" s="243"/>
      <c r="FV198" s="243"/>
      <c r="FW198" s="243"/>
      <c r="FX198" s="243"/>
      <c r="FY198" s="243"/>
      <c r="FZ198" s="243"/>
      <c r="GA198" s="243"/>
      <c r="GB198" s="243"/>
      <c r="GC198" s="243"/>
      <c r="GD198" s="243"/>
      <c r="GE198" s="243"/>
      <c r="GF198" s="243"/>
      <c r="GG198" s="243"/>
      <c r="GH198" s="243"/>
      <c r="GI198" s="243"/>
      <c r="GJ198" s="243"/>
      <c r="GK198" s="243"/>
      <c r="GL198" s="243"/>
      <c r="GM198" s="243"/>
      <c r="GN198" s="243"/>
      <c r="GO198" s="243"/>
      <c r="GP198" s="243"/>
      <c r="GQ198" s="243"/>
      <c r="GR198" s="243"/>
      <c r="GS198" s="243"/>
      <c r="GT198" s="243"/>
      <c r="GU198" s="243"/>
      <c r="GV198" s="243"/>
      <c r="GW198" s="243"/>
      <c r="GX198" s="243"/>
      <c r="GY198" s="243"/>
      <c r="GZ198" s="243"/>
      <c r="HA198" s="243"/>
      <c r="HB198" s="243"/>
      <c r="HC198" s="243"/>
      <c r="HD198" s="243"/>
      <c r="HE198" s="243"/>
      <c r="HF198" s="243"/>
      <c r="HG198" s="243"/>
      <c r="HH198" s="243"/>
      <c r="HI198" s="243"/>
      <c r="HJ198" s="243"/>
      <c r="HK198" s="243"/>
      <c r="HL198" s="243"/>
      <c r="HM198" s="243"/>
      <c r="HN198" s="243"/>
      <c r="HO198" s="243"/>
      <c r="HP198" s="243"/>
      <c r="HQ198" s="243"/>
      <c r="HR198" s="243"/>
      <c r="HS198" s="243"/>
      <c r="HT198" s="243"/>
      <c r="HU198" s="243"/>
      <c r="HV198" s="243"/>
      <c r="HW198" s="243"/>
      <c r="HX198" s="243"/>
      <c r="HY198" s="243"/>
      <c r="HZ198" s="243"/>
      <c r="IA198" s="243"/>
      <c r="IB198" s="243"/>
      <c r="IC198" s="243"/>
      <c r="ID198" s="243"/>
      <c r="IE198" s="243"/>
      <c r="IF198" s="243"/>
      <c r="IG198" s="243"/>
      <c r="IH198" s="243"/>
      <c r="II198" s="243"/>
      <c r="IJ198" s="243"/>
      <c r="IK198" s="243"/>
      <c r="IL198" s="243"/>
      <c r="IM198" s="243"/>
      <c r="IN198" s="243"/>
      <c r="IO198" s="243"/>
      <c r="IP198" s="243"/>
      <c r="IQ198" s="243"/>
      <c r="IR198" s="243"/>
      <c r="IS198" s="243"/>
      <c r="IT198" s="243"/>
      <c r="IU198" s="243"/>
      <c r="IV198" s="243"/>
    </row>
    <row r="199" spans="1:256" s="62" customFormat="1" outlineLevel="1">
      <c r="A199" s="608"/>
      <c r="B199" s="993">
        <v>25</v>
      </c>
      <c r="C199" s="994"/>
      <c r="D199" s="643"/>
      <c r="E199" s="644">
        <f ca="1">IF('Health SCR'!E$3&gt;=$B199,OFFSET($D$173,0,'Health SCR'!E$3-$B199)*OFFSET(Inputs!$C$30,0,$B199-2)/IF(sommmeProdInv(Inputs!$B$30:$AY$30,$D$173:$BA$173,'Health SCR'!E$3)&gt;0,sommmeProdInv(Inputs!$B$30:$AY$30,$D$173:$BA$173,'Health SCR'!E$3),1)+E198,0)</f>
        <v>0</v>
      </c>
      <c r="F199" s="644">
        <f ca="1">IF('Health SCR'!F$3&gt;=$B199,OFFSET($D$173,0,'Health SCR'!F$3-$B199)*OFFSET(Inputs!$C$30,0,$B199-2)/IF(sommmeProdInv(Inputs!$B$30:$AY$30,$D$173:$BA$173,'Health SCR'!F$3)&gt;0,sommmeProdInv(Inputs!$B$30:$AY$30,$D$173:$BA$173,'Health SCR'!F$3),1)+F198,0)</f>
        <v>0</v>
      </c>
      <c r="G199" s="644">
        <f ca="1">IF('Health SCR'!G$3&gt;=$B199,OFFSET($D$173,0,'Health SCR'!G$3-$B199)*OFFSET(Inputs!$C$30,0,$B199-2)/IF(sommmeProdInv(Inputs!$B$30:$AY$30,$D$173:$BA$173,'Health SCR'!G$3)&gt;0,sommmeProdInv(Inputs!$B$30:$AY$30,$D$173:$BA$173,'Health SCR'!G$3),1)+G198,0)</f>
        <v>0</v>
      </c>
      <c r="H199" s="644">
        <f ca="1">IF('Health SCR'!H$3&gt;=$B199,OFFSET($D$173,0,'Health SCR'!H$3-$B199)*OFFSET(Inputs!$C$30,0,$B199-2)/IF(sommmeProdInv(Inputs!$B$30:$AY$30,$D$173:$BA$173,'Health SCR'!H$3)&gt;0,sommmeProdInv(Inputs!$B$30:$AY$30,$D$173:$BA$173,'Health SCR'!H$3),1)+H198,0)</f>
        <v>0</v>
      </c>
      <c r="I199" s="644">
        <f ca="1">IF('Health SCR'!I$3&gt;=$B199,OFFSET($D$173,0,'Health SCR'!I$3-$B199)*OFFSET(Inputs!$C$30,0,$B199-2)/IF(sommmeProdInv(Inputs!$B$30:$AY$30,$D$173:$BA$173,'Health SCR'!I$3)&gt;0,sommmeProdInv(Inputs!$B$30:$AY$30,$D$173:$BA$173,'Health SCR'!I$3),1)+I198,0)</f>
        <v>0</v>
      </c>
      <c r="J199" s="644">
        <f ca="1">IF('Health SCR'!J$3&gt;=$B199,OFFSET($D$173,0,'Health SCR'!J$3-$B199)*OFFSET(Inputs!$C$30,0,$B199-2)/IF(sommmeProdInv(Inputs!$B$30:$AY$30,$D$173:$BA$173,'Health SCR'!J$3)&gt;0,sommmeProdInv(Inputs!$B$30:$AY$30,$D$173:$BA$173,'Health SCR'!J$3),1)+J198,0)</f>
        <v>0</v>
      </c>
      <c r="K199" s="644">
        <f ca="1">IF('Health SCR'!K$3&gt;=$B199,OFFSET($D$173,0,'Health SCR'!K$3-$B199)*OFFSET(Inputs!$C$30,0,$B199-2)/IF(sommmeProdInv(Inputs!$B$30:$AY$30,$D$173:$BA$173,'Health SCR'!K$3)&gt;0,sommmeProdInv(Inputs!$B$30:$AY$30,$D$173:$BA$173,'Health SCR'!K$3),1)+K198,0)</f>
        <v>0</v>
      </c>
      <c r="L199" s="644">
        <f ca="1">IF('Health SCR'!L$3&gt;=$B199,OFFSET($D$173,0,'Health SCR'!L$3-$B199)*OFFSET(Inputs!$C$30,0,$B199-2)/IF(sommmeProdInv(Inputs!$B$30:$AY$30,$D$173:$BA$173,'Health SCR'!L$3)&gt;0,sommmeProdInv(Inputs!$B$30:$AY$30,$D$173:$BA$173,'Health SCR'!L$3),1)+L198,0)</f>
        <v>0</v>
      </c>
      <c r="M199" s="644">
        <f ca="1">IF('Health SCR'!M$3&gt;=$B199,OFFSET($D$173,0,'Health SCR'!M$3-$B199)*OFFSET(Inputs!$C$30,0,$B199-2)/IF(sommmeProdInv(Inputs!$B$30:$AY$30,$D$173:$BA$173,'Health SCR'!M$3)&gt;0,sommmeProdInv(Inputs!$B$30:$AY$30,$D$173:$BA$173,'Health SCR'!M$3),1)+M198,0)</f>
        <v>0</v>
      </c>
      <c r="N199" s="644">
        <f ca="1">IF('Health SCR'!N$3&gt;=$B199,OFFSET($D$173,0,'Health SCR'!N$3-$B199)*OFFSET(Inputs!$C$30,0,$B199-2)/IF(sommmeProdInv(Inputs!$B$30:$AY$30,$D$173:$BA$173,'Health SCR'!N$3)&gt;0,sommmeProdInv(Inputs!$B$30:$AY$30,$D$173:$BA$173,'Health SCR'!N$3),1)+N198,0)</f>
        <v>0</v>
      </c>
      <c r="O199" s="644">
        <f ca="1">IF('Health SCR'!O$3&gt;=$B199,OFFSET($D$173,0,'Health SCR'!O$3-$B199)*OFFSET(Inputs!$C$30,0,$B199-2)/IF(sommmeProdInv(Inputs!$B$30:$AY$30,$D$173:$BA$173,'Health SCR'!O$3)&gt;0,sommmeProdInv(Inputs!$B$30:$AY$30,$D$173:$BA$173,'Health SCR'!O$3),1)+O198,0)</f>
        <v>0</v>
      </c>
      <c r="P199" s="644">
        <f ca="1">IF('Health SCR'!P$3&gt;=$B199,OFFSET($D$173,0,'Health SCR'!P$3-$B199)*OFFSET(Inputs!$C$30,0,$B199-2)/IF(sommmeProdInv(Inputs!$B$30:$AY$30,$D$173:$BA$173,'Health SCR'!P$3)&gt;0,sommmeProdInv(Inputs!$B$30:$AY$30,$D$173:$BA$173,'Health SCR'!P$3),1)+P198,0)</f>
        <v>0</v>
      </c>
      <c r="Q199" s="644">
        <f ca="1">IF('Health SCR'!Q$3&gt;=$B199,OFFSET($D$173,0,'Health SCR'!Q$3-$B199)*OFFSET(Inputs!$C$30,0,$B199-2)/IF(sommmeProdInv(Inputs!$B$30:$AY$30,$D$173:$BA$173,'Health SCR'!Q$3)&gt;0,sommmeProdInv(Inputs!$B$30:$AY$30,$D$173:$BA$173,'Health SCR'!Q$3),1)+Q198,0)</f>
        <v>0</v>
      </c>
      <c r="R199" s="644">
        <f ca="1">IF('Health SCR'!R$3&gt;=$B199,OFFSET($D$173,0,'Health SCR'!R$3-$B199)*OFFSET(Inputs!$C$30,0,$B199-2)/IF(sommmeProdInv(Inputs!$B$30:$AY$30,$D$173:$BA$173,'Health SCR'!R$3)&gt;0,sommmeProdInv(Inputs!$B$30:$AY$30,$D$173:$BA$173,'Health SCR'!R$3),1)+R198,0)</f>
        <v>0</v>
      </c>
      <c r="S199" s="644">
        <f ca="1">IF('Health SCR'!S$3&gt;=$B199,OFFSET($D$173,0,'Health SCR'!S$3-$B199)*OFFSET(Inputs!$C$30,0,$B199-2)/IF(sommmeProdInv(Inputs!$B$30:$AY$30,$D$173:$BA$173,'Health SCR'!S$3)&gt;0,sommmeProdInv(Inputs!$B$30:$AY$30,$D$173:$BA$173,'Health SCR'!S$3),1)+S198,0)</f>
        <v>0</v>
      </c>
      <c r="T199" s="644">
        <f ca="1">IF('Health SCR'!T$3&gt;=$B199,OFFSET($D$173,0,'Health SCR'!T$3-$B199)*OFFSET(Inputs!$C$30,0,$B199-2)/IF(sommmeProdInv(Inputs!$B$30:$AY$30,$D$173:$BA$173,'Health SCR'!T$3)&gt;0,sommmeProdInv(Inputs!$B$30:$AY$30,$D$173:$BA$173,'Health SCR'!T$3),1)+T198,0)</f>
        <v>0</v>
      </c>
      <c r="U199" s="644">
        <f ca="1">IF('Health SCR'!U$3&gt;=$B199,OFFSET($D$173,0,'Health SCR'!U$3-$B199)*OFFSET(Inputs!$C$30,0,$B199-2)/IF(sommmeProdInv(Inputs!$B$30:$AY$30,$D$173:$BA$173,'Health SCR'!U$3)&gt;0,sommmeProdInv(Inputs!$B$30:$AY$30,$D$173:$BA$173,'Health SCR'!U$3),1)+U198,0)</f>
        <v>0</v>
      </c>
      <c r="V199" s="644">
        <f ca="1">IF('Health SCR'!V$3&gt;=$B199,OFFSET($D$173,0,'Health SCR'!V$3-$B199)*OFFSET(Inputs!$C$30,0,$B199-2)/IF(sommmeProdInv(Inputs!$B$30:$AY$30,$D$173:$BA$173,'Health SCR'!V$3)&gt;0,sommmeProdInv(Inputs!$B$30:$AY$30,$D$173:$BA$173,'Health SCR'!V$3),1)+V198,0)</f>
        <v>0</v>
      </c>
      <c r="W199" s="644">
        <f ca="1">IF('Health SCR'!W$3&gt;=$B199,OFFSET($D$173,0,'Health SCR'!W$3-$B199)*OFFSET(Inputs!$C$30,0,$B199-2)/IF(sommmeProdInv(Inputs!$B$30:$AY$30,$D$173:$BA$173,'Health SCR'!W$3)&gt;0,sommmeProdInv(Inputs!$B$30:$AY$30,$D$173:$BA$173,'Health SCR'!W$3),1)+W198,0)</f>
        <v>0</v>
      </c>
      <c r="X199" s="644">
        <f ca="1">IF('Health SCR'!X$3&gt;=$B199,OFFSET($D$173,0,'Health SCR'!X$3-$B199)*OFFSET(Inputs!$C$30,0,$B199-2)/IF(sommmeProdInv(Inputs!$B$30:$AY$30,$D$173:$BA$173,'Health SCR'!X$3)&gt;0,sommmeProdInv(Inputs!$B$30:$AY$30,$D$173:$BA$173,'Health SCR'!X$3),1)+X198,0)</f>
        <v>0</v>
      </c>
      <c r="Y199" s="644">
        <f ca="1">IF('Health SCR'!Y$3&gt;=$B199,OFFSET($D$173,0,'Health SCR'!Y$3-$B199)*OFFSET(Inputs!$C$30,0,$B199-2)/IF(sommmeProdInv(Inputs!$B$30:$AY$30,$D$173:$BA$173,'Health SCR'!Y$3)&gt;0,sommmeProdInv(Inputs!$B$30:$AY$30,$D$173:$BA$173,'Health SCR'!Y$3),1)+Y198,0)</f>
        <v>0</v>
      </c>
      <c r="Z199" s="644">
        <f ca="1">IF('Health SCR'!Z$3&gt;=$B199,OFFSET($D$173,0,'Health SCR'!Z$3-$B199)*OFFSET(Inputs!$C$30,0,$B199-2)/IF(sommmeProdInv(Inputs!$B$30:$AY$30,$D$173:$BA$173,'Health SCR'!Z$3)&gt;0,sommmeProdInv(Inputs!$B$30:$AY$30,$D$173:$BA$173,'Health SCR'!Z$3),1)+Z198,0)</f>
        <v>0</v>
      </c>
      <c r="AA199" s="644">
        <f ca="1">IF('Health SCR'!AA$3&gt;=$B199,OFFSET($D$173,0,'Health SCR'!AA$3-$B199)*OFFSET(Inputs!$C$30,0,$B199-2)/IF(sommmeProdInv(Inputs!$B$30:$AY$30,$D$173:$BA$173,'Health SCR'!AA$3)&gt;0,sommmeProdInv(Inputs!$B$30:$AY$30,$D$173:$BA$173,'Health SCR'!AA$3),1)+AA198,0)</f>
        <v>0</v>
      </c>
      <c r="AB199" s="644">
        <f ca="1">IF('Health SCR'!AB$3&gt;=$B199,OFFSET($D$173,0,'Health SCR'!AB$3-$B199)*OFFSET(Inputs!$C$30,0,$B199-2)/IF(sommmeProdInv(Inputs!$B$30:$AY$30,$D$173:$BA$173,'Health SCR'!AB$3)&gt;0,sommmeProdInv(Inputs!$B$30:$AY$30,$D$173:$BA$173,'Health SCR'!AB$3),1)+AB198,0)</f>
        <v>0</v>
      </c>
      <c r="AC199" s="644">
        <f ca="1">IF('Health SCR'!AC$3&gt;=$B199,OFFSET($D$173,0,'Health SCR'!AC$3-$B199)*OFFSET(Inputs!$C$30,0,$B199-2)/IF(sommmeProdInv(Inputs!$B$30:$AY$30,$D$173:$BA$173,'Health SCR'!AC$3)&gt;0,sommmeProdInv(Inputs!$B$30:$AY$30,$D$173:$BA$173,'Health SCR'!AC$3),1)+AC198,0)</f>
        <v>0</v>
      </c>
      <c r="AD199" s="644">
        <f ca="1">IF('Health SCR'!AD$3&gt;=$B199,OFFSET($D$173,0,'Health SCR'!AD$3-$B199)*OFFSET(Inputs!$C$30,0,$B199-2)/IF(sommmeProdInv(Inputs!$B$30:$AY$30,$D$173:$BA$173,'Health SCR'!AD$3)&gt;0,sommmeProdInv(Inputs!$B$30:$AY$30,$D$173:$BA$173,'Health SCR'!AD$3),1)+AD198,0)</f>
        <v>0</v>
      </c>
      <c r="AE199" s="644">
        <f ca="1">IF('Health SCR'!AE$3&gt;=$B199,OFFSET($D$173,0,'Health SCR'!AE$3-$B199)*OFFSET(Inputs!$C$30,0,$B199-2)/IF(sommmeProdInv(Inputs!$B$30:$AY$30,$D$173:$BA$173,'Health SCR'!AE$3)&gt;0,sommmeProdInv(Inputs!$B$30:$AY$30,$D$173:$BA$173,'Health SCR'!AE$3),1)+AE198,0)</f>
        <v>0</v>
      </c>
      <c r="AF199" s="644">
        <f ca="1">IF('Health SCR'!AF$3&gt;=$B199,OFFSET($D$173,0,'Health SCR'!AF$3-$B199)*OFFSET(Inputs!$C$30,0,$B199-2)/IF(sommmeProdInv(Inputs!$B$30:$AY$30,$D$173:$BA$173,'Health SCR'!AF$3)&gt;0,sommmeProdInv(Inputs!$B$30:$AY$30,$D$173:$BA$173,'Health SCR'!AF$3),1)+AF198,0)</f>
        <v>0</v>
      </c>
      <c r="AG199" s="644">
        <f ca="1">IF('Health SCR'!AG$3&gt;=$B199,OFFSET($D$173,0,'Health SCR'!AG$3-$B199)*OFFSET(Inputs!$C$30,0,$B199-2)/IF(sommmeProdInv(Inputs!$B$30:$AY$30,$D$173:$BA$173,'Health SCR'!AG$3)&gt;0,sommmeProdInv(Inputs!$B$30:$AY$30,$D$173:$BA$173,'Health SCR'!AG$3),1)+AG198,0)</f>
        <v>0</v>
      </c>
      <c r="AH199" s="644">
        <f ca="1">IF('Health SCR'!AH$3&gt;=$B199,OFFSET($D$173,0,'Health SCR'!AH$3-$B199)*OFFSET(Inputs!$C$30,0,$B199-2)/IF(sommmeProdInv(Inputs!$B$30:$AY$30,$D$173:$BA$173,'Health SCR'!AH$3)&gt;0,sommmeProdInv(Inputs!$B$30:$AY$30,$D$173:$BA$173,'Health SCR'!AH$3),1)+AH198,0)</f>
        <v>0</v>
      </c>
      <c r="AI199" s="644">
        <f ca="1">IF('Health SCR'!AI$3&gt;=$B199,OFFSET($D$173,0,'Health SCR'!AI$3-$B199)*OFFSET(Inputs!$C$30,0,$B199-2)/IF(sommmeProdInv(Inputs!$B$30:$AY$30,$D$173:$BA$173,'Health SCR'!AI$3)&gt;0,sommmeProdInv(Inputs!$B$30:$AY$30,$D$173:$BA$173,'Health SCR'!AI$3),1)+AI198,0)</f>
        <v>0</v>
      </c>
      <c r="AJ199" s="644">
        <f ca="1">IF('Health SCR'!AJ$3&gt;=$B199,OFFSET($D$173,0,'Health SCR'!AJ$3-$B199)*OFFSET(Inputs!$C$30,0,$B199-2)/IF(sommmeProdInv(Inputs!$B$30:$AY$30,$D$173:$BA$173,'Health SCR'!AJ$3)&gt;0,sommmeProdInv(Inputs!$B$30:$AY$30,$D$173:$BA$173,'Health SCR'!AJ$3),1)+AJ198,0)</f>
        <v>0</v>
      </c>
      <c r="AK199" s="644">
        <f ca="1">IF('Health SCR'!AK$3&gt;=$B199,OFFSET($D$173,0,'Health SCR'!AK$3-$B199)*OFFSET(Inputs!$C$30,0,$B199-2)/IF(sommmeProdInv(Inputs!$B$30:$AY$30,$D$173:$BA$173,'Health SCR'!AK$3)&gt;0,sommmeProdInv(Inputs!$B$30:$AY$30,$D$173:$BA$173,'Health SCR'!AK$3),1)+AK198,0)</f>
        <v>0</v>
      </c>
      <c r="AL199" s="644">
        <f ca="1">IF('Health SCR'!AL$3&gt;=$B199,OFFSET($D$173,0,'Health SCR'!AL$3-$B199)*OFFSET(Inputs!$C$30,0,$B199-2)/IF(sommmeProdInv(Inputs!$B$30:$AY$30,$D$173:$BA$173,'Health SCR'!AL$3)&gt;0,sommmeProdInv(Inputs!$B$30:$AY$30,$D$173:$BA$173,'Health SCR'!AL$3),1)+AL198,0)</f>
        <v>0</v>
      </c>
      <c r="AM199" s="644">
        <f ca="1">IF('Health SCR'!AM$3&gt;=$B199,OFFSET($D$173,0,'Health SCR'!AM$3-$B199)*OFFSET(Inputs!$C$30,0,$B199-2)/IF(sommmeProdInv(Inputs!$B$30:$AY$30,$D$173:$BA$173,'Health SCR'!AM$3)&gt;0,sommmeProdInv(Inputs!$B$30:$AY$30,$D$173:$BA$173,'Health SCR'!AM$3),1)+AM198,0)</f>
        <v>0</v>
      </c>
      <c r="AN199" s="644">
        <f ca="1">IF('Health SCR'!AN$3&gt;=$B199,OFFSET($D$173,0,'Health SCR'!AN$3-$B199)*OFFSET(Inputs!$C$30,0,$B199-2)/IF(sommmeProdInv(Inputs!$B$30:$AY$30,$D$173:$BA$173,'Health SCR'!AN$3)&gt;0,sommmeProdInv(Inputs!$B$30:$AY$30,$D$173:$BA$173,'Health SCR'!AN$3),1)+AN198,0)</f>
        <v>0</v>
      </c>
      <c r="AO199" s="644">
        <f ca="1">IF('Health SCR'!AO$3&gt;=$B199,OFFSET($D$173,0,'Health SCR'!AO$3-$B199)*OFFSET(Inputs!$C$30,0,$B199-2)/IF(sommmeProdInv(Inputs!$B$30:$AY$30,$D$173:$BA$173,'Health SCR'!AO$3)&gt;0,sommmeProdInv(Inputs!$B$30:$AY$30,$D$173:$BA$173,'Health SCR'!AO$3),1)+AO198,0)</f>
        <v>0</v>
      </c>
      <c r="AP199" s="644">
        <f ca="1">IF('Health SCR'!AP$3&gt;=$B199,OFFSET($D$173,0,'Health SCR'!AP$3-$B199)*OFFSET(Inputs!$C$30,0,$B199-2)/IF(sommmeProdInv(Inputs!$B$30:$AY$30,$D$173:$BA$173,'Health SCR'!AP$3)&gt;0,sommmeProdInv(Inputs!$B$30:$AY$30,$D$173:$BA$173,'Health SCR'!AP$3),1)+AP198,0)</f>
        <v>0</v>
      </c>
      <c r="AQ199" s="644">
        <f ca="1">IF('Health SCR'!AQ$3&gt;=$B199,OFFSET($D$173,0,'Health SCR'!AQ$3-$B199)*OFFSET(Inputs!$C$30,0,$B199-2)/IF(sommmeProdInv(Inputs!$B$30:$AY$30,$D$173:$BA$173,'Health SCR'!AQ$3)&gt;0,sommmeProdInv(Inputs!$B$30:$AY$30,$D$173:$BA$173,'Health SCR'!AQ$3),1)+AQ198,0)</f>
        <v>0</v>
      </c>
      <c r="AR199" s="644">
        <f ca="1">IF('Health SCR'!AR$3&gt;=$B199,OFFSET($D$173,0,'Health SCR'!AR$3-$B199)*OFFSET(Inputs!$C$30,0,$B199-2)/IF(sommmeProdInv(Inputs!$B$30:$AY$30,$D$173:$BA$173,'Health SCR'!AR$3)&gt;0,sommmeProdInv(Inputs!$B$30:$AY$30,$D$173:$BA$173,'Health SCR'!AR$3),1)+AR198,0)</f>
        <v>0</v>
      </c>
      <c r="AS199" s="644">
        <f ca="1">IF('Health SCR'!AS$3&gt;=$B199,OFFSET($D$173,0,'Health SCR'!AS$3-$B199)*OFFSET(Inputs!$C$30,0,$B199-2)/IF(sommmeProdInv(Inputs!$B$30:$AY$30,$D$173:$BA$173,'Health SCR'!AS$3)&gt;0,sommmeProdInv(Inputs!$B$30:$AY$30,$D$173:$BA$173,'Health SCR'!AS$3),1)+AS198,0)</f>
        <v>0</v>
      </c>
      <c r="AT199" s="644">
        <f ca="1">IF('Health SCR'!AT$3&gt;=$B199,OFFSET($D$173,0,'Health SCR'!AT$3-$B199)*OFFSET(Inputs!$C$30,0,$B199-2)/IF(sommmeProdInv(Inputs!$B$30:$AY$30,$D$173:$BA$173,'Health SCR'!AT$3)&gt;0,sommmeProdInv(Inputs!$B$30:$AY$30,$D$173:$BA$173,'Health SCR'!AT$3),1)+AT198,0)</f>
        <v>0</v>
      </c>
      <c r="AU199" s="644">
        <f ca="1">IF('Health SCR'!AU$3&gt;=$B199,OFFSET($D$173,0,'Health SCR'!AU$3-$B199)*OFFSET(Inputs!$C$30,0,$B199-2)/IF(sommmeProdInv(Inputs!$B$30:$AY$30,$D$173:$BA$173,'Health SCR'!AU$3)&gt;0,sommmeProdInv(Inputs!$B$30:$AY$30,$D$173:$BA$173,'Health SCR'!AU$3),1)+AU198,0)</f>
        <v>0</v>
      </c>
      <c r="AV199" s="644">
        <f ca="1">IF('Health SCR'!AV$3&gt;=$B199,OFFSET($D$173,0,'Health SCR'!AV$3-$B199)*OFFSET(Inputs!$C$30,0,$B199-2)/IF(sommmeProdInv(Inputs!$B$30:$AY$30,$D$173:$BA$173,'Health SCR'!AV$3)&gt;0,sommmeProdInv(Inputs!$B$30:$AY$30,$D$173:$BA$173,'Health SCR'!AV$3),1)+AV198,0)</f>
        <v>0</v>
      </c>
      <c r="AW199" s="644">
        <f ca="1">IF('Health SCR'!AW$3&gt;=$B199,OFFSET($D$173,0,'Health SCR'!AW$3-$B199)*OFFSET(Inputs!$C$30,0,$B199-2)/IF(sommmeProdInv(Inputs!$B$30:$AY$30,$D$173:$BA$173,'Health SCR'!AW$3)&gt;0,sommmeProdInv(Inputs!$B$30:$AY$30,$D$173:$BA$173,'Health SCR'!AW$3),1)+AW198,0)</f>
        <v>0</v>
      </c>
      <c r="AX199" s="644">
        <f ca="1">IF('Health SCR'!AX$3&gt;=$B199,OFFSET($D$173,0,'Health SCR'!AX$3-$B199)*OFFSET(Inputs!$C$30,0,$B199-2)/IF(sommmeProdInv(Inputs!$B$30:$AY$30,$D$173:$BA$173,'Health SCR'!AX$3)&gt;0,sommmeProdInv(Inputs!$B$30:$AY$30,$D$173:$BA$173,'Health SCR'!AX$3),1)+AX198,0)</f>
        <v>0</v>
      </c>
      <c r="AY199" s="644">
        <f ca="1">IF('Health SCR'!AY$3&gt;=$B199,OFFSET($D$173,0,'Health SCR'!AY$3-$B199)*OFFSET(Inputs!$C$30,0,$B199-2)/IF(sommmeProdInv(Inputs!$B$30:$AY$30,$D$173:$BA$173,'Health SCR'!AY$3)&gt;0,sommmeProdInv(Inputs!$B$30:$AY$30,$D$173:$BA$173,'Health SCR'!AY$3),1)+AY198,0)</f>
        <v>0</v>
      </c>
      <c r="AZ199" s="644">
        <f ca="1">IF('Health SCR'!AZ$3&gt;=$B199,OFFSET($D$173,0,'Health SCR'!AZ$3-$B199)*OFFSET(Inputs!$C$30,0,$B199-2)/IF(sommmeProdInv(Inputs!$B$30:$AY$30,$D$173:$BA$173,'Health SCR'!AZ$3)&gt;0,sommmeProdInv(Inputs!$B$30:$AY$30,$D$173:$BA$173,'Health SCR'!AZ$3),1)+AZ198,0)</f>
        <v>0</v>
      </c>
      <c r="BA199" s="645">
        <f ca="1">IF('Health SCR'!BA$3&gt;=$B199,OFFSET($D$173,0,'Health SCR'!BA$3-$B199)*OFFSET(Inputs!$C$30,0,$B199-2)/IF(sommmeProdInv(Inputs!$B$30:$AY$30,$D$173:$BA$173,'Health SCR'!BA$3)&gt;0,sommmeProdInv(Inputs!$B$30:$AY$30,$D$173:$BA$173,'Health SCR'!BA$3),1)+BA198,0)</f>
        <v>0</v>
      </c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43"/>
      <c r="BU199" s="243"/>
      <c r="BV199" s="243"/>
      <c r="BW199" s="243"/>
      <c r="BX199" s="243"/>
      <c r="BY199" s="243"/>
      <c r="BZ199" s="243"/>
      <c r="CA199" s="243"/>
      <c r="CB199" s="243"/>
      <c r="CC199" s="243"/>
      <c r="CD199" s="243"/>
      <c r="CE199" s="243"/>
      <c r="CF199" s="243"/>
      <c r="CG199" s="243"/>
      <c r="CH199" s="243"/>
      <c r="CI199" s="243"/>
      <c r="CJ199" s="243"/>
      <c r="CK199" s="243"/>
      <c r="CL199" s="243"/>
      <c r="CM199" s="243"/>
      <c r="CN199" s="243"/>
      <c r="CO199" s="243"/>
      <c r="CP199" s="243"/>
      <c r="CQ199" s="243"/>
      <c r="CR199" s="243"/>
      <c r="CS199" s="243"/>
      <c r="CT199" s="243"/>
      <c r="CU199" s="243"/>
      <c r="CV199" s="243"/>
      <c r="CW199" s="243"/>
      <c r="CX199" s="243"/>
      <c r="CY199" s="243"/>
      <c r="CZ199" s="243"/>
      <c r="DA199" s="243"/>
      <c r="DB199" s="243"/>
      <c r="DC199" s="243"/>
      <c r="DD199" s="243"/>
      <c r="DE199" s="243"/>
      <c r="DF199" s="243"/>
      <c r="DG199" s="243"/>
      <c r="DH199" s="243"/>
      <c r="DI199" s="243"/>
      <c r="DJ199" s="243"/>
      <c r="DK199" s="243"/>
      <c r="DL199" s="243"/>
      <c r="DM199" s="243"/>
      <c r="DN199" s="243"/>
      <c r="DO199" s="243"/>
      <c r="DP199" s="243"/>
      <c r="DQ199" s="243"/>
      <c r="DR199" s="243"/>
      <c r="DS199" s="243"/>
      <c r="DT199" s="243"/>
      <c r="DU199" s="243"/>
      <c r="DV199" s="243"/>
      <c r="DW199" s="243"/>
      <c r="DX199" s="243"/>
      <c r="DY199" s="243"/>
      <c r="DZ199" s="243"/>
      <c r="EA199" s="243"/>
      <c r="EB199" s="243"/>
      <c r="EC199" s="243"/>
      <c r="ED199" s="243"/>
      <c r="EE199" s="243"/>
      <c r="EF199" s="243"/>
      <c r="EG199" s="243"/>
      <c r="EH199" s="243"/>
      <c r="EI199" s="243"/>
      <c r="EJ199" s="243"/>
      <c r="EK199" s="243"/>
      <c r="EL199" s="243"/>
      <c r="EM199" s="243"/>
      <c r="EN199" s="243"/>
      <c r="EO199" s="243"/>
      <c r="EP199" s="243"/>
      <c r="EQ199" s="243"/>
      <c r="ER199" s="243"/>
      <c r="ES199" s="243"/>
      <c r="ET199" s="243"/>
      <c r="EU199" s="243"/>
      <c r="EV199" s="243"/>
      <c r="EW199" s="243"/>
      <c r="EX199" s="243"/>
      <c r="EY199" s="243"/>
      <c r="EZ199" s="243"/>
      <c r="FA199" s="243"/>
      <c r="FB199" s="243"/>
      <c r="FC199" s="243"/>
      <c r="FD199" s="243"/>
      <c r="FE199" s="243"/>
      <c r="FF199" s="243"/>
      <c r="FG199" s="243"/>
      <c r="FH199" s="243"/>
      <c r="FI199" s="243"/>
      <c r="FJ199" s="243"/>
      <c r="FK199" s="243"/>
      <c r="FL199" s="243"/>
      <c r="FM199" s="243"/>
      <c r="FN199" s="243"/>
      <c r="FO199" s="243"/>
      <c r="FP199" s="243"/>
      <c r="FQ199" s="243"/>
      <c r="FR199" s="243"/>
      <c r="FS199" s="243"/>
      <c r="FT199" s="243"/>
      <c r="FU199" s="243"/>
      <c r="FV199" s="243"/>
      <c r="FW199" s="243"/>
      <c r="FX199" s="243"/>
      <c r="FY199" s="243"/>
      <c r="FZ199" s="243"/>
      <c r="GA199" s="243"/>
      <c r="GB199" s="243"/>
      <c r="GC199" s="243"/>
      <c r="GD199" s="243"/>
      <c r="GE199" s="243"/>
      <c r="GF199" s="243"/>
      <c r="GG199" s="243"/>
      <c r="GH199" s="243"/>
      <c r="GI199" s="243"/>
      <c r="GJ199" s="243"/>
      <c r="GK199" s="243"/>
      <c r="GL199" s="243"/>
      <c r="GM199" s="243"/>
      <c r="GN199" s="243"/>
      <c r="GO199" s="243"/>
      <c r="GP199" s="243"/>
      <c r="GQ199" s="243"/>
      <c r="GR199" s="243"/>
      <c r="GS199" s="243"/>
      <c r="GT199" s="243"/>
      <c r="GU199" s="243"/>
      <c r="GV199" s="243"/>
      <c r="GW199" s="243"/>
      <c r="GX199" s="243"/>
      <c r="GY199" s="243"/>
      <c r="GZ199" s="243"/>
      <c r="HA199" s="243"/>
      <c r="HB199" s="243"/>
      <c r="HC199" s="243"/>
      <c r="HD199" s="243"/>
      <c r="HE199" s="243"/>
      <c r="HF199" s="243"/>
      <c r="HG199" s="243"/>
      <c r="HH199" s="243"/>
      <c r="HI199" s="243"/>
      <c r="HJ199" s="243"/>
      <c r="HK199" s="243"/>
      <c r="HL199" s="243"/>
      <c r="HM199" s="243"/>
      <c r="HN199" s="243"/>
      <c r="HO199" s="243"/>
      <c r="HP199" s="243"/>
      <c r="HQ199" s="243"/>
      <c r="HR199" s="243"/>
      <c r="HS199" s="243"/>
      <c r="HT199" s="243"/>
      <c r="HU199" s="243"/>
      <c r="HV199" s="243"/>
      <c r="HW199" s="243"/>
      <c r="HX199" s="243"/>
      <c r="HY199" s="243"/>
      <c r="HZ199" s="243"/>
      <c r="IA199" s="243"/>
      <c r="IB199" s="243"/>
      <c r="IC199" s="243"/>
      <c r="ID199" s="243"/>
      <c r="IE199" s="243"/>
      <c r="IF199" s="243"/>
      <c r="IG199" s="243"/>
      <c r="IH199" s="243"/>
      <c r="II199" s="243"/>
      <c r="IJ199" s="243"/>
      <c r="IK199" s="243"/>
      <c r="IL199" s="243"/>
      <c r="IM199" s="243"/>
      <c r="IN199" s="243"/>
      <c r="IO199" s="243"/>
      <c r="IP199" s="243"/>
      <c r="IQ199" s="243"/>
      <c r="IR199" s="243"/>
      <c r="IS199" s="243"/>
      <c r="IT199" s="243"/>
      <c r="IU199" s="243"/>
      <c r="IV199" s="243"/>
    </row>
    <row r="200" spans="1:256" s="62" customFormat="1" outlineLevel="1">
      <c r="A200" s="608"/>
      <c r="B200" s="993">
        <v>26</v>
      </c>
      <c r="C200" s="994"/>
      <c r="D200" s="643"/>
      <c r="E200" s="644">
        <f ca="1">IF('Health SCR'!E$3&gt;=$B200,OFFSET($D$173,0,'Health SCR'!E$3-$B200)*OFFSET(Inputs!$C$30,0,$B200-2)/IF(sommmeProdInv(Inputs!$B$30:$AY$30,$D$173:$BA$173,'Health SCR'!E$3)&gt;0,sommmeProdInv(Inputs!$B$30:$AY$30,$D$173:$BA$173,'Health SCR'!E$3),1)+E199,0)</f>
        <v>0</v>
      </c>
      <c r="F200" s="644">
        <f ca="1">IF('Health SCR'!F$3&gt;=$B200,OFFSET($D$173,0,'Health SCR'!F$3-$B200)*OFFSET(Inputs!$C$30,0,$B200-2)/IF(sommmeProdInv(Inputs!$B$30:$AY$30,$D$173:$BA$173,'Health SCR'!F$3)&gt;0,sommmeProdInv(Inputs!$B$30:$AY$30,$D$173:$BA$173,'Health SCR'!F$3),1)+F199,0)</f>
        <v>0</v>
      </c>
      <c r="G200" s="644">
        <f ca="1">IF('Health SCR'!G$3&gt;=$B200,OFFSET($D$173,0,'Health SCR'!G$3-$B200)*OFFSET(Inputs!$C$30,0,$B200-2)/IF(sommmeProdInv(Inputs!$B$30:$AY$30,$D$173:$BA$173,'Health SCR'!G$3)&gt;0,sommmeProdInv(Inputs!$B$30:$AY$30,$D$173:$BA$173,'Health SCR'!G$3),1)+G199,0)</f>
        <v>0</v>
      </c>
      <c r="H200" s="644">
        <f ca="1">IF('Health SCR'!H$3&gt;=$B200,OFFSET($D$173,0,'Health SCR'!H$3-$B200)*OFFSET(Inputs!$C$30,0,$B200-2)/IF(sommmeProdInv(Inputs!$B$30:$AY$30,$D$173:$BA$173,'Health SCR'!H$3)&gt;0,sommmeProdInv(Inputs!$B$30:$AY$30,$D$173:$BA$173,'Health SCR'!H$3),1)+H199,0)</f>
        <v>0</v>
      </c>
      <c r="I200" s="644">
        <f ca="1">IF('Health SCR'!I$3&gt;=$B200,OFFSET($D$173,0,'Health SCR'!I$3-$B200)*OFFSET(Inputs!$C$30,0,$B200-2)/IF(sommmeProdInv(Inputs!$B$30:$AY$30,$D$173:$BA$173,'Health SCR'!I$3)&gt;0,sommmeProdInv(Inputs!$B$30:$AY$30,$D$173:$BA$173,'Health SCR'!I$3),1)+I199,0)</f>
        <v>0</v>
      </c>
      <c r="J200" s="644">
        <f ca="1">IF('Health SCR'!J$3&gt;=$B200,OFFSET($D$173,0,'Health SCR'!J$3-$B200)*OFFSET(Inputs!$C$30,0,$B200-2)/IF(sommmeProdInv(Inputs!$B$30:$AY$30,$D$173:$BA$173,'Health SCR'!J$3)&gt;0,sommmeProdInv(Inputs!$B$30:$AY$30,$D$173:$BA$173,'Health SCR'!J$3),1)+J199,0)</f>
        <v>0</v>
      </c>
      <c r="K200" s="644">
        <f ca="1">IF('Health SCR'!K$3&gt;=$B200,OFFSET($D$173,0,'Health SCR'!K$3-$B200)*OFFSET(Inputs!$C$30,0,$B200-2)/IF(sommmeProdInv(Inputs!$B$30:$AY$30,$D$173:$BA$173,'Health SCR'!K$3)&gt;0,sommmeProdInv(Inputs!$B$30:$AY$30,$D$173:$BA$173,'Health SCR'!K$3),1)+K199,0)</f>
        <v>0</v>
      </c>
      <c r="L200" s="644">
        <f ca="1">IF('Health SCR'!L$3&gt;=$B200,OFFSET($D$173,0,'Health SCR'!L$3-$B200)*OFFSET(Inputs!$C$30,0,$B200-2)/IF(sommmeProdInv(Inputs!$B$30:$AY$30,$D$173:$BA$173,'Health SCR'!L$3)&gt;0,sommmeProdInv(Inputs!$B$30:$AY$30,$D$173:$BA$173,'Health SCR'!L$3),1)+L199,0)</f>
        <v>0</v>
      </c>
      <c r="M200" s="644">
        <f ca="1">IF('Health SCR'!M$3&gt;=$B200,OFFSET($D$173,0,'Health SCR'!M$3-$B200)*OFFSET(Inputs!$C$30,0,$B200-2)/IF(sommmeProdInv(Inputs!$B$30:$AY$30,$D$173:$BA$173,'Health SCR'!M$3)&gt;0,sommmeProdInv(Inputs!$B$30:$AY$30,$D$173:$BA$173,'Health SCR'!M$3),1)+M199,0)</f>
        <v>0</v>
      </c>
      <c r="N200" s="644">
        <f ca="1">IF('Health SCR'!N$3&gt;=$B200,OFFSET($D$173,0,'Health SCR'!N$3-$B200)*OFFSET(Inputs!$C$30,0,$B200-2)/IF(sommmeProdInv(Inputs!$B$30:$AY$30,$D$173:$BA$173,'Health SCR'!N$3)&gt;0,sommmeProdInv(Inputs!$B$30:$AY$30,$D$173:$BA$173,'Health SCR'!N$3),1)+N199,0)</f>
        <v>0</v>
      </c>
      <c r="O200" s="644">
        <f ca="1">IF('Health SCR'!O$3&gt;=$B200,OFFSET($D$173,0,'Health SCR'!O$3-$B200)*OFFSET(Inputs!$C$30,0,$B200-2)/IF(sommmeProdInv(Inputs!$B$30:$AY$30,$D$173:$BA$173,'Health SCR'!O$3)&gt;0,sommmeProdInv(Inputs!$B$30:$AY$30,$D$173:$BA$173,'Health SCR'!O$3),1)+O199,0)</f>
        <v>0</v>
      </c>
      <c r="P200" s="644">
        <f ca="1">IF('Health SCR'!P$3&gt;=$B200,OFFSET($D$173,0,'Health SCR'!P$3-$B200)*OFFSET(Inputs!$C$30,0,$B200-2)/IF(sommmeProdInv(Inputs!$B$30:$AY$30,$D$173:$BA$173,'Health SCR'!P$3)&gt;0,sommmeProdInv(Inputs!$B$30:$AY$30,$D$173:$BA$173,'Health SCR'!P$3),1)+P199,0)</f>
        <v>0</v>
      </c>
      <c r="Q200" s="644">
        <f ca="1">IF('Health SCR'!Q$3&gt;=$B200,OFFSET($D$173,0,'Health SCR'!Q$3-$B200)*OFFSET(Inputs!$C$30,0,$B200-2)/IF(sommmeProdInv(Inputs!$B$30:$AY$30,$D$173:$BA$173,'Health SCR'!Q$3)&gt;0,sommmeProdInv(Inputs!$B$30:$AY$30,$D$173:$BA$173,'Health SCR'!Q$3),1)+Q199,0)</f>
        <v>0</v>
      </c>
      <c r="R200" s="644">
        <f ca="1">IF('Health SCR'!R$3&gt;=$B200,OFFSET($D$173,0,'Health SCR'!R$3-$B200)*OFFSET(Inputs!$C$30,0,$B200-2)/IF(sommmeProdInv(Inputs!$B$30:$AY$30,$D$173:$BA$173,'Health SCR'!R$3)&gt;0,sommmeProdInv(Inputs!$B$30:$AY$30,$D$173:$BA$173,'Health SCR'!R$3),1)+R199,0)</f>
        <v>0</v>
      </c>
      <c r="S200" s="644">
        <f ca="1">IF('Health SCR'!S$3&gt;=$B200,OFFSET($D$173,0,'Health SCR'!S$3-$B200)*OFFSET(Inputs!$C$30,0,$B200-2)/IF(sommmeProdInv(Inputs!$B$30:$AY$30,$D$173:$BA$173,'Health SCR'!S$3)&gt;0,sommmeProdInv(Inputs!$B$30:$AY$30,$D$173:$BA$173,'Health SCR'!S$3),1)+S199,0)</f>
        <v>0</v>
      </c>
      <c r="T200" s="644">
        <f ca="1">IF('Health SCR'!T$3&gt;=$B200,OFFSET($D$173,0,'Health SCR'!T$3-$B200)*OFFSET(Inputs!$C$30,0,$B200-2)/IF(sommmeProdInv(Inputs!$B$30:$AY$30,$D$173:$BA$173,'Health SCR'!T$3)&gt;0,sommmeProdInv(Inputs!$B$30:$AY$30,$D$173:$BA$173,'Health SCR'!T$3),1)+T199,0)</f>
        <v>0</v>
      </c>
      <c r="U200" s="644">
        <f ca="1">IF('Health SCR'!U$3&gt;=$B200,OFFSET($D$173,0,'Health SCR'!U$3-$B200)*OFFSET(Inputs!$C$30,0,$B200-2)/IF(sommmeProdInv(Inputs!$B$30:$AY$30,$D$173:$BA$173,'Health SCR'!U$3)&gt;0,sommmeProdInv(Inputs!$B$30:$AY$30,$D$173:$BA$173,'Health SCR'!U$3),1)+U199,0)</f>
        <v>0</v>
      </c>
      <c r="V200" s="644">
        <f ca="1">IF('Health SCR'!V$3&gt;=$B200,OFFSET($D$173,0,'Health SCR'!V$3-$B200)*OFFSET(Inputs!$C$30,0,$B200-2)/IF(sommmeProdInv(Inputs!$B$30:$AY$30,$D$173:$BA$173,'Health SCR'!V$3)&gt;0,sommmeProdInv(Inputs!$B$30:$AY$30,$D$173:$BA$173,'Health SCR'!V$3),1)+V199,0)</f>
        <v>0</v>
      </c>
      <c r="W200" s="644">
        <f ca="1">IF('Health SCR'!W$3&gt;=$B200,OFFSET($D$173,0,'Health SCR'!W$3-$B200)*OFFSET(Inputs!$C$30,0,$B200-2)/IF(sommmeProdInv(Inputs!$B$30:$AY$30,$D$173:$BA$173,'Health SCR'!W$3)&gt;0,sommmeProdInv(Inputs!$B$30:$AY$30,$D$173:$BA$173,'Health SCR'!W$3),1)+W199,0)</f>
        <v>0</v>
      </c>
      <c r="X200" s="644">
        <f ca="1">IF('Health SCR'!X$3&gt;=$B200,OFFSET($D$173,0,'Health SCR'!X$3-$B200)*OFFSET(Inputs!$C$30,0,$B200-2)/IF(sommmeProdInv(Inputs!$B$30:$AY$30,$D$173:$BA$173,'Health SCR'!X$3)&gt;0,sommmeProdInv(Inputs!$B$30:$AY$30,$D$173:$BA$173,'Health SCR'!X$3),1)+X199,0)</f>
        <v>0</v>
      </c>
      <c r="Y200" s="644">
        <f ca="1">IF('Health SCR'!Y$3&gt;=$B200,OFFSET($D$173,0,'Health SCR'!Y$3-$B200)*OFFSET(Inputs!$C$30,0,$B200-2)/IF(sommmeProdInv(Inputs!$B$30:$AY$30,$D$173:$BA$173,'Health SCR'!Y$3)&gt;0,sommmeProdInv(Inputs!$B$30:$AY$30,$D$173:$BA$173,'Health SCR'!Y$3),1)+Y199,0)</f>
        <v>0</v>
      </c>
      <c r="Z200" s="644">
        <f ca="1">IF('Health SCR'!Z$3&gt;=$B200,OFFSET($D$173,0,'Health SCR'!Z$3-$B200)*OFFSET(Inputs!$C$30,0,$B200-2)/IF(sommmeProdInv(Inputs!$B$30:$AY$30,$D$173:$BA$173,'Health SCR'!Z$3)&gt;0,sommmeProdInv(Inputs!$B$30:$AY$30,$D$173:$BA$173,'Health SCR'!Z$3),1)+Z199,0)</f>
        <v>0</v>
      </c>
      <c r="AA200" s="644">
        <f ca="1">IF('Health SCR'!AA$3&gt;=$B200,OFFSET($D$173,0,'Health SCR'!AA$3-$B200)*OFFSET(Inputs!$C$30,0,$B200-2)/IF(sommmeProdInv(Inputs!$B$30:$AY$30,$D$173:$BA$173,'Health SCR'!AA$3)&gt;0,sommmeProdInv(Inputs!$B$30:$AY$30,$D$173:$BA$173,'Health SCR'!AA$3),1)+AA199,0)</f>
        <v>0</v>
      </c>
      <c r="AB200" s="644">
        <f ca="1">IF('Health SCR'!AB$3&gt;=$B200,OFFSET($D$173,0,'Health SCR'!AB$3-$B200)*OFFSET(Inputs!$C$30,0,$B200-2)/IF(sommmeProdInv(Inputs!$B$30:$AY$30,$D$173:$BA$173,'Health SCR'!AB$3)&gt;0,sommmeProdInv(Inputs!$B$30:$AY$30,$D$173:$BA$173,'Health SCR'!AB$3),1)+AB199,0)</f>
        <v>0</v>
      </c>
      <c r="AC200" s="644">
        <f ca="1">IF('Health SCR'!AC$3&gt;=$B200,OFFSET($D$173,0,'Health SCR'!AC$3-$B200)*OFFSET(Inputs!$C$30,0,$B200-2)/IF(sommmeProdInv(Inputs!$B$30:$AY$30,$D$173:$BA$173,'Health SCR'!AC$3)&gt;0,sommmeProdInv(Inputs!$B$30:$AY$30,$D$173:$BA$173,'Health SCR'!AC$3),1)+AC199,0)</f>
        <v>0</v>
      </c>
      <c r="AD200" s="644">
        <f ca="1">IF('Health SCR'!AD$3&gt;=$B200,OFFSET($D$173,0,'Health SCR'!AD$3-$B200)*OFFSET(Inputs!$C$30,0,$B200-2)/IF(sommmeProdInv(Inputs!$B$30:$AY$30,$D$173:$BA$173,'Health SCR'!AD$3)&gt;0,sommmeProdInv(Inputs!$B$30:$AY$30,$D$173:$BA$173,'Health SCR'!AD$3),1)+AD199,0)</f>
        <v>0</v>
      </c>
      <c r="AE200" s="644">
        <f ca="1">IF('Health SCR'!AE$3&gt;=$B200,OFFSET($D$173,0,'Health SCR'!AE$3-$B200)*OFFSET(Inputs!$C$30,0,$B200-2)/IF(sommmeProdInv(Inputs!$B$30:$AY$30,$D$173:$BA$173,'Health SCR'!AE$3)&gt;0,sommmeProdInv(Inputs!$B$30:$AY$30,$D$173:$BA$173,'Health SCR'!AE$3),1)+AE199,0)</f>
        <v>0</v>
      </c>
      <c r="AF200" s="644">
        <f ca="1">IF('Health SCR'!AF$3&gt;=$B200,OFFSET($D$173,0,'Health SCR'!AF$3-$B200)*OFFSET(Inputs!$C$30,0,$B200-2)/IF(sommmeProdInv(Inputs!$B$30:$AY$30,$D$173:$BA$173,'Health SCR'!AF$3)&gt;0,sommmeProdInv(Inputs!$B$30:$AY$30,$D$173:$BA$173,'Health SCR'!AF$3),1)+AF199,0)</f>
        <v>0</v>
      </c>
      <c r="AG200" s="644">
        <f ca="1">IF('Health SCR'!AG$3&gt;=$B200,OFFSET($D$173,0,'Health SCR'!AG$3-$B200)*OFFSET(Inputs!$C$30,0,$B200-2)/IF(sommmeProdInv(Inputs!$B$30:$AY$30,$D$173:$BA$173,'Health SCR'!AG$3)&gt;0,sommmeProdInv(Inputs!$B$30:$AY$30,$D$173:$BA$173,'Health SCR'!AG$3),1)+AG199,0)</f>
        <v>0</v>
      </c>
      <c r="AH200" s="644">
        <f ca="1">IF('Health SCR'!AH$3&gt;=$B200,OFFSET($D$173,0,'Health SCR'!AH$3-$B200)*OFFSET(Inputs!$C$30,0,$B200-2)/IF(sommmeProdInv(Inputs!$B$30:$AY$30,$D$173:$BA$173,'Health SCR'!AH$3)&gt;0,sommmeProdInv(Inputs!$B$30:$AY$30,$D$173:$BA$173,'Health SCR'!AH$3),1)+AH199,0)</f>
        <v>0</v>
      </c>
      <c r="AI200" s="644">
        <f ca="1">IF('Health SCR'!AI$3&gt;=$B200,OFFSET($D$173,0,'Health SCR'!AI$3-$B200)*OFFSET(Inputs!$C$30,0,$B200-2)/IF(sommmeProdInv(Inputs!$B$30:$AY$30,$D$173:$BA$173,'Health SCR'!AI$3)&gt;0,sommmeProdInv(Inputs!$B$30:$AY$30,$D$173:$BA$173,'Health SCR'!AI$3),1)+AI199,0)</f>
        <v>0</v>
      </c>
      <c r="AJ200" s="644">
        <f ca="1">IF('Health SCR'!AJ$3&gt;=$B200,OFFSET($D$173,0,'Health SCR'!AJ$3-$B200)*OFFSET(Inputs!$C$30,0,$B200-2)/IF(sommmeProdInv(Inputs!$B$30:$AY$30,$D$173:$BA$173,'Health SCR'!AJ$3)&gt;0,sommmeProdInv(Inputs!$B$30:$AY$30,$D$173:$BA$173,'Health SCR'!AJ$3),1)+AJ199,0)</f>
        <v>0</v>
      </c>
      <c r="AK200" s="644">
        <f ca="1">IF('Health SCR'!AK$3&gt;=$B200,OFFSET($D$173,0,'Health SCR'!AK$3-$B200)*OFFSET(Inputs!$C$30,0,$B200-2)/IF(sommmeProdInv(Inputs!$B$30:$AY$30,$D$173:$BA$173,'Health SCR'!AK$3)&gt;0,sommmeProdInv(Inputs!$B$30:$AY$30,$D$173:$BA$173,'Health SCR'!AK$3),1)+AK199,0)</f>
        <v>0</v>
      </c>
      <c r="AL200" s="644">
        <f ca="1">IF('Health SCR'!AL$3&gt;=$B200,OFFSET($D$173,0,'Health SCR'!AL$3-$B200)*OFFSET(Inputs!$C$30,0,$B200-2)/IF(sommmeProdInv(Inputs!$B$30:$AY$30,$D$173:$BA$173,'Health SCR'!AL$3)&gt;0,sommmeProdInv(Inputs!$B$30:$AY$30,$D$173:$BA$173,'Health SCR'!AL$3),1)+AL199,0)</f>
        <v>0</v>
      </c>
      <c r="AM200" s="644">
        <f ca="1">IF('Health SCR'!AM$3&gt;=$B200,OFFSET($D$173,0,'Health SCR'!AM$3-$B200)*OFFSET(Inputs!$C$30,0,$B200-2)/IF(sommmeProdInv(Inputs!$B$30:$AY$30,$D$173:$BA$173,'Health SCR'!AM$3)&gt;0,sommmeProdInv(Inputs!$B$30:$AY$30,$D$173:$BA$173,'Health SCR'!AM$3),1)+AM199,0)</f>
        <v>0</v>
      </c>
      <c r="AN200" s="644">
        <f ca="1">IF('Health SCR'!AN$3&gt;=$B200,OFFSET($D$173,0,'Health SCR'!AN$3-$B200)*OFFSET(Inputs!$C$30,0,$B200-2)/IF(sommmeProdInv(Inputs!$B$30:$AY$30,$D$173:$BA$173,'Health SCR'!AN$3)&gt;0,sommmeProdInv(Inputs!$B$30:$AY$30,$D$173:$BA$173,'Health SCR'!AN$3),1)+AN199,0)</f>
        <v>0</v>
      </c>
      <c r="AO200" s="644">
        <f ca="1">IF('Health SCR'!AO$3&gt;=$B200,OFFSET($D$173,0,'Health SCR'!AO$3-$B200)*OFFSET(Inputs!$C$30,0,$B200-2)/IF(sommmeProdInv(Inputs!$B$30:$AY$30,$D$173:$BA$173,'Health SCR'!AO$3)&gt;0,sommmeProdInv(Inputs!$B$30:$AY$30,$D$173:$BA$173,'Health SCR'!AO$3),1)+AO199,0)</f>
        <v>0</v>
      </c>
      <c r="AP200" s="644">
        <f ca="1">IF('Health SCR'!AP$3&gt;=$B200,OFFSET($D$173,0,'Health SCR'!AP$3-$B200)*OFFSET(Inputs!$C$30,0,$B200-2)/IF(sommmeProdInv(Inputs!$B$30:$AY$30,$D$173:$BA$173,'Health SCR'!AP$3)&gt;0,sommmeProdInv(Inputs!$B$30:$AY$30,$D$173:$BA$173,'Health SCR'!AP$3),1)+AP199,0)</f>
        <v>0</v>
      </c>
      <c r="AQ200" s="644">
        <f ca="1">IF('Health SCR'!AQ$3&gt;=$B200,OFFSET($D$173,0,'Health SCR'!AQ$3-$B200)*OFFSET(Inputs!$C$30,0,$B200-2)/IF(sommmeProdInv(Inputs!$B$30:$AY$30,$D$173:$BA$173,'Health SCR'!AQ$3)&gt;0,sommmeProdInv(Inputs!$B$30:$AY$30,$D$173:$BA$173,'Health SCR'!AQ$3),1)+AQ199,0)</f>
        <v>0</v>
      </c>
      <c r="AR200" s="644">
        <f ca="1">IF('Health SCR'!AR$3&gt;=$B200,OFFSET($D$173,0,'Health SCR'!AR$3-$B200)*OFFSET(Inputs!$C$30,0,$B200-2)/IF(sommmeProdInv(Inputs!$B$30:$AY$30,$D$173:$BA$173,'Health SCR'!AR$3)&gt;0,sommmeProdInv(Inputs!$B$30:$AY$30,$D$173:$BA$173,'Health SCR'!AR$3),1)+AR199,0)</f>
        <v>0</v>
      </c>
      <c r="AS200" s="644">
        <f ca="1">IF('Health SCR'!AS$3&gt;=$B200,OFFSET($D$173,0,'Health SCR'!AS$3-$B200)*OFFSET(Inputs!$C$30,0,$B200-2)/IF(sommmeProdInv(Inputs!$B$30:$AY$30,$D$173:$BA$173,'Health SCR'!AS$3)&gt;0,sommmeProdInv(Inputs!$B$30:$AY$30,$D$173:$BA$173,'Health SCR'!AS$3),1)+AS199,0)</f>
        <v>0</v>
      </c>
      <c r="AT200" s="644">
        <f ca="1">IF('Health SCR'!AT$3&gt;=$B200,OFFSET($D$173,0,'Health SCR'!AT$3-$B200)*OFFSET(Inputs!$C$30,0,$B200-2)/IF(sommmeProdInv(Inputs!$B$30:$AY$30,$D$173:$BA$173,'Health SCR'!AT$3)&gt;0,sommmeProdInv(Inputs!$B$30:$AY$30,$D$173:$BA$173,'Health SCR'!AT$3),1)+AT199,0)</f>
        <v>0</v>
      </c>
      <c r="AU200" s="644">
        <f ca="1">IF('Health SCR'!AU$3&gt;=$B200,OFFSET($D$173,0,'Health SCR'!AU$3-$B200)*OFFSET(Inputs!$C$30,0,$B200-2)/IF(sommmeProdInv(Inputs!$B$30:$AY$30,$D$173:$BA$173,'Health SCR'!AU$3)&gt;0,sommmeProdInv(Inputs!$B$30:$AY$30,$D$173:$BA$173,'Health SCR'!AU$3),1)+AU199,0)</f>
        <v>0</v>
      </c>
      <c r="AV200" s="644">
        <f ca="1">IF('Health SCR'!AV$3&gt;=$B200,OFFSET($D$173,0,'Health SCR'!AV$3-$B200)*OFFSET(Inputs!$C$30,0,$B200-2)/IF(sommmeProdInv(Inputs!$B$30:$AY$30,$D$173:$BA$173,'Health SCR'!AV$3)&gt;0,sommmeProdInv(Inputs!$B$30:$AY$30,$D$173:$BA$173,'Health SCR'!AV$3),1)+AV199,0)</f>
        <v>0</v>
      </c>
      <c r="AW200" s="644">
        <f ca="1">IF('Health SCR'!AW$3&gt;=$B200,OFFSET($D$173,0,'Health SCR'!AW$3-$B200)*OFFSET(Inputs!$C$30,0,$B200-2)/IF(sommmeProdInv(Inputs!$B$30:$AY$30,$D$173:$BA$173,'Health SCR'!AW$3)&gt;0,sommmeProdInv(Inputs!$B$30:$AY$30,$D$173:$BA$173,'Health SCR'!AW$3),1)+AW199,0)</f>
        <v>0</v>
      </c>
      <c r="AX200" s="644">
        <f ca="1">IF('Health SCR'!AX$3&gt;=$B200,OFFSET($D$173,0,'Health SCR'!AX$3-$B200)*OFFSET(Inputs!$C$30,0,$B200-2)/IF(sommmeProdInv(Inputs!$B$30:$AY$30,$D$173:$BA$173,'Health SCR'!AX$3)&gt;0,sommmeProdInv(Inputs!$B$30:$AY$30,$D$173:$BA$173,'Health SCR'!AX$3),1)+AX199,0)</f>
        <v>0</v>
      </c>
      <c r="AY200" s="644">
        <f ca="1">IF('Health SCR'!AY$3&gt;=$B200,OFFSET($D$173,0,'Health SCR'!AY$3-$B200)*OFFSET(Inputs!$C$30,0,$B200-2)/IF(sommmeProdInv(Inputs!$B$30:$AY$30,$D$173:$BA$173,'Health SCR'!AY$3)&gt;0,sommmeProdInv(Inputs!$B$30:$AY$30,$D$173:$BA$173,'Health SCR'!AY$3),1)+AY199,0)</f>
        <v>0</v>
      </c>
      <c r="AZ200" s="644">
        <f ca="1">IF('Health SCR'!AZ$3&gt;=$B200,OFFSET($D$173,0,'Health SCR'!AZ$3-$B200)*OFFSET(Inputs!$C$30,0,$B200-2)/IF(sommmeProdInv(Inputs!$B$30:$AY$30,$D$173:$BA$173,'Health SCR'!AZ$3)&gt;0,sommmeProdInv(Inputs!$B$30:$AY$30,$D$173:$BA$173,'Health SCR'!AZ$3),1)+AZ199,0)</f>
        <v>0</v>
      </c>
      <c r="BA200" s="645">
        <f ca="1">IF('Health SCR'!BA$3&gt;=$B200,OFFSET($D$173,0,'Health SCR'!BA$3-$B200)*OFFSET(Inputs!$C$30,0,$B200-2)/IF(sommmeProdInv(Inputs!$B$30:$AY$30,$D$173:$BA$173,'Health SCR'!BA$3)&gt;0,sommmeProdInv(Inputs!$B$30:$AY$30,$D$173:$BA$173,'Health SCR'!BA$3),1)+BA199,0)</f>
        <v>0</v>
      </c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43"/>
      <c r="CB200" s="243"/>
      <c r="CC200" s="243"/>
      <c r="CD200" s="243"/>
      <c r="CE200" s="243"/>
      <c r="CF200" s="243"/>
      <c r="CG200" s="243"/>
      <c r="CH200" s="243"/>
      <c r="CI200" s="243"/>
      <c r="CJ200" s="243"/>
      <c r="CK200" s="243"/>
      <c r="CL200" s="243"/>
      <c r="CM200" s="243"/>
      <c r="CN200" s="243"/>
      <c r="CO200" s="243"/>
      <c r="CP200" s="243"/>
      <c r="CQ200" s="243"/>
      <c r="CR200" s="243"/>
      <c r="CS200" s="243"/>
      <c r="CT200" s="243"/>
      <c r="CU200" s="243"/>
      <c r="CV200" s="243"/>
      <c r="CW200" s="243"/>
      <c r="CX200" s="243"/>
      <c r="CY200" s="243"/>
      <c r="CZ200" s="243"/>
      <c r="DA200" s="243"/>
      <c r="DB200" s="243"/>
      <c r="DC200" s="243"/>
      <c r="DD200" s="243"/>
      <c r="DE200" s="243"/>
      <c r="DF200" s="243"/>
      <c r="DG200" s="243"/>
      <c r="DH200" s="243"/>
      <c r="DI200" s="243"/>
      <c r="DJ200" s="243"/>
      <c r="DK200" s="243"/>
      <c r="DL200" s="243"/>
      <c r="DM200" s="243"/>
      <c r="DN200" s="243"/>
      <c r="DO200" s="243"/>
      <c r="DP200" s="243"/>
      <c r="DQ200" s="243"/>
      <c r="DR200" s="243"/>
      <c r="DS200" s="243"/>
      <c r="DT200" s="243"/>
      <c r="DU200" s="243"/>
      <c r="DV200" s="243"/>
      <c r="DW200" s="243"/>
      <c r="DX200" s="243"/>
      <c r="DY200" s="243"/>
      <c r="DZ200" s="243"/>
      <c r="EA200" s="243"/>
      <c r="EB200" s="243"/>
      <c r="EC200" s="243"/>
      <c r="ED200" s="243"/>
      <c r="EE200" s="243"/>
      <c r="EF200" s="243"/>
      <c r="EG200" s="243"/>
      <c r="EH200" s="243"/>
      <c r="EI200" s="243"/>
      <c r="EJ200" s="243"/>
      <c r="EK200" s="243"/>
      <c r="EL200" s="243"/>
      <c r="EM200" s="243"/>
      <c r="EN200" s="243"/>
      <c r="EO200" s="243"/>
      <c r="EP200" s="243"/>
      <c r="EQ200" s="243"/>
      <c r="ER200" s="243"/>
      <c r="ES200" s="243"/>
      <c r="ET200" s="243"/>
      <c r="EU200" s="243"/>
      <c r="EV200" s="243"/>
      <c r="EW200" s="243"/>
      <c r="EX200" s="243"/>
      <c r="EY200" s="243"/>
      <c r="EZ200" s="243"/>
      <c r="FA200" s="243"/>
      <c r="FB200" s="243"/>
      <c r="FC200" s="243"/>
      <c r="FD200" s="243"/>
      <c r="FE200" s="243"/>
      <c r="FF200" s="243"/>
      <c r="FG200" s="243"/>
      <c r="FH200" s="243"/>
      <c r="FI200" s="243"/>
      <c r="FJ200" s="243"/>
      <c r="FK200" s="243"/>
      <c r="FL200" s="243"/>
      <c r="FM200" s="243"/>
      <c r="FN200" s="243"/>
      <c r="FO200" s="243"/>
      <c r="FP200" s="243"/>
      <c r="FQ200" s="243"/>
      <c r="FR200" s="243"/>
      <c r="FS200" s="243"/>
      <c r="FT200" s="243"/>
      <c r="FU200" s="243"/>
      <c r="FV200" s="243"/>
      <c r="FW200" s="243"/>
      <c r="FX200" s="243"/>
      <c r="FY200" s="243"/>
      <c r="FZ200" s="243"/>
      <c r="GA200" s="243"/>
      <c r="GB200" s="243"/>
      <c r="GC200" s="243"/>
      <c r="GD200" s="243"/>
      <c r="GE200" s="243"/>
      <c r="GF200" s="243"/>
      <c r="GG200" s="243"/>
      <c r="GH200" s="243"/>
      <c r="GI200" s="243"/>
      <c r="GJ200" s="243"/>
      <c r="GK200" s="243"/>
      <c r="GL200" s="243"/>
      <c r="GM200" s="243"/>
      <c r="GN200" s="243"/>
      <c r="GO200" s="243"/>
      <c r="GP200" s="243"/>
      <c r="GQ200" s="243"/>
      <c r="GR200" s="243"/>
      <c r="GS200" s="243"/>
      <c r="GT200" s="243"/>
      <c r="GU200" s="243"/>
      <c r="GV200" s="243"/>
      <c r="GW200" s="243"/>
      <c r="GX200" s="243"/>
      <c r="GY200" s="243"/>
      <c r="GZ200" s="243"/>
      <c r="HA200" s="243"/>
      <c r="HB200" s="243"/>
      <c r="HC200" s="243"/>
      <c r="HD200" s="243"/>
      <c r="HE200" s="243"/>
      <c r="HF200" s="243"/>
      <c r="HG200" s="243"/>
      <c r="HH200" s="243"/>
      <c r="HI200" s="243"/>
      <c r="HJ200" s="243"/>
      <c r="HK200" s="243"/>
      <c r="HL200" s="243"/>
      <c r="HM200" s="243"/>
      <c r="HN200" s="243"/>
      <c r="HO200" s="243"/>
      <c r="HP200" s="243"/>
      <c r="HQ200" s="243"/>
      <c r="HR200" s="243"/>
      <c r="HS200" s="243"/>
      <c r="HT200" s="243"/>
      <c r="HU200" s="243"/>
      <c r="HV200" s="243"/>
      <c r="HW200" s="243"/>
      <c r="HX200" s="243"/>
      <c r="HY200" s="243"/>
      <c r="HZ200" s="243"/>
      <c r="IA200" s="243"/>
      <c r="IB200" s="243"/>
      <c r="IC200" s="243"/>
      <c r="ID200" s="243"/>
      <c r="IE200" s="243"/>
      <c r="IF200" s="243"/>
      <c r="IG200" s="243"/>
      <c r="IH200" s="243"/>
      <c r="II200" s="243"/>
      <c r="IJ200" s="243"/>
      <c r="IK200" s="243"/>
      <c r="IL200" s="243"/>
      <c r="IM200" s="243"/>
      <c r="IN200" s="243"/>
      <c r="IO200" s="243"/>
      <c r="IP200" s="243"/>
      <c r="IQ200" s="243"/>
      <c r="IR200" s="243"/>
      <c r="IS200" s="243"/>
      <c r="IT200" s="243"/>
      <c r="IU200" s="243"/>
      <c r="IV200" s="243"/>
    </row>
    <row r="201" spans="1:256" s="62" customFormat="1" outlineLevel="1">
      <c r="A201" s="608"/>
      <c r="B201" s="993">
        <v>27</v>
      </c>
      <c r="C201" s="994"/>
      <c r="D201" s="643"/>
      <c r="E201" s="644">
        <f ca="1">IF('Health SCR'!E$3&gt;=$B201,OFFSET($D$173,0,'Health SCR'!E$3-$B201)*OFFSET(Inputs!$C$30,0,$B201-2)/IF(sommmeProdInv(Inputs!$B$30:$AY$30,$D$173:$BA$173,'Health SCR'!E$3)&gt;0,sommmeProdInv(Inputs!$B$30:$AY$30,$D$173:$BA$173,'Health SCR'!E$3),1)+E200,0)</f>
        <v>0</v>
      </c>
      <c r="F201" s="644">
        <f ca="1">IF('Health SCR'!F$3&gt;=$B201,OFFSET($D$173,0,'Health SCR'!F$3-$B201)*OFFSET(Inputs!$C$30,0,$B201-2)/IF(sommmeProdInv(Inputs!$B$30:$AY$30,$D$173:$BA$173,'Health SCR'!F$3)&gt;0,sommmeProdInv(Inputs!$B$30:$AY$30,$D$173:$BA$173,'Health SCR'!F$3),1)+F200,0)</f>
        <v>0</v>
      </c>
      <c r="G201" s="644">
        <f ca="1">IF('Health SCR'!G$3&gt;=$B201,OFFSET($D$173,0,'Health SCR'!G$3-$B201)*OFFSET(Inputs!$C$30,0,$B201-2)/IF(sommmeProdInv(Inputs!$B$30:$AY$30,$D$173:$BA$173,'Health SCR'!G$3)&gt;0,sommmeProdInv(Inputs!$B$30:$AY$30,$D$173:$BA$173,'Health SCR'!G$3),1)+G200,0)</f>
        <v>0</v>
      </c>
      <c r="H201" s="644">
        <f ca="1">IF('Health SCR'!H$3&gt;=$B201,OFFSET($D$173,0,'Health SCR'!H$3-$B201)*OFFSET(Inputs!$C$30,0,$B201-2)/IF(sommmeProdInv(Inputs!$B$30:$AY$30,$D$173:$BA$173,'Health SCR'!H$3)&gt;0,sommmeProdInv(Inputs!$B$30:$AY$30,$D$173:$BA$173,'Health SCR'!H$3),1)+H200,0)</f>
        <v>0</v>
      </c>
      <c r="I201" s="644">
        <f ca="1">IF('Health SCR'!I$3&gt;=$B201,OFFSET($D$173,0,'Health SCR'!I$3-$B201)*OFFSET(Inputs!$C$30,0,$B201-2)/IF(sommmeProdInv(Inputs!$B$30:$AY$30,$D$173:$BA$173,'Health SCR'!I$3)&gt;0,sommmeProdInv(Inputs!$B$30:$AY$30,$D$173:$BA$173,'Health SCR'!I$3),1)+I200,0)</f>
        <v>0</v>
      </c>
      <c r="J201" s="644">
        <f ca="1">IF('Health SCR'!J$3&gt;=$B201,OFFSET($D$173,0,'Health SCR'!J$3-$B201)*OFFSET(Inputs!$C$30,0,$B201-2)/IF(sommmeProdInv(Inputs!$B$30:$AY$30,$D$173:$BA$173,'Health SCR'!J$3)&gt;0,sommmeProdInv(Inputs!$B$30:$AY$30,$D$173:$BA$173,'Health SCR'!J$3),1)+J200,0)</f>
        <v>0</v>
      </c>
      <c r="K201" s="644">
        <f ca="1">IF('Health SCR'!K$3&gt;=$B201,OFFSET($D$173,0,'Health SCR'!K$3-$B201)*OFFSET(Inputs!$C$30,0,$B201-2)/IF(sommmeProdInv(Inputs!$B$30:$AY$30,$D$173:$BA$173,'Health SCR'!K$3)&gt;0,sommmeProdInv(Inputs!$B$30:$AY$30,$D$173:$BA$173,'Health SCR'!K$3),1)+K200,0)</f>
        <v>0</v>
      </c>
      <c r="L201" s="644">
        <f ca="1">IF('Health SCR'!L$3&gt;=$B201,OFFSET($D$173,0,'Health SCR'!L$3-$B201)*OFFSET(Inputs!$C$30,0,$B201-2)/IF(sommmeProdInv(Inputs!$B$30:$AY$30,$D$173:$BA$173,'Health SCR'!L$3)&gt;0,sommmeProdInv(Inputs!$B$30:$AY$30,$D$173:$BA$173,'Health SCR'!L$3),1)+L200,0)</f>
        <v>0</v>
      </c>
      <c r="M201" s="644">
        <f ca="1">IF('Health SCR'!M$3&gt;=$B201,OFFSET($D$173,0,'Health SCR'!M$3-$B201)*OFFSET(Inputs!$C$30,0,$B201-2)/IF(sommmeProdInv(Inputs!$B$30:$AY$30,$D$173:$BA$173,'Health SCR'!M$3)&gt;0,sommmeProdInv(Inputs!$B$30:$AY$30,$D$173:$BA$173,'Health SCR'!M$3),1)+M200,0)</f>
        <v>0</v>
      </c>
      <c r="N201" s="644">
        <f ca="1">IF('Health SCR'!N$3&gt;=$B201,OFFSET($D$173,0,'Health SCR'!N$3-$B201)*OFFSET(Inputs!$C$30,0,$B201-2)/IF(sommmeProdInv(Inputs!$B$30:$AY$30,$D$173:$BA$173,'Health SCR'!N$3)&gt;0,sommmeProdInv(Inputs!$B$30:$AY$30,$D$173:$BA$173,'Health SCR'!N$3),1)+N200,0)</f>
        <v>0</v>
      </c>
      <c r="O201" s="644">
        <f ca="1">IF('Health SCR'!O$3&gt;=$B201,OFFSET($D$173,0,'Health SCR'!O$3-$B201)*OFFSET(Inputs!$C$30,0,$B201-2)/IF(sommmeProdInv(Inputs!$B$30:$AY$30,$D$173:$BA$173,'Health SCR'!O$3)&gt;0,sommmeProdInv(Inputs!$B$30:$AY$30,$D$173:$BA$173,'Health SCR'!O$3),1)+O200,0)</f>
        <v>0</v>
      </c>
      <c r="P201" s="644">
        <f ca="1">IF('Health SCR'!P$3&gt;=$B201,OFFSET($D$173,0,'Health SCR'!P$3-$B201)*OFFSET(Inputs!$C$30,0,$B201-2)/IF(sommmeProdInv(Inputs!$B$30:$AY$30,$D$173:$BA$173,'Health SCR'!P$3)&gt;0,sommmeProdInv(Inputs!$B$30:$AY$30,$D$173:$BA$173,'Health SCR'!P$3),1)+P200,0)</f>
        <v>0</v>
      </c>
      <c r="Q201" s="644">
        <f ca="1">IF('Health SCR'!Q$3&gt;=$B201,OFFSET($D$173,0,'Health SCR'!Q$3-$B201)*OFFSET(Inputs!$C$30,0,$B201-2)/IF(sommmeProdInv(Inputs!$B$30:$AY$30,$D$173:$BA$173,'Health SCR'!Q$3)&gt;0,sommmeProdInv(Inputs!$B$30:$AY$30,$D$173:$BA$173,'Health SCR'!Q$3),1)+Q200,0)</f>
        <v>0</v>
      </c>
      <c r="R201" s="644">
        <f ca="1">IF('Health SCR'!R$3&gt;=$B201,OFFSET($D$173,0,'Health SCR'!R$3-$B201)*OFFSET(Inputs!$C$30,0,$B201-2)/IF(sommmeProdInv(Inputs!$B$30:$AY$30,$D$173:$BA$173,'Health SCR'!R$3)&gt;0,sommmeProdInv(Inputs!$B$30:$AY$30,$D$173:$BA$173,'Health SCR'!R$3),1)+R200,0)</f>
        <v>0</v>
      </c>
      <c r="S201" s="644">
        <f ca="1">IF('Health SCR'!S$3&gt;=$B201,OFFSET($D$173,0,'Health SCR'!S$3-$B201)*OFFSET(Inputs!$C$30,0,$B201-2)/IF(sommmeProdInv(Inputs!$B$30:$AY$30,$D$173:$BA$173,'Health SCR'!S$3)&gt;0,sommmeProdInv(Inputs!$B$30:$AY$30,$D$173:$BA$173,'Health SCR'!S$3),1)+S200,0)</f>
        <v>0</v>
      </c>
      <c r="T201" s="644">
        <f ca="1">IF('Health SCR'!T$3&gt;=$B201,OFFSET($D$173,0,'Health SCR'!T$3-$B201)*OFFSET(Inputs!$C$30,0,$B201-2)/IF(sommmeProdInv(Inputs!$B$30:$AY$30,$D$173:$BA$173,'Health SCR'!T$3)&gt;0,sommmeProdInv(Inputs!$B$30:$AY$30,$D$173:$BA$173,'Health SCR'!T$3),1)+T200,0)</f>
        <v>0</v>
      </c>
      <c r="U201" s="644">
        <f ca="1">IF('Health SCR'!U$3&gt;=$B201,OFFSET($D$173,0,'Health SCR'!U$3-$B201)*OFFSET(Inputs!$C$30,0,$B201-2)/IF(sommmeProdInv(Inputs!$B$30:$AY$30,$D$173:$BA$173,'Health SCR'!U$3)&gt;0,sommmeProdInv(Inputs!$B$30:$AY$30,$D$173:$BA$173,'Health SCR'!U$3),1)+U200,0)</f>
        <v>0</v>
      </c>
      <c r="V201" s="644">
        <f ca="1">IF('Health SCR'!V$3&gt;=$B201,OFFSET($D$173,0,'Health SCR'!V$3-$B201)*OFFSET(Inputs!$C$30,0,$B201-2)/IF(sommmeProdInv(Inputs!$B$30:$AY$30,$D$173:$BA$173,'Health SCR'!V$3)&gt;0,sommmeProdInv(Inputs!$B$30:$AY$30,$D$173:$BA$173,'Health SCR'!V$3),1)+V200,0)</f>
        <v>0</v>
      </c>
      <c r="W201" s="644">
        <f ca="1">IF('Health SCR'!W$3&gt;=$B201,OFFSET($D$173,0,'Health SCR'!W$3-$B201)*OFFSET(Inputs!$C$30,0,$B201-2)/IF(sommmeProdInv(Inputs!$B$30:$AY$30,$D$173:$BA$173,'Health SCR'!W$3)&gt;0,sommmeProdInv(Inputs!$B$30:$AY$30,$D$173:$BA$173,'Health SCR'!W$3),1)+W200,0)</f>
        <v>0</v>
      </c>
      <c r="X201" s="644">
        <f ca="1">IF('Health SCR'!X$3&gt;=$B201,OFFSET($D$173,0,'Health SCR'!X$3-$B201)*OFFSET(Inputs!$C$30,0,$B201-2)/IF(sommmeProdInv(Inputs!$B$30:$AY$30,$D$173:$BA$173,'Health SCR'!X$3)&gt;0,sommmeProdInv(Inputs!$B$30:$AY$30,$D$173:$BA$173,'Health SCR'!X$3),1)+X200,0)</f>
        <v>0</v>
      </c>
      <c r="Y201" s="644">
        <f ca="1">IF('Health SCR'!Y$3&gt;=$B201,OFFSET($D$173,0,'Health SCR'!Y$3-$B201)*OFFSET(Inputs!$C$30,0,$B201-2)/IF(sommmeProdInv(Inputs!$B$30:$AY$30,$D$173:$BA$173,'Health SCR'!Y$3)&gt;0,sommmeProdInv(Inputs!$B$30:$AY$30,$D$173:$BA$173,'Health SCR'!Y$3),1)+Y200,0)</f>
        <v>0</v>
      </c>
      <c r="Z201" s="644">
        <f ca="1">IF('Health SCR'!Z$3&gt;=$B201,OFFSET($D$173,0,'Health SCR'!Z$3-$B201)*OFFSET(Inputs!$C$30,0,$B201-2)/IF(sommmeProdInv(Inputs!$B$30:$AY$30,$D$173:$BA$173,'Health SCR'!Z$3)&gt;0,sommmeProdInv(Inputs!$B$30:$AY$30,$D$173:$BA$173,'Health SCR'!Z$3),1)+Z200,0)</f>
        <v>0</v>
      </c>
      <c r="AA201" s="644">
        <f ca="1">IF('Health SCR'!AA$3&gt;=$B201,OFFSET($D$173,0,'Health SCR'!AA$3-$B201)*OFFSET(Inputs!$C$30,0,$B201-2)/IF(sommmeProdInv(Inputs!$B$30:$AY$30,$D$173:$BA$173,'Health SCR'!AA$3)&gt;0,sommmeProdInv(Inputs!$B$30:$AY$30,$D$173:$BA$173,'Health SCR'!AA$3),1)+AA200,0)</f>
        <v>0</v>
      </c>
      <c r="AB201" s="644">
        <f ca="1">IF('Health SCR'!AB$3&gt;=$B201,OFFSET($D$173,0,'Health SCR'!AB$3-$B201)*OFFSET(Inputs!$C$30,0,$B201-2)/IF(sommmeProdInv(Inputs!$B$30:$AY$30,$D$173:$BA$173,'Health SCR'!AB$3)&gt;0,sommmeProdInv(Inputs!$B$30:$AY$30,$D$173:$BA$173,'Health SCR'!AB$3),1)+AB200,0)</f>
        <v>0</v>
      </c>
      <c r="AC201" s="644">
        <f ca="1">IF('Health SCR'!AC$3&gt;=$B201,OFFSET($D$173,0,'Health SCR'!AC$3-$B201)*OFFSET(Inputs!$C$30,0,$B201-2)/IF(sommmeProdInv(Inputs!$B$30:$AY$30,$D$173:$BA$173,'Health SCR'!AC$3)&gt;0,sommmeProdInv(Inputs!$B$30:$AY$30,$D$173:$BA$173,'Health SCR'!AC$3),1)+AC200,0)</f>
        <v>0</v>
      </c>
      <c r="AD201" s="644">
        <f ca="1">IF('Health SCR'!AD$3&gt;=$B201,OFFSET($D$173,0,'Health SCR'!AD$3-$B201)*OFFSET(Inputs!$C$30,0,$B201-2)/IF(sommmeProdInv(Inputs!$B$30:$AY$30,$D$173:$BA$173,'Health SCR'!AD$3)&gt;0,sommmeProdInv(Inputs!$B$30:$AY$30,$D$173:$BA$173,'Health SCR'!AD$3),1)+AD200,0)</f>
        <v>0</v>
      </c>
      <c r="AE201" s="644">
        <f ca="1">IF('Health SCR'!AE$3&gt;=$B201,OFFSET($D$173,0,'Health SCR'!AE$3-$B201)*OFFSET(Inputs!$C$30,0,$B201-2)/IF(sommmeProdInv(Inputs!$B$30:$AY$30,$D$173:$BA$173,'Health SCR'!AE$3)&gt;0,sommmeProdInv(Inputs!$B$30:$AY$30,$D$173:$BA$173,'Health SCR'!AE$3),1)+AE200,0)</f>
        <v>0</v>
      </c>
      <c r="AF201" s="644">
        <f ca="1">IF('Health SCR'!AF$3&gt;=$B201,OFFSET($D$173,0,'Health SCR'!AF$3-$B201)*OFFSET(Inputs!$C$30,0,$B201-2)/IF(sommmeProdInv(Inputs!$B$30:$AY$30,$D$173:$BA$173,'Health SCR'!AF$3)&gt;0,sommmeProdInv(Inputs!$B$30:$AY$30,$D$173:$BA$173,'Health SCR'!AF$3),1)+AF200,0)</f>
        <v>0</v>
      </c>
      <c r="AG201" s="644">
        <f ca="1">IF('Health SCR'!AG$3&gt;=$B201,OFFSET($D$173,0,'Health SCR'!AG$3-$B201)*OFFSET(Inputs!$C$30,0,$B201-2)/IF(sommmeProdInv(Inputs!$B$30:$AY$30,$D$173:$BA$173,'Health SCR'!AG$3)&gt;0,sommmeProdInv(Inputs!$B$30:$AY$30,$D$173:$BA$173,'Health SCR'!AG$3),1)+AG200,0)</f>
        <v>0</v>
      </c>
      <c r="AH201" s="644">
        <f ca="1">IF('Health SCR'!AH$3&gt;=$B201,OFFSET($D$173,0,'Health SCR'!AH$3-$B201)*OFFSET(Inputs!$C$30,0,$B201-2)/IF(sommmeProdInv(Inputs!$B$30:$AY$30,$D$173:$BA$173,'Health SCR'!AH$3)&gt;0,sommmeProdInv(Inputs!$B$30:$AY$30,$D$173:$BA$173,'Health SCR'!AH$3),1)+AH200,0)</f>
        <v>0</v>
      </c>
      <c r="AI201" s="644">
        <f ca="1">IF('Health SCR'!AI$3&gt;=$B201,OFFSET($D$173,0,'Health SCR'!AI$3-$B201)*OFFSET(Inputs!$C$30,0,$B201-2)/IF(sommmeProdInv(Inputs!$B$30:$AY$30,$D$173:$BA$173,'Health SCR'!AI$3)&gt;0,sommmeProdInv(Inputs!$B$30:$AY$30,$D$173:$BA$173,'Health SCR'!AI$3),1)+AI200,0)</f>
        <v>0</v>
      </c>
      <c r="AJ201" s="644">
        <f ca="1">IF('Health SCR'!AJ$3&gt;=$B201,OFFSET($D$173,0,'Health SCR'!AJ$3-$B201)*OFFSET(Inputs!$C$30,0,$B201-2)/IF(sommmeProdInv(Inputs!$B$30:$AY$30,$D$173:$BA$173,'Health SCR'!AJ$3)&gt;0,sommmeProdInv(Inputs!$B$30:$AY$30,$D$173:$BA$173,'Health SCR'!AJ$3),1)+AJ200,0)</f>
        <v>0</v>
      </c>
      <c r="AK201" s="644">
        <f ca="1">IF('Health SCR'!AK$3&gt;=$B201,OFFSET($D$173,0,'Health SCR'!AK$3-$B201)*OFFSET(Inputs!$C$30,0,$B201-2)/IF(sommmeProdInv(Inputs!$B$30:$AY$30,$D$173:$BA$173,'Health SCR'!AK$3)&gt;0,sommmeProdInv(Inputs!$B$30:$AY$30,$D$173:$BA$173,'Health SCR'!AK$3),1)+AK200,0)</f>
        <v>0</v>
      </c>
      <c r="AL201" s="644">
        <f ca="1">IF('Health SCR'!AL$3&gt;=$B201,OFFSET($D$173,0,'Health SCR'!AL$3-$B201)*OFFSET(Inputs!$C$30,0,$B201-2)/IF(sommmeProdInv(Inputs!$B$30:$AY$30,$D$173:$BA$173,'Health SCR'!AL$3)&gt;0,sommmeProdInv(Inputs!$B$30:$AY$30,$D$173:$BA$173,'Health SCR'!AL$3),1)+AL200,0)</f>
        <v>0</v>
      </c>
      <c r="AM201" s="644">
        <f ca="1">IF('Health SCR'!AM$3&gt;=$B201,OFFSET($D$173,0,'Health SCR'!AM$3-$B201)*OFFSET(Inputs!$C$30,0,$B201-2)/IF(sommmeProdInv(Inputs!$B$30:$AY$30,$D$173:$BA$173,'Health SCR'!AM$3)&gt;0,sommmeProdInv(Inputs!$B$30:$AY$30,$D$173:$BA$173,'Health SCR'!AM$3),1)+AM200,0)</f>
        <v>0</v>
      </c>
      <c r="AN201" s="644">
        <f ca="1">IF('Health SCR'!AN$3&gt;=$B201,OFFSET($D$173,0,'Health SCR'!AN$3-$B201)*OFFSET(Inputs!$C$30,0,$B201-2)/IF(sommmeProdInv(Inputs!$B$30:$AY$30,$D$173:$BA$173,'Health SCR'!AN$3)&gt;0,sommmeProdInv(Inputs!$B$30:$AY$30,$D$173:$BA$173,'Health SCR'!AN$3),1)+AN200,0)</f>
        <v>0</v>
      </c>
      <c r="AO201" s="644">
        <f ca="1">IF('Health SCR'!AO$3&gt;=$B201,OFFSET($D$173,0,'Health SCR'!AO$3-$B201)*OFFSET(Inputs!$C$30,0,$B201-2)/IF(sommmeProdInv(Inputs!$B$30:$AY$30,$D$173:$BA$173,'Health SCR'!AO$3)&gt;0,sommmeProdInv(Inputs!$B$30:$AY$30,$D$173:$BA$173,'Health SCR'!AO$3),1)+AO200,0)</f>
        <v>0</v>
      </c>
      <c r="AP201" s="644">
        <f ca="1">IF('Health SCR'!AP$3&gt;=$B201,OFFSET($D$173,0,'Health SCR'!AP$3-$B201)*OFFSET(Inputs!$C$30,0,$B201-2)/IF(sommmeProdInv(Inputs!$B$30:$AY$30,$D$173:$BA$173,'Health SCR'!AP$3)&gt;0,sommmeProdInv(Inputs!$B$30:$AY$30,$D$173:$BA$173,'Health SCR'!AP$3),1)+AP200,0)</f>
        <v>0</v>
      </c>
      <c r="AQ201" s="644">
        <f ca="1">IF('Health SCR'!AQ$3&gt;=$B201,OFFSET($D$173,0,'Health SCR'!AQ$3-$B201)*OFFSET(Inputs!$C$30,0,$B201-2)/IF(sommmeProdInv(Inputs!$B$30:$AY$30,$D$173:$BA$173,'Health SCR'!AQ$3)&gt;0,sommmeProdInv(Inputs!$B$30:$AY$30,$D$173:$BA$173,'Health SCR'!AQ$3),1)+AQ200,0)</f>
        <v>0</v>
      </c>
      <c r="AR201" s="644">
        <f ca="1">IF('Health SCR'!AR$3&gt;=$B201,OFFSET($D$173,0,'Health SCR'!AR$3-$B201)*OFFSET(Inputs!$C$30,0,$B201-2)/IF(sommmeProdInv(Inputs!$B$30:$AY$30,$D$173:$BA$173,'Health SCR'!AR$3)&gt;0,sommmeProdInv(Inputs!$B$30:$AY$30,$D$173:$BA$173,'Health SCR'!AR$3),1)+AR200,0)</f>
        <v>0</v>
      </c>
      <c r="AS201" s="644">
        <f ca="1">IF('Health SCR'!AS$3&gt;=$B201,OFFSET($D$173,0,'Health SCR'!AS$3-$B201)*OFFSET(Inputs!$C$30,0,$B201-2)/IF(sommmeProdInv(Inputs!$B$30:$AY$30,$D$173:$BA$173,'Health SCR'!AS$3)&gt;0,sommmeProdInv(Inputs!$B$30:$AY$30,$D$173:$BA$173,'Health SCR'!AS$3),1)+AS200,0)</f>
        <v>0</v>
      </c>
      <c r="AT201" s="644">
        <f ca="1">IF('Health SCR'!AT$3&gt;=$B201,OFFSET($D$173,0,'Health SCR'!AT$3-$B201)*OFFSET(Inputs!$C$30,0,$B201-2)/IF(sommmeProdInv(Inputs!$B$30:$AY$30,$D$173:$BA$173,'Health SCR'!AT$3)&gt;0,sommmeProdInv(Inputs!$B$30:$AY$30,$D$173:$BA$173,'Health SCR'!AT$3),1)+AT200,0)</f>
        <v>0</v>
      </c>
      <c r="AU201" s="644">
        <f ca="1">IF('Health SCR'!AU$3&gt;=$B201,OFFSET($D$173,0,'Health SCR'!AU$3-$B201)*OFFSET(Inputs!$C$30,0,$B201-2)/IF(sommmeProdInv(Inputs!$B$30:$AY$30,$D$173:$BA$173,'Health SCR'!AU$3)&gt;0,sommmeProdInv(Inputs!$B$30:$AY$30,$D$173:$BA$173,'Health SCR'!AU$3),1)+AU200,0)</f>
        <v>0</v>
      </c>
      <c r="AV201" s="644">
        <f ca="1">IF('Health SCR'!AV$3&gt;=$B201,OFFSET($D$173,0,'Health SCR'!AV$3-$B201)*OFFSET(Inputs!$C$30,0,$B201-2)/IF(sommmeProdInv(Inputs!$B$30:$AY$30,$D$173:$BA$173,'Health SCR'!AV$3)&gt;0,sommmeProdInv(Inputs!$B$30:$AY$30,$D$173:$BA$173,'Health SCR'!AV$3),1)+AV200,0)</f>
        <v>0</v>
      </c>
      <c r="AW201" s="644">
        <f ca="1">IF('Health SCR'!AW$3&gt;=$B201,OFFSET($D$173,0,'Health SCR'!AW$3-$B201)*OFFSET(Inputs!$C$30,0,$B201-2)/IF(sommmeProdInv(Inputs!$B$30:$AY$30,$D$173:$BA$173,'Health SCR'!AW$3)&gt;0,sommmeProdInv(Inputs!$B$30:$AY$30,$D$173:$BA$173,'Health SCR'!AW$3),1)+AW200,0)</f>
        <v>0</v>
      </c>
      <c r="AX201" s="644">
        <f ca="1">IF('Health SCR'!AX$3&gt;=$B201,OFFSET($D$173,0,'Health SCR'!AX$3-$B201)*OFFSET(Inputs!$C$30,0,$B201-2)/IF(sommmeProdInv(Inputs!$B$30:$AY$30,$D$173:$BA$173,'Health SCR'!AX$3)&gt;0,sommmeProdInv(Inputs!$B$30:$AY$30,$D$173:$BA$173,'Health SCR'!AX$3),1)+AX200,0)</f>
        <v>0</v>
      </c>
      <c r="AY201" s="644">
        <f ca="1">IF('Health SCR'!AY$3&gt;=$B201,OFFSET($D$173,0,'Health SCR'!AY$3-$B201)*OFFSET(Inputs!$C$30,0,$B201-2)/IF(sommmeProdInv(Inputs!$B$30:$AY$30,$D$173:$BA$173,'Health SCR'!AY$3)&gt;0,sommmeProdInv(Inputs!$B$30:$AY$30,$D$173:$BA$173,'Health SCR'!AY$3),1)+AY200,0)</f>
        <v>0</v>
      </c>
      <c r="AZ201" s="644">
        <f ca="1">IF('Health SCR'!AZ$3&gt;=$B201,OFFSET($D$173,0,'Health SCR'!AZ$3-$B201)*OFFSET(Inputs!$C$30,0,$B201-2)/IF(sommmeProdInv(Inputs!$B$30:$AY$30,$D$173:$BA$173,'Health SCR'!AZ$3)&gt;0,sommmeProdInv(Inputs!$B$30:$AY$30,$D$173:$BA$173,'Health SCR'!AZ$3),1)+AZ200,0)</f>
        <v>0</v>
      </c>
      <c r="BA201" s="645">
        <f ca="1">IF('Health SCR'!BA$3&gt;=$B201,OFFSET($D$173,0,'Health SCR'!BA$3-$B201)*OFFSET(Inputs!$C$30,0,$B201-2)/IF(sommmeProdInv(Inputs!$B$30:$AY$30,$D$173:$BA$173,'Health SCR'!BA$3)&gt;0,sommmeProdInv(Inputs!$B$30:$AY$30,$D$173:$BA$173,'Health SCR'!BA$3),1)+BA200,0)</f>
        <v>0</v>
      </c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43"/>
      <c r="CB201" s="243"/>
      <c r="CC201" s="243"/>
      <c r="CD201" s="243"/>
      <c r="CE201" s="243"/>
      <c r="CF201" s="243"/>
      <c r="CG201" s="243"/>
      <c r="CH201" s="243"/>
      <c r="CI201" s="243"/>
      <c r="CJ201" s="243"/>
      <c r="CK201" s="243"/>
      <c r="CL201" s="243"/>
      <c r="CM201" s="243"/>
      <c r="CN201" s="243"/>
      <c r="CO201" s="243"/>
      <c r="CP201" s="243"/>
      <c r="CQ201" s="243"/>
      <c r="CR201" s="243"/>
      <c r="CS201" s="243"/>
      <c r="CT201" s="243"/>
      <c r="CU201" s="243"/>
      <c r="CV201" s="243"/>
      <c r="CW201" s="243"/>
      <c r="CX201" s="243"/>
      <c r="CY201" s="243"/>
      <c r="CZ201" s="243"/>
      <c r="DA201" s="243"/>
      <c r="DB201" s="243"/>
      <c r="DC201" s="243"/>
      <c r="DD201" s="243"/>
      <c r="DE201" s="243"/>
      <c r="DF201" s="243"/>
      <c r="DG201" s="243"/>
      <c r="DH201" s="243"/>
      <c r="DI201" s="243"/>
      <c r="DJ201" s="243"/>
      <c r="DK201" s="243"/>
      <c r="DL201" s="243"/>
      <c r="DM201" s="243"/>
      <c r="DN201" s="243"/>
      <c r="DO201" s="243"/>
      <c r="DP201" s="243"/>
      <c r="DQ201" s="243"/>
      <c r="DR201" s="243"/>
      <c r="DS201" s="243"/>
      <c r="DT201" s="243"/>
      <c r="DU201" s="243"/>
      <c r="DV201" s="243"/>
      <c r="DW201" s="243"/>
      <c r="DX201" s="243"/>
      <c r="DY201" s="243"/>
      <c r="DZ201" s="243"/>
      <c r="EA201" s="243"/>
      <c r="EB201" s="243"/>
      <c r="EC201" s="243"/>
      <c r="ED201" s="243"/>
      <c r="EE201" s="243"/>
      <c r="EF201" s="243"/>
      <c r="EG201" s="243"/>
      <c r="EH201" s="243"/>
      <c r="EI201" s="243"/>
      <c r="EJ201" s="243"/>
      <c r="EK201" s="243"/>
      <c r="EL201" s="243"/>
      <c r="EM201" s="243"/>
      <c r="EN201" s="243"/>
      <c r="EO201" s="243"/>
      <c r="EP201" s="243"/>
      <c r="EQ201" s="243"/>
      <c r="ER201" s="243"/>
      <c r="ES201" s="243"/>
      <c r="ET201" s="243"/>
      <c r="EU201" s="243"/>
      <c r="EV201" s="243"/>
      <c r="EW201" s="243"/>
      <c r="EX201" s="243"/>
      <c r="EY201" s="243"/>
      <c r="EZ201" s="243"/>
      <c r="FA201" s="243"/>
      <c r="FB201" s="243"/>
      <c r="FC201" s="243"/>
      <c r="FD201" s="243"/>
      <c r="FE201" s="243"/>
      <c r="FF201" s="243"/>
      <c r="FG201" s="243"/>
      <c r="FH201" s="243"/>
      <c r="FI201" s="243"/>
      <c r="FJ201" s="243"/>
      <c r="FK201" s="243"/>
      <c r="FL201" s="243"/>
      <c r="FM201" s="243"/>
      <c r="FN201" s="243"/>
      <c r="FO201" s="243"/>
      <c r="FP201" s="243"/>
      <c r="FQ201" s="243"/>
      <c r="FR201" s="243"/>
      <c r="FS201" s="243"/>
      <c r="FT201" s="243"/>
      <c r="FU201" s="243"/>
      <c r="FV201" s="243"/>
      <c r="FW201" s="243"/>
      <c r="FX201" s="243"/>
      <c r="FY201" s="243"/>
      <c r="FZ201" s="243"/>
      <c r="GA201" s="243"/>
      <c r="GB201" s="243"/>
      <c r="GC201" s="243"/>
      <c r="GD201" s="243"/>
      <c r="GE201" s="243"/>
      <c r="GF201" s="243"/>
      <c r="GG201" s="243"/>
      <c r="GH201" s="243"/>
      <c r="GI201" s="243"/>
      <c r="GJ201" s="243"/>
      <c r="GK201" s="243"/>
      <c r="GL201" s="243"/>
      <c r="GM201" s="243"/>
      <c r="GN201" s="243"/>
      <c r="GO201" s="243"/>
      <c r="GP201" s="243"/>
      <c r="GQ201" s="243"/>
      <c r="GR201" s="243"/>
      <c r="GS201" s="243"/>
      <c r="GT201" s="243"/>
      <c r="GU201" s="243"/>
      <c r="GV201" s="243"/>
      <c r="GW201" s="243"/>
      <c r="GX201" s="243"/>
      <c r="GY201" s="243"/>
      <c r="GZ201" s="243"/>
      <c r="HA201" s="243"/>
      <c r="HB201" s="243"/>
      <c r="HC201" s="243"/>
      <c r="HD201" s="243"/>
      <c r="HE201" s="243"/>
      <c r="HF201" s="243"/>
      <c r="HG201" s="243"/>
      <c r="HH201" s="243"/>
      <c r="HI201" s="243"/>
      <c r="HJ201" s="243"/>
      <c r="HK201" s="243"/>
      <c r="HL201" s="243"/>
      <c r="HM201" s="243"/>
      <c r="HN201" s="243"/>
      <c r="HO201" s="243"/>
      <c r="HP201" s="243"/>
      <c r="HQ201" s="243"/>
      <c r="HR201" s="243"/>
      <c r="HS201" s="243"/>
      <c r="HT201" s="243"/>
      <c r="HU201" s="243"/>
      <c r="HV201" s="243"/>
      <c r="HW201" s="243"/>
      <c r="HX201" s="243"/>
      <c r="HY201" s="243"/>
      <c r="HZ201" s="243"/>
      <c r="IA201" s="243"/>
      <c r="IB201" s="243"/>
      <c r="IC201" s="243"/>
      <c r="ID201" s="243"/>
      <c r="IE201" s="243"/>
      <c r="IF201" s="243"/>
      <c r="IG201" s="243"/>
      <c r="IH201" s="243"/>
      <c r="II201" s="243"/>
      <c r="IJ201" s="243"/>
      <c r="IK201" s="243"/>
      <c r="IL201" s="243"/>
      <c r="IM201" s="243"/>
      <c r="IN201" s="243"/>
      <c r="IO201" s="243"/>
      <c r="IP201" s="243"/>
      <c r="IQ201" s="243"/>
      <c r="IR201" s="243"/>
      <c r="IS201" s="243"/>
      <c r="IT201" s="243"/>
      <c r="IU201" s="243"/>
      <c r="IV201" s="243"/>
    </row>
    <row r="202" spans="1:256" s="62" customFormat="1" outlineLevel="1">
      <c r="A202" s="608"/>
      <c r="B202" s="993">
        <v>28</v>
      </c>
      <c r="C202" s="994"/>
      <c r="D202" s="643"/>
      <c r="E202" s="644">
        <f ca="1">IF('Health SCR'!E$3&gt;=$B202,OFFSET($D$173,0,'Health SCR'!E$3-$B202)*OFFSET(Inputs!$C$30,0,$B202-2)/IF(sommmeProdInv(Inputs!$B$30:$AY$30,$D$173:$BA$173,'Health SCR'!E$3)&gt;0,sommmeProdInv(Inputs!$B$30:$AY$30,$D$173:$BA$173,'Health SCR'!E$3),1)+E201,0)</f>
        <v>0</v>
      </c>
      <c r="F202" s="644">
        <f ca="1">IF('Health SCR'!F$3&gt;=$B202,OFFSET($D$173,0,'Health SCR'!F$3-$B202)*OFFSET(Inputs!$C$30,0,$B202-2)/IF(sommmeProdInv(Inputs!$B$30:$AY$30,$D$173:$BA$173,'Health SCR'!F$3)&gt;0,sommmeProdInv(Inputs!$B$30:$AY$30,$D$173:$BA$173,'Health SCR'!F$3),1)+F201,0)</f>
        <v>0</v>
      </c>
      <c r="G202" s="644">
        <f ca="1">IF('Health SCR'!G$3&gt;=$B202,OFFSET($D$173,0,'Health SCR'!G$3-$B202)*OFFSET(Inputs!$C$30,0,$B202-2)/IF(sommmeProdInv(Inputs!$B$30:$AY$30,$D$173:$BA$173,'Health SCR'!G$3)&gt;0,sommmeProdInv(Inputs!$B$30:$AY$30,$D$173:$BA$173,'Health SCR'!G$3),1)+G201,0)</f>
        <v>0</v>
      </c>
      <c r="H202" s="644">
        <f ca="1">IF('Health SCR'!H$3&gt;=$B202,OFFSET($D$173,0,'Health SCR'!H$3-$B202)*OFFSET(Inputs!$C$30,0,$B202-2)/IF(sommmeProdInv(Inputs!$B$30:$AY$30,$D$173:$BA$173,'Health SCR'!H$3)&gt;0,sommmeProdInv(Inputs!$B$30:$AY$30,$D$173:$BA$173,'Health SCR'!H$3),1)+H201,0)</f>
        <v>0</v>
      </c>
      <c r="I202" s="644">
        <f ca="1">IF('Health SCR'!I$3&gt;=$B202,OFFSET($D$173,0,'Health SCR'!I$3-$B202)*OFFSET(Inputs!$C$30,0,$B202-2)/IF(sommmeProdInv(Inputs!$B$30:$AY$30,$D$173:$BA$173,'Health SCR'!I$3)&gt;0,sommmeProdInv(Inputs!$B$30:$AY$30,$D$173:$BA$173,'Health SCR'!I$3),1)+I201,0)</f>
        <v>0</v>
      </c>
      <c r="J202" s="644">
        <f ca="1">IF('Health SCR'!J$3&gt;=$B202,OFFSET($D$173,0,'Health SCR'!J$3-$B202)*OFFSET(Inputs!$C$30,0,$B202-2)/IF(sommmeProdInv(Inputs!$B$30:$AY$30,$D$173:$BA$173,'Health SCR'!J$3)&gt;0,sommmeProdInv(Inputs!$B$30:$AY$30,$D$173:$BA$173,'Health SCR'!J$3),1)+J201,0)</f>
        <v>0</v>
      </c>
      <c r="K202" s="644">
        <f ca="1">IF('Health SCR'!K$3&gt;=$B202,OFFSET($D$173,0,'Health SCR'!K$3-$B202)*OFFSET(Inputs!$C$30,0,$B202-2)/IF(sommmeProdInv(Inputs!$B$30:$AY$30,$D$173:$BA$173,'Health SCR'!K$3)&gt;0,sommmeProdInv(Inputs!$B$30:$AY$30,$D$173:$BA$173,'Health SCR'!K$3),1)+K201,0)</f>
        <v>0</v>
      </c>
      <c r="L202" s="644">
        <f ca="1">IF('Health SCR'!L$3&gt;=$B202,OFFSET($D$173,0,'Health SCR'!L$3-$B202)*OFFSET(Inputs!$C$30,0,$B202-2)/IF(sommmeProdInv(Inputs!$B$30:$AY$30,$D$173:$BA$173,'Health SCR'!L$3)&gt;0,sommmeProdInv(Inputs!$B$30:$AY$30,$D$173:$BA$173,'Health SCR'!L$3),1)+L201,0)</f>
        <v>0</v>
      </c>
      <c r="M202" s="644">
        <f ca="1">IF('Health SCR'!M$3&gt;=$B202,OFFSET($D$173,0,'Health SCR'!M$3-$B202)*OFFSET(Inputs!$C$30,0,$B202-2)/IF(sommmeProdInv(Inputs!$B$30:$AY$30,$D$173:$BA$173,'Health SCR'!M$3)&gt;0,sommmeProdInv(Inputs!$B$30:$AY$30,$D$173:$BA$173,'Health SCR'!M$3),1)+M201,0)</f>
        <v>0</v>
      </c>
      <c r="N202" s="644">
        <f ca="1">IF('Health SCR'!N$3&gt;=$B202,OFFSET($D$173,0,'Health SCR'!N$3-$B202)*OFFSET(Inputs!$C$30,0,$B202-2)/IF(sommmeProdInv(Inputs!$B$30:$AY$30,$D$173:$BA$173,'Health SCR'!N$3)&gt;0,sommmeProdInv(Inputs!$B$30:$AY$30,$D$173:$BA$173,'Health SCR'!N$3),1)+N201,0)</f>
        <v>0</v>
      </c>
      <c r="O202" s="644">
        <f ca="1">IF('Health SCR'!O$3&gt;=$B202,OFFSET($D$173,0,'Health SCR'!O$3-$B202)*OFFSET(Inputs!$C$30,0,$B202-2)/IF(sommmeProdInv(Inputs!$B$30:$AY$30,$D$173:$BA$173,'Health SCR'!O$3)&gt;0,sommmeProdInv(Inputs!$B$30:$AY$30,$D$173:$BA$173,'Health SCR'!O$3),1)+O201,0)</f>
        <v>0</v>
      </c>
      <c r="P202" s="644">
        <f ca="1">IF('Health SCR'!P$3&gt;=$B202,OFFSET($D$173,0,'Health SCR'!P$3-$B202)*OFFSET(Inputs!$C$30,0,$B202-2)/IF(sommmeProdInv(Inputs!$B$30:$AY$30,$D$173:$BA$173,'Health SCR'!P$3)&gt;0,sommmeProdInv(Inputs!$B$30:$AY$30,$D$173:$BA$173,'Health SCR'!P$3),1)+P201,0)</f>
        <v>0</v>
      </c>
      <c r="Q202" s="644">
        <f ca="1">IF('Health SCR'!Q$3&gt;=$B202,OFFSET($D$173,0,'Health SCR'!Q$3-$B202)*OFFSET(Inputs!$C$30,0,$B202-2)/IF(sommmeProdInv(Inputs!$B$30:$AY$30,$D$173:$BA$173,'Health SCR'!Q$3)&gt;0,sommmeProdInv(Inputs!$B$30:$AY$30,$D$173:$BA$173,'Health SCR'!Q$3),1)+Q201,0)</f>
        <v>0</v>
      </c>
      <c r="R202" s="644">
        <f ca="1">IF('Health SCR'!R$3&gt;=$B202,OFFSET($D$173,0,'Health SCR'!R$3-$B202)*OFFSET(Inputs!$C$30,0,$B202-2)/IF(sommmeProdInv(Inputs!$B$30:$AY$30,$D$173:$BA$173,'Health SCR'!R$3)&gt;0,sommmeProdInv(Inputs!$B$30:$AY$30,$D$173:$BA$173,'Health SCR'!R$3),1)+R201,0)</f>
        <v>0</v>
      </c>
      <c r="S202" s="644">
        <f ca="1">IF('Health SCR'!S$3&gt;=$B202,OFFSET($D$173,0,'Health SCR'!S$3-$B202)*OFFSET(Inputs!$C$30,0,$B202-2)/IF(sommmeProdInv(Inputs!$B$30:$AY$30,$D$173:$BA$173,'Health SCR'!S$3)&gt;0,sommmeProdInv(Inputs!$B$30:$AY$30,$D$173:$BA$173,'Health SCR'!S$3),1)+S201,0)</f>
        <v>0</v>
      </c>
      <c r="T202" s="644">
        <f ca="1">IF('Health SCR'!T$3&gt;=$B202,OFFSET($D$173,0,'Health SCR'!T$3-$B202)*OFFSET(Inputs!$C$30,0,$B202-2)/IF(sommmeProdInv(Inputs!$B$30:$AY$30,$D$173:$BA$173,'Health SCR'!T$3)&gt;0,sommmeProdInv(Inputs!$B$30:$AY$30,$D$173:$BA$173,'Health SCR'!T$3),1)+T201,0)</f>
        <v>0</v>
      </c>
      <c r="U202" s="644">
        <f ca="1">IF('Health SCR'!U$3&gt;=$B202,OFFSET($D$173,0,'Health SCR'!U$3-$B202)*OFFSET(Inputs!$C$30,0,$B202-2)/IF(sommmeProdInv(Inputs!$B$30:$AY$30,$D$173:$BA$173,'Health SCR'!U$3)&gt;0,sommmeProdInv(Inputs!$B$30:$AY$30,$D$173:$BA$173,'Health SCR'!U$3),1)+U201,0)</f>
        <v>0</v>
      </c>
      <c r="V202" s="644">
        <f ca="1">IF('Health SCR'!V$3&gt;=$B202,OFFSET($D$173,0,'Health SCR'!V$3-$B202)*OFFSET(Inputs!$C$30,0,$B202-2)/IF(sommmeProdInv(Inputs!$B$30:$AY$30,$D$173:$BA$173,'Health SCR'!V$3)&gt;0,sommmeProdInv(Inputs!$B$30:$AY$30,$D$173:$BA$173,'Health SCR'!V$3),1)+V201,0)</f>
        <v>0</v>
      </c>
      <c r="W202" s="644">
        <f ca="1">IF('Health SCR'!W$3&gt;=$B202,OFFSET($D$173,0,'Health SCR'!W$3-$B202)*OFFSET(Inputs!$C$30,0,$B202-2)/IF(sommmeProdInv(Inputs!$B$30:$AY$30,$D$173:$BA$173,'Health SCR'!W$3)&gt;0,sommmeProdInv(Inputs!$B$30:$AY$30,$D$173:$BA$173,'Health SCR'!W$3),1)+W201,0)</f>
        <v>0</v>
      </c>
      <c r="X202" s="644">
        <f ca="1">IF('Health SCR'!X$3&gt;=$B202,OFFSET($D$173,0,'Health SCR'!X$3-$B202)*OFFSET(Inputs!$C$30,0,$B202-2)/IF(sommmeProdInv(Inputs!$B$30:$AY$30,$D$173:$BA$173,'Health SCR'!X$3)&gt;0,sommmeProdInv(Inputs!$B$30:$AY$30,$D$173:$BA$173,'Health SCR'!X$3),1)+X201,0)</f>
        <v>0</v>
      </c>
      <c r="Y202" s="644">
        <f ca="1">IF('Health SCR'!Y$3&gt;=$B202,OFFSET($D$173,0,'Health SCR'!Y$3-$B202)*OFFSET(Inputs!$C$30,0,$B202-2)/IF(sommmeProdInv(Inputs!$B$30:$AY$30,$D$173:$BA$173,'Health SCR'!Y$3)&gt;0,sommmeProdInv(Inputs!$B$30:$AY$30,$D$173:$BA$173,'Health SCR'!Y$3),1)+Y201,0)</f>
        <v>0</v>
      </c>
      <c r="Z202" s="644">
        <f ca="1">IF('Health SCR'!Z$3&gt;=$B202,OFFSET($D$173,0,'Health SCR'!Z$3-$B202)*OFFSET(Inputs!$C$30,0,$B202-2)/IF(sommmeProdInv(Inputs!$B$30:$AY$30,$D$173:$BA$173,'Health SCR'!Z$3)&gt;0,sommmeProdInv(Inputs!$B$30:$AY$30,$D$173:$BA$173,'Health SCR'!Z$3),1)+Z201,0)</f>
        <v>0</v>
      </c>
      <c r="AA202" s="644">
        <f ca="1">IF('Health SCR'!AA$3&gt;=$B202,OFFSET($D$173,0,'Health SCR'!AA$3-$B202)*OFFSET(Inputs!$C$30,0,$B202-2)/IF(sommmeProdInv(Inputs!$B$30:$AY$30,$D$173:$BA$173,'Health SCR'!AA$3)&gt;0,sommmeProdInv(Inputs!$B$30:$AY$30,$D$173:$BA$173,'Health SCR'!AA$3),1)+AA201,0)</f>
        <v>0</v>
      </c>
      <c r="AB202" s="644">
        <f ca="1">IF('Health SCR'!AB$3&gt;=$B202,OFFSET($D$173,0,'Health SCR'!AB$3-$B202)*OFFSET(Inputs!$C$30,0,$B202-2)/IF(sommmeProdInv(Inputs!$B$30:$AY$30,$D$173:$BA$173,'Health SCR'!AB$3)&gt;0,sommmeProdInv(Inputs!$B$30:$AY$30,$D$173:$BA$173,'Health SCR'!AB$3),1)+AB201,0)</f>
        <v>0</v>
      </c>
      <c r="AC202" s="644">
        <f ca="1">IF('Health SCR'!AC$3&gt;=$B202,OFFSET($D$173,0,'Health SCR'!AC$3-$B202)*OFFSET(Inputs!$C$30,0,$B202-2)/IF(sommmeProdInv(Inputs!$B$30:$AY$30,$D$173:$BA$173,'Health SCR'!AC$3)&gt;0,sommmeProdInv(Inputs!$B$30:$AY$30,$D$173:$BA$173,'Health SCR'!AC$3),1)+AC201,0)</f>
        <v>0</v>
      </c>
      <c r="AD202" s="644">
        <f ca="1">IF('Health SCR'!AD$3&gt;=$B202,OFFSET($D$173,0,'Health SCR'!AD$3-$B202)*OFFSET(Inputs!$C$30,0,$B202-2)/IF(sommmeProdInv(Inputs!$B$30:$AY$30,$D$173:$BA$173,'Health SCR'!AD$3)&gt;0,sommmeProdInv(Inputs!$B$30:$AY$30,$D$173:$BA$173,'Health SCR'!AD$3),1)+AD201,0)</f>
        <v>0</v>
      </c>
      <c r="AE202" s="644">
        <f ca="1">IF('Health SCR'!AE$3&gt;=$B202,OFFSET($D$173,0,'Health SCR'!AE$3-$B202)*OFFSET(Inputs!$C$30,0,$B202-2)/IF(sommmeProdInv(Inputs!$B$30:$AY$30,$D$173:$BA$173,'Health SCR'!AE$3)&gt;0,sommmeProdInv(Inputs!$B$30:$AY$30,$D$173:$BA$173,'Health SCR'!AE$3),1)+AE201,0)</f>
        <v>0</v>
      </c>
      <c r="AF202" s="644">
        <f ca="1">IF('Health SCR'!AF$3&gt;=$B202,OFFSET($D$173,0,'Health SCR'!AF$3-$B202)*OFFSET(Inputs!$C$30,0,$B202-2)/IF(sommmeProdInv(Inputs!$B$30:$AY$30,$D$173:$BA$173,'Health SCR'!AF$3)&gt;0,sommmeProdInv(Inputs!$B$30:$AY$30,$D$173:$BA$173,'Health SCR'!AF$3),1)+AF201,0)</f>
        <v>0</v>
      </c>
      <c r="AG202" s="644">
        <f ca="1">IF('Health SCR'!AG$3&gt;=$B202,OFFSET($D$173,0,'Health SCR'!AG$3-$B202)*OFFSET(Inputs!$C$30,0,$B202-2)/IF(sommmeProdInv(Inputs!$B$30:$AY$30,$D$173:$BA$173,'Health SCR'!AG$3)&gt;0,sommmeProdInv(Inputs!$B$30:$AY$30,$D$173:$BA$173,'Health SCR'!AG$3),1)+AG201,0)</f>
        <v>0</v>
      </c>
      <c r="AH202" s="644">
        <f ca="1">IF('Health SCR'!AH$3&gt;=$B202,OFFSET($D$173,0,'Health SCR'!AH$3-$B202)*OFFSET(Inputs!$C$30,0,$B202-2)/IF(sommmeProdInv(Inputs!$B$30:$AY$30,$D$173:$BA$173,'Health SCR'!AH$3)&gt;0,sommmeProdInv(Inputs!$B$30:$AY$30,$D$173:$BA$173,'Health SCR'!AH$3),1)+AH201,0)</f>
        <v>0</v>
      </c>
      <c r="AI202" s="644">
        <f ca="1">IF('Health SCR'!AI$3&gt;=$B202,OFFSET($D$173,0,'Health SCR'!AI$3-$B202)*OFFSET(Inputs!$C$30,0,$B202-2)/IF(sommmeProdInv(Inputs!$B$30:$AY$30,$D$173:$BA$173,'Health SCR'!AI$3)&gt;0,sommmeProdInv(Inputs!$B$30:$AY$30,$D$173:$BA$173,'Health SCR'!AI$3),1)+AI201,0)</f>
        <v>0</v>
      </c>
      <c r="AJ202" s="644">
        <f ca="1">IF('Health SCR'!AJ$3&gt;=$B202,OFFSET($D$173,0,'Health SCR'!AJ$3-$B202)*OFFSET(Inputs!$C$30,0,$B202-2)/IF(sommmeProdInv(Inputs!$B$30:$AY$30,$D$173:$BA$173,'Health SCR'!AJ$3)&gt;0,sommmeProdInv(Inputs!$B$30:$AY$30,$D$173:$BA$173,'Health SCR'!AJ$3),1)+AJ201,0)</f>
        <v>0</v>
      </c>
      <c r="AK202" s="644">
        <f ca="1">IF('Health SCR'!AK$3&gt;=$B202,OFFSET($D$173,0,'Health SCR'!AK$3-$B202)*OFFSET(Inputs!$C$30,0,$B202-2)/IF(sommmeProdInv(Inputs!$B$30:$AY$30,$D$173:$BA$173,'Health SCR'!AK$3)&gt;0,sommmeProdInv(Inputs!$B$30:$AY$30,$D$173:$BA$173,'Health SCR'!AK$3),1)+AK201,0)</f>
        <v>0</v>
      </c>
      <c r="AL202" s="644">
        <f ca="1">IF('Health SCR'!AL$3&gt;=$B202,OFFSET($D$173,0,'Health SCR'!AL$3-$B202)*OFFSET(Inputs!$C$30,0,$B202-2)/IF(sommmeProdInv(Inputs!$B$30:$AY$30,$D$173:$BA$173,'Health SCR'!AL$3)&gt;0,sommmeProdInv(Inputs!$B$30:$AY$30,$D$173:$BA$173,'Health SCR'!AL$3),1)+AL201,0)</f>
        <v>0</v>
      </c>
      <c r="AM202" s="644">
        <f ca="1">IF('Health SCR'!AM$3&gt;=$B202,OFFSET($D$173,0,'Health SCR'!AM$3-$B202)*OFFSET(Inputs!$C$30,0,$B202-2)/IF(sommmeProdInv(Inputs!$B$30:$AY$30,$D$173:$BA$173,'Health SCR'!AM$3)&gt;0,sommmeProdInv(Inputs!$B$30:$AY$30,$D$173:$BA$173,'Health SCR'!AM$3),1)+AM201,0)</f>
        <v>0</v>
      </c>
      <c r="AN202" s="644">
        <f ca="1">IF('Health SCR'!AN$3&gt;=$B202,OFFSET($D$173,0,'Health SCR'!AN$3-$B202)*OFFSET(Inputs!$C$30,0,$B202-2)/IF(sommmeProdInv(Inputs!$B$30:$AY$30,$D$173:$BA$173,'Health SCR'!AN$3)&gt;0,sommmeProdInv(Inputs!$B$30:$AY$30,$D$173:$BA$173,'Health SCR'!AN$3),1)+AN201,0)</f>
        <v>0</v>
      </c>
      <c r="AO202" s="644">
        <f ca="1">IF('Health SCR'!AO$3&gt;=$B202,OFFSET($D$173,0,'Health SCR'!AO$3-$B202)*OFFSET(Inputs!$C$30,0,$B202-2)/IF(sommmeProdInv(Inputs!$B$30:$AY$30,$D$173:$BA$173,'Health SCR'!AO$3)&gt;0,sommmeProdInv(Inputs!$B$30:$AY$30,$D$173:$BA$173,'Health SCR'!AO$3),1)+AO201,0)</f>
        <v>0</v>
      </c>
      <c r="AP202" s="644">
        <f ca="1">IF('Health SCR'!AP$3&gt;=$B202,OFFSET($D$173,0,'Health SCR'!AP$3-$B202)*OFFSET(Inputs!$C$30,0,$B202-2)/IF(sommmeProdInv(Inputs!$B$30:$AY$30,$D$173:$BA$173,'Health SCR'!AP$3)&gt;0,sommmeProdInv(Inputs!$B$30:$AY$30,$D$173:$BA$173,'Health SCR'!AP$3),1)+AP201,0)</f>
        <v>0</v>
      </c>
      <c r="AQ202" s="644">
        <f ca="1">IF('Health SCR'!AQ$3&gt;=$B202,OFFSET($D$173,0,'Health SCR'!AQ$3-$B202)*OFFSET(Inputs!$C$30,0,$B202-2)/IF(sommmeProdInv(Inputs!$B$30:$AY$30,$D$173:$BA$173,'Health SCR'!AQ$3)&gt;0,sommmeProdInv(Inputs!$B$30:$AY$30,$D$173:$BA$173,'Health SCR'!AQ$3),1)+AQ201,0)</f>
        <v>0</v>
      </c>
      <c r="AR202" s="644">
        <f ca="1">IF('Health SCR'!AR$3&gt;=$B202,OFFSET($D$173,0,'Health SCR'!AR$3-$B202)*OFFSET(Inputs!$C$30,0,$B202-2)/IF(sommmeProdInv(Inputs!$B$30:$AY$30,$D$173:$BA$173,'Health SCR'!AR$3)&gt;0,sommmeProdInv(Inputs!$B$30:$AY$30,$D$173:$BA$173,'Health SCR'!AR$3),1)+AR201,0)</f>
        <v>0</v>
      </c>
      <c r="AS202" s="644">
        <f ca="1">IF('Health SCR'!AS$3&gt;=$B202,OFFSET($D$173,0,'Health SCR'!AS$3-$B202)*OFFSET(Inputs!$C$30,0,$B202-2)/IF(sommmeProdInv(Inputs!$B$30:$AY$30,$D$173:$BA$173,'Health SCR'!AS$3)&gt;0,sommmeProdInv(Inputs!$B$30:$AY$30,$D$173:$BA$173,'Health SCR'!AS$3),1)+AS201,0)</f>
        <v>0</v>
      </c>
      <c r="AT202" s="644">
        <f ca="1">IF('Health SCR'!AT$3&gt;=$B202,OFFSET($D$173,0,'Health SCR'!AT$3-$B202)*OFFSET(Inputs!$C$30,0,$B202-2)/IF(sommmeProdInv(Inputs!$B$30:$AY$30,$D$173:$BA$173,'Health SCR'!AT$3)&gt;0,sommmeProdInv(Inputs!$B$30:$AY$30,$D$173:$BA$173,'Health SCR'!AT$3),1)+AT201,0)</f>
        <v>0</v>
      </c>
      <c r="AU202" s="644">
        <f ca="1">IF('Health SCR'!AU$3&gt;=$B202,OFFSET($D$173,0,'Health SCR'!AU$3-$B202)*OFFSET(Inputs!$C$30,0,$B202-2)/IF(sommmeProdInv(Inputs!$B$30:$AY$30,$D$173:$BA$173,'Health SCR'!AU$3)&gt;0,sommmeProdInv(Inputs!$B$30:$AY$30,$D$173:$BA$173,'Health SCR'!AU$3),1)+AU201,0)</f>
        <v>0</v>
      </c>
      <c r="AV202" s="644">
        <f ca="1">IF('Health SCR'!AV$3&gt;=$B202,OFFSET($D$173,0,'Health SCR'!AV$3-$B202)*OFFSET(Inputs!$C$30,0,$B202-2)/IF(sommmeProdInv(Inputs!$B$30:$AY$30,$D$173:$BA$173,'Health SCR'!AV$3)&gt;0,sommmeProdInv(Inputs!$B$30:$AY$30,$D$173:$BA$173,'Health SCR'!AV$3),1)+AV201,0)</f>
        <v>0</v>
      </c>
      <c r="AW202" s="644">
        <f ca="1">IF('Health SCR'!AW$3&gt;=$B202,OFFSET($D$173,0,'Health SCR'!AW$3-$B202)*OFFSET(Inputs!$C$30,0,$B202-2)/IF(sommmeProdInv(Inputs!$B$30:$AY$30,$D$173:$BA$173,'Health SCR'!AW$3)&gt;0,sommmeProdInv(Inputs!$B$30:$AY$30,$D$173:$BA$173,'Health SCR'!AW$3),1)+AW201,0)</f>
        <v>0</v>
      </c>
      <c r="AX202" s="644">
        <f ca="1">IF('Health SCR'!AX$3&gt;=$B202,OFFSET($D$173,0,'Health SCR'!AX$3-$B202)*OFFSET(Inputs!$C$30,0,$B202-2)/IF(sommmeProdInv(Inputs!$B$30:$AY$30,$D$173:$BA$173,'Health SCR'!AX$3)&gt;0,sommmeProdInv(Inputs!$B$30:$AY$30,$D$173:$BA$173,'Health SCR'!AX$3),1)+AX201,0)</f>
        <v>0</v>
      </c>
      <c r="AY202" s="644">
        <f ca="1">IF('Health SCR'!AY$3&gt;=$B202,OFFSET($D$173,0,'Health SCR'!AY$3-$B202)*OFFSET(Inputs!$C$30,0,$B202-2)/IF(sommmeProdInv(Inputs!$B$30:$AY$30,$D$173:$BA$173,'Health SCR'!AY$3)&gt;0,sommmeProdInv(Inputs!$B$30:$AY$30,$D$173:$BA$173,'Health SCR'!AY$3),1)+AY201,0)</f>
        <v>0</v>
      </c>
      <c r="AZ202" s="644">
        <f ca="1">IF('Health SCR'!AZ$3&gt;=$B202,OFFSET($D$173,0,'Health SCR'!AZ$3-$B202)*OFFSET(Inputs!$C$30,0,$B202-2)/IF(sommmeProdInv(Inputs!$B$30:$AY$30,$D$173:$BA$173,'Health SCR'!AZ$3)&gt;0,sommmeProdInv(Inputs!$B$30:$AY$30,$D$173:$BA$173,'Health SCR'!AZ$3),1)+AZ201,0)</f>
        <v>0</v>
      </c>
      <c r="BA202" s="645">
        <f ca="1">IF('Health SCR'!BA$3&gt;=$B202,OFFSET($D$173,0,'Health SCR'!BA$3-$B202)*OFFSET(Inputs!$C$30,0,$B202-2)/IF(sommmeProdInv(Inputs!$B$30:$AY$30,$D$173:$BA$173,'Health SCR'!BA$3)&gt;0,sommmeProdInv(Inputs!$B$30:$AY$30,$D$173:$BA$173,'Health SCR'!BA$3),1)+BA201,0)</f>
        <v>0</v>
      </c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43"/>
      <c r="CB202" s="243"/>
      <c r="CC202" s="243"/>
      <c r="CD202" s="243"/>
      <c r="CE202" s="243"/>
      <c r="CF202" s="243"/>
      <c r="CG202" s="243"/>
      <c r="CH202" s="243"/>
      <c r="CI202" s="243"/>
      <c r="CJ202" s="243"/>
      <c r="CK202" s="243"/>
      <c r="CL202" s="243"/>
      <c r="CM202" s="243"/>
      <c r="CN202" s="243"/>
      <c r="CO202" s="243"/>
      <c r="CP202" s="243"/>
      <c r="CQ202" s="243"/>
      <c r="CR202" s="243"/>
      <c r="CS202" s="243"/>
      <c r="CT202" s="243"/>
      <c r="CU202" s="243"/>
      <c r="CV202" s="243"/>
      <c r="CW202" s="243"/>
      <c r="CX202" s="243"/>
      <c r="CY202" s="243"/>
      <c r="CZ202" s="243"/>
      <c r="DA202" s="243"/>
      <c r="DB202" s="243"/>
      <c r="DC202" s="243"/>
      <c r="DD202" s="243"/>
      <c r="DE202" s="243"/>
      <c r="DF202" s="243"/>
      <c r="DG202" s="243"/>
      <c r="DH202" s="243"/>
      <c r="DI202" s="243"/>
      <c r="DJ202" s="243"/>
      <c r="DK202" s="243"/>
      <c r="DL202" s="243"/>
      <c r="DM202" s="243"/>
      <c r="DN202" s="243"/>
      <c r="DO202" s="243"/>
      <c r="DP202" s="243"/>
      <c r="DQ202" s="243"/>
      <c r="DR202" s="243"/>
      <c r="DS202" s="243"/>
      <c r="DT202" s="243"/>
      <c r="DU202" s="243"/>
      <c r="DV202" s="243"/>
      <c r="DW202" s="243"/>
      <c r="DX202" s="243"/>
      <c r="DY202" s="243"/>
      <c r="DZ202" s="243"/>
      <c r="EA202" s="243"/>
      <c r="EB202" s="243"/>
      <c r="EC202" s="243"/>
      <c r="ED202" s="243"/>
      <c r="EE202" s="243"/>
      <c r="EF202" s="243"/>
      <c r="EG202" s="243"/>
      <c r="EH202" s="243"/>
      <c r="EI202" s="243"/>
      <c r="EJ202" s="243"/>
      <c r="EK202" s="243"/>
      <c r="EL202" s="243"/>
      <c r="EM202" s="243"/>
      <c r="EN202" s="243"/>
      <c r="EO202" s="243"/>
      <c r="EP202" s="243"/>
      <c r="EQ202" s="243"/>
      <c r="ER202" s="243"/>
      <c r="ES202" s="243"/>
      <c r="ET202" s="243"/>
      <c r="EU202" s="243"/>
      <c r="EV202" s="243"/>
      <c r="EW202" s="243"/>
      <c r="EX202" s="243"/>
      <c r="EY202" s="243"/>
      <c r="EZ202" s="243"/>
      <c r="FA202" s="243"/>
      <c r="FB202" s="243"/>
      <c r="FC202" s="243"/>
      <c r="FD202" s="243"/>
      <c r="FE202" s="243"/>
      <c r="FF202" s="243"/>
      <c r="FG202" s="243"/>
      <c r="FH202" s="243"/>
      <c r="FI202" s="243"/>
      <c r="FJ202" s="243"/>
      <c r="FK202" s="243"/>
      <c r="FL202" s="243"/>
      <c r="FM202" s="243"/>
      <c r="FN202" s="243"/>
      <c r="FO202" s="243"/>
      <c r="FP202" s="243"/>
      <c r="FQ202" s="243"/>
      <c r="FR202" s="243"/>
      <c r="FS202" s="243"/>
      <c r="FT202" s="243"/>
      <c r="FU202" s="243"/>
      <c r="FV202" s="243"/>
      <c r="FW202" s="243"/>
      <c r="FX202" s="243"/>
      <c r="FY202" s="243"/>
      <c r="FZ202" s="243"/>
      <c r="GA202" s="243"/>
      <c r="GB202" s="243"/>
      <c r="GC202" s="243"/>
      <c r="GD202" s="243"/>
      <c r="GE202" s="243"/>
      <c r="GF202" s="243"/>
      <c r="GG202" s="243"/>
      <c r="GH202" s="243"/>
      <c r="GI202" s="243"/>
      <c r="GJ202" s="243"/>
      <c r="GK202" s="243"/>
      <c r="GL202" s="243"/>
      <c r="GM202" s="243"/>
      <c r="GN202" s="243"/>
      <c r="GO202" s="243"/>
      <c r="GP202" s="243"/>
      <c r="GQ202" s="243"/>
      <c r="GR202" s="243"/>
      <c r="GS202" s="243"/>
      <c r="GT202" s="243"/>
      <c r="GU202" s="243"/>
      <c r="GV202" s="243"/>
      <c r="GW202" s="243"/>
      <c r="GX202" s="243"/>
      <c r="GY202" s="243"/>
      <c r="GZ202" s="243"/>
      <c r="HA202" s="243"/>
      <c r="HB202" s="243"/>
      <c r="HC202" s="243"/>
      <c r="HD202" s="243"/>
      <c r="HE202" s="243"/>
      <c r="HF202" s="243"/>
      <c r="HG202" s="243"/>
      <c r="HH202" s="243"/>
      <c r="HI202" s="243"/>
      <c r="HJ202" s="243"/>
      <c r="HK202" s="243"/>
      <c r="HL202" s="243"/>
      <c r="HM202" s="243"/>
      <c r="HN202" s="243"/>
      <c r="HO202" s="243"/>
      <c r="HP202" s="243"/>
      <c r="HQ202" s="243"/>
      <c r="HR202" s="243"/>
      <c r="HS202" s="243"/>
      <c r="HT202" s="243"/>
      <c r="HU202" s="243"/>
      <c r="HV202" s="243"/>
      <c r="HW202" s="243"/>
      <c r="HX202" s="243"/>
      <c r="HY202" s="243"/>
      <c r="HZ202" s="243"/>
      <c r="IA202" s="243"/>
      <c r="IB202" s="243"/>
      <c r="IC202" s="243"/>
      <c r="ID202" s="243"/>
      <c r="IE202" s="243"/>
      <c r="IF202" s="243"/>
      <c r="IG202" s="243"/>
      <c r="IH202" s="243"/>
      <c r="II202" s="243"/>
      <c r="IJ202" s="243"/>
      <c r="IK202" s="243"/>
      <c r="IL202" s="243"/>
      <c r="IM202" s="243"/>
      <c r="IN202" s="243"/>
      <c r="IO202" s="243"/>
      <c r="IP202" s="243"/>
      <c r="IQ202" s="243"/>
      <c r="IR202" s="243"/>
      <c r="IS202" s="243"/>
      <c r="IT202" s="243"/>
      <c r="IU202" s="243"/>
      <c r="IV202" s="243"/>
    </row>
    <row r="203" spans="1:256" s="62" customFormat="1" outlineLevel="1">
      <c r="A203" s="608"/>
      <c r="B203" s="993">
        <v>29</v>
      </c>
      <c r="C203" s="994"/>
      <c r="D203" s="643"/>
      <c r="E203" s="644">
        <f ca="1">IF('Health SCR'!E$3&gt;=$B203,OFFSET($D$173,0,'Health SCR'!E$3-$B203)*OFFSET(Inputs!$C$30,0,$B203-2)/IF(sommmeProdInv(Inputs!$B$30:$AY$30,$D$173:$BA$173,'Health SCR'!E$3)&gt;0,sommmeProdInv(Inputs!$B$30:$AY$30,$D$173:$BA$173,'Health SCR'!E$3),1)+E202,0)</f>
        <v>0</v>
      </c>
      <c r="F203" s="644">
        <f ca="1">IF('Health SCR'!F$3&gt;=$B203,OFFSET($D$173,0,'Health SCR'!F$3-$B203)*OFFSET(Inputs!$C$30,0,$B203-2)/IF(sommmeProdInv(Inputs!$B$30:$AY$30,$D$173:$BA$173,'Health SCR'!F$3)&gt;0,sommmeProdInv(Inputs!$B$30:$AY$30,$D$173:$BA$173,'Health SCR'!F$3),1)+F202,0)</f>
        <v>0</v>
      </c>
      <c r="G203" s="644">
        <f ca="1">IF('Health SCR'!G$3&gt;=$B203,OFFSET($D$173,0,'Health SCR'!G$3-$B203)*OFFSET(Inputs!$C$30,0,$B203-2)/IF(sommmeProdInv(Inputs!$B$30:$AY$30,$D$173:$BA$173,'Health SCR'!G$3)&gt;0,sommmeProdInv(Inputs!$B$30:$AY$30,$D$173:$BA$173,'Health SCR'!G$3),1)+G202,0)</f>
        <v>0</v>
      </c>
      <c r="H203" s="644">
        <f ca="1">IF('Health SCR'!H$3&gt;=$B203,OFFSET($D$173,0,'Health SCR'!H$3-$B203)*OFFSET(Inputs!$C$30,0,$B203-2)/IF(sommmeProdInv(Inputs!$B$30:$AY$30,$D$173:$BA$173,'Health SCR'!H$3)&gt;0,sommmeProdInv(Inputs!$B$30:$AY$30,$D$173:$BA$173,'Health SCR'!H$3),1)+H202,0)</f>
        <v>0</v>
      </c>
      <c r="I203" s="644">
        <f ca="1">IF('Health SCR'!I$3&gt;=$B203,OFFSET($D$173,0,'Health SCR'!I$3-$B203)*OFFSET(Inputs!$C$30,0,$B203-2)/IF(sommmeProdInv(Inputs!$B$30:$AY$30,$D$173:$BA$173,'Health SCR'!I$3)&gt;0,sommmeProdInv(Inputs!$B$30:$AY$30,$D$173:$BA$173,'Health SCR'!I$3),1)+I202,0)</f>
        <v>0</v>
      </c>
      <c r="J203" s="644">
        <f ca="1">IF('Health SCR'!J$3&gt;=$B203,OFFSET($D$173,0,'Health SCR'!J$3-$B203)*OFFSET(Inputs!$C$30,0,$B203-2)/IF(sommmeProdInv(Inputs!$B$30:$AY$30,$D$173:$BA$173,'Health SCR'!J$3)&gt;0,sommmeProdInv(Inputs!$B$30:$AY$30,$D$173:$BA$173,'Health SCR'!J$3),1)+J202,0)</f>
        <v>0</v>
      </c>
      <c r="K203" s="644">
        <f ca="1">IF('Health SCR'!K$3&gt;=$B203,OFFSET($D$173,0,'Health SCR'!K$3-$B203)*OFFSET(Inputs!$C$30,0,$B203-2)/IF(sommmeProdInv(Inputs!$B$30:$AY$30,$D$173:$BA$173,'Health SCR'!K$3)&gt;0,sommmeProdInv(Inputs!$B$30:$AY$30,$D$173:$BA$173,'Health SCR'!K$3),1)+K202,0)</f>
        <v>0</v>
      </c>
      <c r="L203" s="644">
        <f ca="1">IF('Health SCR'!L$3&gt;=$B203,OFFSET($D$173,0,'Health SCR'!L$3-$B203)*OFFSET(Inputs!$C$30,0,$B203-2)/IF(sommmeProdInv(Inputs!$B$30:$AY$30,$D$173:$BA$173,'Health SCR'!L$3)&gt;0,sommmeProdInv(Inputs!$B$30:$AY$30,$D$173:$BA$173,'Health SCR'!L$3),1)+L202,0)</f>
        <v>0</v>
      </c>
      <c r="M203" s="644">
        <f ca="1">IF('Health SCR'!M$3&gt;=$B203,OFFSET($D$173,0,'Health SCR'!M$3-$B203)*OFFSET(Inputs!$C$30,0,$B203-2)/IF(sommmeProdInv(Inputs!$B$30:$AY$30,$D$173:$BA$173,'Health SCR'!M$3)&gt;0,sommmeProdInv(Inputs!$B$30:$AY$30,$D$173:$BA$173,'Health SCR'!M$3),1)+M202,0)</f>
        <v>0</v>
      </c>
      <c r="N203" s="644">
        <f ca="1">IF('Health SCR'!N$3&gt;=$B203,OFFSET($D$173,0,'Health SCR'!N$3-$B203)*OFFSET(Inputs!$C$30,0,$B203-2)/IF(sommmeProdInv(Inputs!$B$30:$AY$30,$D$173:$BA$173,'Health SCR'!N$3)&gt;0,sommmeProdInv(Inputs!$B$30:$AY$30,$D$173:$BA$173,'Health SCR'!N$3),1)+N202,0)</f>
        <v>0</v>
      </c>
      <c r="O203" s="644">
        <f ca="1">IF('Health SCR'!O$3&gt;=$B203,OFFSET($D$173,0,'Health SCR'!O$3-$B203)*OFFSET(Inputs!$C$30,0,$B203-2)/IF(sommmeProdInv(Inputs!$B$30:$AY$30,$D$173:$BA$173,'Health SCR'!O$3)&gt;0,sommmeProdInv(Inputs!$B$30:$AY$30,$D$173:$BA$173,'Health SCR'!O$3),1)+O202,0)</f>
        <v>0</v>
      </c>
      <c r="P203" s="644">
        <f ca="1">IF('Health SCR'!P$3&gt;=$B203,OFFSET($D$173,0,'Health SCR'!P$3-$B203)*OFFSET(Inputs!$C$30,0,$B203-2)/IF(sommmeProdInv(Inputs!$B$30:$AY$30,$D$173:$BA$173,'Health SCR'!P$3)&gt;0,sommmeProdInv(Inputs!$B$30:$AY$30,$D$173:$BA$173,'Health SCR'!P$3),1)+P202,0)</f>
        <v>0</v>
      </c>
      <c r="Q203" s="644">
        <f ca="1">IF('Health SCR'!Q$3&gt;=$B203,OFFSET($D$173,0,'Health SCR'!Q$3-$B203)*OFFSET(Inputs!$C$30,0,$B203-2)/IF(sommmeProdInv(Inputs!$B$30:$AY$30,$D$173:$BA$173,'Health SCR'!Q$3)&gt;0,sommmeProdInv(Inputs!$B$30:$AY$30,$D$173:$BA$173,'Health SCR'!Q$3),1)+Q202,0)</f>
        <v>0</v>
      </c>
      <c r="R203" s="644">
        <f ca="1">IF('Health SCR'!R$3&gt;=$B203,OFFSET($D$173,0,'Health SCR'!R$3-$B203)*OFFSET(Inputs!$C$30,0,$B203-2)/IF(sommmeProdInv(Inputs!$B$30:$AY$30,$D$173:$BA$173,'Health SCR'!R$3)&gt;0,sommmeProdInv(Inputs!$B$30:$AY$30,$D$173:$BA$173,'Health SCR'!R$3),1)+R202,0)</f>
        <v>0</v>
      </c>
      <c r="S203" s="644">
        <f ca="1">IF('Health SCR'!S$3&gt;=$B203,OFFSET($D$173,0,'Health SCR'!S$3-$B203)*OFFSET(Inputs!$C$30,0,$B203-2)/IF(sommmeProdInv(Inputs!$B$30:$AY$30,$D$173:$BA$173,'Health SCR'!S$3)&gt;0,sommmeProdInv(Inputs!$B$30:$AY$30,$D$173:$BA$173,'Health SCR'!S$3),1)+S202,0)</f>
        <v>0</v>
      </c>
      <c r="T203" s="644">
        <f ca="1">IF('Health SCR'!T$3&gt;=$B203,OFFSET($D$173,0,'Health SCR'!T$3-$B203)*OFFSET(Inputs!$C$30,0,$B203-2)/IF(sommmeProdInv(Inputs!$B$30:$AY$30,$D$173:$BA$173,'Health SCR'!T$3)&gt;0,sommmeProdInv(Inputs!$B$30:$AY$30,$D$173:$BA$173,'Health SCR'!T$3),1)+T202,0)</f>
        <v>0</v>
      </c>
      <c r="U203" s="644">
        <f ca="1">IF('Health SCR'!U$3&gt;=$B203,OFFSET($D$173,0,'Health SCR'!U$3-$B203)*OFFSET(Inputs!$C$30,0,$B203-2)/IF(sommmeProdInv(Inputs!$B$30:$AY$30,$D$173:$BA$173,'Health SCR'!U$3)&gt;0,sommmeProdInv(Inputs!$B$30:$AY$30,$D$173:$BA$173,'Health SCR'!U$3),1)+U202,0)</f>
        <v>0</v>
      </c>
      <c r="V203" s="644">
        <f ca="1">IF('Health SCR'!V$3&gt;=$B203,OFFSET($D$173,0,'Health SCR'!V$3-$B203)*OFFSET(Inputs!$C$30,0,$B203-2)/IF(sommmeProdInv(Inputs!$B$30:$AY$30,$D$173:$BA$173,'Health SCR'!V$3)&gt;0,sommmeProdInv(Inputs!$B$30:$AY$30,$D$173:$BA$173,'Health SCR'!V$3),1)+V202,0)</f>
        <v>0</v>
      </c>
      <c r="W203" s="644">
        <f ca="1">IF('Health SCR'!W$3&gt;=$B203,OFFSET($D$173,0,'Health SCR'!W$3-$B203)*OFFSET(Inputs!$C$30,0,$B203-2)/IF(sommmeProdInv(Inputs!$B$30:$AY$30,$D$173:$BA$173,'Health SCR'!W$3)&gt;0,sommmeProdInv(Inputs!$B$30:$AY$30,$D$173:$BA$173,'Health SCR'!W$3),1)+W202,0)</f>
        <v>0</v>
      </c>
      <c r="X203" s="644">
        <f ca="1">IF('Health SCR'!X$3&gt;=$B203,OFFSET($D$173,0,'Health SCR'!X$3-$B203)*OFFSET(Inputs!$C$30,0,$B203-2)/IF(sommmeProdInv(Inputs!$B$30:$AY$30,$D$173:$BA$173,'Health SCR'!X$3)&gt;0,sommmeProdInv(Inputs!$B$30:$AY$30,$D$173:$BA$173,'Health SCR'!X$3),1)+X202,0)</f>
        <v>0</v>
      </c>
      <c r="Y203" s="644">
        <f ca="1">IF('Health SCR'!Y$3&gt;=$B203,OFFSET($D$173,0,'Health SCR'!Y$3-$B203)*OFFSET(Inputs!$C$30,0,$B203-2)/IF(sommmeProdInv(Inputs!$B$30:$AY$30,$D$173:$BA$173,'Health SCR'!Y$3)&gt;0,sommmeProdInv(Inputs!$B$30:$AY$30,$D$173:$BA$173,'Health SCR'!Y$3),1)+Y202,0)</f>
        <v>0</v>
      </c>
      <c r="Z203" s="644">
        <f ca="1">IF('Health SCR'!Z$3&gt;=$B203,OFFSET($D$173,0,'Health SCR'!Z$3-$B203)*OFFSET(Inputs!$C$30,0,$B203-2)/IF(sommmeProdInv(Inputs!$B$30:$AY$30,$D$173:$BA$173,'Health SCR'!Z$3)&gt;0,sommmeProdInv(Inputs!$B$30:$AY$30,$D$173:$BA$173,'Health SCR'!Z$3),1)+Z202,0)</f>
        <v>0</v>
      </c>
      <c r="AA203" s="644">
        <f ca="1">IF('Health SCR'!AA$3&gt;=$B203,OFFSET($D$173,0,'Health SCR'!AA$3-$B203)*OFFSET(Inputs!$C$30,0,$B203-2)/IF(sommmeProdInv(Inputs!$B$30:$AY$30,$D$173:$BA$173,'Health SCR'!AA$3)&gt;0,sommmeProdInv(Inputs!$B$30:$AY$30,$D$173:$BA$173,'Health SCR'!AA$3),1)+AA202,0)</f>
        <v>0</v>
      </c>
      <c r="AB203" s="644">
        <f ca="1">IF('Health SCR'!AB$3&gt;=$B203,OFFSET($D$173,0,'Health SCR'!AB$3-$B203)*OFFSET(Inputs!$C$30,0,$B203-2)/IF(sommmeProdInv(Inputs!$B$30:$AY$30,$D$173:$BA$173,'Health SCR'!AB$3)&gt;0,sommmeProdInv(Inputs!$B$30:$AY$30,$D$173:$BA$173,'Health SCR'!AB$3),1)+AB202,0)</f>
        <v>0</v>
      </c>
      <c r="AC203" s="644">
        <f ca="1">IF('Health SCR'!AC$3&gt;=$B203,OFFSET($D$173,0,'Health SCR'!AC$3-$B203)*OFFSET(Inputs!$C$30,0,$B203-2)/IF(sommmeProdInv(Inputs!$B$30:$AY$30,$D$173:$BA$173,'Health SCR'!AC$3)&gt;0,sommmeProdInv(Inputs!$B$30:$AY$30,$D$173:$BA$173,'Health SCR'!AC$3),1)+AC202,0)</f>
        <v>0</v>
      </c>
      <c r="AD203" s="644">
        <f ca="1">IF('Health SCR'!AD$3&gt;=$B203,OFFSET($D$173,0,'Health SCR'!AD$3-$B203)*OFFSET(Inputs!$C$30,0,$B203-2)/IF(sommmeProdInv(Inputs!$B$30:$AY$30,$D$173:$BA$173,'Health SCR'!AD$3)&gt;0,sommmeProdInv(Inputs!$B$30:$AY$30,$D$173:$BA$173,'Health SCR'!AD$3),1)+AD202,0)</f>
        <v>0</v>
      </c>
      <c r="AE203" s="644">
        <f ca="1">IF('Health SCR'!AE$3&gt;=$B203,OFFSET($D$173,0,'Health SCR'!AE$3-$B203)*OFFSET(Inputs!$C$30,0,$B203-2)/IF(sommmeProdInv(Inputs!$B$30:$AY$30,$D$173:$BA$173,'Health SCR'!AE$3)&gt;0,sommmeProdInv(Inputs!$B$30:$AY$30,$D$173:$BA$173,'Health SCR'!AE$3),1)+AE202,0)</f>
        <v>0</v>
      </c>
      <c r="AF203" s="644">
        <f ca="1">IF('Health SCR'!AF$3&gt;=$B203,OFFSET($D$173,0,'Health SCR'!AF$3-$B203)*OFFSET(Inputs!$C$30,0,$B203-2)/IF(sommmeProdInv(Inputs!$B$30:$AY$30,$D$173:$BA$173,'Health SCR'!AF$3)&gt;0,sommmeProdInv(Inputs!$B$30:$AY$30,$D$173:$BA$173,'Health SCR'!AF$3),1)+AF202,0)</f>
        <v>0</v>
      </c>
      <c r="AG203" s="644">
        <f ca="1">IF('Health SCR'!AG$3&gt;=$B203,OFFSET($D$173,0,'Health SCR'!AG$3-$B203)*OFFSET(Inputs!$C$30,0,$B203-2)/IF(sommmeProdInv(Inputs!$B$30:$AY$30,$D$173:$BA$173,'Health SCR'!AG$3)&gt;0,sommmeProdInv(Inputs!$B$30:$AY$30,$D$173:$BA$173,'Health SCR'!AG$3),1)+AG202,0)</f>
        <v>0</v>
      </c>
      <c r="AH203" s="644">
        <f ca="1">IF('Health SCR'!AH$3&gt;=$B203,OFFSET($D$173,0,'Health SCR'!AH$3-$B203)*OFFSET(Inputs!$C$30,0,$B203-2)/IF(sommmeProdInv(Inputs!$B$30:$AY$30,$D$173:$BA$173,'Health SCR'!AH$3)&gt;0,sommmeProdInv(Inputs!$B$30:$AY$30,$D$173:$BA$173,'Health SCR'!AH$3),1)+AH202,0)</f>
        <v>0</v>
      </c>
      <c r="AI203" s="644">
        <f ca="1">IF('Health SCR'!AI$3&gt;=$B203,OFFSET($D$173,0,'Health SCR'!AI$3-$B203)*OFFSET(Inputs!$C$30,0,$B203-2)/IF(sommmeProdInv(Inputs!$B$30:$AY$30,$D$173:$BA$173,'Health SCR'!AI$3)&gt;0,sommmeProdInv(Inputs!$B$30:$AY$30,$D$173:$BA$173,'Health SCR'!AI$3),1)+AI202,0)</f>
        <v>0</v>
      </c>
      <c r="AJ203" s="644">
        <f ca="1">IF('Health SCR'!AJ$3&gt;=$B203,OFFSET($D$173,0,'Health SCR'!AJ$3-$B203)*OFFSET(Inputs!$C$30,0,$B203-2)/IF(sommmeProdInv(Inputs!$B$30:$AY$30,$D$173:$BA$173,'Health SCR'!AJ$3)&gt;0,sommmeProdInv(Inputs!$B$30:$AY$30,$D$173:$BA$173,'Health SCR'!AJ$3),1)+AJ202,0)</f>
        <v>0</v>
      </c>
      <c r="AK203" s="644">
        <f ca="1">IF('Health SCR'!AK$3&gt;=$B203,OFFSET($D$173,0,'Health SCR'!AK$3-$B203)*OFFSET(Inputs!$C$30,0,$B203-2)/IF(sommmeProdInv(Inputs!$B$30:$AY$30,$D$173:$BA$173,'Health SCR'!AK$3)&gt;0,sommmeProdInv(Inputs!$B$30:$AY$30,$D$173:$BA$173,'Health SCR'!AK$3),1)+AK202,0)</f>
        <v>0</v>
      </c>
      <c r="AL203" s="644">
        <f ca="1">IF('Health SCR'!AL$3&gt;=$B203,OFFSET($D$173,0,'Health SCR'!AL$3-$B203)*OFFSET(Inputs!$C$30,0,$B203-2)/IF(sommmeProdInv(Inputs!$B$30:$AY$30,$D$173:$BA$173,'Health SCR'!AL$3)&gt;0,sommmeProdInv(Inputs!$B$30:$AY$30,$D$173:$BA$173,'Health SCR'!AL$3),1)+AL202,0)</f>
        <v>0</v>
      </c>
      <c r="AM203" s="644">
        <f ca="1">IF('Health SCR'!AM$3&gt;=$B203,OFFSET($D$173,0,'Health SCR'!AM$3-$B203)*OFFSET(Inputs!$C$30,0,$B203-2)/IF(sommmeProdInv(Inputs!$B$30:$AY$30,$D$173:$BA$173,'Health SCR'!AM$3)&gt;0,sommmeProdInv(Inputs!$B$30:$AY$30,$D$173:$BA$173,'Health SCR'!AM$3),1)+AM202,0)</f>
        <v>0</v>
      </c>
      <c r="AN203" s="644">
        <f ca="1">IF('Health SCR'!AN$3&gt;=$B203,OFFSET($D$173,0,'Health SCR'!AN$3-$B203)*OFFSET(Inputs!$C$30,0,$B203-2)/IF(sommmeProdInv(Inputs!$B$30:$AY$30,$D$173:$BA$173,'Health SCR'!AN$3)&gt;0,sommmeProdInv(Inputs!$B$30:$AY$30,$D$173:$BA$173,'Health SCR'!AN$3),1)+AN202,0)</f>
        <v>0</v>
      </c>
      <c r="AO203" s="644">
        <f ca="1">IF('Health SCR'!AO$3&gt;=$B203,OFFSET($D$173,0,'Health SCR'!AO$3-$B203)*OFFSET(Inputs!$C$30,0,$B203-2)/IF(sommmeProdInv(Inputs!$B$30:$AY$30,$D$173:$BA$173,'Health SCR'!AO$3)&gt;0,sommmeProdInv(Inputs!$B$30:$AY$30,$D$173:$BA$173,'Health SCR'!AO$3),1)+AO202,0)</f>
        <v>0</v>
      </c>
      <c r="AP203" s="644">
        <f ca="1">IF('Health SCR'!AP$3&gt;=$B203,OFFSET($D$173,0,'Health SCR'!AP$3-$B203)*OFFSET(Inputs!$C$30,0,$B203-2)/IF(sommmeProdInv(Inputs!$B$30:$AY$30,$D$173:$BA$173,'Health SCR'!AP$3)&gt;0,sommmeProdInv(Inputs!$B$30:$AY$30,$D$173:$BA$173,'Health SCR'!AP$3),1)+AP202,0)</f>
        <v>0</v>
      </c>
      <c r="AQ203" s="644">
        <f ca="1">IF('Health SCR'!AQ$3&gt;=$B203,OFFSET($D$173,0,'Health SCR'!AQ$3-$B203)*OFFSET(Inputs!$C$30,0,$B203-2)/IF(sommmeProdInv(Inputs!$B$30:$AY$30,$D$173:$BA$173,'Health SCR'!AQ$3)&gt;0,sommmeProdInv(Inputs!$B$30:$AY$30,$D$173:$BA$173,'Health SCR'!AQ$3),1)+AQ202,0)</f>
        <v>0</v>
      </c>
      <c r="AR203" s="644">
        <f ca="1">IF('Health SCR'!AR$3&gt;=$B203,OFFSET($D$173,0,'Health SCR'!AR$3-$B203)*OFFSET(Inputs!$C$30,0,$B203-2)/IF(sommmeProdInv(Inputs!$B$30:$AY$30,$D$173:$BA$173,'Health SCR'!AR$3)&gt;0,sommmeProdInv(Inputs!$B$30:$AY$30,$D$173:$BA$173,'Health SCR'!AR$3),1)+AR202,0)</f>
        <v>0</v>
      </c>
      <c r="AS203" s="644">
        <f ca="1">IF('Health SCR'!AS$3&gt;=$B203,OFFSET($D$173,0,'Health SCR'!AS$3-$B203)*OFFSET(Inputs!$C$30,0,$B203-2)/IF(sommmeProdInv(Inputs!$B$30:$AY$30,$D$173:$BA$173,'Health SCR'!AS$3)&gt;0,sommmeProdInv(Inputs!$B$30:$AY$30,$D$173:$BA$173,'Health SCR'!AS$3),1)+AS202,0)</f>
        <v>0</v>
      </c>
      <c r="AT203" s="644">
        <f ca="1">IF('Health SCR'!AT$3&gt;=$B203,OFFSET($D$173,0,'Health SCR'!AT$3-$B203)*OFFSET(Inputs!$C$30,0,$B203-2)/IF(sommmeProdInv(Inputs!$B$30:$AY$30,$D$173:$BA$173,'Health SCR'!AT$3)&gt;0,sommmeProdInv(Inputs!$B$30:$AY$30,$D$173:$BA$173,'Health SCR'!AT$3),1)+AT202,0)</f>
        <v>0</v>
      </c>
      <c r="AU203" s="644">
        <f ca="1">IF('Health SCR'!AU$3&gt;=$B203,OFFSET($D$173,0,'Health SCR'!AU$3-$B203)*OFFSET(Inputs!$C$30,0,$B203-2)/IF(sommmeProdInv(Inputs!$B$30:$AY$30,$D$173:$BA$173,'Health SCR'!AU$3)&gt;0,sommmeProdInv(Inputs!$B$30:$AY$30,$D$173:$BA$173,'Health SCR'!AU$3),1)+AU202,0)</f>
        <v>0</v>
      </c>
      <c r="AV203" s="644">
        <f ca="1">IF('Health SCR'!AV$3&gt;=$B203,OFFSET($D$173,0,'Health SCR'!AV$3-$B203)*OFFSET(Inputs!$C$30,0,$B203-2)/IF(sommmeProdInv(Inputs!$B$30:$AY$30,$D$173:$BA$173,'Health SCR'!AV$3)&gt;0,sommmeProdInv(Inputs!$B$30:$AY$30,$D$173:$BA$173,'Health SCR'!AV$3),1)+AV202,0)</f>
        <v>0</v>
      </c>
      <c r="AW203" s="644">
        <f ca="1">IF('Health SCR'!AW$3&gt;=$B203,OFFSET($D$173,0,'Health SCR'!AW$3-$B203)*OFFSET(Inputs!$C$30,0,$B203-2)/IF(sommmeProdInv(Inputs!$B$30:$AY$30,$D$173:$BA$173,'Health SCR'!AW$3)&gt;0,sommmeProdInv(Inputs!$B$30:$AY$30,$D$173:$BA$173,'Health SCR'!AW$3),1)+AW202,0)</f>
        <v>0</v>
      </c>
      <c r="AX203" s="644">
        <f ca="1">IF('Health SCR'!AX$3&gt;=$B203,OFFSET($D$173,0,'Health SCR'!AX$3-$B203)*OFFSET(Inputs!$C$30,0,$B203-2)/IF(sommmeProdInv(Inputs!$B$30:$AY$30,$D$173:$BA$173,'Health SCR'!AX$3)&gt;0,sommmeProdInv(Inputs!$B$30:$AY$30,$D$173:$BA$173,'Health SCR'!AX$3),1)+AX202,0)</f>
        <v>0</v>
      </c>
      <c r="AY203" s="644">
        <f ca="1">IF('Health SCR'!AY$3&gt;=$B203,OFFSET($D$173,0,'Health SCR'!AY$3-$B203)*OFFSET(Inputs!$C$30,0,$B203-2)/IF(sommmeProdInv(Inputs!$B$30:$AY$30,$D$173:$BA$173,'Health SCR'!AY$3)&gt;0,sommmeProdInv(Inputs!$B$30:$AY$30,$D$173:$BA$173,'Health SCR'!AY$3),1)+AY202,0)</f>
        <v>0</v>
      </c>
      <c r="AZ203" s="644">
        <f ca="1">IF('Health SCR'!AZ$3&gt;=$B203,OFFSET($D$173,0,'Health SCR'!AZ$3-$B203)*OFFSET(Inputs!$C$30,0,$B203-2)/IF(sommmeProdInv(Inputs!$B$30:$AY$30,$D$173:$BA$173,'Health SCR'!AZ$3)&gt;0,sommmeProdInv(Inputs!$B$30:$AY$30,$D$173:$BA$173,'Health SCR'!AZ$3),1)+AZ202,0)</f>
        <v>0</v>
      </c>
      <c r="BA203" s="645">
        <f ca="1">IF('Health SCR'!BA$3&gt;=$B203,OFFSET($D$173,0,'Health SCR'!BA$3-$B203)*OFFSET(Inputs!$C$30,0,$B203-2)/IF(sommmeProdInv(Inputs!$B$30:$AY$30,$D$173:$BA$173,'Health SCR'!BA$3)&gt;0,sommmeProdInv(Inputs!$B$30:$AY$30,$D$173:$BA$173,'Health SCR'!BA$3),1)+BA202,0)</f>
        <v>0</v>
      </c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43"/>
      <c r="CB203" s="243"/>
      <c r="CC203" s="243"/>
      <c r="CD203" s="243"/>
      <c r="CE203" s="243"/>
      <c r="CF203" s="243"/>
      <c r="CG203" s="243"/>
      <c r="CH203" s="243"/>
      <c r="CI203" s="243"/>
      <c r="CJ203" s="243"/>
      <c r="CK203" s="243"/>
      <c r="CL203" s="243"/>
      <c r="CM203" s="243"/>
      <c r="CN203" s="243"/>
      <c r="CO203" s="243"/>
      <c r="CP203" s="243"/>
      <c r="CQ203" s="243"/>
      <c r="CR203" s="243"/>
      <c r="CS203" s="243"/>
      <c r="CT203" s="243"/>
      <c r="CU203" s="243"/>
      <c r="CV203" s="243"/>
      <c r="CW203" s="243"/>
      <c r="CX203" s="243"/>
      <c r="CY203" s="243"/>
      <c r="CZ203" s="243"/>
      <c r="DA203" s="243"/>
      <c r="DB203" s="243"/>
      <c r="DC203" s="243"/>
      <c r="DD203" s="243"/>
      <c r="DE203" s="243"/>
      <c r="DF203" s="243"/>
      <c r="DG203" s="243"/>
      <c r="DH203" s="243"/>
      <c r="DI203" s="243"/>
      <c r="DJ203" s="243"/>
      <c r="DK203" s="243"/>
      <c r="DL203" s="243"/>
      <c r="DM203" s="243"/>
      <c r="DN203" s="243"/>
      <c r="DO203" s="243"/>
      <c r="DP203" s="243"/>
      <c r="DQ203" s="243"/>
      <c r="DR203" s="243"/>
      <c r="DS203" s="243"/>
      <c r="DT203" s="243"/>
      <c r="DU203" s="243"/>
      <c r="DV203" s="243"/>
      <c r="DW203" s="243"/>
      <c r="DX203" s="243"/>
      <c r="DY203" s="243"/>
      <c r="DZ203" s="243"/>
      <c r="EA203" s="243"/>
      <c r="EB203" s="243"/>
      <c r="EC203" s="243"/>
      <c r="ED203" s="243"/>
      <c r="EE203" s="243"/>
      <c r="EF203" s="243"/>
      <c r="EG203" s="243"/>
      <c r="EH203" s="243"/>
      <c r="EI203" s="243"/>
      <c r="EJ203" s="243"/>
      <c r="EK203" s="243"/>
      <c r="EL203" s="243"/>
      <c r="EM203" s="243"/>
      <c r="EN203" s="243"/>
      <c r="EO203" s="243"/>
      <c r="EP203" s="243"/>
      <c r="EQ203" s="243"/>
      <c r="ER203" s="243"/>
      <c r="ES203" s="243"/>
      <c r="ET203" s="243"/>
      <c r="EU203" s="243"/>
      <c r="EV203" s="243"/>
      <c r="EW203" s="243"/>
      <c r="EX203" s="243"/>
      <c r="EY203" s="243"/>
      <c r="EZ203" s="243"/>
      <c r="FA203" s="243"/>
      <c r="FB203" s="243"/>
      <c r="FC203" s="243"/>
      <c r="FD203" s="243"/>
      <c r="FE203" s="243"/>
      <c r="FF203" s="243"/>
      <c r="FG203" s="243"/>
      <c r="FH203" s="243"/>
      <c r="FI203" s="243"/>
      <c r="FJ203" s="243"/>
      <c r="FK203" s="243"/>
      <c r="FL203" s="243"/>
      <c r="FM203" s="243"/>
      <c r="FN203" s="243"/>
      <c r="FO203" s="243"/>
      <c r="FP203" s="243"/>
      <c r="FQ203" s="243"/>
      <c r="FR203" s="243"/>
      <c r="FS203" s="243"/>
      <c r="FT203" s="243"/>
      <c r="FU203" s="243"/>
      <c r="FV203" s="243"/>
      <c r="FW203" s="243"/>
      <c r="FX203" s="243"/>
      <c r="FY203" s="243"/>
      <c r="FZ203" s="243"/>
      <c r="GA203" s="243"/>
      <c r="GB203" s="243"/>
      <c r="GC203" s="243"/>
      <c r="GD203" s="243"/>
      <c r="GE203" s="243"/>
      <c r="GF203" s="243"/>
      <c r="GG203" s="243"/>
      <c r="GH203" s="243"/>
      <c r="GI203" s="243"/>
      <c r="GJ203" s="243"/>
      <c r="GK203" s="243"/>
      <c r="GL203" s="243"/>
      <c r="GM203" s="243"/>
      <c r="GN203" s="243"/>
      <c r="GO203" s="243"/>
      <c r="GP203" s="243"/>
      <c r="GQ203" s="243"/>
      <c r="GR203" s="243"/>
      <c r="GS203" s="243"/>
      <c r="GT203" s="243"/>
      <c r="GU203" s="243"/>
      <c r="GV203" s="243"/>
      <c r="GW203" s="243"/>
      <c r="GX203" s="243"/>
      <c r="GY203" s="243"/>
      <c r="GZ203" s="243"/>
      <c r="HA203" s="243"/>
      <c r="HB203" s="243"/>
      <c r="HC203" s="243"/>
      <c r="HD203" s="243"/>
      <c r="HE203" s="243"/>
      <c r="HF203" s="243"/>
      <c r="HG203" s="243"/>
      <c r="HH203" s="243"/>
      <c r="HI203" s="243"/>
      <c r="HJ203" s="243"/>
      <c r="HK203" s="243"/>
      <c r="HL203" s="243"/>
      <c r="HM203" s="243"/>
      <c r="HN203" s="243"/>
      <c r="HO203" s="243"/>
      <c r="HP203" s="243"/>
      <c r="HQ203" s="243"/>
      <c r="HR203" s="243"/>
      <c r="HS203" s="243"/>
      <c r="HT203" s="243"/>
      <c r="HU203" s="243"/>
      <c r="HV203" s="243"/>
      <c r="HW203" s="243"/>
      <c r="HX203" s="243"/>
      <c r="HY203" s="243"/>
      <c r="HZ203" s="243"/>
      <c r="IA203" s="243"/>
      <c r="IB203" s="243"/>
      <c r="IC203" s="243"/>
      <c r="ID203" s="243"/>
      <c r="IE203" s="243"/>
      <c r="IF203" s="243"/>
      <c r="IG203" s="243"/>
      <c r="IH203" s="243"/>
      <c r="II203" s="243"/>
      <c r="IJ203" s="243"/>
      <c r="IK203" s="243"/>
      <c r="IL203" s="243"/>
      <c r="IM203" s="243"/>
      <c r="IN203" s="243"/>
      <c r="IO203" s="243"/>
      <c r="IP203" s="243"/>
      <c r="IQ203" s="243"/>
      <c r="IR203" s="243"/>
      <c r="IS203" s="243"/>
      <c r="IT203" s="243"/>
      <c r="IU203" s="243"/>
      <c r="IV203" s="243"/>
    </row>
    <row r="204" spans="1:256" s="62" customFormat="1" outlineLevel="1">
      <c r="A204" s="608"/>
      <c r="B204" s="993">
        <v>30</v>
      </c>
      <c r="C204" s="994"/>
      <c r="D204" s="643"/>
      <c r="E204" s="644">
        <f ca="1">IF('Health SCR'!E$3&gt;=$B204,OFFSET($D$173,0,'Health SCR'!E$3-$B204)*OFFSET(Inputs!$C$30,0,$B204-2)/IF(sommmeProdInv(Inputs!$B$30:$AY$30,$D$173:$BA$173,'Health SCR'!E$3)&gt;0,sommmeProdInv(Inputs!$B$30:$AY$30,$D$173:$BA$173,'Health SCR'!E$3),1)+E203,0)</f>
        <v>0</v>
      </c>
      <c r="F204" s="644">
        <f ca="1">IF('Health SCR'!F$3&gt;=$B204,OFFSET($D$173,0,'Health SCR'!F$3-$B204)*OFFSET(Inputs!$C$30,0,$B204-2)/IF(sommmeProdInv(Inputs!$B$30:$AY$30,$D$173:$BA$173,'Health SCR'!F$3)&gt;0,sommmeProdInv(Inputs!$B$30:$AY$30,$D$173:$BA$173,'Health SCR'!F$3),1)+F203,0)</f>
        <v>0</v>
      </c>
      <c r="G204" s="644">
        <f ca="1">IF('Health SCR'!G$3&gt;=$B204,OFFSET($D$173,0,'Health SCR'!G$3-$B204)*OFFSET(Inputs!$C$30,0,$B204-2)/IF(sommmeProdInv(Inputs!$B$30:$AY$30,$D$173:$BA$173,'Health SCR'!G$3)&gt;0,sommmeProdInv(Inputs!$B$30:$AY$30,$D$173:$BA$173,'Health SCR'!G$3),1)+G203,0)</f>
        <v>0</v>
      </c>
      <c r="H204" s="644">
        <f ca="1">IF('Health SCR'!H$3&gt;=$B204,OFFSET($D$173,0,'Health SCR'!H$3-$B204)*OFFSET(Inputs!$C$30,0,$B204-2)/IF(sommmeProdInv(Inputs!$B$30:$AY$30,$D$173:$BA$173,'Health SCR'!H$3)&gt;0,sommmeProdInv(Inputs!$B$30:$AY$30,$D$173:$BA$173,'Health SCR'!H$3),1)+H203,0)</f>
        <v>0</v>
      </c>
      <c r="I204" s="644">
        <f ca="1">IF('Health SCR'!I$3&gt;=$B204,OFFSET($D$173,0,'Health SCR'!I$3-$B204)*OFFSET(Inputs!$C$30,0,$B204-2)/IF(sommmeProdInv(Inputs!$B$30:$AY$30,$D$173:$BA$173,'Health SCR'!I$3)&gt;0,sommmeProdInv(Inputs!$B$30:$AY$30,$D$173:$BA$173,'Health SCR'!I$3),1)+I203,0)</f>
        <v>0</v>
      </c>
      <c r="J204" s="644">
        <f ca="1">IF('Health SCR'!J$3&gt;=$B204,OFFSET($D$173,0,'Health SCR'!J$3-$B204)*OFFSET(Inputs!$C$30,0,$B204-2)/IF(sommmeProdInv(Inputs!$B$30:$AY$30,$D$173:$BA$173,'Health SCR'!J$3)&gt;0,sommmeProdInv(Inputs!$B$30:$AY$30,$D$173:$BA$173,'Health SCR'!J$3),1)+J203,0)</f>
        <v>0</v>
      </c>
      <c r="K204" s="644">
        <f ca="1">IF('Health SCR'!K$3&gt;=$B204,OFFSET($D$173,0,'Health SCR'!K$3-$B204)*OFFSET(Inputs!$C$30,0,$B204-2)/IF(sommmeProdInv(Inputs!$B$30:$AY$30,$D$173:$BA$173,'Health SCR'!K$3)&gt;0,sommmeProdInv(Inputs!$B$30:$AY$30,$D$173:$BA$173,'Health SCR'!K$3),1)+K203,0)</f>
        <v>0</v>
      </c>
      <c r="L204" s="644">
        <f ca="1">IF('Health SCR'!L$3&gt;=$B204,OFFSET($D$173,0,'Health SCR'!L$3-$B204)*OFFSET(Inputs!$C$30,0,$B204-2)/IF(sommmeProdInv(Inputs!$B$30:$AY$30,$D$173:$BA$173,'Health SCR'!L$3)&gt;0,sommmeProdInv(Inputs!$B$30:$AY$30,$D$173:$BA$173,'Health SCR'!L$3),1)+L203,0)</f>
        <v>0</v>
      </c>
      <c r="M204" s="644">
        <f ca="1">IF('Health SCR'!M$3&gt;=$B204,OFFSET($D$173,0,'Health SCR'!M$3-$B204)*OFFSET(Inputs!$C$30,0,$B204-2)/IF(sommmeProdInv(Inputs!$B$30:$AY$30,$D$173:$BA$173,'Health SCR'!M$3)&gt;0,sommmeProdInv(Inputs!$B$30:$AY$30,$D$173:$BA$173,'Health SCR'!M$3),1)+M203,0)</f>
        <v>0</v>
      </c>
      <c r="N204" s="644">
        <f ca="1">IF('Health SCR'!N$3&gt;=$B204,OFFSET($D$173,0,'Health SCR'!N$3-$B204)*OFFSET(Inputs!$C$30,0,$B204-2)/IF(sommmeProdInv(Inputs!$B$30:$AY$30,$D$173:$BA$173,'Health SCR'!N$3)&gt;0,sommmeProdInv(Inputs!$B$30:$AY$30,$D$173:$BA$173,'Health SCR'!N$3),1)+N203,0)</f>
        <v>0</v>
      </c>
      <c r="O204" s="644">
        <f ca="1">IF('Health SCR'!O$3&gt;=$B204,OFFSET($D$173,0,'Health SCR'!O$3-$B204)*OFFSET(Inputs!$C$30,0,$B204-2)/IF(sommmeProdInv(Inputs!$B$30:$AY$30,$D$173:$BA$173,'Health SCR'!O$3)&gt;0,sommmeProdInv(Inputs!$B$30:$AY$30,$D$173:$BA$173,'Health SCR'!O$3),1)+O203,0)</f>
        <v>0</v>
      </c>
      <c r="P204" s="644">
        <f ca="1">IF('Health SCR'!P$3&gt;=$B204,OFFSET($D$173,0,'Health SCR'!P$3-$B204)*OFFSET(Inputs!$C$30,0,$B204-2)/IF(sommmeProdInv(Inputs!$B$30:$AY$30,$D$173:$BA$173,'Health SCR'!P$3)&gt;0,sommmeProdInv(Inputs!$B$30:$AY$30,$D$173:$BA$173,'Health SCR'!P$3),1)+P203,0)</f>
        <v>0</v>
      </c>
      <c r="Q204" s="644">
        <f ca="1">IF('Health SCR'!Q$3&gt;=$B204,OFFSET($D$173,0,'Health SCR'!Q$3-$B204)*OFFSET(Inputs!$C$30,0,$B204-2)/IF(sommmeProdInv(Inputs!$B$30:$AY$30,$D$173:$BA$173,'Health SCR'!Q$3)&gt;0,sommmeProdInv(Inputs!$B$30:$AY$30,$D$173:$BA$173,'Health SCR'!Q$3),1)+Q203,0)</f>
        <v>0</v>
      </c>
      <c r="R204" s="644">
        <f ca="1">IF('Health SCR'!R$3&gt;=$B204,OFFSET($D$173,0,'Health SCR'!R$3-$B204)*OFFSET(Inputs!$C$30,0,$B204-2)/IF(sommmeProdInv(Inputs!$B$30:$AY$30,$D$173:$BA$173,'Health SCR'!R$3)&gt;0,sommmeProdInv(Inputs!$B$30:$AY$30,$D$173:$BA$173,'Health SCR'!R$3),1)+R203,0)</f>
        <v>0</v>
      </c>
      <c r="S204" s="644">
        <f ca="1">IF('Health SCR'!S$3&gt;=$B204,OFFSET($D$173,0,'Health SCR'!S$3-$B204)*OFFSET(Inputs!$C$30,0,$B204-2)/IF(sommmeProdInv(Inputs!$B$30:$AY$30,$D$173:$BA$173,'Health SCR'!S$3)&gt;0,sommmeProdInv(Inputs!$B$30:$AY$30,$D$173:$BA$173,'Health SCR'!S$3),1)+S203,0)</f>
        <v>0</v>
      </c>
      <c r="T204" s="644">
        <f ca="1">IF('Health SCR'!T$3&gt;=$B204,OFFSET($D$173,0,'Health SCR'!T$3-$B204)*OFFSET(Inputs!$C$30,0,$B204-2)/IF(sommmeProdInv(Inputs!$B$30:$AY$30,$D$173:$BA$173,'Health SCR'!T$3)&gt;0,sommmeProdInv(Inputs!$B$30:$AY$30,$D$173:$BA$173,'Health SCR'!T$3),1)+T203,0)</f>
        <v>0</v>
      </c>
      <c r="U204" s="644">
        <f ca="1">IF('Health SCR'!U$3&gt;=$B204,OFFSET($D$173,0,'Health SCR'!U$3-$B204)*OFFSET(Inputs!$C$30,0,$B204-2)/IF(sommmeProdInv(Inputs!$B$30:$AY$30,$D$173:$BA$173,'Health SCR'!U$3)&gt;0,sommmeProdInv(Inputs!$B$30:$AY$30,$D$173:$BA$173,'Health SCR'!U$3),1)+U203,0)</f>
        <v>0</v>
      </c>
      <c r="V204" s="644">
        <f ca="1">IF('Health SCR'!V$3&gt;=$B204,OFFSET($D$173,0,'Health SCR'!V$3-$B204)*OFFSET(Inputs!$C$30,0,$B204-2)/IF(sommmeProdInv(Inputs!$B$30:$AY$30,$D$173:$BA$173,'Health SCR'!V$3)&gt;0,sommmeProdInv(Inputs!$B$30:$AY$30,$D$173:$BA$173,'Health SCR'!V$3),1)+V203,0)</f>
        <v>0</v>
      </c>
      <c r="W204" s="644">
        <f ca="1">IF('Health SCR'!W$3&gt;=$B204,OFFSET($D$173,0,'Health SCR'!W$3-$B204)*OFFSET(Inputs!$C$30,0,$B204-2)/IF(sommmeProdInv(Inputs!$B$30:$AY$30,$D$173:$BA$173,'Health SCR'!W$3)&gt;0,sommmeProdInv(Inputs!$B$30:$AY$30,$D$173:$BA$173,'Health SCR'!W$3),1)+W203,0)</f>
        <v>0</v>
      </c>
      <c r="X204" s="644">
        <f ca="1">IF('Health SCR'!X$3&gt;=$B204,OFFSET($D$173,0,'Health SCR'!X$3-$B204)*OFFSET(Inputs!$C$30,0,$B204-2)/IF(sommmeProdInv(Inputs!$B$30:$AY$30,$D$173:$BA$173,'Health SCR'!X$3)&gt;0,sommmeProdInv(Inputs!$B$30:$AY$30,$D$173:$BA$173,'Health SCR'!X$3),1)+X203,0)</f>
        <v>0</v>
      </c>
      <c r="Y204" s="644">
        <f ca="1">IF('Health SCR'!Y$3&gt;=$B204,OFFSET($D$173,0,'Health SCR'!Y$3-$B204)*OFFSET(Inputs!$C$30,0,$B204-2)/IF(sommmeProdInv(Inputs!$B$30:$AY$30,$D$173:$BA$173,'Health SCR'!Y$3)&gt;0,sommmeProdInv(Inputs!$B$30:$AY$30,$D$173:$BA$173,'Health SCR'!Y$3),1)+Y203,0)</f>
        <v>0</v>
      </c>
      <c r="Z204" s="644">
        <f ca="1">IF('Health SCR'!Z$3&gt;=$B204,OFFSET($D$173,0,'Health SCR'!Z$3-$B204)*OFFSET(Inputs!$C$30,0,$B204-2)/IF(sommmeProdInv(Inputs!$B$30:$AY$30,$D$173:$BA$173,'Health SCR'!Z$3)&gt;0,sommmeProdInv(Inputs!$B$30:$AY$30,$D$173:$BA$173,'Health SCR'!Z$3),1)+Z203,0)</f>
        <v>0</v>
      </c>
      <c r="AA204" s="644">
        <f ca="1">IF('Health SCR'!AA$3&gt;=$B204,OFFSET($D$173,0,'Health SCR'!AA$3-$B204)*OFFSET(Inputs!$C$30,0,$B204-2)/IF(sommmeProdInv(Inputs!$B$30:$AY$30,$D$173:$BA$173,'Health SCR'!AA$3)&gt;0,sommmeProdInv(Inputs!$B$30:$AY$30,$D$173:$BA$173,'Health SCR'!AA$3),1)+AA203,0)</f>
        <v>0</v>
      </c>
      <c r="AB204" s="644">
        <f ca="1">IF('Health SCR'!AB$3&gt;=$B204,OFFSET($D$173,0,'Health SCR'!AB$3-$B204)*OFFSET(Inputs!$C$30,0,$B204-2)/IF(sommmeProdInv(Inputs!$B$30:$AY$30,$D$173:$BA$173,'Health SCR'!AB$3)&gt;0,sommmeProdInv(Inputs!$B$30:$AY$30,$D$173:$BA$173,'Health SCR'!AB$3),1)+AB203,0)</f>
        <v>0</v>
      </c>
      <c r="AC204" s="644">
        <f ca="1">IF('Health SCR'!AC$3&gt;=$B204,OFFSET($D$173,0,'Health SCR'!AC$3-$B204)*OFFSET(Inputs!$C$30,0,$B204-2)/IF(sommmeProdInv(Inputs!$B$30:$AY$30,$D$173:$BA$173,'Health SCR'!AC$3)&gt;0,sommmeProdInv(Inputs!$B$30:$AY$30,$D$173:$BA$173,'Health SCR'!AC$3),1)+AC203,0)</f>
        <v>0</v>
      </c>
      <c r="AD204" s="644">
        <f ca="1">IF('Health SCR'!AD$3&gt;=$B204,OFFSET($D$173,0,'Health SCR'!AD$3-$B204)*OFFSET(Inputs!$C$30,0,$B204-2)/IF(sommmeProdInv(Inputs!$B$30:$AY$30,$D$173:$BA$173,'Health SCR'!AD$3)&gt;0,sommmeProdInv(Inputs!$B$30:$AY$30,$D$173:$BA$173,'Health SCR'!AD$3),1)+AD203,0)</f>
        <v>0</v>
      </c>
      <c r="AE204" s="644">
        <f ca="1">IF('Health SCR'!AE$3&gt;=$B204,OFFSET($D$173,0,'Health SCR'!AE$3-$B204)*OFFSET(Inputs!$C$30,0,$B204-2)/IF(sommmeProdInv(Inputs!$B$30:$AY$30,$D$173:$BA$173,'Health SCR'!AE$3)&gt;0,sommmeProdInv(Inputs!$B$30:$AY$30,$D$173:$BA$173,'Health SCR'!AE$3),1)+AE203,0)</f>
        <v>0</v>
      </c>
      <c r="AF204" s="644">
        <f ca="1">IF('Health SCR'!AF$3&gt;=$B204,OFFSET($D$173,0,'Health SCR'!AF$3-$B204)*OFFSET(Inputs!$C$30,0,$B204-2)/IF(sommmeProdInv(Inputs!$B$30:$AY$30,$D$173:$BA$173,'Health SCR'!AF$3)&gt;0,sommmeProdInv(Inputs!$B$30:$AY$30,$D$173:$BA$173,'Health SCR'!AF$3),1)+AF203,0)</f>
        <v>0</v>
      </c>
      <c r="AG204" s="644">
        <f ca="1">IF('Health SCR'!AG$3&gt;=$B204,OFFSET($D$173,0,'Health SCR'!AG$3-$B204)*OFFSET(Inputs!$C$30,0,$B204-2)/IF(sommmeProdInv(Inputs!$B$30:$AY$30,$D$173:$BA$173,'Health SCR'!AG$3)&gt;0,sommmeProdInv(Inputs!$B$30:$AY$30,$D$173:$BA$173,'Health SCR'!AG$3),1)+AG203,0)</f>
        <v>0</v>
      </c>
      <c r="AH204" s="644">
        <f ca="1">IF('Health SCR'!AH$3&gt;=$B204,OFFSET($D$173,0,'Health SCR'!AH$3-$B204)*OFFSET(Inputs!$C$30,0,$B204-2)/IF(sommmeProdInv(Inputs!$B$30:$AY$30,$D$173:$BA$173,'Health SCR'!AH$3)&gt;0,sommmeProdInv(Inputs!$B$30:$AY$30,$D$173:$BA$173,'Health SCR'!AH$3),1)+AH203,0)</f>
        <v>0</v>
      </c>
      <c r="AI204" s="644">
        <f ca="1">IF('Health SCR'!AI$3&gt;=$B204,OFFSET($D$173,0,'Health SCR'!AI$3-$B204)*OFFSET(Inputs!$C$30,0,$B204-2)/IF(sommmeProdInv(Inputs!$B$30:$AY$30,$D$173:$BA$173,'Health SCR'!AI$3)&gt;0,sommmeProdInv(Inputs!$B$30:$AY$30,$D$173:$BA$173,'Health SCR'!AI$3),1)+AI203,0)</f>
        <v>0</v>
      </c>
      <c r="AJ204" s="644">
        <f ca="1">IF('Health SCR'!AJ$3&gt;=$B204,OFFSET($D$173,0,'Health SCR'!AJ$3-$B204)*OFFSET(Inputs!$C$30,0,$B204-2)/IF(sommmeProdInv(Inputs!$B$30:$AY$30,$D$173:$BA$173,'Health SCR'!AJ$3)&gt;0,sommmeProdInv(Inputs!$B$30:$AY$30,$D$173:$BA$173,'Health SCR'!AJ$3),1)+AJ203,0)</f>
        <v>0</v>
      </c>
      <c r="AK204" s="644">
        <f ca="1">IF('Health SCR'!AK$3&gt;=$B204,OFFSET($D$173,0,'Health SCR'!AK$3-$B204)*OFFSET(Inputs!$C$30,0,$B204-2)/IF(sommmeProdInv(Inputs!$B$30:$AY$30,$D$173:$BA$173,'Health SCR'!AK$3)&gt;0,sommmeProdInv(Inputs!$B$30:$AY$30,$D$173:$BA$173,'Health SCR'!AK$3),1)+AK203,0)</f>
        <v>0</v>
      </c>
      <c r="AL204" s="644">
        <f ca="1">IF('Health SCR'!AL$3&gt;=$B204,OFFSET($D$173,0,'Health SCR'!AL$3-$B204)*OFFSET(Inputs!$C$30,0,$B204-2)/IF(sommmeProdInv(Inputs!$B$30:$AY$30,$D$173:$BA$173,'Health SCR'!AL$3)&gt;0,sommmeProdInv(Inputs!$B$30:$AY$30,$D$173:$BA$173,'Health SCR'!AL$3),1)+AL203,0)</f>
        <v>0</v>
      </c>
      <c r="AM204" s="644">
        <f ca="1">IF('Health SCR'!AM$3&gt;=$B204,OFFSET($D$173,0,'Health SCR'!AM$3-$B204)*OFFSET(Inputs!$C$30,0,$B204-2)/IF(sommmeProdInv(Inputs!$B$30:$AY$30,$D$173:$BA$173,'Health SCR'!AM$3)&gt;0,sommmeProdInv(Inputs!$B$30:$AY$30,$D$173:$BA$173,'Health SCR'!AM$3),1)+AM203,0)</f>
        <v>0</v>
      </c>
      <c r="AN204" s="644">
        <f ca="1">IF('Health SCR'!AN$3&gt;=$B204,OFFSET($D$173,0,'Health SCR'!AN$3-$B204)*OFFSET(Inputs!$C$30,0,$B204-2)/IF(sommmeProdInv(Inputs!$B$30:$AY$30,$D$173:$BA$173,'Health SCR'!AN$3)&gt;0,sommmeProdInv(Inputs!$B$30:$AY$30,$D$173:$BA$173,'Health SCR'!AN$3),1)+AN203,0)</f>
        <v>0</v>
      </c>
      <c r="AO204" s="644">
        <f ca="1">IF('Health SCR'!AO$3&gt;=$B204,OFFSET($D$173,0,'Health SCR'!AO$3-$B204)*OFFSET(Inputs!$C$30,0,$B204-2)/IF(sommmeProdInv(Inputs!$B$30:$AY$30,$D$173:$BA$173,'Health SCR'!AO$3)&gt;0,sommmeProdInv(Inputs!$B$30:$AY$30,$D$173:$BA$173,'Health SCR'!AO$3),1)+AO203,0)</f>
        <v>0</v>
      </c>
      <c r="AP204" s="644">
        <f ca="1">IF('Health SCR'!AP$3&gt;=$B204,OFFSET($D$173,0,'Health SCR'!AP$3-$B204)*OFFSET(Inputs!$C$30,0,$B204-2)/IF(sommmeProdInv(Inputs!$B$30:$AY$30,$D$173:$BA$173,'Health SCR'!AP$3)&gt;0,sommmeProdInv(Inputs!$B$30:$AY$30,$D$173:$BA$173,'Health SCR'!AP$3),1)+AP203,0)</f>
        <v>0</v>
      </c>
      <c r="AQ204" s="644">
        <f ca="1">IF('Health SCR'!AQ$3&gt;=$B204,OFFSET($D$173,0,'Health SCR'!AQ$3-$B204)*OFFSET(Inputs!$C$30,0,$B204-2)/IF(sommmeProdInv(Inputs!$B$30:$AY$30,$D$173:$BA$173,'Health SCR'!AQ$3)&gt;0,sommmeProdInv(Inputs!$B$30:$AY$30,$D$173:$BA$173,'Health SCR'!AQ$3),1)+AQ203,0)</f>
        <v>0</v>
      </c>
      <c r="AR204" s="644">
        <f ca="1">IF('Health SCR'!AR$3&gt;=$B204,OFFSET($D$173,0,'Health SCR'!AR$3-$B204)*OFFSET(Inputs!$C$30,0,$B204-2)/IF(sommmeProdInv(Inputs!$B$30:$AY$30,$D$173:$BA$173,'Health SCR'!AR$3)&gt;0,sommmeProdInv(Inputs!$B$30:$AY$30,$D$173:$BA$173,'Health SCR'!AR$3),1)+AR203,0)</f>
        <v>0</v>
      </c>
      <c r="AS204" s="644">
        <f ca="1">IF('Health SCR'!AS$3&gt;=$B204,OFFSET($D$173,0,'Health SCR'!AS$3-$B204)*OFFSET(Inputs!$C$30,0,$B204-2)/IF(sommmeProdInv(Inputs!$B$30:$AY$30,$D$173:$BA$173,'Health SCR'!AS$3)&gt;0,sommmeProdInv(Inputs!$B$30:$AY$30,$D$173:$BA$173,'Health SCR'!AS$3),1)+AS203,0)</f>
        <v>0</v>
      </c>
      <c r="AT204" s="644">
        <f ca="1">IF('Health SCR'!AT$3&gt;=$B204,OFFSET($D$173,0,'Health SCR'!AT$3-$B204)*OFFSET(Inputs!$C$30,0,$B204-2)/IF(sommmeProdInv(Inputs!$B$30:$AY$30,$D$173:$BA$173,'Health SCR'!AT$3)&gt;0,sommmeProdInv(Inputs!$B$30:$AY$30,$D$173:$BA$173,'Health SCR'!AT$3),1)+AT203,0)</f>
        <v>0</v>
      </c>
      <c r="AU204" s="644">
        <f ca="1">IF('Health SCR'!AU$3&gt;=$B204,OFFSET($D$173,0,'Health SCR'!AU$3-$B204)*OFFSET(Inputs!$C$30,0,$B204-2)/IF(sommmeProdInv(Inputs!$B$30:$AY$30,$D$173:$BA$173,'Health SCR'!AU$3)&gt;0,sommmeProdInv(Inputs!$B$30:$AY$30,$D$173:$BA$173,'Health SCR'!AU$3),1)+AU203,0)</f>
        <v>0</v>
      </c>
      <c r="AV204" s="644">
        <f ca="1">IF('Health SCR'!AV$3&gt;=$B204,OFFSET($D$173,0,'Health SCR'!AV$3-$B204)*OFFSET(Inputs!$C$30,0,$B204-2)/IF(sommmeProdInv(Inputs!$B$30:$AY$30,$D$173:$BA$173,'Health SCR'!AV$3)&gt;0,sommmeProdInv(Inputs!$B$30:$AY$30,$D$173:$BA$173,'Health SCR'!AV$3),1)+AV203,0)</f>
        <v>0</v>
      </c>
      <c r="AW204" s="644">
        <f ca="1">IF('Health SCR'!AW$3&gt;=$B204,OFFSET($D$173,0,'Health SCR'!AW$3-$B204)*OFFSET(Inputs!$C$30,0,$B204-2)/IF(sommmeProdInv(Inputs!$B$30:$AY$30,$D$173:$BA$173,'Health SCR'!AW$3)&gt;0,sommmeProdInv(Inputs!$B$30:$AY$30,$D$173:$BA$173,'Health SCR'!AW$3),1)+AW203,0)</f>
        <v>0</v>
      </c>
      <c r="AX204" s="644">
        <f ca="1">IF('Health SCR'!AX$3&gt;=$B204,OFFSET($D$173,0,'Health SCR'!AX$3-$B204)*OFFSET(Inputs!$C$30,0,$B204-2)/IF(sommmeProdInv(Inputs!$B$30:$AY$30,$D$173:$BA$173,'Health SCR'!AX$3)&gt;0,sommmeProdInv(Inputs!$B$30:$AY$30,$D$173:$BA$173,'Health SCR'!AX$3),1)+AX203,0)</f>
        <v>0</v>
      </c>
      <c r="AY204" s="644">
        <f ca="1">IF('Health SCR'!AY$3&gt;=$B204,OFFSET($D$173,0,'Health SCR'!AY$3-$B204)*OFFSET(Inputs!$C$30,0,$B204-2)/IF(sommmeProdInv(Inputs!$B$30:$AY$30,$D$173:$BA$173,'Health SCR'!AY$3)&gt;0,sommmeProdInv(Inputs!$B$30:$AY$30,$D$173:$BA$173,'Health SCR'!AY$3),1)+AY203,0)</f>
        <v>0</v>
      </c>
      <c r="AZ204" s="644">
        <f ca="1">IF('Health SCR'!AZ$3&gt;=$B204,OFFSET($D$173,0,'Health SCR'!AZ$3-$B204)*OFFSET(Inputs!$C$30,0,$B204-2)/IF(sommmeProdInv(Inputs!$B$30:$AY$30,$D$173:$BA$173,'Health SCR'!AZ$3)&gt;0,sommmeProdInv(Inputs!$B$30:$AY$30,$D$173:$BA$173,'Health SCR'!AZ$3),1)+AZ203,0)</f>
        <v>0</v>
      </c>
      <c r="BA204" s="645">
        <f ca="1">IF('Health SCR'!BA$3&gt;=$B204,OFFSET($D$173,0,'Health SCR'!BA$3-$B204)*OFFSET(Inputs!$C$30,0,$B204-2)/IF(sommmeProdInv(Inputs!$B$30:$AY$30,$D$173:$BA$173,'Health SCR'!BA$3)&gt;0,sommmeProdInv(Inputs!$B$30:$AY$30,$D$173:$BA$173,'Health SCR'!BA$3),1)+BA203,0)</f>
        <v>0</v>
      </c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43"/>
      <c r="CB204" s="243"/>
      <c r="CC204" s="243"/>
      <c r="CD204" s="243"/>
      <c r="CE204" s="243"/>
      <c r="CF204" s="243"/>
      <c r="CG204" s="243"/>
      <c r="CH204" s="243"/>
      <c r="CI204" s="243"/>
      <c r="CJ204" s="243"/>
      <c r="CK204" s="243"/>
      <c r="CL204" s="243"/>
      <c r="CM204" s="243"/>
      <c r="CN204" s="243"/>
      <c r="CO204" s="243"/>
      <c r="CP204" s="243"/>
      <c r="CQ204" s="243"/>
      <c r="CR204" s="243"/>
      <c r="CS204" s="243"/>
      <c r="CT204" s="243"/>
      <c r="CU204" s="243"/>
      <c r="CV204" s="243"/>
      <c r="CW204" s="243"/>
      <c r="CX204" s="243"/>
      <c r="CY204" s="243"/>
      <c r="CZ204" s="243"/>
      <c r="DA204" s="243"/>
      <c r="DB204" s="243"/>
      <c r="DC204" s="243"/>
      <c r="DD204" s="243"/>
      <c r="DE204" s="243"/>
      <c r="DF204" s="243"/>
      <c r="DG204" s="243"/>
      <c r="DH204" s="243"/>
      <c r="DI204" s="243"/>
      <c r="DJ204" s="243"/>
      <c r="DK204" s="243"/>
      <c r="DL204" s="243"/>
      <c r="DM204" s="243"/>
      <c r="DN204" s="243"/>
      <c r="DO204" s="243"/>
      <c r="DP204" s="243"/>
      <c r="DQ204" s="243"/>
      <c r="DR204" s="243"/>
      <c r="DS204" s="243"/>
      <c r="DT204" s="243"/>
      <c r="DU204" s="243"/>
      <c r="DV204" s="243"/>
      <c r="DW204" s="243"/>
      <c r="DX204" s="243"/>
      <c r="DY204" s="243"/>
      <c r="DZ204" s="243"/>
      <c r="EA204" s="243"/>
      <c r="EB204" s="243"/>
      <c r="EC204" s="243"/>
      <c r="ED204" s="243"/>
      <c r="EE204" s="243"/>
      <c r="EF204" s="243"/>
      <c r="EG204" s="243"/>
      <c r="EH204" s="243"/>
      <c r="EI204" s="243"/>
      <c r="EJ204" s="243"/>
      <c r="EK204" s="243"/>
      <c r="EL204" s="243"/>
      <c r="EM204" s="243"/>
      <c r="EN204" s="243"/>
      <c r="EO204" s="243"/>
      <c r="EP204" s="243"/>
      <c r="EQ204" s="243"/>
      <c r="ER204" s="243"/>
      <c r="ES204" s="243"/>
      <c r="ET204" s="243"/>
      <c r="EU204" s="243"/>
      <c r="EV204" s="243"/>
      <c r="EW204" s="243"/>
      <c r="EX204" s="243"/>
      <c r="EY204" s="243"/>
      <c r="EZ204" s="243"/>
      <c r="FA204" s="243"/>
      <c r="FB204" s="243"/>
      <c r="FC204" s="243"/>
      <c r="FD204" s="243"/>
      <c r="FE204" s="243"/>
      <c r="FF204" s="243"/>
      <c r="FG204" s="243"/>
      <c r="FH204" s="243"/>
      <c r="FI204" s="243"/>
      <c r="FJ204" s="243"/>
      <c r="FK204" s="243"/>
      <c r="FL204" s="243"/>
      <c r="FM204" s="243"/>
      <c r="FN204" s="243"/>
      <c r="FO204" s="243"/>
      <c r="FP204" s="243"/>
      <c r="FQ204" s="243"/>
      <c r="FR204" s="243"/>
      <c r="FS204" s="243"/>
      <c r="FT204" s="243"/>
      <c r="FU204" s="243"/>
      <c r="FV204" s="243"/>
      <c r="FW204" s="243"/>
      <c r="FX204" s="243"/>
      <c r="FY204" s="243"/>
      <c r="FZ204" s="243"/>
      <c r="GA204" s="243"/>
      <c r="GB204" s="243"/>
      <c r="GC204" s="243"/>
      <c r="GD204" s="243"/>
      <c r="GE204" s="243"/>
      <c r="GF204" s="243"/>
      <c r="GG204" s="243"/>
      <c r="GH204" s="243"/>
      <c r="GI204" s="243"/>
      <c r="GJ204" s="243"/>
      <c r="GK204" s="243"/>
      <c r="GL204" s="243"/>
      <c r="GM204" s="243"/>
      <c r="GN204" s="243"/>
      <c r="GO204" s="243"/>
      <c r="GP204" s="243"/>
      <c r="GQ204" s="243"/>
      <c r="GR204" s="243"/>
      <c r="GS204" s="243"/>
      <c r="GT204" s="243"/>
      <c r="GU204" s="243"/>
      <c r="GV204" s="243"/>
      <c r="GW204" s="243"/>
      <c r="GX204" s="243"/>
      <c r="GY204" s="243"/>
      <c r="GZ204" s="243"/>
      <c r="HA204" s="243"/>
      <c r="HB204" s="243"/>
      <c r="HC204" s="243"/>
      <c r="HD204" s="243"/>
      <c r="HE204" s="243"/>
      <c r="HF204" s="243"/>
      <c r="HG204" s="243"/>
      <c r="HH204" s="243"/>
      <c r="HI204" s="243"/>
      <c r="HJ204" s="243"/>
      <c r="HK204" s="243"/>
      <c r="HL204" s="243"/>
      <c r="HM204" s="243"/>
      <c r="HN204" s="243"/>
      <c r="HO204" s="243"/>
      <c r="HP204" s="243"/>
      <c r="HQ204" s="243"/>
      <c r="HR204" s="243"/>
      <c r="HS204" s="243"/>
      <c r="HT204" s="243"/>
      <c r="HU204" s="243"/>
      <c r="HV204" s="243"/>
      <c r="HW204" s="243"/>
      <c r="HX204" s="243"/>
      <c r="HY204" s="243"/>
      <c r="HZ204" s="243"/>
      <c r="IA204" s="243"/>
      <c r="IB204" s="243"/>
      <c r="IC204" s="243"/>
      <c r="ID204" s="243"/>
      <c r="IE204" s="243"/>
      <c r="IF204" s="243"/>
      <c r="IG204" s="243"/>
      <c r="IH204" s="243"/>
      <c r="II204" s="243"/>
      <c r="IJ204" s="243"/>
      <c r="IK204" s="243"/>
      <c r="IL204" s="243"/>
      <c r="IM204" s="243"/>
      <c r="IN204" s="243"/>
      <c r="IO204" s="243"/>
      <c r="IP204" s="243"/>
      <c r="IQ204" s="243"/>
      <c r="IR204" s="243"/>
      <c r="IS204" s="243"/>
      <c r="IT204" s="243"/>
      <c r="IU204" s="243"/>
      <c r="IV204" s="243"/>
    </row>
    <row r="205" spans="1:256" s="62" customFormat="1" outlineLevel="1">
      <c r="A205" s="608"/>
      <c r="B205" s="993">
        <v>31</v>
      </c>
      <c r="C205" s="994"/>
      <c r="D205" s="643"/>
      <c r="E205" s="644">
        <f ca="1">IF('Health SCR'!E$3&gt;=$B205,OFFSET($D$173,0,'Health SCR'!E$3-$B205)*OFFSET(Inputs!$C$30,0,$B205-2)/IF(sommmeProdInv(Inputs!$B$30:$AY$30,$D$173:$BA$173,'Health SCR'!E$3)&gt;0,sommmeProdInv(Inputs!$B$30:$AY$30,$D$173:$BA$173,'Health SCR'!E$3),1)+E204,0)</f>
        <v>0</v>
      </c>
      <c r="F205" s="644">
        <f ca="1">IF('Health SCR'!F$3&gt;=$B205,OFFSET($D$173,0,'Health SCR'!F$3-$B205)*OFFSET(Inputs!$C$30,0,$B205-2)/IF(sommmeProdInv(Inputs!$B$30:$AY$30,$D$173:$BA$173,'Health SCR'!F$3)&gt;0,sommmeProdInv(Inputs!$B$30:$AY$30,$D$173:$BA$173,'Health SCR'!F$3),1)+F204,0)</f>
        <v>0</v>
      </c>
      <c r="G205" s="644">
        <f ca="1">IF('Health SCR'!G$3&gt;=$B205,OFFSET($D$173,0,'Health SCR'!G$3-$B205)*OFFSET(Inputs!$C$30,0,$B205-2)/IF(sommmeProdInv(Inputs!$B$30:$AY$30,$D$173:$BA$173,'Health SCR'!G$3)&gt;0,sommmeProdInv(Inputs!$B$30:$AY$30,$D$173:$BA$173,'Health SCR'!G$3),1)+G204,0)</f>
        <v>0</v>
      </c>
      <c r="H205" s="644">
        <f ca="1">IF('Health SCR'!H$3&gt;=$B205,OFFSET($D$173,0,'Health SCR'!H$3-$B205)*OFFSET(Inputs!$C$30,0,$B205-2)/IF(sommmeProdInv(Inputs!$B$30:$AY$30,$D$173:$BA$173,'Health SCR'!H$3)&gt;0,sommmeProdInv(Inputs!$B$30:$AY$30,$D$173:$BA$173,'Health SCR'!H$3),1)+H204,0)</f>
        <v>0</v>
      </c>
      <c r="I205" s="644">
        <f ca="1">IF('Health SCR'!I$3&gt;=$B205,OFFSET($D$173,0,'Health SCR'!I$3-$B205)*OFFSET(Inputs!$C$30,0,$B205-2)/IF(sommmeProdInv(Inputs!$B$30:$AY$30,$D$173:$BA$173,'Health SCR'!I$3)&gt;0,sommmeProdInv(Inputs!$B$30:$AY$30,$D$173:$BA$173,'Health SCR'!I$3),1)+I204,0)</f>
        <v>0</v>
      </c>
      <c r="J205" s="644">
        <f ca="1">IF('Health SCR'!J$3&gt;=$B205,OFFSET($D$173,0,'Health SCR'!J$3-$B205)*OFFSET(Inputs!$C$30,0,$B205-2)/IF(sommmeProdInv(Inputs!$B$30:$AY$30,$D$173:$BA$173,'Health SCR'!J$3)&gt;0,sommmeProdInv(Inputs!$B$30:$AY$30,$D$173:$BA$173,'Health SCR'!J$3),1)+J204,0)</f>
        <v>0</v>
      </c>
      <c r="K205" s="644">
        <f ca="1">IF('Health SCR'!K$3&gt;=$B205,OFFSET($D$173,0,'Health SCR'!K$3-$B205)*OFFSET(Inputs!$C$30,0,$B205-2)/IF(sommmeProdInv(Inputs!$B$30:$AY$30,$D$173:$BA$173,'Health SCR'!K$3)&gt;0,sommmeProdInv(Inputs!$B$30:$AY$30,$D$173:$BA$173,'Health SCR'!K$3),1)+K204,0)</f>
        <v>0</v>
      </c>
      <c r="L205" s="644">
        <f ca="1">IF('Health SCR'!L$3&gt;=$B205,OFFSET($D$173,0,'Health SCR'!L$3-$B205)*OFFSET(Inputs!$C$30,0,$B205-2)/IF(sommmeProdInv(Inputs!$B$30:$AY$30,$D$173:$BA$173,'Health SCR'!L$3)&gt;0,sommmeProdInv(Inputs!$B$30:$AY$30,$D$173:$BA$173,'Health SCR'!L$3),1)+L204,0)</f>
        <v>0</v>
      </c>
      <c r="M205" s="644">
        <f ca="1">IF('Health SCR'!M$3&gt;=$B205,OFFSET($D$173,0,'Health SCR'!M$3-$B205)*OFFSET(Inputs!$C$30,0,$B205-2)/IF(sommmeProdInv(Inputs!$B$30:$AY$30,$D$173:$BA$173,'Health SCR'!M$3)&gt;0,sommmeProdInv(Inputs!$B$30:$AY$30,$D$173:$BA$173,'Health SCR'!M$3),1)+M204,0)</f>
        <v>0</v>
      </c>
      <c r="N205" s="644">
        <f ca="1">IF('Health SCR'!N$3&gt;=$B205,OFFSET($D$173,0,'Health SCR'!N$3-$B205)*OFFSET(Inputs!$C$30,0,$B205-2)/IF(sommmeProdInv(Inputs!$B$30:$AY$30,$D$173:$BA$173,'Health SCR'!N$3)&gt;0,sommmeProdInv(Inputs!$B$30:$AY$30,$D$173:$BA$173,'Health SCR'!N$3),1)+N204,0)</f>
        <v>0</v>
      </c>
      <c r="O205" s="644">
        <f ca="1">IF('Health SCR'!O$3&gt;=$B205,OFFSET($D$173,0,'Health SCR'!O$3-$B205)*OFFSET(Inputs!$C$30,0,$B205-2)/IF(sommmeProdInv(Inputs!$B$30:$AY$30,$D$173:$BA$173,'Health SCR'!O$3)&gt;0,sommmeProdInv(Inputs!$B$30:$AY$30,$D$173:$BA$173,'Health SCR'!O$3),1)+O204,0)</f>
        <v>0</v>
      </c>
      <c r="P205" s="644">
        <f ca="1">IF('Health SCR'!P$3&gt;=$B205,OFFSET($D$173,0,'Health SCR'!P$3-$B205)*OFFSET(Inputs!$C$30,0,$B205-2)/IF(sommmeProdInv(Inputs!$B$30:$AY$30,$D$173:$BA$173,'Health SCR'!P$3)&gt;0,sommmeProdInv(Inputs!$B$30:$AY$30,$D$173:$BA$173,'Health SCR'!P$3),1)+P204,0)</f>
        <v>0</v>
      </c>
      <c r="Q205" s="644">
        <f ca="1">IF('Health SCR'!Q$3&gt;=$B205,OFFSET($D$173,0,'Health SCR'!Q$3-$B205)*OFFSET(Inputs!$C$30,0,$B205-2)/IF(sommmeProdInv(Inputs!$B$30:$AY$30,$D$173:$BA$173,'Health SCR'!Q$3)&gt;0,sommmeProdInv(Inputs!$B$30:$AY$30,$D$173:$BA$173,'Health SCR'!Q$3),1)+Q204,0)</f>
        <v>0</v>
      </c>
      <c r="R205" s="644">
        <f ca="1">IF('Health SCR'!R$3&gt;=$B205,OFFSET($D$173,0,'Health SCR'!R$3-$B205)*OFFSET(Inputs!$C$30,0,$B205-2)/IF(sommmeProdInv(Inputs!$B$30:$AY$30,$D$173:$BA$173,'Health SCR'!R$3)&gt;0,sommmeProdInv(Inputs!$B$30:$AY$30,$D$173:$BA$173,'Health SCR'!R$3),1)+R204,0)</f>
        <v>0</v>
      </c>
      <c r="S205" s="644">
        <f ca="1">IF('Health SCR'!S$3&gt;=$B205,OFFSET($D$173,0,'Health SCR'!S$3-$B205)*OFFSET(Inputs!$C$30,0,$B205-2)/IF(sommmeProdInv(Inputs!$B$30:$AY$30,$D$173:$BA$173,'Health SCR'!S$3)&gt;0,sommmeProdInv(Inputs!$B$30:$AY$30,$D$173:$BA$173,'Health SCR'!S$3),1)+S204,0)</f>
        <v>0</v>
      </c>
      <c r="T205" s="644">
        <f ca="1">IF('Health SCR'!T$3&gt;=$B205,OFFSET($D$173,0,'Health SCR'!T$3-$B205)*OFFSET(Inputs!$C$30,0,$B205-2)/IF(sommmeProdInv(Inputs!$B$30:$AY$30,$D$173:$BA$173,'Health SCR'!T$3)&gt;0,sommmeProdInv(Inputs!$B$30:$AY$30,$D$173:$BA$173,'Health SCR'!T$3),1)+T204,0)</f>
        <v>0</v>
      </c>
      <c r="U205" s="644">
        <f ca="1">IF('Health SCR'!U$3&gt;=$B205,OFFSET($D$173,0,'Health SCR'!U$3-$B205)*OFFSET(Inputs!$C$30,0,$B205-2)/IF(sommmeProdInv(Inputs!$B$30:$AY$30,$D$173:$BA$173,'Health SCR'!U$3)&gt;0,sommmeProdInv(Inputs!$B$30:$AY$30,$D$173:$BA$173,'Health SCR'!U$3),1)+U204,0)</f>
        <v>0</v>
      </c>
      <c r="V205" s="644">
        <f ca="1">IF('Health SCR'!V$3&gt;=$B205,OFFSET($D$173,0,'Health SCR'!V$3-$B205)*OFFSET(Inputs!$C$30,0,$B205-2)/IF(sommmeProdInv(Inputs!$B$30:$AY$30,$D$173:$BA$173,'Health SCR'!V$3)&gt;0,sommmeProdInv(Inputs!$B$30:$AY$30,$D$173:$BA$173,'Health SCR'!V$3),1)+V204,0)</f>
        <v>0</v>
      </c>
      <c r="W205" s="644">
        <f ca="1">IF('Health SCR'!W$3&gt;=$B205,OFFSET($D$173,0,'Health SCR'!W$3-$B205)*OFFSET(Inputs!$C$30,0,$B205-2)/IF(sommmeProdInv(Inputs!$B$30:$AY$30,$D$173:$BA$173,'Health SCR'!W$3)&gt;0,sommmeProdInv(Inputs!$B$30:$AY$30,$D$173:$BA$173,'Health SCR'!W$3),1)+W204,0)</f>
        <v>0</v>
      </c>
      <c r="X205" s="644">
        <f ca="1">IF('Health SCR'!X$3&gt;=$B205,OFFSET($D$173,0,'Health SCR'!X$3-$B205)*OFFSET(Inputs!$C$30,0,$B205-2)/IF(sommmeProdInv(Inputs!$B$30:$AY$30,$D$173:$BA$173,'Health SCR'!X$3)&gt;0,sommmeProdInv(Inputs!$B$30:$AY$30,$D$173:$BA$173,'Health SCR'!X$3),1)+X204,0)</f>
        <v>0</v>
      </c>
      <c r="Y205" s="644">
        <f ca="1">IF('Health SCR'!Y$3&gt;=$B205,OFFSET($D$173,0,'Health SCR'!Y$3-$B205)*OFFSET(Inputs!$C$30,0,$B205-2)/IF(sommmeProdInv(Inputs!$B$30:$AY$30,$D$173:$BA$173,'Health SCR'!Y$3)&gt;0,sommmeProdInv(Inputs!$B$30:$AY$30,$D$173:$BA$173,'Health SCR'!Y$3),1)+Y204,0)</f>
        <v>0</v>
      </c>
      <c r="Z205" s="644">
        <f ca="1">IF('Health SCR'!Z$3&gt;=$B205,OFFSET($D$173,0,'Health SCR'!Z$3-$B205)*OFFSET(Inputs!$C$30,0,$B205-2)/IF(sommmeProdInv(Inputs!$B$30:$AY$30,$D$173:$BA$173,'Health SCR'!Z$3)&gt;0,sommmeProdInv(Inputs!$B$30:$AY$30,$D$173:$BA$173,'Health SCR'!Z$3),1)+Z204,0)</f>
        <v>0</v>
      </c>
      <c r="AA205" s="644">
        <f ca="1">IF('Health SCR'!AA$3&gt;=$B205,OFFSET($D$173,0,'Health SCR'!AA$3-$B205)*OFFSET(Inputs!$C$30,0,$B205-2)/IF(sommmeProdInv(Inputs!$B$30:$AY$30,$D$173:$BA$173,'Health SCR'!AA$3)&gt;0,sommmeProdInv(Inputs!$B$30:$AY$30,$D$173:$BA$173,'Health SCR'!AA$3),1)+AA204,0)</f>
        <v>0</v>
      </c>
      <c r="AB205" s="644">
        <f ca="1">IF('Health SCR'!AB$3&gt;=$B205,OFFSET($D$173,0,'Health SCR'!AB$3-$B205)*OFFSET(Inputs!$C$30,0,$B205-2)/IF(sommmeProdInv(Inputs!$B$30:$AY$30,$D$173:$BA$173,'Health SCR'!AB$3)&gt;0,sommmeProdInv(Inputs!$B$30:$AY$30,$D$173:$BA$173,'Health SCR'!AB$3),1)+AB204,0)</f>
        <v>0</v>
      </c>
      <c r="AC205" s="644">
        <f ca="1">IF('Health SCR'!AC$3&gt;=$B205,OFFSET($D$173,0,'Health SCR'!AC$3-$B205)*OFFSET(Inputs!$C$30,0,$B205-2)/IF(sommmeProdInv(Inputs!$B$30:$AY$30,$D$173:$BA$173,'Health SCR'!AC$3)&gt;0,sommmeProdInv(Inputs!$B$30:$AY$30,$D$173:$BA$173,'Health SCR'!AC$3),1)+AC204,0)</f>
        <v>0</v>
      </c>
      <c r="AD205" s="644">
        <f ca="1">IF('Health SCR'!AD$3&gt;=$B205,OFFSET($D$173,0,'Health SCR'!AD$3-$B205)*OFFSET(Inputs!$C$30,0,$B205-2)/IF(sommmeProdInv(Inputs!$B$30:$AY$30,$D$173:$BA$173,'Health SCR'!AD$3)&gt;0,sommmeProdInv(Inputs!$B$30:$AY$30,$D$173:$BA$173,'Health SCR'!AD$3),1)+AD204,0)</f>
        <v>0</v>
      </c>
      <c r="AE205" s="644">
        <f ca="1">IF('Health SCR'!AE$3&gt;=$B205,OFFSET($D$173,0,'Health SCR'!AE$3-$B205)*OFFSET(Inputs!$C$30,0,$B205-2)/IF(sommmeProdInv(Inputs!$B$30:$AY$30,$D$173:$BA$173,'Health SCR'!AE$3)&gt;0,sommmeProdInv(Inputs!$B$30:$AY$30,$D$173:$BA$173,'Health SCR'!AE$3),1)+AE204,0)</f>
        <v>0</v>
      </c>
      <c r="AF205" s="644">
        <f ca="1">IF('Health SCR'!AF$3&gt;=$B205,OFFSET($D$173,0,'Health SCR'!AF$3-$B205)*OFFSET(Inputs!$C$30,0,$B205-2)/IF(sommmeProdInv(Inputs!$B$30:$AY$30,$D$173:$BA$173,'Health SCR'!AF$3)&gt;0,sommmeProdInv(Inputs!$B$30:$AY$30,$D$173:$BA$173,'Health SCR'!AF$3),1)+AF204,0)</f>
        <v>0</v>
      </c>
      <c r="AG205" s="644">
        <f ca="1">IF('Health SCR'!AG$3&gt;=$B205,OFFSET($D$173,0,'Health SCR'!AG$3-$B205)*OFFSET(Inputs!$C$30,0,$B205-2)/IF(sommmeProdInv(Inputs!$B$30:$AY$30,$D$173:$BA$173,'Health SCR'!AG$3)&gt;0,sommmeProdInv(Inputs!$B$30:$AY$30,$D$173:$BA$173,'Health SCR'!AG$3),1)+AG204,0)</f>
        <v>0</v>
      </c>
      <c r="AH205" s="644">
        <f ca="1">IF('Health SCR'!AH$3&gt;=$B205,OFFSET($D$173,0,'Health SCR'!AH$3-$B205)*OFFSET(Inputs!$C$30,0,$B205-2)/IF(sommmeProdInv(Inputs!$B$30:$AY$30,$D$173:$BA$173,'Health SCR'!AH$3)&gt;0,sommmeProdInv(Inputs!$B$30:$AY$30,$D$173:$BA$173,'Health SCR'!AH$3),1)+AH204,0)</f>
        <v>0</v>
      </c>
      <c r="AI205" s="644">
        <f ca="1">IF('Health SCR'!AI$3&gt;=$B205,OFFSET($D$173,0,'Health SCR'!AI$3-$B205)*OFFSET(Inputs!$C$30,0,$B205-2)/IF(sommmeProdInv(Inputs!$B$30:$AY$30,$D$173:$BA$173,'Health SCR'!AI$3)&gt;0,sommmeProdInv(Inputs!$B$30:$AY$30,$D$173:$BA$173,'Health SCR'!AI$3),1)+AI204,0)</f>
        <v>0</v>
      </c>
      <c r="AJ205" s="644">
        <f ca="1">IF('Health SCR'!AJ$3&gt;=$B205,OFFSET($D$173,0,'Health SCR'!AJ$3-$B205)*OFFSET(Inputs!$C$30,0,$B205-2)/IF(sommmeProdInv(Inputs!$B$30:$AY$30,$D$173:$BA$173,'Health SCR'!AJ$3)&gt;0,sommmeProdInv(Inputs!$B$30:$AY$30,$D$173:$BA$173,'Health SCR'!AJ$3),1)+AJ204,0)</f>
        <v>0</v>
      </c>
      <c r="AK205" s="644">
        <f ca="1">IF('Health SCR'!AK$3&gt;=$B205,OFFSET($D$173,0,'Health SCR'!AK$3-$B205)*OFFSET(Inputs!$C$30,0,$B205-2)/IF(sommmeProdInv(Inputs!$B$30:$AY$30,$D$173:$BA$173,'Health SCR'!AK$3)&gt;0,sommmeProdInv(Inputs!$B$30:$AY$30,$D$173:$BA$173,'Health SCR'!AK$3),1)+AK204,0)</f>
        <v>0</v>
      </c>
      <c r="AL205" s="644">
        <f ca="1">IF('Health SCR'!AL$3&gt;=$B205,OFFSET($D$173,0,'Health SCR'!AL$3-$B205)*OFFSET(Inputs!$C$30,0,$B205-2)/IF(sommmeProdInv(Inputs!$B$30:$AY$30,$D$173:$BA$173,'Health SCR'!AL$3)&gt;0,sommmeProdInv(Inputs!$B$30:$AY$30,$D$173:$BA$173,'Health SCR'!AL$3),1)+AL204,0)</f>
        <v>0</v>
      </c>
      <c r="AM205" s="644">
        <f ca="1">IF('Health SCR'!AM$3&gt;=$B205,OFFSET($D$173,0,'Health SCR'!AM$3-$B205)*OFFSET(Inputs!$C$30,0,$B205-2)/IF(sommmeProdInv(Inputs!$B$30:$AY$30,$D$173:$BA$173,'Health SCR'!AM$3)&gt;0,sommmeProdInv(Inputs!$B$30:$AY$30,$D$173:$BA$173,'Health SCR'!AM$3),1)+AM204,0)</f>
        <v>0</v>
      </c>
      <c r="AN205" s="644">
        <f ca="1">IF('Health SCR'!AN$3&gt;=$B205,OFFSET($D$173,0,'Health SCR'!AN$3-$B205)*OFFSET(Inputs!$C$30,0,$B205-2)/IF(sommmeProdInv(Inputs!$B$30:$AY$30,$D$173:$BA$173,'Health SCR'!AN$3)&gt;0,sommmeProdInv(Inputs!$B$30:$AY$30,$D$173:$BA$173,'Health SCR'!AN$3),1)+AN204,0)</f>
        <v>0</v>
      </c>
      <c r="AO205" s="644">
        <f ca="1">IF('Health SCR'!AO$3&gt;=$B205,OFFSET($D$173,0,'Health SCR'!AO$3-$B205)*OFFSET(Inputs!$C$30,0,$B205-2)/IF(sommmeProdInv(Inputs!$B$30:$AY$30,$D$173:$BA$173,'Health SCR'!AO$3)&gt;0,sommmeProdInv(Inputs!$B$30:$AY$30,$D$173:$BA$173,'Health SCR'!AO$3),1)+AO204,0)</f>
        <v>0</v>
      </c>
      <c r="AP205" s="644">
        <f ca="1">IF('Health SCR'!AP$3&gt;=$B205,OFFSET($D$173,0,'Health SCR'!AP$3-$B205)*OFFSET(Inputs!$C$30,0,$B205-2)/IF(sommmeProdInv(Inputs!$B$30:$AY$30,$D$173:$BA$173,'Health SCR'!AP$3)&gt;0,sommmeProdInv(Inputs!$B$30:$AY$30,$D$173:$BA$173,'Health SCR'!AP$3),1)+AP204,0)</f>
        <v>0</v>
      </c>
      <c r="AQ205" s="644">
        <f ca="1">IF('Health SCR'!AQ$3&gt;=$B205,OFFSET($D$173,0,'Health SCR'!AQ$3-$B205)*OFFSET(Inputs!$C$30,0,$B205-2)/IF(sommmeProdInv(Inputs!$B$30:$AY$30,$D$173:$BA$173,'Health SCR'!AQ$3)&gt;0,sommmeProdInv(Inputs!$B$30:$AY$30,$D$173:$BA$173,'Health SCR'!AQ$3),1)+AQ204,0)</f>
        <v>0</v>
      </c>
      <c r="AR205" s="644">
        <f ca="1">IF('Health SCR'!AR$3&gt;=$B205,OFFSET($D$173,0,'Health SCR'!AR$3-$B205)*OFFSET(Inputs!$C$30,0,$B205-2)/IF(sommmeProdInv(Inputs!$B$30:$AY$30,$D$173:$BA$173,'Health SCR'!AR$3)&gt;0,sommmeProdInv(Inputs!$B$30:$AY$30,$D$173:$BA$173,'Health SCR'!AR$3),1)+AR204,0)</f>
        <v>0</v>
      </c>
      <c r="AS205" s="644">
        <f ca="1">IF('Health SCR'!AS$3&gt;=$B205,OFFSET($D$173,0,'Health SCR'!AS$3-$B205)*OFFSET(Inputs!$C$30,0,$B205-2)/IF(sommmeProdInv(Inputs!$B$30:$AY$30,$D$173:$BA$173,'Health SCR'!AS$3)&gt;0,sommmeProdInv(Inputs!$B$30:$AY$30,$D$173:$BA$173,'Health SCR'!AS$3),1)+AS204,0)</f>
        <v>0</v>
      </c>
      <c r="AT205" s="644">
        <f ca="1">IF('Health SCR'!AT$3&gt;=$B205,OFFSET($D$173,0,'Health SCR'!AT$3-$B205)*OFFSET(Inputs!$C$30,0,$B205-2)/IF(sommmeProdInv(Inputs!$B$30:$AY$30,$D$173:$BA$173,'Health SCR'!AT$3)&gt;0,sommmeProdInv(Inputs!$B$30:$AY$30,$D$173:$BA$173,'Health SCR'!AT$3),1)+AT204,0)</f>
        <v>0</v>
      </c>
      <c r="AU205" s="644">
        <f ca="1">IF('Health SCR'!AU$3&gt;=$B205,OFFSET($D$173,0,'Health SCR'!AU$3-$B205)*OFFSET(Inputs!$C$30,0,$B205-2)/IF(sommmeProdInv(Inputs!$B$30:$AY$30,$D$173:$BA$173,'Health SCR'!AU$3)&gt;0,sommmeProdInv(Inputs!$B$30:$AY$30,$D$173:$BA$173,'Health SCR'!AU$3),1)+AU204,0)</f>
        <v>0</v>
      </c>
      <c r="AV205" s="644">
        <f ca="1">IF('Health SCR'!AV$3&gt;=$B205,OFFSET($D$173,0,'Health SCR'!AV$3-$B205)*OFFSET(Inputs!$C$30,0,$B205-2)/IF(sommmeProdInv(Inputs!$B$30:$AY$30,$D$173:$BA$173,'Health SCR'!AV$3)&gt;0,sommmeProdInv(Inputs!$B$30:$AY$30,$D$173:$BA$173,'Health SCR'!AV$3),1)+AV204,0)</f>
        <v>0</v>
      </c>
      <c r="AW205" s="644">
        <f ca="1">IF('Health SCR'!AW$3&gt;=$B205,OFFSET($D$173,0,'Health SCR'!AW$3-$B205)*OFFSET(Inputs!$C$30,0,$B205-2)/IF(sommmeProdInv(Inputs!$B$30:$AY$30,$D$173:$BA$173,'Health SCR'!AW$3)&gt;0,sommmeProdInv(Inputs!$B$30:$AY$30,$D$173:$BA$173,'Health SCR'!AW$3),1)+AW204,0)</f>
        <v>0</v>
      </c>
      <c r="AX205" s="644">
        <f ca="1">IF('Health SCR'!AX$3&gt;=$B205,OFFSET($D$173,0,'Health SCR'!AX$3-$B205)*OFFSET(Inputs!$C$30,0,$B205-2)/IF(sommmeProdInv(Inputs!$B$30:$AY$30,$D$173:$BA$173,'Health SCR'!AX$3)&gt;0,sommmeProdInv(Inputs!$B$30:$AY$30,$D$173:$BA$173,'Health SCR'!AX$3),1)+AX204,0)</f>
        <v>0</v>
      </c>
      <c r="AY205" s="644">
        <f ca="1">IF('Health SCR'!AY$3&gt;=$B205,OFFSET($D$173,0,'Health SCR'!AY$3-$B205)*OFFSET(Inputs!$C$30,0,$B205-2)/IF(sommmeProdInv(Inputs!$B$30:$AY$30,$D$173:$BA$173,'Health SCR'!AY$3)&gt;0,sommmeProdInv(Inputs!$B$30:$AY$30,$D$173:$BA$173,'Health SCR'!AY$3),1)+AY204,0)</f>
        <v>0</v>
      </c>
      <c r="AZ205" s="644">
        <f ca="1">IF('Health SCR'!AZ$3&gt;=$B205,OFFSET($D$173,0,'Health SCR'!AZ$3-$B205)*OFFSET(Inputs!$C$30,0,$B205-2)/IF(sommmeProdInv(Inputs!$B$30:$AY$30,$D$173:$BA$173,'Health SCR'!AZ$3)&gt;0,sommmeProdInv(Inputs!$B$30:$AY$30,$D$173:$BA$173,'Health SCR'!AZ$3),1)+AZ204,0)</f>
        <v>0</v>
      </c>
      <c r="BA205" s="645">
        <f ca="1">IF('Health SCR'!BA$3&gt;=$B205,OFFSET($D$173,0,'Health SCR'!BA$3-$B205)*OFFSET(Inputs!$C$30,0,$B205-2)/IF(sommmeProdInv(Inputs!$B$30:$AY$30,$D$173:$BA$173,'Health SCR'!BA$3)&gt;0,sommmeProdInv(Inputs!$B$30:$AY$30,$D$173:$BA$173,'Health SCR'!BA$3),1)+BA204,0)</f>
        <v>0</v>
      </c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43"/>
      <c r="CB205" s="243"/>
      <c r="CC205" s="243"/>
      <c r="CD205" s="243"/>
      <c r="CE205" s="243"/>
      <c r="CF205" s="243"/>
      <c r="CG205" s="243"/>
      <c r="CH205" s="243"/>
      <c r="CI205" s="243"/>
      <c r="CJ205" s="243"/>
      <c r="CK205" s="243"/>
      <c r="CL205" s="243"/>
      <c r="CM205" s="243"/>
      <c r="CN205" s="243"/>
      <c r="CO205" s="243"/>
      <c r="CP205" s="243"/>
      <c r="CQ205" s="243"/>
      <c r="CR205" s="243"/>
      <c r="CS205" s="243"/>
      <c r="CT205" s="243"/>
      <c r="CU205" s="243"/>
      <c r="CV205" s="243"/>
      <c r="CW205" s="243"/>
      <c r="CX205" s="243"/>
      <c r="CY205" s="243"/>
      <c r="CZ205" s="243"/>
      <c r="DA205" s="243"/>
      <c r="DB205" s="243"/>
      <c r="DC205" s="243"/>
      <c r="DD205" s="243"/>
      <c r="DE205" s="243"/>
      <c r="DF205" s="243"/>
      <c r="DG205" s="243"/>
      <c r="DH205" s="243"/>
      <c r="DI205" s="243"/>
      <c r="DJ205" s="243"/>
      <c r="DK205" s="243"/>
      <c r="DL205" s="243"/>
      <c r="DM205" s="243"/>
      <c r="DN205" s="243"/>
      <c r="DO205" s="243"/>
      <c r="DP205" s="243"/>
      <c r="DQ205" s="243"/>
      <c r="DR205" s="243"/>
      <c r="DS205" s="243"/>
      <c r="DT205" s="243"/>
      <c r="DU205" s="243"/>
      <c r="DV205" s="243"/>
      <c r="DW205" s="243"/>
      <c r="DX205" s="243"/>
      <c r="DY205" s="243"/>
      <c r="DZ205" s="243"/>
      <c r="EA205" s="243"/>
      <c r="EB205" s="243"/>
      <c r="EC205" s="243"/>
      <c r="ED205" s="243"/>
      <c r="EE205" s="243"/>
      <c r="EF205" s="243"/>
      <c r="EG205" s="243"/>
      <c r="EH205" s="243"/>
      <c r="EI205" s="243"/>
      <c r="EJ205" s="243"/>
      <c r="EK205" s="243"/>
      <c r="EL205" s="243"/>
      <c r="EM205" s="243"/>
      <c r="EN205" s="243"/>
      <c r="EO205" s="243"/>
      <c r="EP205" s="243"/>
      <c r="EQ205" s="243"/>
      <c r="ER205" s="243"/>
      <c r="ES205" s="243"/>
      <c r="ET205" s="243"/>
      <c r="EU205" s="243"/>
      <c r="EV205" s="243"/>
      <c r="EW205" s="243"/>
      <c r="EX205" s="243"/>
      <c r="EY205" s="243"/>
      <c r="EZ205" s="243"/>
      <c r="FA205" s="243"/>
      <c r="FB205" s="243"/>
      <c r="FC205" s="243"/>
      <c r="FD205" s="243"/>
      <c r="FE205" s="243"/>
      <c r="FF205" s="243"/>
      <c r="FG205" s="243"/>
      <c r="FH205" s="243"/>
      <c r="FI205" s="243"/>
      <c r="FJ205" s="243"/>
      <c r="FK205" s="243"/>
      <c r="FL205" s="243"/>
      <c r="FM205" s="243"/>
      <c r="FN205" s="243"/>
      <c r="FO205" s="243"/>
      <c r="FP205" s="243"/>
      <c r="FQ205" s="243"/>
      <c r="FR205" s="243"/>
      <c r="FS205" s="243"/>
      <c r="FT205" s="243"/>
      <c r="FU205" s="243"/>
      <c r="FV205" s="243"/>
      <c r="FW205" s="243"/>
      <c r="FX205" s="243"/>
      <c r="FY205" s="243"/>
      <c r="FZ205" s="243"/>
      <c r="GA205" s="243"/>
      <c r="GB205" s="243"/>
      <c r="GC205" s="243"/>
      <c r="GD205" s="243"/>
      <c r="GE205" s="243"/>
      <c r="GF205" s="243"/>
      <c r="GG205" s="243"/>
      <c r="GH205" s="243"/>
      <c r="GI205" s="243"/>
      <c r="GJ205" s="243"/>
      <c r="GK205" s="243"/>
      <c r="GL205" s="243"/>
      <c r="GM205" s="243"/>
      <c r="GN205" s="243"/>
      <c r="GO205" s="243"/>
      <c r="GP205" s="243"/>
      <c r="GQ205" s="243"/>
      <c r="GR205" s="243"/>
      <c r="GS205" s="243"/>
      <c r="GT205" s="243"/>
      <c r="GU205" s="243"/>
      <c r="GV205" s="243"/>
      <c r="GW205" s="243"/>
      <c r="GX205" s="243"/>
      <c r="GY205" s="243"/>
      <c r="GZ205" s="243"/>
      <c r="HA205" s="243"/>
      <c r="HB205" s="243"/>
      <c r="HC205" s="243"/>
      <c r="HD205" s="243"/>
      <c r="HE205" s="243"/>
      <c r="HF205" s="243"/>
      <c r="HG205" s="243"/>
      <c r="HH205" s="243"/>
      <c r="HI205" s="243"/>
      <c r="HJ205" s="243"/>
      <c r="HK205" s="243"/>
      <c r="HL205" s="243"/>
      <c r="HM205" s="243"/>
      <c r="HN205" s="243"/>
      <c r="HO205" s="243"/>
      <c r="HP205" s="243"/>
      <c r="HQ205" s="243"/>
      <c r="HR205" s="243"/>
      <c r="HS205" s="243"/>
      <c r="HT205" s="243"/>
      <c r="HU205" s="243"/>
      <c r="HV205" s="243"/>
      <c r="HW205" s="243"/>
      <c r="HX205" s="243"/>
      <c r="HY205" s="243"/>
      <c r="HZ205" s="243"/>
      <c r="IA205" s="243"/>
      <c r="IB205" s="243"/>
      <c r="IC205" s="243"/>
      <c r="ID205" s="243"/>
      <c r="IE205" s="243"/>
      <c r="IF205" s="243"/>
      <c r="IG205" s="243"/>
      <c r="IH205" s="243"/>
      <c r="II205" s="243"/>
      <c r="IJ205" s="243"/>
      <c r="IK205" s="243"/>
      <c r="IL205" s="243"/>
      <c r="IM205" s="243"/>
      <c r="IN205" s="243"/>
      <c r="IO205" s="243"/>
      <c r="IP205" s="243"/>
      <c r="IQ205" s="243"/>
      <c r="IR205" s="243"/>
      <c r="IS205" s="243"/>
      <c r="IT205" s="243"/>
      <c r="IU205" s="243"/>
      <c r="IV205" s="243"/>
    </row>
    <row r="206" spans="1:256" outlineLevel="1">
      <c r="A206" s="608"/>
      <c r="B206" s="993">
        <v>32</v>
      </c>
      <c r="C206" s="994"/>
      <c r="D206" s="643"/>
      <c r="E206" s="644">
        <f ca="1">IF('Health SCR'!E$3&gt;=$B206,OFFSET($D$173,0,'Health SCR'!E$3-$B206)*OFFSET(Inputs!$C$30,0,$B206-2)/IF(sommmeProdInv(Inputs!$B$30:$AY$30,$D$173:$BA$173,'Health SCR'!E$3)&gt;0,sommmeProdInv(Inputs!$B$30:$AY$30,$D$173:$BA$173,'Health SCR'!E$3),1)+E205,0)</f>
        <v>0</v>
      </c>
      <c r="F206" s="644">
        <f ca="1">IF('Health SCR'!F$3&gt;=$B206,OFFSET($D$173,0,'Health SCR'!F$3-$B206)*OFFSET(Inputs!$C$30,0,$B206-2)/IF(sommmeProdInv(Inputs!$B$30:$AY$30,$D$173:$BA$173,'Health SCR'!F$3)&gt;0,sommmeProdInv(Inputs!$B$30:$AY$30,$D$173:$BA$173,'Health SCR'!F$3),1)+F205,0)</f>
        <v>0</v>
      </c>
      <c r="G206" s="644">
        <f ca="1">IF('Health SCR'!G$3&gt;=$B206,OFFSET($D$173,0,'Health SCR'!G$3-$B206)*OFFSET(Inputs!$C$30,0,$B206-2)/IF(sommmeProdInv(Inputs!$B$30:$AY$30,$D$173:$BA$173,'Health SCR'!G$3)&gt;0,sommmeProdInv(Inputs!$B$30:$AY$30,$D$173:$BA$173,'Health SCR'!G$3),1)+G205,0)</f>
        <v>0</v>
      </c>
      <c r="H206" s="644">
        <f ca="1">IF('Health SCR'!H$3&gt;=$B206,OFFSET($D$173,0,'Health SCR'!H$3-$B206)*OFFSET(Inputs!$C$30,0,$B206-2)/IF(sommmeProdInv(Inputs!$B$30:$AY$30,$D$173:$BA$173,'Health SCR'!H$3)&gt;0,sommmeProdInv(Inputs!$B$30:$AY$30,$D$173:$BA$173,'Health SCR'!H$3),1)+H205,0)</f>
        <v>0</v>
      </c>
      <c r="I206" s="644">
        <f ca="1">IF('Health SCR'!I$3&gt;=$B206,OFFSET($D$173,0,'Health SCR'!I$3-$B206)*OFFSET(Inputs!$C$30,0,$B206-2)/IF(sommmeProdInv(Inputs!$B$30:$AY$30,$D$173:$BA$173,'Health SCR'!I$3)&gt;0,sommmeProdInv(Inputs!$B$30:$AY$30,$D$173:$BA$173,'Health SCR'!I$3),1)+I205,0)</f>
        <v>0</v>
      </c>
      <c r="J206" s="644">
        <f ca="1">IF('Health SCR'!J$3&gt;=$B206,OFFSET($D$173,0,'Health SCR'!J$3-$B206)*OFFSET(Inputs!$C$30,0,$B206-2)/IF(sommmeProdInv(Inputs!$B$30:$AY$30,$D$173:$BA$173,'Health SCR'!J$3)&gt;0,sommmeProdInv(Inputs!$B$30:$AY$30,$D$173:$BA$173,'Health SCR'!J$3),1)+J205,0)</f>
        <v>0</v>
      </c>
      <c r="K206" s="644">
        <f ca="1">IF('Health SCR'!K$3&gt;=$B206,OFFSET($D$173,0,'Health SCR'!K$3-$B206)*OFFSET(Inputs!$C$30,0,$B206-2)/IF(sommmeProdInv(Inputs!$B$30:$AY$30,$D$173:$BA$173,'Health SCR'!K$3)&gt;0,sommmeProdInv(Inputs!$B$30:$AY$30,$D$173:$BA$173,'Health SCR'!K$3),1)+K205,0)</f>
        <v>0</v>
      </c>
      <c r="L206" s="644">
        <f ca="1">IF('Health SCR'!L$3&gt;=$B206,OFFSET($D$173,0,'Health SCR'!L$3-$B206)*OFFSET(Inputs!$C$30,0,$B206-2)/IF(sommmeProdInv(Inputs!$B$30:$AY$30,$D$173:$BA$173,'Health SCR'!L$3)&gt;0,sommmeProdInv(Inputs!$B$30:$AY$30,$D$173:$BA$173,'Health SCR'!L$3),1)+L205,0)</f>
        <v>0</v>
      </c>
      <c r="M206" s="644">
        <f ca="1">IF('Health SCR'!M$3&gt;=$B206,OFFSET($D$173,0,'Health SCR'!M$3-$B206)*OFFSET(Inputs!$C$30,0,$B206-2)/IF(sommmeProdInv(Inputs!$B$30:$AY$30,$D$173:$BA$173,'Health SCR'!M$3)&gt;0,sommmeProdInv(Inputs!$B$30:$AY$30,$D$173:$BA$173,'Health SCR'!M$3),1)+M205,0)</f>
        <v>0</v>
      </c>
      <c r="N206" s="644">
        <f ca="1">IF('Health SCR'!N$3&gt;=$B206,OFFSET($D$173,0,'Health SCR'!N$3-$B206)*OFFSET(Inputs!$C$30,0,$B206-2)/IF(sommmeProdInv(Inputs!$B$30:$AY$30,$D$173:$BA$173,'Health SCR'!N$3)&gt;0,sommmeProdInv(Inputs!$B$30:$AY$30,$D$173:$BA$173,'Health SCR'!N$3),1)+N205,0)</f>
        <v>0</v>
      </c>
      <c r="O206" s="644">
        <f ca="1">IF('Health SCR'!O$3&gt;=$B206,OFFSET($D$173,0,'Health SCR'!O$3-$B206)*OFFSET(Inputs!$C$30,0,$B206-2)/IF(sommmeProdInv(Inputs!$B$30:$AY$30,$D$173:$BA$173,'Health SCR'!O$3)&gt;0,sommmeProdInv(Inputs!$B$30:$AY$30,$D$173:$BA$173,'Health SCR'!O$3),1)+O205,0)</f>
        <v>0</v>
      </c>
      <c r="P206" s="644">
        <f ca="1">IF('Health SCR'!P$3&gt;=$B206,OFFSET($D$173,0,'Health SCR'!P$3-$B206)*OFFSET(Inputs!$C$30,0,$B206-2)/IF(sommmeProdInv(Inputs!$B$30:$AY$30,$D$173:$BA$173,'Health SCR'!P$3)&gt;0,sommmeProdInv(Inputs!$B$30:$AY$30,$D$173:$BA$173,'Health SCR'!P$3),1)+P205,0)</f>
        <v>0</v>
      </c>
      <c r="Q206" s="644">
        <f ca="1">IF('Health SCR'!Q$3&gt;=$B206,OFFSET($D$173,0,'Health SCR'!Q$3-$B206)*OFFSET(Inputs!$C$30,0,$B206-2)/IF(sommmeProdInv(Inputs!$B$30:$AY$30,$D$173:$BA$173,'Health SCR'!Q$3)&gt;0,sommmeProdInv(Inputs!$B$30:$AY$30,$D$173:$BA$173,'Health SCR'!Q$3),1)+Q205,0)</f>
        <v>0</v>
      </c>
      <c r="R206" s="644">
        <f ca="1">IF('Health SCR'!R$3&gt;=$B206,OFFSET($D$173,0,'Health SCR'!R$3-$B206)*OFFSET(Inputs!$C$30,0,$B206-2)/IF(sommmeProdInv(Inputs!$B$30:$AY$30,$D$173:$BA$173,'Health SCR'!R$3)&gt;0,sommmeProdInv(Inputs!$B$30:$AY$30,$D$173:$BA$173,'Health SCR'!R$3),1)+R205,0)</f>
        <v>0</v>
      </c>
      <c r="S206" s="644">
        <f ca="1">IF('Health SCR'!S$3&gt;=$B206,OFFSET($D$173,0,'Health SCR'!S$3-$B206)*OFFSET(Inputs!$C$30,0,$B206-2)/IF(sommmeProdInv(Inputs!$B$30:$AY$30,$D$173:$BA$173,'Health SCR'!S$3)&gt;0,sommmeProdInv(Inputs!$B$30:$AY$30,$D$173:$BA$173,'Health SCR'!S$3),1)+S205,0)</f>
        <v>0</v>
      </c>
      <c r="T206" s="644">
        <f ca="1">IF('Health SCR'!T$3&gt;=$B206,OFFSET($D$173,0,'Health SCR'!T$3-$B206)*OFFSET(Inputs!$C$30,0,$B206-2)/IF(sommmeProdInv(Inputs!$B$30:$AY$30,$D$173:$BA$173,'Health SCR'!T$3)&gt;0,sommmeProdInv(Inputs!$B$30:$AY$30,$D$173:$BA$173,'Health SCR'!T$3),1)+T205,0)</f>
        <v>0</v>
      </c>
      <c r="U206" s="644">
        <f ca="1">IF('Health SCR'!U$3&gt;=$B206,OFFSET($D$173,0,'Health SCR'!U$3-$B206)*OFFSET(Inputs!$C$30,0,$B206-2)/IF(sommmeProdInv(Inputs!$B$30:$AY$30,$D$173:$BA$173,'Health SCR'!U$3)&gt;0,sommmeProdInv(Inputs!$B$30:$AY$30,$D$173:$BA$173,'Health SCR'!U$3),1)+U205,0)</f>
        <v>0</v>
      </c>
      <c r="V206" s="644">
        <f ca="1">IF('Health SCR'!V$3&gt;=$B206,OFFSET($D$173,0,'Health SCR'!V$3-$B206)*OFFSET(Inputs!$C$30,0,$B206-2)/IF(sommmeProdInv(Inputs!$B$30:$AY$30,$D$173:$BA$173,'Health SCR'!V$3)&gt;0,sommmeProdInv(Inputs!$B$30:$AY$30,$D$173:$BA$173,'Health SCR'!V$3),1)+V205,0)</f>
        <v>0</v>
      </c>
      <c r="W206" s="644">
        <f ca="1">IF('Health SCR'!W$3&gt;=$B206,OFFSET($D$173,0,'Health SCR'!W$3-$B206)*OFFSET(Inputs!$C$30,0,$B206-2)/IF(sommmeProdInv(Inputs!$B$30:$AY$30,$D$173:$BA$173,'Health SCR'!W$3)&gt;0,sommmeProdInv(Inputs!$B$30:$AY$30,$D$173:$BA$173,'Health SCR'!W$3),1)+W205,0)</f>
        <v>0</v>
      </c>
      <c r="X206" s="644">
        <f ca="1">IF('Health SCR'!X$3&gt;=$B206,OFFSET($D$173,0,'Health SCR'!X$3-$B206)*OFFSET(Inputs!$C$30,0,$B206-2)/IF(sommmeProdInv(Inputs!$B$30:$AY$30,$D$173:$BA$173,'Health SCR'!X$3)&gt;0,sommmeProdInv(Inputs!$B$30:$AY$30,$D$173:$BA$173,'Health SCR'!X$3),1)+X205,0)</f>
        <v>0</v>
      </c>
      <c r="Y206" s="644">
        <f ca="1">IF('Health SCR'!Y$3&gt;=$B206,OFFSET($D$173,0,'Health SCR'!Y$3-$B206)*OFFSET(Inputs!$C$30,0,$B206-2)/IF(sommmeProdInv(Inputs!$B$30:$AY$30,$D$173:$BA$173,'Health SCR'!Y$3)&gt;0,sommmeProdInv(Inputs!$B$30:$AY$30,$D$173:$BA$173,'Health SCR'!Y$3),1)+Y205,0)</f>
        <v>0</v>
      </c>
      <c r="Z206" s="644">
        <f ca="1">IF('Health SCR'!Z$3&gt;=$B206,OFFSET($D$173,0,'Health SCR'!Z$3-$B206)*OFFSET(Inputs!$C$30,0,$B206-2)/IF(sommmeProdInv(Inputs!$B$30:$AY$30,$D$173:$BA$173,'Health SCR'!Z$3)&gt;0,sommmeProdInv(Inputs!$B$30:$AY$30,$D$173:$BA$173,'Health SCR'!Z$3),1)+Z205,0)</f>
        <v>0</v>
      </c>
      <c r="AA206" s="644">
        <f ca="1">IF('Health SCR'!AA$3&gt;=$B206,OFFSET($D$173,0,'Health SCR'!AA$3-$B206)*OFFSET(Inputs!$C$30,0,$B206-2)/IF(sommmeProdInv(Inputs!$B$30:$AY$30,$D$173:$BA$173,'Health SCR'!AA$3)&gt;0,sommmeProdInv(Inputs!$B$30:$AY$30,$D$173:$BA$173,'Health SCR'!AA$3),1)+AA205,0)</f>
        <v>0</v>
      </c>
      <c r="AB206" s="644">
        <f ca="1">IF('Health SCR'!AB$3&gt;=$B206,OFFSET($D$173,0,'Health SCR'!AB$3-$B206)*OFFSET(Inputs!$C$30,0,$B206-2)/IF(sommmeProdInv(Inputs!$B$30:$AY$30,$D$173:$BA$173,'Health SCR'!AB$3)&gt;0,sommmeProdInv(Inputs!$B$30:$AY$30,$D$173:$BA$173,'Health SCR'!AB$3),1)+AB205,0)</f>
        <v>0</v>
      </c>
      <c r="AC206" s="644">
        <f ca="1">IF('Health SCR'!AC$3&gt;=$B206,OFFSET($D$173,0,'Health SCR'!AC$3-$B206)*OFFSET(Inputs!$C$30,0,$B206-2)/IF(sommmeProdInv(Inputs!$B$30:$AY$30,$D$173:$BA$173,'Health SCR'!AC$3)&gt;0,sommmeProdInv(Inputs!$B$30:$AY$30,$D$173:$BA$173,'Health SCR'!AC$3),1)+AC205,0)</f>
        <v>0</v>
      </c>
      <c r="AD206" s="644">
        <f ca="1">IF('Health SCR'!AD$3&gt;=$B206,OFFSET($D$173,0,'Health SCR'!AD$3-$B206)*OFFSET(Inputs!$C$30,0,$B206-2)/IF(sommmeProdInv(Inputs!$B$30:$AY$30,$D$173:$BA$173,'Health SCR'!AD$3)&gt;0,sommmeProdInv(Inputs!$B$30:$AY$30,$D$173:$BA$173,'Health SCR'!AD$3),1)+AD205,0)</f>
        <v>0</v>
      </c>
      <c r="AE206" s="644">
        <f ca="1">IF('Health SCR'!AE$3&gt;=$B206,OFFSET($D$173,0,'Health SCR'!AE$3-$B206)*OFFSET(Inputs!$C$30,0,$B206-2)/IF(sommmeProdInv(Inputs!$B$30:$AY$30,$D$173:$BA$173,'Health SCR'!AE$3)&gt;0,sommmeProdInv(Inputs!$B$30:$AY$30,$D$173:$BA$173,'Health SCR'!AE$3),1)+AE205,0)</f>
        <v>0</v>
      </c>
      <c r="AF206" s="644">
        <f ca="1">IF('Health SCR'!AF$3&gt;=$B206,OFFSET($D$173,0,'Health SCR'!AF$3-$B206)*OFFSET(Inputs!$C$30,0,$B206-2)/IF(sommmeProdInv(Inputs!$B$30:$AY$30,$D$173:$BA$173,'Health SCR'!AF$3)&gt;0,sommmeProdInv(Inputs!$B$30:$AY$30,$D$173:$BA$173,'Health SCR'!AF$3),1)+AF205,0)</f>
        <v>0</v>
      </c>
      <c r="AG206" s="644">
        <f ca="1">IF('Health SCR'!AG$3&gt;=$B206,OFFSET($D$173,0,'Health SCR'!AG$3-$B206)*OFFSET(Inputs!$C$30,0,$B206-2)/IF(sommmeProdInv(Inputs!$B$30:$AY$30,$D$173:$BA$173,'Health SCR'!AG$3)&gt;0,sommmeProdInv(Inputs!$B$30:$AY$30,$D$173:$BA$173,'Health SCR'!AG$3),1)+AG205,0)</f>
        <v>0</v>
      </c>
      <c r="AH206" s="644">
        <f ca="1">IF('Health SCR'!AH$3&gt;=$B206,OFFSET($D$173,0,'Health SCR'!AH$3-$B206)*OFFSET(Inputs!$C$30,0,$B206-2)/IF(sommmeProdInv(Inputs!$B$30:$AY$30,$D$173:$BA$173,'Health SCR'!AH$3)&gt;0,sommmeProdInv(Inputs!$B$30:$AY$30,$D$173:$BA$173,'Health SCR'!AH$3),1)+AH205,0)</f>
        <v>0</v>
      </c>
      <c r="AI206" s="644">
        <f ca="1">IF('Health SCR'!AI$3&gt;=$B206,OFFSET($D$173,0,'Health SCR'!AI$3-$B206)*OFFSET(Inputs!$C$30,0,$B206-2)/IF(sommmeProdInv(Inputs!$B$30:$AY$30,$D$173:$BA$173,'Health SCR'!AI$3)&gt;0,sommmeProdInv(Inputs!$B$30:$AY$30,$D$173:$BA$173,'Health SCR'!AI$3),1)+AI205,0)</f>
        <v>0</v>
      </c>
      <c r="AJ206" s="644">
        <f ca="1">IF('Health SCR'!AJ$3&gt;=$B206,OFFSET($D$173,0,'Health SCR'!AJ$3-$B206)*OFFSET(Inputs!$C$30,0,$B206-2)/IF(sommmeProdInv(Inputs!$B$30:$AY$30,$D$173:$BA$173,'Health SCR'!AJ$3)&gt;0,sommmeProdInv(Inputs!$B$30:$AY$30,$D$173:$BA$173,'Health SCR'!AJ$3),1)+AJ205,0)</f>
        <v>0</v>
      </c>
      <c r="AK206" s="644">
        <f ca="1">IF('Health SCR'!AK$3&gt;=$B206,OFFSET($D$173,0,'Health SCR'!AK$3-$B206)*OFFSET(Inputs!$C$30,0,$B206-2)/IF(sommmeProdInv(Inputs!$B$30:$AY$30,$D$173:$BA$173,'Health SCR'!AK$3)&gt;0,sommmeProdInv(Inputs!$B$30:$AY$30,$D$173:$BA$173,'Health SCR'!AK$3),1)+AK205,0)</f>
        <v>0</v>
      </c>
      <c r="AL206" s="644">
        <f ca="1">IF('Health SCR'!AL$3&gt;=$B206,OFFSET($D$173,0,'Health SCR'!AL$3-$B206)*OFFSET(Inputs!$C$30,0,$B206-2)/IF(sommmeProdInv(Inputs!$B$30:$AY$30,$D$173:$BA$173,'Health SCR'!AL$3)&gt;0,sommmeProdInv(Inputs!$B$30:$AY$30,$D$173:$BA$173,'Health SCR'!AL$3),1)+AL205,0)</f>
        <v>0</v>
      </c>
      <c r="AM206" s="644">
        <f ca="1">IF('Health SCR'!AM$3&gt;=$B206,OFFSET($D$173,0,'Health SCR'!AM$3-$B206)*OFFSET(Inputs!$C$30,0,$B206-2)/IF(sommmeProdInv(Inputs!$B$30:$AY$30,$D$173:$BA$173,'Health SCR'!AM$3)&gt;0,sommmeProdInv(Inputs!$B$30:$AY$30,$D$173:$BA$173,'Health SCR'!AM$3),1)+AM205,0)</f>
        <v>0</v>
      </c>
      <c r="AN206" s="644">
        <f ca="1">IF('Health SCR'!AN$3&gt;=$B206,OFFSET($D$173,0,'Health SCR'!AN$3-$B206)*OFFSET(Inputs!$C$30,0,$B206-2)/IF(sommmeProdInv(Inputs!$B$30:$AY$30,$D$173:$BA$173,'Health SCR'!AN$3)&gt;0,sommmeProdInv(Inputs!$B$30:$AY$30,$D$173:$BA$173,'Health SCR'!AN$3),1)+AN205,0)</f>
        <v>0</v>
      </c>
      <c r="AO206" s="644">
        <f ca="1">IF('Health SCR'!AO$3&gt;=$B206,OFFSET($D$173,0,'Health SCR'!AO$3-$B206)*OFFSET(Inputs!$C$30,0,$B206-2)/IF(sommmeProdInv(Inputs!$B$30:$AY$30,$D$173:$BA$173,'Health SCR'!AO$3)&gt;0,sommmeProdInv(Inputs!$B$30:$AY$30,$D$173:$BA$173,'Health SCR'!AO$3),1)+AO205,0)</f>
        <v>0</v>
      </c>
      <c r="AP206" s="644">
        <f ca="1">IF('Health SCR'!AP$3&gt;=$B206,OFFSET($D$173,0,'Health SCR'!AP$3-$B206)*OFFSET(Inputs!$C$30,0,$B206-2)/IF(sommmeProdInv(Inputs!$B$30:$AY$30,$D$173:$BA$173,'Health SCR'!AP$3)&gt;0,sommmeProdInv(Inputs!$B$30:$AY$30,$D$173:$BA$173,'Health SCR'!AP$3),1)+AP205,0)</f>
        <v>0</v>
      </c>
      <c r="AQ206" s="644">
        <f ca="1">IF('Health SCR'!AQ$3&gt;=$B206,OFFSET($D$173,0,'Health SCR'!AQ$3-$B206)*OFFSET(Inputs!$C$30,0,$B206-2)/IF(sommmeProdInv(Inputs!$B$30:$AY$30,$D$173:$BA$173,'Health SCR'!AQ$3)&gt;0,sommmeProdInv(Inputs!$B$30:$AY$30,$D$173:$BA$173,'Health SCR'!AQ$3),1)+AQ205,0)</f>
        <v>0</v>
      </c>
      <c r="AR206" s="644">
        <f ca="1">IF('Health SCR'!AR$3&gt;=$B206,OFFSET($D$173,0,'Health SCR'!AR$3-$B206)*OFFSET(Inputs!$C$30,0,$B206-2)/IF(sommmeProdInv(Inputs!$B$30:$AY$30,$D$173:$BA$173,'Health SCR'!AR$3)&gt;0,sommmeProdInv(Inputs!$B$30:$AY$30,$D$173:$BA$173,'Health SCR'!AR$3),1)+AR205,0)</f>
        <v>0</v>
      </c>
      <c r="AS206" s="644">
        <f ca="1">IF('Health SCR'!AS$3&gt;=$B206,OFFSET($D$173,0,'Health SCR'!AS$3-$B206)*OFFSET(Inputs!$C$30,0,$B206-2)/IF(sommmeProdInv(Inputs!$B$30:$AY$30,$D$173:$BA$173,'Health SCR'!AS$3)&gt;0,sommmeProdInv(Inputs!$B$30:$AY$30,$D$173:$BA$173,'Health SCR'!AS$3),1)+AS205,0)</f>
        <v>0</v>
      </c>
      <c r="AT206" s="644">
        <f ca="1">IF('Health SCR'!AT$3&gt;=$B206,OFFSET($D$173,0,'Health SCR'!AT$3-$B206)*OFFSET(Inputs!$C$30,0,$B206-2)/IF(sommmeProdInv(Inputs!$B$30:$AY$30,$D$173:$BA$173,'Health SCR'!AT$3)&gt;0,sommmeProdInv(Inputs!$B$30:$AY$30,$D$173:$BA$173,'Health SCR'!AT$3),1)+AT205,0)</f>
        <v>0</v>
      </c>
      <c r="AU206" s="644">
        <f ca="1">IF('Health SCR'!AU$3&gt;=$B206,OFFSET($D$173,0,'Health SCR'!AU$3-$B206)*OFFSET(Inputs!$C$30,0,$B206-2)/IF(sommmeProdInv(Inputs!$B$30:$AY$30,$D$173:$BA$173,'Health SCR'!AU$3)&gt;0,sommmeProdInv(Inputs!$B$30:$AY$30,$D$173:$BA$173,'Health SCR'!AU$3),1)+AU205,0)</f>
        <v>0</v>
      </c>
      <c r="AV206" s="644">
        <f ca="1">IF('Health SCR'!AV$3&gt;=$B206,OFFSET($D$173,0,'Health SCR'!AV$3-$B206)*OFFSET(Inputs!$C$30,0,$B206-2)/IF(sommmeProdInv(Inputs!$B$30:$AY$30,$D$173:$BA$173,'Health SCR'!AV$3)&gt;0,sommmeProdInv(Inputs!$B$30:$AY$30,$D$173:$BA$173,'Health SCR'!AV$3),1)+AV205,0)</f>
        <v>0</v>
      </c>
      <c r="AW206" s="644">
        <f ca="1">IF('Health SCR'!AW$3&gt;=$B206,OFFSET($D$173,0,'Health SCR'!AW$3-$B206)*OFFSET(Inputs!$C$30,0,$B206-2)/IF(sommmeProdInv(Inputs!$B$30:$AY$30,$D$173:$BA$173,'Health SCR'!AW$3)&gt;0,sommmeProdInv(Inputs!$B$30:$AY$30,$D$173:$BA$173,'Health SCR'!AW$3),1)+AW205,0)</f>
        <v>0</v>
      </c>
      <c r="AX206" s="644">
        <f ca="1">IF('Health SCR'!AX$3&gt;=$B206,OFFSET($D$173,0,'Health SCR'!AX$3-$B206)*OFFSET(Inputs!$C$30,0,$B206-2)/IF(sommmeProdInv(Inputs!$B$30:$AY$30,$D$173:$BA$173,'Health SCR'!AX$3)&gt;0,sommmeProdInv(Inputs!$B$30:$AY$30,$D$173:$BA$173,'Health SCR'!AX$3),1)+AX205,0)</f>
        <v>0</v>
      </c>
      <c r="AY206" s="644">
        <f ca="1">IF('Health SCR'!AY$3&gt;=$B206,OFFSET($D$173,0,'Health SCR'!AY$3-$B206)*OFFSET(Inputs!$C$30,0,$B206-2)/IF(sommmeProdInv(Inputs!$B$30:$AY$30,$D$173:$BA$173,'Health SCR'!AY$3)&gt;0,sommmeProdInv(Inputs!$B$30:$AY$30,$D$173:$BA$173,'Health SCR'!AY$3),1)+AY205,0)</f>
        <v>0</v>
      </c>
      <c r="AZ206" s="644">
        <f ca="1">IF('Health SCR'!AZ$3&gt;=$B206,OFFSET($D$173,0,'Health SCR'!AZ$3-$B206)*OFFSET(Inputs!$C$30,0,$B206-2)/IF(sommmeProdInv(Inputs!$B$30:$AY$30,$D$173:$BA$173,'Health SCR'!AZ$3)&gt;0,sommmeProdInv(Inputs!$B$30:$AY$30,$D$173:$BA$173,'Health SCR'!AZ$3),1)+AZ205,0)</f>
        <v>0</v>
      </c>
      <c r="BA206" s="645">
        <f ca="1">IF('Health SCR'!BA$3&gt;=$B206,OFFSET($D$173,0,'Health SCR'!BA$3-$B206)*OFFSET(Inputs!$C$30,0,$B206-2)/IF(sommmeProdInv(Inputs!$B$30:$AY$30,$D$173:$BA$173,'Health SCR'!BA$3)&gt;0,sommmeProdInv(Inputs!$B$30:$AY$30,$D$173:$BA$173,'Health SCR'!BA$3),1)+BA205,0)</f>
        <v>0</v>
      </c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43"/>
      <c r="BU206" s="243"/>
      <c r="BV206" s="243"/>
      <c r="BW206" s="243"/>
      <c r="BX206" s="243"/>
      <c r="BY206" s="243"/>
      <c r="BZ206" s="243"/>
      <c r="CA206" s="243"/>
      <c r="CB206" s="243"/>
      <c r="CC206" s="243"/>
      <c r="CD206" s="243"/>
      <c r="CE206" s="243"/>
      <c r="CF206" s="243"/>
      <c r="CG206" s="243"/>
      <c r="CH206" s="243"/>
      <c r="CI206" s="243"/>
      <c r="CJ206" s="243"/>
      <c r="CK206" s="243"/>
      <c r="CL206" s="243"/>
      <c r="CM206" s="243"/>
      <c r="CN206" s="243"/>
      <c r="CO206" s="243"/>
      <c r="CP206" s="243"/>
      <c r="CQ206" s="243"/>
      <c r="CR206" s="243"/>
      <c r="CS206" s="243"/>
      <c r="CT206" s="243"/>
      <c r="CU206" s="243"/>
      <c r="CV206" s="243"/>
      <c r="CW206" s="243"/>
      <c r="CX206" s="243"/>
      <c r="CY206" s="243"/>
      <c r="CZ206" s="243"/>
      <c r="DA206" s="243"/>
      <c r="DB206" s="243"/>
      <c r="DC206" s="243"/>
      <c r="DD206" s="243"/>
      <c r="DE206" s="243"/>
      <c r="DF206" s="243"/>
      <c r="DG206" s="243"/>
      <c r="DH206" s="243"/>
      <c r="DI206" s="243"/>
      <c r="DJ206" s="243"/>
      <c r="DK206" s="243"/>
      <c r="DL206" s="243"/>
      <c r="DM206" s="243"/>
      <c r="DN206" s="243"/>
      <c r="DO206" s="243"/>
      <c r="DP206" s="243"/>
      <c r="DQ206" s="243"/>
      <c r="DR206" s="243"/>
      <c r="DS206" s="243"/>
      <c r="DT206" s="243"/>
      <c r="DU206" s="243"/>
      <c r="DV206" s="243"/>
      <c r="DW206" s="243"/>
      <c r="DX206" s="243"/>
      <c r="DY206" s="243"/>
      <c r="DZ206" s="243"/>
      <c r="EA206" s="243"/>
      <c r="EB206" s="243"/>
      <c r="EC206" s="243"/>
      <c r="ED206" s="243"/>
      <c r="EE206" s="243"/>
      <c r="EF206" s="243"/>
      <c r="EG206" s="243"/>
      <c r="EH206" s="243"/>
      <c r="EI206" s="243"/>
      <c r="EJ206" s="243"/>
      <c r="EK206" s="243"/>
      <c r="EL206" s="243"/>
      <c r="EM206" s="243"/>
      <c r="EN206" s="243"/>
      <c r="EO206" s="243"/>
      <c r="EP206" s="243"/>
      <c r="EQ206" s="243"/>
      <c r="ER206" s="243"/>
      <c r="ES206" s="243"/>
      <c r="ET206" s="243"/>
      <c r="EU206" s="243"/>
      <c r="EV206" s="243"/>
      <c r="EW206" s="243"/>
      <c r="EX206" s="243"/>
      <c r="EY206" s="243"/>
      <c r="EZ206" s="243"/>
      <c r="FA206" s="243"/>
      <c r="FB206" s="243"/>
      <c r="FC206" s="243"/>
      <c r="FD206" s="243"/>
      <c r="FE206" s="243"/>
      <c r="FF206" s="243"/>
      <c r="FG206" s="243"/>
      <c r="FH206" s="243"/>
      <c r="FI206" s="243"/>
      <c r="FJ206" s="243"/>
      <c r="FK206" s="243"/>
      <c r="FL206" s="243"/>
      <c r="FM206" s="243"/>
      <c r="FN206" s="243"/>
      <c r="FO206" s="243"/>
      <c r="FP206" s="243"/>
      <c r="FQ206" s="243"/>
      <c r="FR206" s="243"/>
      <c r="FS206" s="243"/>
      <c r="FT206" s="243"/>
      <c r="FU206" s="243"/>
      <c r="FV206" s="243"/>
      <c r="FW206" s="243"/>
      <c r="FX206" s="243"/>
      <c r="FY206" s="243"/>
      <c r="FZ206" s="243"/>
      <c r="GA206" s="243"/>
      <c r="GB206" s="243"/>
      <c r="GC206" s="243"/>
      <c r="GD206" s="243"/>
      <c r="GE206" s="243"/>
      <c r="GF206" s="243"/>
      <c r="GG206" s="243"/>
      <c r="GH206" s="243"/>
      <c r="GI206" s="243"/>
      <c r="GJ206" s="243"/>
      <c r="GK206" s="243"/>
      <c r="GL206" s="243"/>
      <c r="GM206" s="243"/>
      <c r="GN206" s="243"/>
      <c r="GO206" s="243"/>
      <c r="GP206" s="243"/>
      <c r="GQ206" s="243"/>
      <c r="GR206" s="243"/>
      <c r="GS206" s="243"/>
      <c r="GT206" s="243"/>
      <c r="GU206" s="243"/>
      <c r="GV206" s="243"/>
      <c r="GW206" s="243"/>
      <c r="GX206" s="243"/>
      <c r="GY206" s="243"/>
      <c r="GZ206" s="243"/>
      <c r="HA206" s="243"/>
      <c r="HB206" s="243"/>
      <c r="HC206" s="243"/>
      <c r="HD206" s="243"/>
      <c r="HE206" s="243"/>
      <c r="HF206" s="243"/>
      <c r="HG206" s="243"/>
      <c r="HH206" s="243"/>
      <c r="HI206" s="243"/>
      <c r="HJ206" s="243"/>
      <c r="HK206" s="243"/>
      <c r="HL206" s="243"/>
      <c r="HM206" s="243"/>
      <c r="HN206" s="243"/>
      <c r="HO206" s="243"/>
      <c r="HP206" s="243"/>
      <c r="HQ206" s="243"/>
      <c r="HR206" s="243"/>
      <c r="HS206" s="243"/>
      <c r="HT206" s="243"/>
      <c r="HU206" s="243"/>
      <c r="HV206" s="243"/>
      <c r="HW206" s="243"/>
      <c r="HX206" s="243"/>
      <c r="HY206" s="243"/>
      <c r="HZ206" s="243"/>
      <c r="IA206" s="243"/>
      <c r="IB206" s="243"/>
      <c r="IC206" s="243"/>
      <c r="ID206" s="243"/>
      <c r="IE206" s="243"/>
      <c r="IF206" s="243"/>
      <c r="IG206" s="243"/>
      <c r="IH206" s="243"/>
      <c r="II206" s="243"/>
      <c r="IJ206" s="243"/>
      <c r="IK206" s="243"/>
      <c r="IL206" s="243"/>
      <c r="IM206" s="243"/>
      <c r="IN206" s="243"/>
      <c r="IO206" s="243"/>
      <c r="IP206" s="243"/>
      <c r="IQ206" s="243"/>
      <c r="IR206" s="243"/>
      <c r="IS206" s="243"/>
      <c r="IT206" s="243"/>
      <c r="IU206" s="243"/>
      <c r="IV206" s="243"/>
    </row>
    <row r="207" spans="1:256" s="221" customFormat="1" outlineLevel="1">
      <c r="A207" s="608"/>
      <c r="B207" s="993">
        <v>33</v>
      </c>
      <c r="C207" s="994"/>
      <c r="D207" s="643"/>
      <c r="E207" s="644">
        <f ca="1">IF('Health SCR'!E$3&gt;=$B207,OFFSET($D$173,0,'Health SCR'!E$3-$B207)*OFFSET(Inputs!$C$30,0,$B207-2)/IF(sommmeProdInv(Inputs!$B$30:$AY$30,$D$173:$BA$173,'Health SCR'!E$3)&gt;0,sommmeProdInv(Inputs!$B$30:$AY$30,$D$173:$BA$173,'Health SCR'!E$3),1)+E206,0)</f>
        <v>0</v>
      </c>
      <c r="F207" s="644">
        <f ca="1">IF('Health SCR'!F$3&gt;=$B207,OFFSET($D$173,0,'Health SCR'!F$3-$B207)*OFFSET(Inputs!$C$30,0,$B207-2)/IF(sommmeProdInv(Inputs!$B$30:$AY$30,$D$173:$BA$173,'Health SCR'!F$3)&gt;0,sommmeProdInv(Inputs!$B$30:$AY$30,$D$173:$BA$173,'Health SCR'!F$3),1)+F206,0)</f>
        <v>0</v>
      </c>
      <c r="G207" s="644">
        <f ca="1">IF('Health SCR'!G$3&gt;=$B207,OFFSET($D$173,0,'Health SCR'!G$3-$B207)*OFFSET(Inputs!$C$30,0,$B207-2)/IF(sommmeProdInv(Inputs!$B$30:$AY$30,$D$173:$BA$173,'Health SCR'!G$3)&gt;0,sommmeProdInv(Inputs!$B$30:$AY$30,$D$173:$BA$173,'Health SCR'!G$3),1)+G206,0)</f>
        <v>0</v>
      </c>
      <c r="H207" s="644">
        <f ca="1">IF('Health SCR'!H$3&gt;=$B207,OFFSET($D$173,0,'Health SCR'!H$3-$B207)*OFFSET(Inputs!$C$30,0,$B207-2)/IF(sommmeProdInv(Inputs!$B$30:$AY$30,$D$173:$BA$173,'Health SCR'!H$3)&gt;0,sommmeProdInv(Inputs!$B$30:$AY$30,$D$173:$BA$173,'Health SCR'!H$3),1)+H206,0)</f>
        <v>0</v>
      </c>
      <c r="I207" s="644">
        <f ca="1">IF('Health SCR'!I$3&gt;=$B207,OFFSET($D$173,0,'Health SCR'!I$3-$B207)*OFFSET(Inputs!$C$30,0,$B207-2)/IF(sommmeProdInv(Inputs!$B$30:$AY$30,$D$173:$BA$173,'Health SCR'!I$3)&gt;0,sommmeProdInv(Inputs!$B$30:$AY$30,$D$173:$BA$173,'Health SCR'!I$3),1)+I206,0)</f>
        <v>0</v>
      </c>
      <c r="J207" s="644">
        <f ca="1">IF('Health SCR'!J$3&gt;=$B207,OFFSET($D$173,0,'Health SCR'!J$3-$B207)*OFFSET(Inputs!$C$30,0,$B207-2)/IF(sommmeProdInv(Inputs!$B$30:$AY$30,$D$173:$BA$173,'Health SCR'!J$3)&gt;0,sommmeProdInv(Inputs!$B$30:$AY$30,$D$173:$BA$173,'Health SCR'!J$3),1)+J206,0)</f>
        <v>0</v>
      </c>
      <c r="K207" s="644">
        <f ca="1">IF('Health SCR'!K$3&gt;=$B207,OFFSET($D$173,0,'Health SCR'!K$3-$B207)*OFFSET(Inputs!$C$30,0,$B207-2)/IF(sommmeProdInv(Inputs!$B$30:$AY$30,$D$173:$BA$173,'Health SCR'!K$3)&gt;0,sommmeProdInv(Inputs!$B$30:$AY$30,$D$173:$BA$173,'Health SCR'!K$3),1)+K206,0)</f>
        <v>0</v>
      </c>
      <c r="L207" s="644">
        <f ca="1">IF('Health SCR'!L$3&gt;=$B207,OFFSET($D$173,0,'Health SCR'!L$3-$B207)*OFFSET(Inputs!$C$30,0,$B207-2)/IF(sommmeProdInv(Inputs!$B$30:$AY$30,$D$173:$BA$173,'Health SCR'!L$3)&gt;0,sommmeProdInv(Inputs!$B$30:$AY$30,$D$173:$BA$173,'Health SCR'!L$3),1)+L206,0)</f>
        <v>0</v>
      </c>
      <c r="M207" s="644">
        <f ca="1">IF('Health SCR'!M$3&gt;=$B207,OFFSET($D$173,0,'Health SCR'!M$3-$B207)*OFFSET(Inputs!$C$30,0,$B207-2)/IF(sommmeProdInv(Inputs!$B$30:$AY$30,$D$173:$BA$173,'Health SCR'!M$3)&gt;0,sommmeProdInv(Inputs!$B$30:$AY$30,$D$173:$BA$173,'Health SCR'!M$3),1)+M206,0)</f>
        <v>0</v>
      </c>
      <c r="N207" s="644">
        <f ca="1">IF('Health SCR'!N$3&gt;=$B207,OFFSET($D$173,0,'Health SCR'!N$3-$B207)*OFFSET(Inputs!$C$30,0,$B207-2)/IF(sommmeProdInv(Inputs!$B$30:$AY$30,$D$173:$BA$173,'Health SCR'!N$3)&gt;0,sommmeProdInv(Inputs!$B$30:$AY$30,$D$173:$BA$173,'Health SCR'!N$3),1)+N206,0)</f>
        <v>0</v>
      </c>
      <c r="O207" s="644">
        <f ca="1">IF('Health SCR'!O$3&gt;=$B207,OFFSET($D$173,0,'Health SCR'!O$3-$B207)*OFFSET(Inputs!$C$30,0,$B207-2)/IF(sommmeProdInv(Inputs!$B$30:$AY$30,$D$173:$BA$173,'Health SCR'!O$3)&gt;0,sommmeProdInv(Inputs!$B$30:$AY$30,$D$173:$BA$173,'Health SCR'!O$3),1)+O206,0)</f>
        <v>0</v>
      </c>
      <c r="P207" s="644">
        <f ca="1">IF('Health SCR'!P$3&gt;=$B207,OFFSET($D$173,0,'Health SCR'!P$3-$B207)*OFFSET(Inputs!$C$30,0,$B207-2)/IF(sommmeProdInv(Inputs!$B$30:$AY$30,$D$173:$BA$173,'Health SCR'!P$3)&gt;0,sommmeProdInv(Inputs!$B$30:$AY$30,$D$173:$BA$173,'Health SCR'!P$3),1)+P206,0)</f>
        <v>0</v>
      </c>
      <c r="Q207" s="644">
        <f ca="1">IF('Health SCR'!Q$3&gt;=$B207,OFFSET($D$173,0,'Health SCR'!Q$3-$B207)*OFFSET(Inputs!$C$30,0,$B207-2)/IF(sommmeProdInv(Inputs!$B$30:$AY$30,$D$173:$BA$173,'Health SCR'!Q$3)&gt;0,sommmeProdInv(Inputs!$B$30:$AY$30,$D$173:$BA$173,'Health SCR'!Q$3),1)+Q206,0)</f>
        <v>0</v>
      </c>
      <c r="R207" s="644">
        <f ca="1">IF('Health SCR'!R$3&gt;=$B207,OFFSET($D$173,0,'Health SCR'!R$3-$B207)*OFFSET(Inputs!$C$30,0,$B207-2)/IF(sommmeProdInv(Inputs!$B$30:$AY$30,$D$173:$BA$173,'Health SCR'!R$3)&gt;0,sommmeProdInv(Inputs!$B$30:$AY$30,$D$173:$BA$173,'Health SCR'!R$3),1)+R206,0)</f>
        <v>0</v>
      </c>
      <c r="S207" s="644">
        <f ca="1">IF('Health SCR'!S$3&gt;=$B207,OFFSET($D$173,0,'Health SCR'!S$3-$B207)*OFFSET(Inputs!$C$30,0,$B207-2)/IF(sommmeProdInv(Inputs!$B$30:$AY$30,$D$173:$BA$173,'Health SCR'!S$3)&gt;0,sommmeProdInv(Inputs!$B$30:$AY$30,$D$173:$BA$173,'Health SCR'!S$3),1)+S206,0)</f>
        <v>0</v>
      </c>
      <c r="T207" s="644">
        <f ca="1">IF('Health SCR'!T$3&gt;=$B207,OFFSET($D$173,0,'Health SCR'!T$3-$B207)*OFFSET(Inputs!$C$30,0,$B207-2)/IF(sommmeProdInv(Inputs!$B$30:$AY$30,$D$173:$BA$173,'Health SCR'!T$3)&gt;0,sommmeProdInv(Inputs!$B$30:$AY$30,$D$173:$BA$173,'Health SCR'!T$3),1)+T206,0)</f>
        <v>0</v>
      </c>
      <c r="U207" s="644">
        <f ca="1">IF('Health SCR'!U$3&gt;=$B207,OFFSET($D$173,0,'Health SCR'!U$3-$B207)*OFFSET(Inputs!$C$30,0,$B207-2)/IF(sommmeProdInv(Inputs!$B$30:$AY$30,$D$173:$BA$173,'Health SCR'!U$3)&gt;0,sommmeProdInv(Inputs!$B$30:$AY$30,$D$173:$BA$173,'Health SCR'!U$3),1)+U206,0)</f>
        <v>0</v>
      </c>
      <c r="V207" s="644">
        <f ca="1">IF('Health SCR'!V$3&gt;=$B207,OFFSET($D$173,0,'Health SCR'!V$3-$B207)*OFFSET(Inputs!$C$30,0,$B207-2)/IF(sommmeProdInv(Inputs!$B$30:$AY$30,$D$173:$BA$173,'Health SCR'!V$3)&gt;0,sommmeProdInv(Inputs!$B$30:$AY$30,$D$173:$BA$173,'Health SCR'!V$3),1)+V206,0)</f>
        <v>0</v>
      </c>
      <c r="W207" s="644">
        <f ca="1">IF('Health SCR'!W$3&gt;=$B207,OFFSET($D$173,0,'Health SCR'!W$3-$B207)*OFFSET(Inputs!$C$30,0,$B207-2)/IF(sommmeProdInv(Inputs!$B$30:$AY$30,$D$173:$BA$173,'Health SCR'!W$3)&gt;0,sommmeProdInv(Inputs!$B$30:$AY$30,$D$173:$BA$173,'Health SCR'!W$3),1)+W206,0)</f>
        <v>0</v>
      </c>
      <c r="X207" s="644">
        <f ca="1">IF('Health SCR'!X$3&gt;=$B207,OFFSET($D$173,0,'Health SCR'!X$3-$B207)*OFFSET(Inputs!$C$30,0,$B207-2)/IF(sommmeProdInv(Inputs!$B$30:$AY$30,$D$173:$BA$173,'Health SCR'!X$3)&gt;0,sommmeProdInv(Inputs!$B$30:$AY$30,$D$173:$BA$173,'Health SCR'!X$3),1)+X206,0)</f>
        <v>0</v>
      </c>
      <c r="Y207" s="644">
        <f ca="1">IF('Health SCR'!Y$3&gt;=$B207,OFFSET($D$173,0,'Health SCR'!Y$3-$B207)*OFFSET(Inputs!$C$30,0,$B207-2)/IF(sommmeProdInv(Inputs!$B$30:$AY$30,$D$173:$BA$173,'Health SCR'!Y$3)&gt;0,sommmeProdInv(Inputs!$B$30:$AY$30,$D$173:$BA$173,'Health SCR'!Y$3),1)+Y206,0)</f>
        <v>0</v>
      </c>
      <c r="Z207" s="644">
        <f ca="1">IF('Health SCR'!Z$3&gt;=$B207,OFFSET($D$173,0,'Health SCR'!Z$3-$B207)*OFFSET(Inputs!$C$30,0,$B207-2)/IF(sommmeProdInv(Inputs!$B$30:$AY$30,$D$173:$BA$173,'Health SCR'!Z$3)&gt;0,sommmeProdInv(Inputs!$B$30:$AY$30,$D$173:$BA$173,'Health SCR'!Z$3),1)+Z206,0)</f>
        <v>0</v>
      </c>
      <c r="AA207" s="644">
        <f ca="1">IF('Health SCR'!AA$3&gt;=$B207,OFFSET($D$173,0,'Health SCR'!AA$3-$B207)*OFFSET(Inputs!$C$30,0,$B207-2)/IF(sommmeProdInv(Inputs!$B$30:$AY$30,$D$173:$BA$173,'Health SCR'!AA$3)&gt;0,sommmeProdInv(Inputs!$B$30:$AY$30,$D$173:$BA$173,'Health SCR'!AA$3),1)+AA206,0)</f>
        <v>0</v>
      </c>
      <c r="AB207" s="644">
        <f ca="1">IF('Health SCR'!AB$3&gt;=$B207,OFFSET($D$173,0,'Health SCR'!AB$3-$B207)*OFFSET(Inputs!$C$30,0,$B207-2)/IF(sommmeProdInv(Inputs!$B$30:$AY$30,$D$173:$BA$173,'Health SCR'!AB$3)&gt;0,sommmeProdInv(Inputs!$B$30:$AY$30,$D$173:$BA$173,'Health SCR'!AB$3),1)+AB206,0)</f>
        <v>0</v>
      </c>
      <c r="AC207" s="644">
        <f ca="1">IF('Health SCR'!AC$3&gt;=$B207,OFFSET($D$173,0,'Health SCR'!AC$3-$B207)*OFFSET(Inputs!$C$30,0,$B207-2)/IF(sommmeProdInv(Inputs!$B$30:$AY$30,$D$173:$BA$173,'Health SCR'!AC$3)&gt;0,sommmeProdInv(Inputs!$B$30:$AY$30,$D$173:$BA$173,'Health SCR'!AC$3),1)+AC206,0)</f>
        <v>0</v>
      </c>
      <c r="AD207" s="644">
        <f ca="1">IF('Health SCR'!AD$3&gt;=$B207,OFFSET($D$173,0,'Health SCR'!AD$3-$B207)*OFFSET(Inputs!$C$30,0,$B207-2)/IF(sommmeProdInv(Inputs!$B$30:$AY$30,$D$173:$BA$173,'Health SCR'!AD$3)&gt;0,sommmeProdInv(Inputs!$B$30:$AY$30,$D$173:$BA$173,'Health SCR'!AD$3),1)+AD206,0)</f>
        <v>0</v>
      </c>
      <c r="AE207" s="644">
        <f ca="1">IF('Health SCR'!AE$3&gt;=$B207,OFFSET($D$173,0,'Health SCR'!AE$3-$B207)*OFFSET(Inputs!$C$30,0,$B207-2)/IF(sommmeProdInv(Inputs!$B$30:$AY$30,$D$173:$BA$173,'Health SCR'!AE$3)&gt;0,sommmeProdInv(Inputs!$B$30:$AY$30,$D$173:$BA$173,'Health SCR'!AE$3),1)+AE206,0)</f>
        <v>0</v>
      </c>
      <c r="AF207" s="644">
        <f ca="1">IF('Health SCR'!AF$3&gt;=$B207,OFFSET($D$173,0,'Health SCR'!AF$3-$B207)*OFFSET(Inputs!$C$30,0,$B207-2)/IF(sommmeProdInv(Inputs!$B$30:$AY$30,$D$173:$BA$173,'Health SCR'!AF$3)&gt;0,sommmeProdInv(Inputs!$B$30:$AY$30,$D$173:$BA$173,'Health SCR'!AF$3),1)+AF206,0)</f>
        <v>0</v>
      </c>
      <c r="AG207" s="644">
        <f ca="1">IF('Health SCR'!AG$3&gt;=$B207,OFFSET($D$173,0,'Health SCR'!AG$3-$B207)*OFFSET(Inputs!$C$30,0,$B207-2)/IF(sommmeProdInv(Inputs!$B$30:$AY$30,$D$173:$BA$173,'Health SCR'!AG$3)&gt;0,sommmeProdInv(Inputs!$B$30:$AY$30,$D$173:$BA$173,'Health SCR'!AG$3),1)+AG206,0)</f>
        <v>0</v>
      </c>
      <c r="AH207" s="644">
        <f ca="1">IF('Health SCR'!AH$3&gt;=$B207,OFFSET($D$173,0,'Health SCR'!AH$3-$B207)*OFFSET(Inputs!$C$30,0,$B207-2)/IF(sommmeProdInv(Inputs!$B$30:$AY$30,$D$173:$BA$173,'Health SCR'!AH$3)&gt;0,sommmeProdInv(Inputs!$B$30:$AY$30,$D$173:$BA$173,'Health SCR'!AH$3),1)+AH206,0)</f>
        <v>0</v>
      </c>
      <c r="AI207" s="644">
        <f ca="1">IF('Health SCR'!AI$3&gt;=$B207,OFFSET($D$173,0,'Health SCR'!AI$3-$B207)*OFFSET(Inputs!$C$30,0,$B207-2)/IF(sommmeProdInv(Inputs!$B$30:$AY$30,$D$173:$BA$173,'Health SCR'!AI$3)&gt;0,sommmeProdInv(Inputs!$B$30:$AY$30,$D$173:$BA$173,'Health SCR'!AI$3),1)+AI206,0)</f>
        <v>0</v>
      </c>
      <c r="AJ207" s="644">
        <f ca="1">IF('Health SCR'!AJ$3&gt;=$B207,OFFSET($D$173,0,'Health SCR'!AJ$3-$B207)*OFFSET(Inputs!$C$30,0,$B207-2)/IF(sommmeProdInv(Inputs!$B$30:$AY$30,$D$173:$BA$173,'Health SCR'!AJ$3)&gt;0,sommmeProdInv(Inputs!$B$30:$AY$30,$D$173:$BA$173,'Health SCR'!AJ$3),1)+AJ206,0)</f>
        <v>0</v>
      </c>
      <c r="AK207" s="644">
        <f ca="1">IF('Health SCR'!AK$3&gt;=$B207,OFFSET($D$173,0,'Health SCR'!AK$3-$B207)*OFFSET(Inputs!$C$30,0,$B207-2)/IF(sommmeProdInv(Inputs!$B$30:$AY$30,$D$173:$BA$173,'Health SCR'!AK$3)&gt;0,sommmeProdInv(Inputs!$B$30:$AY$30,$D$173:$BA$173,'Health SCR'!AK$3),1)+AK206,0)</f>
        <v>0</v>
      </c>
      <c r="AL207" s="644">
        <f ca="1">IF('Health SCR'!AL$3&gt;=$B207,OFFSET($D$173,0,'Health SCR'!AL$3-$B207)*OFFSET(Inputs!$C$30,0,$B207-2)/IF(sommmeProdInv(Inputs!$B$30:$AY$30,$D$173:$BA$173,'Health SCR'!AL$3)&gt;0,sommmeProdInv(Inputs!$B$30:$AY$30,$D$173:$BA$173,'Health SCR'!AL$3),1)+AL206,0)</f>
        <v>0</v>
      </c>
      <c r="AM207" s="644">
        <f ca="1">IF('Health SCR'!AM$3&gt;=$B207,OFFSET($D$173,0,'Health SCR'!AM$3-$B207)*OFFSET(Inputs!$C$30,0,$B207-2)/IF(sommmeProdInv(Inputs!$B$30:$AY$30,$D$173:$BA$173,'Health SCR'!AM$3)&gt;0,sommmeProdInv(Inputs!$B$30:$AY$30,$D$173:$BA$173,'Health SCR'!AM$3),1)+AM206,0)</f>
        <v>0</v>
      </c>
      <c r="AN207" s="644">
        <f ca="1">IF('Health SCR'!AN$3&gt;=$B207,OFFSET($D$173,0,'Health SCR'!AN$3-$B207)*OFFSET(Inputs!$C$30,0,$B207-2)/IF(sommmeProdInv(Inputs!$B$30:$AY$30,$D$173:$BA$173,'Health SCR'!AN$3)&gt;0,sommmeProdInv(Inputs!$B$30:$AY$30,$D$173:$BA$173,'Health SCR'!AN$3),1)+AN206,0)</f>
        <v>0</v>
      </c>
      <c r="AO207" s="644">
        <f ca="1">IF('Health SCR'!AO$3&gt;=$B207,OFFSET($D$173,0,'Health SCR'!AO$3-$B207)*OFFSET(Inputs!$C$30,0,$B207-2)/IF(sommmeProdInv(Inputs!$B$30:$AY$30,$D$173:$BA$173,'Health SCR'!AO$3)&gt;0,sommmeProdInv(Inputs!$B$30:$AY$30,$D$173:$BA$173,'Health SCR'!AO$3),1)+AO206,0)</f>
        <v>0</v>
      </c>
      <c r="AP207" s="644">
        <f ca="1">IF('Health SCR'!AP$3&gt;=$B207,OFFSET($D$173,0,'Health SCR'!AP$3-$B207)*OFFSET(Inputs!$C$30,0,$B207-2)/IF(sommmeProdInv(Inputs!$B$30:$AY$30,$D$173:$BA$173,'Health SCR'!AP$3)&gt;0,sommmeProdInv(Inputs!$B$30:$AY$30,$D$173:$BA$173,'Health SCR'!AP$3),1)+AP206,0)</f>
        <v>0</v>
      </c>
      <c r="AQ207" s="644">
        <f ca="1">IF('Health SCR'!AQ$3&gt;=$B207,OFFSET($D$173,0,'Health SCR'!AQ$3-$B207)*OFFSET(Inputs!$C$30,0,$B207-2)/IF(sommmeProdInv(Inputs!$B$30:$AY$30,$D$173:$BA$173,'Health SCR'!AQ$3)&gt;0,sommmeProdInv(Inputs!$B$30:$AY$30,$D$173:$BA$173,'Health SCR'!AQ$3),1)+AQ206,0)</f>
        <v>0</v>
      </c>
      <c r="AR207" s="644">
        <f ca="1">IF('Health SCR'!AR$3&gt;=$B207,OFFSET($D$173,0,'Health SCR'!AR$3-$B207)*OFFSET(Inputs!$C$30,0,$B207-2)/IF(sommmeProdInv(Inputs!$B$30:$AY$30,$D$173:$BA$173,'Health SCR'!AR$3)&gt;0,sommmeProdInv(Inputs!$B$30:$AY$30,$D$173:$BA$173,'Health SCR'!AR$3),1)+AR206,0)</f>
        <v>0</v>
      </c>
      <c r="AS207" s="644">
        <f ca="1">IF('Health SCR'!AS$3&gt;=$B207,OFFSET($D$173,0,'Health SCR'!AS$3-$B207)*OFFSET(Inputs!$C$30,0,$B207-2)/IF(sommmeProdInv(Inputs!$B$30:$AY$30,$D$173:$BA$173,'Health SCR'!AS$3)&gt;0,sommmeProdInv(Inputs!$B$30:$AY$30,$D$173:$BA$173,'Health SCR'!AS$3),1)+AS206,0)</f>
        <v>0</v>
      </c>
      <c r="AT207" s="644">
        <f ca="1">IF('Health SCR'!AT$3&gt;=$B207,OFFSET($D$173,0,'Health SCR'!AT$3-$B207)*OFFSET(Inputs!$C$30,0,$B207-2)/IF(sommmeProdInv(Inputs!$B$30:$AY$30,$D$173:$BA$173,'Health SCR'!AT$3)&gt;0,sommmeProdInv(Inputs!$B$30:$AY$30,$D$173:$BA$173,'Health SCR'!AT$3),1)+AT206,0)</f>
        <v>0</v>
      </c>
      <c r="AU207" s="644">
        <f ca="1">IF('Health SCR'!AU$3&gt;=$B207,OFFSET($D$173,0,'Health SCR'!AU$3-$B207)*OFFSET(Inputs!$C$30,0,$B207-2)/IF(sommmeProdInv(Inputs!$B$30:$AY$30,$D$173:$BA$173,'Health SCR'!AU$3)&gt;0,sommmeProdInv(Inputs!$B$30:$AY$30,$D$173:$BA$173,'Health SCR'!AU$3),1)+AU206,0)</f>
        <v>0</v>
      </c>
      <c r="AV207" s="644">
        <f ca="1">IF('Health SCR'!AV$3&gt;=$B207,OFFSET($D$173,0,'Health SCR'!AV$3-$B207)*OFFSET(Inputs!$C$30,0,$B207-2)/IF(sommmeProdInv(Inputs!$B$30:$AY$30,$D$173:$BA$173,'Health SCR'!AV$3)&gt;0,sommmeProdInv(Inputs!$B$30:$AY$30,$D$173:$BA$173,'Health SCR'!AV$3),1)+AV206,0)</f>
        <v>0</v>
      </c>
      <c r="AW207" s="644">
        <f ca="1">IF('Health SCR'!AW$3&gt;=$B207,OFFSET($D$173,0,'Health SCR'!AW$3-$B207)*OFFSET(Inputs!$C$30,0,$B207-2)/IF(sommmeProdInv(Inputs!$B$30:$AY$30,$D$173:$BA$173,'Health SCR'!AW$3)&gt;0,sommmeProdInv(Inputs!$B$30:$AY$30,$D$173:$BA$173,'Health SCR'!AW$3),1)+AW206,0)</f>
        <v>0</v>
      </c>
      <c r="AX207" s="644">
        <f ca="1">IF('Health SCR'!AX$3&gt;=$B207,OFFSET($D$173,0,'Health SCR'!AX$3-$B207)*OFFSET(Inputs!$C$30,0,$B207-2)/IF(sommmeProdInv(Inputs!$B$30:$AY$30,$D$173:$BA$173,'Health SCR'!AX$3)&gt;0,sommmeProdInv(Inputs!$B$30:$AY$30,$D$173:$BA$173,'Health SCR'!AX$3),1)+AX206,0)</f>
        <v>0</v>
      </c>
      <c r="AY207" s="644">
        <f ca="1">IF('Health SCR'!AY$3&gt;=$B207,OFFSET($D$173,0,'Health SCR'!AY$3-$B207)*OFFSET(Inputs!$C$30,0,$B207-2)/IF(sommmeProdInv(Inputs!$B$30:$AY$30,$D$173:$BA$173,'Health SCR'!AY$3)&gt;0,sommmeProdInv(Inputs!$B$30:$AY$30,$D$173:$BA$173,'Health SCR'!AY$3),1)+AY206,0)</f>
        <v>0</v>
      </c>
      <c r="AZ207" s="644">
        <f ca="1">IF('Health SCR'!AZ$3&gt;=$B207,OFFSET($D$173,0,'Health SCR'!AZ$3-$B207)*OFFSET(Inputs!$C$30,0,$B207-2)/IF(sommmeProdInv(Inputs!$B$30:$AY$30,$D$173:$BA$173,'Health SCR'!AZ$3)&gt;0,sommmeProdInv(Inputs!$B$30:$AY$30,$D$173:$BA$173,'Health SCR'!AZ$3),1)+AZ206,0)</f>
        <v>0</v>
      </c>
      <c r="BA207" s="645">
        <f ca="1">IF('Health SCR'!BA$3&gt;=$B207,OFFSET($D$173,0,'Health SCR'!BA$3-$B207)*OFFSET(Inputs!$C$30,0,$B207-2)/IF(sommmeProdInv(Inputs!$B$30:$AY$30,$D$173:$BA$173,'Health SCR'!BA$3)&gt;0,sommmeProdInv(Inputs!$B$30:$AY$30,$D$173:$BA$173,'Health SCR'!BA$3),1)+BA206,0)</f>
        <v>0</v>
      </c>
    </row>
    <row r="208" spans="1:256" s="221" customFormat="1" outlineLevel="1">
      <c r="A208" s="608"/>
      <c r="B208" s="993">
        <v>34</v>
      </c>
      <c r="C208" s="994"/>
      <c r="D208" s="643"/>
      <c r="E208" s="644">
        <f ca="1">IF('Health SCR'!E$3&gt;=$B208,OFFSET($D$173,0,'Health SCR'!E$3-$B208)*OFFSET(Inputs!$C$30,0,$B208-2)/IF(sommmeProdInv(Inputs!$B$30:$AY$30,$D$173:$BA$173,'Health SCR'!E$3)&gt;0,sommmeProdInv(Inputs!$B$30:$AY$30,$D$173:$BA$173,'Health SCR'!E$3),1)+E207,0)</f>
        <v>0</v>
      </c>
      <c r="F208" s="644">
        <f ca="1">IF('Health SCR'!F$3&gt;=$B208,OFFSET($D$173,0,'Health SCR'!F$3-$B208)*OFFSET(Inputs!$C$30,0,$B208-2)/IF(sommmeProdInv(Inputs!$B$30:$AY$30,$D$173:$BA$173,'Health SCR'!F$3)&gt;0,sommmeProdInv(Inputs!$B$30:$AY$30,$D$173:$BA$173,'Health SCR'!F$3),1)+F207,0)</f>
        <v>0</v>
      </c>
      <c r="G208" s="644">
        <f ca="1">IF('Health SCR'!G$3&gt;=$B208,OFFSET($D$173,0,'Health SCR'!G$3-$B208)*OFFSET(Inputs!$C$30,0,$B208-2)/IF(sommmeProdInv(Inputs!$B$30:$AY$30,$D$173:$BA$173,'Health SCR'!G$3)&gt;0,sommmeProdInv(Inputs!$B$30:$AY$30,$D$173:$BA$173,'Health SCR'!G$3),1)+G207,0)</f>
        <v>0</v>
      </c>
      <c r="H208" s="644">
        <f ca="1">IF('Health SCR'!H$3&gt;=$B208,OFFSET($D$173,0,'Health SCR'!H$3-$B208)*OFFSET(Inputs!$C$30,0,$B208-2)/IF(sommmeProdInv(Inputs!$B$30:$AY$30,$D$173:$BA$173,'Health SCR'!H$3)&gt;0,sommmeProdInv(Inputs!$B$30:$AY$30,$D$173:$BA$173,'Health SCR'!H$3),1)+H207,0)</f>
        <v>0</v>
      </c>
      <c r="I208" s="644">
        <f ca="1">IF('Health SCR'!I$3&gt;=$B208,OFFSET($D$173,0,'Health SCR'!I$3-$B208)*OFFSET(Inputs!$C$30,0,$B208-2)/IF(sommmeProdInv(Inputs!$B$30:$AY$30,$D$173:$BA$173,'Health SCR'!I$3)&gt;0,sommmeProdInv(Inputs!$B$30:$AY$30,$D$173:$BA$173,'Health SCR'!I$3),1)+I207,0)</f>
        <v>0</v>
      </c>
      <c r="J208" s="644">
        <f ca="1">IF('Health SCR'!J$3&gt;=$B208,OFFSET($D$173,0,'Health SCR'!J$3-$B208)*OFFSET(Inputs!$C$30,0,$B208-2)/IF(sommmeProdInv(Inputs!$B$30:$AY$30,$D$173:$BA$173,'Health SCR'!J$3)&gt;0,sommmeProdInv(Inputs!$B$30:$AY$30,$D$173:$BA$173,'Health SCR'!J$3),1)+J207,0)</f>
        <v>0</v>
      </c>
      <c r="K208" s="644">
        <f ca="1">IF('Health SCR'!K$3&gt;=$B208,OFFSET($D$173,0,'Health SCR'!K$3-$B208)*OFFSET(Inputs!$C$30,0,$B208-2)/IF(sommmeProdInv(Inputs!$B$30:$AY$30,$D$173:$BA$173,'Health SCR'!K$3)&gt;0,sommmeProdInv(Inputs!$B$30:$AY$30,$D$173:$BA$173,'Health SCR'!K$3),1)+K207,0)</f>
        <v>0</v>
      </c>
      <c r="L208" s="644">
        <f ca="1">IF('Health SCR'!L$3&gt;=$B208,OFFSET($D$173,0,'Health SCR'!L$3-$B208)*OFFSET(Inputs!$C$30,0,$B208-2)/IF(sommmeProdInv(Inputs!$B$30:$AY$30,$D$173:$BA$173,'Health SCR'!L$3)&gt;0,sommmeProdInv(Inputs!$B$30:$AY$30,$D$173:$BA$173,'Health SCR'!L$3),1)+L207,0)</f>
        <v>0</v>
      </c>
      <c r="M208" s="644">
        <f ca="1">IF('Health SCR'!M$3&gt;=$B208,OFFSET($D$173,0,'Health SCR'!M$3-$B208)*OFFSET(Inputs!$C$30,0,$B208-2)/IF(sommmeProdInv(Inputs!$B$30:$AY$30,$D$173:$BA$173,'Health SCR'!M$3)&gt;0,sommmeProdInv(Inputs!$B$30:$AY$30,$D$173:$BA$173,'Health SCR'!M$3),1)+M207,0)</f>
        <v>0</v>
      </c>
      <c r="N208" s="644">
        <f ca="1">IF('Health SCR'!N$3&gt;=$B208,OFFSET($D$173,0,'Health SCR'!N$3-$B208)*OFFSET(Inputs!$C$30,0,$B208-2)/IF(sommmeProdInv(Inputs!$B$30:$AY$30,$D$173:$BA$173,'Health SCR'!N$3)&gt;0,sommmeProdInv(Inputs!$B$30:$AY$30,$D$173:$BA$173,'Health SCR'!N$3),1)+N207,0)</f>
        <v>0</v>
      </c>
      <c r="O208" s="644">
        <f ca="1">IF('Health SCR'!O$3&gt;=$B208,OFFSET($D$173,0,'Health SCR'!O$3-$B208)*OFFSET(Inputs!$C$30,0,$B208-2)/IF(sommmeProdInv(Inputs!$B$30:$AY$30,$D$173:$BA$173,'Health SCR'!O$3)&gt;0,sommmeProdInv(Inputs!$B$30:$AY$30,$D$173:$BA$173,'Health SCR'!O$3),1)+O207,0)</f>
        <v>0</v>
      </c>
      <c r="P208" s="644">
        <f ca="1">IF('Health SCR'!P$3&gt;=$B208,OFFSET($D$173,0,'Health SCR'!P$3-$B208)*OFFSET(Inputs!$C$30,0,$B208-2)/IF(sommmeProdInv(Inputs!$B$30:$AY$30,$D$173:$BA$173,'Health SCR'!P$3)&gt;0,sommmeProdInv(Inputs!$B$30:$AY$30,$D$173:$BA$173,'Health SCR'!P$3),1)+P207,0)</f>
        <v>0</v>
      </c>
      <c r="Q208" s="644">
        <f ca="1">IF('Health SCR'!Q$3&gt;=$B208,OFFSET($D$173,0,'Health SCR'!Q$3-$B208)*OFFSET(Inputs!$C$30,0,$B208-2)/IF(sommmeProdInv(Inputs!$B$30:$AY$30,$D$173:$BA$173,'Health SCR'!Q$3)&gt;0,sommmeProdInv(Inputs!$B$30:$AY$30,$D$173:$BA$173,'Health SCR'!Q$3),1)+Q207,0)</f>
        <v>0</v>
      </c>
      <c r="R208" s="644">
        <f ca="1">IF('Health SCR'!R$3&gt;=$B208,OFFSET($D$173,0,'Health SCR'!R$3-$B208)*OFFSET(Inputs!$C$30,0,$B208-2)/IF(sommmeProdInv(Inputs!$B$30:$AY$30,$D$173:$BA$173,'Health SCR'!R$3)&gt;0,sommmeProdInv(Inputs!$B$30:$AY$30,$D$173:$BA$173,'Health SCR'!R$3),1)+R207,0)</f>
        <v>0</v>
      </c>
      <c r="S208" s="644">
        <f ca="1">IF('Health SCR'!S$3&gt;=$B208,OFFSET($D$173,0,'Health SCR'!S$3-$B208)*OFFSET(Inputs!$C$30,0,$B208-2)/IF(sommmeProdInv(Inputs!$B$30:$AY$30,$D$173:$BA$173,'Health SCR'!S$3)&gt;0,sommmeProdInv(Inputs!$B$30:$AY$30,$D$173:$BA$173,'Health SCR'!S$3),1)+S207,0)</f>
        <v>0</v>
      </c>
      <c r="T208" s="644">
        <f ca="1">IF('Health SCR'!T$3&gt;=$B208,OFFSET($D$173,0,'Health SCR'!T$3-$B208)*OFFSET(Inputs!$C$30,0,$B208-2)/IF(sommmeProdInv(Inputs!$B$30:$AY$30,$D$173:$BA$173,'Health SCR'!T$3)&gt;0,sommmeProdInv(Inputs!$B$30:$AY$30,$D$173:$BA$173,'Health SCR'!T$3),1)+T207,0)</f>
        <v>0</v>
      </c>
      <c r="U208" s="644">
        <f ca="1">IF('Health SCR'!U$3&gt;=$B208,OFFSET($D$173,0,'Health SCR'!U$3-$B208)*OFFSET(Inputs!$C$30,0,$B208-2)/IF(sommmeProdInv(Inputs!$B$30:$AY$30,$D$173:$BA$173,'Health SCR'!U$3)&gt;0,sommmeProdInv(Inputs!$B$30:$AY$30,$D$173:$BA$173,'Health SCR'!U$3),1)+U207,0)</f>
        <v>0</v>
      </c>
      <c r="V208" s="644">
        <f ca="1">IF('Health SCR'!V$3&gt;=$B208,OFFSET($D$173,0,'Health SCR'!V$3-$B208)*OFFSET(Inputs!$C$30,0,$B208-2)/IF(sommmeProdInv(Inputs!$B$30:$AY$30,$D$173:$BA$173,'Health SCR'!V$3)&gt;0,sommmeProdInv(Inputs!$B$30:$AY$30,$D$173:$BA$173,'Health SCR'!V$3),1)+V207,0)</f>
        <v>0</v>
      </c>
      <c r="W208" s="644">
        <f ca="1">IF('Health SCR'!W$3&gt;=$B208,OFFSET($D$173,0,'Health SCR'!W$3-$B208)*OFFSET(Inputs!$C$30,0,$B208-2)/IF(sommmeProdInv(Inputs!$B$30:$AY$30,$D$173:$BA$173,'Health SCR'!W$3)&gt;0,sommmeProdInv(Inputs!$B$30:$AY$30,$D$173:$BA$173,'Health SCR'!W$3),1)+W207,0)</f>
        <v>0</v>
      </c>
      <c r="X208" s="644">
        <f ca="1">IF('Health SCR'!X$3&gt;=$B208,OFFSET($D$173,0,'Health SCR'!X$3-$B208)*OFFSET(Inputs!$C$30,0,$B208-2)/IF(sommmeProdInv(Inputs!$B$30:$AY$30,$D$173:$BA$173,'Health SCR'!X$3)&gt;0,sommmeProdInv(Inputs!$B$30:$AY$30,$D$173:$BA$173,'Health SCR'!X$3),1)+X207,0)</f>
        <v>0</v>
      </c>
      <c r="Y208" s="644">
        <f ca="1">IF('Health SCR'!Y$3&gt;=$B208,OFFSET($D$173,0,'Health SCR'!Y$3-$B208)*OFFSET(Inputs!$C$30,0,$B208-2)/IF(sommmeProdInv(Inputs!$B$30:$AY$30,$D$173:$BA$173,'Health SCR'!Y$3)&gt;0,sommmeProdInv(Inputs!$B$30:$AY$30,$D$173:$BA$173,'Health SCR'!Y$3),1)+Y207,0)</f>
        <v>0</v>
      </c>
      <c r="Z208" s="644">
        <f ca="1">IF('Health SCR'!Z$3&gt;=$B208,OFFSET($D$173,0,'Health SCR'!Z$3-$B208)*OFFSET(Inputs!$C$30,0,$B208-2)/IF(sommmeProdInv(Inputs!$B$30:$AY$30,$D$173:$BA$173,'Health SCR'!Z$3)&gt;0,sommmeProdInv(Inputs!$B$30:$AY$30,$D$173:$BA$173,'Health SCR'!Z$3),1)+Z207,0)</f>
        <v>0</v>
      </c>
      <c r="AA208" s="644">
        <f ca="1">IF('Health SCR'!AA$3&gt;=$B208,OFFSET($D$173,0,'Health SCR'!AA$3-$B208)*OFFSET(Inputs!$C$30,0,$B208-2)/IF(sommmeProdInv(Inputs!$B$30:$AY$30,$D$173:$BA$173,'Health SCR'!AA$3)&gt;0,sommmeProdInv(Inputs!$B$30:$AY$30,$D$173:$BA$173,'Health SCR'!AA$3),1)+AA207,0)</f>
        <v>0</v>
      </c>
      <c r="AB208" s="644">
        <f ca="1">IF('Health SCR'!AB$3&gt;=$B208,OFFSET($D$173,0,'Health SCR'!AB$3-$B208)*OFFSET(Inputs!$C$30,0,$B208-2)/IF(sommmeProdInv(Inputs!$B$30:$AY$30,$D$173:$BA$173,'Health SCR'!AB$3)&gt;0,sommmeProdInv(Inputs!$B$30:$AY$30,$D$173:$BA$173,'Health SCR'!AB$3),1)+AB207,0)</f>
        <v>0</v>
      </c>
      <c r="AC208" s="644">
        <f ca="1">IF('Health SCR'!AC$3&gt;=$B208,OFFSET($D$173,0,'Health SCR'!AC$3-$B208)*OFFSET(Inputs!$C$30,0,$B208-2)/IF(sommmeProdInv(Inputs!$B$30:$AY$30,$D$173:$BA$173,'Health SCR'!AC$3)&gt;0,sommmeProdInv(Inputs!$B$30:$AY$30,$D$173:$BA$173,'Health SCR'!AC$3),1)+AC207,0)</f>
        <v>0</v>
      </c>
      <c r="AD208" s="644">
        <f ca="1">IF('Health SCR'!AD$3&gt;=$B208,OFFSET($D$173,0,'Health SCR'!AD$3-$B208)*OFFSET(Inputs!$C$30,0,$B208-2)/IF(sommmeProdInv(Inputs!$B$30:$AY$30,$D$173:$BA$173,'Health SCR'!AD$3)&gt;0,sommmeProdInv(Inputs!$B$30:$AY$30,$D$173:$BA$173,'Health SCR'!AD$3),1)+AD207,0)</f>
        <v>0</v>
      </c>
      <c r="AE208" s="644">
        <f ca="1">IF('Health SCR'!AE$3&gt;=$B208,OFFSET($D$173,0,'Health SCR'!AE$3-$B208)*OFFSET(Inputs!$C$30,0,$B208-2)/IF(sommmeProdInv(Inputs!$B$30:$AY$30,$D$173:$BA$173,'Health SCR'!AE$3)&gt;0,sommmeProdInv(Inputs!$B$30:$AY$30,$D$173:$BA$173,'Health SCR'!AE$3),1)+AE207,0)</f>
        <v>0</v>
      </c>
      <c r="AF208" s="644">
        <f ca="1">IF('Health SCR'!AF$3&gt;=$B208,OFFSET($D$173,0,'Health SCR'!AF$3-$B208)*OFFSET(Inputs!$C$30,0,$B208-2)/IF(sommmeProdInv(Inputs!$B$30:$AY$30,$D$173:$BA$173,'Health SCR'!AF$3)&gt;0,sommmeProdInv(Inputs!$B$30:$AY$30,$D$173:$BA$173,'Health SCR'!AF$3),1)+AF207,0)</f>
        <v>0</v>
      </c>
      <c r="AG208" s="644">
        <f ca="1">IF('Health SCR'!AG$3&gt;=$B208,OFFSET($D$173,0,'Health SCR'!AG$3-$B208)*OFFSET(Inputs!$C$30,0,$B208-2)/IF(sommmeProdInv(Inputs!$B$30:$AY$30,$D$173:$BA$173,'Health SCR'!AG$3)&gt;0,sommmeProdInv(Inputs!$B$30:$AY$30,$D$173:$BA$173,'Health SCR'!AG$3),1)+AG207,0)</f>
        <v>0</v>
      </c>
      <c r="AH208" s="644">
        <f ca="1">IF('Health SCR'!AH$3&gt;=$B208,OFFSET($D$173,0,'Health SCR'!AH$3-$B208)*OFFSET(Inputs!$C$30,0,$B208-2)/IF(sommmeProdInv(Inputs!$B$30:$AY$30,$D$173:$BA$173,'Health SCR'!AH$3)&gt;0,sommmeProdInv(Inputs!$B$30:$AY$30,$D$173:$BA$173,'Health SCR'!AH$3),1)+AH207,0)</f>
        <v>0</v>
      </c>
      <c r="AI208" s="644">
        <f ca="1">IF('Health SCR'!AI$3&gt;=$B208,OFFSET($D$173,0,'Health SCR'!AI$3-$B208)*OFFSET(Inputs!$C$30,0,$B208-2)/IF(sommmeProdInv(Inputs!$B$30:$AY$30,$D$173:$BA$173,'Health SCR'!AI$3)&gt;0,sommmeProdInv(Inputs!$B$30:$AY$30,$D$173:$BA$173,'Health SCR'!AI$3),1)+AI207,0)</f>
        <v>0</v>
      </c>
      <c r="AJ208" s="644">
        <f ca="1">IF('Health SCR'!AJ$3&gt;=$B208,OFFSET($D$173,0,'Health SCR'!AJ$3-$B208)*OFFSET(Inputs!$C$30,0,$B208-2)/IF(sommmeProdInv(Inputs!$B$30:$AY$30,$D$173:$BA$173,'Health SCR'!AJ$3)&gt;0,sommmeProdInv(Inputs!$B$30:$AY$30,$D$173:$BA$173,'Health SCR'!AJ$3),1)+AJ207,0)</f>
        <v>0</v>
      </c>
      <c r="AK208" s="644">
        <f ca="1">IF('Health SCR'!AK$3&gt;=$B208,OFFSET($D$173,0,'Health SCR'!AK$3-$B208)*OFFSET(Inputs!$C$30,0,$B208-2)/IF(sommmeProdInv(Inputs!$B$30:$AY$30,$D$173:$BA$173,'Health SCR'!AK$3)&gt;0,sommmeProdInv(Inputs!$B$30:$AY$30,$D$173:$BA$173,'Health SCR'!AK$3),1)+AK207,0)</f>
        <v>0</v>
      </c>
      <c r="AL208" s="644">
        <f ca="1">IF('Health SCR'!AL$3&gt;=$B208,OFFSET($D$173,0,'Health SCR'!AL$3-$B208)*OFFSET(Inputs!$C$30,0,$B208-2)/IF(sommmeProdInv(Inputs!$B$30:$AY$30,$D$173:$BA$173,'Health SCR'!AL$3)&gt;0,sommmeProdInv(Inputs!$B$30:$AY$30,$D$173:$BA$173,'Health SCR'!AL$3),1)+AL207,0)</f>
        <v>0</v>
      </c>
      <c r="AM208" s="644">
        <f ca="1">IF('Health SCR'!AM$3&gt;=$B208,OFFSET($D$173,0,'Health SCR'!AM$3-$B208)*OFFSET(Inputs!$C$30,0,$B208-2)/IF(sommmeProdInv(Inputs!$B$30:$AY$30,$D$173:$BA$173,'Health SCR'!AM$3)&gt;0,sommmeProdInv(Inputs!$B$30:$AY$30,$D$173:$BA$173,'Health SCR'!AM$3),1)+AM207,0)</f>
        <v>0</v>
      </c>
      <c r="AN208" s="644">
        <f ca="1">IF('Health SCR'!AN$3&gt;=$B208,OFFSET($D$173,0,'Health SCR'!AN$3-$B208)*OFFSET(Inputs!$C$30,0,$B208-2)/IF(sommmeProdInv(Inputs!$B$30:$AY$30,$D$173:$BA$173,'Health SCR'!AN$3)&gt;0,sommmeProdInv(Inputs!$B$30:$AY$30,$D$173:$BA$173,'Health SCR'!AN$3),1)+AN207,0)</f>
        <v>0</v>
      </c>
      <c r="AO208" s="644">
        <f ca="1">IF('Health SCR'!AO$3&gt;=$B208,OFFSET($D$173,0,'Health SCR'!AO$3-$B208)*OFFSET(Inputs!$C$30,0,$B208-2)/IF(sommmeProdInv(Inputs!$B$30:$AY$30,$D$173:$BA$173,'Health SCR'!AO$3)&gt;0,sommmeProdInv(Inputs!$B$30:$AY$30,$D$173:$BA$173,'Health SCR'!AO$3),1)+AO207,0)</f>
        <v>0</v>
      </c>
      <c r="AP208" s="644">
        <f ca="1">IF('Health SCR'!AP$3&gt;=$B208,OFFSET($D$173,0,'Health SCR'!AP$3-$B208)*OFFSET(Inputs!$C$30,0,$B208-2)/IF(sommmeProdInv(Inputs!$B$30:$AY$30,$D$173:$BA$173,'Health SCR'!AP$3)&gt;0,sommmeProdInv(Inputs!$B$30:$AY$30,$D$173:$BA$173,'Health SCR'!AP$3),1)+AP207,0)</f>
        <v>0</v>
      </c>
      <c r="AQ208" s="644">
        <f ca="1">IF('Health SCR'!AQ$3&gt;=$B208,OFFSET($D$173,0,'Health SCR'!AQ$3-$B208)*OFFSET(Inputs!$C$30,0,$B208-2)/IF(sommmeProdInv(Inputs!$B$30:$AY$30,$D$173:$BA$173,'Health SCR'!AQ$3)&gt;0,sommmeProdInv(Inputs!$B$30:$AY$30,$D$173:$BA$173,'Health SCR'!AQ$3),1)+AQ207,0)</f>
        <v>0</v>
      </c>
      <c r="AR208" s="644">
        <f ca="1">IF('Health SCR'!AR$3&gt;=$B208,OFFSET($D$173,0,'Health SCR'!AR$3-$B208)*OFFSET(Inputs!$C$30,0,$B208-2)/IF(sommmeProdInv(Inputs!$B$30:$AY$30,$D$173:$BA$173,'Health SCR'!AR$3)&gt;0,sommmeProdInv(Inputs!$B$30:$AY$30,$D$173:$BA$173,'Health SCR'!AR$3),1)+AR207,0)</f>
        <v>0</v>
      </c>
      <c r="AS208" s="644">
        <f ca="1">IF('Health SCR'!AS$3&gt;=$B208,OFFSET($D$173,0,'Health SCR'!AS$3-$B208)*OFFSET(Inputs!$C$30,0,$B208-2)/IF(sommmeProdInv(Inputs!$B$30:$AY$30,$D$173:$BA$173,'Health SCR'!AS$3)&gt;0,sommmeProdInv(Inputs!$B$30:$AY$30,$D$173:$BA$173,'Health SCR'!AS$3),1)+AS207,0)</f>
        <v>0</v>
      </c>
      <c r="AT208" s="644">
        <f ca="1">IF('Health SCR'!AT$3&gt;=$B208,OFFSET($D$173,0,'Health SCR'!AT$3-$B208)*OFFSET(Inputs!$C$30,0,$B208-2)/IF(sommmeProdInv(Inputs!$B$30:$AY$30,$D$173:$BA$173,'Health SCR'!AT$3)&gt;0,sommmeProdInv(Inputs!$B$30:$AY$30,$D$173:$BA$173,'Health SCR'!AT$3),1)+AT207,0)</f>
        <v>0</v>
      </c>
      <c r="AU208" s="644">
        <f ca="1">IF('Health SCR'!AU$3&gt;=$B208,OFFSET($D$173,0,'Health SCR'!AU$3-$B208)*OFFSET(Inputs!$C$30,0,$B208-2)/IF(sommmeProdInv(Inputs!$B$30:$AY$30,$D$173:$BA$173,'Health SCR'!AU$3)&gt;0,sommmeProdInv(Inputs!$B$30:$AY$30,$D$173:$BA$173,'Health SCR'!AU$3),1)+AU207,0)</f>
        <v>0</v>
      </c>
      <c r="AV208" s="644">
        <f ca="1">IF('Health SCR'!AV$3&gt;=$B208,OFFSET($D$173,0,'Health SCR'!AV$3-$B208)*OFFSET(Inputs!$C$30,0,$B208-2)/IF(sommmeProdInv(Inputs!$B$30:$AY$30,$D$173:$BA$173,'Health SCR'!AV$3)&gt;0,sommmeProdInv(Inputs!$B$30:$AY$30,$D$173:$BA$173,'Health SCR'!AV$3),1)+AV207,0)</f>
        <v>0</v>
      </c>
      <c r="AW208" s="644">
        <f ca="1">IF('Health SCR'!AW$3&gt;=$B208,OFFSET($D$173,0,'Health SCR'!AW$3-$B208)*OFFSET(Inputs!$C$30,0,$B208-2)/IF(sommmeProdInv(Inputs!$B$30:$AY$30,$D$173:$BA$173,'Health SCR'!AW$3)&gt;0,sommmeProdInv(Inputs!$B$30:$AY$30,$D$173:$BA$173,'Health SCR'!AW$3),1)+AW207,0)</f>
        <v>0</v>
      </c>
      <c r="AX208" s="644">
        <f ca="1">IF('Health SCR'!AX$3&gt;=$B208,OFFSET($D$173,0,'Health SCR'!AX$3-$B208)*OFFSET(Inputs!$C$30,0,$B208-2)/IF(sommmeProdInv(Inputs!$B$30:$AY$30,$D$173:$BA$173,'Health SCR'!AX$3)&gt;0,sommmeProdInv(Inputs!$B$30:$AY$30,$D$173:$BA$173,'Health SCR'!AX$3),1)+AX207,0)</f>
        <v>0</v>
      </c>
      <c r="AY208" s="644">
        <f ca="1">IF('Health SCR'!AY$3&gt;=$B208,OFFSET($D$173,0,'Health SCR'!AY$3-$B208)*OFFSET(Inputs!$C$30,0,$B208-2)/IF(sommmeProdInv(Inputs!$B$30:$AY$30,$D$173:$BA$173,'Health SCR'!AY$3)&gt;0,sommmeProdInv(Inputs!$B$30:$AY$30,$D$173:$BA$173,'Health SCR'!AY$3),1)+AY207,0)</f>
        <v>0</v>
      </c>
      <c r="AZ208" s="644">
        <f ca="1">IF('Health SCR'!AZ$3&gt;=$B208,OFFSET($D$173,0,'Health SCR'!AZ$3-$B208)*OFFSET(Inputs!$C$30,0,$B208-2)/IF(sommmeProdInv(Inputs!$B$30:$AY$30,$D$173:$BA$173,'Health SCR'!AZ$3)&gt;0,sommmeProdInv(Inputs!$B$30:$AY$30,$D$173:$BA$173,'Health SCR'!AZ$3),1)+AZ207,0)</f>
        <v>0</v>
      </c>
      <c r="BA208" s="645">
        <f ca="1">IF('Health SCR'!BA$3&gt;=$B208,OFFSET($D$173,0,'Health SCR'!BA$3-$B208)*OFFSET(Inputs!$C$30,0,$B208-2)/IF(sommmeProdInv(Inputs!$B$30:$AY$30,$D$173:$BA$173,'Health SCR'!BA$3)&gt;0,sommmeProdInv(Inputs!$B$30:$AY$30,$D$173:$BA$173,'Health SCR'!BA$3),1)+BA207,0)</f>
        <v>0</v>
      </c>
    </row>
    <row r="209" spans="1:53" s="221" customFormat="1" outlineLevel="1">
      <c r="A209" s="608"/>
      <c r="B209" s="993">
        <v>35</v>
      </c>
      <c r="C209" s="994"/>
      <c r="D209" s="643"/>
      <c r="E209" s="644">
        <f ca="1">IF('Health SCR'!E$3&gt;=$B209,OFFSET($D$173,0,'Health SCR'!E$3-$B209)*OFFSET(Inputs!$C$30,0,$B209-2)/IF(sommmeProdInv(Inputs!$B$30:$AY$30,$D$173:$BA$173,'Health SCR'!E$3)&gt;0,sommmeProdInv(Inputs!$B$30:$AY$30,$D$173:$BA$173,'Health SCR'!E$3),1)+E208,0)</f>
        <v>0</v>
      </c>
      <c r="F209" s="644">
        <f ca="1">IF('Health SCR'!F$3&gt;=$B209,OFFSET($D$173,0,'Health SCR'!F$3-$B209)*OFFSET(Inputs!$C$30,0,$B209-2)/IF(sommmeProdInv(Inputs!$B$30:$AY$30,$D$173:$BA$173,'Health SCR'!F$3)&gt;0,sommmeProdInv(Inputs!$B$30:$AY$30,$D$173:$BA$173,'Health SCR'!F$3),1)+F208,0)</f>
        <v>0</v>
      </c>
      <c r="G209" s="644">
        <f ca="1">IF('Health SCR'!G$3&gt;=$B209,OFFSET($D$173,0,'Health SCR'!G$3-$B209)*OFFSET(Inputs!$C$30,0,$B209-2)/IF(sommmeProdInv(Inputs!$B$30:$AY$30,$D$173:$BA$173,'Health SCR'!G$3)&gt;0,sommmeProdInv(Inputs!$B$30:$AY$30,$D$173:$BA$173,'Health SCR'!G$3),1)+G208,0)</f>
        <v>0</v>
      </c>
      <c r="H209" s="644">
        <f ca="1">IF('Health SCR'!H$3&gt;=$B209,OFFSET($D$173,0,'Health SCR'!H$3-$B209)*OFFSET(Inputs!$C$30,0,$B209-2)/IF(sommmeProdInv(Inputs!$B$30:$AY$30,$D$173:$BA$173,'Health SCR'!H$3)&gt;0,sommmeProdInv(Inputs!$B$30:$AY$30,$D$173:$BA$173,'Health SCR'!H$3),1)+H208,0)</f>
        <v>0</v>
      </c>
      <c r="I209" s="644">
        <f ca="1">IF('Health SCR'!I$3&gt;=$B209,OFFSET($D$173,0,'Health SCR'!I$3-$B209)*OFFSET(Inputs!$C$30,0,$B209-2)/IF(sommmeProdInv(Inputs!$B$30:$AY$30,$D$173:$BA$173,'Health SCR'!I$3)&gt;0,sommmeProdInv(Inputs!$B$30:$AY$30,$D$173:$BA$173,'Health SCR'!I$3),1)+I208,0)</f>
        <v>0</v>
      </c>
      <c r="J209" s="644">
        <f ca="1">IF('Health SCR'!J$3&gt;=$B209,OFFSET($D$173,0,'Health SCR'!J$3-$B209)*OFFSET(Inputs!$C$30,0,$B209-2)/IF(sommmeProdInv(Inputs!$B$30:$AY$30,$D$173:$BA$173,'Health SCR'!J$3)&gt;0,sommmeProdInv(Inputs!$B$30:$AY$30,$D$173:$BA$173,'Health SCR'!J$3),1)+J208,0)</f>
        <v>0</v>
      </c>
      <c r="K209" s="644">
        <f ca="1">IF('Health SCR'!K$3&gt;=$B209,OFFSET($D$173,0,'Health SCR'!K$3-$B209)*OFFSET(Inputs!$C$30,0,$B209-2)/IF(sommmeProdInv(Inputs!$B$30:$AY$30,$D$173:$BA$173,'Health SCR'!K$3)&gt;0,sommmeProdInv(Inputs!$B$30:$AY$30,$D$173:$BA$173,'Health SCR'!K$3),1)+K208,0)</f>
        <v>0</v>
      </c>
      <c r="L209" s="644">
        <f ca="1">IF('Health SCR'!L$3&gt;=$B209,OFFSET($D$173,0,'Health SCR'!L$3-$B209)*OFFSET(Inputs!$C$30,0,$B209-2)/IF(sommmeProdInv(Inputs!$B$30:$AY$30,$D$173:$BA$173,'Health SCR'!L$3)&gt;0,sommmeProdInv(Inputs!$B$30:$AY$30,$D$173:$BA$173,'Health SCR'!L$3),1)+L208,0)</f>
        <v>0</v>
      </c>
      <c r="M209" s="644">
        <f ca="1">IF('Health SCR'!M$3&gt;=$B209,OFFSET($D$173,0,'Health SCR'!M$3-$B209)*OFFSET(Inputs!$C$30,0,$B209-2)/IF(sommmeProdInv(Inputs!$B$30:$AY$30,$D$173:$BA$173,'Health SCR'!M$3)&gt;0,sommmeProdInv(Inputs!$B$30:$AY$30,$D$173:$BA$173,'Health SCR'!M$3),1)+M208,0)</f>
        <v>0</v>
      </c>
      <c r="N209" s="644">
        <f ca="1">IF('Health SCR'!N$3&gt;=$B209,OFFSET($D$173,0,'Health SCR'!N$3-$B209)*OFFSET(Inputs!$C$30,0,$B209-2)/IF(sommmeProdInv(Inputs!$B$30:$AY$30,$D$173:$BA$173,'Health SCR'!N$3)&gt;0,sommmeProdInv(Inputs!$B$30:$AY$30,$D$173:$BA$173,'Health SCR'!N$3),1)+N208,0)</f>
        <v>0</v>
      </c>
      <c r="O209" s="644">
        <f ca="1">IF('Health SCR'!O$3&gt;=$B209,OFFSET($D$173,0,'Health SCR'!O$3-$B209)*OFFSET(Inputs!$C$30,0,$B209-2)/IF(sommmeProdInv(Inputs!$B$30:$AY$30,$D$173:$BA$173,'Health SCR'!O$3)&gt;0,sommmeProdInv(Inputs!$B$30:$AY$30,$D$173:$BA$173,'Health SCR'!O$3),1)+O208,0)</f>
        <v>0</v>
      </c>
      <c r="P209" s="644">
        <f ca="1">IF('Health SCR'!P$3&gt;=$B209,OFFSET($D$173,0,'Health SCR'!P$3-$B209)*OFFSET(Inputs!$C$30,0,$B209-2)/IF(sommmeProdInv(Inputs!$B$30:$AY$30,$D$173:$BA$173,'Health SCR'!P$3)&gt;0,sommmeProdInv(Inputs!$B$30:$AY$30,$D$173:$BA$173,'Health SCR'!P$3),1)+P208,0)</f>
        <v>0</v>
      </c>
      <c r="Q209" s="644">
        <f ca="1">IF('Health SCR'!Q$3&gt;=$B209,OFFSET($D$173,0,'Health SCR'!Q$3-$B209)*OFFSET(Inputs!$C$30,0,$B209-2)/IF(sommmeProdInv(Inputs!$B$30:$AY$30,$D$173:$BA$173,'Health SCR'!Q$3)&gt;0,sommmeProdInv(Inputs!$B$30:$AY$30,$D$173:$BA$173,'Health SCR'!Q$3),1)+Q208,0)</f>
        <v>0</v>
      </c>
      <c r="R209" s="644">
        <f ca="1">IF('Health SCR'!R$3&gt;=$B209,OFFSET($D$173,0,'Health SCR'!R$3-$B209)*OFFSET(Inputs!$C$30,0,$B209-2)/IF(sommmeProdInv(Inputs!$B$30:$AY$30,$D$173:$BA$173,'Health SCR'!R$3)&gt;0,sommmeProdInv(Inputs!$B$30:$AY$30,$D$173:$BA$173,'Health SCR'!R$3),1)+R208,0)</f>
        <v>0</v>
      </c>
      <c r="S209" s="644">
        <f ca="1">IF('Health SCR'!S$3&gt;=$B209,OFFSET($D$173,0,'Health SCR'!S$3-$B209)*OFFSET(Inputs!$C$30,0,$B209-2)/IF(sommmeProdInv(Inputs!$B$30:$AY$30,$D$173:$BA$173,'Health SCR'!S$3)&gt;0,sommmeProdInv(Inputs!$B$30:$AY$30,$D$173:$BA$173,'Health SCR'!S$3),1)+S208,0)</f>
        <v>0</v>
      </c>
      <c r="T209" s="644">
        <f ca="1">IF('Health SCR'!T$3&gt;=$B209,OFFSET($D$173,0,'Health SCR'!T$3-$B209)*OFFSET(Inputs!$C$30,0,$B209-2)/IF(sommmeProdInv(Inputs!$B$30:$AY$30,$D$173:$BA$173,'Health SCR'!T$3)&gt;0,sommmeProdInv(Inputs!$B$30:$AY$30,$D$173:$BA$173,'Health SCR'!T$3),1)+T208,0)</f>
        <v>0</v>
      </c>
      <c r="U209" s="644">
        <f ca="1">IF('Health SCR'!U$3&gt;=$B209,OFFSET($D$173,0,'Health SCR'!U$3-$B209)*OFFSET(Inputs!$C$30,0,$B209-2)/IF(sommmeProdInv(Inputs!$B$30:$AY$30,$D$173:$BA$173,'Health SCR'!U$3)&gt;0,sommmeProdInv(Inputs!$B$30:$AY$30,$D$173:$BA$173,'Health SCR'!U$3),1)+U208,0)</f>
        <v>0</v>
      </c>
      <c r="V209" s="644">
        <f ca="1">IF('Health SCR'!V$3&gt;=$B209,OFFSET($D$173,0,'Health SCR'!V$3-$B209)*OFFSET(Inputs!$C$30,0,$B209-2)/IF(sommmeProdInv(Inputs!$B$30:$AY$30,$D$173:$BA$173,'Health SCR'!V$3)&gt;0,sommmeProdInv(Inputs!$B$30:$AY$30,$D$173:$BA$173,'Health SCR'!V$3),1)+V208,0)</f>
        <v>0</v>
      </c>
      <c r="W209" s="644">
        <f ca="1">IF('Health SCR'!W$3&gt;=$B209,OFFSET($D$173,0,'Health SCR'!W$3-$B209)*OFFSET(Inputs!$C$30,0,$B209-2)/IF(sommmeProdInv(Inputs!$B$30:$AY$30,$D$173:$BA$173,'Health SCR'!W$3)&gt;0,sommmeProdInv(Inputs!$B$30:$AY$30,$D$173:$BA$173,'Health SCR'!W$3),1)+W208,0)</f>
        <v>0</v>
      </c>
      <c r="X209" s="644">
        <f ca="1">IF('Health SCR'!X$3&gt;=$B209,OFFSET($D$173,0,'Health SCR'!X$3-$B209)*OFFSET(Inputs!$C$30,0,$B209-2)/IF(sommmeProdInv(Inputs!$B$30:$AY$30,$D$173:$BA$173,'Health SCR'!X$3)&gt;0,sommmeProdInv(Inputs!$B$30:$AY$30,$D$173:$BA$173,'Health SCR'!X$3),1)+X208,0)</f>
        <v>0</v>
      </c>
      <c r="Y209" s="644">
        <f ca="1">IF('Health SCR'!Y$3&gt;=$B209,OFFSET($D$173,0,'Health SCR'!Y$3-$B209)*OFFSET(Inputs!$C$30,0,$B209-2)/IF(sommmeProdInv(Inputs!$B$30:$AY$30,$D$173:$BA$173,'Health SCR'!Y$3)&gt;0,sommmeProdInv(Inputs!$B$30:$AY$30,$D$173:$BA$173,'Health SCR'!Y$3),1)+Y208,0)</f>
        <v>0</v>
      </c>
      <c r="Z209" s="644">
        <f ca="1">IF('Health SCR'!Z$3&gt;=$B209,OFFSET($D$173,0,'Health SCR'!Z$3-$B209)*OFFSET(Inputs!$C$30,0,$B209-2)/IF(sommmeProdInv(Inputs!$B$30:$AY$30,$D$173:$BA$173,'Health SCR'!Z$3)&gt;0,sommmeProdInv(Inputs!$B$30:$AY$30,$D$173:$BA$173,'Health SCR'!Z$3),1)+Z208,0)</f>
        <v>0</v>
      </c>
      <c r="AA209" s="644">
        <f ca="1">IF('Health SCR'!AA$3&gt;=$B209,OFFSET($D$173,0,'Health SCR'!AA$3-$B209)*OFFSET(Inputs!$C$30,0,$B209-2)/IF(sommmeProdInv(Inputs!$B$30:$AY$30,$D$173:$BA$173,'Health SCR'!AA$3)&gt;0,sommmeProdInv(Inputs!$B$30:$AY$30,$D$173:$BA$173,'Health SCR'!AA$3),1)+AA208,0)</f>
        <v>0</v>
      </c>
      <c r="AB209" s="644">
        <f ca="1">IF('Health SCR'!AB$3&gt;=$B209,OFFSET($D$173,0,'Health SCR'!AB$3-$B209)*OFFSET(Inputs!$C$30,0,$B209-2)/IF(sommmeProdInv(Inputs!$B$30:$AY$30,$D$173:$BA$173,'Health SCR'!AB$3)&gt;0,sommmeProdInv(Inputs!$B$30:$AY$30,$D$173:$BA$173,'Health SCR'!AB$3),1)+AB208,0)</f>
        <v>0</v>
      </c>
      <c r="AC209" s="644">
        <f ca="1">IF('Health SCR'!AC$3&gt;=$B209,OFFSET($D$173,0,'Health SCR'!AC$3-$B209)*OFFSET(Inputs!$C$30,0,$B209-2)/IF(sommmeProdInv(Inputs!$B$30:$AY$30,$D$173:$BA$173,'Health SCR'!AC$3)&gt;0,sommmeProdInv(Inputs!$B$30:$AY$30,$D$173:$BA$173,'Health SCR'!AC$3),1)+AC208,0)</f>
        <v>0</v>
      </c>
      <c r="AD209" s="644">
        <f ca="1">IF('Health SCR'!AD$3&gt;=$B209,OFFSET($D$173,0,'Health SCR'!AD$3-$B209)*OFFSET(Inputs!$C$30,0,$B209-2)/IF(sommmeProdInv(Inputs!$B$30:$AY$30,$D$173:$BA$173,'Health SCR'!AD$3)&gt;0,sommmeProdInv(Inputs!$B$30:$AY$30,$D$173:$BA$173,'Health SCR'!AD$3),1)+AD208,0)</f>
        <v>0</v>
      </c>
      <c r="AE209" s="644">
        <f ca="1">IF('Health SCR'!AE$3&gt;=$B209,OFFSET($D$173,0,'Health SCR'!AE$3-$B209)*OFFSET(Inputs!$C$30,0,$B209-2)/IF(sommmeProdInv(Inputs!$B$30:$AY$30,$D$173:$BA$173,'Health SCR'!AE$3)&gt;0,sommmeProdInv(Inputs!$B$30:$AY$30,$D$173:$BA$173,'Health SCR'!AE$3),1)+AE208,0)</f>
        <v>0</v>
      </c>
      <c r="AF209" s="644">
        <f ca="1">IF('Health SCR'!AF$3&gt;=$B209,OFFSET($D$173,0,'Health SCR'!AF$3-$B209)*OFFSET(Inputs!$C$30,0,$B209-2)/IF(sommmeProdInv(Inputs!$B$30:$AY$30,$D$173:$BA$173,'Health SCR'!AF$3)&gt;0,sommmeProdInv(Inputs!$B$30:$AY$30,$D$173:$BA$173,'Health SCR'!AF$3),1)+AF208,0)</f>
        <v>0</v>
      </c>
      <c r="AG209" s="644">
        <f ca="1">IF('Health SCR'!AG$3&gt;=$B209,OFFSET($D$173,0,'Health SCR'!AG$3-$B209)*OFFSET(Inputs!$C$30,0,$B209-2)/IF(sommmeProdInv(Inputs!$B$30:$AY$30,$D$173:$BA$173,'Health SCR'!AG$3)&gt;0,sommmeProdInv(Inputs!$B$30:$AY$30,$D$173:$BA$173,'Health SCR'!AG$3),1)+AG208,0)</f>
        <v>0</v>
      </c>
      <c r="AH209" s="644">
        <f ca="1">IF('Health SCR'!AH$3&gt;=$B209,OFFSET($D$173,0,'Health SCR'!AH$3-$B209)*OFFSET(Inputs!$C$30,0,$B209-2)/IF(sommmeProdInv(Inputs!$B$30:$AY$30,$D$173:$BA$173,'Health SCR'!AH$3)&gt;0,sommmeProdInv(Inputs!$B$30:$AY$30,$D$173:$BA$173,'Health SCR'!AH$3),1)+AH208,0)</f>
        <v>0</v>
      </c>
      <c r="AI209" s="644">
        <f ca="1">IF('Health SCR'!AI$3&gt;=$B209,OFFSET($D$173,0,'Health SCR'!AI$3-$B209)*OFFSET(Inputs!$C$30,0,$B209-2)/IF(sommmeProdInv(Inputs!$B$30:$AY$30,$D$173:$BA$173,'Health SCR'!AI$3)&gt;0,sommmeProdInv(Inputs!$B$30:$AY$30,$D$173:$BA$173,'Health SCR'!AI$3),1)+AI208,0)</f>
        <v>0</v>
      </c>
      <c r="AJ209" s="644">
        <f ca="1">IF('Health SCR'!AJ$3&gt;=$B209,OFFSET($D$173,0,'Health SCR'!AJ$3-$B209)*OFFSET(Inputs!$C$30,0,$B209-2)/IF(sommmeProdInv(Inputs!$B$30:$AY$30,$D$173:$BA$173,'Health SCR'!AJ$3)&gt;0,sommmeProdInv(Inputs!$B$30:$AY$30,$D$173:$BA$173,'Health SCR'!AJ$3),1)+AJ208,0)</f>
        <v>0</v>
      </c>
      <c r="AK209" s="644">
        <f ca="1">IF('Health SCR'!AK$3&gt;=$B209,OFFSET($D$173,0,'Health SCR'!AK$3-$B209)*OFFSET(Inputs!$C$30,0,$B209-2)/IF(sommmeProdInv(Inputs!$B$30:$AY$30,$D$173:$BA$173,'Health SCR'!AK$3)&gt;0,sommmeProdInv(Inputs!$B$30:$AY$30,$D$173:$BA$173,'Health SCR'!AK$3),1)+AK208,0)</f>
        <v>0</v>
      </c>
      <c r="AL209" s="644">
        <f ca="1">IF('Health SCR'!AL$3&gt;=$B209,OFFSET($D$173,0,'Health SCR'!AL$3-$B209)*OFFSET(Inputs!$C$30,0,$B209-2)/IF(sommmeProdInv(Inputs!$B$30:$AY$30,$D$173:$BA$173,'Health SCR'!AL$3)&gt;0,sommmeProdInv(Inputs!$B$30:$AY$30,$D$173:$BA$173,'Health SCR'!AL$3),1)+AL208,0)</f>
        <v>0</v>
      </c>
      <c r="AM209" s="644">
        <f ca="1">IF('Health SCR'!AM$3&gt;=$B209,OFFSET($D$173,0,'Health SCR'!AM$3-$B209)*OFFSET(Inputs!$C$30,0,$B209-2)/IF(sommmeProdInv(Inputs!$B$30:$AY$30,$D$173:$BA$173,'Health SCR'!AM$3)&gt;0,sommmeProdInv(Inputs!$B$30:$AY$30,$D$173:$BA$173,'Health SCR'!AM$3),1)+AM208,0)</f>
        <v>0</v>
      </c>
      <c r="AN209" s="644">
        <f ca="1">IF('Health SCR'!AN$3&gt;=$B209,OFFSET($D$173,0,'Health SCR'!AN$3-$B209)*OFFSET(Inputs!$C$30,0,$B209-2)/IF(sommmeProdInv(Inputs!$B$30:$AY$30,$D$173:$BA$173,'Health SCR'!AN$3)&gt;0,sommmeProdInv(Inputs!$B$30:$AY$30,$D$173:$BA$173,'Health SCR'!AN$3),1)+AN208,0)</f>
        <v>0</v>
      </c>
      <c r="AO209" s="644">
        <f ca="1">IF('Health SCR'!AO$3&gt;=$B209,OFFSET($D$173,0,'Health SCR'!AO$3-$B209)*OFFSET(Inputs!$C$30,0,$B209-2)/IF(sommmeProdInv(Inputs!$B$30:$AY$30,$D$173:$BA$173,'Health SCR'!AO$3)&gt;0,sommmeProdInv(Inputs!$B$30:$AY$30,$D$173:$BA$173,'Health SCR'!AO$3),1)+AO208,0)</f>
        <v>0</v>
      </c>
      <c r="AP209" s="644">
        <f ca="1">IF('Health SCR'!AP$3&gt;=$B209,OFFSET($D$173,0,'Health SCR'!AP$3-$B209)*OFFSET(Inputs!$C$30,0,$B209-2)/IF(sommmeProdInv(Inputs!$B$30:$AY$30,$D$173:$BA$173,'Health SCR'!AP$3)&gt;0,sommmeProdInv(Inputs!$B$30:$AY$30,$D$173:$BA$173,'Health SCR'!AP$3),1)+AP208,0)</f>
        <v>0</v>
      </c>
      <c r="AQ209" s="644">
        <f ca="1">IF('Health SCR'!AQ$3&gt;=$B209,OFFSET($D$173,0,'Health SCR'!AQ$3-$B209)*OFFSET(Inputs!$C$30,0,$B209-2)/IF(sommmeProdInv(Inputs!$B$30:$AY$30,$D$173:$BA$173,'Health SCR'!AQ$3)&gt;0,sommmeProdInv(Inputs!$B$30:$AY$30,$D$173:$BA$173,'Health SCR'!AQ$3),1)+AQ208,0)</f>
        <v>0</v>
      </c>
      <c r="AR209" s="644">
        <f ca="1">IF('Health SCR'!AR$3&gt;=$B209,OFFSET($D$173,0,'Health SCR'!AR$3-$B209)*OFFSET(Inputs!$C$30,0,$B209-2)/IF(sommmeProdInv(Inputs!$B$30:$AY$30,$D$173:$BA$173,'Health SCR'!AR$3)&gt;0,sommmeProdInv(Inputs!$B$30:$AY$30,$D$173:$BA$173,'Health SCR'!AR$3),1)+AR208,0)</f>
        <v>0</v>
      </c>
      <c r="AS209" s="644">
        <f ca="1">IF('Health SCR'!AS$3&gt;=$B209,OFFSET($D$173,0,'Health SCR'!AS$3-$B209)*OFFSET(Inputs!$C$30,0,$B209-2)/IF(sommmeProdInv(Inputs!$B$30:$AY$30,$D$173:$BA$173,'Health SCR'!AS$3)&gt;0,sommmeProdInv(Inputs!$B$30:$AY$30,$D$173:$BA$173,'Health SCR'!AS$3),1)+AS208,0)</f>
        <v>0</v>
      </c>
      <c r="AT209" s="644">
        <f ca="1">IF('Health SCR'!AT$3&gt;=$B209,OFFSET($D$173,0,'Health SCR'!AT$3-$B209)*OFFSET(Inputs!$C$30,0,$B209-2)/IF(sommmeProdInv(Inputs!$B$30:$AY$30,$D$173:$BA$173,'Health SCR'!AT$3)&gt;0,sommmeProdInv(Inputs!$B$30:$AY$30,$D$173:$BA$173,'Health SCR'!AT$3),1)+AT208,0)</f>
        <v>0</v>
      </c>
      <c r="AU209" s="644">
        <f ca="1">IF('Health SCR'!AU$3&gt;=$B209,OFFSET($D$173,0,'Health SCR'!AU$3-$B209)*OFFSET(Inputs!$C$30,0,$B209-2)/IF(sommmeProdInv(Inputs!$B$30:$AY$30,$D$173:$BA$173,'Health SCR'!AU$3)&gt;0,sommmeProdInv(Inputs!$B$30:$AY$30,$D$173:$BA$173,'Health SCR'!AU$3),1)+AU208,0)</f>
        <v>0</v>
      </c>
      <c r="AV209" s="644">
        <f ca="1">IF('Health SCR'!AV$3&gt;=$B209,OFFSET($D$173,0,'Health SCR'!AV$3-$B209)*OFFSET(Inputs!$C$30,0,$B209-2)/IF(sommmeProdInv(Inputs!$B$30:$AY$30,$D$173:$BA$173,'Health SCR'!AV$3)&gt;0,sommmeProdInv(Inputs!$B$30:$AY$30,$D$173:$BA$173,'Health SCR'!AV$3),1)+AV208,0)</f>
        <v>0</v>
      </c>
      <c r="AW209" s="644">
        <f ca="1">IF('Health SCR'!AW$3&gt;=$B209,OFFSET($D$173,0,'Health SCR'!AW$3-$B209)*OFFSET(Inputs!$C$30,0,$B209-2)/IF(sommmeProdInv(Inputs!$B$30:$AY$30,$D$173:$BA$173,'Health SCR'!AW$3)&gt;0,sommmeProdInv(Inputs!$B$30:$AY$30,$D$173:$BA$173,'Health SCR'!AW$3),1)+AW208,0)</f>
        <v>0</v>
      </c>
      <c r="AX209" s="644">
        <f ca="1">IF('Health SCR'!AX$3&gt;=$B209,OFFSET($D$173,0,'Health SCR'!AX$3-$B209)*OFFSET(Inputs!$C$30,0,$B209-2)/IF(sommmeProdInv(Inputs!$B$30:$AY$30,$D$173:$BA$173,'Health SCR'!AX$3)&gt;0,sommmeProdInv(Inputs!$B$30:$AY$30,$D$173:$BA$173,'Health SCR'!AX$3),1)+AX208,0)</f>
        <v>0</v>
      </c>
      <c r="AY209" s="644">
        <f ca="1">IF('Health SCR'!AY$3&gt;=$B209,OFFSET($D$173,0,'Health SCR'!AY$3-$B209)*OFFSET(Inputs!$C$30,0,$B209-2)/IF(sommmeProdInv(Inputs!$B$30:$AY$30,$D$173:$BA$173,'Health SCR'!AY$3)&gt;0,sommmeProdInv(Inputs!$B$30:$AY$30,$D$173:$BA$173,'Health SCR'!AY$3),1)+AY208,0)</f>
        <v>0</v>
      </c>
      <c r="AZ209" s="644">
        <f ca="1">IF('Health SCR'!AZ$3&gt;=$B209,OFFSET($D$173,0,'Health SCR'!AZ$3-$B209)*OFFSET(Inputs!$C$30,0,$B209-2)/IF(sommmeProdInv(Inputs!$B$30:$AY$30,$D$173:$BA$173,'Health SCR'!AZ$3)&gt;0,sommmeProdInv(Inputs!$B$30:$AY$30,$D$173:$BA$173,'Health SCR'!AZ$3),1)+AZ208,0)</f>
        <v>0</v>
      </c>
      <c r="BA209" s="645">
        <f ca="1">IF('Health SCR'!BA$3&gt;=$B209,OFFSET($D$173,0,'Health SCR'!BA$3-$B209)*OFFSET(Inputs!$C$30,0,$B209-2)/IF(sommmeProdInv(Inputs!$B$30:$AY$30,$D$173:$BA$173,'Health SCR'!BA$3)&gt;0,sommmeProdInv(Inputs!$B$30:$AY$30,$D$173:$BA$173,'Health SCR'!BA$3),1)+BA208,0)</f>
        <v>0</v>
      </c>
    </row>
    <row r="210" spans="1:53" s="221" customFormat="1" outlineLevel="1">
      <c r="A210" s="608"/>
      <c r="B210" s="993">
        <v>36</v>
      </c>
      <c r="C210" s="994"/>
      <c r="D210" s="643"/>
      <c r="E210" s="644">
        <f ca="1">IF('Health SCR'!E$3&gt;=$B210,OFFSET($D$173,0,'Health SCR'!E$3-$B210)*OFFSET(Inputs!$C$30,0,$B210-2)/IF(sommmeProdInv(Inputs!$B$30:$AY$30,$D$173:$BA$173,'Health SCR'!E$3)&gt;0,sommmeProdInv(Inputs!$B$30:$AY$30,$D$173:$BA$173,'Health SCR'!E$3),1)+E209,0)</f>
        <v>0</v>
      </c>
      <c r="F210" s="644">
        <f ca="1">IF('Health SCR'!F$3&gt;=$B210,OFFSET($D$173,0,'Health SCR'!F$3-$B210)*OFFSET(Inputs!$C$30,0,$B210-2)/IF(sommmeProdInv(Inputs!$B$30:$AY$30,$D$173:$BA$173,'Health SCR'!F$3)&gt;0,sommmeProdInv(Inputs!$B$30:$AY$30,$D$173:$BA$173,'Health SCR'!F$3),1)+F209,0)</f>
        <v>0</v>
      </c>
      <c r="G210" s="644">
        <f ca="1">IF('Health SCR'!G$3&gt;=$B210,OFFSET($D$173,0,'Health SCR'!G$3-$B210)*OFFSET(Inputs!$C$30,0,$B210-2)/IF(sommmeProdInv(Inputs!$B$30:$AY$30,$D$173:$BA$173,'Health SCR'!G$3)&gt;0,sommmeProdInv(Inputs!$B$30:$AY$30,$D$173:$BA$173,'Health SCR'!G$3),1)+G209,0)</f>
        <v>0</v>
      </c>
      <c r="H210" s="644">
        <f ca="1">IF('Health SCR'!H$3&gt;=$B210,OFFSET($D$173,0,'Health SCR'!H$3-$B210)*OFFSET(Inputs!$C$30,0,$B210-2)/IF(sommmeProdInv(Inputs!$B$30:$AY$30,$D$173:$BA$173,'Health SCR'!H$3)&gt;0,sommmeProdInv(Inputs!$B$30:$AY$30,$D$173:$BA$173,'Health SCR'!H$3),1)+H209,0)</f>
        <v>0</v>
      </c>
      <c r="I210" s="644">
        <f ca="1">IF('Health SCR'!I$3&gt;=$B210,OFFSET($D$173,0,'Health SCR'!I$3-$B210)*OFFSET(Inputs!$C$30,0,$B210-2)/IF(sommmeProdInv(Inputs!$B$30:$AY$30,$D$173:$BA$173,'Health SCR'!I$3)&gt;0,sommmeProdInv(Inputs!$B$30:$AY$30,$D$173:$BA$173,'Health SCR'!I$3),1)+I209,0)</f>
        <v>0</v>
      </c>
      <c r="J210" s="644">
        <f ca="1">IF('Health SCR'!J$3&gt;=$B210,OFFSET($D$173,0,'Health SCR'!J$3-$B210)*OFFSET(Inputs!$C$30,0,$B210-2)/IF(sommmeProdInv(Inputs!$B$30:$AY$30,$D$173:$BA$173,'Health SCR'!J$3)&gt;0,sommmeProdInv(Inputs!$B$30:$AY$30,$D$173:$BA$173,'Health SCR'!J$3),1)+J209,0)</f>
        <v>0</v>
      </c>
      <c r="K210" s="644">
        <f ca="1">IF('Health SCR'!K$3&gt;=$B210,OFFSET($D$173,0,'Health SCR'!K$3-$B210)*OFFSET(Inputs!$C$30,0,$B210-2)/IF(sommmeProdInv(Inputs!$B$30:$AY$30,$D$173:$BA$173,'Health SCR'!K$3)&gt;0,sommmeProdInv(Inputs!$B$30:$AY$30,$D$173:$BA$173,'Health SCR'!K$3),1)+K209,0)</f>
        <v>0</v>
      </c>
      <c r="L210" s="644">
        <f ca="1">IF('Health SCR'!L$3&gt;=$B210,OFFSET($D$173,0,'Health SCR'!L$3-$B210)*OFFSET(Inputs!$C$30,0,$B210-2)/IF(sommmeProdInv(Inputs!$B$30:$AY$30,$D$173:$BA$173,'Health SCR'!L$3)&gt;0,sommmeProdInv(Inputs!$B$30:$AY$30,$D$173:$BA$173,'Health SCR'!L$3),1)+L209,0)</f>
        <v>0</v>
      </c>
      <c r="M210" s="644">
        <f ca="1">IF('Health SCR'!M$3&gt;=$B210,OFFSET($D$173,0,'Health SCR'!M$3-$B210)*OFFSET(Inputs!$C$30,0,$B210-2)/IF(sommmeProdInv(Inputs!$B$30:$AY$30,$D$173:$BA$173,'Health SCR'!M$3)&gt;0,sommmeProdInv(Inputs!$B$30:$AY$30,$D$173:$BA$173,'Health SCR'!M$3),1)+M209,0)</f>
        <v>0</v>
      </c>
      <c r="N210" s="644">
        <f ca="1">IF('Health SCR'!N$3&gt;=$B210,OFFSET($D$173,0,'Health SCR'!N$3-$B210)*OFFSET(Inputs!$C$30,0,$B210-2)/IF(sommmeProdInv(Inputs!$B$30:$AY$30,$D$173:$BA$173,'Health SCR'!N$3)&gt;0,sommmeProdInv(Inputs!$B$30:$AY$30,$D$173:$BA$173,'Health SCR'!N$3),1)+N209,0)</f>
        <v>0</v>
      </c>
      <c r="O210" s="644">
        <f ca="1">IF('Health SCR'!O$3&gt;=$B210,OFFSET($D$173,0,'Health SCR'!O$3-$B210)*OFFSET(Inputs!$C$30,0,$B210-2)/IF(sommmeProdInv(Inputs!$B$30:$AY$30,$D$173:$BA$173,'Health SCR'!O$3)&gt;0,sommmeProdInv(Inputs!$B$30:$AY$30,$D$173:$BA$173,'Health SCR'!O$3),1)+O209,0)</f>
        <v>0</v>
      </c>
      <c r="P210" s="644">
        <f ca="1">IF('Health SCR'!P$3&gt;=$B210,OFFSET($D$173,0,'Health SCR'!P$3-$B210)*OFFSET(Inputs!$C$30,0,$B210-2)/IF(sommmeProdInv(Inputs!$B$30:$AY$30,$D$173:$BA$173,'Health SCR'!P$3)&gt;0,sommmeProdInv(Inputs!$B$30:$AY$30,$D$173:$BA$173,'Health SCR'!P$3),1)+P209,0)</f>
        <v>0</v>
      </c>
      <c r="Q210" s="644">
        <f ca="1">IF('Health SCR'!Q$3&gt;=$B210,OFFSET($D$173,0,'Health SCR'!Q$3-$B210)*OFFSET(Inputs!$C$30,0,$B210-2)/IF(sommmeProdInv(Inputs!$B$30:$AY$30,$D$173:$BA$173,'Health SCR'!Q$3)&gt;0,sommmeProdInv(Inputs!$B$30:$AY$30,$D$173:$BA$173,'Health SCR'!Q$3),1)+Q209,0)</f>
        <v>0</v>
      </c>
      <c r="R210" s="644">
        <f ca="1">IF('Health SCR'!R$3&gt;=$B210,OFFSET($D$173,0,'Health SCR'!R$3-$B210)*OFFSET(Inputs!$C$30,0,$B210-2)/IF(sommmeProdInv(Inputs!$B$30:$AY$30,$D$173:$BA$173,'Health SCR'!R$3)&gt;0,sommmeProdInv(Inputs!$B$30:$AY$30,$D$173:$BA$173,'Health SCR'!R$3),1)+R209,0)</f>
        <v>0</v>
      </c>
      <c r="S210" s="644">
        <f ca="1">IF('Health SCR'!S$3&gt;=$B210,OFFSET($D$173,0,'Health SCR'!S$3-$B210)*OFFSET(Inputs!$C$30,0,$B210-2)/IF(sommmeProdInv(Inputs!$B$30:$AY$30,$D$173:$BA$173,'Health SCR'!S$3)&gt;0,sommmeProdInv(Inputs!$B$30:$AY$30,$D$173:$BA$173,'Health SCR'!S$3),1)+S209,0)</f>
        <v>0</v>
      </c>
      <c r="T210" s="644">
        <f ca="1">IF('Health SCR'!T$3&gt;=$B210,OFFSET($D$173,0,'Health SCR'!T$3-$B210)*OFFSET(Inputs!$C$30,0,$B210-2)/IF(sommmeProdInv(Inputs!$B$30:$AY$30,$D$173:$BA$173,'Health SCR'!T$3)&gt;0,sommmeProdInv(Inputs!$B$30:$AY$30,$D$173:$BA$173,'Health SCR'!T$3),1)+T209,0)</f>
        <v>0</v>
      </c>
      <c r="U210" s="644">
        <f ca="1">IF('Health SCR'!U$3&gt;=$B210,OFFSET($D$173,0,'Health SCR'!U$3-$B210)*OFFSET(Inputs!$C$30,0,$B210-2)/IF(sommmeProdInv(Inputs!$B$30:$AY$30,$D$173:$BA$173,'Health SCR'!U$3)&gt;0,sommmeProdInv(Inputs!$B$30:$AY$30,$D$173:$BA$173,'Health SCR'!U$3),1)+U209,0)</f>
        <v>0</v>
      </c>
      <c r="V210" s="644">
        <f ca="1">IF('Health SCR'!V$3&gt;=$B210,OFFSET($D$173,0,'Health SCR'!V$3-$B210)*OFFSET(Inputs!$C$30,0,$B210-2)/IF(sommmeProdInv(Inputs!$B$30:$AY$30,$D$173:$BA$173,'Health SCR'!V$3)&gt;0,sommmeProdInv(Inputs!$B$30:$AY$30,$D$173:$BA$173,'Health SCR'!V$3),1)+V209,0)</f>
        <v>0</v>
      </c>
      <c r="W210" s="644">
        <f ca="1">IF('Health SCR'!W$3&gt;=$B210,OFFSET($D$173,0,'Health SCR'!W$3-$B210)*OFFSET(Inputs!$C$30,0,$B210-2)/IF(sommmeProdInv(Inputs!$B$30:$AY$30,$D$173:$BA$173,'Health SCR'!W$3)&gt;0,sommmeProdInv(Inputs!$B$30:$AY$30,$D$173:$BA$173,'Health SCR'!W$3),1)+W209,0)</f>
        <v>0</v>
      </c>
      <c r="X210" s="644">
        <f ca="1">IF('Health SCR'!X$3&gt;=$B210,OFFSET($D$173,0,'Health SCR'!X$3-$B210)*OFFSET(Inputs!$C$30,0,$B210-2)/IF(sommmeProdInv(Inputs!$B$30:$AY$30,$D$173:$BA$173,'Health SCR'!X$3)&gt;0,sommmeProdInv(Inputs!$B$30:$AY$30,$D$173:$BA$173,'Health SCR'!X$3),1)+X209,0)</f>
        <v>0</v>
      </c>
      <c r="Y210" s="644">
        <f ca="1">IF('Health SCR'!Y$3&gt;=$B210,OFFSET($D$173,0,'Health SCR'!Y$3-$B210)*OFFSET(Inputs!$C$30,0,$B210-2)/IF(sommmeProdInv(Inputs!$B$30:$AY$30,$D$173:$BA$173,'Health SCR'!Y$3)&gt;0,sommmeProdInv(Inputs!$B$30:$AY$30,$D$173:$BA$173,'Health SCR'!Y$3),1)+Y209,0)</f>
        <v>0</v>
      </c>
      <c r="Z210" s="644">
        <f ca="1">IF('Health SCR'!Z$3&gt;=$B210,OFFSET($D$173,0,'Health SCR'!Z$3-$B210)*OFFSET(Inputs!$C$30,0,$B210-2)/IF(sommmeProdInv(Inputs!$B$30:$AY$30,$D$173:$BA$173,'Health SCR'!Z$3)&gt;0,sommmeProdInv(Inputs!$B$30:$AY$30,$D$173:$BA$173,'Health SCR'!Z$3),1)+Z209,0)</f>
        <v>0</v>
      </c>
      <c r="AA210" s="644">
        <f ca="1">IF('Health SCR'!AA$3&gt;=$B210,OFFSET($D$173,0,'Health SCR'!AA$3-$B210)*OFFSET(Inputs!$C$30,0,$B210-2)/IF(sommmeProdInv(Inputs!$B$30:$AY$30,$D$173:$BA$173,'Health SCR'!AA$3)&gt;0,sommmeProdInv(Inputs!$B$30:$AY$30,$D$173:$BA$173,'Health SCR'!AA$3),1)+AA209,0)</f>
        <v>0</v>
      </c>
      <c r="AB210" s="644">
        <f ca="1">IF('Health SCR'!AB$3&gt;=$B210,OFFSET($D$173,0,'Health SCR'!AB$3-$B210)*OFFSET(Inputs!$C$30,0,$B210-2)/IF(sommmeProdInv(Inputs!$B$30:$AY$30,$D$173:$BA$173,'Health SCR'!AB$3)&gt;0,sommmeProdInv(Inputs!$B$30:$AY$30,$D$173:$BA$173,'Health SCR'!AB$3),1)+AB209,0)</f>
        <v>0</v>
      </c>
      <c r="AC210" s="644">
        <f ca="1">IF('Health SCR'!AC$3&gt;=$B210,OFFSET($D$173,0,'Health SCR'!AC$3-$B210)*OFFSET(Inputs!$C$30,0,$B210-2)/IF(sommmeProdInv(Inputs!$B$30:$AY$30,$D$173:$BA$173,'Health SCR'!AC$3)&gt;0,sommmeProdInv(Inputs!$B$30:$AY$30,$D$173:$BA$173,'Health SCR'!AC$3),1)+AC209,0)</f>
        <v>0</v>
      </c>
      <c r="AD210" s="644">
        <f ca="1">IF('Health SCR'!AD$3&gt;=$B210,OFFSET($D$173,0,'Health SCR'!AD$3-$B210)*OFFSET(Inputs!$C$30,0,$B210-2)/IF(sommmeProdInv(Inputs!$B$30:$AY$30,$D$173:$BA$173,'Health SCR'!AD$3)&gt;0,sommmeProdInv(Inputs!$B$30:$AY$30,$D$173:$BA$173,'Health SCR'!AD$3),1)+AD209,0)</f>
        <v>0</v>
      </c>
      <c r="AE210" s="644">
        <f ca="1">IF('Health SCR'!AE$3&gt;=$B210,OFFSET($D$173,0,'Health SCR'!AE$3-$B210)*OFFSET(Inputs!$C$30,0,$B210-2)/IF(sommmeProdInv(Inputs!$B$30:$AY$30,$D$173:$BA$173,'Health SCR'!AE$3)&gt;0,sommmeProdInv(Inputs!$B$30:$AY$30,$D$173:$BA$173,'Health SCR'!AE$3),1)+AE209,0)</f>
        <v>0</v>
      </c>
      <c r="AF210" s="644">
        <f ca="1">IF('Health SCR'!AF$3&gt;=$B210,OFFSET($D$173,0,'Health SCR'!AF$3-$B210)*OFFSET(Inputs!$C$30,0,$B210-2)/IF(sommmeProdInv(Inputs!$B$30:$AY$30,$D$173:$BA$173,'Health SCR'!AF$3)&gt;0,sommmeProdInv(Inputs!$B$30:$AY$30,$D$173:$BA$173,'Health SCR'!AF$3),1)+AF209,0)</f>
        <v>0</v>
      </c>
      <c r="AG210" s="644">
        <f ca="1">IF('Health SCR'!AG$3&gt;=$B210,OFFSET($D$173,0,'Health SCR'!AG$3-$B210)*OFFSET(Inputs!$C$30,0,$B210-2)/IF(sommmeProdInv(Inputs!$B$30:$AY$30,$D$173:$BA$173,'Health SCR'!AG$3)&gt;0,sommmeProdInv(Inputs!$B$30:$AY$30,$D$173:$BA$173,'Health SCR'!AG$3),1)+AG209,0)</f>
        <v>0</v>
      </c>
      <c r="AH210" s="644">
        <f ca="1">IF('Health SCR'!AH$3&gt;=$B210,OFFSET($D$173,0,'Health SCR'!AH$3-$B210)*OFFSET(Inputs!$C$30,0,$B210-2)/IF(sommmeProdInv(Inputs!$B$30:$AY$30,$D$173:$BA$173,'Health SCR'!AH$3)&gt;0,sommmeProdInv(Inputs!$B$30:$AY$30,$D$173:$BA$173,'Health SCR'!AH$3),1)+AH209,0)</f>
        <v>0</v>
      </c>
      <c r="AI210" s="644">
        <f ca="1">IF('Health SCR'!AI$3&gt;=$B210,OFFSET($D$173,0,'Health SCR'!AI$3-$B210)*OFFSET(Inputs!$C$30,0,$B210-2)/IF(sommmeProdInv(Inputs!$B$30:$AY$30,$D$173:$BA$173,'Health SCR'!AI$3)&gt;0,sommmeProdInv(Inputs!$B$30:$AY$30,$D$173:$BA$173,'Health SCR'!AI$3),1)+AI209,0)</f>
        <v>0</v>
      </c>
      <c r="AJ210" s="644">
        <f ca="1">IF('Health SCR'!AJ$3&gt;=$B210,OFFSET($D$173,0,'Health SCR'!AJ$3-$B210)*OFFSET(Inputs!$C$30,0,$B210-2)/IF(sommmeProdInv(Inputs!$B$30:$AY$30,$D$173:$BA$173,'Health SCR'!AJ$3)&gt;0,sommmeProdInv(Inputs!$B$30:$AY$30,$D$173:$BA$173,'Health SCR'!AJ$3),1)+AJ209,0)</f>
        <v>0</v>
      </c>
      <c r="AK210" s="644">
        <f ca="1">IF('Health SCR'!AK$3&gt;=$B210,OFFSET($D$173,0,'Health SCR'!AK$3-$B210)*OFFSET(Inputs!$C$30,0,$B210-2)/IF(sommmeProdInv(Inputs!$B$30:$AY$30,$D$173:$BA$173,'Health SCR'!AK$3)&gt;0,sommmeProdInv(Inputs!$B$30:$AY$30,$D$173:$BA$173,'Health SCR'!AK$3),1)+AK209,0)</f>
        <v>0</v>
      </c>
      <c r="AL210" s="644">
        <f ca="1">IF('Health SCR'!AL$3&gt;=$B210,OFFSET($D$173,0,'Health SCR'!AL$3-$B210)*OFFSET(Inputs!$C$30,0,$B210-2)/IF(sommmeProdInv(Inputs!$B$30:$AY$30,$D$173:$BA$173,'Health SCR'!AL$3)&gt;0,sommmeProdInv(Inputs!$B$30:$AY$30,$D$173:$BA$173,'Health SCR'!AL$3),1)+AL209,0)</f>
        <v>0</v>
      </c>
      <c r="AM210" s="644">
        <f ca="1">IF('Health SCR'!AM$3&gt;=$B210,OFFSET($D$173,0,'Health SCR'!AM$3-$B210)*OFFSET(Inputs!$C$30,0,$B210-2)/IF(sommmeProdInv(Inputs!$B$30:$AY$30,$D$173:$BA$173,'Health SCR'!AM$3)&gt;0,sommmeProdInv(Inputs!$B$30:$AY$30,$D$173:$BA$173,'Health SCR'!AM$3),1)+AM209,0)</f>
        <v>0</v>
      </c>
      <c r="AN210" s="644">
        <f ca="1">IF('Health SCR'!AN$3&gt;=$B210,OFFSET($D$173,0,'Health SCR'!AN$3-$B210)*OFFSET(Inputs!$C$30,0,$B210-2)/IF(sommmeProdInv(Inputs!$B$30:$AY$30,$D$173:$BA$173,'Health SCR'!AN$3)&gt;0,sommmeProdInv(Inputs!$B$30:$AY$30,$D$173:$BA$173,'Health SCR'!AN$3),1)+AN209,0)</f>
        <v>0</v>
      </c>
      <c r="AO210" s="644">
        <f ca="1">IF('Health SCR'!AO$3&gt;=$B210,OFFSET($D$173,0,'Health SCR'!AO$3-$B210)*OFFSET(Inputs!$C$30,0,$B210-2)/IF(sommmeProdInv(Inputs!$B$30:$AY$30,$D$173:$BA$173,'Health SCR'!AO$3)&gt;0,sommmeProdInv(Inputs!$B$30:$AY$30,$D$173:$BA$173,'Health SCR'!AO$3),1)+AO209,0)</f>
        <v>0</v>
      </c>
      <c r="AP210" s="644">
        <f ca="1">IF('Health SCR'!AP$3&gt;=$B210,OFFSET($D$173,0,'Health SCR'!AP$3-$B210)*OFFSET(Inputs!$C$30,0,$B210-2)/IF(sommmeProdInv(Inputs!$B$30:$AY$30,$D$173:$BA$173,'Health SCR'!AP$3)&gt;0,sommmeProdInv(Inputs!$B$30:$AY$30,$D$173:$BA$173,'Health SCR'!AP$3),1)+AP209,0)</f>
        <v>0</v>
      </c>
      <c r="AQ210" s="644">
        <f ca="1">IF('Health SCR'!AQ$3&gt;=$B210,OFFSET($D$173,0,'Health SCR'!AQ$3-$B210)*OFFSET(Inputs!$C$30,0,$B210-2)/IF(sommmeProdInv(Inputs!$B$30:$AY$30,$D$173:$BA$173,'Health SCR'!AQ$3)&gt;0,sommmeProdInv(Inputs!$B$30:$AY$30,$D$173:$BA$173,'Health SCR'!AQ$3),1)+AQ209,0)</f>
        <v>0</v>
      </c>
      <c r="AR210" s="644">
        <f ca="1">IF('Health SCR'!AR$3&gt;=$B210,OFFSET($D$173,0,'Health SCR'!AR$3-$B210)*OFFSET(Inputs!$C$30,0,$B210-2)/IF(sommmeProdInv(Inputs!$B$30:$AY$30,$D$173:$BA$173,'Health SCR'!AR$3)&gt;0,sommmeProdInv(Inputs!$B$30:$AY$30,$D$173:$BA$173,'Health SCR'!AR$3),1)+AR209,0)</f>
        <v>0</v>
      </c>
      <c r="AS210" s="644">
        <f ca="1">IF('Health SCR'!AS$3&gt;=$B210,OFFSET($D$173,0,'Health SCR'!AS$3-$B210)*OFFSET(Inputs!$C$30,0,$B210-2)/IF(sommmeProdInv(Inputs!$B$30:$AY$30,$D$173:$BA$173,'Health SCR'!AS$3)&gt;0,sommmeProdInv(Inputs!$B$30:$AY$30,$D$173:$BA$173,'Health SCR'!AS$3),1)+AS209,0)</f>
        <v>0</v>
      </c>
      <c r="AT210" s="644">
        <f ca="1">IF('Health SCR'!AT$3&gt;=$B210,OFFSET($D$173,0,'Health SCR'!AT$3-$B210)*OFFSET(Inputs!$C$30,0,$B210-2)/IF(sommmeProdInv(Inputs!$B$30:$AY$30,$D$173:$BA$173,'Health SCR'!AT$3)&gt;0,sommmeProdInv(Inputs!$B$30:$AY$30,$D$173:$BA$173,'Health SCR'!AT$3),1)+AT209,0)</f>
        <v>0</v>
      </c>
      <c r="AU210" s="644">
        <f ca="1">IF('Health SCR'!AU$3&gt;=$B210,OFFSET($D$173,0,'Health SCR'!AU$3-$B210)*OFFSET(Inputs!$C$30,0,$B210-2)/IF(sommmeProdInv(Inputs!$B$30:$AY$30,$D$173:$BA$173,'Health SCR'!AU$3)&gt;0,sommmeProdInv(Inputs!$B$30:$AY$30,$D$173:$BA$173,'Health SCR'!AU$3),1)+AU209,0)</f>
        <v>0</v>
      </c>
      <c r="AV210" s="644">
        <f ca="1">IF('Health SCR'!AV$3&gt;=$B210,OFFSET($D$173,0,'Health SCR'!AV$3-$B210)*OFFSET(Inputs!$C$30,0,$B210-2)/IF(sommmeProdInv(Inputs!$B$30:$AY$30,$D$173:$BA$173,'Health SCR'!AV$3)&gt;0,sommmeProdInv(Inputs!$B$30:$AY$30,$D$173:$BA$173,'Health SCR'!AV$3),1)+AV209,0)</f>
        <v>0</v>
      </c>
      <c r="AW210" s="644">
        <f ca="1">IF('Health SCR'!AW$3&gt;=$B210,OFFSET($D$173,0,'Health SCR'!AW$3-$B210)*OFFSET(Inputs!$C$30,0,$B210-2)/IF(sommmeProdInv(Inputs!$B$30:$AY$30,$D$173:$BA$173,'Health SCR'!AW$3)&gt;0,sommmeProdInv(Inputs!$B$30:$AY$30,$D$173:$BA$173,'Health SCR'!AW$3),1)+AW209,0)</f>
        <v>0</v>
      </c>
      <c r="AX210" s="644">
        <f ca="1">IF('Health SCR'!AX$3&gt;=$B210,OFFSET($D$173,0,'Health SCR'!AX$3-$B210)*OFFSET(Inputs!$C$30,0,$B210-2)/IF(sommmeProdInv(Inputs!$B$30:$AY$30,$D$173:$BA$173,'Health SCR'!AX$3)&gt;0,sommmeProdInv(Inputs!$B$30:$AY$30,$D$173:$BA$173,'Health SCR'!AX$3),1)+AX209,0)</f>
        <v>0</v>
      </c>
      <c r="AY210" s="644">
        <f ca="1">IF('Health SCR'!AY$3&gt;=$B210,OFFSET($D$173,0,'Health SCR'!AY$3-$B210)*OFFSET(Inputs!$C$30,0,$B210-2)/IF(sommmeProdInv(Inputs!$B$30:$AY$30,$D$173:$BA$173,'Health SCR'!AY$3)&gt;0,sommmeProdInv(Inputs!$B$30:$AY$30,$D$173:$BA$173,'Health SCR'!AY$3),1)+AY209,0)</f>
        <v>0</v>
      </c>
      <c r="AZ210" s="644">
        <f ca="1">IF('Health SCR'!AZ$3&gt;=$B210,OFFSET($D$173,0,'Health SCR'!AZ$3-$B210)*OFFSET(Inputs!$C$30,0,$B210-2)/IF(sommmeProdInv(Inputs!$B$30:$AY$30,$D$173:$BA$173,'Health SCR'!AZ$3)&gt;0,sommmeProdInv(Inputs!$B$30:$AY$30,$D$173:$BA$173,'Health SCR'!AZ$3),1)+AZ209,0)</f>
        <v>0</v>
      </c>
      <c r="BA210" s="645">
        <f ca="1">IF('Health SCR'!BA$3&gt;=$B210,OFFSET($D$173,0,'Health SCR'!BA$3-$B210)*OFFSET(Inputs!$C$30,0,$B210-2)/IF(sommmeProdInv(Inputs!$B$30:$AY$30,$D$173:$BA$173,'Health SCR'!BA$3)&gt;0,sommmeProdInv(Inputs!$B$30:$AY$30,$D$173:$BA$173,'Health SCR'!BA$3),1)+BA209,0)</f>
        <v>0</v>
      </c>
    </row>
    <row r="211" spans="1:53" s="221" customFormat="1" outlineLevel="1">
      <c r="A211" s="608"/>
      <c r="B211" s="993">
        <v>37</v>
      </c>
      <c r="C211" s="994"/>
      <c r="D211" s="643"/>
      <c r="E211" s="644">
        <f ca="1">IF('Health SCR'!E$3&gt;=$B211,OFFSET($D$173,0,'Health SCR'!E$3-$B211)*OFFSET(Inputs!$C$30,0,$B211-2)/IF(sommmeProdInv(Inputs!$B$30:$AY$30,$D$173:$BA$173,'Health SCR'!E$3)&gt;0,sommmeProdInv(Inputs!$B$30:$AY$30,$D$173:$BA$173,'Health SCR'!E$3),1)+E210,0)</f>
        <v>0</v>
      </c>
      <c r="F211" s="644">
        <f ca="1">IF('Health SCR'!F$3&gt;=$B211,OFFSET($D$173,0,'Health SCR'!F$3-$B211)*OFFSET(Inputs!$C$30,0,$B211-2)/IF(sommmeProdInv(Inputs!$B$30:$AY$30,$D$173:$BA$173,'Health SCR'!F$3)&gt;0,sommmeProdInv(Inputs!$B$30:$AY$30,$D$173:$BA$173,'Health SCR'!F$3),1)+F210,0)</f>
        <v>0</v>
      </c>
      <c r="G211" s="644">
        <f ca="1">IF('Health SCR'!G$3&gt;=$B211,OFFSET($D$173,0,'Health SCR'!G$3-$B211)*OFFSET(Inputs!$C$30,0,$B211-2)/IF(sommmeProdInv(Inputs!$B$30:$AY$30,$D$173:$BA$173,'Health SCR'!G$3)&gt;0,sommmeProdInv(Inputs!$B$30:$AY$30,$D$173:$BA$173,'Health SCR'!G$3),1)+G210,0)</f>
        <v>0</v>
      </c>
      <c r="H211" s="644">
        <f ca="1">IF('Health SCR'!H$3&gt;=$B211,OFFSET($D$173,0,'Health SCR'!H$3-$B211)*OFFSET(Inputs!$C$30,0,$B211-2)/IF(sommmeProdInv(Inputs!$B$30:$AY$30,$D$173:$BA$173,'Health SCR'!H$3)&gt;0,sommmeProdInv(Inputs!$B$30:$AY$30,$D$173:$BA$173,'Health SCR'!H$3),1)+H210,0)</f>
        <v>0</v>
      </c>
      <c r="I211" s="644">
        <f ca="1">IF('Health SCR'!I$3&gt;=$B211,OFFSET($D$173,0,'Health SCR'!I$3-$B211)*OFFSET(Inputs!$C$30,0,$B211-2)/IF(sommmeProdInv(Inputs!$B$30:$AY$30,$D$173:$BA$173,'Health SCR'!I$3)&gt;0,sommmeProdInv(Inputs!$B$30:$AY$30,$D$173:$BA$173,'Health SCR'!I$3),1)+I210,0)</f>
        <v>0</v>
      </c>
      <c r="J211" s="644">
        <f ca="1">IF('Health SCR'!J$3&gt;=$B211,OFFSET($D$173,0,'Health SCR'!J$3-$B211)*OFFSET(Inputs!$C$30,0,$B211-2)/IF(sommmeProdInv(Inputs!$B$30:$AY$30,$D$173:$BA$173,'Health SCR'!J$3)&gt;0,sommmeProdInv(Inputs!$B$30:$AY$30,$D$173:$BA$173,'Health SCR'!J$3),1)+J210,0)</f>
        <v>0</v>
      </c>
      <c r="K211" s="644">
        <f ca="1">IF('Health SCR'!K$3&gt;=$B211,OFFSET($D$173,0,'Health SCR'!K$3-$B211)*OFFSET(Inputs!$C$30,0,$B211-2)/IF(sommmeProdInv(Inputs!$B$30:$AY$30,$D$173:$BA$173,'Health SCR'!K$3)&gt;0,sommmeProdInv(Inputs!$B$30:$AY$30,$D$173:$BA$173,'Health SCR'!K$3),1)+K210,0)</f>
        <v>0</v>
      </c>
      <c r="L211" s="644">
        <f ca="1">IF('Health SCR'!L$3&gt;=$B211,OFFSET($D$173,0,'Health SCR'!L$3-$B211)*OFFSET(Inputs!$C$30,0,$B211-2)/IF(sommmeProdInv(Inputs!$B$30:$AY$30,$D$173:$BA$173,'Health SCR'!L$3)&gt;0,sommmeProdInv(Inputs!$B$30:$AY$30,$D$173:$BA$173,'Health SCR'!L$3),1)+L210,0)</f>
        <v>0</v>
      </c>
      <c r="M211" s="644">
        <f ca="1">IF('Health SCR'!M$3&gt;=$B211,OFFSET($D$173,0,'Health SCR'!M$3-$B211)*OFFSET(Inputs!$C$30,0,$B211-2)/IF(sommmeProdInv(Inputs!$B$30:$AY$30,$D$173:$BA$173,'Health SCR'!M$3)&gt;0,sommmeProdInv(Inputs!$B$30:$AY$30,$D$173:$BA$173,'Health SCR'!M$3),1)+M210,0)</f>
        <v>0</v>
      </c>
      <c r="N211" s="644">
        <f ca="1">IF('Health SCR'!N$3&gt;=$B211,OFFSET($D$173,0,'Health SCR'!N$3-$B211)*OFFSET(Inputs!$C$30,0,$B211-2)/IF(sommmeProdInv(Inputs!$B$30:$AY$30,$D$173:$BA$173,'Health SCR'!N$3)&gt;0,sommmeProdInv(Inputs!$B$30:$AY$30,$D$173:$BA$173,'Health SCR'!N$3),1)+N210,0)</f>
        <v>0</v>
      </c>
      <c r="O211" s="644">
        <f ca="1">IF('Health SCR'!O$3&gt;=$B211,OFFSET($D$173,0,'Health SCR'!O$3-$B211)*OFFSET(Inputs!$C$30,0,$B211-2)/IF(sommmeProdInv(Inputs!$B$30:$AY$30,$D$173:$BA$173,'Health SCR'!O$3)&gt;0,sommmeProdInv(Inputs!$B$30:$AY$30,$D$173:$BA$173,'Health SCR'!O$3),1)+O210,0)</f>
        <v>0</v>
      </c>
      <c r="P211" s="644">
        <f ca="1">IF('Health SCR'!P$3&gt;=$B211,OFFSET($D$173,0,'Health SCR'!P$3-$B211)*OFFSET(Inputs!$C$30,0,$B211-2)/IF(sommmeProdInv(Inputs!$B$30:$AY$30,$D$173:$BA$173,'Health SCR'!P$3)&gt;0,sommmeProdInv(Inputs!$B$30:$AY$30,$D$173:$BA$173,'Health SCR'!P$3),1)+P210,0)</f>
        <v>0</v>
      </c>
      <c r="Q211" s="644">
        <f ca="1">IF('Health SCR'!Q$3&gt;=$B211,OFFSET($D$173,0,'Health SCR'!Q$3-$B211)*OFFSET(Inputs!$C$30,0,$B211-2)/IF(sommmeProdInv(Inputs!$B$30:$AY$30,$D$173:$BA$173,'Health SCR'!Q$3)&gt;0,sommmeProdInv(Inputs!$B$30:$AY$30,$D$173:$BA$173,'Health SCR'!Q$3),1)+Q210,0)</f>
        <v>0</v>
      </c>
      <c r="R211" s="644">
        <f ca="1">IF('Health SCR'!R$3&gt;=$B211,OFFSET($D$173,0,'Health SCR'!R$3-$B211)*OFFSET(Inputs!$C$30,0,$B211-2)/IF(sommmeProdInv(Inputs!$B$30:$AY$30,$D$173:$BA$173,'Health SCR'!R$3)&gt;0,sommmeProdInv(Inputs!$B$30:$AY$30,$D$173:$BA$173,'Health SCR'!R$3),1)+R210,0)</f>
        <v>0</v>
      </c>
      <c r="S211" s="644">
        <f ca="1">IF('Health SCR'!S$3&gt;=$B211,OFFSET($D$173,0,'Health SCR'!S$3-$B211)*OFFSET(Inputs!$C$30,0,$B211-2)/IF(sommmeProdInv(Inputs!$B$30:$AY$30,$D$173:$BA$173,'Health SCR'!S$3)&gt;0,sommmeProdInv(Inputs!$B$30:$AY$30,$D$173:$BA$173,'Health SCR'!S$3),1)+S210,0)</f>
        <v>0</v>
      </c>
      <c r="T211" s="644">
        <f ca="1">IF('Health SCR'!T$3&gt;=$B211,OFFSET($D$173,0,'Health SCR'!T$3-$B211)*OFFSET(Inputs!$C$30,0,$B211-2)/IF(sommmeProdInv(Inputs!$B$30:$AY$30,$D$173:$BA$173,'Health SCR'!T$3)&gt;0,sommmeProdInv(Inputs!$B$30:$AY$30,$D$173:$BA$173,'Health SCR'!T$3),1)+T210,0)</f>
        <v>0</v>
      </c>
      <c r="U211" s="644">
        <f ca="1">IF('Health SCR'!U$3&gt;=$B211,OFFSET($D$173,0,'Health SCR'!U$3-$B211)*OFFSET(Inputs!$C$30,0,$B211-2)/IF(sommmeProdInv(Inputs!$B$30:$AY$30,$D$173:$BA$173,'Health SCR'!U$3)&gt;0,sommmeProdInv(Inputs!$B$30:$AY$30,$D$173:$BA$173,'Health SCR'!U$3),1)+U210,0)</f>
        <v>0</v>
      </c>
      <c r="V211" s="644">
        <f ca="1">IF('Health SCR'!V$3&gt;=$B211,OFFSET($D$173,0,'Health SCR'!V$3-$B211)*OFFSET(Inputs!$C$30,0,$B211-2)/IF(sommmeProdInv(Inputs!$B$30:$AY$30,$D$173:$BA$173,'Health SCR'!V$3)&gt;0,sommmeProdInv(Inputs!$B$30:$AY$30,$D$173:$BA$173,'Health SCR'!V$3),1)+V210,0)</f>
        <v>0</v>
      </c>
      <c r="W211" s="644">
        <f ca="1">IF('Health SCR'!W$3&gt;=$B211,OFFSET($D$173,0,'Health SCR'!W$3-$B211)*OFFSET(Inputs!$C$30,0,$B211-2)/IF(sommmeProdInv(Inputs!$B$30:$AY$30,$D$173:$BA$173,'Health SCR'!W$3)&gt;0,sommmeProdInv(Inputs!$B$30:$AY$30,$D$173:$BA$173,'Health SCR'!W$3),1)+W210,0)</f>
        <v>0</v>
      </c>
      <c r="X211" s="644">
        <f ca="1">IF('Health SCR'!X$3&gt;=$B211,OFFSET($D$173,0,'Health SCR'!X$3-$B211)*OFFSET(Inputs!$C$30,0,$B211-2)/IF(sommmeProdInv(Inputs!$B$30:$AY$30,$D$173:$BA$173,'Health SCR'!X$3)&gt;0,sommmeProdInv(Inputs!$B$30:$AY$30,$D$173:$BA$173,'Health SCR'!X$3),1)+X210,0)</f>
        <v>0</v>
      </c>
      <c r="Y211" s="644">
        <f ca="1">IF('Health SCR'!Y$3&gt;=$B211,OFFSET($D$173,0,'Health SCR'!Y$3-$B211)*OFFSET(Inputs!$C$30,0,$B211-2)/IF(sommmeProdInv(Inputs!$B$30:$AY$30,$D$173:$BA$173,'Health SCR'!Y$3)&gt;0,sommmeProdInv(Inputs!$B$30:$AY$30,$D$173:$BA$173,'Health SCR'!Y$3),1)+Y210,0)</f>
        <v>0</v>
      </c>
      <c r="Z211" s="644">
        <f ca="1">IF('Health SCR'!Z$3&gt;=$B211,OFFSET($D$173,0,'Health SCR'!Z$3-$B211)*OFFSET(Inputs!$C$30,0,$B211-2)/IF(sommmeProdInv(Inputs!$B$30:$AY$30,$D$173:$BA$173,'Health SCR'!Z$3)&gt;0,sommmeProdInv(Inputs!$B$30:$AY$30,$D$173:$BA$173,'Health SCR'!Z$3),1)+Z210,0)</f>
        <v>0</v>
      </c>
      <c r="AA211" s="644">
        <f ca="1">IF('Health SCR'!AA$3&gt;=$B211,OFFSET($D$173,0,'Health SCR'!AA$3-$B211)*OFFSET(Inputs!$C$30,0,$B211-2)/IF(sommmeProdInv(Inputs!$B$30:$AY$30,$D$173:$BA$173,'Health SCR'!AA$3)&gt;0,sommmeProdInv(Inputs!$B$30:$AY$30,$D$173:$BA$173,'Health SCR'!AA$3),1)+AA210,0)</f>
        <v>0</v>
      </c>
      <c r="AB211" s="644">
        <f ca="1">IF('Health SCR'!AB$3&gt;=$B211,OFFSET($D$173,0,'Health SCR'!AB$3-$B211)*OFFSET(Inputs!$C$30,0,$B211-2)/IF(sommmeProdInv(Inputs!$B$30:$AY$30,$D$173:$BA$173,'Health SCR'!AB$3)&gt;0,sommmeProdInv(Inputs!$B$30:$AY$30,$D$173:$BA$173,'Health SCR'!AB$3),1)+AB210,0)</f>
        <v>0</v>
      </c>
      <c r="AC211" s="644">
        <f ca="1">IF('Health SCR'!AC$3&gt;=$B211,OFFSET($D$173,0,'Health SCR'!AC$3-$B211)*OFFSET(Inputs!$C$30,0,$B211-2)/IF(sommmeProdInv(Inputs!$B$30:$AY$30,$D$173:$BA$173,'Health SCR'!AC$3)&gt;0,sommmeProdInv(Inputs!$B$30:$AY$30,$D$173:$BA$173,'Health SCR'!AC$3),1)+AC210,0)</f>
        <v>0</v>
      </c>
      <c r="AD211" s="644">
        <f ca="1">IF('Health SCR'!AD$3&gt;=$B211,OFFSET($D$173,0,'Health SCR'!AD$3-$B211)*OFFSET(Inputs!$C$30,0,$B211-2)/IF(sommmeProdInv(Inputs!$B$30:$AY$30,$D$173:$BA$173,'Health SCR'!AD$3)&gt;0,sommmeProdInv(Inputs!$B$30:$AY$30,$D$173:$BA$173,'Health SCR'!AD$3),1)+AD210,0)</f>
        <v>0</v>
      </c>
      <c r="AE211" s="644">
        <f ca="1">IF('Health SCR'!AE$3&gt;=$B211,OFFSET($D$173,0,'Health SCR'!AE$3-$B211)*OFFSET(Inputs!$C$30,0,$B211-2)/IF(sommmeProdInv(Inputs!$B$30:$AY$30,$D$173:$BA$173,'Health SCR'!AE$3)&gt;0,sommmeProdInv(Inputs!$B$30:$AY$30,$D$173:$BA$173,'Health SCR'!AE$3),1)+AE210,0)</f>
        <v>0</v>
      </c>
      <c r="AF211" s="644">
        <f ca="1">IF('Health SCR'!AF$3&gt;=$B211,OFFSET($D$173,0,'Health SCR'!AF$3-$B211)*OFFSET(Inputs!$C$30,0,$B211-2)/IF(sommmeProdInv(Inputs!$B$30:$AY$30,$D$173:$BA$173,'Health SCR'!AF$3)&gt;0,sommmeProdInv(Inputs!$B$30:$AY$30,$D$173:$BA$173,'Health SCR'!AF$3),1)+AF210,0)</f>
        <v>0</v>
      </c>
      <c r="AG211" s="644">
        <f ca="1">IF('Health SCR'!AG$3&gt;=$B211,OFFSET($D$173,0,'Health SCR'!AG$3-$B211)*OFFSET(Inputs!$C$30,0,$B211-2)/IF(sommmeProdInv(Inputs!$B$30:$AY$30,$D$173:$BA$173,'Health SCR'!AG$3)&gt;0,sommmeProdInv(Inputs!$B$30:$AY$30,$D$173:$BA$173,'Health SCR'!AG$3),1)+AG210,0)</f>
        <v>0</v>
      </c>
      <c r="AH211" s="644">
        <f ca="1">IF('Health SCR'!AH$3&gt;=$B211,OFFSET($D$173,0,'Health SCR'!AH$3-$B211)*OFFSET(Inputs!$C$30,0,$B211-2)/IF(sommmeProdInv(Inputs!$B$30:$AY$30,$D$173:$BA$173,'Health SCR'!AH$3)&gt;0,sommmeProdInv(Inputs!$B$30:$AY$30,$D$173:$BA$173,'Health SCR'!AH$3),1)+AH210,0)</f>
        <v>0</v>
      </c>
      <c r="AI211" s="644">
        <f ca="1">IF('Health SCR'!AI$3&gt;=$B211,OFFSET($D$173,0,'Health SCR'!AI$3-$B211)*OFFSET(Inputs!$C$30,0,$B211-2)/IF(sommmeProdInv(Inputs!$B$30:$AY$30,$D$173:$BA$173,'Health SCR'!AI$3)&gt;0,sommmeProdInv(Inputs!$B$30:$AY$30,$D$173:$BA$173,'Health SCR'!AI$3),1)+AI210,0)</f>
        <v>0</v>
      </c>
      <c r="AJ211" s="644">
        <f ca="1">IF('Health SCR'!AJ$3&gt;=$B211,OFFSET($D$173,0,'Health SCR'!AJ$3-$B211)*OFFSET(Inputs!$C$30,0,$B211-2)/IF(sommmeProdInv(Inputs!$B$30:$AY$30,$D$173:$BA$173,'Health SCR'!AJ$3)&gt;0,sommmeProdInv(Inputs!$B$30:$AY$30,$D$173:$BA$173,'Health SCR'!AJ$3),1)+AJ210,0)</f>
        <v>0</v>
      </c>
      <c r="AK211" s="644">
        <f ca="1">IF('Health SCR'!AK$3&gt;=$B211,OFFSET($D$173,0,'Health SCR'!AK$3-$B211)*OFFSET(Inputs!$C$30,0,$B211-2)/IF(sommmeProdInv(Inputs!$B$30:$AY$30,$D$173:$BA$173,'Health SCR'!AK$3)&gt;0,sommmeProdInv(Inputs!$B$30:$AY$30,$D$173:$BA$173,'Health SCR'!AK$3),1)+AK210,0)</f>
        <v>0</v>
      </c>
      <c r="AL211" s="644">
        <f ca="1">IF('Health SCR'!AL$3&gt;=$B211,OFFSET($D$173,0,'Health SCR'!AL$3-$B211)*OFFSET(Inputs!$C$30,0,$B211-2)/IF(sommmeProdInv(Inputs!$B$30:$AY$30,$D$173:$BA$173,'Health SCR'!AL$3)&gt;0,sommmeProdInv(Inputs!$B$30:$AY$30,$D$173:$BA$173,'Health SCR'!AL$3),1)+AL210,0)</f>
        <v>0</v>
      </c>
      <c r="AM211" s="644">
        <f ca="1">IF('Health SCR'!AM$3&gt;=$B211,OFFSET($D$173,0,'Health SCR'!AM$3-$B211)*OFFSET(Inputs!$C$30,0,$B211-2)/IF(sommmeProdInv(Inputs!$B$30:$AY$30,$D$173:$BA$173,'Health SCR'!AM$3)&gt;0,sommmeProdInv(Inputs!$B$30:$AY$30,$D$173:$BA$173,'Health SCR'!AM$3),1)+AM210,0)</f>
        <v>0</v>
      </c>
      <c r="AN211" s="644">
        <f ca="1">IF('Health SCR'!AN$3&gt;=$B211,OFFSET($D$173,0,'Health SCR'!AN$3-$B211)*OFFSET(Inputs!$C$30,0,$B211-2)/IF(sommmeProdInv(Inputs!$B$30:$AY$30,$D$173:$BA$173,'Health SCR'!AN$3)&gt;0,sommmeProdInv(Inputs!$B$30:$AY$30,$D$173:$BA$173,'Health SCR'!AN$3),1)+AN210,0)</f>
        <v>0</v>
      </c>
      <c r="AO211" s="644">
        <f ca="1">IF('Health SCR'!AO$3&gt;=$B211,OFFSET($D$173,0,'Health SCR'!AO$3-$B211)*OFFSET(Inputs!$C$30,0,$B211-2)/IF(sommmeProdInv(Inputs!$B$30:$AY$30,$D$173:$BA$173,'Health SCR'!AO$3)&gt;0,sommmeProdInv(Inputs!$B$30:$AY$30,$D$173:$BA$173,'Health SCR'!AO$3),1)+AO210,0)</f>
        <v>0</v>
      </c>
      <c r="AP211" s="644">
        <f ca="1">IF('Health SCR'!AP$3&gt;=$B211,OFFSET($D$173,0,'Health SCR'!AP$3-$B211)*OFFSET(Inputs!$C$30,0,$B211-2)/IF(sommmeProdInv(Inputs!$B$30:$AY$30,$D$173:$BA$173,'Health SCR'!AP$3)&gt;0,sommmeProdInv(Inputs!$B$30:$AY$30,$D$173:$BA$173,'Health SCR'!AP$3),1)+AP210,0)</f>
        <v>0</v>
      </c>
      <c r="AQ211" s="644">
        <f ca="1">IF('Health SCR'!AQ$3&gt;=$B211,OFFSET($D$173,0,'Health SCR'!AQ$3-$B211)*OFFSET(Inputs!$C$30,0,$B211-2)/IF(sommmeProdInv(Inputs!$B$30:$AY$30,$D$173:$BA$173,'Health SCR'!AQ$3)&gt;0,sommmeProdInv(Inputs!$B$30:$AY$30,$D$173:$BA$173,'Health SCR'!AQ$3),1)+AQ210,0)</f>
        <v>0</v>
      </c>
      <c r="AR211" s="644">
        <f ca="1">IF('Health SCR'!AR$3&gt;=$B211,OFFSET($D$173,0,'Health SCR'!AR$3-$B211)*OFFSET(Inputs!$C$30,0,$B211-2)/IF(sommmeProdInv(Inputs!$B$30:$AY$30,$D$173:$BA$173,'Health SCR'!AR$3)&gt;0,sommmeProdInv(Inputs!$B$30:$AY$30,$D$173:$BA$173,'Health SCR'!AR$3),1)+AR210,0)</f>
        <v>0</v>
      </c>
      <c r="AS211" s="644">
        <f ca="1">IF('Health SCR'!AS$3&gt;=$B211,OFFSET($D$173,0,'Health SCR'!AS$3-$B211)*OFFSET(Inputs!$C$30,0,$B211-2)/IF(sommmeProdInv(Inputs!$B$30:$AY$30,$D$173:$BA$173,'Health SCR'!AS$3)&gt;0,sommmeProdInv(Inputs!$B$30:$AY$30,$D$173:$BA$173,'Health SCR'!AS$3),1)+AS210,0)</f>
        <v>0</v>
      </c>
      <c r="AT211" s="644">
        <f ca="1">IF('Health SCR'!AT$3&gt;=$B211,OFFSET($D$173,0,'Health SCR'!AT$3-$B211)*OFFSET(Inputs!$C$30,0,$B211-2)/IF(sommmeProdInv(Inputs!$B$30:$AY$30,$D$173:$BA$173,'Health SCR'!AT$3)&gt;0,sommmeProdInv(Inputs!$B$30:$AY$30,$D$173:$BA$173,'Health SCR'!AT$3),1)+AT210,0)</f>
        <v>0</v>
      </c>
      <c r="AU211" s="644">
        <f ca="1">IF('Health SCR'!AU$3&gt;=$B211,OFFSET($D$173,0,'Health SCR'!AU$3-$B211)*OFFSET(Inputs!$C$30,0,$B211-2)/IF(sommmeProdInv(Inputs!$B$30:$AY$30,$D$173:$BA$173,'Health SCR'!AU$3)&gt;0,sommmeProdInv(Inputs!$B$30:$AY$30,$D$173:$BA$173,'Health SCR'!AU$3),1)+AU210,0)</f>
        <v>0</v>
      </c>
      <c r="AV211" s="644">
        <f ca="1">IF('Health SCR'!AV$3&gt;=$B211,OFFSET($D$173,0,'Health SCR'!AV$3-$B211)*OFFSET(Inputs!$C$30,0,$B211-2)/IF(sommmeProdInv(Inputs!$B$30:$AY$30,$D$173:$BA$173,'Health SCR'!AV$3)&gt;0,sommmeProdInv(Inputs!$B$30:$AY$30,$D$173:$BA$173,'Health SCR'!AV$3),1)+AV210,0)</f>
        <v>0</v>
      </c>
      <c r="AW211" s="644">
        <f ca="1">IF('Health SCR'!AW$3&gt;=$B211,OFFSET($D$173,0,'Health SCR'!AW$3-$B211)*OFFSET(Inputs!$C$30,0,$B211-2)/IF(sommmeProdInv(Inputs!$B$30:$AY$30,$D$173:$BA$173,'Health SCR'!AW$3)&gt;0,sommmeProdInv(Inputs!$B$30:$AY$30,$D$173:$BA$173,'Health SCR'!AW$3),1)+AW210,0)</f>
        <v>0</v>
      </c>
      <c r="AX211" s="644">
        <f ca="1">IF('Health SCR'!AX$3&gt;=$B211,OFFSET($D$173,0,'Health SCR'!AX$3-$B211)*OFFSET(Inputs!$C$30,0,$B211-2)/IF(sommmeProdInv(Inputs!$B$30:$AY$30,$D$173:$BA$173,'Health SCR'!AX$3)&gt;0,sommmeProdInv(Inputs!$B$30:$AY$30,$D$173:$BA$173,'Health SCR'!AX$3),1)+AX210,0)</f>
        <v>0</v>
      </c>
      <c r="AY211" s="644">
        <f ca="1">IF('Health SCR'!AY$3&gt;=$B211,OFFSET($D$173,0,'Health SCR'!AY$3-$B211)*OFFSET(Inputs!$C$30,0,$B211-2)/IF(sommmeProdInv(Inputs!$B$30:$AY$30,$D$173:$BA$173,'Health SCR'!AY$3)&gt;0,sommmeProdInv(Inputs!$B$30:$AY$30,$D$173:$BA$173,'Health SCR'!AY$3),1)+AY210,0)</f>
        <v>0</v>
      </c>
      <c r="AZ211" s="644">
        <f ca="1">IF('Health SCR'!AZ$3&gt;=$B211,OFFSET($D$173,0,'Health SCR'!AZ$3-$B211)*OFFSET(Inputs!$C$30,0,$B211-2)/IF(sommmeProdInv(Inputs!$B$30:$AY$30,$D$173:$BA$173,'Health SCR'!AZ$3)&gt;0,sommmeProdInv(Inputs!$B$30:$AY$30,$D$173:$BA$173,'Health SCR'!AZ$3),1)+AZ210,0)</f>
        <v>0</v>
      </c>
      <c r="BA211" s="645">
        <f ca="1">IF('Health SCR'!BA$3&gt;=$B211,OFFSET($D$173,0,'Health SCR'!BA$3-$B211)*OFFSET(Inputs!$C$30,0,$B211-2)/IF(sommmeProdInv(Inputs!$B$30:$AY$30,$D$173:$BA$173,'Health SCR'!BA$3)&gt;0,sommmeProdInv(Inputs!$B$30:$AY$30,$D$173:$BA$173,'Health SCR'!BA$3),1)+BA210,0)</f>
        <v>0</v>
      </c>
    </row>
    <row r="212" spans="1:53" s="221" customFormat="1" outlineLevel="1">
      <c r="A212" s="608"/>
      <c r="B212" s="993">
        <v>38</v>
      </c>
      <c r="C212" s="994"/>
      <c r="D212" s="643"/>
      <c r="E212" s="644">
        <f ca="1">IF('Health SCR'!E$3&gt;=$B212,OFFSET($D$173,0,'Health SCR'!E$3-$B212)*OFFSET(Inputs!$C$30,0,$B212-2)/IF(sommmeProdInv(Inputs!$B$30:$AY$30,$D$173:$BA$173,'Health SCR'!E$3)&gt;0,sommmeProdInv(Inputs!$B$30:$AY$30,$D$173:$BA$173,'Health SCR'!E$3),1)+E211,0)</f>
        <v>0</v>
      </c>
      <c r="F212" s="644">
        <f ca="1">IF('Health SCR'!F$3&gt;=$B212,OFFSET($D$173,0,'Health SCR'!F$3-$B212)*OFFSET(Inputs!$C$30,0,$B212-2)/IF(sommmeProdInv(Inputs!$B$30:$AY$30,$D$173:$BA$173,'Health SCR'!F$3)&gt;0,sommmeProdInv(Inputs!$B$30:$AY$30,$D$173:$BA$173,'Health SCR'!F$3),1)+F211,0)</f>
        <v>0</v>
      </c>
      <c r="G212" s="644">
        <f ca="1">IF('Health SCR'!G$3&gt;=$B212,OFFSET($D$173,0,'Health SCR'!G$3-$B212)*OFFSET(Inputs!$C$30,0,$B212-2)/IF(sommmeProdInv(Inputs!$B$30:$AY$30,$D$173:$BA$173,'Health SCR'!G$3)&gt;0,sommmeProdInv(Inputs!$B$30:$AY$30,$D$173:$BA$173,'Health SCR'!G$3),1)+G211,0)</f>
        <v>0</v>
      </c>
      <c r="H212" s="644">
        <f ca="1">IF('Health SCR'!H$3&gt;=$B212,OFFSET($D$173,0,'Health SCR'!H$3-$B212)*OFFSET(Inputs!$C$30,0,$B212-2)/IF(sommmeProdInv(Inputs!$B$30:$AY$30,$D$173:$BA$173,'Health SCR'!H$3)&gt;0,sommmeProdInv(Inputs!$B$30:$AY$30,$D$173:$BA$173,'Health SCR'!H$3),1)+H211,0)</f>
        <v>0</v>
      </c>
      <c r="I212" s="644">
        <f ca="1">IF('Health SCR'!I$3&gt;=$B212,OFFSET($D$173,0,'Health SCR'!I$3-$B212)*OFFSET(Inputs!$C$30,0,$B212-2)/IF(sommmeProdInv(Inputs!$B$30:$AY$30,$D$173:$BA$173,'Health SCR'!I$3)&gt;0,sommmeProdInv(Inputs!$B$30:$AY$30,$D$173:$BA$173,'Health SCR'!I$3),1)+I211,0)</f>
        <v>0</v>
      </c>
      <c r="J212" s="644">
        <f ca="1">IF('Health SCR'!J$3&gt;=$B212,OFFSET($D$173,0,'Health SCR'!J$3-$B212)*OFFSET(Inputs!$C$30,0,$B212-2)/IF(sommmeProdInv(Inputs!$B$30:$AY$30,$D$173:$BA$173,'Health SCR'!J$3)&gt;0,sommmeProdInv(Inputs!$B$30:$AY$30,$D$173:$BA$173,'Health SCR'!J$3),1)+J211,0)</f>
        <v>0</v>
      </c>
      <c r="K212" s="644">
        <f ca="1">IF('Health SCR'!K$3&gt;=$B212,OFFSET($D$173,0,'Health SCR'!K$3-$B212)*OFFSET(Inputs!$C$30,0,$B212-2)/IF(sommmeProdInv(Inputs!$B$30:$AY$30,$D$173:$BA$173,'Health SCR'!K$3)&gt;0,sommmeProdInv(Inputs!$B$30:$AY$30,$D$173:$BA$173,'Health SCR'!K$3),1)+K211,0)</f>
        <v>0</v>
      </c>
      <c r="L212" s="644">
        <f ca="1">IF('Health SCR'!L$3&gt;=$B212,OFFSET($D$173,0,'Health SCR'!L$3-$B212)*OFFSET(Inputs!$C$30,0,$B212-2)/IF(sommmeProdInv(Inputs!$B$30:$AY$30,$D$173:$BA$173,'Health SCR'!L$3)&gt;0,sommmeProdInv(Inputs!$B$30:$AY$30,$D$173:$BA$173,'Health SCR'!L$3),1)+L211,0)</f>
        <v>0</v>
      </c>
      <c r="M212" s="644">
        <f ca="1">IF('Health SCR'!M$3&gt;=$B212,OFFSET($D$173,0,'Health SCR'!M$3-$B212)*OFFSET(Inputs!$C$30,0,$B212-2)/IF(sommmeProdInv(Inputs!$B$30:$AY$30,$D$173:$BA$173,'Health SCR'!M$3)&gt;0,sommmeProdInv(Inputs!$B$30:$AY$30,$D$173:$BA$173,'Health SCR'!M$3),1)+M211,0)</f>
        <v>0</v>
      </c>
      <c r="N212" s="644">
        <f ca="1">IF('Health SCR'!N$3&gt;=$B212,OFFSET($D$173,0,'Health SCR'!N$3-$B212)*OFFSET(Inputs!$C$30,0,$B212-2)/IF(sommmeProdInv(Inputs!$B$30:$AY$30,$D$173:$BA$173,'Health SCR'!N$3)&gt;0,sommmeProdInv(Inputs!$B$30:$AY$30,$D$173:$BA$173,'Health SCR'!N$3),1)+N211,0)</f>
        <v>0</v>
      </c>
      <c r="O212" s="644">
        <f ca="1">IF('Health SCR'!O$3&gt;=$B212,OFFSET($D$173,0,'Health SCR'!O$3-$B212)*OFFSET(Inputs!$C$30,0,$B212-2)/IF(sommmeProdInv(Inputs!$B$30:$AY$30,$D$173:$BA$173,'Health SCR'!O$3)&gt;0,sommmeProdInv(Inputs!$B$30:$AY$30,$D$173:$BA$173,'Health SCR'!O$3),1)+O211,0)</f>
        <v>0</v>
      </c>
      <c r="P212" s="644">
        <f ca="1">IF('Health SCR'!P$3&gt;=$B212,OFFSET($D$173,0,'Health SCR'!P$3-$B212)*OFFSET(Inputs!$C$30,0,$B212-2)/IF(sommmeProdInv(Inputs!$B$30:$AY$30,$D$173:$BA$173,'Health SCR'!P$3)&gt;0,sommmeProdInv(Inputs!$B$30:$AY$30,$D$173:$BA$173,'Health SCR'!P$3),1)+P211,0)</f>
        <v>0</v>
      </c>
      <c r="Q212" s="644">
        <f ca="1">IF('Health SCR'!Q$3&gt;=$B212,OFFSET($D$173,0,'Health SCR'!Q$3-$B212)*OFFSET(Inputs!$C$30,0,$B212-2)/IF(sommmeProdInv(Inputs!$B$30:$AY$30,$D$173:$BA$173,'Health SCR'!Q$3)&gt;0,sommmeProdInv(Inputs!$B$30:$AY$30,$D$173:$BA$173,'Health SCR'!Q$3),1)+Q211,0)</f>
        <v>0</v>
      </c>
      <c r="R212" s="644">
        <f ca="1">IF('Health SCR'!R$3&gt;=$B212,OFFSET($D$173,0,'Health SCR'!R$3-$B212)*OFFSET(Inputs!$C$30,0,$B212-2)/IF(sommmeProdInv(Inputs!$B$30:$AY$30,$D$173:$BA$173,'Health SCR'!R$3)&gt;0,sommmeProdInv(Inputs!$B$30:$AY$30,$D$173:$BA$173,'Health SCR'!R$3),1)+R211,0)</f>
        <v>0</v>
      </c>
      <c r="S212" s="644">
        <f ca="1">IF('Health SCR'!S$3&gt;=$B212,OFFSET($D$173,0,'Health SCR'!S$3-$B212)*OFFSET(Inputs!$C$30,0,$B212-2)/IF(sommmeProdInv(Inputs!$B$30:$AY$30,$D$173:$BA$173,'Health SCR'!S$3)&gt;0,sommmeProdInv(Inputs!$B$30:$AY$30,$D$173:$BA$173,'Health SCR'!S$3),1)+S211,0)</f>
        <v>0</v>
      </c>
      <c r="T212" s="644">
        <f ca="1">IF('Health SCR'!T$3&gt;=$B212,OFFSET($D$173,0,'Health SCR'!T$3-$B212)*OFFSET(Inputs!$C$30,0,$B212-2)/IF(sommmeProdInv(Inputs!$B$30:$AY$30,$D$173:$BA$173,'Health SCR'!T$3)&gt;0,sommmeProdInv(Inputs!$B$30:$AY$30,$D$173:$BA$173,'Health SCR'!T$3),1)+T211,0)</f>
        <v>0</v>
      </c>
      <c r="U212" s="644">
        <f ca="1">IF('Health SCR'!U$3&gt;=$B212,OFFSET($D$173,0,'Health SCR'!U$3-$B212)*OFFSET(Inputs!$C$30,0,$B212-2)/IF(sommmeProdInv(Inputs!$B$30:$AY$30,$D$173:$BA$173,'Health SCR'!U$3)&gt;0,sommmeProdInv(Inputs!$B$30:$AY$30,$D$173:$BA$173,'Health SCR'!U$3),1)+U211,0)</f>
        <v>0</v>
      </c>
      <c r="V212" s="644">
        <f ca="1">IF('Health SCR'!V$3&gt;=$B212,OFFSET($D$173,0,'Health SCR'!V$3-$B212)*OFFSET(Inputs!$C$30,0,$B212-2)/IF(sommmeProdInv(Inputs!$B$30:$AY$30,$D$173:$BA$173,'Health SCR'!V$3)&gt;0,sommmeProdInv(Inputs!$B$30:$AY$30,$D$173:$BA$173,'Health SCR'!V$3),1)+V211,0)</f>
        <v>0</v>
      </c>
      <c r="W212" s="644">
        <f ca="1">IF('Health SCR'!W$3&gt;=$B212,OFFSET($D$173,0,'Health SCR'!W$3-$B212)*OFFSET(Inputs!$C$30,0,$B212-2)/IF(sommmeProdInv(Inputs!$B$30:$AY$30,$D$173:$BA$173,'Health SCR'!W$3)&gt;0,sommmeProdInv(Inputs!$B$30:$AY$30,$D$173:$BA$173,'Health SCR'!W$3),1)+W211,0)</f>
        <v>0</v>
      </c>
      <c r="X212" s="644">
        <f ca="1">IF('Health SCR'!X$3&gt;=$B212,OFFSET($D$173,0,'Health SCR'!X$3-$B212)*OFFSET(Inputs!$C$30,0,$B212-2)/IF(sommmeProdInv(Inputs!$B$30:$AY$30,$D$173:$BA$173,'Health SCR'!X$3)&gt;0,sommmeProdInv(Inputs!$B$30:$AY$30,$D$173:$BA$173,'Health SCR'!X$3),1)+X211,0)</f>
        <v>0</v>
      </c>
      <c r="Y212" s="644">
        <f ca="1">IF('Health SCR'!Y$3&gt;=$B212,OFFSET($D$173,0,'Health SCR'!Y$3-$B212)*OFFSET(Inputs!$C$30,0,$B212-2)/IF(sommmeProdInv(Inputs!$B$30:$AY$30,$D$173:$BA$173,'Health SCR'!Y$3)&gt;0,sommmeProdInv(Inputs!$B$30:$AY$30,$D$173:$BA$173,'Health SCR'!Y$3),1)+Y211,0)</f>
        <v>0</v>
      </c>
      <c r="Z212" s="644">
        <f ca="1">IF('Health SCR'!Z$3&gt;=$B212,OFFSET($D$173,0,'Health SCR'!Z$3-$B212)*OFFSET(Inputs!$C$30,0,$B212-2)/IF(sommmeProdInv(Inputs!$B$30:$AY$30,$D$173:$BA$173,'Health SCR'!Z$3)&gt;0,sommmeProdInv(Inputs!$B$30:$AY$30,$D$173:$BA$173,'Health SCR'!Z$3),1)+Z211,0)</f>
        <v>0</v>
      </c>
      <c r="AA212" s="644">
        <f ca="1">IF('Health SCR'!AA$3&gt;=$B212,OFFSET($D$173,0,'Health SCR'!AA$3-$B212)*OFFSET(Inputs!$C$30,0,$B212-2)/IF(sommmeProdInv(Inputs!$B$30:$AY$30,$D$173:$BA$173,'Health SCR'!AA$3)&gt;0,sommmeProdInv(Inputs!$B$30:$AY$30,$D$173:$BA$173,'Health SCR'!AA$3),1)+AA211,0)</f>
        <v>0</v>
      </c>
      <c r="AB212" s="644">
        <f ca="1">IF('Health SCR'!AB$3&gt;=$B212,OFFSET($D$173,0,'Health SCR'!AB$3-$B212)*OFFSET(Inputs!$C$30,0,$B212-2)/IF(sommmeProdInv(Inputs!$B$30:$AY$30,$D$173:$BA$173,'Health SCR'!AB$3)&gt;0,sommmeProdInv(Inputs!$B$30:$AY$30,$D$173:$BA$173,'Health SCR'!AB$3),1)+AB211,0)</f>
        <v>0</v>
      </c>
      <c r="AC212" s="644">
        <f ca="1">IF('Health SCR'!AC$3&gt;=$B212,OFFSET($D$173,0,'Health SCR'!AC$3-$B212)*OFFSET(Inputs!$C$30,0,$B212-2)/IF(sommmeProdInv(Inputs!$B$30:$AY$30,$D$173:$BA$173,'Health SCR'!AC$3)&gt;0,sommmeProdInv(Inputs!$B$30:$AY$30,$D$173:$BA$173,'Health SCR'!AC$3),1)+AC211,0)</f>
        <v>0</v>
      </c>
      <c r="AD212" s="644">
        <f ca="1">IF('Health SCR'!AD$3&gt;=$B212,OFFSET($D$173,0,'Health SCR'!AD$3-$B212)*OFFSET(Inputs!$C$30,0,$B212-2)/IF(sommmeProdInv(Inputs!$B$30:$AY$30,$D$173:$BA$173,'Health SCR'!AD$3)&gt;0,sommmeProdInv(Inputs!$B$30:$AY$30,$D$173:$BA$173,'Health SCR'!AD$3),1)+AD211,0)</f>
        <v>0</v>
      </c>
      <c r="AE212" s="644">
        <f ca="1">IF('Health SCR'!AE$3&gt;=$B212,OFFSET($D$173,0,'Health SCR'!AE$3-$B212)*OFFSET(Inputs!$C$30,0,$B212-2)/IF(sommmeProdInv(Inputs!$B$30:$AY$30,$D$173:$BA$173,'Health SCR'!AE$3)&gt;0,sommmeProdInv(Inputs!$B$30:$AY$30,$D$173:$BA$173,'Health SCR'!AE$3),1)+AE211,0)</f>
        <v>0</v>
      </c>
      <c r="AF212" s="644">
        <f ca="1">IF('Health SCR'!AF$3&gt;=$B212,OFFSET($D$173,0,'Health SCR'!AF$3-$B212)*OFFSET(Inputs!$C$30,0,$B212-2)/IF(sommmeProdInv(Inputs!$B$30:$AY$30,$D$173:$BA$173,'Health SCR'!AF$3)&gt;0,sommmeProdInv(Inputs!$B$30:$AY$30,$D$173:$BA$173,'Health SCR'!AF$3),1)+AF211,0)</f>
        <v>0</v>
      </c>
      <c r="AG212" s="644">
        <f ca="1">IF('Health SCR'!AG$3&gt;=$B212,OFFSET($D$173,0,'Health SCR'!AG$3-$B212)*OFFSET(Inputs!$C$30,0,$B212-2)/IF(sommmeProdInv(Inputs!$B$30:$AY$30,$D$173:$BA$173,'Health SCR'!AG$3)&gt;0,sommmeProdInv(Inputs!$B$30:$AY$30,$D$173:$BA$173,'Health SCR'!AG$3),1)+AG211,0)</f>
        <v>0</v>
      </c>
      <c r="AH212" s="644">
        <f ca="1">IF('Health SCR'!AH$3&gt;=$B212,OFFSET($D$173,0,'Health SCR'!AH$3-$B212)*OFFSET(Inputs!$C$30,0,$B212-2)/IF(sommmeProdInv(Inputs!$B$30:$AY$30,$D$173:$BA$173,'Health SCR'!AH$3)&gt;0,sommmeProdInv(Inputs!$B$30:$AY$30,$D$173:$BA$173,'Health SCR'!AH$3),1)+AH211,0)</f>
        <v>0</v>
      </c>
      <c r="AI212" s="644">
        <f ca="1">IF('Health SCR'!AI$3&gt;=$B212,OFFSET($D$173,0,'Health SCR'!AI$3-$B212)*OFFSET(Inputs!$C$30,0,$B212-2)/IF(sommmeProdInv(Inputs!$B$30:$AY$30,$D$173:$BA$173,'Health SCR'!AI$3)&gt;0,sommmeProdInv(Inputs!$B$30:$AY$30,$D$173:$BA$173,'Health SCR'!AI$3),1)+AI211,0)</f>
        <v>0</v>
      </c>
      <c r="AJ212" s="644">
        <f ca="1">IF('Health SCR'!AJ$3&gt;=$B212,OFFSET($D$173,0,'Health SCR'!AJ$3-$B212)*OFFSET(Inputs!$C$30,0,$B212-2)/IF(sommmeProdInv(Inputs!$B$30:$AY$30,$D$173:$BA$173,'Health SCR'!AJ$3)&gt;0,sommmeProdInv(Inputs!$B$30:$AY$30,$D$173:$BA$173,'Health SCR'!AJ$3),1)+AJ211,0)</f>
        <v>0</v>
      </c>
      <c r="AK212" s="644">
        <f ca="1">IF('Health SCR'!AK$3&gt;=$B212,OFFSET($D$173,0,'Health SCR'!AK$3-$B212)*OFFSET(Inputs!$C$30,0,$B212-2)/IF(sommmeProdInv(Inputs!$B$30:$AY$30,$D$173:$BA$173,'Health SCR'!AK$3)&gt;0,sommmeProdInv(Inputs!$B$30:$AY$30,$D$173:$BA$173,'Health SCR'!AK$3),1)+AK211,0)</f>
        <v>0</v>
      </c>
      <c r="AL212" s="644">
        <f ca="1">IF('Health SCR'!AL$3&gt;=$B212,OFFSET($D$173,0,'Health SCR'!AL$3-$B212)*OFFSET(Inputs!$C$30,0,$B212-2)/IF(sommmeProdInv(Inputs!$B$30:$AY$30,$D$173:$BA$173,'Health SCR'!AL$3)&gt;0,sommmeProdInv(Inputs!$B$30:$AY$30,$D$173:$BA$173,'Health SCR'!AL$3),1)+AL211,0)</f>
        <v>0</v>
      </c>
      <c r="AM212" s="644">
        <f ca="1">IF('Health SCR'!AM$3&gt;=$B212,OFFSET($D$173,0,'Health SCR'!AM$3-$B212)*OFFSET(Inputs!$C$30,0,$B212-2)/IF(sommmeProdInv(Inputs!$B$30:$AY$30,$D$173:$BA$173,'Health SCR'!AM$3)&gt;0,sommmeProdInv(Inputs!$B$30:$AY$30,$D$173:$BA$173,'Health SCR'!AM$3),1)+AM211,0)</f>
        <v>0</v>
      </c>
      <c r="AN212" s="644">
        <f ca="1">IF('Health SCR'!AN$3&gt;=$B212,OFFSET($D$173,0,'Health SCR'!AN$3-$B212)*OFFSET(Inputs!$C$30,0,$B212-2)/IF(sommmeProdInv(Inputs!$B$30:$AY$30,$D$173:$BA$173,'Health SCR'!AN$3)&gt;0,sommmeProdInv(Inputs!$B$30:$AY$30,$D$173:$BA$173,'Health SCR'!AN$3),1)+AN211,0)</f>
        <v>0</v>
      </c>
      <c r="AO212" s="644">
        <f ca="1">IF('Health SCR'!AO$3&gt;=$B212,OFFSET($D$173,0,'Health SCR'!AO$3-$B212)*OFFSET(Inputs!$C$30,0,$B212-2)/IF(sommmeProdInv(Inputs!$B$30:$AY$30,$D$173:$BA$173,'Health SCR'!AO$3)&gt;0,sommmeProdInv(Inputs!$B$30:$AY$30,$D$173:$BA$173,'Health SCR'!AO$3),1)+AO211,0)</f>
        <v>0</v>
      </c>
      <c r="AP212" s="644">
        <f ca="1">IF('Health SCR'!AP$3&gt;=$B212,OFFSET($D$173,0,'Health SCR'!AP$3-$B212)*OFFSET(Inputs!$C$30,0,$B212-2)/IF(sommmeProdInv(Inputs!$B$30:$AY$30,$D$173:$BA$173,'Health SCR'!AP$3)&gt;0,sommmeProdInv(Inputs!$B$30:$AY$30,$D$173:$BA$173,'Health SCR'!AP$3),1)+AP211,0)</f>
        <v>0</v>
      </c>
      <c r="AQ212" s="644">
        <f ca="1">IF('Health SCR'!AQ$3&gt;=$B212,OFFSET($D$173,0,'Health SCR'!AQ$3-$B212)*OFFSET(Inputs!$C$30,0,$B212-2)/IF(sommmeProdInv(Inputs!$B$30:$AY$30,$D$173:$BA$173,'Health SCR'!AQ$3)&gt;0,sommmeProdInv(Inputs!$B$30:$AY$30,$D$173:$BA$173,'Health SCR'!AQ$3),1)+AQ211,0)</f>
        <v>0</v>
      </c>
      <c r="AR212" s="644">
        <f ca="1">IF('Health SCR'!AR$3&gt;=$B212,OFFSET($D$173,0,'Health SCR'!AR$3-$B212)*OFFSET(Inputs!$C$30,0,$B212-2)/IF(sommmeProdInv(Inputs!$B$30:$AY$30,$D$173:$BA$173,'Health SCR'!AR$3)&gt;0,sommmeProdInv(Inputs!$B$30:$AY$30,$D$173:$BA$173,'Health SCR'!AR$3),1)+AR211,0)</f>
        <v>0</v>
      </c>
      <c r="AS212" s="644">
        <f ca="1">IF('Health SCR'!AS$3&gt;=$B212,OFFSET($D$173,0,'Health SCR'!AS$3-$B212)*OFFSET(Inputs!$C$30,0,$B212-2)/IF(sommmeProdInv(Inputs!$B$30:$AY$30,$D$173:$BA$173,'Health SCR'!AS$3)&gt;0,sommmeProdInv(Inputs!$B$30:$AY$30,$D$173:$BA$173,'Health SCR'!AS$3),1)+AS211,0)</f>
        <v>0</v>
      </c>
      <c r="AT212" s="644">
        <f ca="1">IF('Health SCR'!AT$3&gt;=$B212,OFFSET($D$173,0,'Health SCR'!AT$3-$B212)*OFFSET(Inputs!$C$30,0,$B212-2)/IF(sommmeProdInv(Inputs!$B$30:$AY$30,$D$173:$BA$173,'Health SCR'!AT$3)&gt;0,sommmeProdInv(Inputs!$B$30:$AY$30,$D$173:$BA$173,'Health SCR'!AT$3),1)+AT211,0)</f>
        <v>0</v>
      </c>
      <c r="AU212" s="644">
        <f ca="1">IF('Health SCR'!AU$3&gt;=$B212,OFFSET($D$173,0,'Health SCR'!AU$3-$B212)*OFFSET(Inputs!$C$30,0,$B212-2)/IF(sommmeProdInv(Inputs!$B$30:$AY$30,$D$173:$BA$173,'Health SCR'!AU$3)&gt;0,sommmeProdInv(Inputs!$B$30:$AY$30,$D$173:$BA$173,'Health SCR'!AU$3),1)+AU211,0)</f>
        <v>0</v>
      </c>
      <c r="AV212" s="644">
        <f ca="1">IF('Health SCR'!AV$3&gt;=$B212,OFFSET($D$173,0,'Health SCR'!AV$3-$B212)*OFFSET(Inputs!$C$30,0,$B212-2)/IF(sommmeProdInv(Inputs!$B$30:$AY$30,$D$173:$BA$173,'Health SCR'!AV$3)&gt;0,sommmeProdInv(Inputs!$B$30:$AY$30,$D$173:$BA$173,'Health SCR'!AV$3),1)+AV211,0)</f>
        <v>0</v>
      </c>
      <c r="AW212" s="644">
        <f ca="1">IF('Health SCR'!AW$3&gt;=$B212,OFFSET($D$173,0,'Health SCR'!AW$3-$B212)*OFFSET(Inputs!$C$30,0,$B212-2)/IF(sommmeProdInv(Inputs!$B$30:$AY$30,$D$173:$BA$173,'Health SCR'!AW$3)&gt;0,sommmeProdInv(Inputs!$B$30:$AY$30,$D$173:$BA$173,'Health SCR'!AW$3),1)+AW211,0)</f>
        <v>0</v>
      </c>
      <c r="AX212" s="644">
        <f ca="1">IF('Health SCR'!AX$3&gt;=$B212,OFFSET($D$173,0,'Health SCR'!AX$3-$B212)*OFFSET(Inputs!$C$30,0,$B212-2)/IF(sommmeProdInv(Inputs!$B$30:$AY$30,$D$173:$BA$173,'Health SCR'!AX$3)&gt;0,sommmeProdInv(Inputs!$B$30:$AY$30,$D$173:$BA$173,'Health SCR'!AX$3),1)+AX211,0)</f>
        <v>0</v>
      </c>
      <c r="AY212" s="644">
        <f ca="1">IF('Health SCR'!AY$3&gt;=$B212,OFFSET($D$173,0,'Health SCR'!AY$3-$B212)*OFFSET(Inputs!$C$30,0,$B212-2)/IF(sommmeProdInv(Inputs!$B$30:$AY$30,$D$173:$BA$173,'Health SCR'!AY$3)&gt;0,sommmeProdInv(Inputs!$B$30:$AY$30,$D$173:$BA$173,'Health SCR'!AY$3),1)+AY211,0)</f>
        <v>0</v>
      </c>
      <c r="AZ212" s="644">
        <f ca="1">IF('Health SCR'!AZ$3&gt;=$B212,OFFSET($D$173,0,'Health SCR'!AZ$3-$B212)*OFFSET(Inputs!$C$30,0,$B212-2)/IF(sommmeProdInv(Inputs!$B$30:$AY$30,$D$173:$BA$173,'Health SCR'!AZ$3)&gt;0,sommmeProdInv(Inputs!$B$30:$AY$30,$D$173:$BA$173,'Health SCR'!AZ$3),1)+AZ211,0)</f>
        <v>0</v>
      </c>
      <c r="BA212" s="645">
        <f ca="1">IF('Health SCR'!BA$3&gt;=$B212,OFFSET($D$173,0,'Health SCR'!BA$3-$B212)*OFFSET(Inputs!$C$30,0,$B212-2)/IF(sommmeProdInv(Inputs!$B$30:$AY$30,$D$173:$BA$173,'Health SCR'!BA$3)&gt;0,sommmeProdInv(Inputs!$B$30:$AY$30,$D$173:$BA$173,'Health SCR'!BA$3),1)+BA211,0)</f>
        <v>0</v>
      </c>
    </row>
    <row r="213" spans="1:53" s="221" customFormat="1" outlineLevel="1">
      <c r="A213" s="608"/>
      <c r="B213" s="993">
        <v>39</v>
      </c>
      <c r="C213" s="994"/>
      <c r="D213" s="643"/>
      <c r="E213" s="644">
        <f ca="1">IF('Health SCR'!E$3&gt;=$B213,OFFSET($D$173,0,'Health SCR'!E$3-$B213)*OFFSET(Inputs!$C$30,0,$B213-2)/IF(sommmeProdInv(Inputs!$B$30:$AY$30,$D$173:$BA$173,'Health SCR'!E$3)&gt;0,sommmeProdInv(Inputs!$B$30:$AY$30,$D$173:$BA$173,'Health SCR'!E$3),1)+E212,0)</f>
        <v>0</v>
      </c>
      <c r="F213" s="644">
        <f ca="1">IF('Health SCR'!F$3&gt;=$B213,OFFSET($D$173,0,'Health SCR'!F$3-$B213)*OFFSET(Inputs!$C$30,0,$B213-2)/IF(sommmeProdInv(Inputs!$B$30:$AY$30,$D$173:$BA$173,'Health SCR'!F$3)&gt;0,sommmeProdInv(Inputs!$B$30:$AY$30,$D$173:$BA$173,'Health SCR'!F$3),1)+F212,0)</f>
        <v>0</v>
      </c>
      <c r="G213" s="644">
        <f ca="1">IF('Health SCR'!G$3&gt;=$B213,OFFSET($D$173,0,'Health SCR'!G$3-$B213)*OFFSET(Inputs!$C$30,0,$B213-2)/IF(sommmeProdInv(Inputs!$B$30:$AY$30,$D$173:$BA$173,'Health SCR'!G$3)&gt;0,sommmeProdInv(Inputs!$B$30:$AY$30,$D$173:$BA$173,'Health SCR'!G$3),1)+G212,0)</f>
        <v>0</v>
      </c>
      <c r="H213" s="644">
        <f ca="1">IF('Health SCR'!H$3&gt;=$B213,OFFSET($D$173,0,'Health SCR'!H$3-$B213)*OFFSET(Inputs!$C$30,0,$B213-2)/IF(sommmeProdInv(Inputs!$B$30:$AY$30,$D$173:$BA$173,'Health SCR'!H$3)&gt;0,sommmeProdInv(Inputs!$B$30:$AY$30,$D$173:$BA$173,'Health SCR'!H$3),1)+H212,0)</f>
        <v>0</v>
      </c>
      <c r="I213" s="644">
        <f ca="1">IF('Health SCR'!I$3&gt;=$B213,OFFSET($D$173,0,'Health SCR'!I$3-$B213)*OFFSET(Inputs!$C$30,0,$B213-2)/IF(sommmeProdInv(Inputs!$B$30:$AY$30,$D$173:$BA$173,'Health SCR'!I$3)&gt;0,sommmeProdInv(Inputs!$B$30:$AY$30,$D$173:$BA$173,'Health SCR'!I$3),1)+I212,0)</f>
        <v>0</v>
      </c>
      <c r="J213" s="644">
        <f ca="1">IF('Health SCR'!J$3&gt;=$B213,OFFSET($D$173,0,'Health SCR'!J$3-$B213)*OFFSET(Inputs!$C$30,0,$B213-2)/IF(sommmeProdInv(Inputs!$B$30:$AY$30,$D$173:$BA$173,'Health SCR'!J$3)&gt;0,sommmeProdInv(Inputs!$B$30:$AY$30,$D$173:$BA$173,'Health SCR'!J$3),1)+J212,0)</f>
        <v>0</v>
      </c>
      <c r="K213" s="644">
        <f ca="1">IF('Health SCR'!K$3&gt;=$B213,OFFSET($D$173,0,'Health SCR'!K$3-$B213)*OFFSET(Inputs!$C$30,0,$B213-2)/IF(sommmeProdInv(Inputs!$B$30:$AY$30,$D$173:$BA$173,'Health SCR'!K$3)&gt;0,sommmeProdInv(Inputs!$B$30:$AY$30,$D$173:$BA$173,'Health SCR'!K$3),1)+K212,0)</f>
        <v>0</v>
      </c>
      <c r="L213" s="644">
        <f ca="1">IF('Health SCR'!L$3&gt;=$B213,OFFSET($D$173,0,'Health SCR'!L$3-$B213)*OFFSET(Inputs!$C$30,0,$B213-2)/IF(sommmeProdInv(Inputs!$B$30:$AY$30,$D$173:$BA$173,'Health SCR'!L$3)&gt;0,sommmeProdInv(Inputs!$B$30:$AY$30,$D$173:$BA$173,'Health SCR'!L$3),1)+L212,0)</f>
        <v>0</v>
      </c>
      <c r="M213" s="644">
        <f ca="1">IF('Health SCR'!M$3&gt;=$B213,OFFSET($D$173,0,'Health SCR'!M$3-$B213)*OFFSET(Inputs!$C$30,0,$B213-2)/IF(sommmeProdInv(Inputs!$B$30:$AY$30,$D$173:$BA$173,'Health SCR'!M$3)&gt;0,sommmeProdInv(Inputs!$B$30:$AY$30,$D$173:$BA$173,'Health SCR'!M$3),1)+M212,0)</f>
        <v>0</v>
      </c>
      <c r="N213" s="644">
        <f ca="1">IF('Health SCR'!N$3&gt;=$B213,OFFSET($D$173,0,'Health SCR'!N$3-$B213)*OFFSET(Inputs!$C$30,0,$B213-2)/IF(sommmeProdInv(Inputs!$B$30:$AY$30,$D$173:$BA$173,'Health SCR'!N$3)&gt;0,sommmeProdInv(Inputs!$B$30:$AY$30,$D$173:$BA$173,'Health SCR'!N$3),1)+N212,0)</f>
        <v>0</v>
      </c>
      <c r="O213" s="644">
        <f ca="1">IF('Health SCR'!O$3&gt;=$B213,OFFSET($D$173,0,'Health SCR'!O$3-$B213)*OFFSET(Inputs!$C$30,0,$B213-2)/IF(sommmeProdInv(Inputs!$B$30:$AY$30,$D$173:$BA$173,'Health SCR'!O$3)&gt;0,sommmeProdInv(Inputs!$B$30:$AY$30,$D$173:$BA$173,'Health SCR'!O$3),1)+O212,0)</f>
        <v>0</v>
      </c>
      <c r="P213" s="644">
        <f ca="1">IF('Health SCR'!P$3&gt;=$B213,OFFSET($D$173,0,'Health SCR'!P$3-$B213)*OFFSET(Inputs!$C$30,0,$B213-2)/IF(sommmeProdInv(Inputs!$B$30:$AY$30,$D$173:$BA$173,'Health SCR'!P$3)&gt;0,sommmeProdInv(Inputs!$B$30:$AY$30,$D$173:$BA$173,'Health SCR'!P$3),1)+P212,0)</f>
        <v>0</v>
      </c>
      <c r="Q213" s="644">
        <f ca="1">IF('Health SCR'!Q$3&gt;=$B213,OFFSET($D$173,0,'Health SCR'!Q$3-$B213)*OFFSET(Inputs!$C$30,0,$B213-2)/IF(sommmeProdInv(Inputs!$B$30:$AY$30,$D$173:$BA$173,'Health SCR'!Q$3)&gt;0,sommmeProdInv(Inputs!$B$30:$AY$30,$D$173:$BA$173,'Health SCR'!Q$3),1)+Q212,0)</f>
        <v>0</v>
      </c>
      <c r="R213" s="644">
        <f ca="1">IF('Health SCR'!R$3&gt;=$B213,OFFSET($D$173,0,'Health SCR'!R$3-$B213)*OFFSET(Inputs!$C$30,0,$B213-2)/IF(sommmeProdInv(Inputs!$B$30:$AY$30,$D$173:$BA$173,'Health SCR'!R$3)&gt;0,sommmeProdInv(Inputs!$B$30:$AY$30,$D$173:$BA$173,'Health SCR'!R$3),1)+R212,0)</f>
        <v>0</v>
      </c>
      <c r="S213" s="644">
        <f ca="1">IF('Health SCR'!S$3&gt;=$B213,OFFSET($D$173,0,'Health SCR'!S$3-$B213)*OFFSET(Inputs!$C$30,0,$B213-2)/IF(sommmeProdInv(Inputs!$B$30:$AY$30,$D$173:$BA$173,'Health SCR'!S$3)&gt;0,sommmeProdInv(Inputs!$B$30:$AY$30,$D$173:$BA$173,'Health SCR'!S$3),1)+S212,0)</f>
        <v>0</v>
      </c>
      <c r="T213" s="644">
        <f ca="1">IF('Health SCR'!T$3&gt;=$B213,OFFSET($D$173,0,'Health SCR'!T$3-$B213)*OFFSET(Inputs!$C$30,0,$B213-2)/IF(sommmeProdInv(Inputs!$B$30:$AY$30,$D$173:$BA$173,'Health SCR'!T$3)&gt;0,sommmeProdInv(Inputs!$B$30:$AY$30,$D$173:$BA$173,'Health SCR'!T$3),1)+T212,0)</f>
        <v>0</v>
      </c>
      <c r="U213" s="644">
        <f ca="1">IF('Health SCR'!U$3&gt;=$B213,OFFSET($D$173,0,'Health SCR'!U$3-$B213)*OFFSET(Inputs!$C$30,0,$B213-2)/IF(sommmeProdInv(Inputs!$B$30:$AY$30,$D$173:$BA$173,'Health SCR'!U$3)&gt;0,sommmeProdInv(Inputs!$B$30:$AY$30,$D$173:$BA$173,'Health SCR'!U$3),1)+U212,0)</f>
        <v>0</v>
      </c>
      <c r="V213" s="644">
        <f ca="1">IF('Health SCR'!V$3&gt;=$B213,OFFSET($D$173,0,'Health SCR'!V$3-$B213)*OFFSET(Inputs!$C$30,0,$B213-2)/IF(sommmeProdInv(Inputs!$B$30:$AY$30,$D$173:$BA$173,'Health SCR'!V$3)&gt;0,sommmeProdInv(Inputs!$B$30:$AY$30,$D$173:$BA$173,'Health SCR'!V$3),1)+V212,0)</f>
        <v>0</v>
      </c>
      <c r="W213" s="644">
        <f ca="1">IF('Health SCR'!W$3&gt;=$B213,OFFSET($D$173,0,'Health SCR'!W$3-$B213)*OFFSET(Inputs!$C$30,0,$B213-2)/IF(sommmeProdInv(Inputs!$B$30:$AY$30,$D$173:$BA$173,'Health SCR'!W$3)&gt;0,sommmeProdInv(Inputs!$B$30:$AY$30,$D$173:$BA$173,'Health SCR'!W$3),1)+W212,0)</f>
        <v>0</v>
      </c>
      <c r="X213" s="644">
        <f ca="1">IF('Health SCR'!X$3&gt;=$B213,OFFSET($D$173,0,'Health SCR'!X$3-$B213)*OFFSET(Inputs!$C$30,0,$B213-2)/IF(sommmeProdInv(Inputs!$B$30:$AY$30,$D$173:$BA$173,'Health SCR'!X$3)&gt;0,sommmeProdInv(Inputs!$B$30:$AY$30,$D$173:$BA$173,'Health SCR'!X$3),1)+X212,0)</f>
        <v>0</v>
      </c>
      <c r="Y213" s="644">
        <f ca="1">IF('Health SCR'!Y$3&gt;=$B213,OFFSET($D$173,0,'Health SCR'!Y$3-$B213)*OFFSET(Inputs!$C$30,0,$B213-2)/IF(sommmeProdInv(Inputs!$B$30:$AY$30,$D$173:$BA$173,'Health SCR'!Y$3)&gt;0,sommmeProdInv(Inputs!$B$30:$AY$30,$D$173:$BA$173,'Health SCR'!Y$3),1)+Y212,0)</f>
        <v>0</v>
      </c>
      <c r="Z213" s="644">
        <f ca="1">IF('Health SCR'!Z$3&gt;=$B213,OFFSET($D$173,0,'Health SCR'!Z$3-$B213)*OFFSET(Inputs!$C$30,0,$B213-2)/IF(sommmeProdInv(Inputs!$B$30:$AY$30,$D$173:$BA$173,'Health SCR'!Z$3)&gt;0,sommmeProdInv(Inputs!$B$30:$AY$30,$D$173:$BA$173,'Health SCR'!Z$3),1)+Z212,0)</f>
        <v>0</v>
      </c>
      <c r="AA213" s="644">
        <f ca="1">IF('Health SCR'!AA$3&gt;=$B213,OFFSET($D$173,0,'Health SCR'!AA$3-$B213)*OFFSET(Inputs!$C$30,0,$B213-2)/IF(sommmeProdInv(Inputs!$B$30:$AY$30,$D$173:$BA$173,'Health SCR'!AA$3)&gt;0,sommmeProdInv(Inputs!$B$30:$AY$30,$D$173:$BA$173,'Health SCR'!AA$3),1)+AA212,0)</f>
        <v>0</v>
      </c>
      <c r="AB213" s="644">
        <f ca="1">IF('Health SCR'!AB$3&gt;=$B213,OFFSET($D$173,0,'Health SCR'!AB$3-$B213)*OFFSET(Inputs!$C$30,0,$B213-2)/IF(sommmeProdInv(Inputs!$B$30:$AY$30,$D$173:$BA$173,'Health SCR'!AB$3)&gt;0,sommmeProdInv(Inputs!$B$30:$AY$30,$D$173:$BA$173,'Health SCR'!AB$3),1)+AB212,0)</f>
        <v>0</v>
      </c>
      <c r="AC213" s="644">
        <f ca="1">IF('Health SCR'!AC$3&gt;=$B213,OFFSET($D$173,0,'Health SCR'!AC$3-$B213)*OFFSET(Inputs!$C$30,0,$B213-2)/IF(sommmeProdInv(Inputs!$B$30:$AY$30,$D$173:$BA$173,'Health SCR'!AC$3)&gt;0,sommmeProdInv(Inputs!$B$30:$AY$30,$D$173:$BA$173,'Health SCR'!AC$3),1)+AC212,0)</f>
        <v>0</v>
      </c>
      <c r="AD213" s="644">
        <f ca="1">IF('Health SCR'!AD$3&gt;=$B213,OFFSET($D$173,0,'Health SCR'!AD$3-$B213)*OFFSET(Inputs!$C$30,0,$B213-2)/IF(sommmeProdInv(Inputs!$B$30:$AY$30,$D$173:$BA$173,'Health SCR'!AD$3)&gt;0,sommmeProdInv(Inputs!$B$30:$AY$30,$D$173:$BA$173,'Health SCR'!AD$3),1)+AD212,0)</f>
        <v>0</v>
      </c>
      <c r="AE213" s="644">
        <f ca="1">IF('Health SCR'!AE$3&gt;=$B213,OFFSET($D$173,0,'Health SCR'!AE$3-$B213)*OFFSET(Inputs!$C$30,0,$B213-2)/IF(sommmeProdInv(Inputs!$B$30:$AY$30,$D$173:$BA$173,'Health SCR'!AE$3)&gt;0,sommmeProdInv(Inputs!$B$30:$AY$30,$D$173:$BA$173,'Health SCR'!AE$3),1)+AE212,0)</f>
        <v>0</v>
      </c>
      <c r="AF213" s="644">
        <f ca="1">IF('Health SCR'!AF$3&gt;=$B213,OFFSET($D$173,0,'Health SCR'!AF$3-$B213)*OFFSET(Inputs!$C$30,0,$B213-2)/IF(sommmeProdInv(Inputs!$B$30:$AY$30,$D$173:$BA$173,'Health SCR'!AF$3)&gt;0,sommmeProdInv(Inputs!$B$30:$AY$30,$D$173:$BA$173,'Health SCR'!AF$3),1)+AF212,0)</f>
        <v>0</v>
      </c>
      <c r="AG213" s="644">
        <f ca="1">IF('Health SCR'!AG$3&gt;=$B213,OFFSET($D$173,0,'Health SCR'!AG$3-$B213)*OFFSET(Inputs!$C$30,0,$B213-2)/IF(sommmeProdInv(Inputs!$B$30:$AY$30,$D$173:$BA$173,'Health SCR'!AG$3)&gt;0,sommmeProdInv(Inputs!$B$30:$AY$30,$D$173:$BA$173,'Health SCR'!AG$3),1)+AG212,0)</f>
        <v>0</v>
      </c>
      <c r="AH213" s="644">
        <f ca="1">IF('Health SCR'!AH$3&gt;=$B213,OFFSET($D$173,0,'Health SCR'!AH$3-$B213)*OFFSET(Inputs!$C$30,0,$B213-2)/IF(sommmeProdInv(Inputs!$B$30:$AY$30,$D$173:$BA$173,'Health SCR'!AH$3)&gt;0,sommmeProdInv(Inputs!$B$30:$AY$30,$D$173:$BA$173,'Health SCR'!AH$3),1)+AH212,0)</f>
        <v>0</v>
      </c>
      <c r="AI213" s="644">
        <f ca="1">IF('Health SCR'!AI$3&gt;=$B213,OFFSET($D$173,0,'Health SCR'!AI$3-$B213)*OFFSET(Inputs!$C$30,0,$B213-2)/IF(sommmeProdInv(Inputs!$B$30:$AY$30,$D$173:$BA$173,'Health SCR'!AI$3)&gt;0,sommmeProdInv(Inputs!$B$30:$AY$30,$D$173:$BA$173,'Health SCR'!AI$3),1)+AI212,0)</f>
        <v>0</v>
      </c>
      <c r="AJ213" s="644">
        <f ca="1">IF('Health SCR'!AJ$3&gt;=$B213,OFFSET($D$173,0,'Health SCR'!AJ$3-$B213)*OFFSET(Inputs!$C$30,0,$B213-2)/IF(sommmeProdInv(Inputs!$B$30:$AY$30,$D$173:$BA$173,'Health SCR'!AJ$3)&gt;0,sommmeProdInv(Inputs!$B$30:$AY$30,$D$173:$BA$173,'Health SCR'!AJ$3),1)+AJ212,0)</f>
        <v>0</v>
      </c>
      <c r="AK213" s="644">
        <f ca="1">IF('Health SCR'!AK$3&gt;=$B213,OFFSET($D$173,0,'Health SCR'!AK$3-$B213)*OFFSET(Inputs!$C$30,0,$B213-2)/IF(sommmeProdInv(Inputs!$B$30:$AY$30,$D$173:$BA$173,'Health SCR'!AK$3)&gt;0,sommmeProdInv(Inputs!$B$30:$AY$30,$D$173:$BA$173,'Health SCR'!AK$3),1)+AK212,0)</f>
        <v>0</v>
      </c>
      <c r="AL213" s="644">
        <f ca="1">IF('Health SCR'!AL$3&gt;=$B213,OFFSET($D$173,0,'Health SCR'!AL$3-$B213)*OFFSET(Inputs!$C$30,0,$B213-2)/IF(sommmeProdInv(Inputs!$B$30:$AY$30,$D$173:$BA$173,'Health SCR'!AL$3)&gt;0,sommmeProdInv(Inputs!$B$30:$AY$30,$D$173:$BA$173,'Health SCR'!AL$3),1)+AL212,0)</f>
        <v>0</v>
      </c>
      <c r="AM213" s="644">
        <f ca="1">IF('Health SCR'!AM$3&gt;=$B213,OFFSET($D$173,0,'Health SCR'!AM$3-$B213)*OFFSET(Inputs!$C$30,0,$B213-2)/IF(sommmeProdInv(Inputs!$B$30:$AY$30,$D$173:$BA$173,'Health SCR'!AM$3)&gt;0,sommmeProdInv(Inputs!$B$30:$AY$30,$D$173:$BA$173,'Health SCR'!AM$3),1)+AM212,0)</f>
        <v>0</v>
      </c>
      <c r="AN213" s="644">
        <f ca="1">IF('Health SCR'!AN$3&gt;=$B213,OFFSET($D$173,0,'Health SCR'!AN$3-$B213)*OFFSET(Inputs!$C$30,0,$B213-2)/IF(sommmeProdInv(Inputs!$B$30:$AY$30,$D$173:$BA$173,'Health SCR'!AN$3)&gt;0,sommmeProdInv(Inputs!$B$30:$AY$30,$D$173:$BA$173,'Health SCR'!AN$3),1)+AN212,0)</f>
        <v>0</v>
      </c>
      <c r="AO213" s="644">
        <f ca="1">IF('Health SCR'!AO$3&gt;=$B213,OFFSET($D$173,0,'Health SCR'!AO$3-$B213)*OFFSET(Inputs!$C$30,0,$B213-2)/IF(sommmeProdInv(Inputs!$B$30:$AY$30,$D$173:$BA$173,'Health SCR'!AO$3)&gt;0,sommmeProdInv(Inputs!$B$30:$AY$30,$D$173:$BA$173,'Health SCR'!AO$3),1)+AO212,0)</f>
        <v>0</v>
      </c>
      <c r="AP213" s="644">
        <f ca="1">IF('Health SCR'!AP$3&gt;=$B213,OFFSET($D$173,0,'Health SCR'!AP$3-$B213)*OFFSET(Inputs!$C$30,0,$B213-2)/IF(sommmeProdInv(Inputs!$B$30:$AY$30,$D$173:$BA$173,'Health SCR'!AP$3)&gt;0,sommmeProdInv(Inputs!$B$30:$AY$30,$D$173:$BA$173,'Health SCR'!AP$3),1)+AP212,0)</f>
        <v>0</v>
      </c>
      <c r="AQ213" s="644">
        <f ca="1">IF('Health SCR'!AQ$3&gt;=$B213,OFFSET($D$173,0,'Health SCR'!AQ$3-$B213)*OFFSET(Inputs!$C$30,0,$B213-2)/IF(sommmeProdInv(Inputs!$B$30:$AY$30,$D$173:$BA$173,'Health SCR'!AQ$3)&gt;0,sommmeProdInv(Inputs!$B$30:$AY$30,$D$173:$BA$173,'Health SCR'!AQ$3),1)+AQ212,0)</f>
        <v>0</v>
      </c>
      <c r="AR213" s="644">
        <f ca="1">IF('Health SCR'!AR$3&gt;=$B213,OFFSET($D$173,0,'Health SCR'!AR$3-$B213)*OFFSET(Inputs!$C$30,0,$B213-2)/IF(sommmeProdInv(Inputs!$B$30:$AY$30,$D$173:$BA$173,'Health SCR'!AR$3)&gt;0,sommmeProdInv(Inputs!$B$30:$AY$30,$D$173:$BA$173,'Health SCR'!AR$3),1)+AR212,0)</f>
        <v>0</v>
      </c>
      <c r="AS213" s="644">
        <f ca="1">IF('Health SCR'!AS$3&gt;=$B213,OFFSET($D$173,0,'Health SCR'!AS$3-$B213)*OFFSET(Inputs!$C$30,0,$B213-2)/IF(sommmeProdInv(Inputs!$B$30:$AY$30,$D$173:$BA$173,'Health SCR'!AS$3)&gt;0,sommmeProdInv(Inputs!$B$30:$AY$30,$D$173:$BA$173,'Health SCR'!AS$3),1)+AS212,0)</f>
        <v>0</v>
      </c>
      <c r="AT213" s="644">
        <f ca="1">IF('Health SCR'!AT$3&gt;=$B213,OFFSET($D$173,0,'Health SCR'!AT$3-$B213)*OFFSET(Inputs!$C$30,0,$B213-2)/IF(sommmeProdInv(Inputs!$B$30:$AY$30,$D$173:$BA$173,'Health SCR'!AT$3)&gt;0,sommmeProdInv(Inputs!$B$30:$AY$30,$D$173:$BA$173,'Health SCR'!AT$3),1)+AT212,0)</f>
        <v>0</v>
      </c>
      <c r="AU213" s="644">
        <f ca="1">IF('Health SCR'!AU$3&gt;=$B213,OFFSET($D$173,0,'Health SCR'!AU$3-$B213)*OFFSET(Inputs!$C$30,0,$B213-2)/IF(sommmeProdInv(Inputs!$B$30:$AY$30,$D$173:$BA$173,'Health SCR'!AU$3)&gt;0,sommmeProdInv(Inputs!$B$30:$AY$30,$D$173:$BA$173,'Health SCR'!AU$3),1)+AU212,0)</f>
        <v>0</v>
      </c>
      <c r="AV213" s="644">
        <f ca="1">IF('Health SCR'!AV$3&gt;=$B213,OFFSET($D$173,0,'Health SCR'!AV$3-$B213)*OFFSET(Inputs!$C$30,0,$B213-2)/IF(sommmeProdInv(Inputs!$B$30:$AY$30,$D$173:$BA$173,'Health SCR'!AV$3)&gt;0,sommmeProdInv(Inputs!$B$30:$AY$30,$D$173:$BA$173,'Health SCR'!AV$3),1)+AV212,0)</f>
        <v>0</v>
      </c>
      <c r="AW213" s="644">
        <f ca="1">IF('Health SCR'!AW$3&gt;=$B213,OFFSET($D$173,0,'Health SCR'!AW$3-$B213)*OFFSET(Inputs!$C$30,0,$B213-2)/IF(sommmeProdInv(Inputs!$B$30:$AY$30,$D$173:$BA$173,'Health SCR'!AW$3)&gt;0,sommmeProdInv(Inputs!$B$30:$AY$30,$D$173:$BA$173,'Health SCR'!AW$3),1)+AW212,0)</f>
        <v>0</v>
      </c>
      <c r="AX213" s="644">
        <f ca="1">IF('Health SCR'!AX$3&gt;=$B213,OFFSET($D$173,0,'Health SCR'!AX$3-$B213)*OFFSET(Inputs!$C$30,0,$B213-2)/IF(sommmeProdInv(Inputs!$B$30:$AY$30,$D$173:$BA$173,'Health SCR'!AX$3)&gt;0,sommmeProdInv(Inputs!$B$30:$AY$30,$D$173:$BA$173,'Health SCR'!AX$3),1)+AX212,0)</f>
        <v>0</v>
      </c>
      <c r="AY213" s="644">
        <f ca="1">IF('Health SCR'!AY$3&gt;=$B213,OFFSET($D$173,0,'Health SCR'!AY$3-$B213)*OFFSET(Inputs!$C$30,0,$B213-2)/IF(sommmeProdInv(Inputs!$B$30:$AY$30,$D$173:$BA$173,'Health SCR'!AY$3)&gt;0,sommmeProdInv(Inputs!$B$30:$AY$30,$D$173:$BA$173,'Health SCR'!AY$3),1)+AY212,0)</f>
        <v>0</v>
      </c>
      <c r="AZ213" s="644">
        <f ca="1">IF('Health SCR'!AZ$3&gt;=$B213,OFFSET($D$173,0,'Health SCR'!AZ$3-$B213)*OFFSET(Inputs!$C$30,0,$B213-2)/IF(sommmeProdInv(Inputs!$B$30:$AY$30,$D$173:$BA$173,'Health SCR'!AZ$3)&gt;0,sommmeProdInv(Inputs!$B$30:$AY$30,$D$173:$BA$173,'Health SCR'!AZ$3),1)+AZ212,0)</f>
        <v>0</v>
      </c>
      <c r="BA213" s="645">
        <f ca="1">IF('Health SCR'!BA$3&gt;=$B213,OFFSET($D$173,0,'Health SCR'!BA$3-$B213)*OFFSET(Inputs!$C$30,0,$B213-2)/IF(sommmeProdInv(Inputs!$B$30:$AY$30,$D$173:$BA$173,'Health SCR'!BA$3)&gt;0,sommmeProdInv(Inputs!$B$30:$AY$30,$D$173:$BA$173,'Health SCR'!BA$3),1)+BA212,0)</f>
        <v>0</v>
      </c>
    </row>
    <row r="214" spans="1:53" s="221" customFormat="1" outlineLevel="1">
      <c r="A214" s="608"/>
      <c r="B214" s="993">
        <v>40</v>
      </c>
      <c r="C214" s="994"/>
      <c r="D214" s="643"/>
      <c r="E214" s="644">
        <f ca="1">IF('Health SCR'!E$3&gt;=$B214,OFFSET($D$173,0,'Health SCR'!E$3-$B214)*OFFSET(Inputs!$C$30,0,$B214-2)/IF(sommmeProdInv(Inputs!$B$30:$AY$30,$D$173:$BA$173,'Health SCR'!E$3)&gt;0,sommmeProdInv(Inputs!$B$30:$AY$30,$D$173:$BA$173,'Health SCR'!E$3),1)+E213,0)</f>
        <v>0</v>
      </c>
      <c r="F214" s="644">
        <f ca="1">IF('Health SCR'!F$3&gt;=$B214,OFFSET($D$173,0,'Health SCR'!F$3-$B214)*OFFSET(Inputs!$C$30,0,$B214-2)/IF(sommmeProdInv(Inputs!$B$30:$AY$30,$D$173:$BA$173,'Health SCR'!F$3)&gt;0,sommmeProdInv(Inputs!$B$30:$AY$30,$D$173:$BA$173,'Health SCR'!F$3),1)+F213,0)</f>
        <v>0</v>
      </c>
      <c r="G214" s="644">
        <f ca="1">IF('Health SCR'!G$3&gt;=$B214,OFFSET($D$173,0,'Health SCR'!G$3-$B214)*OFFSET(Inputs!$C$30,0,$B214-2)/IF(sommmeProdInv(Inputs!$B$30:$AY$30,$D$173:$BA$173,'Health SCR'!G$3)&gt;0,sommmeProdInv(Inputs!$B$30:$AY$30,$D$173:$BA$173,'Health SCR'!G$3),1)+G213,0)</f>
        <v>0</v>
      </c>
      <c r="H214" s="644">
        <f ca="1">IF('Health SCR'!H$3&gt;=$B214,OFFSET($D$173,0,'Health SCR'!H$3-$B214)*OFFSET(Inputs!$C$30,0,$B214-2)/IF(sommmeProdInv(Inputs!$B$30:$AY$30,$D$173:$BA$173,'Health SCR'!H$3)&gt;0,sommmeProdInv(Inputs!$B$30:$AY$30,$D$173:$BA$173,'Health SCR'!H$3),1)+H213,0)</f>
        <v>0</v>
      </c>
      <c r="I214" s="644">
        <f ca="1">IF('Health SCR'!I$3&gt;=$B214,OFFSET($D$173,0,'Health SCR'!I$3-$B214)*OFFSET(Inputs!$C$30,0,$B214-2)/IF(sommmeProdInv(Inputs!$B$30:$AY$30,$D$173:$BA$173,'Health SCR'!I$3)&gt;0,sommmeProdInv(Inputs!$B$30:$AY$30,$D$173:$BA$173,'Health SCR'!I$3),1)+I213,0)</f>
        <v>0</v>
      </c>
      <c r="J214" s="644">
        <f ca="1">IF('Health SCR'!J$3&gt;=$B214,OFFSET($D$173,0,'Health SCR'!J$3-$B214)*OFFSET(Inputs!$C$30,0,$B214-2)/IF(sommmeProdInv(Inputs!$B$30:$AY$30,$D$173:$BA$173,'Health SCR'!J$3)&gt;0,sommmeProdInv(Inputs!$B$30:$AY$30,$D$173:$BA$173,'Health SCR'!J$3),1)+J213,0)</f>
        <v>0</v>
      </c>
      <c r="K214" s="644">
        <f ca="1">IF('Health SCR'!K$3&gt;=$B214,OFFSET($D$173,0,'Health SCR'!K$3-$B214)*OFFSET(Inputs!$C$30,0,$B214-2)/IF(sommmeProdInv(Inputs!$B$30:$AY$30,$D$173:$BA$173,'Health SCR'!K$3)&gt;0,sommmeProdInv(Inputs!$B$30:$AY$30,$D$173:$BA$173,'Health SCR'!K$3),1)+K213,0)</f>
        <v>0</v>
      </c>
      <c r="L214" s="644">
        <f ca="1">IF('Health SCR'!L$3&gt;=$B214,OFFSET($D$173,0,'Health SCR'!L$3-$B214)*OFFSET(Inputs!$C$30,0,$B214-2)/IF(sommmeProdInv(Inputs!$B$30:$AY$30,$D$173:$BA$173,'Health SCR'!L$3)&gt;0,sommmeProdInv(Inputs!$B$30:$AY$30,$D$173:$BA$173,'Health SCR'!L$3),1)+L213,0)</f>
        <v>0</v>
      </c>
      <c r="M214" s="644">
        <f ca="1">IF('Health SCR'!M$3&gt;=$B214,OFFSET($D$173,0,'Health SCR'!M$3-$B214)*OFFSET(Inputs!$C$30,0,$B214-2)/IF(sommmeProdInv(Inputs!$B$30:$AY$30,$D$173:$BA$173,'Health SCR'!M$3)&gt;0,sommmeProdInv(Inputs!$B$30:$AY$30,$D$173:$BA$173,'Health SCR'!M$3),1)+M213,0)</f>
        <v>0</v>
      </c>
      <c r="N214" s="644">
        <f ca="1">IF('Health SCR'!N$3&gt;=$B214,OFFSET($D$173,0,'Health SCR'!N$3-$B214)*OFFSET(Inputs!$C$30,0,$B214-2)/IF(sommmeProdInv(Inputs!$B$30:$AY$30,$D$173:$BA$173,'Health SCR'!N$3)&gt;0,sommmeProdInv(Inputs!$B$30:$AY$30,$D$173:$BA$173,'Health SCR'!N$3),1)+N213,0)</f>
        <v>0</v>
      </c>
      <c r="O214" s="644">
        <f ca="1">IF('Health SCR'!O$3&gt;=$B214,OFFSET($D$173,0,'Health SCR'!O$3-$B214)*OFFSET(Inputs!$C$30,0,$B214-2)/IF(sommmeProdInv(Inputs!$B$30:$AY$30,$D$173:$BA$173,'Health SCR'!O$3)&gt;0,sommmeProdInv(Inputs!$B$30:$AY$30,$D$173:$BA$173,'Health SCR'!O$3),1)+O213,0)</f>
        <v>0</v>
      </c>
      <c r="P214" s="644">
        <f ca="1">IF('Health SCR'!P$3&gt;=$B214,OFFSET($D$173,0,'Health SCR'!P$3-$B214)*OFFSET(Inputs!$C$30,0,$B214-2)/IF(sommmeProdInv(Inputs!$B$30:$AY$30,$D$173:$BA$173,'Health SCR'!P$3)&gt;0,sommmeProdInv(Inputs!$B$30:$AY$30,$D$173:$BA$173,'Health SCR'!P$3),1)+P213,0)</f>
        <v>0</v>
      </c>
      <c r="Q214" s="644">
        <f ca="1">IF('Health SCR'!Q$3&gt;=$B214,OFFSET($D$173,0,'Health SCR'!Q$3-$B214)*OFFSET(Inputs!$C$30,0,$B214-2)/IF(sommmeProdInv(Inputs!$B$30:$AY$30,$D$173:$BA$173,'Health SCR'!Q$3)&gt;0,sommmeProdInv(Inputs!$B$30:$AY$30,$D$173:$BA$173,'Health SCR'!Q$3),1)+Q213,0)</f>
        <v>0</v>
      </c>
      <c r="R214" s="644">
        <f ca="1">IF('Health SCR'!R$3&gt;=$B214,OFFSET($D$173,0,'Health SCR'!R$3-$B214)*OFFSET(Inputs!$C$30,0,$B214-2)/IF(sommmeProdInv(Inputs!$B$30:$AY$30,$D$173:$BA$173,'Health SCR'!R$3)&gt;0,sommmeProdInv(Inputs!$B$30:$AY$30,$D$173:$BA$173,'Health SCR'!R$3),1)+R213,0)</f>
        <v>0</v>
      </c>
      <c r="S214" s="644">
        <f ca="1">IF('Health SCR'!S$3&gt;=$B214,OFFSET($D$173,0,'Health SCR'!S$3-$B214)*OFFSET(Inputs!$C$30,0,$B214-2)/IF(sommmeProdInv(Inputs!$B$30:$AY$30,$D$173:$BA$173,'Health SCR'!S$3)&gt;0,sommmeProdInv(Inputs!$B$30:$AY$30,$D$173:$BA$173,'Health SCR'!S$3),1)+S213,0)</f>
        <v>0</v>
      </c>
      <c r="T214" s="644">
        <f ca="1">IF('Health SCR'!T$3&gt;=$B214,OFFSET($D$173,0,'Health SCR'!T$3-$B214)*OFFSET(Inputs!$C$30,0,$B214-2)/IF(sommmeProdInv(Inputs!$B$30:$AY$30,$D$173:$BA$173,'Health SCR'!T$3)&gt;0,sommmeProdInv(Inputs!$B$30:$AY$30,$D$173:$BA$173,'Health SCR'!T$3),1)+T213,0)</f>
        <v>0</v>
      </c>
      <c r="U214" s="644">
        <f ca="1">IF('Health SCR'!U$3&gt;=$B214,OFFSET($D$173,0,'Health SCR'!U$3-$B214)*OFFSET(Inputs!$C$30,0,$B214-2)/IF(sommmeProdInv(Inputs!$B$30:$AY$30,$D$173:$BA$173,'Health SCR'!U$3)&gt;0,sommmeProdInv(Inputs!$B$30:$AY$30,$D$173:$BA$173,'Health SCR'!U$3),1)+U213,0)</f>
        <v>0</v>
      </c>
      <c r="V214" s="644">
        <f ca="1">IF('Health SCR'!V$3&gt;=$B214,OFFSET($D$173,0,'Health SCR'!V$3-$B214)*OFFSET(Inputs!$C$30,0,$B214-2)/IF(sommmeProdInv(Inputs!$B$30:$AY$30,$D$173:$BA$173,'Health SCR'!V$3)&gt;0,sommmeProdInv(Inputs!$B$30:$AY$30,$D$173:$BA$173,'Health SCR'!V$3),1)+V213,0)</f>
        <v>0</v>
      </c>
      <c r="W214" s="644">
        <f ca="1">IF('Health SCR'!W$3&gt;=$B214,OFFSET($D$173,0,'Health SCR'!W$3-$B214)*OFFSET(Inputs!$C$30,0,$B214-2)/IF(sommmeProdInv(Inputs!$B$30:$AY$30,$D$173:$BA$173,'Health SCR'!W$3)&gt;0,sommmeProdInv(Inputs!$B$30:$AY$30,$D$173:$BA$173,'Health SCR'!W$3),1)+W213,0)</f>
        <v>0</v>
      </c>
      <c r="X214" s="644">
        <f ca="1">IF('Health SCR'!X$3&gt;=$B214,OFFSET($D$173,0,'Health SCR'!X$3-$B214)*OFFSET(Inputs!$C$30,0,$B214-2)/IF(sommmeProdInv(Inputs!$B$30:$AY$30,$D$173:$BA$173,'Health SCR'!X$3)&gt;0,sommmeProdInv(Inputs!$B$30:$AY$30,$D$173:$BA$173,'Health SCR'!X$3),1)+X213,0)</f>
        <v>0</v>
      </c>
      <c r="Y214" s="644">
        <f ca="1">IF('Health SCR'!Y$3&gt;=$B214,OFFSET($D$173,0,'Health SCR'!Y$3-$B214)*OFFSET(Inputs!$C$30,0,$B214-2)/IF(sommmeProdInv(Inputs!$B$30:$AY$30,$D$173:$BA$173,'Health SCR'!Y$3)&gt;0,sommmeProdInv(Inputs!$B$30:$AY$30,$D$173:$BA$173,'Health SCR'!Y$3),1)+Y213,0)</f>
        <v>0</v>
      </c>
      <c r="Z214" s="644">
        <f ca="1">IF('Health SCR'!Z$3&gt;=$B214,OFFSET($D$173,0,'Health SCR'!Z$3-$B214)*OFFSET(Inputs!$C$30,0,$B214-2)/IF(sommmeProdInv(Inputs!$B$30:$AY$30,$D$173:$BA$173,'Health SCR'!Z$3)&gt;0,sommmeProdInv(Inputs!$B$30:$AY$30,$D$173:$BA$173,'Health SCR'!Z$3),1)+Z213,0)</f>
        <v>0</v>
      </c>
      <c r="AA214" s="644">
        <f ca="1">IF('Health SCR'!AA$3&gt;=$B214,OFFSET($D$173,0,'Health SCR'!AA$3-$B214)*OFFSET(Inputs!$C$30,0,$B214-2)/IF(sommmeProdInv(Inputs!$B$30:$AY$30,$D$173:$BA$173,'Health SCR'!AA$3)&gt;0,sommmeProdInv(Inputs!$B$30:$AY$30,$D$173:$BA$173,'Health SCR'!AA$3),1)+AA213,0)</f>
        <v>0</v>
      </c>
      <c r="AB214" s="644">
        <f ca="1">IF('Health SCR'!AB$3&gt;=$B214,OFFSET($D$173,0,'Health SCR'!AB$3-$B214)*OFFSET(Inputs!$C$30,0,$B214-2)/IF(sommmeProdInv(Inputs!$B$30:$AY$30,$D$173:$BA$173,'Health SCR'!AB$3)&gt;0,sommmeProdInv(Inputs!$B$30:$AY$30,$D$173:$BA$173,'Health SCR'!AB$3),1)+AB213,0)</f>
        <v>0</v>
      </c>
      <c r="AC214" s="644">
        <f ca="1">IF('Health SCR'!AC$3&gt;=$B214,OFFSET($D$173,0,'Health SCR'!AC$3-$B214)*OFFSET(Inputs!$C$30,0,$B214-2)/IF(sommmeProdInv(Inputs!$B$30:$AY$30,$D$173:$BA$173,'Health SCR'!AC$3)&gt;0,sommmeProdInv(Inputs!$B$30:$AY$30,$D$173:$BA$173,'Health SCR'!AC$3),1)+AC213,0)</f>
        <v>0</v>
      </c>
      <c r="AD214" s="644">
        <f ca="1">IF('Health SCR'!AD$3&gt;=$B214,OFFSET($D$173,0,'Health SCR'!AD$3-$B214)*OFFSET(Inputs!$C$30,0,$B214-2)/IF(sommmeProdInv(Inputs!$B$30:$AY$30,$D$173:$BA$173,'Health SCR'!AD$3)&gt;0,sommmeProdInv(Inputs!$B$30:$AY$30,$D$173:$BA$173,'Health SCR'!AD$3),1)+AD213,0)</f>
        <v>0</v>
      </c>
      <c r="AE214" s="644">
        <f ca="1">IF('Health SCR'!AE$3&gt;=$B214,OFFSET($D$173,0,'Health SCR'!AE$3-$B214)*OFFSET(Inputs!$C$30,0,$B214-2)/IF(sommmeProdInv(Inputs!$B$30:$AY$30,$D$173:$BA$173,'Health SCR'!AE$3)&gt;0,sommmeProdInv(Inputs!$B$30:$AY$30,$D$173:$BA$173,'Health SCR'!AE$3),1)+AE213,0)</f>
        <v>0</v>
      </c>
      <c r="AF214" s="644">
        <f ca="1">IF('Health SCR'!AF$3&gt;=$B214,OFFSET($D$173,0,'Health SCR'!AF$3-$B214)*OFFSET(Inputs!$C$30,0,$B214-2)/IF(sommmeProdInv(Inputs!$B$30:$AY$30,$D$173:$BA$173,'Health SCR'!AF$3)&gt;0,sommmeProdInv(Inputs!$B$30:$AY$30,$D$173:$BA$173,'Health SCR'!AF$3),1)+AF213,0)</f>
        <v>0</v>
      </c>
      <c r="AG214" s="644">
        <f ca="1">IF('Health SCR'!AG$3&gt;=$B214,OFFSET($D$173,0,'Health SCR'!AG$3-$B214)*OFFSET(Inputs!$C$30,0,$B214-2)/IF(sommmeProdInv(Inputs!$B$30:$AY$30,$D$173:$BA$173,'Health SCR'!AG$3)&gt;0,sommmeProdInv(Inputs!$B$30:$AY$30,$D$173:$BA$173,'Health SCR'!AG$3),1)+AG213,0)</f>
        <v>0</v>
      </c>
      <c r="AH214" s="644">
        <f ca="1">IF('Health SCR'!AH$3&gt;=$B214,OFFSET($D$173,0,'Health SCR'!AH$3-$B214)*OFFSET(Inputs!$C$30,0,$B214-2)/IF(sommmeProdInv(Inputs!$B$30:$AY$30,$D$173:$BA$173,'Health SCR'!AH$3)&gt;0,sommmeProdInv(Inputs!$B$30:$AY$30,$D$173:$BA$173,'Health SCR'!AH$3),1)+AH213,0)</f>
        <v>0</v>
      </c>
      <c r="AI214" s="644">
        <f ca="1">IF('Health SCR'!AI$3&gt;=$B214,OFFSET($D$173,0,'Health SCR'!AI$3-$B214)*OFFSET(Inputs!$C$30,0,$B214-2)/IF(sommmeProdInv(Inputs!$B$30:$AY$30,$D$173:$BA$173,'Health SCR'!AI$3)&gt;0,sommmeProdInv(Inputs!$B$30:$AY$30,$D$173:$BA$173,'Health SCR'!AI$3),1)+AI213,0)</f>
        <v>0</v>
      </c>
      <c r="AJ214" s="644">
        <f ca="1">IF('Health SCR'!AJ$3&gt;=$B214,OFFSET($D$173,0,'Health SCR'!AJ$3-$B214)*OFFSET(Inputs!$C$30,0,$B214-2)/IF(sommmeProdInv(Inputs!$B$30:$AY$30,$D$173:$BA$173,'Health SCR'!AJ$3)&gt;0,sommmeProdInv(Inputs!$B$30:$AY$30,$D$173:$BA$173,'Health SCR'!AJ$3),1)+AJ213,0)</f>
        <v>0</v>
      </c>
      <c r="AK214" s="644">
        <f ca="1">IF('Health SCR'!AK$3&gt;=$B214,OFFSET($D$173,0,'Health SCR'!AK$3-$B214)*OFFSET(Inputs!$C$30,0,$B214-2)/IF(sommmeProdInv(Inputs!$B$30:$AY$30,$D$173:$BA$173,'Health SCR'!AK$3)&gt;0,sommmeProdInv(Inputs!$B$30:$AY$30,$D$173:$BA$173,'Health SCR'!AK$3),1)+AK213,0)</f>
        <v>0</v>
      </c>
      <c r="AL214" s="644">
        <f ca="1">IF('Health SCR'!AL$3&gt;=$B214,OFFSET($D$173,0,'Health SCR'!AL$3-$B214)*OFFSET(Inputs!$C$30,0,$B214-2)/IF(sommmeProdInv(Inputs!$B$30:$AY$30,$D$173:$BA$173,'Health SCR'!AL$3)&gt;0,sommmeProdInv(Inputs!$B$30:$AY$30,$D$173:$BA$173,'Health SCR'!AL$3),1)+AL213,0)</f>
        <v>0</v>
      </c>
      <c r="AM214" s="644">
        <f ca="1">IF('Health SCR'!AM$3&gt;=$B214,OFFSET($D$173,0,'Health SCR'!AM$3-$B214)*OFFSET(Inputs!$C$30,0,$B214-2)/IF(sommmeProdInv(Inputs!$B$30:$AY$30,$D$173:$BA$173,'Health SCR'!AM$3)&gt;0,sommmeProdInv(Inputs!$B$30:$AY$30,$D$173:$BA$173,'Health SCR'!AM$3),1)+AM213,0)</f>
        <v>0</v>
      </c>
      <c r="AN214" s="644">
        <f ca="1">IF('Health SCR'!AN$3&gt;=$B214,OFFSET($D$173,0,'Health SCR'!AN$3-$B214)*OFFSET(Inputs!$C$30,0,$B214-2)/IF(sommmeProdInv(Inputs!$B$30:$AY$30,$D$173:$BA$173,'Health SCR'!AN$3)&gt;0,sommmeProdInv(Inputs!$B$30:$AY$30,$D$173:$BA$173,'Health SCR'!AN$3),1)+AN213,0)</f>
        <v>0</v>
      </c>
      <c r="AO214" s="644">
        <f ca="1">IF('Health SCR'!AO$3&gt;=$B214,OFFSET($D$173,0,'Health SCR'!AO$3-$B214)*OFFSET(Inputs!$C$30,0,$B214-2)/IF(sommmeProdInv(Inputs!$B$30:$AY$30,$D$173:$BA$173,'Health SCR'!AO$3)&gt;0,sommmeProdInv(Inputs!$B$30:$AY$30,$D$173:$BA$173,'Health SCR'!AO$3),1)+AO213,0)</f>
        <v>0</v>
      </c>
      <c r="AP214" s="644">
        <f ca="1">IF('Health SCR'!AP$3&gt;=$B214,OFFSET($D$173,0,'Health SCR'!AP$3-$B214)*OFFSET(Inputs!$C$30,0,$B214-2)/IF(sommmeProdInv(Inputs!$B$30:$AY$30,$D$173:$BA$173,'Health SCR'!AP$3)&gt;0,sommmeProdInv(Inputs!$B$30:$AY$30,$D$173:$BA$173,'Health SCR'!AP$3),1)+AP213,0)</f>
        <v>0</v>
      </c>
      <c r="AQ214" s="644">
        <f ca="1">IF('Health SCR'!AQ$3&gt;=$B214,OFFSET($D$173,0,'Health SCR'!AQ$3-$B214)*OFFSET(Inputs!$C$30,0,$B214-2)/IF(sommmeProdInv(Inputs!$B$30:$AY$30,$D$173:$BA$173,'Health SCR'!AQ$3)&gt;0,sommmeProdInv(Inputs!$B$30:$AY$30,$D$173:$BA$173,'Health SCR'!AQ$3),1)+AQ213,0)</f>
        <v>0</v>
      </c>
      <c r="AR214" s="644">
        <f ca="1">IF('Health SCR'!AR$3&gt;=$B214,OFFSET($D$173,0,'Health SCR'!AR$3-$B214)*OFFSET(Inputs!$C$30,0,$B214-2)/IF(sommmeProdInv(Inputs!$B$30:$AY$30,$D$173:$BA$173,'Health SCR'!AR$3)&gt;0,sommmeProdInv(Inputs!$B$30:$AY$30,$D$173:$BA$173,'Health SCR'!AR$3),1)+AR213,0)</f>
        <v>0</v>
      </c>
      <c r="AS214" s="644">
        <f ca="1">IF('Health SCR'!AS$3&gt;=$B214,OFFSET($D$173,0,'Health SCR'!AS$3-$B214)*OFFSET(Inputs!$C$30,0,$B214-2)/IF(sommmeProdInv(Inputs!$B$30:$AY$30,$D$173:$BA$173,'Health SCR'!AS$3)&gt;0,sommmeProdInv(Inputs!$B$30:$AY$30,$D$173:$BA$173,'Health SCR'!AS$3),1)+AS213,0)</f>
        <v>0</v>
      </c>
      <c r="AT214" s="644">
        <f ca="1">IF('Health SCR'!AT$3&gt;=$B214,OFFSET($D$173,0,'Health SCR'!AT$3-$B214)*OFFSET(Inputs!$C$30,0,$B214-2)/IF(sommmeProdInv(Inputs!$B$30:$AY$30,$D$173:$BA$173,'Health SCR'!AT$3)&gt;0,sommmeProdInv(Inputs!$B$30:$AY$30,$D$173:$BA$173,'Health SCR'!AT$3),1)+AT213,0)</f>
        <v>0</v>
      </c>
      <c r="AU214" s="644">
        <f ca="1">IF('Health SCR'!AU$3&gt;=$B214,OFFSET($D$173,0,'Health SCR'!AU$3-$B214)*OFFSET(Inputs!$C$30,0,$B214-2)/IF(sommmeProdInv(Inputs!$B$30:$AY$30,$D$173:$BA$173,'Health SCR'!AU$3)&gt;0,sommmeProdInv(Inputs!$B$30:$AY$30,$D$173:$BA$173,'Health SCR'!AU$3),1)+AU213,0)</f>
        <v>0</v>
      </c>
      <c r="AV214" s="644">
        <f ca="1">IF('Health SCR'!AV$3&gt;=$B214,OFFSET($D$173,0,'Health SCR'!AV$3-$B214)*OFFSET(Inputs!$C$30,0,$B214-2)/IF(sommmeProdInv(Inputs!$B$30:$AY$30,$D$173:$BA$173,'Health SCR'!AV$3)&gt;0,sommmeProdInv(Inputs!$B$30:$AY$30,$D$173:$BA$173,'Health SCR'!AV$3),1)+AV213,0)</f>
        <v>0</v>
      </c>
      <c r="AW214" s="644">
        <f ca="1">IF('Health SCR'!AW$3&gt;=$B214,OFFSET($D$173,0,'Health SCR'!AW$3-$B214)*OFFSET(Inputs!$C$30,0,$B214-2)/IF(sommmeProdInv(Inputs!$B$30:$AY$30,$D$173:$BA$173,'Health SCR'!AW$3)&gt;0,sommmeProdInv(Inputs!$B$30:$AY$30,$D$173:$BA$173,'Health SCR'!AW$3),1)+AW213,0)</f>
        <v>0</v>
      </c>
      <c r="AX214" s="644">
        <f ca="1">IF('Health SCR'!AX$3&gt;=$B214,OFFSET($D$173,0,'Health SCR'!AX$3-$B214)*OFFSET(Inputs!$C$30,0,$B214-2)/IF(sommmeProdInv(Inputs!$B$30:$AY$30,$D$173:$BA$173,'Health SCR'!AX$3)&gt;0,sommmeProdInv(Inputs!$B$30:$AY$30,$D$173:$BA$173,'Health SCR'!AX$3),1)+AX213,0)</f>
        <v>0</v>
      </c>
      <c r="AY214" s="644">
        <f ca="1">IF('Health SCR'!AY$3&gt;=$B214,OFFSET($D$173,0,'Health SCR'!AY$3-$B214)*OFFSET(Inputs!$C$30,0,$B214-2)/IF(sommmeProdInv(Inputs!$B$30:$AY$30,$D$173:$BA$173,'Health SCR'!AY$3)&gt;0,sommmeProdInv(Inputs!$B$30:$AY$30,$D$173:$BA$173,'Health SCR'!AY$3),1)+AY213,0)</f>
        <v>0</v>
      </c>
      <c r="AZ214" s="644">
        <f ca="1">IF('Health SCR'!AZ$3&gt;=$B214,OFFSET($D$173,0,'Health SCR'!AZ$3-$B214)*OFFSET(Inputs!$C$30,0,$B214-2)/IF(sommmeProdInv(Inputs!$B$30:$AY$30,$D$173:$BA$173,'Health SCR'!AZ$3)&gt;0,sommmeProdInv(Inputs!$B$30:$AY$30,$D$173:$BA$173,'Health SCR'!AZ$3),1)+AZ213,0)</f>
        <v>0</v>
      </c>
      <c r="BA214" s="645">
        <f ca="1">IF('Health SCR'!BA$3&gt;=$B214,OFFSET($D$173,0,'Health SCR'!BA$3-$B214)*OFFSET(Inputs!$C$30,0,$B214-2)/IF(sommmeProdInv(Inputs!$B$30:$AY$30,$D$173:$BA$173,'Health SCR'!BA$3)&gt;0,sommmeProdInv(Inputs!$B$30:$AY$30,$D$173:$BA$173,'Health SCR'!BA$3),1)+BA213,0)</f>
        <v>0</v>
      </c>
    </row>
    <row r="215" spans="1:53" s="221" customFormat="1" outlineLevel="1">
      <c r="A215" s="608"/>
      <c r="B215" s="993">
        <v>41</v>
      </c>
      <c r="C215" s="994"/>
      <c r="D215" s="643"/>
      <c r="E215" s="644">
        <f ca="1">IF('Health SCR'!E$3&gt;=$B215,OFFSET($D$173,0,'Health SCR'!E$3-$B215)*OFFSET(Inputs!$C$30,0,$B215-2)/IF(sommmeProdInv(Inputs!$B$30:$AY$30,$D$173:$BA$173,'Health SCR'!E$3)&gt;0,sommmeProdInv(Inputs!$B$30:$AY$30,$D$173:$BA$173,'Health SCR'!E$3),1)+E214,0)</f>
        <v>0</v>
      </c>
      <c r="F215" s="644">
        <f ca="1">IF('Health SCR'!F$3&gt;=$B215,OFFSET($D$173,0,'Health SCR'!F$3-$B215)*OFFSET(Inputs!$C$30,0,$B215-2)/IF(sommmeProdInv(Inputs!$B$30:$AY$30,$D$173:$BA$173,'Health SCR'!F$3)&gt;0,sommmeProdInv(Inputs!$B$30:$AY$30,$D$173:$BA$173,'Health SCR'!F$3),1)+F214,0)</f>
        <v>0</v>
      </c>
      <c r="G215" s="644">
        <f ca="1">IF('Health SCR'!G$3&gt;=$B215,OFFSET($D$173,0,'Health SCR'!G$3-$B215)*OFFSET(Inputs!$C$30,0,$B215-2)/IF(sommmeProdInv(Inputs!$B$30:$AY$30,$D$173:$BA$173,'Health SCR'!G$3)&gt;0,sommmeProdInv(Inputs!$B$30:$AY$30,$D$173:$BA$173,'Health SCR'!G$3),1)+G214,0)</f>
        <v>0</v>
      </c>
      <c r="H215" s="644">
        <f ca="1">IF('Health SCR'!H$3&gt;=$B215,OFFSET($D$173,0,'Health SCR'!H$3-$B215)*OFFSET(Inputs!$C$30,0,$B215-2)/IF(sommmeProdInv(Inputs!$B$30:$AY$30,$D$173:$BA$173,'Health SCR'!H$3)&gt;0,sommmeProdInv(Inputs!$B$30:$AY$30,$D$173:$BA$173,'Health SCR'!H$3),1)+H214,0)</f>
        <v>0</v>
      </c>
      <c r="I215" s="644">
        <f ca="1">IF('Health SCR'!I$3&gt;=$B215,OFFSET($D$173,0,'Health SCR'!I$3-$B215)*OFFSET(Inputs!$C$30,0,$B215-2)/IF(sommmeProdInv(Inputs!$B$30:$AY$30,$D$173:$BA$173,'Health SCR'!I$3)&gt;0,sommmeProdInv(Inputs!$B$30:$AY$30,$D$173:$BA$173,'Health SCR'!I$3),1)+I214,0)</f>
        <v>0</v>
      </c>
      <c r="J215" s="644">
        <f ca="1">IF('Health SCR'!J$3&gt;=$B215,OFFSET($D$173,0,'Health SCR'!J$3-$B215)*OFFSET(Inputs!$C$30,0,$B215-2)/IF(sommmeProdInv(Inputs!$B$30:$AY$30,$D$173:$BA$173,'Health SCR'!J$3)&gt;0,sommmeProdInv(Inputs!$B$30:$AY$30,$D$173:$BA$173,'Health SCR'!J$3),1)+J214,0)</f>
        <v>0</v>
      </c>
      <c r="K215" s="644">
        <f ca="1">IF('Health SCR'!K$3&gt;=$B215,OFFSET($D$173,0,'Health SCR'!K$3-$B215)*OFFSET(Inputs!$C$30,0,$B215-2)/IF(sommmeProdInv(Inputs!$B$30:$AY$30,$D$173:$BA$173,'Health SCR'!K$3)&gt;0,sommmeProdInv(Inputs!$B$30:$AY$30,$D$173:$BA$173,'Health SCR'!K$3),1)+K214,0)</f>
        <v>0</v>
      </c>
      <c r="L215" s="644">
        <f ca="1">IF('Health SCR'!L$3&gt;=$B215,OFFSET($D$173,0,'Health SCR'!L$3-$B215)*OFFSET(Inputs!$C$30,0,$B215-2)/IF(sommmeProdInv(Inputs!$B$30:$AY$30,$D$173:$BA$173,'Health SCR'!L$3)&gt;0,sommmeProdInv(Inputs!$B$30:$AY$30,$D$173:$BA$173,'Health SCR'!L$3),1)+L214,0)</f>
        <v>0</v>
      </c>
      <c r="M215" s="644">
        <f ca="1">IF('Health SCR'!M$3&gt;=$B215,OFFSET($D$173,0,'Health SCR'!M$3-$B215)*OFFSET(Inputs!$C$30,0,$B215-2)/IF(sommmeProdInv(Inputs!$B$30:$AY$30,$D$173:$BA$173,'Health SCR'!M$3)&gt;0,sommmeProdInv(Inputs!$B$30:$AY$30,$D$173:$BA$173,'Health SCR'!M$3),1)+M214,0)</f>
        <v>0</v>
      </c>
      <c r="N215" s="644">
        <f ca="1">IF('Health SCR'!N$3&gt;=$B215,OFFSET($D$173,0,'Health SCR'!N$3-$B215)*OFFSET(Inputs!$C$30,0,$B215-2)/IF(sommmeProdInv(Inputs!$B$30:$AY$30,$D$173:$BA$173,'Health SCR'!N$3)&gt;0,sommmeProdInv(Inputs!$B$30:$AY$30,$D$173:$BA$173,'Health SCR'!N$3),1)+N214,0)</f>
        <v>0</v>
      </c>
      <c r="O215" s="644">
        <f ca="1">IF('Health SCR'!O$3&gt;=$B215,OFFSET($D$173,0,'Health SCR'!O$3-$B215)*OFFSET(Inputs!$C$30,0,$B215-2)/IF(sommmeProdInv(Inputs!$B$30:$AY$30,$D$173:$BA$173,'Health SCR'!O$3)&gt;0,sommmeProdInv(Inputs!$B$30:$AY$30,$D$173:$BA$173,'Health SCR'!O$3),1)+O214,0)</f>
        <v>0</v>
      </c>
      <c r="P215" s="644">
        <f ca="1">IF('Health SCR'!P$3&gt;=$B215,OFFSET($D$173,0,'Health SCR'!P$3-$B215)*OFFSET(Inputs!$C$30,0,$B215-2)/IF(sommmeProdInv(Inputs!$B$30:$AY$30,$D$173:$BA$173,'Health SCR'!P$3)&gt;0,sommmeProdInv(Inputs!$B$30:$AY$30,$D$173:$BA$173,'Health SCR'!P$3),1)+P214,0)</f>
        <v>0</v>
      </c>
      <c r="Q215" s="644">
        <f ca="1">IF('Health SCR'!Q$3&gt;=$B215,OFFSET($D$173,0,'Health SCR'!Q$3-$B215)*OFFSET(Inputs!$C$30,0,$B215-2)/IF(sommmeProdInv(Inputs!$B$30:$AY$30,$D$173:$BA$173,'Health SCR'!Q$3)&gt;0,sommmeProdInv(Inputs!$B$30:$AY$30,$D$173:$BA$173,'Health SCR'!Q$3),1)+Q214,0)</f>
        <v>0</v>
      </c>
      <c r="R215" s="644">
        <f ca="1">IF('Health SCR'!R$3&gt;=$B215,OFFSET($D$173,0,'Health SCR'!R$3-$B215)*OFFSET(Inputs!$C$30,0,$B215-2)/IF(sommmeProdInv(Inputs!$B$30:$AY$30,$D$173:$BA$173,'Health SCR'!R$3)&gt;0,sommmeProdInv(Inputs!$B$30:$AY$30,$D$173:$BA$173,'Health SCR'!R$3),1)+R214,0)</f>
        <v>0</v>
      </c>
      <c r="S215" s="644">
        <f ca="1">IF('Health SCR'!S$3&gt;=$B215,OFFSET($D$173,0,'Health SCR'!S$3-$B215)*OFFSET(Inputs!$C$30,0,$B215-2)/IF(sommmeProdInv(Inputs!$B$30:$AY$30,$D$173:$BA$173,'Health SCR'!S$3)&gt;0,sommmeProdInv(Inputs!$B$30:$AY$30,$D$173:$BA$173,'Health SCR'!S$3),1)+S214,0)</f>
        <v>0</v>
      </c>
      <c r="T215" s="644">
        <f ca="1">IF('Health SCR'!T$3&gt;=$B215,OFFSET($D$173,0,'Health SCR'!T$3-$B215)*OFFSET(Inputs!$C$30,0,$B215-2)/IF(sommmeProdInv(Inputs!$B$30:$AY$30,$D$173:$BA$173,'Health SCR'!T$3)&gt;0,sommmeProdInv(Inputs!$B$30:$AY$30,$D$173:$BA$173,'Health SCR'!T$3),1)+T214,0)</f>
        <v>0</v>
      </c>
      <c r="U215" s="644">
        <f ca="1">IF('Health SCR'!U$3&gt;=$B215,OFFSET($D$173,0,'Health SCR'!U$3-$B215)*OFFSET(Inputs!$C$30,0,$B215-2)/IF(sommmeProdInv(Inputs!$B$30:$AY$30,$D$173:$BA$173,'Health SCR'!U$3)&gt;0,sommmeProdInv(Inputs!$B$30:$AY$30,$D$173:$BA$173,'Health SCR'!U$3),1)+U214,0)</f>
        <v>0</v>
      </c>
      <c r="V215" s="644">
        <f ca="1">IF('Health SCR'!V$3&gt;=$B215,OFFSET($D$173,0,'Health SCR'!V$3-$B215)*OFFSET(Inputs!$C$30,0,$B215-2)/IF(sommmeProdInv(Inputs!$B$30:$AY$30,$D$173:$BA$173,'Health SCR'!V$3)&gt;0,sommmeProdInv(Inputs!$B$30:$AY$30,$D$173:$BA$173,'Health SCR'!V$3),1)+V214,0)</f>
        <v>0</v>
      </c>
      <c r="W215" s="644">
        <f ca="1">IF('Health SCR'!W$3&gt;=$B215,OFFSET($D$173,0,'Health SCR'!W$3-$B215)*OFFSET(Inputs!$C$30,0,$B215-2)/IF(sommmeProdInv(Inputs!$B$30:$AY$30,$D$173:$BA$173,'Health SCR'!W$3)&gt;0,sommmeProdInv(Inputs!$B$30:$AY$30,$D$173:$BA$173,'Health SCR'!W$3),1)+W214,0)</f>
        <v>0</v>
      </c>
      <c r="X215" s="644">
        <f ca="1">IF('Health SCR'!X$3&gt;=$B215,OFFSET($D$173,0,'Health SCR'!X$3-$B215)*OFFSET(Inputs!$C$30,0,$B215-2)/IF(sommmeProdInv(Inputs!$B$30:$AY$30,$D$173:$BA$173,'Health SCR'!X$3)&gt;0,sommmeProdInv(Inputs!$B$30:$AY$30,$D$173:$BA$173,'Health SCR'!X$3),1)+X214,0)</f>
        <v>0</v>
      </c>
      <c r="Y215" s="644">
        <f ca="1">IF('Health SCR'!Y$3&gt;=$B215,OFFSET($D$173,0,'Health SCR'!Y$3-$B215)*OFFSET(Inputs!$C$30,0,$B215-2)/IF(sommmeProdInv(Inputs!$B$30:$AY$30,$D$173:$BA$173,'Health SCR'!Y$3)&gt;0,sommmeProdInv(Inputs!$B$30:$AY$30,$D$173:$BA$173,'Health SCR'!Y$3),1)+Y214,0)</f>
        <v>0</v>
      </c>
      <c r="Z215" s="644">
        <f ca="1">IF('Health SCR'!Z$3&gt;=$B215,OFFSET($D$173,0,'Health SCR'!Z$3-$B215)*OFFSET(Inputs!$C$30,0,$B215-2)/IF(sommmeProdInv(Inputs!$B$30:$AY$30,$D$173:$BA$173,'Health SCR'!Z$3)&gt;0,sommmeProdInv(Inputs!$B$30:$AY$30,$D$173:$BA$173,'Health SCR'!Z$3),1)+Z214,0)</f>
        <v>0</v>
      </c>
      <c r="AA215" s="644">
        <f ca="1">IF('Health SCR'!AA$3&gt;=$B215,OFFSET($D$173,0,'Health SCR'!AA$3-$B215)*OFFSET(Inputs!$C$30,0,$B215-2)/IF(sommmeProdInv(Inputs!$B$30:$AY$30,$D$173:$BA$173,'Health SCR'!AA$3)&gt;0,sommmeProdInv(Inputs!$B$30:$AY$30,$D$173:$BA$173,'Health SCR'!AA$3),1)+AA214,0)</f>
        <v>0</v>
      </c>
      <c r="AB215" s="644">
        <f ca="1">IF('Health SCR'!AB$3&gt;=$B215,OFFSET($D$173,0,'Health SCR'!AB$3-$B215)*OFFSET(Inputs!$C$30,0,$B215-2)/IF(sommmeProdInv(Inputs!$B$30:$AY$30,$D$173:$BA$173,'Health SCR'!AB$3)&gt;0,sommmeProdInv(Inputs!$B$30:$AY$30,$D$173:$BA$173,'Health SCR'!AB$3),1)+AB214,0)</f>
        <v>0</v>
      </c>
      <c r="AC215" s="644">
        <f ca="1">IF('Health SCR'!AC$3&gt;=$B215,OFFSET($D$173,0,'Health SCR'!AC$3-$B215)*OFFSET(Inputs!$C$30,0,$B215-2)/IF(sommmeProdInv(Inputs!$B$30:$AY$30,$D$173:$BA$173,'Health SCR'!AC$3)&gt;0,sommmeProdInv(Inputs!$B$30:$AY$30,$D$173:$BA$173,'Health SCR'!AC$3),1)+AC214,0)</f>
        <v>0</v>
      </c>
      <c r="AD215" s="644">
        <f ca="1">IF('Health SCR'!AD$3&gt;=$B215,OFFSET($D$173,0,'Health SCR'!AD$3-$B215)*OFFSET(Inputs!$C$30,0,$B215-2)/IF(sommmeProdInv(Inputs!$B$30:$AY$30,$D$173:$BA$173,'Health SCR'!AD$3)&gt;0,sommmeProdInv(Inputs!$B$30:$AY$30,$D$173:$BA$173,'Health SCR'!AD$3),1)+AD214,0)</f>
        <v>0</v>
      </c>
      <c r="AE215" s="644">
        <f ca="1">IF('Health SCR'!AE$3&gt;=$B215,OFFSET($D$173,0,'Health SCR'!AE$3-$B215)*OFFSET(Inputs!$C$30,0,$B215-2)/IF(sommmeProdInv(Inputs!$B$30:$AY$30,$D$173:$BA$173,'Health SCR'!AE$3)&gt;0,sommmeProdInv(Inputs!$B$30:$AY$30,$D$173:$BA$173,'Health SCR'!AE$3),1)+AE214,0)</f>
        <v>0</v>
      </c>
      <c r="AF215" s="644">
        <f ca="1">IF('Health SCR'!AF$3&gt;=$B215,OFFSET($D$173,0,'Health SCR'!AF$3-$B215)*OFFSET(Inputs!$C$30,0,$B215-2)/IF(sommmeProdInv(Inputs!$B$30:$AY$30,$D$173:$BA$173,'Health SCR'!AF$3)&gt;0,sommmeProdInv(Inputs!$B$30:$AY$30,$D$173:$BA$173,'Health SCR'!AF$3),1)+AF214,0)</f>
        <v>0</v>
      </c>
      <c r="AG215" s="644">
        <f ca="1">IF('Health SCR'!AG$3&gt;=$B215,OFFSET($D$173,0,'Health SCR'!AG$3-$B215)*OFFSET(Inputs!$C$30,0,$B215-2)/IF(sommmeProdInv(Inputs!$B$30:$AY$30,$D$173:$BA$173,'Health SCR'!AG$3)&gt;0,sommmeProdInv(Inputs!$B$30:$AY$30,$D$173:$BA$173,'Health SCR'!AG$3),1)+AG214,0)</f>
        <v>0</v>
      </c>
      <c r="AH215" s="644">
        <f ca="1">IF('Health SCR'!AH$3&gt;=$B215,OFFSET($D$173,0,'Health SCR'!AH$3-$B215)*OFFSET(Inputs!$C$30,0,$B215-2)/IF(sommmeProdInv(Inputs!$B$30:$AY$30,$D$173:$BA$173,'Health SCR'!AH$3)&gt;0,sommmeProdInv(Inputs!$B$30:$AY$30,$D$173:$BA$173,'Health SCR'!AH$3),1)+AH214,0)</f>
        <v>0</v>
      </c>
      <c r="AI215" s="644">
        <f ca="1">IF('Health SCR'!AI$3&gt;=$B215,OFFSET($D$173,0,'Health SCR'!AI$3-$B215)*OFFSET(Inputs!$C$30,0,$B215-2)/IF(sommmeProdInv(Inputs!$B$30:$AY$30,$D$173:$BA$173,'Health SCR'!AI$3)&gt;0,sommmeProdInv(Inputs!$B$30:$AY$30,$D$173:$BA$173,'Health SCR'!AI$3),1)+AI214,0)</f>
        <v>0</v>
      </c>
      <c r="AJ215" s="644">
        <f ca="1">IF('Health SCR'!AJ$3&gt;=$B215,OFFSET($D$173,0,'Health SCR'!AJ$3-$B215)*OFFSET(Inputs!$C$30,0,$B215-2)/IF(sommmeProdInv(Inputs!$B$30:$AY$30,$D$173:$BA$173,'Health SCR'!AJ$3)&gt;0,sommmeProdInv(Inputs!$B$30:$AY$30,$D$173:$BA$173,'Health SCR'!AJ$3),1)+AJ214,0)</f>
        <v>0</v>
      </c>
      <c r="AK215" s="644">
        <f ca="1">IF('Health SCR'!AK$3&gt;=$B215,OFFSET($D$173,0,'Health SCR'!AK$3-$B215)*OFFSET(Inputs!$C$30,0,$B215-2)/IF(sommmeProdInv(Inputs!$B$30:$AY$30,$D$173:$BA$173,'Health SCR'!AK$3)&gt;0,sommmeProdInv(Inputs!$B$30:$AY$30,$D$173:$BA$173,'Health SCR'!AK$3),1)+AK214,0)</f>
        <v>0</v>
      </c>
      <c r="AL215" s="644">
        <f ca="1">IF('Health SCR'!AL$3&gt;=$B215,OFFSET($D$173,0,'Health SCR'!AL$3-$B215)*OFFSET(Inputs!$C$30,0,$B215-2)/IF(sommmeProdInv(Inputs!$B$30:$AY$30,$D$173:$BA$173,'Health SCR'!AL$3)&gt;0,sommmeProdInv(Inputs!$B$30:$AY$30,$D$173:$BA$173,'Health SCR'!AL$3),1)+AL214,0)</f>
        <v>0</v>
      </c>
      <c r="AM215" s="644">
        <f ca="1">IF('Health SCR'!AM$3&gt;=$B215,OFFSET($D$173,0,'Health SCR'!AM$3-$B215)*OFFSET(Inputs!$C$30,0,$B215-2)/IF(sommmeProdInv(Inputs!$B$30:$AY$30,$D$173:$BA$173,'Health SCR'!AM$3)&gt;0,sommmeProdInv(Inputs!$B$30:$AY$30,$D$173:$BA$173,'Health SCR'!AM$3),1)+AM214,0)</f>
        <v>0</v>
      </c>
      <c r="AN215" s="644">
        <f ca="1">IF('Health SCR'!AN$3&gt;=$B215,OFFSET($D$173,0,'Health SCR'!AN$3-$B215)*OFFSET(Inputs!$C$30,0,$B215-2)/IF(sommmeProdInv(Inputs!$B$30:$AY$30,$D$173:$BA$173,'Health SCR'!AN$3)&gt;0,sommmeProdInv(Inputs!$B$30:$AY$30,$D$173:$BA$173,'Health SCR'!AN$3),1)+AN214,0)</f>
        <v>0</v>
      </c>
      <c r="AO215" s="644">
        <f ca="1">IF('Health SCR'!AO$3&gt;=$B215,OFFSET($D$173,0,'Health SCR'!AO$3-$B215)*OFFSET(Inputs!$C$30,0,$B215-2)/IF(sommmeProdInv(Inputs!$B$30:$AY$30,$D$173:$BA$173,'Health SCR'!AO$3)&gt;0,sommmeProdInv(Inputs!$B$30:$AY$30,$D$173:$BA$173,'Health SCR'!AO$3),1)+AO214,0)</f>
        <v>0</v>
      </c>
      <c r="AP215" s="644">
        <f ca="1">IF('Health SCR'!AP$3&gt;=$B215,OFFSET($D$173,0,'Health SCR'!AP$3-$B215)*OFFSET(Inputs!$C$30,0,$B215-2)/IF(sommmeProdInv(Inputs!$B$30:$AY$30,$D$173:$BA$173,'Health SCR'!AP$3)&gt;0,sommmeProdInv(Inputs!$B$30:$AY$30,$D$173:$BA$173,'Health SCR'!AP$3),1)+AP214,0)</f>
        <v>0</v>
      </c>
      <c r="AQ215" s="644">
        <f ca="1">IF('Health SCR'!AQ$3&gt;=$B215,OFFSET($D$173,0,'Health SCR'!AQ$3-$B215)*OFFSET(Inputs!$C$30,0,$B215-2)/IF(sommmeProdInv(Inputs!$B$30:$AY$30,$D$173:$BA$173,'Health SCR'!AQ$3)&gt;0,sommmeProdInv(Inputs!$B$30:$AY$30,$D$173:$BA$173,'Health SCR'!AQ$3),1)+AQ214,0)</f>
        <v>0</v>
      </c>
      <c r="AR215" s="644">
        <f ca="1">IF('Health SCR'!AR$3&gt;=$B215,OFFSET($D$173,0,'Health SCR'!AR$3-$B215)*OFFSET(Inputs!$C$30,0,$B215-2)/IF(sommmeProdInv(Inputs!$B$30:$AY$30,$D$173:$BA$173,'Health SCR'!AR$3)&gt;0,sommmeProdInv(Inputs!$B$30:$AY$30,$D$173:$BA$173,'Health SCR'!AR$3),1)+AR214,0)</f>
        <v>0</v>
      </c>
      <c r="AS215" s="644">
        <f ca="1">IF('Health SCR'!AS$3&gt;=$B215,OFFSET($D$173,0,'Health SCR'!AS$3-$B215)*OFFSET(Inputs!$C$30,0,$B215-2)/IF(sommmeProdInv(Inputs!$B$30:$AY$30,$D$173:$BA$173,'Health SCR'!AS$3)&gt;0,sommmeProdInv(Inputs!$B$30:$AY$30,$D$173:$BA$173,'Health SCR'!AS$3),1)+AS214,0)</f>
        <v>0</v>
      </c>
      <c r="AT215" s="644">
        <f ca="1">IF('Health SCR'!AT$3&gt;=$B215,OFFSET($D$173,0,'Health SCR'!AT$3-$B215)*OFFSET(Inputs!$C$30,0,$B215-2)/IF(sommmeProdInv(Inputs!$B$30:$AY$30,$D$173:$BA$173,'Health SCR'!AT$3)&gt;0,sommmeProdInv(Inputs!$B$30:$AY$30,$D$173:$BA$173,'Health SCR'!AT$3),1)+AT214,0)</f>
        <v>0</v>
      </c>
      <c r="AU215" s="644">
        <f ca="1">IF('Health SCR'!AU$3&gt;=$B215,OFFSET($D$173,0,'Health SCR'!AU$3-$B215)*OFFSET(Inputs!$C$30,0,$B215-2)/IF(sommmeProdInv(Inputs!$B$30:$AY$30,$D$173:$BA$173,'Health SCR'!AU$3)&gt;0,sommmeProdInv(Inputs!$B$30:$AY$30,$D$173:$BA$173,'Health SCR'!AU$3),1)+AU214,0)</f>
        <v>0</v>
      </c>
      <c r="AV215" s="644">
        <f ca="1">IF('Health SCR'!AV$3&gt;=$B215,OFFSET($D$173,0,'Health SCR'!AV$3-$B215)*OFFSET(Inputs!$C$30,0,$B215-2)/IF(sommmeProdInv(Inputs!$B$30:$AY$30,$D$173:$BA$173,'Health SCR'!AV$3)&gt;0,sommmeProdInv(Inputs!$B$30:$AY$30,$D$173:$BA$173,'Health SCR'!AV$3),1)+AV214,0)</f>
        <v>0</v>
      </c>
      <c r="AW215" s="644">
        <f ca="1">IF('Health SCR'!AW$3&gt;=$B215,OFFSET($D$173,0,'Health SCR'!AW$3-$B215)*OFFSET(Inputs!$C$30,0,$B215-2)/IF(sommmeProdInv(Inputs!$B$30:$AY$30,$D$173:$BA$173,'Health SCR'!AW$3)&gt;0,sommmeProdInv(Inputs!$B$30:$AY$30,$D$173:$BA$173,'Health SCR'!AW$3),1)+AW214,0)</f>
        <v>0</v>
      </c>
      <c r="AX215" s="644">
        <f ca="1">IF('Health SCR'!AX$3&gt;=$B215,OFFSET($D$173,0,'Health SCR'!AX$3-$B215)*OFFSET(Inputs!$C$30,0,$B215-2)/IF(sommmeProdInv(Inputs!$B$30:$AY$30,$D$173:$BA$173,'Health SCR'!AX$3)&gt;0,sommmeProdInv(Inputs!$B$30:$AY$30,$D$173:$BA$173,'Health SCR'!AX$3),1)+AX214,0)</f>
        <v>0</v>
      </c>
      <c r="AY215" s="644">
        <f ca="1">IF('Health SCR'!AY$3&gt;=$B215,OFFSET($D$173,0,'Health SCR'!AY$3-$B215)*OFFSET(Inputs!$C$30,0,$B215-2)/IF(sommmeProdInv(Inputs!$B$30:$AY$30,$D$173:$BA$173,'Health SCR'!AY$3)&gt;0,sommmeProdInv(Inputs!$B$30:$AY$30,$D$173:$BA$173,'Health SCR'!AY$3),1)+AY214,0)</f>
        <v>0</v>
      </c>
      <c r="AZ215" s="644">
        <f ca="1">IF('Health SCR'!AZ$3&gt;=$B215,OFFSET($D$173,0,'Health SCR'!AZ$3-$B215)*OFFSET(Inputs!$C$30,0,$B215-2)/IF(sommmeProdInv(Inputs!$B$30:$AY$30,$D$173:$BA$173,'Health SCR'!AZ$3)&gt;0,sommmeProdInv(Inputs!$B$30:$AY$30,$D$173:$BA$173,'Health SCR'!AZ$3),1)+AZ214,0)</f>
        <v>0</v>
      </c>
      <c r="BA215" s="645">
        <f ca="1">IF('Health SCR'!BA$3&gt;=$B215,OFFSET($D$173,0,'Health SCR'!BA$3-$B215)*OFFSET(Inputs!$C$30,0,$B215-2)/IF(sommmeProdInv(Inputs!$B$30:$AY$30,$D$173:$BA$173,'Health SCR'!BA$3)&gt;0,sommmeProdInv(Inputs!$B$30:$AY$30,$D$173:$BA$173,'Health SCR'!BA$3),1)+BA214,0)</f>
        <v>0</v>
      </c>
    </row>
    <row r="216" spans="1:53" s="221" customFormat="1" outlineLevel="1">
      <c r="A216" s="608"/>
      <c r="B216" s="993">
        <v>42</v>
      </c>
      <c r="C216" s="994"/>
      <c r="D216" s="643"/>
      <c r="E216" s="644">
        <f ca="1">IF('Health SCR'!E$3&gt;=$B216,OFFSET($D$173,0,'Health SCR'!E$3-$B216)*OFFSET(Inputs!$C$30,0,$B216-2)/IF(sommmeProdInv(Inputs!$B$30:$AY$30,$D$173:$BA$173,'Health SCR'!E$3)&gt;0,sommmeProdInv(Inputs!$B$30:$AY$30,$D$173:$BA$173,'Health SCR'!E$3),1)+E215,0)</f>
        <v>0</v>
      </c>
      <c r="F216" s="644">
        <f ca="1">IF('Health SCR'!F$3&gt;=$B216,OFFSET($D$173,0,'Health SCR'!F$3-$B216)*OFFSET(Inputs!$C$30,0,$B216-2)/IF(sommmeProdInv(Inputs!$B$30:$AY$30,$D$173:$BA$173,'Health SCR'!F$3)&gt;0,sommmeProdInv(Inputs!$B$30:$AY$30,$D$173:$BA$173,'Health SCR'!F$3),1)+F215,0)</f>
        <v>0</v>
      </c>
      <c r="G216" s="644">
        <f ca="1">IF('Health SCR'!G$3&gt;=$B216,OFFSET($D$173,0,'Health SCR'!G$3-$B216)*OFFSET(Inputs!$C$30,0,$B216-2)/IF(sommmeProdInv(Inputs!$B$30:$AY$30,$D$173:$BA$173,'Health SCR'!G$3)&gt;0,sommmeProdInv(Inputs!$B$30:$AY$30,$D$173:$BA$173,'Health SCR'!G$3),1)+G215,0)</f>
        <v>0</v>
      </c>
      <c r="H216" s="644">
        <f ca="1">IF('Health SCR'!H$3&gt;=$B216,OFFSET($D$173,0,'Health SCR'!H$3-$B216)*OFFSET(Inputs!$C$30,0,$B216-2)/IF(sommmeProdInv(Inputs!$B$30:$AY$30,$D$173:$BA$173,'Health SCR'!H$3)&gt;0,sommmeProdInv(Inputs!$B$30:$AY$30,$D$173:$BA$173,'Health SCR'!H$3),1)+H215,0)</f>
        <v>0</v>
      </c>
      <c r="I216" s="644">
        <f ca="1">IF('Health SCR'!I$3&gt;=$B216,OFFSET($D$173,0,'Health SCR'!I$3-$B216)*OFFSET(Inputs!$C$30,0,$B216-2)/IF(sommmeProdInv(Inputs!$B$30:$AY$30,$D$173:$BA$173,'Health SCR'!I$3)&gt;0,sommmeProdInv(Inputs!$B$30:$AY$30,$D$173:$BA$173,'Health SCR'!I$3),1)+I215,0)</f>
        <v>0</v>
      </c>
      <c r="J216" s="644">
        <f ca="1">IF('Health SCR'!J$3&gt;=$B216,OFFSET($D$173,0,'Health SCR'!J$3-$B216)*OFFSET(Inputs!$C$30,0,$B216-2)/IF(sommmeProdInv(Inputs!$B$30:$AY$30,$D$173:$BA$173,'Health SCR'!J$3)&gt;0,sommmeProdInv(Inputs!$B$30:$AY$30,$D$173:$BA$173,'Health SCR'!J$3),1)+J215,0)</f>
        <v>0</v>
      </c>
      <c r="K216" s="644">
        <f ca="1">IF('Health SCR'!K$3&gt;=$B216,OFFSET($D$173,0,'Health SCR'!K$3-$B216)*OFFSET(Inputs!$C$30,0,$B216-2)/IF(sommmeProdInv(Inputs!$B$30:$AY$30,$D$173:$BA$173,'Health SCR'!K$3)&gt;0,sommmeProdInv(Inputs!$B$30:$AY$30,$D$173:$BA$173,'Health SCR'!K$3),1)+K215,0)</f>
        <v>0</v>
      </c>
      <c r="L216" s="644">
        <f ca="1">IF('Health SCR'!L$3&gt;=$B216,OFFSET($D$173,0,'Health SCR'!L$3-$B216)*OFFSET(Inputs!$C$30,0,$B216-2)/IF(sommmeProdInv(Inputs!$B$30:$AY$30,$D$173:$BA$173,'Health SCR'!L$3)&gt;0,sommmeProdInv(Inputs!$B$30:$AY$30,$D$173:$BA$173,'Health SCR'!L$3),1)+L215,0)</f>
        <v>0</v>
      </c>
      <c r="M216" s="644">
        <f ca="1">IF('Health SCR'!M$3&gt;=$B216,OFFSET($D$173,0,'Health SCR'!M$3-$B216)*OFFSET(Inputs!$C$30,0,$B216-2)/IF(sommmeProdInv(Inputs!$B$30:$AY$30,$D$173:$BA$173,'Health SCR'!M$3)&gt;0,sommmeProdInv(Inputs!$B$30:$AY$30,$D$173:$BA$173,'Health SCR'!M$3),1)+M215,0)</f>
        <v>0</v>
      </c>
      <c r="N216" s="644">
        <f ca="1">IF('Health SCR'!N$3&gt;=$B216,OFFSET($D$173,0,'Health SCR'!N$3-$B216)*OFFSET(Inputs!$C$30,0,$B216-2)/IF(sommmeProdInv(Inputs!$B$30:$AY$30,$D$173:$BA$173,'Health SCR'!N$3)&gt;0,sommmeProdInv(Inputs!$B$30:$AY$30,$D$173:$BA$173,'Health SCR'!N$3),1)+N215,0)</f>
        <v>0</v>
      </c>
      <c r="O216" s="644">
        <f ca="1">IF('Health SCR'!O$3&gt;=$B216,OFFSET($D$173,0,'Health SCR'!O$3-$B216)*OFFSET(Inputs!$C$30,0,$B216-2)/IF(sommmeProdInv(Inputs!$B$30:$AY$30,$D$173:$BA$173,'Health SCR'!O$3)&gt;0,sommmeProdInv(Inputs!$B$30:$AY$30,$D$173:$BA$173,'Health SCR'!O$3),1)+O215,0)</f>
        <v>0</v>
      </c>
      <c r="P216" s="644">
        <f ca="1">IF('Health SCR'!P$3&gt;=$B216,OFFSET($D$173,0,'Health SCR'!P$3-$B216)*OFFSET(Inputs!$C$30,0,$B216-2)/IF(sommmeProdInv(Inputs!$B$30:$AY$30,$D$173:$BA$173,'Health SCR'!P$3)&gt;0,sommmeProdInv(Inputs!$B$30:$AY$30,$D$173:$BA$173,'Health SCR'!P$3),1)+P215,0)</f>
        <v>0</v>
      </c>
      <c r="Q216" s="644">
        <f ca="1">IF('Health SCR'!Q$3&gt;=$B216,OFFSET($D$173,0,'Health SCR'!Q$3-$B216)*OFFSET(Inputs!$C$30,0,$B216-2)/IF(sommmeProdInv(Inputs!$B$30:$AY$30,$D$173:$BA$173,'Health SCR'!Q$3)&gt;0,sommmeProdInv(Inputs!$B$30:$AY$30,$D$173:$BA$173,'Health SCR'!Q$3),1)+Q215,0)</f>
        <v>0</v>
      </c>
      <c r="R216" s="644">
        <f ca="1">IF('Health SCR'!R$3&gt;=$B216,OFFSET($D$173,0,'Health SCR'!R$3-$B216)*OFFSET(Inputs!$C$30,0,$B216-2)/IF(sommmeProdInv(Inputs!$B$30:$AY$30,$D$173:$BA$173,'Health SCR'!R$3)&gt;0,sommmeProdInv(Inputs!$B$30:$AY$30,$D$173:$BA$173,'Health SCR'!R$3),1)+R215,0)</f>
        <v>0</v>
      </c>
      <c r="S216" s="644">
        <f ca="1">IF('Health SCR'!S$3&gt;=$B216,OFFSET($D$173,0,'Health SCR'!S$3-$B216)*OFFSET(Inputs!$C$30,0,$B216-2)/IF(sommmeProdInv(Inputs!$B$30:$AY$30,$D$173:$BA$173,'Health SCR'!S$3)&gt;0,sommmeProdInv(Inputs!$B$30:$AY$30,$D$173:$BA$173,'Health SCR'!S$3),1)+S215,0)</f>
        <v>0</v>
      </c>
      <c r="T216" s="644">
        <f ca="1">IF('Health SCR'!T$3&gt;=$B216,OFFSET($D$173,0,'Health SCR'!T$3-$B216)*OFFSET(Inputs!$C$30,0,$B216-2)/IF(sommmeProdInv(Inputs!$B$30:$AY$30,$D$173:$BA$173,'Health SCR'!T$3)&gt;0,sommmeProdInv(Inputs!$B$30:$AY$30,$D$173:$BA$173,'Health SCR'!T$3),1)+T215,0)</f>
        <v>0</v>
      </c>
      <c r="U216" s="644">
        <f ca="1">IF('Health SCR'!U$3&gt;=$B216,OFFSET($D$173,0,'Health SCR'!U$3-$B216)*OFFSET(Inputs!$C$30,0,$B216-2)/IF(sommmeProdInv(Inputs!$B$30:$AY$30,$D$173:$BA$173,'Health SCR'!U$3)&gt;0,sommmeProdInv(Inputs!$B$30:$AY$30,$D$173:$BA$173,'Health SCR'!U$3),1)+U215,0)</f>
        <v>0</v>
      </c>
      <c r="V216" s="644">
        <f ca="1">IF('Health SCR'!V$3&gt;=$B216,OFFSET($D$173,0,'Health SCR'!V$3-$B216)*OFFSET(Inputs!$C$30,0,$B216-2)/IF(sommmeProdInv(Inputs!$B$30:$AY$30,$D$173:$BA$173,'Health SCR'!V$3)&gt;0,sommmeProdInv(Inputs!$B$30:$AY$30,$D$173:$BA$173,'Health SCR'!V$3),1)+V215,0)</f>
        <v>0</v>
      </c>
      <c r="W216" s="644">
        <f ca="1">IF('Health SCR'!W$3&gt;=$B216,OFFSET($D$173,0,'Health SCR'!W$3-$B216)*OFFSET(Inputs!$C$30,0,$B216-2)/IF(sommmeProdInv(Inputs!$B$30:$AY$30,$D$173:$BA$173,'Health SCR'!W$3)&gt;0,sommmeProdInv(Inputs!$B$30:$AY$30,$D$173:$BA$173,'Health SCR'!W$3),1)+W215,0)</f>
        <v>0</v>
      </c>
      <c r="X216" s="644">
        <f ca="1">IF('Health SCR'!X$3&gt;=$B216,OFFSET($D$173,0,'Health SCR'!X$3-$B216)*OFFSET(Inputs!$C$30,0,$B216-2)/IF(sommmeProdInv(Inputs!$B$30:$AY$30,$D$173:$BA$173,'Health SCR'!X$3)&gt;0,sommmeProdInv(Inputs!$B$30:$AY$30,$D$173:$BA$173,'Health SCR'!X$3),1)+X215,0)</f>
        <v>0</v>
      </c>
      <c r="Y216" s="644">
        <f ca="1">IF('Health SCR'!Y$3&gt;=$B216,OFFSET($D$173,0,'Health SCR'!Y$3-$B216)*OFFSET(Inputs!$C$30,0,$B216-2)/IF(sommmeProdInv(Inputs!$B$30:$AY$30,$D$173:$BA$173,'Health SCR'!Y$3)&gt;0,sommmeProdInv(Inputs!$B$30:$AY$30,$D$173:$BA$173,'Health SCR'!Y$3),1)+Y215,0)</f>
        <v>0</v>
      </c>
      <c r="Z216" s="644">
        <f ca="1">IF('Health SCR'!Z$3&gt;=$B216,OFFSET($D$173,0,'Health SCR'!Z$3-$B216)*OFFSET(Inputs!$C$30,0,$B216-2)/IF(sommmeProdInv(Inputs!$B$30:$AY$30,$D$173:$BA$173,'Health SCR'!Z$3)&gt;0,sommmeProdInv(Inputs!$B$30:$AY$30,$D$173:$BA$173,'Health SCR'!Z$3),1)+Z215,0)</f>
        <v>0</v>
      </c>
      <c r="AA216" s="644">
        <f ca="1">IF('Health SCR'!AA$3&gt;=$B216,OFFSET($D$173,0,'Health SCR'!AA$3-$B216)*OFFSET(Inputs!$C$30,0,$B216-2)/IF(sommmeProdInv(Inputs!$B$30:$AY$30,$D$173:$BA$173,'Health SCR'!AA$3)&gt;0,sommmeProdInv(Inputs!$B$30:$AY$30,$D$173:$BA$173,'Health SCR'!AA$3),1)+AA215,0)</f>
        <v>0</v>
      </c>
      <c r="AB216" s="644">
        <f ca="1">IF('Health SCR'!AB$3&gt;=$B216,OFFSET($D$173,0,'Health SCR'!AB$3-$B216)*OFFSET(Inputs!$C$30,0,$B216-2)/IF(sommmeProdInv(Inputs!$B$30:$AY$30,$D$173:$BA$173,'Health SCR'!AB$3)&gt;0,sommmeProdInv(Inputs!$B$30:$AY$30,$D$173:$BA$173,'Health SCR'!AB$3),1)+AB215,0)</f>
        <v>0</v>
      </c>
      <c r="AC216" s="644">
        <f ca="1">IF('Health SCR'!AC$3&gt;=$B216,OFFSET($D$173,0,'Health SCR'!AC$3-$B216)*OFFSET(Inputs!$C$30,0,$B216-2)/IF(sommmeProdInv(Inputs!$B$30:$AY$30,$D$173:$BA$173,'Health SCR'!AC$3)&gt;0,sommmeProdInv(Inputs!$B$30:$AY$30,$D$173:$BA$173,'Health SCR'!AC$3),1)+AC215,0)</f>
        <v>0</v>
      </c>
      <c r="AD216" s="644">
        <f ca="1">IF('Health SCR'!AD$3&gt;=$B216,OFFSET($D$173,0,'Health SCR'!AD$3-$B216)*OFFSET(Inputs!$C$30,0,$B216-2)/IF(sommmeProdInv(Inputs!$B$30:$AY$30,$D$173:$BA$173,'Health SCR'!AD$3)&gt;0,sommmeProdInv(Inputs!$B$30:$AY$30,$D$173:$BA$173,'Health SCR'!AD$3),1)+AD215,0)</f>
        <v>0</v>
      </c>
      <c r="AE216" s="644">
        <f ca="1">IF('Health SCR'!AE$3&gt;=$B216,OFFSET($D$173,0,'Health SCR'!AE$3-$B216)*OFFSET(Inputs!$C$30,0,$B216-2)/IF(sommmeProdInv(Inputs!$B$30:$AY$30,$D$173:$BA$173,'Health SCR'!AE$3)&gt;0,sommmeProdInv(Inputs!$B$30:$AY$30,$D$173:$BA$173,'Health SCR'!AE$3),1)+AE215,0)</f>
        <v>0</v>
      </c>
      <c r="AF216" s="644">
        <f ca="1">IF('Health SCR'!AF$3&gt;=$B216,OFFSET($D$173,0,'Health SCR'!AF$3-$B216)*OFFSET(Inputs!$C$30,0,$B216-2)/IF(sommmeProdInv(Inputs!$B$30:$AY$30,$D$173:$BA$173,'Health SCR'!AF$3)&gt;0,sommmeProdInv(Inputs!$B$30:$AY$30,$D$173:$BA$173,'Health SCR'!AF$3),1)+AF215,0)</f>
        <v>0</v>
      </c>
      <c r="AG216" s="644">
        <f ca="1">IF('Health SCR'!AG$3&gt;=$B216,OFFSET($D$173,0,'Health SCR'!AG$3-$B216)*OFFSET(Inputs!$C$30,0,$B216-2)/IF(sommmeProdInv(Inputs!$B$30:$AY$30,$D$173:$BA$173,'Health SCR'!AG$3)&gt;0,sommmeProdInv(Inputs!$B$30:$AY$30,$D$173:$BA$173,'Health SCR'!AG$3),1)+AG215,0)</f>
        <v>0</v>
      </c>
      <c r="AH216" s="644">
        <f ca="1">IF('Health SCR'!AH$3&gt;=$B216,OFFSET($D$173,0,'Health SCR'!AH$3-$B216)*OFFSET(Inputs!$C$30,0,$B216-2)/IF(sommmeProdInv(Inputs!$B$30:$AY$30,$D$173:$BA$173,'Health SCR'!AH$3)&gt;0,sommmeProdInv(Inputs!$B$30:$AY$30,$D$173:$BA$173,'Health SCR'!AH$3),1)+AH215,0)</f>
        <v>0</v>
      </c>
      <c r="AI216" s="644">
        <f ca="1">IF('Health SCR'!AI$3&gt;=$B216,OFFSET($D$173,0,'Health SCR'!AI$3-$B216)*OFFSET(Inputs!$C$30,0,$B216-2)/IF(sommmeProdInv(Inputs!$B$30:$AY$30,$D$173:$BA$173,'Health SCR'!AI$3)&gt;0,sommmeProdInv(Inputs!$B$30:$AY$30,$D$173:$BA$173,'Health SCR'!AI$3),1)+AI215,0)</f>
        <v>0</v>
      </c>
      <c r="AJ216" s="644">
        <f ca="1">IF('Health SCR'!AJ$3&gt;=$B216,OFFSET($D$173,0,'Health SCR'!AJ$3-$B216)*OFFSET(Inputs!$C$30,0,$B216-2)/IF(sommmeProdInv(Inputs!$B$30:$AY$30,$D$173:$BA$173,'Health SCR'!AJ$3)&gt;0,sommmeProdInv(Inputs!$B$30:$AY$30,$D$173:$BA$173,'Health SCR'!AJ$3),1)+AJ215,0)</f>
        <v>0</v>
      </c>
      <c r="AK216" s="644">
        <f ca="1">IF('Health SCR'!AK$3&gt;=$B216,OFFSET($D$173,0,'Health SCR'!AK$3-$B216)*OFFSET(Inputs!$C$30,0,$B216-2)/IF(sommmeProdInv(Inputs!$B$30:$AY$30,$D$173:$BA$173,'Health SCR'!AK$3)&gt;0,sommmeProdInv(Inputs!$B$30:$AY$30,$D$173:$BA$173,'Health SCR'!AK$3),1)+AK215,0)</f>
        <v>0</v>
      </c>
      <c r="AL216" s="644">
        <f ca="1">IF('Health SCR'!AL$3&gt;=$B216,OFFSET($D$173,0,'Health SCR'!AL$3-$B216)*OFFSET(Inputs!$C$30,0,$B216-2)/IF(sommmeProdInv(Inputs!$B$30:$AY$30,$D$173:$BA$173,'Health SCR'!AL$3)&gt;0,sommmeProdInv(Inputs!$B$30:$AY$30,$D$173:$BA$173,'Health SCR'!AL$3),1)+AL215,0)</f>
        <v>0</v>
      </c>
      <c r="AM216" s="644">
        <f ca="1">IF('Health SCR'!AM$3&gt;=$B216,OFFSET($D$173,0,'Health SCR'!AM$3-$B216)*OFFSET(Inputs!$C$30,0,$B216-2)/IF(sommmeProdInv(Inputs!$B$30:$AY$30,$D$173:$BA$173,'Health SCR'!AM$3)&gt;0,sommmeProdInv(Inputs!$B$30:$AY$30,$D$173:$BA$173,'Health SCR'!AM$3),1)+AM215,0)</f>
        <v>0</v>
      </c>
      <c r="AN216" s="644">
        <f ca="1">IF('Health SCR'!AN$3&gt;=$B216,OFFSET($D$173,0,'Health SCR'!AN$3-$B216)*OFFSET(Inputs!$C$30,0,$B216-2)/IF(sommmeProdInv(Inputs!$B$30:$AY$30,$D$173:$BA$173,'Health SCR'!AN$3)&gt;0,sommmeProdInv(Inputs!$B$30:$AY$30,$D$173:$BA$173,'Health SCR'!AN$3),1)+AN215,0)</f>
        <v>0</v>
      </c>
      <c r="AO216" s="644">
        <f ca="1">IF('Health SCR'!AO$3&gt;=$B216,OFFSET($D$173,0,'Health SCR'!AO$3-$B216)*OFFSET(Inputs!$C$30,0,$B216-2)/IF(sommmeProdInv(Inputs!$B$30:$AY$30,$D$173:$BA$173,'Health SCR'!AO$3)&gt;0,sommmeProdInv(Inputs!$B$30:$AY$30,$D$173:$BA$173,'Health SCR'!AO$3),1)+AO215,0)</f>
        <v>0</v>
      </c>
      <c r="AP216" s="644">
        <f ca="1">IF('Health SCR'!AP$3&gt;=$B216,OFFSET($D$173,0,'Health SCR'!AP$3-$B216)*OFFSET(Inputs!$C$30,0,$B216-2)/IF(sommmeProdInv(Inputs!$B$30:$AY$30,$D$173:$BA$173,'Health SCR'!AP$3)&gt;0,sommmeProdInv(Inputs!$B$30:$AY$30,$D$173:$BA$173,'Health SCR'!AP$3),1)+AP215,0)</f>
        <v>0</v>
      </c>
      <c r="AQ216" s="644">
        <f ca="1">IF('Health SCR'!AQ$3&gt;=$B216,OFFSET($D$173,0,'Health SCR'!AQ$3-$B216)*OFFSET(Inputs!$C$30,0,$B216-2)/IF(sommmeProdInv(Inputs!$B$30:$AY$30,$D$173:$BA$173,'Health SCR'!AQ$3)&gt;0,sommmeProdInv(Inputs!$B$30:$AY$30,$D$173:$BA$173,'Health SCR'!AQ$3),1)+AQ215,0)</f>
        <v>0</v>
      </c>
      <c r="AR216" s="644">
        <f ca="1">IF('Health SCR'!AR$3&gt;=$B216,OFFSET($D$173,0,'Health SCR'!AR$3-$B216)*OFFSET(Inputs!$C$30,0,$B216-2)/IF(sommmeProdInv(Inputs!$B$30:$AY$30,$D$173:$BA$173,'Health SCR'!AR$3)&gt;0,sommmeProdInv(Inputs!$B$30:$AY$30,$D$173:$BA$173,'Health SCR'!AR$3),1)+AR215,0)</f>
        <v>0</v>
      </c>
      <c r="AS216" s="644">
        <f ca="1">IF('Health SCR'!AS$3&gt;=$B216,OFFSET($D$173,0,'Health SCR'!AS$3-$B216)*OFFSET(Inputs!$C$30,0,$B216-2)/IF(sommmeProdInv(Inputs!$B$30:$AY$30,$D$173:$BA$173,'Health SCR'!AS$3)&gt;0,sommmeProdInv(Inputs!$B$30:$AY$30,$D$173:$BA$173,'Health SCR'!AS$3),1)+AS215,0)</f>
        <v>0</v>
      </c>
      <c r="AT216" s="644">
        <f ca="1">IF('Health SCR'!AT$3&gt;=$B216,OFFSET($D$173,0,'Health SCR'!AT$3-$B216)*OFFSET(Inputs!$C$30,0,$B216-2)/IF(sommmeProdInv(Inputs!$B$30:$AY$30,$D$173:$BA$173,'Health SCR'!AT$3)&gt;0,sommmeProdInv(Inputs!$B$30:$AY$30,$D$173:$BA$173,'Health SCR'!AT$3),1)+AT215,0)</f>
        <v>0</v>
      </c>
      <c r="AU216" s="644">
        <f ca="1">IF('Health SCR'!AU$3&gt;=$B216,OFFSET($D$173,0,'Health SCR'!AU$3-$B216)*OFFSET(Inputs!$C$30,0,$B216-2)/IF(sommmeProdInv(Inputs!$B$30:$AY$30,$D$173:$BA$173,'Health SCR'!AU$3)&gt;0,sommmeProdInv(Inputs!$B$30:$AY$30,$D$173:$BA$173,'Health SCR'!AU$3),1)+AU215,0)</f>
        <v>0</v>
      </c>
      <c r="AV216" s="644">
        <f ca="1">IF('Health SCR'!AV$3&gt;=$B216,OFFSET($D$173,0,'Health SCR'!AV$3-$B216)*OFFSET(Inputs!$C$30,0,$B216-2)/IF(sommmeProdInv(Inputs!$B$30:$AY$30,$D$173:$BA$173,'Health SCR'!AV$3)&gt;0,sommmeProdInv(Inputs!$B$30:$AY$30,$D$173:$BA$173,'Health SCR'!AV$3),1)+AV215,0)</f>
        <v>0</v>
      </c>
      <c r="AW216" s="644">
        <f ca="1">IF('Health SCR'!AW$3&gt;=$B216,OFFSET($D$173,0,'Health SCR'!AW$3-$B216)*OFFSET(Inputs!$C$30,0,$B216-2)/IF(sommmeProdInv(Inputs!$B$30:$AY$30,$D$173:$BA$173,'Health SCR'!AW$3)&gt;0,sommmeProdInv(Inputs!$B$30:$AY$30,$D$173:$BA$173,'Health SCR'!AW$3),1)+AW215,0)</f>
        <v>0</v>
      </c>
      <c r="AX216" s="644">
        <f ca="1">IF('Health SCR'!AX$3&gt;=$B216,OFFSET($D$173,0,'Health SCR'!AX$3-$B216)*OFFSET(Inputs!$C$30,0,$B216-2)/IF(sommmeProdInv(Inputs!$B$30:$AY$30,$D$173:$BA$173,'Health SCR'!AX$3)&gt;0,sommmeProdInv(Inputs!$B$30:$AY$30,$D$173:$BA$173,'Health SCR'!AX$3),1)+AX215,0)</f>
        <v>0</v>
      </c>
      <c r="AY216" s="644">
        <f ca="1">IF('Health SCR'!AY$3&gt;=$B216,OFFSET($D$173,0,'Health SCR'!AY$3-$B216)*OFFSET(Inputs!$C$30,0,$B216-2)/IF(sommmeProdInv(Inputs!$B$30:$AY$30,$D$173:$BA$173,'Health SCR'!AY$3)&gt;0,sommmeProdInv(Inputs!$B$30:$AY$30,$D$173:$BA$173,'Health SCR'!AY$3),1)+AY215,0)</f>
        <v>0</v>
      </c>
      <c r="AZ216" s="644">
        <f ca="1">IF('Health SCR'!AZ$3&gt;=$B216,OFFSET($D$173,0,'Health SCR'!AZ$3-$B216)*OFFSET(Inputs!$C$30,0,$B216-2)/IF(sommmeProdInv(Inputs!$B$30:$AY$30,$D$173:$BA$173,'Health SCR'!AZ$3)&gt;0,sommmeProdInv(Inputs!$B$30:$AY$30,$D$173:$BA$173,'Health SCR'!AZ$3),1)+AZ215,0)</f>
        <v>0</v>
      </c>
      <c r="BA216" s="645">
        <f ca="1">IF('Health SCR'!BA$3&gt;=$B216,OFFSET($D$173,0,'Health SCR'!BA$3-$B216)*OFFSET(Inputs!$C$30,0,$B216-2)/IF(sommmeProdInv(Inputs!$B$30:$AY$30,$D$173:$BA$173,'Health SCR'!BA$3)&gt;0,sommmeProdInv(Inputs!$B$30:$AY$30,$D$173:$BA$173,'Health SCR'!BA$3),1)+BA215,0)</f>
        <v>0</v>
      </c>
    </row>
    <row r="217" spans="1:53" s="221" customFormat="1" outlineLevel="1">
      <c r="A217" s="608"/>
      <c r="B217" s="993">
        <v>43</v>
      </c>
      <c r="C217" s="994"/>
      <c r="D217" s="643"/>
      <c r="E217" s="644">
        <f ca="1">IF('Health SCR'!E$3&gt;=$B217,OFFSET($D$173,0,'Health SCR'!E$3-$B217)*OFFSET(Inputs!$C$30,0,$B217-2)/IF(sommmeProdInv(Inputs!$B$30:$AY$30,$D$173:$BA$173,'Health SCR'!E$3)&gt;0,sommmeProdInv(Inputs!$B$30:$AY$30,$D$173:$BA$173,'Health SCR'!E$3),1)+E216,0)</f>
        <v>0</v>
      </c>
      <c r="F217" s="644">
        <f ca="1">IF('Health SCR'!F$3&gt;=$B217,OFFSET($D$173,0,'Health SCR'!F$3-$B217)*OFFSET(Inputs!$C$30,0,$B217-2)/IF(sommmeProdInv(Inputs!$B$30:$AY$30,$D$173:$BA$173,'Health SCR'!F$3)&gt;0,sommmeProdInv(Inputs!$B$30:$AY$30,$D$173:$BA$173,'Health SCR'!F$3),1)+F216,0)</f>
        <v>0</v>
      </c>
      <c r="G217" s="644">
        <f ca="1">IF('Health SCR'!G$3&gt;=$B217,OFFSET($D$173,0,'Health SCR'!G$3-$B217)*OFFSET(Inputs!$C$30,0,$B217-2)/IF(sommmeProdInv(Inputs!$B$30:$AY$30,$D$173:$BA$173,'Health SCR'!G$3)&gt;0,sommmeProdInv(Inputs!$B$30:$AY$30,$D$173:$BA$173,'Health SCR'!G$3),1)+G216,0)</f>
        <v>0</v>
      </c>
      <c r="H217" s="644">
        <f ca="1">IF('Health SCR'!H$3&gt;=$B217,OFFSET($D$173,0,'Health SCR'!H$3-$B217)*OFFSET(Inputs!$C$30,0,$B217-2)/IF(sommmeProdInv(Inputs!$B$30:$AY$30,$D$173:$BA$173,'Health SCR'!H$3)&gt;0,sommmeProdInv(Inputs!$B$30:$AY$30,$D$173:$BA$173,'Health SCR'!H$3),1)+H216,0)</f>
        <v>0</v>
      </c>
      <c r="I217" s="644">
        <f ca="1">IF('Health SCR'!I$3&gt;=$B217,OFFSET($D$173,0,'Health SCR'!I$3-$B217)*OFFSET(Inputs!$C$30,0,$B217-2)/IF(sommmeProdInv(Inputs!$B$30:$AY$30,$D$173:$BA$173,'Health SCR'!I$3)&gt;0,sommmeProdInv(Inputs!$B$30:$AY$30,$D$173:$BA$173,'Health SCR'!I$3),1)+I216,0)</f>
        <v>0</v>
      </c>
      <c r="J217" s="644">
        <f ca="1">IF('Health SCR'!J$3&gt;=$B217,OFFSET($D$173,0,'Health SCR'!J$3-$B217)*OFFSET(Inputs!$C$30,0,$B217-2)/IF(sommmeProdInv(Inputs!$B$30:$AY$30,$D$173:$BA$173,'Health SCR'!J$3)&gt;0,sommmeProdInv(Inputs!$B$30:$AY$30,$D$173:$BA$173,'Health SCR'!J$3),1)+J216,0)</f>
        <v>0</v>
      </c>
      <c r="K217" s="644">
        <f ca="1">IF('Health SCR'!K$3&gt;=$B217,OFFSET($D$173,0,'Health SCR'!K$3-$B217)*OFFSET(Inputs!$C$30,0,$B217-2)/IF(sommmeProdInv(Inputs!$B$30:$AY$30,$D$173:$BA$173,'Health SCR'!K$3)&gt;0,sommmeProdInv(Inputs!$B$30:$AY$30,$D$173:$BA$173,'Health SCR'!K$3),1)+K216,0)</f>
        <v>0</v>
      </c>
      <c r="L217" s="644">
        <f ca="1">IF('Health SCR'!L$3&gt;=$B217,OFFSET($D$173,0,'Health SCR'!L$3-$B217)*OFFSET(Inputs!$C$30,0,$B217-2)/IF(sommmeProdInv(Inputs!$B$30:$AY$30,$D$173:$BA$173,'Health SCR'!L$3)&gt;0,sommmeProdInv(Inputs!$B$30:$AY$30,$D$173:$BA$173,'Health SCR'!L$3),1)+L216,0)</f>
        <v>0</v>
      </c>
      <c r="M217" s="644">
        <f ca="1">IF('Health SCR'!M$3&gt;=$B217,OFFSET($D$173,0,'Health SCR'!M$3-$B217)*OFFSET(Inputs!$C$30,0,$B217-2)/IF(sommmeProdInv(Inputs!$B$30:$AY$30,$D$173:$BA$173,'Health SCR'!M$3)&gt;0,sommmeProdInv(Inputs!$B$30:$AY$30,$D$173:$BA$173,'Health SCR'!M$3),1)+M216,0)</f>
        <v>0</v>
      </c>
      <c r="N217" s="644">
        <f ca="1">IF('Health SCR'!N$3&gt;=$B217,OFFSET($D$173,0,'Health SCR'!N$3-$B217)*OFFSET(Inputs!$C$30,0,$B217-2)/IF(sommmeProdInv(Inputs!$B$30:$AY$30,$D$173:$BA$173,'Health SCR'!N$3)&gt;0,sommmeProdInv(Inputs!$B$30:$AY$30,$D$173:$BA$173,'Health SCR'!N$3),1)+N216,0)</f>
        <v>0</v>
      </c>
      <c r="O217" s="644">
        <f ca="1">IF('Health SCR'!O$3&gt;=$B217,OFFSET($D$173,0,'Health SCR'!O$3-$B217)*OFFSET(Inputs!$C$30,0,$B217-2)/IF(sommmeProdInv(Inputs!$B$30:$AY$30,$D$173:$BA$173,'Health SCR'!O$3)&gt;0,sommmeProdInv(Inputs!$B$30:$AY$30,$D$173:$BA$173,'Health SCR'!O$3),1)+O216,0)</f>
        <v>0</v>
      </c>
      <c r="P217" s="644">
        <f ca="1">IF('Health SCR'!P$3&gt;=$B217,OFFSET($D$173,0,'Health SCR'!P$3-$B217)*OFFSET(Inputs!$C$30,0,$B217-2)/IF(sommmeProdInv(Inputs!$B$30:$AY$30,$D$173:$BA$173,'Health SCR'!P$3)&gt;0,sommmeProdInv(Inputs!$B$30:$AY$30,$D$173:$BA$173,'Health SCR'!P$3),1)+P216,0)</f>
        <v>0</v>
      </c>
      <c r="Q217" s="644">
        <f ca="1">IF('Health SCR'!Q$3&gt;=$B217,OFFSET($D$173,0,'Health SCR'!Q$3-$B217)*OFFSET(Inputs!$C$30,0,$B217-2)/IF(sommmeProdInv(Inputs!$B$30:$AY$30,$D$173:$BA$173,'Health SCR'!Q$3)&gt;0,sommmeProdInv(Inputs!$B$30:$AY$30,$D$173:$BA$173,'Health SCR'!Q$3),1)+Q216,0)</f>
        <v>0</v>
      </c>
      <c r="R217" s="644">
        <f ca="1">IF('Health SCR'!R$3&gt;=$B217,OFFSET($D$173,0,'Health SCR'!R$3-$B217)*OFFSET(Inputs!$C$30,0,$B217-2)/IF(sommmeProdInv(Inputs!$B$30:$AY$30,$D$173:$BA$173,'Health SCR'!R$3)&gt;0,sommmeProdInv(Inputs!$B$30:$AY$30,$D$173:$BA$173,'Health SCR'!R$3),1)+R216,0)</f>
        <v>0</v>
      </c>
      <c r="S217" s="644">
        <f ca="1">IF('Health SCR'!S$3&gt;=$B217,OFFSET($D$173,0,'Health SCR'!S$3-$B217)*OFFSET(Inputs!$C$30,0,$B217-2)/IF(sommmeProdInv(Inputs!$B$30:$AY$30,$D$173:$BA$173,'Health SCR'!S$3)&gt;0,sommmeProdInv(Inputs!$B$30:$AY$30,$D$173:$BA$173,'Health SCR'!S$3),1)+S216,0)</f>
        <v>0</v>
      </c>
      <c r="T217" s="644">
        <f ca="1">IF('Health SCR'!T$3&gt;=$B217,OFFSET($D$173,0,'Health SCR'!T$3-$B217)*OFFSET(Inputs!$C$30,0,$B217-2)/IF(sommmeProdInv(Inputs!$B$30:$AY$30,$D$173:$BA$173,'Health SCR'!T$3)&gt;0,sommmeProdInv(Inputs!$B$30:$AY$30,$D$173:$BA$173,'Health SCR'!T$3),1)+T216,0)</f>
        <v>0</v>
      </c>
      <c r="U217" s="644">
        <f ca="1">IF('Health SCR'!U$3&gt;=$B217,OFFSET($D$173,0,'Health SCR'!U$3-$B217)*OFFSET(Inputs!$C$30,0,$B217-2)/IF(sommmeProdInv(Inputs!$B$30:$AY$30,$D$173:$BA$173,'Health SCR'!U$3)&gt;0,sommmeProdInv(Inputs!$B$30:$AY$30,$D$173:$BA$173,'Health SCR'!U$3),1)+U216,0)</f>
        <v>0</v>
      </c>
      <c r="V217" s="644">
        <f ca="1">IF('Health SCR'!V$3&gt;=$B217,OFFSET($D$173,0,'Health SCR'!V$3-$B217)*OFFSET(Inputs!$C$30,0,$B217-2)/IF(sommmeProdInv(Inputs!$B$30:$AY$30,$D$173:$BA$173,'Health SCR'!V$3)&gt;0,sommmeProdInv(Inputs!$B$30:$AY$30,$D$173:$BA$173,'Health SCR'!V$3),1)+V216,0)</f>
        <v>0</v>
      </c>
      <c r="W217" s="644">
        <f ca="1">IF('Health SCR'!W$3&gt;=$B217,OFFSET($D$173,0,'Health SCR'!W$3-$B217)*OFFSET(Inputs!$C$30,0,$B217-2)/IF(sommmeProdInv(Inputs!$B$30:$AY$30,$D$173:$BA$173,'Health SCR'!W$3)&gt;0,sommmeProdInv(Inputs!$B$30:$AY$30,$D$173:$BA$173,'Health SCR'!W$3),1)+W216,0)</f>
        <v>0</v>
      </c>
      <c r="X217" s="644">
        <f ca="1">IF('Health SCR'!X$3&gt;=$B217,OFFSET($D$173,0,'Health SCR'!X$3-$B217)*OFFSET(Inputs!$C$30,0,$B217-2)/IF(sommmeProdInv(Inputs!$B$30:$AY$30,$D$173:$BA$173,'Health SCR'!X$3)&gt;0,sommmeProdInv(Inputs!$B$30:$AY$30,$D$173:$BA$173,'Health SCR'!X$3),1)+X216,0)</f>
        <v>0</v>
      </c>
      <c r="Y217" s="644">
        <f ca="1">IF('Health SCR'!Y$3&gt;=$B217,OFFSET($D$173,0,'Health SCR'!Y$3-$B217)*OFFSET(Inputs!$C$30,0,$B217-2)/IF(sommmeProdInv(Inputs!$B$30:$AY$30,$D$173:$BA$173,'Health SCR'!Y$3)&gt;0,sommmeProdInv(Inputs!$B$30:$AY$30,$D$173:$BA$173,'Health SCR'!Y$3),1)+Y216,0)</f>
        <v>0</v>
      </c>
      <c r="Z217" s="644">
        <f ca="1">IF('Health SCR'!Z$3&gt;=$B217,OFFSET($D$173,0,'Health SCR'!Z$3-$B217)*OFFSET(Inputs!$C$30,0,$B217-2)/IF(sommmeProdInv(Inputs!$B$30:$AY$30,$D$173:$BA$173,'Health SCR'!Z$3)&gt;0,sommmeProdInv(Inputs!$B$30:$AY$30,$D$173:$BA$173,'Health SCR'!Z$3),1)+Z216,0)</f>
        <v>0</v>
      </c>
      <c r="AA217" s="644">
        <f ca="1">IF('Health SCR'!AA$3&gt;=$B217,OFFSET($D$173,0,'Health SCR'!AA$3-$B217)*OFFSET(Inputs!$C$30,0,$B217-2)/IF(sommmeProdInv(Inputs!$B$30:$AY$30,$D$173:$BA$173,'Health SCR'!AA$3)&gt;0,sommmeProdInv(Inputs!$B$30:$AY$30,$D$173:$BA$173,'Health SCR'!AA$3),1)+AA216,0)</f>
        <v>0</v>
      </c>
      <c r="AB217" s="644">
        <f ca="1">IF('Health SCR'!AB$3&gt;=$B217,OFFSET($D$173,0,'Health SCR'!AB$3-$B217)*OFFSET(Inputs!$C$30,0,$B217-2)/IF(sommmeProdInv(Inputs!$B$30:$AY$30,$D$173:$BA$173,'Health SCR'!AB$3)&gt;0,sommmeProdInv(Inputs!$B$30:$AY$30,$D$173:$BA$173,'Health SCR'!AB$3),1)+AB216,0)</f>
        <v>0</v>
      </c>
      <c r="AC217" s="644">
        <f ca="1">IF('Health SCR'!AC$3&gt;=$B217,OFFSET($D$173,0,'Health SCR'!AC$3-$B217)*OFFSET(Inputs!$C$30,0,$B217-2)/IF(sommmeProdInv(Inputs!$B$30:$AY$30,$D$173:$BA$173,'Health SCR'!AC$3)&gt;0,sommmeProdInv(Inputs!$B$30:$AY$30,$D$173:$BA$173,'Health SCR'!AC$3),1)+AC216,0)</f>
        <v>0</v>
      </c>
      <c r="AD217" s="644">
        <f ca="1">IF('Health SCR'!AD$3&gt;=$B217,OFFSET($D$173,0,'Health SCR'!AD$3-$B217)*OFFSET(Inputs!$C$30,0,$B217-2)/IF(sommmeProdInv(Inputs!$B$30:$AY$30,$D$173:$BA$173,'Health SCR'!AD$3)&gt;0,sommmeProdInv(Inputs!$B$30:$AY$30,$D$173:$BA$173,'Health SCR'!AD$3),1)+AD216,0)</f>
        <v>0</v>
      </c>
      <c r="AE217" s="644">
        <f ca="1">IF('Health SCR'!AE$3&gt;=$B217,OFFSET($D$173,0,'Health SCR'!AE$3-$B217)*OFFSET(Inputs!$C$30,0,$B217-2)/IF(sommmeProdInv(Inputs!$B$30:$AY$30,$D$173:$BA$173,'Health SCR'!AE$3)&gt;0,sommmeProdInv(Inputs!$B$30:$AY$30,$D$173:$BA$173,'Health SCR'!AE$3),1)+AE216,0)</f>
        <v>0</v>
      </c>
      <c r="AF217" s="644">
        <f ca="1">IF('Health SCR'!AF$3&gt;=$B217,OFFSET($D$173,0,'Health SCR'!AF$3-$B217)*OFFSET(Inputs!$C$30,0,$B217-2)/IF(sommmeProdInv(Inputs!$B$30:$AY$30,$D$173:$BA$173,'Health SCR'!AF$3)&gt;0,sommmeProdInv(Inputs!$B$30:$AY$30,$D$173:$BA$173,'Health SCR'!AF$3),1)+AF216,0)</f>
        <v>0</v>
      </c>
      <c r="AG217" s="644">
        <f ca="1">IF('Health SCR'!AG$3&gt;=$B217,OFFSET($D$173,0,'Health SCR'!AG$3-$B217)*OFFSET(Inputs!$C$30,0,$B217-2)/IF(sommmeProdInv(Inputs!$B$30:$AY$30,$D$173:$BA$173,'Health SCR'!AG$3)&gt;0,sommmeProdInv(Inputs!$B$30:$AY$30,$D$173:$BA$173,'Health SCR'!AG$3),1)+AG216,0)</f>
        <v>0</v>
      </c>
      <c r="AH217" s="644">
        <f ca="1">IF('Health SCR'!AH$3&gt;=$B217,OFFSET($D$173,0,'Health SCR'!AH$3-$B217)*OFFSET(Inputs!$C$30,0,$B217-2)/IF(sommmeProdInv(Inputs!$B$30:$AY$30,$D$173:$BA$173,'Health SCR'!AH$3)&gt;0,sommmeProdInv(Inputs!$B$30:$AY$30,$D$173:$BA$173,'Health SCR'!AH$3),1)+AH216,0)</f>
        <v>0</v>
      </c>
      <c r="AI217" s="644">
        <f ca="1">IF('Health SCR'!AI$3&gt;=$B217,OFFSET($D$173,0,'Health SCR'!AI$3-$B217)*OFFSET(Inputs!$C$30,0,$B217-2)/IF(sommmeProdInv(Inputs!$B$30:$AY$30,$D$173:$BA$173,'Health SCR'!AI$3)&gt;0,sommmeProdInv(Inputs!$B$30:$AY$30,$D$173:$BA$173,'Health SCR'!AI$3),1)+AI216,0)</f>
        <v>0</v>
      </c>
      <c r="AJ217" s="644">
        <f ca="1">IF('Health SCR'!AJ$3&gt;=$B217,OFFSET($D$173,0,'Health SCR'!AJ$3-$B217)*OFFSET(Inputs!$C$30,0,$B217-2)/IF(sommmeProdInv(Inputs!$B$30:$AY$30,$D$173:$BA$173,'Health SCR'!AJ$3)&gt;0,sommmeProdInv(Inputs!$B$30:$AY$30,$D$173:$BA$173,'Health SCR'!AJ$3),1)+AJ216,0)</f>
        <v>0</v>
      </c>
      <c r="AK217" s="644">
        <f ca="1">IF('Health SCR'!AK$3&gt;=$B217,OFFSET($D$173,0,'Health SCR'!AK$3-$B217)*OFFSET(Inputs!$C$30,0,$B217-2)/IF(sommmeProdInv(Inputs!$B$30:$AY$30,$D$173:$BA$173,'Health SCR'!AK$3)&gt;0,sommmeProdInv(Inputs!$B$30:$AY$30,$D$173:$BA$173,'Health SCR'!AK$3),1)+AK216,0)</f>
        <v>0</v>
      </c>
      <c r="AL217" s="644">
        <f ca="1">IF('Health SCR'!AL$3&gt;=$B217,OFFSET($D$173,0,'Health SCR'!AL$3-$B217)*OFFSET(Inputs!$C$30,0,$B217-2)/IF(sommmeProdInv(Inputs!$B$30:$AY$30,$D$173:$BA$173,'Health SCR'!AL$3)&gt;0,sommmeProdInv(Inputs!$B$30:$AY$30,$D$173:$BA$173,'Health SCR'!AL$3),1)+AL216,0)</f>
        <v>0</v>
      </c>
      <c r="AM217" s="644">
        <f ca="1">IF('Health SCR'!AM$3&gt;=$B217,OFFSET($D$173,0,'Health SCR'!AM$3-$B217)*OFFSET(Inputs!$C$30,0,$B217-2)/IF(sommmeProdInv(Inputs!$B$30:$AY$30,$D$173:$BA$173,'Health SCR'!AM$3)&gt;0,sommmeProdInv(Inputs!$B$30:$AY$30,$D$173:$BA$173,'Health SCR'!AM$3),1)+AM216,0)</f>
        <v>0</v>
      </c>
      <c r="AN217" s="644">
        <f ca="1">IF('Health SCR'!AN$3&gt;=$B217,OFFSET($D$173,0,'Health SCR'!AN$3-$B217)*OFFSET(Inputs!$C$30,0,$B217-2)/IF(sommmeProdInv(Inputs!$B$30:$AY$30,$D$173:$BA$173,'Health SCR'!AN$3)&gt;0,sommmeProdInv(Inputs!$B$30:$AY$30,$D$173:$BA$173,'Health SCR'!AN$3),1)+AN216,0)</f>
        <v>0</v>
      </c>
      <c r="AO217" s="644">
        <f ca="1">IF('Health SCR'!AO$3&gt;=$B217,OFFSET($D$173,0,'Health SCR'!AO$3-$B217)*OFFSET(Inputs!$C$30,0,$B217-2)/IF(sommmeProdInv(Inputs!$B$30:$AY$30,$D$173:$BA$173,'Health SCR'!AO$3)&gt;0,sommmeProdInv(Inputs!$B$30:$AY$30,$D$173:$BA$173,'Health SCR'!AO$3),1)+AO216,0)</f>
        <v>0</v>
      </c>
      <c r="AP217" s="644">
        <f ca="1">IF('Health SCR'!AP$3&gt;=$B217,OFFSET($D$173,0,'Health SCR'!AP$3-$B217)*OFFSET(Inputs!$C$30,0,$B217-2)/IF(sommmeProdInv(Inputs!$B$30:$AY$30,$D$173:$BA$173,'Health SCR'!AP$3)&gt;0,sommmeProdInv(Inputs!$B$30:$AY$30,$D$173:$BA$173,'Health SCR'!AP$3),1)+AP216,0)</f>
        <v>0</v>
      </c>
      <c r="AQ217" s="644">
        <f ca="1">IF('Health SCR'!AQ$3&gt;=$B217,OFFSET($D$173,0,'Health SCR'!AQ$3-$B217)*OFFSET(Inputs!$C$30,0,$B217-2)/IF(sommmeProdInv(Inputs!$B$30:$AY$30,$D$173:$BA$173,'Health SCR'!AQ$3)&gt;0,sommmeProdInv(Inputs!$B$30:$AY$30,$D$173:$BA$173,'Health SCR'!AQ$3),1)+AQ216,0)</f>
        <v>0</v>
      </c>
      <c r="AR217" s="644">
        <f ca="1">IF('Health SCR'!AR$3&gt;=$B217,OFFSET($D$173,0,'Health SCR'!AR$3-$B217)*OFFSET(Inputs!$C$30,0,$B217-2)/IF(sommmeProdInv(Inputs!$B$30:$AY$30,$D$173:$BA$173,'Health SCR'!AR$3)&gt;0,sommmeProdInv(Inputs!$B$30:$AY$30,$D$173:$BA$173,'Health SCR'!AR$3),1)+AR216,0)</f>
        <v>0</v>
      </c>
      <c r="AS217" s="644">
        <f ca="1">IF('Health SCR'!AS$3&gt;=$B217,OFFSET($D$173,0,'Health SCR'!AS$3-$B217)*OFFSET(Inputs!$C$30,0,$B217-2)/IF(sommmeProdInv(Inputs!$B$30:$AY$30,$D$173:$BA$173,'Health SCR'!AS$3)&gt;0,sommmeProdInv(Inputs!$B$30:$AY$30,$D$173:$BA$173,'Health SCR'!AS$3),1)+AS216,0)</f>
        <v>0</v>
      </c>
      <c r="AT217" s="644">
        <f ca="1">IF('Health SCR'!AT$3&gt;=$B217,OFFSET($D$173,0,'Health SCR'!AT$3-$B217)*OFFSET(Inputs!$C$30,0,$B217-2)/IF(sommmeProdInv(Inputs!$B$30:$AY$30,$D$173:$BA$173,'Health SCR'!AT$3)&gt;0,sommmeProdInv(Inputs!$B$30:$AY$30,$D$173:$BA$173,'Health SCR'!AT$3),1)+AT216,0)</f>
        <v>0</v>
      </c>
      <c r="AU217" s="644">
        <f ca="1">IF('Health SCR'!AU$3&gt;=$B217,OFFSET($D$173,0,'Health SCR'!AU$3-$B217)*OFFSET(Inputs!$C$30,0,$B217-2)/IF(sommmeProdInv(Inputs!$B$30:$AY$30,$D$173:$BA$173,'Health SCR'!AU$3)&gt;0,sommmeProdInv(Inputs!$B$30:$AY$30,$D$173:$BA$173,'Health SCR'!AU$3),1)+AU216,0)</f>
        <v>0</v>
      </c>
      <c r="AV217" s="644">
        <f ca="1">IF('Health SCR'!AV$3&gt;=$B217,OFFSET($D$173,0,'Health SCR'!AV$3-$B217)*OFFSET(Inputs!$C$30,0,$B217-2)/IF(sommmeProdInv(Inputs!$B$30:$AY$30,$D$173:$BA$173,'Health SCR'!AV$3)&gt;0,sommmeProdInv(Inputs!$B$30:$AY$30,$D$173:$BA$173,'Health SCR'!AV$3),1)+AV216,0)</f>
        <v>0</v>
      </c>
      <c r="AW217" s="644">
        <f ca="1">IF('Health SCR'!AW$3&gt;=$B217,OFFSET($D$173,0,'Health SCR'!AW$3-$B217)*OFFSET(Inputs!$C$30,0,$B217-2)/IF(sommmeProdInv(Inputs!$B$30:$AY$30,$D$173:$BA$173,'Health SCR'!AW$3)&gt;0,sommmeProdInv(Inputs!$B$30:$AY$30,$D$173:$BA$173,'Health SCR'!AW$3),1)+AW216,0)</f>
        <v>0</v>
      </c>
      <c r="AX217" s="644">
        <f ca="1">IF('Health SCR'!AX$3&gt;=$B217,OFFSET($D$173,0,'Health SCR'!AX$3-$B217)*OFFSET(Inputs!$C$30,0,$B217-2)/IF(sommmeProdInv(Inputs!$B$30:$AY$30,$D$173:$BA$173,'Health SCR'!AX$3)&gt;0,sommmeProdInv(Inputs!$B$30:$AY$30,$D$173:$BA$173,'Health SCR'!AX$3),1)+AX216,0)</f>
        <v>0</v>
      </c>
      <c r="AY217" s="644">
        <f ca="1">IF('Health SCR'!AY$3&gt;=$B217,OFFSET($D$173,0,'Health SCR'!AY$3-$B217)*OFFSET(Inputs!$C$30,0,$B217-2)/IF(sommmeProdInv(Inputs!$B$30:$AY$30,$D$173:$BA$173,'Health SCR'!AY$3)&gt;0,sommmeProdInv(Inputs!$B$30:$AY$30,$D$173:$BA$173,'Health SCR'!AY$3),1)+AY216,0)</f>
        <v>0</v>
      </c>
      <c r="AZ217" s="644">
        <f ca="1">IF('Health SCR'!AZ$3&gt;=$B217,OFFSET($D$173,0,'Health SCR'!AZ$3-$B217)*OFFSET(Inputs!$C$30,0,$B217-2)/IF(sommmeProdInv(Inputs!$B$30:$AY$30,$D$173:$BA$173,'Health SCR'!AZ$3)&gt;0,sommmeProdInv(Inputs!$B$30:$AY$30,$D$173:$BA$173,'Health SCR'!AZ$3),1)+AZ216,0)</f>
        <v>0</v>
      </c>
      <c r="BA217" s="645">
        <f ca="1">IF('Health SCR'!BA$3&gt;=$B217,OFFSET($D$173,0,'Health SCR'!BA$3-$B217)*OFFSET(Inputs!$C$30,0,$B217-2)/IF(sommmeProdInv(Inputs!$B$30:$AY$30,$D$173:$BA$173,'Health SCR'!BA$3)&gt;0,sommmeProdInv(Inputs!$B$30:$AY$30,$D$173:$BA$173,'Health SCR'!BA$3),1)+BA216,0)</f>
        <v>0</v>
      </c>
    </row>
    <row r="218" spans="1:53" s="221" customFormat="1" outlineLevel="1">
      <c r="A218" s="608"/>
      <c r="B218" s="993">
        <v>44</v>
      </c>
      <c r="C218" s="994"/>
      <c r="D218" s="643"/>
      <c r="E218" s="644">
        <f ca="1">IF('Health SCR'!E$3&gt;=$B218,OFFSET($D$173,0,'Health SCR'!E$3-$B218)*OFFSET(Inputs!$C$30,0,$B218-2)/IF(sommmeProdInv(Inputs!$B$30:$AY$30,$D$173:$BA$173,'Health SCR'!E$3)&gt;0,sommmeProdInv(Inputs!$B$30:$AY$30,$D$173:$BA$173,'Health SCR'!E$3),1)+E217,0)</f>
        <v>0</v>
      </c>
      <c r="F218" s="644">
        <f ca="1">IF('Health SCR'!F$3&gt;=$B218,OFFSET($D$173,0,'Health SCR'!F$3-$B218)*OFFSET(Inputs!$C$30,0,$B218-2)/IF(sommmeProdInv(Inputs!$B$30:$AY$30,$D$173:$BA$173,'Health SCR'!F$3)&gt;0,sommmeProdInv(Inputs!$B$30:$AY$30,$D$173:$BA$173,'Health SCR'!F$3),1)+F217,0)</f>
        <v>0</v>
      </c>
      <c r="G218" s="644">
        <f ca="1">IF('Health SCR'!G$3&gt;=$B218,OFFSET($D$173,0,'Health SCR'!G$3-$B218)*OFFSET(Inputs!$C$30,0,$B218-2)/IF(sommmeProdInv(Inputs!$B$30:$AY$30,$D$173:$BA$173,'Health SCR'!G$3)&gt;0,sommmeProdInv(Inputs!$B$30:$AY$30,$D$173:$BA$173,'Health SCR'!G$3),1)+G217,0)</f>
        <v>0</v>
      </c>
      <c r="H218" s="644">
        <f ca="1">IF('Health SCR'!H$3&gt;=$B218,OFFSET($D$173,0,'Health SCR'!H$3-$B218)*OFFSET(Inputs!$C$30,0,$B218-2)/IF(sommmeProdInv(Inputs!$B$30:$AY$30,$D$173:$BA$173,'Health SCR'!H$3)&gt;0,sommmeProdInv(Inputs!$B$30:$AY$30,$D$173:$BA$173,'Health SCR'!H$3),1)+H217,0)</f>
        <v>0</v>
      </c>
      <c r="I218" s="644">
        <f ca="1">IF('Health SCR'!I$3&gt;=$B218,OFFSET($D$173,0,'Health SCR'!I$3-$B218)*OFFSET(Inputs!$C$30,0,$B218-2)/IF(sommmeProdInv(Inputs!$B$30:$AY$30,$D$173:$BA$173,'Health SCR'!I$3)&gt;0,sommmeProdInv(Inputs!$B$30:$AY$30,$D$173:$BA$173,'Health SCR'!I$3),1)+I217,0)</f>
        <v>0</v>
      </c>
      <c r="J218" s="644">
        <f ca="1">IF('Health SCR'!J$3&gt;=$B218,OFFSET($D$173,0,'Health SCR'!J$3-$B218)*OFFSET(Inputs!$C$30,0,$B218-2)/IF(sommmeProdInv(Inputs!$B$30:$AY$30,$D$173:$BA$173,'Health SCR'!J$3)&gt;0,sommmeProdInv(Inputs!$B$30:$AY$30,$D$173:$BA$173,'Health SCR'!J$3),1)+J217,0)</f>
        <v>0</v>
      </c>
      <c r="K218" s="644">
        <f ca="1">IF('Health SCR'!K$3&gt;=$B218,OFFSET($D$173,0,'Health SCR'!K$3-$B218)*OFFSET(Inputs!$C$30,0,$B218-2)/IF(sommmeProdInv(Inputs!$B$30:$AY$30,$D$173:$BA$173,'Health SCR'!K$3)&gt;0,sommmeProdInv(Inputs!$B$30:$AY$30,$D$173:$BA$173,'Health SCR'!K$3),1)+K217,0)</f>
        <v>0</v>
      </c>
      <c r="L218" s="644">
        <f ca="1">IF('Health SCR'!L$3&gt;=$B218,OFFSET($D$173,0,'Health SCR'!L$3-$B218)*OFFSET(Inputs!$C$30,0,$B218-2)/IF(sommmeProdInv(Inputs!$B$30:$AY$30,$D$173:$BA$173,'Health SCR'!L$3)&gt;0,sommmeProdInv(Inputs!$B$30:$AY$30,$D$173:$BA$173,'Health SCR'!L$3),1)+L217,0)</f>
        <v>0</v>
      </c>
      <c r="M218" s="644">
        <f ca="1">IF('Health SCR'!M$3&gt;=$B218,OFFSET($D$173,0,'Health SCR'!M$3-$B218)*OFFSET(Inputs!$C$30,0,$B218-2)/IF(sommmeProdInv(Inputs!$B$30:$AY$30,$D$173:$BA$173,'Health SCR'!M$3)&gt;0,sommmeProdInv(Inputs!$B$30:$AY$30,$D$173:$BA$173,'Health SCR'!M$3),1)+M217,0)</f>
        <v>0</v>
      </c>
      <c r="N218" s="644">
        <f ca="1">IF('Health SCR'!N$3&gt;=$B218,OFFSET($D$173,0,'Health SCR'!N$3-$B218)*OFFSET(Inputs!$C$30,0,$B218-2)/IF(sommmeProdInv(Inputs!$B$30:$AY$30,$D$173:$BA$173,'Health SCR'!N$3)&gt;0,sommmeProdInv(Inputs!$B$30:$AY$30,$D$173:$BA$173,'Health SCR'!N$3),1)+N217,0)</f>
        <v>0</v>
      </c>
      <c r="O218" s="644">
        <f ca="1">IF('Health SCR'!O$3&gt;=$B218,OFFSET($D$173,0,'Health SCR'!O$3-$B218)*OFFSET(Inputs!$C$30,0,$B218-2)/IF(sommmeProdInv(Inputs!$B$30:$AY$30,$D$173:$BA$173,'Health SCR'!O$3)&gt;0,sommmeProdInv(Inputs!$B$30:$AY$30,$D$173:$BA$173,'Health SCR'!O$3),1)+O217,0)</f>
        <v>0</v>
      </c>
      <c r="P218" s="644">
        <f ca="1">IF('Health SCR'!P$3&gt;=$B218,OFFSET($D$173,0,'Health SCR'!P$3-$B218)*OFFSET(Inputs!$C$30,0,$B218-2)/IF(sommmeProdInv(Inputs!$B$30:$AY$30,$D$173:$BA$173,'Health SCR'!P$3)&gt;0,sommmeProdInv(Inputs!$B$30:$AY$30,$D$173:$BA$173,'Health SCR'!P$3),1)+P217,0)</f>
        <v>0</v>
      </c>
      <c r="Q218" s="644">
        <f ca="1">IF('Health SCR'!Q$3&gt;=$B218,OFFSET($D$173,0,'Health SCR'!Q$3-$B218)*OFFSET(Inputs!$C$30,0,$B218-2)/IF(sommmeProdInv(Inputs!$B$30:$AY$30,$D$173:$BA$173,'Health SCR'!Q$3)&gt;0,sommmeProdInv(Inputs!$B$30:$AY$30,$D$173:$BA$173,'Health SCR'!Q$3),1)+Q217,0)</f>
        <v>0</v>
      </c>
      <c r="R218" s="644">
        <f ca="1">IF('Health SCR'!R$3&gt;=$B218,OFFSET($D$173,0,'Health SCR'!R$3-$B218)*OFFSET(Inputs!$C$30,0,$B218-2)/IF(sommmeProdInv(Inputs!$B$30:$AY$30,$D$173:$BA$173,'Health SCR'!R$3)&gt;0,sommmeProdInv(Inputs!$B$30:$AY$30,$D$173:$BA$173,'Health SCR'!R$3),1)+R217,0)</f>
        <v>0</v>
      </c>
      <c r="S218" s="644">
        <f ca="1">IF('Health SCR'!S$3&gt;=$B218,OFFSET($D$173,0,'Health SCR'!S$3-$B218)*OFFSET(Inputs!$C$30,0,$B218-2)/IF(sommmeProdInv(Inputs!$B$30:$AY$30,$D$173:$BA$173,'Health SCR'!S$3)&gt;0,sommmeProdInv(Inputs!$B$30:$AY$30,$D$173:$BA$173,'Health SCR'!S$3),1)+S217,0)</f>
        <v>0</v>
      </c>
      <c r="T218" s="644">
        <f ca="1">IF('Health SCR'!T$3&gt;=$B218,OFFSET($D$173,0,'Health SCR'!T$3-$B218)*OFFSET(Inputs!$C$30,0,$B218-2)/IF(sommmeProdInv(Inputs!$B$30:$AY$30,$D$173:$BA$173,'Health SCR'!T$3)&gt;0,sommmeProdInv(Inputs!$B$30:$AY$30,$D$173:$BA$173,'Health SCR'!T$3),1)+T217,0)</f>
        <v>0</v>
      </c>
      <c r="U218" s="644">
        <f ca="1">IF('Health SCR'!U$3&gt;=$B218,OFFSET($D$173,0,'Health SCR'!U$3-$B218)*OFFSET(Inputs!$C$30,0,$B218-2)/IF(sommmeProdInv(Inputs!$B$30:$AY$30,$D$173:$BA$173,'Health SCR'!U$3)&gt;0,sommmeProdInv(Inputs!$B$30:$AY$30,$D$173:$BA$173,'Health SCR'!U$3),1)+U217,0)</f>
        <v>0</v>
      </c>
      <c r="V218" s="644">
        <f ca="1">IF('Health SCR'!V$3&gt;=$B218,OFFSET($D$173,0,'Health SCR'!V$3-$B218)*OFFSET(Inputs!$C$30,0,$B218-2)/IF(sommmeProdInv(Inputs!$B$30:$AY$30,$D$173:$BA$173,'Health SCR'!V$3)&gt;0,sommmeProdInv(Inputs!$B$30:$AY$30,$D$173:$BA$173,'Health SCR'!V$3),1)+V217,0)</f>
        <v>0</v>
      </c>
      <c r="W218" s="644">
        <f ca="1">IF('Health SCR'!W$3&gt;=$B218,OFFSET($D$173,0,'Health SCR'!W$3-$B218)*OFFSET(Inputs!$C$30,0,$B218-2)/IF(sommmeProdInv(Inputs!$B$30:$AY$30,$D$173:$BA$173,'Health SCR'!W$3)&gt;0,sommmeProdInv(Inputs!$B$30:$AY$30,$D$173:$BA$173,'Health SCR'!W$3),1)+W217,0)</f>
        <v>0</v>
      </c>
      <c r="X218" s="644">
        <f ca="1">IF('Health SCR'!X$3&gt;=$B218,OFFSET($D$173,0,'Health SCR'!X$3-$B218)*OFFSET(Inputs!$C$30,0,$B218-2)/IF(sommmeProdInv(Inputs!$B$30:$AY$30,$D$173:$BA$173,'Health SCR'!X$3)&gt;0,sommmeProdInv(Inputs!$B$30:$AY$30,$D$173:$BA$173,'Health SCR'!X$3),1)+X217,0)</f>
        <v>0</v>
      </c>
      <c r="Y218" s="644">
        <f ca="1">IF('Health SCR'!Y$3&gt;=$B218,OFFSET($D$173,0,'Health SCR'!Y$3-$B218)*OFFSET(Inputs!$C$30,0,$B218-2)/IF(sommmeProdInv(Inputs!$B$30:$AY$30,$D$173:$BA$173,'Health SCR'!Y$3)&gt;0,sommmeProdInv(Inputs!$B$30:$AY$30,$D$173:$BA$173,'Health SCR'!Y$3),1)+Y217,0)</f>
        <v>0</v>
      </c>
      <c r="Z218" s="644">
        <f ca="1">IF('Health SCR'!Z$3&gt;=$B218,OFFSET($D$173,0,'Health SCR'!Z$3-$B218)*OFFSET(Inputs!$C$30,0,$B218-2)/IF(sommmeProdInv(Inputs!$B$30:$AY$30,$D$173:$BA$173,'Health SCR'!Z$3)&gt;0,sommmeProdInv(Inputs!$B$30:$AY$30,$D$173:$BA$173,'Health SCR'!Z$3),1)+Z217,0)</f>
        <v>0</v>
      </c>
      <c r="AA218" s="644">
        <f ca="1">IF('Health SCR'!AA$3&gt;=$B218,OFFSET($D$173,0,'Health SCR'!AA$3-$B218)*OFFSET(Inputs!$C$30,0,$B218-2)/IF(sommmeProdInv(Inputs!$B$30:$AY$30,$D$173:$BA$173,'Health SCR'!AA$3)&gt;0,sommmeProdInv(Inputs!$B$30:$AY$30,$D$173:$BA$173,'Health SCR'!AA$3),1)+AA217,0)</f>
        <v>0</v>
      </c>
      <c r="AB218" s="644">
        <f ca="1">IF('Health SCR'!AB$3&gt;=$B218,OFFSET($D$173,0,'Health SCR'!AB$3-$B218)*OFFSET(Inputs!$C$30,0,$B218-2)/IF(sommmeProdInv(Inputs!$B$30:$AY$30,$D$173:$BA$173,'Health SCR'!AB$3)&gt;0,sommmeProdInv(Inputs!$B$30:$AY$30,$D$173:$BA$173,'Health SCR'!AB$3),1)+AB217,0)</f>
        <v>0</v>
      </c>
      <c r="AC218" s="644">
        <f ca="1">IF('Health SCR'!AC$3&gt;=$B218,OFFSET($D$173,0,'Health SCR'!AC$3-$B218)*OFFSET(Inputs!$C$30,0,$B218-2)/IF(sommmeProdInv(Inputs!$B$30:$AY$30,$D$173:$BA$173,'Health SCR'!AC$3)&gt;0,sommmeProdInv(Inputs!$B$30:$AY$30,$D$173:$BA$173,'Health SCR'!AC$3),1)+AC217,0)</f>
        <v>0</v>
      </c>
      <c r="AD218" s="644">
        <f ca="1">IF('Health SCR'!AD$3&gt;=$B218,OFFSET($D$173,0,'Health SCR'!AD$3-$B218)*OFFSET(Inputs!$C$30,0,$B218-2)/IF(sommmeProdInv(Inputs!$B$30:$AY$30,$D$173:$BA$173,'Health SCR'!AD$3)&gt;0,sommmeProdInv(Inputs!$B$30:$AY$30,$D$173:$BA$173,'Health SCR'!AD$3),1)+AD217,0)</f>
        <v>0</v>
      </c>
      <c r="AE218" s="644">
        <f ca="1">IF('Health SCR'!AE$3&gt;=$B218,OFFSET($D$173,0,'Health SCR'!AE$3-$B218)*OFFSET(Inputs!$C$30,0,$B218-2)/IF(sommmeProdInv(Inputs!$B$30:$AY$30,$D$173:$BA$173,'Health SCR'!AE$3)&gt;0,sommmeProdInv(Inputs!$B$30:$AY$30,$D$173:$BA$173,'Health SCR'!AE$3),1)+AE217,0)</f>
        <v>0</v>
      </c>
      <c r="AF218" s="644">
        <f ca="1">IF('Health SCR'!AF$3&gt;=$B218,OFFSET($D$173,0,'Health SCR'!AF$3-$B218)*OFFSET(Inputs!$C$30,0,$B218-2)/IF(sommmeProdInv(Inputs!$B$30:$AY$30,$D$173:$BA$173,'Health SCR'!AF$3)&gt;0,sommmeProdInv(Inputs!$B$30:$AY$30,$D$173:$BA$173,'Health SCR'!AF$3),1)+AF217,0)</f>
        <v>0</v>
      </c>
      <c r="AG218" s="644">
        <f ca="1">IF('Health SCR'!AG$3&gt;=$B218,OFFSET($D$173,0,'Health SCR'!AG$3-$B218)*OFFSET(Inputs!$C$30,0,$B218-2)/IF(sommmeProdInv(Inputs!$B$30:$AY$30,$D$173:$BA$173,'Health SCR'!AG$3)&gt;0,sommmeProdInv(Inputs!$B$30:$AY$30,$D$173:$BA$173,'Health SCR'!AG$3),1)+AG217,0)</f>
        <v>0</v>
      </c>
      <c r="AH218" s="644">
        <f ca="1">IF('Health SCR'!AH$3&gt;=$B218,OFFSET($D$173,0,'Health SCR'!AH$3-$B218)*OFFSET(Inputs!$C$30,0,$B218-2)/IF(sommmeProdInv(Inputs!$B$30:$AY$30,$D$173:$BA$173,'Health SCR'!AH$3)&gt;0,sommmeProdInv(Inputs!$B$30:$AY$30,$D$173:$BA$173,'Health SCR'!AH$3),1)+AH217,0)</f>
        <v>0</v>
      </c>
      <c r="AI218" s="644">
        <f ca="1">IF('Health SCR'!AI$3&gt;=$B218,OFFSET($D$173,0,'Health SCR'!AI$3-$B218)*OFFSET(Inputs!$C$30,0,$B218-2)/IF(sommmeProdInv(Inputs!$B$30:$AY$30,$D$173:$BA$173,'Health SCR'!AI$3)&gt;0,sommmeProdInv(Inputs!$B$30:$AY$30,$D$173:$BA$173,'Health SCR'!AI$3),1)+AI217,0)</f>
        <v>0</v>
      </c>
      <c r="AJ218" s="644">
        <f ca="1">IF('Health SCR'!AJ$3&gt;=$B218,OFFSET($D$173,0,'Health SCR'!AJ$3-$B218)*OFFSET(Inputs!$C$30,0,$B218-2)/IF(sommmeProdInv(Inputs!$B$30:$AY$30,$D$173:$BA$173,'Health SCR'!AJ$3)&gt;0,sommmeProdInv(Inputs!$B$30:$AY$30,$D$173:$BA$173,'Health SCR'!AJ$3),1)+AJ217,0)</f>
        <v>0</v>
      </c>
      <c r="AK218" s="644">
        <f ca="1">IF('Health SCR'!AK$3&gt;=$B218,OFFSET($D$173,0,'Health SCR'!AK$3-$B218)*OFFSET(Inputs!$C$30,0,$B218-2)/IF(sommmeProdInv(Inputs!$B$30:$AY$30,$D$173:$BA$173,'Health SCR'!AK$3)&gt;0,sommmeProdInv(Inputs!$B$30:$AY$30,$D$173:$BA$173,'Health SCR'!AK$3),1)+AK217,0)</f>
        <v>0</v>
      </c>
      <c r="AL218" s="644">
        <f ca="1">IF('Health SCR'!AL$3&gt;=$B218,OFFSET($D$173,0,'Health SCR'!AL$3-$B218)*OFFSET(Inputs!$C$30,0,$B218-2)/IF(sommmeProdInv(Inputs!$B$30:$AY$30,$D$173:$BA$173,'Health SCR'!AL$3)&gt;0,sommmeProdInv(Inputs!$B$30:$AY$30,$D$173:$BA$173,'Health SCR'!AL$3),1)+AL217,0)</f>
        <v>0</v>
      </c>
      <c r="AM218" s="644">
        <f ca="1">IF('Health SCR'!AM$3&gt;=$B218,OFFSET($D$173,0,'Health SCR'!AM$3-$B218)*OFFSET(Inputs!$C$30,0,$B218-2)/IF(sommmeProdInv(Inputs!$B$30:$AY$30,$D$173:$BA$173,'Health SCR'!AM$3)&gt;0,sommmeProdInv(Inputs!$B$30:$AY$30,$D$173:$BA$173,'Health SCR'!AM$3),1)+AM217,0)</f>
        <v>0</v>
      </c>
      <c r="AN218" s="644">
        <f ca="1">IF('Health SCR'!AN$3&gt;=$B218,OFFSET($D$173,0,'Health SCR'!AN$3-$B218)*OFFSET(Inputs!$C$30,0,$B218-2)/IF(sommmeProdInv(Inputs!$B$30:$AY$30,$D$173:$BA$173,'Health SCR'!AN$3)&gt;0,sommmeProdInv(Inputs!$B$30:$AY$30,$D$173:$BA$173,'Health SCR'!AN$3),1)+AN217,0)</f>
        <v>0</v>
      </c>
      <c r="AO218" s="644">
        <f ca="1">IF('Health SCR'!AO$3&gt;=$B218,OFFSET($D$173,0,'Health SCR'!AO$3-$B218)*OFFSET(Inputs!$C$30,0,$B218-2)/IF(sommmeProdInv(Inputs!$B$30:$AY$30,$D$173:$BA$173,'Health SCR'!AO$3)&gt;0,sommmeProdInv(Inputs!$B$30:$AY$30,$D$173:$BA$173,'Health SCR'!AO$3),1)+AO217,0)</f>
        <v>0</v>
      </c>
      <c r="AP218" s="644">
        <f ca="1">IF('Health SCR'!AP$3&gt;=$B218,OFFSET($D$173,0,'Health SCR'!AP$3-$B218)*OFFSET(Inputs!$C$30,0,$B218-2)/IF(sommmeProdInv(Inputs!$B$30:$AY$30,$D$173:$BA$173,'Health SCR'!AP$3)&gt;0,sommmeProdInv(Inputs!$B$30:$AY$30,$D$173:$BA$173,'Health SCR'!AP$3),1)+AP217,0)</f>
        <v>0</v>
      </c>
      <c r="AQ218" s="644">
        <f ca="1">IF('Health SCR'!AQ$3&gt;=$B218,OFFSET($D$173,0,'Health SCR'!AQ$3-$B218)*OFFSET(Inputs!$C$30,0,$B218-2)/IF(sommmeProdInv(Inputs!$B$30:$AY$30,$D$173:$BA$173,'Health SCR'!AQ$3)&gt;0,sommmeProdInv(Inputs!$B$30:$AY$30,$D$173:$BA$173,'Health SCR'!AQ$3),1)+AQ217,0)</f>
        <v>0</v>
      </c>
      <c r="AR218" s="644">
        <f ca="1">IF('Health SCR'!AR$3&gt;=$B218,OFFSET($D$173,0,'Health SCR'!AR$3-$B218)*OFFSET(Inputs!$C$30,0,$B218-2)/IF(sommmeProdInv(Inputs!$B$30:$AY$30,$D$173:$BA$173,'Health SCR'!AR$3)&gt;0,sommmeProdInv(Inputs!$B$30:$AY$30,$D$173:$BA$173,'Health SCR'!AR$3),1)+AR217,0)</f>
        <v>0</v>
      </c>
      <c r="AS218" s="644">
        <f ca="1">IF('Health SCR'!AS$3&gt;=$B218,OFFSET($D$173,0,'Health SCR'!AS$3-$B218)*OFFSET(Inputs!$C$30,0,$B218-2)/IF(sommmeProdInv(Inputs!$B$30:$AY$30,$D$173:$BA$173,'Health SCR'!AS$3)&gt;0,sommmeProdInv(Inputs!$B$30:$AY$30,$D$173:$BA$173,'Health SCR'!AS$3),1)+AS217,0)</f>
        <v>0</v>
      </c>
      <c r="AT218" s="644">
        <f ca="1">IF('Health SCR'!AT$3&gt;=$B218,OFFSET($D$173,0,'Health SCR'!AT$3-$B218)*OFFSET(Inputs!$C$30,0,$B218-2)/IF(sommmeProdInv(Inputs!$B$30:$AY$30,$D$173:$BA$173,'Health SCR'!AT$3)&gt;0,sommmeProdInv(Inputs!$B$30:$AY$30,$D$173:$BA$173,'Health SCR'!AT$3),1)+AT217,0)</f>
        <v>0</v>
      </c>
      <c r="AU218" s="644">
        <f ca="1">IF('Health SCR'!AU$3&gt;=$B218,OFFSET($D$173,0,'Health SCR'!AU$3-$B218)*OFFSET(Inputs!$C$30,0,$B218-2)/IF(sommmeProdInv(Inputs!$B$30:$AY$30,$D$173:$BA$173,'Health SCR'!AU$3)&gt;0,sommmeProdInv(Inputs!$B$30:$AY$30,$D$173:$BA$173,'Health SCR'!AU$3),1)+AU217,0)</f>
        <v>0</v>
      </c>
      <c r="AV218" s="644">
        <f ca="1">IF('Health SCR'!AV$3&gt;=$B218,OFFSET($D$173,0,'Health SCR'!AV$3-$B218)*OFFSET(Inputs!$C$30,0,$B218-2)/IF(sommmeProdInv(Inputs!$B$30:$AY$30,$D$173:$BA$173,'Health SCR'!AV$3)&gt;0,sommmeProdInv(Inputs!$B$30:$AY$30,$D$173:$BA$173,'Health SCR'!AV$3),1)+AV217,0)</f>
        <v>0</v>
      </c>
      <c r="AW218" s="644">
        <f ca="1">IF('Health SCR'!AW$3&gt;=$B218,OFFSET($D$173,0,'Health SCR'!AW$3-$B218)*OFFSET(Inputs!$C$30,0,$B218-2)/IF(sommmeProdInv(Inputs!$B$30:$AY$30,$D$173:$BA$173,'Health SCR'!AW$3)&gt;0,sommmeProdInv(Inputs!$B$30:$AY$30,$D$173:$BA$173,'Health SCR'!AW$3),1)+AW217,0)</f>
        <v>0</v>
      </c>
      <c r="AX218" s="644">
        <f ca="1">IF('Health SCR'!AX$3&gt;=$B218,OFFSET($D$173,0,'Health SCR'!AX$3-$B218)*OFFSET(Inputs!$C$30,0,$B218-2)/IF(sommmeProdInv(Inputs!$B$30:$AY$30,$D$173:$BA$173,'Health SCR'!AX$3)&gt;0,sommmeProdInv(Inputs!$B$30:$AY$30,$D$173:$BA$173,'Health SCR'!AX$3),1)+AX217,0)</f>
        <v>0</v>
      </c>
      <c r="AY218" s="644">
        <f ca="1">IF('Health SCR'!AY$3&gt;=$B218,OFFSET($D$173,0,'Health SCR'!AY$3-$B218)*OFFSET(Inputs!$C$30,0,$B218-2)/IF(sommmeProdInv(Inputs!$B$30:$AY$30,$D$173:$BA$173,'Health SCR'!AY$3)&gt;0,sommmeProdInv(Inputs!$B$30:$AY$30,$D$173:$BA$173,'Health SCR'!AY$3),1)+AY217,0)</f>
        <v>0</v>
      </c>
      <c r="AZ218" s="644">
        <f ca="1">IF('Health SCR'!AZ$3&gt;=$B218,OFFSET($D$173,0,'Health SCR'!AZ$3-$B218)*OFFSET(Inputs!$C$30,0,$B218-2)/IF(sommmeProdInv(Inputs!$B$30:$AY$30,$D$173:$BA$173,'Health SCR'!AZ$3)&gt;0,sommmeProdInv(Inputs!$B$30:$AY$30,$D$173:$BA$173,'Health SCR'!AZ$3),1)+AZ217,0)</f>
        <v>0</v>
      </c>
      <c r="BA218" s="645">
        <f ca="1">IF('Health SCR'!BA$3&gt;=$B218,OFFSET($D$173,0,'Health SCR'!BA$3-$B218)*OFFSET(Inputs!$C$30,0,$B218-2)/IF(sommmeProdInv(Inputs!$B$30:$AY$30,$D$173:$BA$173,'Health SCR'!BA$3)&gt;0,sommmeProdInv(Inputs!$B$30:$AY$30,$D$173:$BA$173,'Health SCR'!BA$3),1)+BA217,0)</f>
        <v>0</v>
      </c>
    </row>
    <row r="219" spans="1:53" s="221" customFormat="1" outlineLevel="1">
      <c r="A219" s="608"/>
      <c r="B219" s="993">
        <v>45</v>
      </c>
      <c r="C219" s="994"/>
      <c r="D219" s="643"/>
      <c r="E219" s="644">
        <f ca="1">IF('Health SCR'!E$3&gt;=$B219,OFFSET($D$173,0,'Health SCR'!E$3-$B219)*OFFSET(Inputs!$C$30,0,$B219-2)/IF(sommmeProdInv(Inputs!$B$30:$AY$30,$D$173:$BA$173,'Health SCR'!E$3)&gt;0,sommmeProdInv(Inputs!$B$30:$AY$30,$D$173:$BA$173,'Health SCR'!E$3),1)+E218,0)</f>
        <v>0</v>
      </c>
      <c r="F219" s="644">
        <f ca="1">IF('Health SCR'!F$3&gt;=$B219,OFFSET($D$173,0,'Health SCR'!F$3-$B219)*OFFSET(Inputs!$C$30,0,$B219-2)/IF(sommmeProdInv(Inputs!$B$30:$AY$30,$D$173:$BA$173,'Health SCR'!F$3)&gt;0,sommmeProdInv(Inputs!$B$30:$AY$30,$D$173:$BA$173,'Health SCR'!F$3),1)+F218,0)</f>
        <v>0</v>
      </c>
      <c r="G219" s="644">
        <f ca="1">IF('Health SCR'!G$3&gt;=$B219,OFFSET($D$173,0,'Health SCR'!G$3-$B219)*OFFSET(Inputs!$C$30,0,$B219-2)/IF(sommmeProdInv(Inputs!$B$30:$AY$30,$D$173:$BA$173,'Health SCR'!G$3)&gt;0,sommmeProdInv(Inputs!$B$30:$AY$30,$D$173:$BA$173,'Health SCR'!G$3),1)+G218,0)</f>
        <v>0</v>
      </c>
      <c r="H219" s="644">
        <f ca="1">IF('Health SCR'!H$3&gt;=$B219,OFFSET($D$173,0,'Health SCR'!H$3-$B219)*OFFSET(Inputs!$C$30,0,$B219-2)/IF(sommmeProdInv(Inputs!$B$30:$AY$30,$D$173:$BA$173,'Health SCR'!H$3)&gt;0,sommmeProdInv(Inputs!$B$30:$AY$30,$D$173:$BA$173,'Health SCR'!H$3),1)+H218,0)</f>
        <v>0</v>
      </c>
      <c r="I219" s="644">
        <f ca="1">IF('Health SCR'!I$3&gt;=$B219,OFFSET($D$173,0,'Health SCR'!I$3-$B219)*OFFSET(Inputs!$C$30,0,$B219-2)/IF(sommmeProdInv(Inputs!$B$30:$AY$30,$D$173:$BA$173,'Health SCR'!I$3)&gt;0,sommmeProdInv(Inputs!$B$30:$AY$30,$D$173:$BA$173,'Health SCR'!I$3),1)+I218,0)</f>
        <v>0</v>
      </c>
      <c r="J219" s="644">
        <f ca="1">IF('Health SCR'!J$3&gt;=$B219,OFFSET($D$173,0,'Health SCR'!J$3-$B219)*OFFSET(Inputs!$C$30,0,$B219-2)/IF(sommmeProdInv(Inputs!$B$30:$AY$30,$D$173:$BA$173,'Health SCR'!J$3)&gt;0,sommmeProdInv(Inputs!$B$30:$AY$30,$D$173:$BA$173,'Health SCR'!J$3),1)+J218,0)</f>
        <v>0</v>
      </c>
      <c r="K219" s="644">
        <f ca="1">IF('Health SCR'!K$3&gt;=$B219,OFFSET($D$173,0,'Health SCR'!K$3-$B219)*OFFSET(Inputs!$C$30,0,$B219-2)/IF(sommmeProdInv(Inputs!$B$30:$AY$30,$D$173:$BA$173,'Health SCR'!K$3)&gt;0,sommmeProdInv(Inputs!$B$30:$AY$30,$D$173:$BA$173,'Health SCR'!K$3),1)+K218,0)</f>
        <v>0</v>
      </c>
      <c r="L219" s="644">
        <f ca="1">IF('Health SCR'!L$3&gt;=$B219,OFFSET($D$173,0,'Health SCR'!L$3-$B219)*OFFSET(Inputs!$C$30,0,$B219-2)/IF(sommmeProdInv(Inputs!$B$30:$AY$30,$D$173:$BA$173,'Health SCR'!L$3)&gt;0,sommmeProdInv(Inputs!$B$30:$AY$30,$D$173:$BA$173,'Health SCR'!L$3),1)+L218,0)</f>
        <v>0</v>
      </c>
      <c r="M219" s="644">
        <f ca="1">IF('Health SCR'!M$3&gt;=$B219,OFFSET($D$173,0,'Health SCR'!M$3-$B219)*OFFSET(Inputs!$C$30,0,$B219-2)/IF(sommmeProdInv(Inputs!$B$30:$AY$30,$D$173:$BA$173,'Health SCR'!M$3)&gt;0,sommmeProdInv(Inputs!$B$30:$AY$30,$D$173:$BA$173,'Health SCR'!M$3),1)+M218,0)</f>
        <v>0</v>
      </c>
      <c r="N219" s="644">
        <f ca="1">IF('Health SCR'!N$3&gt;=$B219,OFFSET($D$173,0,'Health SCR'!N$3-$B219)*OFFSET(Inputs!$C$30,0,$B219-2)/IF(sommmeProdInv(Inputs!$B$30:$AY$30,$D$173:$BA$173,'Health SCR'!N$3)&gt;0,sommmeProdInv(Inputs!$B$30:$AY$30,$D$173:$BA$173,'Health SCR'!N$3),1)+N218,0)</f>
        <v>0</v>
      </c>
      <c r="O219" s="644">
        <f ca="1">IF('Health SCR'!O$3&gt;=$B219,OFFSET($D$173,0,'Health SCR'!O$3-$B219)*OFFSET(Inputs!$C$30,0,$B219-2)/IF(sommmeProdInv(Inputs!$B$30:$AY$30,$D$173:$BA$173,'Health SCR'!O$3)&gt;0,sommmeProdInv(Inputs!$B$30:$AY$30,$D$173:$BA$173,'Health SCR'!O$3),1)+O218,0)</f>
        <v>0</v>
      </c>
      <c r="P219" s="644">
        <f ca="1">IF('Health SCR'!P$3&gt;=$B219,OFFSET($D$173,0,'Health SCR'!P$3-$B219)*OFFSET(Inputs!$C$30,0,$B219-2)/IF(sommmeProdInv(Inputs!$B$30:$AY$30,$D$173:$BA$173,'Health SCR'!P$3)&gt;0,sommmeProdInv(Inputs!$B$30:$AY$30,$D$173:$BA$173,'Health SCR'!P$3),1)+P218,0)</f>
        <v>0</v>
      </c>
      <c r="Q219" s="644">
        <f ca="1">IF('Health SCR'!Q$3&gt;=$B219,OFFSET($D$173,0,'Health SCR'!Q$3-$B219)*OFFSET(Inputs!$C$30,0,$B219-2)/IF(sommmeProdInv(Inputs!$B$30:$AY$30,$D$173:$BA$173,'Health SCR'!Q$3)&gt;0,sommmeProdInv(Inputs!$B$30:$AY$30,$D$173:$BA$173,'Health SCR'!Q$3),1)+Q218,0)</f>
        <v>0</v>
      </c>
      <c r="R219" s="644">
        <f ca="1">IF('Health SCR'!R$3&gt;=$B219,OFFSET($D$173,0,'Health SCR'!R$3-$B219)*OFFSET(Inputs!$C$30,0,$B219-2)/IF(sommmeProdInv(Inputs!$B$30:$AY$30,$D$173:$BA$173,'Health SCR'!R$3)&gt;0,sommmeProdInv(Inputs!$B$30:$AY$30,$D$173:$BA$173,'Health SCR'!R$3),1)+R218,0)</f>
        <v>0</v>
      </c>
      <c r="S219" s="644">
        <f ca="1">IF('Health SCR'!S$3&gt;=$B219,OFFSET($D$173,0,'Health SCR'!S$3-$B219)*OFFSET(Inputs!$C$30,0,$B219-2)/IF(sommmeProdInv(Inputs!$B$30:$AY$30,$D$173:$BA$173,'Health SCR'!S$3)&gt;0,sommmeProdInv(Inputs!$B$30:$AY$30,$D$173:$BA$173,'Health SCR'!S$3),1)+S218,0)</f>
        <v>0</v>
      </c>
      <c r="T219" s="644">
        <f ca="1">IF('Health SCR'!T$3&gt;=$B219,OFFSET($D$173,0,'Health SCR'!T$3-$B219)*OFFSET(Inputs!$C$30,0,$B219-2)/IF(sommmeProdInv(Inputs!$B$30:$AY$30,$D$173:$BA$173,'Health SCR'!T$3)&gt;0,sommmeProdInv(Inputs!$B$30:$AY$30,$D$173:$BA$173,'Health SCR'!T$3),1)+T218,0)</f>
        <v>0</v>
      </c>
      <c r="U219" s="644">
        <f ca="1">IF('Health SCR'!U$3&gt;=$B219,OFFSET($D$173,0,'Health SCR'!U$3-$B219)*OFFSET(Inputs!$C$30,0,$B219-2)/IF(sommmeProdInv(Inputs!$B$30:$AY$30,$D$173:$BA$173,'Health SCR'!U$3)&gt;0,sommmeProdInv(Inputs!$B$30:$AY$30,$D$173:$BA$173,'Health SCR'!U$3),1)+U218,0)</f>
        <v>0</v>
      </c>
      <c r="V219" s="644">
        <f ca="1">IF('Health SCR'!V$3&gt;=$B219,OFFSET($D$173,0,'Health SCR'!V$3-$B219)*OFFSET(Inputs!$C$30,0,$B219-2)/IF(sommmeProdInv(Inputs!$B$30:$AY$30,$D$173:$BA$173,'Health SCR'!V$3)&gt;0,sommmeProdInv(Inputs!$B$30:$AY$30,$D$173:$BA$173,'Health SCR'!V$3),1)+V218,0)</f>
        <v>0</v>
      </c>
      <c r="W219" s="644">
        <f ca="1">IF('Health SCR'!W$3&gt;=$B219,OFFSET($D$173,0,'Health SCR'!W$3-$B219)*OFFSET(Inputs!$C$30,0,$B219-2)/IF(sommmeProdInv(Inputs!$B$30:$AY$30,$D$173:$BA$173,'Health SCR'!W$3)&gt;0,sommmeProdInv(Inputs!$B$30:$AY$30,$D$173:$BA$173,'Health SCR'!W$3),1)+W218,0)</f>
        <v>0</v>
      </c>
      <c r="X219" s="644">
        <f ca="1">IF('Health SCR'!X$3&gt;=$B219,OFFSET($D$173,0,'Health SCR'!X$3-$B219)*OFFSET(Inputs!$C$30,0,$B219-2)/IF(sommmeProdInv(Inputs!$B$30:$AY$30,$D$173:$BA$173,'Health SCR'!X$3)&gt;0,sommmeProdInv(Inputs!$B$30:$AY$30,$D$173:$BA$173,'Health SCR'!X$3),1)+X218,0)</f>
        <v>0</v>
      </c>
      <c r="Y219" s="644">
        <f ca="1">IF('Health SCR'!Y$3&gt;=$B219,OFFSET($D$173,0,'Health SCR'!Y$3-$B219)*OFFSET(Inputs!$C$30,0,$B219-2)/IF(sommmeProdInv(Inputs!$B$30:$AY$30,$D$173:$BA$173,'Health SCR'!Y$3)&gt;0,sommmeProdInv(Inputs!$B$30:$AY$30,$D$173:$BA$173,'Health SCR'!Y$3),1)+Y218,0)</f>
        <v>0</v>
      </c>
      <c r="Z219" s="644">
        <f ca="1">IF('Health SCR'!Z$3&gt;=$B219,OFFSET($D$173,0,'Health SCR'!Z$3-$B219)*OFFSET(Inputs!$C$30,0,$B219-2)/IF(sommmeProdInv(Inputs!$B$30:$AY$30,$D$173:$BA$173,'Health SCR'!Z$3)&gt;0,sommmeProdInv(Inputs!$B$30:$AY$30,$D$173:$BA$173,'Health SCR'!Z$3),1)+Z218,0)</f>
        <v>0</v>
      </c>
      <c r="AA219" s="644">
        <f ca="1">IF('Health SCR'!AA$3&gt;=$B219,OFFSET($D$173,0,'Health SCR'!AA$3-$B219)*OFFSET(Inputs!$C$30,0,$B219-2)/IF(sommmeProdInv(Inputs!$B$30:$AY$30,$D$173:$BA$173,'Health SCR'!AA$3)&gt;0,sommmeProdInv(Inputs!$B$30:$AY$30,$D$173:$BA$173,'Health SCR'!AA$3),1)+AA218,0)</f>
        <v>0</v>
      </c>
      <c r="AB219" s="644">
        <f ca="1">IF('Health SCR'!AB$3&gt;=$B219,OFFSET($D$173,0,'Health SCR'!AB$3-$B219)*OFFSET(Inputs!$C$30,0,$B219-2)/IF(sommmeProdInv(Inputs!$B$30:$AY$30,$D$173:$BA$173,'Health SCR'!AB$3)&gt;0,sommmeProdInv(Inputs!$B$30:$AY$30,$D$173:$BA$173,'Health SCR'!AB$3),1)+AB218,0)</f>
        <v>0</v>
      </c>
      <c r="AC219" s="644">
        <f ca="1">IF('Health SCR'!AC$3&gt;=$B219,OFFSET($D$173,0,'Health SCR'!AC$3-$B219)*OFFSET(Inputs!$C$30,0,$B219-2)/IF(sommmeProdInv(Inputs!$B$30:$AY$30,$D$173:$BA$173,'Health SCR'!AC$3)&gt;0,sommmeProdInv(Inputs!$B$30:$AY$30,$D$173:$BA$173,'Health SCR'!AC$3),1)+AC218,0)</f>
        <v>0</v>
      </c>
      <c r="AD219" s="644">
        <f ca="1">IF('Health SCR'!AD$3&gt;=$B219,OFFSET($D$173,0,'Health SCR'!AD$3-$B219)*OFFSET(Inputs!$C$30,0,$B219-2)/IF(sommmeProdInv(Inputs!$B$30:$AY$30,$D$173:$BA$173,'Health SCR'!AD$3)&gt;0,sommmeProdInv(Inputs!$B$30:$AY$30,$D$173:$BA$173,'Health SCR'!AD$3),1)+AD218,0)</f>
        <v>0</v>
      </c>
      <c r="AE219" s="644">
        <f ca="1">IF('Health SCR'!AE$3&gt;=$B219,OFFSET($D$173,0,'Health SCR'!AE$3-$B219)*OFFSET(Inputs!$C$30,0,$B219-2)/IF(sommmeProdInv(Inputs!$B$30:$AY$30,$D$173:$BA$173,'Health SCR'!AE$3)&gt;0,sommmeProdInv(Inputs!$B$30:$AY$30,$D$173:$BA$173,'Health SCR'!AE$3),1)+AE218,0)</f>
        <v>0</v>
      </c>
      <c r="AF219" s="644">
        <f ca="1">IF('Health SCR'!AF$3&gt;=$B219,OFFSET($D$173,0,'Health SCR'!AF$3-$B219)*OFFSET(Inputs!$C$30,0,$B219-2)/IF(sommmeProdInv(Inputs!$B$30:$AY$30,$D$173:$BA$173,'Health SCR'!AF$3)&gt;0,sommmeProdInv(Inputs!$B$30:$AY$30,$D$173:$BA$173,'Health SCR'!AF$3),1)+AF218,0)</f>
        <v>0</v>
      </c>
      <c r="AG219" s="644">
        <f ca="1">IF('Health SCR'!AG$3&gt;=$B219,OFFSET($D$173,0,'Health SCR'!AG$3-$B219)*OFFSET(Inputs!$C$30,0,$B219-2)/IF(sommmeProdInv(Inputs!$B$30:$AY$30,$D$173:$BA$173,'Health SCR'!AG$3)&gt;0,sommmeProdInv(Inputs!$B$30:$AY$30,$D$173:$BA$173,'Health SCR'!AG$3),1)+AG218,0)</f>
        <v>0</v>
      </c>
      <c r="AH219" s="644">
        <f ca="1">IF('Health SCR'!AH$3&gt;=$B219,OFFSET($D$173,0,'Health SCR'!AH$3-$B219)*OFFSET(Inputs!$C$30,0,$B219-2)/IF(sommmeProdInv(Inputs!$B$30:$AY$30,$D$173:$BA$173,'Health SCR'!AH$3)&gt;0,sommmeProdInv(Inputs!$B$30:$AY$30,$D$173:$BA$173,'Health SCR'!AH$3),1)+AH218,0)</f>
        <v>0</v>
      </c>
      <c r="AI219" s="644">
        <f ca="1">IF('Health SCR'!AI$3&gt;=$B219,OFFSET($D$173,0,'Health SCR'!AI$3-$B219)*OFFSET(Inputs!$C$30,0,$B219-2)/IF(sommmeProdInv(Inputs!$B$30:$AY$30,$D$173:$BA$173,'Health SCR'!AI$3)&gt;0,sommmeProdInv(Inputs!$B$30:$AY$30,$D$173:$BA$173,'Health SCR'!AI$3),1)+AI218,0)</f>
        <v>0</v>
      </c>
      <c r="AJ219" s="644">
        <f ca="1">IF('Health SCR'!AJ$3&gt;=$B219,OFFSET($D$173,0,'Health SCR'!AJ$3-$B219)*OFFSET(Inputs!$C$30,0,$B219-2)/IF(sommmeProdInv(Inputs!$B$30:$AY$30,$D$173:$BA$173,'Health SCR'!AJ$3)&gt;0,sommmeProdInv(Inputs!$B$30:$AY$30,$D$173:$BA$173,'Health SCR'!AJ$3),1)+AJ218,0)</f>
        <v>0</v>
      </c>
      <c r="AK219" s="644">
        <f ca="1">IF('Health SCR'!AK$3&gt;=$B219,OFFSET($D$173,0,'Health SCR'!AK$3-$B219)*OFFSET(Inputs!$C$30,0,$B219-2)/IF(sommmeProdInv(Inputs!$B$30:$AY$30,$D$173:$BA$173,'Health SCR'!AK$3)&gt;0,sommmeProdInv(Inputs!$B$30:$AY$30,$D$173:$BA$173,'Health SCR'!AK$3),1)+AK218,0)</f>
        <v>0</v>
      </c>
      <c r="AL219" s="644">
        <f ca="1">IF('Health SCR'!AL$3&gt;=$B219,OFFSET($D$173,0,'Health SCR'!AL$3-$B219)*OFFSET(Inputs!$C$30,0,$B219-2)/IF(sommmeProdInv(Inputs!$B$30:$AY$30,$D$173:$BA$173,'Health SCR'!AL$3)&gt;0,sommmeProdInv(Inputs!$B$30:$AY$30,$D$173:$BA$173,'Health SCR'!AL$3),1)+AL218,0)</f>
        <v>0</v>
      </c>
      <c r="AM219" s="644">
        <f ca="1">IF('Health SCR'!AM$3&gt;=$B219,OFFSET($D$173,0,'Health SCR'!AM$3-$B219)*OFFSET(Inputs!$C$30,0,$B219-2)/IF(sommmeProdInv(Inputs!$B$30:$AY$30,$D$173:$BA$173,'Health SCR'!AM$3)&gt;0,sommmeProdInv(Inputs!$B$30:$AY$30,$D$173:$BA$173,'Health SCR'!AM$3),1)+AM218,0)</f>
        <v>0</v>
      </c>
      <c r="AN219" s="644">
        <f ca="1">IF('Health SCR'!AN$3&gt;=$B219,OFFSET($D$173,0,'Health SCR'!AN$3-$B219)*OFFSET(Inputs!$C$30,0,$B219-2)/IF(sommmeProdInv(Inputs!$B$30:$AY$30,$D$173:$BA$173,'Health SCR'!AN$3)&gt;0,sommmeProdInv(Inputs!$B$30:$AY$30,$D$173:$BA$173,'Health SCR'!AN$3),1)+AN218,0)</f>
        <v>0</v>
      </c>
      <c r="AO219" s="644">
        <f ca="1">IF('Health SCR'!AO$3&gt;=$B219,OFFSET($D$173,0,'Health SCR'!AO$3-$B219)*OFFSET(Inputs!$C$30,0,$B219-2)/IF(sommmeProdInv(Inputs!$B$30:$AY$30,$D$173:$BA$173,'Health SCR'!AO$3)&gt;0,sommmeProdInv(Inputs!$B$30:$AY$30,$D$173:$BA$173,'Health SCR'!AO$3),1)+AO218,0)</f>
        <v>0</v>
      </c>
      <c r="AP219" s="644">
        <f ca="1">IF('Health SCR'!AP$3&gt;=$B219,OFFSET($D$173,0,'Health SCR'!AP$3-$B219)*OFFSET(Inputs!$C$30,0,$B219-2)/IF(sommmeProdInv(Inputs!$B$30:$AY$30,$D$173:$BA$173,'Health SCR'!AP$3)&gt;0,sommmeProdInv(Inputs!$B$30:$AY$30,$D$173:$BA$173,'Health SCR'!AP$3),1)+AP218,0)</f>
        <v>0</v>
      </c>
      <c r="AQ219" s="644">
        <f ca="1">IF('Health SCR'!AQ$3&gt;=$B219,OFFSET($D$173,0,'Health SCR'!AQ$3-$B219)*OFFSET(Inputs!$C$30,0,$B219-2)/IF(sommmeProdInv(Inputs!$B$30:$AY$30,$D$173:$BA$173,'Health SCR'!AQ$3)&gt;0,sommmeProdInv(Inputs!$B$30:$AY$30,$D$173:$BA$173,'Health SCR'!AQ$3),1)+AQ218,0)</f>
        <v>0</v>
      </c>
      <c r="AR219" s="644">
        <f ca="1">IF('Health SCR'!AR$3&gt;=$B219,OFFSET($D$173,0,'Health SCR'!AR$3-$B219)*OFFSET(Inputs!$C$30,0,$B219-2)/IF(sommmeProdInv(Inputs!$B$30:$AY$30,$D$173:$BA$173,'Health SCR'!AR$3)&gt;0,sommmeProdInv(Inputs!$B$30:$AY$30,$D$173:$BA$173,'Health SCR'!AR$3),1)+AR218,0)</f>
        <v>0</v>
      </c>
      <c r="AS219" s="644">
        <f ca="1">IF('Health SCR'!AS$3&gt;=$B219,OFFSET($D$173,0,'Health SCR'!AS$3-$B219)*OFFSET(Inputs!$C$30,0,$B219-2)/IF(sommmeProdInv(Inputs!$B$30:$AY$30,$D$173:$BA$173,'Health SCR'!AS$3)&gt;0,sommmeProdInv(Inputs!$B$30:$AY$30,$D$173:$BA$173,'Health SCR'!AS$3),1)+AS218,0)</f>
        <v>0</v>
      </c>
      <c r="AT219" s="644">
        <f ca="1">IF('Health SCR'!AT$3&gt;=$B219,OFFSET($D$173,0,'Health SCR'!AT$3-$B219)*OFFSET(Inputs!$C$30,0,$B219-2)/IF(sommmeProdInv(Inputs!$B$30:$AY$30,$D$173:$BA$173,'Health SCR'!AT$3)&gt;0,sommmeProdInv(Inputs!$B$30:$AY$30,$D$173:$BA$173,'Health SCR'!AT$3),1)+AT218,0)</f>
        <v>0</v>
      </c>
      <c r="AU219" s="644">
        <f ca="1">IF('Health SCR'!AU$3&gt;=$B219,OFFSET($D$173,0,'Health SCR'!AU$3-$B219)*OFFSET(Inputs!$C$30,0,$B219-2)/IF(sommmeProdInv(Inputs!$B$30:$AY$30,$D$173:$BA$173,'Health SCR'!AU$3)&gt;0,sommmeProdInv(Inputs!$B$30:$AY$30,$D$173:$BA$173,'Health SCR'!AU$3),1)+AU218,0)</f>
        <v>0</v>
      </c>
      <c r="AV219" s="644">
        <f ca="1">IF('Health SCR'!AV$3&gt;=$B219,OFFSET($D$173,0,'Health SCR'!AV$3-$B219)*OFFSET(Inputs!$C$30,0,$B219-2)/IF(sommmeProdInv(Inputs!$B$30:$AY$30,$D$173:$BA$173,'Health SCR'!AV$3)&gt;0,sommmeProdInv(Inputs!$B$30:$AY$30,$D$173:$BA$173,'Health SCR'!AV$3),1)+AV218,0)</f>
        <v>0</v>
      </c>
      <c r="AW219" s="644">
        <f ca="1">IF('Health SCR'!AW$3&gt;=$B219,OFFSET($D$173,0,'Health SCR'!AW$3-$B219)*OFFSET(Inputs!$C$30,0,$B219-2)/IF(sommmeProdInv(Inputs!$B$30:$AY$30,$D$173:$BA$173,'Health SCR'!AW$3)&gt;0,sommmeProdInv(Inputs!$B$30:$AY$30,$D$173:$BA$173,'Health SCR'!AW$3),1)+AW218,0)</f>
        <v>0</v>
      </c>
      <c r="AX219" s="644">
        <f ca="1">IF('Health SCR'!AX$3&gt;=$B219,OFFSET($D$173,0,'Health SCR'!AX$3-$B219)*OFFSET(Inputs!$C$30,0,$B219-2)/IF(sommmeProdInv(Inputs!$B$30:$AY$30,$D$173:$BA$173,'Health SCR'!AX$3)&gt;0,sommmeProdInv(Inputs!$B$30:$AY$30,$D$173:$BA$173,'Health SCR'!AX$3),1)+AX218,0)</f>
        <v>0</v>
      </c>
      <c r="AY219" s="644">
        <f ca="1">IF('Health SCR'!AY$3&gt;=$B219,OFFSET($D$173,0,'Health SCR'!AY$3-$B219)*OFFSET(Inputs!$C$30,0,$B219-2)/IF(sommmeProdInv(Inputs!$B$30:$AY$30,$D$173:$BA$173,'Health SCR'!AY$3)&gt;0,sommmeProdInv(Inputs!$B$30:$AY$30,$D$173:$BA$173,'Health SCR'!AY$3),1)+AY218,0)</f>
        <v>0</v>
      </c>
      <c r="AZ219" s="644">
        <f ca="1">IF('Health SCR'!AZ$3&gt;=$B219,OFFSET($D$173,0,'Health SCR'!AZ$3-$B219)*OFFSET(Inputs!$C$30,0,$B219-2)/IF(sommmeProdInv(Inputs!$B$30:$AY$30,$D$173:$BA$173,'Health SCR'!AZ$3)&gt;0,sommmeProdInv(Inputs!$B$30:$AY$30,$D$173:$BA$173,'Health SCR'!AZ$3),1)+AZ218,0)</f>
        <v>0</v>
      </c>
      <c r="BA219" s="645">
        <f ca="1">IF('Health SCR'!BA$3&gt;=$B219,OFFSET($D$173,0,'Health SCR'!BA$3-$B219)*OFFSET(Inputs!$C$30,0,$B219-2)/IF(sommmeProdInv(Inputs!$B$30:$AY$30,$D$173:$BA$173,'Health SCR'!BA$3)&gt;0,sommmeProdInv(Inputs!$B$30:$AY$30,$D$173:$BA$173,'Health SCR'!BA$3),1)+BA218,0)</f>
        <v>0</v>
      </c>
    </row>
    <row r="220" spans="1:53" s="221" customFormat="1" outlineLevel="1">
      <c r="A220" s="608"/>
      <c r="B220" s="993">
        <v>46</v>
      </c>
      <c r="C220" s="994"/>
      <c r="D220" s="643"/>
      <c r="E220" s="644">
        <f ca="1">IF('Health SCR'!E$3&gt;=$B220,OFFSET($D$173,0,'Health SCR'!E$3-$B220)*OFFSET(Inputs!$C$30,0,$B220-2)/IF(sommmeProdInv(Inputs!$B$30:$AY$30,$D$173:$BA$173,'Health SCR'!E$3)&gt;0,sommmeProdInv(Inputs!$B$30:$AY$30,$D$173:$BA$173,'Health SCR'!E$3),1)+E219,0)</f>
        <v>0</v>
      </c>
      <c r="F220" s="644">
        <f ca="1">IF('Health SCR'!F$3&gt;=$B220,OFFSET($D$173,0,'Health SCR'!F$3-$B220)*OFFSET(Inputs!$C$30,0,$B220-2)/IF(sommmeProdInv(Inputs!$B$30:$AY$30,$D$173:$BA$173,'Health SCR'!F$3)&gt;0,sommmeProdInv(Inputs!$B$30:$AY$30,$D$173:$BA$173,'Health SCR'!F$3),1)+F219,0)</f>
        <v>0</v>
      </c>
      <c r="G220" s="644">
        <f ca="1">IF('Health SCR'!G$3&gt;=$B220,OFFSET($D$173,0,'Health SCR'!G$3-$B220)*OFFSET(Inputs!$C$30,0,$B220-2)/IF(sommmeProdInv(Inputs!$B$30:$AY$30,$D$173:$BA$173,'Health SCR'!G$3)&gt;0,sommmeProdInv(Inputs!$B$30:$AY$30,$D$173:$BA$173,'Health SCR'!G$3),1)+G219,0)</f>
        <v>0</v>
      </c>
      <c r="H220" s="644">
        <f ca="1">IF('Health SCR'!H$3&gt;=$B220,OFFSET($D$173,0,'Health SCR'!H$3-$B220)*OFFSET(Inputs!$C$30,0,$B220-2)/IF(sommmeProdInv(Inputs!$B$30:$AY$30,$D$173:$BA$173,'Health SCR'!H$3)&gt;0,sommmeProdInv(Inputs!$B$30:$AY$30,$D$173:$BA$173,'Health SCR'!H$3),1)+H219,0)</f>
        <v>0</v>
      </c>
      <c r="I220" s="644">
        <f ca="1">IF('Health SCR'!I$3&gt;=$B220,OFFSET($D$173,0,'Health SCR'!I$3-$B220)*OFFSET(Inputs!$C$30,0,$B220-2)/IF(sommmeProdInv(Inputs!$B$30:$AY$30,$D$173:$BA$173,'Health SCR'!I$3)&gt;0,sommmeProdInv(Inputs!$B$30:$AY$30,$D$173:$BA$173,'Health SCR'!I$3),1)+I219,0)</f>
        <v>0</v>
      </c>
      <c r="J220" s="644">
        <f ca="1">IF('Health SCR'!J$3&gt;=$B220,OFFSET($D$173,0,'Health SCR'!J$3-$B220)*OFFSET(Inputs!$C$30,0,$B220-2)/IF(sommmeProdInv(Inputs!$B$30:$AY$30,$D$173:$BA$173,'Health SCR'!J$3)&gt;0,sommmeProdInv(Inputs!$B$30:$AY$30,$D$173:$BA$173,'Health SCR'!J$3),1)+J219,0)</f>
        <v>0</v>
      </c>
      <c r="K220" s="644">
        <f ca="1">IF('Health SCR'!K$3&gt;=$B220,OFFSET($D$173,0,'Health SCR'!K$3-$B220)*OFFSET(Inputs!$C$30,0,$B220-2)/IF(sommmeProdInv(Inputs!$B$30:$AY$30,$D$173:$BA$173,'Health SCR'!K$3)&gt;0,sommmeProdInv(Inputs!$B$30:$AY$30,$D$173:$BA$173,'Health SCR'!K$3),1)+K219,0)</f>
        <v>0</v>
      </c>
      <c r="L220" s="644">
        <f ca="1">IF('Health SCR'!L$3&gt;=$B220,OFFSET($D$173,0,'Health SCR'!L$3-$B220)*OFFSET(Inputs!$C$30,0,$B220-2)/IF(sommmeProdInv(Inputs!$B$30:$AY$30,$D$173:$BA$173,'Health SCR'!L$3)&gt;0,sommmeProdInv(Inputs!$B$30:$AY$30,$D$173:$BA$173,'Health SCR'!L$3),1)+L219,0)</f>
        <v>0</v>
      </c>
      <c r="M220" s="644">
        <f ca="1">IF('Health SCR'!M$3&gt;=$B220,OFFSET($D$173,0,'Health SCR'!M$3-$B220)*OFFSET(Inputs!$C$30,0,$B220-2)/IF(sommmeProdInv(Inputs!$B$30:$AY$30,$D$173:$BA$173,'Health SCR'!M$3)&gt;0,sommmeProdInv(Inputs!$B$30:$AY$30,$D$173:$BA$173,'Health SCR'!M$3),1)+M219,0)</f>
        <v>0</v>
      </c>
      <c r="N220" s="644">
        <f ca="1">IF('Health SCR'!N$3&gt;=$B220,OFFSET($D$173,0,'Health SCR'!N$3-$B220)*OFFSET(Inputs!$C$30,0,$B220-2)/IF(sommmeProdInv(Inputs!$B$30:$AY$30,$D$173:$BA$173,'Health SCR'!N$3)&gt;0,sommmeProdInv(Inputs!$B$30:$AY$30,$D$173:$BA$173,'Health SCR'!N$3),1)+N219,0)</f>
        <v>0</v>
      </c>
      <c r="O220" s="644">
        <f ca="1">IF('Health SCR'!O$3&gt;=$B220,OFFSET($D$173,0,'Health SCR'!O$3-$B220)*OFFSET(Inputs!$C$30,0,$B220-2)/IF(sommmeProdInv(Inputs!$B$30:$AY$30,$D$173:$BA$173,'Health SCR'!O$3)&gt;0,sommmeProdInv(Inputs!$B$30:$AY$30,$D$173:$BA$173,'Health SCR'!O$3),1)+O219,0)</f>
        <v>0</v>
      </c>
      <c r="P220" s="644">
        <f ca="1">IF('Health SCR'!P$3&gt;=$B220,OFFSET($D$173,0,'Health SCR'!P$3-$B220)*OFFSET(Inputs!$C$30,0,$B220-2)/IF(sommmeProdInv(Inputs!$B$30:$AY$30,$D$173:$BA$173,'Health SCR'!P$3)&gt;0,sommmeProdInv(Inputs!$B$30:$AY$30,$D$173:$BA$173,'Health SCR'!P$3),1)+P219,0)</f>
        <v>0</v>
      </c>
      <c r="Q220" s="644">
        <f ca="1">IF('Health SCR'!Q$3&gt;=$B220,OFFSET($D$173,0,'Health SCR'!Q$3-$B220)*OFFSET(Inputs!$C$30,0,$B220-2)/IF(sommmeProdInv(Inputs!$B$30:$AY$30,$D$173:$BA$173,'Health SCR'!Q$3)&gt;0,sommmeProdInv(Inputs!$B$30:$AY$30,$D$173:$BA$173,'Health SCR'!Q$3),1)+Q219,0)</f>
        <v>0</v>
      </c>
      <c r="R220" s="644">
        <f ca="1">IF('Health SCR'!R$3&gt;=$B220,OFFSET($D$173,0,'Health SCR'!R$3-$B220)*OFFSET(Inputs!$C$30,0,$B220-2)/IF(sommmeProdInv(Inputs!$B$30:$AY$30,$D$173:$BA$173,'Health SCR'!R$3)&gt;0,sommmeProdInv(Inputs!$B$30:$AY$30,$D$173:$BA$173,'Health SCR'!R$3),1)+R219,0)</f>
        <v>0</v>
      </c>
      <c r="S220" s="644">
        <f ca="1">IF('Health SCR'!S$3&gt;=$B220,OFFSET($D$173,0,'Health SCR'!S$3-$B220)*OFFSET(Inputs!$C$30,0,$B220-2)/IF(sommmeProdInv(Inputs!$B$30:$AY$30,$D$173:$BA$173,'Health SCR'!S$3)&gt;0,sommmeProdInv(Inputs!$B$30:$AY$30,$D$173:$BA$173,'Health SCR'!S$3),1)+S219,0)</f>
        <v>0</v>
      </c>
      <c r="T220" s="644">
        <f ca="1">IF('Health SCR'!T$3&gt;=$B220,OFFSET($D$173,0,'Health SCR'!T$3-$B220)*OFFSET(Inputs!$C$30,0,$B220-2)/IF(sommmeProdInv(Inputs!$B$30:$AY$30,$D$173:$BA$173,'Health SCR'!T$3)&gt;0,sommmeProdInv(Inputs!$B$30:$AY$30,$D$173:$BA$173,'Health SCR'!T$3),1)+T219,0)</f>
        <v>0</v>
      </c>
      <c r="U220" s="644">
        <f ca="1">IF('Health SCR'!U$3&gt;=$B220,OFFSET($D$173,0,'Health SCR'!U$3-$B220)*OFFSET(Inputs!$C$30,0,$B220-2)/IF(sommmeProdInv(Inputs!$B$30:$AY$30,$D$173:$BA$173,'Health SCR'!U$3)&gt;0,sommmeProdInv(Inputs!$B$30:$AY$30,$D$173:$BA$173,'Health SCR'!U$3),1)+U219,0)</f>
        <v>0</v>
      </c>
      <c r="V220" s="644">
        <f ca="1">IF('Health SCR'!V$3&gt;=$B220,OFFSET($D$173,0,'Health SCR'!V$3-$B220)*OFFSET(Inputs!$C$30,0,$B220-2)/IF(sommmeProdInv(Inputs!$B$30:$AY$30,$D$173:$BA$173,'Health SCR'!V$3)&gt;0,sommmeProdInv(Inputs!$B$30:$AY$30,$D$173:$BA$173,'Health SCR'!V$3),1)+V219,0)</f>
        <v>0</v>
      </c>
      <c r="W220" s="644">
        <f ca="1">IF('Health SCR'!W$3&gt;=$B220,OFFSET($D$173,0,'Health SCR'!W$3-$B220)*OFFSET(Inputs!$C$30,0,$B220-2)/IF(sommmeProdInv(Inputs!$B$30:$AY$30,$D$173:$BA$173,'Health SCR'!W$3)&gt;0,sommmeProdInv(Inputs!$B$30:$AY$30,$D$173:$BA$173,'Health SCR'!W$3),1)+W219,0)</f>
        <v>0</v>
      </c>
      <c r="X220" s="644">
        <f ca="1">IF('Health SCR'!X$3&gt;=$B220,OFFSET($D$173,0,'Health SCR'!X$3-$B220)*OFFSET(Inputs!$C$30,0,$B220-2)/IF(sommmeProdInv(Inputs!$B$30:$AY$30,$D$173:$BA$173,'Health SCR'!X$3)&gt;0,sommmeProdInv(Inputs!$B$30:$AY$30,$D$173:$BA$173,'Health SCR'!X$3),1)+X219,0)</f>
        <v>0</v>
      </c>
      <c r="Y220" s="644">
        <f ca="1">IF('Health SCR'!Y$3&gt;=$B220,OFFSET($D$173,0,'Health SCR'!Y$3-$B220)*OFFSET(Inputs!$C$30,0,$B220-2)/IF(sommmeProdInv(Inputs!$B$30:$AY$30,$D$173:$BA$173,'Health SCR'!Y$3)&gt;0,sommmeProdInv(Inputs!$B$30:$AY$30,$D$173:$BA$173,'Health SCR'!Y$3),1)+Y219,0)</f>
        <v>0</v>
      </c>
      <c r="Z220" s="644">
        <f ca="1">IF('Health SCR'!Z$3&gt;=$B220,OFFSET($D$173,0,'Health SCR'!Z$3-$B220)*OFFSET(Inputs!$C$30,0,$B220-2)/IF(sommmeProdInv(Inputs!$B$30:$AY$30,$D$173:$BA$173,'Health SCR'!Z$3)&gt;0,sommmeProdInv(Inputs!$B$30:$AY$30,$D$173:$BA$173,'Health SCR'!Z$3),1)+Z219,0)</f>
        <v>0</v>
      </c>
      <c r="AA220" s="644">
        <f ca="1">IF('Health SCR'!AA$3&gt;=$B220,OFFSET($D$173,0,'Health SCR'!AA$3-$B220)*OFFSET(Inputs!$C$30,0,$B220-2)/IF(sommmeProdInv(Inputs!$B$30:$AY$30,$D$173:$BA$173,'Health SCR'!AA$3)&gt;0,sommmeProdInv(Inputs!$B$30:$AY$30,$D$173:$BA$173,'Health SCR'!AA$3),1)+AA219,0)</f>
        <v>0</v>
      </c>
      <c r="AB220" s="644">
        <f ca="1">IF('Health SCR'!AB$3&gt;=$B220,OFFSET($D$173,0,'Health SCR'!AB$3-$B220)*OFFSET(Inputs!$C$30,0,$B220-2)/IF(sommmeProdInv(Inputs!$B$30:$AY$30,$D$173:$BA$173,'Health SCR'!AB$3)&gt;0,sommmeProdInv(Inputs!$B$30:$AY$30,$D$173:$BA$173,'Health SCR'!AB$3),1)+AB219,0)</f>
        <v>0</v>
      </c>
      <c r="AC220" s="644">
        <f ca="1">IF('Health SCR'!AC$3&gt;=$B220,OFFSET($D$173,0,'Health SCR'!AC$3-$B220)*OFFSET(Inputs!$C$30,0,$B220-2)/IF(sommmeProdInv(Inputs!$B$30:$AY$30,$D$173:$BA$173,'Health SCR'!AC$3)&gt;0,sommmeProdInv(Inputs!$B$30:$AY$30,$D$173:$BA$173,'Health SCR'!AC$3),1)+AC219,0)</f>
        <v>0</v>
      </c>
      <c r="AD220" s="644">
        <f ca="1">IF('Health SCR'!AD$3&gt;=$B220,OFFSET($D$173,0,'Health SCR'!AD$3-$B220)*OFFSET(Inputs!$C$30,0,$B220-2)/IF(sommmeProdInv(Inputs!$B$30:$AY$30,$D$173:$BA$173,'Health SCR'!AD$3)&gt;0,sommmeProdInv(Inputs!$B$30:$AY$30,$D$173:$BA$173,'Health SCR'!AD$3),1)+AD219,0)</f>
        <v>0</v>
      </c>
      <c r="AE220" s="644">
        <f ca="1">IF('Health SCR'!AE$3&gt;=$B220,OFFSET($D$173,0,'Health SCR'!AE$3-$B220)*OFFSET(Inputs!$C$30,0,$B220-2)/IF(sommmeProdInv(Inputs!$B$30:$AY$30,$D$173:$BA$173,'Health SCR'!AE$3)&gt;0,sommmeProdInv(Inputs!$B$30:$AY$30,$D$173:$BA$173,'Health SCR'!AE$3),1)+AE219,0)</f>
        <v>0</v>
      </c>
      <c r="AF220" s="644">
        <f ca="1">IF('Health SCR'!AF$3&gt;=$B220,OFFSET($D$173,0,'Health SCR'!AF$3-$B220)*OFFSET(Inputs!$C$30,0,$B220-2)/IF(sommmeProdInv(Inputs!$B$30:$AY$30,$D$173:$BA$173,'Health SCR'!AF$3)&gt;0,sommmeProdInv(Inputs!$B$30:$AY$30,$D$173:$BA$173,'Health SCR'!AF$3),1)+AF219,0)</f>
        <v>0</v>
      </c>
      <c r="AG220" s="644">
        <f ca="1">IF('Health SCR'!AG$3&gt;=$B220,OFFSET($D$173,0,'Health SCR'!AG$3-$B220)*OFFSET(Inputs!$C$30,0,$B220-2)/IF(sommmeProdInv(Inputs!$B$30:$AY$30,$D$173:$BA$173,'Health SCR'!AG$3)&gt;0,sommmeProdInv(Inputs!$B$30:$AY$30,$D$173:$BA$173,'Health SCR'!AG$3),1)+AG219,0)</f>
        <v>0</v>
      </c>
      <c r="AH220" s="644">
        <f ca="1">IF('Health SCR'!AH$3&gt;=$B220,OFFSET($D$173,0,'Health SCR'!AH$3-$B220)*OFFSET(Inputs!$C$30,0,$B220-2)/IF(sommmeProdInv(Inputs!$B$30:$AY$30,$D$173:$BA$173,'Health SCR'!AH$3)&gt;0,sommmeProdInv(Inputs!$B$30:$AY$30,$D$173:$BA$173,'Health SCR'!AH$3),1)+AH219,0)</f>
        <v>0</v>
      </c>
      <c r="AI220" s="644">
        <f ca="1">IF('Health SCR'!AI$3&gt;=$B220,OFFSET($D$173,0,'Health SCR'!AI$3-$B220)*OFFSET(Inputs!$C$30,0,$B220-2)/IF(sommmeProdInv(Inputs!$B$30:$AY$30,$D$173:$BA$173,'Health SCR'!AI$3)&gt;0,sommmeProdInv(Inputs!$B$30:$AY$30,$D$173:$BA$173,'Health SCR'!AI$3),1)+AI219,0)</f>
        <v>0</v>
      </c>
      <c r="AJ220" s="644">
        <f ca="1">IF('Health SCR'!AJ$3&gt;=$B220,OFFSET($D$173,0,'Health SCR'!AJ$3-$B220)*OFFSET(Inputs!$C$30,0,$B220-2)/IF(sommmeProdInv(Inputs!$B$30:$AY$30,$D$173:$BA$173,'Health SCR'!AJ$3)&gt;0,sommmeProdInv(Inputs!$B$30:$AY$30,$D$173:$BA$173,'Health SCR'!AJ$3),1)+AJ219,0)</f>
        <v>0</v>
      </c>
      <c r="AK220" s="644">
        <f ca="1">IF('Health SCR'!AK$3&gt;=$B220,OFFSET($D$173,0,'Health SCR'!AK$3-$B220)*OFFSET(Inputs!$C$30,0,$B220-2)/IF(sommmeProdInv(Inputs!$B$30:$AY$30,$D$173:$BA$173,'Health SCR'!AK$3)&gt;0,sommmeProdInv(Inputs!$B$30:$AY$30,$D$173:$BA$173,'Health SCR'!AK$3),1)+AK219,0)</f>
        <v>0</v>
      </c>
      <c r="AL220" s="644">
        <f ca="1">IF('Health SCR'!AL$3&gt;=$B220,OFFSET($D$173,0,'Health SCR'!AL$3-$B220)*OFFSET(Inputs!$C$30,0,$B220-2)/IF(sommmeProdInv(Inputs!$B$30:$AY$30,$D$173:$BA$173,'Health SCR'!AL$3)&gt;0,sommmeProdInv(Inputs!$B$30:$AY$30,$D$173:$BA$173,'Health SCR'!AL$3),1)+AL219,0)</f>
        <v>0</v>
      </c>
      <c r="AM220" s="644">
        <f ca="1">IF('Health SCR'!AM$3&gt;=$B220,OFFSET($D$173,0,'Health SCR'!AM$3-$B220)*OFFSET(Inputs!$C$30,0,$B220-2)/IF(sommmeProdInv(Inputs!$B$30:$AY$30,$D$173:$BA$173,'Health SCR'!AM$3)&gt;0,sommmeProdInv(Inputs!$B$30:$AY$30,$D$173:$BA$173,'Health SCR'!AM$3),1)+AM219,0)</f>
        <v>0</v>
      </c>
      <c r="AN220" s="644">
        <f ca="1">IF('Health SCR'!AN$3&gt;=$B220,OFFSET($D$173,0,'Health SCR'!AN$3-$B220)*OFFSET(Inputs!$C$30,0,$B220-2)/IF(sommmeProdInv(Inputs!$B$30:$AY$30,$D$173:$BA$173,'Health SCR'!AN$3)&gt;0,sommmeProdInv(Inputs!$B$30:$AY$30,$D$173:$BA$173,'Health SCR'!AN$3),1)+AN219,0)</f>
        <v>0</v>
      </c>
      <c r="AO220" s="644">
        <f ca="1">IF('Health SCR'!AO$3&gt;=$B220,OFFSET($D$173,0,'Health SCR'!AO$3-$B220)*OFFSET(Inputs!$C$30,0,$B220-2)/IF(sommmeProdInv(Inputs!$B$30:$AY$30,$D$173:$BA$173,'Health SCR'!AO$3)&gt;0,sommmeProdInv(Inputs!$B$30:$AY$30,$D$173:$BA$173,'Health SCR'!AO$3),1)+AO219,0)</f>
        <v>0</v>
      </c>
      <c r="AP220" s="644">
        <f ca="1">IF('Health SCR'!AP$3&gt;=$B220,OFFSET($D$173,0,'Health SCR'!AP$3-$B220)*OFFSET(Inputs!$C$30,0,$B220-2)/IF(sommmeProdInv(Inputs!$B$30:$AY$30,$D$173:$BA$173,'Health SCR'!AP$3)&gt;0,sommmeProdInv(Inputs!$B$30:$AY$30,$D$173:$BA$173,'Health SCR'!AP$3),1)+AP219,0)</f>
        <v>0</v>
      </c>
      <c r="AQ220" s="644">
        <f ca="1">IF('Health SCR'!AQ$3&gt;=$B220,OFFSET($D$173,0,'Health SCR'!AQ$3-$B220)*OFFSET(Inputs!$C$30,0,$B220-2)/IF(sommmeProdInv(Inputs!$B$30:$AY$30,$D$173:$BA$173,'Health SCR'!AQ$3)&gt;0,sommmeProdInv(Inputs!$B$30:$AY$30,$D$173:$BA$173,'Health SCR'!AQ$3),1)+AQ219,0)</f>
        <v>0</v>
      </c>
      <c r="AR220" s="644">
        <f ca="1">IF('Health SCR'!AR$3&gt;=$B220,OFFSET($D$173,0,'Health SCR'!AR$3-$B220)*OFFSET(Inputs!$C$30,0,$B220-2)/IF(sommmeProdInv(Inputs!$B$30:$AY$30,$D$173:$BA$173,'Health SCR'!AR$3)&gt;0,sommmeProdInv(Inputs!$B$30:$AY$30,$D$173:$BA$173,'Health SCR'!AR$3),1)+AR219,0)</f>
        <v>0</v>
      </c>
      <c r="AS220" s="644">
        <f ca="1">IF('Health SCR'!AS$3&gt;=$B220,OFFSET($D$173,0,'Health SCR'!AS$3-$B220)*OFFSET(Inputs!$C$30,0,$B220-2)/IF(sommmeProdInv(Inputs!$B$30:$AY$30,$D$173:$BA$173,'Health SCR'!AS$3)&gt;0,sommmeProdInv(Inputs!$B$30:$AY$30,$D$173:$BA$173,'Health SCR'!AS$3),1)+AS219,0)</f>
        <v>0</v>
      </c>
      <c r="AT220" s="644">
        <f ca="1">IF('Health SCR'!AT$3&gt;=$B220,OFFSET($D$173,0,'Health SCR'!AT$3-$B220)*OFFSET(Inputs!$C$30,0,$B220-2)/IF(sommmeProdInv(Inputs!$B$30:$AY$30,$D$173:$BA$173,'Health SCR'!AT$3)&gt;0,sommmeProdInv(Inputs!$B$30:$AY$30,$D$173:$BA$173,'Health SCR'!AT$3),1)+AT219,0)</f>
        <v>0</v>
      </c>
      <c r="AU220" s="644">
        <f ca="1">IF('Health SCR'!AU$3&gt;=$B220,OFFSET($D$173,0,'Health SCR'!AU$3-$B220)*OFFSET(Inputs!$C$30,0,$B220-2)/IF(sommmeProdInv(Inputs!$B$30:$AY$30,$D$173:$BA$173,'Health SCR'!AU$3)&gt;0,sommmeProdInv(Inputs!$B$30:$AY$30,$D$173:$BA$173,'Health SCR'!AU$3),1)+AU219,0)</f>
        <v>0</v>
      </c>
      <c r="AV220" s="644">
        <f ca="1">IF('Health SCR'!AV$3&gt;=$B220,OFFSET($D$173,0,'Health SCR'!AV$3-$B220)*OFFSET(Inputs!$C$30,0,$B220-2)/IF(sommmeProdInv(Inputs!$B$30:$AY$30,$D$173:$BA$173,'Health SCR'!AV$3)&gt;0,sommmeProdInv(Inputs!$B$30:$AY$30,$D$173:$BA$173,'Health SCR'!AV$3),1)+AV219,0)</f>
        <v>0</v>
      </c>
      <c r="AW220" s="644">
        <f ca="1">IF('Health SCR'!AW$3&gt;=$B220,OFFSET($D$173,0,'Health SCR'!AW$3-$B220)*OFFSET(Inputs!$C$30,0,$B220-2)/IF(sommmeProdInv(Inputs!$B$30:$AY$30,$D$173:$BA$173,'Health SCR'!AW$3)&gt;0,sommmeProdInv(Inputs!$B$30:$AY$30,$D$173:$BA$173,'Health SCR'!AW$3),1)+AW219,0)</f>
        <v>0</v>
      </c>
      <c r="AX220" s="644">
        <f ca="1">IF('Health SCR'!AX$3&gt;=$B220,OFFSET($D$173,0,'Health SCR'!AX$3-$B220)*OFFSET(Inputs!$C$30,0,$B220-2)/IF(sommmeProdInv(Inputs!$B$30:$AY$30,$D$173:$BA$173,'Health SCR'!AX$3)&gt;0,sommmeProdInv(Inputs!$B$30:$AY$30,$D$173:$BA$173,'Health SCR'!AX$3),1)+AX219,0)</f>
        <v>0</v>
      </c>
      <c r="AY220" s="644">
        <f ca="1">IF('Health SCR'!AY$3&gt;=$B220,OFFSET($D$173,0,'Health SCR'!AY$3-$B220)*OFFSET(Inputs!$C$30,0,$B220-2)/IF(sommmeProdInv(Inputs!$B$30:$AY$30,$D$173:$BA$173,'Health SCR'!AY$3)&gt;0,sommmeProdInv(Inputs!$B$30:$AY$30,$D$173:$BA$173,'Health SCR'!AY$3),1)+AY219,0)</f>
        <v>0</v>
      </c>
      <c r="AZ220" s="644">
        <f ca="1">IF('Health SCR'!AZ$3&gt;=$B220,OFFSET($D$173,0,'Health SCR'!AZ$3-$B220)*OFFSET(Inputs!$C$30,0,$B220-2)/IF(sommmeProdInv(Inputs!$B$30:$AY$30,$D$173:$BA$173,'Health SCR'!AZ$3)&gt;0,sommmeProdInv(Inputs!$B$30:$AY$30,$D$173:$BA$173,'Health SCR'!AZ$3),1)+AZ219,0)</f>
        <v>0</v>
      </c>
      <c r="BA220" s="645">
        <f ca="1">IF('Health SCR'!BA$3&gt;=$B220,OFFSET($D$173,0,'Health SCR'!BA$3-$B220)*OFFSET(Inputs!$C$30,0,$B220-2)/IF(sommmeProdInv(Inputs!$B$30:$AY$30,$D$173:$BA$173,'Health SCR'!BA$3)&gt;0,sommmeProdInv(Inputs!$B$30:$AY$30,$D$173:$BA$173,'Health SCR'!BA$3),1)+BA219,0)</f>
        <v>0</v>
      </c>
    </row>
    <row r="221" spans="1:53" s="221" customFormat="1" outlineLevel="1">
      <c r="A221" s="608"/>
      <c r="B221" s="993">
        <v>47</v>
      </c>
      <c r="C221" s="994"/>
      <c r="D221" s="643"/>
      <c r="E221" s="644">
        <f ca="1">IF('Health SCR'!E$3&gt;=$B221,OFFSET($D$173,0,'Health SCR'!E$3-$B221)*OFFSET(Inputs!$C$30,0,$B221-2)/IF(sommmeProdInv(Inputs!$B$30:$AY$30,$D$173:$BA$173,'Health SCR'!E$3)&gt;0,sommmeProdInv(Inputs!$B$30:$AY$30,$D$173:$BA$173,'Health SCR'!E$3),1)+E220,0)</f>
        <v>0</v>
      </c>
      <c r="F221" s="644">
        <f ca="1">IF('Health SCR'!F$3&gt;=$B221,OFFSET($D$173,0,'Health SCR'!F$3-$B221)*OFFSET(Inputs!$C$30,0,$B221-2)/IF(sommmeProdInv(Inputs!$B$30:$AY$30,$D$173:$BA$173,'Health SCR'!F$3)&gt;0,sommmeProdInv(Inputs!$B$30:$AY$30,$D$173:$BA$173,'Health SCR'!F$3),1)+F220,0)</f>
        <v>0</v>
      </c>
      <c r="G221" s="644">
        <f ca="1">IF('Health SCR'!G$3&gt;=$B221,OFFSET($D$173,0,'Health SCR'!G$3-$B221)*OFFSET(Inputs!$C$30,0,$B221-2)/IF(sommmeProdInv(Inputs!$B$30:$AY$30,$D$173:$BA$173,'Health SCR'!G$3)&gt;0,sommmeProdInv(Inputs!$B$30:$AY$30,$D$173:$BA$173,'Health SCR'!G$3),1)+G220,0)</f>
        <v>0</v>
      </c>
      <c r="H221" s="644">
        <f ca="1">IF('Health SCR'!H$3&gt;=$B221,OFFSET($D$173,0,'Health SCR'!H$3-$B221)*OFFSET(Inputs!$C$30,0,$B221-2)/IF(sommmeProdInv(Inputs!$B$30:$AY$30,$D$173:$BA$173,'Health SCR'!H$3)&gt;0,sommmeProdInv(Inputs!$B$30:$AY$30,$D$173:$BA$173,'Health SCR'!H$3),1)+H220,0)</f>
        <v>0</v>
      </c>
      <c r="I221" s="644">
        <f ca="1">IF('Health SCR'!I$3&gt;=$B221,OFFSET($D$173,0,'Health SCR'!I$3-$B221)*OFFSET(Inputs!$C$30,0,$B221-2)/IF(sommmeProdInv(Inputs!$B$30:$AY$30,$D$173:$BA$173,'Health SCR'!I$3)&gt;0,sommmeProdInv(Inputs!$B$30:$AY$30,$D$173:$BA$173,'Health SCR'!I$3),1)+I220,0)</f>
        <v>0</v>
      </c>
      <c r="J221" s="644">
        <f ca="1">IF('Health SCR'!J$3&gt;=$B221,OFFSET($D$173,0,'Health SCR'!J$3-$B221)*OFFSET(Inputs!$C$30,0,$B221-2)/IF(sommmeProdInv(Inputs!$B$30:$AY$30,$D$173:$BA$173,'Health SCR'!J$3)&gt;0,sommmeProdInv(Inputs!$B$30:$AY$30,$D$173:$BA$173,'Health SCR'!J$3),1)+J220,0)</f>
        <v>0</v>
      </c>
      <c r="K221" s="644">
        <f ca="1">IF('Health SCR'!K$3&gt;=$B221,OFFSET($D$173,0,'Health SCR'!K$3-$B221)*OFFSET(Inputs!$C$30,0,$B221-2)/IF(sommmeProdInv(Inputs!$B$30:$AY$30,$D$173:$BA$173,'Health SCR'!K$3)&gt;0,sommmeProdInv(Inputs!$B$30:$AY$30,$D$173:$BA$173,'Health SCR'!K$3),1)+K220,0)</f>
        <v>0</v>
      </c>
      <c r="L221" s="644">
        <f ca="1">IF('Health SCR'!L$3&gt;=$B221,OFFSET($D$173,0,'Health SCR'!L$3-$B221)*OFFSET(Inputs!$C$30,0,$B221-2)/IF(sommmeProdInv(Inputs!$B$30:$AY$30,$D$173:$BA$173,'Health SCR'!L$3)&gt;0,sommmeProdInv(Inputs!$B$30:$AY$30,$D$173:$BA$173,'Health SCR'!L$3),1)+L220,0)</f>
        <v>0</v>
      </c>
      <c r="M221" s="644">
        <f ca="1">IF('Health SCR'!M$3&gt;=$B221,OFFSET($D$173,0,'Health SCR'!M$3-$B221)*OFFSET(Inputs!$C$30,0,$B221-2)/IF(sommmeProdInv(Inputs!$B$30:$AY$30,$D$173:$BA$173,'Health SCR'!M$3)&gt;0,sommmeProdInv(Inputs!$B$30:$AY$30,$D$173:$BA$173,'Health SCR'!M$3),1)+M220,0)</f>
        <v>0</v>
      </c>
      <c r="N221" s="644">
        <f ca="1">IF('Health SCR'!N$3&gt;=$B221,OFFSET($D$173,0,'Health SCR'!N$3-$B221)*OFFSET(Inputs!$C$30,0,$B221-2)/IF(sommmeProdInv(Inputs!$B$30:$AY$30,$D$173:$BA$173,'Health SCR'!N$3)&gt;0,sommmeProdInv(Inputs!$B$30:$AY$30,$D$173:$BA$173,'Health SCR'!N$3),1)+N220,0)</f>
        <v>0</v>
      </c>
      <c r="O221" s="644">
        <f ca="1">IF('Health SCR'!O$3&gt;=$B221,OFFSET($D$173,0,'Health SCR'!O$3-$B221)*OFFSET(Inputs!$C$30,0,$B221-2)/IF(sommmeProdInv(Inputs!$B$30:$AY$30,$D$173:$BA$173,'Health SCR'!O$3)&gt;0,sommmeProdInv(Inputs!$B$30:$AY$30,$D$173:$BA$173,'Health SCR'!O$3),1)+O220,0)</f>
        <v>0</v>
      </c>
      <c r="P221" s="644">
        <f ca="1">IF('Health SCR'!P$3&gt;=$B221,OFFSET($D$173,0,'Health SCR'!P$3-$B221)*OFFSET(Inputs!$C$30,0,$B221-2)/IF(sommmeProdInv(Inputs!$B$30:$AY$30,$D$173:$BA$173,'Health SCR'!P$3)&gt;0,sommmeProdInv(Inputs!$B$30:$AY$30,$D$173:$BA$173,'Health SCR'!P$3),1)+P220,0)</f>
        <v>0</v>
      </c>
      <c r="Q221" s="644">
        <f ca="1">IF('Health SCR'!Q$3&gt;=$B221,OFFSET($D$173,0,'Health SCR'!Q$3-$B221)*OFFSET(Inputs!$C$30,0,$B221-2)/IF(sommmeProdInv(Inputs!$B$30:$AY$30,$D$173:$BA$173,'Health SCR'!Q$3)&gt;0,sommmeProdInv(Inputs!$B$30:$AY$30,$D$173:$BA$173,'Health SCR'!Q$3),1)+Q220,0)</f>
        <v>0</v>
      </c>
      <c r="R221" s="644">
        <f ca="1">IF('Health SCR'!R$3&gt;=$B221,OFFSET($D$173,0,'Health SCR'!R$3-$B221)*OFFSET(Inputs!$C$30,0,$B221-2)/IF(sommmeProdInv(Inputs!$B$30:$AY$30,$D$173:$BA$173,'Health SCR'!R$3)&gt;0,sommmeProdInv(Inputs!$B$30:$AY$30,$D$173:$BA$173,'Health SCR'!R$3),1)+R220,0)</f>
        <v>0</v>
      </c>
      <c r="S221" s="644">
        <f ca="1">IF('Health SCR'!S$3&gt;=$B221,OFFSET($D$173,0,'Health SCR'!S$3-$B221)*OFFSET(Inputs!$C$30,0,$B221-2)/IF(sommmeProdInv(Inputs!$B$30:$AY$30,$D$173:$BA$173,'Health SCR'!S$3)&gt;0,sommmeProdInv(Inputs!$B$30:$AY$30,$D$173:$BA$173,'Health SCR'!S$3),1)+S220,0)</f>
        <v>0</v>
      </c>
      <c r="T221" s="644">
        <f ca="1">IF('Health SCR'!T$3&gt;=$B221,OFFSET($D$173,0,'Health SCR'!T$3-$B221)*OFFSET(Inputs!$C$30,0,$B221-2)/IF(sommmeProdInv(Inputs!$B$30:$AY$30,$D$173:$BA$173,'Health SCR'!T$3)&gt;0,sommmeProdInv(Inputs!$B$30:$AY$30,$D$173:$BA$173,'Health SCR'!T$3),1)+T220,0)</f>
        <v>0</v>
      </c>
      <c r="U221" s="644">
        <f ca="1">IF('Health SCR'!U$3&gt;=$B221,OFFSET($D$173,0,'Health SCR'!U$3-$B221)*OFFSET(Inputs!$C$30,0,$B221-2)/IF(sommmeProdInv(Inputs!$B$30:$AY$30,$D$173:$BA$173,'Health SCR'!U$3)&gt;0,sommmeProdInv(Inputs!$B$30:$AY$30,$D$173:$BA$173,'Health SCR'!U$3),1)+U220,0)</f>
        <v>0</v>
      </c>
      <c r="V221" s="644">
        <f ca="1">IF('Health SCR'!V$3&gt;=$B221,OFFSET($D$173,0,'Health SCR'!V$3-$B221)*OFFSET(Inputs!$C$30,0,$B221-2)/IF(sommmeProdInv(Inputs!$B$30:$AY$30,$D$173:$BA$173,'Health SCR'!V$3)&gt;0,sommmeProdInv(Inputs!$B$30:$AY$30,$D$173:$BA$173,'Health SCR'!V$3),1)+V220,0)</f>
        <v>0</v>
      </c>
      <c r="W221" s="644">
        <f ca="1">IF('Health SCR'!W$3&gt;=$B221,OFFSET($D$173,0,'Health SCR'!W$3-$B221)*OFFSET(Inputs!$C$30,0,$B221-2)/IF(sommmeProdInv(Inputs!$B$30:$AY$30,$D$173:$BA$173,'Health SCR'!W$3)&gt;0,sommmeProdInv(Inputs!$B$30:$AY$30,$D$173:$BA$173,'Health SCR'!W$3),1)+W220,0)</f>
        <v>0</v>
      </c>
      <c r="X221" s="644">
        <f ca="1">IF('Health SCR'!X$3&gt;=$B221,OFFSET($D$173,0,'Health SCR'!X$3-$B221)*OFFSET(Inputs!$C$30,0,$B221-2)/IF(sommmeProdInv(Inputs!$B$30:$AY$30,$D$173:$BA$173,'Health SCR'!X$3)&gt;0,sommmeProdInv(Inputs!$B$30:$AY$30,$D$173:$BA$173,'Health SCR'!X$3),1)+X220,0)</f>
        <v>0</v>
      </c>
      <c r="Y221" s="644">
        <f ca="1">IF('Health SCR'!Y$3&gt;=$B221,OFFSET($D$173,0,'Health SCR'!Y$3-$B221)*OFFSET(Inputs!$C$30,0,$B221-2)/IF(sommmeProdInv(Inputs!$B$30:$AY$30,$D$173:$BA$173,'Health SCR'!Y$3)&gt;0,sommmeProdInv(Inputs!$B$30:$AY$30,$D$173:$BA$173,'Health SCR'!Y$3),1)+Y220,0)</f>
        <v>0</v>
      </c>
      <c r="Z221" s="644">
        <f ca="1">IF('Health SCR'!Z$3&gt;=$B221,OFFSET($D$173,0,'Health SCR'!Z$3-$B221)*OFFSET(Inputs!$C$30,0,$B221-2)/IF(sommmeProdInv(Inputs!$B$30:$AY$30,$D$173:$BA$173,'Health SCR'!Z$3)&gt;0,sommmeProdInv(Inputs!$B$30:$AY$30,$D$173:$BA$173,'Health SCR'!Z$3),1)+Z220,0)</f>
        <v>0</v>
      </c>
      <c r="AA221" s="644">
        <f ca="1">IF('Health SCR'!AA$3&gt;=$B221,OFFSET($D$173,0,'Health SCR'!AA$3-$B221)*OFFSET(Inputs!$C$30,0,$B221-2)/IF(sommmeProdInv(Inputs!$B$30:$AY$30,$D$173:$BA$173,'Health SCR'!AA$3)&gt;0,sommmeProdInv(Inputs!$B$30:$AY$30,$D$173:$BA$173,'Health SCR'!AA$3),1)+AA220,0)</f>
        <v>0</v>
      </c>
      <c r="AB221" s="644">
        <f ca="1">IF('Health SCR'!AB$3&gt;=$B221,OFFSET($D$173,0,'Health SCR'!AB$3-$B221)*OFFSET(Inputs!$C$30,0,$B221-2)/IF(sommmeProdInv(Inputs!$B$30:$AY$30,$D$173:$BA$173,'Health SCR'!AB$3)&gt;0,sommmeProdInv(Inputs!$B$30:$AY$30,$D$173:$BA$173,'Health SCR'!AB$3),1)+AB220,0)</f>
        <v>0</v>
      </c>
      <c r="AC221" s="644">
        <f ca="1">IF('Health SCR'!AC$3&gt;=$B221,OFFSET($D$173,0,'Health SCR'!AC$3-$B221)*OFFSET(Inputs!$C$30,0,$B221-2)/IF(sommmeProdInv(Inputs!$B$30:$AY$30,$D$173:$BA$173,'Health SCR'!AC$3)&gt;0,sommmeProdInv(Inputs!$B$30:$AY$30,$D$173:$BA$173,'Health SCR'!AC$3),1)+AC220,0)</f>
        <v>0</v>
      </c>
      <c r="AD221" s="644">
        <f ca="1">IF('Health SCR'!AD$3&gt;=$B221,OFFSET($D$173,0,'Health SCR'!AD$3-$B221)*OFFSET(Inputs!$C$30,0,$B221-2)/IF(sommmeProdInv(Inputs!$B$30:$AY$30,$D$173:$BA$173,'Health SCR'!AD$3)&gt;0,sommmeProdInv(Inputs!$B$30:$AY$30,$D$173:$BA$173,'Health SCR'!AD$3),1)+AD220,0)</f>
        <v>0</v>
      </c>
      <c r="AE221" s="644">
        <f ca="1">IF('Health SCR'!AE$3&gt;=$B221,OFFSET($D$173,0,'Health SCR'!AE$3-$B221)*OFFSET(Inputs!$C$30,0,$B221-2)/IF(sommmeProdInv(Inputs!$B$30:$AY$30,$D$173:$BA$173,'Health SCR'!AE$3)&gt;0,sommmeProdInv(Inputs!$B$30:$AY$30,$D$173:$BA$173,'Health SCR'!AE$3),1)+AE220,0)</f>
        <v>0</v>
      </c>
      <c r="AF221" s="644">
        <f ca="1">IF('Health SCR'!AF$3&gt;=$B221,OFFSET($D$173,0,'Health SCR'!AF$3-$B221)*OFFSET(Inputs!$C$30,0,$B221-2)/IF(sommmeProdInv(Inputs!$B$30:$AY$30,$D$173:$BA$173,'Health SCR'!AF$3)&gt;0,sommmeProdInv(Inputs!$B$30:$AY$30,$D$173:$BA$173,'Health SCR'!AF$3),1)+AF220,0)</f>
        <v>0</v>
      </c>
      <c r="AG221" s="644">
        <f ca="1">IF('Health SCR'!AG$3&gt;=$B221,OFFSET($D$173,0,'Health SCR'!AG$3-$B221)*OFFSET(Inputs!$C$30,0,$B221-2)/IF(sommmeProdInv(Inputs!$B$30:$AY$30,$D$173:$BA$173,'Health SCR'!AG$3)&gt;0,sommmeProdInv(Inputs!$B$30:$AY$30,$D$173:$BA$173,'Health SCR'!AG$3),1)+AG220,0)</f>
        <v>0</v>
      </c>
      <c r="AH221" s="644">
        <f ca="1">IF('Health SCR'!AH$3&gt;=$B221,OFFSET($D$173,0,'Health SCR'!AH$3-$B221)*OFFSET(Inputs!$C$30,0,$B221-2)/IF(sommmeProdInv(Inputs!$B$30:$AY$30,$D$173:$BA$173,'Health SCR'!AH$3)&gt;0,sommmeProdInv(Inputs!$B$30:$AY$30,$D$173:$BA$173,'Health SCR'!AH$3),1)+AH220,0)</f>
        <v>0</v>
      </c>
      <c r="AI221" s="644">
        <f ca="1">IF('Health SCR'!AI$3&gt;=$B221,OFFSET($D$173,0,'Health SCR'!AI$3-$B221)*OFFSET(Inputs!$C$30,0,$B221-2)/IF(sommmeProdInv(Inputs!$B$30:$AY$30,$D$173:$BA$173,'Health SCR'!AI$3)&gt;0,sommmeProdInv(Inputs!$B$30:$AY$30,$D$173:$BA$173,'Health SCR'!AI$3),1)+AI220,0)</f>
        <v>0</v>
      </c>
      <c r="AJ221" s="644">
        <f ca="1">IF('Health SCR'!AJ$3&gt;=$B221,OFFSET($D$173,0,'Health SCR'!AJ$3-$B221)*OFFSET(Inputs!$C$30,0,$B221-2)/IF(sommmeProdInv(Inputs!$B$30:$AY$30,$D$173:$BA$173,'Health SCR'!AJ$3)&gt;0,sommmeProdInv(Inputs!$B$30:$AY$30,$D$173:$BA$173,'Health SCR'!AJ$3),1)+AJ220,0)</f>
        <v>0</v>
      </c>
      <c r="AK221" s="644">
        <f ca="1">IF('Health SCR'!AK$3&gt;=$B221,OFFSET($D$173,0,'Health SCR'!AK$3-$B221)*OFFSET(Inputs!$C$30,0,$B221-2)/IF(sommmeProdInv(Inputs!$B$30:$AY$30,$D$173:$BA$173,'Health SCR'!AK$3)&gt;0,sommmeProdInv(Inputs!$B$30:$AY$30,$D$173:$BA$173,'Health SCR'!AK$3),1)+AK220,0)</f>
        <v>0</v>
      </c>
      <c r="AL221" s="644">
        <f ca="1">IF('Health SCR'!AL$3&gt;=$B221,OFFSET($D$173,0,'Health SCR'!AL$3-$B221)*OFFSET(Inputs!$C$30,0,$B221-2)/IF(sommmeProdInv(Inputs!$B$30:$AY$30,$D$173:$BA$173,'Health SCR'!AL$3)&gt;0,sommmeProdInv(Inputs!$B$30:$AY$30,$D$173:$BA$173,'Health SCR'!AL$3),1)+AL220,0)</f>
        <v>0</v>
      </c>
      <c r="AM221" s="644">
        <f ca="1">IF('Health SCR'!AM$3&gt;=$B221,OFFSET($D$173,0,'Health SCR'!AM$3-$B221)*OFFSET(Inputs!$C$30,0,$B221-2)/IF(sommmeProdInv(Inputs!$B$30:$AY$30,$D$173:$BA$173,'Health SCR'!AM$3)&gt;0,sommmeProdInv(Inputs!$B$30:$AY$30,$D$173:$BA$173,'Health SCR'!AM$3),1)+AM220,0)</f>
        <v>0</v>
      </c>
      <c r="AN221" s="644">
        <f ca="1">IF('Health SCR'!AN$3&gt;=$B221,OFFSET($D$173,0,'Health SCR'!AN$3-$B221)*OFFSET(Inputs!$C$30,0,$B221-2)/IF(sommmeProdInv(Inputs!$B$30:$AY$30,$D$173:$BA$173,'Health SCR'!AN$3)&gt;0,sommmeProdInv(Inputs!$B$30:$AY$30,$D$173:$BA$173,'Health SCR'!AN$3),1)+AN220,0)</f>
        <v>0</v>
      </c>
      <c r="AO221" s="644">
        <f ca="1">IF('Health SCR'!AO$3&gt;=$B221,OFFSET($D$173,0,'Health SCR'!AO$3-$B221)*OFFSET(Inputs!$C$30,0,$B221-2)/IF(sommmeProdInv(Inputs!$B$30:$AY$30,$D$173:$BA$173,'Health SCR'!AO$3)&gt;0,sommmeProdInv(Inputs!$B$30:$AY$30,$D$173:$BA$173,'Health SCR'!AO$3),1)+AO220,0)</f>
        <v>0</v>
      </c>
      <c r="AP221" s="644">
        <f ca="1">IF('Health SCR'!AP$3&gt;=$B221,OFFSET($D$173,0,'Health SCR'!AP$3-$B221)*OFFSET(Inputs!$C$30,0,$B221-2)/IF(sommmeProdInv(Inputs!$B$30:$AY$30,$D$173:$BA$173,'Health SCR'!AP$3)&gt;0,sommmeProdInv(Inputs!$B$30:$AY$30,$D$173:$BA$173,'Health SCR'!AP$3),1)+AP220,0)</f>
        <v>0</v>
      </c>
      <c r="AQ221" s="644">
        <f ca="1">IF('Health SCR'!AQ$3&gt;=$B221,OFFSET($D$173,0,'Health SCR'!AQ$3-$B221)*OFFSET(Inputs!$C$30,0,$B221-2)/IF(sommmeProdInv(Inputs!$B$30:$AY$30,$D$173:$BA$173,'Health SCR'!AQ$3)&gt;0,sommmeProdInv(Inputs!$B$30:$AY$30,$D$173:$BA$173,'Health SCR'!AQ$3),1)+AQ220,0)</f>
        <v>0</v>
      </c>
      <c r="AR221" s="644">
        <f ca="1">IF('Health SCR'!AR$3&gt;=$B221,OFFSET($D$173,0,'Health SCR'!AR$3-$B221)*OFFSET(Inputs!$C$30,0,$B221-2)/IF(sommmeProdInv(Inputs!$B$30:$AY$30,$D$173:$BA$173,'Health SCR'!AR$3)&gt;0,sommmeProdInv(Inputs!$B$30:$AY$30,$D$173:$BA$173,'Health SCR'!AR$3),1)+AR220,0)</f>
        <v>0</v>
      </c>
      <c r="AS221" s="644">
        <f ca="1">IF('Health SCR'!AS$3&gt;=$B221,OFFSET($D$173,0,'Health SCR'!AS$3-$B221)*OFFSET(Inputs!$C$30,0,$B221-2)/IF(sommmeProdInv(Inputs!$B$30:$AY$30,$D$173:$BA$173,'Health SCR'!AS$3)&gt;0,sommmeProdInv(Inputs!$B$30:$AY$30,$D$173:$BA$173,'Health SCR'!AS$3),1)+AS220,0)</f>
        <v>0</v>
      </c>
      <c r="AT221" s="644">
        <f ca="1">IF('Health SCR'!AT$3&gt;=$B221,OFFSET($D$173,0,'Health SCR'!AT$3-$B221)*OFFSET(Inputs!$C$30,0,$B221-2)/IF(sommmeProdInv(Inputs!$B$30:$AY$30,$D$173:$BA$173,'Health SCR'!AT$3)&gt;0,sommmeProdInv(Inputs!$B$30:$AY$30,$D$173:$BA$173,'Health SCR'!AT$3),1)+AT220,0)</f>
        <v>0</v>
      </c>
      <c r="AU221" s="644">
        <f ca="1">IF('Health SCR'!AU$3&gt;=$B221,OFFSET($D$173,0,'Health SCR'!AU$3-$B221)*OFFSET(Inputs!$C$30,0,$B221-2)/IF(sommmeProdInv(Inputs!$B$30:$AY$30,$D$173:$BA$173,'Health SCR'!AU$3)&gt;0,sommmeProdInv(Inputs!$B$30:$AY$30,$D$173:$BA$173,'Health SCR'!AU$3),1)+AU220,0)</f>
        <v>0</v>
      </c>
      <c r="AV221" s="644">
        <f ca="1">IF('Health SCR'!AV$3&gt;=$B221,OFFSET($D$173,0,'Health SCR'!AV$3-$B221)*OFFSET(Inputs!$C$30,0,$B221-2)/IF(sommmeProdInv(Inputs!$B$30:$AY$30,$D$173:$BA$173,'Health SCR'!AV$3)&gt;0,sommmeProdInv(Inputs!$B$30:$AY$30,$D$173:$BA$173,'Health SCR'!AV$3),1)+AV220,0)</f>
        <v>0</v>
      </c>
      <c r="AW221" s="644">
        <f ca="1">IF('Health SCR'!AW$3&gt;=$B221,OFFSET($D$173,0,'Health SCR'!AW$3-$B221)*OFFSET(Inputs!$C$30,0,$B221-2)/IF(sommmeProdInv(Inputs!$B$30:$AY$30,$D$173:$BA$173,'Health SCR'!AW$3)&gt;0,sommmeProdInv(Inputs!$B$30:$AY$30,$D$173:$BA$173,'Health SCR'!AW$3),1)+AW220,0)</f>
        <v>0</v>
      </c>
      <c r="AX221" s="644">
        <f ca="1">IF('Health SCR'!AX$3&gt;=$B221,OFFSET($D$173,0,'Health SCR'!AX$3-$B221)*OFFSET(Inputs!$C$30,0,$B221-2)/IF(sommmeProdInv(Inputs!$B$30:$AY$30,$D$173:$BA$173,'Health SCR'!AX$3)&gt;0,sommmeProdInv(Inputs!$B$30:$AY$30,$D$173:$BA$173,'Health SCR'!AX$3),1)+AX220,0)</f>
        <v>0</v>
      </c>
      <c r="AY221" s="644">
        <f ca="1">IF('Health SCR'!AY$3&gt;=$B221,OFFSET($D$173,0,'Health SCR'!AY$3-$B221)*OFFSET(Inputs!$C$30,0,$B221-2)/IF(sommmeProdInv(Inputs!$B$30:$AY$30,$D$173:$BA$173,'Health SCR'!AY$3)&gt;0,sommmeProdInv(Inputs!$B$30:$AY$30,$D$173:$BA$173,'Health SCR'!AY$3),1)+AY220,0)</f>
        <v>0</v>
      </c>
      <c r="AZ221" s="644">
        <f ca="1">IF('Health SCR'!AZ$3&gt;=$B221,OFFSET($D$173,0,'Health SCR'!AZ$3-$B221)*OFFSET(Inputs!$C$30,0,$B221-2)/IF(sommmeProdInv(Inputs!$B$30:$AY$30,$D$173:$BA$173,'Health SCR'!AZ$3)&gt;0,sommmeProdInv(Inputs!$B$30:$AY$30,$D$173:$BA$173,'Health SCR'!AZ$3),1)+AZ220,0)</f>
        <v>0</v>
      </c>
      <c r="BA221" s="645">
        <f ca="1">IF('Health SCR'!BA$3&gt;=$B221,OFFSET($D$173,0,'Health SCR'!BA$3-$B221)*OFFSET(Inputs!$C$30,0,$B221-2)/IF(sommmeProdInv(Inputs!$B$30:$AY$30,$D$173:$BA$173,'Health SCR'!BA$3)&gt;0,sommmeProdInv(Inputs!$B$30:$AY$30,$D$173:$BA$173,'Health SCR'!BA$3),1)+BA220,0)</f>
        <v>0</v>
      </c>
    </row>
    <row r="222" spans="1:53" s="221" customFormat="1" outlineLevel="1">
      <c r="A222" s="608"/>
      <c r="B222" s="993">
        <v>48</v>
      </c>
      <c r="C222" s="994"/>
      <c r="D222" s="643"/>
      <c r="E222" s="644">
        <f ca="1">IF('Health SCR'!E$3&gt;=$B222,OFFSET($D$173,0,'Health SCR'!E$3-$B222)*OFFSET(Inputs!$C$30,0,$B222-2)/IF(sommmeProdInv(Inputs!$B$30:$AY$30,$D$173:$BA$173,'Health SCR'!E$3)&gt;0,sommmeProdInv(Inputs!$B$30:$AY$30,$D$173:$BA$173,'Health SCR'!E$3),1)+E221,0)</f>
        <v>0</v>
      </c>
      <c r="F222" s="644">
        <f ca="1">IF('Health SCR'!F$3&gt;=$B222,OFFSET($D$173,0,'Health SCR'!F$3-$B222)*OFFSET(Inputs!$C$30,0,$B222-2)/IF(sommmeProdInv(Inputs!$B$30:$AY$30,$D$173:$BA$173,'Health SCR'!F$3)&gt;0,sommmeProdInv(Inputs!$B$30:$AY$30,$D$173:$BA$173,'Health SCR'!F$3),1)+F221,0)</f>
        <v>0</v>
      </c>
      <c r="G222" s="644">
        <f ca="1">IF('Health SCR'!G$3&gt;=$B222,OFFSET($D$173,0,'Health SCR'!G$3-$B222)*OFFSET(Inputs!$C$30,0,$B222-2)/IF(sommmeProdInv(Inputs!$B$30:$AY$30,$D$173:$BA$173,'Health SCR'!G$3)&gt;0,sommmeProdInv(Inputs!$B$30:$AY$30,$D$173:$BA$173,'Health SCR'!G$3),1)+G221,0)</f>
        <v>0</v>
      </c>
      <c r="H222" s="644">
        <f ca="1">IF('Health SCR'!H$3&gt;=$B222,OFFSET($D$173,0,'Health SCR'!H$3-$B222)*OFFSET(Inputs!$C$30,0,$B222-2)/IF(sommmeProdInv(Inputs!$B$30:$AY$30,$D$173:$BA$173,'Health SCR'!H$3)&gt;0,sommmeProdInv(Inputs!$B$30:$AY$30,$D$173:$BA$173,'Health SCR'!H$3),1)+H221,0)</f>
        <v>0</v>
      </c>
      <c r="I222" s="644">
        <f ca="1">IF('Health SCR'!I$3&gt;=$B222,OFFSET($D$173,0,'Health SCR'!I$3-$B222)*OFFSET(Inputs!$C$30,0,$B222-2)/IF(sommmeProdInv(Inputs!$B$30:$AY$30,$D$173:$BA$173,'Health SCR'!I$3)&gt;0,sommmeProdInv(Inputs!$B$30:$AY$30,$D$173:$BA$173,'Health SCR'!I$3),1)+I221,0)</f>
        <v>0</v>
      </c>
      <c r="J222" s="644">
        <f ca="1">IF('Health SCR'!J$3&gt;=$B222,OFFSET($D$173,0,'Health SCR'!J$3-$B222)*OFFSET(Inputs!$C$30,0,$B222-2)/IF(sommmeProdInv(Inputs!$B$30:$AY$30,$D$173:$BA$173,'Health SCR'!J$3)&gt;0,sommmeProdInv(Inputs!$B$30:$AY$30,$D$173:$BA$173,'Health SCR'!J$3),1)+J221,0)</f>
        <v>0</v>
      </c>
      <c r="K222" s="644">
        <f ca="1">IF('Health SCR'!K$3&gt;=$B222,OFFSET($D$173,0,'Health SCR'!K$3-$B222)*OFFSET(Inputs!$C$30,0,$B222-2)/IF(sommmeProdInv(Inputs!$B$30:$AY$30,$D$173:$BA$173,'Health SCR'!K$3)&gt;0,sommmeProdInv(Inputs!$B$30:$AY$30,$D$173:$BA$173,'Health SCR'!K$3),1)+K221,0)</f>
        <v>0</v>
      </c>
      <c r="L222" s="644">
        <f ca="1">IF('Health SCR'!L$3&gt;=$B222,OFFSET($D$173,0,'Health SCR'!L$3-$B222)*OFFSET(Inputs!$C$30,0,$B222-2)/IF(sommmeProdInv(Inputs!$B$30:$AY$30,$D$173:$BA$173,'Health SCR'!L$3)&gt;0,sommmeProdInv(Inputs!$B$30:$AY$30,$D$173:$BA$173,'Health SCR'!L$3),1)+L221,0)</f>
        <v>0</v>
      </c>
      <c r="M222" s="644">
        <f ca="1">IF('Health SCR'!M$3&gt;=$B222,OFFSET($D$173,0,'Health SCR'!M$3-$B222)*OFFSET(Inputs!$C$30,0,$B222-2)/IF(sommmeProdInv(Inputs!$B$30:$AY$30,$D$173:$BA$173,'Health SCR'!M$3)&gt;0,sommmeProdInv(Inputs!$B$30:$AY$30,$D$173:$BA$173,'Health SCR'!M$3),1)+M221,0)</f>
        <v>0</v>
      </c>
      <c r="N222" s="644">
        <f ca="1">IF('Health SCR'!N$3&gt;=$B222,OFFSET($D$173,0,'Health SCR'!N$3-$B222)*OFFSET(Inputs!$C$30,0,$B222-2)/IF(sommmeProdInv(Inputs!$B$30:$AY$30,$D$173:$BA$173,'Health SCR'!N$3)&gt;0,sommmeProdInv(Inputs!$B$30:$AY$30,$D$173:$BA$173,'Health SCR'!N$3),1)+N221,0)</f>
        <v>0</v>
      </c>
      <c r="O222" s="644">
        <f ca="1">IF('Health SCR'!O$3&gt;=$B222,OFFSET($D$173,0,'Health SCR'!O$3-$B222)*OFFSET(Inputs!$C$30,0,$B222-2)/IF(sommmeProdInv(Inputs!$B$30:$AY$30,$D$173:$BA$173,'Health SCR'!O$3)&gt;0,sommmeProdInv(Inputs!$B$30:$AY$30,$D$173:$BA$173,'Health SCR'!O$3),1)+O221,0)</f>
        <v>0</v>
      </c>
      <c r="P222" s="644">
        <f ca="1">IF('Health SCR'!P$3&gt;=$B222,OFFSET($D$173,0,'Health SCR'!P$3-$B222)*OFFSET(Inputs!$C$30,0,$B222-2)/IF(sommmeProdInv(Inputs!$B$30:$AY$30,$D$173:$BA$173,'Health SCR'!P$3)&gt;0,sommmeProdInv(Inputs!$B$30:$AY$30,$D$173:$BA$173,'Health SCR'!P$3),1)+P221,0)</f>
        <v>0</v>
      </c>
      <c r="Q222" s="644">
        <f ca="1">IF('Health SCR'!Q$3&gt;=$B222,OFFSET($D$173,0,'Health SCR'!Q$3-$B222)*OFFSET(Inputs!$C$30,0,$B222-2)/IF(sommmeProdInv(Inputs!$B$30:$AY$30,$D$173:$BA$173,'Health SCR'!Q$3)&gt;0,sommmeProdInv(Inputs!$B$30:$AY$30,$D$173:$BA$173,'Health SCR'!Q$3),1)+Q221,0)</f>
        <v>0</v>
      </c>
      <c r="R222" s="644">
        <f ca="1">IF('Health SCR'!R$3&gt;=$B222,OFFSET($D$173,0,'Health SCR'!R$3-$B222)*OFFSET(Inputs!$C$30,0,$B222-2)/IF(sommmeProdInv(Inputs!$B$30:$AY$30,$D$173:$BA$173,'Health SCR'!R$3)&gt;0,sommmeProdInv(Inputs!$B$30:$AY$30,$D$173:$BA$173,'Health SCR'!R$3),1)+R221,0)</f>
        <v>0</v>
      </c>
      <c r="S222" s="644">
        <f ca="1">IF('Health SCR'!S$3&gt;=$B222,OFFSET($D$173,0,'Health SCR'!S$3-$B222)*OFFSET(Inputs!$C$30,0,$B222-2)/IF(sommmeProdInv(Inputs!$B$30:$AY$30,$D$173:$BA$173,'Health SCR'!S$3)&gt;0,sommmeProdInv(Inputs!$B$30:$AY$30,$D$173:$BA$173,'Health SCR'!S$3),1)+S221,0)</f>
        <v>0</v>
      </c>
      <c r="T222" s="644">
        <f ca="1">IF('Health SCR'!T$3&gt;=$B222,OFFSET($D$173,0,'Health SCR'!T$3-$B222)*OFFSET(Inputs!$C$30,0,$B222-2)/IF(sommmeProdInv(Inputs!$B$30:$AY$30,$D$173:$BA$173,'Health SCR'!T$3)&gt;0,sommmeProdInv(Inputs!$B$30:$AY$30,$D$173:$BA$173,'Health SCR'!T$3),1)+T221,0)</f>
        <v>0</v>
      </c>
      <c r="U222" s="644">
        <f ca="1">IF('Health SCR'!U$3&gt;=$B222,OFFSET($D$173,0,'Health SCR'!U$3-$B222)*OFFSET(Inputs!$C$30,0,$B222-2)/IF(sommmeProdInv(Inputs!$B$30:$AY$30,$D$173:$BA$173,'Health SCR'!U$3)&gt;0,sommmeProdInv(Inputs!$B$30:$AY$30,$D$173:$BA$173,'Health SCR'!U$3),1)+U221,0)</f>
        <v>0</v>
      </c>
      <c r="V222" s="644">
        <f ca="1">IF('Health SCR'!V$3&gt;=$B222,OFFSET($D$173,0,'Health SCR'!V$3-$B222)*OFFSET(Inputs!$C$30,0,$B222-2)/IF(sommmeProdInv(Inputs!$B$30:$AY$30,$D$173:$BA$173,'Health SCR'!V$3)&gt;0,sommmeProdInv(Inputs!$B$30:$AY$30,$D$173:$BA$173,'Health SCR'!V$3),1)+V221,0)</f>
        <v>0</v>
      </c>
      <c r="W222" s="644">
        <f ca="1">IF('Health SCR'!W$3&gt;=$B222,OFFSET($D$173,0,'Health SCR'!W$3-$B222)*OFFSET(Inputs!$C$30,0,$B222-2)/IF(sommmeProdInv(Inputs!$B$30:$AY$30,$D$173:$BA$173,'Health SCR'!W$3)&gt;0,sommmeProdInv(Inputs!$B$30:$AY$30,$D$173:$BA$173,'Health SCR'!W$3),1)+W221,0)</f>
        <v>0</v>
      </c>
      <c r="X222" s="644">
        <f ca="1">IF('Health SCR'!X$3&gt;=$B222,OFFSET($D$173,0,'Health SCR'!X$3-$B222)*OFFSET(Inputs!$C$30,0,$B222-2)/IF(sommmeProdInv(Inputs!$B$30:$AY$30,$D$173:$BA$173,'Health SCR'!X$3)&gt;0,sommmeProdInv(Inputs!$B$30:$AY$30,$D$173:$BA$173,'Health SCR'!X$3),1)+X221,0)</f>
        <v>0</v>
      </c>
      <c r="Y222" s="644">
        <f ca="1">IF('Health SCR'!Y$3&gt;=$B222,OFFSET($D$173,0,'Health SCR'!Y$3-$B222)*OFFSET(Inputs!$C$30,0,$B222-2)/IF(sommmeProdInv(Inputs!$B$30:$AY$30,$D$173:$BA$173,'Health SCR'!Y$3)&gt;0,sommmeProdInv(Inputs!$B$30:$AY$30,$D$173:$BA$173,'Health SCR'!Y$3),1)+Y221,0)</f>
        <v>0</v>
      </c>
      <c r="Z222" s="644">
        <f ca="1">IF('Health SCR'!Z$3&gt;=$B222,OFFSET($D$173,0,'Health SCR'!Z$3-$B222)*OFFSET(Inputs!$C$30,0,$B222-2)/IF(sommmeProdInv(Inputs!$B$30:$AY$30,$D$173:$BA$173,'Health SCR'!Z$3)&gt;0,sommmeProdInv(Inputs!$B$30:$AY$30,$D$173:$BA$173,'Health SCR'!Z$3),1)+Z221,0)</f>
        <v>0</v>
      </c>
      <c r="AA222" s="644">
        <f ca="1">IF('Health SCR'!AA$3&gt;=$B222,OFFSET($D$173,0,'Health SCR'!AA$3-$B222)*OFFSET(Inputs!$C$30,0,$B222-2)/IF(sommmeProdInv(Inputs!$B$30:$AY$30,$D$173:$BA$173,'Health SCR'!AA$3)&gt;0,sommmeProdInv(Inputs!$B$30:$AY$30,$D$173:$BA$173,'Health SCR'!AA$3),1)+AA221,0)</f>
        <v>0</v>
      </c>
      <c r="AB222" s="644">
        <f ca="1">IF('Health SCR'!AB$3&gt;=$B222,OFFSET($D$173,0,'Health SCR'!AB$3-$B222)*OFFSET(Inputs!$C$30,0,$B222-2)/IF(sommmeProdInv(Inputs!$B$30:$AY$30,$D$173:$BA$173,'Health SCR'!AB$3)&gt;0,sommmeProdInv(Inputs!$B$30:$AY$30,$D$173:$BA$173,'Health SCR'!AB$3),1)+AB221,0)</f>
        <v>0</v>
      </c>
      <c r="AC222" s="644">
        <f ca="1">IF('Health SCR'!AC$3&gt;=$B222,OFFSET($D$173,0,'Health SCR'!AC$3-$B222)*OFFSET(Inputs!$C$30,0,$B222-2)/IF(sommmeProdInv(Inputs!$B$30:$AY$30,$D$173:$BA$173,'Health SCR'!AC$3)&gt;0,sommmeProdInv(Inputs!$B$30:$AY$30,$D$173:$BA$173,'Health SCR'!AC$3),1)+AC221,0)</f>
        <v>0</v>
      </c>
      <c r="AD222" s="644">
        <f ca="1">IF('Health SCR'!AD$3&gt;=$B222,OFFSET($D$173,0,'Health SCR'!AD$3-$B222)*OFFSET(Inputs!$C$30,0,$B222-2)/IF(sommmeProdInv(Inputs!$B$30:$AY$30,$D$173:$BA$173,'Health SCR'!AD$3)&gt;0,sommmeProdInv(Inputs!$B$30:$AY$30,$D$173:$BA$173,'Health SCR'!AD$3),1)+AD221,0)</f>
        <v>0</v>
      </c>
      <c r="AE222" s="644">
        <f ca="1">IF('Health SCR'!AE$3&gt;=$B222,OFFSET($D$173,0,'Health SCR'!AE$3-$B222)*OFFSET(Inputs!$C$30,0,$B222-2)/IF(sommmeProdInv(Inputs!$B$30:$AY$30,$D$173:$BA$173,'Health SCR'!AE$3)&gt;0,sommmeProdInv(Inputs!$B$30:$AY$30,$D$173:$BA$173,'Health SCR'!AE$3),1)+AE221,0)</f>
        <v>0</v>
      </c>
      <c r="AF222" s="644">
        <f ca="1">IF('Health SCR'!AF$3&gt;=$B222,OFFSET($D$173,0,'Health SCR'!AF$3-$B222)*OFFSET(Inputs!$C$30,0,$B222-2)/IF(sommmeProdInv(Inputs!$B$30:$AY$30,$D$173:$BA$173,'Health SCR'!AF$3)&gt;0,sommmeProdInv(Inputs!$B$30:$AY$30,$D$173:$BA$173,'Health SCR'!AF$3),1)+AF221,0)</f>
        <v>0</v>
      </c>
      <c r="AG222" s="644">
        <f ca="1">IF('Health SCR'!AG$3&gt;=$B222,OFFSET($D$173,0,'Health SCR'!AG$3-$B222)*OFFSET(Inputs!$C$30,0,$B222-2)/IF(sommmeProdInv(Inputs!$B$30:$AY$30,$D$173:$BA$173,'Health SCR'!AG$3)&gt;0,sommmeProdInv(Inputs!$B$30:$AY$30,$D$173:$BA$173,'Health SCR'!AG$3),1)+AG221,0)</f>
        <v>0</v>
      </c>
      <c r="AH222" s="644">
        <f ca="1">IF('Health SCR'!AH$3&gt;=$B222,OFFSET($D$173,0,'Health SCR'!AH$3-$B222)*OFFSET(Inputs!$C$30,0,$B222-2)/IF(sommmeProdInv(Inputs!$B$30:$AY$30,$D$173:$BA$173,'Health SCR'!AH$3)&gt;0,sommmeProdInv(Inputs!$B$30:$AY$30,$D$173:$BA$173,'Health SCR'!AH$3),1)+AH221,0)</f>
        <v>0</v>
      </c>
      <c r="AI222" s="644">
        <f ca="1">IF('Health SCR'!AI$3&gt;=$B222,OFFSET($D$173,0,'Health SCR'!AI$3-$B222)*OFFSET(Inputs!$C$30,0,$B222-2)/IF(sommmeProdInv(Inputs!$B$30:$AY$30,$D$173:$BA$173,'Health SCR'!AI$3)&gt;0,sommmeProdInv(Inputs!$B$30:$AY$30,$D$173:$BA$173,'Health SCR'!AI$3),1)+AI221,0)</f>
        <v>0</v>
      </c>
      <c r="AJ222" s="644">
        <f ca="1">IF('Health SCR'!AJ$3&gt;=$B222,OFFSET($D$173,0,'Health SCR'!AJ$3-$B222)*OFFSET(Inputs!$C$30,0,$B222-2)/IF(sommmeProdInv(Inputs!$B$30:$AY$30,$D$173:$BA$173,'Health SCR'!AJ$3)&gt;0,sommmeProdInv(Inputs!$B$30:$AY$30,$D$173:$BA$173,'Health SCR'!AJ$3),1)+AJ221,0)</f>
        <v>0</v>
      </c>
      <c r="AK222" s="644">
        <f ca="1">IF('Health SCR'!AK$3&gt;=$B222,OFFSET($D$173,0,'Health SCR'!AK$3-$B222)*OFFSET(Inputs!$C$30,0,$B222-2)/IF(sommmeProdInv(Inputs!$B$30:$AY$30,$D$173:$BA$173,'Health SCR'!AK$3)&gt;0,sommmeProdInv(Inputs!$B$30:$AY$30,$D$173:$BA$173,'Health SCR'!AK$3),1)+AK221,0)</f>
        <v>0</v>
      </c>
      <c r="AL222" s="644">
        <f ca="1">IF('Health SCR'!AL$3&gt;=$B222,OFFSET($D$173,0,'Health SCR'!AL$3-$B222)*OFFSET(Inputs!$C$30,0,$B222-2)/IF(sommmeProdInv(Inputs!$B$30:$AY$30,$D$173:$BA$173,'Health SCR'!AL$3)&gt;0,sommmeProdInv(Inputs!$B$30:$AY$30,$D$173:$BA$173,'Health SCR'!AL$3),1)+AL221,0)</f>
        <v>0</v>
      </c>
      <c r="AM222" s="644">
        <f ca="1">IF('Health SCR'!AM$3&gt;=$B222,OFFSET($D$173,0,'Health SCR'!AM$3-$B222)*OFFSET(Inputs!$C$30,0,$B222-2)/IF(sommmeProdInv(Inputs!$B$30:$AY$30,$D$173:$BA$173,'Health SCR'!AM$3)&gt;0,sommmeProdInv(Inputs!$B$30:$AY$30,$D$173:$BA$173,'Health SCR'!AM$3),1)+AM221,0)</f>
        <v>0</v>
      </c>
      <c r="AN222" s="644">
        <f ca="1">IF('Health SCR'!AN$3&gt;=$B222,OFFSET($D$173,0,'Health SCR'!AN$3-$B222)*OFFSET(Inputs!$C$30,0,$B222-2)/IF(sommmeProdInv(Inputs!$B$30:$AY$30,$D$173:$BA$173,'Health SCR'!AN$3)&gt;0,sommmeProdInv(Inputs!$B$30:$AY$30,$D$173:$BA$173,'Health SCR'!AN$3),1)+AN221,0)</f>
        <v>0</v>
      </c>
      <c r="AO222" s="644">
        <f ca="1">IF('Health SCR'!AO$3&gt;=$B222,OFFSET($D$173,0,'Health SCR'!AO$3-$B222)*OFFSET(Inputs!$C$30,0,$B222-2)/IF(sommmeProdInv(Inputs!$B$30:$AY$30,$D$173:$BA$173,'Health SCR'!AO$3)&gt;0,sommmeProdInv(Inputs!$B$30:$AY$30,$D$173:$BA$173,'Health SCR'!AO$3),1)+AO221,0)</f>
        <v>0</v>
      </c>
      <c r="AP222" s="644">
        <f ca="1">IF('Health SCR'!AP$3&gt;=$B222,OFFSET($D$173,0,'Health SCR'!AP$3-$B222)*OFFSET(Inputs!$C$30,0,$B222-2)/IF(sommmeProdInv(Inputs!$B$30:$AY$30,$D$173:$BA$173,'Health SCR'!AP$3)&gt;0,sommmeProdInv(Inputs!$B$30:$AY$30,$D$173:$BA$173,'Health SCR'!AP$3),1)+AP221,0)</f>
        <v>0</v>
      </c>
      <c r="AQ222" s="644">
        <f ca="1">IF('Health SCR'!AQ$3&gt;=$B222,OFFSET($D$173,0,'Health SCR'!AQ$3-$B222)*OFFSET(Inputs!$C$30,0,$B222-2)/IF(sommmeProdInv(Inputs!$B$30:$AY$30,$D$173:$BA$173,'Health SCR'!AQ$3)&gt;0,sommmeProdInv(Inputs!$B$30:$AY$30,$D$173:$BA$173,'Health SCR'!AQ$3),1)+AQ221,0)</f>
        <v>0</v>
      </c>
      <c r="AR222" s="644">
        <f ca="1">IF('Health SCR'!AR$3&gt;=$B222,OFFSET($D$173,0,'Health SCR'!AR$3-$B222)*OFFSET(Inputs!$C$30,0,$B222-2)/IF(sommmeProdInv(Inputs!$B$30:$AY$30,$D$173:$BA$173,'Health SCR'!AR$3)&gt;0,sommmeProdInv(Inputs!$B$30:$AY$30,$D$173:$BA$173,'Health SCR'!AR$3),1)+AR221,0)</f>
        <v>0</v>
      </c>
      <c r="AS222" s="644">
        <f ca="1">IF('Health SCR'!AS$3&gt;=$B222,OFFSET($D$173,0,'Health SCR'!AS$3-$B222)*OFFSET(Inputs!$C$30,0,$B222-2)/IF(sommmeProdInv(Inputs!$B$30:$AY$30,$D$173:$BA$173,'Health SCR'!AS$3)&gt;0,sommmeProdInv(Inputs!$B$30:$AY$30,$D$173:$BA$173,'Health SCR'!AS$3),1)+AS221,0)</f>
        <v>0</v>
      </c>
      <c r="AT222" s="644">
        <f ca="1">IF('Health SCR'!AT$3&gt;=$B222,OFFSET($D$173,0,'Health SCR'!AT$3-$B222)*OFFSET(Inputs!$C$30,0,$B222-2)/IF(sommmeProdInv(Inputs!$B$30:$AY$30,$D$173:$BA$173,'Health SCR'!AT$3)&gt;0,sommmeProdInv(Inputs!$B$30:$AY$30,$D$173:$BA$173,'Health SCR'!AT$3),1)+AT221,0)</f>
        <v>0</v>
      </c>
      <c r="AU222" s="644">
        <f ca="1">IF('Health SCR'!AU$3&gt;=$B222,OFFSET($D$173,0,'Health SCR'!AU$3-$B222)*OFFSET(Inputs!$C$30,0,$B222-2)/IF(sommmeProdInv(Inputs!$B$30:$AY$30,$D$173:$BA$173,'Health SCR'!AU$3)&gt;0,sommmeProdInv(Inputs!$B$30:$AY$30,$D$173:$BA$173,'Health SCR'!AU$3),1)+AU221,0)</f>
        <v>0</v>
      </c>
      <c r="AV222" s="644">
        <f ca="1">IF('Health SCR'!AV$3&gt;=$B222,OFFSET($D$173,0,'Health SCR'!AV$3-$B222)*OFFSET(Inputs!$C$30,0,$B222-2)/IF(sommmeProdInv(Inputs!$B$30:$AY$30,$D$173:$BA$173,'Health SCR'!AV$3)&gt;0,sommmeProdInv(Inputs!$B$30:$AY$30,$D$173:$BA$173,'Health SCR'!AV$3),1)+AV221,0)</f>
        <v>0</v>
      </c>
      <c r="AW222" s="644">
        <f ca="1">IF('Health SCR'!AW$3&gt;=$B222,OFFSET($D$173,0,'Health SCR'!AW$3-$B222)*OFFSET(Inputs!$C$30,0,$B222-2)/IF(sommmeProdInv(Inputs!$B$30:$AY$30,$D$173:$BA$173,'Health SCR'!AW$3)&gt;0,sommmeProdInv(Inputs!$B$30:$AY$30,$D$173:$BA$173,'Health SCR'!AW$3),1)+AW221,0)</f>
        <v>0</v>
      </c>
      <c r="AX222" s="644">
        <f ca="1">IF('Health SCR'!AX$3&gt;=$B222,OFFSET($D$173,0,'Health SCR'!AX$3-$B222)*OFFSET(Inputs!$C$30,0,$B222-2)/IF(sommmeProdInv(Inputs!$B$30:$AY$30,$D$173:$BA$173,'Health SCR'!AX$3)&gt;0,sommmeProdInv(Inputs!$B$30:$AY$30,$D$173:$BA$173,'Health SCR'!AX$3),1)+AX221,0)</f>
        <v>0</v>
      </c>
      <c r="AY222" s="644">
        <f ca="1">IF('Health SCR'!AY$3&gt;=$B222,OFFSET($D$173,0,'Health SCR'!AY$3-$B222)*OFFSET(Inputs!$C$30,0,$B222-2)/IF(sommmeProdInv(Inputs!$B$30:$AY$30,$D$173:$BA$173,'Health SCR'!AY$3)&gt;0,sommmeProdInv(Inputs!$B$30:$AY$30,$D$173:$BA$173,'Health SCR'!AY$3),1)+AY221,0)</f>
        <v>0</v>
      </c>
      <c r="AZ222" s="644">
        <f ca="1">IF('Health SCR'!AZ$3&gt;=$B222,OFFSET($D$173,0,'Health SCR'!AZ$3-$B222)*OFFSET(Inputs!$C$30,0,$B222-2)/IF(sommmeProdInv(Inputs!$B$30:$AY$30,$D$173:$BA$173,'Health SCR'!AZ$3)&gt;0,sommmeProdInv(Inputs!$B$30:$AY$30,$D$173:$BA$173,'Health SCR'!AZ$3),1)+AZ221,0)</f>
        <v>0</v>
      </c>
      <c r="BA222" s="645">
        <f ca="1">IF('Health SCR'!BA$3&gt;=$B222,OFFSET($D$173,0,'Health SCR'!BA$3-$B222)*OFFSET(Inputs!$C$30,0,$B222-2)/IF(sommmeProdInv(Inputs!$B$30:$AY$30,$D$173:$BA$173,'Health SCR'!BA$3)&gt;0,sommmeProdInv(Inputs!$B$30:$AY$30,$D$173:$BA$173,'Health SCR'!BA$3),1)+BA221,0)</f>
        <v>0</v>
      </c>
    </row>
    <row r="223" spans="1:53" s="221" customFormat="1" outlineLevel="1">
      <c r="A223" s="608"/>
      <c r="B223" s="993">
        <v>49</v>
      </c>
      <c r="C223" s="994"/>
      <c r="D223" s="643"/>
      <c r="E223" s="644">
        <f ca="1">IF('Health SCR'!E$3&gt;=$B223,OFFSET($D$173,0,'Health SCR'!E$3-$B223)*OFFSET(Inputs!$C$30,0,$B223-2)/IF(sommmeProdInv(Inputs!$B$30:$AY$30,$D$173:$BA$173,'Health SCR'!E$3)&gt;0,sommmeProdInv(Inputs!$B$30:$AY$30,$D$173:$BA$173,'Health SCR'!E$3),1)+E222,0)</f>
        <v>0</v>
      </c>
      <c r="F223" s="644">
        <f ca="1">IF('Health SCR'!F$3&gt;=$B223,OFFSET($D$173,0,'Health SCR'!F$3-$B223)*OFFSET(Inputs!$C$30,0,$B223-2)/IF(sommmeProdInv(Inputs!$B$30:$AY$30,$D$173:$BA$173,'Health SCR'!F$3)&gt;0,sommmeProdInv(Inputs!$B$30:$AY$30,$D$173:$BA$173,'Health SCR'!F$3),1)+F222,0)</f>
        <v>0</v>
      </c>
      <c r="G223" s="644">
        <f ca="1">IF('Health SCR'!G$3&gt;=$B223,OFFSET($D$173,0,'Health SCR'!G$3-$B223)*OFFSET(Inputs!$C$30,0,$B223-2)/IF(sommmeProdInv(Inputs!$B$30:$AY$30,$D$173:$BA$173,'Health SCR'!G$3)&gt;0,sommmeProdInv(Inputs!$B$30:$AY$30,$D$173:$BA$173,'Health SCR'!G$3),1)+G222,0)</f>
        <v>0</v>
      </c>
      <c r="H223" s="644">
        <f ca="1">IF('Health SCR'!H$3&gt;=$B223,OFFSET($D$173,0,'Health SCR'!H$3-$B223)*OFFSET(Inputs!$C$30,0,$B223-2)/IF(sommmeProdInv(Inputs!$B$30:$AY$30,$D$173:$BA$173,'Health SCR'!H$3)&gt;0,sommmeProdInv(Inputs!$B$30:$AY$30,$D$173:$BA$173,'Health SCR'!H$3),1)+H222,0)</f>
        <v>0</v>
      </c>
      <c r="I223" s="644">
        <f ca="1">IF('Health SCR'!I$3&gt;=$B223,OFFSET($D$173,0,'Health SCR'!I$3-$B223)*OFFSET(Inputs!$C$30,0,$B223-2)/IF(sommmeProdInv(Inputs!$B$30:$AY$30,$D$173:$BA$173,'Health SCR'!I$3)&gt;0,sommmeProdInv(Inputs!$B$30:$AY$30,$D$173:$BA$173,'Health SCR'!I$3),1)+I222,0)</f>
        <v>0</v>
      </c>
      <c r="J223" s="644">
        <f ca="1">IF('Health SCR'!J$3&gt;=$B223,OFFSET($D$173,0,'Health SCR'!J$3-$B223)*OFFSET(Inputs!$C$30,0,$B223-2)/IF(sommmeProdInv(Inputs!$B$30:$AY$30,$D$173:$BA$173,'Health SCR'!J$3)&gt;0,sommmeProdInv(Inputs!$B$30:$AY$30,$D$173:$BA$173,'Health SCR'!J$3),1)+J222,0)</f>
        <v>0</v>
      </c>
      <c r="K223" s="644">
        <f ca="1">IF('Health SCR'!K$3&gt;=$B223,OFFSET($D$173,0,'Health SCR'!K$3-$B223)*OFFSET(Inputs!$C$30,0,$B223-2)/IF(sommmeProdInv(Inputs!$B$30:$AY$30,$D$173:$BA$173,'Health SCR'!K$3)&gt;0,sommmeProdInv(Inputs!$B$30:$AY$30,$D$173:$BA$173,'Health SCR'!K$3),1)+K222,0)</f>
        <v>0</v>
      </c>
      <c r="L223" s="644">
        <f ca="1">IF('Health SCR'!L$3&gt;=$B223,OFFSET($D$173,0,'Health SCR'!L$3-$B223)*OFFSET(Inputs!$C$30,0,$B223-2)/IF(sommmeProdInv(Inputs!$B$30:$AY$30,$D$173:$BA$173,'Health SCR'!L$3)&gt;0,sommmeProdInv(Inputs!$B$30:$AY$30,$D$173:$BA$173,'Health SCR'!L$3),1)+L222,0)</f>
        <v>0</v>
      </c>
      <c r="M223" s="644">
        <f ca="1">IF('Health SCR'!M$3&gt;=$B223,OFFSET($D$173,0,'Health SCR'!M$3-$B223)*OFFSET(Inputs!$C$30,0,$B223-2)/IF(sommmeProdInv(Inputs!$B$30:$AY$30,$D$173:$BA$173,'Health SCR'!M$3)&gt;0,sommmeProdInv(Inputs!$B$30:$AY$30,$D$173:$BA$173,'Health SCR'!M$3),1)+M222,0)</f>
        <v>0</v>
      </c>
      <c r="N223" s="644">
        <f ca="1">IF('Health SCR'!N$3&gt;=$B223,OFFSET($D$173,0,'Health SCR'!N$3-$B223)*OFFSET(Inputs!$C$30,0,$B223-2)/IF(sommmeProdInv(Inputs!$B$30:$AY$30,$D$173:$BA$173,'Health SCR'!N$3)&gt;0,sommmeProdInv(Inputs!$B$30:$AY$30,$D$173:$BA$173,'Health SCR'!N$3),1)+N222,0)</f>
        <v>0</v>
      </c>
      <c r="O223" s="644">
        <f ca="1">IF('Health SCR'!O$3&gt;=$B223,OFFSET($D$173,0,'Health SCR'!O$3-$B223)*OFFSET(Inputs!$C$30,0,$B223-2)/IF(sommmeProdInv(Inputs!$B$30:$AY$30,$D$173:$BA$173,'Health SCR'!O$3)&gt;0,sommmeProdInv(Inputs!$B$30:$AY$30,$D$173:$BA$173,'Health SCR'!O$3),1)+O222,0)</f>
        <v>0</v>
      </c>
      <c r="P223" s="644">
        <f ca="1">IF('Health SCR'!P$3&gt;=$B223,OFFSET($D$173,0,'Health SCR'!P$3-$B223)*OFFSET(Inputs!$C$30,0,$B223-2)/IF(sommmeProdInv(Inputs!$B$30:$AY$30,$D$173:$BA$173,'Health SCR'!P$3)&gt;0,sommmeProdInv(Inputs!$B$30:$AY$30,$D$173:$BA$173,'Health SCR'!P$3),1)+P222,0)</f>
        <v>0</v>
      </c>
      <c r="Q223" s="644">
        <f ca="1">IF('Health SCR'!Q$3&gt;=$B223,OFFSET($D$173,0,'Health SCR'!Q$3-$B223)*OFFSET(Inputs!$C$30,0,$B223-2)/IF(sommmeProdInv(Inputs!$B$30:$AY$30,$D$173:$BA$173,'Health SCR'!Q$3)&gt;0,sommmeProdInv(Inputs!$B$30:$AY$30,$D$173:$BA$173,'Health SCR'!Q$3),1)+Q222,0)</f>
        <v>0</v>
      </c>
      <c r="R223" s="644">
        <f ca="1">IF('Health SCR'!R$3&gt;=$B223,OFFSET($D$173,0,'Health SCR'!R$3-$B223)*OFFSET(Inputs!$C$30,0,$B223-2)/IF(sommmeProdInv(Inputs!$B$30:$AY$30,$D$173:$BA$173,'Health SCR'!R$3)&gt;0,sommmeProdInv(Inputs!$B$30:$AY$30,$D$173:$BA$173,'Health SCR'!R$3),1)+R222,0)</f>
        <v>0</v>
      </c>
      <c r="S223" s="644">
        <f ca="1">IF('Health SCR'!S$3&gt;=$B223,OFFSET($D$173,0,'Health SCR'!S$3-$B223)*OFFSET(Inputs!$C$30,0,$B223-2)/IF(sommmeProdInv(Inputs!$B$30:$AY$30,$D$173:$BA$173,'Health SCR'!S$3)&gt;0,sommmeProdInv(Inputs!$B$30:$AY$30,$D$173:$BA$173,'Health SCR'!S$3),1)+S222,0)</f>
        <v>0</v>
      </c>
      <c r="T223" s="644">
        <f ca="1">IF('Health SCR'!T$3&gt;=$B223,OFFSET($D$173,0,'Health SCR'!T$3-$B223)*OFFSET(Inputs!$C$30,0,$B223-2)/IF(sommmeProdInv(Inputs!$B$30:$AY$30,$D$173:$BA$173,'Health SCR'!T$3)&gt;0,sommmeProdInv(Inputs!$B$30:$AY$30,$D$173:$BA$173,'Health SCR'!T$3),1)+T222,0)</f>
        <v>0</v>
      </c>
      <c r="U223" s="644">
        <f ca="1">IF('Health SCR'!U$3&gt;=$B223,OFFSET($D$173,0,'Health SCR'!U$3-$B223)*OFFSET(Inputs!$C$30,0,$B223-2)/IF(sommmeProdInv(Inputs!$B$30:$AY$30,$D$173:$BA$173,'Health SCR'!U$3)&gt;0,sommmeProdInv(Inputs!$B$30:$AY$30,$D$173:$BA$173,'Health SCR'!U$3),1)+U222,0)</f>
        <v>0</v>
      </c>
      <c r="V223" s="644">
        <f ca="1">IF('Health SCR'!V$3&gt;=$B223,OFFSET($D$173,0,'Health SCR'!V$3-$B223)*OFFSET(Inputs!$C$30,0,$B223-2)/IF(sommmeProdInv(Inputs!$B$30:$AY$30,$D$173:$BA$173,'Health SCR'!V$3)&gt;0,sommmeProdInv(Inputs!$B$30:$AY$30,$D$173:$BA$173,'Health SCR'!V$3),1)+V222,0)</f>
        <v>0</v>
      </c>
      <c r="W223" s="644">
        <f ca="1">IF('Health SCR'!W$3&gt;=$B223,OFFSET($D$173,0,'Health SCR'!W$3-$B223)*OFFSET(Inputs!$C$30,0,$B223-2)/IF(sommmeProdInv(Inputs!$B$30:$AY$30,$D$173:$BA$173,'Health SCR'!W$3)&gt;0,sommmeProdInv(Inputs!$B$30:$AY$30,$D$173:$BA$173,'Health SCR'!W$3),1)+W222,0)</f>
        <v>0</v>
      </c>
      <c r="X223" s="644">
        <f ca="1">IF('Health SCR'!X$3&gt;=$B223,OFFSET($D$173,0,'Health SCR'!X$3-$B223)*OFFSET(Inputs!$C$30,0,$B223-2)/IF(sommmeProdInv(Inputs!$B$30:$AY$30,$D$173:$BA$173,'Health SCR'!X$3)&gt;0,sommmeProdInv(Inputs!$B$30:$AY$30,$D$173:$BA$173,'Health SCR'!X$3),1)+X222,0)</f>
        <v>0</v>
      </c>
      <c r="Y223" s="644">
        <f ca="1">IF('Health SCR'!Y$3&gt;=$B223,OFFSET($D$173,0,'Health SCR'!Y$3-$B223)*OFFSET(Inputs!$C$30,0,$B223-2)/IF(sommmeProdInv(Inputs!$B$30:$AY$30,$D$173:$BA$173,'Health SCR'!Y$3)&gt;0,sommmeProdInv(Inputs!$B$30:$AY$30,$D$173:$BA$173,'Health SCR'!Y$3),1)+Y222,0)</f>
        <v>0</v>
      </c>
      <c r="Z223" s="644">
        <f ca="1">IF('Health SCR'!Z$3&gt;=$B223,OFFSET($D$173,0,'Health SCR'!Z$3-$B223)*OFFSET(Inputs!$C$30,0,$B223-2)/IF(sommmeProdInv(Inputs!$B$30:$AY$30,$D$173:$BA$173,'Health SCR'!Z$3)&gt;0,sommmeProdInv(Inputs!$B$30:$AY$30,$D$173:$BA$173,'Health SCR'!Z$3),1)+Z222,0)</f>
        <v>0</v>
      </c>
      <c r="AA223" s="644">
        <f ca="1">IF('Health SCR'!AA$3&gt;=$B223,OFFSET($D$173,0,'Health SCR'!AA$3-$B223)*OFFSET(Inputs!$C$30,0,$B223-2)/IF(sommmeProdInv(Inputs!$B$30:$AY$30,$D$173:$BA$173,'Health SCR'!AA$3)&gt;0,sommmeProdInv(Inputs!$B$30:$AY$30,$D$173:$BA$173,'Health SCR'!AA$3),1)+AA222,0)</f>
        <v>0</v>
      </c>
      <c r="AB223" s="644">
        <f ca="1">IF('Health SCR'!AB$3&gt;=$B223,OFFSET($D$173,0,'Health SCR'!AB$3-$B223)*OFFSET(Inputs!$C$30,0,$B223-2)/IF(sommmeProdInv(Inputs!$B$30:$AY$30,$D$173:$BA$173,'Health SCR'!AB$3)&gt;0,sommmeProdInv(Inputs!$B$30:$AY$30,$D$173:$BA$173,'Health SCR'!AB$3),1)+AB222,0)</f>
        <v>0</v>
      </c>
      <c r="AC223" s="644">
        <f ca="1">IF('Health SCR'!AC$3&gt;=$B223,OFFSET($D$173,0,'Health SCR'!AC$3-$B223)*OFFSET(Inputs!$C$30,0,$B223-2)/IF(sommmeProdInv(Inputs!$B$30:$AY$30,$D$173:$BA$173,'Health SCR'!AC$3)&gt;0,sommmeProdInv(Inputs!$B$30:$AY$30,$D$173:$BA$173,'Health SCR'!AC$3),1)+AC222,0)</f>
        <v>0</v>
      </c>
      <c r="AD223" s="644">
        <f ca="1">IF('Health SCR'!AD$3&gt;=$B223,OFFSET($D$173,0,'Health SCR'!AD$3-$B223)*OFFSET(Inputs!$C$30,0,$B223-2)/IF(sommmeProdInv(Inputs!$B$30:$AY$30,$D$173:$BA$173,'Health SCR'!AD$3)&gt;0,sommmeProdInv(Inputs!$B$30:$AY$30,$D$173:$BA$173,'Health SCR'!AD$3),1)+AD222,0)</f>
        <v>0</v>
      </c>
      <c r="AE223" s="644">
        <f ca="1">IF('Health SCR'!AE$3&gt;=$B223,OFFSET($D$173,0,'Health SCR'!AE$3-$B223)*OFFSET(Inputs!$C$30,0,$B223-2)/IF(sommmeProdInv(Inputs!$B$30:$AY$30,$D$173:$BA$173,'Health SCR'!AE$3)&gt;0,sommmeProdInv(Inputs!$B$30:$AY$30,$D$173:$BA$173,'Health SCR'!AE$3),1)+AE222,0)</f>
        <v>0</v>
      </c>
      <c r="AF223" s="644">
        <f ca="1">IF('Health SCR'!AF$3&gt;=$B223,OFFSET($D$173,0,'Health SCR'!AF$3-$B223)*OFFSET(Inputs!$C$30,0,$B223-2)/IF(sommmeProdInv(Inputs!$B$30:$AY$30,$D$173:$BA$173,'Health SCR'!AF$3)&gt;0,sommmeProdInv(Inputs!$B$30:$AY$30,$D$173:$BA$173,'Health SCR'!AF$3),1)+AF222,0)</f>
        <v>0</v>
      </c>
      <c r="AG223" s="644">
        <f ca="1">IF('Health SCR'!AG$3&gt;=$B223,OFFSET($D$173,0,'Health SCR'!AG$3-$B223)*OFFSET(Inputs!$C$30,0,$B223-2)/IF(sommmeProdInv(Inputs!$B$30:$AY$30,$D$173:$BA$173,'Health SCR'!AG$3)&gt;0,sommmeProdInv(Inputs!$B$30:$AY$30,$D$173:$BA$173,'Health SCR'!AG$3),1)+AG222,0)</f>
        <v>0</v>
      </c>
      <c r="AH223" s="644">
        <f ca="1">IF('Health SCR'!AH$3&gt;=$B223,OFFSET($D$173,0,'Health SCR'!AH$3-$B223)*OFFSET(Inputs!$C$30,0,$B223-2)/IF(sommmeProdInv(Inputs!$B$30:$AY$30,$D$173:$BA$173,'Health SCR'!AH$3)&gt;0,sommmeProdInv(Inputs!$B$30:$AY$30,$D$173:$BA$173,'Health SCR'!AH$3),1)+AH222,0)</f>
        <v>0</v>
      </c>
      <c r="AI223" s="644">
        <f ca="1">IF('Health SCR'!AI$3&gt;=$B223,OFFSET($D$173,0,'Health SCR'!AI$3-$B223)*OFFSET(Inputs!$C$30,0,$B223-2)/IF(sommmeProdInv(Inputs!$B$30:$AY$30,$D$173:$BA$173,'Health SCR'!AI$3)&gt;0,sommmeProdInv(Inputs!$B$30:$AY$30,$D$173:$BA$173,'Health SCR'!AI$3),1)+AI222,0)</f>
        <v>0</v>
      </c>
      <c r="AJ223" s="644">
        <f ca="1">IF('Health SCR'!AJ$3&gt;=$B223,OFFSET($D$173,0,'Health SCR'!AJ$3-$B223)*OFFSET(Inputs!$C$30,0,$B223-2)/IF(sommmeProdInv(Inputs!$B$30:$AY$30,$D$173:$BA$173,'Health SCR'!AJ$3)&gt;0,sommmeProdInv(Inputs!$B$30:$AY$30,$D$173:$BA$173,'Health SCR'!AJ$3),1)+AJ222,0)</f>
        <v>0</v>
      </c>
      <c r="AK223" s="644">
        <f ca="1">IF('Health SCR'!AK$3&gt;=$B223,OFFSET($D$173,0,'Health SCR'!AK$3-$B223)*OFFSET(Inputs!$C$30,0,$B223-2)/IF(sommmeProdInv(Inputs!$B$30:$AY$30,$D$173:$BA$173,'Health SCR'!AK$3)&gt;0,sommmeProdInv(Inputs!$B$30:$AY$30,$D$173:$BA$173,'Health SCR'!AK$3),1)+AK222,0)</f>
        <v>0</v>
      </c>
      <c r="AL223" s="644">
        <f ca="1">IF('Health SCR'!AL$3&gt;=$B223,OFFSET($D$173,0,'Health SCR'!AL$3-$B223)*OFFSET(Inputs!$C$30,0,$B223-2)/IF(sommmeProdInv(Inputs!$B$30:$AY$30,$D$173:$BA$173,'Health SCR'!AL$3)&gt;0,sommmeProdInv(Inputs!$B$30:$AY$30,$D$173:$BA$173,'Health SCR'!AL$3),1)+AL222,0)</f>
        <v>0</v>
      </c>
      <c r="AM223" s="644">
        <f ca="1">IF('Health SCR'!AM$3&gt;=$B223,OFFSET($D$173,0,'Health SCR'!AM$3-$B223)*OFFSET(Inputs!$C$30,0,$B223-2)/IF(sommmeProdInv(Inputs!$B$30:$AY$30,$D$173:$BA$173,'Health SCR'!AM$3)&gt;0,sommmeProdInv(Inputs!$B$30:$AY$30,$D$173:$BA$173,'Health SCR'!AM$3),1)+AM222,0)</f>
        <v>0</v>
      </c>
      <c r="AN223" s="644">
        <f ca="1">IF('Health SCR'!AN$3&gt;=$B223,OFFSET($D$173,0,'Health SCR'!AN$3-$B223)*OFFSET(Inputs!$C$30,0,$B223-2)/IF(sommmeProdInv(Inputs!$B$30:$AY$30,$D$173:$BA$173,'Health SCR'!AN$3)&gt;0,sommmeProdInv(Inputs!$B$30:$AY$30,$D$173:$BA$173,'Health SCR'!AN$3),1)+AN222,0)</f>
        <v>0</v>
      </c>
      <c r="AO223" s="644">
        <f ca="1">IF('Health SCR'!AO$3&gt;=$B223,OFFSET($D$173,0,'Health SCR'!AO$3-$B223)*OFFSET(Inputs!$C$30,0,$B223-2)/IF(sommmeProdInv(Inputs!$B$30:$AY$30,$D$173:$BA$173,'Health SCR'!AO$3)&gt;0,sommmeProdInv(Inputs!$B$30:$AY$30,$D$173:$BA$173,'Health SCR'!AO$3),1)+AO222,0)</f>
        <v>0</v>
      </c>
      <c r="AP223" s="644">
        <f ca="1">IF('Health SCR'!AP$3&gt;=$B223,OFFSET($D$173,0,'Health SCR'!AP$3-$B223)*OFFSET(Inputs!$C$30,0,$B223-2)/IF(sommmeProdInv(Inputs!$B$30:$AY$30,$D$173:$BA$173,'Health SCR'!AP$3)&gt;0,sommmeProdInv(Inputs!$B$30:$AY$30,$D$173:$BA$173,'Health SCR'!AP$3),1)+AP222,0)</f>
        <v>0</v>
      </c>
      <c r="AQ223" s="644">
        <f ca="1">IF('Health SCR'!AQ$3&gt;=$B223,OFFSET($D$173,0,'Health SCR'!AQ$3-$B223)*OFFSET(Inputs!$C$30,0,$B223-2)/IF(sommmeProdInv(Inputs!$B$30:$AY$30,$D$173:$BA$173,'Health SCR'!AQ$3)&gt;0,sommmeProdInv(Inputs!$B$30:$AY$30,$D$173:$BA$173,'Health SCR'!AQ$3),1)+AQ222,0)</f>
        <v>0</v>
      </c>
      <c r="AR223" s="644">
        <f ca="1">IF('Health SCR'!AR$3&gt;=$B223,OFFSET($D$173,0,'Health SCR'!AR$3-$B223)*OFFSET(Inputs!$C$30,0,$B223-2)/IF(sommmeProdInv(Inputs!$B$30:$AY$30,$D$173:$BA$173,'Health SCR'!AR$3)&gt;0,sommmeProdInv(Inputs!$B$30:$AY$30,$D$173:$BA$173,'Health SCR'!AR$3),1)+AR222,0)</f>
        <v>0</v>
      </c>
      <c r="AS223" s="644">
        <f ca="1">IF('Health SCR'!AS$3&gt;=$B223,OFFSET($D$173,0,'Health SCR'!AS$3-$B223)*OFFSET(Inputs!$C$30,0,$B223-2)/IF(sommmeProdInv(Inputs!$B$30:$AY$30,$D$173:$BA$173,'Health SCR'!AS$3)&gt;0,sommmeProdInv(Inputs!$B$30:$AY$30,$D$173:$BA$173,'Health SCR'!AS$3),1)+AS222,0)</f>
        <v>0</v>
      </c>
      <c r="AT223" s="644">
        <f ca="1">IF('Health SCR'!AT$3&gt;=$B223,OFFSET($D$173,0,'Health SCR'!AT$3-$B223)*OFFSET(Inputs!$C$30,0,$B223-2)/IF(sommmeProdInv(Inputs!$B$30:$AY$30,$D$173:$BA$173,'Health SCR'!AT$3)&gt;0,sommmeProdInv(Inputs!$B$30:$AY$30,$D$173:$BA$173,'Health SCR'!AT$3),1)+AT222,0)</f>
        <v>0</v>
      </c>
      <c r="AU223" s="644">
        <f ca="1">IF('Health SCR'!AU$3&gt;=$B223,OFFSET($D$173,0,'Health SCR'!AU$3-$B223)*OFFSET(Inputs!$C$30,0,$B223-2)/IF(sommmeProdInv(Inputs!$B$30:$AY$30,$D$173:$BA$173,'Health SCR'!AU$3)&gt;0,sommmeProdInv(Inputs!$B$30:$AY$30,$D$173:$BA$173,'Health SCR'!AU$3),1)+AU222,0)</f>
        <v>0</v>
      </c>
      <c r="AV223" s="644">
        <f ca="1">IF('Health SCR'!AV$3&gt;=$B223,OFFSET($D$173,0,'Health SCR'!AV$3-$B223)*OFFSET(Inputs!$C$30,0,$B223-2)/IF(sommmeProdInv(Inputs!$B$30:$AY$30,$D$173:$BA$173,'Health SCR'!AV$3)&gt;0,sommmeProdInv(Inputs!$B$30:$AY$30,$D$173:$BA$173,'Health SCR'!AV$3),1)+AV222,0)</f>
        <v>0</v>
      </c>
      <c r="AW223" s="644">
        <f ca="1">IF('Health SCR'!AW$3&gt;=$B223,OFFSET($D$173,0,'Health SCR'!AW$3-$B223)*OFFSET(Inputs!$C$30,0,$B223-2)/IF(sommmeProdInv(Inputs!$B$30:$AY$30,$D$173:$BA$173,'Health SCR'!AW$3)&gt;0,sommmeProdInv(Inputs!$B$30:$AY$30,$D$173:$BA$173,'Health SCR'!AW$3),1)+AW222,0)</f>
        <v>0</v>
      </c>
      <c r="AX223" s="644">
        <f ca="1">IF('Health SCR'!AX$3&gt;=$B223,OFFSET($D$173,0,'Health SCR'!AX$3-$B223)*OFFSET(Inputs!$C$30,0,$B223-2)/IF(sommmeProdInv(Inputs!$B$30:$AY$30,$D$173:$BA$173,'Health SCR'!AX$3)&gt;0,sommmeProdInv(Inputs!$B$30:$AY$30,$D$173:$BA$173,'Health SCR'!AX$3),1)+AX222,0)</f>
        <v>0</v>
      </c>
      <c r="AY223" s="644">
        <f ca="1">IF('Health SCR'!AY$3&gt;=$B223,OFFSET($D$173,0,'Health SCR'!AY$3-$B223)*OFFSET(Inputs!$C$30,0,$B223-2)/IF(sommmeProdInv(Inputs!$B$30:$AY$30,$D$173:$BA$173,'Health SCR'!AY$3)&gt;0,sommmeProdInv(Inputs!$B$30:$AY$30,$D$173:$BA$173,'Health SCR'!AY$3),1)+AY222,0)</f>
        <v>0</v>
      </c>
      <c r="AZ223" s="644">
        <f ca="1">IF('Health SCR'!AZ$3&gt;=$B223,OFFSET($D$173,0,'Health SCR'!AZ$3-$B223)*OFFSET(Inputs!$C$30,0,$B223-2)/IF(sommmeProdInv(Inputs!$B$30:$AY$30,$D$173:$BA$173,'Health SCR'!AZ$3)&gt;0,sommmeProdInv(Inputs!$B$30:$AY$30,$D$173:$BA$173,'Health SCR'!AZ$3),1)+AZ222,0)</f>
        <v>0</v>
      </c>
      <c r="BA223" s="645">
        <f ca="1">IF('Health SCR'!BA$3&gt;=$B223,OFFSET($D$173,0,'Health SCR'!BA$3-$B223)*OFFSET(Inputs!$C$30,0,$B223-2)/IF(sommmeProdInv(Inputs!$B$30:$AY$30,$D$173:$BA$173,'Health SCR'!BA$3)&gt;0,sommmeProdInv(Inputs!$B$30:$AY$30,$D$173:$BA$173,'Health SCR'!BA$3),1)+BA222,0)</f>
        <v>0</v>
      </c>
    </row>
    <row r="224" spans="1:53" s="221" customFormat="1" outlineLevel="1">
      <c r="A224" s="609"/>
      <c r="B224" s="995">
        <v>50</v>
      </c>
      <c r="C224" s="996"/>
      <c r="D224" s="647"/>
      <c r="E224" s="648">
        <f ca="1">IF('Health SCR'!E$3&gt;=$B224,OFFSET($D$173,0,'Health SCR'!E$3-$B224)*OFFSET(Inputs!$C$30,0,$B224-2)/IF(sommmeProdInv(Inputs!$B$30:$AY$30,$D$173:$BA$173,'Health SCR'!E$3)&gt;0,sommmeProdInv(Inputs!$B$30:$AY$30,$D$173:$BA$173,'Health SCR'!E$3),1)+E223,0)</f>
        <v>0</v>
      </c>
      <c r="F224" s="648">
        <f ca="1">IF('Health SCR'!F$3&gt;=$B224,OFFSET($D$173,0,'Health SCR'!F$3-$B224)*OFFSET(Inputs!$C$30,0,$B224-2)/IF(sommmeProdInv(Inputs!$B$30:$AY$30,$D$173:$BA$173,'Health SCR'!F$3)&gt;0,sommmeProdInv(Inputs!$B$30:$AY$30,$D$173:$BA$173,'Health SCR'!F$3),1)+F223,0)</f>
        <v>0</v>
      </c>
      <c r="G224" s="648">
        <f ca="1">IF('Health SCR'!G$3&gt;=$B224,OFFSET($D$173,0,'Health SCR'!G$3-$B224)*OFFSET(Inputs!$C$30,0,$B224-2)/IF(sommmeProdInv(Inputs!$B$30:$AY$30,$D$173:$BA$173,'Health SCR'!G$3)&gt;0,sommmeProdInv(Inputs!$B$30:$AY$30,$D$173:$BA$173,'Health SCR'!G$3),1)+G223,0)</f>
        <v>0</v>
      </c>
      <c r="H224" s="648">
        <f ca="1">IF('Health SCR'!H$3&gt;=$B224,OFFSET($D$173,0,'Health SCR'!H$3-$B224)*OFFSET(Inputs!$C$30,0,$B224-2)/IF(sommmeProdInv(Inputs!$B$30:$AY$30,$D$173:$BA$173,'Health SCR'!H$3)&gt;0,sommmeProdInv(Inputs!$B$30:$AY$30,$D$173:$BA$173,'Health SCR'!H$3),1)+H223,0)</f>
        <v>0</v>
      </c>
      <c r="I224" s="648">
        <f ca="1">IF('Health SCR'!I$3&gt;=$B224,OFFSET($D$173,0,'Health SCR'!I$3-$B224)*OFFSET(Inputs!$C$30,0,$B224-2)/IF(sommmeProdInv(Inputs!$B$30:$AY$30,$D$173:$BA$173,'Health SCR'!I$3)&gt;0,sommmeProdInv(Inputs!$B$30:$AY$30,$D$173:$BA$173,'Health SCR'!I$3),1)+I223,0)</f>
        <v>0</v>
      </c>
      <c r="J224" s="648">
        <f ca="1">IF('Health SCR'!J$3&gt;=$B224,OFFSET($D$173,0,'Health SCR'!J$3-$B224)*OFFSET(Inputs!$C$30,0,$B224-2)/IF(sommmeProdInv(Inputs!$B$30:$AY$30,$D$173:$BA$173,'Health SCR'!J$3)&gt;0,sommmeProdInv(Inputs!$B$30:$AY$30,$D$173:$BA$173,'Health SCR'!J$3),1)+J223,0)</f>
        <v>0</v>
      </c>
      <c r="K224" s="648">
        <f ca="1">IF('Health SCR'!K$3&gt;=$B224,OFFSET($D$173,0,'Health SCR'!K$3-$B224)*OFFSET(Inputs!$C$30,0,$B224-2)/IF(sommmeProdInv(Inputs!$B$30:$AY$30,$D$173:$BA$173,'Health SCR'!K$3)&gt;0,sommmeProdInv(Inputs!$B$30:$AY$30,$D$173:$BA$173,'Health SCR'!K$3),1)+K223,0)</f>
        <v>0</v>
      </c>
      <c r="L224" s="648">
        <f ca="1">IF('Health SCR'!L$3&gt;=$B224,OFFSET($D$173,0,'Health SCR'!L$3-$B224)*OFFSET(Inputs!$C$30,0,$B224-2)/IF(sommmeProdInv(Inputs!$B$30:$AY$30,$D$173:$BA$173,'Health SCR'!L$3)&gt;0,sommmeProdInv(Inputs!$B$30:$AY$30,$D$173:$BA$173,'Health SCR'!L$3),1)+L223,0)</f>
        <v>0</v>
      </c>
      <c r="M224" s="648">
        <f ca="1">IF('Health SCR'!M$3&gt;=$B224,OFFSET($D$173,0,'Health SCR'!M$3-$B224)*OFFSET(Inputs!$C$30,0,$B224-2)/IF(sommmeProdInv(Inputs!$B$30:$AY$30,$D$173:$BA$173,'Health SCR'!M$3)&gt;0,sommmeProdInv(Inputs!$B$30:$AY$30,$D$173:$BA$173,'Health SCR'!M$3),1)+M223,0)</f>
        <v>0</v>
      </c>
      <c r="N224" s="648">
        <f ca="1">IF('Health SCR'!N$3&gt;=$B224,OFFSET($D$173,0,'Health SCR'!N$3-$B224)*OFFSET(Inputs!$C$30,0,$B224-2)/IF(sommmeProdInv(Inputs!$B$30:$AY$30,$D$173:$BA$173,'Health SCR'!N$3)&gt;0,sommmeProdInv(Inputs!$B$30:$AY$30,$D$173:$BA$173,'Health SCR'!N$3),1)+N223,0)</f>
        <v>0</v>
      </c>
      <c r="O224" s="648">
        <f ca="1">IF('Health SCR'!O$3&gt;=$B224,OFFSET($D$173,0,'Health SCR'!O$3-$B224)*OFFSET(Inputs!$C$30,0,$B224-2)/IF(sommmeProdInv(Inputs!$B$30:$AY$30,$D$173:$BA$173,'Health SCR'!O$3)&gt;0,sommmeProdInv(Inputs!$B$30:$AY$30,$D$173:$BA$173,'Health SCR'!O$3),1)+O223,0)</f>
        <v>0</v>
      </c>
      <c r="P224" s="648">
        <f ca="1">IF('Health SCR'!P$3&gt;=$B224,OFFSET($D$173,0,'Health SCR'!P$3-$B224)*OFFSET(Inputs!$C$30,0,$B224-2)/IF(sommmeProdInv(Inputs!$B$30:$AY$30,$D$173:$BA$173,'Health SCR'!P$3)&gt;0,sommmeProdInv(Inputs!$B$30:$AY$30,$D$173:$BA$173,'Health SCR'!P$3),1)+P223,0)</f>
        <v>0</v>
      </c>
      <c r="Q224" s="648">
        <f ca="1">IF('Health SCR'!Q$3&gt;=$B224,OFFSET($D$173,0,'Health SCR'!Q$3-$B224)*OFFSET(Inputs!$C$30,0,$B224-2)/IF(sommmeProdInv(Inputs!$B$30:$AY$30,$D$173:$BA$173,'Health SCR'!Q$3)&gt;0,sommmeProdInv(Inputs!$B$30:$AY$30,$D$173:$BA$173,'Health SCR'!Q$3),1)+Q223,0)</f>
        <v>0</v>
      </c>
      <c r="R224" s="648">
        <f ca="1">IF('Health SCR'!R$3&gt;=$B224,OFFSET($D$173,0,'Health SCR'!R$3-$B224)*OFFSET(Inputs!$C$30,0,$B224-2)/IF(sommmeProdInv(Inputs!$B$30:$AY$30,$D$173:$BA$173,'Health SCR'!R$3)&gt;0,sommmeProdInv(Inputs!$B$30:$AY$30,$D$173:$BA$173,'Health SCR'!R$3),1)+R223,0)</f>
        <v>0</v>
      </c>
      <c r="S224" s="648">
        <f ca="1">IF('Health SCR'!S$3&gt;=$B224,OFFSET($D$173,0,'Health SCR'!S$3-$B224)*OFFSET(Inputs!$C$30,0,$B224-2)/IF(sommmeProdInv(Inputs!$B$30:$AY$30,$D$173:$BA$173,'Health SCR'!S$3)&gt;0,sommmeProdInv(Inputs!$B$30:$AY$30,$D$173:$BA$173,'Health SCR'!S$3),1)+S223,0)</f>
        <v>0</v>
      </c>
      <c r="T224" s="648">
        <f ca="1">IF('Health SCR'!T$3&gt;=$B224,OFFSET($D$173,0,'Health SCR'!T$3-$B224)*OFFSET(Inputs!$C$30,0,$B224-2)/IF(sommmeProdInv(Inputs!$B$30:$AY$30,$D$173:$BA$173,'Health SCR'!T$3)&gt;0,sommmeProdInv(Inputs!$B$30:$AY$30,$D$173:$BA$173,'Health SCR'!T$3),1)+T223,0)</f>
        <v>0</v>
      </c>
      <c r="U224" s="648">
        <f ca="1">IF('Health SCR'!U$3&gt;=$B224,OFFSET($D$173,0,'Health SCR'!U$3-$B224)*OFFSET(Inputs!$C$30,0,$B224-2)/IF(sommmeProdInv(Inputs!$B$30:$AY$30,$D$173:$BA$173,'Health SCR'!U$3)&gt;0,sommmeProdInv(Inputs!$B$30:$AY$30,$D$173:$BA$173,'Health SCR'!U$3),1)+U223,0)</f>
        <v>0</v>
      </c>
      <c r="V224" s="648">
        <f ca="1">IF('Health SCR'!V$3&gt;=$B224,OFFSET($D$173,0,'Health SCR'!V$3-$B224)*OFFSET(Inputs!$C$30,0,$B224-2)/IF(sommmeProdInv(Inputs!$B$30:$AY$30,$D$173:$BA$173,'Health SCR'!V$3)&gt;0,sommmeProdInv(Inputs!$B$30:$AY$30,$D$173:$BA$173,'Health SCR'!V$3),1)+V223,0)</f>
        <v>0</v>
      </c>
      <c r="W224" s="648">
        <f ca="1">IF('Health SCR'!W$3&gt;=$B224,OFFSET($D$173,0,'Health SCR'!W$3-$B224)*OFFSET(Inputs!$C$30,0,$B224-2)/IF(sommmeProdInv(Inputs!$B$30:$AY$30,$D$173:$BA$173,'Health SCR'!W$3)&gt;0,sommmeProdInv(Inputs!$B$30:$AY$30,$D$173:$BA$173,'Health SCR'!W$3),1)+W223,0)</f>
        <v>0</v>
      </c>
      <c r="X224" s="648">
        <f ca="1">IF('Health SCR'!X$3&gt;=$B224,OFFSET($D$173,0,'Health SCR'!X$3-$B224)*OFFSET(Inputs!$C$30,0,$B224-2)/IF(sommmeProdInv(Inputs!$B$30:$AY$30,$D$173:$BA$173,'Health SCR'!X$3)&gt;0,sommmeProdInv(Inputs!$B$30:$AY$30,$D$173:$BA$173,'Health SCR'!X$3),1)+X223,0)</f>
        <v>0</v>
      </c>
      <c r="Y224" s="648">
        <f ca="1">IF('Health SCR'!Y$3&gt;=$B224,OFFSET($D$173,0,'Health SCR'!Y$3-$B224)*OFFSET(Inputs!$C$30,0,$B224-2)/IF(sommmeProdInv(Inputs!$B$30:$AY$30,$D$173:$BA$173,'Health SCR'!Y$3)&gt;0,sommmeProdInv(Inputs!$B$30:$AY$30,$D$173:$BA$173,'Health SCR'!Y$3),1)+Y223,0)</f>
        <v>0</v>
      </c>
      <c r="Z224" s="648">
        <f ca="1">IF('Health SCR'!Z$3&gt;=$B224,OFFSET($D$173,0,'Health SCR'!Z$3-$B224)*OFFSET(Inputs!$C$30,0,$B224-2)/IF(sommmeProdInv(Inputs!$B$30:$AY$30,$D$173:$BA$173,'Health SCR'!Z$3)&gt;0,sommmeProdInv(Inputs!$B$30:$AY$30,$D$173:$BA$173,'Health SCR'!Z$3),1)+Z223,0)</f>
        <v>0</v>
      </c>
      <c r="AA224" s="648">
        <f ca="1">IF('Health SCR'!AA$3&gt;=$B224,OFFSET($D$173,0,'Health SCR'!AA$3-$B224)*OFFSET(Inputs!$C$30,0,$B224-2)/IF(sommmeProdInv(Inputs!$B$30:$AY$30,$D$173:$BA$173,'Health SCR'!AA$3)&gt;0,sommmeProdInv(Inputs!$B$30:$AY$30,$D$173:$BA$173,'Health SCR'!AA$3),1)+AA223,0)</f>
        <v>0</v>
      </c>
      <c r="AB224" s="648">
        <f ca="1">IF('Health SCR'!AB$3&gt;=$B224,OFFSET($D$173,0,'Health SCR'!AB$3-$B224)*OFFSET(Inputs!$C$30,0,$B224-2)/IF(sommmeProdInv(Inputs!$B$30:$AY$30,$D$173:$BA$173,'Health SCR'!AB$3)&gt;0,sommmeProdInv(Inputs!$B$30:$AY$30,$D$173:$BA$173,'Health SCR'!AB$3),1)+AB223,0)</f>
        <v>0</v>
      </c>
      <c r="AC224" s="648">
        <f ca="1">IF('Health SCR'!AC$3&gt;=$B224,OFFSET($D$173,0,'Health SCR'!AC$3-$B224)*OFFSET(Inputs!$C$30,0,$B224-2)/IF(sommmeProdInv(Inputs!$B$30:$AY$30,$D$173:$BA$173,'Health SCR'!AC$3)&gt;0,sommmeProdInv(Inputs!$B$30:$AY$30,$D$173:$BA$173,'Health SCR'!AC$3),1)+AC223,0)</f>
        <v>0</v>
      </c>
      <c r="AD224" s="648">
        <f ca="1">IF('Health SCR'!AD$3&gt;=$B224,OFFSET($D$173,0,'Health SCR'!AD$3-$B224)*OFFSET(Inputs!$C$30,0,$B224-2)/IF(sommmeProdInv(Inputs!$B$30:$AY$30,$D$173:$BA$173,'Health SCR'!AD$3)&gt;0,sommmeProdInv(Inputs!$B$30:$AY$30,$D$173:$BA$173,'Health SCR'!AD$3),1)+AD223,0)</f>
        <v>0</v>
      </c>
      <c r="AE224" s="648">
        <f ca="1">IF('Health SCR'!AE$3&gt;=$B224,OFFSET($D$173,0,'Health SCR'!AE$3-$B224)*OFFSET(Inputs!$C$30,0,$B224-2)/IF(sommmeProdInv(Inputs!$B$30:$AY$30,$D$173:$BA$173,'Health SCR'!AE$3)&gt;0,sommmeProdInv(Inputs!$B$30:$AY$30,$D$173:$BA$173,'Health SCR'!AE$3),1)+AE223,0)</f>
        <v>0</v>
      </c>
      <c r="AF224" s="648">
        <f ca="1">IF('Health SCR'!AF$3&gt;=$B224,OFFSET($D$173,0,'Health SCR'!AF$3-$B224)*OFFSET(Inputs!$C$30,0,$B224-2)/IF(sommmeProdInv(Inputs!$B$30:$AY$30,$D$173:$BA$173,'Health SCR'!AF$3)&gt;0,sommmeProdInv(Inputs!$B$30:$AY$30,$D$173:$BA$173,'Health SCR'!AF$3),1)+AF223,0)</f>
        <v>0</v>
      </c>
      <c r="AG224" s="648">
        <f ca="1">IF('Health SCR'!AG$3&gt;=$B224,OFFSET($D$173,0,'Health SCR'!AG$3-$B224)*OFFSET(Inputs!$C$30,0,$B224-2)/IF(sommmeProdInv(Inputs!$B$30:$AY$30,$D$173:$BA$173,'Health SCR'!AG$3)&gt;0,sommmeProdInv(Inputs!$B$30:$AY$30,$D$173:$BA$173,'Health SCR'!AG$3),1)+AG223,0)</f>
        <v>0</v>
      </c>
      <c r="AH224" s="648">
        <f ca="1">IF('Health SCR'!AH$3&gt;=$B224,OFFSET($D$173,0,'Health SCR'!AH$3-$B224)*OFFSET(Inputs!$C$30,0,$B224-2)/IF(sommmeProdInv(Inputs!$B$30:$AY$30,$D$173:$BA$173,'Health SCR'!AH$3)&gt;0,sommmeProdInv(Inputs!$B$30:$AY$30,$D$173:$BA$173,'Health SCR'!AH$3),1)+AH223,0)</f>
        <v>0</v>
      </c>
      <c r="AI224" s="648">
        <f ca="1">IF('Health SCR'!AI$3&gt;=$B224,OFFSET($D$173,0,'Health SCR'!AI$3-$B224)*OFFSET(Inputs!$C$30,0,$B224-2)/IF(sommmeProdInv(Inputs!$B$30:$AY$30,$D$173:$BA$173,'Health SCR'!AI$3)&gt;0,sommmeProdInv(Inputs!$B$30:$AY$30,$D$173:$BA$173,'Health SCR'!AI$3),1)+AI223,0)</f>
        <v>0</v>
      </c>
      <c r="AJ224" s="648">
        <f ca="1">IF('Health SCR'!AJ$3&gt;=$B224,OFFSET($D$173,0,'Health SCR'!AJ$3-$B224)*OFFSET(Inputs!$C$30,0,$B224-2)/IF(sommmeProdInv(Inputs!$B$30:$AY$30,$D$173:$BA$173,'Health SCR'!AJ$3)&gt;0,sommmeProdInv(Inputs!$B$30:$AY$30,$D$173:$BA$173,'Health SCR'!AJ$3),1)+AJ223,0)</f>
        <v>0</v>
      </c>
      <c r="AK224" s="648">
        <f ca="1">IF('Health SCR'!AK$3&gt;=$B224,OFFSET($D$173,0,'Health SCR'!AK$3-$B224)*OFFSET(Inputs!$C$30,0,$B224-2)/IF(sommmeProdInv(Inputs!$B$30:$AY$30,$D$173:$BA$173,'Health SCR'!AK$3)&gt;0,sommmeProdInv(Inputs!$B$30:$AY$30,$D$173:$BA$173,'Health SCR'!AK$3),1)+AK223,0)</f>
        <v>0</v>
      </c>
      <c r="AL224" s="648">
        <f ca="1">IF('Health SCR'!AL$3&gt;=$B224,OFFSET($D$173,0,'Health SCR'!AL$3-$B224)*OFFSET(Inputs!$C$30,0,$B224-2)/IF(sommmeProdInv(Inputs!$B$30:$AY$30,$D$173:$BA$173,'Health SCR'!AL$3)&gt;0,sommmeProdInv(Inputs!$B$30:$AY$30,$D$173:$BA$173,'Health SCR'!AL$3),1)+AL223,0)</f>
        <v>0</v>
      </c>
      <c r="AM224" s="648">
        <f ca="1">IF('Health SCR'!AM$3&gt;=$B224,OFFSET($D$173,0,'Health SCR'!AM$3-$B224)*OFFSET(Inputs!$C$30,0,$B224-2)/IF(sommmeProdInv(Inputs!$B$30:$AY$30,$D$173:$BA$173,'Health SCR'!AM$3)&gt;0,sommmeProdInv(Inputs!$B$30:$AY$30,$D$173:$BA$173,'Health SCR'!AM$3),1)+AM223,0)</f>
        <v>0</v>
      </c>
      <c r="AN224" s="648">
        <f ca="1">IF('Health SCR'!AN$3&gt;=$B224,OFFSET($D$173,0,'Health SCR'!AN$3-$B224)*OFFSET(Inputs!$C$30,0,$B224-2)/IF(sommmeProdInv(Inputs!$B$30:$AY$30,$D$173:$BA$173,'Health SCR'!AN$3)&gt;0,sommmeProdInv(Inputs!$B$30:$AY$30,$D$173:$BA$173,'Health SCR'!AN$3),1)+AN223,0)</f>
        <v>0</v>
      </c>
      <c r="AO224" s="648">
        <f ca="1">IF('Health SCR'!AO$3&gt;=$B224,OFFSET($D$173,0,'Health SCR'!AO$3-$B224)*OFFSET(Inputs!$C$30,0,$B224-2)/IF(sommmeProdInv(Inputs!$B$30:$AY$30,$D$173:$BA$173,'Health SCR'!AO$3)&gt;0,sommmeProdInv(Inputs!$B$30:$AY$30,$D$173:$BA$173,'Health SCR'!AO$3),1)+AO223,0)</f>
        <v>0</v>
      </c>
      <c r="AP224" s="648">
        <f ca="1">IF('Health SCR'!AP$3&gt;=$B224,OFFSET($D$173,0,'Health SCR'!AP$3-$B224)*OFFSET(Inputs!$C$30,0,$B224-2)/IF(sommmeProdInv(Inputs!$B$30:$AY$30,$D$173:$BA$173,'Health SCR'!AP$3)&gt;0,sommmeProdInv(Inputs!$B$30:$AY$30,$D$173:$BA$173,'Health SCR'!AP$3),1)+AP223,0)</f>
        <v>0</v>
      </c>
      <c r="AQ224" s="648">
        <f ca="1">IF('Health SCR'!AQ$3&gt;=$B224,OFFSET($D$173,0,'Health SCR'!AQ$3-$B224)*OFFSET(Inputs!$C$30,0,$B224-2)/IF(sommmeProdInv(Inputs!$B$30:$AY$30,$D$173:$BA$173,'Health SCR'!AQ$3)&gt;0,sommmeProdInv(Inputs!$B$30:$AY$30,$D$173:$BA$173,'Health SCR'!AQ$3),1)+AQ223,0)</f>
        <v>0</v>
      </c>
      <c r="AR224" s="648">
        <f ca="1">IF('Health SCR'!AR$3&gt;=$B224,OFFSET($D$173,0,'Health SCR'!AR$3-$B224)*OFFSET(Inputs!$C$30,0,$B224-2)/IF(sommmeProdInv(Inputs!$B$30:$AY$30,$D$173:$BA$173,'Health SCR'!AR$3)&gt;0,sommmeProdInv(Inputs!$B$30:$AY$30,$D$173:$BA$173,'Health SCR'!AR$3),1)+AR223,0)</f>
        <v>0</v>
      </c>
      <c r="AS224" s="648">
        <f ca="1">IF('Health SCR'!AS$3&gt;=$B224,OFFSET($D$173,0,'Health SCR'!AS$3-$B224)*OFFSET(Inputs!$C$30,0,$B224-2)/IF(sommmeProdInv(Inputs!$B$30:$AY$30,$D$173:$BA$173,'Health SCR'!AS$3)&gt;0,sommmeProdInv(Inputs!$B$30:$AY$30,$D$173:$BA$173,'Health SCR'!AS$3),1)+AS223,0)</f>
        <v>0</v>
      </c>
      <c r="AT224" s="648">
        <f ca="1">IF('Health SCR'!AT$3&gt;=$B224,OFFSET($D$173,0,'Health SCR'!AT$3-$B224)*OFFSET(Inputs!$C$30,0,$B224-2)/IF(sommmeProdInv(Inputs!$B$30:$AY$30,$D$173:$BA$173,'Health SCR'!AT$3)&gt;0,sommmeProdInv(Inputs!$B$30:$AY$30,$D$173:$BA$173,'Health SCR'!AT$3),1)+AT223,0)</f>
        <v>0</v>
      </c>
      <c r="AU224" s="648">
        <f ca="1">IF('Health SCR'!AU$3&gt;=$B224,OFFSET($D$173,0,'Health SCR'!AU$3-$B224)*OFFSET(Inputs!$C$30,0,$B224-2)/IF(sommmeProdInv(Inputs!$B$30:$AY$30,$D$173:$BA$173,'Health SCR'!AU$3)&gt;0,sommmeProdInv(Inputs!$B$30:$AY$30,$D$173:$BA$173,'Health SCR'!AU$3),1)+AU223,0)</f>
        <v>0</v>
      </c>
      <c r="AV224" s="648">
        <f ca="1">IF('Health SCR'!AV$3&gt;=$B224,OFFSET($D$173,0,'Health SCR'!AV$3-$B224)*OFFSET(Inputs!$C$30,0,$B224-2)/IF(sommmeProdInv(Inputs!$B$30:$AY$30,$D$173:$BA$173,'Health SCR'!AV$3)&gt;0,sommmeProdInv(Inputs!$B$30:$AY$30,$D$173:$BA$173,'Health SCR'!AV$3),1)+AV223,0)</f>
        <v>0</v>
      </c>
      <c r="AW224" s="648">
        <f ca="1">IF('Health SCR'!AW$3&gt;=$B224,OFFSET($D$173,0,'Health SCR'!AW$3-$B224)*OFFSET(Inputs!$C$30,0,$B224-2)/IF(sommmeProdInv(Inputs!$B$30:$AY$30,$D$173:$BA$173,'Health SCR'!AW$3)&gt;0,sommmeProdInv(Inputs!$B$30:$AY$30,$D$173:$BA$173,'Health SCR'!AW$3),1)+AW223,0)</f>
        <v>0</v>
      </c>
      <c r="AX224" s="648">
        <f ca="1">IF('Health SCR'!AX$3&gt;=$B224,OFFSET($D$173,0,'Health SCR'!AX$3-$B224)*OFFSET(Inputs!$C$30,0,$B224-2)/IF(sommmeProdInv(Inputs!$B$30:$AY$30,$D$173:$BA$173,'Health SCR'!AX$3)&gt;0,sommmeProdInv(Inputs!$B$30:$AY$30,$D$173:$BA$173,'Health SCR'!AX$3),1)+AX223,0)</f>
        <v>0</v>
      </c>
      <c r="AY224" s="648">
        <f ca="1">IF('Health SCR'!AY$3&gt;=$B224,OFFSET($D$173,0,'Health SCR'!AY$3-$B224)*OFFSET(Inputs!$C$30,0,$B224-2)/IF(sommmeProdInv(Inputs!$B$30:$AY$30,$D$173:$BA$173,'Health SCR'!AY$3)&gt;0,sommmeProdInv(Inputs!$B$30:$AY$30,$D$173:$BA$173,'Health SCR'!AY$3),1)+AY223,0)</f>
        <v>0</v>
      </c>
      <c r="AZ224" s="648">
        <f ca="1">IF('Health SCR'!AZ$3&gt;=$B224,OFFSET($D$173,0,'Health SCR'!AZ$3-$B224)*OFFSET(Inputs!$C$30,0,$B224-2)/IF(sommmeProdInv(Inputs!$B$30:$AY$30,$D$173:$BA$173,'Health SCR'!AZ$3)&gt;0,sommmeProdInv(Inputs!$B$30:$AY$30,$D$173:$BA$173,'Health SCR'!AZ$3),1)+AZ223,0)</f>
        <v>0</v>
      </c>
      <c r="BA224" s="649">
        <f ca="1">IF('Health SCR'!BA$3&gt;=$B224,OFFSET($D$173,0,'Health SCR'!BA$3-$B224)*OFFSET(Inputs!$C$30,0,$B224-2)/IF(sommmeProdInv(Inputs!$B$30:$AY$30,$D$173:$BA$173,'Health SCR'!BA$3)&gt;0,sommmeProdInv(Inputs!$B$30:$AY$30,$D$173:$BA$173,'Health SCR'!BA$3),1)+BA223,0)</f>
        <v>0</v>
      </c>
    </row>
    <row r="225" spans="1:256" s="221" customFormat="1"/>
    <row r="226" spans="1:256" s="221" customFormat="1">
      <c r="A226" s="790" t="s">
        <v>450</v>
      </c>
    </row>
    <row r="227" spans="1:256" s="221" customFormat="1"/>
    <row r="228" spans="1:256" s="243" customFormat="1">
      <c r="A228" s="636" t="s">
        <v>448</v>
      </c>
      <c r="B228" s="982"/>
      <c r="C228" s="982"/>
      <c r="D228" s="628">
        <f>IF(Health_NSLT_Medex_Dur_mth&gt;0,MAX(0,1-SUM($B228:C228)-MAX(0,(Health_NSLT_Medex_Dur_mth-(D3*12-6)))/Health_NSLT_Medex_Dur_mth-IF(Inputs!$E$3="Single Premium",0,IF(('Health SCR'!D3-1)*12&lt;=Health_NSLT_Medex_Dur_mth,IF(Inputs!$E$3="Yearly Periodic Premium",1/2*(1/Health_NSLT_Medex_Dur_mth),1/24*1/Health_NSLT_Medex_Dur_mth),0))),1)</f>
        <v>1</v>
      </c>
      <c r="E228" s="628">
        <f>IF(Health_NSLT_Medex_Dur_mth&gt;0,MAX(0,1-SUM($B228:D228)-MAX(0,(Health_NSLT_Medex_Dur_mth-(E3*12-6)))/Health_NSLT_Medex_Dur_mth-IF(Inputs!$E$3="Single Premium",0,IF(('Health SCR'!E3-1)*12&lt;=Health_NSLT_Medex_Dur_mth,IF(Inputs!$E$3="Yearly Periodic Premium",1/2*(1/Health_NSLT_Medex_Dur_mth),1/24*1/Health_NSLT_Medex_Dur_mth),0))),1)</f>
        <v>1</v>
      </c>
      <c r="F228" s="628">
        <f>IF(Health_NSLT_Medex_Dur_mth&gt;0,MAX(0,1-SUM($B228:E228)-MAX(0,(Health_NSLT_Medex_Dur_mth-(F3*12-6)))/Health_NSLT_Medex_Dur_mth-IF(Inputs!$E$3="Single Premium",0,IF(('Health SCR'!F3-1)*12&lt;=Health_NSLT_Medex_Dur_mth,IF(Inputs!$E$3="Yearly Periodic Premium",1/2*(1/Health_NSLT_Medex_Dur_mth),1/24*1/Health_NSLT_Medex_Dur_mth),0))),1)</f>
        <v>1</v>
      </c>
      <c r="G228" s="628">
        <f>IF(Health_NSLT_Medex_Dur_mth&gt;0,MAX(0,1-SUM($B228:F228)-MAX(0,(Health_NSLT_Medex_Dur_mth-(G3*12-6)))/Health_NSLT_Medex_Dur_mth-IF(Inputs!$E$3="Single Premium",0,IF(('Health SCR'!G3-1)*12&lt;=Health_NSLT_Medex_Dur_mth,IF(Inputs!$E$3="Yearly Periodic Premium",1/2*(1/Health_NSLT_Medex_Dur_mth),1/24*1/Health_NSLT_Medex_Dur_mth),0))),1)</f>
        <v>1</v>
      </c>
      <c r="H228" s="628">
        <f>IF(Health_NSLT_Medex_Dur_mth&gt;0,MAX(0,1-SUM($B228:G228)-MAX(0,(Health_NSLT_Medex_Dur_mth-(H3*12-6)))/Health_NSLT_Medex_Dur_mth-IF(Inputs!$E$3="Single Premium",0,IF(('Health SCR'!H3-1)*12&lt;=Health_NSLT_Medex_Dur_mth,IF(Inputs!$E$3="Yearly Periodic Premium",1/2*(1/Health_NSLT_Medex_Dur_mth),1/24*1/Health_NSLT_Medex_Dur_mth),0))),1)</f>
        <v>1</v>
      </c>
      <c r="I228" s="628">
        <f>IF(Health_NSLT_Medex_Dur_mth&gt;0,MAX(0,1-SUM($B228:H228)-MAX(0,(Health_NSLT_Medex_Dur_mth-(I3*12-6)))/Health_NSLT_Medex_Dur_mth-IF(Inputs!$E$3="Single Premium",0,IF(('Health SCR'!I3-1)*12&lt;=Health_NSLT_Medex_Dur_mth,IF(Inputs!$E$3="Yearly Periodic Premium",1/2*(1/Health_NSLT_Medex_Dur_mth),1/24*1/Health_NSLT_Medex_Dur_mth),0))),1)</f>
        <v>1</v>
      </c>
      <c r="J228" s="628">
        <f>IF(Health_NSLT_Medex_Dur_mth&gt;0,MAX(0,1-SUM($B228:I228)-MAX(0,(Health_NSLT_Medex_Dur_mth-(J3*12-6)))/Health_NSLT_Medex_Dur_mth-IF(Inputs!$E$3="Single Premium",0,IF(('Health SCR'!J3-1)*12&lt;=Health_NSLT_Medex_Dur_mth,IF(Inputs!$E$3="Yearly Periodic Premium",1/2*(1/Health_NSLT_Medex_Dur_mth),1/24*1/Health_NSLT_Medex_Dur_mth),0))),1)</f>
        <v>1</v>
      </c>
      <c r="K228" s="628">
        <f>IF(Health_NSLT_Medex_Dur_mth&gt;0,MAX(0,1-SUM($B228:J228)-MAX(0,(Health_NSLT_Medex_Dur_mth-(K3*12-6)))/Health_NSLT_Medex_Dur_mth-IF(Inputs!$E$3="Single Premium",0,IF(('Health SCR'!K3-1)*12&lt;=Health_NSLT_Medex_Dur_mth,IF(Inputs!$E$3="Yearly Periodic Premium",1/2*(1/Health_NSLT_Medex_Dur_mth),1/24*1/Health_NSLT_Medex_Dur_mth),0))),1)</f>
        <v>1</v>
      </c>
      <c r="L228" s="628">
        <f>IF(Health_NSLT_Medex_Dur_mth&gt;0,MAX(0,1-SUM($B228:K228)-MAX(0,(Health_NSLT_Medex_Dur_mth-(L3*12-6)))/Health_NSLT_Medex_Dur_mth-IF(Inputs!$E$3="Single Premium",0,IF(('Health SCR'!L3-1)*12&lt;=Health_NSLT_Medex_Dur_mth,IF(Inputs!$E$3="Yearly Periodic Premium",1/2*(1/Health_NSLT_Medex_Dur_mth),1/24*1/Health_NSLT_Medex_Dur_mth),0))),1)</f>
        <v>1</v>
      </c>
      <c r="M228" s="628">
        <f>IF(Health_NSLT_Medex_Dur_mth&gt;0,MAX(0,1-SUM($B228:L228)-MAX(0,(Health_NSLT_Medex_Dur_mth-(M3*12-6)))/Health_NSLT_Medex_Dur_mth-IF(Inputs!$E$3="Single Premium",0,IF(('Health SCR'!M3-1)*12&lt;=Health_NSLT_Medex_Dur_mth,IF(Inputs!$E$3="Yearly Periodic Premium",1/2*(1/Health_NSLT_Medex_Dur_mth),1/24*1/Health_NSLT_Medex_Dur_mth),0))),1)</f>
        <v>1</v>
      </c>
      <c r="N228" s="628">
        <f>IF(Health_NSLT_Medex_Dur_mth&gt;0,MAX(0,1-SUM($B228:M228)-MAX(0,(Health_NSLT_Medex_Dur_mth-(N3*12-6)))/Health_NSLT_Medex_Dur_mth-IF(Inputs!$E$3="Single Premium",0,IF(('Health SCR'!N3-1)*12&lt;=Health_NSLT_Medex_Dur_mth,IF(Inputs!$E$3="Yearly Periodic Premium",1/2*(1/Health_NSLT_Medex_Dur_mth),1/24*1/Health_NSLT_Medex_Dur_mth),0))),1)</f>
        <v>1</v>
      </c>
      <c r="O228" s="628">
        <f>IF(Health_NSLT_Medex_Dur_mth&gt;0,MAX(0,1-SUM($B228:N228)-MAX(0,(Health_NSLT_Medex_Dur_mth-(O3*12-6)))/Health_NSLT_Medex_Dur_mth-IF(Inputs!$E$3="Single Premium",0,IF(('Health SCR'!O3-1)*12&lt;=Health_NSLT_Medex_Dur_mth,IF(Inputs!$E$3="Yearly Periodic Premium",1/2*(1/Health_NSLT_Medex_Dur_mth),1/24*1/Health_NSLT_Medex_Dur_mth),0))),1)</f>
        <v>1</v>
      </c>
      <c r="P228" s="628">
        <f>IF(Health_NSLT_Medex_Dur_mth&gt;0,MAX(0,1-SUM($B228:O228)-MAX(0,(Health_NSLT_Medex_Dur_mth-(P3*12-6)))/Health_NSLT_Medex_Dur_mth-IF(Inputs!$E$3="Single Premium",0,IF(('Health SCR'!P3-1)*12&lt;=Health_NSLT_Medex_Dur_mth,IF(Inputs!$E$3="Yearly Periodic Premium",1/2*(1/Health_NSLT_Medex_Dur_mth),1/24*1/Health_NSLT_Medex_Dur_mth),0))),1)</f>
        <v>1</v>
      </c>
      <c r="Q228" s="628">
        <f>IF(Health_NSLT_Medex_Dur_mth&gt;0,MAX(0,1-SUM($B228:P228)-MAX(0,(Health_NSLT_Medex_Dur_mth-(Q3*12-6)))/Health_NSLT_Medex_Dur_mth-IF(Inputs!$E$3="Single Premium",0,IF(('Health SCR'!Q3-1)*12&lt;=Health_NSLT_Medex_Dur_mth,IF(Inputs!$E$3="Yearly Periodic Premium",1/2*(1/Health_NSLT_Medex_Dur_mth),1/24*1/Health_NSLT_Medex_Dur_mth),0))),1)</f>
        <v>1</v>
      </c>
      <c r="R228" s="628">
        <f>IF(Health_NSLT_Medex_Dur_mth&gt;0,MAX(0,1-SUM($B228:Q228)-MAX(0,(Health_NSLT_Medex_Dur_mth-(R3*12-6)))/Health_NSLT_Medex_Dur_mth-IF(Inputs!$E$3="Single Premium",0,IF(('Health SCR'!R3-1)*12&lt;=Health_NSLT_Medex_Dur_mth,IF(Inputs!$E$3="Yearly Periodic Premium",1/2*(1/Health_NSLT_Medex_Dur_mth),1/24*1/Health_NSLT_Medex_Dur_mth),0))),1)</f>
        <v>1</v>
      </c>
      <c r="S228" s="628">
        <f>IF(Health_NSLT_Medex_Dur_mth&gt;0,MAX(0,1-SUM($B228:R228)-MAX(0,(Health_NSLT_Medex_Dur_mth-(S3*12-6)))/Health_NSLT_Medex_Dur_mth-IF(Inputs!$E$3="Single Premium",0,IF(('Health SCR'!S3-1)*12&lt;=Health_NSLT_Medex_Dur_mth,IF(Inputs!$E$3="Yearly Periodic Premium",1/2*(1/Health_NSLT_Medex_Dur_mth),1/24*1/Health_NSLT_Medex_Dur_mth),0))),1)</f>
        <v>1</v>
      </c>
      <c r="T228" s="628">
        <f>IF(Health_NSLT_Medex_Dur_mth&gt;0,MAX(0,1-SUM($B228:S228)-MAX(0,(Health_NSLT_Medex_Dur_mth-(T3*12-6)))/Health_NSLT_Medex_Dur_mth-IF(Inputs!$E$3="Single Premium",0,IF(('Health SCR'!T3-1)*12&lt;=Health_NSLT_Medex_Dur_mth,IF(Inputs!$E$3="Yearly Periodic Premium",1/2*(1/Health_NSLT_Medex_Dur_mth),1/24*1/Health_NSLT_Medex_Dur_mth),0))),1)</f>
        <v>1</v>
      </c>
      <c r="U228" s="628">
        <f>IF(Health_NSLT_Medex_Dur_mth&gt;0,MAX(0,1-SUM($B228:T228)-MAX(0,(Health_NSLT_Medex_Dur_mth-(U3*12-6)))/Health_NSLT_Medex_Dur_mth-IF(Inputs!$E$3="Single Premium",0,IF(('Health SCR'!U3-1)*12&lt;=Health_NSLT_Medex_Dur_mth,IF(Inputs!$E$3="Yearly Periodic Premium",1/2*(1/Health_NSLT_Medex_Dur_mth),1/24*1/Health_NSLT_Medex_Dur_mth),0))),1)</f>
        <v>1</v>
      </c>
      <c r="V228" s="628">
        <f>IF(Health_NSLT_Medex_Dur_mth&gt;0,MAX(0,1-SUM($B228:U228)-MAX(0,(Health_NSLT_Medex_Dur_mth-(V3*12-6)))/Health_NSLT_Medex_Dur_mth-IF(Inputs!$E$3="Single Premium",0,IF(('Health SCR'!V3-1)*12&lt;=Health_NSLT_Medex_Dur_mth,IF(Inputs!$E$3="Yearly Periodic Premium",1/2*(1/Health_NSLT_Medex_Dur_mth),1/24*1/Health_NSLT_Medex_Dur_mth),0))),1)</f>
        <v>1</v>
      </c>
      <c r="W228" s="628">
        <f>IF(Health_NSLT_Medex_Dur_mth&gt;0,MAX(0,1-SUM($B228:V228)-MAX(0,(Health_NSLT_Medex_Dur_mth-(W3*12-6)))/Health_NSLT_Medex_Dur_mth-IF(Inputs!$E$3="Single Premium",0,IF(('Health SCR'!W3-1)*12&lt;=Health_NSLT_Medex_Dur_mth,IF(Inputs!$E$3="Yearly Periodic Premium",1/2*(1/Health_NSLT_Medex_Dur_mth),1/24*1/Health_NSLT_Medex_Dur_mth),0))),1)</f>
        <v>1</v>
      </c>
      <c r="X228" s="628">
        <f>IF(Health_NSLT_Medex_Dur_mth&gt;0,MAX(0,1-SUM($B228:W228)-MAX(0,(Health_NSLT_Medex_Dur_mth-(X3*12-6)))/Health_NSLT_Medex_Dur_mth-IF(Inputs!$E$3="Single Premium",0,IF(('Health SCR'!X3-1)*12&lt;=Health_NSLT_Medex_Dur_mth,IF(Inputs!$E$3="Yearly Periodic Premium",1/2*(1/Health_NSLT_Medex_Dur_mth),1/24*1/Health_NSLT_Medex_Dur_mth),0))),1)</f>
        <v>1</v>
      </c>
      <c r="Y228" s="628">
        <f>IF(Health_NSLT_Medex_Dur_mth&gt;0,MAX(0,1-SUM($B228:X228)-MAX(0,(Health_NSLT_Medex_Dur_mth-(Y3*12-6)))/Health_NSLT_Medex_Dur_mth-IF(Inputs!$E$3="Single Premium",0,IF(('Health SCR'!Y3-1)*12&lt;=Health_NSLT_Medex_Dur_mth,IF(Inputs!$E$3="Yearly Periodic Premium",1/2*(1/Health_NSLT_Medex_Dur_mth),1/24*1/Health_NSLT_Medex_Dur_mth),0))),1)</f>
        <v>1</v>
      </c>
      <c r="Z228" s="628">
        <f>IF(Health_NSLT_Medex_Dur_mth&gt;0,MAX(0,1-SUM($B228:Y228)-MAX(0,(Health_NSLT_Medex_Dur_mth-(Z3*12-6)))/Health_NSLT_Medex_Dur_mth-IF(Inputs!$E$3="Single Premium",0,IF(('Health SCR'!Z3-1)*12&lt;=Health_NSLT_Medex_Dur_mth,IF(Inputs!$E$3="Yearly Periodic Premium",1/2*(1/Health_NSLT_Medex_Dur_mth),1/24*1/Health_NSLT_Medex_Dur_mth),0))),1)</f>
        <v>1</v>
      </c>
      <c r="AA228" s="628">
        <f>IF(Health_NSLT_Medex_Dur_mth&gt;0,MAX(0,1-SUM($B228:Z228)-MAX(0,(Health_NSLT_Medex_Dur_mth-(AA3*12-6)))/Health_NSLT_Medex_Dur_mth-IF(Inputs!$E$3="Single Premium",0,IF(('Health SCR'!AA3-1)*12&lt;=Health_NSLT_Medex_Dur_mth,IF(Inputs!$E$3="Yearly Periodic Premium",1/2*(1/Health_NSLT_Medex_Dur_mth),1/24*1/Health_NSLT_Medex_Dur_mth),0))),1)</f>
        <v>1</v>
      </c>
      <c r="AB228" s="628">
        <f>IF(Health_NSLT_Medex_Dur_mth&gt;0,MAX(0,1-SUM($B228:AA228)-MAX(0,(Health_NSLT_Medex_Dur_mth-(AB3*12-6)))/Health_NSLT_Medex_Dur_mth-IF(Inputs!$E$3="Single Premium",0,IF(('Health SCR'!AB3-1)*12&lt;=Health_NSLT_Medex_Dur_mth,IF(Inputs!$E$3="Yearly Periodic Premium",1/2*(1/Health_NSLT_Medex_Dur_mth),1/24*1/Health_NSLT_Medex_Dur_mth),0))),1)</f>
        <v>1</v>
      </c>
      <c r="AC228" s="628">
        <f>IF(Health_NSLT_Medex_Dur_mth&gt;0,MAX(0,1-SUM($B228:AB228)-MAX(0,(Health_NSLT_Medex_Dur_mth-(AC3*12-6)))/Health_NSLT_Medex_Dur_mth-IF(Inputs!$E$3="Single Premium",0,IF(('Health SCR'!AC3-1)*12&lt;=Health_NSLT_Medex_Dur_mth,IF(Inputs!$E$3="Yearly Periodic Premium",1/2*(1/Health_NSLT_Medex_Dur_mth),1/24*1/Health_NSLT_Medex_Dur_mth),0))),1)</f>
        <v>1</v>
      </c>
      <c r="AD228" s="628">
        <f>IF(Health_NSLT_Medex_Dur_mth&gt;0,MAX(0,1-SUM($B228:AC228)-MAX(0,(Health_NSLT_Medex_Dur_mth-(AD3*12-6)))/Health_NSLT_Medex_Dur_mth-IF(Inputs!$E$3="Single Premium",0,IF(('Health SCR'!AD3-1)*12&lt;=Health_NSLT_Medex_Dur_mth,IF(Inputs!$E$3="Yearly Periodic Premium",1/2*(1/Health_NSLT_Medex_Dur_mth),1/24*1/Health_NSLT_Medex_Dur_mth),0))),1)</f>
        <v>1</v>
      </c>
      <c r="AE228" s="628">
        <f>IF(Health_NSLT_Medex_Dur_mth&gt;0,MAX(0,1-SUM($B228:AD228)-MAX(0,(Health_NSLT_Medex_Dur_mth-(AE3*12-6)))/Health_NSLT_Medex_Dur_mth-IF(Inputs!$E$3="Single Premium",0,IF(('Health SCR'!AE3-1)*12&lt;=Health_NSLT_Medex_Dur_mth,IF(Inputs!$E$3="Yearly Periodic Premium",1/2*(1/Health_NSLT_Medex_Dur_mth),1/24*1/Health_NSLT_Medex_Dur_mth),0))),1)</f>
        <v>1</v>
      </c>
      <c r="AF228" s="628">
        <f>IF(Health_NSLT_Medex_Dur_mth&gt;0,MAX(0,1-SUM($B228:AE228)-MAX(0,(Health_NSLT_Medex_Dur_mth-(AF3*12-6)))/Health_NSLT_Medex_Dur_mth-IF(Inputs!$E$3="Single Premium",0,IF(('Health SCR'!AF3-1)*12&lt;=Health_NSLT_Medex_Dur_mth,IF(Inputs!$E$3="Yearly Periodic Premium",1/2*(1/Health_NSLT_Medex_Dur_mth),1/24*1/Health_NSLT_Medex_Dur_mth),0))),1)</f>
        <v>1</v>
      </c>
      <c r="AG228" s="628">
        <f>IF(Health_NSLT_Medex_Dur_mth&gt;0,MAX(0,1-SUM($B228:AF228)-MAX(0,(Health_NSLT_Medex_Dur_mth-(AG3*12-6)))/Health_NSLT_Medex_Dur_mth-IF(Inputs!$E$3="Single Premium",0,IF(('Health SCR'!AG3-1)*12&lt;=Health_NSLT_Medex_Dur_mth,IF(Inputs!$E$3="Yearly Periodic Premium",1/2*(1/Health_NSLT_Medex_Dur_mth),1/24*1/Health_NSLT_Medex_Dur_mth),0))),1)</f>
        <v>1</v>
      </c>
      <c r="AH228" s="628">
        <f>IF(Health_NSLT_Medex_Dur_mth&gt;0,MAX(0,1-SUM($B228:AG228)-MAX(0,(Health_NSLT_Medex_Dur_mth-(AH3*12-6)))/Health_NSLT_Medex_Dur_mth-IF(Inputs!$E$3="Single Premium",0,IF(('Health SCR'!AH3-1)*12&lt;=Health_NSLT_Medex_Dur_mth,IF(Inputs!$E$3="Yearly Periodic Premium",1/2*(1/Health_NSLT_Medex_Dur_mth),1/24*1/Health_NSLT_Medex_Dur_mth),0))),1)</f>
        <v>1</v>
      </c>
      <c r="AI228" s="628">
        <f>IF(Health_NSLT_Medex_Dur_mth&gt;0,MAX(0,1-SUM($B228:AH228)-MAX(0,(Health_NSLT_Medex_Dur_mth-(AI3*12-6)))/Health_NSLT_Medex_Dur_mth-IF(Inputs!$E$3="Single Premium",0,IF(('Health SCR'!AI3-1)*12&lt;=Health_NSLT_Medex_Dur_mth,IF(Inputs!$E$3="Yearly Periodic Premium",1/2*(1/Health_NSLT_Medex_Dur_mth),1/24*1/Health_NSLT_Medex_Dur_mth),0))),1)</f>
        <v>1</v>
      </c>
      <c r="AJ228" s="628">
        <f>IF(Health_NSLT_Medex_Dur_mth&gt;0,MAX(0,1-SUM($B228:AI228)-MAX(0,(Health_NSLT_Medex_Dur_mth-(AJ3*12-6)))/Health_NSLT_Medex_Dur_mth-IF(Inputs!$E$3="Single Premium",0,IF(('Health SCR'!AJ3-1)*12&lt;=Health_NSLT_Medex_Dur_mth,IF(Inputs!$E$3="Yearly Periodic Premium",1/2*(1/Health_NSLT_Medex_Dur_mth),1/24*1/Health_NSLT_Medex_Dur_mth),0))),1)</f>
        <v>1</v>
      </c>
      <c r="AK228" s="628">
        <f>IF(Health_NSLT_Medex_Dur_mth&gt;0,MAX(0,1-SUM($B228:AJ228)-MAX(0,(Health_NSLT_Medex_Dur_mth-(AK3*12-6)))/Health_NSLT_Medex_Dur_mth-IF(Inputs!$E$3="Single Premium",0,IF(('Health SCR'!AK3-1)*12&lt;=Health_NSLT_Medex_Dur_mth,IF(Inputs!$E$3="Yearly Periodic Premium",1/2*(1/Health_NSLT_Medex_Dur_mth),1/24*1/Health_NSLT_Medex_Dur_mth),0))),1)</f>
        <v>1</v>
      </c>
      <c r="AL228" s="628">
        <f>IF(Health_NSLT_Medex_Dur_mth&gt;0,MAX(0,1-SUM($B228:AK228)-MAX(0,(Health_NSLT_Medex_Dur_mth-(AL3*12-6)))/Health_NSLT_Medex_Dur_mth-IF(Inputs!$E$3="Single Premium",0,IF(('Health SCR'!AL3-1)*12&lt;=Health_NSLT_Medex_Dur_mth,IF(Inputs!$E$3="Yearly Periodic Premium",1/2*(1/Health_NSLT_Medex_Dur_mth),1/24*1/Health_NSLT_Medex_Dur_mth),0))),1)</f>
        <v>1</v>
      </c>
      <c r="AM228" s="628">
        <f>IF(Health_NSLT_Medex_Dur_mth&gt;0,MAX(0,1-SUM($B228:AL228)-MAX(0,(Health_NSLT_Medex_Dur_mth-(AM3*12-6)))/Health_NSLT_Medex_Dur_mth-IF(Inputs!$E$3="Single Premium",0,IF(('Health SCR'!AM3-1)*12&lt;=Health_NSLT_Medex_Dur_mth,IF(Inputs!$E$3="Yearly Periodic Premium",1/2*(1/Health_NSLT_Medex_Dur_mth),1/24*1/Health_NSLT_Medex_Dur_mth),0))),1)</f>
        <v>1</v>
      </c>
      <c r="AN228" s="628">
        <f>IF(Health_NSLT_Medex_Dur_mth&gt;0,MAX(0,1-SUM($B228:AM228)-MAX(0,(Health_NSLT_Medex_Dur_mth-(AN3*12-6)))/Health_NSLT_Medex_Dur_mth-IF(Inputs!$E$3="Single Premium",0,IF(('Health SCR'!AN3-1)*12&lt;=Health_NSLT_Medex_Dur_mth,IF(Inputs!$E$3="Yearly Periodic Premium",1/2*(1/Health_NSLT_Medex_Dur_mth),1/24*1/Health_NSLT_Medex_Dur_mth),0))),1)</f>
        <v>1</v>
      </c>
      <c r="AO228" s="628">
        <f>IF(Health_NSLT_Medex_Dur_mth&gt;0,MAX(0,1-SUM($B228:AN228)-MAX(0,(Health_NSLT_Medex_Dur_mth-(AO3*12-6)))/Health_NSLT_Medex_Dur_mth-IF(Inputs!$E$3="Single Premium",0,IF(('Health SCR'!AO3-1)*12&lt;=Health_NSLT_Medex_Dur_mth,IF(Inputs!$E$3="Yearly Periodic Premium",1/2*(1/Health_NSLT_Medex_Dur_mth),1/24*1/Health_NSLT_Medex_Dur_mth),0))),1)</f>
        <v>1</v>
      </c>
      <c r="AP228" s="628">
        <f>IF(Health_NSLT_Medex_Dur_mth&gt;0,MAX(0,1-SUM($B228:AO228)-MAX(0,(Health_NSLT_Medex_Dur_mth-(AP3*12-6)))/Health_NSLT_Medex_Dur_mth-IF(Inputs!$E$3="Single Premium",0,IF(('Health SCR'!AP3-1)*12&lt;=Health_NSLT_Medex_Dur_mth,IF(Inputs!$E$3="Yearly Periodic Premium",1/2*(1/Health_NSLT_Medex_Dur_mth),1/24*1/Health_NSLT_Medex_Dur_mth),0))),1)</f>
        <v>1</v>
      </c>
      <c r="AQ228" s="628">
        <f>IF(Health_NSLT_Medex_Dur_mth&gt;0,MAX(0,1-SUM($B228:AP228)-MAX(0,(Health_NSLT_Medex_Dur_mth-(AQ3*12-6)))/Health_NSLT_Medex_Dur_mth-IF(Inputs!$E$3="Single Premium",0,IF(('Health SCR'!AQ3-1)*12&lt;=Health_NSLT_Medex_Dur_mth,IF(Inputs!$E$3="Yearly Periodic Premium",1/2*(1/Health_NSLT_Medex_Dur_mth),1/24*1/Health_NSLT_Medex_Dur_mth),0))),1)</f>
        <v>1</v>
      </c>
      <c r="AR228" s="628">
        <f>IF(Health_NSLT_Medex_Dur_mth&gt;0,MAX(0,1-SUM($B228:AQ228)-MAX(0,(Health_NSLT_Medex_Dur_mth-(AR3*12-6)))/Health_NSLT_Medex_Dur_mth-IF(Inputs!$E$3="Single Premium",0,IF(('Health SCR'!AR3-1)*12&lt;=Health_NSLT_Medex_Dur_mth,IF(Inputs!$E$3="Yearly Periodic Premium",1/2*(1/Health_NSLT_Medex_Dur_mth),1/24*1/Health_NSLT_Medex_Dur_mth),0))),1)</f>
        <v>1</v>
      </c>
      <c r="AS228" s="628">
        <f>IF(Health_NSLT_Medex_Dur_mth&gt;0,MAX(0,1-SUM($B228:AR228)-MAX(0,(Health_NSLT_Medex_Dur_mth-(AS3*12-6)))/Health_NSLT_Medex_Dur_mth-IF(Inputs!$E$3="Single Premium",0,IF(('Health SCR'!AS3-1)*12&lt;=Health_NSLT_Medex_Dur_mth,IF(Inputs!$E$3="Yearly Periodic Premium",1/2*(1/Health_NSLT_Medex_Dur_mth),1/24*1/Health_NSLT_Medex_Dur_mth),0))),1)</f>
        <v>1</v>
      </c>
      <c r="AT228" s="628">
        <f>IF(Health_NSLT_Medex_Dur_mth&gt;0,MAX(0,1-SUM($B228:AS228)-MAX(0,(Health_NSLT_Medex_Dur_mth-(AT3*12-6)))/Health_NSLT_Medex_Dur_mth-IF(Inputs!$E$3="Single Premium",0,IF(('Health SCR'!AT3-1)*12&lt;=Health_NSLT_Medex_Dur_mth,IF(Inputs!$E$3="Yearly Periodic Premium",1/2*(1/Health_NSLT_Medex_Dur_mth),1/24*1/Health_NSLT_Medex_Dur_mth),0))),1)</f>
        <v>1</v>
      </c>
      <c r="AU228" s="628">
        <f>IF(Health_NSLT_Medex_Dur_mth&gt;0,MAX(0,1-SUM($B228:AT228)-MAX(0,(Health_NSLT_Medex_Dur_mth-(AU3*12-6)))/Health_NSLT_Medex_Dur_mth-IF(Inputs!$E$3="Single Premium",0,IF(('Health SCR'!AU3-1)*12&lt;=Health_NSLT_Medex_Dur_mth,IF(Inputs!$E$3="Yearly Periodic Premium",1/2*(1/Health_NSLT_Medex_Dur_mth),1/24*1/Health_NSLT_Medex_Dur_mth),0))),1)</f>
        <v>1</v>
      </c>
      <c r="AV228" s="628">
        <f>IF(Health_NSLT_Medex_Dur_mth&gt;0,MAX(0,1-SUM($B228:AU228)-MAX(0,(Health_NSLT_Medex_Dur_mth-(AV3*12-6)))/Health_NSLT_Medex_Dur_mth-IF(Inputs!$E$3="Single Premium",0,IF(('Health SCR'!AV3-1)*12&lt;=Health_NSLT_Medex_Dur_mth,IF(Inputs!$E$3="Yearly Periodic Premium",1/2*(1/Health_NSLT_Medex_Dur_mth),1/24*1/Health_NSLT_Medex_Dur_mth),0))),1)</f>
        <v>1</v>
      </c>
      <c r="AW228" s="628">
        <f>IF(Health_NSLT_Medex_Dur_mth&gt;0,MAX(0,1-SUM($B228:AV228)-MAX(0,(Health_NSLT_Medex_Dur_mth-(AW3*12-6)))/Health_NSLT_Medex_Dur_mth-IF(Inputs!$E$3="Single Premium",0,IF(('Health SCR'!AW3-1)*12&lt;=Health_NSLT_Medex_Dur_mth,IF(Inputs!$E$3="Yearly Periodic Premium",1/2*(1/Health_NSLT_Medex_Dur_mth),1/24*1/Health_NSLT_Medex_Dur_mth),0))),1)</f>
        <v>1</v>
      </c>
      <c r="AX228" s="628">
        <f>IF(Health_NSLT_Medex_Dur_mth&gt;0,MAX(0,1-SUM($B228:AW228)-MAX(0,(Health_NSLT_Medex_Dur_mth-(AX3*12-6)))/Health_NSLT_Medex_Dur_mth-IF(Inputs!$E$3="Single Premium",0,IF(('Health SCR'!AX3-1)*12&lt;=Health_NSLT_Medex_Dur_mth,IF(Inputs!$E$3="Yearly Periodic Premium",1/2*(1/Health_NSLT_Medex_Dur_mth),1/24*1/Health_NSLT_Medex_Dur_mth),0))),1)</f>
        <v>1</v>
      </c>
      <c r="AY228" s="628">
        <f>IF(Health_NSLT_Medex_Dur_mth&gt;0,MAX(0,1-SUM($B228:AX228)-MAX(0,(Health_NSLT_Medex_Dur_mth-(AY3*12-6)))/Health_NSLT_Medex_Dur_mth-IF(Inputs!$E$3="Single Premium",0,IF(('Health SCR'!AY3-1)*12&lt;=Health_NSLT_Medex_Dur_mth,IF(Inputs!$E$3="Yearly Periodic Premium",1/2*(1/Health_NSLT_Medex_Dur_mth),1/24*1/Health_NSLT_Medex_Dur_mth),0))),1)</f>
        <v>1</v>
      </c>
      <c r="AZ228" s="628">
        <f>IF(Health_NSLT_Medex_Dur_mth&gt;0,MAX(0,1-SUM($B228:AY228)-MAX(0,(Health_NSLT_Medex_Dur_mth-(AZ3*12-6)))/Health_NSLT_Medex_Dur_mth-IF(Inputs!$E$3="Single Premium",0,IF(('Health SCR'!AZ3-1)*12&lt;=Health_NSLT_Medex_Dur_mth,IF(Inputs!$E$3="Yearly Periodic Premium",1/2*(1/Health_NSLT_Medex_Dur_mth),1/24*1/Health_NSLT_Medex_Dur_mth),0))),1)</f>
        <v>1</v>
      </c>
      <c r="BA228" s="629">
        <f>IF(Health_NSLT_Medex_Dur_mth&gt;0,MAX(0,1-SUM($B228:AZ228)-MAX(0,(Health_NSLT_Medex_Dur_mth-(BA3*12-6)))/Health_NSLT_Medex_Dur_mth-IF(Inputs!$E$3="Single Premium",0,IF(('Health SCR'!BA3-1)*12&lt;=Health_NSLT_Medex_Dur_mth,IF(Inputs!$E$3="Yearly Periodic Premium",1/2*(1/Health_NSLT_Medex_Dur_mth),1/24*1/Health_NSLT_Medex_Dur_mth),0))),1)</f>
        <v>1</v>
      </c>
    </row>
    <row r="229" spans="1:256" s="286" customFormat="1">
      <c r="A229" s="652">
        <f>Health_NSLT_Medex_Dur_mth</f>
        <v>0</v>
      </c>
      <c r="B229" s="634"/>
      <c r="C229" s="634"/>
      <c r="D229" s="634"/>
      <c r="E229" s="635"/>
      <c r="F229" s="635"/>
      <c r="G229" s="635"/>
      <c r="H229" s="635"/>
      <c r="I229" s="635"/>
      <c r="J229" s="635"/>
      <c r="K229" s="634"/>
      <c r="L229" s="634"/>
      <c r="M229" s="634"/>
      <c r="N229" s="634"/>
      <c r="O229" s="634"/>
      <c r="P229" s="634"/>
      <c r="Q229" s="634"/>
      <c r="R229" s="634"/>
      <c r="S229" s="634"/>
      <c r="T229" s="634"/>
      <c r="U229" s="634"/>
      <c r="V229" s="634"/>
      <c r="W229" s="634"/>
      <c r="X229" s="634"/>
      <c r="Y229" s="634"/>
      <c r="Z229" s="634"/>
      <c r="AA229" s="634"/>
      <c r="AB229" s="634"/>
      <c r="AC229" s="634"/>
      <c r="AD229" s="634"/>
      <c r="AE229" s="634"/>
      <c r="AF229" s="634"/>
      <c r="AG229" s="634"/>
      <c r="AH229" s="634"/>
      <c r="AI229" s="634"/>
      <c r="AJ229" s="634"/>
      <c r="AK229" s="634"/>
      <c r="AL229" s="634"/>
      <c r="AM229" s="634"/>
      <c r="AN229" s="634"/>
      <c r="AO229" s="634"/>
      <c r="AP229" s="634"/>
      <c r="AQ229" s="634"/>
      <c r="AR229" s="634"/>
      <c r="AS229" s="634"/>
      <c r="AT229" s="634"/>
      <c r="AU229" s="634"/>
      <c r="AV229" s="634"/>
      <c r="AW229" s="634"/>
      <c r="AX229" s="634"/>
      <c r="AY229" s="634"/>
      <c r="AZ229" s="634"/>
      <c r="BA229" s="634"/>
    </row>
    <row r="230" spans="1:256" s="243" customFormat="1">
      <c r="A230" s="651" t="s">
        <v>447</v>
      </c>
      <c r="B230" s="997">
        <v>1</v>
      </c>
      <c r="C230" s="998"/>
      <c r="D230" s="640">
        <v>1</v>
      </c>
      <c r="E230" s="640">
        <f>E228*Inputs!$B$30/IF(sommmeProdInv(Inputs!$B$30:$AY$30,$D$228:$BA$228,'Health SCR'!E$3)&gt;0,sommmeProdInv(Inputs!$B$30:$AY$30,$D$228:$BA$228,'Health SCR'!E$3),1)</f>
        <v>0</v>
      </c>
      <c r="F230" s="640">
        <f>F228*Inputs!$B$30/IF(sommmeProdInv(Inputs!$B$30:$AY$30,$D$228:$BA$228,'Health SCR'!F$3)&gt;0,sommmeProdInv(Inputs!$B$30:$AY$30,$D$228:$BA$228,'Health SCR'!F$3),1)</f>
        <v>0</v>
      </c>
      <c r="G230" s="640">
        <f>G228*Inputs!$B$30/IF(sommmeProdInv(Inputs!$B$30:$AY$30,$D$228:$BA$228,'Health SCR'!G$3)&gt;0,sommmeProdInv(Inputs!$B$30:$AY$30,$D$228:$BA$228,'Health SCR'!G$3),1)</f>
        <v>0</v>
      </c>
      <c r="H230" s="640">
        <f>H228*Inputs!$B$30/IF(sommmeProdInv(Inputs!$B$30:$AY$30,$D$228:$BA$228,'Health SCR'!H$3)&gt;0,sommmeProdInv(Inputs!$B$30:$AY$30,$D$228:$BA$228,'Health SCR'!H$3),1)</f>
        <v>0</v>
      </c>
      <c r="I230" s="640">
        <f>I228*Inputs!$B$30/IF(sommmeProdInv(Inputs!$B$30:$AY$30,$D$228:$BA$228,'Health SCR'!I$3)&gt;0,sommmeProdInv(Inputs!$B$30:$AY$30,$D$228:$BA$228,'Health SCR'!I$3),1)</f>
        <v>0</v>
      </c>
      <c r="J230" s="640">
        <f>J228*Inputs!$B$30/IF(sommmeProdInv(Inputs!$B$30:$AY$30,$D$228:$BA$228,'Health SCR'!J$3)&gt;0,sommmeProdInv(Inputs!$B$30:$AY$30,$D$228:$BA$228,'Health SCR'!J$3),1)</f>
        <v>0</v>
      </c>
      <c r="K230" s="640">
        <f>K228*Inputs!$B$30/IF(sommmeProdInv(Inputs!$B$30:$AY$30,$D$228:$BA$228,'Health SCR'!K$3)&gt;0,sommmeProdInv(Inputs!$B$30:$AY$30,$D$228:$BA$228,'Health SCR'!K$3),1)</f>
        <v>0</v>
      </c>
      <c r="L230" s="640">
        <f>L228*Inputs!$B$30/IF(sommmeProdInv(Inputs!$B$30:$AY$30,$D$228:$BA$228,'Health SCR'!L$3)&gt;0,sommmeProdInv(Inputs!$B$30:$AY$30,$D$228:$BA$228,'Health SCR'!L$3),1)</f>
        <v>0</v>
      </c>
      <c r="M230" s="640">
        <f>M228*Inputs!$B$30/IF(sommmeProdInv(Inputs!$B$30:$AY$30,$D$228:$BA$228,'Health SCR'!M$3)&gt;0,sommmeProdInv(Inputs!$B$30:$AY$30,$D$228:$BA$228,'Health SCR'!M$3),1)</f>
        <v>0</v>
      </c>
      <c r="N230" s="640">
        <f>N228*Inputs!$B$30/IF(sommmeProdInv(Inputs!$B$30:$AY$30,$D$228:$BA$228,'Health SCR'!N$3)&gt;0,sommmeProdInv(Inputs!$B$30:$AY$30,$D$228:$BA$228,'Health SCR'!N$3),1)</f>
        <v>0</v>
      </c>
      <c r="O230" s="640">
        <f>O228*Inputs!$B$30/IF(sommmeProdInv(Inputs!$B$30:$AY$30,$D$228:$BA$228,'Health SCR'!O$3)&gt;0,sommmeProdInv(Inputs!$B$30:$AY$30,$D$228:$BA$228,'Health SCR'!O$3),1)</f>
        <v>0</v>
      </c>
      <c r="P230" s="640">
        <f>P228*Inputs!$B$30/IF(sommmeProdInv(Inputs!$B$30:$AY$30,$D$228:$BA$228,'Health SCR'!P$3)&gt;0,sommmeProdInv(Inputs!$B$30:$AY$30,$D$228:$BA$228,'Health SCR'!P$3),1)</f>
        <v>0</v>
      </c>
      <c r="Q230" s="640">
        <f>Q228*Inputs!$B$30/IF(sommmeProdInv(Inputs!$B$30:$AY$30,$D$228:$BA$228,'Health SCR'!Q$3)&gt;0,sommmeProdInv(Inputs!$B$30:$AY$30,$D$228:$BA$228,'Health SCR'!Q$3),1)</f>
        <v>0</v>
      </c>
      <c r="R230" s="640">
        <f>R228*Inputs!$B$30/IF(sommmeProdInv(Inputs!$B$30:$AY$30,$D$228:$BA$228,'Health SCR'!R$3)&gt;0,sommmeProdInv(Inputs!$B$30:$AY$30,$D$228:$BA$228,'Health SCR'!R$3),1)</f>
        <v>0</v>
      </c>
      <c r="S230" s="640">
        <f>S228*Inputs!$B$30/IF(sommmeProdInv(Inputs!$B$30:$AY$30,$D$228:$BA$228,'Health SCR'!S$3)&gt;0,sommmeProdInv(Inputs!$B$30:$AY$30,$D$228:$BA$228,'Health SCR'!S$3),1)</f>
        <v>0</v>
      </c>
      <c r="T230" s="640">
        <f>T228*Inputs!$B$30/IF(sommmeProdInv(Inputs!$B$30:$AY$30,$D$228:$BA$228,'Health SCR'!T$3)&gt;0,sommmeProdInv(Inputs!$B$30:$AY$30,$D$228:$BA$228,'Health SCR'!T$3),1)</f>
        <v>0</v>
      </c>
      <c r="U230" s="640">
        <f>U228*Inputs!$B$30/IF(sommmeProdInv(Inputs!$B$30:$AY$30,$D$228:$BA$228,'Health SCR'!U$3)&gt;0,sommmeProdInv(Inputs!$B$30:$AY$30,$D$228:$BA$228,'Health SCR'!U$3),1)</f>
        <v>0</v>
      </c>
      <c r="V230" s="640">
        <f>V228*Inputs!$B$30/IF(sommmeProdInv(Inputs!$B$30:$AY$30,$D$228:$BA$228,'Health SCR'!V$3)&gt;0,sommmeProdInv(Inputs!$B$30:$AY$30,$D$228:$BA$228,'Health SCR'!V$3),1)</f>
        <v>0</v>
      </c>
      <c r="W230" s="640">
        <f>W228*Inputs!$B$30/IF(sommmeProdInv(Inputs!$B$30:$AY$30,$D$228:$BA$228,'Health SCR'!W$3)&gt;0,sommmeProdInv(Inputs!$B$30:$AY$30,$D$228:$BA$228,'Health SCR'!W$3),1)</f>
        <v>0</v>
      </c>
      <c r="X230" s="640">
        <f>X228*Inputs!$B$30/IF(sommmeProdInv(Inputs!$B$30:$AY$30,$D$228:$BA$228,'Health SCR'!X$3)&gt;0,sommmeProdInv(Inputs!$B$30:$AY$30,$D$228:$BA$228,'Health SCR'!X$3),1)</f>
        <v>0</v>
      </c>
      <c r="Y230" s="640">
        <f>Y228*Inputs!$B$30/IF(sommmeProdInv(Inputs!$B$30:$AY$30,$D$228:$BA$228,'Health SCR'!Y$3)&gt;0,sommmeProdInv(Inputs!$B$30:$AY$30,$D$228:$BA$228,'Health SCR'!Y$3),1)</f>
        <v>0</v>
      </c>
      <c r="Z230" s="640">
        <f>Z228*Inputs!$B$30/IF(sommmeProdInv(Inputs!$B$30:$AY$30,$D$228:$BA$228,'Health SCR'!Z$3)&gt;0,sommmeProdInv(Inputs!$B$30:$AY$30,$D$228:$BA$228,'Health SCR'!Z$3),1)</f>
        <v>0</v>
      </c>
      <c r="AA230" s="640">
        <f>AA228*Inputs!$B$30/IF(sommmeProdInv(Inputs!$B$30:$AY$30,$D$228:$BA$228,'Health SCR'!AA$3)&gt;0,sommmeProdInv(Inputs!$B$30:$AY$30,$D$228:$BA$228,'Health SCR'!AA$3),1)</f>
        <v>0</v>
      </c>
      <c r="AB230" s="640">
        <f>AB228*Inputs!$B$30/IF(sommmeProdInv(Inputs!$B$30:$AY$30,$D$228:$BA$228,'Health SCR'!AB$3)&gt;0,sommmeProdInv(Inputs!$B$30:$AY$30,$D$228:$BA$228,'Health SCR'!AB$3),1)</f>
        <v>0</v>
      </c>
      <c r="AC230" s="640">
        <f>AC228*Inputs!$B$30/IF(sommmeProdInv(Inputs!$B$30:$AY$30,$D$228:$BA$228,'Health SCR'!AC$3)&gt;0,sommmeProdInv(Inputs!$B$30:$AY$30,$D$228:$BA$228,'Health SCR'!AC$3),1)</f>
        <v>0</v>
      </c>
      <c r="AD230" s="640">
        <f>AD228*Inputs!$B$30/IF(sommmeProdInv(Inputs!$B$30:$AY$30,$D$228:$BA$228,'Health SCR'!AD$3)&gt;0,sommmeProdInv(Inputs!$B$30:$AY$30,$D$228:$BA$228,'Health SCR'!AD$3),1)</f>
        <v>0</v>
      </c>
      <c r="AE230" s="640">
        <f>AE228*Inputs!$B$30/IF(sommmeProdInv(Inputs!$B$30:$AY$30,$D$228:$BA$228,'Health SCR'!AE$3)&gt;0,sommmeProdInv(Inputs!$B$30:$AY$30,$D$228:$BA$228,'Health SCR'!AE$3),1)</f>
        <v>0</v>
      </c>
      <c r="AF230" s="640">
        <f>AF228*Inputs!$B$30/IF(sommmeProdInv(Inputs!$B$30:$AY$30,$D$228:$BA$228,'Health SCR'!AF$3)&gt;0,sommmeProdInv(Inputs!$B$30:$AY$30,$D$228:$BA$228,'Health SCR'!AF$3),1)</f>
        <v>0</v>
      </c>
      <c r="AG230" s="640">
        <f>AG228*Inputs!$B$30/IF(sommmeProdInv(Inputs!$B$30:$AY$30,$D$228:$BA$228,'Health SCR'!AG$3)&gt;0,sommmeProdInv(Inputs!$B$30:$AY$30,$D$228:$BA$228,'Health SCR'!AG$3),1)</f>
        <v>0</v>
      </c>
      <c r="AH230" s="640">
        <f>AH228*Inputs!$B$30/IF(sommmeProdInv(Inputs!$B$30:$AY$30,$D$228:$BA$228,'Health SCR'!AH$3)&gt;0,sommmeProdInv(Inputs!$B$30:$AY$30,$D$228:$BA$228,'Health SCR'!AH$3),1)</f>
        <v>0</v>
      </c>
      <c r="AI230" s="640">
        <f>AI228*Inputs!$B$30/IF(sommmeProdInv(Inputs!$B$30:$AY$30,$D$228:$BA$228,'Health SCR'!AI$3)&gt;0,sommmeProdInv(Inputs!$B$30:$AY$30,$D$228:$BA$228,'Health SCR'!AI$3),1)</f>
        <v>0</v>
      </c>
      <c r="AJ230" s="640">
        <f>AJ228*Inputs!$B$30/IF(sommmeProdInv(Inputs!$B$30:$AY$30,$D$228:$BA$228,'Health SCR'!AJ$3)&gt;0,sommmeProdInv(Inputs!$B$30:$AY$30,$D$228:$BA$228,'Health SCR'!AJ$3),1)</f>
        <v>0</v>
      </c>
      <c r="AK230" s="640">
        <f>AK228*Inputs!$B$30/IF(sommmeProdInv(Inputs!$B$30:$AY$30,$D$228:$BA$228,'Health SCR'!AK$3)&gt;0,sommmeProdInv(Inputs!$B$30:$AY$30,$D$228:$BA$228,'Health SCR'!AK$3),1)</f>
        <v>0</v>
      </c>
      <c r="AL230" s="640">
        <f>AL228*Inputs!$B$30/IF(sommmeProdInv(Inputs!$B$30:$AY$30,$D$228:$BA$228,'Health SCR'!AL$3)&gt;0,sommmeProdInv(Inputs!$B$30:$AY$30,$D$228:$BA$228,'Health SCR'!AL$3),1)</f>
        <v>0</v>
      </c>
      <c r="AM230" s="640">
        <f>AM228*Inputs!$B$30/IF(sommmeProdInv(Inputs!$B$30:$AY$30,$D$228:$BA$228,'Health SCR'!AM$3)&gt;0,sommmeProdInv(Inputs!$B$30:$AY$30,$D$228:$BA$228,'Health SCR'!AM$3),1)</f>
        <v>0</v>
      </c>
      <c r="AN230" s="640">
        <f>AN228*Inputs!$B$30/IF(sommmeProdInv(Inputs!$B$30:$AY$30,$D$228:$BA$228,'Health SCR'!AN$3)&gt;0,sommmeProdInv(Inputs!$B$30:$AY$30,$D$228:$BA$228,'Health SCR'!AN$3),1)</f>
        <v>0</v>
      </c>
      <c r="AO230" s="640">
        <f>AO228*Inputs!$B$30/IF(sommmeProdInv(Inputs!$B$30:$AY$30,$D$228:$BA$228,'Health SCR'!AO$3)&gt;0,sommmeProdInv(Inputs!$B$30:$AY$30,$D$228:$BA$228,'Health SCR'!AO$3),1)</f>
        <v>0</v>
      </c>
      <c r="AP230" s="640">
        <f>AP228*Inputs!$B$30/IF(sommmeProdInv(Inputs!$B$30:$AY$30,$D$228:$BA$228,'Health SCR'!AP$3)&gt;0,sommmeProdInv(Inputs!$B$30:$AY$30,$D$228:$BA$228,'Health SCR'!AP$3),1)</f>
        <v>0</v>
      </c>
      <c r="AQ230" s="640">
        <f>AQ228*Inputs!$B$30/IF(sommmeProdInv(Inputs!$B$30:$AY$30,$D$228:$BA$228,'Health SCR'!AQ$3)&gt;0,sommmeProdInv(Inputs!$B$30:$AY$30,$D$228:$BA$228,'Health SCR'!AQ$3),1)</f>
        <v>0</v>
      </c>
      <c r="AR230" s="640">
        <f>AR228*Inputs!$B$30/IF(sommmeProdInv(Inputs!$B$30:$AY$30,$D$228:$BA$228,'Health SCR'!AR$3)&gt;0,sommmeProdInv(Inputs!$B$30:$AY$30,$D$228:$BA$228,'Health SCR'!AR$3),1)</f>
        <v>0</v>
      </c>
      <c r="AS230" s="640">
        <f>AS228*Inputs!$B$30/IF(sommmeProdInv(Inputs!$B$30:$AY$30,$D$228:$BA$228,'Health SCR'!AS$3)&gt;0,sommmeProdInv(Inputs!$B$30:$AY$30,$D$228:$BA$228,'Health SCR'!AS$3),1)</f>
        <v>0</v>
      </c>
      <c r="AT230" s="640">
        <f>AT228*Inputs!$B$30/IF(sommmeProdInv(Inputs!$B$30:$AY$30,$D$228:$BA$228,'Health SCR'!AT$3)&gt;0,sommmeProdInv(Inputs!$B$30:$AY$30,$D$228:$BA$228,'Health SCR'!AT$3),1)</f>
        <v>0</v>
      </c>
      <c r="AU230" s="640">
        <f>AU228*Inputs!$B$30/IF(sommmeProdInv(Inputs!$B$30:$AY$30,$D$228:$BA$228,'Health SCR'!AU$3)&gt;0,sommmeProdInv(Inputs!$B$30:$AY$30,$D$228:$BA$228,'Health SCR'!AU$3),1)</f>
        <v>0</v>
      </c>
      <c r="AV230" s="640">
        <f>AV228*Inputs!$B$30/IF(sommmeProdInv(Inputs!$B$30:$AY$30,$D$228:$BA$228,'Health SCR'!AV$3)&gt;0,sommmeProdInv(Inputs!$B$30:$AY$30,$D$228:$BA$228,'Health SCR'!AV$3),1)</f>
        <v>0</v>
      </c>
      <c r="AW230" s="640">
        <f>AW228*Inputs!$B$30/IF(sommmeProdInv(Inputs!$B$30:$AY$30,$D$228:$BA$228,'Health SCR'!AW$3)&gt;0,sommmeProdInv(Inputs!$B$30:$AY$30,$D$228:$BA$228,'Health SCR'!AW$3),1)</f>
        <v>0</v>
      </c>
      <c r="AX230" s="640">
        <f>AX228*Inputs!$B$30/IF(sommmeProdInv(Inputs!$B$30:$AY$30,$D$228:$BA$228,'Health SCR'!AX$3)&gt;0,sommmeProdInv(Inputs!$B$30:$AY$30,$D$228:$BA$228,'Health SCR'!AX$3),1)</f>
        <v>0</v>
      </c>
      <c r="AY230" s="640">
        <f>AY228*Inputs!$B$30/IF(sommmeProdInv(Inputs!$B$30:$AY$30,$D$228:$BA$228,'Health SCR'!AY$3)&gt;0,sommmeProdInv(Inputs!$B$30:$AY$30,$D$228:$BA$228,'Health SCR'!AY$3),1)</f>
        <v>0</v>
      </c>
      <c r="AZ230" s="640">
        <f>AZ228*Inputs!$B$30/IF(sommmeProdInv(Inputs!$B$30:$AY$30,$D$228:$BA$228,'Health SCR'!AZ$3)&gt;0,sommmeProdInv(Inputs!$B$30:$AY$30,$D$228:$BA$228,'Health SCR'!AZ$3),1)</f>
        <v>0</v>
      </c>
      <c r="BA230" s="641">
        <f>BA228*Inputs!$B$30/IF(sommmeProdInv(Inputs!$B$30:$AY$30,$D$228:$BA$228,'Health SCR'!BA$3)&gt;0,sommmeProdInv(Inputs!$B$30:$AY$30,$D$228:$BA$228,'Health SCR'!BA$3),1)</f>
        <v>0</v>
      </c>
    </row>
    <row r="231" spans="1:256" s="62" customFormat="1" outlineLevel="1">
      <c r="A231" s="610"/>
      <c r="B231" s="993">
        <v>2</v>
      </c>
      <c r="C231" s="994"/>
      <c r="D231" s="643"/>
      <c r="E231" s="644">
        <f ca="1">IF('Health SCR'!E$3&gt;=$B231,OFFSET($D$228,0,'Health SCR'!E$3-$B231)*OFFSET(Inputs!$C$30,0,$B231-2)/IF(sommmeProdInv(Inputs!$B$30:$AY$30,$D$228:$BA$228,'Health SCR'!E$3)&gt;0,sommmeProdInv(Inputs!$B$30:$AY$30,$D$228:$BA$228,'Health SCR'!E$3),1)+E230,0)</f>
        <v>0</v>
      </c>
      <c r="F231" s="644">
        <f ca="1">IF('Health SCR'!F$3&gt;=$B231,OFFSET($D$228,0,'Health SCR'!F$3-$B231)*OFFSET(Inputs!$C$30,0,$B231-2)/IF(sommmeProdInv(Inputs!$B$30:$AY$30,$D$228:$BA$228,'Health SCR'!F$3)&gt;0,sommmeProdInv(Inputs!$B$30:$AY$30,$D$228:$BA$228,'Health SCR'!F$3),1)+F230,0)</f>
        <v>0</v>
      </c>
      <c r="G231" s="644">
        <f ca="1">IF('Health SCR'!G$3&gt;=$B231,OFFSET($D$228,0,'Health SCR'!G$3-$B231)*OFFSET(Inputs!$C$30,0,$B231-2)/IF(sommmeProdInv(Inputs!$B$30:$AY$30,$D$228:$BA$228,'Health SCR'!G$3)&gt;0,sommmeProdInv(Inputs!$B$30:$AY$30,$D$228:$BA$228,'Health SCR'!G$3),1)+G230,0)</f>
        <v>0</v>
      </c>
      <c r="H231" s="644">
        <f ca="1">IF('Health SCR'!H$3&gt;=$B231,OFFSET($D$228,0,'Health SCR'!H$3-$B231)*OFFSET(Inputs!$C$30,0,$B231-2)/IF(sommmeProdInv(Inputs!$B$30:$AY$30,$D$228:$BA$228,'Health SCR'!H$3)&gt;0,sommmeProdInv(Inputs!$B$30:$AY$30,$D$228:$BA$228,'Health SCR'!H$3),1)+H230,0)</f>
        <v>0</v>
      </c>
      <c r="I231" s="644">
        <f ca="1">IF('Health SCR'!I$3&gt;=$B231,OFFSET($D$228,0,'Health SCR'!I$3-$B231)*OFFSET(Inputs!$C$30,0,$B231-2)/IF(sommmeProdInv(Inputs!$B$30:$AY$30,$D$228:$BA$228,'Health SCR'!I$3)&gt;0,sommmeProdInv(Inputs!$B$30:$AY$30,$D$228:$BA$228,'Health SCR'!I$3),1)+I230,0)</f>
        <v>0</v>
      </c>
      <c r="J231" s="644">
        <f ca="1">IF('Health SCR'!J$3&gt;=$B231,OFFSET($D$228,0,'Health SCR'!J$3-$B231)*OFFSET(Inputs!$C$30,0,$B231-2)/IF(sommmeProdInv(Inputs!$B$30:$AY$30,$D$228:$BA$228,'Health SCR'!J$3)&gt;0,sommmeProdInv(Inputs!$B$30:$AY$30,$D$228:$BA$228,'Health SCR'!J$3),1)+J230,0)</f>
        <v>0</v>
      </c>
      <c r="K231" s="644">
        <f ca="1">IF('Health SCR'!K$3&gt;=$B231,OFFSET($D$228,0,'Health SCR'!K$3-$B231)*OFFSET(Inputs!$C$30,0,$B231-2)/IF(sommmeProdInv(Inputs!$B$30:$AY$30,$D$228:$BA$228,'Health SCR'!K$3)&gt;0,sommmeProdInv(Inputs!$B$30:$AY$30,$D$228:$BA$228,'Health SCR'!K$3),1)+K230,0)</f>
        <v>0</v>
      </c>
      <c r="L231" s="644">
        <f ca="1">IF('Health SCR'!L$3&gt;=$B231,OFFSET($D$228,0,'Health SCR'!L$3-$B231)*OFFSET(Inputs!$C$30,0,$B231-2)/IF(sommmeProdInv(Inputs!$B$30:$AY$30,$D$228:$BA$228,'Health SCR'!L$3)&gt;0,sommmeProdInv(Inputs!$B$30:$AY$30,$D$228:$BA$228,'Health SCR'!L$3),1)+L230,0)</f>
        <v>0</v>
      </c>
      <c r="M231" s="644">
        <f ca="1">IF('Health SCR'!M$3&gt;=$B231,OFFSET($D$228,0,'Health SCR'!M$3-$B231)*OFFSET(Inputs!$C$30,0,$B231-2)/IF(sommmeProdInv(Inputs!$B$30:$AY$30,$D$228:$BA$228,'Health SCR'!M$3)&gt;0,sommmeProdInv(Inputs!$B$30:$AY$30,$D$228:$BA$228,'Health SCR'!M$3),1)+M230,0)</f>
        <v>0</v>
      </c>
      <c r="N231" s="644">
        <f ca="1">IF('Health SCR'!N$3&gt;=$B231,OFFSET($D$228,0,'Health SCR'!N$3-$B231)*OFFSET(Inputs!$C$30,0,$B231-2)/IF(sommmeProdInv(Inputs!$B$30:$AY$30,$D$228:$BA$228,'Health SCR'!N$3)&gt;0,sommmeProdInv(Inputs!$B$30:$AY$30,$D$228:$BA$228,'Health SCR'!N$3),1)+N230,0)</f>
        <v>0</v>
      </c>
      <c r="O231" s="644">
        <f ca="1">IF('Health SCR'!O$3&gt;=$B231,OFFSET($D$228,0,'Health SCR'!O$3-$B231)*OFFSET(Inputs!$C$30,0,$B231-2)/IF(sommmeProdInv(Inputs!$B$30:$AY$30,$D$228:$BA$228,'Health SCR'!O$3)&gt;0,sommmeProdInv(Inputs!$B$30:$AY$30,$D$228:$BA$228,'Health SCR'!O$3),1)+O230,0)</f>
        <v>0</v>
      </c>
      <c r="P231" s="644">
        <f ca="1">IF('Health SCR'!P$3&gt;=$B231,OFFSET($D$228,0,'Health SCR'!P$3-$B231)*OFFSET(Inputs!$C$30,0,$B231-2)/IF(sommmeProdInv(Inputs!$B$30:$AY$30,$D$228:$BA$228,'Health SCR'!P$3)&gt;0,sommmeProdInv(Inputs!$B$30:$AY$30,$D$228:$BA$228,'Health SCR'!P$3),1)+P230,0)</f>
        <v>0</v>
      </c>
      <c r="Q231" s="644">
        <f ca="1">IF('Health SCR'!Q$3&gt;=$B231,OFFSET($D$228,0,'Health SCR'!Q$3-$B231)*OFFSET(Inputs!$C$30,0,$B231-2)/IF(sommmeProdInv(Inputs!$B$30:$AY$30,$D$228:$BA$228,'Health SCR'!Q$3)&gt;0,sommmeProdInv(Inputs!$B$30:$AY$30,$D$228:$BA$228,'Health SCR'!Q$3),1)+Q230,0)</f>
        <v>0</v>
      </c>
      <c r="R231" s="644">
        <f ca="1">IF('Health SCR'!R$3&gt;=$B231,OFFSET($D$228,0,'Health SCR'!R$3-$B231)*OFFSET(Inputs!$C$30,0,$B231-2)/IF(sommmeProdInv(Inputs!$B$30:$AY$30,$D$228:$BA$228,'Health SCR'!R$3)&gt;0,sommmeProdInv(Inputs!$B$30:$AY$30,$D$228:$BA$228,'Health SCR'!R$3),1)+R230,0)</f>
        <v>0</v>
      </c>
      <c r="S231" s="644">
        <f ca="1">IF('Health SCR'!S$3&gt;=$B231,OFFSET($D$228,0,'Health SCR'!S$3-$B231)*OFFSET(Inputs!$C$30,0,$B231-2)/IF(sommmeProdInv(Inputs!$B$30:$AY$30,$D$228:$BA$228,'Health SCR'!S$3)&gt;0,sommmeProdInv(Inputs!$B$30:$AY$30,$D$228:$BA$228,'Health SCR'!S$3),1)+S230,0)</f>
        <v>0</v>
      </c>
      <c r="T231" s="644">
        <f ca="1">IF('Health SCR'!T$3&gt;=$B231,OFFSET($D$228,0,'Health SCR'!T$3-$B231)*OFFSET(Inputs!$C$30,0,$B231-2)/IF(sommmeProdInv(Inputs!$B$30:$AY$30,$D$228:$BA$228,'Health SCR'!T$3)&gt;0,sommmeProdInv(Inputs!$B$30:$AY$30,$D$228:$BA$228,'Health SCR'!T$3),1)+T230,0)</f>
        <v>0</v>
      </c>
      <c r="U231" s="644">
        <f ca="1">IF('Health SCR'!U$3&gt;=$B231,OFFSET($D$228,0,'Health SCR'!U$3-$B231)*OFFSET(Inputs!$C$30,0,$B231-2)/IF(sommmeProdInv(Inputs!$B$30:$AY$30,$D$228:$BA$228,'Health SCR'!U$3)&gt;0,sommmeProdInv(Inputs!$B$30:$AY$30,$D$228:$BA$228,'Health SCR'!U$3),1)+U230,0)</f>
        <v>0</v>
      </c>
      <c r="V231" s="644">
        <f ca="1">IF('Health SCR'!V$3&gt;=$B231,OFFSET($D$228,0,'Health SCR'!V$3-$B231)*OFFSET(Inputs!$C$30,0,$B231-2)/IF(sommmeProdInv(Inputs!$B$30:$AY$30,$D$228:$BA$228,'Health SCR'!V$3)&gt;0,sommmeProdInv(Inputs!$B$30:$AY$30,$D$228:$BA$228,'Health SCR'!V$3),1)+V230,0)</f>
        <v>0</v>
      </c>
      <c r="W231" s="644">
        <f ca="1">IF('Health SCR'!W$3&gt;=$B231,OFFSET($D$228,0,'Health SCR'!W$3-$B231)*OFFSET(Inputs!$C$30,0,$B231-2)/IF(sommmeProdInv(Inputs!$B$30:$AY$30,$D$228:$BA$228,'Health SCR'!W$3)&gt;0,sommmeProdInv(Inputs!$B$30:$AY$30,$D$228:$BA$228,'Health SCR'!W$3),1)+W230,0)</f>
        <v>0</v>
      </c>
      <c r="X231" s="644">
        <f ca="1">IF('Health SCR'!X$3&gt;=$B231,OFFSET($D$228,0,'Health SCR'!X$3-$B231)*OFFSET(Inputs!$C$30,0,$B231-2)/IF(sommmeProdInv(Inputs!$B$30:$AY$30,$D$228:$BA$228,'Health SCR'!X$3)&gt;0,sommmeProdInv(Inputs!$B$30:$AY$30,$D$228:$BA$228,'Health SCR'!X$3),1)+X230,0)</f>
        <v>0</v>
      </c>
      <c r="Y231" s="644">
        <f ca="1">IF('Health SCR'!Y$3&gt;=$B231,OFFSET($D$228,0,'Health SCR'!Y$3-$B231)*OFFSET(Inputs!$C$30,0,$B231-2)/IF(sommmeProdInv(Inputs!$B$30:$AY$30,$D$228:$BA$228,'Health SCR'!Y$3)&gt;0,sommmeProdInv(Inputs!$B$30:$AY$30,$D$228:$BA$228,'Health SCR'!Y$3),1)+Y230,0)</f>
        <v>0</v>
      </c>
      <c r="Z231" s="644">
        <f ca="1">IF('Health SCR'!Z$3&gt;=$B231,OFFSET($D$228,0,'Health SCR'!Z$3-$B231)*OFFSET(Inputs!$C$30,0,$B231-2)/IF(sommmeProdInv(Inputs!$B$30:$AY$30,$D$228:$BA$228,'Health SCR'!Z$3)&gt;0,sommmeProdInv(Inputs!$B$30:$AY$30,$D$228:$BA$228,'Health SCR'!Z$3),1)+Z230,0)</f>
        <v>0</v>
      </c>
      <c r="AA231" s="644">
        <f ca="1">IF('Health SCR'!AA$3&gt;=$B231,OFFSET($D$228,0,'Health SCR'!AA$3-$B231)*OFFSET(Inputs!$C$30,0,$B231-2)/IF(sommmeProdInv(Inputs!$B$30:$AY$30,$D$228:$BA$228,'Health SCR'!AA$3)&gt;0,sommmeProdInv(Inputs!$B$30:$AY$30,$D$228:$BA$228,'Health SCR'!AA$3),1)+AA230,0)</f>
        <v>0</v>
      </c>
      <c r="AB231" s="644">
        <f ca="1">IF('Health SCR'!AB$3&gt;=$B231,OFFSET($D$228,0,'Health SCR'!AB$3-$B231)*OFFSET(Inputs!$C$30,0,$B231-2)/IF(sommmeProdInv(Inputs!$B$30:$AY$30,$D$228:$BA$228,'Health SCR'!AB$3)&gt;0,sommmeProdInv(Inputs!$B$30:$AY$30,$D$228:$BA$228,'Health SCR'!AB$3),1)+AB230,0)</f>
        <v>0</v>
      </c>
      <c r="AC231" s="644">
        <f ca="1">IF('Health SCR'!AC$3&gt;=$B231,OFFSET($D$228,0,'Health SCR'!AC$3-$B231)*OFFSET(Inputs!$C$30,0,$B231-2)/IF(sommmeProdInv(Inputs!$B$30:$AY$30,$D$228:$BA$228,'Health SCR'!AC$3)&gt;0,sommmeProdInv(Inputs!$B$30:$AY$30,$D$228:$BA$228,'Health SCR'!AC$3),1)+AC230,0)</f>
        <v>0</v>
      </c>
      <c r="AD231" s="644">
        <f ca="1">IF('Health SCR'!AD$3&gt;=$B231,OFFSET($D$228,0,'Health SCR'!AD$3-$B231)*OFFSET(Inputs!$C$30,0,$B231-2)/IF(sommmeProdInv(Inputs!$B$30:$AY$30,$D$228:$BA$228,'Health SCR'!AD$3)&gt;0,sommmeProdInv(Inputs!$B$30:$AY$30,$D$228:$BA$228,'Health SCR'!AD$3),1)+AD230,0)</f>
        <v>0</v>
      </c>
      <c r="AE231" s="644">
        <f ca="1">IF('Health SCR'!AE$3&gt;=$B231,OFFSET($D$228,0,'Health SCR'!AE$3-$B231)*OFFSET(Inputs!$C$30,0,$B231-2)/IF(sommmeProdInv(Inputs!$B$30:$AY$30,$D$228:$BA$228,'Health SCR'!AE$3)&gt;0,sommmeProdInv(Inputs!$B$30:$AY$30,$D$228:$BA$228,'Health SCR'!AE$3),1)+AE230,0)</f>
        <v>0</v>
      </c>
      <c r="AF231" s="644">
        <f ca="1">IF('Health SCR'!AF$3&gt;=$B231,OFFSET($D$228,0,'Health SCR'!AF$3-$B231)*OFFSET(Inputs!$C$30,0,$B231-2)/IF(sommmeProdInv(Inputs!$B$30:$AY$30,$D$228:$BA$228,'Health SCR'!AF$3)&gt;0,sommmeProdInv(Inputs!$B$30:$AY$30,$D$228:$BA$228,'Health SCR'!AF$3),1)+AF230,0)</f>
        <v>0</v>
      </c>
      <c r="AG231" s="644">
        <f ca="1">IF('Health SCR'!AG$3&gt;=$B231,OFFSET($D$228,0,'Health SCR'!AG$3-$B231)*OFFSET(Inputs!$C$30,0,$B231-2)/IF(sommmeProdInv(Inputs!$B$30:$AY$30,$D$228:$BA$228,'Health SCR'!AG$3)&gt;0,sommmeProdInv(Inputs!$B$30:$AY$30,$D$228:$BA$228,'Health SCR'!AG$3),1)+AG230,0)</f>
        <v>0</v>
      </c>
      <c r="AH231" s="644">
        <f ca="1">IF('Health SCR'!AH$3&gt;=$B231,OFFSET($D$228,0,'Health SCR'!AH$3-$B231)*OFFSET(Inputs!$C$30,0,$B231-2)/IF(sommmeProdInv(Inputs!$B$30:$AY$30,$D$228:$BA$228,'Health SCR'!AH$3)&gt;0,sommmeProdInv(Inputs!$B$30:$AY$30,$D$228:$BA$228,'Health SCR'!AH$3),1)+AH230,0)</f>
        <v>0</v>
      </c>
      <c r="AI231" s="644">
        <f ca="1">IF('Health SCR'!AI$3&gt;=$B231,OFFSET($D$228,0,'Health SCR'!AI$3-$B231)*OFFSET(Inputs!$C$30,0,$B231-2)/IF(sommmeProdInv(Inputs!$B$30:$AY$30,$D$228:$BA$228,'Health SCR'!AI$3)&gt;0,sommmeProdInv(Inputs!$B$30:$AY$30,$D$228:$BA$228,'Health SCR'!AI$3),1)+AI230,0)</f>
        <v>0</v>
      </c>
      <c r="AJ231" s="644">
        <f ca="1">IF('Health SCR'!AJ$3&gt;=$B231,OFFSET($D$228,0,'Health SCR'!AJ$3-$B231)*OFFSET(Inputs!$C$30,0,$B231-2)/IF(sommmeProdInv(Inputs!$B$30:$AY$30,$D$228:$BA$228,'Health SCR'!AJ$3)&gt;0,sommmeProdInv(Inputs!$B$30:$AY$30,$D$228:$BA$228,'Health SCR'!AJ$3),1)+AJ230,0)</f>
        <v>0</v>
      </c>
      <c r="AK231" s="644">
        <f ca="1">IF('Health SCR'!AK$3&gt;=$B231,OFFSET($D$228,0,'Health SCR'!AK$3-$B231)*OFFSET(Inputs!$C$30,0,$B231-2)/IF(sommmeProdInv(Inputs!$B$30:$AY$30,$D$228:$BA$228,'Health SCR'!AK$3)&gt;0,sommmeProdInv(Inputs!$B$30:$AY$30,$D$228:$BA$228,'Health SCR'!AK$3),1)+AK230,0)</f>
        <v>0</v>
      </c>
      <c r="AL231" s="644">
        <f ca="1">IF('Health SCR'!AL$3&gt;=$B231,OFFSET($D$228,0,'Health SCR'!AL$3-$B231)*OFFSET(Inputs!$C$30,0,$B231-2)/IF(sommmeProdInv(Inputs!$B$30:$AY$30,$D$228:$BA$228,'Health SCR'!AL$3)&gt;0,sommmeProdInv(Inputs!$B$30:$AY$30,$D$228:$BA$228,'Health SCR'!AL$3),1)+AL230,0)</f>
        <v>0</v>
      </c>
      <c r="AM231" s="644">
        <f ca="1">IF('Health SCR'!AM$3&gt;=$B231,OFFSET($D$228,0,'Health SCR'!AM$3-$B231)*OFFSET(Inputs!$C$30,0,$B231-2)/IF(sommmeProdInv(Inputs!$B$30:$AY$30,$D$228:$BA$228,'Health SCR'!AM$3)&gt;0,sommmeProdInv(Inputs!$B$30:$AY$30,$D$228:$BA$228,'Health SCR'!AM$3),1)+AM230,0)</f>
        <v>0</v>
      </c>
      <c r="AN231" s="644">
        <f ca="1">IF('Health SCR'!AN$3&gt;=$B231,OFFSET($D$228,0,'Health SCR'!AN$3-$B231)*OFFSET(Inputs!$C$30,0,$B231-2)/IF(sommmeProdInv(Inputs!$B$30:$AY$30,$D$228:$BA$228,'Health SCR'!AN$3)&gt;0,sommmeProdInv(Inputs!$B$30:$AY$30,$D$228:$BA$228,'Health SCR'!AN$3),1)+AN230,0)</f>
        <v>0</v>
      </c>
      <c r="AO231" s="644">
        <f ca="1">IF('Health SCR'!AO$3&gt;=$B231,OFFSET($D$228,0,'Health SCR'!AO$3-$B231)*OFFSET(Inputs!$C$30,0,$B231-2)/IF(sommmeProdInv(Inputs!$B$30:$AY$30,$D$228:$BA$228,'Health SCR'!AO$3)&gt;0,sommmeProdInv(Inputs!$B$30:$AY$30,$D$228:$BA$228,'Health SCR'!AO$3),1)+AO230,0)</f>
        <v>0</v>
      </c>
      <c r="AP231" s="644">
        <f ca="1">IF('Health SCR'!AP$3&gt;=$B231,OFFSET($D$228,0,'Health SCR'!AP$3-$B231)*OFFSET(Inputs!$C$30,0,$B231-2)/IF(sommmeProdInv(Inputs!$B$30:$AY$30,$D$228:$BA$228,'Health SCR'!AP$3)&gt;0,sommmeProdInv(Inputs!$B$30:$AY$30,$D$228:$BA$228,'Health SCR'!AP$3),1)+AP230,0)</f>
        <v>0</v>
      </c>
      <c r="AQ231" s="644">
        <f ca="1">IF('Health SCR'!AQ$3&gt;=$B231,OFFSET($D$228,0,'Health SCR'!AQ$3-$B231)*OFFSET(Inputs!$C$30,0,$B231-2)/IF(sommmeProdInv(Inputs!$B$30:$AY$30,$D$228:$BA$228,'Health SCR'!AQ$3)&gt;0,sommmeProdInv(Inputs!$B$30:$AY$30,$D$228:$BA$228,'Health SCR'!AQ$3),1)+AQ230,0)</f>
        <v>0</v>
      </c>
      <c r="AR231" s="644">
        <f ca="1">IF('Health SCR'!AR$3&gt;=$B231,OFFSET($D$228,0,'Health SCR'!AR$3-$B231)*OFFSET(Inputs!$C$30,0,$B231-2)/IF(sommmeProdInv(Inputs!$B$30:$AY$30,$D$228:$BA$228,'Health SCR'!AR$3)&gt;0,sommmeProdInv(Inputs!$B$30:$AY$30,$D$228:$BA$228,'Health SCR'!AR$3),1)+AR230,0)</f>
        <v>0</v>
      </c>
      <c r="AS231" s="644">
        <f ca="1">IF('Health SCR'!AS$3&gt;=$B231,OFFSET($D$228,0,'Health SCR'!AS$3-$B231)*OFFSET(Inputs!$C$30,0,$B231-2)/IF(sommmeProdInv(Inputs!$B$30:$AY$30,$D$228:$BA$228,'Health SCR'!AS$3)&gt;0,sommmeProdInv(Inputs!$B$30:$AY$30,$D$228:$BA$228,'Health SCR'!AS$3),1)+AS230,0)</f>
        <v>0</v>
      </c>
      <c r="AT231" s="644">
        <f ca="1">IF('Health SCR'!AT$3&gt;=$B231,OFFSET($D$228,0,'Health SCR'!AT$3-$B231)*OFFSET(Inputs!$C$30,0,$B231-2)/IF(sommmeProdInv(Inputs!$B$30:$AY$30,$D$228:$BA$228,'Health SCR'!AT$3)&gt;0,sommmeProdInv(Inputs!$B$30:$AY$30,$D$228:$BA$228,'Health SCR'!AT$3),1)+AT230,0)</f>
        <v>0</v>
      </c>
      <c r="AU231" s="644">
        <f ca="1">IF('Health SCR'!AU$3&gt;=$B231,OFFSET($D$228,0,'Health SCR'!AU$3-$B231)*OFFSET(Inputs!$C$30,0,$B231-2)/IF(sommmeProdInv(Inputs!$B$30:$AY$30,$D$228:$BA$228,'Health SCR'!AU$3)&gt;0,sommmeProdInv(Inputs!$B$30:$AY$30,$D$228:$BA$228,'Health SCR'!AU$3),1)+AU230,0)</f>
        <v>0</v>
      </c>
      <c r="AV231" s="644">
        <f ca="1">IF('Health SCR'!AV$3&gt;=$B231,OFFSET($D$228,0,'Health SCR'!AV$3-$B231)*OFFSET(Inputs!$C$30,0,$B231-2)/IF(sommmeProdInv(Inputs!$B$30:$AY$30,$D$228:$BA$228,'Health SCR'!AV$3)&gt;0,sommmeProdInv(Inputs!$B$30:$AY$30,$D$228:$BA$228,'Health SCR'!AV$3),1)+AV230,0)</f>
        <v>0</v>
      </c>
      <c r="AW231" s="644">
        <f ca="1">IF('Health SCR'!AW$3&gt;=$B231,OFFSET($D$228,0,'Health SCR'!AW$3-$B231)*OFFSET(Inputs!$C$30,0,$B231-2)/IF(sommmeProdInv(Inputs!$B$30:$AY$30,$D$228:$BA$228,'Health SCR'!AW$3)&gt;0,sommmeProdInv(Inputs!$B$30:$AY$30,$D$228:$BA$228,'Health SCR'!AW$3),1)+AW230,0)</f>
        <v>0</v>
      </c>
      <c r="AX231" s="644">
        <f ca="1">IF('Health SCR'!AX$3&gt;=$B231,OFFSET($D$228,0,'Health SCR'!AX$3-$B231)*OFFSET(Inputs!$C$30,0,$B231-2)/IF(sommmeProdInv(Inputs!$B$30:$AY$30,$D$228:$BA$228,'Health SCR'!AX$3)&gt;0,sommmeProdInv(Inputs!$B$30:$AY$30,$D$228:$BA$228,'Health SCR'!AX$3),1)+AX230,0)</f>
        <v>0</v>
      </c>
      <c r="AY231" s="644">
        <f ca="1">IF('Health SCR'!AY$3&gt;=$B231,OFFSET($D$228,0,'Health SCR'!AY$3-$B231)*OFFSET(Inputs!$C$30,0,$B231-2)/IF(sommmeProdInv(Inputs!$B$30:$AY$30,$D$228:$BA$228,'Health SCR'!AY$3)&gt;0,sommmeProdInv(Inputs!$B$30:$AY$30,$D$228:$BA$228,'Health SCR'!AY$3),1)+AY230,0)</f>
        <v>0</v>
      </c>
      <c r="AZ231" s="644">
        <f ca="1">IF('Health SCR'!AZ$3&gt;=$B231,OFFSET($D$228,0,'Health SCR'!AZ$3-$B231)*OFFSET(Inputs!$C$30,0,$B231-2)/IF(sommmeProdInv(Inputs!$B$30:$AY$30,$D$228:$BA$228,'Health SCR'!AZ$3)&gt;0,sommmeProdInv(Inputs!$B$30:$AY$30,$D$228:$BA$228,'Health SCR'!AZ$3),1)+AZ230,0)</f>
        <v>0</v>
      </c>
      <c r="BA231" s="645">
        <f ca="1">IF('Health SCR'!BA$3&gt;=$B231,OFFSET($D$228,0,'Health SCR'!BA$3-$B231)*OFFSET(Inputs!$C$30,0,$B231-2)/IF(sommmeProdInv(Inputs!$B$30:$AY$30,$D$228:$BA$228,'Health SCR'!BA$3)&gt;0,sommmeProdInv(Inputs!$B$30:$AY$30,$D$228:$BA$228,'Health SCR'!BA$3),1)+BA230,0)</f>
        <v>0</v>
      </c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43"/>
      <c r="BU231" s="243"/>
      <c r="BV231" s="243"/>
      <c r="BW231" s="243"/>
      <c r="BX231" s="243"/>
      <c r="BY231" s="243"/>
      <c r="BZ231" s="243"/>
      <c r="CA231" s="243"/>
      <c r="CB231" s="243"/>
      <c r="CC231" s="243"/>
      <c r="CD231" s="243"/>
      <c r="CE231" s="243"/>
      <c r="CF231" s="243"/>
      <c r="CG231" s="243"/>
      <c r="CH231" s="243"/>
      <c r="CI231" s="243"/>
      <c r="CJ231" s="243"/>
      <c r="CK231" s="243"/>
      <c r="CL231" s="243"/>
      <c r="CM231" s="243"/>
      <c r="CN231" s="243"/>
      <c r="CO231" s="243"/>
      <c r="CP231" s="243"/>
      <c r="CQ231" s="243"/>
      <c r="CR231" s="243"/>
      <c r="CS231" s="243"/>
      <c r="CT231" s="243"/>
      <c r="CU231" s="243"/>
      <c r="CV231" s="243"/>
      <c r="CW231" s="243"/>
      <c r="CX231" s="243"/>
      <c r="CY231" s="243"/>
      <c r="CZ231" s="243"/>
      <c r="DA231" s="243"/>
      <c r="DB231" s="243"/>
      <c r="DC231" s="243"/>
      <c r="DD231" s="243"/>
      <c r="DE231" s="243"/>
      <c r="DF231" s="243"/>
      <c r="DG231" s="243"/>
      <c r="DH231" s="243"/>
      <c r="DI231" s="243"/>
      <c r="DJ231" s="243"/>
      <c r="DK231" s="243"/>
      <c r="DL231" s="243"/>
      <c r="DM231" s="243"/>
      <c r="DN231" s="243"/>
      <c r="DO231" s="243"/>
      <c r="DP231" s="243"/>
      <c r="DQ231" s="243"/>
      <c r="DR231" s="243"/>
      <c r="DS231" s="243"/>
      <c r="DT231" s="243"/>
      <c r="DU231" s="243"/>
      <c r="DV231" s="243"/>
      <c r="DW231" s="243"/>
      <c r="DX231" s="243"/>
      <c r="DY231" s="243"/>
      <c r="DZ231" s="243"/>
      <c r="EA231" s="243"/>
      <c r="EB231" s="243"/>
      <c r="EC231" s="243"/>
      <c r="ED231" s="243"/>
      <c r="EE231" s="243"/>
      <c r="EF231" s="243"/>
      <c r="EG231" s="243"/>
      <c r="EH231" s="243"/>
      <c r="EI231" s="243"/>
      <c r="EJ231" s="243"/>
      <c r="EK231" s="243"/>
      <c r="EL231" s="243"/>
      <c r="EM231" s="243"/>
      <c r="EN231" s="243"/>
      <c r="EO231" s="243"/>
      <c r="EP231" s="243"/>
      <c r="EQ231" s="243"/>
      <c r="ER231" s="243"/>
      <c r="ES231" s="243"/>
      <c r="ET231" s="243"/>
      <c r="EU231" s="243"/>
      <c r="EV231" s="243"/>
      <c r="EW231" s="243"/>
      <c r="EX231" s="243"/>
      <c r="EY231" s="243"/>
      <c r="EZ231" s="243"/>
      <c r="FA231" s="243"/>
      <c r="FB231" s="243"/>
      <c r="FC231" s="243"/>
      <c r="FD231" s="243"/>
      <c r="FE231" s="243"/>
      <c r="FF231" s="243"/>
      <c r="FG231" s="243"/>
      <c r="FH231" s="243"/>
      <c r="FI231" s="243"/>
      <c r="FJ231" s="243"/>
      <c r="FK231" s="243"/>
      <c r="FL231" s="243"/>
      <c r="FM231" s="243"/>
      <c r="FN231" s="243"/>
      <c r="FO231" s="243"/>
      <c r="FP231" s="243"/>
      <c r="FQ231" s="243"/>
      <c r="FR231" s="243"/>
      <c r="FS231" s="243"/>
      <c r="FT231" s="243"/>
      <c r="FU231" s="243"/>
      <c r="FV231" s="243"/>
      <c r="FW231" s="243"/>
      <c r="FX231" s="243"/>
      <c r="FY231" s="243"/>
      <c r="FZ231" s="243"/>
      <c r="GA231" s="243"/>
      <c r="GB231" s="243"/>
      <c r="GC231" s="243"/>
      <c r="GD231" s="243"/>
      <c r="GE231" s="243"/>
      <c r="GF231" s="243"/>
      <c r="GG231" s="243"/>
      <c r="GH231" s="243"/>
      <c r="GI231" s="243"/>
      <c r="GJ231" s="243"/>
      <c r="GK231" s="243"/>
      <c r="GL231" s="243"/>
      <c r="GM231" s="243"/>
      <c r="GN231" s="243"/>
      <c r="GO231" s="243"/>
      <c r="GP231" s="243"/>
      <c r="GQ231" s="243"/>
      <c r="GR231" s="243"/>
      <c r="GS231" s="243"/>
      <c r="GT231" s="243"/>
      <c r="GU231" s="243"/>
      <c r="GV231" s="243"/>
      <c r="GW231" s="243"/>
      <c r="GX231" s="243"/>
      <c r="GY231" s="243"/>
      <c r="GZ231" s="243"/>
      <c r="HA231" s="243"/>
      <c r="HB231" s="243"/>
      <c r="HC231" s="243"/>
      <c r="HD231" s="243"/>
      <c r="HE231" s="243"/>
      <c r="HF231" s="243"/>
      <c r="HG231" s="243"/>
      <c r="HH231" s="243"/>
      <c r="HI231" s="243"/>
      <c r="HJ231" s="243"/>
      <c r="HK231" s="243"/>
      <c r="HL231" s="243"/>
      <c r="HM231" s="243"/>
      <c r="HN231" s="243"/>
      <c r="HO231" s="243"/>
      <c r="HP231" s="243"/>
      <c r="HQ231" s="243"/>
      <c r="HR231" s="243"/>
      <c r="HS231" s="243"/>
      <c r="HT231" s="243"/>
      <c r="HU231" s="243"/>
      <c r="HV231" s="243"/>
      <c r="HW231" s="243"/>
      <c r="HX231" s="243"/>
      <c r="HY231" s="243"/>
      <c r="HZ231" s="243"/>
      <c r="IA231" s="243"/>
      <c r="IB231" s="243"/>
      <c r="IC231" s="243"/>
      <c r="ID231" s="243"/>
      <c r="IE231" s="243"/>
      <c r="IF231" s="243"/>
      <c r="IG231" s="243"/>
      <c r="IH231" s="243"/>
      <c r="II231" s="243"/>
      <c r="IJ231" s="243"/>
      <c r="IK231" s="243"/>
      <c r="IL231" s="243"/>
      <c r="IM231" s="243"/>
      <c r="IN231" s="243"/>
      <c r="IO231" s="243"/>
      <c r="IP231" s="243"/>
      <c r="IQ231" s="243"/>
      <c r="IR231" s="243"/>
      <c r="IS231" s="243"/>
      <c r="IT231" s="243"/>
      <c r="IU231" s="243"/>
      <c r="IV231" s="243"/>
    </row>
    <row r="232" spans="1:256" s="62" customFormat="1" outlineLevel="1">
      <c r="A232" s="610"/>
      <c r="B232" s="993">
        <v>3</v>
      </c>
      <c r="C232" s="994"/>
      <c r="D232" s="643"/>
      <c r="E232" s="644">
        <f ca="1">IF('Health SCR'!E$3&gt;=$B232,OFFSET($D$228,0,'Health SCR'!E$3-$B232)*OFFSET(Inputs!$C$30,0,$B232-2)/IF(sommmeProdInv(Inputs!$B$30:$AY$30,$D$228:$BA$228,'Health SCR'!E$3)&gt;0,sommmeProdInv(Inputs!$B$30:$AY$30,$D$228:$BA$228,'Health SCR'!E$3),1)+E231,0)</f>
        <v>0</v>
      </c>
      <c r="F232" s="644">
        <f ca="1">IF('Health SCR'!F$3&gt;=$B232,OFFSET($D$228,0,'Health SCR'!F$3-$B232)*OFFSET(Inputs!$C$30,0,$B232-2)/IF(sommmeProdInv(Inputs!$B$30:$AY$30,$D$228:$BA$228,'Health SCR'!F$3)&gt;0,sommmeProdInv(Inputs!$B$30:$AY$30,$D$228:$BA$228,'Health SCR'!F$3),1)+F231,0)</f>
        <v>0</v>
      </c>
      <c r="G232" s="644">
        <f ca="1">IF('Health SCR'!G$3&gt;=$B232,OFFSET($D$228,0,'Health SCR'!G$3-$B232)*OFFSET(Inputs!$C$30,0,$B232-2)/IF(sommmeProdInv(Inputs!$B$30:$AY$30,$D$228:$BA$228,'Health SCR'!G$3)&gt;0,sommmeProdInv(Inputs!$B$30:$AY$30,$D$228:$BA$228,'Health SCR'!G$3),1)+G231,0)</f>
        <v>0</v>
      </c>
      <c r="H232" s="644">
        <f ca="1">IF('Health SCR'!H$3&gt;=$B232,OFFSET($D$228,0,'Health SCR'!H$3-$B232)*OFFSET(Inputs!$C$30,0,$B232-2)/IF(sommmeProdInv(Inputs!$B$30:$AY$30,$D$228:$BA$228,'Health SCR'!H$3)&gt;0,sommmeProdInv(Inputs!$B$30:$AY$30,$D$228:$BA$228,'Health SCR'!H$3),1)+H231,0)</f>
        <v>0</v>
      </c>
      <c r="I232" s="644">
        <f ca="1">IF('Health SCR'!I$3&gt;=$B232,OFFSET($D$228,0,'Health SCR'!I$3-$B232)*OFFSET(Inputs!$C$30,0,$B232-2)/IF(sommmeProdInv(Inputs!$B$30:$AY$30,$D$228:$BA$228,'Health SCR'!I$3)&gt;0,sommmeProdInv(Inputs!$B$30:$AY$30,$D$228:$BA$228,'Health SCR'!I$3),1)+I231,0)</f>
        <v>0</v>
      </c>
      <c r="J232" s="644">
        <f ca="1">IF('Health SCR'!J$3&gt;=$B232,OFFSET($D$228,0,'Health SCR'!J$3-$B232)*OFFSET(Inputs!$C$30,0,$B232-2)/IF(sommmeProdInv(Inputs!$B$30:$AY$30,$D$228:$BA$228,'Health SCR'!J$3)&gt;0,sommmeProdInv(Inputs!$B$30:$AY$30,$D$228:$BA$228,'Health SCR'!J$3),1)+J231,0)</f>
        <v>0</v>
      </c>
      <c r="K232" s="644">
        <f ca="1">IF('Health SCR'!K$3&gt;=$B232,OFFSET($D$228,0,'Health SCR'!K$3-$B232)*OFFSET(Inputs!$C$30,0,$B232-2)/IF(sommmeProdInv(Inputs!$B$30:$AY$30,$D$228:$BA$228,'Health SCR'!K$3)&gt;0,sommmeProdInv(Inputs!$B$30:$AY$30,$D$228:$BA$228,'Health SCR'!K$3),1)+K231,0)</f>
        <v>0</v>
      </c>
      <c r="L232" s="644">
        <f ca="1">IF('Health SCR'!L$3&gt;=$B232,OFFSET($D$228,0,'Health SCR'!L$3-$B232)*OFFSET(Inputs!$C$30,0,$B232-2)/IF(sommmeProdInv(Inputs!$B$30:$AY$30,$D$228:$BA$228,'Health SCR'!L$3)&gt;0,sommmeProdInv(Inputs!$B$30:$AY$30,$D$228:$BA$228,'Health SCR'!L$3),1)+L231,0)</f>
        <v>0</v>
      </c>
      <c r="M232" s="644">
        <f ca="1">IF('Health SCR'!M$3&gt;=$B232,OFFSET($D$228,0,'Health SCR'!M$3-$B232)*OFFSET(Inputs!$C$30,0,$B232-2)/IF(sommmeProdInv(Inputs!$B$30:$AY$30,$D$228:$BA$228,'Health SCR'!M$3)&gt;0,sommmeProdInv(Inputs!$B$30:$AY$30,$D$228:$BA$228,'Health SCR'!M$3),1)+M231,0)</f>
        <v>0</v>
      </c>
      <c r="N232" s="644">
        <f ca="1">IF('Health SCR'!N$3&gt;=$B232,OFFSET($D$228,0,'Health SCR'!N$3-$B232)*OFFSET(Inputs!$C$30,0,$B232-2)/IF(sommmeProdInv(Inputs!$B$30:$AY$30,$D$228:$BA$228,'Health SCR'!N$3)&gt;0,sommmeProdInv(Inputs!$B$30:$AY$30,$D$228:$BA$228,'Health SCR'!N$3),1)+N231,0)</f>
        <v>0</v>
      </c>
      <c r="O232" s="644">
        <f ca="1">IF('Health SCR'!O$3&gt;=$B232,OFFSET($D$228,0,'Health SCR'!O$3-$B232)*OFFSET(Inputs!$C$30,0,$B232-2)/IF(sommmeProdInv(Inputs!$B$30:$AY$30,$D$228:$BA$228,'Health SCR'!O$3)&gt;0,sommmeProdInv(Inputs!$B$30:$AY$30,$D$228:$BA$228,'Health SCR'!O$3),1)+O231,0)</f>
        <v>0</v>
      </c>
      <c r="P232" s="644">
        <f ca="1">IF('Health SCR'!P$3&gt;=$B232,OFFSET($D$228,0,'Health SCR'!P$3-$B232)*OFFSET(Inputs!$C$30,0,$B232-2)/IF(sommmeProdInv(Inputs!$B$30:$AY$30,$D$228:$BA$228,'Health SCR'!P$3)&gt;0,sommmeProdInv(Inputs!$B$30:$AY$30,$D$228:$BA$228,'Health SCR'!P$3),1)+P231,0)</f>
        <v>0</v>
      </c>
      <c r="Q232" s="644">
        <f ca="1">IF('Health SCR'!Q$3&gt;=$B232,OFFSET($D$228,0,'Health SCR'!Q$3-$B232)*OFFSET(Inputs!$C$30,0,$B232-2)/IF(sommmeProdInv(Inputs!$B$30:$AY$30,$D$228:$BA$228,'Health SCR'!Q$3)&gt;0,sommmeProdInv(Inputs!$B$30:$AY$30,$D$228:$BA$228,'Health SCR'!Q$3),1)+Q231,0)</f>
        <v>0</v>
      </c>
      <c r="R232" s="644">
        <f ca="1">IF('Health SCR'!R$3&gt;=$B232,OFFSET($D$228,0,'Health SCR'!R$3-$B232)*OFFSET(Inputs!$C$30,0,$B232-2)/IF(sommmeProdInv(Inputs!$B$30:$AY$30,$D$228:$BA$228,'Health SCR'!R$3)&gt;0,sommmeProdInv(Inputs!$B$30:$AY$30,$D$228:$BA$228,'Health SCR'!R$3),1)+R231,0)</f>
        <v>0</v>
      </c>
      <c r="S232" s="644">
        <f ca="1">IF('Health SCR'!S$3&gt;=$B232,OFFSET($D$228,0,'Health SCR'!S$3-$B232)*OFFSET(Inputs!$C$30,0,$B232-2)/IF(sommmeProdInv(Inputs!$B$30:$AY$30,$D$228:$BA$228,'Health SCR'!S$3)&gt;0,sommmeProdInv(Inputs!$B$30:$AY$30,$D$228:$BA$228,'Health SCR'!S$3),1)+S231,0)</f>
        <v>0</v>
      </c>
      <c r="T232" s="644">
        <f ca="1">IF('Health SCR'!T$3&gt;=$B232,OFFSET($D$228,0,'Health SCR'!T$3-$B232)*OFFSET(Inputs!$C$30,0,$B232-2)/IF(sommmeProdInv(Inputs!$B$30:$AY$30,$D$228:$BA$228,'Health SCR'!T$3)&gt;0,sommmeProdInv(Inputs!$B$30:$AY$30,$D$228:$BA$228,'Health SCR'!T$3),1)+T231,0)</f>
        <v>0</v>
      </c>
      <c r="U232" s="644">
        <f ca="1">IF('Health SCR'!U$3&gt;=$B232,OFFSET($D$228,0,'Health SCR'!U$3-$B232)*OFFSET(Inputs!$C$30,0,$B232-2)/IF(sommmeProdInv(Inputs!$B$30:$AY$30,$D$228:$BA$228,'Health SCR'!U$3)&gt;0,sommmeProdInv(Inputs!$B$30:$AY$30,$D$228:$BA$228,'Health SCR'!U$3),1)+U231,0)</f>
        <v>0</v>
      </c>
      <c r="V232" s="644">
        <f ca="1">IF('Health SCR'!V$3&gt;=$B232,OFFSET($D$228,0,'Health SCR'!V$3-$B232)*OFFSET(Inputs!$C$30,0,$B232-2)/IF(sommmeProdInv(Inputs!$B$30:$AY$30,$D$228:$BA$228,'Health SCR'!V$3)&gt;0,sommmeProdInv(Inputs!$B$30:$AY$30,$D$228:$BA$228,'Health SCR'!V$3),1)+V231,0)</f>
        <v>0</v>
      </c>
      <c r="W232" s="644">
        <f ca="1">IF('Health SCR'!W$3&gt;=$B232,OFFSET($D$228,0,'Health SCR'!W$3-$B232)*OFFSET(Inputs!$C$30,0,$B232-2)/IF(sommmeProdInv(Inputs!$B$30:$AY$30,$D$228:$BA$228,'Health SCR'!W$3)&gt;0,sommmeProdInv(Inputs!$B$30:$AY$30,$D$228:$BA$228,'Health SCR'!W$3),1)+W231,0)</f>
        <v>0</v>
      </c>
      <c r="X232" s="644">
        <f ca="1">IF('Health SCR'!X$3&gt;=$B232,OFFSET($D$228,0,'Health SCR'!X$3-$B232)*OFFSET(Inputs!$C$30,0,$B232-2)/IF(sommmeProdInv(Inputs!$B$30:$AY$30,$D$228:$BA$228,'Health SCR'!X$3)&gt;0,sommmeProdInv(Inputs!$B$30:$AY$30,$D$228:$BA$228,'Health SCR'!X$3),1)+X231,0)</f>
        <v>0</v>
      </c>
      <c r="Y232" s="644">
        <f ca="1">IF('Health SCR'!Y$3&gt;=$B232,OFFSET($D$228,0,'Health SCR'!Y$3-$B232)*OFFSET(Inputs!$C$30,0,$B232-2)/IF(sommmeProdInv(Inputs!$B$30:$AY$30,$D$228:$BA$228,'Health SCR'!Y$3)&gt;0,sommmeProdInv(Inputs!$B$30:$AY$30,$D$228:$BA$228,'Health SCR'!Y$3),1)+Y231,0)</f>
        <v>0</v>
      </c>
      <c r="Z232" s="644">
        <f ca="1">IF('Health SCR'!Z$3&gt;=$B232,OFFSET($D$228,0,'Health SCR'!Z$3-$B232)*OFFSET(Inputs!$C$30,0,$B232-2)/IF(sommmeProdInv(Inputs!$B$30:$AY$30,$D$228:$BA$228,'Health SCR'!Z$3)&gt;0,sommmeProdInv(Inputs!$B$30:$AY$30,$D$228:$BA$228,'Health SCR'!Z$3),1)+Z231,0)</f>
        <v>0</v>
      </c>
      <c r="AA232" s="644">
        <f ca="1">IF('Health SCR'!AA$3&gt;=$B232,OFFSET($D$228,0,'Health SCR'!AA$3-$B232)*OFFSET(Inputs!$C$30,0,$B232-2)/IF(sommmeProdInv(Inputs!$B$30:$AY$30,$D$228:$BA$228,'Health SCR'!AA$3)&gt;0,sommmeProdInv(Inputs!$B$30:$AY$30,$D$228:$BA$228,'Health SCR'!AA$3),1)+AA231,0)</f>
        <v>0</v>
      </c>
      <c r="AB232" s="644">
        <f ca="1">IF('Health SCR'!AB$3&gt;=$B232,OFFSET($D$228,0,'Health SCR'!AB$3-$B232)*OFFSET(Inputs!$C$30,0,$B232-2)/IF(sommmeProdInv(Inputs!$B$30:$AY$30,$D$228:$BA$228,'Health SCR'!AB$3)&gt;0,sommmeProdInv(Inputs!$B$30:$AY$30,$D$228:$BA$228,'Health SCR'!AB$3),1)+AB231,0)</f>
        <v>0</v>
      </c>
      <c r="AC232" s="644">
        <f ca="1">IF('Health SCR'!AC$3&gt;=$B232,OFFSET($D$228,0,'Health SCR'!AC$3-$B232)*OFFSET(Inputs!$C$30,0,$B232-2)/IF(sommmeProdInv(Inputs!$B$30:$AY$30,$D$228:$BA$228,'Health SCR'!AC$3)&gt;0,sommmeProdInv(Inputs!$B$30:$AY$30,$D$228:$BA$228,'Health SCR'!AC$3),1)+AC231,0)</f>
        <v>0</v>
      </c>
      <c r="AD232" s="644">
        <f ca="1">IF('Health SCR'!AD$3&gt;=$B232,OFFSET($D$228,0,'Health SCR'!AD$3-$B232)*OFFSET(Inputs!$C$30,0,$B232-2)/IF(sommmeProdInv(Inputs!$B$30:$AY$30,$D$228:$BA$228,'Health SCR'!AD$3)&gt;0,sommmeProdInv(Inputs!$B$30:$AY$30,$D$228:$BA$228,'Health SCR'!AD$3),1)+AD231,0)</f>
        <v>0</v>
      </c>
      <c r="AE232" s="644">
        <f ca="1">IF('Health SCR'!AE$3&gt;=$B232,OFFSET($D$228,0,'Health SCR'!AE$3-$B232)*OFFSET(Inputs!$C$30,0,$B232-2)/IF(sommmeProdInv(Inputs!$B$30:$AY$30,$D$228:$BA$228,'Health SCR'!AE$3)&gt;0,sommmeProdInv(Inputs!$B$30:$AY$30,$D$228:$BA$228,'Health SCR'!AE$3),1)+AE231,0)</f>
        <v>0</v>
      </c>
      <c r="AF232" s="644">
        <f ca="1">IF('Health SCR'!AF$3&gt;=$B232,OFFSET($D$228,0,'Health SCR'!AF$3-$B232)*OFFSET(Inputs!$C$30,0,$B232-2)/IF(sommmeProdInv(Inputs!$B$30:$AY$30,$D$228:$BA$228,'Health SCR'!AF$3)&gt;0,sommmeProdInv(Inputs!$B$30:$AY$30,$D$228:$BA$228,'Health SCR'!AF$3),1)+AF231,0)</f>
        <v>0</v>
      </c>
      <c r="AG232" s="644">
        <f ca="1">IF('Health SCR'!AG$3&gt;=$B232,OFFSET($D$228,0,'Health SCR'!AG$3-$B232)*OFFSET(Inputs!$C$30,0,$B232-2)/IF(sommmeProdInv(Inputs!$B$30:$AY$30,$D$228:$BA$228,'Health SCR'!AG$3)&gt;0,sommmeProdInv(Inputs!$B$30:$AY$30,$D$228:$BA$228,'Health SCR'!AG$3),1)+AG231,0)</f>
        <v>0</v>
      </c>
      <c r="AH232" s="644">
        <f ca="1">IF('Health SCR'!AH$3&gt;=$B232,OFFSET($D$228,0,'Health SCR'!AH$3-$B232)*OFFSET(Inputs!$C$30,0,$B232-2)/IF(sommmeProdInv(Inputs!$B$30:$AY$30,$D$228:$BA$228,'Health SCR'!AH$3)&gt;0,sommmeProdInv(Inputs!$B$30:$AY$30,$D$228:$BA$228,'Health SCR'!AH$3),1)+AH231,0)</f>
        <v>0</v>
      </c>
      <c r="AI232" s="644">
        <f ca="1">IF('Health SCR'!AI$3&gt;=$B232,OFFSET($D$228,0,'Health SCR'!AI$3-$B232)*OFFSET(Inputs!$C$30,0,$B232-2)/IF(sommmeProdInv(Inputs!$B$30:$AY$30,$D$228:$BA$228,'Health SCR'!AI$3)&gt;0,sommmeProdInv(Inputs!$B$30:$AY$30,$D$228:$BA$228,'Health SCR'!AI$3),1)+AI231,0)</f>
        <v>0</v>
      </c>
      <c r="AJ232" s="644">
        <f ca="1">IF('Health SCR'!AJ$3&gt;=$B232,OFFSET($D$228,0,'Health SCR'!AJ$3-$B232)*OFFSET(Inputs!$C$30,0,$B232-2)/IF(sommmeProdInv(Inputs!$B$30:$AY$30,$D$228:$BA$228,'Health SCR'!AJ$3)&gt;0,sommmeProdInv(Inputs!$B$30:$AY$30,$D$228:$BA$228,'Health SCR'!AJ$3),1)+AJ231,0)</f>
        <v>0</v>
      </c>
      <c r="AK232" s="644">
        <f ca="1">IF('Health SCR'!AK$3&gt;=$B232,OFFSET($D$228,0,'Health SCR'!AK$3-$B232)*OFFSET(Inputs!$C$30,0,$B232-2)/IF(sommmeProdInv(Inputs!$B$30:$AY$30,$D$228:$BA$228,'Health SCR'!AK$3)&gt;0,sommmeProdInv(Inputs!$B$30:$AY$30,$D$228:$BA$228,'Health SCR'!AK$3),1)+AK231,0)</f>
        <v>0</v>
      </c>
      <c r="AL232" s="644">
        <f ca="1">IF('Health SCR'!AL$3&gt;=$B232,OFFSET($D$228,0,'Health SCR'!AL$3-$B232)*OFFSET(Inputs!$C$30,0,$B232-2)/IF(sommmeProdInv(Inputs!$B$30:$AY$30,$D$228:$BA$228,'Health SCR'!AL$3)&gt;0,sommmeProdInv(Inputs!$B$30:$AY$30,$D$228:$BA$228,'Health SCR'!AL$3),1)+AL231,0)</f>
        <v>0</v>
      </c>
      <c r="AM232" s="644">
        <f ca="1">IF('Health SCR'!AM$3&gt;=$B232,OFFSET($D$228,0,'Health SCR'!AM$3-$B232)*OFFSET(Inputs!$C$30,0,$B232-2)/IF(sommmeProdInv(Inputs!$B$30:$AY$30,$D$228:$BA$228,'Health SCR'!AM$3)&gt;0,sommmeProdInv(Inputs!$B$30:$AY$30,$D$228:$BA$228,'Health SCR'!AM$3),1)+AM231,0)</f>
        <v>0</v>
      </c>
      <c r="AN232" s="644">
        <f ca="1">IF('Health SCR'!AN$3&gt;=$B232,OFFSET($D$228,0,'Health SCR'!AN$3-$B232)*OFFSET(Inputs!$C$30,0,$B232-2)/IF(sommmeProdInv(Inputs!$B$30:$AY$30,$D$228:$BA$228,'Health SCR'!AN$3)&gt;0,sommmeProdInv(Inputs!$B$30:$AY$30,$D$228:$BA$228,'Health SCR'!AN$3),1)+AN231,0)</f>
        <v>0</v>
      </c>
      <c r="AO232" s="644">
        <f ca="1">IF('Health SCR'!AO$3&gt;=$B232,OFFSET($D$228,0,'Health SCR'!AO$3-$B232)*OFFSET(Inputs!$C$30,0,$B232-2)/IF(sommmeProdInv(Inputs!$B$30:$AY$30,$D$228:$BA$228,'Health SCR'!AO$3)&gt;0,sommmeProdInv(Inputs!$B$30:$AY$30,$D$228:$BA$228,'Health SCR'!AO$3),1)+AO231,0)</f>
        <v>0</v>
      </c>
      <c r="AP232" s="644">
        <f ca="1">IF('Health SCR'!AP$3&gt;=$B232,OFFSET($D$228,0,'Health SCR'!AP$3-$B232)*OFFSET(Inputs!$C$30,0,$B232-2)/IF(sommmeProdInv(Inputs!$B$30:$AY$30,$D$228:$BA$228,'Health SCR'!AP$3)&gt;0,sommmeProdInv(Inputs!$B$30:$AY$30,$D$228:$BA$228,'Health SCR'!AP$3),1)+AP231,0)</f>
        <v>0</v>
      </c>
      <c r="AQ232" s="644">
        <f ca="1">IF('Health SCR'!AQ$3&gt;=$B232,OFFSET($D$228,0,'Health SCR'!AQ$3-$B232)*OFFSET(Inputs!$C$30,0,$B232-2)/IF(sommmeProdInv(Inputs!$B$30:$AY$30,$D$228:$BA$228,'Health SCR'!AQ$3)&gt;0,sommmeProdInv(Inputs!$B$30:$AY$30,$D$228:$BA$228,'Health SCR'!AQ$3),1)+AQ231,0)</f>
        <v>0</v>
      </c>
      <c r="AR232" s="644">
        <f ca="1">IF('Health SCR'!AR$3&gt;=$B232,OFFSET($D$228,0,'Health SCR'!AR$3-$B232)*OFFSET(Inputs!$C$30,0,$B232-2)/IF(sommmeProdInv(Inputs!$B$30:$AY$30,$D$228:$BA$228,'Health SCR'!AR$3)&gt;0,sommmeProdInv(Inputs!$B$30:$AY$30,$D$228:$BA$228,'Health SCR'!AR$3),1)+AR231,0)</f>
        <v>0</v>
      </c>
      <c r="AS232" s="644">
        <f ca="1">IF('Health SCR'!AS$3&gt;=$B232,OFFSET($D$228,0,'Health SCR'!AS$3-$B232)*OFFSET(Inputs!$C$30,0,$B232-2)/IF(sommmeProdInv(Inputs!$B$30:$AY$30,$D$228:$BA$228,'Health SCR'!AS$3)&gt;0,sommmeProdInv(Inputs!$B$30:$AY$30,$D$228:$BA$228,'Health SCR'!AS$3),1)+AS231,0)</f>
        <v>0</v>
      </c>
      <c r="AT232" s="644">
        <f ca="1">IF('Health SCR'!AT$3&gt;=$B232,OFFSET($D$228,0,'Health SCR'!AT$3-$B232)*OFFSET(Inputs!$C$30,0,$B232-2)/IF(sommmeProdInv(Inputs!$B$30:$AY$30,$D$228:$BA$228,'Health SCR'!AT$3)&gt;0,sommmeProdInv(Inputs!$B$30:$AY$30,$D$228:$BA$228,'Health SCR'!AT$3),1)+AT231,0)</f>
        <v>0</v>
      </c>
      <c r="AU232" s="644">
        <f ca="1">IF('Health SCR'!AU$3&gt;=$B232,OFFSET($D$228,0,'Health SCR'!AU$3-$B232)*OFFSET(Inputs!$C$30,0,$B232-2)/IF(sommmeProdInv(Inputs!$B$30:$AY$30,$D$228:$BA$228,'Health SCR'!AU$3)&gt;0,sommmeProdInv(Inputs!$B$30:$AY$30,$D$228:$BA$228,'Health SCR'!AU$3),1)+AU231,0)</f>
        <v>0</v>
      </c>
      <c r="AV232" s="644">
        <f ca="1">IF('Health SCR'!AV$3&gt;=$B232,OFFSET($D$228,0,'Health SCR'!AV$3-$B232)*OFFSET(Inputs!$C$30,0,$B232-2)/IF(sommmeProdInv(Inputs!$B$30:$AY$30,$D$228:$BA$228,'Health SCR'!AV$3)&gt;0,sommmeProdInv(Inputs!$B$30:$AY$30,$D$228:$BA$228,'Health SCR'!AV$3),1)+AV231,0)</f>
        <v>0</v>
      </c>
      <c r="AW232" s="644">
        <f ca="1">IF('Health SCR'!AW$3&gt;=$B232,OFFSET($D$228,0,'Health SCR'!AW$3-$B232)*OFFSET(Inputs!$C$30,0,$B232-2)/IF(sommmeProdInv(Inputs!$B$30:$AY$30,$D$228:$BA$228,'Health SCR'!AW$3)&gt;0,sommmeProdInv(Inputs!$B$30:$AY$30,$D$228:$BA$228,'Health SCR'!AW$3),1)+AW231,0)</f>
        <v>0</v>
      </c>
      <c r="AX232" s="644">
        <f ca="1">IF('Health SCR'!AX$3&gt;=$B232,OFFSET($D$228,0,'Health SCR'!AX$3-$B232)*OFFSET(Inputs!$C$30,0,$B232-2)/IF(sommmeProdInv(Inputs!$B$30:$AY$30,$D$228:$BA$228,'Health SCR'!AX$3)&gt;0,sommmeProdInv(Inputs!$B$30:$AY$30,$D$228:$BA$228,'Health SCR'!AX$3),1)+AX231,0)</f>
        <v>0</v>
      </c>
      <c r="AY232" s="644">
        <f ca="1">IF('Health SCR'!AY$3&gt;=$B232,OFFSET($D$228,0,'Health SCR'!AY$3-$B232)*OFFSET(Inputs!$C$30,0,$B232-2)/IF(sommmeProdInv(Inputs!$B$30:$AY$30,$D$228:$BA$228,'Health SCR'!AY$3)&gt;0,sommmeProdInv(Inputs!$B$30:$AY$30,$D$228:$BA$228,'Health SCR'!AY$3),1)+AY231,0)</f>
        <v>0</v>
      </c>
      <c r="AZ232" s="644">
        <f ca="1">IF('Health SCR'!AZ$3&gt;=$B232,OFFSET($D$228,0,'Health SCR'!AZ$3-$B232)*OFFSET(Inputs!$C$30,0,$B232-2)/IF(sommmeProdInv(Inputs!$B$30:$AY$30,$D$228:$BA$228,'Health SCR'!AZ$3)&gt;0,sommmeProdInv(Inputs!$B$30:$AY$30,$D$228:$BA$228,'Health SCR'!AZ$3),1)+AZ231,0)</f>
        <v>0</v>
      </c>
      <c r="BA232" s="645">
        <f ca="1">IF('Health SCR'!BA$3&gt;=$B232,OFFSET($D$228,0,'Health SCR'!BA$3-$B232)*OFFSET(Inputs!$C$30,0,$B232-2)/IF(sommmeProdInv(Inputs!$B$30:$AY$30,$D$228:$BA$228,'Health SCR'!BA$3)&gt;0,sommmeProdInv(Inputs!$B$30:$AY$30,$D$228:$BA$228,'Health SCR'!BA$3),1)+BA231,0)</f>
        <v>0</v>
      </c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43"/>
      <c r="BU232" s="243"/>
      <c r="BV232" s="243"/>
      <c r="BW232" s="243"/>
      <c r="BX232" s="243"/>
      <c r="BY232" s="243"/>
      <c r="BZ232" s="243"/>
      <c r="CA232" s="243"/>
      <c r="CB232" s="243"/>
      <c r="CC232" s="243"/>
      <c r="CD232" s="243"/>
      <c r="CE232" s="243"/>
      <c r="CF232" s="243"/>
      <c r="CG232" s="243"/>
      <c r="CH232" s="243"/>
      <c r="CI232" s="243"/>
      <c r="CJ232" s="243"/>
      <c r="CK232" s="243"/>
      <c r="CL232" s="243"/>
      <c r="CM232" s="243"/>
      <c r="CN232" s="243"/>
      <c r="CO232" s="243"/>
      <c r="CP232" s="243"/>
      <c r="CQ232" s="243"/>
      <c r="CR232" s="243"/>
      <c r="CS232" s="243"/>
      <c r="CT232" s="243"/>
      <c r="CU232" s="243"/>
      <c r="CV232" s="243"/>
      <c r="CW232" s="243"/>
      <c r="CX232" s="243"/>
      <c r="CY232" s="243"/>
      <c r="CZ232" s="243"/>
      <c r="DA232" s="243"/>
      <c r="DB232" s="243"/>
      <c r="DC232" s="243"/>
      <c r="DD232" s="243"/>
      <c r="DE232" s="243"/>
      <c r="DF232" s="243"/>
      <c r="DG232" s="243"/>
      <c r="DH232" s="243"/>
      <c r="DI232" s="243"/>
      <c r="DJ232" s="243"/>
      <c r="DK232" s="243"/>
      <c r="DL232" s="243"/>
      <c r="DM232" s="243"/>
      <c r="DN232" s="243"/>
      <c r="DO232" s="243"/>
      <c r="DP232" s="243"/>
      <c r="DQ232" s="243"/>
      <c r="DR232" s="243"/>
      <c r="DS232" s="243"/>
      <c r="DT232" s="243"/>
      <c r="DU232" s="243"/>
      <c r="DV232" s="243"/>
      <c r="DW232" s="243"/>
      <c r="DX232" s="243"/>
      <c r="DY232" s="243"/>
      <c r="DZ232" s="243"/>
      <c r="EA232" s="243"/>
      <c r="EB232" s="243"/>
      <c r="EC232" s="243"/>
      <c r="ED232" s="243"/>
      <c r="EE232" s="243"/>
      <c r="EF232" s="243"/>
      <c r="EG232" s="243"/>
      <c r="EH232" s="243"/>
      <c r="EI232" s="243"/>
      <c r="EJ232" s="243"/>
      <c r="EK232" s="243"/>
      <c r="EL232" s="243"/>
      <c r="EM232" s="243"/>
      <c r="EN232" s="243"/>
      <c r="EO232" s="243"/>
      <c r="EP232" s="243"/>
      <c r="EQ232" s="243"/>
      <c r="ER232" s="243"/>
      <c r="ES232" s="243"/>
      <c r="ET232" s="243"/>
      <c r="EU232" s="243"/>
      <c r="EV232" s="243"/>
      <c r="EW232" s="243"/>
      <c r="EX232" s="243"/>
      <c r="EY232" s="243"/>
      <c r="EZ232" s="243"/>
      <c r="FA232" s="243"/>
      <c r="FB232" s="243"/>
      <c r="FC232" s="243"/>
      <c r="FD232" s="243"/>
      <c r="FE232" s="243"/>
      <c r="FF232" s="243"/>
      <c r="FG232" s="243"/>
      <c r="FH232" s="243"/>
      <c r="FI232" s="243"/>
      <c r="FJ232" s="243"/>
      <c r="FK232" s="243"/>
      <c r="FL232" s="243"/>
      <c r="FM232" s="243"/>
      <c r="FN232" s="243"/>
      <c r="FO232" s="243"/>
      <c r="FP232" s="243"/>
      <c r="FQ232" s="243"/>
      <c r="FR232" s="243"/>
      <c r="FS232" s="243"/>
      <c r="FT232" s="243"/>
      <c r="FU232" s="243"/>
      <c r="FV232" s="243"/>
      <c r="FW232" s="243"/>
      <c r="FX232" s="243"/>
      <c r="FY232" s="243"/>
      <c r="FZ232" s="243"/>
      <c r="GA232" s="243"/>
      <c r="GB232" s="243"/>
      <c r="GC232" s="243"/>
      <c r="GD232" s="243"/>
      <c r="GE232" s="243"/>
      <c r="GF232" s="243"/>
      <c r="GG232" s="243"/>
      <c r="GH232" s="243"/>
      <c r="GI232" s="243"/>
      <c r="GJ232" s="243"/>
      <c r="GK232" s="243"/>
      <c r="GL232" s="243"/>
      <c r="GM232" s="243"/>
      <c r="GN232" s="243"/>
      <c r="GO232" s="243"/>
      <c r="GP232" s="243"/>
      <c r="GQ232" s="243"/>
      <c r="GR232" s="243"/>
      <c r="GS232" s="243"/>
      <c r="GT232" s="243"/>
      <c r="GU232" s="243"/>
      <c r="GV232" s="243"/>
      <c r="GW232" s="243"/>
      <c r="GX232" s="243"/>
      <c r="GY232" s="243"/>
      <c r="GZ232" s="243"/>
      <c r="HA232" s="243"/>
      <c r="HB232" s="243"/>
      <c r="HC232" s="243"/>
      <c r="HD232" s="243"/>
      <c r="HE232" s="243"/>
      <c r="HF232" s="243"/>
      <c r="HG232" s="243"/>
      <c r="HH232" s="243"/>
      <c r="HI232" s="243"/>
      <c r="HJ232" s="243"/>
      <c r="HK232" s="243"/>
      <c r="HL232" s="243"/>
      <c r="HM232" s="243"/>
      <c r="HN232" s="243"/>
      <c r="HO232" s="243"/>
      <c r="HP232" s="243"/>
      <c r="HQ232" s="243"/>
      <c r="HR232" s="243"/>
      <c r="HS232" s="243"/>
      <c r="HT232" s="243"/>
      <c r="HU232" s="243"/>
      <c r="HV232" s="243"/>
      <c r="HW232" s="243"/>
      <c r="HX232" s="243"/>
      <c r="HY232" s="243"/>
      <c r="HZ232" s="243"/>
      <c r="IA232" s="243"/>
      <c r="IB232" s="243"/>
      <c r="IC232" s="243"/>
      <c r="ID232" s="243"/>
      <c r="IE232" s="243"/>
      <c r="IF232" s="243"/>
      <c r="IG232" s="243"/>
      <c r="IH232" s="243"/>
      <c r="II232" s="243"/>
      <c r="IJ232" s="243"/>
      <c r="IK232" s="243"/>
      <c r="IL232" s="243"/>
      <c r="IM232" s="243"/>
      <c r="IN232" s="243"/>
      <c r="IO232" s="243"/>
      <c r="IP232" s="243"/>
      <c r="IQ232" s="243"/>
      <c r="IR232" s="243"/>
      <c r="IS232" s="243"/>
      <c r="IT232" s="243"/>
      <c r="IU232" s="243"/>
      <c r="IV232" s="243"/>
    </row>
    <row r="233" spans="1:256" s="62" customFormat="1" outlineLevel="1">
      <c r="A233" s="610"/>
      <c r="B233" s="993">
        <v>4</v>
      </c>
      <c r="C233" s="994"/>
      <c r="D233" s="643"/>
      <c r="E233" s="644">
        <f ca="1">IF('Health SCR'!E$3&gt;=$B233,OFFSET($D$228,0,'Health SCR'!E$3-$B233)*OFFSET(Inputs!$C$30,0,$B233-2)/IF(sommmeProdInv(Inputs!$B$30:$AY$30,$D$228:$BA$228,'Health SCR'!E$3)&gt;0,sommmeProdInv(Inputs!$B$30:$AY$30,$D$228:$BA$228,'Health SCR'!E$3),1)+E232,0)</f>
        <v>0</v>
      </c>
      <c r="F233" s="644">
        <f ca="1">IF('Health SCR'!F$3&gt;=$B233,OFFSET($D$228,0,'Health SCR'!F$3-$B233)*OFFSET(Inputs!$C$30,0,$B233-2)/IF(sommmeProdInv(Inputs!$B$30:$AY$30,$D$228:$BA$228,'Health SCR'!F$3)&gt;0,sommmeProdInv(Inputs!$B$30:$AY$30,$D$228:$BA$228,'Health SCR'!F$3),1)+F232,0)</f>
        <v>0</v>
      </c>
      <c r="G233" s="644">
        <f ca="1">IF('Health SCR'!G$3&gt;=$B233,OFFSET($D$228,0,'Health SCR'!G$3-$B233)*OFFSET(Inputs!$C$30,0,$B233-2)/IF(sommmeProdInv(Inputs!$B$30:$AY$30,$D$228:$BA$228,'Health SCR'!G$3)&gt;0,sommmeProdInv(Inputs!$B$30:$AY$30,$D$228:$BA$228,'Health SCR'!G$3),1)+G232,0)</f>
        <v>0</v>
      </c>
      <c r="H233" s="644">
        <f ca="1">IF('Health SCR'!H$3&gt;=$B233,OFFSET($D$228,0,'Health SCR'!H$3-$B233)*OFFSET(Inputs!$C$30,0,$B233-2)/IF(sommmeProdInv(Inputs!$B$30:$AY$30,$D$228:$BA$228,'Health SCR'!H$3)&gt;0,sommmeProdInv(Inputs!$B$30:$AY$30,$D$228:$BA$228,'Health SCR'!H$3),1)+H232,0)</f>
        <v>0</v>
      </c>
      <c r="I233" s="644">
        <f ca="1">IF('Health SCR'!I$3&gt;=$B233,OFFSET($D$228,0,'Health SCR'!I$3-$B233)*OFFSET(Inputs!$C$30,0,$B233-2)/IF(sommmeProdInv(Inputs!$B$30:$AY$30,$D$228:$BA$228,'Health SCR'!I$3)&gt;0,sommmeProdInv(Inputs!$B$30:$AY$30,$D$228:$BA$228,'Health SCR'!I$3),1)+I232,0)</f>
        <v>0</v>
      </c>
      <c r="J233" s="644">
        <f ca="1">IF('Health SCR'!J$3&gt;=$B233,OFFSET($D$228,0,'Health SCR'!J$3-$B233)*OFFSET(Inputs!$C$30,0,$B233-2)/IF(sommmeProdInv(Inputs!$B$30:$AY$30,$D$228:$BA$228,'Health SCR'!J$3)&gt;0,sommmeProdInv(Inputs!$B$30:$AY$30,$D$228:$BA$228,'Health SCR'!J$3),1)+J232,0)</f>
        <v>0</v>
      </c>
      <c r="K233" s="644">
        <f ca="1">IF('Health SCR'!K$3&gt;=$B233,OFFSET($D$228,0,'Health SCR'!K$3-$B233)*OFFSET(Inputs!$C$30,0,$B233-2)/IF(sommmeProdInv(Inputs!$B$30:$AY$30,$D$228:$BA$228,'Health SCR'!K$3)&gt;0,sommmeProdInv(Inputs!$B$30:$AY$30,$D$228:$BA$228,'Health SCR'!K$3),1)+K232,0)</f>
        <v>0</v>
      </c>
      <c r="L233" s="644">
        <f ca="1">IF('Health SCR'!L$3&gt;=$B233,OFFSET($D$228,0,'Health SCR'!L$3-$B233)*OFFSET(Inputs!$C$30,0,$B233-2)/IF(sommmeProdInv(Inputs!$B$30:$AY$30,$D$228:$BA$228,'Health SCR'!L$3)&gt;0,sommmeProdInv(Inputs!$B$30:$AY$30,$D$228:$BA$228,'Health SCR'!L$3),1)+L232,0)</f>
        <v>0</v>
      </c>
      <c r="M233" s="644">
        <f ca="1">IF('Health SCR'!M$3&gt;=$B233,OFFSET($D$228,0,'Health SCR'!M$3-$B233)*OFFSET(Inputs!$C$30,0,$B233-2)/IF(sommmeProdInv(Inputs!$B$30:$AY$30,$D$228:$BA$228,'Health SCR'!M$3)&gt;0,sommmeProdInv(Inputs!$B$30:$AY$30,$D$228:$BA$228,'Health SCR'!M$3),1)+M232,0)</f>
        <v>0</v>
      </c>
      <c r="N233" s="644">
        <f ca="1">IF('Health SCR'!N$3&gt;=$B233,OFFSET($D$228,0,'Health SCR'!N$3-$B233)*OFFSET(Inputs!$C$30,0,$B233-2)/IF(sommmeProdInv(Inputs!$B$30:$AY$30,$D$228:$BA$228,'Health SCR'!N$3)&gt;0,sommmeProdInv(Inputs!$B$30:$AY$30,$D$228:$BA$228,'Health SCR'!N$3),1)+N232,0)</f>
        <v>0</v>
      </c>
      <c r="O233" s="644">
        <f ca="1">IF('Health SCR'!O$3&gt;=$B233,OFFSET($D$228,0,'Health SCR'!O$3-$B233)*OFFSET(Inputs!$C$30,0,$B233-2)/IF(sommmeProdInv(Inputs!$B$30:$AY$30,$D$228:$BA$228,'Health SCR'!O$3)&gt;0,sommmeProdInv(Inputs!$B$30:$AY$30,$D$228:$BA$228,'Health SCR'!O$3),1)+O232,0)</f>
        <v>0</v>
      </c>
      <c r="P233" s="644">
        <f ca="1">IF('Health SCR'!P$3&gt;=$B233,OFFSET($D$228,0,'Health SCR'!P$3-$B233)*OFFSET(Inputs!$C$30,0,$B233-2)/IF(sommmeProdInv(Inputs!$B$30:$AY$30,$D$228:$BA$228,'Health SCR'!P$3)&gt;0,sommmeProdInv(Inputs!$B$30:$AY$30,$D$228:$BA$228,'Health SCR'!P$3),1)+P232,0)</f>
        <v>0</v>
      </c>
      <c r="Q233" s="644">
        <f ca="1">IF('Health SCR'!Q$3&gt;=$B233,OFFSET($D$228,0,'Health SCR'!Q$3-$B233)*OFFSET(Inputs!$C$30,0,$B233-2)/IF(sommmeProdInv(Inputs!$B$30:$AY$30,$D$228:$BA$228,'Health SCR'!Q$3)&gt;0,sommmeProdInv(Inputs!$B$30:$AY$30,$D$228:$BA$228,'Health SCR'!Q$3),1)+Q232,0)</f>
        <v>0</v>
      </c>
      <c r="R233" s="644">
        <f ca="1">IF('Health SCR'!R$3&gt;=$B233,OFFSET($D$228,0,'Health SCR'!R$3-$B233)*OFFSET(Inputs!$C$30,0,$B233-2)/IF(sommmeProdInv(Inputs!$B$30:$AY$30,$D$228:$BA$228,'Health SCR'!R$3)&gt;0,sommmeProdInv(Inputs!$B$30:$AY$30,$D$228:$BA$228,'Health SCR'!R$3),1)+R232,0)</f>
        <v>0</v>
      </c>
      <c r="S233" s="644">
        <f ca="1">IF('Health SCR'!S$3&gt;=$B233,OFFSET($D$228,0,'Health SCR'!S$3-$B233)*OFFSET(Inputs!$C$30,0,$B233-2)/IF(sommmeProdInv(Inputs!$B$30:$AY$30,$D$228:$BA$228,'Health SCR'!S$3)&gt;0,sommmeProdInv(Inputs!$B$30:$AY$30,$D$228:$BA$228,'Health SCR'!S$3),1)+S232,0)</f>
        <v>0</v>
      </c>
      <c r="T233" s="644">
        <f ca="1">IF('Health SCR'!T$3&gt;=$B233,OFFSET($D$228,0,'Health SCR'!T$3-$B233)*OFFSET(Inputs!$C$30,0,$B233-2)/IF(sommmeProdInv(Inputs!$B$30:$AY$30,$D$228:$BA$228,'Health SCR'!T$3)&gt;0,sommmeProdInv(Inputs!$B$30:$AY$30,$D$228:$BA$228,'Health SCR'!T$3),1)+T232,0)</f>
        <v>0</v>
      </c>
      <c r="U233" s="644">
        <f ca="1">IF('Health SCR'!U$3&gt;=$B233,OFFSET($D$228,0,'Health SCR'!U$3-$B233)*OFFSET(Inputs!$C$30,0,$B233-2)/IF(sommmeProdInv(Inputs!$B$30:$AY$30,$D$228:$BA$228,'Health SCR'!U$3)&gt;0,sommmeProdInv(Inputs!$B$30:$AY$30,$D$228:$BA$228,'Health SCR'!U$3),1)+U232,0)</f>
        <v>0</v>
      </c>
      <c r="V233" s="644">
        <f ca="1">IF('Health SCR'!V$3&gt;=$B233,OFFSET($D$228,0,'Health SCR'!V$3-$B233)*OFFSET(Inputs!$C$30,0,$B233-2)/IF(sommmeProdInv(Inputs!$B$30:$AY$30,$D$228:$BA$228,'Health SCR'!V$3)&gt;0,sommmeProdInv(Inputs!$B$30:$AY$30,$D$228:$BA$228,'Health SCR'!V$3),1)+V232,0)</f>
        <v>0</v>
      </c>
      <c r="W233" s="644">
        <f ca="1">IF('Health SCR'!W$3&gt;=$B233,OFFSET($D$228,0,'Health SCR'!W$3-$B233)*OFFSET(Inputs!$C$30,0,$B233-2)/IF(sommmeProdInv(Inputs!$B$30:$AY$30,$D$228:$BA$228,'Health SCR'!W$3)&gt;0,sommmeProdInv(Inputs!$B$30:$AY$30,$D$228:$BA$228,'Health SCR'!W$3),1)+W232,0)</f>
        <v>0</v>
      </c>
      <c r="X233" s="644">
        <f ca="1">IF('Health SCR'!X$3&gt;=$B233,OFFSET($D$228,0,'Health SCR'!X$3-$B233)*OFFSET(Inputs!$C$30,0,$B233-2)/IF(sommmeProdInv(Inputs!$B$30:$AY$30,$D$228:$BA$228,'Health SCR'!X$3)&gt;0,sommmeProdInv(Inputs!$B$30:$AY$30,$D$228:$BA$228,'Health SCR'!X$3),1)+X232,0)</f>
        <v>0</v>
      </c>
      <c r="Y233" s="644">
        <f ca="1">IF('Health SCR'!Y$3&gt;=$B233,OFFSET($D$228,0,'Health SCR'!Y$3-$B233)*OFFSET(Inputs!$C$30,0,$B233-2)/IF(sommmeProdInv(Inputs!$B$30:$AY$30,$D$228:$BA$228,'Health SCR'!Y$3)&gt;0,sommmeProdInv(Inputs!$B$30:$AY$30,$D$228:$BA$228,'Health SCR'!Y$3),1)+Y232,0)</f>
        <v>0</v>
      </c>
      <c r="Z233" s="644">
        <f ca="1">IF('Health SCR'!Z$3&gt;=$B233,OFFSET($D$228,0,'Health SCR'!Z$3-$B233)*OFFSET(Inputs!$C$30,0,$B233-2)/IF(sommmeProdInv(Inputs!$B$30:$AY$30,$D$228:$BA$228,'Health SCR'!Z$3)&gt;0,sommmeProdInv(Inputs!$B$30:$AY$30,$D$228:$BA$228,'Health SCR'!Z$3),1)+Z232,0)</f>
        <v>0</v>
      </c>
      <c r="AA233" s="644">
        <f ca="1">IF('Health SCR'!AA$3&gt;=$B233,OFFSET($D$228,0,'Health SCR'!AA$3-$B233)*OFFSET(Inputs!$C$30,0,$B233-2)/IF(sommmeProdInv(Inputs!$B$30:$AY$30,$D$228:$BA$228,'Health SCR'!AA$3)&gt;0,sommmeProdInv(Inputs!$B$30:$AY$30,$D$228:$BA$228,'Health SCR'!AA$3),1)+AA232,0)</f>
        <v>0</v>
      </c>
      <c r="AB233" s="644">
        <f ca="1">IF('Health SCR'!AB$3&gt;=$B233,OFFSET($D$228,0,'Health SCR'!AB$3-$B233)*OFFSET(Inputs!$C$30,0,$B233-2)/IF(sommmeProdInv(Inputs!$B$30:$AY$30,$D$228:$BA$228,'Health SCR'!AB$3)&gt;0,sommmeProdInv(Inputs!$B$30:$AY$30,$D$228:$BA$228,'Health SCR'!AB$3),1)+AB232,0)</f>
        <v>0</v>
      </c>
      <c r="AC233" s="644">
        <f ca="1">IF('Health SCR'!AC$3&gt;=$B233,OFFSET($D$228,0,'Health SCR'!AC$3-$B233)*OFFSET(Inputs!$C$30,0,$B233-2)/IF(sommmeProdInv(Inputs!$B$30:$AY$30,$D$228:$BA$228,'Health SCR'!AC$3)&gt;0,sommmeProdInv(Inputs!$B$30:$AY$30,$D$228:$BA$228,'Health SCR'!AC$3),1)+AC232,0)</f>
        <v>0</v>
      </c>
      <c r="AD233" s="644">
        <f ca="1">IF('Health SCR'!AD$3&gt;=$B233,OFFSET($D$228,0,'Health SCR'!AD$3-$B233)*OFFSET(Inputs!$C$30,0,$B233-2)/IF(sommmeProdInv(Inputs!$B$30:$AY$30,$D$228:$BA$228,'Health SCR'!AD$3)&gt;0,sommmeProdInv(Inputs!$B$30:$AY$30,$D$228:$BA$228,'Health SCR'!AD$3),1)+AD232,0)</f>
        <v>0</v>
      </c>
      <c r="AE233" s="644">
        <f ca="1">IF('Health SCR'!AE$3&gt;=$B233,OFFSET($D$228,0,'Health SCR'!AE$3-$B233)*OFFSET(Inputs!$C$30,0,$B233-2)/IF(sommmeProdInv(Inputs!$B$30:$AY$30,$D$228:$BA$228,'Health SCR'!AE$3)&gt;0,sommmeProdInv(Inputs!$B$30:$AY$30,$D$228:$BA$228,'Health SCR'!AE$3),1)+AE232,0)</f>
        <v>0</v>
      </c>
      <c r="AF233" s="644">
        <f ca="1">IF('Health SCR'!AF$3&gt;=$B233,OFFSET($D$228,0,'Health SCR'!AF$3-$B233)*OFFSET(Inputs!$C$30,0,$B233-2)/IF(sommmeProdInv(Inputs!$B$30:$AY$30,$D$228:$BA$228,'Health SCR'!AF$3)&gt;0,sommmeProdInv(Inputs!$B$30:$AY$30,$D$228:$BA$228,'Health SCR'!AF$3),1)+AF232,0)</f>
        <v>0</v>
      </c>
      <c r="AG233" s="644">
        <f ca="1">IF('Health SCR'!AG$3&gt;=$B233,OFFSET($D$228,0,'Health SCR'!AG$3-$B233)*OFFSET(Inputs!$C$30,0,$B233-2)/IF(sommmeProdInv(Inputs!$B$30:$AY$30,$D$228:$BA$228,'Health SCR'!AG$3)&gt;0,sommmeProdInv(Inputs!$B$30:$AY$30,$D$228:$BA$228,'Health SCR'!AG$3),1)+AG232,0)</f>
        <v>0</v>
      </c>
      <c r="AH233" s="644">
        <f ca="1">IF('Health SCR'!AH$3&gt;=$B233,OFFSET($D$228,0,'Health SCR'!AH$3-$B233)*OFFSET(Inputs!$C$30,0,$B233-2)/IF(sommmeProdInv(Inputs!$B$30:$AY$30,$D$228:$BA$228,'Health SCR'!AH$3)&gt;0,sommmeProdInv(Inputs!$B$30:$AY$30,$D$228:$BA$228,'Health SCR'!AH$3),1)+AH232,0)</f>
        <v>0</v>
      </c>
      <c r="AI233" s="644">
        <f ca="1">IF('Health SCR'!AI$3&gt;=$B233,OFFSET($D$228,0,'Health SCR'!AI$3-$B233)*OFFSET(Inputs!$C$30,0,$B233-2)/IF(sommmeProdInv(Inputs!$B$30:$AY$30,$D$228:$BA$228,'Health SCR'!AI$3)&gt;0,sommmeProdInv(Inputs!$B$30:$AY$30,$D$228:$BA$228,'Health SCR'!AI$3),1)+AI232,0)</f>
        <v>0</v>
      </c>
      <c r="AJ233" s="644">
        <f ca="1">IF('Health SCR'!AJ$3&gt;=$B233,OFFSET($D$228,0,'Health SCR'!AJ$3-$B233)*OFFSET(Inputs!$C$30,0,$B233-2)/IF(sommmeProdInv(Inputs!$B$30:$AY$30,$D$228:$BA$228,'Health SCR'!AJ$3)&gt;0,sommmeProdInv(Inputs!$B$30:$AY$30,$D$228:$BA$228,'Health SCR'!AJ$3),1)+AJ232,0)</f>
        <v>0</v>
      </c>
      <c r="AK233" s="644">
        <f ca="1">IF('Health SCR'!AK$3&gt;=$B233,OFFSET($D$228,0,'Health SCR'!AK$3-$B233)*OFFSET(Inputs!$C$30,0,$B233-2)/IF(sommmeProdInv(Inputs!$B$30:$AY$30,$D$228:$BA$228,'Health SCR'!AK$3)&gt;0,sommmeProdInv(Inputs!$B$30:$AY$30,$D$228:$BA$228,'Health SCR'!AK$3),1)+AK232,0)</f>
        <v>0</v>
      </c>
      <c r="AL233" s="644">
        <f ca="1">IF('Health SCR'!AL$3&gt;=$B233,OFFSET($D$228,0,'Health SCR'!AL$3-$B233)*OFFSET(Inputs!$C$30,0,$B233-2)/IF(sommmeProdInv(Inputs!$B$30:$AY$30,$D$228:$BA$228,'Health SCR'!AL$3)&gt;0,sommmeProdInv(Inputs!$B$30:$AY$30,$D$228:$BA$228,'Health SCR'!AL$3),1)+AL232,0)</f>
        <v>0</v>
      </c>
      <c r="AM233" s="644">
        <f ca="1">IF('Health SCR'!AM$3&gt;=$B233,OFFSET($D$228,0,'Health SCR'!AM$3-$B233)*OFFSET(Inputs!$C$30,0,$B233-2)/IF(sommmeProdInv(Inputs!$B$30:$AY$30,$D$228:$BA$228,'Health SCR'!AM$3)&gt;0,sommmeProdInv(Inputs!$B$30:$AY$30,$D$228:$BA$228,'Health SCR'!AM$3),1)+AM232,0)</f>
        <v>0</v>
      </c>
      <c r="AN233" s="644">
        <f ca="1">IF('Health SCR'!AN$3&gt;=$B233,OFFSET($D$228,0,'Health SCR'!AN$3-$B233)*OFFSET(Inputs!$C$30,0,$B233-2)/IF(sommmeProdInv(Inputs!$B$30:$AY$30,$D$228:$BA$228,'Health SCR'!AN$3)&gt;0,sommmeProdInv(Inputs!$B$30:$AY$30,$D$228:$BA$228,'Health SCR'!AN$3),1)+AN232,0)</f>
        <v>0</v>
      </c>
      <c r="AO233" s="644">
        <f ca="1">IF('Health SCR'!AO$3&gt;=$B233,OFFSET($D$228,0,'Health SCR'!AO$3-$B233)*OFFSET(Inputs!$C$30,0,$B233-2)/IF(sommmeProdInv(Inputs!$B$30:$AY$30,$D$228:$BA$228,'Health SCR'!AO$3)&gt;0,sommmeProdInv(Inputs!$B$30:$AY$30,$D$228:$BA$228,'Health SCR'!AO$3),1)+AO232,0)</f>
        <v>0</v>
      </c>
      <c r="AP233" s="644">
        <f ca="1">IF('Health SCR'!AP$3&gt;=$B233,OFFSET($D$228,0,'Health SCR'!AP$3-$B233)*OFFSET(Inputs!$C$30,0,$B233-2)/IF(sommmeProdInv(Inputs!$B$30:$AY$30,$D$228:$BA$228,'Health SCR'!AP$3)&gt;0,sommmeProdInv(Inputs!$B$30:$AY$30,$D$228:$BA$228,'Health SCR'!AP$3),1)+AP232,0)</f>
        <v>0</v>
      </c>
      <c r="AQ233" s="644">
        <f ca="1">IF('Health SCR'!AQ$3&gt;=$B233,OFFSET($D$228,0,'Health SCR'!AQ$3-$B233)*OFFSET(Inputs!$C$30,0,$B233-2)/IF(sommmeProdInv(Inputs!$B$30:$AY$30,$D$228:$BA$228,'Health SCR'!AQ$3)&gt;0,sommmeProdInv(Inputs!$B$30:$AY$30,$D$228:$BA$228,'Health SCR'!AQ$3),1)+AQ232,0)</f>
        <v>0</v>
      </c>
      <c r="AR233" s="644">
        <f ca="1">IF('Health SCR'!AR$3&gt;=$B233,OFFSET($D$228,0,'Health SCR'!AR$3-$B233)*OFFSET(Inputs!$C$30,0,$B233-2)/IF(sommmeProdInv(Inputs!$B$30:$AY$30,$D$228:$BA$228,'Health SCR'!AR$3)&gt;0,sommmeProdInv(Inputs!$B$30:$AY$30,$D$228:$BA$228,'Health SCR'!AR$3),1)+AR232,0)</f>
        <v>0</v>
      </c>
      <c r="AS233" s="644">
        <f ca="1">IF('Health SCR'!AS$3&gt;=$B233,OFFSET($D$228,0,'Health SCR'!AS$3-$B233)*OFFSET(Inputs!$C$30,0,$B233-2)/IF(sommmeProdInv(Inputs!$B$30:$AY$30,$D$228:$BA$228,'Health SCR'!AS$3)&gt;0,sommmeProdInv(Inputs!$B$30:$AY$30,$D$228:$BA$228,'Health SCR'!AS$3),1)+AS232,0)</f>
        <v>0</v>
      </c>
      <c r="AT233" s="644">
        <f ca="1">IF('Health SCR'!AT$3&gt;=$B233,OFFSET($D$228,0,'Health SCR'!AT$3-$B233)*OFFSET(Inputs!$C$30,0,$B233-2)/IF(sommmeProdInv(Inputs!$B$30:$AY$30,$D$228:$BA$228,'Health SCR'!AT$3)&gt;0,sommmeProdInv(Inputs!$B$30:$AY$30,$D$228:$BA$228,'Health SCR'!AT$3),1)+AT232,0)</f>
        <v>0</v>
      </c>
      <c r="AU233" s="644">
        <f ca="1">IF('Health SCR'!AU$3&gt;=$B233,OFFSET($D$228,0,'Health SCR'!AU$3-$B233)*OFFSET(Inputs!$C$30,0,$B233-2)/IF(sommmeProdInv(Inputs!$B$30:$AY$30,$D$228:$BA$228,'Health SCR'!AU$3)&gt;0,sommmeProdInv(Inputs!$B$30:$AY$30,$D$228:$BA$228,'Health SCR'!AU$3),1)+AU232,0)</f>
        <v>0</v>
      </c>
      <c r="AV233" s="644">
        <f ca="1">IF('Health SCR'!AV$3&gt;=$B233,OFFSET($D$228,0,'Health SCR'!AV$3-$B233)*OFFSET(Inputs!$C$30,0,$B233-2)/IF(sommmeProdInv(Inputs!$B$30:$AY$30,$D$228:$BA$228,'Health SCR'!AV$3)&gt;0,sommmeProdInv(Inputs!$B$30:$AY$30,$D$228:$BA$228,'Health SCR'!AV$3),1)+AV232,0)</f>
        <v>0</v>
      </c>
      <c r="AW233" s="644">
        <f ca="1">IF('Health SCR'!AW$3&gt;=$B233,OFFSET($D$228,0,'Health SCR'!AW$3-$B233)*OFFSET(Inputs!$C$30,0,$B233-2)/IF(sommmeProdInv(Inputs!$B$30:$AY$30,$D$228:$BA$228,'Health SCR'!AW$3)&gt;0,sommmeProdInv(Inputs!$B$30:$AY$30,$D$228:$BA$228,'Health SCR'!AW$3),1)+AW232,0)</f>
        <v>0</v>
      </c>
      <c r="AX233" s="644">
        <f ca="1">IF('Health SCR'!AX$3&gt;=$B233,OFFSET($D$228,0,'Health SCR'!AX$3-$B233)*OFFSET(Inputs!$C$30,0,$B233-2)/IF(sommmeProdInv(Inputs!$B$30:$AY$30,$D$228:$BA$228,'Health SCR'!AX$3)&gt;0,sommmeProdInv(Inputs!$B$30:$AY$30,$D$228:$BA$228,'Health SCR'!AX$3),1)+AX232,0)</f>
        <v>0</v>
      </c>
      <c r="AY233" s="644">
        <f ca="1">IF('Health SCR'!AY$3&gt;=$B233,OFFSET($D$228,0,'Health SCR'!AY$3-$B233)*OFFSET(Inputs!$C$30,0,$B233-2)/IF(sommmeProdInv(Inputs!$B$30:$AY$30,$D$228:$BA$228,'Health SCR'!AY$3)&gt;0,sommmeProdInv(Inputs!$B$30:$AY$30,$D$228:$BA$228,'Health SCR'!AY$3),1)+AY232,0)</f>
        <v>0</v>
      </c>
      <c r="AZ233" s="644">
        <f ca="1">IF('Health SCR'!AZ$3&gt;=$B233,OFFSET($D$228,0,'Health SCR'!AZ$3-$B233)*OFFSET(Inputs!$C$30,0,$B233-2)/IF(sommmeProdInv(Inputs!$B$30:$AY$30,$D$228:$BA$228,'Health SCR'!AZ$3)&gt;0,sommmeProdInv(Inputs!$B$30:$AY$30,$D$228:$BA$228,'Health SCR'!AZ$3),1)+AZ232,0)</f>
        <v>0</v>
      </c>
      <c r="BA233" s="645">
        <f ca="1">IF('Health SCR'!BA$3&gt;=$B233,OFFSET($D$228,0,'Health SCR'!BA$3-$B233)*OFFSET(Inputs!$C$30,0,$B233-2)/IF(sommmeProdInv(Inputs!$B$30:$AY$30,$D$228:$BA$228,'Health SCR'!BA$3)&gt;0,sommmeProdInv(Inputs!$B$30:$AY$30,$D$228:$BA$228,'Health SCR'!BA$3),1)+BA232,0)</f>
        <v>0</v>
      </c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43"/>
      <c r="BU233" s="243"/>
      <c r="BV233" s="243"/>
      <c r="BW233" s="243"/>
      <c r="BX233" s="243"/>
      <c r="BY233" s="243"/>
      <c r="BZ233" s="243"/>
      <c r="CA233" s="243"/>
      <c r="CB233" s="243"/>
      <c r="CC233" s="243"/>
      <c r="CD233" s="243"/>
      <c r="CE233" s="243"/>
      <c r="CF233" s="243"/>
      <c r="CG233" s="243"/>
      <c r="CH233" s="243"/>
      <c r="CI233" s="243"/>
      <c r="CJ233" s="243"/>
      <c r="CK233" s="243"/>
      <c r="CL233" s="243"/>
      <c r="CM233" s="243"/>
      <c r="CN233" s="243"/>
      <c r="CO233" s="243"/>
      <c r="CP233" s="243"/>
      <c r="CQ233" s="243"/>
      <c r="CR233" s="243"/>
      <c r="CS233" s="243"/>
      <c r="CT233" s="243"/>
      <c r="CU233" s="243"/>
      <c r="CV233" s="243"/>
      <c r="CW233" s="243"/>
      <c r="CX233" s="243"/>
      <c r="CY233" s="243"/>
      <c r="CZ233" s="243"/>
      <c r="DA233" s="243"/>
      <c r="DB233" s="243"/>
      <c r="DC233" s="243"/>
      <c r="DD233" s="243"/>
      <c r="DE233" s="243"/>
      <c r="DF233" s="243"/>
      <c r="DG233" s="243"/>
      <c r="DH233" s="243"/>
      <c r="DI233" s="243"/>
      <c r="DJ233" s="243"/>
      <c r="DK233" s="243"/>
      <c r="DL233" s="243"/>
      <c r="DM233" s="243"/>
      <c r="DN233" s="243"/>
      <c r="DO233" s="243"/>
      <c r="DP233" s="243"/>
      <c r="DQ233" s="243"/>
      <c r="DR233" s="243"/>
      <c r="DS233" s="243"/>
      <c r="DT233" s="243"/>
      <c r="DU233" s="243"/>
      <c r="DV233" s="243"/>
      <c r="DW233" s="243"/>
      <c r="DX233" s="243"/>
      <c r="DY233" s="243"/>
      <c r="DZ233" s="243"/>
      <c r="EA233" s="243"/>
      <c r="EB233" s="243"/>
      <c r="EC233" s="243"/>
      <c r="ED233" s="243"/>
      <c r="EE233" s="243"/>
      <c r="EF233" s="243"/>
      <c r="EG233" s="243"/>
      <c r="EH233" s="243"/>
      <c r="EI233" s="243"/>
      <c r="EJ233" s="243"/>
      <c r="EK233" s="243"/>
      <c r="EL233" s="243"/>
      <c r="EM233" s="243"/>
      <c r="EN233" s="243"/>
      <c r="EO233" s="243"/>
      <c r="EP233" s="243"/>
      <c r="EQ233" s="243"/>
      <c r="ER233" s="243"/>
      <c r="ES233" s="243"/>
      <c r="ET233" s="243"/>
      <c r="EU233" s="243"/>
      <c r="EV233" s="243"/>
      <c r="EW233" s="243"/>
      <c r="EX233" s="243"/>
      <c r="EY233" s="243"/>
      <c r="EZ233" s="243"/>
      <c r="FA233" s="243"/>
      <c r="FB233" s="243"/>
      <c r="FC233" s="243"/>
      <c r="FD233" s="243"/>
      <c r="FE233" s="243"/>
      <c r="FF233" s="243"/>
      <c r="FG233" s="243"/>
      <c r="FH233" s="243"/>
      <c r="FI233" s="243"/>
      <c r="FJ233" s="243"/>
      <c r="FK233" s="243"/>
      <c r="FL233" s="243"/>
      <c r="FM233" s="243"/>
      <c r="FN233" s="243"/>
      <c r="FO233" s="243"/>
      <c r="FP233" s="243"/>
      <c r="FQ233" s="243"/>
      <c r="FR233" s="243"/>
      <c r="FS233" s="243"/>
      <c r="FT233" s="243"/>
      <c r="FU233" s="243"/>
      <c r="FV233" s="243"/>
      <c r="FW233" s="243"/>
      <c r="FX233" s="243"/>
      <c r="FY233" s="243"/>
      <c r="FZ233" s="243"/>
      <c r="GA233" s="243"/>
      <c r="GB233" s="243"/>
      <c r="GC233" s="243"/>
      <c r="GD233" s="243"/>
      <c r="GE233" s="243"/>
      <c r="GF233" s="243"/>
      <c r="GG233" s="243"/>
      <c r="GH233" s="243"/>
      <c r="GI233" s="243"/>
      <c r="GJ233" s="243"/>
      <c r="GK233" s="243"/>
      <c r="GL233" s="243"/>
      <c r="GM233" s="243"/>
      <c r="GN233" s="243"/>
      <c r="GO233" s="243"/>
      <c r="GP233" s="243"/>
      <c r="GQ233" s="243"/>
      <c r="GR233" s="243"/>
      <c r="GS233" s="243"/>
      <c r="GT233" s="243"/>
      <c r="GU233" s="243"/>
      <c r="GV233" s="243"/>
      <c r="GW233" s="243"/>
      <c r="GX233" s="243"/>
      <c r="GY233" s="243"/>
      <c r="GZ233" s="243"/>
      <c r="HA233" s="243"/>
      <c r="HB233" s="243"/>
      <c r="HC233" s="243"/>
      <c r="HD233" s="243"/>
      <c r="HE233" s="243"/>
      <c r="HF233" s="243"/>
      <c r="HG233" s="243"/>
      <c r="HH233" s="243"/>
      <c r="HI233" s="243"/>
      <c r="HJ233" s="243"/>
      <c r="HK233" s="243"/>
      <c r="HL233" s="243"/>
      <c r="HM233" s="243"/>
      <c r="HN233" s="243"/>
      <c r="HO233" s="243"/>
      <c r="HP233" s="243"/>
      <c r="HQ233" s="243"/>
      <c r="HR233" s="243"/>
      <c r="HS233" s="243"/>
      <c r="HT233" s="243"/>
      <c r="HU233" s="243"/>
      <c r="HV233" s="243"/>
      <c r="HW233" s="243"/>
      <c r="HX233" s="243"/>
      <c r="HY233" s="243"/>
      <c r="HZ233" s="243"/>
      <c r="IA233" s="243"/>
      <c r="IB233" s="243"/>
      <c r="IC233" s="243"/>
      <c r="ID233" s="243"/>
      <c r="IE233" s="243"/>
      <c r="IF233" s="243"/>
      <c r="IG233" s="243"/>
      <c r="IH233" s="243"/>
      <c r="II233" s="243"/>
      <c r="IJ233" s="243"/>
      <c r="IK233" s="243"/>
      <c r="IL233" s="243"/>
      <c r="IM233" s="243"/>
      <c r="IN233" s="243"/>
      <c r="IO233" s="243"/>
      <c r="IP233" s="243"/>
      <c r="IQ233" s="243"/>
      <c r="IR233" s="243"/>
      <c r="IS233" s="243"/>
      <c r="IT233" s="243"/>
      <c r="IU233" s="243"/>
      <c r="IV233" s="243"/>
    </row>
    <row r="234" spans="1:256" s="62" customFormat="1" outlineLevel="1">
      <c r="A234" s="610"/>
      <c r="B234" s="993">
        <v>5</v>
      </c>
      <c r="C234" s="994"/>
      <c r="D234" s="643"/>
      <c r="E234" s="644">
        <f ca="1">IF('Health SCR'!E$3&gt;=$B234,OFFSET($D$228,0,'Health SCR'!E$3-$B234)*OFFSET(Inputs!$C$30,0,$B234-2)/IF(sommmeProdInv(Inputs!$B$30:$AY$30,$D$228:$BA$228,'Health SCR'!E$3)&gt;0,sommmeProdInv(Inputs!$B$30:$AY$30,$D$228:$BA$228,'Health SCR'!E$3),1)+E233,0)</f>
        <v>0</v>
      </c>
      <c r="F234" s="644">
        <f ca="1">IF('Health SCR'!F$3&gt;=$B234,OFFSET($D$228,0,'Health SCR'!F$3-$B234)*OFFSET(Inputs!$C$30,0,$B234-2)/IF(sommmeProdInv(Inputs!$B$30:$AY$30,$D$228:$BA$228,'Health SCR'!F$3)&gt;0,sommmeProdInv(Inputs!$B$30:$AY$30,$D$228:$BA$228,'Health SCR'!F$3),1)+F233,0)</f>
        <v>0</v>
      </c>
      <c r="G234" s="644">
        <f ca="1">IF('Health SCR'!G$3&gt;=$B234,OFFSET($D$228,0,'Health SCR'!G$3-$B234)*OFFSET(Inputs!$C$30,0,$B234-2)/IF(sommmeProdInv(Inputs!$B$30:$AY$30,$D$228:$BA$228,'Health SCR'!G$3)&gt;0,sommmeProdInv(Inputs!$B$30:$AY$30,$D$228:$BA$228,'Health SCR'!G$3),1)+G233,0)</f>
        <v>0</v>
      </c>
      <c r="H234" s="644">
        <f ca="1">IF('Health SCR'!H$3&gt;=$B234,OFFSET($D$228,0,'Health SCR'!H$3-$B234)*OFFSET(Inputs!$C$30,0,$B234-2)/IF(sommmeProdInv(Inputs!$B$30:$AY$30,$D$228:$BA$228,'Health SCR'!H$3)&gt;0,sommmeProdInv(Inputs!$B$30:$AY$30,$D$228:$BA$228,'Health SCR'!H$3),1)+H233,0)</f>
        <v>0</v>
      </c>
      <c r="I234" s="644">
        <f ca="1">IF('Health SCR'!I$3&gt;=$B234,OFFSET($D$228,0,'Health SCR'!I$3-$B234)*OFFSET(Inputs!$C$30,0,$B234-2)/IF(sommmeProdInv(Inputs!$B$30:$AY$30,$D$228:$BA$228,'Health SCR'!I$3)&gt;0,sommmeProdInv(Inputs!$B$30:$AY$30,$D$228:$BA$228,'Health SCR'!I$3),1)+I233,0)</f>
        <v>0</v>
      </c>
      <c r="J234" s="644">
        <f ca="1">IF('Health SCR'!J$3&gt;=$B234,OFFSET($D$228,0,'Health SCR'!J$3-$B234)*OFFSET(Inputs!$C$30,0,$B234-2)/IF(sommmeProdInv(Inputs!$B$30:$AY$30,$D$228:$BA$228,'Health SCR'!J$3)&gt;0,sommmeProdInv(Inputs!$B$30:$AY$30,$D$228:$BA$228,'Health SCR'!J$3),1)+J233,0)</f>
        <v>0</v>
      </c>
      <c r="K234" s="644">
        <f ca="1">IF('Health SCR'!K$3&gt;=$B234,OFFSET($D$228,0,'Health SCR'!K$3-$B234)*OFFSET(Inputs!$C$30,0,$B234-2)/IF(sommmeProdInv(Inputs!$B$30:$AY$30,$D$228:$BA$228,'Health SCR'!K$3)&gt;0,sommmeProdInv(Inputs!$B$30:$AY$30,$D$228:$BA$228,'Health SCR'!K$3),1)+K233,0)</f>
        <v>0</v>
      </c>
      <c r="L234" s="644">
        <f ca="1">IF('Health SCR'!L$3&gt;=$B234,OFFSET($D$228,0,'Health SCR'!L$3-$B234)*OFFSET(Inputs!$C$30,0,$B234-2)/IF(sommmeProdInv(Inputs!$B$30:$AY$30,$D$228:$BA$228,'Health SCR'!L$3)&gt;0,sommmeProdInv(Inputs!$B$30:$AY$30,$D$228:$BA$228,'Health SCR'!L$3),1)+L233,0)</f>
        <v>0</v>
      </c>
      <c r="M234" s="644">
        <f ca="1">IF('Health SCR'!M$3&gt;=$B234,OFFSET($D$228,0,'Health SCR'!M$3-$B234)*OFFSET(Inputs!$C$30,0,$B234-2)/IF(sommmeProdInv(Inputs!$B$30:$AY$30,$D$228:$BA$228,'Health SCR'!M$3)&gt;0,sommmeProdInv(Inputs!$B$30:$AY$30,$D$228:$BA$228,'Health SCR'!M$3),1)+M233,0)</f>
        <v>0</v>
      </c>
      <c r="N234" s="644">
        <f ca="1">IF('Health SCR'!N$3&gt;=$B234,OFFSET($D$228,0,'Health SCR'!N$3-$B234)*OFFSET(Inputs!$C$30,0,$B234-2)/IF(sommmeProdInv(Inputs!$B$30:$AY$30,$D$228:$BA$228,'Health SCR'!N$3)&gt;0,sommmeProdInv(Inputs!$B$30:$AY$30,$D$228:$BA$228,'Health SCR'!N$3),1)+N233,0)</f>
        <v>0</v>
      </c>
      <c r="O234" s="644">
        <f ca="1">IF('Health SCR'!O$3&gt;=$B234,OFFSET($D$228,0,'Health SCR'!O$3-$B234)*OFFSET(Inputs!$C$30,0,$B234-2)/IF(sommmeProdInv(Inputs!$B$30:$AY$30,$D$228:$BA$228,'Health SCR'!O$3)&gt;0,sommmeProdInv(Inputs!$B$30:$AY$30,$D$228:$BA$228,'Health SCR'!O$3),1)+O233,0)</f>
        <v>0</v>
      </c>
      <c r="P234" s="644">
        <f ca="1">IF('Health SCR'!P$3&gt;=$B234,OFFSET($D$228,0,'Health SCR'!P$3-$B234)*OFFSET(Inputs!$C$30,0,$B234-2)/IF(sommmeProdInv(Inputs!$B$30:$AY$30,$D$228:$BA$228,'Health SCR'!P$3)&gt;0,sommmeProdInv(Inputs!$B$30:$AY$30,$D$228:$BA$228,'Health SCR'!P$3),1)+P233,0)</f>
        <v>0</v>
      </c>
      <c r="Q234" s="644">
        <f ca="1">IF('Health SCR'!Q$3&gt;=$B234,OFFSET($D$228,0,'Health SCR'!Q$3-$B234)*OFFSET(Inputs!$C$30,0,$B234-2)/IF(sommmeProdInv(Inputs!$B$30:$AY$30,$D$228:$BA$228,'Health SCR'!Q$3)&gt;0,sommmeProdInv(Inputs!$B$30:$AY$30,$D$228:$BA$228,'Health SCR'!Q$3),1)+Q233,0)</f>
        <v>0</v>
      </c>
      <c r="R234" s="644">
        <f ca="1">IF('Health SCR'!R$3&gt;=$B234,OFFSET($D$228,0,'Health SCR'!R$3-$B234)*OFFSET(Inputs!$C$30,0,$B234-2)/IF(sommmeProdInv(Inputs!$B$30:$AY$30,$D$228:$BA$228,'Health SCR'!R$3)&gt;0,sommmeProdInv(Inputs!$B$30:$AY$30,$D$228:$BA$228,'Health SCR'!R$3),1)+R233,0)</f>
        <v>0</v>
      </c>
      <c r="S234" s="644">
        <f ca="1">IF('Health SCR'!S$3&gt;=$B234,OFFSET($D$228,0,'Health SCR'!S$3-$B234)*OFFSET(Inputs!$C$30,0,$B234-2)/IF(sommmeProdInv(Inputs!$B$30:$AY$30,$D$228:$BA$228,'Health SCR'!S$3)&gt;0,sommmeProdInv(Inputs!$B$30:$AY$30,$D$228:$BA$228,'Health SCR'!S$3),1)+S233,0)</f>
        <v>0</v>
      </c>
      <c r="T234" s="644">
        <f ca="1">IF('Health SCR'!T$3&gt;=$B234,OFFSET($D$228,0,'Health SCR'!T$3-$B234)*OFFSET(Inputs!$C$30,0,$B234-2)/IF(sommmeProdInv(Inputs!$B$30:$AY$30,$D$228:$BA$228,'Health SCR'!T$3)&gt;0,sommmeProdInv(Inputs!$B$30:$AY$30,$D$228:$BA$228,'Health SCR'!T$3),1)+T233,0)</f>
        <v>0</v>
      </c>
      <c r="U234" s="644">
        <f ca="1">IF('Health SCR'!U$3&gt;=$B234,OFFSET($D$228,0,'Health SCR'!U$3-$B234)*OFFSET(Inputs!$C$30,0,$B234-2)/IF(sommmeProdInv(Inputs!$B$30:$AY$30,$D$228:$BA$228,'Health SCR'!U$3)&gt;0,sommmeProdInv(Inputs!$B$30:$AY$30,$D$228:$BA$228,'Health SCR'!U$3),1)+U233,0)</f>
        <v>0</v>
      </c>
      <c r="V234" s="644">
        <f ca="1">IF('Health SCR'!V$3&gt;=$B234,OFFSET($D$228,0,'Health SCR'!V$3-$B234)*OFFSET(Inputs!$C$30,0,$B234-2)/IF(sommmeProdInv(Inputs!$B$30:$AY$30,$D$228:$BA$228,'Health SCR'!V$3)&gt;0,sommmeProdInv(Inputs!$B$30:$AY$30,$D$228:$BA$228,'Health SCR'!V$3),1)+V233,0)</f>
        <v>0</v>
      </c>
      <c r="W234" s="644">
        <f ca="1">IF('Health SCR'!W$3&gt;=$B234,OFFSET($D$228,0,'Health SCR'!W$3-$B234)*OFFSET(Inputs!$C$30,0,$B234-2)/IF(sommmeProdInv(Inputs!$B$30:$AY$30,$D$228:$BA$228,'Health SCR'!W$3)&gt;0,sommmeProdInv(Inputs!$B$30:$AY$30,$D$228:$BA$228,'Health SCR'!W$3),1)+W233,0)</f>
        <v>0</v>
      </c>
      <c r="X234" s="644">
        <f ca="1">IF('Health SCR'!X$3&gt;=$B234,OFFSET($D$228,0,'Health SCR'!X$3-$B234)*OFFSET(Inputs!$C$30,0,$B234-2)/IF(sommmeProdInv(Inputs!$B$30:$AY$30,$D$228:$BA$228,'Health SCR'!X$3)&gt;0,sommmeProdInv(Inputs!$B$30:$AY$30,$D$228:$BA$228,'Health SCR'!X$3),1)+X233,0)</f>
        <v>0</v>
      </c>
      <c r="Y234" s="644">
        <f ca="1">IF('Health SCR'!Y$3&gt;=$B234,OFFSET($D$228,0,'Health SCR'!Y$3-$B234)*OFFSET(Inputs!$C$30,0,$B234-2)/IF(sommmeProdInv(Inputs!$B$30:$AY$30,$D$228:$BA$228,'Health SCR'!Y$3)&gt;0,sommmeProdInv(Inputs!$B$30:$AY$30,$D$228:$BA$228,'Health SCR'!Y$3),1)+Y233,0)</f>
        <v>0</v>
      </c>
      <c r="Z234" s="644">
        <f ca="1">IF('Health SCR'!Z$3&gt;=$B234,OFFSET($D$228,0,'Health SCR'!Z$3-$B234)*OFFSET(Inputs!$C$30,0,$B234-2)/IF(sommmeProdInv(Inputs!$B$30:$AY$30,$D$228:$BA$228,'Health SCR'!Z$3)&gt;0,sommmeProdInv(Inputs!$B$30:$AY$30,$D$228:$BA$228,'Health SCR'!Z$3),1)+Z233,0)</f>
        <v>0</v>
      </c>
      <c r="AA234" s="644">
        <f ca="1">IF('Health SCR'!AA$3&gt;=$B234,OFFSET($D$228,0,'Health SCR'!AA$3-$B234)*OFFSET(Inputs!$C$30,0,$B234-2)/IF(sommmeProdInv(Inputs!$B$30:$AY$30,$D$228:$BA$228,'Health SCR'!AA$3)&gt;0,sommmeProdInv(Inputs!$B$30:$AY$30,$D$228:$BA$228,'Health SCR'!AA$3),1)+AA233,0)</f>
        <v>0</v>
      </c>
      <c r="AB234" s="644">
        <f ca="1">IF('Health SCR'!AB$3&gt;=$B234,OFFSET($D$228,0,'Health SCR'!AB$3-$B234)*OFFSET(Inputs!$C$30,0,$B234-2)/IF(sommmeProdInv(Inputs!$B$30:$AY$30,$D$228:$BA$228,'Health SCR'!AB$3)&gt;0,sommmeProdInv(Inputs!$B$30:$AY$30,$D$228:$BA$228,'Health SCR'!AB$3),1)+AB233,0)</f>
        <v>0</v>
      </c>
      <c r="AC234" s="644">
        <f ca="1">IF('Health SCR'!AC$3&gt;=$B234,OFFSET($D$228,0,'Health SCR'!AC$3-$B234)*OFFSET(Inputs!$C$30,0,$B234-2)/IF(sommmeProdInv(Inputs!$B$30:$AY$30,$D$228:$BA$228,'Health SCR'!AC$3)&gt;0,sommmeProdInv(Inputs!$B$30:$AY$30,$D$228:$BA$228,'Health SCR'!AC$3),1)+AC233,0)</f>
        <v>0</v>
      </c>
      <c r="AD234" s="644">
        <f ca="1">IF('Health SCR'!AD$3&gt;=$B234,OFFSET($D$228,0,'Health SCR'!AD$3-$B234)*OFFSET(Inputs!$C$30,0,$B234-2)/IF(sommmeProdInv(Inputs!$B$30:$AY$30,$D$228:$BA$228,'Health SCR'!AD$3)&gt;0,sommmeProdInv(Inputs!$B$30:$AY$30,$D$228:$BA$228,'Health SCR'!AD$3),1)+AD233,0)</f>
        <v>0</v>
      </c>
      <c r="AE234" s="644">
        <f ca="1">IF('Health SCR'!AE$3&gt;=$B234,OFFSET($D$228,0,'Health SCR'!AE$3-$B234)*OFFSET(Inputs!$C$30,0,$B234-2)/IF(sommmeProdInv(Inputs!$B$30:$AY$30,$D$228:$BA$228,'Health SCR'!AE$3)&gt;0,sommmeProdInv(Inputs!$B$30:$AY$30,$D$228:$BA$228,'Health SCR'!AE$3),1)+AE233,0)</f>
        <v>0</v>
      </c>
      <c r="AF234" s="644">
        <f ca="1">IF('Health SCR'!AF$3&gt;=$B234,OFFSET($D$228,0,'Health SCR'!AF$3-$B234)*OFFSET(Inputs!$C$30,0,$B234-2)/IF(sommmeProdInv(Inputs!$B$30:$AY$30,$D$228:$BA$228,'Health SCR'!AF$3)&gt;0,sommmeProdInv(Inputs!$B$30:$AY$30,$D$228:$BA$228,'Health SCR'!AF$3),1)+AF233,0)</f>
        <v>0</v>
      </c>
      <c r="AG234" s="644">
        <f ca="1">IF('Health SCR'!AG$3&gt;=$B234,OFFSET($D$228,0,'Health SCR'!AG$3-$B234)*OFFSET(Inputs!$C$30,0,$B234-2)/IF(sommmeProdInv(Inputs!$B$30:$AY$30,$D$228:$BA$228,'Health SCR'!AG$3)&gt;0,sommmeProdInv(Inputs!$B$30:$AY$30,$D$228:$BA$228,'Health SCR'!AG$3),1)+AG233,0)</f>
        <v>0</v>
      </c>
      <c r="AH234" s="644">
        <f ca="1">IF('Health SCR'!AH$3&gt;=$B234,OFFSET($D$228,0,'Health SCR'!AH$3-$B234)*OFFSET(Inputs!$C$30,0,$B234-2)/IF(sommmeProdInv(Inputs!$B$30:$AY$30,$D$228:$BA$228,'Health SCR'!AH$3)&gt;0,sommmeProdInv(Inputs!$B$30:$AY$30,$D$228:$BA$228,'Health SCR'!AH$3),1)+AH233,0)</f>
        <v>0</v>
      </c>
      <c r="AI234" s="644">
        <f ca="1">IF('Health SCR'!AI$3&gt;=$B234,OFFSET($D$228,0,'Health SCR'!AI$3-$B234)*OFFSET(Inputs!$C$30,0,$B234-2)/IF(sommmeProdInv(Inputs!$B$30:$AY$30,$D$228:$BA$228,'Health SCR'!AI$3)&gt;0,sommmeProdInv(Inputs!$B$30:$AY$30,$D$228:$BA$228,'Health SCR'!AI$3),1)+AI233,0)</f>
        <v>0</v>
      </c>
      <c r="AJ234" s="644">
        <f ca="1">IF('Health SCR'!AJ$3&gt;=$B234,OFFSET($D$228,0,'Health SCR'!AJ$3-$B234)*OFFSET(Inputs!$C$30,0,$B234-2)/IF(sommmeProdInv(Inputs!$B$30:$AY$30,$D$228:$BA$228,'Health SCR'!AJ$3)&gt;0,sommmeProdInv(Inputs!$B$30:$AY$30,$D$228:$BA$228,'Health SCR'!AJ$3),1)+AJ233,0)</f>
        <v>0</v>
      </c>
      <c r="AK234" s="644">
        <f ca="1">IF('Health SCR'!AK$3&gt;=$B234,OFFSET($D$228,0,'Health SCR'!AK$3-$B234)*OFFSET(Inputs!$C$30,0,$B234-2)/IF(sommmeProdInv(Inputs!$B$30:$AY$30,$D$228:$BA$228,'Health SCR'!AK$3)&gt;0,sommmeProdInv(Inputs!$B$30:$AY$30,$D$228:$BA$228,'Health SCR'!AK$3),1)+AK233,0)</f>
        <v>0</v>
      </c>
      <c r="AL234" s="644">
        <f ca="1">IF('Health SCR'!AL$3&gt;=$B234,OFFSET($D$228,0,'Health SCR'!AL$3-$B234)*OFFSET(Inputs!$C$30,0,$B234-2)/IF(sommmeProdInv(Inputs!$B$30:$AY$30,$D$228:$BA$228,'Health SCR'!AL$3)&gt;0,sommmeProdInv(Inputs!$B$30:$AY$30,$D$228:$BA$228,'Health SCR'!AL$3),1)+AL233,0)</f>
        <v>0</v>
      </c>
      <c r="AM234" s="644">
        <f ca="1">IF('Health SCR'!AM$3&gt;=$B234,OFFSET($D$228,0,'Health SCR'!AM$3-$B234)*OFFSET(Inputs!$C$30,0,$B234-2)/IF(sommmeProdInv(Inputs!$B$30:$AY$30,$D$228:$BA$228,'Health SCR'!AM$3)&gt;0,sommmeProdInv(Inputs!$B$30:$AY$30,$D$228:$BA$228,'Health SCR'!AM$3),1)+AM233,0)</f>
        <v>0</v>
      </c>
      <c r="AN234" s="644">
        <f ca="1">IF('Health SCR'!AN$3&gt;=$B234,OFFSET($D$228,0,'Health SCR'!AN$3-$B234)*OFFSET(Inputs!$C$30,0,$B234-2)/IF(sommmeProdInv(Inputs!$B$30:$AY$30,$D$228:$BA$228,'Health SCR'!AN$3)&gt;0,sommmeProdInv(Inputs!$B$30:$AY$30,$D$228:$BA$228,'Health SCR'!AN$3),1)+AN233,0)</f>
        <v>0</v>
      </c>
      <c r="AO234" s="644">
        <f ca="1">IF('Health SCR'!AO$3&gt;=$B234,OFFSET($D$228,0,'Health SCR'!AO$3-$B234)*OFFSET(Inputs!$C$30,0,$B234-2)/IF(sommmeProdInv(Inputs!$B$30:$AY$30,$D$228:$BA$228,'Health SCR'!AO$3)&gt;0,sommmeProdInv(Inputs!$B$30:$AY$30,$D$228:$BA$228,'Health SCR'!AO$3),1)+AO233,0)</f>
        <v>0</v>
      </c>
      <c r="AP234" s="644">
        <f ca="1">IF('Health SCR'!AP$3&gt;=$B234,OFFSET($D$228,0,'Health SCR'!AP$3-$B234)*OFFSET(Inputs!$C$30,0,$B234-2)/IF(sommmeProdInv(Inputs!$B$30:$AY$30,$D$228:$BA$228,'Health SCR'!AP$3)&gt;0,sommmeProdInv(Inputs!$B$30:$AY$30,$D$228:$BA$228,'Health SCR'!AP$3),1)+AP233,0)</f>
        <v>0</v>
      </c>
      <c r="AQ234" s="644">
        <f ca="1">IF('Health SCR'!AQ$3&gt;=$B234,OFFSET($D$228,0,'Health SCR'!AQ$3-$B234)*OFFSET(Inputs!$C$30,0,$B234-2)/IF(sommmeProdInv(Inputs!$B$30:$AY$30,$D$228:$BA$228,'Health SCR'!AQ$3)&gt;0,sommmeProdInv(Inputs!$B$30:$AY$30,$D$228:$BA$228,'Health SCR'!AQ$3),1)+AQ233,0)</f>
        <v>0</v>
      </c>
      <c r="AR234" s="644">
        <f ca="1">IF('Health SCR'!AR$3&gt;=$B234,OFFSET($D$228,0,'Health SCR'!AR$3-$B234)*OFFSET(Inputs!$C$30,0,$B234-2)/IF(sommmeProdInv(Inputs!$B$30:$AY$30,$D$228:$BA$228,'Health SCR'!AR$3)&gt;0,sommmeProdInv(Inputs!$B$30:$AY$30,$D$228:$BA$228,'Health SCR'!AR$3),1)+AR233,0)</f>
        <v>0</v>
      </c>
      <c r="AS234" s="644">
        <f ca="1">IF('Health SCR'!AS$3&gt;=$B234,OFFSET($D$228,0,'Health SCR'!AS$3-$B234)*OFFSET(Inputs!$C$30,0,$B234-2)/IF(sommmeProdInv(Inputs!$B$30:$AY$30,$D$228:$BA$228,'Health SCR'!AS$3)&gt;0,sommmeProdInv(Inputs!$B$30:$AY$30,$D$228:$BA$228,'Health SCR'!AS$3),1)+AS233,0)</f>
        <v>0</v>
      </c>
      <c r="AT234" s="644">
        <f ca="1">IF('Health SCR'!AT$3&gt;=$B234,OFFSET($D$228,0,'Health SCR'!AT$3-$B234)*OFFSET(Inputs!$C$30,0,$B234-2)/IF(sommmeProdInv(Inputs!$B$30:$AY$30,$D$228:$BA$228,'Health SCR'!AT$3)&gt;0,sommmeProdInv(Inputs!$B$30:$AY$30,$D$228:$BA$228,'Health SCR'!AT$3),1)+AT233,0)</f>
        <v>0</v>
      </c>
      <c r="AU234" s="644">
        <f ca="1">IF('Health SCR'!AU$3&gt;=$B234,OFFSET($D$228,0,'Health SCR'!AU$3-$B234)*OFFSET(Inputs!$C$30,0,$B234-2)/IF(sommmeProdInv(Inputs!$B$30:$AY$30,$D$228:$BA$228,'Health SCR'!AU$3)&gt;0,sommmeProdInv(Inputs!$B$30:$AY$30,$D$228:$BA$228,'Health SCR'!AU$3),1)+AU233,0)</f>
        <v>0</v>
      </c>
      <c r="AV234" s="644">
        <f ca="1">IF('Health SCR'!AV$3&gt;=$B234,OFFSET($D$228,0,'Health SCR'!AV$3-$B234)*OFFSET(Inputs!$C$30,0,$B234-2)/IF(sommmeProdInv(Inputs!$B$30:$AY$30,$D$228:$BA$228,'Health SCR'!AV$3)&gt;0,sommmeProdInv(Inputs!$B$30:$AY$30,$D$228:$BA$228,'Health SCR'!AV$3),1)+AV233,0)</f>
        <v>0</v>
      </c>
      <c r="AW234" s="644">
        <f ca="1">IF('Health SCR'!AW$3&gt;=$B234,OFFSET($D$228,0,'Health SCR'!AW$3-$B234)*OFFSET(Inputs!$C$30,0,$B234-2)/IF(sommmeProdInv(Inputs!$B$30:$AY$30,$D$228:$BA$228,'Health SCR'!AW$3)&gt;0,sommmeProdInv(Inputs!$B$30:$AY$30,$D$228:$BA$228,'Health SCR'!AW$3),1)+AW233,0)</f>
        <v>0</v>
      </c>
      <c r="AX234" s="644">
        <f ca="1">IF('Health SCR'!AX$3&gt;=$B234,OFFSET($D$228,0,'Health SCR'!AX$3-$B234)*OFFSET(Inputs!$C$30,0,$B234-2)/IF(sommmeProdInv(Inputs!$B$30:$AY$30,$D$228:$BA$228,'Health SCR'!AX$3)&gt;0,sommmeProdInv(Inputs!$B$30:$AY$30,$D$228:$BA$228,'Health SCR'!AX$3),1)+AX233,0)</f>
        <v>0</v>
      </c>
      <c r="AY234" s="644">
        <f ca="1">IF('Health SCR'!AY$3&gt;=$B234,OFFSET($D$228,0,'Health SCR'!AY$3-$B234)*OFFSET(Inputs!$C$30,0,$B234-2)/IF(sommmeProdInv(Inputs!$B$30:$AY$30,$D$228:$BA$228,'Health SCR'!AY$3)&gt;0,sommmeProdInv(Inputs!$B$30:$AY$30,$D$228:$BA$228,'Health SCR'!AY$3),1)+AY233,0)</f>
        <v>0</v>
      </c>
      <c r="AZ234" s="644">
        <f ca="1">IF('Health SCR'!AZ$3&gt;=$B234,OFFSET($D$228,0,'Health SCR'!AZ$3-$B234)*OFFSET(Inputs!$C$30,0,$B234-2)/IF(sommmeProdInv(Inputs!$B$30:$AY$30,$D$228:$BA$228,'Health SCR'!AZ$3)&gt;0,sommmeProdInv(Inputs!$B$30:$AY$30,$D$228:$BA$228,'Health SCR'!AZ$3),1)+AZ233,0)</f>
        <v>0</v>
      </c>
      <c r="BA234" s="645">
        <f ca="1">IF('Health SCR'!BA$3&gt;=$B234,OFFSET($D$228,0,'Health SCR'!BA$3-$B234)*OFFSET(Inputs!$C$30,0,$B234-2)/IF(sommmeProdInv(Inputs!$B$30:$AY$30,$D$228:$BA$228,'Health SCR'!BA$3)&gt;0,sommmeProdInv(Inputs!$B$30:$AY$30,$D$228:$BA$228,'Health SCR'!BA$3),1)+BA233,0)</f>
        <v>0</v>
      </c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43"/>
      <c r="BU234" s="243"/>
      <c r="BV234" s="243"/>
      <c r="BW234" s="243"/>
      <c r="BX234" s="243"/>
      <c r="BY234" s="243"/>
      <c r="BZ234" s="243"/>
      <c r="CA234" s="243"/>
      <c r="CB234" s="243"/>
      <c r="CC234" s="243"/>
      <c r="CD234" s="243"/>
      <c r="CE234" s="243"/>
      <c r="CF234" s="243"/>
      <c r="CG234" s="243"/>
      <c r="CH234" s="243"/>
      <c r="CI234" s="243"/>
      <c r="CJ234" s="243"/>
      <c r="CK234" s="243"/>
      <c r="CL234" s="243"/>
      <c r="CM234" s="243"/>
      <c r="CN234" s="243"/>
      <c r="CO234" s="243"/>
      <c r="CP234" s="243"/>
      <c r="CQ234" s="243"/>
      <c r="CR234" s="243"/>
      <c r="CS234" s="243"/>
      <c r="CT234" s="243"/>
      <c r="CU234" s="243"/>
      <c r="CV234" s="243"/>
      <c r="CW234" s="243"/>
      <c r="CX234" s="243"/>
      <c r="CY234" s="243"/>
      <c r="CZ234" s="243"/>
      <c r="DA234" s="243"/>
      <c r="DB234" s="243"/>
      <c r="DC234" s="243"/>
      <c r="DD234" s="243"/>
      <c r="DE234" s="243"/>
      <c r="DF234" s="243"/>
      <c r="DG234" s="243"/>
      <c r="DH234" s="243"/>
      <c r="DI234" s="243"/>
      <c r="DJ234" s="243"/>
      <c r="DK234" s="243"/>
      <c r="DL234" s="243"/>
      <c r="DM234" s="243"/>
      <c r="DN234" s="243"/>
      <c r="DO234" s="243"/>
      <c r="DP234" s="243"/>
      <c r="DQ234" s="243"/>
      <c r="DR234" s="243"/>
      <c r="DS234" s="243"/>
      <c r="DT234" s="243"/>
      <c r="DU234" s="243"/>
      <c r="DV234" s="243"/>
      <c r="DW234" s="243"/>
      <c r="DX234" s="243"/>
      <c r="DY234" s="243"/>
      <c r="DZ234" s="243"/>
      <c r="EA234" s="243"/>
      <c r="EB234" s="243"/>
      <c r="EC234" s="243"/>
      <c r="ED234" s="243"/>
      <c r="EE234" s="243"/>
      <c r="EF234" s="243"/>
      <c r="EG234" s="243"/>
      <c r="EH234" s="243"/>
      <c r="EI234" s="243"/>
      <c r="EJ234" s="243"/>
      <c r="EK234" s="243"/>
      <c r="EL234" s="243"/>
      <c r="EM234" s="243"/>
      <c r="EN234" s="243"/>
      <c r="EO234" s="243"/>
      <c r="EP234" s="243"/>
      <c r="EQ234" s="243"/>
      <c r="ER234" s="243"/>
      <c r="ES234" s="243"/>
      <c r="ET234" s="243"/>
      <c r="EU234" s="243"/>
      <c r="EV234" s="243"/>
      <c r="EW234" s="243"/>
      <c r="EX234" s="243"/>
      <c r="EY234" s="243"/>
      <c r="EZ234" s="243"/>
      <c r="FA234" s="243"/>
      <c r="FB234" s="243"/>
      <c r="FC234" s="243"/>
      <c r="FD234" s="243"/>
      <c r="FE234" s="243"/>
      <c r="FF234" s="243"/>
      <c r="FG234" s="243"/>
      <c r="FH234" s="243"/>
      <c r="FI234" s="243"/>
      <c r="FJ234" s="243"/>
      <c r="FK234" s="243"/>
      <c r="FL234" s="243"/>
      <c r="FM234" s="243"/>
      <c r="FN234" s="243"/>
      <c r="FO234" s="243"/>
      <c r="FP234" s="243"/>
      <c r="FQ234" s="243"/>
      <c r="FR234" s="243"/>
      <c r="FS234" s="243"/>
      <c r="FT234" s="243"/>
      <c r="FU234" s="243"/>
      <c r="FV234" s="243"/>
      <c r="FW234" s="243"/>
      <c r="FX234" s="243"/>
      <c r="FY234" s="243"/>
      <c r="FZ234" s="243"/>
      <c r="GA234" s="243"/>
      <c r="GB234" s="243"/>
      <c r="GC234" s="243"/>
      <c r="GD234" s="243"/>
      <c r="GE234" s="243"/>
      <c r="GF234" s="243"/>
      <c r="GG234" s="243"/>
      <c r="GH234" s="243"/>
      <c r="GI234" s="243"/>
      <c r="GJ234" s="243"/>
      <c r="GK234" s="243"/>
      <c r="GL234" s="243"/>
      <c r="GM234" s="243"/>
      <c r="GN234" s="243"/>
      <c r="GO234" s="243"/>
      <c r="GP234" s="243"/>
      <c r="GQ234" s="243"/>
      <c r="GR234" s="243"/>
      <c r="GS234" s="243"/>
      <c r="GT234" s="243"/>
      <c r="GU234" s="243"/>
      <c r="GV234" s="243"/>
      <c r="GW234" s="243"/>
      <c r="GX234" s="243"/>
      <c r="GY234" s="243"/>
      <c r="GZ234" s="243"/>
      <c r="HA234" s="243"/>
      <c r="HB234" s="243"/>
      <c r="HC234" s="243"/>
      <c r="HD234" s="243"/>
      <c r="HE234" s="243"/>
      <c r="HF234" s="243"/>
      <c r="HG234" s="243"/>
      <c r="HH234" s="243"/>
      <c r="HI234" s="243"/>
      <c r="HJ234" s="243"/>
      <c r="HK234" s="243"/>
      <c r="HL234" s="243"/>
      <c r="HM234" s="243"/>
      <c r="HN234" s="243"/>
      <c r="HO234" s="243"/>
      <c r="HP234" s="243"/>
      <c r="HQ234" s="243"/>
      <c r="HR234" s="243"/>
      <c r="HS234" s="243"/>
      <c r="HT234" s="243"/>
      <c r="HU234" s="243"/>
      <c r="HV234" s="243"/>
      <c r="HW234" s="243"/>
      <c r="HX234" s="243"/>
      <c r="HY234" s="243"/>
      <c r="HZ234" s="243"/>
      <c r="IA234" s="243"/>
      <c r="IB234" s="243"/>
      <c r="IC234" s="243"/>
      <c r="ID234" s="243"/>
      <c r="IE234" s="243"/>
      <c r="IF234" s="243"/>
      <c r="IG234" s="243"/>
      <c r="IH234" s="243"/>
      <c r="II234" s="243"/>
      <c r="IJ234" s="243"/>
      <c r="IK234" s="243"/>
      <c r="IL234" s="243"/>
      <c r="IM234" s="243"/>
      <c r="IN234" s="243"/>
      <c r="IO234" s="243"/>
      <c r="IP234" s="243"/>
      <c r="IQ234" s="243"/>
      <c r="IR234" s="243"/>
      <c r="IS234" s="243"/>
      <c r="IT234" s="243"/>
      <c r="IU234" s="243"/>
      <c r="IV234" s="243"/>
    </row>
    <row r="235" spans="1:256" s="62" customFormat="1" outlineLevel="1">
      <c r="A235" s="610"/>
      <c r="B235" s="993">
        <v>6</v>
      </c>
      <c r="C235" s="994"/>
      <c r="D235" s="643"/>
      <c r="E235" s="644">
        <f ca="1">IF('Health SCR'!E$3&gt;=$B235,OFFSET($D$228,0,'Health SCR'!E$3-$B235)*OFFSET(Inputs!$C$30,0,$B235-2)/IF(sommmeProdInv(Inputs!$B$30:$AY$30,$D$228:$BA$228,'Health SCR'!E$3)&gt;0,sommmeProdInv(Inputs!$B$30:$AY$30,$D$228:$BA$228,'Health SCR'!E$3),1)+E234,0)</f>
        <v>0</v>
      </c>
      <c r="F235" s="644">
        <f ca="1">IF('Health SCR'!F$3&gt;=$B235,OFFSET($D$228,0,'Health SCR'!F$3-$B235)*OFFSET(Inputs!$C$30,0,$B235-2)/IF(sommmeProdInv(Inputs!$B$30:$AY$30,$D$228:$BA$228,'Health SCR'!F$3)&gt;0,sommmeProdInv(Inputs!$B$30:$AY$30,$D$228:$BA$228,'Health SCR'!F$3),1)+F234,0)</f>
        <v>0</v>
      </c>
      <c r="G235" s="644">
        <f ca="1">IF('Health SCR'!G$3&gt;=$B235,OFFSET($D$228,0,'Health SCR'!G$3-$B235)*OFFSET(Inputs!$C$30,0,$B235-2)/IF(sommmeProdInv(Inputs!$B$30:$AY$30,$D$228:$BA$228,'Health SCR'!G$3)&gt;0,sommmeProdInv(Inputs!$B$30:$AY$30,$D$228:$BA$228,'Health SCR'!G$3),1)+G234,0)</f>
        <v>0</v>
      </c>
      <c r="H235" s="644">
        <f ca="1">IF('Health SCR'!H$3&gt;=$B235,OFFSET($D$228,0,'Health SCR'!H$3-$B235)*OFFSET(Inputs!$C$30,0,$B235-2)/IF(sommmeProdInv(Inputs!$B$30:$AY$30,$D$228:$BA$228,'Health SCR'!H$3)&gt;0,sommmeProdInv(Inputs!$B$30:$AY$30,$D$228:$BA$228,'Health SCR'!H$3),1)+H234,0)</f>
        <v>0</v>
      </c>
      <c r="I235" s="644">
        <f ca="1">IF('Health SCR'!I$3&gt;=$B235,OFFSET($D$228,0,'Health SCR'!I$3-$B235)*OFFSET(Inputs!$C$30,0,$B235-2)/IF(sommmeProdInv(Inputs!$B$30:$AY$30,$D$228:$BA$228,'Health SCR'!I$3)&gt;0,sommmeProdInv(Inputs!$B$30:$AY$30,$D$228:$BA$228,'Health SCR'!I$3),1)+I234,0)</f>
        <v>0</v>
      </c>
      <c r="J235" s="644">
        <f ca="1">IF('Health SCR'!J$3&gt;=$B235,OFFSET($D$228,0,'Health SCR'!J$3-$B235)*OFFSET(Inputs!$C$30,0,$B235-2)/IF(sommmeProdInv(Inputs!$B$30:$AY$30,$D$228:$BA$228,'Health SCR'!J$3)&gt;0,sommmeProdInv(Inputs!$B$30:$AY$30,$D$228:$BA$228,'Health SCR'!J$3),1)+J234,0)</f>
        <v>0</v>
      </c>
      <c r="K235" s="644">
        <f ca="1">IF('Health SCR'!K$3&gt;=$B235,OFFSET($D$228,0,'Health SCR'!K$3-$B235)*OFFSET(Inputs!$C$30,0,$B235-2)/IF(sommmeProdInv(Inputs!$B$30:$AY$30,$D$228:$BA$228,'Health SCR'!K$3)&gt;0,sommmeProdInv(Inputs!$B$30:$AY$30,$D$228:$BA$228,'Health SCR'!K$3),1)+K234,0)</f>
        <v>0</v>
      </c>
      <c r="L235" s="644">
        <f ca="1">IF('Health SCR'!L$3&gt;=$B235,OFFSET($D$228,0,'Health SCR'!L$3-$B235)*OFFSET(Inputs!$C$30,0,$B235-2)/IF(sommmeProdInv(Inputs!$B$30:$AY$30,$D$228:$BA$228,'Health SCR'!L$3)&gt;0,sommmeProdInv(Inputs!$B$30:$AY$30,$D$228:$BA$228,'Health SCR'!L$3),1)+L234,0)</f>
        <v>0</v>
      </c>
      <c r="M235" s="644">
        <f ca="1">IF('Health SCR'!M$3&gt;=$B235,OFFSET($D$228,0,'Health SCR'!M$3-$B235)*OFFSET(Inputs!$C$30,0,$B235-2)/IF(sommmeProdInv(Inputs!$B$30:$AY$30,$D$228:$BA$228,'Health SCR'!M$3)&gt;0,sommmeProdInv(Inputs!$B$30:$AY$30,$D$228:$BA$228,'Health SCR'!M$3),1)+M234,0)</f>
        <v>0</v>
      </c>
      <c r="N235" s="644">
        <f ca="1">IF('Health SCR'!N$3&gt;=$B235,OFFSET($D$228,0,'Health SCR'!N$3-$B235)*OFFSET(Inputs!$C$30,0,$B235-2)/IF(sommmeProdInv(Inputs!$B$30:$AY$30,$D$228:$BA$228,'Health SCR'!N$3)&gt;0,sommmeProdInv(Inputs!$B$30:$AY$30,$D$228:$BA$228,'Health SCR'!N$3),1)+N234,0)</f>
        <v>0</v>
      </c>
      <c r="O235" s="644">
        <f ca="1">IF('Health SCR'!O$3&gt;=$B235,OFFSET($D$228,0,'Health SCR'!O$3-$B235)*OFFSET(Inputs!$C$30,0,$B235-2)/IF(sommmeProdInv(Inputs!$B$30:$AY$30,$D$228:$BA$228,'Health SCR'!O$3)&gt;0,sommmeProdInv(Inputs!$B$30:$AY$30,$D$228:$BA$228,'Health SCR'!O$3),1)+O234,0)</f>
        <v>0</v>
      </c>
      <c r="P235" s="644">
        <f ca="1">IF('Health SCR'!P$3&gt;=$B235,OFFSET($D$228,0,'Health SCR'!P$3-$B235)*OFFSET(Inputs!$C$30,0,$B235-2)/IF(sommmeProdInv(Inputs!$B$30:$AY$30,$D$228:$BA$228,'Health SCR'!P$3)&gt;0,sommmeProdInv(Inputs!$B$30:$AY$30,$D$228:$BA$228,'Health SCR'!P$3),1)+P234,0)</f>
        <v>0</v>
      </c>
      <c r="Q235" s="644">
        <f ca="1">IF('Health SCR'!Q$3&gt;=$B235,OFFSET($D$228,0,'Health SCR'!Q$3-$B235)*OFFSET(Inputs!$C$30,0,$B235-2)/IF(sommmeProdInv(Inputs!$B$30:$AY$30,$D$228:$BA$228,'Health SCR'!Q$3)&gt;0,sommmeProdInv(Inputs!$B$30:$AY$30,$D$228:$BA$228,'Health SCR'!Q$3),1)+Q234,0)</f>
        <v>0</v>
      </c>
      <c r="R235" s="644">
        <f ca="1">IF('Health SCR'!R$3&gt;=$B235,OFFSET($D$228,0,'Health SCR'!R$3-$B235)*OFFSET(Inputs!$C$30,0,$B235-2)/IF(sommmeProdInv(Inputs!$B$30:$AY$30,$D$228:$BA$228,'Health SCR'!R$3)&gt;0,sommmeProdInv(Inputs!$B$30:$AY$30,$D$228:$BA$228,'Health SCR'!R$3),1)+R234,0)</f>
        <v>0</v>
      </c>
      <c r="S235" s="644">
        <f ca="1">IF('Health SCR'!S$3&gt;=$B235,OFFSET($D$228,0,'Health SCR'!S$3-$B235)*OFFSET(Inputs!$C$30,0,$B235-2)/IF(sommmeProdInv(Inputs!$B$30:$AY$30,$D$228:$BA$228,'Health SCR'!S$3)&gt;0,sommmeProdInv(Inputs!$B$30:$AY$30,$D$228:$BA$228,'Health SCR'!S$3),1)+S234,0)</f>
        <v>0</v>
      </c>
      <c r="T235" s="644">
        <f ca="1">IF('Health SCR'!T$3&gt;=$B235,OFFSET($D$228,0,'Health SCR'!T$3-$B235)*OFFSET(Inputs!$C$30,0,$B235-2)/IF(sommmeProdInv(Inputs!$B$30:$AY$30,$D$228:$BA$228,'Health SCR'!T$3)&gt;0,sommmeProdInv(Inputs!$B$30:$AY$30,$D$228:$BA$228,'Health SCR'!T$3),1)+T234,0)</f>
        <v>0</v>
      </c>
      <c r="U235" s="644">
        <f ca="1">IF('Health SCR'!U$3&gt;=$B235,OFFSET($D$228,0,'Health SCR'!U$3-$B235)*OFFSET(Inputs!$C$30,0,$B235-2)/IF(sommmeProdInv(Inputs!$B$30:$AY$30,$D$228:$BA$228,'Health SCR'!U$3)&gt;0,sommmeProdInv(Inputs!$B$30:$AY$30,$D$228:$BA$228,'Health SCR'!U$3),1)+U234,0)</f>
        <v>0</v>
      </c>
      <c r="V235" s="644">
        <f ca="1">IF('Health SCR'!V$3&gt;=$B235,OFFSET($D$228,0,'Health SCR'!V$3-$B235)*OFFSET(Inputs!$C$30,0,$B235-2)/IF(sommmeProdInv(Inputs!$B$30:$AY$30,$D$228:$BA$228,'Health SCR'!V$3)&gt;0,sommmeProdInv(Inputs!$B$30:$AY$30,$D$228:$BA$228,'Health SCR'!V$3),1)+V234,0)</f>
        <v>0</v>
      </c>
      <c r="W235" s="644">
        <f ca="1">IF('Health SCR'!W$3&gt;=$B235,OFFSET($D$228,0,'Health SCR'!W$3-$B235)*OFFSET(Inputs!$C$30,0,$B235-2)/IF(sommmeProdInv(Inputs!$B$30:$AY$30,$D$228:$BA$228,'Health SCR'!W$3)&gt;0,sommmeProdInv(Inputs!$B$30:$AY$30,$D$228:$BA$228,'Health SCR'!W$3),1)+W234,0)</f>
        <v>0</v>
      </c>
      <c r="X235" s="644">
        <f ca="1">IF('Health SCR'!X$3&gt;=$B235,OFFSET($D$228,0,'Health SCR'!X$3-$B235)*OFFSET(Inputs!$C$30,0,$B235-2)/IF(sommmeProdInv(Inputs!$B$30:$AY$30,$D$228:$BA$228,'Health SCR'!X$3)&gt;0,sommmeProdInv(Inputs!$B$30:$AY$30,$D$228:$BA$228,'Health SCR'!X$3),1)+X234,0)</f>
        <v>0</v>
      </c>
      <c r="Y235" s="644">
        <f ca="1">IF('Health SCR'!Y$3&gt;=$B235,OFFSET($D$228,0,'Health SCR'!Y$3-$B235)*OFFSET(Inputs!$C$30,0,$B235-2)/IF(sommmeProdInv(Inputs!$B$30:$AY$30,$D$228:$BA$228,'Health SCR'!Y$3)&gt;0,sommmeProdInv(Inputs!$B$30:$AY$30,$D$228:$BA$228,'Health SCR'!Y$3),1)+Y234,0)</f>
        <v>0</v>
      </c>
      <c r="Z235" s="644">
        <f ca="1">IF('Health SCR'!Z$3&gt;=$B235,OFFSET($D$228,0,'Health SCR'!Z$3-$B235)*OFFSET(Inputs!$C$30,0,$B235-2)/IF(sommmeProdInv(Inputs!$B$30:$AY$30,$D$228:$BA$228,'Health SCR'!Z$3)&gt;0,sommmeProdInv(Inputs!$B$30:$AY$30,$D$228:$BA$228,'Health SCR'!Z$3),1)+Z234,0)</f>
        <v>0</v>
      </c>
      <c r="AA235" s="644">
        <f ca="1">IF('Health SCR'!AA$3&gt;=$B235,OFFSET($D$228,0,'Health SCR'!AA$3-$B235)*OFFSET(Inputs!$C$30,0,$B235-2)/IF(sommmeProdInv(Inputs!$B$30:$AY$30,$D$228:$BA$228,'Health SCR'!AA$3)&gt;0,sommmeProdInv(Inputs!$B$30:$AY$30,$D$228:$BA$228,'Health SCR'!AA$3),1)+AA234,0)</f>
        <v>0</v>
      </c>
      <c r="AB235" s="644">
        <f ca="1">IF('Health SCR'!AB$3&gt;=$B235,OFFSET($D$228,0,'Health SCR'!AB$3-$B235)*OFFSET(Inputs!$C$30,0,$B235-2)/IF(sommmeProdInv(Inputs!$B$30:$AY$30,$D$228:$BA$228,'Health SCR'!AB$3)&gt;0,sommmeProdInv(Inputs!$B$30:$AY$30,$D$228:$BA$228,'Health SCR'!AB$3),1)+AB234,0)</f>
        <v>0</v>
      </c>
      <c r="AC235" s="644">
        <f ca="1">IF('Health SCR'!AC$3&gt;=$B235,OFFSET($D$228,0,'Health SCR'!AC$3-$B235)*OFFSET(Inputs!$C$30,0,$B235-2)/IF(sommmeProdInv(Inputs!$B$30:$AY$30,$D$228:$BA$228,'Health SCR'!AC$3)&gt;0,sommmeProdInv(Inputs!$B$30:$AY$30,$D$228:$BA$228,'Health SCR'!AC$3),1)+AC234,0)</f>
        <v>0</v>
      </c>
      <c r="AD235" s="644">
        <f ca="1">IF('Health SCR'!AD$3&gt;=$B235,OFFSET($D$228,0,'Health SCR'!AD$3-$B235)*OFFSET(Inputs!$C$30,0,$B235-2)/IF(sommmeProdInv(Inputs!$B$30:$AY$30,$D$228:$BA$228,'Health SCR'!AD$3)&gt;0,sommmeProdInv(Inputs!$B$30:$AY$30,$D$228:$BA$228,'Health SCR'!AD$3),1)+AD234,0)</f>
        <v>0</v>
      </c>
      <c r="AE235" s="644">
        <f ca="1">IF('Health SCR'!AE$3&gt;=$B235,OFFSET($D$228,0,'Health SCR'!AE$3-$B235)*OFFSET(Inputs!$C$30,0,$B235-2)/IF(sommmeProdInv(Inputs!$B$30:$AY$30,$D$228:$BA$228,'Health SCR'!AE$3)&gt;0,sommmeProdInv(Inputs!$B$30:$AY$30,$D$228:$BA$228,'Health SCR'!AE$3),1)+AE234,0)</f>
        <v>0</v>
      </c>
      <c r="AF235" s="644">
        <f ca="1">IF('Health SCR'!AF$3&gt;=$B235,OFFSET($D$228,0,'Health SCR'!AF$3-$B235)*OFFSET(Inputs!$C$30,0,$B235-2)/IF(sommmeProdInv(Inputs!$B$30:$AY$30,$D$228:$BA$228,'Health SCR'!AF$3)&gt;0,sommmeProdInv(Inputs!$B$30:$AY$30,$D$228:$BA$228,'Health SCR'!AF$3),1)+AF234,0)</f>
        <v>0</v>
      </c>
      <c r="AG235" s="644">
        <f ca="1">IF('Health SCR'!AG$3&gt;=$B235,OFFSET($D$228,0,'Health SCR'!AG$3-$B235)*OFFSET(Inputs!$C$30,0,$B235-2)/IF(sommmeProdInv(Inputs!$B$30:$AY$30,$D$228:$BA$228,'Health SCR'!AG$3)&gt;0,sommmeProdInv(Inputs!$B$30:$AY$30,$D$228:$BA$228,'Health SCR'!AG$3),1)+AG234,0)</f>
        <v>0</v>
      </c>
      <c r="AH235" s="644">
        <f ca="1">IF('Health SCR'!AH$3&gt;=$B235,OFFSET($D$228,0,'Health SCR'!AH$3-$B235)*OFFSET(Inputs!$C$30,0,$B235-2)/IF(sommmeProdInv(Inputs!$B$30:$AY$30,$D$228:$BA$228,'Health SCR'!AH$3)&gt;0,sommmeProdInv(Inputs!$B$30:$AY$30,$D$228:$BA$228,'Health SCR'!AH$3),1)+AH234,0)</f>
        <v>0</v>
      </c>
      <c r="AI235" s="644">
        <f ca="1">IF('Health SCR'!AI$3&gt;=$B235,OFFSET($D$228,0,'Health SCR'!AI$3-$B235)*OFFSET(Inputs!$C$30,0,$B235-2)/IF(sommmeProdInv(Inputs!$B$30:$AY$30,$D$228:$BA$228,'Health SCR'!AI$3)&gt;0,sommmeProdInv(Inputs!$B$30:$AY$30,$D$228:$BA$228,'Health SCR'!AI$3),1)+AI234,0)</f>
        <v>0</v>
      </c>
      <c r="AJ235" s="644">
        <f ca="1">IF('Health SCR'!AJ$3&gt;=$B235,OFFSET($D$228,0,'Health SCR'!AJ$3-$B235)*OFFSET(Inputs!$C$30,0,$B235-2)/IF(sommmeProdInv(Inputs!$B$30:$AY$30,$D$228:$BA$228,'Health SCR'!AJ$3)&gt;0,sommmeProdInv(Inputs!$B$30:$AY$30,$D$228:$BA$228,'Health SCR'!AJ$3),1)+AJ234,0)</f>
        <v>0</v>
      </c>
      <c r="AK235" s="644">
        <f ca="1">IF('Health SCR'!AK$3&gt;=$B235,OFFSET($D$228,0,'Health SCR'!AK$3-$B235)*OFFSET(Inputs!$C$30,0,$B235-2)/IF(sommmeProdInv(Inputs!$B$30:$AY$30,$D$228:$BA$228,'Health SCR'!AK$3)&gt;0,sommmeProdInv(Inputs!$B$30:$AY$30,$D$228:$BA$228,'Health SCR'!AK$3),1)+AK234,0)</f>
        <v>0</v>
      </c>
      <c r="AL235" s="644">
        <f ca="1">IF('Health SCR'!AL$3&gt;=$B235,OFFSET($D$228,0,'Health SCR'!AL$3-$B235)*OFFSET(Inputs!$C$30,0,$B235-2)/IF(sommmeProdInv(Inputs!$B$30:$AY$30,$D$228:$BA$228,'Health SCR'!AL$3)&gt;0,sommmeProdInv(Inputs!$B$30:$AY$30,$D$228:$BA$228,'Health SCR'!AL$3),1)+AL234,0)</f>
        <v>0</v>
      </c>
      <c r="AM235" s="644">
        <f ca="1">IF('Health SCR'!AM$3&gt;=$B235,OFFSET($D$228,0,'Health SCR'!AM$3-$B235)*OFFSET(Inputs!$C$30,0,$B235-2)/IF(sommmeProdInv(Inputs!$B$30:$AY$30,$D$228:$BA$228,'Health SCR'!AM$3)&gt;0,sommmeProdInv(Inputs!$B$30:$AY$30,$D$228:$BA$228,'Health SCR'!AM$3),1)+AM234,0)</f>
        <v>0</v>
      </c>
      <c r="AN235" s="644">
        <f ca="1">IF('Health SCR'!AN$3&gt;=$B235,OFFSET($D$228,0,'Health SCR'!AN$3-$B235)*OFFSET(Inputs!$C$30,0,$B235-2)/IF(sommmeProdInv(Inputs!$B$30:$AY$30,$D$228:$BA$228,'Health SCR'!AN$3)&gt;0,sommmeProdInv(Inputs!$B$30:$AY$30,$D$228:$BA$228,'Health SCR'!AN$3),1)+AN234,0)</f>
        <v>0</v>
      </c>
      <c r="AO235" s="644">
        <f ca="1">IF('Health SCR'!AO$3&gt;=$B235,OFFSET($D$228,0,'Health SCR'!AO$3-$B235)*OFFSET(Inputs!$C$30,0,$B235-2)/IF(sommmeProdInv(Inputs!$B$30:$AY$30,$D$228:$BA$228,'Health SCR'!AO$3)&gt;0,sommmeProdInv(Inputs!$B$30:$AY$30,$D$228:$BA$228,'Health SCR'!AO$3),1)+AO234,0)</f>
        <v>0</v>
      </c>
      <c r="AP235" s="644">
        <f ca="1">IF('Health SCR'!AP$3&gt;=$B235,OFFSET($D$228,0,'Health SCR'!AP$3-$B235)*OFFSET(Inputs!$C$30,0,$B235-2)/IF(sommmeProdInv(Inputs!$B$30:$AY$30,$D$228:$BA$228,'Health SCR'!AP$3)&gt;0,sommmeProdInv(Inputs!$B$30:$AY$30,$D$228:$BA$228,'Health SCR'!AP$3),1)+AP234,0)</f>
        <v>0</v>
      </c>
      <c r="AQ235" s="644">
        <f ca="1">IF('Health SCR'!AQ$3&gt;=$B235,OFFSET($D$228,0,'Health SCR'!AQ$3-$B235)*OFFSET(Inputs!$C$30,0,$B235-2)/IF(sommmeProdInv(Inputs!$B$30:$AY$30,$D$228:$BA$228,'Health SCR'!AQ$3)&gt;0,sommmeProdInv(Inputs!$B$30:$AY$30,$D$228:$BA$228,'Health SCR'!AQ$3),1)+AQ234,0)</f>
        <v>0</v>
      </c>
      <c r="AR235" s="644">
        <f ca="1">IF('Health SCR'!AR$3&gt;=$B235,OFFSET($D$228,0,'Health SCR'!AR$3-$B235)*OFFSET(Inputs!$C$30,0,$B235-2)/IF(sommmeProdInv(Inputs!$B$30:$AY$30,$D$228:$BA$228,'Health SCR'!AR$3)&gt;0,sommmeProdInv(Inputs!$B$30:$AY$30,$D$228:$BA$228,'Health SCR'!AR$3),1)+AR234,0)</f>
        <v>0</v>
      </c>
      <c r="AS235" s="644">
        <f ca="1">IF('Health SCR'!AS$3&gt;=$B235,OFFSET($D$228,0,'Health SCR'!AS$3-$B235)*OFFSET(Inputs!$C$30,0,$B235-2)/IF(sommmeProdInv(Inputs!$B$30:$AY$30,$D$228:$BA$228,'Health SCR'!AS$3)&gt;0,sommmeProdInv(Inputs!$B$30:$AY$30,$D$228:$BA$228,'Health SCR'!AS$3),1)+AS234,0)</f>
        <v>0</v>
      </c>
      <c r="AT235" s="644">
        <f ca="1">IF('Health SCR'!AT$3&gt;=$B235,OFFSET($D$228,0,'Health SCR'!AT$3-$B235)*OFFSET(Inputs!$C$30,0,$B235-2)/IF(sommmeProdInv(Inputs!$B$30:$AY$30,$D$228:$BA$228,'Health SCR'!AT$3)&gt;0,sommmeProdInv(Inputs!$B$30:$AY$30,$D$228:$BA$228,'Health SCR'!AT$3),1)+AT234,0)</f>
        <v>0</v>
      </c>
      <c r="AU235" s="644">
        <f ca="1">IF('Health SCR'!AU$3&gt;=$B235,OFFSET($D$228,0,'Health SCR'!AU$3-$B235)*OFFSET(Inputs!$C$30,0,$B235-2)/IF(sommmeProdInv(Inputs!$B$30:$AY$30,$D$228:$BA$228,'Health SCR'!AU$3)&gt;0,sommmeProdInv(Inputs!$B$30:$AY$30,$D$228:$BA$228,'Health SCR'!AU$3),1)+AU234,0)</f>
        <v>0</v>
      </c>
      <c r="AV235" s="644">
        <f ca="1">IF('Health SCR'!AV$3&gt;=$B235,OFFSET($D$228,0,'Health SCR'!AV$3-$B235)*OFFSET(Inputs!$C$30,0,$B235-2)/IF(sommmeProdInv(Inputs!$B$30:$AY$30,$D$228:$BA$228,'Health SCR'!AV$3)&gt;0,sommmeProdInv(Inputs!$B$30:$AY$30,$D$228:$BA$228,'Health SCR'!AV$3),1)+AV234,0)</f>
        <v>0</v>
      </c>
      <c r="AW235" s="644">
        <f ca="1">IF('Health SCR'!AW$3&gt;=$B235,OFFSET($D$228,0,'Health SCR'!AW$3-$B235)*OFFSET(Inputs!$C$30,0,$B235-2)/IF(sommmeProdInv(Inputs!$B$30:$AY$30,$D$228:$BA$228,'Health SCR'!AW$3)&gt;0,sommmeProdInv(Inputs!$B$30:$AY$30,$D$228:$BA$228,'Health SCR'!AW$3),1)+AW234,0)</f>
        <v>0</v>
      </c>
      <c r="AX235" s="644">
        <f ca="1">IF('Health SCR'!AX$3&gt;=$B235,OFFSET($D$228,0,'Health SCR'!AX$3-$B235)*OFFSET(Inputs!$C$30,0,$B235-2)/IF(sommmeProdInv(Inputs!$B$30:$AY$30,$D$228:$BA$228,'Health SCR'!AX$3)&gt;0,sommmeProdInv(Inputs!$B$30:$AY$30,$D$228:$BA$228,'Health SCR'!AX$3),1)+AX234,0)</f>
        <v>0</v>
      </c>
      <c r="AY235" s="644">
        <f ca="1">IF('Health SCR'!AY$3&gt;=$B235,OFFSET($D$228,0,'Health SCR'!AY$3-$B235)*OFFSET(Inputs!$C$30,0,$B235-2)/IF(sommmeProdInv(Inputs!$B$30:$AY$30,$D$228:$BA$228,'Health SCR'!AY$3)&gt;0,sommmeProdInv(Inputs!$B$30:$AY$30,$D$228:$BA$228,'Health SCR'!AY$3),1)+AY234,0)</f>
        <v>0</v>
      </c>
      <c r="AZ235" s="644">
        <f ca="1">IF('Health SCR'!AZ$3&gt;=$B235,OFFSET($D$228,0,'Health SCR'!AZ$3-$B235)*OFFSET(Inputs!$C$30,0,$B235-2)/IF(sommmeProdInv(Inputs!$B$30:$AY$30,$D$228:$BA$228,'Health SCR'!AZ$3)&gt;0,sommmeProdInv(Inputs!$B$30:$AY$30,$D$228:$BA$228,'Health SCR'!AZ$3),1)+AZ234,0)</f>
        <v>0</v>
      </c>
      <c r="BA235" s="645">
        <f ca="1">IF('Health SCR'!BA$3&gt;=$B235,OFFSET($D$228,0,'Health SCR'!BA$3-$B235)*OFFSET(Inputs!$C$30,0,$B235-2)/IF(sommmeProdInv(Inputs!$B$30:$AY$30,$D$228:$BA$228,'Health SCR'!BA$3)&gt;0,sommmeProdInv(Inputs!$B$30:$AY$30,$D$228:$BA$228,'Health SCR'!BA$3),1)+BA234,0)</f>
        <v>0</v>
      </c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43"/>
      <c r="BU235" s="243"/>
      <c r="BV235" s="243"/>
      <c r="BW235" s="243"/>
      <c r="BX235" s="243"/>
      <c r="BY235" s="243"/>
      <c r="BZ235" s="243"/>
      <c r="CA235" s="243"/>
      <c r="CB235" s="243"/>
      <c r="CC235" s="243"/>
      <c r="CD235" s="243"/>
      <c r="CE235" s="243"/>
      <c r="CF235" s="243"/>
      <c r="CG235" s="243"/>
      <c r="CH235" s="243"/>
      <c r="CI235" s="243"/>
      <c r="CJ235" s="243"/>
      <c r="CK235" s="243"/>
      <c r="CL235" s="243"/>
      <c r="CM235" s="243"/>
      <c r="CN235" s="243"/>
      <c r="CO235" s="243"/>
      <c r="CP235" s="243"/>
      <c r="CQ235" s="243"/>
      <c r="CR235" s="243"/>
      <c r="CS235" s="243"/>
      <c r="CT235" s="243"/>
      <c r="CU235" s="243"/>
      <c r="CV235" s="243"/>
      <c r="CW235" s="243"/>
      <c r="CX235" s="243"/>
      <c r="CY235" s="243"/>
      <c r="CZ235" s="243"/>
      <c r="DA235" s="243"/>
      <c r="DB235" s="243"/>
      <c r="DC235" s="243"/>
      <c r="DD235" s="243"/>
      <c r="DE235" s="243"/>
      <c r="DF235" s="243"/>
      <c r="DG235" s="243"/>
      <c r="DH235" s="243"/>
      <c r="DI235" s="243"/>
      <c r="DJ235" s="243"/>
      <c r="DK235" s="243"/>
      <c r="DL235" s="243"/>
      <c r="DM235" s="243"/>
      <c r="DN235" s="243"/>
      <c r="DO235" s="243"/>
      <c r="DP235" s="243"/>
      <c r="DQ235" s="243"/>
      <c r="DR235" s="243"/>
      <c r="DS235" s="243"/>
      <c r="DT235" s="243"/>
      <c r="DU235" s="243"/>
      <c r="DV235" s="243"/>
      <c r="DW235" s="243"/>
      <c r="DX235" s="243"/>
      <c r="DY235" s="243"/>
      <c r="DZ235" s="243"/>
      <c r="EA235" s="243"/>
      <c r="EB235" s="243"/>
      <c r="EC235" s="243"/>
      <c r="ED235" s="243"/>
      <c r="EE235" s="243"/>
      <c r="EF235" s="243"/>
      <c r="EG235" s="243"/>
      <c r="EH235" s="243"/>
      <c r="EI235" s="243"/>
      <c r="EJ235" s="243"/>
      <c r="EK235" s="243"/>
      <c r="EL235" s="243"/>
      <c r="EM235" s="243"/>
      <c r="EN235" s="243"/>
      <c r="EO235" s="243"/>
      <c r="EP235" s="243"/>
      <c r="EQ235" s="243"/>
      <c r="ER235" s="243"/>
      <c r="ES235" s="243"/>
      <c r="ET235" s="243"/>
      <c r="EU235" s="243"/>
      <c r="EV235" s="243"/>
      <c r="EW235" s="243"/>
      <c r="EX235" s="243"/>
      <c r="EY235" s="243"/>
      <c r="EZ235" s="243"/>
      <c r="FA235" s="243"/>
      <c r="FB235" s="243"/>
      <c r="FC235" s="243"/>
      <c r="FD235" s="243"/>
      <c r="FE235" s="243"/>
      <c r="FF235" s="243"/>
      <c r="FG235" s="243"/>
      <c r="FH235" s="243"/>
      <c r="FI235" s="243"/>
      <c r="FJ235" s="243"/>
      <c r="FK235" s="243"/>
      <c r="FL235" s="243"/>
      <c r="FM235" s="243"/>
      <c r="FN235" s="243"/>
      <c r="FO235" s="243"/>
      <c r="FP235" s="243"/>
      <c r="FQ235" s="243"/>
      <c r="FR235" s="243"/>
      <c r="FS235" s="243"/>
      <c r="FT235" s="243"/>
      <c r="FU235" s="243"/>
      <c r="FV235" s="243"/>
      <c r="FW235" s="243"/>
      <c r="FX235" s="243"/>
      <c r="FY235" s="243"/>
      <c r="FZ235" s="243"/>
      <c r="GA235" s="243"/>
      <c r="GB235" s="243"/>
      <c r="GC235" s="243"/>
      <c r="GD235" s="243"/>
      <c r="GE235" s="243"/>
      <c r="GF235" s="243"/>
      <c r="GG235" s="243"/>
      <c r="GH235" s="243"/>
      <c r="GI235" s="243"/>
      <c r="GJ235" s="243"/>
      <c r="GK235" s="243"/>
      <c r="GL235" s="243"/>
      <c r="GM235" s="243"/>
      <c r="GN235" s="243"/>
      <c r="GO235" s="243"/>
      <c r="GP235" s="243"/>
      <c r="GQ235" s="243"/>
      <c r="GR235" s="243"/>
      <c r="GS235" s="243"/>
      <c r="GT235" s="243"/>
      <c r="GU235" s="243"/>
      <c r="GV235" s="243"/>
      <c r="GW235" s="243"/>
      <c r="GX235" s="243"/>
      <c r="GY235" s="243"/>
      <c r="GZ235" s="243"/>
      <c r="HA235" s="243"/>
      <c r="HB235" s="243"/>
      <c r="HC235" s="243"/>
      <c r="HD235" s="243"/>
      <c r="HE235" s="243"/>
      <c r="HF235" s="243"/>
      <c r="HG235" s="243"/>
      <c r="HH235" s="243"/>
      <c r="HI235" s="243"/>
      <c r="HJ235" s="243"/>
      <c r="HK235" s="243"/>
      <c r="HL235" s="243"/>
      <c r="HM235" s="243"/>
      <c r="HN235" s="243"/>
      <c r="HO235" s="243"/>
      <c r="HP235" s="243"/>
      <c r="HQ235" s="243"/>
      <c r="HR235" s="243"/>
      <c r="HS235" s="243"/>
      <c r="HT235" s="243"/>
      <c r="HU235" s="243"/>
      <c r="HV235" s="243"/>
      <c r="HW235" s="243"/>
      <c r="HX235" s="243"/>
      <c r="HY235" s="243"/>
      <c r="HZ235" s="243"/>
      <c r="IA235" s="243"/>
      <c r="IB235" s="243"/>
      <c r="IC235" s="243"/>
      <c r="ID235" s="243"/>
      <c r="IE235" s="243"/>
      <c r="IF235" s="243"/>
      <c r="IG235" s="243"/>
      <c r="IH235" s="243"/>
      <c r="II235" s="243"/>
      <c r="IJ235" s="243"/>
      <c r="IK235" s="243"/>
      <c r="IL235" s="243"/>
      <c r="IM235" s="243"/>
      <c r="IN235" s="243"/>
      <c r="IO235" s="243"/>
      <c r="IP235" s="243"/>
      <c r="IQ235" s="243"/>
      <c r="IR235" s="243"/>
      <c r="IS235" s="243"/>
      <c r="IT235" s="243"/>
      <c r="IU235" s="243"/>
      <c r="IV235" s="243"/>
    </row>
    <row r="236" spans="1:256" s="62" customFormat="1" outlineLevel="1">
      <c r="A236" s="610"/>
      <c r="B236" s="993">
        <v>7</v>
      </c>
      <c r="C236" s="994"/>
      <c r="D236" s="643"/>
      <c r="E236" s="644">
        <f ca="1">IF('Health SCR'!E$3&gt;=$B236,OFFSET($D$228,0,'Health SCR'!E$3-$B236)*OFFSET(Inputs!$C$30,0,$B236-2)/IF(sommmeProdInv(Inputs!$B$30:$AY$30,$D$228:$BA$228,'Health SCR'!E$3)&gt;0,sommmeProdInv(Inputs!$B$30:$AY$30,$D$228:$BA$228,'Health SCR'!E$3),1)+E235,0)</f>
        <v>0</v>
      </c>
      <c r="F236" s="644">
        <f ca="1">IF('Health SCR'!F$3&gt;=$B236,OFFSET($D$228,0,'Health SCR'!F$3-$B236)*OFFSET(Inputs!$C$30,0,$B236-2)/IF(sommmeProdInv(Inputs!$B$30:$AY$30,$D$228:$BA$228,'Health SCR'!F$3)&gt;0,sommmeProdInv(Inputs!$B$30:$AY$30,$D$228:$BA$228,'Health SCR'!F$3),1)+F235,0)</f>
        <v>0</v>
      </c>
      <c r="G236" s="644">
        <f ca="1">IF('Health SCR'!G$3&gt;=$B236,OFFSET($D$228,0,'Health SCR'!G$3-$B236)*OFFSET(Inputs!$C$30,0,$B236-2)/IF(sommmeProdInv(Inputs!$B$30:$AY$30,$D$228:$BA$228,'Health SCR'!G$3)&gt;0,sommmeProdInv(Inputs!$B$30:$AY$30,$D$228:$BA$228,'Health SCR'!G$3),1)+G235,0)</f>
        <v>0</v>
      </c>
      <c r="H236" s="644">
        <f ca="1">IF('Health SCR'!H$3&gt;=$B236,OFFSET($D$228,0,'Health SCR'!H$3-$B236)*OFFSET(Inputs!$C$30,0,$B236-2)/IF(sommmeProdInv(Inputs!$B$30:$AY$30,$D$228:$BA$228,'Health SCR'!H$3)&gt;0,sommmeProdInv(Inputs!$B$30:$AY$30,$D$228:$BA$228,'Health SCR'!H$3),1)+H235,0)</f>
        <v>0</v>
      </c>
      <c r="I236" s="644">
        <f ca="1">IF('Health SCR'!I$3&gt;=$B236,OFFSET($D$228,0,'Health SCR'!I$3-$B236)*OFFSET(Inputs!$C$30,0,$B236-2)/IF(sommmeProdInv(Inputs!$B$30:$AY$30,$D$228:$BA$228,'Health SCR'!I$3)&gt;0,sommmeProdInv(Inputs!$B$30:$AY$30,$D$228:$BA$228,'Health SCR'!I$3),1)+I235,0)</f>
        <v>0</v>
      </c>
      <c r="J236" s="644">
        <f ca="1">IF('Health SCR'!J$3&gt;=$B236,OFFSET($D$228,0,'Health SCR'!J$3-$B236)*OFFSET(Inputs!$C$30,0,$B236-2)/IF(sommmeProdInv(Inputs!$B$30:$AY$30,$D$228:$BA$228,'Health SCR'!J$3)&gt;0,sommmeProdInv(Inputs!$B$30:$AY$30,$D$228:$BA$228,'Health SCR'!J$3),1)+J235,0)</f>
        <v>0</v>
      </c>
      <c r="K236" s="644">
        <f ca="1">IF('Health SCR'!K$3&gt;=$B236,OFFSET($D$228,0,'Health SCR'!K$3-$B236)*OFFSET(Inputs!$C$30,0,$B236-2)/IF(sommmeProdInv(Inputs!$B$30:$AY$30,$D$228:$BA$228,'Health SCR'!K$3)&gt;0,sommmeProdInv(Inputs!$B$30:$AY$30,$D$228:$BA$228,'Health SCR'!K$3),1)+K235,0)</f>
        <v>0</v>
      </c>
      <c r="L236" s="644">
        <f ca="1">IF('Health SCR'!L$3&gt;=$B236,OFFSET($D$228,0,'Health SCR'!L$3-$B236)*OFFSET(Inputs!$C$30,0,$B236-2)/IF(sommmeProdInv(Inputs!$B$30:$AY$30,$D$228:$BA$228,'Health SCR'!L$3)&gt;0,sommmeProdInv(Inputs!$B$30:$AY$30,$D$228:$BA$228,'Health SCR'!L$3),1)+L235,0)</f>
        <v>0</v>
      </c>
      <c r="M236" s="644">
        <f ca="1">IF('Health SCR'!M$3&gt;=$B236,OFFSET($D$228,0,'Health SCR'!M$3-$B236)*OFFSET(Inputs!$C$30,0,$B236-2)/IF(sommmeProdInv(Inputs!$B$30:$AY$30,$D$228:$BA$228,'Health SCR'!M$3)&gt;0,sommmeProdInv(Inputs!$B$30:$AY$30,$D$228:$BA$228,'Health SCR'!M$3),1)+M235,0)</f>
        <v>0</v>
      </c>
      <c r="N236" s="644">
        <f ca="1">IF('Health SCR'!N$3&gt;=$B236,OFFSET($D$228,0,'Health SCR'!N$3-$B236)*OFFSET(Inputs!$C$30,0,$B236-2)/IF(sommmeProdInv(Inputs!$B$30:$AY$30,$D$228:$BA$228,'Health SCR'!N$3)&gt;0,sommmeProdInv(Inputs!$B$30:$AY$30,$D$228:$BA$228,'Health SCR'!N$3),1)+N235,0)</f>
        <v>0</v>
      </c>
      <c r="O236" s="644">
        <f ca="1">IF('Health SCR'!O$3&gt;=$B236,OFFSET($D$228,0,'Health SCR'!O$3-$B236)*OFFSET(Inputs!$C$30,0,$B236-2)/IF(sommmeProdInv(Inputs!$B$30:$AY$30,$D$228:$BA$228,'Health SCR'!O$3)&gt;0,sommmeProdInv(Inputs!$B$30:$AY$30,$D$228:$BA$228,'Health SCR'!O$3),1)+O235,0)</f>
        <v>0</v>
      </c>
      <c r="P236" s="644">
        <f ca="1">IF('Health SCR'!P$3&gt;=$B236,OFFSET($D$228,0,'Health SCR'!P$3-$B236)*OFFSET(Inputs!$C$30,0,$B236-2)/IF(sommmeProdInv(Inputs!$B$30:$AY$30,$D$228:$BA$228,'Health SCR'!P$3)&gt;0,sommmeProdInv(Inputs!$B$30:$AY$30,$D$228:$BA$228,'Health SCR'!P$3),1)+P235,0)</f>
        <v>0</v>
      </c>
      <c r="Q236" s="644">
        <f ca="1">IF('Health SCR'!Q$3&gt;=$B236,OFFSET($D$228,0,'Health SCR'!Q$3-$B236)*OFFSET(Inputs!$C$30,0,$B236-2)/IF(sommmeProdInv(Inputs!$B$30:$AY$30,$D$228:$BA$228,'Health SCR'!Q$3)&gt;0,sommmeProdInv(Inputs!$B$30:$AY$30,$D$228:$BA$228,'Health SCR'!Q$3),1)+Q235,0)</f>
        <v>0</v>
      </c>
      <c r="R236" s="644">
        <f ca="1">IF('Health SCR'!R$3&gt;=$B236,OFFSET($D$228,0,'Health SCR'!R$3-$B236)*OFFSET(Inputs!$C$30,0,$B236-2)/IF(sommmeProdInv(Inputs!$B$30:$AY$30,$D$228:$BA$228,'Health SCR'!R$3)&gt;0,sommmeProdInv(Inputs!$B$30:$AY$30,$D$228:$BA$228,'Health SCR'!R$3),1)+R235,0)</f>
        <v>0</v>
      </c>
      <c r="S236" s="644">
        <f ca="1">IF('Health SCR'!S$3&gt;=$B236,OFFSET($D$228,0,'Health SCR'!S$3-$B236)*OFFSET(Inputs!$C$30,0,$B236-2)/IF(sommmeProdInv(Inputs!$B$30:$AY$30,$D$228:$BA$228,'Health SCR'!S$3)&gt;0,sommmeProdInv(Inputs!$B$30:$AY$30,$D$228:$BA$228,'Health SCR'!S$3),1)+S235,0)</f>
        <v>0</v>
      </c>
      <c r="T236" s="644">
        <f ca="1">IF('Health SCR'!T$3&gt;=$B236,OFFSET($D$228,0,'Health SCR'!T$3-$B236)*OFFSET(Inputs!$C$30,0,$B236-2)/IF(sommmeProdInv(Inputs!$B$30:$AY$30,$D$228:$BA$228,'Health SCR'!T$3)&gt;0,sommmeProdInv(Inputs!$B$30:$AY$30,$D$228:$BA$228,'Health SCR'!T$3),1)+T235,0)</f>
        <v>0</v>
      </c>
      <c r="U236" s="644">
        <f ca="1">IF('Health SCR'!U$3&gt;=$B236,OFFSET($D$228,0,'Health SCR'!U$3-$B236)*OFFSET(Inputs!$C$30,0,$B236-2)/IF(sommmeProdInv(Inputs!$B$30:$AY$30,$D$228:$BA$228,'Health SCR'!U$3)&gt;0,sommmeProdInv(Inputs!$B$30:$AY$30,$D$228:$BA$228,'Health SCR'!U$3),1)+U235,0)</f>
        <v>0</v>
      </c>
      <c r="V236" s="644">
        <f ca="1">IF('Health SCR'!V$3&gt;=$B236,OFFSET($D$228,0,'Health SCR'!V$3-$B236)*OFFSET(Inputs!$C$30,0,$B236-2)/IF(sommmeProdInv(Inputs!$B$30:$AY$30,$D$228:$BA$228,'Health SCR'!V$3)&gt;0,sommmeProdInv(Inputs!$B$30:$AY$30,$D$228:$BA$228,'Health SCR'!V$3),1)+V235,0)</f>
        <v>0</v>
      </c>
      <c r="W236" s="644">
        <f ca="1">IF('Health SCR'!W$3&gt;=$B236,OFFSET($D$228,0,'Health SCR'!W$3-$B236)*OFFSET(Inputs!$C$30,0,$B236-2)/IF(sommmeProdInv(Inputs!$B$30:$AY$30,$D$228:$BA$228,'Health SCR'!W$3)&gt;0,sommmeProdInv(Inputs!$B$30:$AY$30,$D$228:$BA$228,'Health SCR'!W$3),1)+W235,0)</f>
        <v>0</v>
      </c>
      <c r="X236" s="644">
        <f ca="1">IF('Health SCR'!X$3&gt;=$B236,OFFSET($D$228,0,'Health SCR'!X$3-$B236)*OFFSET(Inputs!$C$30,0,$B236-2)/IF(sommmeProdInv(Inputs!$B$30:$AY$30,$D$228:$BA$228,'Health SCR'!X$3)&gt;0,sommmeProdInv(Inputs!$B$30:$AY$30,$D$228:$BA$228,'Health SCR'!X$3),1)+X235,0)</f>
        <v>0</v>
      </c>
      <c r="Y236" s="644">
        <f ca="1">IF('Health SCR'!Y$3&gt;=$B236,OFFSET($D$228,0,'Health SCR'!Y$3-$B236)*OFFSET(Inputs!$C$30,0,$B236-2)/IF(sommmeProdInv(Inputs!$B$30:$AY$30,$D$228:$BA$228,'Health SCR'!Y$3)&gt;0,sommmeProdInv(Inputs!$B$30:$AY$30,$D$228:$BA$228,'Health SCR'!Y$3),1)+Y235,0)</f>
        <v>0</v>
      </c>
      <c r="Z236" s="644">
        <f ca="1">IF('Health SCR'!Z$3&gt;=$B236,OFFSET($D$228,0,'Health SCR'!Z$3-$B236)*OFFSET(Inputs!$C$30,0,$B236-2)/IF(sommmeProdInv(Inputs!$B$30:$AY$30,$D$228:$BA$228,'Health SCR'!Z$3)&gt;0,sommmeProdInv(Inputs!$B$30:$AY$30,$D$228:$BA$228,'Health SCR'!Z$3),1)+Z235,0)</f>
        <v>0</v>
      </c>
      <c r="AA236" s="644">
        <f ca="1">IF('Health SCR'!AA$3&gt;=$B236,OFFSET($D$228,0,'Health SCR'!AA$3-$B236)*OFFSET(Inputs!$C$30,0,$B236-2)/IF(sommmeProdInv(Inputs!$B$30:$AY$30,$D$228:$BA$228,'Health SCR'!AA$3)&gt;0,sommmeProdInv(Inputs!$B$30:$AY$30,$D$228:$BA$228,'Health SCR'!AA$3),1)+AA235,0)</f>
        <v>0</v>
      </c>
      <c r="AB236" s="644">
        <f ca="1">IF('Health SCR'!AB$3&gt;=$B236,OFFSET($D$228,0,'Health SCR'!AB$3-$B236)*OFFSET(Inputs!$C$30,0,$B236-2)/IF(sommmeProdInv(Inputs!$B$30:$AY$30,$D$228:$BA$228,'Health SCR'!AB$3)&gt;0,sommmeProdInv(Inputs!$B$30:$AY$30,$D$228:$BA$228,'Health SCR'!AB$3),1)+AB235,0)</f>
        <v>0</v>
      </c>
      <c r="AC236" s="644">
        <f ca="1">IF('Health SCR'!AC$3&gt;=$B236,OFFSET($D$228,0,'Health SCR'!AC$3-$B236)*OFFSET(Inputs!$C$30,0,$B236-2)/IF(sommmeProdInv(Inputs!$B$30:$AY$30,$D$228:$BA$228,'Health SCR'!AC$3)&gt;0,sommmeProdInv(Inputs!$B$30:$AY$30,$D$228:$BA$228,'Health SCR'!AC$3),1)+AC235,0)</f>
        <v>0</v>
      </c>
      <c r="AD236" s="644">
        <f ca="1">IF('Health SCR'!AD$3&gt;=$B236,OFFSET($D$228,0,'Health SCR'!AD$3-$B236)*OFFSET(Inputs!$C$30,0,$B236-2)/IF(sommmeProdInv(Inputs!$B$30:$AY$30,$D$228:$BA$228,'Health SCR'!AD$3)&gt;0,sommmeProdInv(Inputs!$B$30:$AY$30,$D$228:$BA$228,'Health SCR'!AD$3),1)+AD235,0)</f>
        <v>0</v>
      </c>
      <c r="AE236" s="644">
        <f ca="1">IF('Health SCR'!AE$3&gt;=$B236,OFFSET($D$228,0,'Health SCR'!AE$3-$B236)*OFFSET(Inputs!$C$30,0,$B236-2)/IF(sommmeProdInv(Inputs!$B$30:$AY$30,$D$228:$BA$228,'Health SCR'!AE$3)&gt;0,sommmeProdInv(Inputs!$B$30:$AY$30,$D$228:$BA$228,'Health SCR'!AE$3),1)+AE235,0)</f>
        <v>0</v>
      </c>
      <c r="AF236" s="644">
        <f ca="1">IF('Health SCR'!AF$3&gt;=$B236,OFFSET($D$228,0,'Health SCR'!AF$3-$B236)*OFFSET(Inputs!$C$30,0,$B236-2)/IF(sommmeProdInv(Inputs!$B$30:$AY$30,$D$228:$BA$228,'Health SCR'!AF$3)&gt;0,sommmeProdInv(Inputs!$B$30:$AY$30,$D$228:$BA$228,'Health SCR'!AF$3),1)+AF235,0)</f>
        <v>0</v>
      </c>
      <c r="AG236" s="644">
        <f ca="1">IF('Health SCR'!AG$3&gt;=$B236,OFFSET($D$228,0,'Health SCR'!AG$3-$B236)*OFFSET(Inputs!$C$30,0,$B236-2)/IF(sommmeProdInv(Inputs!$B$30:$AY$30,$D$228:$BA$228,'Health SCR'!AG$3)&gt;0,sommmeProdInv(Inputs!$B$30:$AY$30,$D$228:$BA$228,'Health SCR'!AG$3),1)+AG235,0)</f>
        <v>0</v>
      </c>
      <c r="AH236" s="644">
        <f ca="1">IF('Health SCR'!AH$3&gt;=$B236,OFFSET($D$228,0,'Health SCR'!AH$3-$B236)*OFFSET(Inputs!$C$30,0,$B236-2)/IF(sommmeProdInv(Inputs!$B$30:$AY$30,$D$228:$BA$228,'Health SCR'!AH$3)&gt;0,sommmeProdInv(Inputs!$B$30:$AY$30,$D$228:$BA$228,'Health SCR'!AH$3),1)+AH235,0)</f>
        <v>0</v>
      </c>
      <c r="AI236" s="644">
        <f ca="1">IF('Health SCR'!AI$3&gt;=$B236,OFFSET($D$228,0,'Health SCR'!AI$3-$B236)*OFFSET(Inputs!$C$30,0,$B236-2)/IF(sommmeProdInv(Inputs!$B$30:$AY$30,$D$228:$BA$228,'Health SCR'!AI$3)&gt;0,sommmeProdInv(Inputs!$B$30:$AY$30,$D$228:$BA$228,'Health SCR'!AI$3),1)+AI235,0)</f>
        <v>0</v>
      </c>
      <c r="AJ236" s="644">
        <f ca="1">IF('Health SCR'!AJ$3&gt;=$B236,OFFSET($D$228,0,'Health SCR'!AJ$3-$B236)*OFFSET(Inputs!$C$30,0,$B236-2)/IF(sommmeProdInv(Inputs!$B$30:$AY$30,$D$228:$BA$228,'Health SCR'!AJ$3)&gt;0,sommmeProdInv(Inputs!$B$30:$AY$30,$D$228:$BA$228,'Health SCR'!AJ$3),1)+AJ235,0)</f>
        <v>0</v>
      </c>
      <c r="AK236" s="644">
        <f ca="1">IF('Health SCR'!AK$3&gt;=$B236,OFFSET($D$228,0,'Health SCR'!AK$3-$B236)*OFFSET(Inputs!$C$30,0,$B236-2)/IF(sommmeProdInv(Inputs!$B$30:$AY$30,$D$228:$BA$228,'Health SCR'!AK$3)&gt;0,sommmeProdInv(Inputs!$B$30:$AY$30,$D$228:$BA$228,'Health SCR'!AK$3),1)+AK235,0)</f>
        <v>0</v>
      </c>
      <c r="AL236" s="644">
        <f ca="1">IF('Health SCR'!AL$3&gt;=$B236,OFFSET($D$228,0,'Health SCR'!AL$3-$B236)*OFFSET(Inputs!$C$30,0,$B236-2)/IF(sommmeProdInv(Inputs!$B$30:$AY$30,$D$228:$BA$228,'Health SCR'!AL$3)&gt;0,sommmeProdInv(Inputs!$B$30:$AY$30,$D$228:$BA$228,'Health SCR'!AL$3),1)+AL235,0)</f>
        <v>0</v>
      </c>
      <c r="AM236" s="644">
        <f ca="1">IF('Health SCR'!AM$3&gt;=$B236,OFFSET($D$228,0,'Health SCR'!AM$3-$B236)*OFFSET(Inputs!$C$30,0,$B236-2)/IF(sommmeProdInv(Inputs!$B$30:$AY$30,$D$228:$BA$228,'Health SCR'!AM$3)&gt;0,sommmeProdInv(Inputs!$B$30:$AY$30,$D$228:$BA$228,'Health SCR'!AM$3),1)+AM235,0)</f>
        <v>0</v>
      </c>
      <c r="AN236" s="644">
        <f ca="1">IF('Health SCR'!AN$3&gt;=$B236,OFFSET($D$228,0,'Health SCR'!AN$3-$B236)*OFFSET(Inputs!$C$30,0,$B236-2)/IF(sommmeProdInv(Inputs!$B$30:$AY$30,$D$228:$BA$228,'Health SCR'!AN$3)&gt;0,sommmeProdInv(Inputs!$B$30:$AY$30,$D$228:$BA$228,'Health SCR'!AN$3),1)+AN235,0)</f>
        <v>0</v>
      </c>
      <c r="AO236" s="644">
        <f ca="1">IF('Health SCR'!AO$3&gt;=$B236,OFFSET($D$228,0,'Health SCR'!AO$3-$B236)*OFFSET(Inputs!$C$30,0,$B236-2)/IF(sommmeProdInv(Inputs!$B$30:$AY$30,$D$228:$BA$228,'Health SCR'!AO$3)&gt;0,sommmeProdInv(Inputs!$B$30:$AY$30,$D$228:$BA$228,'Health SCR'!AO$3),1)+AO235,0)</f>
        <v>0</v>
      </c>
      <c r="AP236" s="644">
        <f ca="1">IF('Health SCR'!AP$3&gt;=$B236,OFFSET($D$228,0,'Health SCR'!AP$3-$B236)*OFFSET(Inputs!$C$30,0,$B236-2)/IF(sommmeProdInv(Inputs!$B$30:$AY$30,$D$228:$BA$228,'Health SCR'!AP$3)&gt;0,sommmeProdInv(Inputs!$B$30:$AY$30,$D$228:$BA$228,'Health SCR'!AP$3),1)+AP235,0)</f>
        <v>0</v>
      </c>
      <c r="AQ236" s="644">
        <f ca="1">IF('Health SCR'!AQ$3&gt;=$B236,OFFSET($D$228,0,'Health SCR'!AQ$3-$B236)*OFFSET(Inputs!$C$30,0,$B236-2)/IF(sommmeProdInv(Inputs!$B$30:$AY$30,$D$228:$BA$228,'Health SCR'!AQ$3)&gt;0,sommmeProdInv(Inputs!$B$30:$AY$30,$D$228:$BA$228,'Health SCR'!AQ$3),1)+AQ235,0)</f>
        <v>0</v>
      </c>
      <c r="AR236" s="644">
        <f ca="1">IF('Health SCR'!AR$3&gt;=$B236,OFFSET($D$228,0,'Health SCR'!AR$3-$B236)*OFFSET(Inputs!$C$30,0,$B236-2)/IF(sommmeProdInv(Inputs!$B$30:$AY$30,$D$228:$BA$228,'Health SCR'!AR$3)&gt;0,sommmeProdInv(Inputs!$B$30:$AY$30,$D$228:$BA$228,'Health SCR'!AR$3),1)+AR235,0)</f>
        <v>0</v>
      </c>
      <c r="AS236" s="644">
        <f ca="1">IF('Health SCR'!AS$3&gt;=$B236,OFFSET($D$228,0,'Health SCR'!AS$3-$B236)*OFFSET(Inputs!$C$30,0,$B236-2)/IF(sommmeProdInv(Inputs!$B$30:$AY$30,$D$228:$BA$228,'Health SCR'!AS$3)&gt;0,sommmeProdInv(Inputs!$B$30:$AY$30,$D$228:$BA$228,'Health SCR'!AS$3),1)+AS235,0)</f>
        <v>0</v>
      </c>
      <c r="AT236" s="644">
        <f ca="1">IF('Health SCR'!AT$3&gt;=$B236,OFFSET($D$228,0,'Health SCR'!AT$3-$B236)*OFFSET(Inputs!$C$30,0,$B236-2)/IF(sommmeProdInv(Inputs!$B$30:$AY$30,$D$228:$BA$228,'Health SCR'!AT$3)&gt;0,sommmeProdInv(Inputs!$B$30:$AY$30,$D$228:$BA$228,'Health SCR'!AT$3),1)+AT235,0)</f>
        <v>0</v>
      </c>
      <c r="AU236" s="644">
        <f ca="1">IF('Health SCR'!AU$3&gt;=$B236,OFFSET($D$228,0,'Health SCR'!AU$3-$B236)*OFFSET(Inputs!$C$30,0,$B236-2)/IF(sommmeProdInv(Inputs!$B$30:$AY$30,$D$228:$BA$228,'Health SCR'!AU$3)&gt;0,sommmeProdInv(Inputs!$B$30:$AY$30,$D$228:$BA$228,'Health SCR'!AU$3),1)+AU235,0)</f>
        <v>0</v>
      </c>
      <c r="AV236" s="644">
        <f ca="1">IF('Health SCR'!AV$3&gt;=$B236,OFFSET($D$228,0,'Health SCR'!AV$3-$B236)*OFFSET(Inputs!$C$30,0,$B236-2)/IF(sommmeProdInv(Inputs!$B$30:$AY$30,$D$228:$BA$228,'Health SCR'!AV$3)&gt;0,sommmeProdInv(Inputs!$B$30:$AY$30,$D$228:$BA$228,'Health SCR'!AV$3),1)+AV235,0)</f>
        <v>0</v>
      </c>
      <c r="AW236" s="644">
        <f ca="1">IF('Health SCR'!AW$3&gt;=$B236,OFFSET($D$228,0,'Health SCR'!AW$3-$B236)*OFFSET(Inputs!$C$30,0,$B236-2)/IF(sommmeProdInv(Inputs!$B$30:$AY$30,$D$228:$BA$228,'Health SCR'!AW$3)&gt;0,sommmeProdInv(Inputs!$B$30:$AY$30,$D$228:$BA$228,'Health SCR'!AW$3),1)+AW235,0)</f>
        <v>0</v>
      </c>
      <c r="AX236" s="644">
        <f ca="1">IF('Health SCR'!AX$3&gt;=$B236,OFFSET($D$228,0,'Health SCR'!AX$3-$B236)*OFFSET(Inputs!$C$30,0,$B236-2)/IF(sommmeProdInv(Inputs!$B$30:$AY$30,$D$228:$BA$228,'Health SCR'!AX$3)&gt;0,sommmeProdInv(Inputs!$B$30:$AY$30,$D$228:$BA$228,'Health SCR'!AX$3),1)+AX235,0)</f>
        <v>0</v>
      </c>
      <c r="AY236" s="644">
        <f ca="1">IF('Health SCR'!AY$3&gt;=$B236,OFFSET($D$228,0,'Health SCR'!AY$3-$B236)*OFFSET(Inputs!$C$30,0,$B236-2)/IF(sommmeProdInv(Inputs!$B$30:$AY$30,$D$228:$BA$228,'Health SCR'!AY$3)&gt;0,sommmeProdInv(Inputs!$B$30:$AY$30,$D$228:$BA$228,'Health SCR'!AY$3),1)+AY235,0)</f>
        <v>0</v>
      </c>
      <c r="AZ236" s="644">
        <f ca="1">IF('Health SCR'!AZ$3&gt;=$B236,OFFSET($D$228,0,'Health SCR'!AZ$3-$B236)*OFFSET(Inputs!$C$30,0,$B236-2)/IF(sommmeProdInv(Inputs!$B$30:$AY$30,$D$228:$BA$228,'Health SCR'!AZ$3)&gt;0,sommmeProdInv(Inputs!$B$30:$AY$30,$D$228:$BA$228,'Health SCR'!AZ$3),1)+AZ235,0)</f>
        <v>0</v>
      </c>
      <c r="BA236" s="645">
        <f ca="1">IF('Health SCR'!BA$3&gt;=$B236,OFFSET($D$228,0,'Health SCR'!BA$3-$B236)*OFFSET(Inputs!$C$30,0,$B236-2)/IF(sommmeProdInv(Inputs!$B$30:$AY$30,$D$228:$BA$228,'Health SCR'!BA$3)&gt;0,sommmeProdInv(Inputs!$B$30:$AY$30,$D$228:$BA$228,'Health SCR'!BA$3),1)+BA235,0)</f>
        <v>0</v>
      </c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43"/>
      <c r="BU236" s="243"/>
      <c r="BV236" s="243"/>
      <c r="BW236" s="243"/>
      <c r="BX236" s="243"/>
      <c r="BY236" s="243"/>
      <c r="BZ236" s="243"/>
      <c r="CA236" s="243"/>
      <c r="CB236" s="243"/>
      <c r="CC236" s="243"/>
      <c r="CD236" s="243"/>
      <c r="CE236" s="243"/>
      <c r="CF236" s="243"/>
      <c r="CG236" s="243"/>
      <c r="CH236" s="243"/>
      <c r="CI236" s="243"/>
      <c r="CJ236" s="243"/>
      <c r="CK236" s="243"/>
      <c r="CL236" s="243"/>
      <c r="CM236" s="243"/>
      <c r="CN236" s="243"/>
      <c r="CO236" s="243"/>
      <c r="CP236" s="243"/>
      <c r="CQ236" s="243"/>
      <c r="CR236" s="243"/>
      <c r="CS236" s="243"/>
      <c r="CT236" s="243"/>
      <c r="CU236" s="243"/>
      <c r="CV236" s="243"/>
      <c r="CW236" s="243"/>
      <c r="CX236" s="243"/>
      <c r="CY236" s="243"/>
      <c r="CZ236" s="243"/>
      <c r="DA236" s="243"/>
      <c r="DB236" s="243"/>
      <c r="DC236" s="243"/>
      <c r="DD236" s="243"/>
      <c r="DE236" s="243"/>
      <c r="DF236" s="243"/>
      <c r="DG236" s="243"/>
      <c r="DH236" s="243"/>
      <c r="DI236" s="243"/>
      <c r="DJ236" s="243"/>
      <c r="DK236" s="243"/>
      <c r="DL236" s="243"/>
      <c r="DM236" s="243"/>
      <c r="DN236" s="243"/>
      <c r="DO236" s="243"/>
      <c r="DP236" s="243"/>
      <c r="DQ236" s="243"/>
      <c r="DR236" s="243"/>
      <c r="DS236" s="243"/>
      <c r="DT236" s="243"/>
      <c r="DU236" s="243"/>
      <c r="DV236" s="243"/>
      <c r="DW236" s="243"/>
      <c r="DX236" s="243"/>
      <c r="DY236" s="243"/>
      <c r="DZ236" s="243"/>
      <c r="EA236" s="243"/>
      <c r="EB236" s="243"/>
      <c r="EC236" s="243"/>
      <c r="ED236" s="243"/>
      <c r="EE236" s="243"/>
      <c r="EF236" s="243"/>
      <c r="EG236" s="243"/>
      <c r="EH236" s="243"/>
      <c r="EI236" s="243"/>
      <c r="EJ236" s="243"/>
      <c r="EK236" s="243"/>
      <c r="EL236" s="243"/>
      <c r="EM236" s="243"/>
      <c r="EN236" s="243"/>
      <c r="EO236" s="243"/>
      <c r="EP236" s="243"/>
      <c r="EQ236" s="243"/>
      <c r="ER236" s="243"/>
      <c r="ES236" s="243"/>
      <c r="ET236" s="243"/>
      <c r="EU236" s="243"/>
      <c r="EV236" s="243"/>
      <c r="EW236" s="243"/>
      <c r="EX236" s="243"/>
      <c r="EY236" s="243"/>
      <c r="EZ236" s="243"/>
      <c r="FA236" s="243"/>
      <c r="FB236" s="243"/>
      <c r="FC236" s="243"/>
      <c r="FD236" s="243"/>
      <c r="FE236" s="243"/>
      <c r="FF236" s="243"/>
      <c r="FG236" s="243"/>
      <c r="FH236" s="243"/>
      <c r="FI236" s="243"/>
      <c r="FJ236" s="243"/>
      <c r="FK236" s="243"/>
      <c r="FL236" s="243"/>
      <c r="FM236" s="243"/>
      <c r="FN236" s="243"/>
      <c r="FO236" s="243"/>
      <c r="FP236" s="243"/>
      <c r="FQ236" s="243"/>
      <c r="FR236" s="243"/>
      <c r="FS236" s="243"/>
      <c r="FT236" s="243"/>
      <c r="FU236" s="243"/>
      <c r="FV236" s="243"/>
      <c r="FW236" s="243"/>
      <c r="FX236" s="243"/>
      <c r="FY236" s="243"/>
      <c r="FZ236" s="243"/>
      <c r="GA236" s="243"/>
      <c r="GB236" s="243"/>
      <c r="GC236" s="243"/>
      <c r="GD236" s="243"/>
      <c r="GE236" s="243"/>
      <c r="GF236" s="243"/>
      <c r="GG236" s="243"/>
      <c r="GH236" s="243"/>
      <c r="GI236" s="243"/>
      <c r="GJ236" s="243"/>
      <c r="GK236" s="243"/>
      <c r="GL236" s="243"/>
      <c r="GM236" s="243"/>
      <c r="GN236" s="243"/>
      <c r="GO236" s="243"/>
      <c r="GP236" s="243"/>
      <c r="GQ236" s="243"/>
      <c r="GR236" s="243"/>
      <c r="GS236" s="243"/>
      <c r="GT236" s="243"/>
      <c r="GU236" s="243"/>
      <c r="GV236" s="243"/>
      <c r="GW236" s="243"/>
      <c r="GX236" s="243"/>
      <c r="GY236" s="243"/>
      <c r="GZ236" s="243"/>
      <c r="HA236" s="243"/>
      <c r="HB236" s="243"/>
      <c r="HC236" s="243"/>
      <c r="HD236" s="243"/>
      <c r="HE236" s="243"/>
      <c r="HF236" s="243"/>
      <c r="HG236" s="243"/>
      <c r="HH236" s="243"/>
      <c r="HI236" s="243"/>
      <c r="HJ236" s="243"/>
      <c r="HK236" s="243"/>
      <c r="HL236" s="243"/>
      <c r="HM236" s="243"/>
      <c r="HN236" s="243"/>
      <c r="HO236" s="243"/>
      <c r="HP236" s="243"/>
      <c r="HQ236" s="243"/>
      <c r="HR236" s="243"/>
      <c r="HS236" s="243"/>
      <c r="HT236" s="243"/>
      <c r="HU236" s="243"/>
      <c r="HV236" s="243"/>
      <c r="HW236" s="243"/>
      <c r="HX236" s="243"/>
      <c r="HY236" s="243"/>
      <c r="HZ236" s="243"/>
      <c r="IA236" s="243"/>
      <c r="IB236" s="243"/>
      <c r="IC236" s="243"/>
      <c r="ID236" s="243"/>
      <c r="IE236" s="243"/>
      <c r="IF236" s="243"/>
      <c r="IG236" s="243"/>
      <c r="IH236" s="243"/>
      <c r="II236" s="243"/>
      <c r="IJ236" s="243"/>
      <c r="IK236" s="243"/>
      <c r="IL236" s="243"/>
      <c r="IM236" s="243"/>
      <c r="IN236" s="243"/>
      <c r="IO236" s="243"/>
      <c r="IP236" s="243"/>
      <c r="IQ236" s="243"/>
      <c r="IR236" s="243"/>
      <c r="IS236" s="243"/>
      <c r="IT236" s="243"/>
      <c r="IU236" s="243"/>
      <c r="IV236" s="243"/>
    </row>
    <row r="237" spans="1:256" s="62" customFormat="1" outlineLevel="1">
      <c r="A237" s="610"/>
      <c r="B237" s="993">
        <v>8</v>
      </c>
      <c r="C237" s="994"/>
      <c r="D237" s="643"/>
      <c r="E237" s="644">
        <f ca="1">IF('Health SCR'!E$3&gt;=$B237,OFFSET($D$228,0,'Health SCR'!E$3-$B237)*OFFSET(Inputs!$C$30,0,$B237-2)/IF(sommmeProdInv(Inputs!$B$30:$AY$30,$D$228:$BA$228,'Health SCR'!E$3)&gt;0,sommmeProdInv(Inputs!$B$30:$AY$30,$D$228:$BA$228,'Health SCR'!E$3),1)+E236,0)</f>
        <v>0</v>
      </c>
      <c r="F237" s="644">
        <f ca="1">IF('Health SCR'!F$3&gt;=$B237,OFFSET($D$228,0,'Health SCR'!F$3-$B237)*OFFSET(Inputs!$C$30,0,$B237-2)/IF(sommmeProdInv(Inputs!$B$30:$AY$30,$D$228:$BA$228,'Health SCR'!F$3)&gt;0,sommmeProdInv(Inputs!$B$30:$AY$30,$D$228:$BA$228,'Health SCR'!F$3),1)+F236,0)</f>
        <v>0</v>
      </c>
      <c r="G237" s="644">
        <f ca="1">IF('Health SCR'!G$3&gt;=$B237,OFFSET($D$228,0,'Health SCR'!G$3-$B237)*OFFSET(Inputs!$C$30,0,$B237-2)/IF(sommmeProdInv(Inputs!$B$30:$AY$30,$D$228:$BA$228,'Health SCR'!G$3)&gt;0,sommmeProdInv(Inputs!$B$30:$AY$30,$D$228:$BA$228,'Health SCR'!G$3),1)+G236,0)</f>
        <v>0</v>
      </c>
      <c r="H237" s="644">
        <f ca="1">IF('Health SCR'!H$3&gt;=$B237,OFFSET($D$228,0,'Health SCR'!H$3-$B237)*OFFSET(Inputs!$C$30,0,$B237-2)/IF(sommmeProdInv(Inputs!$B$30:$AY$30,$D$228:$BA$228,'Health SCR'!H$3)&gt;0,sommmeProdInv(Inputs!$B$30:$AY$30,$D$228:$BA$228,'Health SCR'!H$3),1)+H236,0)</f>
        <v>0</v>
      </c>
      <c r="I237" s="644">
        <f ca="1">IF('Health SCR'!I$3&gt;=$B237,OFFSET($D$228,0,'Health SCR'!I$3-$B237)*OFFSET(Inputs!$C$30,0,$B237-2)/IF(sommmeProdInv(Inputs!$B$30:$AY$30,$D$228:$BA$228,'Health SCR'!I$3)&gt;0,sommmeProdInv(Inputs!$B$30:$AY$30,$D$228:$BA$228,'Health SCR'!I$3),1)+I236,0)</f>
        <v>0</v>
      </c>
      <c r="J237" s="644">
        <f ca="1">IF('Health SCR'!J$3&gt;=$B237,OFFSET($D$228,0,'Health SCR'!J$3-$B237)*OFFSET(Inputs!$C$30,0,$B237-2)/IF(sommmeProdInv(Inputs!$B$30:$AY$30,$D$228:$BA$228,'Health SCR'!J$3)&gt;0,sommmeProdInv(Inputs!$B$30:$AY$30,$D$228:$BA$228,'Health SCR'!J$3),1)+J236,0)</f>
        <v>0</v>
      </c>
      <c r="K237" s="644">
        <f ca="1">IF('Health SCR'!K$3&gt;=$B237,OFFSET($D$228,0,'Health SCR'!K$3-$B237)*OFFSET(Inputs!$C$30,0,$B237-2)/IF(sommmeProdInv(Inputs!$B$30:$AY$30,$D$228:$BA$228,'Health SCR'!K$3)&gt;0,sommmeProdInv(Inputs!$B$30:$AY$30,$D$228:$BA$228,'Health SCR'!K$3),1)+K236,0)</f>
        <v>0</v>
      </c>
      <c r="L237" s="644">
        <f ca="1">IF('Health SCR'!L$3&gt;=$B237,OFFSET($D$228,0,'Health SCR'!L$3-$B237)*OFFSET(Inputs!$C$30,0,$B237-2)/IF(sommmeProdInv(Inputs!$B$30:$AY$30,$D$228:$BA$228,'Health SCR'!L$3)&gt;0,sommmeProdInv(Inputs!$B$30:$AY$30,$D$228:$BA$228,'Health SCR'!L$3),1)+L236,0)</f>
        <v>0</v>
      </c>
      <c r="M237" s="644">
        <f ca="1">IF('Health SCR'!M$3&gt;=$B237,OFFSET($D$228,0,'Health SCR'!M$3-$B237)*OFFSET(Inputs!$C$30,0,$B237-2)/IF(sommmeProdInv(Inputs!$B$30:$AY$30,$D$228:$BA$228,'Health SCR'!M$3)&gt;0,sommmeProdInv(Inputs!$B$30:$AY$30,$D$228:$BA$228,'Health SCR'!M$3),1)+M236,0)</f>
        <v>0</v>
      </c>
      <c r="N237" s="644">
        <f ca="1">IF('Health SCR'!N$3&gt;=$B237,OFFSET($D$228,0,'Health SCR'!N$3-$B237)*OFFSET(Inputs!$C$30,0,$B237-2)/IF(sommmeProdInv(Inputs!$B$30:$AY$30,$D$228:$BA$228,'Health SCR'!N$3)&gt;0,sommmeProdInv(Inputs!$B$30:$AY$30,$D$228:$BA$228,'Health SCR'!N$3),1)+N236,0)</f>
        <v>0</v>
      </c>
      <c r="O237" s="644">
        <f ca="1">IF('Health SCR'!O$3&gt;=$B237,OFFSET($D$228,0,'Health SCR'!O$3-$B237)*OFFSET(Inputs!$C$30,0,$B237-2)/IF(sommmeProdInv(Inputs!$B$30:$AY$30,$D$228:$BA$228,'Health SCR'!O$3)&gt;0,sommmeProdInv(Inputs!$B$30:$AY$30,$D$228:$BA$228,'Health SCR'!O$3),1)+O236,0)</f>
        <v>0</v>
      </c>
      <c r="P237" s="644">
        <f ca="1">IF('Health SCR'!P$3&gt;=$B237,OFFSET($D$228,0,'Health SCR'!P$3-$B237)*OFFSET(Inputs!$C$30,0,$B237-2)/IF(sommmeProdInv(Inputs!$B$30:$AY$30,$D$228:$BA$228,'Health SCR'!P$3)&gt;0,sommmeProdInv(Inputs!$B$30:$AY$30,$D$228:$BA$228,'Health SCR'!P$3),1)+P236,0)</f>
        <v>0</v>
      </c>
      <c r="Q237" s="644">
        <f ca="1">IF('Health SCR'!Q$3&gt;=$B237,OFFSET($D$228,0,'Health SCR'!Q$3-$B237)*OFFSET(Inputs!$C$30,0,$B237-2)/IF(sommmeProdInv(Inputs!$B$30:$AY$30,$D$228:$BA$228,'Health SCR'!Q$3)&gt;0,sommmeProdInv(Inputs!$B$30:$AY$30,$D$228:$BA$228,'Health SCR'!Q$3),1)+Q236,0)</f>
        <v>0</v>
      </c>
      <c r="R237" s="644">
        <f ca="1">IF('Health SCR'!R$3&gt;=$B237,OFFSET($D$228,0,'Health SCR'!R$3-$B237)*OFFSET(Inputs!$C$30,0,$B237-2)/IF(sommmeProdInv(Inputs!$B$30:$AY$30,$D$228:$BA$228,'Health SCR'!R$3)&gt;0,sommmeProdInv(Inputs!$B$30:$AY$30,$D$228:$BA$228,'Health SCR'!R$3),1)+R236,0)</f>
        <v>0</v>
      </c>
      <c r="S237" s="644">
        <f ca="1">IF('Health SCR'!S$3&gt;=$B237,OFFSET($D$228,0,'Health SCR'!S$3-$B237)*OFFSET(Inputs!$C$30,0,$B237-2)/IF(sommmeProdInv(Inputs!$B$30:$AY$30,$D$228:$BA$228,'Health SCR'!S$3)&gt;0,sommmeProdInv(Inputs!$B$30:$AY$30,$D$228:$BA$228,'Health SCR'!S$3),1)+S236,0)</f>
        <v>0</v>
      </c>
      <c r="T237" s="644">
        <f ca="1">IF('Health SCR'!T$3&gt;=$B237,OFFSET($D$228,0,'Health SCR'!T$3-$B237)*OFFSET(Inputs!$C$30,0,$B237-2)/IF(sommmeProdInv(Inputs!$B$30:$AY$30,$D$228:$BA$228,'Health SCR'!T$3)&gt;0,sommmeProdInv(Inputs!$B$30:$AY$30,$D$228:$BA$228,'Health SCR'!T$3),1)+T236,0)</f>
        <v>0</v>
      </c>
      <c r="U237" s="644">
        <f ca="1">IF('Health SCR'!U$3&gt;=$B237,OFFSET($D$228,0,'Health SCR'!U$3-$B237)*OFFSET(Inputs!$C$30,0,$B237-2)/IF(sommmeProdInv(Inputs!$B$30:$AY$30,$D$228:$BA$228,'Health SCR'!U$3)&gt;0,sommmeProdInv(Inputs!$B$30:$AY$30,$D$228:$BA$228,'Health SCR'!U$3),1)+U236,0)</f>
        <v>0</v>
      </c>
      <c r="V237" s="644">
        <f ca="1">IF('Health SCR'!V$3&gt;=$B237,OFFSET($D$228,0,'Health SCR'!V$3-$B237)*OFFSET(Inputs!$C$30,0,$B237-2)/IF(sommmeProdInv(Inputs!$B$30:$AY$30,$D$228:$BA$228,'Health SCR'!V$3)&gt;0,sommmeProdInv(Inputs!$B$30:$AY$30,$D$228:$BA$228,'Health SCR'!V$3),1)+V236,0)</f>
        <v>0</v>
      </c>
      <c r="W237" s="644">
        <f ca="1">IF('Health SCR'!W$3&gt;=$B237,OFFSET($D$228,0,'Health SCR'!W$3-$B237)*OFFSET(Inputs!$C$30,0,$B237-2)/IF(sommmeProdInv(Inputs!$B$30:$AY$30,$D$228:$BA$228,'Health SCR'!W$3)&gt;0,sommmeProdInv(Inputs!$B$30:$AY$30,$D$228:$BA$228,'Health SCR'!W$3),1)+W236,0)</f>
        <v>0</v>
      </c>
      <c r="X237" s="644">
        <f ca="1">IF('Health SCR'!X$3&gt;=$B237,OFFSET($D$228,0,'Health SCR'!X$3-$B237)*OFFSET(Inputs!$C$30,0,$B237-2)/IF(sommmeProdInv(Inputs!$B$30:$AY$30,$D$228:$BA$228,'Health SCR'!X$3)&gt;0,sommmeProdInv(Inputs!$B$30:$AY$30,$D$228:$BA$228,'Health SCR'!X$3),1)+X236,0)</f>
        <v>0</v>
      </c>
      <c r="Y237" s="644">
        <f ca="1">IF('Health SCR'!Y$3&gt;=$B237,OFFSET($D$228,0,'Health SCR'!Y$3-$B237)*OFFSET(Inputs!$C$30,0,$B237-2)/IF(sommmeProdInv(Inputs!$B$30:$AY$30,$D$228:$BA$228,'Health SCR'!Y$3)&gt;0,sommmeProdInv(Inputs!$B$30:$AY$30,$D$228:$BA$228,'Health SCR'!Y$3),1)+Y236,0)</f>
        <v>0</v>
      </c>
      <c r="Z237" s="644">
        <f ca="1">IF('Health SCR'!Z$3&gt;=$B237,OFFSET($D$228,0,'Health SCR'!Z$3-$B237)*OFFSET(Inputs!$C$30,0,$B237-2)/IF(sommmeProdInv(Inputs!$B$30:$AY$30,$D$228:$BA$228,'Health SCR'!Z$3)&gt;0,sommmeProdInv(Inputs!$B$30:$AY$30,$D$228:$BA$228,'Health SCR'!Z$3),1)+Z236,0)</f>
        <v>0</v>
      </c>
      <c r="AA237" s="644">
        <f ca="1">IF('Health SCR'!AA$3&gt;=$B237,OFFSET($D$228,0,'Health SCR'!AA$3-$B237)*OFFSET(Inputs!$C$30,0,$B237-2)/IF(sommmeProdInv(Inputs!$B$30:$AY$30,$D$228:$BA$228,'Health SCR'!AA$3)&gt;0,sommmeProdInv(Inputs!$B$30:$AY$30,$D$228:$BA$228,'Health SCR'!AA$3),1)+AA236,0)</f>
        <v>0</v>
      </c>
      <c r="AB237" s="644">
        <f ca="1">IF('Health SCR'!AB$3&gt;=$B237,OFFSET($D$228,0,'Health SCR'!AB$3-$B237)*OFFSET(Inputs!$C$30,0,$B237-2)/IF(sommmeProdInv(Inputs!$B$30:$AY$30,$D$228:$BA$228,'Health SCR'!AB$3)&gt;0,sommmeProdInv(Inputs!$B$30:$AY$30,$D$228:$BA$228,'Health SCR'!AB$3),1)+AB236,0)</f>
        <v>0</v>
      </c>
      <c r="AC237" s="644">
        <f ca="1">IF('Health SCR'!AC$3&gt;=$B237,OFFSET($D$228,0,'Health SCR'!AC$3-$B237)*OFFSET(Inputs!$C$30,0,$B237-2)/IF(sommmeProdInv(Inputs!$B$30:$AY$30,$D$228:$BA$228,'Health SCR'!AC$3)&gt;0,sommmeProdInv(Inputs!$B$30:$AY$30,$D$228:$BA$228,'Health SCR'!AC$3),1)+AC236,0)</f>
        <v>0</v>
      </c>
      <c r="AD237" s="644">
        <f ca="1">IF('Health SCR'!AD$3&gt;=$B237,OFFSET($D$228,0,'Health SCR'!AD$3-$B237)*OFFSET(Inputs!$C$30,0,$B237-2)/IF(sommmeProdInv(Inputs!$B$30:$AY$30,$D$228:$BA$228,'Health SCR'!AD$3)&gt;0,sommmeProdInv(Inputs!$B$30:$AY$30,$D$228:$BA$228,'Health SCR'!AD$3),1)+AD236,0)</f>
        <v>0</v>
      </c>
      <c r="AE237" s="644">
        <f ca="1">IF('Health SCR'!AE$3&gt;=$B237,OFFSET($D$228,0,'Health SCR'!AE$3-$B237)*OFFSET(Inputs!$C$30,0,$B237-2)/IF(sommmeProdInv(Inputs!$B$30:$AY$30,$D$228:$BA$228,'Health SCR'!AE$3)&gt;0,sommmeProdInv(Inputs!$B$30:$AY$30,$D$228:$BA$228,'Health SCR'!AE$3),1)+AE236,0)</f>
        <v>0</v>
      </c>
      <c r="AF237" s="644">
        <f ca="1">IF('Health SCR'!AF$3&gt;=$B237,OFFSET($D$228,0,'Health SCR'!AF$3-$B237)*OFFSET(Inputs!$C$30,0,$B237-2)/IF(sommmeProdInv(Inputs!$B$30:$AY$30,$D$228:$BA$228,'Health SCR'!AF$3)&gt;0,sommmeProdInv(Inputs!$B$30:$AY$30,$D$228:$BA$228,'Health SCR'!AF$3),1)+AF236,0)</f>
        <v>0</v>
      </c>
      <c r="AG237" s="644">
        <f ca="1">IF('Health SCR'!AG$3&gt;=$B237,OFFSET($D$228,0,'Health SCR'!AG$3-$B237)*OFFSET(Inputs!$C$30,0,$B237-2)/IF(sommmeProdInv(Inputs!$B$30:$AY$30,$D$228:$BA$228,'Health SCR'!AG$3)&gt;0,sommmeProdInv(Inputs!$B$30:$AY$30,$D$228:$BA$228,'Health SCR'!AG$3),1)+AG236,0)</f>
        <v>0</v>
      </c>
      <c r="AH237" s="644">
        <f ca="1">IF('Health SCR'!AH$3&gt;=$B237,OFFSET($D$228,0,'Health SCR'!AH$3-$B237)*OFFSET(Inputs!$C$30,0,$B237-2)/IF(sommmeProdInv(Inputs!$B$30:$AY$30,$D$228:$BA$228,'Health SCR'!AH$3)&gt;0,sommmeProdInv(Inputs!$B$30:$AY$30,$D$228:$BA$228,'Health SCR'!AH$3),1)+AH236,0)</f>
        <v>0</v>
      </c>
      <c r="AI237" s="644">
        <f ca="1">IF('Health SCR'!AI$3&gt;=$B237,OFFSET($D$228,0,'Health SCR'!AI$3-$B237)*OFFSET(Inputs!$C$30,0,$B237-2)/IF(sommmeProdInv(Inputs!$B$30:$AY$30,$D$228:$BA$228,'Health SCR'!AI$3)&gt;0,sommmeProdInv(Inputs!$B$30:$AY$30,$D$228:$BA$228,'Health SCR'!AI$3),1)+AI236,0)</f>
        <v>0</v>
      </c>
      <c r="AJ237" s="644">
        <f ca="1">IF('Health SCR'!AJ$3&gt;=$B237,OFFSET($D$228,0,'Health SCR'!AJ$3-$B237)*OFFSET(Inputs!$C$30,0,$B237-2)/IF(sommmeProdInv(Inputs!$B$30:$AY$30,$D$228:$BA$228,'Health SCR'!AJ$3)&gt;0,sommmeProdInv(Inputs!$B$30:$AY$30,$D$228:$BA$228,'Health SCR'!AJ$3),1)+AJ236,0)</f>
        <v>0</v>
      </c>
      <c r="AK237" s="644">
        <f ca="1">IF('Health SCR'!AK$3&gt;=$B237,OFFSET($D$228,0,'Health SCR'!AK$3-$B237)*OFFSET(Inputs!$C$30,0,$B237-2)/IF(sommmeProdInv(Inputs!$B$30:$AY$30,$D$228:$BA$228,'Health SCR'!AK$3)&gt;0,sommmeProdInv(Inputs!$B$30:$AY$30,$D$228:$BA$228,'Health SCR'!AK$3),1)+AK236,0)</f>
        <v>0</v>
      </c>
      <c r="AL237" s="644">
        <f ca="1">IF('Health SCR'!AL$3&gt;=$B237,OFFSET($D$228,0,'Health SCR'!AL$3-$B237)*OFFSET(Inputs!$C$30,0,$B237-2)/IF(sommmeProdInv(Inputs!$B$30:$AY$30,$D$228:$BA$228,'Health SCR'!AL$3)&gt;0,sommmeProdInv(Inputs!$B$30:$AY$30,$D$228:$BA$228,'Health SCR'!AL$3),1)+AL236,0)</f>
        <v>0</v>
      </c>
      <c r="AM237" s="644">
        <f ca="1">IF('Health SCR'!AM$3&gt;=$B237,OFFSET($D$228,0,'Health SCR'!AM$3-$B237)*OFFSET(Inputs!$C$30,0,$B237-2)/IF(sommmeProdInv(Inputs!$B$30:$AY$30,$D$228:$BA$228,'Health SCR'!AM$3)&gt;0,sommmeProdInv(Inputs!$B$30:$AY$30,$D$228:$BA$228,'Health SCR'!AM$3),1)+AM236,0)</f>
        <v>0</v>
      </c>
      <c r="AN237" s="644">
        <f ca="1">IF('Health SCR'!AN$3&gt;=$B237,OFFSET($D$228,0,'Health SCR'!AN$3-$B237)*OFFSET(Inputs!$C$30,0,$B237-2)/IF(sommmeProdInv(Inputs!$B$30:$AY$30,$D$228:$BA$228,'Health SCR'!AN$3)&gt;0,sommmeProdInv(Inputs!$B$30:$AY$30,$D$228:$BA$228,'Health SCR'!AN$3),1)+AN236,0)</f>
        <v>0</v>
      </c>
      <c r="AO237" s="644">
        <f ca="1">IF('Health SCR'!AO$3&gt;=$B237,OFFSET($D$228,0,'Health SCR'!AO$3-$B237)*OFFSET(Inputs!$C$30,0,$B237-2)/IF(sommmeProdInv(Inputs!$B$30:$AY$30,$D$228:$BA$228,'Health SCR'!AO$3)&gt;0,sommmeProdInv(Inputs!$B$30:$AY$30,$D$228:$BA$228,'Health SCR'!AO$3),1)+AO236,0)</f>
        <v>0</v>
      </c>
      <c r="AP237" s="644">
        <f ca="1">IF('Health SCR'!AP$3&gt;=$B237,OFFSET($D$228,0,'Health SCR'!AP$3-$B237)*OFFSET(Inputs!$C$30,0,$B237-2)/IF(sommmeProdInv(Inputs!$B$30:$AY$30,$D$228:$BA$228,'Health SCR'!AP$3)&gt;0,sommmeProdInv(Inputs!$B$30:$AY$30,$D$228:$BA$228,'Health SCR'!AP$3),1)+AP236,0)</f>
        <v>0</v>
      </c>
      <c r="AQ237" s="644">
        <f ca="1">IF('Health SCR'!AQ$3&gt;=$B237,OFFSET($D$228,0,'Health SCR'!AQ$3-$B237)*OFFSET(Inputs!$C$30,0,$B237-2)/IF(sommmeProdInv(Inputs!$B$30:$AY$30,$D$228:$BA$228,'Health SCR'!AQ$3)&gt;0,sommmeProdInv(Inputs!$B$30:$AY$30,$D$228:$BA$228,'Health SCR'!AQ$3),1)+AQ236,0)</f>
        <v>0</v>
      </c>
      <c r="AR237" s="644">
        <f ca="1">IF('Health SCR'!AR$3&gt;=$B237,OFFSET($D$228,0,'Health SCR'!AR$3-$B237)*OFFSET(Inputs!$C$30,0,$B237-2)/IF(sommmeProdInv(Inputs!$B$30:$AY$30,$D$228:$BA$228,'Health SCR'!AR$3)&gt;0,sommmeProdInv(Inputs!$B$30:$AY$30,$D$228:$BA$228,'Health SCR'!AR$3),1)+AR236,0)</f>
        <v>0</v>
      </c>
      <c r="AS237" s="644">
        <f ca="1">IF('Health SCR'!AS$3&gt;=$B237,OFFSET($D$228,0,'Health SCR'!AS$3-$B237)*OFFSET(Inputs!$C$30,0,$B237-2)/IF(sommmeProdInv(Inputs!$B$30:$AY$30,$D$228:$BA$228,'Health SCR'!AS$3)&gt;0,sommmeProdInv(Inputs!$B$30:$AY$30,$D$228:$BA$228,'Health SCR'!AS$3),1)+AS236,0)</f>
        <v>0</v>
      </c>
      <c r="AT237" s="644">
        <f ca="1">IF('Health SCR'!AT$3&gt;=$B237,OFFSET($D$228,0,'Health SCR'!AT$3-$B237)*OFFSET(Inputs!$C$30,0,$B237-2)/IF(sommmeProdInv(Inputs!$B$30:$AY$30,$D$228:$BA$228,'Health SCR'!AT$3)&gt;0,sommmeProdInv(Inputs!$B$30:$AY$30,$D$228:$BA$228,'Health SCR'!AT$3),1)+AT236,0)</f>
        <v>0</v>
      </c>
      <c r="AU237" s="644">
        <f ca="1">IF('Health SCR'!AU$3&gt;=$B237,OFFSET($D$228,0,'Health SCR'!AU$3-$B237)*OFFSET(Inputs!$C$30,0,$B237-2)/IF(sommmeProdInv(Inputs!$B$30:$AY$30,$D$228:$BA$228,'Health SCR'!AU$3)&gt;0,sommmeProdInv(Inputs!$B$30:$AY$30,$D$228:$BA$228,'Health SCR'!AU$3),1)+AU236,0)</f>
        <v>0</v>
      </c>
      <c r="AV237" s="644">
        <f ca="1">IF('Health SCR'!AV$3&gt;=$B237,OFFSET($D$228,0,'Health SCR'!AV$3-$B237)*OFFSET(Inputs!$C$30,0,$B237-2)/IF(sommmeProdInv(Inputs!$B$30:$AY$30,$D$228:$BA$228,'Health SCR'!AV$3)&gt;0,sommmeProdInv(Inputs!$B$30:$AY$30,$D$228:$BA$228,'Health SCR'!AV$3),1)+AV236,0)</f>
        <v>0</v>
      </c>
      <c r="AW237" s="644">
        <f ca="1">IF('Health SCR'!AW$3&gt;=$B237,OFFSET($D$228,0,'Health SCR'!AW$3-$B237)*OFFSET(Inputs!$C$30,0,$B237-2)/IF(sommmeProdInv(Inputs!$B$30:$AY$30,$D$228:$BA$228,'Health SCR'!AW$3)&gt;0,sommmeProdInv(Inputs!$B$30:$AY$30,$D$228:$BA$228,'Health SCR'!AW$3),1)+AW236,0)</f>
        <v>0</v>
      </c>
      <c r="AX237" s="644">
        <f ca="1">IF('Health SCR'!AX$3&gt;=$B237,OFFSET($D$228,0,'Health SCR'!AX$3-$B237)*OFFSET(Inputs!$C$30,0,$B237-2)/IF(sommmeProdInv(Inputs!$B$30:$AY$30,$D$228:$BA$228,'Health SCR'!AX$3)&gt;0,sommmeProdInv(Inputs!$B$30:$AY$30,$D$228:$BA$228,'Health SCR'!AX$3),1)+AX236,0)</f>
        <v>0</v>
      </c>
      <c r="AY237" s="644">
        <f ca="1">IF('Health SCR'!AY$3&gt;=$B237,OFFSET($D$228,0,'Health SCR'!AY$3-$B237)*OFFSET(Inputs!$C$30,0,$B237-2)/IF(sommmeProdInv(Inputs!$B$30:$AY$30,$D$228:$BA$228,'Health SCR'!AY$3)&gt;0,sommmeProdInv(Inputs!$B$30:$AY$30,$D$228:$BA$228,'Health SCR'!AY$3),1)+AY236,0)</f>
        <v>0</v>
      </c>
      <c r="AZ237" s="644">
        <f ca="1">IF('Health SCR'!AZ$3&gt;=$B237,OFFSET($D$228,0,'Health SCR'!AZ$3-$B237)*OFFSET(Inputs!$C$30,0,$B237-2)/IF(sommmeProdInv(Inputs!$B$30:$AY$30,$D$228:$BA$228,'Health SCR'!AZ$3)&gt;0,sommmeProdInv(Inputs!$B$30:$AY$30,$D$228:$BA$228,'Health SCR'!AZ$3),1)+AZ236,0)</f>
        <v>0</v>
      </c>
      <c r="BA237" s="645">
        <f ca="1">IF('Health SCR'!BA$3&gt;=$B237,OFFSET($D$228,0,'Health SCR'!BA$3-$B237)*OFFSET(Inputs!$C$30,0,$B237-2)/IF(sommmeProdInv(Inputs!$B$30:$AY$30,$D$228:$BA$228,'Health SCR'!BA$3)&gt;0,sommmeProdInv(Inputs!$B$30:$AY$30,$D$228:$BA$228,'Health SCR'!BA$3),1)+BA236,0)</f>
        <v>0</v>
      </c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43"/>
      <c r="BU237" s="243"/>
      <c r="BV237" s="243"/>
      <c r="BW237" s="243"/>
      <c r="BX237" s="243"/>
      <c r="BY237" s="243"/>
      <c r="BZ237" s="243"/>
      <c r="CA237" s="243"/>
      <c r="CB237" s="243"/>
      <c r="CC237" s="243"/>
      <c r="CD237" s="243"/>
      <c r="CE237" s="243"/>
      <c r="CF237" s="243"/>
      <c r="CG237" s="243"/>
      <c r="CH237" s="243"/>
      <c r="CI237" s="243"/>
      <c r="CJ237" s="243"/>
      <c r="CK237" s="243"/>
      <c r="CL237" s="243"/>
      <c r="CM237" s="243"/>
      <c r="CN237" s="243"/>
      <c r="CO237" s="243"/>
      <c r="CP237" s="243"/>
      <c r="CQ237" s="243"/>
      <c r="CR237" s="243"/>
      <c r="CS237" s="243"/>
      <c r="CT237" s="243"/>
      <c r="CU237" s="243"/>
      <c r="CV237" s="243"/>
      <c r="CW237" s="243"/>
      <c r="CX237" s="243"/>
      <c r="CY237" s="243"/>
      <c r="CZ237" s="243"/>
      <c r="DA237" s="243"/>
      <c r="DB237" s="243"/>
      <c r="DC237" s="243"/>
      <c r="DD237" s="243"/>
      <c r="DE237" s="243"/>
      <c r="DF237" s="243"/>
      <c r="DG237" s="243"/>
      <c r="DH237" s="243"/>
      <c r="DI237" s="243"/>
      <c r="DJ237" s="243"/>
      <c r="DK237" s="243"/>
      <c r="DL237" s="243"/>
      <c r="DM237" s="243"/>
      <c r="DN237" s="243"/>
      <c r="DO237" s="243"/>
      <c r="DP237" s="243"/>
      <c r="DQ237" s="243"/>
      <c r="DR237" s="243"/>
      <c r="DS237" s="243"/>
      <c r="DT237" s="243"/>
      <c r="DU237" s="243"/>
      <c r="DV237" s="243"/>
      <c r="DW237" s="243"/>
      <c r="DX237" s="243"/>
      <c r="DY237" s="243"/>
      <c r="DZ237" s="243"/>
      <c r="EA237" s="243"/>
      <c r="EB237" s="243"/>
      <c r="EC237" s="243"/>
      <c r="ED237" s="243"/>
      <c r="EE237" s="243"/>
      <c r="EF237" s="243"/>
      <c r="EG237" s="243"/>
      <c r="EH237" s="243"/>
      <c r="EI237" s="243"/>
      <c r="EJ237" s="243"/>
      <c r="EK237" s="243"/>
      <c r="EL237" s="243"/>
      <c r="EM237" s="243"/>
      <c r="EN237" s="243"/>
      <c r="EO237" s="243"/>
      <c r="EP237" s="243"/>
      <c r="EQ237" s="243"/>
      <c r="ER237" s="243"/>
      <c r="ES237" s="243"/>
      <c r="ET237" s="243"/>
      <c r="EU237" s="243"/>
      <c r="EV237" s="243"/>
      <c r="EW237" s="243"/>
      <c r="EX237" s="243"/>
      <c r="EY237" s="243"/>
      <c r="EZ237" s="243"/>
      <c r="FA237" s="243"/>
      <c r="FB237" s="243"/>
      <c r="FC237" s="243"/>
      <c r="FD237" s="243"/>
      <c r="FE237" s="243"/>
      <c r="FF237" s="243"/>
      <c r="FG237" s="243"/>
      <c r="FH237" s="243"/>
      <c r="FI237" s="243"/>
      <c r="FJ237" s="243"/>
      <c r="FK237" s="243"/>
      <c r="FL237" s="243"/>
      <c r="FM237" s="243"/>
      <c r="FN237" s="243"/>
      <c r="FO237" s="243"/>
      <c r="FP237" s="243"/>
      <c r="FQ237" s="243"/>
      <c r="FR237" s="243"/>
      <c r="FS237" s="243"/>
      <c r="FT237" s="243"/>
      <c r="FU237" s="243"/>
      <c r="FV237" s="243"/>
      <c r="FW237" s="243"/>
      <c r="FX237" s="243"/>
      <c r="FY237" s="243"/>
      <c r="FZ237" s="243"/>
      <c r="GA237" s="243"/>
      <c r="GB237" s="243"/>
      <c r="GC237" s="243"/>
      <c r="GD237" s="243"/>
      <c r="GE237" s="243"/>
      <c r="GF237" s="243"/>
      <c r="GG237" s="243"/>
      <c r="GH237" s="243"/>
      <c r="GI237" s="243"/>
      <c r="GJ237" s="243"/>
      <c r="GK237" s="243"/>
      <c r="GL237" s="243"/>
      <c r="GM237" s="243"/>
      <c r="GN237" s="243"/>
      <c r="GO237" s="243"/>
      <c r="GP237" s="243"/>
      <c r="GQ237" s="243"/>
      <c r="GR237" s="243"/>
      <c r="GS237" s="243"/>
      <c r="GT237" s="243"/>
      <c r="GU237" s="243"/>
      <c r="GV237" s="243"/>
      <c r="GW237" s="243"/>
      <c r="GX237" s="243"/>
      <c r="GY237" s="243"/>
      <c r="GZ237" s="243"/>
      <c r="HA237" s="243"/>
      <c r="HB237" s="243"/>
      <c r="HC237" s="243"/>
      <c r="HD237" s="243"/>
      <c r="HE237" s="243"/>
      <c r="HF237" s="243"/>
      <c r="HG237" s="243"/>
      <c r="HH237" s="243"/>
      <c r="HI237" s="243"/>
      <c r="HJ237" s="243"/>
      <c r="HK237" s="243"/>
      <c r="HL237" s="243"/>
      <c r="HM237" s="243"/>
      <c r="HN237" s="243"/>
      <c r="HO237" s="243"/>
      <c r="HP237" s="243"/>
      <c r="HQ237" s="243"/>
      <c r="HR237" s="243"/>
      <c r="HS237" s="243"/>
      <c r="HT237" s="243"/>
      <c r="HU237" s="243"/>
      <c r="HV237" s="243"/>
      <c r="HW237" s="243"/>
      <c r="HX237" s="243"/>
      <c r="HY237" s="243"/>
      <c r="HZ237" s="243"/>
      <c r="IA237" s="243"/>
      <c r="IB237" s="243"/>
      <c r="IC237" s="243"/>
      <c r="ID237" s="243"/>
      <c r="IE237" s="243"/>
      <c r="IF237" s="243"/>
      <c r="IG237" s="243"/>
      <c r="IH237" s="243"/>
      <c r="II237" s="243"/>
      <c r="IJ237" s="243"/>
      <c r="IK237" s="243"/>
      <c r="IL237" s="243"/>
      <c r="IM237" s="243"/>
      <c r="IN237" s="243"/>
      <c r="IO237" s="243"/>
      <c r="IP237" s="243"/>
      <c r="IQ237" s="243"/>
      <c r="IR237" s="243"/>
      <c r="IS237" s="243"/>
      <c r="IT237" s="243"/>
      <c r="IU237" s="243"/>
      <c r="IV237" s="243"/>
    </row>
    <row r="238" spans="1:256" s="340" customFormat="1" outlineLevel="1">
      <c r="A238" s="610"/>
      <c r="B238" s="993">
        <v>9</v>
      </c>
      <c r="C238" s="994"/>
      <c r="D238" s="643"/>
      <c r="E238" s="644">
        <f ca="1">IF('Health SCR'!E$3&gt;=$B238,OFFSET($D$228,0,'Health SCR'!E$3-$B238)*OFFSET(Inputs!$C$30,0,$B238-2)/IF(sommmeProdInv(Inputs!$B$30:$AY$30,$D$228:$BA$228,'Health SCR'!E$3)&gt;0,sommmeProdInv(Inputs!$B$30:$AY$30,$D$228:$BA$228,'Health SCR'!E$3),1)+E237,0)</f>
        <v>0</v>
      </c>
      <c r="F238" s="644">
        <f ca="1">IF('Health SCR'!F$3&gt;=$B238,OFFSET($D$228,0,'Health SCR'!F$3-$B238)*OFFSET(Inputs!$C$30,0,$B238-2)/IF(sommmeProdInv(Inputs!$B$30:$AY$30,$D$228:$BA$228,'Health SCR'!F$3)&gt;0,sommmeProdInv(Inputs!$B$30:$AY$30,$D$228:$BA$228,'Health SCR'!F$3),1)+F237,0)</f>
        <v>0</v>
      </c>
      <c r="G238" s="644">
        <f ca="1">IF('Health SCR'!G$3&gt;=$B238,OFFSET($D$228,0,'Health SCR'!G$3-$B238)*OFFSET(Inputs!$C$30,0,$B238-2)/IF(sommmeProdInv(Inputs!$B$30:$AY$30,$D$228:$BA$228,'Health SCR'!G$3)&gt;0,sommmeProdInv(Inputs!$B$30:$AY$30,$D$228:$BA$228,'Health SCR'!G$3),1)+G237,0)</f>
        <v>0</v>
      </c>
      <c r="H238" s="644">
        <f ca="1">IF('Health SCR'!H$3&gt;=$B238,OFFSET($D$228,0,'Health SCR'!H$3-$B238)*OFFSET(Inputs!$C$30,0,$B238-2)/IF(sommmeProdInv(Inputs!$B$30:$AY$30,$D$228:$BA$228,'Health SCR'!H$3)&gt;0,sommmeProdInv(Inputs!$B$30:$AY$30,$D$228:$BA$228,'Health SCR'!H$3),1)+H237,0)</f>
        <v>0</v>
      </c>
      <c r="I238" s="644">
        <f ca="1">IF('Health SCR'!I$3&gt;=$B238,OFFSET($D$228,0,'Health SCR'!I$3-$B238)*OFFSET(Inputs!$C$30,0,$B238-2)/IF(sommmeProdInv(Inputs!$B$30:$AY$30,$D$228:$BA$228,'Health SCR'!I$3)&gt;0,sommmeProdInv(Inputs!$B$30:$AY$30,$D$228:$BA$228,'Health SCR'!I$3),1)+I237,0)</f>
        <v>0</v>
      </c>
      <c r="J238" s="644">
        <f ca="1">IF('Health SCR'!J$3&gt;=$B238,OFFSET($D$228,0,'Health SCR'!J$3-$B238)*OFFSET(Inputs!$C$30,0,$B238-2)/IF(sommmeProdInv(Inputs!$B$30:$AY$30,$D$228:$BA$228,'Health SCR'!J$3)&gt;0,sommmeProdInv(Inputs!$B$30:$AY$30,$D$228:$BA$228,'Health SCR'!J$3),1)+J237,0)</f>
        <v>0</v>
      </c>
      <c r="K238" s="644">
        <f ca="1">IF('Health SCR'!K$3&gt;=$B238,OFFSET($D$228,0,'Health SCR'!K$3-$B238)*OFFSET(Inputs!$C$30,0,$B238-2)/IF(sommmeProdInv(Inputs!$B$30:$AY$30,$D$228:$BA$228,'Health SCR'!K$3)&gt;0,sommmeProdInv(Inputs!$B$30:$AY$30,$D$228:$BA$228,'Health SCR'!K$3),1)+K237,0)</f>
        <v>0</v>
      </c>
      <c r="L238" s="644">
        <f ca="1">IF('Health SCR'!L$3&gt;=$B238,OFFSET($D$228,0,'Health SCR'!L$3-$B238)*OFFSET(Inputs!$C$30,0,$B238-2)/IF(sommmeProdInv(Inputs!$B$30:$AY$30,$D$228:$BA$228,'Health SCR'!L$3)&gt;0,sommmeProdInv(Inputs!$B$30:$AY$30,$D$228:$BA$228,'Health SCR'!L$3),1)+L237,0)</f>
        <v>0</v>
      </c>
      <c r="M238" s="644">
        <f ca="1">IF('Health SCR'!M$3&gt;=$B238,OFFSET($D$228,0,'Health SCR'!M$3-$B238)*OFFSET(Inputs!$C$30,0,$B238-2)/IF(sommmeProdInv(Inputs!$B$30:$AY$30,$D$228:$BA$228,'Health SCR'!M$3)&gt;0,sommmeProdInv(Inputs!$B$30:$AY$30,$D$228:$BA$228,'Health SCR'!M$3),1)+M237,0)</f>
        <v>0</v>
      </c>
      <c r="N238" s="644">
        <f ca="1">IF('Health SCR'!N$3&gt;=$B238,OFFSET($D$228,0,'Health SCR'!N$3-$B238)*OFFSET(Inputs!$C$30,0,$B238-2)/IF(sommmeProdInv(Inputs!$B$30:$AY$30,$D$228:$BA$228,'Health SCR'!N$3)&gt;0,sommmeProdInv(Inputs!$B$30:$AY$30,$D$228:$BA$228,'Health SCR'!N$3),1)+N237,0)</f>
        <v>0</v>
      </c>
      <c r="O238" s="644">
        <f ca="1">IF('Health SCR'!O$3&gt;=$B238,OFFSET($D$228,0,'Health SCR'!O$3-$B238)*OFFSET(Inputs!$C$30,0,$B238-2)/IF(sommmeProdInv(Inputs!$B$30:$AY$30,$D$228:$BA$228,'Health SCR'!O$3)&gt;0,sommmeProdInv(Inputs!$B$30:$AY$30,$D$228:$BA$228,'Health SCR'!O$3),1)+O237,0)</f>
        <v>0</v>
      </c>
      <c r="P238" s="644">
        <f ca="1">IF('Health SCR'!P$3&gt;=$B238,OFFSET($D$228,0,'Health SCR'!P$3-$B238)*OFFSET(Inputs!$C$30,0,$B238-2)/IF(sommmeProdInv(Inputs!$B$30:$AY$30,$D$228:$BA$228,'Health SCR'!P$3)&gt;0,sommmeProdInv(Inputs!$B$30:$AY$30,$D$228:$BA$228,'Health SCR'!P$3),1)+P237,0)</f>
        <v>0</v>
      </c>
      <c r="Q238" s="644">
        <f ca="1">IF('Health SCR'!Q$3&gt;=$B238,OFFSET($D$228,0,'Health SCR'!Q$3-$B238)*OFFSET(Inputs!$C$30,0,$B238-2)/IF(sommmeProdInv(Inputs!$B$30:$AY$30,$D$228:$BA$228,'Health SCR'!Q$3)&gt;0,sommmeProdInv(Inputs!$B$30:$AY$30,$D$228:$BA$228,'Health SCR'!Q$3),1)+Q237,0)</f>
        <v>0</v>
      </c>
      <c r="R238" s="644">
        <f ca="1">IF('Health SCR'!R$3&gt;=$B238,OFFSET($D$228,0,'Health SCR'!R$3-$B238)*OFFSET(Inputs!$C$30,0,$B238-2)/IF(sommmeProdInv(Inputs!$B$30:$AY$30,$D$228:$BA$228,'Health SCR'!R$3)&gt;0,sommmeProdInv(Inputs!$B$30:$AY$30,$D$228:$BA$228,'Health SCR'!R$3),1)+R237,0)</f>
        <v>0</v>
      </c>
      <c r="S238" s="644">
        <f ca="1">IF('Health SCR'!S$3&gt;=$B238,OFFSET($D$228,0,'Health SCR'!S$3-$B238)*OFFSET(Inputs!$C$30,0,$B238-2)/IF(sommmeProdInv(Inputs!$B$30:$AY$30,$D$228:$BA$228,'Health SCR'!S$3)&gt;0,sommmeProdInv(Inputs!$B$30:$AY$30,$D$228:$BA$228,'Health SCR'!S$3),1)+S237,0)</f>
        <v>0</v>
      </c>
      <c r="T238" s="644">
        <f ca="1">IF('Health SCR'!T$3&gt;=$B238,OFFSET($D$228,0,'Health SCR'!T$3-$B238)*OFFSET(Inputs!$C$30,0,$B238-2)/IF(sommmeProdInv(Inputs!$B$30:$AY$30,$D$228:$BA$228,'Health SCR'!T$3)&gt;0,sommmeProdInv(Inputs!$B$30:$AY$30,$D$228:$BA$228,'Health SCR'!T$3),1)+T237,0)</f>
        <v>0</v>
      </c>
      <c r="U238" s="644">
        <f ca="1">IF('Health SCR'!U$3&gt;=$B238,OFFSET($D$228,0,'Health SCR'!U$3-$B238)*OFFSET(Inputs!$C$30,0,$B238-2)/IF(sommmeProdInv(Inputs!$B$30:$AY$30,$D$228:$BA$228,'Health SCR'!U$3)&gt;0,sommmeProdInv(Inputs!$B$30:$AY$30,$D$228:$BA$228,'Health SCR'!U$3),1)+U237,0)</f>
        <v>0</v>
      </c>
      <c r="V238" s="644">
        <f ca="1">IF('Health SCR'!V$3&gt;=$B238,OFFSET($D$228,0,'Health SCR'!V$3-$B238)*OFFSET(Inputs!$C$30,0,$B238-2)/IF(sommmeProdInv(Inputs!$B$30:$AY$30,$D$228:$BA$228,'Health SCR'!V$3)&gt;0,sommmeProdInv(Inputs!$B$30:$AY$30,$D$228:$BA$228,'Health SCR'!V$3),1)+V237,0)</f>
        <v>0</v>
      </c>
      <c r="W238" s="644">
        <f ca="1">IF('Health SCR'!W$3&gt;=$B238,OFFSET($D$228,0,'Health SCR'!W$3-$B238)*OFFSET(Inputs!$C$30,0,$B238-2)/IF(sommmeProdInv(Inputs!$B$30:$AY$30,$D$228:$BA$228,'Health SCR'!W$3)&gt;0,sommmeProdInv(Inputs!$B$30:$AY$30,$D$228:$BA$228,'Health SCR'!W$3),1)+W237,0)</f>
        <v>0</v>
      </c>
      <c r="X238" s="644">
        <f ca="1">IF('Health SCR'!X$3&gt;=$B238,OFFSET($D$228,0,'Health SCR'!X$3-$B238)*OFFSET(Inputs!$C$30,0,$B238-2)/IF(sommmeProdInv(Inputs!$B$30:$AY$30,$D$228:$BA$228,'Health SCR'!X$3)&gt;0,sommmeProdInv(Inputs!$B$30:$AY$30,$D$228:$BA$228,'Health SCR'!X$3),1)+X237,0)</f>
        <v>0</v>
      </c>
      <c r="Y238" s="644">
        <f ca="1">IF('Health SCR'!Y$3&gt;=$B238,OFFSET($D$228,0,'Health SCR'!Y$3-$B238)*OFFSET(Inputs!$C$30,0,$B238-2)/IF(sommmeProdInv(Inputs!$B$30:$AY$30,$D$228:$BA$228,'Health SCR'!Y$3)&gt;0,sommmeProdInv(Inputs!$B$30:$AY$30,$D$228:$BA$228,'Health SCR'!Y$3),1)+Y237,0)</f>
        <v>0</v>
      </c>
      <c r="Z238" s="644">
        <f ca="1">IF('Health SCR'!Z$3&gt;=$B238,OFFSET($D$228,0,'Health SCR'!Z$3-$B238)*OFFSET(Inputs!$C$30,0,$B238-2)/IF(sommmeProdInv(Inputs!$B$30:$AY$30,$D$228:$BA$228,'Health SCR'!Z$3)&gt;0,sommmeProdInv(Inputs!$B$30:$AY$30,$D$228:$BA$228,'Health SCR'!Z$3),1)+Z237,0)</f>
        <v>0</v>
      </c>
      <c r="AA238" s="644">
        <f ca="1">IF('Health SCR'!AA$3&gt;=$B238,OFFSET($D$228,0,'Health SCR'!AA$3-$B238)*OFFSET(Inputs!$C$30,0,$B238-2)/IF(sommmeProdInv(Inputs!$B$30:$AY$30,$D$228:$BA$228,'Health SCR'!AA$3)&gt;0,sommmeProdInv(Inputs!$B$30:$AY$30,$D$228:$BA$228,'Health SCR'!AA$3),1)+AA237,0)</f>
        <v>0</v>
      </c>
      <c r="AB238" s="644">
        <f ca="1">IF('Health SCR'!AB$3&gt;=$B238,OFFSET($D$228,0,'Health SCR'!AB$3-$B238)*OFFSET(Inputs!$C$30,0,$B238-2)/IF(sommmeProdInv(Inputs!$B$30:$AY$30,$D$228:$BA$228,'Health SCR'!AB$3)&gt;0,sommmeProdInv(Inputs!$B$30:$AY$30,$D$228:$BA$228,'Health SCR'!AB$3),1)+AB237,0)</f>
        <v>0</v>
      </c>
      <c r="AC238" s="644">
        <f ca="1">IF('Health SCR'!AC$3&gt;=$B238,OFFSET($D$228,0,'Health SCR'!AC$3-$B238)*OFFSET(Inputs!$C$30,0,$B238-2)/IF(sommmeProdInv(Inputs!$B$30:$AY$30,$D$228:$BA$228,'Health SCR'!AC$3)&gt;0,sommmeProdInv(Inputs!$B$30:$AY$30,$D$228:$BA$228,'Health SCR'!AC$3),1)+AC237,0)</f>
        <v>0</v>
      </c>
      <c r="AD238" s="644">
        <f ca="1">IF('Health SCR'!AD$3&gt;=$B238,OFFSET($D$228,0,'Health SCR'!AD$3-$B238)*OFFSET(Inputs!$C$30,0,$B238-2)/IF(sommmeProdInv(Inputs!$B$30:$AY$30,$D$228:$BA$228,'Health SCR'!AD$3)&gt;0,sommmeProdInv(Inputs!$B$30:$AY$30,$D$228:$BA$228,'Health SCR'!AD$3),1)+AD237,0)</f>
        <v>0</v>
      </c>
      <c r="AE238" s="644">
        <f ca="1">IF('Health SCR'!AE$3&gt;=$B238,OFFSET($D$228,0,'Health SCR'!AE$3-$B238)*OFFSET(Inputs!$C$30,0,$B238-2)/IF(sommmeProdInv(Inputs!$B$30:$AY$30,$D$228:$BA$228,'Health SCR'!AE$3)&gt;0,sommmeProdInv(Inputs!$B$30:$AY$30,$D$228:$BA$228,'Health SCR'!AE$3),1)+AE237,0)</f>
        <v>0</v>
      </c>
      <c r="AF238" s="644">
        <f ca="1">IF('Health SCR'!AF$3&gt;=$B238,OFFSET($D$228,0,'Health SCR'!AF$3-$B238)*OFFSET(Inputs!$C$30,0,$B238-2)/IF(sommmeProdInv(Inputs!$B$30:$AY$30,$D$228:$BA$228,'Health SCR'!AF$3)&gt;0,sommmeProdInv(Inputs!$B$30:$AY$30,$D$228:$BA$228,'Health SCR'!AF$3),1)+AF237,0)</f>
        <v>0</v>
      </c>
      <c r="AG238" s="644">
        <f ca="1">IF('Health SCR'!AG$3&gt;=$B238,OFFSET($D$228,0,'Health SCR'!AG$3-$B238)*OFFSET(Inputs!$C$30,0,$B238-2)/IF(sommmeProdInv(Inputs!$B$30:$AY$30,$D$228:$BA$228,'Health SCR'!AG$3)&gt;0,sommmeProdInv(Inputs!$B$30:$AY$30,$D$228:$BA$228,'Health SCR'!AG$3),1)+AG237,0)</f>
        <v>0</v>
      </c>
      <c r="AH238" s="644">
        <f ca="1">IF('Health SCR'!AH$3&gt;=$B238,OFFSET($D$228,0,'Health SCR'!AH$3-$B238)*OFFSET(Inputs!$C$30,0,$B238-2)/IF(sommmeProdInv(Inputs!$B$30:$AY$30,$D$228:$BA$228,'Health SCR'!AH$3)&gt;0,sommmeProdInv(Inputs!$B$30:$AY$30,$D$228:$BA$228,'Health SCR'!AH$3),1)+AH237,0)</f>
        <v>0</v>
      </c>
      <c r="AI238" s="644">
        <f ca="1">IF('Health SCR'!AI$3&gt;=$B238,OFFSET($D$228,0,'Health SCR'!AI$3-$B238)*OFFSET(Inputs!$C$30,0,$B238-2)/IF(sommmeProdInv(Inputs!$B$30:$AY$30,$D$228:$BA$228,'Health SCR'!AI$3)&gt;0,sommmeProdInv(Inputs!$B$30:$AY$30,$D$228:$BA$228,'Health SCR'!AI$3),1)+AI237,0)</f>
        <v>0</v>
      </c>
      <c r="AJ238" s="644">
        <f ca="1">IF('Health SCR'!AJ$3&gt;=$B238,OFFSET($D$228,0,'Health SCR'!AJ$3-$B238)*OFFSET(Inputs!$C$30,0,$B238-2)/IF(sommmeProdInv(Inputs!$B$30:$AY$30,$D$228:$BA$228,'Health SCR'!AJ$3)&gt;0,sommmeProdInv(Inputs!$B$30:$AY$30,$D$228:$BA$228,'Health SCR'!AJ$3),1)+AJ237,0)</f>
        <v>0</v>
      </c>
      <c r="AK238" s="644">
        <f ca="1">IF('Health SCR'!AK$3&gt;=$B238,OFFSET($D$228,0,'Health SCR'!AK$3-$B238)*OFFSET(Inputs!$C$30,0,$B238-2)/IF(sommmeProdInv(Inputs!$B$30:$AY$30,$D$228:$BA$228,'Health SCR'!AK$3)&gt;0,sommmeProdInv(Inputs!$B$30:$AY$30,$D$228:$BA$228,'Health SCR'!AK$3),1)+AK237,0)</f>
        <v>0</v>
      </c>
      <c r="AL238" s="644">
        <f ca="1">IF('Health SCR'!AL$3&gt;=$B238,OFFSET($D$228,0,'Health SCR'!AL$3-$B238)*OFFSET(Inputs!$C$30,0,$B238-2)/IF(sommmeProdInv(Inputs!$B$30:$AY$30,$D$228:$BA$228,'Health SCR'!AL$3)&gt;0,sommmeProdInv(Inputs!$B$30:$AY$30,$D$228:$BA$228,'Health SCR'!AL$3),1)+AL237,0)</f>
        <v>0</v>
      </c>
      <c r="AM238" s="644">
        <f ca="1">IF('Health SCR'!AM$3&gt;=$B238,OFFSET($D$228,0,'Health SCR'!AM$3-$B238)*OFFSET(Inputs!$C$30,0,$B238-2)/IF(sommmeProdInv(Inputs!$B$30:$AY$30,$D$228:$BA$228,'Health SCR'!AM$3)&gt;0,sommmeProdInv(Inputs!$B$30:$AY$30,$D$228:$BA$228,'Health SCR'!AM$3),1)+AM237,0)</f>
        <v>0</v>
      </c>
      <c r="AN238" s="644">
        <f ca="1">IF('Health SCR'!AN$3&gt;=$B238,OFFSET($D$228,0,'Health SCR'!AN$3-$B238)*OFFSET(Inputs!$C$30,0,$B238-2)/IF(sommmeProdInv(Inputs!$B$30:$AY$30,$D$228:$BA$228,'Health SCR'!AN$3)&gt;0,sommmeProdInv(Inputs!$B$30:$AY$30,$D$228:$BA$228,'Health SCR'!AN$3),1)+AN237,0)</f>
        <v>0</v>
      </c>
      <c r="AO238" s="644">
        <f ca="1">IF('Health SCR'!AO$3&gt;=$B238,OFFSET($D$228,0,'Health SCR'!AO$3-$B238)*OFFSET(Inputs!$C$30,0,$B238-2)/IF(sommmeProdInv(Inputs!$B$30:$AY$30,$D$228:$BA$228,'Health SCR'!AO$3)&gt;0,sommmeProdInv(Inputs!$B$30:$AY$30,$D$228:$BA$228,'Health SCR'!AO$3),1)+AO237,0)</f>
        <v>0</v>
      </c>
      <c r="AP238" s="644">
        <f ca="1">IF('Health SCR'!AP$3&gt;=$B238,OFFSET($D$228,0,'Health SCR'!AP$3-$B238)*OFFSET(Inputs!$C$30,0,$B238-2)/IF(sommmeProdInv(Inputs!$B$30:$AY$30,$D$228:$BA$228,'Health SCR'!AP$3)&gt;0,sommmeProdInv(Inputs!$B$30:$AY$30,$D$228:$BA$228,'Health SCR'!AP$3),1)+AP237,0)</f>
        <v>0</v>
      </c>
      <c r="AQ238" s="644">
        <f ca="1">IF('Health SCR'!AQ$3&gt;=$B238,OFFSET($D$228,0,'Health SCR'!AQ$3-$B238)*OFFSET(Inputs!$C$30,0,$B238-2)/IF(sommmeProdInv(Inputs!$B$30:$AY$30,$D$228:$BA$228,'Health SCR'!AQ$3)&gt;0,sommmeProdInv(Inputs!$B$30:$AY$30,$D$228:$BA$228,'Health SCR'!AQ$3),1)+AQ237,0)</f>
        <v>0</v>
      </c>
      <c r="AR238" s="644">
        <f ca="1">IF('Health SCR'!AR$3&gt;=$B238,OFFSET($D$228,0,'Health SCR'!AR$3-$B238)*OFFSET(Inputs!$C$30,0,$B238-2)/IF(sommmeProdInv(Inputs!$B$30:$AY$30,$D$228:$BA$228,'Health SCR'!AR$3)&gt;0,sommmeProdInv(Inputs!$B$30:$AY$30,$D$228:$BA$228,'Health SCR'!AR$3),1)+AR237,0)</f>
        <v>0</v>
      </c>
      <c r="AS238" s="644">
        <f ca="1">IF('Health SCR'!AS$3&gt;=$B238,OFFSET($D$228,0,'Health SCR'!AS$3-$B238)*OFFSET(Inputs!$C$30,0,$B238-2)/IF(sommmeProdInv(Inputs!$B$30:$AY$30,$D$228:$BA$228,'Health SCR'!AS$3)&gt;0,sommmeProdInv(Inputs!$B$30:$AY$30,$D$228:$BA$228,'Health SCR'!AS$3),1)+AS237,0)</f>
        <v>0</v>
      </c>
      <c r="AT238" s="644">
        <f ca="1">IF('Health SCR'!AT$3&gt;=$B238,OFFSET($D$228,0,'Health SCR'!AT$3-$B238)*OFFSET(Inputs!$C$30,0,$B238-2)/IF(sommmeProdInv(Inputs!$B$30:$AY$30,$D$228:$BA$228,'Health SCR'!AT$3)&gt;0,sommmeProdInv(Inputs!$B$30:$AY$30,$D$228:$BA$228,'Health SCR'!AT$3),1)+AT237,0)</f>
        <v>0</v>
      </c>
      <c r="AU238" s="644">
        <f ca="1">IF('Health SCR'!AU$3&gt;=$B238,OFFSET($D$228,0,'Health SCR'!AU$3-$B238)*OFFSET(Inputs!$C$30,0,$B238-2)/IF(sommmeProdInv(Inputs!$B$30:$AY$30,$D$228:$BA$228,'Health SCR'!AU$3)&gt;0,sommmeProdInv(Inputs!$B$30:$AY$30,$D$228:$BA$228,'Health SCR'!AU$3),1)+AU237,0)</f>
        <v>0</v>
      </c>
      <c r="AV238" s="644">
        <f ca="1">IF('Health SCR'!AV$3&gt;=$B238,OFFSET($D$228,0,'Health SCR'!AV$3-$B238)*OFFSET(Inputs!$C$30,0,$B238-2)/IF(sommmeProdInv(Inputs!$B$30:$AY$30,$D$228:$BA$228,'Health SCR'!AV$3)&gt;0,sommmeProdInv(Inputs!$B$30:$AY$30,$D$228:$BA$228,'Health SCR'!AV$3),1)+AV237,0)</f>
        <v>0</v>
      </c>
      <c r="AW238" s="644">
        <f ca="1">IF('Health SCR'!AW$3&gt;=$B238,OFFSET($D$228,0,'Health SCR'!AW$3-$B238)*OFFSET(Inputs!$C$30,0,$B238-2)/IF(sommmeProdInv(Inputs!$B$30:$AY$30,$D$228:$BA$228,'Health SCR'!AW$3)&gt;0,sommmeProdInv(Inputs!$B$30:$AY$30,$D$228:$BA$228,'Health SCR'!AW$3),1)+AW237,0)</f>
        <v>0</v>
      </c>
      <c r="AX238" s="644">
        <f ca="1">IF('Health SCR'!AX$3&gt;=$B238,OFFSET($D$228,0,'Health SCR'!AX$3-$B238)*OFFSET(Inputs!$C$30,0,$B238-2)/IF(sommmeProdInv(Inputs!$B$30:$AY$30,$D$228:$BA$228,'Health SCR'!AX$3)&gt;0,sommmeProdInv(Inputs!$B$30:$AY$30,$D$228:$BA$228,'Health SCR'!AX$3),1)+AX237,0)</f>
        <v>0</v>
      </c>
      <c r="AY238" s="644">
        <f ca="1">IF('Health SCR'!AY$3&gt;=$B238,OFFSET($D$228,0,'Health SCR'!AY$3-$B238)*OFFSET(Inputs!$C$30,0,$B238-2)/IF(sommmeProdInv(Inputs!$B$30:$AY$30,$D$228:$BA$228,'Health SCR'!AY$3)&gt;0,sommmeProdInv(Inputs!$B$30:$AY$30,$D$228:$BA$228,'Health SCR'!AY$3),1)+AY237,0)</f>
        <v>0</v>
      </c>
      <c r="AZ238" s="644">
        <f ca="1">IF('Health SCR'!AZ$3&gt;=$B238,OFFSET($D$228,0,'Health SCR'!AZ$3-$B238)*OFFSET(Inputs!$C$30,0,$B238-2)/IF(sommmeProdInv(Inputs!$B$30:$AY$30,$D$228:$BA$228,'Health SCR'!AZ$3)&gt;0,sommmeProdInv(Inputs!$B$30:$AY$30,$D$228:$BA$228,'Health SCR'!AZ$3),1)+AZ237,0)</f>
        <v>0</v>
      </c>
      <c r="BA238" s="645">
        <f ca="1">IF('Health SCR'!BA$3&gt;=$B238,OFFSET($D$228,0,'Health SCR'!BA$3-$B238)*OFFSET(Inputs!$C$30,0,$B238-2)/IF(sommmeProdInv(Inputs!$B$30:$AY$30,$D$228:$BA$228,'Health SCR'!BA$3)&gt;0,sommmeProdInv(Inputs!$B$30:$AY$30,$D$228:$BA$228,'Health SCR'!BA$3),1)+BA237,0)</f>
        <v>0</v>
      </c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43"/>
      <c r="BU238" s="243"/>
      <c r="BV238" s="243"/>
      <c r="BW238" s="243"/>
      <c r="BX238" s="243"/>
      <c r="BY238" s="243"/>
      <c r="BZ238" s="243"/>
      <c r="CA238" s="243"/>
      <c r="CB238" s="243"/>
      <c r="CC238" s="243"/>
      <c r="CD238" s="243"/>
      <c r="CE238" s="243"/>
      <c r="CF238" s="243"/>
      <c r="CG238" s="243"/>
      <c r="CH238" s="243"/>
      <c r="CI238" s="243"/>
      <c r="CJ238" s="243"/>
      <c r="CK238" s="243"/>
      <c r="CL238" s="243"/>
      <c r="CM238" s="243"/>
      <c r="CN238" s="243"/>
      <c r="CO238" s="243"/>
      <c r="CP238" s="243"/>
      <c r="CQ238" s="243"/>
      <c r="CR238" s="243"/>
      <c r="CS238" s="243"/>
      <c r="CT238" s="243"/>
      <c r="CU238" s="243"/>
      <c r="CV238" s="243"/>
      <c r="CW238" s="243"/>
      <c r="CX238" s="243"/>
      <c r="CY238" s="243"/>
      <c r="CZ238" s="243"/>
      <c r="DA238" s="243"/>
      <c r="DB238" s="243"/>
      <c r="DC238" s="243"/>
      <c r="DD238" s="243"/>
      <c r="DE238" s="243"/>
      <c r="DF238" s="243"/>
      <c r="DG238" s="243"/>
      <c r="DH238" s="243"/>
      <c r="DI238" s="243"/>
      <c r="DJ238" s="243"/>
      <c r="DK238" s="243"/>
      <c r="DL238" s="243"/>
      <c r="DM238" s="243"/>
      <c r="DN238" s="243"/>
      <c r="DO238" s="243"/>
      <c r="DP238" s="243"/>
      <c r="DQ238" s="243"/>
      <c r="DR238" s="243"/>
      <c r="DS238" s="243"/>
      <c r="DT238" s="243"/>
      <c r="DU238" s="243"/>
      <c r="DV238" s="243"/>
      <c r="DW238" s="243"/>
      <c r="DX238" s="243"/>
      <c r="DY238" s="243"/>
      <c r="DZ238" s="243"/>
      <c r="EA238" s="243"/>
      <c r="EB238" s="243"/>
      <c r="EC238" s="243"/>
      <c r="ED238" s="243"/>
      <c r="EE238" s="243"/>
      <c r="EF238" s="243"/>
      <c r="EG238" s="243"/>
      <c r="EH238" s="243"/>
      <c r="EI238" s="243"/>
      <c r="EJ238" s="243"/>
      <c r="EK238" s="243"/>
      <c r="EL238" s="243"/>
      <c r="EM238" s="243"/>
      <c r="EN238" s="243"/>
      <c r="EO238" s="243"/>
      <c r="EP238" s="243"/>
      <c r="EQ238" s="243"/>
      <c r="ER238" s="243"/>
      <c r="ES238" s="243"/>
      <c r="ET238" s="243"/>
      <c r="EU238" s="243"/>
      <c r="EV238" s="243"/>
      <c r="EW238" s="243"/>
      <c r="EX238" s="243"/>
      <c r="EY238" s="243"/>
      <c r="EZ238" s="243"/>
      <c r="FA238" s="243"/>
      <c r="FB238" s="243"/>
      <c r="FC238" s="243"/>
      <c r="FD238" s="243"/>
      <c r="FE238" s="243"/>
      <c r="FF238" s="243"/>
      <c r="FG238" s="243"/>
      <c r="FH238" s="243"/>
      <c r="FI238" s="243"/>
      <c r="FJ238" s="243"/>
      <c r="FK238" s="243"/>
      <c r="FL238" s="243"/>
      <c r="FM238" s="243"/>
      <c r="FN238" s="243"/>
      <c r="FO238" s="243"/>
      <c r="FP238" s="243"/>
      <c r="FQ238" s="243"/>
      <c r="FR238" s="243"/>
      <c r="FS238" s="243"/>
      <c r="FT238" s="243"/>
      <c r="FU238" s="243"/>
      <c r="FV238" s="243"/>
      <c r="FW238" s="243"/>
      <c r="FX238" s="243"/>
      <c r="FY238" s="243"/>
      <c r="FZ238" s="243"/>
      <c r="GA238" s="243"/>
      <c r="GB238" s="243"/>
      <c r="GC238" s="243"/>
      <c r="GD238" s="243"/>
      <c r="GE238" s="243"/>
      <c r="GF238" s="243"/>
      <c r="GG238" s="243"/>
      <c r="GH238" s="243"/>
      <c r="GI238" s="243"/>
      <c r="GJ238" s="243"/>
      <c r="GK238" s="243"/>
      <c r="GL238" s="243"/>
      <c r="GM238" s="243"/>
      <c r="GN238" s="243"/>
      <c r="GO238" s="243"/>
      <c r="GP238" s="243"/>
      <c r="GQ238" s="243"/>
      <c r="GR238" s="243"/>
      <c r="GS238" s="243"/>
      <c r="GT238" s="243"/>
      <c r="GU238" s="243"/>
      <c r="GV238" s="243"/>
      <c r="GW238" s="243"/>
      <c r="GX238" s="243"/>
      <c r="GY238" s="243"/>
      <c r="GZ238" s="243"/>
      <c r="HA238" s="243"/>
      <c r="HB238" s="243"/>
      <c r="HC238" s="243"/>
      <c r="HD238" s="243"/>
      <c r="HE238" s="243"/>
      <c r="HF238" s="243"/>
      <c r="HG238" s="243"/>
      <c r="HH238" s="243"/>
      <c r="HI238" s="243"/>
      <c r="HJ238" s="243"/>
      <c r="HK238" s="243"/>
      <c r="HL238" s="243"/>
      <c r="HM238" s="243"/>
      <c r="HN238" s="243"/>
      <c r="HO238" s="243"/>
      <c r="HP238" s="243"/>
      <c r="HQ238" s="243"/>
      <c r="HR238" s="243"/>
      <c r="HS238" s="243"/>
      <c r="HT238" s="243"/>
      <c r="HU238" s="243"/>
      <c r="HV238" s="243"/>
      <c r="HW238" s="243"/>
      <c r="HX238" s="243"/>
      <c r="HY238" s="243"/>
      <c r="HZ238" s="243"/>
      <c r="IA238" s="243"/>
      <c r="IB238" s="243"/>
      <c r="IC238" s="243"/>
      <c r="ID238" s="243"/>
      <c r="IE238" s="243"/>
      <c r="IF238" s="243"/>
      <c r="IG238" s="243"/>
      <c r="IH238" s="243"/>
      <c r="II238" s="243"/>
      <c r="IJ238" s="243"/>
      <c r="IK238" s="243"/>
      <c r="IL238" s="243"/>
      <c r="IM238" s="243"/>
      <c r="IN238" s="243"/>
      <c r="IO238" s="243"/>
      <c r="IP238" s="243"/>
      <c r="IQ238" s="243"/>
      <c r="IR238" s="243"/>
      <c r="IS238" s="243"/>
      <c r="IT238" s="243"/>
      <c r="IU238" s="243"/>
      <c r="IV238" s="243"/>
    </row>
    <row r="239" spans="1:256" s="340" customFormat="1" outlineLevel="1">
      <c r="A239" s="610"/>
      <c r="B239" s="993">
        <v>10</v>
      </c>
      <c r="C239" s="994"/>
      <c r="D239" s="643"/>
      <c r="E239" s="644">
        <f ca="1">IF('Health SCR'!E$3&gt;=$B239,OFFSET($D$228,0,'Health SCR'!E$3-$B239)*OFFSET(Inputs!$C$30,0,$B239-2)/IF(sommmeProdInv(Inputs!$B$30:$AY$30,$D$228:$BA$228,'Health SCR'!E$3)&gt;0,sommmeProdInv(Inputs!$B$30:$AY$30,$D$228:$BA$228,'Health SCR'!E$3),1)+E238,0)</f>
        <v>0</v>
      </c>
      <c r="F239" s="644">
        <f ca="1">IF('Health SCR'!F$3&gt;=$B239,OFFSET($D$228,0,'Health SCR'!F$3-$B239)*OFFSET(Inputs!$C$30,0,$B239-2)/IF(sommmeProdInv(Inputs!$B$30:$AY$30,$D$228:$BA$228,'Health SCR'!F$3)&gt;0,sommmeProdInv(Inputs!$B$30:$AY$30,$D$228:$BA$228,'Health SCR'!F$3),1)+F238,0)</f>
        <v>0</v>
      </c>
      <c r="G239" s="644">
        <f ca="1">IF('Health SCR'!G$3&gt;=$B239,OFFSET($D$228,0,'Health SCR'!G$3-$B239)*OFFSET(Inputs!$C$30,0,$B239-2)/IF(sommmeProdInv(Inputs!$B$30:$AY$30,$D$228:$BA$228,'Health SCR'!G$3)&gt;0,sommmeProdInv(Inputs!$B$30:$AY$30,$D$228:$BA$228,'Health SCR'!G$3),1)+G238,0)</f>
        <v>0</v>
      </c>
      <c r="H239" s="644">
        <f ca="1">IF('Health SCR'!H$3&gt;=$B239,OFFSET($D$228,0,'Health SCR'!H$3-$B239)*OFFSET(Inputs!$C$30,0,$B239-2)/IF(sommmeProdInv(Inputs!$B$30:$AY$30,$D$228:$BA$228,'Health SCR'!H$3)&gt;0,sommmeProdInv(Inputs!$B$30:$AY$30,$D$228:$BA$228,'Health SCR'!H$3),1)+H238,0)</f>
        <v>0</v>
      </c>
      <c r="I239" s="644">
        <f ca="1">IF('Health SCR'!I$3&gt;=$B239,OFFSET($D$228,0,'Health SCR'!I$3-$B239)*OFFSET(Inputs!$C$30,0,$B239-2)/IF(sommmeProdInv(Inputs!$B$30:$AY$30,$D$228:$BA$228,'Health SCR'!I$3)&gt;0,sommmeProdInv(Inputs!$B$30:$AY$30,$D$228:$BA$228,'Health SCR'!I$3),1)+I238,0)</f>
        <v>0</v>
      </c>
      <c r="J239" s="644">
        <f ca="1">IF('Health SCR'!J$3&gt;=$B239,OFFSET($D$228,0,'Health SCR'!J$3-$B239)*OFFSET(Inputs!$C$30,0,$B239-2)/IF(sommmeProdInv(Inputs!$B$30:$AY$30,$D$228:$BA$228,'Health SCR'!J$3)&gt;0,sommmeProdInv(Inputs!$B$30:$AY$30,$D$228:$BA$228,'Health SCR'!J$3),1)+J238,0)</f>
        <v>0</v>
      </c>
      <c r="K239" s="644">
        <f ca="1">IF('Health SCR'!K$3&gt;=$B239,OFFSET($D$228,0,'Health SCR'!K$3-$B239)*OFFSET(Inputs!$C$30,0,$B239-2)/IF(sommmeProdInv(Inputs!$B$30:$AY$30,$D$228:$BA$228,'Health SCR'!K$3)&gt;0,sommmeProdInv(Inputs!$B$30:$AY$30,$D$228:$BA$228,'Health SCR'!K$3),1)+K238,0)</f>
        <v>0</v>
      </c>
      <c r="L239" s="644">
        <f ca="1">IF('Health SCR'!L$3&gt;=$B239,OFFSET($D$228,0,'Health SCR'!L$3-$B239)*OFFSET(Inputs!$C$30,0,$B239-2)/IF(sommmeProdInv(Inputs!$B$30:$AY$30,$D$228:$BA$228,'Health SCR'!L$3)&gt;0,sommmeProdInv(Inputs!$B$30:$AY$30,$D$228:$BA$228,'Health SCR'!L$3),1)+L238,0)</f>
        <v>0</v>
      </c>
      <c r="M239" s="644">
        <f ca="1">IF('Health SCR'!M$3&gt;=$B239,OFFSET($D$228,0,'Health SCR'!M$3-$B239)*OFFSET(Inputs!$C$30,0,$B239-2)/IF(sommmeProdInv(Inputs!$B$30:$AY$30,$D$228:$BA$228,'Health SCR'!M$3)&gt;0,sommmeProdInv(Inputs!$B$30:$AY$30,$D$228:$BA$228,'Health SCR'!M$3),1)+M238,0)</f>
        <v>0</v>
      </c>
      <c r="N239" s="644">
        <f ca="1">IF('Health SCR'!N$3&gt;=$B239,OFFSET($D$228,0,'Health SCR'!N$3-$B239)*OFFSET(Inputs!$C$30,0,$B239-2)/IF(sommmeProdInv(Inputs!$B$30:$AY$30,$D$228:$BA$228,'Health SCR'!N$3)&gt;0,sommmeProdInv(Inputs!$B$30:$AY$30,$D$228:$BA$228,'Health SCR'!N$3),1)+N238,0)</f>
        <v>0</v>
      </c>
      <c r="O239" s="644">
        <f ca="1">IF('Health SCR'!O$3&gt;=$B239,OFFSET($D$228,0,'Health SCR'!O$3-$B239)*OFFSET(Inputs!$C$30,0,$B239-2)/IF(sommmeProdInv(Inputs!$B$30:$AY$30,$D$228:$BA$228,'Health SCR'!O$3)&gt;0,sommmeProdInv(Inputs!$B$30:$AY$30,$D$228:$BA$228,'Health SCR'!O$3),1)+O238,0)</f>
        <v>0</v>
      </c>
      <c r="P239" s="644">
        <f ca="1">IF('Health SCR'!P$3&gt;=$B239,OFFSET($D$228,0,'Health SCR'!P$3-$B239)*OFFSET(Inputs!$C$30,0,$B239-2)/IF(sommmeProdInv(Inputs!$B$30:$AY$30,$D$228:$BA$228,'Health SCR'!P$3)&gt;0,sommmeProdInv(Inputs!$B$30:$AY$30,$D$228:$BA$228,'Health SCR'!P$3),1)+P238,0)</f>
        <v>0</v>
      </c>
      <c r="Q239" s="644">
        <f ca="1">IF('Health SCR'!Q$3&gt;=$B239,OFFSET($D$228,0,'Health SCR'!Q$3-$B239)*OFFSET(Inputs!$C$30,0,$B239-2)/IF(sommmeProdInv(Inputs!$B$30:$AY$30,$D$228:$BA$228,'Health SCR'!Q$3)&gt;0,sommmeProdInv(Inputs!$B$30:$AY$30,$D$228:$BA$228,'Health SCR'!Q$3),1)+Q238,0)</f>
        <v>0</v>
      </c>
      <c r="R239" s="644">
        <f ca="1">IF('Health SCR'!R$3&gt;=$B239,OFFSET($D$228,0,'Health SCR'!R$3-$B239)*OFFSET(Inputs!$C$30,0,$B239-2)/IF(sommmeProdInv(Inputs!$B$30:$AY$30,$D$228:$BA$228,'Health SCR'!R$3)&gt;0,sommmeProdInv(Inputs!$B$30:$AY$30,$D$228:$BA$228,'Health SCR'!R$3),1)+R238,0)</f>
        <v>0</v>
      </c>
      <c r="S239" s="644">
        <f ca="1">IF('Health SCR'!S$3&gt;=$B239,OFFSET($D$228,0,'Health SCR'!S$3-$B239)*OFFSET(Inputs!$C$30,0,$B239-2)/IF(sommmeProdInv(Inputs!$B$30:$AY$30,$D$228:$BA$228,'Health SCR'!S$3)&gt;0,sommmeProdInv(Inputs!$B$30:$AY$30,$D$228:$BA$228,'Health SCR'!S$3),1)+S238,0)</f>
        <v>0</v>
      </c>
      <c r="T239" s="644">
        <f ca="1">IF('Health SCR'!T$3&gt;=$B239,OFFSET($D$228,0,'Health SCR'!T$3-$B239)*OFFSET(Inputs!$C$30,0,$B239-2)/IF(sommmeProdInv(Inputs!$B$30:$AY$30,$D$228:$BA$228,'Health SCR'!T$3)&gt;0,sommmeProdInv(Inputs!$B$30:$AY$30,$D$228:$BA$228,'Health SCR'!T$3),1)+T238,0)</f>
        <v>0</v>
      </c>
      <c r="U239" s="644">
        <f ca="1">IF('Health SCR'!U$3&gt;=$B239,OFFSET($D$228,0,'Health SCR'!U$3-$B239)*OFFSET(Inputs!$C$30,0,$B239-2)/IF(sommmeProdInv(Inputs!$B$30:$AY$30,$D$228:$BA$228,'Health SCR'!U$3)&gt;0,sommmeProdInv(Inputs!$B$30:$AY$30,$D$228:$BA$228,'Health SCR'!U$3),1)+U238,0)</f>
        <v>0</v>
      </c>
      <c r="V239" s="644">
        <f ca="1">IF('Health SCR'!V$3&gt;=$B239,OFFSET($D$228,0,'Health SCR'!V$3-$B239)*OFFSET(Inputs!$C$30,0,$B239-2)/IF(sommmeProdInv(Inputs!$B$30:$AY$30,$D$228:$BA$228,'Health SCR'!V$3)&gt;0,sommmeProdInv(Inputs!$B$30:$AY$30,$D$228:$BA$228,'Health SCR'!V$3),1)+V238,0)</f>
        <v>0</v>
      </c>
      <c r="W239" s="644">
        <f ca="1">IF('Health SCR'!W$3&gt;=$B239,OFFSET($D$228,0,'Health SCR'!W$3-$B239)*OFFSET(Inputs!$C$30,0,$B239-2)/IF(sommmeProdInv(Inputs!$B$30:$AY$30,$D$228:$BA$228,'Health SCR'!W$3)&gt;0,sommmeProdInv(Inputs!$B$30:$AY$30,$D$228:$BA$228,'Health SCR'!W$3),1)+W238,0)</f>
        <v>0</v>
      </c>
      <c r="X239" s="644">
        <f ca="1">IF('Health SCR'!X$3&gt;=$B239,OFFSET($D$228,0,'Health SCR'!X$3-$B239)*OFFSET(Inputs!$C$30,0,$B239-2)/IF(sommmeProdInv(Inputs!$B$30:$AY$30,$D$228:$BA$228,'Health SCR'!X$3)&gt;0,sommmeProdInv(Inputs!$B$30:$AY$30,$D$228:$BA$228,'Health SCR'!X$3),1)+X238,0)</f>
        <v>0</v>
      </c>
      <c r="Y239" s="644">
        <f ca="1">IF('Health SCR'!Y$3&gt;=$B239,OFFSET($D$228,0,'Health SCR'!Y$3-$B239)*OFFSET(Inputs!$C$30,0,$B239-2)/IF(sommmeProdInv(Inputs!$B$30:$AY$30,$D$228:$BA$228,'Health SCR'!Y$3)&gt;0,sommmeProdInv(Inputs!$B$30:$AY$30,$D$228:$BA$228,'Health SCR'!Y$3),1)+Y238,0)</f>
        <v>0</v>
      </c>
      <c r="Z239" s="644">
        <f ca="1">IF('Health SCR'!Z$3&gt;=$B239,OFFSET($D$228,0,'Health SCR'!Z$3-$B239)*OFFSET(Inputs!$C$30,0,$B239-2)/IF(sommmeProdInv(Inputs!$B$30:$AY$30,$D$228:$BA$228,'Health SCR'!Z$3)&gt;0,sommmeProdInv(Inputs!$B$30:$AY$30,$D$228:$BA$228,'Health SCR'!Z$3),1)+Z238,0)</f>
        <v>0</v>
      </c>
      <c r="AA239" s="644">
        <f ca="1">IF('Health SCR'!AA$3&gt;=$B239,OFFSET($D$228,0,'Health SCR'!AA$3-$B239)*OFFSET(Inputs!$C$30,0,$B239-2)/IF(sommmeProdInv(Inputs!$B$30:$AY$30,$D$228:$BA$228,'Health SCR'!AA$3)&gt;0,sommmeProdInv(Inputs!$B$30:$AY$30,$D$228:$BA$228,'Health SCR'!AA$3),1)+AA238,0)</f>
        <v>0</v>
      </c>
      <c r="AB239" s="644">
        <f ca="1">IF('Health SCR'!AB$3&gt;=$B239,OFFSET($D$228,0,'Health SCR'!AB$3-$B239)*OFFSET(Inputs!$C$30,0,$B239-2)/IF(sommmeProdInv(Inputs!$B$30:$AY$30,$D$228:$BA$228,'Health SCR'!AB$3)&gt;0,sommmeProdInv(Inputs!$B$30:$AY$30,$D$228:$BA$228,'Health SCR'!AB$3),1)+AB238,0)</f>
        <v>0</v>
      </c>
      <c r="AC239" s="644">
        <f ca="1">IF('Health SCR'!AC$3&gt;=$B239,OFFSET($D$228,0,'Health SCR'!AC$3-$B239)*OFFSET(Inputs!$C$30,0,$B239-2)/IF(sommmeProdInv(Inputs!$B$30:$AY$30,$D$228:$BA$228,'Health SCR'!AC$3)&gt;0,sommmeProdInv(Inputs!$B$30:$AY$30,$D$228:$BA$228,'Health SCR'!AC$3),1)+AC238,0)</f>
        <v>0</v>
      </c>
      <c r="AD239" s="644">
        <f ca="1">IF('Health SCR'!AD$3&gt;=$B239,OFFSET($D$228,0,'Health SCR'!AD$3-$B239)*OFFSET(Inputs!$C$30,0,$B239-2)/IF(sommmeProdInv(Inputs!$B$30:$AY$30,$D$228:$BA$228,'Health SCR'!AD$3)&gt;0,sommmeProdInv(Inputs!$B$30:$AY$30,$D$228:$BA$228,'Health SCR'!AD$3),1)+AD238,0)</f>
        <v>0</v>
      </c>
      <c r="AE239" s="644">
        <f ca="1">IF('Health SCR'!AE$3&gt;=$B239,OFFSET($D$228,0,'Health SCR'!AE$3-$B239)*OFFSET(Inputs!$C$30,0,$B239-2)/IF(sommmeProdInv(Inputs!$B$30:$AY$30,$D$228:$BA$228,'Health SCR'!AE$3)&gt;0,sommmeProdInv(Inputs!$B$30:$AY$30,$D$228:$BA$228,'Health SCR'!AE$3),1)+AE238,0)</f>
        <v>0</v>
      </c>
      <c r="AF239" s="644">
        <f ca="1">IF('Health SCR'!AF$3&gt;=$B239,OFFSET($D$228,0,'Health SCR'!AF$3-$B239)*OFFSET(Inputs!$C$30,0,$B239-2)/IF(sommmeProdInv(Inputs!$B$30:$AY$30,$D$228:$BA$228,'Health SCR'!AF$3)&gt;0,sommmeProdInv(Inputs!$B$30:$AY$30,$D$228:$BA$228,'Health SCR'!AF$3),1)+AF238,0)</f>
        <v>0</v>
      </c>
      <c r="AG239" s="644">
        <f ca="1">IF('Health SCR'!AG$3&gt;=$B239,OFFSET($D$228,0,'Health SCR'!AG$3-$B239)*OFFSET(Inputs!$C$30,0,$B239-2)/IF(sommmeProdInv(Inputs!$B$30:$AY$30,$D$228:$BA$228,'Health SCR'!AG$3)&gt;0,sommmeProdInv(Inputs!$B$30:$AY$30,$D$228:$BA$228,'Health SCR'!AG$3),1)+AG238,0)</f>
        <v>0</v>
      </c>
      <c r="AH239" s="644">
        <f ca="1">IF('Health SCR'!AH$3&gt;=$B239,OFFSET($D$228,0,'Health SCR'!AH$3-$B239)*OFFSET(Inputs!$C$30,0,$B239-2)/IF(sommmeProdInv(Inputs!$B$30:$AY$30,$D$228:$BA$228,'Health SCR'!AH$3)&gt;0,sommmeProdInv(Inputs!$B$30:$AY$30,$D$228:$BA$228,'Health SCR'!AH$3),1)+AH238,0)</f>
        <v>0</v>
      </c>
      <c r="AI239" s="644">
        <f ca="1">IF('Health SCR'!AI$3&gt;=$B239,OFFSET($D$228,0,'Health SCR'!AI$3-$B239)*OFFSET(Inputs!$C$30,0,$B239-2)/IF(sommmeProdInv(Inputs!$B$30:$AY$30,$D$228:$BA$228,'Health SCR'!AI$3)&gt;0,sommmeProdInv(Inputs!$B$30:$AY$30,$D$228:$BA$228,'Health SCR'!AI$3),1)+AI238,0)</f>
        <v>0</v>
      </c>
      <c r="AJ239" s="644">
        <f ca="1">IF('Health SCR'!AJ$3&gt;=$B239,OFFSET($D$228,0,'Health SCR'!AJ$3-$B239)*OFFSET(Inputs!$C$30,0,$B239-2)/IF(sommmeProdInv(Inputs!$B$30:$AY$30,$D$228:$BA$228,'Health SCR'!AJ$3)&gt;0,sommmeProdInv(Inputs!$B$30:$AY$30,$D$228:$BA$228,'Health SCR'!AJ$3),1)+AJ238,0)</f>
        <v>0</v>
      </c>
      <c r="AK239" s="644">
        <f ca="1">IF('Health SCR'!AK$3&gt;=$B239,OFFSET($D$228,0,'Health SCR'!AK$3-$B239)*OFFSET(Inputs!$C$30,0,$B239-2)/IF(sommmeProdInv(Inputs!$B$30:$AY$30,$D$228:$BA$228,'Health SCR'!AK$3)&gt;0,sommmeProdInv(Inputs!$B$30:$AY$30,$D$228:$BA$228,'Health SCR'!AK$3),1)+AK238,0)</f>
        <v>0</v>
      </c>
      <c r="AL239" s="644">
        <f ca="1">IF('Health SCR'!AL$3&gt;=$B239,OFFSET($D$228,0,'Health SCR'!AL$3-$B239)*OFFSET(Inputs!$C$30,0,$B239-2)/IF(sommmeProdInv(Inputs!$B$30:$AY$30,$D$228:$BA$228,'Health SCR'!AL$3)&gt;0,sommmeProdInv(Inputs!$B$30:$AY$30,$D$228:$BA$228,'Health SCR'!AL$3),1)+AL238,0)</f>
        <v>0</v>
      </c>
      <c r="AM239" s="644">
        <f ca="1">IF('Health SCR'!AM$3&gt;=$B239,OFFSET($D$228,0,'Health SCR'!AM$3-$B239)*OFFSET(Inputs!$C$30,0,$B239-2)/IF(sommmeProdInv(Inputs!$B$30:$AY$30,$D$228:$BA$228,'Health SCR'!AM$3)&gt;0,sommmeProdInv(Inputs!$B$30:$AY$30,$D$228:$BA$228,'Health SCR'!AM$3),1)+AM238,0)</f>
        <v>0</v>
      </c>
      <c r="AN239" s="644">
        <f ca="1">IF('Health SCR'!AN$3&gt;=$B239,OFFSET($D$228,0,'Health SCR'!AN$3-$B239)*OFFSET(Inputs!$C$30,0,$B239-2)/IF(sommmeProdInv(Inputs!$B$30:$AY$30,$D$228:$BA$228,'Health SCR'!AN$3)&gt;0,sommmeProdInv(Inputs!$B$30:$AY$30,$D$228:$BA$228,'Health SCR'!AN$3),1)+AN238,0)</f>
        <v>0</v>
      </c>
      <c r="AO239" s="644">
        <f ca="1">IF('Health SCR'!AO$3&gt;=$B239,OFFSET($D$228,0,'Health SCR'!AO$3-$B239)*OFFSET(Inputs!$C$30,0,$B239-2)/IF(sommmeProdInv(Inputs!$B$30:$AY$30,$D$228:$BA$228,'Health SCR'!AO$3)&gt;0,sommmeProdInv(Inputs!$B$30:$AY$30,$D$228:$BA$228,'Health SCR'!AO$3),1)+AO238,0)</f>
        <v>0</v>
      </c>
      <c r="AP239" s="644">
        <f ca="1">IF('Health SCR'!AP$3&gt;=$B239,OFFSET($D$228,0,'Health SCR'!AP$3-$B239)*OFFSET(Inputs!$C$30,0,$B239-2)/IF(sommmeProdInv(Inputs!$B$30:$AY$30,$D$228:$BA$228,'Health SCR'!AP$3)&gt;0,sommmeProdInv(Inputs!$B$30:$AY$30,$D$228:$BA$228,'Health SCR'!AP$3),1)+AP238,0)</f>
        <v>0</v>
      </c>
      <c r="AQ239" s="644">
        <f ca="1">IF('Health SCR'!AQ$3&gt;=$B239,OFFSET($D$228,0,'Health SCR'!AQ$3-$B239)*OFFSET(Inputs!$C$30,0,$B239-2)/IF(sommmeProdInv(Inputs!$B$30:$AY$30,$D$228:$BA$228,'Health SCR'!AQ$3)&gt;0,sommmeProdInv(Inputs!$B$30:$AY$30,$D$228:$BA$228,'Health SCR'!AQ$3),1)+AQ238,0)</f>
        <v>0</v>
      </c>
      <c r="AR239" s="644">
        <f ca="1">IF('Health SCR'!AR$3&gt;=$B239,OFFSET($D$228,0,'Health SCR'!AR$3-$B239)*OFFSET(Inputs!$C$30,0,$B239-2)/IF(sommmeProdInv(Inputs!$B$30:$AY$30,$D$228:$BA$228,'Health SCR'!AR$3)&gt;0,sommmeProdInv(Inputs!$B$30:$AY$30,$D$228:$BA$228,'Health SCR'!AR$3),1)+AR238,0)</f>
        <v>0</v>
      </c>
      <c r="AS239" s="644">
        <f ca="1">IF('Health SCR'!AS$3&gt;=$B239,OFFSET($D$228,0,'Health SCR'!AS$3-$B239)*OFFSET(Inputs!$C$30,0,$B239-2)/IF(sommmeProdInv(Inputs!$B$30:$AY$30,$D$228:$BA$228,'Health SCR'!AS$3)&gt;0,sommmeProdInv(Inputs!$B$30:$AY$30,$D$228:$BA$228,'Health SCR'!AS$3),1)+AS238,0)</f>
        <v>0</v>
      </c>
      <c r="AT239" s="644">
        <f ca="1">IF('Health SCR'!AT$3&gt;=$B239,OFFSET($D$228,0,'Health SCR'!AT$3-$B239)*OFFSET(Inputs!$C$30,0,$B239-2)/IF(sommmeProdInv(Inputs!$B$30:$AY$30,$D$228:$BA$228,'Health SCR'!AT$3)&gt;0,sommmeProdInv(Inputs!$B$30:$AY$30,$D$228:$BA$228,'Health SCR'!AT$3),1)+AT238,0)</f>
        <v>0</v>
      </c>
      <c r="AU239" s="644">
        <f ca="1">IF('Health SCR'!AU$3&gt;=$B239,OFFSET($D$228,0,'Health SCR'!AU$3-$B239)*OFFSET(Inputs!$C$30,0,$B239-2)/IF(sommmeProdInv(Inputs!$B$30:$AY$30,$D$228:$BA$228,'Health SCR'!AU$3)&gt;0,sommmeProdInv(Inputs!$B$30:$AY$30,$D$228:$BA$228,'Health SCR'!AU$3),1)+AU238,0)</f>
        <v>0</v>
      </c>
      <c r="AV239" s="644">
        <f ca="1">IF('Health SCR'!AV$3&gt;=$B239,OFFSET($D$228,0,'Health SCR'!AV$3-$B239)*OFFSET(Inputs!$C$30,0,$B239-2)/IF(sommmeProdInv(Inputs!$B$30:$AY$30,$D$228:$BA$228,'Health SCR'!AV$3)&gt;0,sommmeProdInv(Inputs!$B$30:$AY$30,$D$228:$BA$228,'Health SCR'!AV$3),1)+AV238,0)</f>
        <v>0</v>
      </c>
      <c r="AW239" s="644">
        <f ca="1">IF('Health SCR'!AW$3&gt;=$B239,OFFSET($D$228,0,'Health SCR'!AW$3-$B239)*OFFSET(Inputs!$C$30,0,$B239-2)/IF(sommmeProdInv(Inputs!$B$30:$AY$30,$D$228:$BA$228,'Health SCR'!AW$3)&gt;0,sommmeProdInv(Inputs!$B$30:$AY$30,$D$228:$BA$228,'Health SCR'!AW$3),1)+AW238,0)</f>
        <v>0</v>
      </c>
      <c r="AX239" s="644">
        <f ca="1">IF('Health SCR'!AX$3&gt;=$B239,OFFSET($D$228,0,'Health SCR'!AX$3-$B239)*OFFSET(Inputs!$C$30,0,$B239-2)/IF(sommmeProdInv(Inputs!$B$30:$AY$30,$D$228:$BA$228,'Health SCR'!AX$3)&gt;0,sommmeProdInv(Inputs!$B$30:$AY$30,$D$228:$BA$228,'Health SCR'!AX$3),1)+AX238,0)</f>
        <v>0</v>
      </c>
      <c r="AY239" s="644">
        <f ca="1">IF('Health SCR'!AY$3&gt;=$B239,OFFSET($D$228,0,'Health SCR'!AY$3-$B239)*OFFSET(Inputs!$C$30,0,$B239-2)/IF(sommmeProdInv(Inputs!$B$30:$AY$30,$D$228:$BA$228,'Health SCR'!AY$3)&gt;0,sommmeProdInv(Inputs!$B$30:$AY$30,$D$228:$BA$228,'Health SCR'!AY$3),1)+AY238,0)</f>
        <v>0</v>
      </c>
      <c r="AZ239" s="644">
        <f ca="1">IF('Health SCR'!AZ$3&gt;=$B239,OFFSET($D$228,0,'Health SCR'!AZ$3-$B239)*OFFSET(Inputs!$C$30,0,$B239-2)/IF(sommmeProdInv(Inputs!$B$30:$AY$30,$D$228:$BA$228,'Health SCR'!AZ$3)&gt;0,sommmeProdInv(Inputs!$B$30:$AY$30,$D$228:$BA$228,'Health SCR'!AZ$3),1)+AZ238,0)</f>
        <v>0</v>
      </c>
      <c r="BA239" s="645">
        <f ca="1">IF('Health SCR'!BA$3&gt;=$B239,OFFSET($D$228,0,'Health SCR'!BA$3-$B239)*OFFSET(Inputs!$C$30,0,$B239-2)/IF(sommmeProdInv(Inputs!$B$30:$AY$30,$D$228:$BA$228,'Health SCR'!BA$3)&gt;0,sommmeProdInv(Inputs!$B$30:$AY$30,$D$228:$BA$228,'Health SCR'!BA$3),1)+BA238,0)</f>
        <v>0</v>
      </c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43"/>
      <c r="BU239" s="243"/>
      <c r="BV239" s="243"/>
      <c r="BW239" s="243"/>
      <c r="BX239" s="243"/>
      <c r="BY239" s="243"/>
      <c r="BZ239" s="243"/>
      <c r="CA239" s="243"/>
      <c r="CB239" s="243"/>
      <c r="CC239" s="243"/>
      <c r="CD239" s="243"/>
      <c r="CE239" s="243"/>
      <c r="CF239" s="243"/>
      <c r="CG239" s="243"/>
      <c r="CH239" s="243"/>
      <c r="CI239" s="243"/>
      <c r="CJ239" s="243"/>
      <c r="CK239" s="243"/>
      <c r="CL239" s="243"/>
      <c r="CM239" s="243"/>
      <c r="CN239" s="243"/>
      <c r="CO239" s="243"/>
      <c r="CP239" s="243"/>
      <c r="CQ239" s="243"/>
      <c r="CR239" s="243"/>
      <c r="CS239" s="243"/>
      <c r="CT239" s="243"/>
      <c r="CU239" s="243"/>
      <c r="CV239" s="243"/>
      <c r="CW239" s="243"/>
      <c r="CX239" s="243"/>
      <c r="CY239" s="243"/>
      <c r="CZ239" s="243"/>
      <c r="DA239" s="243"/>
      <c r="DB239" s="243"/>
      <c r="DC239" s="243"/>
      <c r="DD239" s="243"/>
      <c r="DE239" s="243"/>
      <c r="DF239" s="243"/>
      <c r="DG239" s="243"/>
      <c r="DH239" s="243"/>
      <c r="DI239" s="243"/>
      <c r="DJ239" s="243"/>
      <c r="DK239" s="243"/>
      <c r="DL239" s="243"/>
      <c r="DM239" s="243"/>
      <c r="DN239" s="243"/>
      <c r="DO239" s="243"/>
      <c r="DP239" s="243"/>
      <c r="DQ239" s="243"/>
      <c r="DR239" s="243"/>
      <c r="DS239" s="243"/>
      <c r="DT239" s="243"/>
      <c r="DU239" s="243"/>
      <c r="DV239" s="243"/>
      <c r="DW239" s="243"/>
      <c r="DX239" s="243"/>
      <c r="DY239" s="243"/>
      <c r="DZ239" s="243"/>
      <c r="EA239" s="243"/>
      <c r="EB239" s="243"/>
      <c r="EC239" s="243"/>
      <c r="ED239" s="243"/>
      <c r="EE239" s="243"/>
      <c r="EF239" s="243"/>
      <c r="EG239" s="243"/>
      <c r="EH239" s="243"/>
      <c r="EI239" s="243"/>
      <c r="EJ239" s="243"/>
      <c r="EK239" s="243"/>
      <c r="EL239" s="243"/>
      <c r="EM239" s="243"/>
      <c r="EN239" s="243"/>
      <c r="EO239" s="243"/>
      <c r="EP239" s="243"/>
      <c r="EQ239" s="243"/>
      <c r="ER239" s="243"/>
      <c r="ES239" s="243"/>
      <c r="ET239" s="243"/>
      <c r="EU239" s="243"/>
      <c r="EV239" s="243"/>
      <c r="EW239" s="243"/>
      <c r="EX239" s="243"/>
      <c r="EY239" s="243"/>
      <c r="EZ239" s="243"/>
      <c r="FA239" s="243"/>
      <c r="FB239" s="243"/>
      <c r="FC239" s="243"/>
      <c r="FD239" s="243"/>
      <c r="FE239" s="243"/>
      <c r="FF239" s="243"/>
      <c r="FG239" s="243"/>
      <c r="FH239" s="243"/>
      <c r="FI239" s="243"/>
      <c r="FJ239" s="243"/>
      <c r="FK239" s="243"/>
      <c r="FL239" s="243"/>
      <c r="FM239" s="243"/>
      <c r="FN239" s="243"/>
      <c r="FO239" s="243"/>
      <c r="FP239" s="243"/>
      <c r="FQ239" s="243"/>
      <c r="FR239" s="243"/>
      <c r="FS239" s="243"/>
      <c r="FT239" s="243"/>
      <c r="FU239" s="243"/>
      <c r="FV239" s="243"/>
      <c r="FW239" s="243"/>
      <c r="FX239" s="243"/>
      <c r="FY239" s="243"/>
      <c r="FZ239" s="243"/>
      <c r="GA239" s="243"/>
      <c r="GB239" s="243"/>
      <c r="GC239" s="243"/>
      <c r="GD239" s="243"/>
      <c r="GE239" s="243"/>
      <c r="GF239" s="243"/>
      <c r="GG239" s="243"/>
      <c r="GH239" s="243"/>
      <c r="GI239" s="243"/>
      <c r="GJ239" s="243"/>
      <c r="GK239" s="243"/>
      <c r="GL239" s="243"/>
      <c r="GM239" s="243"/>
      <c r="GN239" s="243"/>
      <c r="GO239" s="243"/>
      <c r="GP239" s="243"/>
      <c r="GQ239" s="243"/>
      <c r="GR239" s="243"/>
      <c r="GS239" s="243"/>
      <c r="GT239" s="243"/>
      <c r="GU239" s="243"/>
      <c r="GV239" s="243"/>
      <c r="GW239" s="243"/>
      <c r="GX239" s="243"/>
      <c r="GY239" s="243"/>
      <c r="GZ239" s="243"/>
      <c r="HA239" s="243"/>
      <c r="HB239" s="243"/>
      <c r="HC239" s="243"/>
      <c r="HD239" s="243"/>
      <c r="HE239" s="243"/>
      <c r="HF239" s="243"/>
      <c r="HG239" s="243"/>
      <c r="HH239" s="243"/>
      <c r="HI239" s="243"/>
      <c r="HJ239" s="243"/>
      <c r="HK239" s="243"/>
      <c r="HL239" s="243"/>
      <c r="HM239" s="243"/>
      <c r="HN239" s="243"/>
      <c r="HO239" s="243"/>
      <c r="HP239" s="243"/>
      <c r="HQ239" s="243"/>
      <c r="HR239" s="243"/>
      <c r="HS239" s="243"/>
      <c r="HT239" s="243"/>
      <c r="HU239" s="243"/>
      <c r="HV239" s="243"/>
      <c r="HW239" s="243"/>
      <c r="HX239" s="243"/>
      <c r="HY239" s="243"/>
      <c r="HZ239" s="243"/>
      <c r="IA239" s="243"/>
      <c r="IB239" s="243"/>
      <c r="IC239" s="243"/>
      <c r="ID239" s="243"/>
      <c r="IE239" s="243"/>
      <c r="IF239" s="243"/>
      <c r="IG239" s="243"/>
      <c r="IH239" s="243"/>
      <c r="II239" s="243"/>
      <c r="IJ239" s="243"/>
      <c r="IK239" s="243"/>
      <c r="IL239" s="243"/>
      <c r="IM239" s="243"/>
      <c r="IN239" s="243"/>
      <c r="IO239" s="243"/>
      <c r="IP239" s="243"/>
      <c r="IQ239" s="243"/>
      <c r="IR239" s="243"/>
      <c r="IS239" s="243"/>
      <c r="IT239" s="243"/>
      <c r="IU239" s="243"/>
      <c r="IV239" s="243"/>
    </row>
    <row r="240" spans="1:256" s="340" customFormat="1" outlineLevel="1">
      <c r="A240" s="610"/>
      <c r="B240" s="993">
        <v>11</v>
      </c>
      <c r="C240" s="994"/>
      <c r="D240" s="643"/>
      <c r="E240" s="644">
        <f ca="1">IF('Health SCR'!E$3&gt;=$B240,OFFSET($D$228,0,'Health SCR'!E$3-$B240)*OFFSET(Inputs!$C$30,0,$B240-2)/IF(sommmeProdInv(Inputs!$B$30:$AY$30,$D$228:$BA$228,'Health SCR'!E$3)&gt;0,sommmeProdInv(Inputs!$B$30:$AY$30,$D$228:$BA$228,'Health SCR'!E$3),1)+E239,0)</f>
        <v>0</v>
      </c>
      <c r="F240" s="644">
        <f ca="1">IF('Health SCR'!F$3&gt;=$B240,OFFSET($D$228,0,'Health SCR'!F$3-$B240)*OFFSET(Inputs!$C$30,0,$B240-2)/IF(sommmeProdInv(Inputs!$B$30:$AY$30,$D$228:$BA$228,'Health SCR'!F$3)&gt;0,sommmeProdInv(Inputs!$B$30:$AY$30,$D$228:$BA$228,'Health SCR'!F$3),1)+F239,0)</f>
        <v>0</v>
      </c>
      <c r="G240" s="644">
        <f ca="1">IF('Health SCR'!G$3&gt;=$B240,OFFSET($D$228,0,'Health SCR'!G$3-$B240)*OFFSET(Inputs!$C$30,0,$B240-2)/IF(sommmeProdInv(Inputs!$B$30:$AY$30,$D$228:$BA$228,'Health SCR'!G$3)&gt;0,sommmeProdInv(Inputs!$B$30:$AY$30,$D$228:$BA$228,'Health SCR'!G$3),1)+G239,0)</f>
        <v>0</v>
      </c>
      <c r="H240" s="644">
        <f ca="1">IF('Health SCR'!H$3&gt;=$B240,OFFSET($D$228,0,'Health SCR'!H$3-$B240)*OFFSET(Inputs!$C$30,0,$B240-2)/IF(sommmeProdInv(Inputs!$B$30:$AY$30,$D$228:$BA$228,'Health SCR'!H$3)&gt;0,sommmeProdInv(Inputs!$B$30:$AY$30,$D$228:$BA$228,'Health SCR'!H$3),1)+H239,0)</f>
        <v>0</v>
      </c>
      <c r="I240" s="644">
        <f ca="1">IF('Health SCR'!I$3&gt;=$B240,OFFSET($D$228,0,'Health SCR'!I$3-$B240)*OFFSET(Inputs!$C$30,0,$B240-2)/IF(sommmeProdInv(Inputs!$B$30:$AY$30,$D$228:$BA$228,'Health SCR'!I$3)&gt;0,sommmeProdInv(Inputs!$B$30:$AY$30,$D$228:$BA$228,'Health SCR'!I$3),1)+I239,0)</f>
        <v>0</v>
      </c>
      <c r="J240" s="644">
        <f ca="1">IF('Health SCR'!J$3&gt;=$B240,OFFSET($D$228,0,'Health SCR'!J$3-$B240)*OFFSET(Inputs!$C$30,0,$B240-2)/IF(sommmeProdInv(Inputs!$B$30:$AY$30,$D$228:$BA$228,'Health SCR'!J$3)&gt;0,sommmeProdInv(Inputs!$B$30:$AY$30,$D$228:$BA$228,'Health SCR'!J$3),1)+J239,0)</f>
        <v>0</v>
      </c>
      <c r="K240" s="644">
        <f ca="1">IF('Health SCR'!K$3&gt;=$B240,OFFSET($D$228,0,'Health SCR'!K$3-$B240)*OFFSET(Inputs!$C$30,0,$B240-2)/IF(sommmeProdInv(Inputs!$B$30:$AY$30,$D$228:$BA$228,'Health SCR'!K$3)&gt;0,sommmeProdInv(Inputs!$B$30:$AY$30,$D$228:$BA$228,'Health SCR'!K$3),1)+K239,0)</f>
        <v>0</v>
      </c>
      <c r="L240" s="644">
        <f ca="1">IF('Health SCR'!L$3&gt;=$B240,OFFSET($D$228,0,'Health SCR'!L$3-$B240)*OFFSET(Inputs!$C$30,0,$B240-2)/IF(sommmeProdInv(Inputs!$B$30:$AY$30,$D$228:$BA$228,'Health SCR'!L$3)&gt;0,sommmeProdInv(Inputs!$B$30:$AY$30,$D$228:$BA$228,'Health SCR'!L$3),1)+L239,0)</f>
        <v>0</v>
      </c>
      <c r="M240" s="644">
        <f ca="1">IF('Health SCR'!M$3&gt;=$B240,OFFSET($D$228,0,'Health SCR'!M$3-$B240)*OFFSET(Inputs!$C$30,0,$B240-2)/IF(sommmeProdInv(Inputs!$B$30:$AY$30,$D$228:$BA$228,'Health SCR'!M$3)&gt;0,sommmeProdInv(Inputs!$B$30:$AY$30,$D$228:$BA$228,'Health SCR'!M$3),1)+M239,0)</f>
        <v>0</v>
      </c>
      <c r="N240" s="644">
        <f ca="1">IF('Health SCR'!N$3&gt;=$B240,OFFSET($D$228,0,'Health SCR'!N$3-$B240)*OFFSET(Inputs!$C$30,0,$B240-2)/IF(sommmeProdInv(Inputs!$B$30:$AY$30,$D$228:$BA$228,'Health SCR'!N$3)&gt;0,sommmeProdInv(Inputs!$B$30:$AY$30,$D$228:$BA$228,'Health SCR'!N$3),1)+N239,0)</f>
        <v>0</v>
      </c>
      <c r="O240" s="644">
        <f ca="1">IF('Health SCR'!O$3&gt;=$B240,OFFSET($D$228,0,'Health SCR'!O$3-$B240)*OFFSET(Inputs!$C$30,0,$B240-2)/IF(sommmeProdInv(Inputs!$B$30:$AY$30,$D$228:$BA$228,'Health SCR'!O$3)&gt;0,sommmeProdInv(Inputs!$B$30:$AY$30,$D$228:$BA$228,'Health SCR'!O$3),1)+O239,0)</f>
        <v>0</v>
      </c>
      <c r="P240" s="644">
        <f ca="1">IF('Health SCR'!P$3&gt;=$B240,OFFSET($D$228,0,'Health SCR'!P$3-$B240)*OFFSET(Inputs!$C$30,0,$B240-2)/IF(sommmeProdInv(Inputs!$B$30:$AY$30,$D$228:$BA$228,'Health SCR'!P$3)&gt;0,sommmeProdInv(Inputs!$B$30:$AY$30,$D$228:$BA$228,'Health SCR'!P$3),1)+P239,0)</f>
        <v>0</v>
      </c>
      <c r="Q240" s="644">
        <f ca="1">IF('Health SCR'!Q$3&gt;=$B240,OFFSET($D$228,0,'Health SCR'!Q$3-$B240)*OFFSET(Inputs!$C$30,0,$B240-2)/IF(sommmeProdInv(Inputs!$B$30:$AY$30,$D$228:$BA$228,'Health SCR'!Q$3)&gt;0,sommmeProdInv(Inputs!$B$30:$AY$30,$D$228:$BA$228,'Health SCR'!Q$3),1)+Q239,0)</f>
        <v>0</v>
      </c>
      <c r="R240" s="644">
        <f ca="1">IF('Health SCR'!R$3&gt;=$B240,OFFSET($D$228,0,'Health SCR'!R$3-$B240)*OFFSET(Inputs!$C$30,0,$B240-2)/IF(sommmeProdInv(Inputs!$B$30:$AY$30,$D$228:$BA$228,'Health SCR'!R$3)&gt;0,sommmeProdInv(Inputs!$B$30:$AY$30,$D$228:$BA$228,'Health SCR'!R$3),1)+R239,0)</f>
        <v>0</v>
      </c>
      <c r="S240" s="644">
        <f ca="1">IF('Health SCR'!S$3&gt;=$B240,OFFSET($D$228,0,'Health SCR'!S$3-$B240)*OFFSET(Inputs!$C$30,0,$B240-2)/IF(sommmeProdInv(Inputs!$B$30:$AY$30,$D$228:$BA$228,'Health SCR'!S$3)&gt;0,sommmeProdInv(Inputs!$B$30:$AY$30,$D$228:$BA$228,'Health SCR'!S$3),1)+S239,0)</f>
        <v>0</v>
      </c>
      <c r="T240" s="644">
        <f ca="1">IF('Health SCR'!T$3&gt;=$B240,OFFSET($D$228,0,'Health SCR'!T$3-$B240)*OFFSET(Inputs!$C$30,0,$B240-2)/IF(sommmeProdInv(Inputs!$B$30:$AY$30,$D$228:$BA$228,'Health SCR'!T$3)&gt;0,sommmeProdInv(Inputs!$B$30:$AY$30,$D$228:$BA$228,'Health SCR'!T$3),1)+T239,0)</f>
        <v>0</v>
      </c>
      <c r="U240" s="644">
        <f ca="1">IF('Health SCR'!U$3&gt;=$B240,OFFSET($D$228,0,'Health SCR'!U$3-$B240)*OFFSET(Inputs!$C$30,0,$B240-2)/IF(sommmeProdInv(Inputs!$B$30:$AY$30,$D$228:$BA$228,'Health SCR'!U$3)&gt;0,sommmeProdInv(Inputs!$B$30:$AY$30,$D$228:$BA$228,'Health SCR'!U$3),1)+U239,0)</f>
        <v>0</v>
      </c>
      <c r="V240" s="644">
        <f ca="1">IF('Health SCR'!V$3&gt;=$B240,OFFSET($D$228,0,'Health SCR'!V$3-$B240)*OFFSET(Inputs!$C$30,0,$B240-2)/IF(sommmeProdInv(Inputs!$B$30:$AY$30,$D$228:$BA$228,'Health SCR'!V$3)&gt;0,sommmeProdInv(Inputs!$B$30:$AY$30,$D$228:$BA$228,'Health SCR'!V$3),1)+V239,0)</f>
        <v>0</v>
      </c>
      <c r="W240" s="644">
        <f ca="1">IF('Health SCR'!W$3&gt;=$B240,OFFSET($D$228,0,'Health SCR'!W$3-$B240)*OFFSET(Inputs!$C$30,0,$B240-2)/IF(sommmeProdInv(Inputs!$B$30:$AY$30,$D$228:$BA$228,'Health SCR'!W$3)&gt;0,sommmeProdInv(Inputs!$B$30:$AY$30,$D$228:$BA$228,'Health SCR'!W$3),1)+W239,0)</f>
        <v>0</v>
      </c>
      <c r="X240" s="644">
        <f ca="1">IF('Health SCR'!X$3&gt;=$B240,OFFSET($D$228,0,'Health SCR'!X$3-$B240)*OFFSET(Inputs!$C$30,0,$B240-2)/IF(sommmeProdInv(Inputs!$B$30:$AY$30,$D$228:$BA$228,'Health SCR'!X$3)&gt;0,sommmeProdInv(Inputs!$B$30:$AY$30,$D$228:$BA$228,'Health SCR'!X$3),1)+X239,0)</f>
        <v>0</v>
      </c>
      <c r="Y240" s="644">
        <f ca="1">IF('Health SCR'!Y$3&gt;=$B240,OFFSET($D$228,0,'Health SCR'!Y$3-$B240)*OFFSET(Inputs!$C$30,0,$B240-2)/IF(sommmeProdInv(Inputs!$B$30:$AY$30,$D$228:$BA$228,'Health SCR'!Y$3)&gt;0,sommmeProdInv(Inputs!$B$30:$AY$30,$D$228:$BA$228,'Health SCR'!Y$3),1)+Y239,0)</f>
        <v>0</v>
      </c>
      <c r="Z240" s="644">
        <f ca="1">IF('Health SCR'!Z$3&gt;=$B240,OFFSET($D$228,0,'Health SCR'!Z$3-$B240)*OFFSET(Inputs!$C$30,0,$B240-2)/IF(sommmeProdInv(Inputs!$B$30:$AY$30,$D$228:$BA$228,'Health SCR'!Z$3)&gt;0,sommmeProdInv(Inputs!$B$30:$AY$30,$D$228:$BA$228,'Health SCR'!Z$3),1)+Z239,0)</f>
        <v>0</v>
      </c>
      <c r="AA240" s="644">
        <f ca="1">IF('Health SCR'!AA$3&gt;=$B240,OFFSET($D$228,0,'Health SCR'!AA$3-$B240)*OFFSET(Inputs!$C$30,0,$B240-2)/IF(sommmeProdInv(Inputs!$B$30:$AY$30,$D$228:$BA$228,'Health SCR'!AA$3)&gt;0,sommmeProdInv(Inputs!$B$30:$AY$30,$D$228:$BA$228,'Health SCR'!AA$3),1)+AA239,0)</f>
        <v>0</v>
      </c>
      <c r="AB240" s="644">
        <f ca="1">IF('Health SCR'!AB$3&gt;=$B240,OFFSET($D$228,0,'Health SCR'!AB$3-$B240)*OFFSET(Inputs!$C$30,0,$B240-2)/IF(sommmeProdInv(Inputs!$B$30:$AY$30,$D$228:$BA$228,'Health SCR'!AB$3)&gt;0,sommmeProdInv(Inputs!$B$30:$AY$30,$D$228:$BA$228,'Health SCR'!AB$3),1)+AB239,0)</f>
        <v>0</v>
      </c>
      <c r="AC240" s="644">
        <f ca="1">IF('Health SCR'!AC$3&gt;=$B240,OFFSET($D$228,0,'Health SCR'!AC$3-$B240)*OFFSET(Inputs!$C$30,0,$B240-2)/IF(sommmeProdInv(Inputs!$B$30:$AY$30,$D$228:$BA$228,'Health SCR'!AC$3)&gt;0,sommmeProdInv(Inputs!$B$30:$AY$30,$D$228:$BA$228,'Health SCR'!AC$3),1)+AC239,0)</f>
        <v>0</v>
      </c>
      <c r="AD240" s="644">
        <f ca="1">IF('Health SCR'!AD$3&gt;=$B240,OFFSET($D$228,0,'Health SCR'!AD$3-$B240)*OFFSET(Inputs!$C$30,0,$B240-2)/IF(sommmeProdInv(Inputs!$B$30:$AY$30,$D$228:$BA$228,'Health SCR'!AD$3)&gt;0,sommmeProdInv(Inputs!$B$30:$AY$30,$D$228:$BA$228,'Health SCR'!AD$3),1)+AD239,0)</f>
        <v>0</v>
      </c>
      <c r="AE240" s="644">
        <f ca="1">IF('Health SCR'!AE$3&gt;=$B240,OFFSET($D$228,0,'Health SCR'!AE$3-$B240)*OFFSET(Inputs!$C$30,0,$B240-2)/IF(sommmeProdInv(Inputs!$B$30:$AY$30,$D$228:$BA$228,'Health SCR'!AE$3)&gt;0,sommmeProdInv(Inputs!$B$30:$AY$30,$D$228:$BA$228,'Health SCR'!AE$3),1)+AE239,0)</f>
        <v>0</v>
      </c>
      <c r="AF240" s="644">
        <f ca="1">IF('Health SCR'!AF$3&gt;=$B240,OFFSET($D$228,0,'Health SCR'!AF$3-$B240)*OFFSET(Inputs!$C$30,0,$B240-2)/IF(sommmeProdInv(Inputs!$B$30:$AY$30,$D$228:$BA$228,'Health SCR'!AF$3)&gt;0,sommmeProdInv(Inputs!$B$30:$AY$30,$D$228:$BA$228,'Health SCR'!AF$3),1)+AF239,0)</f>
        <v>0</v>
      </c>
      <c r="AG240" s="644">
        <f ca="1">IF('Health SCR'!AG$3&gt;=$B240,OFFSET($D$228,0,'Health SCR'!AG$3-$B240)*OFFSET(Inputs!$C$30,0,$B240-2)/IF(sommmeProdInv(Inputs!$B$30:$AY$30,$D$228:$BA$228,'Health SCR'!AG$3)&gt;0,sommmeProdInv(Inputs!$B$30:$AY$30,$D$228:$BA$228,'Health SCR'!AG$3),1)+AG239,0)</f>
        <v>0</v>
      </c>
      <c r="AH240" s="644">
        <f ca="1">IF('Health SCR'!AH$3&gt;=$B240,OFFSET($D$228,0,'Health SCR'!AH$3-$B240)*OFFSET(Inputs!$C$30,0,$B240-2)/IF(sommmeProdInv(Inputs!$B$30:$AY$30,$D$228:$BA$228,'Health SCR'!AH$3)&gt;0,sommmeProdInv(Inputs!$B$30:$AY$30,$D$228:$BA$228,'Health SCR'!AH$3),1)+AH239,0)</f>
        <v>0</v>
      </c>
      <c r="AI240" s="644">
        <f ca="1">IF('Health SCR'!AI$3&gt;=$B240,OFFSET($D$228,0,'Health SCR'!AI$3-$B240)*OFFSET(Inputs!$C$30,0,$B240-2)/IF(sommmeProdInv(Inputs!$B$30:$AY$30,$D$228:$BA$228,'Health SCR'!AI$3)&gt;0,sommmeProdInv(Inputs!$B$30:$AY$30,$D$228:$BA$228,'Health SCR'!AI$3),1)+AI239,0)</f>
        <v>0</v>
      </c>
      <c r="AJ240" s="644">
        <f ca="1">IF('Health SCR'!AJ$3&gt;=$B240,OFFSET($D$228,0,'Health SCR'!AJ$3-$B240)*OFFSET(Inputs!$C$30,0,$B240-2)/IF(sommmeProdInv(Inputs!$B$30:$AY$30,$D$228:$BA$228,'Health SCR'!AJ$3)&gt;0,sommmeProdInv(Inputs!$B$30:$AY$30,$D$228:$BA$228,'Health SCR'!AJ$3),1)+AJ239,0)</f>
        <v>0</v>
      </c>
      <c r="AK240" s="644">
        <f ca="1">IF('Health SCR'!AK$3&gt;=$B240,OFFSET($D$228,0,'Health SCR'!AK$3-$B240)*OFFSET(Inputs!$C$30,0,$B240-2)/IF(sommmeProdInv(Inputs!$B$30:$AY$30,$D$228:$BA$228,'Health SCR'!AK$3)&gt;0,sommmeProdInv(Inputs!$B$30:$AY$30,$D$228:$BA$228,'Health SCR'!AK$3),1)+AK239,0)</f>
        <v>0</v>
      </c>
      <c r="AL240" s="644">
        <f ca="1">IF('Health SCR'!AL$3&gt;=$B240,OFFSET($D$228,0,'Health SCR'!AL$3-$B240)*OFFSET(Inputs!$C$30,0,$B240-2)/IF(sommmeProdInv(Inputs!$B$30:$AY$30,$D$228:$BA$228,'Health SCR'!AL$3)&gt;0,sommmeProdInv(Inputs!$B$30:$AY$30,$D$228:$BA$228,'Health SCR'!AL$3),1)+AL239,0)</f>
        <v>0</v>
      </c>
      <c r="AM240" s="644">
        <f ca="1">IF('Health SCR'!AM$3&gt;=$B240,OFFSET($D$228,0,'Health SCR'!AM$3-$B240)*OFFSET(Inputs!$C$30,0,$B240-2)/IF(sommmeProdInv(Inputs!$B$30:$AY$30,$D$228:$BA$228,'Health SCR'!AM$3)&gt;0,sommmeProdInv(Inputs!$B$30:$AY$30,$D$228:$BA$228,'Health SCR'!AM$3),1)+AM239,0)</f>
        <v>0</v>
      </c>
      <c r="AN240" s="644">
        <f ca="1">IF('Health SCR'!AN$3&gt;=$B240,OFFSET($D$228,0,'Health SCR'!AN$3-$B240)*OFFSET(Inputs!$C$30,0,$B240-2)/IF(sommmeProdInv(Inputs!$B$30:$AY$30,$D$228:$BA$228,'Health SCR'!AN$3)&gt;0,sommmeProdInv(Inputs!$B$30:$AY$30,$D$228:$BA$228,'Health SCR'!AN$3),1)+AN239,0)</f>
        <v>0</v>
      </c>
      <c r="AO240" s="644">
        <f ca="1">IF('Health SCR'!AO$3&gt;=$B240,OFFSET($D$228,0,'Health SCR'!AO$3-$B240)*OFFSET(Inputs!$C$30,0,$B240-2)/IF(sommmeProdInv(Inputs!$B$30:$AY$30,$D$228:$BA$228,'Health SCR'!AO$3)&gt;0,sommmeProdInv(Inputs!$B$30:$AY$30,$D$228:$BA$228,'Health SCR'!AO$3),1)+AO239,0)</f>
        <v>0</v>
      </c>
      <c r="AP240" s="644">
        <f ca="1">IF('Health SCR'!AP$3&gt;=$B240,OFFSET($D$228,0,'Health SCR'!AP$3-$B240)*OFFSET(Inputs!$C$30,0,$B240-2)/IF(sommmeProdInv(Inputs!$B$30:$AY$30,$D$228:$BA$228,'Health SCR'!AP$3)&gt;0,sommmeProdInv(Inputs!$B$30:$AY$30,$D$228:$BA$228,'Health SCR'!AP$3),1)+AP239,0)</f>
        <v>0</v>
      </c>
      <c r="AQ240" s="644">
        <f ca="1">IF('Health SCR'!AQ$3&gt;=$B240,OFFSET($D$228,0,'Health SCR'!AQ$3-$B240)*OFFSET(Inputs!$C$30,0,$B240-2)/IF(sommmeProdInv(Inputs!$B$30:$AY$30,$D$228:$BA$228,'Health SCR'!AQ$3)&gt;0,sommmeProdInv(Inputs!$B$30:$AY$30,$D$228:$BA$228,'Health SCR'!AQ$3),1)+AQ239,0)</f>
        <v>0</v>
      </c>
      <c r="AR240" s="644">
        <f ca="1">IF('Health SCR'!AR$3&gt;=$B240,OFFSET($D$228,0,'Health SCR'!AR$3-$B240)*OFFSET(Inputs!$C$30,0,$B240-2)/IF(sommmeProdInv(Inputs!$B$30:$AY$30,$D$228:$BA$228,'Health SCR'!AR$3)&gt;0,sommmeProdInv(Inputs!$B$30:$AY$30,$D$228:$BA$228,'Health SCR'!AR$3),1)+AR239,0)</f>
        <v>0</v>
      </c>
      <c r="AS240" s="644">
        <f ca="1">IF('Health SCR'!AS$3&gt;=$B240,OFFSET($D$228,0,'Health SCR'!AS$3-$B240)*OFFSET(Inputs!$C$30,0,$B240-2)/IF(sommmeProdInv(Inputs!$B$30:$AY$30,$D$228:$BA$228,'Health SCR'!AS$3)&gt;0,sommmeProdInv(Inputs!$B$30:$AY$30,$D$228:$BA$228,'Health SCR'!AS$3),1)+AS239,0)</f>
        <v>0</v>
      </c>
      <c r="AT240" s="644">
        <f ca="1">IF('Health SCR'!AT$3&gt;=$B240,OFFSET($D$228,0,'Health SCR'!AT$3-$B240)*OFFSET(Inputs!$C$30,0,$B240-2)/IF(sommmeProdInv(Inputs!$B$30:$AY$30,$D$228:$BA$228,'Health SCR'!AT$3)&gt;0,sommmeProdInv(Inputs!$B$30:$AY$30,$D$228:$BA$228,'Health SCR'!AT$3),1)+AT239,0)</f>
        <v>0</v>
      </c>
      <c r="AU240" s="644">
        <f ca="1">IF('Health SCR'!AU$3&gt;=$B240,OFFSET($D$228,0,'Health SCR'!AU$3-$B240)*OFFSET(Inputs!$C$30,0,$B240-2)/IF(sommmeProdInv(Inputs!$B$30:$AY$30,$D$228:$BA$228,'Health SCR'!AU$3)&gt;0,sommmeProdInv(Inputs!$B$30:$AY$30,$D$228:$BA$228,'Health SCR'!AU$3),1)+AU239,0)</f>
        <v>0</v>
      </c>
      <c r="AV240" s="644">
        <f ca="1">IF('Health SCR'!AV$3&gt;=$B240,OFFSET($D$228,0,'Health SCR'!AV$3-$B240)*OFFSET(Inputs!$C$30,0,$B240-2)/IF(sommmeProdInv(Inputs!$B$30:$AY$30,$D$228:$BA$228,'Health SCR'!AV$3)&gt;0,sommmeProdInv(Inputs!$B$30:$AY$30,$D$228:$BA$228,'Health SCR'!AV$3),1)+AV239,0)</f>
        <v>0</v>
      </c>
      <c r="AW240" s="644">
        <f ca="1">IF('Health SCR'!AW$3&gt;=$B240,OFFSET($D$228,0,'Health SCR'!AW$3-$B240)*OFFSET(Inputs!$C$30,0,$B240-2)/IF(sommmeProdInv(Inputs!$B$30:$AY$30,$D$228:$BA$228,'Health SCR'!AW$3)&gt;0,sommmeProdInv(Inputs!$B$30:$AY$30,$D$228:$BA$228,'Health SCR'!AW$3),1)+AW239,0)</f>
        <v>0</v>
      </c>
      <c r="AX240" s="644">
        <f ca="1">IF('Health SCR'!AX$3&gt;=$B240,OFFSET($D$228,0,'Health SCR'!AX$3-$B240)*OFFSET(Inputs!$C$30,0,$B240-2)/IF(sommmeProdInv(Inputs!$B$30:$AY$30,$D$228:$BA$228,'Health SCR'!AX$3)&gt;0,sommmeProdInv(Inputs!$B$30:$AY$30,$D$228:$BA$228,'Health SCR'!AX$3),1)+AX239,0)</f>
        <v>0</v>
      </c>
      <c r="AY240" s="644">
        <f ca="1">IF('Health SCR'!AY$3&gt;=$B240,OFFSET($D$228,0,'Health SCR'!AY$3-$B240)*OFFSET(Inputs!$C$30,0,$B240-2)/IF(sommmeProdInv(Inputs!$B$30:$AY$30,$D$228:$BA$228,'Health SCR'!AY$3)&gt;0,sommmeProdInv(Inputs!$B$30:$AY$30,$D$228:$BA$228,'Health SCR'!AY$3),1)+AY239,0)</f>
        <v>0</v>
      </c>
      <c r="AZ240" s="644">
        <f ca="1">IF('Health SCR'!AZ$3&gt;=$B240,OFFSET($D$228,0,'Health SCR'!AZ$3-$B240)*OFFSET(Inputs!$C$30,0,$B240-2)/IF(sommmeProdInv(Inputs!$B$30:$AY$30,$D$228:$BA$228,'Health SCR'!AZ$3)&gt;0,sommmeProdInv(Inputs!$B$30:$AY$30,$D$228:$BA$228,'Health SCR'!AZ$3),1)+AZ239,0)</f>
        <v>0</v>
      </c>
      <c r="BA240" s="645">
        <f ca="1">IF('Health SCR'!BA$3&gt;=$B240,OFFSET($D$228,0,'Health SCR'!BA$3-$B240)*OFFSET(Inputs!$C$30,0,$B240-2)/IF(sommmeProdInv(Inputs!$B$30:$AY$30,$D$228:$BA$228,'Health SCR'!BA$3)&gt;0,sommmeProdInv(Inputs!$B$30:$AY$30,$D$228:$BA$228,'Health SCR'!BA$3),1)+BA239,0)</f>
        <v>0</v>
      </c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43"/>
      <c r="BU240" s="243"/>
      <c r="BV240" s="243"/>
      <c r="BW240" s="243"/>
      <c r="BX240" s="243"/>
      <c r="BY240" s="243"/>
      <c r="BZ240" s="243"/>
      <c r="CA240" s="243"/>
      <c r="CB240" s="243"/>
      <c r="CC240" s="243"/>
      <c r="CD240" s="243"/>
      <c r="CE240" s="243"/>
      <c r="CF240" s="243"/>
      <c r="CG240" s="243"/>
      <c r="CH240" s="243"/>
      <c r="CI240" s="243"/>
      <c r="CJ240" s="243"/>
      <c r="CK240" s="243"/>
      <c r="CL240" s="243"/>
      <c r="CM240" s="243"/>
      <c r="CN240" s="243"/>
      <c r="CO240" s="243"/>
      <c r="CP240" s="243"/>
      <c r="CQ240" s="243"/>
      <c r="CR240" s="243"/>
      <c r="CS240" s="243"/>
      <c r="CT240" s="243"/>
      <c r="CU240" s="243"/>
      <c r="CV240" s="243"/>
      <c r="CW240" s="243"/>
      <c r="CX240" s="243"/>
      <c r="CY240" s="243"/>
      <c r="CZ240" s="243"/>
      <c r="DA240" s="243"/>
      <c r="DB240" s="243"/>
      <c r="DC240" s="243"/>
      <c r="DD240" s="243"/>
      <c r="DE240" s="243"/>
      <c r="DF240" s="243"/>
      <c r="DG240" s="243"/>
      <c r="DH240" s="243"/>
      <c r="DI240" s="243"/>
      <c r="DJ240" s="243"/>
      <c r="DK240" s="243"/>
      <c r="DL240" s="243"/>
      <c r="DM240" s="243"/>
      <c r="DN240" s="243"/>
      <c r="DO240" s="243"/>
      <c r="DP240" s="243"/>
      <c r="DQ240" s="243"/>
      <c r="DR240" s="243"/>
      <c r="DS240" s="243"/>
      <c r="DT240" s="243"/>
      <c r="DU240" s="243"/>
      <c r="DV240" s="243"/>
      <c r="DW240" s="243"/>
      <c r="DX240" s="243"/>
      <c r="DY240" s="243"/>
      <c r="DZ240" s="243"/>
      <c r="EA240" s="243"/>
      <c r="EB240" s="243"/>
      <c r="EC240" s="243"/>
      <c r="ED240" s="243"/>
      <c r="EE240" s="243"/>
      <c r="EF240" s="243"/>
      <c r="EG240" s="243"/>
      <c r="EH240" s="243"/>
      <c r="EI240" s="243"/>
      <c r="EJ240" s="243"/>
      <c r="EK240" s="243"/>
      <c r="EL240" s="243"/>
      <c r="EM240" s="243"/>
      <c r="EN240" s="243"/>
      <c r="EO240" s="243"/>
      <c r="EP240" s="243"/>
      <c r="EQ240" s="243"/>
      <c r="ER240" s="243"/>
      <c r="ES240" s="243"/>
      <c r="ET240" s="243"/>
      <c r="EU240" s="243"/>
      <c r="EV240" s="243"/>
      <c r="EW240" s="243"/>
      <c r="EX240" s="243"/>
      <c r="EY240" s="243"/>
      <c r="EZ240" s="243"/>
      <c r="FA240" s="243"/>
      <c r="FB240" s="243"/>
      <c r="FC240" s="243"/>
      <c r="FD240" s="243"/>
      <c r="FE240" s="243"/>
      <c r="FF240" s="243"/>
      <c r="FG240" s="243"/>
      <c r="FH240" s="243"/>
      <c r="FI240" s="243"/>
      <c r="FJ240" s="243"/>
      <c r="FK240" s="243"/>
      <c r="FL240" s="243"/>
      <c r="FM240" s="243"/>
      <c r="FN240" s="243"/>
      <c r="FO240" s="243"/>
      <c r="FP240" s="243"/>
      <c r="FQ240" s="243"/>
      <c r="FR240" s="243"/>
      <c r="FS240" s="243"/>
      <c r="FT240" s="243"/>
      <c r="FU240" s="243"/>
      <c r="FV240" s="243"/>
      <c r="FW240" s="243"/>
      <c r="FX240" s="243"/>
      <c r="FY240" s="243"/>
      <c r="FZ240" s="243"/>
      <c r="GA240" s="243"/>
      <c r="GB240" s="243"/>
      <c r="GC240" s="243"/>
      <c r="GD240" s="243"/>
      <c r="GE240" s="243"/>
      <c r="GF240" s="243"/>
      <c r="GG240" s="243"/>
      <c r="GH240" s="243"/>
      <c r="GI240" s="243"/>
      <c r="GJ240" s="243"/>
      <c r="GK240" s="243"/>
      <c r="GL240" s="243"/>
      <c r="GM240" s="243"/>
      <c r="GN240" s="243"/>
      <c r="GO240" s="243"/>
      <c r="GP240" s="243"/>
      <c r="GQ240" s="243"/>
      <c r="GR240" s="243"/>
      <c r="GS240" s="243"/>
      <c r="GT240" s="243"/>
      <c r="GU240" s="243"/>
      <c r="GV240" s="243"/>
      <c r="GW240" s="243"/>
      <c r="GX240" s="243"/>
      <c r="GY240" s="243"/>
      <c r="GZ240" s="243"/>
      <c r="HA240" s="243"/>
      <c r="HB240" s="243"/>
      <c r="HC240" s="243"/>
      <c r="HD240" s="243"/>
      <c r="HE240" s="243"/>
      <c r="HF240" s="243"/>
      <c r="HG240" s="243"/>
      <c r="HH240" s="243"/>
      <c r="HI240" s="243"/>
      <c r="HJ240" s="243"/>
      <c r="HK240" s="243"/>
      <c r="HL240" s="243"/>
      <c r="HM240" s="243"/>
      <c r="HN240" s="243"/>
      <c r="HO240" s="243"/>
      <c r="HP240" s="243"/>
      <c r="HQ240" s="243"/>
      <c r="HR240" s="243"/>
      <c r="HS240" s="243"/>
      <c r="HT240" s="243"/>
      <c r="HU240" s="243"/>
      <c r="HV240" s="243"/>
      <c r="HW240" s="243"/>
      <c r="HX240" s="243"/>
      <c r="HY240" s="243"/>
      <c r="HZ240" s="243"/>
      <c r="IA240" s="243"/>
      <c r="IB240" s="243"/>
      <c r="IC240" s="243"/>
      <c r="ID240" s="243"/>
      <c r="IE240" s="243"/>
      <c r="IF240" s="243"/>
      <c r="IG240" s="243"/>
      <c r="IH240" s="243"/>
      <c r="II240" s="243"/>
      <c r="IJ240" s="243"/>
      <c r="IK240" s="243"/>
      <c r="IL240" s="243"/>
      <c r="IM240" s="243"/>
      <c r="IN240" s="243"/>
      <c r="IO240" s="243"/>
      <c r="IP240" s="243"/>
      <c r="IQ240" s="243"/>
      <c r="IR240" s="243"/>
      <c r="IS240" s="243"/>
      <c r="IT240" s="243"/>
      <c r="IU240" s="243"/>
      <c r="IV240" s="243"/>
    </row>
    <row r="241" spans="1:256" s="340" customFormat="1" outlineLevel="1">
      <c r="A241" s="610"/>
      <c r="B241" s="993">
        <v>12</v>
      </c>
      <c r="C241" s="994"/>
      <c r="D241" s="643"/>
      <c r="E241" s="644">
        <f ca="1">IF('Health SCR'!E$3&gt;=$B241,OFFSET($D$228,0,'Health SCR'!E$3-$B241)*OFFSET(Inputs!$C$30,0,$B241-2)/IF(sommmeProdInv(Inputs!$B$30:$AY$30,$D$228:$BA$228,'Health SCR'!E$3)&gt;0,sommmeProdInv(Inputs!$B$30:$AY$30,$D$228:$BA$228,'Health SCR'!E$3),1)+E240,0)</f>
        <v>0</v>
      </c>
      <c r="F241" s="644">
        <f ca="1">IF('Health SCR'!F$3&gt;=$B241,OFFSET($D$228,0,'Health SCR'!F$3-$B241)*OFFSET(Inputs!$C$30,0,$B241-2)/IF(sommmeProdInv(Inputs!$B$30:$AY$30,$D$228:$BA$228,'Health SCR'!F$3)&gt;0,sommmeProdInv(Inputs!$B$30:$AY$30,$D$228:$BA$228,'Health SCR'!F$3),1)+F240,0)</f>
        <v>0</v>
      </c>
      <c r="G241" s="644">
        <f ca="1">IF('Health SCR'!G$3&gt;=$B241,OFFSET($D$228,0,'Health SCR'!G$3-$B241)*OFFSET(Inputs!$C$30,0,$B241-2)/IF(sommmeProdInv(Inputs!$B$30:$AY$30,$D$228:$BA$228,'Health SCR'!G$3)&gt;0,sommmeProdInv(Inputs!$B$30:$AY$30,$D$228:$BA$228,'Health SCR'!G$3),1)+G240,0)</f>
        <v>0</v>
      </c>
      <c r="H241" s="644">
        <f ca="1">IF('Health SCR'!H$3&gt;=$B241,OFFSET($D$228,0,'Health SCR'!H$3-$B241)*OFFSET(Inputs!$C$30,0,$B241-2)/IF(sommmeProdInv(Inputs!$B$30:$AY$30,$D$228:$BA$228,'Health SCR'!H$3)&gt;0,sommmeProdInv(Inputs!$B$30:$AY$30,$D$228:$BA$228,'Health SCR'!H$3),1)+H240,0)</f>
        <v>0</v>
      </c>
      <c r="I241" s="644">
        <f ca="1">IF('Health SCR'!I$3&gt;=$B241,OFFSET($D$228,0,'Health SCR'!I$3-$B241)*OFFSET(Inputs!$C$30,0,$B241-2)/IF(sommmeProdInv(Inputs!$B$30:$AY$30,$D$228:$BA$228,'Health SCR'!I$3)&gt;0,sommmeProdInv(Inputs!$B$30:$AY$30,$D$228:$BA$228,'Health SCR'!I$3),1)+I240,0)</f>
        <v>0</v>
      </c>
      <c r="J241" s="644">
        <f ca="1">IF('Health SCR'!J$3&gt;=$B241,OFFSET($D$228,0,'Health SCR'!J$3-$B241)*OFFSET(Inputs!$C$30,0,$B241-2)/IF(sommmeProdInv(Inputs!$B$30:$AY$30,$D$228:$BA$228,'Health SCR'!J$3)&gt;0,sommmeProdInv(Inputs!$B$30:$AY$30,$D$228:$BA$228,'Health SCR'!J$3),1)+J240,0)</f>
        <v>0</v>
      </c>
      <c r="K241" s="644">
        <f ca="1">IF('Health SCR'!K$3&gt;=$B241,OFFSET($D$228,0,'Health SCR'!K$3-$B241)*OFFSET(Inputs!$C$30,0,$B241-2)/IF(sommmeProdInv(Inputs!$B$30:$AY$30,$D$228:$BA$228,'Health SCR'!K$3)&gt;0,sommmeProdInv(Inputs!$B$30:$AY$30,$D$228:$BA$228,'Health SCR'!K$3),1)+K240,0)</f>
        <v>0</v>
      </c>
      <c r="L241" s="644">
        <f ca="1">IF('Health SCR'!L$3&gt;=$B241,OFFSET($D$228,0,'Health SCR'!L$3-$B241)*OFFSET(Inputs!$C$30,0,$B241-2)/IF(sommmeProdInv(Inputs!$B$30:$AY$30,$D$228:$BA$228,'Health SCR'!L$3)&gt;0,sommmeProdInv(Inputs!$B$30:$AY$30,$D$228:$BA$228,'Health SCR'!L$3),1)+L240,0)</f>
        <v>0</v>
      </c>
      <c r="M241" s="644">
        <f ca="1">IF('Health SCR'!M$3&gt;=$B241,OFFSET($D$228,0,'Health SCR'!M$3-$B241)*OFFSET(Inputs!$C$30,0,$B241-2)/IF(sommmeProdInv(Inputs!$B$30:$AY$30,$D$228:$BA$228,'Health SCR'!M$3)&gt;0,sommmeProdInv(Inputs!$B$30:$AY$30,$D$228:$BA$228,'Health SCR'!M$3),1)+M240,0)</f>
        <v>0</v>
      </c>
      <c r="N241" s="644">
        <f ca="1">IF('Health SCR'!N$3&gt;=$B241,OFFSET($D$228,0,'Health SCR'!N$3-$B241)*OFFSET(Inputs!$C$30,0,$B241-2)/IF(sommmeProdInv(Inputs!$B$30:$AY$30,$D$228:$BA$228,'Health SCR'!N$3)&gt;0,sommmeProdInv(Inputs!$B$30:$AY$30,$D$228:$BA$228,'Health SCR'!N$3),1)+N240,0)</f>
        <v>0</v>
      </c>
      <c r="O241" s="644">
        <f ca="1">IF('Health SCR'!O$3&gt;=$B241,OFFSET($D$228,0,'Health SCR'!O$3-$B241)*OFFSET(Inputs!$C$30,0,$B241-2)/IF(sommmeProdInv(Inputs!$B$30:$AY$30,$D$228:$BA$228,'Health SCR'!O$3)&gt;0,sommmeProdInv(Inputs!$B$30:$AY$30,$D$228:$BA$228,'Health SCR'!O$3),1)+O240,0)</f>
        <v>0</v>
      </c>
      <c r="P241" s="644">
        <f ca="1">IF('Health SCR'!P$3&gt;=$B241,OFFSET($D$228,0,'Health SCR'!P$3-$B241)*OFFSET(Inputs!$C$30,0,$B241-2)/IF(sommmeProdInv(Inputs!$B$30:$AY$30,$D$228:$BA$228,'Health SCR'!P$3)&gt;0,sommmeProdInv(Inputs!$B$30:$AY$30,$D$228:$BA$228,'Health SCR'!P$3),1)+P240,0)</f>
        <v>0</v>
      </c>
      <c r="Q241" s="644">
        <f ca="1">IF('Health SCR'!Q$3&gt;=$B241,OFFSET($D$228,0,'Health SCR'!Q$3-$B241)*OFFSET(Inputs!$C$30,0,$B241-2)/IF(sommmeProdInv(Inputs!$B$30:$AY$30,$D$228:$BA$228,'Health SCR'!Q$3)&gt;0,sommmeProdInv(Inputs!$B$30:$AY$30,$D$228:$BA$228,'Health SCR'!Q$3),1)+Q240,0)</f>
        <v>0</v>
      </c>
      <c r="R241" s="644">
        <f ca="1">IF('Health SCR'!R$3&gt;=$B241,OFFSET($D$228,0,'Health SCR'!R$3-$B241)*OFFSET(Inputs!$C$30,0,$B241-2)/IF(sommmeProdInv(Inputs!$B$30:$AY$30,$D$228:$BA$228,'Health SCR'!R$3)&gt;0,sommmeProdInv(Inputs!$B$30:$AY$30,$D$228:$BA$228,'Health SCR'!R$3),1)+R240,0)</f>
        <v>0</v>
      </c>
      <c r="S241" s="644">
        <f ca="1">IF('Health SCR'!S$3&gt;=$B241,OFFSET($D$228,0,'Health SCR'!S$3-$B241)*OFFSET(Inputs!$C$30,0,$B241-2)/IF(sommmeProdInv(Inputs!$B$30:$AY$30,$D$228:$BA$228,'Health SCR'!S$3)&gt;0,sommmeProdInv(Inputs!$B$30:$AY$30,$D$228:$BA$228,'Health SCR'!S$3),1)+S240,0)</f>
        <v>0</v>
      </c>
      <c r="T241" s="644">
        <f ca="1">IF('Health SCR'!T$3&gt;=$B241,OFFSET($D$228,0,'Health SCR'!T$3-$B241)*OFFSET(Inputs!$C$30,0,$B241-2)/IF(sommmeProdInv(Inputs!$B$30:$AY$30,$D$228:$BA$228,'Health SCR'!T$3)&gt;0,sommmeProdInv(Inputs!$B$30:$AY$30,$D$228:$BA$228,'Health SCR'!T$3),1)+T240,0)</f>
        <v>0</v>
      </c>
      <c r="U241" s="644">
        <f ca="1">IF('Health SCR'!U$3&gt;=$B241,OFFSET($D$228,0,'Health SCR'!U$3-$B241)*OFFSET(Inputs!$C$30,0,$B241-2)/IF(sommmeProdInv(Inputs!$B$30:$AY$30,$D$228:$BA$228,'Health SCR'!U$3)&gt;0,sommmeProdInv(Inputs!$B$30:$AY$30,$D$228:$BA$228,'Health SCR'!U$3),1)+U240,0)</f>
        <v>0</v>
      </c>
      <c r="V241" s="644">
        <f ca="1">IF('Health SCR'!V$3&gt;=$B241,OFFSET($D$228,0,'Health SCR'!V$3-$B241)*OFFSET(Inputs!$C$30,0,$B241-2)/IF(sommmeProdInv(Inputs!$B$30:$AY$30,$D$228:$BA$228,'Health SCR'!V$3)&gt;0,sommmeProdInv(Inputs!$B$30:$AY$30,$D$228:$BA$228,'Health SCR'!V$3),1)+V240,0)</f>
        <v>0</v>
      </c>
      <c r="W241" s="644">
        <f ca="1">IF('Health SCR'!W$3&gt;=$B241,OFFSET($D$228,0,'Health SCR'!W$3-$B241)*OFFSET(Inputs!$C$30,0,$B241-2)/IF(sommmeProdInv(Inputs!$B$30:$AY$30,$D$228:$BA$228,'Health SCR'!W$3)&gt;0,sommmeProdInv(Inputs!$B$30:$AY$30,$D$228:$BA$228,'Health SCR'!W$3),1)+W240,0)</f>
        <v>0</v>
      </c>
      <c r="X241" s="644">
        <f ca="1">IF('Health SCR'!X$3&gt;=$B241,OFFSET($D$228,0,'Health SCR'!X$3-$B241)*OFFSET(Inputs!$C$30,0,$B241-2)/IF(sommmeProdInv(Inputs!$B$30:$AY$30,$D$228:$BA$228,'Health SCR'!X$3)&gt;0,sommmeProdInv(Inputs!$B$30:$AY$30,$D$228:$BA$228,'Health SCR'!X$3),1)+X240,0)</f>
        <v>0</v>
      </c>
      <c r="Y241" s="644">
        <f ca="1">IF('Health SCR'!Y$3&gt;=$B241,OFFSET($D$228,0,'Health SCR'!Y$3-$B241)*OFFSET(Inputs!$C$30,0,$B241-2)/IF(sommmeProdInv(Inputs!$B$30:$AY$30,$D$228:$BA$228,'Health SCR'!Y$3)&gt;0,sommmeProdInv(Inputs!$B$30:$AY$30,$D$228:$BA$228,'Health SCR'!Y$3),1)+Y240,0)</f>
        <v>0</v>
      </c>
      <c r="Z241" s="644">
        <f ca="1">IF('Health SCR'!Z$3&gt;=$B241,OFFSET($D$228,0,'Health SCR'!Z$3-$B241)*OFFSET(Inputs!$C$30,0,$B241-2)/IF(sommmeProdInv(Inputs!$B$30:$AY$30,$D$228:$BA$228,'Health SCR'!Z$3)&gt;0,sommmeProdInv(Inputs!$B$30:$AY$30,$D$228:$BA$228,'Health SCR'!Z$3),1)+Z240,0)</f>
        <v>0</v>
      </c>
      <c r="AA241" s="644">
        <f ca="1">IF('Health SCR'!AA$3&gt;=$B241,OFFSET($D$228,0,'Health SCR'!AA$3-$B241)*OFFSET(Inputs!$C$30,0,$B241-2)/IF(sommmeProdInv(Inputs!$B$30:$AY$30,$D$228:$BA$228,'Health SCR'!AA$3)&gt;0,sommmeProdInv(Inputs!$B$30:$AY$30,$D$228:$BA$228,'Health SCR'!AA$3),1)+AA240,0)</f>
        <v>0</v>
      </c>
      <c r="AB241" s="644">
        <f ca="1">IF('Health SCR'!AB$3&gt;=$B241,OFFSET($D$228,0,'Health SCR'!AB$3-$B241)*OFFSET(Inputs!$C$30,0,$B241-2)/IF(sommmeProdInv(Inputs!$B$30:$AY$30,$D$228:$BA$228,'Health SCR'!AB$3)&gt;0,sommmeProdInv(Inputs!$B$30:$AY$30,$D$228:$BA$228,'Health SCR'!AB$3),1)+AB240,0)</f>
        <v>0</v>
      </c>
      <c r="AC241" s="644">
        <f ca="1">IF('Health SCR'!AC$3&gt;=$B241,OFFSET($D$228,0,'Health SCR'!AC$3-$B241)*OFFSET(Inputs!$C$30,0,$B241-2)/IF(sommmeProdInv(Inputs!$B$30:$AY$30,$D$228:$BA$228,'Health SCR'!AC$3)&gt;0,sommmeProdInv(Inputs!$B$30:$AY$30,$D$228:$BA$228,'Health SCR'!AC$3),1)+AC240,0)</f>
        <v>0</v>
      </c>
      <c r="AD241" s="644">
        <f ca="1">IF('Health SCR'!AD$3&gt;=$B241,OFFSET($D$228,0,'Health SCR'!AD$3-$B241)*OFFSET(Inputs!$C$30,0,$B241-2)/IF(sommmeProdInv(Inputs!$B$30:$AY$30,$D$228:$BA$228,'Health SCR'!AD$3)&gt;0,sommmeProdInv(Inputs!$B$30:$AY$30,$D$228:$BA$228,'Health SCR'!AD$3),1)+AD240,0)</f>
        <v>0</v>
      </c>
      <c r="AE241" s="644">
        <f ca="1">IF('Health SCR'!AE$3&gt;=$B241,OFFSET($D$228,0,'Health SCR'!AE$3-$B241)*OFFSET(Inputs!$C$30,0,$B241-2)/IF(sommmeProdInv(Inputs!$B$30:$AY$30,$D$228:$BA$228,'Health SCR'!AE$3)&gt;0,sommmeProdInv(Inputs!$B$30:$AY$30,$D$228:$BA$228,'Health SCR'!AE$3),1)+AE240,0)</f>
        <v>0</v>
      </c>
      <c r="AF241" s="644">
        <f ca="1">IF('Health SCR'!AF$3&gt;=$B241,OFFSET($D$228,0,'Health SCR'!AF$3-$B241)*OFFSET(Inputs!$C$30,0,$B241-2)/IF(sommmeProdInv(Inputs!$B$30:$AY$30,$D$228:$BA$228,'Health SCR'!AF$3)&gt;0,sommmeProdInv(Inputs!$B$30:$AY$30,$D$228:$BA$228,'Health SCR'!AF$3),1)+AF240,0)</f>
        <v>0</v>
      </c>
      <c r="AG241" s="644">
        <f ca="1">IF('Health SCR'!AG$3&gt;=$B241,OFFSET($D$228,0,'Health SCR'!AG$3-$B241)*OFFSET(Inputs!$C$30,0,$B241-2)/IF(sommmeProdInv(Inputs!$B$30:$AY$30,$D$228:$BA$228,'Health SCR'!AG$3)&gt;0,sommmeProdInv(Inputs!$B$30:$AY$30,$D$228:$BA$228,'Health SCR'!AG$3),1)+AG240,0)</f>
        <v>0</v>
      </c>
      <c r="AH241" s="644">
        <f ca="1">IF('Health SCR'!AH$3&gt;=$B241,OFFSET($D$228,0,'Health SCR'!AH$3-$B241)*OFFSET(Inputs!$C$30,0,$B241-2)/IF(sommmeProdInv(Inputs!$B$30:$AY$30,$D$228:$BA$228,'Health SCR'!AH$3)&gt;0,sommmeProdInv(Inputs!$B$30:$AY$30,$D$228:$BA$228,'Health SCR'!AH$3),1)+AH240,0)</f>
        <v>0</v>
      </c>
      <c r="AI241" s="644">
        <f ca="1">IF('Health SCR'!AI$3&gt;=$B241,OFFSET($D$228,0,'Health SCR'!AI$3-$B241)*OFFSET(Inputs!$C$30,0,$B241-2)/IF(sommmeProdInv(Inputs!$B$30:$AY$30,$D$228:$BA$228,'Health SCR'!AI$3)&gt;0,sommmeProdInv(Inputs!$B$30:$AY$30,$D$228:$BA$228,'Health SCR'!AI$3),1)+AI240,0)</f>
        <v>0</v>
      </c>
      <c r="AJ241" s="644">
        <f ca="1">IF('Health SCR'!AJ$3&gt;=$B241,OFFSET($D$228,0,'Health SCR'!AJ$3-$B241)*OFFSET(Inputs!$C$30,0,$B241-2)/IF(sommmeProdInv(Inputs!$B$30:$AY$30,$D$228:$BA$228,'Health SCR'!AJ$3)&gt;0,sommmeProdInv(Inputs!$B$30:$AY$30,$D$228:$BA$228,'Health SCR'!AJ$3),1)+AJ240,0)</f>
        <v>0</v>
      </c>
      <c r="AK241" s="644">
        <f ca="1">IF('Health SCR'!AK$3&gt;=$B241,OFFSET($D$228,0,'Health SCR'!AK$3-$B241)*OFFSET(Inputs!$C$30,0,$B241-2)/IF(sommmeProdInv(Inputs!$B$30:$AY$30,$D$228:$BA$228,'Health SCR'!AK$3)&gt;0,sommmeProdInv(Inputs!$B$30:$AY$30,$D$228:$BA$228,'Health SCR'!AK$3),1)+AK240,0)</f>
        <v>0</v>
      </c>
      <c r="AL241" s="644">
        <f ca="1">IF('Health SCR'!AL$3&gt;=$B241,OFFSET($D$228,0,'Health SCR'!AL$3-$B241)*OFFSET(Inputs!$C$30,0,$B241-2)/IF(sommmeProdInv(Inputs!$B$30:$AY$30,$D$228:$BA$228,'Health SCR'!AL$3)&gt;0,sommmeProdInv(Inputs!$B$30:$AY$30,$D$228:$BA$228,'Health SCR'!AL$3),1)+AL240,0)</f>
        <v>0</v>
      </c>
      <c r="AM241" s="644">
        <f ca="1">IF('Health SCR'!AM$3&gt;=$B241,OFFSET($D$228,0,'Health SCR'!AM$3-$B241)*OFFSET(Inputs!$C$30,0,$B241-2)/IF(sommmeProdInv(Inputs!$B$30:$AY$30,$D$228:$BA$228,'Health SCR'!AM$3)&gt;0,sommmeProdInv(Inputs!$B$30:$AY$30,$D$228:$BA$228,'Health SCR'!AM$3),1)+AM240,0)</f>
        <v>0</v>
      </c>
      <c r="AN241" s="644">
        <f ca="1">IF('Health SCR'!AN$3&gt;=$B241,OFFSET($D$228,0,'Health SCR'!AN$3-$B241)*OFFSET(Inputs!$C$30,0,$B241-2)/IF(sommmeProdInv(Inputs!$B$30:$AY$30,$D$228:$BA$228,'Health SCR'!AN$3)&gt;0,sommmeProdInv(Inputs!$B$30:$AY$30,$D$228:$BA$228,'Health SCR'!AN$3),1)+AN240,0)</f>
        <v>0</v>
      </c>
      <c r="AO241" s="644">
        <f ca="1">IF('Health SCR'!AO$3&gt;=$B241,OFFSET($D$228,0,'Health SCR'!AO$3-$B241)*OFFSET(Inputs!$C$30,0,$B241-2)/IF(sommmeProdInv(Inputs!$B$30:$AY$30,$D$228:$BA$228,'Health SCR'!AO$3)&gt;0,sommmeProdInv(Inputs!$B$30:$AY$30,$D$228:$BA$228,'Health SCR'!AO$3),1)+AO240,0)</f>
        <v>0</v>
      </c>
      <c r="AP241" s="644">
        <f ca="1">IF('Health SCR'!AP$3&gt;=$B241,OFFSET($D$228,0,'Health SCR'!AP$3-$B241)*OFFSET(Inputs!$C$30,0,$B241-2)/IF(sommmeProdInv(Inputs!$B$30:$AY$30,$D$228:$BA$228,'Health SCR'!AP$3)&gt;0,sommmeProdInv(Inputs!$B$30:$AY$30,$D$228:$BA$228,'Health SCR'!AP$3),1)+AP240,0)</f>
        <v>0</v>
      </c>
      <c r="AQ241" s="644">
        <f ca="1">IF('Health SCR'!AQ$3&gt;=$B241,OFFSET($D$228,0,'Health SCR'!AQ$3-$B241)*OFFSET(Inputs!$C$30,0,$B241-2)/IF(sommmeProdInv(Inputs!$B$30:$AY$30,$D$228:$BA$228,'Health SCR'!AQ$3)&gt;0,sommmeProdInv(Inputs!$B$30:$AY$30,$D$228:$BA$228,'Health SCR'!AQ$3),1)+AQ240,0)</f>
        <v>0</v>
      </c>
      <c r="AR241" s="644">
        <f ca="1">IF('Health SCR'!AR$3&gt;=$B241,OFFSET($D$228,0,'Health SCR'!AR$3-$B241)*OFFSET(Inputs!$C$30,0,$B241-2)/IF(sommmeProdInv(Inputs!$B$30:$AY$30,$D$228:$BA$228,'Health SCR'!AR$3)&gt;0,sommmeProdInv(Inputs!$B$30:$AY$30,$D$228:$BA$228,'Health SCR'!AR$3),1)+AR240,0)</f>
        <v>0</v>
      </c>
      <c r="AS241" s="644">
        <f ca="1">IF('Health SCR'!AS$3&gt;=$B241,OFFSET($D$228,0,'Health SCR'!AS$3-$B241)*OFFSET(Inputs!$C$30,0,$B241-2)/IF(sommmeProdInv(Inputs!$B$30:$AY$30,$D$228:$BA$228,'Health SCR'!AS$3)&gt;0,sommmeProdInv(Inputs!$B$30:$AY$30,$D$228:$BA$228,'Health SCR'!AS$3),1)+AS240,0)</f>
        <v>0</v>
      </c>
      <c r="AT241" s="644">
        <f ca="1">IF('Health SCR'!AT$3&gt;=$B241,OFFSET($D$228,0,'Health SCR'!AT$3-$B241)*OFFSET(Inputs!$C$30,0,$B241-2)/IF(sommmeProdInv(Inputs!$B$30:$AY$30,$D$228:$BA$228,'Health SCR'!AT$3)&gt;0,sommmeProdInv(Inputs!$B$30:$AY$30,$D$228:$BA$228,'Health SCR'!AT$3),1)+AT240,0)</f>
        <v>0</v>
      </c>
      <c r="AU241" s="644">
        <f ca="1">IF('Health SCR'!AU$3&gt;=$B241,OFFSET($D$228,0,'Health SCR'!AU$3-$B241)*OFFSET(Inputs!$C$30,0,$B241-2)/IF(sommmeProdInv(Inputs!$B$30:$AY$30,$D$228:$BA$228,'Health SCR'!AU$3)&gt;0,sommmeProdInv(Inputs!$B$30:$AY$30,$D$228:$BA$228,'Health SCR'!AU$3),1)+AU240,0)</f>
        <v>0</v>
      </c>
      <c r="AV241" s="644">
        <f ca="1">IF('Health SCR'!AV$3&gt;=$B241,OFFSET($D$228,0,'Health SCR'!AV$3-$B241)*OFFSET(Inputs!$C$30,0,$B241-2)/IF(sommmeProdInv(Inputs!$B$30:$AY$30,$D$228:$BA$228,'Health SCR'!AV$3)&gt;0,sommmeProdInv(Inputs!$B$30:$AY$30,$D$228:$BA$228,'Health SCR'!AV$3),1)+AV240,0)</f>
        <v>0</v>
      </c>
      <c r="AW241" s="644">
        <f ca="1">IF('Health SCR'!AW$3&gt;=$B241,OFFSET($D$228,0,'Health SCR'!AW$3-$B241)*OFFSET(Inputs!$C$30,0,$B241-2)/IF(sommmeProdInv(Inputs!$B$30:$AY$30,$D$228:$BA$228,'Health SCR'!AW$3)&gt;0,sommmeProdInv(Inputs!$B$30:$AY$30,$D$228:$BA$228,'Health SCR'!AW$3),1)+AW240,0)</f>
        <v>0</v>
      </c>
      <c r="AX241" s="644">
        <f ca="1">IF('Health SCR'!AX$3&gt;=$B241,OFFSET($D$228,0,'Health SCR'!AX$3-$B241)*OFFSET(Inputs!$C$30,0,$B241-2)/IF(sommmeProdInv(Inputs!$B$30:$AY$30,$D$228:$BA$228,'Health SCR'!AX$3)&gt;0,sommmeProdInv(Inputs!$B$30:$AY$30,$D$228:$BA$228,'Health SCR'!AX$3),1)+AX240,0)</f>
        <v>0</v>
      </c>
      <c r="AY241" s="644">
        <f ca="1">IF('Health SCR'!AY$3&gt;=$B241,OFFSET($D$228,0,'Health SCR'!AY$3-$B241)*OFFSET(Inputs!$C$30,0,$B241-2)/IF(sommmeProdInv(Inputs!$B$30:$AY$30,$D$228:$BA$228,'Health SCR'!AY$3)&gt;0,sommmeProdInv(Inputs!$B$30:$AY$30,$D$228:$BA$228,'Health SCR'!AY$3),1)+AY240,0)</f>
        <v>0</v>
      </c>
      <c r="AZ241" s="644">
        <f ca="1">IF('Health SCR'!AZ$3&gt;=$B241,OFFSET($D$228,0,'Health SCR'!AZ$3-$B241)*OFFSET(Inputs!$C$30,0,$B241-2)/IF(sommmeProdInv(Inputs!$B$30:$AY$30,$D$228:$BA$228,'Health SCR'!AZ$3)&gt;0,sommmeProdInv(Inputs!$B$30:$AY$30,$D$228:$BA$228,'Health SCR'!AZ$3),1)+AZ240,0)</f>
        <v>0</v>
      </c>
      <c r="BA241" s="645">
        <f ca="1">IF('Health SCR'!BA$3&gt;=$B241,OFFSET($D$228,0,'Health SCR'!BA$3-$B241)*OFFSET(Inputs!$C$30,0,$B241-2)/IF(sommmeProdInv(Inputs!$B$30:$AY$30,$D$228:$BA$228,'Health SCR'!BA$3)&gt;0,sommmeProdInv(Inputs!$B$30:$AY$30,$D$228:$BA$228,'Health SCR'!BA$3),1)+BA240,0)</f>
        <v>0</v>
      </c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43"/>
      <c r="BU241" s="243"/>
      <c r="BV241" s="243"/>
      <c r="BW241" s="243"/>
      <c r="BX241" s="243"/>
      <c r="BY241" s="243"/>
      <c r="BZ241" s="243"/>
      <c r="CA241" s="243"/>
      <c r="CB241" s="243"/>
      <c r="CC241" s="243"/>
      <c r="CD241" s="243"/>
      <c r="CE241" s="243"/>
      <c r="CF241" s="243"/>
      <c r="CG241" s="243"/>
      <c r="CH241" s="243"/>
      <c r="CI241" s="243"/>
      <c r="CJ241" s="243"/>
      <c r="CK241" s="243"/>
      <c r="CL241" s="243"/>
      <c r="CM241" s="243"/>
      <c r="CN241" s="243"/>
      <c r="CO241" s="243"/>
      <c r="CP241" s="243"/>
      <c r="CQ241" s="243"/>
      <c r="CR241" s="243"/>
      <c r="CS241" s="243"/>
      <c r="CT241" s="243"/>
      <c r="CU241" s="243"/>
      <c r="CV241" s="243"/>
      <c r="CW241" s="243"/>
      <c r="CX241" s="243"/>
      <c r="CY241" s="243"/>
      <c r="CZ241" s="243"/>
      <c r="DA241" s="243"/>
      <c r="DB241" s="243"/>
      <c r="DC241" s="243"/>
      <c r="DD241" s="243"/>
      <c r="DE241" s="243"/>
      <c r="DF241" s="243"/>
      <c r="DG241" s="243"/>
      <c r="DH241" s="243"/>
      <c r="DI241" s="243"/>
      <c r="DJ241" s="243"/>
      <c r="DK241" s="243"/>
      <c r="DL241" s="243"/>
      <c r="DM241" s="243"/>
      <c r="DN241" s="243"/>
      <c r="DO241" s="243"/>
      <c r="DP241" s="243"/>
      <c r="DQ241" s="243"/>
      <c r="DR241" s="243"/>
      <c r="DS241" s="243"/>
      <c r="DT241" s="243"/>
      <c r="DU241" s="243"/>
      <c r="DV241" s="243"/>
      <c r="DW241" s="243"/>
      <c r="DX241" s="243"/>
      <c r="DY241" s="243"/>
      <c r="DZ241" s="243"/>
      <c r="EA241" s="243"/>
      <c r="EB241" s="243"/>
      <c r="EC241" s="243"/>
      <c r="ED241" s="243"/>
      <c r="EE241" s="243"/>
      <c r="EF241" s="243"/>
      <c r="EG241" s="243"/>
      <c r="EH241" s="243"/>
      <c r="EI241" s="243"/>
      <c r="EJ241" s="243"/>
      <c r="EK241" s="243"/>
      <c r="EL241" s="243"/>
      <c r="EM241" s="243"/>
      <c r="EN241" s="243"/>
      <c r="EO241" s="243"/>
      <c r="EP241" s="243"/>
      <c r="EQ241" s="243"/>
      <c r="ER241" s="243"/>
      <c r="ES241" s="243"/>
      <c r="ET241" s="243"/>
      <c r="EU241" s="243"/>
      <c r="EV241" s="243"/>
      <c r="EW241" s="243"/>
      <c r="EX241" s="243"/>
      <c r="EY241" s="243"/>
      <c r="EZ241" s="243"/>
      <c r="FA241" s="243"/>
      <c r="FB241" s="243"/>
      <c r="FC241" s="243"/>
      <c r="FD241" s="243"/>
      <c r="FE241" s="243"/>
      <c r="FF241" s="243"/>
      <c r="FG241" s="243"/>
      <c r="FH241" s="243"/>
      <c r="FI241" s="243"/>
      <c r="FJ241" s="243"/>
      <c r="FK241" s="243"/>
      <c r="FL241" s="243"/>
      <c r="FM241" s="243"/>
      <c r="FN241" s="243"/>
      <c r="FO241" s="243"/>
      <c r="FP241" s="243"/>
      <c r="FQ241" s="243"/>
      <c r="FR241" s="243"/>
      <c r="FS241" s="243"/>
      <c r="FT241" s="243"/>
      <c r="FU241" s="243"/>
      <c r="FV241" s="243"/>
      <c r="FW241" s="243"/>
      <c r="FX241" s="243"/>
      <c r="FY241" s="243"/>
      <c r="FZ241" s="243"/>
      <c r="GA241" s="243"/>
      <c r="GB241" s="243"/>
      <c r="GC241" s="243"/>
      <c r="GD241" s="243"/>
      <c r="GE241" s="243"/>
      <c r="GF241" s="243"/>
      <c r="GG241" s="243"/>
      <c r="GH241" s="243"/>
      <c r="GI241" s="243"/>
      <c r="GJ241" s="243"/>
      <c r="GK241" s="243"/>
      <c r="GL241" s="243"/>
      <c r="GM241" s="243"/>
      <c r="GN241" s="243"/>
      <c r="GO241" s="243"/>
      <c r="GP241" s="243"/>
      <c r="GQ241" s="243"/>
      <c r="GR241" s="243"/>
      <c r="GS241" s="243"/>
      <c r="GT241" s="243"/>
      <c r="GU241" s="243"/>
      <c r="GV241" s="243"/>
      <c r="GW241" s="243"/>
      <c r="GX241" s="243"/>
      <c r="GY241" s="243"/>
      <c r="GZ241" s="243"/>
      <c r="HA241" s="243"/>
      <c r="HB241" s="243"/>
      <c r="HC241" s="243"/>
      <c r="HD241" s="243"/>
      <c r="HE241" s="243"/>
      <c r="HF241" s="243"/>
      <c r="HG241" s="243"/>
      <c r="HH241" s="243"/>
      <c r="HI241" s="243"/>
      <c r="HJ241" s="243"/>
      <c r="HK241" s="243"/>
      <c r="HL241" s="243"/>
      <c r="HM241" s="243"/>
      <c r="HN241" s="243"/>
      <c r="HO241" s="243"/>
      <c r="HP241" s="243"/>
      <c r="HQ241" s="243"/>
      <c r="HR241" s="243"/>
      <c r="HS241" s="243"/>
      <c r="HT241" s="243"/>
      <c r="HU241" s="243"/>
      <c r="HV241" s="243"/>
      <c r="HW241" s="243"/>
      <c r="HX241" s="243"/>
      <c r="HY241" s="243"/>
      <c r="HZ241" s="243"/>
      <c r="IA241" s="243"/>
      <c r="IB241" s="243"/>
      <c r="IC241" s="243"/>
      <c r="ID241" s="243"/>
      <c r="IE241" s="243"/>
      <c r="IF241" s="243"/>
      <c r="IG241" s="243"/>
      <c r="IH241" s="243"/>
      <c r="II241" s="243"/>
      <c r="IJ241" s="243"/>
      <c r="IK241" s="243"/>
      <c r="IL241" s="243"/>
      <c r="IM241" s="243"/>
      <c r="IN241" s="243"/>
      <c r="IO241" s="243"/>
      <c r="IP241" s="243"/>
      <c r="IQ241" s="243"/>
      <c r="IR241" s="243"/>
      <c r="IS241" s="243"/>
      <c r="IT241" s="243"/>
      <c r="IU241" s="243"/>
      <c r="IV241" s="243"/>
    </row>
    <row r="242" spans="1:256" s="340" customFormat="1" outlineLevel="1">
      <c r="A242" s="610"/>
      <c r="B242" s="993">
        <v>13</v>
      </c>
      <c r="C242" s="994"/>
      <c r="D242" s="643"/>
      <c r="E242" s="644">
        <f ca="1">IF('Health SCR'!E$3&gt;=$B242,OFFSET($D$228,0,'Health SCR'!E$3-$B242)*OFFSET(Inputs!$C$30,0,$B242-2)/IF(sommmeProdInv(Inputs!$B$30:$AY$30,$D$228:$BA$228,'Health SCR'!E$3)&gt;0,sommmeProdInv(Inputs!$B$30:$AY$30,$D$228:$BA$228,'Health SCR'!E$3),1)+E241,0)</f>
        <v>0</v>
      </c>
      <c r="F242" s="644">
        <f ca="1">IF('Health SCR'!F$3&gt;=$B242,OFFSET($D$228,0,'Health SCR'!F$3-$B242)*OFFSET(Inputs!$C$30,0,$B242-2)/IF(sommmeProdInv(Inputs!$B$30:$AY$30,$D$228:$BA$228,'Health SCR'!F$3)&gt;0,sommmeProdInv(Inputs!$B$30:$AY$30,$D$228:$BA$228,'Health SCR'!F$3),1)+F241,0)</f>
        <v>0</v>
      </c>
      <c r="G242" s="644">
        <f ca="1">IF('Health SCR'!G$3&gt;=$B242,OFFSET($D$228,0,'Health SCR'!G$3-$B242)*OFFSET(Inputs!$C$30,0,$B242-2)/IF(sommmeProdInv(Inputs!$B$30:$AY$30,$D$228:$BA$228,'Health SCR'!G$3)&gt;0,sommmeProdInv(Inputs!$B$30:$AY$30,$D$228:$BA$228,'Health SCR'!G$3),1)+G241,0)</f>
        <v>0</v>
      </c>
      <c r="H242" s="644">
        <f ca="1">IF('Health SCR'!H$3&gt;=$B242,OFFSET($D$228,0,'Health SCR'!H$3-$B242)*OFFSET(Inputs!$C$30,0,$B242-2)/IF(sommmeProdInv(Inputs!$B$30:$AY$30,$D$228:$BA$228,'Health SCR'!H$3)&gt;0,sommmeProdInv(Inputs!$B$30:$AY$30,$D$228:$BA$228,'Health SCR'!H$3),1)+H241,0)</f>
        <v>0</v>
      </c>
      <c r="I242" s="644">
        <f ca="1">IF('Health SCR'!I$3&gt;=$B242,OFFSET($D$228,0,'Health SCR'!I$3-$B242)*OFFSET(Inputs!$C$30,0,$B242-2)/IF(sommmeProdInv(Inputs!$B$30:$AY$30,$D$228:$BA$228,'Health SCR'!I$3)&gt;0,sommmeProdInv(Inputs!$B$30:$AY$30,$D$228:$BA$228,'Health SCR'!I$3),1)+I241,0)</f>
        <v>0</v>
      </c>
      <c r="J242" s="644">
        <f ca="1">IF('Health SCR'!J$3&gt;=$B242,OFFSET($D$228,0,'Health SCR'!J$3-$B242)*OFFSET(Inputs!$C$30,0,$B242-2)/IF(sommmeProdInv(Inputs!$B$30:$AY$30,$D$228:$BA$228,'Health SCR'!J$3)&gt;0,sommmeProdInv(Inputs!$B$30:$AY$30,$D$228:$BA$228,'Health SCR'!J$3),1)+J241,0)</f>
        <v>0</v>
      </c>
      <c r="K242" s="644">
        <f ca="1">IF('Health SCR'!K$3&gt;=$B242,OFFSET($D$228,0,'Health SCR'!K$3-$B242)*OFFSET(Inputs!$C$30,0,$B242-2)/IF(sommmeProdInv(Inputs!$B$30:$AY$30,$D$228:$BA$228,'Health SCR'!K$3)&gt;0,sommmeProdInv(Inputs!$B$30:$AY$30,$D$228:$BA$228,'Health SCR'!K$3),1)+K241,0)</f>
        <v>0</v>
      </c>
      <c r="L242" s="644">
        <f ca="1">IF('Health SCR'!L$3&gt;=$B242,OFFSET($D$228,0,'Health SCR'!L$3-$B242)*OFFSET(Inputs!$C$30,0,$B242-2)/IF(sommmeProdInv(Inputs!$B$30:$AY$30,$D$228:$BA$228,'Health SCR'!L$3)&gt;0,sommmeProdInv(Inputs!$B$30:$AY$30,$D$228:$BA$228,'Health SCR'!L$3),1)+L241,0)</f>
        <v>0</v>
      </c>
      <c r="M242" s="644">
        <f ca="1">IF('Health SCR'!M$3&gt;=$B242,OFFSET($D$228,0,'Health SCR'!M$3-$B242)*OFFSET(Inputs!$C$30,0,$B242-2)/IF(sommmeProdInv(Inputs!$B$30:$AY$30,$D$228:$BA$228,'Health SCR'!M$3)&gt;0,sommmeProdInv(Inputs!$B$30:$AY$30,$D$228:$BA$228,'Health SCR'!M$3),1)+M241,0)</f>
        <v>0</v>
      </c>
      <c r="N242" s="644">
        <f ca="1">IF('Health SCR'!N$3&gt;=$B242,OFFSET($D$228,0,'Health SCR'!N$3-$B242)*OFFSET(Inputs!$C$30,0,$B242-2)/IF(sommmeProdInv(Inputs!$B$30:$AY$30,$D$228:$BA$228,'Health SCR'!N$3)&gt;0,sommmeProdInv(Inputs!$B$30:$AY$30,$D$228:$BA$228,'Health SCR'!N$3),1)+N241,0)</f>
        <v>0</v>
      </c>
      <c r="O242" s="644">
        <f ca="1">IF('Health SCR'!O$3&gt;=$B242,OFFSET($D$228,0,'Health SCR'!O$3-$B242)*OFFSET(Inputs!$C$30,0,$B242-2)/IF(sommmeProdInv(Inputs!$B$30:$AY$30,$D$228:$BA$228,'Health SCR'!O$3)&gt;0,sommmeProdInv(Inputs!$B$30:$AY$30,$D$228:$BA$228,'Health SCR'!O$3),1)+O241,0)</f>
        <v>0</v>
      </c>
      <c r="P242" s="644">
        <f ca="1">IF('Health SCR'!P$3&gt;=$B242,OFFSET($D$228,0,'Health SCR'!P$3-$B242)*OFFSET(Inputs!$C$30,0,$B242-2)/IF(sommmeProdInv(Inputs!$B$30:$AY$30,$D$228:$BA$228,'Health SCR'!P$3)&gt;0,sommmeProdInv(Inputs!$B$30:$AY$30,$D$228:$BA$228,'Health SCR'!P$3),1)+P241,0)</f>
        <v>0</v>
      </c>
      <c r="Q242" s="644">
        <f ca="1">IF('Health SCR'!Q$3&gt;=$B242,OFFSET($D$228,0,'Health SCR'!Q$3-$B242)*OFFSET(Inputs!$C$30,0,$B242-2)/IF(sommmeProdInv(Inputs!$B$30:$AY$30,$D$228:$BA$228,'Health SCR'!Q$3)&gt;0,sommmeProdInv(Inputs!$B$30:$AY$30,$D$228:$BA$228,'Health SCR'!Q$3),1)+Q241,0)</f>
        <v>0</v>
      </c>
      <c r="R242" s="644">
        <f ca="1">IF('Health SCR'!R$3&gt;=$B242,OFFSET($D$228,0,'Health SCR'!R$3-$B242)*OFFSET(Inputs!$C$30,0,$B242-2)/IF(sommmeProdInv(Inputs!$B$30:$AY$30,$D$228:$BA$228,'Health SCR'!R$3)&gt;0,sommmeProdInv(Inputs!$B$30:$AY$30,$D$228:$BA$228,'Health SCR'!R$3),1)+R241,0)</f>
        <v>0</v>
      </c>
      <c r="S242" s="644">
        <f ca="1">IF('Health SCR'!S$3&gt;=$B242,OFFSET($D$228,0,'Health SCR'!S$3-$B242)*OFFSET(Inputs!$C$30,0,$B242-2)/IF(sommmeProdInv(Inputs!$B$30:$AY$30,$D$228:$BA$228,'Health SCR'!S$3)&gt;0,sommmeProdInv(Inputs!$B$30:$AY$30,$D$228:$BA$228,'Health SCR'!S$3),1)+S241,0)</f>
        <v>0</v>
      </c>
      <c r="T242" s="644">
        <f ca="1">IF('Health SCR'!T$3&gt;=$B242,OFFSET($D$228,0,'Health SCR'!T$3-$B242)*OFFSET(Inputs!$C$30,0,$B242-2)/IF(sommmeProdInv(Inputs!$B$30:$AY$30,$D$228:$BA$228,'Health SCR'!T$3)&gt;0,sommmeProdInv(Inputs!$B$30:$AY$30,$D$228:$BA$228,'Health SCR'!T$3),1)+T241,0)</f>
        <v>0</v>
      </c>
      <c r="U242" s="644">
        <f ca="1">IF('Health SCR'!U$3&gt;=$B242,OFFSET($D$228,0,'Health SCR'!U$3-$B242)*OFFSET(Inputs!$C$30,0,$B242-2)/IF(sommmeProdInv(Inputs!$B$30:$AY$30,$D$228:$BA$228,'Health SCR'!U$3)&gt;0,sommmeProdInv(Inputs!$B$30:$AY$30,$D$228:$BA$228,'Health SCR'!U$3),1)+U241,0)</f>
        <v>0</v>
      </c>
      <c r="V242" s="644">
        <f ca="1">IF('Health SCR'!V$3&gt;=$B242,OFFSET($D$228,0,'Health SCR'!V$3-$B242)*OFFSET(Inputs!$C$30,0,$B242-2)/IF(sommmeProdInv(Inputs!$B$30:$AY$30,$D$228:$BA$228,'Health SCR'!V$3)&gt;0,sommmeProdInv(Inputs!$B$30:$AY$30,$D$228:$BA$228,'Health SCR'!V$3),1)+V241,0)</f>
        <v>0</v>
      </c>
      <c r="W242" s="644">
        <f ca="1">IF('Health SCR'!W$3&gt;=$B242,OFFSET($D$228,0,'Health SCR'!W$3-$B242)*OFFSET(Inputs!$C$30,0,$B242-2)/IF(sommmeProdInv(Inputs!$B$30:$AY$30,$D$228:$BA$228,'Health SCR'!W$3)&gt;0,sommmeProdInv(Inputs!$B$30:$AY$30,$D$228:$BA$228,'Health SCR'!W$3),1)+W241,0)</f>
        <v>0</v>
      </c>
      <c r="X242" s="644">
        <f ca="1">IF('Health SCR'!X$3&gt;=$B242,OFFSET($D$228,0,'Health SCR'!X$3-$B242)*OFFSET(Inputs!$C$30,0,$B242-2)/IF(sommmeProdInv(Inputs!$B$30:$AY$30,$D$228:$BA$228,'Health SCR'!X$3)&gt;0,sommmeProdInv(Inputs!$B$30:$AY$30,$D$228:$BA$228,'Health SCR'!X$3),1)+X241,0)</f>
        <v>0</v>
      </c>
      <c r="Y242" s="644">
        <f ca="1">IF('Health SCR'!Y$3&gt;=$B242,OFFSET($D$228,0,'Health SCR'!Y$3-$B242)*OFFSET(Inputs!$C$30,0,$B242-2)/IF(sommmeProdInv(Inputs!$B$30:$AY$30,$D$228:$BA$228,'Health SCR'!Y$3)&gt;0,sommmeProdInv(Inputs!$B$30:$AY$30,$D$228:$BA$228,'Health SCR'!Y$3),1)+Y241,0)</f>
        <v>0</v>
      </c>
      <c r="Z242" s="644">
        <f ca="1">IF('Health SCR'!Z$3&gt;=$B242,OFFSET($D$228,0,'Health SCR'!Z$3-$B242)*OFFSET(Inputs!$C$30,0,$B242-2)/IF(sommmeProdInv(Inputs!$B$30:$AY$30,$D$228:$BA$228,'Health SCR'!Z$3)&gt;0,sommmeProdInv(Inputs!$B$30:$AY$30,$D$228:$BA$228,'Health SCR'!Z$3),1)+Z241,0)</f>
        <v>0</v>
      </c>
      <c r="AA242" s="644">
        <f ca="1">IF('Health SCR'!AA$3&gt;=$B242,OFFSET($D$228,0,'Health SCR'!AA$3-$B242)*OFFSET(Inputs!$C$30,0,$B242-2)/IF(sommmeProdInv(Inputs!$B$30:$AY$30,$D$228:$BA$228,'Health SCR'!AA$3)&gt;0,sommmeProdInv(Inputs!$B$30:$AY$30,$D$228:$BA$228,'Health SCR'!AA$3),1)+AA241,0)</f>
        <v>0</v>
      </c>
      <c r="AB242" s="644">
        <f ca="1">IF('Health SCR'!AB$3&gt;=$B242,OFFSET($D$228,0,'Health SCR'!AB$3-$B242)*OFFSET(Inputs!$C$30,0,$B242-2)/IF(sommmeProdInv(Inputs!$B$30:$AY$30,$D$228:$BA$228,'Health SCR'!AB$3)&gt;0,sommmeProdInv(Inputs!$B$30:$AY$30,$D$228:$BA$228,'Health SCR'!AB$3),1)+AB241,0)</f>
        <v>0</v>
      </c>
      <c r="AC242" s="644">
        <f ca="1">IF('Health SCR'!AC$3&gt;=$B242,OFFSET($D$228,0,'Health SCR'!AC$3-$B242)*OFFSET(Inputs!$C$30,0,$B242-2)/IF(sommmeProdInv(Inputs!$B$30:$AY$30,$D$228:$BA$228,'Health SCR'!AC$3)&gt;0,sommmeProdInv(Inputs!$B$30:$AY$30,$D$228:$BA$228,'Health SCR'!AC$3),1)+AC241,0)</f>
        <v>0</v>
      </c>
      <c r="AD242" s="644">
        <f ca="1">IF('Health SCR'!AD$3&gt;=$B242,OFFSET($D$228,0,'Health SCR'!AD$3-$B242)*OFFSET(Inputs!$C$30,0,$B242-2)/IF(sommmeProdInv(Inputs!$B$30:$AY$30,$D$228:$BA$228,'Health SCR'!AD$3)&gt;0,sommmeProdInv(Inputs!$B$30:$AY$30,$D$228:$BA$228,'Health SCR'!AD$3),1)+AD241,0)</f>
        <v>0</v>
      </c>
      <c r="AE242" s="644">
        <f ca="1">IF('Health SCR'!AE$3&gt;=$B242,OFFSET($D$228,0,'Health SCR'!AE$3-$B242)*OFFSET(Inputs!$C$30,0,$B242-2)/IF(sommmeProdInv(Inputs!$B$30:$AY$30,$D$228:$BA$228,'Health SCR'!AE$3)&gt;0,sommmeProdInv(Inputs!$B$30:$AY$30,$D$228:$BA$228,'Health SCR'!AE$3),1)+AE241,0)</f>
        <v>0</v>
      </c>
      <c r="AF242" s="644">
        <f ca="1">IF('Health SCR'!AF$3&gt;=$B242,OFFSET($D$228,0,'Health SCR'!AF$3-$B242)*OFFSET(Inputs!$C$30,0,$B242-2)/IF(sommmeProdInv(Inputs!$B$30:$AY$30,$D$228:$BA$228,'Health SCR'!AF$3)&gt;0,sommmeProdInv(Inputs!$B$30:$AY$30,$D$228:$BA$228,'Health SCR'!AF$3),1)+AF241,0)</f>
        <v>0</v>
      </c>
      <c r="AG242" s="644">
        <f ca="1">IF('Health SCR'!AG$3&gt;=$B242,OFFSET($D$228,0,'Health SCR'!AG$3-$B242)*OFFSET(Inputs!$C$30,0,$B242-2)/IF(sommmeProdInv(Inputs!$B$30:$AY$30,$D$228:$BA$228,'Health SCR'!AG$3)&gt;0,sommmeProdInv(Inputs!$B$30:$AY$30,$D$228:$BA$228,'Health SCR'!AG$3),1)+AG241,0)</f>
        <v>0</v>
      </c>
      <c r="AH242" s="644">
        <f ca="1">IF('Health SCR'!AH$3&gt;=$B242,OFFSET($D$228,0,'Health SCR'!AH$3-$B242)*OFFSET(Inputs!$C$30,0,$B242-2)/IF(sommmeProdInv(Inputs!$B$30:$AY$30,$D$228:$BA$228,'Health SCR'!AH$3)&gt;0,sommmeProdInv(Inputs!$B$30:$AY$30,$D$228:$BA$228,'Health SCR'!AH$3),1)+AH241,0)</f>
        <v>0</v>
      </c>
      <c r="AI242" s="644">
        <f ca="1">IF('Health SCR'!AI$3&gt;=$B242,OFFSET($D$228,0,'Health SCR'!AI$3-$B242)*OFFSET(Inputs!$C$30,0,$B242-2)/IF(sommmeProdInv(Inputs!$B$30:$AY$30,$D$228:$BA$228,'Health SCR'!AI$3)&gt;0,sommmeProdInv(Inputs!$B$30:$AY$30,$D$228:$BA$228,'Health SCR'!AI$3),1)+AI241,0)</f>
        <v>0</v>
      </c>
      <c r="AJ242" s="644">
        <f ca="1">IF('Health SCR'!AJ$3&gt;=$B242,OFFSET($D$228,0,'Health SCR'!AJ$3-$B242)*OFFSET(Inputs!$C$30,0,$B242-2)/IF(sommmeProdInv(Inputs!$B$30:$AY$30,$D$228:$BA$228,'Health SCR'!AJ$3)&gt;0,sommmeProdInv(Inputs!$B$30:$AY$30,$D$228:$BA$228,'Health SCR'!AJ$3),1)+AJ241,0)</f>
        <v>0</v>
      </c>
      <c r="AK242" s="644">
        <f ca="1">IF('Health SCR'!AK$3&gt;=$B242,OFFSET($D$228,0,'Health SCR'!AK$3-$B242)*OFFSET(Inputs!$C$30,0,$B242-2)/IF(sommmeProdInv(Inputs!$B$30:$AY$30,$D$228:$BA$228,'Health SCR'!AK$3)&gt;0,sommmeProdInv(Inputs!$B$30:$AY$30,$D$228:$BA$228,'Health SCR'!AK$3),1)+AK241,0)</f>
        <v>0</v>
      </c>
      <c r="AL242" s="644">
        <f ca="1">IF('Health SCR'!AL$3&gt;=$B242,OFFSET($D$228,0,'Health SCR'!AL$3-$B242)*OFFSET(Inputs!$C$30,0,$B242-2)/IF(sommmeProdInv(Inputs!$B$30:$AY$30,$D$228:$BA$228,'Health SCR'!AL$3)&gt;0,sommmeProdInv(Inputs!$B$30:$AY$30,$D$228:$BA$228,'Health SCR'!AL$3),1)+AL241,0)</f>
        <v>0</v>
      </c>
      <c r="AM242" s="644">
        <f ca="1">IF('Health SCR'!AM$3&gt;=$B242,OFFSET($D$228,0,'Health SCR'!AM$3-$B242)*OFFSET(Inputs!$C$30,0,$B242-2)/IF(sommmeProdInv(Inputs!$B$30:$AY$30,$D$228:$BA$228,'Health SCR'!AM$3)&gt;0,sommmeProdInv(Inputs!$B$30:$AY$30,$D$228:$BA$228,'Health SCR'!AM$3),1)+AM241,0)</f>
        <v>0</v>
      </c>
      <c r="AN242" s="644">
        <f ca="1">IF('Health SCR'!AN$3&gt;=$B242,OFFSET($D$228,0,'Health SCR'!AN$3-$B242)*OFFSET(Inputs!$C$30,0,$B242-2)/IF(sommmeProdInv(Inputs!$B$30:$AY$30,$D$228:$BA$228,'Health SCR'!AN$3)&gt;0,sommmeProdInv(Inputs!$B$30:$AY$30,$D$228:$BA$228,'Health SCR'!AN$3),1)+AN241,0)</f>
        <v>0</v>
      </c>
      <c r="AO242" s="644">
        <f ca="1">IF('Health SCR'!AO$3&gt;=$B242,OFFSET($D$228,0,'Health SCR'!AO$3-$B242)*OFFSET(Inputs!$C$30,0,$B242-2)/IF(sommmeProdInv(Inputs!$B$30:$AY$30,$D$228:$BA$228,'Health SCR'!AO$3)&gt;0,sommmeProdInv(Inputs!$B$30:$AY$30,$D$228:$BA$228,'Health SCR'!AO$3),1)+AO241,0)</f>
        <v>0</v>
      </c>
      <c r="AP242" s="644">
        <f ca="1">IF('Health SCR'!AP$3&gt;=$B242,OFFSET($D$228,0,'Health SCR'!AP$3-$B242)*OFFSET(Inputs!$C$30,0,$B242-2)/IF(sommmeProdInv(Inputs!$B$30:$AY$30,$D$228:$BA$228,'Health SCR'!AP$3)&gt;0,sommmeProdInv(Inputs!$B$30:$AY$30,$D$228:$BA$228,'Health SCR'!AP$3),1)+AP241,0)</f>
        <v>0</v>
      </c>
      <c r="AQ242" s="644">
        <f ca="1">IF('Health SCR'!AQ$3&gt;=$B242,OFFSET($D$228,0,'Health SCR'!AQ$3-$B242)*OFFSET(Inputs!$C$30,0,$B242-2)/IF(sommmeProdInv(Inputs!$B$30:$AY$30,$D$228:$BA$228,'Health SCR'!AQ$3)&gt;0,sommmeProdInv(Inputs!$B$30:$AY$30,$D$228:$BA$228,'Health SCR'!AQ$3),1)+AQ241,0)</f>
        <v>0</v>
      </c>
      <c r="AR242" s="644">
        <f ca="1">IF('Health SCR'!AR$3&gt;=$B242,OFFSET($D$228,0,'Health SCR'!AR$3-$B242)*OFFSET(Inputs!$C$30,0,$B242-2)/IF(sommmeProdInv(Inputs!$B$30:$AY$30,$D$228:$BA$228,'Health SCR'!AR$3)&gt;0,sommmeProdInv(Inputs!$B$30:$AY$30,$D$228:$BA$228,'Health SCR'!AR$3),1)+AR241,0)</f>
        <v>0</v>
      </c>
      <c r="AS242" s="644">
        <f ca="1">IF('Health SCR'!AS$3&gt;=$B242,OFFSET($D$228,0,'Health SCR'!AS$3-$B242)*OFFSET(Inputs!$C$30,0,$B242-2)/IF(sommmeProdInv(Inputs!$B$30:$AY$30,$D$228:$BA$228,'Health SCR'!AS$3)&gt;0,sommmeProdInv(Inputs!$B$30:$AY$30,$D$228:$BA$228,'Health SCR'!AS$3),1)+AS241,0)</f>
        <v>0</v>
      </c>
      <c r="AT242" s="644">
        <f ca="1">IF('Health SCR'!AT$3&gt;=$B242,OFFSET($D$228,0,'Health SCR'!AT$3-$B242)*OFFSET(Inputs!$C$30,0,$B242-2)/IF(sommmeProdInv(Inputs!$B$30:$AY$30,$D$228:$BA$228,'Health SCR'!AT$3)&gt;0,sommmeProdInv(Inputs!$B$30:$AY$30,$D$228:$BA$228,'Health SCR'!AT$3),1)+AT241,0)</f>
        <v>0</v>
      </c>
      <c r="AU242" s="644">
        <f ca="1">IF('Health SCR'!AU$3&gt;=$B242,OFFSET($D$228,0,'Health SCR'!AU$3-$B242)*OFFSET(Inputs!$C$30,0,$B242-2)/IF(sommmeProdInv(Inputs!$B$30:$AY$30,$D$228:$BA$228,'Health SCR'!AU$3)&gt;0,sommmeProdInv(Inputs!$B$30:$AY$30,$D$228:$BA$228,'Health SCR'!AU$3),1)+AU241,0)</f>
        <v>0</v>
      </c>
      <c r="AV242" s="644">
        <f ca="1">IF('Health SCR'!AV$3&gt;=$B242,OFFSET($D$228,0,'Health SCR'!AV$3-$B242)*OFFSET(Inputs!$C$30,0,$B242-2)/IF(sommmeProdInv(Inputs!$B$30:$AY$30,$D$228:$BA$228,'Health SCR'!AV$3)&gt;0,sommmeProdInv(Inputs!$B$30:$AY$30,$D$228:$BA$228,'Health SCR'!AV$3),1)+AV241,0)</f>
        <v>0</v>
      </c>
      <c r="AW242" s="644">
        <f ca="1">IF('Health SCR'!AW$3&gt;=$B242,OFFSET($D$228,0,'Health SCR'!AW$3-$B242)*OFFSET(Inputs!$C$30,0,$B242-2)/IF(sommmeProdInv(Inputs!$B$30:$AY$30,$D$228:$BA$228,'Health SCR'!AW$3)&gt;0,sommmeProdInv(Inputs!$B$30:$AY$30,$D$228:$BA$228,'Health SCR'!AW$3),1)+AW241,0)</f>
        <v>0</v>
      </c>
      <c r="AX242" s="644">
        <f ca="1">IF('Health SCR'!AX$3&gt;=$B242,OFFSET($D$228,0,'Health SCR'!AX$3-$B242)*OFFSET(Inputs!$C$30,0,$B242-2)/IF(sommmeProdInv(Inputs!$B$30:$AY$30,$D$228:$BA$228,'Health SCR'!AX$3)&gt;0,sommmeProdInv(Inputs!$B$30:$AY$30,$D$228:$BA$228,'Health SCR'!AX$3),1)+AX241,0)</f>
        <v>0</v>
      </c>
      <c r="AY242" s="644">
        <f ca="1">IF('Health SCR'!AY$3&gt;=$B242,OFFSET($D$228,0,'Health SCR'!AY$3-$B242)*OFFSET(Inputs!$C$30,0,$B242-2)/IF(sommmeProdInv(Inputs!$B$30:$AY$30,$D$228:$BA$228,'Health SCR'!AY$3)&gt;0,sommmeProdInv(Inputs!$B$30:$AY$30,$D$228:$BA$228,'Health SCR'!AY$3),1)+AY241,0)</f>
        <v>0</v>
      </c>
      <c r="AZ242" s="644">
        <f ca="1">IF('Health SCR'!AZ$3&gt;=$B242,OFFSET($D$228,0,'Health SCR'!AZ$3-$B242)*OFFSET(Inputs!$C$30,0,$B242-2)/IF(sommmeProdInv(Inputs!$B$30:$AY$30,$D$228:$BA$228,'Health SCR'!AZ$3)&gt;0,sommmeProdInv(Inputs!$B$30:$AY$30,$D$228:$BA$228,'Health SCR'!AZ$3),1)+AZ241,0)</f>
        <v>0</v>
      </c>
      <c r="BA242" s="645">
        <f ca="1">IF('Health SCR'!BA$3&gt;=$B242,OFFSET($D$228,0,'Health SCR'!BA$3-$B242)*OFFSET(Inputs!$C$30,0,$B242-2)/IF(sommmeProdInv(Inputs!$B$30:$AY$30,$D$228:$BA$228,'Health SCR'!BA$3)&gt;0,sommmeProdInv(Inputs!$B$30:$AY$30,$D$228:$BA$228,'Health SCR'!BA$3),1)+BA241,0)</f>
        <v>0</v>
      </c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43"/>
      <c r="BU242" s="243"/>
      <c r="BV242" s="243"/>
      <c r="BW242" s="243"/>
      <c r="BX242" s="243"/>
      <c r="BY242" s="243"/>
      <c r="BZ242" s="243"/>
      <c r="CA242" s="243"/>
      <c r="CB242" s="243"/>
      <c r="CC242" s="243"/>
      <c r="CD242" s="243"/>
      <c r="CE242" s="243"/>
      <c r="CF242" s="243"/>
      <c r="CG242" s="243"/>
      <c r="CH242" s="243"/>
      <c r="CI242" s="243"/>
      <c r="CJ242" s="243"/>
      <c r="CK242" s="243"/>
      <c r="CL242" s="243"/>
      <c r="CM242" s="243"/>
      <c r="CN242" s="243"/>
      <c r="CO242" s="243"/>
      <c r="CP242" s="243"/>
      <c r="CQ242" s="243"/>
      <c r="CR242" s="243"/>
      <c r="CS242" s="243"/>
      <c r="CT242" s="243"/>
      <c r="CU242" s="243"/>
      <c r="CV242" s="243"/>
      <c r="CW242" s="243"/>
      <c r="CX242" s="243"/>
      <c r="CY242" s="243"/>
      <c r="CZ242" s="243"/>
      <c r="DA242" s="243"/>
      <c r="DB242" s="243"/>
      <c r="DC242" s="243"/>
      <c r="DD242" s="243"/>
      <c r="DE242" s="243"/>
      <c r="DF242" s="243"/>
      <c r="DG242" s="243"/>
      <c r="DH242" s="243"/>
      <c r="DI242" s="243"/>
      <c r="DJ242" s="243"/>
      <c r="DK242" s="243"/>
      <c r="DL242" s="243"/>
      <c r="DM242" s="243"/>
      <c r="DN242" s="243"/>
      <c r="DO242" s="243"/>
      <c r="DP242" s="243"/>
      <c r="DQ242" s="243"/>
      <c r="DR242" s="243"/>
      <c r="DS242" s="243"/>
      <c r="DT242" s="243"/>
      <c r="DU242" s="243"/>
      <c r="DV242" s="243"/>
      <c r="DW242" s="243"/>
      <c r="DX242" s="243"/>
      <c r="DY242" s="243"/>
      <c r="DZ242" s="243"/>
      <c r="EA242" s="243"/>
      <c r="EB242" s="243"/>
      <c r="EC242" s="243"/>
      <c r="ED242" s="243"/>
      <c r="EE242" s="243"/>
      <c r="EF242" s="243"/>
      <c r="EG242" s="243"/>
      <c r="EH242" s="243"/>
      <c r="EI242" s="243"/>
      <c r="EJ242" s="243"/>
      <c r="EK242" s="243"/>
      <c r="EL242" s="243"/>
      <c r="EM242" s="243"/>
      <c r="EN242" s="243"/>
      <c r="EO242" s="243"/>
      <c r="EP242" s="243"/>
      <c r="EQ242" s="243"/>
      <c r="ER242" s="243"/>
      <c r="ES242" s="243"/>
      <c r="ET242" s="243"/>
      <c r="EU242" s="243"/>
      <c r="EV242" s="243"/>
      <c r="EW242" s="243"/>
      <c r="EX242" s="243"/>
      <c r="EY242" s="243"/>
      <c r="EZ242" s="243"/>
      <c r="FA242" s="243"/>
      <c r="FB242" s="243"/>
      <c r="FC242" s="243"/>
      <c r="FD242" s="243"/>
      <c r="FE242" s="243"/>
      <c r="FF242" s="243"/>
      <c r="FG242" s="243"/>
      <c r="FH242" s="243"/>
      <c r="FI242" s="243"/>
      <c r="FJ242" s="243"/>
      <c r="FK242" s="243"/>
      <c r="FL242" s="243"/>
      <c r="FM242" s="243"/>
      <c r="FN242" s="243"/>
      <c r="FO242" s="243"/>
      <c r="FP242" s="243"/>
      <c r="FQ242" s="243"/>
      <c r="FR242" s="243"/>
      <c r="FS242" s="243"/>
      <c r="FT242" s="243"/>
      <c r="FU242" s="243"/>
      <c r="FV242" s="243"/>
      <c r="FW242" s="243"/>
      <c r="FX242" s="243"/>
      <c r="FY242" s="243"/>
      <c r="FZ242" s="243"/>
      <c r="GA242" s="243"/>
      <c r="GB242" s="243"/>
      <c r="GC242" s="243"/>
      <c r="GD242" s="243"/>
      <c r="GE242" s="243"/>
      <c r="GF242" s="243"/>
      <c r="GG242" s="243"/>
      <c r="GH242" s="243"/>
      <c r="GI242" s="243"/>
      <c r="GJ242" s="243"/>
      <c r="GK242" s="243"/>
      <c r="GL242" s="243"/>
      <c r="GM242" s="243"/>
      <c r="GN242" s="243"/>
      <c r="GO242" s="243"/>
      <c r="GP242" s="243"/>
      <c r="GQ242" s="243"/>
      <c r="GR242" s="243"/>
      <c r="GS242" s="243"/>
      <c r="GT242" s="243"/>
      <c r="GU242" s="243"/>
      <c r="GV242" s="243"/>
      <c r="GW242" s="243"/>
      <c r="GX242" s="243"/>
      <c r="GY242" s="243"/>
      <c r="GZ242" s="243"/>
      <c r="HA242" s="243"/>
      <c r="HB242" s="243"/>
      <c r="HC242" s="243"/>
      <c r="HD242" s="243"/>
      <c r="HE242" s="243"/>
      <c r="HF242" s="243"/>
      <c r="HG242" s="243"/>
      <c r="HH242" s="243"/>
      <c r="HI242" s="243"/>
      <c r="HJ242" s="243"/>
      <c r="HK242" s="243"/>
      <c r="HL242" s="243"/>
      <c r="HM242" s="243"/>
      <c r="HN242" s="243"/>
      <c r="HO242" s="243"/>
      <c r="HP242" s="243"/>
      <c r="HQ242" s="243"/>
      <c r="HR242" s="243"/>
      <c r="HS242" s="243"/>
      <c r="HT242" s="243"/>
      <c r="HU242" s="243"/>
      <c r="HV242" s="243"/>
      <c r="HW242" s="243"/>
      <c r="HX242" s="243"/>
      <c r="HY242" s="243"/>
      <c r="HZ242" s="243"/>
      <c r="IA242" s="243"/>
      <c r="IB242" s="243"/>
      <c r="IC242" s="243"/>
      <c r="ID242" s="243"/>
      <c r="IE242" s="243"/>
      <c r="IF242" s="243"/>
      <c r="IG242" s="243"/>
      <c r="IH242" s="243"/>
      <c r="II242" s="243"/>
      <c r="IJ242" s="243"/>
      <c r="IK242" s="243"/>
      <c r="IL242" s="243"/>
      <c r="IM242" s="243"/>
      <c r="IN242" s="243"/>
      <c r="IO242" s="243"/>
      <c r="IP242" s="243"/>
      <c r="IQ242" s="243"/>
      <c r="IR242" s="243"/>
      <c r="IS242" s="243"/>
      <c r="IT242" s="243"/>
      <c r="IU242" s="243"/>
      <c r="IV242" s="243"/>
    </row>
    <row r="243" spans="1:256" s="340" customFormat="1" outlineLevel="1">
      <c r="A243" s="610"/>
      <c r="B243" s="993">
        <v>14</v>
      </c>
      <c r="C243" s="994"/>
      <c r="D243" s="643"/>
      <c r="E243" s="644">
        <f ca="1">IF('Health SCR'!E$3&gt;=$B243,OFFSET($D$228,0,'Health SCR'!E$3-$B243)*OFFSET(Inputs!$C$30,0,$B243-2)/IF(sommmeProdInv(Inputs!$B$30:$AY$30,$D$228:$BA$228,'Health SCR'!E$3)&gt;0,sommmeProdInv(Inputs!$B$30:$AY$30,$D$228:$BA$228,'Health SCR'!E$3),1)+E242,0)</f>
        <v>0</v>
      </c>
      <c r="F243" s="644">
        <f ca="1">IF('Health SCR'!F$3&gt;=$B243,OFFSET($D$228,0,'Health SCR'!F$3-$B243)*OFFSET(Inputs!$C$30,0,$B243-2)/IF(sommmeProdInv(Inputs!$B$30:$AY$30,$D$228:$BA$228,'Health SCR'!F$3)&gt;0,sommmeProdInv(Inputs!$B$30:$AY$30,$D$228:$BA$228,'Health SCR'!F$3),1)+F242,0)</f>
        <v>0</v>
      </c>
      <c r="G243" s="644">
        <f ca="1">IF('Health SCR'!G$3&gt;=$B243,OFFSET($D$228,0,'Health SCR'!G$3-$B243)*OFFSET(Inputs!$C$30,0,$B243-2)/IF(sommmeProdInv(Inputs!$B$30:$AY$30,$D$228:$BA$228,'Health SCR'!G$3)&gt;0,sommmeProdInv(Inputs!$B$30:$AY$30,$D$228:$BA$228,'Health SCR'!G$3),1)+G242,0)</f>
        <v>0</v>
      </c>
      <c r="H243" s="644">
        <f ca="1">IF('Health SCR'!H$3&gt;=$B243,OFFSET($D$228,0,'Health SCR'!H$3-$B243)*OFFSET(Inputs!$C$30,0,$B243-2)/IF(sommmeProdInv(Inputs!$B$30:$AY$30,$D$228:$BA$228,'Health SCR'!H$3)&gt;0,sommmeProdInv(Inputs!$B$30:$AY$30,$D$228:$BA$228,'Health SCR'!H$3),1)+H242,0)</f>
        <v>0</v>
      </c>
      <c r="I243" s="644">
        <f ca="1">IF('Health SCR'!I$3&gt;=$B243,OFFSET($D$228,0,'Health SCR'!I$3-$B243)*OFFSET(Inputs!$C$30,0,$B243-2)/IF(sommmeProdInv(Inputs!$B$30:$AY$30,$D$228:$BA$228,'Health SCR'!I$3)&gt;0,sommmeProdInv(Inputs!$B$30:$AY$30,$D$228:$BA$228,'Health SCR'!I$3),1)+I242,0)</f>
        <v>0</v>
      </c>
      <c r="J243" s="644">
        <f ca="1">IF('Health SCR'!J$3&gt;=$B243,OFFSET($D$228,0,'Health SCR'!J$3-$B243)*OFFSET(Inputs!$C$30,0,$B243-2)/IF(sommmeProdInv(Inputs!$B$30:$AY$30,$D$228:$BA$228,'Health SCR'!J$3)&gt;0,sommmeProdInv(Inputs!$B$30:$AY$30,$D$228:$BA$228,'Health SCR'!J$3),1)+J242,0)</f>
        <v>0</v>
      </c>
      <c r="K243" s="644">
        <f ca="1">IF('Health SCR'!K$3&gt;=$B243,OFFSET($D$228,0,'Health SCR'!K$3-$B243)*OFFSET(Inputs!$C$30,0,$B243-2)/IF(sommmeProdInv(Inputs!$B$30:$AY$30,$D$228:$BA$228,'Health SCR'!K$3)&gt;0,sommmeProdInv(Inputs!$B$30:$AY$30,$D$228:$BA$228,'Health SCR'!K$3),1)+K242,0)</f>
        <v>0</v>
      </c>
      <c r="L243" s="644">
        <f ca="1">IF('Health SCR'!L$3&gt;=$B243,OFFSET($D$228,0,'Health SCR'!L$3-$B243)*OFFSET(Inputs!$C$30,0,$B243-2)/IF(sommmeProdInv(Inputs!$B$30:$AY$30,$D$228:$BA$228,'Health SCR'!L$3)&gt;0,sommmeProdInv(Inputs!$B$30:$AY$30,$D$228:$BA$228,'Health SCR'!L$3),1)+L242,0)</f>
        <v>0</v>
      </c>
      <c r="M243" s="644">
        <f ca="1">IF('Health SCR'!M$3&gt;=$B243,OFFSET($D$228,0,'Health SCR'!M$3-$B243)*OFFSET(Inputs!$C$30,0,$B243-2)/IF(sommmeProdInv(Inputs!$B$30:$AY$30,$D$228:$BA$228,'Health SCR'!M$3)&gt;0,sommmeProdInv(Inputs!$B$30:$AY$30,$D$228:$BA$228,'Health SCR'!M$3),1)+M242,0)</f>
        <v>0</v>
      </c>
      <c r="N243" s="644">
        <f ca="1">IF('Health SCR'!N$3&gt;=$B243,OFFSET($D$228,0,'Health SCR'!N$3-$B243)*OFFSET(Inputs!$C$30,0,$B243-2)/IF(sommmeProdInv(Inputs!$B$30:$AY$30,$D$228:$BA$228,'Health SCR'!N$3)&gt;0,sommmeProdInv(Inputs!$B$30:$AY$30,$D$228:$BA$228,'Health SCR'!N$3),1)+N242,0)</f>
        <v>0</v>
      </c>
      <c r="O243" s="644">
        <f ca="1">IF('Health SCR'!O$3&gt;=$B243,OFFSET($D$228,0,'Health SCR'!O$3-$B243)*OFFSET(Inputs!$C$30,0,$B243-2)/IF(sommmeProdInv(Inputs!$B$30:$AY$30,$D$228:$BA$228,'Health SCR'!O$3)&gt;0,sommmeProdInv(Inputs!$B$30:$AY$30,$D$228:$BA$228,'Health SCR'!O$3),1)+O242,0)</f>
        <v>0</v>
      </c>
      <c r="P243" s="644">
        <f ca="1">IF('Health SCR'!P$3&gt;=$B243,OFFSET($D$228,0,'Health SCR'!P$3-$B243)*OFFSET(Inputs!$C$30,0,$B243-2)/IF(sommmeProdInv(Inputs!$B$30:$AY$30,$D$228:$BA$228,'Health SCR'!P$3)&gt;0,sommmeProdInv(Inputs!$B$30:$AY$30,$D$228:$BA$228,'Health SCR'!P$3),1)+P242,0)</f>
        <v>0</v>
      </c>
      <c r="Q243" s="644">
        <f ca="1">IF('Health SCR'!Q$3&gt;=$B243,OFFSET($D$228,0,'Health SCR'!Q$3-$B243)*OFFSET(Inputs!$C$30,0,$B243-2)/IF(sommmeProdInv(Inputs!$B$30:$AY$30,$D$228:$BA$228,'Health SCR'!Q$3)&gt;0,sommmeProdInv(Inputs!$B$30:$AY$30,$D$228:$BA$228,'Health SCR'!Q$3),1)+Q242,0)</f>
        <v>0</v>
      </c>
      <c r="R243" s="644">
        <f ca="1">IF('Health SCR'!R$3&gt;=$B243,OFFSET($D$228,0,'Health SCR'!R$3-$B243)*OFFSET(Inputs!$C$30,0,$B243-2)/IF(sommmeProdInv(Inputs!$B$30:$AY$30,$D$228:$BA$228,'Health SCR'!R$3)&gt;0,sommmeProdInv(Inputs!$B$30:$AY$30,$D$228:$BA$228,'Health SCR'!R$3),1)+R242,0)</f>
        <v>0</v>
      </c>
      <c r="S243" s="644">
        <f ca="1">IF('Health SCR'!S$3&gt;=$B243,OFFSET($D$228,0,'Health SCR'!S$3-$B243)*OFFSET(Inputs!$C$30,0,$B243-2)/IF(sommmeProdInv(Inputs!$B$30:$AY$30,$D$228:$BA$228,'Health SCR'!S$3)&gt;0,sommmeProdInv(Inputs!$B$30:$AY$30,$D$228:$BA$228,'Health SCR'!S$3),1)+S242,0)</f>
        <v>0</v>
      </c>
      <c r="T243" s="644">
        <f ca="1">IF('Health SCR'!T$3&gt;=$B243,OFFSET($D$228,0,'Health SCR'!T$3-$B243)*OFFSET(Inputs!$C$30,0,$B243-2)/IF(sommmeProdInv(Inputs!$B$30:$AY$30,$D$228:$BA$228,'Health SCR'!T$3)&gt;0,sommmeProdInv(Inputs!$B$30:$AY$30,$D$228:$BA$228,'Health SCR'!T$3),1)+T242,0)</f>
        <v>0</v>
      </c>
      <c r="U243" s="644">
        <f ca="1">IF('Health SCR'!U$3&gt;=$B243,OFFSET($D$228,0,'Health SCR'!U$3-$B243)*OFFSET(Inputs!$C$30,0,$B243-2)/IF(sommmeProdInv(Inputs!$B$30:$AY$30,$D$228:$BA$228,'Health SCR'!U$3)&gt;0,sommmeProdInv(Inputs!$B$30:$AY$30,$D$228:$BA$228,'Health SCR'!U$3),1)+U242,0)</f>
        <v>0</v>
      </c>
      <c r="V243" s="644">
        <f ca="1">IF('Health SCR'!V$3&gt;=$B243,OFFSET($D$228,0,'Health SCR'!V$3-$B243)*OFFSET(Inputs!$C$30,0,$B243-2)/IF(sommmeProdInv(Inputs!$B$30:$AY$30,$D$228:$BA$228,'Health SCR'!V$3)&gt;0,sommmeProdInv(Inputs!$B$30:$AY$30,$D$228:$BA$228,'Health SCR'!V$3),1)+V242,0)</f>
        <v>0</v>
      </c>
      <c r="W243" s="644">
        <f ca="1">IF('Health SCR'!W$3&gt;=$B243,OFFSET($D$228,0,'Health SCR'!W$3-$B243)*OFFSET(Inputs!$C$30,0,$B243-2)/IF(sommmeProdInv(Inputs!$B$30:$AY$30,$D$228:$BA$228,'Health SCR'!W$3)&gt;0,sommmeProdInv(Inputs!$B$30:$AY$30,$D$228:$BA$228,'Health SCR'!W$3),1)+W242,0)</f>
        <v>0</v>
      </c>
      <c r="X243" s="644">
        <f ca="1">IF('Health SCR'!X$3&gt;=$B243,OFFSET($D$228,0,'Health SCR'!X$3-$B243)*OFFSET(Inputs!$C$30,0,$B243-2)/IF(sommmeProdInv(Inputs!$B$30:$AY$30,$D$228:$BA$228,'Health SCR'!X$3)&gt;0,sommmeProdInv(Inputs!$B$30:$AY$30,$D$228:$BA$228,'Health SCR'!X$3),1)+X242,0)</f>
        <v>0</v>
      </c>
      <c r="Y243" s="644">
        <f ca="1">IF('Health SCR'!Y$3&gt;=$B243,OFFSET($D$228,0,'Health SCR'!Y$3-$B243)*OFFSET(Inputs!$C$30,0,$B243-2)/IF(sommmeProdInv(Inputs!$B$30:$AY$30,$D$228:$BA$228,'Health SCR'!Y$3)&gt;0,sommmeProdInv(Inputs!$B$30:$AY$30,$D$228:$BA$228,'Health SCR'!Y$3),1)+Y242,0)</f>
        <v>0</v>
      </c>
      <c r="Z243" s="644">
        <f ca="1">IF('Health SCR'!Z$3&gt;=$B243,OFFSET($D$228,0,'Health SCR'!Z$3-$B243)*OFFSET(Inputs!$C$30,0,$B243-2)/IF(sommmeProdInv(Inputs!$B$30:$AY$30,$D$228:$BA$228,'Health SCR'!Z$3)&gt;0,sommmeProdInv(Inputs!$B$30:$AY$30,$D$228:$BA$228,'Health SCR'!Z$3),1)+Z242,0)</f>
        <v>0</v>
      </c>
      <c r="AA243" s="644">
        <f ca="1">IF('Health SCR'!AA$3&gt;=$B243,OFFSET($D$228,0,'Health SCR'!AA$3-$B243)*OFFSET(Inputs!$C$30,0,$B243-2)/IF(sommmeProdInv(Inputs!$B$30:$AY$30,$D$228:$BA$228,'Health SCR'!AA$3)&gt;0,sommmeProdInv(Inputs!$B$30:$AY$30,$D$228:$BA$228,'Health SCR'!AA$3),1)+AA242,0)</f>
        <v>0</v>
      </c>
      <c r="AB243" s="644">
        <f ca="1">IF('Health SCR'!AB$3&gt;=$B243,OFFSET($D$228,0,'Health SCR'!AB$3-$B243)*OFFSET(Inputs!$C$30,0,$B243-2)/IF(sommmeProdInv(Inputs!$B$30:$AY$30,$D$228:$BA$228,'Health SCR'!AB$3)&gt;0,sommmeProdInv(Inputs!$B$30:$AY$30,$D$228:$BA$228,'Health SCR'!AB$3),1)+AB242,0)</f>
        <v>0</v>
      </c>
      <c r="AC243" s="644">
        <f ca="1">IF('Health SCR'!AC$3&gt;=$B243,OFFSET($D$228,0,'Health SCR'!AC$3-$B243)*OFFSET(Inputs!$C$30,0,$B243-2)/IF(sommmeProdInv(Inputs!$B$30:$AY$30,$D$228:$BA$228,'Health SCR'!AC$3)&gt;0,sommmeProdInv(Inputs!$B$30:$AY$30,$D$228:$BA$228,'Health SCR'!AC$3),1)+AC242,0)</f>
        <v>0</v>
      </c>
      <c r="AD243" s="644">
        <f ca="1">IF('Health SCR'!AD$3&gt;=$B243,OFFSET($D$228,0,'Health SCR'!AD$3-$B243)*OFFSET(Inputs!$C$30,0,$B243-2)/IF(sommmeProdInv(Inputs!$B$30:$AY$30,$D$228:$BA$228,'Health SCR'!AD$3)&gt;0,sommmeProdInv(Inputs!$B$30:$AY$30,$D$228:$BA$228,'Health SCR'!AD$3),1)+AD242,0)</f>
        <v>0</v>
      </c>
      <c r="AE243" s="644">
        <f ca="1">IF('Health SCR'!AE$3&gt;=$B243,OFFSET($D$228,0,'Health SCR'!AE$3-$B243)*OFFSET(Inputs!$C$30,0,$B243-2)/IF(sommmeProdInv(Inputs!$B$30:$AY$30,$D$228:$BA$228,'Health SCR'!AE$3)&gt;0,sommmeProdInv(Inputs!$B$30:$AY$30,$D$228:$BA$228,'Health SCR'!AE$3),1)+AE242,0)</f>
        <v>0</v>
      </c>
      <c r="AF243" s="644">
        <f ca="1">IF('Health SCR'!AF$3&gt;=$B243,OFFSET($D$228,0,'Health SCR'!AF$3-$B243)*OFFSET(Inputs!$C$30,0,$B243-2)/IF(sommmeProdInv(Inputs!$B$30:$AY$30,$D$228:$BA$228,'Health SCR'!AF$3)&gt;0,sommmeProdInv(Inputs!$B$30:$AY$30,$D$228:$BA$228,'Health SCR'!AF$3),1)+AF242,0)</f>
        <v>0</v>
      </c>
      <c r="AG243" s="644">
        <f ca="1">IF('Health SCR'!AG$3&gt;=$B243,OFFSET($D$228,0,'Health SCR'!AG$3-$B243)*OFFSET(Inputs!$C$30,0,$B243-2)/IF(sommmeProdInv(Inputs!$B$30:$AY$30,$D$228:$BA$228,'Health SCR'!AG$3)&gt;0,sommmeProdInv(Inputs!$B$30:$AY$30,$D$228:$BA$228,'Health SCR'!AG$3),1)+AG242,0)</f>
        <v>0</v>
      </c>
      <c r="AH243" s="644">
        <f ca="1">IF('Health SCR'!AH$3&gt;=$B243,OFFSET($D$228,0,'Health SCR'!AH$3-$B243)*OFFSET(Inputs!$C$30,0,$B243-2)/IF(sommmeProdInv(Inputs!$B$30:$AY$30,$D$228:$BA$228,'Health SCR'!AH$3)&gt;0,sommmeProdInv(Inputs!$B$30:$AY$30,$D$228:$BA$228,'Health SCR'!AH$3),1)+AH242,0)</f>
        <v>0</v>
      </c>
      <c r="AI243" s="644">
        <f ca="1">IF('Health SCR'!AI$3&gt;=$B243,OFFSET($D$228,0,'Health SCR'!AI$3-$B243)*OFFSET(Inputs!$C$30,0,$B243-2)/IF(sommmeProdInv(Inputs!$B$30:$AY$30,$D$228:$BA$228,'Health SCR'!AI$3)&gt;0,sommmeProdInv(Inputs!$B$30:$AY$30,$D$228:$BA$228,'Health SCR'!AI$3),1)+AI242,0)</f>
        <v>0</v>
      </c>
      <c r="AJ243" s="644">
        <f ca="1">IF('Health SCR'!AJ$3&gt;=$B243,OFFSET($D$228,0,'Health SCR'!AJ$3-$B243)*OFFSET(Inputs!$C$30,0,$B243-2)/IF(sommmeProdInv(Inputs!$B$30:$AY$30,$D$228:$BA$228,'Health SCR'!AJ$3)&gt;0,sommmeProdInv(Inputs!$B$30:$AY$30,$D$228:$BA$228,'Health SCR'!AJ$3),1)+AJ242,0)</f>
        <v>0</v>
      </c>
      <c r="AK243" s="644">
        <f ca="1">IF('Health SCR'!AK$3&gt;=$B243,OFFSET($D$228,0,'Health SCR'!AK$3-$B243)*OFFSET(Inputs!$C$30,0,$B243-2)/IF(sommmeProdInv(Inputs!$B$30:$AY$30,$D$228:$BA$228,'Health SCR'!AK$3)&gt;0,sommmeProdInv(Inputs!$B$30:$AY$30,$D$228:$BA$228,'Health SCR'!AK$3),1)+AK242,0)</f>
        <v>0</v>
      </c>
      <c r="AL243" s="644">
        <f ca="1">IF('Health SCR'!AL$3&gt;=$B243,OFFSET($D$228,0,'Health SCR'!AL$3-$B243)*OFFSET(Inputs!$C$30,0,$B243-2)/IF(sommmeProdInv(Inputs!$B$30:$AY$30,$D$228:$BA$228,'Health SCR'!AL$3)&gt;0,sommmeProdInv(Inputs!$B$30:$AY$30,$D$228:$BA$228,'Health SCR'!AL$3),1)+AL242,0)</f>
        <v>0</v>
      </c>
      <c r="AM243" s="644">
        <f ca="1">IF('Health SCR'!AM$3&gt;=$B243,OFFSET($D$228,0,'Health SCR'!AM$3-$B243)*OFFSET(Inputs!$C$30,0,$B243-2)/IF(sommmeProdInv(Inputs!$B$30:$AY$30,$D$228:$BA$228,'Health SCR'!AM$3)&gt;0,sommmeProdInv(Inputs!$B$30:$AY$30,$D$228:$BA$228,'Health SCR'!AM$3),1)+AM242,0)</f>
        <v>0</v>
      </c>
      <c r="AN243" s="644">
        <f ca="1">IF('Health SCR'!AN$3&gt;=$B243,OFFSET($D$228,0,'Health SCR'!AN$3-$B243)*OFFSET(Inputs!$C$30,0,$B243-2)/IF(sommmeProdInv(Inputs!$B$30:$AY$30,$D$228:$BA$228,'Health SCR'!AN$3)&gt;0,sommmeProdInv(Inputs!$B$30:$AY$30,$D$228:$BA$228,'Health SCR'!AN$3),1)+AN242,0)</f>
        <v>0</v>
      </c>
      <c r="AO243" s="644">
        <f ca="1">IF('Health SCR'!AO$3&gt;=$B243,OFFSET($D$228,0,'Health SCR'!AO$3-$B243)*OFFSET(Inputs!$C$30,0,$B243-2)/IF(sommmeProdInv(Inputs!$B$30:$AY$30,$D$228:$BA$228,'Health SCR'!AO$3)&gt;0,sommmeProdInv(Inputs!$B$30:$AY$30,$D$228:$BA$228,'Health SCR'!AO$3),1)+AO242,0)</f>
        <v>0</v>
      </c>
      <c r="AP243" s="644">
        <f ca="1">IF('Health SCR'!AP$3&gt;=$B243,OFFSET($D$228,0,'Health SCR'!AP$3-$B243)*OFFSET(Inputs!$C$30,0,$B243-2)/IF(sommmeProdInv(Inputs!$B$30:$AY$30,$D$228:$BA$228,'Health SCR'!AP$3)&gt;0,sommmeProdInv(Inputs!$B$30:$AY$30,$D$228:$BA$228,'Health SCR'!AP$3),1)+AP242,0)</f>
        <v>0</v>
      </c>
      <c r="AQ243" s="644">
        <f ca="1">IF('Health SCR'!AQ$3&gt;=$B243,OFFSET($D$228,0,'Health SCR'!AQ$3-$B243)*OFFSET(Inputs!$C$30,0,$B243-2)/IF(sommmeProdInv(Inputs!$B$30:$AY$30,$D$228:$BA$228,'Health SCR'!AQ$3)&gt;0,sommmeProdInv(Inputs!$B$30:$AY$30,$D$228:$BA$228,'Health SCR'!AQ$3),1)+AQ242,0)</f>
        <v>0</v>
      </c>
      <c r="AR243" s="644">
        <f ca="1">IF('Health SCR'!AR$3&gt;=$B243,OFFSET($D$228,0,'Health SCR'!AR$3-$B243)*OFFSET(Inputs!$C$30,0,$B243-2)/IF(sommmeProdInv(Inputs!$B$30:$AY$30,$D$228:$BA$228,'Health SCR'!AR$3)&gt;0,sommmeProdInv(Inputs!$B$30:$AY$30,$D$228:$BA$228,'Health SCR'!AR$3),1)+AR242,0)</f>
        <v>0</v>
      </c>
      <c r="AS243" s="644">
        <f ca="1">IF('Health SCR'!AS$3&gt;=$B243,OFFSET($D$228,0,'Health SCR'!AS$3-$B243)*OFFSET(Inputs!$C$30,0,$B243-2)/IF(sommmeProdInv(Inputs!$B$30:$AY$30,$D$228:$BA$228,'Health SCR'!AS$3)&gt;0,sommmeProdInv(Inputs!$B$30:$AY$30,$D$228:$BA$228,'Health SCR'!AS$3),1)+AS242,0)</f>
        <v>0</v>
      </c>
      <c r="AT243" s="644">
        <f ca="1">IF('Health SCR'!AT$3&gt;=$B243,OFFSET($D$228,0,'Health SCR'!AT$3-$B243)*OFFSET(Inputs!$C$30,0,$B243-2)/IF(sommmeProdInv(Inputs!$B$30:$AY$30,$D$228:$BA$228,'Health SCR'!AT$3)&gt;0,sommmeProdInv(Inputs!$B$30:$AY$30,$D$228:$BA$228,'Health SCR'!AT$3),1)+AT242,0)</f>
        <v>0</v>
      </c>
      <c r="AU243" s="644">
        <f ca="1">IF('Health SCR'!AU$3&gt;=$B243,OFFSET($D$228,0,'Health SCR'!AU$3-$B243)*OFFSET(Inputs!$C$30,0,$B243-2)/IF(sommmeProdInv(Inputs!$B$30:$AY$30,$D$228:$BA$228,'Health SCR'!AU$3)&gt;0,sommmeProdInv(Inputs!$B$30:$AY$30,$D$228:$BA$228,'Health SCR'!AU$3),1)+AU242,0)</f>
        <v>0</v>
      </c>
      <c r="AV243" s="644">
        <f ca="1">IF('Health SCR'!AV$3&gt;=$B243,OFFSET($D$228,0,'Health SCR'!AV$3-$B243)*OFFSET(Inputs!$C$30,0,$B243-2)/IF(sommmeProdInv(Inputs!$B$30:$AY$30,$D$228:$BA$228,'Health SCR'!AV$3)&gt;0,sommmeProdInv(Inputs!$B$30:$AY$30,$D$228:$BA$228,'Health SCR'!AV$3),1)+AV242,0)</f>
        <v>0</v>
      </c>
      <c r="AW243" s="644">
        <f ca="1">IF('Health SCR'!AW$3&gt;=$B243,OFFSET($D$228,0,'Health SCR'!AW$3-$B243)*OFFSET(Inputs!$C$30,0,$B243-2)/IF(sommmeProdInv(Inputs!$B$30:$AY$30,$D$228:$BA$228,'Health SCR'!AW$3)&gt;0,sommmeProdInv(Inputs!$B$30:$AY$30,$D$228:$BA$228,'Health SCR'!AW$3),1)+AW242,0)</f>
        <v>0</v>
      </c>
      <c r="AX243" s="644">
        <f ca="1">IF('Health SCR'!AX$3&gt;=$B243,OFFSET($D$228,0,'Health SCR'!AX$3-$B243)*OFFSET(Inputs!$C$30,0,$B243-2)/IF(sommmeProdInv(Inputs!$B$30:$AY$30,$D$228:$BA$228,'Health SCR'!AX$3)&gt;0,sommmeProdInv(Inputs!$B$30:$AY$30,$D$228:$BA$228,'Health SCR'!AX$3),1)+AX242,0)</f>
        <v>0</v>
      </c>
      <c r="AY243" s="644">
        <f ca="1">IF('Health SCR'!AY$3&gt;=$B243,OFFSET($D$228,0,'Health SCR'!AY$3-$B243)*OFFSET(Inputs!$C$30,0,$B243-2)/IF(sommmeProdInv(Inputs!$B$30:$AY$30,$D$228:$BA$228,'Health SCR'!AY$3)&gt;0,sommmeProdInv(Inputs!$B$30:$AY$30,$D$228:$BA$228,'Health SCR'!AY$3),1)+AY242,0)</f>
        <v>0</v>
      </c>
      <c r="AZ243" s="644">
        <f ca="1">IF('Health SCR'!AZ$3&gt;=$B243,OFFSET($D$228,0,'Health SCR'!AZ$3-$B243)*OFFSET(Inputs!$C$30,0,$B243-2)/IF(sommmeProdInv(Inputs!$B$30:$AY$30,$D$228:$BA$228,'Health SCR'!AZ$3)&gt;0,sommmeProdInv(Inputs!$B$30:$AY$30,$D$228:$BA$228,'Health SCR'!AZ$3),1)+AZ242,0)</f>
        <v>0</v>
      </c>
      <c r="BA243" s="645">
        <f ca="1">IF('Health SCR'!BA$3&gt;=$B243,OFFSET($D$228,0,'Health SCR'!BA$3-$B243)*OFFSET(Inputs!$C$30,0,$B243-2)/IF(sommmeProdInv(Inputs!$B$30:$AY$30,$D$228:$BA$228,'Health SCR'!BA$3)&gt;0,sommmeProdInv(Inputs!$B$30:$AY$30,$D$228:$BA$228,'Health SCR'!BA$3),1)+BA242,0)</f>
        <v>0</v>
      </c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43"/>
      <c r="BU243" s="243"/>
      <c r="BV243" s="243"/>
      <c r="BW243" s="243"/>
      <c r="BX243" s="243"/>
      <c r="BY243" s="243"/>
      <c r="BZ243" s="243"/>
      <c r="CA243" s="243"/>
      <c r="CB243" s="243"/>
      <c r="CC243" s="243"/>
      <c r="CD243" s="243"/>
      <c r="CE243" s="243"/>
      <c r="CF243" s="243"/>
      <c r="CG243" s="243"/>
      <c r="CH243" s="243"/>
      <c r="CI243" s="243"/>
      <c r="CJ243" s="243"/>
      <c r="CK243" s="243"/>
      <c r="CL243" s="243"/>
      <c r="CM243" s="243"/>
      <c r="CN243" s="243"/>
      <c r="CO243" s="243"/>
      <c r="CP243" s="243"/>
      <c r="CQ243" s="243"/>
      <c r="CR243" s="243"/>
      <c r="CS243" s="243"/>
      <c r="CT243" s="243"/>
      <c r="CU243" s="243"/>
      <c r="CV243" s="243"/>
      <c r="CW243" s="243"/>
      <c r="CX243" s="243"/>
      <c r="CY243" s="243"/>
      <c r="CZ243" s="243"/>
      <c r="DA243" s="243"/>
      <c r="DB243" s="243"/>
      <c r="DC243" s="243"/>
      <c r="DD243" s="243"/>
      <c r="DE243" s="243"/>
      <c r="DF243" s="243"/>
      <c r="DG243" s="243"/>
      <c r="DH243" s="243"/>
      <c r="DI243" s="243"/>
      <c r="DJ243" s="243"/>
      <c r="DK243" s="243"/>
      <c r="DL243" s="243"/>
      <c r="DM243" s="243"/>
      <c r="DN243" s="243"/>
      <c r="DO243" s="243"/>
      <c r="DP243" s="243"/>
      <c r="DQ243" s="243"/>
      <c r="DR243" s="243"/>
      <c r="DS243" s="243"/>
      <c r="DT243" s="243"/>
      <c r="DU243" s="243"/>
      <c r="DV243" s="243"/>
      <c r="DW243" s="243"/>
      <c r="DX243" s="243"/>
      <c r="DY243" s="243"/>
      <c r="DZ243" s="243"/>
      <c r="EA243" s="243"/>
      <c r="EB243" s="243"/>
      <c r="EC243" s="243"/>
      <c r="ED243" s="243"/>
      <c r="EE243" s="243"/>
      <c r="EF243" s="243"/>
      <c r="EG243" s="243"/>
      <c r="EH243" s="243"/>
      <c r="EI243" s="243"/>
      <c r="EJ243" s="243"/>
      <c r="EK243" s="243"/>
      <c r="EL243" s="243"/>
      <c r="EM243" s="243"/>
      <c r="EN243" s="243"/>
      <c r="EO243" s="243"/>
      <c r="EP243" s="243"/>
      <c r="EQ243" s="243"/>
      <c r="ER243" s="243"/>
      <c r="ES243" s="243"/>
      <c r="ET243" s="243"/>
      <c r="EU243" s="243"/>
      <c r="EV243" s="243"/>
      <c r="EW243" s="243"/>
      <c r="EX243" s="243"/>
      <c r="EY243" s="243"/>
      <c r="EZ243" s="243"/>
      <c r="FA243" s="243"/>
      <c r="FB243" s="243"/>
      <c r="FC243" s="243"/>
      <c r="FD243" s="243"/>
      <c r="FE243" s="243"/>
      <c r="FF243" s="243"/>
      <c r="FG243" s="243"/>
      <c r="FH243" s="243"/>
      <c r="FI243" s="243"/>
      <c r="FJ243" s="243"/>
      <c r="FK243" s="243"/>
      <c r="FL243" s="243"/>
      <c r="FM243" s="243"/>
      <c r="FN243" s="243"/>
      <c r="FO243" s="243"/>
      <c r="FP243" s="243"/>
      <c r="FQ243" s="243"/>
      <c r="FR243" s="243"/>
      <c r="FS243" s="243"/>
      <c r="FT243" s="243"/>
      <c r="FU243" s="243"/>
      <c r="FV243" s="243"/>
      <c r="FW243" s="243"/>
      <c r="FX243" s="243"/>
      <c r="FY243" s="243"/>
      <c r="FZ243" s="243"/>
      <c r="GA243" s="243"/>
      <c r="GB243" s="243"/>
      <c r="GC243" s="243"/>
      <c r="GD243" s="243"/>
      <c r="GE243" s="243"/>
      <c r="GF243" s="243"/>
      <c r="GG243" s="243"/>
      <c r="GH243" s="243"/>
      <c r="GI243" s="243"/>
      <c r="GJ243" s="243"/>
      <c r="GK243" s="243"/>
      <c r="GL243" s="243"/>
      <c r="GM243" s="243"/>
      <c r="GN243" s="243"/>
      <c r="GO243" s="243"/>
      <c r="GP243" s="243"/>
      <c r="GQ243" s="243"/>
      <c r="GR243" s="243"/>
      <c r="GS243" s="243"/>
      <c r="GT243" s="243"/>
      <c r="GU243" s="243"/>
      <c r="GV243" s="243"/>
      <c r="GW243" s="243"/>
      <c r="GX243" s="243"/>
      <c r="GY243" s="243"/>
      <c r="GZ243" s="243"/>
      <c r="HA243" s="243"/>
      <c r="HB243" s="243"/>
      <c r="HC243" s="243"/>
      <c r="HD243" s="243"/>
      <c r="HE243" s="243"/>
      <c r="HF243" s="243"/>
      <c r="HG243" s="243"/>
      <c r="HH243" s="243"/>
      <c r="HI243" s="243"/>
      <c r="HJ243" s="243"/>
      <c r="HK243" s="243"/>
      <c r="HL243" s="243"/>
      <c r="HM243" s="243"/>
      <c r="HN243" s="243"/>
      <c r="HO243" s="243"/>
      <c r="HP243" s="243"/>
      <c r="HQ243" s="243"/>
      <c r="HR243" s="243"/>
      <c r="HS243" s="243"/>
      <c r="HT243" s="243"/>
      <c r="HU243" s="243"/>
      <c r="HV243" s="243"/>
      <c r="HW243" s="243"/>
      <c r="HX243" s="243"/>
      <c r="HY243" s="243"/>
      <c r="HZ243" s="243"/>
      <c r="IA243" s="243"/>
      <c r="IB243" s="243"/>
      <c r="IC243" s="243"/>
      <c r="ID243" s="243"/>
      <c r="IE243" s="243"/>
      <c r="IF243" s="243"/>
      <c r="IG243" s="243"/>
      <c r="IH243" s="243"/>
      <c r="II243" s="243"/>
      <c r="IJ243" s="243"/>
      <c r="IK243" s="243"/>
      <c r="IL243" s="243"/>
      <c r="IM243" s="243"/>
      <c r="IN243" s="243"/>
      <c r="IO243" s="243"/>
      <c r="IP243" s="243"/>
      <c r="IQ243" s="243"/>
      <c r="IR243" s="243"/>
      <c r="IS243" s="243"/>
      <c r="IT243" s="243"/>
      <c r="IU243" s="243"/>
      <c r="IV243" s="243"/>
    </row>
    <row r="244" spans="1:256" s="340" customFormat="1" outlineLevel="1">
      <c r="A244" s="610"/>
      <c r="B244" s="993">
        <v>15</v>
      </c>
      <c r="C244" s="994"/>
      <c r="D244" s="643"/>
      <c r="E244" s="644">
        <f ca="1">IF('Health SCR'!E$3&gt;=$B244,OFFSET($D$228,0,'Health SCR'!E$3-$B244)*OFFSET(Inputs!$C$30,0,$B244-2)/IF(sommmeProdInv(Inputs!$B$30:$AY$30,$D$228:$BA$228,'Health SCR'!E$3)&gt;0,sommmeProdInv(Inputs!$B$30:$AY$30,$D$228:$BA$228,'Health SCR'!E$3),1)+E243,0)</f>
        <v>0</v>
      </c>
      <c r="F244" s="644">
        <f ca="1">IF('Health SCR'!F$3&gt;=$B244,OFFSET($D$228,0,'Health SCR'!F$3-$B244)*OFFSET(Inputs!$C$30,0,$B244-2)/IF(sommmeProdInv(Inputs!$B$30:$AY$30,$D$228:$BA$228,'Health SCR'!F$3)&gt;0,sommmeProdInv(Inputs!$B$30:$AY$30,$D$228:$BA$228,'Health SCR'!F$3),1)+F243,0)</f>
        <v>0</v>
      </c>
      <c r="G244" s="644">
        <f ca="1">IF('Health SCR'!G$3&gt;=$B244,OFFSET($D$228,0,'Health SCR'!G$3-$B244)*OFFSET(Inputs!$C$30,0,$B244-2)/IF(sommmeProdInv(Inputs!$B$30:$AY$30,$D$228:$BA$228,'Health SCR'!G$3)&gt;0,sommmeProdInv(Inputs!$B$30:$AY$30,$D$228:$BA$228,'Health SCR'!G$3),1)+G243,0)</f>
        <v>0</v>
      </c>
      <c r="H244" s="644">
        <f ca="1">IF('Health SCR'!H$3&gt;=$B244,OFFSET($D$228,0,'Health SCR'!H$3-$B244)*OFFSET(Inputs!$C$30,0,$B244-2)/IF(sommmeProdInv(Inputs!$B$30:$AY$30,$D$228:$BA$228,'Health SCR'!H$3)&gt;0,sommmeProdInv(Inputs!$B$30:$AY$30,$D$228:$BA$228,'Health SCR'!H$3),1)+H243,0)</f>
        <v>0</v>
      </c>
      <c r="I244" s="644">
        <f ca="1">IF('Health SCR'!I$3&gt;=$B244,OFFSET($D$228,0,'Health SCR'!I$3-$B244)*OFFSET(Inputs!$C$30,0,$B244-2)/IF(sommmeProdInv(Inputs!$B$30:$AY$30,$D$228:$BA$228,'Health SCR'!I$3)&gt;0,sommmeProdInv(Inputs!$B$30:$AY$30,$D$228:$BA$228,'Health SCR'!I$3),1)+I243,0)</f>
        <v>0</v>
      </c>
      <c r="J244" s="644">
        <f ca="1">IF('Health SCR'!J$3&gt;=$B244,OFFSET($D$228,0,'Health SCR'!J$3-$B244)*OFFSET(Inputs!$C$30,0,$B244-2)/IF(sommmeProdInv(Inputs!$B$30:$AY$30,$D$228:$BA$228,'Health SCR'!J$3)&gt;0,sommmeProdInv(Inputs!$B$30:$AY$30,$D$228:$BA$228,'Health SCR'!J$3),1)+J243,0)</f>
        <v>0</v>
      </c>
      <c r="K244" s="644">
        <f ca="1">IF('Health SCR'!K$3&gt;=$B244,OFFSET($D$228,0,'Health SCR'!K$3-$B244)*OFFSET(Inputs!$C$30,0,$B244-2)/IF(sommmeProdInv(Inputs!$B$30:$AY$30,$D$228:$BA$228,'Health SCR'!K$3)&gt;0,sommmeProdInv(Inputs!$B$30:$AY$30,$D$228:$BA$228,'Health SCR'!K$3),1)+K243,0)</f>
        <v>0</v>
      </c>
      <c r="L244" s="644">
        <f ca="1">IF('Health SCR'!L$3&gt;=$B244,OFFSET($D$228,0,'Health SCR'!L$3-$B244)*OFFSET(Inputs!$C$30,0,$B244-2)/IF(sommmeProdInv(Inputs!$B$30:$AY$30,$D$228:$BA$228,'Health SCR'!L$3)&gt;0,sommmeProdInv(Inputs!$B$30:$AY$30,$D$228:$BA$228,'Health SCR'!L$3),1)+L243,0)</f>
        <v>0</v>
      </c>
      <c r="M244" s="644">
        <f ca="1">IF('Health SCR'!M$3&gt;=$B244,OFFSET($D$228,0,'Health SCR'!M$3-$B244)*OFFSET(Inputs!$C$30,0,$B244-2)/IF(sommmeProdInv(Inputs!$B$30:$AY$30,$D$228:$BA$228,'Health SCR'!M$3)&gt;0,sommmeProdInv(Inputs!$B$30:$AY$30,$D$228:$BA$228,'Health SCR'!M$3),1)+M243,0)</f>
        <v>0</v>
      </c>
      <c r="N244" s="644">
        <f ca="1">IF('Health SCR'!N$3&gt;=$B244,OFFSET($D$228,0,'Health SCR'!N$3-$B244)*OFFSET(Inputs!$C$30,0,$B244-2)/IF(sommmeProdInv(Inputs!$B$30:$AY$30,$D$228:$BA$228,'Health SCR'!N$3)&gt;0,sommmeProdInv(Inputs!$B$30:$AY$30,$D$228:$BA$228,'Health SCR'!N$3),1)+N243,0)</f>
        <v>0</v>
      </c>
      <c r="O244" s="644">
        <f ca="1">IF('Health SCR'!O$3&gt;=$B244,OFFSET($D$228,0,'Health SCR'!O$3-$B244)*OFFSET(Inputs!$C$30,0,$B244-2)/IF(sommmeProdInv(Inputs!$B$30:$AY$30,$D$228:$BA$228,'Health SCR'!O$3)&gt;0,sommmeProdInv(Inputs!$B$30:$AY$30,$D$228:$BA$228,'Health SCR'!O$3),1)+O243,0)</f>
        <v>0</v>
      </c>
      <c r="P244" s="644">
        <f ca="1">IF('Health SCR'!P$3&gt;=$B244,OFFSET($D$228,0,'Health SCR'!P$3-$B244)*OFFSET(Inputs!$C$30,0,$B244-2)/IF(sommmeProdInv(Inputs!$B$30:$AY$30,$D$228:$BA$228,'Health SCR'!P$3)&gt;0,sommmeProdInv(Inputs!$B$30:$AY$30,$D$228:$BA$228,'Health SCR'!P$3),1)+P243,0)</f>
        <v>0</v>
      </c>
      <c r="Q244" s="644">
        <f ca="1">IF('Health SCR'!Q$3&gt;=$B244,OFFSET($D$228,0,'Health SCR'!Q$3-$B244)*OFFSET(Inputs!$C$30,0,$B244-2)/IF(sommmeProdInv(Inputs!$B$30:$AY$30,$D$228:$BA$228,'Health SCR'!Q$3)&gt;0,sommmeProdInv(Inputs!$B$30:$AY$30,$D$228:$BA$228,'Health SCR'!Q$3),1)+Q243,0)</f>
        <v>0</v>
      </c>
      <c r="R244" s="644">
        <f ca="1">IF('Health SCR'!R$3&gt;=$B244,OFFSET($D$228,0,'Health SCR'!R$3-$B244)*OFFSET(Inputs!$C$30,0,$B244-2)/IF(sommmeProdInv(Inputs!$B$30:$AY$30,$D$228:$BA$228,'Health SCR'!R$3)&gt;0,sommmeProdInv(Inputs!$B$30:$AY$30,$D$228:$BA$228,'Health SCR'!R$3),1)+R243,0)</f>
        <v>0</v>
      </c>
      <c r="S244" s="644">
        <f ca="1">IF('Health SCR'!S$3&gt;=$B244,OFFSET($D$228,0,'Health SCR'!S$3-$B244)*OFFSET(Inputs!$C$30,0,$B244-2)/IF(sommmeProdInv(Inputs!$B$30:$AY$30,$D$228:$BA$228,'Health SCR'!S$3)&gt;0,sommmeProdInv(Inputs!$B$30:$AY$30,$D$228:$BA$228,'Health SCR'!S$3),1)+S243,0)</f>
        <v>0</v>
      </c>
      <c r="T244" s="644">
        <f ca="1">IF('Health SCR'!T$3&gt;=$B244,OFFSET($D$228,0,'Health SCR'!T$3-$B244)*OFFSET(Inputs!$C$30,0,$B244-2)/IF(sommmeProdInv(Inputs!$B$30:$AY$30,$D$228:$BA$228,'Health SCR'!T$3)&gt;0,sommmeProdInv(Inputs!$B$30:$AY$30,$D$228:$BA$228,'Health SCR'!T$3),1)+T243,0)</f>
        <v>0</v>
      </c>
      <c r="U244" s="644">
        <f ca="1">IF('Health SCR'!U$3&gt;=$B244,OFFSET($D$228,0,'Health SCR'!U$3-$B244)*OFFSET(Inputs!$C$30,0,$B244-2)/IF(sommmeProdInv(Inputs!$B$30:$AY$30,$D$228:$BA$228,'Health SCR'!U$3)&gt;0,sommmeProdInv(Inputs!$B$30:$AY$30,$D$228:$BA$228,'Health SCR'!U$3),1)+U243,0)</f>
        <v>0</v>
      </c>
      <c r="V244" s="644">
        <f ca="1">IF('Health SCR'!V$3&gt;=$B244,OFFSET($D$228,0,'Health SCR'!V$3-$B244)*OFFSET(Inputs!$C$30,0,$B244-2)/IF(sommmeProdInv(Inputs!$B$30:$AY$30,$D$228:$BA$228,'Health SCR'!V$3)&gt;0,sommmeProdInv(Inputs!$B$30:$AY$30,$D$228:$BA$228,'Health SCR'!V$3),1)+V243,0)</f>
        <v>0</v>
      </c>
      <c r="W244" s="644">
        <f ca="1">IF('Health SCR'!W$3&gt;=$B244,OFFSET($D$228,0,'Health SCR'!W$3-$B244)*OFFSET(Inputs!$C$30,0,$B244-2)/IF(sommmeProdInv(Inputs!$B$30:$AY$30,$D$228:$BA$228,'Health SCR'!W$3)&gt;0,sommmeProdInv(Inputs!$B$30:$AY$30,$D$228:$BA$228,'Health SCR'!W$3),1)+W243,0)</f>
        <v>0</v>
      </c>
      <c r="X244" s="644">
        <f ca="1">IF('Health SCR'!X$3&gt;=$B244,OFFSET($D$228,0,'Health SCR'!X$3-$B244)*OFFSET(Inputs!$C$30,0,$B244-2)/IF(sommmeProdInv(Inputs!$B$30:$AY$30,$D$228:$BA$228,'Health SCR'!X$3)&gt;0,sommmeProdInv(Inputs!$B$30:$AY$30,$D$228:$BA$228,'Health SCR'!X$3),1)+X243,0)</f>
        <v>0</v>
      </c>
      <c r="Y244" s="644">
        <f ca="1">IF('Health SCR'!Y$3&gt;=$B244,OFFSET($D$228,0,'Health SCR'!Y$3-$B244)*OFFSET(Inputs!$C$30,0,$B244-2)/IF(sommmeProdInv(Inputs!$B$30:$AY$30,$D$228:$BA$228,'Health SCR'!Y$3)&gt;0,sommmeProdInv(Inputs!$B$30:$AY$30,$D$228:$BA$228,'Health SCR'!Y$3),1)+Y243,0)</f>
        <v>0</v>
      </c>
      <c r="Z244" s="644">
        <f ca="1">IF('Health SCR'!Z$3&gt;=$B244,OFFSET($D$228,0,'Health SCR'!Z$3-$B244)*OFFSET(Inputs!$C$30,0,$B244-2)/IF(sommmeProdInv(Inputs!$B$30:$AY$30,$D$228:$BA$228,'Health SCR'!Z$3)&gt;0,sommmeProdInv(Inputs!$B$30:$AY$30,$D$228:$BA$228,'Health SCR'!Z$3),1)+Z243,0)</f>
        <v>0</v>
      </c>
      <c r="AA244" s="644">
        <f ca="1">IF('Health SCR'!AA$3&gt;=$B244,OFFSET($D$228,0,'Health SCR'!AA$3-$B244)*OFFSET(Inputs!$C$30,0,$B244-2)/IF(sommmeProdInv(Inputs!$B$30:$AY$30,$D$228:$BA$228,'Health SCR'!AA$3)&gt;0,sommmeProdInv(Inputs!$B$30:$AY$30,$D$228:$BA$228,'Health SCR'!AA$3),1)+AA243,0)</f>
        <v>0</v>
      </c>
      <c r="AB244" s="644">
        <f ca="1">IF('Health SCR'!AB$3&gt;=$B244,OFFSET($D$228,0,'Health SCR'!AB$3-$B244)*OFFSET(Inputs!$C$30,0,$B244-2)/IF(sommmeProdInv(Inputs!$B$30:$AY$30,$D$228:$BA$228,'Health SCR'!AB$3)&gt;0,sommmeProdInv(Inputs!$B$30:$AY$30,$D$228:$BA$228,'Health SCR'!AB$3),1)+AB243,0)</f>
        <v>0</v>
      </c>
      <c r="AC244" s="644">
        <f ca="1">IF('Health SCR'!AC$3&gt;=$B244,OFFSET($D$228,0,'Health SCR'!AC$3-$B244)*OFFSET(Inputs!$C$30,0,$B244-2)/IF(sommmeProdInv(Inputs!$B$30:$AY$30,$D$228:$BA$228,'Health SCR'!AC$3)&gt;0,sommmeProdInv(Inputs!$B$30:$AY$30,$D$228:$BA$228,'Health SCR'!AC$3),1)+AC243,0)</f>
        <v>0</v>
      </c>
      <c r="AD244" s="644">
        <f ca="1">IF('Health SCR'!AD$3&gt;=$B244,OFFSET($D$228,0,'Health SCR'!AD$3-$B244)*OFFSET(Inputs!$C$30,0,$B244-2)/IF(sommmeProdInv(Inputs!$B$30:$AY$30,$D$228:$BA$228,'Health SCR'!AD$3)&gt;0,sommmeProdInv(Inputs!$B$30:$AY$30,$D$228:$BA$228,'Health SCR'!AD$3),1)+AD243,0)</f>
        <v>0</v>
      </c>
      <c r="AE244" s="644">
        <f ca="1">IF('Health SCR'!AE$3&gt;=$B244,OFFSET($D$228,0,'Health SCR'!AE$3-$B244)*OFFSET(Inputs!$C$30,0,$B244-2)/IF(sommmeProdInv(Inputs!$B$30:$AY$30,$D$228:$BA$228,'Health SCR'!AE$3)&gt;0,sommmeProdInv(Inputs!$B$30:$AY$30,$D$228:$BA$228,'Health SCR'!AE$3),1)+AE243,0)</f>
        <v>0</v>
      </c>
      <c r="AF244" s="644">
        <f ca="1">IF('Health SCR'!AF$3&gt;=$B244,OFFSET($D$228,0,'Health SCR'!AF$3-$B244)*OFFSET(Inputs!$C$30,0,$B244-2)/IF(sommmeProdInv(Inputs!$B$30:$AY$30,$D$228:$BA$228,'Health SCR'!AF$3)&gt;0,sommmeProdInv(Inputs!$B$30:$AY$30,$D$228:$BA$228,'Health SCR'!AF$3),1)+AF243,0)</f>
        <v>0</v>
      </c>
      <c r="AG244" s="644">
        <f ca="1">IF('Health SCR'!AG$3&gt;=$B244,OFFSET($D$228,0,'Health SCR'!AG$3-$B244)*OFFSET(Inputs!$C$30,0,$B244-2)/IF(sommmeProdInv(Inputs!$B$30:$AY$30,$D$228:$BA$228,'Health SCR'!AG$3)&gt;0,sommmeProdInv(Inputs!$B$30:$AY$30,$D$228:$BA$228,'Health SCR'!AG$3),1)+AG243,0)</f>
        <v>0</v>
      </c>
      <c r="AH244" s="644">
        <f ca="1">IF('Health SCR'!AH$3&gt;=$B244,OFFSET($D$228,0,'Health SCR'!AH$3-$B244)*OFFSET(Inputs!$C$30,0,$B244-2)/IF(sommmeProdInv(Inputs!$B$30:$AY$30,$D$228:$BA$228,'Health SCR'!AH$3)&gt;0,sommmeProdInv(Inputs!$B$30:$AY$30,$D$228:$BA$228,'Health SCR'!AH$3),1)+AH243,0)</f>
        <v>0</v>
      </c>
      <c r="AI244" s="644">
        <f ca="1">IF('Health SCR'!AI$3&gt;=$B244,OFFSET($D$228,0,'Health SCR'!AI$3-$B244)*OFFSET(Inputs!$C$30,0,$B244-2)/IF(sommmeProdInv(Inputs!$B$30:$AY$30,$D$228:$BA$228,'Health SCR'!AI$3)&gt;0,sommmeProdInv(Inputs!$B$30:$AY$30,$D$228:$BA$228,'Health SCR'!AI$3),1)+AI243,0)</f>
        <v>0</v>
      </c>
      <c r="AJ244" s="644">
        <f ca="1">IF('Health SCR'!AJ$3&gt;=$B244,OFFSET($D$228,0,'Health SCR'!AJ$3-$B244)*OFFSET(Inputs!$C$30,0,$B244-2)/IF(sommmeProdInv(Inputs!$B$30:$AY$30,$D$228:$BA$228,'Health SCR'!AJ$3)&gt;0,sommmeProdInv(Inputs!$B$30:$AY$30,$D$228:$BA$228,'Health SCR'!AJ$3),1)+AJ243,0)</f>
        <v>0</v>
      </c>
      <c r="AK244" s="644">
        <f ca="1">IF('Health SCR'!AK$3&gt;=$B244,OFFSET($D$228,0,'Health SCR'!AK$3-$B244)*OFFSET(Inputs!$C$30,0,$B244-2)/IF(sommmeProdInv(Inputs!$B$30:$AY$30,$D$228:$BA$228,'Health SCR'!AK$3)&gt;0,sommmeProdInv(Inputs!$B$30:$AY$30,$D$228:$BA$228,'Health SCR'!AK$3),1)+AK243,0)</f>
        <v>0</v>
      </c>
      <c r="AL244" s="644">
        <f ca="1">IF('Health SCR'!AL$3&gt;=$B244,OFFSET($D$228,0,'Health SCR'!AL$3-$B244)*OFFSET(Inputs!$C$30,0,$B244-2)/IF(sommmeProdInv(Inputs!$B$30:$AY$30,$D$228:$BA$228,'Health SCR'!AL$3)&gt;0,sommmeProdInv(Inputs!$B$30:$AY$30,$D$228:$BA$228,'Health SCR'!AL$3),1)+AL243,0)</f>
        <v>0</v>
      </c>
      <c r="AM244" s="644">
        <f ca="1">IF('Health SCR'!AM$3&gt;=$B244,OFFSET($D$228,0,'Health SCR'!AM$3-$B244)*OFFSET(Inputs!$C$30,0,$B244-2)/IF(sommmeProdInv(Inputs!$B$30:$AY$30,$D$228:$BA$228,'Health SCR'!AM$3)&gt;0,sommmeProdInv(Inputs!$B$30:$AY$30,$D$228:$BA$228,'Health SCR'!AM$3),1)+AM243,0)</f>
        <v>0</v>
      </c>
      <c r="AN244" s="644">
        <f ca="1">IF('Health SCR'!AN$3&gt;=$B244,OFFSET($D$228,0,'Health SCR'!AN$3-$B244)*OFFSET(Inputs!$C$30,0,$B244-2)/IF(sommmeProdInv(Inputs!$B$30:$AY$30,$D$228:$BA$228,'Health SCR'!AN$3)&gt;0,sommmeProdInv(Inputs!$B$30:$AY$30,$D$228:$BA$228,'Health SCR'!AN$3),1)+AN243,0)</f>
        <v>0</v>
      </c>
      <c r="AO244" s="644">
        <f ca="1">IF('Health SCR'!AO$3&gt;=$B244,OFFSET($D$228,0,'Health SCR'!AO$3-$B244)*OFFSET(Inputs!$C$30,0,$B244-2)/IF(sommmeProdInv(Inputs!$B$30:$AY$30,$D$228:$BA$228,'Health SCR'!AO$3)&gt;0,sommmeProdInv(Inputs!$B$30:$AY$30,$D$228:$BA$228,'Health SCR'!AO$3),1)+AO243,0)</f>
        <v>0</v>
      </c>
      <c r="AP244" s="644">
        <f ca="1">IF('Health SCR'!AP$3&gt;=$B244,OFFSET($D$228,0,'Health SCR'!AP$3-$B244)*OFFSET(Inputs!$C$30,0,$B244-2)/IF(sommmeProdInv(Inputs!$B$30:$AY$30,$D$228:$BA$228,'Health SCR'!AP$3)&gt;0,sommmeProdInv(Inputs!$B$30:$AY$30,$D$228:$BA$228,'Health SCR'!AP$3),1)+AP243,0)</f>
        <v>0</v>
      </c>
      <c r="AQ244" s="644">
        <f ca="1">IF('Health SCR'!AQ$3&gt;=$B244,OFFSET($D$228,0,'Health SCR'!AQ$3-$B244)*OFFSET(Inputs!$C$30,0,$B244-2)/IF(sommmeProdInv(Inputs!$B$30:$AY$30,$D$228:$BA$228,'Health SCR'!AQ$3)&gt;0,sommmeProdInv(Inputs!$B$30:$AY$30,$D$228:$BA$228,'Health SCR'!AQ$3),1)+AQ243,0)</f>
        <v>0</v>
      </c>
      <c r="AR244" s="644">
        <f ca="1">IF('Health SCR'!AR$3&gt;=$B244,OFFSET($D$228,0,'Health SCR'!AR$3-$B244)*OFFSET(Inputs!$C$30,0,$B244-2)/IF(sommmeProdInv(Inputs!$B$30:$AY$30,$D$228:$BA$228,'Health SCR'!AR$3)&gt;0,sommmeProdInv(Inputs!$B$30:$AY$30,$D$228:$BA$228,'Health SCR'!AR$3),1)+AR243,0)</f>
        <v>0</v>
      </c>
      <c r="AS244" s="644">
        <f ca="1">IF('Health SCR'!AS$3&gt;=$B244,OFFSET($D$228,0,'Health SCR'!AS$3-$B244)*OFFSET(Inputs!$C$30,0,$B244-2)/IF(sommmeProdInv(Inputs!$B$30:$AY$30,$D$228:$BA$228,'Health SCR'!AS$3)&gt;0,sommmeProdInv(Inputs!$B$30:$AY$30,$D$228:$BA$228,'Health SCR'!AS$3),1)+AS243,0)</f>
        <v>0</v>
      </c>
      <c r="AT244" s="644">
        <f ca="1">IF('Health SCR'!AT$3&gt;=$B244,OFFSET($D$228,0,'Health SCR'!AT$3-$B244)*OFFSET(Inputs!$C$30,0,$B244-2)/IF(sommmeProdInv(Inputs!$B$30:$AY$30,$D$228:$BA$228,'Health SCR'!AT$3)&gt;0,sommmeProdInv(Inputs!$B$30:$AY$30,$D$228:$BA$228,'Health SCR'!AT$3),1)+AT243,0)</f>
        <v>0</v>
      </c>
      <c r="AU244" s="644">
        <f ca="1">IF('Health SCR'!AU$3&gt;=$B244,OFFSET($D$228,0,'Health SCR'!AU$3-$B244)*OFFSET(Inputs!$C$30,0,$B244-2)/IF(sommmeProdInv(Inputs!$B$30:$AY$30,$D$228:$BA$228,'Health SCR'!AU$3)&gt;0,sommmeProdInv(Inputs!$B$30:$AY$30,$D$228:$BA$228,'Health SCR'!AU$3),1)+AU243,0)</f>
        <v>0</v>
      </c>
      <c r="AV244" s="644">
        <f ca="1">IF('Health SCR'!AV$3&gt;=$B244,OFFSET($D$228,0,'Health SCR'!AV$3-$B244)*OFFSET(Inputs!$C$30,0,$B244-2)/IF(sommmeProdInv(Inputs!$B$30:$AY$30,$D$228:$BA$228,'Health SCR'!AV$3)&gt;0,sommmeProdInv(Inputs!$B$30:$AY$30,$D$228:$BA$228,'Health SCR'!AV$3),1)+AV243,0)</f>
        <v>0</v>
      </c>
      <c r="AW244" s="644">
        <f ca="1">IF('Health SCR'!AW$3&gt;=$B244,OFFSET($D$228,0,'Health SCR'!AW$3-$B244)*OFFSET(Inputs!$C$30,0,$B244-2)/IF(sommmeProdInv(Inputs!$B$30:$AY$30,$D$228:$BA$228,'Health SCR'!AW$3)&gt;0,sommmeProdInv(Inputs!$B$30:$AY$30,$D$228:$BA$228,'Health SCR'!AW$3),1)+AW243,0)</f>
        <v>0</v>
      </c>
      <c r="AX244" s="644">
        <f ca="1">IF('Health SCR'!AX$3&gt;=$B244,OFFSET($D$228,0,'Health SCR'!AX$3-$B244)*OFFSET(Inputs!$C$30,0,$B244-2)/IF(sommmeProdInv(Inputs!$B$30:$AY$30,$D$228:$BA$228,'Health SCR'!AX$3)&gt;0,sommmeProdInv(Inputs!$B$30:$AY$30,$D$228:$BA$228,'Health SCR'!AX$3),1)+AX243,0)</f>
        <v>0</v>
      </c>
      <c r="AY244" s="644">
        <f ca="1">IF('Health SCR'!AY$3&gt;=$B244,OFFSET($D$228,0,'Health SCR'!AY$3-$B244)*OFFSET(Inputs!$C$30,0,$B244-2)/IF(sommmeProdInv(Inputs!$B$30:$AY$30,$D$228:$BA$228,'Health SCR'!AY$3)&gt;0,sommmeProdInv(Inputs!$B$30:$AY$30,$D$228:$BA$228,'Health SCR'!AY$3),1)+AY243,0)</f>
        <v>0</v>
      </c>
      <c r="AZ244" s="644">
        <f ca="1">IF('Health SCR'!AZ$3&gt;=$B244,OFFSET($D$228,0,'Health SCR'!AZ$3-$B244)*OFFSET(Inputs!$C$30,0,$B244-2)/IF(sommmeProdInv(Inputs!$B$30:$AY$30,$D$228:$BA$228,'Health SCR'!AZ$3)&gt;0,sommmeProdInv(Inputs!$B$30:$AY$30,$D$228:$BA$228,'Health SCR'!AZ$3),1)+AZ243,0)</f>
        <v>0</v>
      </c>
      <c r="BA244" s="645">
        <f ca="1">IF('Health SCR'!BA$3&gt;=$B244,OFFSET($D$228,0,'Health SCR'!BA$3-$B244)*OFFSET(Inputs!$C$30,0,$B244-2)/IF(sommmeProdInv(Inputs!$B$30:$AY$30,$D$228:$BA$228,'Health SCR'!BA$3)&gt;0,sommmeProdInv(Inputs!$B$30:$AY$30,$D$228:$BA$228,'Health SCR'!BA$3),1)+BA243,0)</f>
        <v>0</v>
      </c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43"/>
      <c r="BU244" s="243"/>
      <c r="BV244" s="243"/>
      <c r="BW244" s="243"/>
      <c r="BX244" s="243"/>
      <c r="BY244" s="243"/>
      <c r="BZ244" s="243"/>
      <c r="CA244" s="243"/>
      <c r="CB244" s="243"/>
      <c r="CC244" s="243"/>
      <c r="CD244" s="243"/>
      <c r="CE244" s="243"/>
      <c r="CF244" s="243"/>
      <c r="CG244" s="243"/>
      <c r="CH244" s="243"/>
      <c r="CI244" s="243"/>
      <c r="CJ244" s="243"/>
      <c r="CK244" s="243"/>
      <c r="CL244" s="243"/>
      <c r="CM244" s="243"/>
      <c r="CN244" s="243"/>
      <c r="CO244" s="243"/>
      <c r="CP244" s="243"/>
      <c r="CQ244" s="243"/>
      <c r="CR244" s="243"/>
      <c r="CS244" s="243"/>
      <c r="CT244" s="243"/>
      <c r="CU244" s="243"/>
      <c r="CV244" s="243"/>
      <c r="CW244" s="243"/>
      <c r="CX244" s="243"/>
      <c r="CY244" s="243"/>
      <c r="CZ244" s="243"/>
      <c r="DA244" s="243"/>
      <c r="DB244" s="243"/>
      <c r="DC244" s="243"/>
      <c r="DD244" s="243"/>
      <c r="DE244" s="243"/>
      <c r="DF244" s="243"/>
      <c r="DG244" s="243"/>
      <c r="DH244" s="243"/>
      <c r="DI244" s="243"/>
      <c r="DJ244" s="243"/>
      <c r="DK244" s="243"/>
      <c r="DL244" s="243"/>
      <c r="DM244" s="243"/>
      <c r="DN244" s="243"/>
      <c r="DO244" s="243"/>
      <c r="DP244" s="243"/>
      <c r="DQ244" s="243"/>
      <c r="DR244" s="243"/>
      <c r="DS244" s="243"/>
      <c r="DT244" s="243"/>
      <c r="DU244" s="243"/>
      <c r="DV244" s="243"/>
      <c r="DW244" s="243"/>
      <c r="DX244" s="243"/>
      <c r="DY244" s="243"/>
      <c r="DZ244" s="243"/>
      <c r="EA244" s="243"/>
      <c r="EB244" s="243"/>
      <c r="EC244" s="243"/>
      <c r="ED244" s="243"/>
      <c r="EE244" s="243"/>
      <c r="EF244" s="243"/>
      <c r="EG244" s="243"/>
      <c r="EH244" s="243"/>
      <c r="EI244" s="243"/>
      <c r="EJ244" s="243"/>
      <c r="EK244" s="243"/>
      <c r="EL244" s="243"/>
      <c r="EM244" s="243"/>
      <c r="EN244" s="243"/>
      <c r="EO244" s="243"/>
      <c r="EP244" s="243"/>
      <c r="EQ244" s="243"/>
      <c r="ER244" s="243"/>
      <c r="ES244" s="243"/>
      <c r="ET244" s="243"/>
      <c r="EU244" s="243"/>
      <c r="EV244" s="243"/>
      <c r="EW244" s="243"/>
      <c r="EX244" s="243"/>
      <c r="EY244" s="243"/>
      <c r="EZ244" s="243"/>
      <c r="FA244" s="243"/>
      <c r="FB244" s="243"/>
      <c r="FC244" s="243"/>
      <c r="FD244" s="243"/>
      <c r="FE244" s="243"/>
      <c r="FF244" s="243"/>
      <c r="FG244" s="243"/>
      <c r="FH244" s="243"/>
      <c r="FI244" s="243"/>
      <c r="FJ244" s="243"/>
      <c r="FK244" s="243"/>
      <c r="FL244" s="243"/>
      <c r="FM244" s="243"/>
      <c r="FN244" s="243"/>
      <c r="FO244" s="243"/>
      <c r="FP244" s="243"/>
      <c r="FQ244" s="243"/>
      <c r="FR244" s="243"/>
      <c r="FS244" s="243"/>
      <c r="FT244" s="243"/>
      <c r="FU244" s="243"/>
      <c r="FV244" s="243"/>
      <c r="FW244" s="243"/>
      <c r="FX244" s="243"/>
      <c r="FY244" s="243"/>
      <c r="FZ244" s="243"/>
      <c r="GA244" s="243"/>
      <c r="GB244" s="243"/>
      <c r="GC244" s="243"/>
      <c r="GD244" s="243"/>
      <c r="GE244" s="243"/>
      <c r="GF244" s="243"/>
      <c r="GG244" s="243"/>
      <c r="GH244" s="243"/>
      <c r="GI244" s="243"/>
      <c r="GJ244" s="243"/>
      <c r="GK244" s="243"/>
      <c r="GL244" s="243"/>
      <c r="GM244" s="243"/>
      <c r="GN244" s="243"/>
      <c r="GO244" s="243"/>
      <c r="GP244" s="243"/>
      <c r="GQ244" s="243"/>
      <c r="GR244" s="243"/>
      <c r="GS244" s="243"/>
      <c r="GT244" s="243"/>
      <c r="GU244" s="243"/>
      <c r="GV244" s="243"/>
      <c r="GW244" s="243"/>
      <c r="GX244" s="243"/>
      <c r="GY244" s="243"/>
      <c r="GZ244" s="243"/>
      <c r="HA244" s="243"/>
      <c r="HB244" s="243"/>
      <c r="HC244" s="243"/>
      <c r="HD244" s="243"/>
      <c r="HE244" s="243"/>
      <c r="HF244" s="243"/>
      <c r="HG244" s="243"/>
      <c r="HH244" s="243"/>
      <c r="HI244" s="243"/>
      <c r="HJ244" s="243"/>
      <c r="HK244" s="243"/>
      <c r="HL244" s="243"/>
      <c r="HM244" s="243"/>
      <c r="HN244" s="243"/>
      <c r="HO244" s="243"/>
      <c r="HP244" s="243"/>
      <c r="HQ244" s="243"/>
      <c r="HR244" s="243"/>
      <c r="HS244" s="243"/>
      <c r="HT244" s="243"/>
      <c r="HU244" s="243"/>
      <c r="HV244" s="243"/>
      <c r="HW244" s="243"/>
      <c r="HX244" s="243"/>
      <c r="HY244" s="243"/>
      <c r="HZ244" s="243"/>
      <c r="IA244" s="243"/>
      <c r="IB244" s="243"/>
      <c r="IC244" s="243"/>
      <c r="ID244" s="243"/>
      <c r="IE244" s="243"/>
      <c r="IF244" s="243"/>
      <c r="IG244" s="243"/>
      <c r="IH244" s="243"/>
      <c r="II244" s="243"/>
      <c r="IJ244" s="243"/>
      <c r="IK244" s="243"/>
      <c r="IL244" s="243"/>
      <c r="IM244" s="243"/>
      <c r="IN244" s="243"/>
      <c r="IO244" s="243"/>
      <c r="IP244" s="243"/>
      <c r="IQ244" s="243"/>
      <c r="IR244" s="243"/>
      <c r="IS244" s="243"/>
      <c r="IT244" s="243"/>
      <c r="IU244" s="243"/>
      <c r="IV244" s="243"/>
    </row>
    <row r="245" spans="1:256" s="340" customFormat="1" outlineLevel="1">
      <c r="A245" s="610"/>
      <c r="B245" s="993">
        <v>16</v>
      </c>
      <c r="C245" s="994"/>
      <c r="D245" s="643"/>
      <c r="E245" s="644">
        <f ca="1">IF('Health SCR'!E$3&gt;=$B245,OFFSET($D$228,0,'Health SCR'!E$3-$B245)*OFFSET(Inputs!$C$30,0,$B245-2)/IF(sommmeProdInv(Inputs!$B$30:$AY$30,$D$228:$BA$228,'Health SCR'!E$3)&gt;0,sommmeProdInv(Inputs!$B$30:$AY$30,$D$228:$BA$228,'Health SCR'!E$3),1)+E244,0)</f>
        <v>0</v>
      </c>
      <c r="F245" s="644">
        <f ca="1">IF('Health SCR'!F$3&gt;=$B245,OFFSET($D$228,0,'Health SCR'!F$3-$B245)*OFFSET(Inputs!$C$30,0,$B245-2)/IF(sommmeProdInv(Inputs!$B$30:$AY$30,$D$228:$BA$228,'Health SCR'!F$3)&gt;0,sommmeProdInv(Inputs!$B$30:$AY$30,$D$228:$BA$228,'Health SCR'!F$3),1)+F244,0)</f>
        <v>0</v>
      </c>
      <c r="G245" s="644">
        <f ca="1">IF('Health SCR'!G$3&gt;=$B245,OFFSET($D$228,0,'Health SCR'!G$3-$B245)*OFFSET(Inputs!$C$30,0,$B245-2)/IF(sommmeProdInv(Inputs!$B$30:$AY$30,$D$228:$BA$228,'Health SCR'!G$3)&gt;0,sommmeProdInv(Inputs!$B$30:$AY$30,$D$228:$BA$228,'Health SCR'!G$3),1)+G244,0)</f>
        <v>0</v>
      </c>
      <c r="H245" s="644">
        <f ca="1">IF('Health SCR'!H$3&gt;=$B245,OFFSET($D$228,0,'Health SCR'!H$3-$B245)*OFFSET(Inputs!$C$30,0,$B245-2)/IF(sommmeProdInv(Inputs!$B$30:$AY$30,$D$228:$BA$228,'Health SCR'!H$3)&gt;0,sommmeProdInv(Inputs!$B$30:$AY$30,$D$228:$BA$228,'Health SCR'!H$3),1)+H244,0)</f>
        <v>0</v>
      </c>
      <c r="I245" s="644">
        <f ca="1">IF('Health SCR'!I$3&gt;=$B245,OFFSET($D$228,0,'Health SCR'!I$3-$B245)*OFFSET(Inputs!$C$30,0,$B245-2)/IF(sommmeProdInv(Inputs!$B$30:$AY$30,$D$228:$BA$228,'Health SCR'!I$3)&gt;0,sommmeProdInv(Inputs!$B$30:$AY$30,$D$228:$BA$228,'Health SCR'!I$3),1)+I244,0)</f>
        <v>0</v>
      </c>
      <c r="J245" s="644">
        <f ca="1">IF('Health SCR'!J$3&gt;=$B245,OFFSET($D$228,0,'Health SCR'!J$3-$B245)*OFFSET(Inputs!$C$30,0,$B245-2)/IF(sommmeProdInv(Inputs!$B$30:$AY$30,$D$228:$BA$228,'Health SCR'!J$3)&gt;0,sommmeProdInv(Inputs!$B$30:$AY$30,$D$228:$BA$228,'Health SCR'!J$3),1)+J244,0)</f>
        <v>0</v>
      </c>
      <c r="K245" s="644">
        <f ca="1">IF('Health SCR'!K$3&gt;=$B245,OFFSET($D$228,0,'Health SCR'!K$3-$B245)*OFFSET(Inputs!$C$30,0,$B245-2)/IF(sommmeProdInv(Inputs!$B$30:$AY$30,$D$228:$BA$228,'Health SCR'!K$3)&gt;0,sommmeProdInv(Inputs!$B$30:$AY$30,$D$228:$BA$228,'Health SCR'!K$3),1)+K244,0)</f>
        <v>0</v>
      </c>
      <c r="L245" s="644">
        <f ca="1">IF('Health SCR'!L$3&gt;=$B245,OFFSET($D$228,0,'Health SCR'!L$3-$B245)*OFFSET(Inputs!$C$30,0,$B245-2)/IF(sommmeProdInv(Inputs!$B$30:$AY$30,$D$228:$BA$228,'Health SCR'!L$3)&gt;0,sommmeProdInv(Inputs!$B$30:$AY$30,$D$228:$BA$228,'Health SCR'!L$3),1)+L244,0)</f>
        <v>0</v>
      </c>
      <c r="M245" s="644">
        <f ca="1">IF('Health SCR'!M$3&gt;=$B245,OFFSET($D$228,0,'Health SCR'!M$3-$B245)*OFFSET(Inputs!$C$30,0,$B245-2)/IF(sommmeProdInv(Inputs!$B$30:$AY$30,$D$228:$BA$228,'Health SCR'!M$3)&gt;0,sommmeProdInv(Inputs!$B$30:$AY$30,$D$228:$BA$228,'Health SCR'!M$3),1)+M244,0)</f>
        <v>0</v>
      </c>
      <c r="N245" s="644">
        <f ca="1">IF('Health SCR'!N$3&gt;=$B245,OFFSET($D$228,0,'Health SCR'!N$3-$B245)*OFFSET(Inputs!$C$30,0,$B245-2)/IF(sommmeProdInv(Inputs!$B$30:$AY$30,$D$228:$BA$228,'Health SCR'!N$3)&gt;0,sommmeProdInv(Inputs!$B$30:$AY$30,$D$228:$BA$228,'Health SCR'!N$3),1)+N244,0)</f>
        <v>0</v>
      </c>
      <c r="O245" s="644">
        <f ca="1">IF('Health SCR'!O$3&gt;=$B245,OFFSET($D$228,0,'Health SCR'!O$3-$B245)*OFFSET(Inputs!$C$30,0,$B245-2)/IF(sommmeProdInv(Inputs!$B$30:$AY$30,$D$228:$BA$228,'Health SCR'!O$3)&gt;0,sommmeProdInv(Inputs!$B$30:$AY$30,$D$228:$BA$228,'Health SCR'!O$3),1)+O244,0)</f>
        <v>0</v>
      </c>
      <c r="P245" s="644">
        <f ca="1">IF('Health SCR'!P$3&gt;=$B245,OFFSET($D$228,0,'Health SCR'!P$3-$B245)*OFFSET(Inputs!$C$30,0,$B245-2)/IF(sommmeProdInv(Inputs!$B$30:$AY$30,$D$228:$BA$228,'Health SCR'!P$3)&gt;0,sommmeProdInv(Inputs!$B$30:$AY$30,$D$228:$BA$228,'Health SCR'!P$3),1)+P244,0)</f>
        <v>0</v>
      </c>
      <c r="Q245" s="644">
        <f ca="1">IF('Health SCR'!Q$3&gt;=$B245,OFFSET($D$228,0,'Health SCR'!Q$3-$B245)*OFFSET(Inputs!$C$30,0,$B245-2)/IF(sommmeProdInv(Inputs!$B$30:$AY$30,$D$228:$BA$228,'Health SCR'!Q$3)&gt;0,sommmeProdInv(Inputs!$B$30:$AY$30,$D$228:$BA$228,'Health SCR'!Q$3),1)+Q244,0)</f>
        <v>0</v>
      </c>
      <c r="R245" s="644">
        <f ca="1">IF('Health SCR'!R$3&gt;=$B245,OFFSET($D$228,0,'Health SCR'!R$3-$B245)*OFFSET(Inputs!$C$30,0,$B245-2)/IF(sommmeProdInv(Inputs!$B$30:$AY$30,$D$228:$BA$228,'Health SCR'!R$3)&gt;0,sommmeProdInv(Inputs!$B$30:$AY$30,$D$228:$BA$228,'Health SCR'!R$3),1)+R244,0)</f>
        <v>0</v>
      </c>
      <c r="S245" s="644">
        <f ca="1">IF('Health SCR'!S$3&gt;=$B245,OFFSET($D$228,0,'Health SCR'!S$3-$B245)*OFFSET(Inputs!$C$30,0,$B245-2)/IF(sommmeProdInv(Inputs!$B$30:$AY$30,$D$228:$BA$228,'Health SCR'!S$3)&gt;0,sommmeProdInv(Inputs!$B$30:$AY$30,$D$228:$BA$228,'Health SCR'!S$3),1)+S244,0)</f>
        <v>0</v>
      </c>
      <c r="T245" s="644">
        <f ca="1">IF('Health SCR'!T$3&gt;=$B245,OFFSET($D$228,0,'Health SCR'!T$3-$B245)*OFFSET(Inputs!$C$30,0,$B245-2)/IF(sommmeProdInv(Inputs!$B$30:$AY$30,$D$228:$BA$228,'Health SCR'!T$3)&gt;0,sommmeProdInv(Inputs!$B$30:$AY$30,$D$228:$BA$228,'Health SCR'!T$3),1)+T244,0)</f>
        <v>0</v>
      </c>
      <c r="U245" s="644">
        <f ca="1">IF('Health SCR'!U$3&gt;=$B245,OFFSET($D$228,0,'Health SCR'!U$3-$B245)*OFFSET(Inputs!$C$30,0,$B245-2)/IF(sommmeProdInv(Inputs!$B$30:$AY$30,$D$228:$BA$228,'Health SCR'!U$3)&gt;0,sommmeProdInv(Inputs!$B$30:$AY$30,$D$228:$BA$228,'Health SCR'!U$3),1)+U244,0)</f>
        <v>0</v>
      </c>
      <c r="V245" s="644">
        <f ca="1">IF('Health SCR'!V$3&gt;=$B245,OFFSET($D$228,0,'Health SCR'!V$3-$B245)*OFFSET(Inputs!$C$30,0,$B245-2)/IF(sommmeProdInv(Inputs!$B$30:$AY$30,$D$228:$BA$228,'Health SCR'!V$3)&gt;0,sommmeProdInv(Inputs!$B$30:$AY$30,$D$228:$BA$228,'Health SCR'!V$3),1)+V244,0)</f>
        <v>0</v>
      </c>
      <c r="W245" s="644">
        <f ca="1">IF('Health SCR'!W$3&gt;=$B245,OFFSET($D$228,0,'Health SCR'!W$3-$B245)*OFFSET(Inputs!$C$30,0,$B245-2)/IF(sommmeProdInv(Inputs!$B$30:$AY$30,$D$228:$BA$228,'Health SCR'!W$3)&gt;0,sommmeProdInv(Inputs!$B$30:$AY$30,$D$228:$BA$228,'Health SCR'!W$3),1)+W244,0)</f>
        <v>0</v>
      </c>
      <c r="X245" s="644">
        <f ca="1">IF('Health SCR'!X$3&gt;=$B245,OFFSET($D$228,0,'Health SCR'!X$3-$B245)*OFFSET(Inputs!$C$30,0,$B245-2)/IF(sommmeProdInv(Inputs!$B$30:$AY$30,$D$228:$BA$228,'Health SCR'!X$3)&gt;0,sommmeProdInv(Inputs!$B$30:$AY$30,$D$228:$BA$228,'Health SCR'!X$3),1)+X244,0)</f>
        <v>0</v>
      </c>
      <c r="Y245" s="644">
        <f ca="1">IF('Health SCR'!Y$3&gt;=$B245,OFFSET($D$228,0,'Health SCR'!Y$3-$B245)*OFFSET(Inputs!$C$30,0,$B245-2)/IF(sommmeProdInv(Inputs!$B$30:$AY$30,$D$228:$BA$228,'Health SCR'!Y$3)&gt;0,sommmeProdInv(Inputs!$B$30:$AY$30,$D$228:$BA$228,'Health SCR'!Y$3),1)+Y244,0)</f>
        <v>0</v>
      </c>
      <c r="Z245" s="644">
        <f ca="1">IF('Health SCR'!Z$3&gt;=$B245,OFFSET($D$228,0,'Health SCR'!Z$3-$B245)*OFFSET(Inputs!$C$30,0,$B245-2)/IF(sommmeProdInv(Inputs!$B$30:$AY$30,$D$228:$BA$228,'Health SCR'!Z$3)&gt;0,sommmeProdInv(Inputs!$B$30:$AY$30,$D$228:$BA$228,'Health SCR'!Z$3),1)+Z244,0)</f>
        <v>0</v>
      </c>
      <c r="AA245" s="644">
        <f ca="1">IF('Health SCR'!AA$3&gt;=$B245,OFFSET($D$228,0,'Health SCR'!AA$3-$B245)*OFFSET(Inputs!$C$30,0,$B245-2)/IF(sommmeProdInv(Inputs!$B$30:$AY$30,$D$228:$BA$228,'Health SCR'!AA$3)&gt;0,sommmeProdInv(Inputs!$B$30:$AY$30,$D$228:$BA$228,'Health SCR'!AA$3),1)+AA244,0)</f>
        <v>0</v>
      </c>
      <c r="AB245" s="644">
        <f ca="1">IF('Health SCR'!AB$3&gt;=$B245,OFFSET($D$228,0,'Health SCR'!AB$3-$B245)*OFFSET(Inputs!$C$30,0,$B245-2)/IF(sommmeProdInv(Inputs!$B$30:$AY$30,$D$228:$BA$228,'Health SCR'!AB$3)&gt;0,sommmeProdInv(Inputs!$B$30:$AY$30,$D$228:$BA$228,'Health SCR'!AB$3),1)+AB244,0)</f>
        <v>0</v>
      </c>
      <c r="AC245" s="644">
        <f ca="1">IF('Health SCR'!AC$3&gt;=$B245,OFFSET($D$228,0,'Health SCR'!AC$3-$B245)*OFFSET(Inputs!$C$30,0,$B245-2)/IF(sommmeProdInv(Inputs!$B$30:$AY$30,$D$228:$BA$228,'Health SCR'!AC$3)&gt;0,sommmeProdInv(Inputs!$B$30:$AY$30,$D$228:$BA$228,'Health SCR'!AC$3),1)+AC244,0)</f>
        <v>0</v>
      </c>
      <c r="AD245" s="644">
        <f ca="1">IF('Health SCR'!AD$3&gt;=$B245,OFFSET($D$228,0,'Health SCR'!AD$3-$B245)*OFFSET(Inputs!$C$30,0,$B245-2)/IF(sommmeProdInv(Inputs!$B$30:$AY$30,$D$228:$BA$228,'Health SCR'!AD$3)&gt;0,sommmeProdInv(Inputs!$B$30:$AY$30,$D$228:$BA$228,'Health SCR'!AD$3),1)+AD244,0)</f>
        <v>0</v>
      </c>
      <c r="AE245" s="644">
        <f ca="1">IF('Health SCR'!AE$3&gt;=$B245,OFFSET($D$228,0,'Health SCR'!AE$3-$B245)*OFFSET(Inputs!$C$30,0,$B245-2)/IF(sommmeProdInv(Inputs!$B$30:$AY$30,$D$228:$BA$228,'Health SCR'!AE$3)&gt;0,sommmeProdInv(Inputs!$B$30:$AY$30,$D$228:$BA$228,'Health SCR'!AE$3),1)+AE244,0)</f>
        <v>0</v>
      </c>
      <c r="AF245" s="644">
        <f ca="1">IF('Health SCR'!AF$3&gt;=$B245,OFFSET($D$228,0,'Health SCR'!AF$3-$B245)*OFFSET(Inputs!$C$30,0,$B245-2)/IF(sommmeProdInv(Inputs!$B$30:$AY$30,$D$228:$BA$228,'Health SCR'!AF$3)&gt;0,sommmeProdInv(Inputs!$B$30:$AY$30,$D$228:$BA$228,'Health SCR'!AF$3),1)+AF244,0)</f>
        <v>0</v>
      </c>
      <c r="AG245" s="644">
        <f ca="1">IF('Health SCR'!AG$3&gt;=$B245,OFFSET($D$228,0,'Health SCR'!AG$3-$B245)*OFFSET(Inputs!$C$30,0,$B245-2)/IF(sommmeProdInv(Inputs!$B$30:$AY$30,$D$228:$BA$228,'Health SCR'!AG$3)&gt;0,sommmeProdInv(Inputs!$B$30:$AY$30,$D$228:$BA$228,'Health SCR'!AG$3),1)+AG244,0)</f>
        <v>0</v>
      </c>
      <c r="AH245" s="644">
        <f ca="1">IF('Health SCR'!AH$3&gt;=$B245,OFFSET($D$228,0,'Health SCR'!AH$3-$B245)*OFFSET(Inputs!$C$30,0,$B245-2)/IF(sommmeProdInv(Inputs!$B$30:$AY$30,$D$228:$BA$228,'Health SCR'!AH$3)&gt;0,sommmeProdInv(Inputs!$B$30:$AY$30,$D$228:$BA$228,'Health SCR'!AH$3),1)+AH244,0)</f>
        <v>0</v>
      </c>
      <c r="AI245" s="644">
        <f ca="1">IF('Health SCR'!AI$3&gt;=$B245,OFFSET($D$228,0,'Health SCR'!AI$3-$B245)*OFFSET(Inputs!$C$30,0,$B245-2)/IF(sommmeProdInv(Inputs!$B$30:$AY$30,$D$228:$BA$228,'Health SCR'!AI$3)&gt;0,sommmeProdInv(Inputs!$B$30:$AY$30,$D$228:$BA$228,'Health SCR'!AI$3),1)+AI244,0)</f>
        <v>0</v>
      </c>
      <c r="AJ245" s="644">
        <f ca="1">IF('Health SCR'!AJ$3&gt;=$B245,OFFSET($D$228,0,'Health SCR'!AJ$3-$B245)*OFFSET(Inputs!$C$30,0,$B245-2)/IF(sommmeProdInv(Inputs!$B$30:$AY$30,$D$228:$BA$228,'Health SCR'!AJ$3)&gt;0,sommmeProdInv(Inputs!$B$30:$AY$30,$D$228:$BA$228,'Health SCR'!AJ$3),1)+AJ244,0)</f>
        <v>0</v>
      </c>
      <c r="AK245" s="644">
        <f ca="1">IF('Health SCR'!AK$3&gt;=$B245,OFFSET($D$228,0,'Health SCR'!AK$3-$B245)*OFFSET(Inputs!$C$30,0,$B245-2)/IF(sommmeProdInv(Inputs!$B$30:$AY$30,$D$228:$BA$228,'Health SCR'!AK$3)&gt;0,sommmeProdInv(Inputs!$B$30:$AY$30,$D$228:$BA$228,'Health SCR'!AK$3),1)+AK244,0)</f>
        <v>0</v>
      </c>
      <c r="AL245" s="644">
        <f ca="1">IF('Health SCR'!AL$3&gt;=$B245,OFFSET($D$228,0,'Health SCR'!AL$3-$B245)*OFFSET(Inputs!$C$30,0,$B245-2)/IF(sommmeProdInv(Inputs!$B$30:$AY$30,$D$228:$BA$228,'Health SCR'!AL$3)&gt;0,sommmeProdInv(Inputs!$B$30:$AY$30,$D$228:$BA$228,'Health SCR'!AL$3),1)+AL244,0)</f>
        <v>0</v>
      </c>
      <c r="AM245" s="644">
        <f ca="1">IF('Health SCR'!AM$3&gt;=$B245,OFFSET($D$228,0,'Health SCR'!AM$3-$B245)*OFFSET(Inputs!$C$30,0,$B245-2)/IF(sommmeProdInv(Inputs!$B$30:$AY$30,$D$228:$BA$228,'Health SCR'!AM$3)&gt;0,sommmeProdInv(Inputs!$B$30:$AY$30,$D$228:$BA$228,'Health SCR'!AM$3),1)+AM244,0)</f>
        <v>0</v>
      </c>
      <c r="AN245" s="644">
        <f ca="1">IF('Health SCR'!AN$3&gt;=$B245,OFFSET($D$228,0,'Health SCR'!AN$3-$B245)*OFFSET(Inputs!$C$30,0,$B245-2)/IF(sommmeProdInv(Inputs!$B$30:$AY$30,$D$228:$BA$228,'Health SCR'!AN$3)&gt;0,sommmeProdInv(Inputs!$B$30:$AY$30,$D$228:$BA$228,'Health SCR'!AN$3),1)+AN244,0)</f>
        <v>0</v>
      </c>
      <c r="AO245" s="644">
        <f ca="1">IF('Health SCR'!AO$3&gt;=$B245,OFFSET($D$228,0,'Health SCR'!AO$3-$B245)*OFFSET(Inputs!$C$30,0,$B245-2)/IF(sommmeProdInv(Inputs!$B$30:$AY$30,$D$228:$BA$228,'Health SCR'!AO$3)&gt;0,sommmeProdInv(Inputs!$B$30:$AY$30,$D$228:$BA$228,'Health SCR'!AO$3),1)+AO244,0)</f>
        <v>0</v>
      </c>
      <c r="AP245" s="644">
        <f ca="1">IF('Health SCR'!AP$3&gt;=$B245,OFFSET($D$228,0,'Health SCR'!AP$3-$B245)*OFFSET(Inputs!$C$30,0,$B245-2)/IF(sommmeProdInv(Inputs!$B$30:$AY$30,$D$228:$BA$228,'Health SCR'!AP$3)&gt;0,sommmeProdInv(Inputs!$B$30:$AY$30,$D$228:$BA$228,'Health SCR'!AP$3),1)+AP244,0)</f>
        <v>0</v>
      </c>
      <c r="AQ245" s="644">
        <f ca="1">IF('Health SCR'!AQ$3&gt;=$B245,OFFSET($D$228,0,'Health SCR'!AQ$3-$B245)*OFFSET(Inputs!$C$30,0,$B245-2)/IF(sommmeProdInv(Inputs!$B$30:$AY$30,$D$228:$BA$228,'Health SCR'!AQ$3)&gt;0,sommmeProdInv(Inputs!$B$30:$AY$30,$D$228:$BA$228,'Health SCR'!AQ$3),1)+AQ244,0)</f>
        <v>0</v>
      </c>
      <c r="AR245" s="644">
        <f ca="1">IF('Health SCR'!AR$3&gt;=$B245,OFFSET($D$228,0,'Health SCR'!AR$3-$B245)*OFFSET(Inputs!$C$30,0,$B245-2)/IF(sommmeProdInv(Inputs!$B$30:$AY$30,$D$228:$BA$228,'Health SCR'!AR$3)&gt;0,sommmeProdInv(Inputs!$B$30:$AY$30,$D$228:$BA$228,'Health SCR'!AR$3),1)+AR244,0)</f>
        <v>0</v>
      </c>
      <c r="AS245" s="644">
        <f ca="1">IF('Health SCR'!AS$3&gt;=$B245,OFFSET($D$228,0,'Health SCR'!AS$3-$B245)*OFFSET(Inputs!$C$30,0,$B245-2)/IF(sommmeProdInv(Inputs!$B$30:$AY$30,$D$228:$BA$228,'Health SCR'!AS$3)&gt;0,sommmeProdInv(Inputs!$B$30:$AY$30,$D$228:$BA$228,'Health SCR'!AS$3),1)+AS244,0)</f>
        <v>0</v>
      </c>
      <c r="AT245" s="644">
        <f ca="1">IF('Health SCR'!AT$3&gt;=$B245,OFFSET($D$228,0,'Health SCR'!AT$3-$B245)*OFFSET(Inputs!$C$30,0,$B245-2)/IF(sommmeProdInv(Inputs!$B$30:$AY$30,$D$228:$BA$228,'Health SCR'!AT$3)&gt;0,sommmeProdInv(Inputs!$B$30:$AY$30,$D$228:$BA$228,'Health SCR'!AT$3),1)+AT244,0)</f>
        <v>0</v>
      </c>
      <c r="AU245" s="644">
        <f ca="1">IF('Health SCR'!AU$3&gt;=$B245,OFFSET($D$228,0,'Health SCR'!AU$3-$B245)*OFFSET(Inputs!$C$30,0,$B245-2)/IF(sommmeProdInv(Inputs!$B$30:$AY$30,$D$228:$BA$228,'Health SCR'!AU$3)&gt;0,sommmeProdInv(Inputs!$B$30:$AY$30,$D$228:$BA$228,'Health SCR'!AU$3),1)+AU244,0)</f>
        <v>0</v>
      </c>
      <c r="AV245" s="644">
        <f ca="1">IF('Health SCR'!AV$3&gt;=$B245,OFFSET($D$228,0,'Health SCR'!AV$3-$B245)*OFFSET(Inputs!$C$30,0,$B245-2)/IF(sommmeProdInv(Inputs!$B$30:$AY$30,$D$228:$BA$228,'Health SCR'!AV$3)&gt;0,sommmeProdInv(Inputs!$B$30:$AY$30,$D$228:$BA$228,'Health SCR'!AV$3),1)+AV244,0)</f>
        <v>0</v>
      </c>
      <c r="AW245" s="644">
        <f ca="1">IF('Health SCR'!AW$3&gt;=$B245,OFFSET($D$228,0,'Health SCR'!AW$3-$B245)*OFFSET(Inputs!$C$30,0,$B245-2)/IF(sommmeProdInv(Inputs!$B$30:$AY$30,$D$228:$BA$228,'Health SCR'!AW$3)&gt;0,sommmeProdInv(Inputs!$B$30:$AY$30,$D$228:$BA$228,'Health SCR'!AW$3),1)+AW244,0)</f>
        <v>0</v>
      </c>
      <c r="AX245" s="644">
        <f ca="1">IF('Health SCR'!AX$3&gt;=$B245,OFFSET($D$228,0,'Health SCR'!AX$3-$B245)*OFFSET(Inputs!$C$30,0,$B245-2)/IF(sommmeProdInv(Inputs!$B$30:$AY$30,$D$228:$BA$228,'Health SCR'!AX$3)&gt;0,sommmeProdInv(Inputs!$B$30:$AY$30,$D$228:$BA$228,'Health SCR'!AX$3),1)+AX244,0)</f>
        <v>0</v>
      </c>
      <c r="AY245" s="644">
        <f ca="1">IF('Health SCR'!AY$3&gt;=$B245,OFFSET($D$228,0,'Health SCR'!AY$3-$B245)*OFFSET(Inputs!$C$30,0,$B245-2)/IF(sommmeProdInv(Inputs!$B$30:$AY$30,$D$228:$BA$228,'Health SCR'!AY$3)&gt;0,sommmeProdInv(Inputs!$B$30:$AY$30,$D$228:$BA$228,'Health SCR'!AY$3),1)+AY244,0)</f>
        <v>0</v>
      </c>
      <c r="AZ245" s="644">
        <f ca="1">IF('Health SCR'!AZ$3&gt;=$B245,OFFSET($D$228,0,'Health SCR'!AZ$3-$B245)*OFFSET(Inputs!$C$30,0,$B245-2)/IF(sommmeProdInv(Inputs!$B$30:$AY$30,$D$228:$BA$228,'Health SCR'!AZ$3)&gt;0,sommmeProdInv(Inputs!$B$30:$AY$30,$D$228:$BA$228,'Health SCR'!AZ$3),1)+AZ244,0)</f>
        <v>0</v>
      </c>
      <c r="BA245" s="645">
        <f ca="1">IF('Health SCR'!BA$3&gt;=$B245,OFFSET($D$228,0,'Health SCR'!BA$3-$B245)*OFFSET(Inputs!$C$30,0,$B245-2)/IF(sommmeProdInv(Inputs!$B$30:$AY$30,$D$228:$BA$228,'Health SCR'!BA$3)&gt;0,sommmeProdInv(Inputs!$B$30:$AY$30,$D$228:$BA$228,'Health SCR'!BA$3),1)+BA244,0)</f>
        <v>0</v>
      </c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43"/>
      <c r="BU245" s="243"/>
      <c r="BV245" s="243"/>
      <c r="BW245" s="243"/>
      <c r="BX245" s="243"/>
      <c r="BY245" s="243"/>
      <c r="BZ245" s="243"/>
      <c r="CA245" s="243"/>
      <c r="CB245" s="243"/>
      <c r="CC245" s="243"/>
      <c r="CD245" s="243"/>
      <c r="CE245" s="243"/>
      <c r="CF245" s="243"/>
      <c r="CG245" s="243"/>
      <c r="CH245" s="243"/>
      <c r="CI245" s="243"/>
      <c r="CJ245" s="243"/>
      <c r="CK245" s="243"/>
      <c r="CL245" s="243"/>
      <c r="CM245" s="243"/>
      <c r="CN245" s="243"/>
      <c r="CO245" s="243"/>
      <c r="CP245" s="243"/>
      <c r="CQ245" s="243"/>
      <c r="CR245" s="243"/>
      <c r="CS245" s="243"/>
      <c r="CT245" s="243"/>
      <c r="CU245" s="243"/>
      <c r="CV245" s="243"/>
      <c r="CW245" s="243"/>
      <c r="CX245" s="243"/>
      <c r="CY245" s="243"/>
      <c r="CZ245" s="243"/>
      <c r="DA245" s="243"/>
      <c r="DB245" s="243"/>
      <c r="DC245" s="243"/>
      <c r="DD245" s="243"/>
      <c r="DE245" s="243"/>
      <c r="DF245" s="243"/>
      <c r="DG245" s="243"/>
      <c r="DH245" s="243"/>
      <c r="DI245" s="243"/>
      <c r="DJ245" s="243"/>
      <c r="DK245" s="243"/>
      <c r="DL245" s="243"/>
      <c r="DM245" s="243"/>
      <c r="DN245" s="243"/>
      <c r="DO245" s="243"/>
      <c r="DP245" s="243"/>
      <c r="DQ245" s="243"/>
      <c r="DR245" s="243"/>
      <c r="DS245" s="243"/>
      <c r="DT245" s="243"/>
      <c r="DU245" s="243"/>
      <c r="DV245" s="243"/>
      <c r="DW245" s="243"/>
      <c r="DX245" s="243"/>
      <c r="DY245" s="243"/>
      <c r="DZ245" s="243"/>
      <c r="EA245" s="243"/>
      <c r="EB245" s="243"/>
      <c r="EC245" s="243"/>
      <c r="ED245" s="243"/>
      <c r="EE245" s="243"/>
      <c r="EF245" s="243"/>
      <c r="EG245" s="243"/>
      <c r="EH245" s="243"/>
      <c r="EI245" s="243"/>
      <c r="EJ245" s="243"/>
      <c r="EK245" s="243"/>
      <c r="EL245" s="243"/>
      <c r="EM245" s="243"/>
      <c r="EN245" s="243"/>
      <c r="EO245" s="243"/>
      <c r="EP245" s="243"/>
      <c r="EQ245" s="243"/>
      <c r="ER245" s="243"/>
      <c r="ES245" s="243"/>
      <c r="ET245" s="243"/>
      <c r="EU245" s="243"/>
      <c r="EV245" s="243"/>
      <c r="EW245" s="243"/>
      <c r="EX245" s="243"/>
      <c r="EY245" s="243"/>
      <c r="EZ245" s="243"/>
      <c r="FA245" s="243"/>
      <c r="FB245" s="243"/>
      <c r="FC245" s="243"/>
      <c r="FD245" s="243"/>
      <c r="FE245" s="243"/>
      <c r="FF245" s="243"/>
      <c r="FG245" s="243"/>
      <c r="FH245" s="243"/>
      <c r="FI245" s="243"/>
      <c r="FJ245" s="243"/>
      <c r="FK245" s="243"/>
      <c r="FL245" s="243"/>
      <c r="FM245" s="243"/>
      <c r="FN245" s="243"/>
      <c r="FO245" s="243"/>
      <c r="FP245" s="243"/>
      <c r="FQ245" s="243"/>
      <c r="FR245" s="243"/>
      <c r="FS245" s="243"/>
      <c r="FT245" s="243"/>
      <c r="FU245" s="243"/>
      <c r="FV245" s="243"/>
      <c r="FW245" s="243"/>
      <c r="FX245" s="243"/>
      <c r="FY245" s="243"/>
      <c r="FZ245" s="243"/>
      <c r="GA245" s="243"/>
      <c r="GB245" s="243"/>
      <c r="GC245" s="243"/>
      <c r="GD245" s="243"/>
      <c r="GE245" s="243"/>
      <c r="GF245" s="243"/>
      <c r="GG245" s="243"/>
      <c r="GH245" s="243"/>
      <c r="GI245" s="243"/>
      <c r="GJ245" s="243"/>
      <c r="GK245" s="243"/>
      <c r="GL245" s="243"/>
      <c r="GM245" s="243"/>
      <c r="GN245" s="243"/>
      <c r="GO245" s="243"/>
      <c r="GP245" s="243"/>
      <c r="GQ245" s="243"/>
      <c r="GR245" s="243"/>
      <c r="GS245" s="243"/>
      <c r="GT245" s="243"/>
      <c r="GU245" s="243"/>
      <c r="GV245" s="243"/>
      <c r="GW245" s="243"/>
      <c r="GX245" s="243"/>
      <c r="GY245" s="243"/>
      <c r="GZ245" s="243"/>
      <c r="HA245" s="243"/>
      <c r="HB245" s="243"/>
      <c r="HC245" s="243"/>
      <c r="HD245" s="243"/>
      <c r="HE245" s="243"/>
      <c r="HF245" s="243"/>
      <c r="HG245" s="243"/>
      <c r="HH245" s="243"/>
      <c r="HI245" s="243"/>
      <c r="HJ245" s="243"/>
      <c r="HK245" s="243"/>
      <c r="HL245" s="243"/>
      <c r="HM245" s="243"/>
      <c r="HN245" s="243"/>
      <c r="HO245" s="243"/>
      <c r="HP245" s="243"/>
      <c r="HQ245" s="243"/>
      <c r="HR245" s="243"/>
      <c r="HS245" s="243"/>
      <c r="HT245" s="243"/>
      <c r="HU245" s="243"/>
      <c r="HV245" s="243"/>
      <c r="HW245" s="243"/>
      <c r="HX245" s="243"/>
      <c r="HY245" s="243"/>
      <c r="HZ245" s="243"/>
      <c r="IA245" s="243"/>
      <c r="IB245" s="243"/>
      <c r="IC245" s="243"/>
      <c r="ID245" s="243"/>
      <c r="IE245" s="243"/>
      <c r="IF245" s="243"/>
      <c r="IG245" s="243"/>
      <c r="IH245" s="243"/>
      <c r="II245" s="243"/>
      <c r="IJ245" s="243"/>
      <c r="IK245" s="243"/>
      <c r="IL245" s="243"/>
      <c r="IM245" s="243"/>
      <c r="IN245" s="243"/>
      <c r="IO245" s="243"/>
      <c r="IP245" s="243"/>
      <c r="IQ245" s="243"/>
      <c r="IR245" s="243"/>
      <c r="IS245" s="243"/>
      <c r="IT245" s="243"/>
      <c r="IU245" s="243"/>
      <c r="IV245" s="243"/>
    </row>
    <row r="246" spans="1:256" s="340" customFormat="1" outlineLevel="1">
      <c r="A246" s="610"/>
      <c r="B246" s="993">
        <v>17</v>
      </c>
      <c r="C246" s="994"/>
      <c r="D246" s="643"/>
      <c r="E246" s="644">
        <f ca="1">IF('Health SCR'!E$3&gt;=$B246,OFFSET($D$228,0,'Health SCR'!E$3-$B246)*OFFSET(Inputs!$C$30,0,$B246-2)/IF(sommmeProdInv(Inputs!$B$30:$AY$30,$D$228:$BA$228,'Health SCR'!E$3)&gt;0,sommmeProdInv(Inputs!$B$30:$AY$30,$D$228:$BA$228,'Health SCR'!E$3),1)+E245,0)</f>
        <v>0</v>
      </c>
      <c r="F246" s="644">
        <f ca="1">IF('Health SCR'!F$3&gt;=$B246,OFFSET($D$228,0,'Health SCR'!F$3-$B246)*OFFSET(Inputs!$C$30,0,$B246-2)/IF(sommmeProdInv(Inputs!$B$30:$AY$30,$D$228:$BA$228,'Health SCR'!F$3)&gt;0,sommmeProdInv(Inputs!$B$30:$AY$30,$D$228:$BA$228,'Health SCR'!F$3),1)+F245,0)</f>
        <v>0</v>
      </c>
      <c r="G246" s="644">
        <f ca="1">IF('Health SCR'!G$3&gt;=$B246,OFFSET($D$228,0,'Health SCR'!G$3-$B246)*OFFSET(Inputs!$C$30,0,$B246-2)/IF(sommmeProdInv(Inputs!$B$30:$AY$30,$D$228:$BA$228,'Health SCR'!G$3)&gt;0,sommmeProdInv(Inputs!$B$30:$AY$30,$D$228:$BA$228,'Health SCR'!G$3),1)+G245,0)</f>
        <v>0</v>
      </c>
      <c r="H246" s="644">
        <f ca="1">IF('Health SCR'!H$3&gt;=$B246,OFFSET($D$228,0,'Health SCR'!H$3-$B246)*OFFSET(Inputs!$C$30,0,$B246-2)/IF(sommmeProdInv(Inputs!$B$30:$AY$30,$D$228:$BA$228,'Health SCR'!H$3)&gt;0,sommmeProdInv(Inputs!$B$30:$AY$30,$D$228:$BA$228,'Health SCR'!H$3),1)+H245,0)</f>
        <v>0</v>
      </c>
      <c r="I246" s="644">
        <f ca="1">IF('Health SCR'!I$3&gt;=$B246,OFFSET($D$228,0,'Health SCR'!I$3-$B246)*OFFSET(Inputs!$C$30,0,$B246-2)/IF(sommmeProdInv(Inputs!$B$30:$AY$30,$D$228:$BA$228,'Health SCR'!I$3)&gt;0,sommmeProdInv(Inputs!$B$30:$AY$30,$D$228:$BA$228,'Health SCR'!I$3),1)+I245,0)</f>
        <v>0</v>
      </c>
      <c r="J246" s="644">
        <f ca="1">IF('Health SCR'!J$3&gt;=$B246,OFFSET($D$228,0,'Health SCR'!J$3-$B246)*OFFSET(Inputs!$C$30,0,$B246-2)/IF(sommmeProdInv(Inputs!$B$30:$AY$30,$D$228:$BA$228,'Health SCR'!J$3)&gt;0,sommmeProdInv(Inputs!$B$30:$AY$30,$D$228:$BA$228,'Health SCR'!J$3),1)+J245,0)</f>
        <v>0</v>
      </c>
      <c r="K246" s="644">
        <f ca="1">IF('Health SCR'!K$3&gt;=$B246,OFFSET($D$228,0,'Health SCR'!K$3-$B246)*OFFSET(Inputs!$C$30,0,$B246-2)/IF(sommmeProdInv(Inputs!$B$30:$AY$30,$D$228:$BA$228,'Health SCR'!K$3)&gt;0,sommmeProdInv(Inputs!$B$30:$AY$30,$D$228:$BA$228,'Health SCR'!K$3),1)+K245,0)</f>
        <v>0</v>
      </c>
      <c r="L246" s="644">
        <f ca="1">IF('Health SCR'!L$3&gt;=$B246,OFFSET($D$228,0,'Health SCR'!L$3-$B246)*OFFSET(Inputs!$C$30,0,$B246-2)/IF(sommmeProdInv(Inputs!$B$30:$AY$30,$D$228:$BA$228,'Health SCR'!L$3)&gt;0,sommmeProdInv(Inputs!$B$30:$AY$30,$D$228:$BA$228,'Health SCR'!L$3),1)+L245,0)</f>
        <v>0</v>
      </c>
      <c r="M246" s="644">
        <f ca="1">IF('Health SCR'!M$3&gt;=$B246,OFFSET($D$228,0,'Health SCR'!M$3-$B246)*OFFSET(Inputs!$C$30,0,$B246-2)/IF(sommmeProdInv(Inputs!$B$30:$AY$30,$D$228:$BA$228,'Health SCR'!M$3)&gt;0,sommmeProdInv(Inputs!$B$30:$AY$30,$D$228:$BA$228,'Health SCR'!M$3),1)+M245,0)</f>
        <v>0</v>
      </c>
      <c r="N246" s="644">
        <f ca="1">IF('Health SCR'!N$3&gt;=$B246,OFFSET($D$228,0,'Health SCR'!N$3-$B246)*OFFSET(Inputs!$C$30,0,$B246-2)/IF(sommmeProdInv(Inputs!$B$30:$AY$30,$D$228:$BA$228,'Health SCR'!N$3)&gt;0,sommmeProdInv(Inputs!$B$30:$AY$30,$D$228:$BA$228,'Health SCR'!N$3),1)+N245,0)</f>
        <v>0</v>
      </c>
      <c r="O246" s="644">
        <f ca="1">IF('Health SCR'!O$3&gt;=$B246,OFFSET($D$228,0,'Health SCR'!O$3-$B246)*OFFSET(Inputs!$C$30,0,$B246-2)/IF(sommmeProdInv(Inputs!$B$30:$AY$30,$D$228:$BA$228,'Health SCR'!O$3)&gt;0,sommmeProdInv(Inputs!$B$30:$AY$30,$D$228:$BA$228,'Health SCR'!O$3),1)+O245,0)</f>
        <v>0</v>
      </c>
      <c r="P246" s="644">
        <f ca="1">IF('Health SCR'!P$3&gt;=$B246,OFFSET($D$228,0,'Health SCR'!P$3-$B246)*OFFSET(Inputs!$C$30,0,$B246-2)/IF(sommmeProdInv(Inputs!$B$30:$AY$30,$D$228:$BA$228,'Health SCR'!P$3)&gt;0,sommmeProdInv(Inputs!$B$30:$AY$30,$D$228:$BA$228,'Health SCR'!P$3),1)+P245,0)</f>
        <v>0</v>
      </c>
      <c r="Q246" s="644">
        <f ca="1">IF('Health SCR'!Q$3&gt;=$B246,OFFSET($D$228,0,'Health SCR'!Q$3-$B246)*OFFSET(Inputs!$C$30,0,$B246-2)/IF(sommmeProdInv(Inputs!$B$30:$AY$30,$D$228:$BA$228,'Health SCR'!Q$3)&gt;0,sommmeProdInv(Inputs!$B$30:$AY$30,$D$228:$BA$228,'Health SCR'!Q$3),1)+Q245,0)</f>
        <v>0</v>
      </c>
      <c r="R246" s="644">
        <f ca="1">IF('Health SCR'!R$3&gt;=$B246,OFFSET($D$228,0,'Health SCR'!R$3-$B246)*OFFSET(Inputs!$C$30,0,$B246-2)/IF(sommmeProdInv(Inputs!$B$30:$AY$30,$D$228:$BA$228,'Health SCR'!R$3)&gt;0,sommmeProdInv(Inputs!$B$30:$AY$30,$D$228:$BA$228,'Health SCR'!R$3),1)+R245,0)</f>
        <v>0</v>
      </c>
      <c r="S246" s="644">
        <f ca="1">IF('Health SCR'!S$3&gt;=$B246,OFFSET($D$228,0,'Health SCR'!S$3-$B246)*OFFSET(Inputs!$C$30,0,$B246-2)/IF(sommmeProdInv(Inputs!$B$30:$AY$30,$D$228:$BA$228,'Health SCR'!S$3)&gt;0,sommmeProdInv(Inputs!$B$30:$AY$30,$D$228:$BA$228,'Health SCR'!S$3),1)+S245,0)</f>
        <v>0</v>
      </c>
      <c r="T246" s="644">
        <f ca="1">IF('Health SCR'!T$3&gt;=$B246,OFFSET($D$228,0,'Health SCR'!T$3-$B246)*OFFSET(Inputs!$C$30,0,$B246-2)/IF(sommmeProdInv(Inputs!$B$30:$AY$30,$D$228:$BA$228,'Health SCR'!T$3)&gt;0,sommmeProdInv(Inputs!$B$30:$AY$30,$D$228:$BA$228,'Health SCR'!T$3),1)+T245,0)</f>
        <v>0</v>
      </c>
      <c r="U246" s="644">
        <f ca="1">IF('Health SCR'!U$3&gt;=$B246,OFFSET($D$228,0,'Health SCR'!U$3-$B246)*OFFSET(Inputs!$C$30,0,$B246-2)/IF(sommmeProdInv(Inputs!$B$30:$AY$30,$D$228:$BA$228,'Health SCR'!U$3)&gt;0,sommmeProdInv(Inputs!$B$30:$AY$30,$D$228:$BA$228,'Health SCR'!U$3),1)+U245,0)</f>
        <v>0</v>
      </c>
      <c r="V246" s="644">
        <f ca="1">IF('Health SCR'!V$3&gt;=$B246,OFFSET($D$228,0,'Health SCR'!V$3-$B246)*OFFSET(Inputs!$C$30,0,$B246-2)/IF(sommmeProdInv(Inputs!$B$30:$AY$30,$D$228:$BA$228,'Health SCR'!V$3)&gt;0,sommmeProdInv(Inputs!$B$30:$AY$30,$D$228:$BA$228,'Health SCR'!V$3),1)+V245,0)</f>
        <v>0</v>
      </c>
      <c r="W246" s="644">
        <f ca="1">IF('Health SCR'!W$3&gt;=$B246,OFFSET($D$228,0,'Health SCR'!W$3-$B246)*OFFSET(Inputs!$C$30,0,$B246-2)/IF(sommmeProdInv(Inputs!$B$30:$AY$30,$D$228:$BA$228,'Health SCR'!W$3)&gt;0,sommmeProdInv(Inputs!$B$30:$AY$30,$D$228:$BA$228,'Health SCR'!W$3),1)+W245,0)</f>
        <v>0</v>
      </c>
      <c r="X246" s="644">
        <f ca="1">IF('Health SCR'!X$3&gt;=$B246,OFFSET($D$228,0,'Health SCR'!X$3-$B246)*OFFSET(Inputs!$C$30,0,$B246-2)/IF(sommmeProdInv(Inputs!$B$30:$AY$30,$D$228:$BA$228,'Health SCR'!X$3)&gt;0,sommmeProdInv(Inputs!$B$30:$AY$30,$D$228:$BA$228,'Health SCR'!X$3),1)+X245,0)</f>
        <v>0</v>
      </c>
      <c r="Y246" s="644">
        <f ca="1">IF('Health SCR'!Y$3&gt;=$B246,OFFSET($D$228,0,'Health SCR'!Y$3-$B246)*OFFSET(Inputs!$C$30,0,$B246-2)/IF(sommmeProdInv(Inputs!$B$30:$AY$30,$D$228:$BA$228,'Health SCR'!Y$3)&gt;0,sommmeProdInv(Inputs!$B$30:$AY$30,$D$228:$BA$228,'Health SCR'!Y$3),1)+Y245,0)</f>
        <v>0</v>
      </c>
      <c r="Z246" s="644">
        <f ca="1">IF('Health SCR'!Z$3&gt;=$B246,OFFSET($D$228,0,'Health SCR'!Z$3-$B246)*OFFSET(Inputs!$C$30,0,$B246-2)/IF(sommmeProdInv(Inputs!$B$30:$AY$30,$D$228:$BA$228,'Health SCR'!Z$3)&gt;0,sommmeProdInv(Inputs!$B$30:$AY$30,$D$228:$BA$228,'Health SCR'!Z$3),1)+Z245,0)</f>
        <v>0</v>
      </c>
      <c r="AA246" s="644">
        <f ca="1">IF('Health SCR'!AA$3&gt;=$B246,OFFSET($D$228,0,'Health SCR'!AA$3-$B246)*OFFSET(Inputs!$C$30,0,$B246-2)/IF(sommmeProdInv(Inputs!$B$30:$AY$30,$D$228:$BA$228,'Health SCR'!AA$3)&gt;0,sommmeProdInv(Inputs!$B$30:$AY$30,$D$228:$BA$228,'Health SCR'!AA$3),1)+AA245,0)</f>
        <v>0</v>
      </c>
      <c r="AB246" s="644">
        <f ca="1">IF('Health SCR'!AB$3&gt;=$B246,OFFSET($D$228,0,'Health SCR'!AB$3-$B246)*OFFSET(Inputs!$C$30,0,$B246-2)/IF(sommmeProdInv(Inputs!$B$30:$AY$30,$D$228:$BA$228,'Health SCR'!AB$3)&gt;0,sommmeProdInv(Inputs!$B$30:$AY$30,$D$228:$BA$228,'Health SCR'!AB$3),1)+AB245,0)</f>
        <v>0</v>
      </c>
      <c r="AC246" s="644">
        <f ca="1">IF('Health SCR'!AC$3&gt;=$B246,OFFSET($D$228,0,'Health SCR'!AC$3-$B246)*OFFSET(Inputs!$C$30,0,$B246-2)/IF(sommmeProdInv(Inputs!$B$30:$AY$30,$D$228:$BA$228,'Health SCR'!AC$3)&gt;0,sommmeProdInv(Inputs!$B$30:$AY$30,$D$228:$BA$228,'Health SCR'!AC$3),1)+AC245,0)</f>
        <v>0</v>
      </c>
      <c r="AD246" s="644">
        <f ca="1">IF('Health SCR'!AD$3&gt;=$B246,OFFSET($D$228,0,'Health SCR'!AD$3-$B246)*OFFSET(Inputs!$C$30,0,$B246-2)/IF(sommmeProdInv(Inputs!$B$30:$AY$30,$D$228:$BA$228,'Health SCR'!AD$3)&gt;0,sommmeProdInv(Inputs!$B$30:$AY$30,$D$228:$BA$228,'Health SCR'!AD$3),1)+AD245,0)</f>
        <v>0</v>
      </c>
      <c r="AE246" s="644">
        <f ca="1">IF('Health SCR'!AE$3&gt;=$B246,OFFSET($D$228,0,'Health SCR'!AE$3-$B246)*OFFSET(Inputs!$C$30,0,$B246-2)/IF(sommmeProdInv(Inputs!$B$30:$AY$30,$D$228:$BA$228,'Health SCR'!AE$3)&gt;0,sommmeProdInv(Inputs!$B$30:$AY$30,$D$228:$BA$228,'Health SCR'!AE$3),1)+AE245,0)</f>
        <v>0</v>
      </c>
      <c r="AF246" s="644">
        <f ca="1">IF('Health SCR'!AF$3&gt;=$B246,OFFSET($D$228,0,'Health SCR'!AF$3-$B246)*OFFSET(Inputs!$C$30,0,$B246-2)/IF(sommmeProdInv(Inputs!$B$30:$AY$30,$D$228:$BA$228,'Health SCR'!AF$3)&gt;0,sommmeProdInv(Inputs!$B$30:$AY$30,$D$228:$BA$228,'Health SCR'!AF$3),1)+AF245,0)</f>
        <v>0</v>
      </c>
      <c r="AG246" s="644">
        <f ca="1">IF('Health SCR'!AG$3&gt;=$B246,OFFSET($D$228,0,'Health SCR'!AG$3-$B246)*OFFSET(Inputs!$C$30,0,$B246-2)/IF(sommmeProdInv(Inputs!$B$30:$AY$30,$D$228:$BA$228,'Health SCR'!AG$3)&gt;0,sommmeProdInv(Inputs!$B$30:$AY$30,$D$228:$BA$228,'Health SCR'!AG$3),1)+AG245,0)</f>
        <v>0</v>
      </c>
      <c r="AH246" s="644">
        <f ca="1">IF('Health SCR'!AH$3&gt;=$B246,OFFSET($D$228,0,'Health SCR'!AH$3-$B246)*OFFSET(Inputs!$C$30,0,$B246-2)/IF(sommmeProdInv(Inputs!$B$30:$AY$30,$D$228:$BA$228,'Health SCR'!AH$3)&gt;0,sommmeProdInv(Inputs!$B$30:$AY$30,$D$228:$BA$228,'Health SCR'!AH$3),1)+AH245,0)</f>
        <v>0</v>
      </c>
      <c r="AI246" s="644">
        <f ca="1">IF('Health SCR'!AI$3&gt;=$B246,OFFSET($D$228,0,'Health SCR'!AI$3-$B246)*OFFSET(Inputs!$C$30,0,$B246-2)/IF(sommmeProdInv(Inputs!$B$30:$AY$30,$D$228:$BA$228,'Health SCR'!AI$3)&gt;0,sommmeProdInv(Inputs!$B$30:$AY$30,$D$228:$BA$228,'Health SCR'!AI$3),1)+AI245,0)</f>
        <v>0</v>
      </c>
      <c r="AJ246" s="644">
        <f ca="1">IF('Health SCR'!AJ$3&gt;=$B246,OFFSET($D$228,0,'Health SCR'!AJ$3-$B246)*OFFSET(Inputs!$C$30,0,$B246-2)/IF(sommmeProdInv(Inputs!$B$30:$AY$30,$D$228:$BA$228,'Health SCR'!AJ$3)&gt;0,sommmeProdInv(Inputs!$B$30:$AY$30,$D$228:$BA$228,'Health SCR'!AJ$3),1)+AJ245,0)</f>
        <v>0</v>
      </c>
      <c r="AK246" s="644">
        <f ca="1">IF('Health SCR'!AK$3&gt;=$B246,OFFSET($D$228,0,'Health SCR'!AK$3-$B246)*OFFSET(Inputs!$C$30,0,$B246-2)/IF(sommmeProdInv(Inputs!$B$30:$AY$30,$D$228:$BA$228,'Health SCR'!AK$3)&gt;0,sommmeProdInv(Inputs!$B$30:$AY$30,$D$228:$BA$228,'Health SCR'!AK$3),1)+AK245,0)</f>
        <v>0</v>
      </c>
      <c r="AL246" s="644">
        <f ca="1">IF('Health SCR'!AL$3&gt;=$B246,OFFSET($D$228,0,'Health SCR'!AL$3-$B246)*OFFSET(Inputs!$C$30,0,$B246-2)/IF(sommmeProdInv(Inputs!$B$30:$AY$30,$D$228:$BA$228,'Health SCR'!AL$3)&gt;0,sommmeProdInv(Inputs!$B$30:$AY$30,$D$228:$BA$228,'Health SCR'!AL$3),1)+AL245,0)</f>
        <v>0</v>
      </c>
      <c r="AM246" s="644">
        <f ca="1">IF('Health SCR'!AM$3&gt;=$B246,OFFSET($D$228,0,'Health SCR'!AM$3-$B246)*OFFSET(Inputs!$C$30,0,$B246-2)/IF(sommmeProdInv(Inputs!$B$30:$AY$30,$D$228:$BA$228,'Health SCR'!AM$3)&gt;0,sommmeProdInv(Inputs!$B$30:$AY$30,$D$228:$BA$228,'Health SCR'!AM$3),1)+AM245,0)</f>
        <v>0</v>
      </c>
      <c r="AN246" s="644">
        <f ca="1">IF('Health SCR'!AN$3&gt;=$B246,OFFSET($D$228,0,'Health SCR'!AN$3-$B246)*OFFSET(Inputs!$C$30,0,$B246-2)/IF(sommmeProdInv(Inputs!$B$30:$AY$30,$D$228:$BA$228,'Health SCR'!AN$3)&gt;0,sommmeProdInv(Inputs!$B$30:$AY$30,$D$228:$BA$228,'Health SCR'!AN$3),1)+AN245,0)</f>
        <v>0</v>
      </c>
      <c r="AO246" s="644">
        <f ca="1">IF('Health SCR'!AO$3&gt;=$B246,OFFSET($D$228,0,'Health SCR'!AO$3-$B246)*OFFSET(Inputs!$C$30,0,$B246-2)/IF(sommmeProdInv(Inputs!$B$30:$AY$30,$D$228:$BA$228,'Health SCR'!AO$3)&gt;0,sommmeProdInv(Inputs!$B$30:$AY$30,$D$228:$BA$228,'Health SCR'!AO$3),1)+AO245,0)</f>
        <v>0</v>
      </c>
      <c r="AP246" s="644">
        <f ca="1">IF('Health SCR'!AP$3&gt;=$B246,OFFSET($D$228,0,'Health SCR'!AP$3-$B246)*OFFSET(Inputs!$C$30,0,$B246-2)/IF(sommmeProdInv(Inputs!$B$30:$AY$30,$D$228:$BA$228,'Health SCR'!AP$3)&gt;0,sommmeProdInv(Inputs!$B$30:$AY$30,$D$228:$BA$228,'Health SCR'!AP$3),1)+AP245,0)</f>
        <v>0</v>
      </c>
      <c r="AQ246" s="644">
        <f ca="1">IF('Health SCR'!AQ$3&gt;=$B246,OFFSET($D$228,0,'Health SCR'!AQ$3-$B246)*OFFSET(Inputs!$C$30,0,$B246-2)/IF(sommmeProdInv(Inputs!$B$30:$AY$30,$D$228:$BA$228,'Health SCR'!AQ$3)&gt;0,sommmeProdInv(Inputs!$B$30:$AY$30,$D$228:$BA$228,'Health SCR'!AQ$3),1)+AQ245,0)</f>
        <v>0</v>
      </c>
      <c r="AR246" s="644">
        <f ca="1">IF('Health SCR'!AR$3&gt;=$B246,OFFSET($D$228,0,'Health SCR'!AR$3-$B246)*OFFSET(Inputs!$C$30,0,$B246-2)/IF(sommmeProdInv(Inputs!$B$30:$AY$30,$D$228:$BA$228,'Health SCR'!AR$3)&gt;0,sommmeProdInv(Inputs!$B$30:$AY$30,$D$228:$BA$228,'Health SCR'!AR$3),1)+AR245,0)</f>
        <v>0</v>
      </c>
      <c r="AS246" s="644">
        <f ca="1">IF('Health SCR'!AS$3&gt;=$B246,OFFSET($D$228,0,'Health SCR'!AS$3-$B246)*OFFSET(Inputs!$C$30,0,$B246-2)/IF(sommmeProdInv(Inputs!$B$30:$AY$30,$D$228:$BA$228,'Health SCR'!AS$3)&gt;0,sommmeProdInv(Inputs!$B$30:$AY$30,$D$228:$BA$228,'Health SCR'!AS$3),1)+AS245,0)</f>
        <v>0</v>
      </c>
      <c r="AT246" s="644">
        <f ca="1">IF('Health SCR'!AT$3&gt;=$B246,OFFSET($D$228,0,'Health SCR'!AT$3-$B246)*OFFSET(Inputs!$C$30,0,$B246-2)/IF(sommmeProdInv(Inputs!$B$30:$AY$30,$D$228:$BA$228,'Health SCR'!AT$3)&gt;0,sommmeProdInv(Inputs!$B$30:$AY$30,$D$228:$BA$228,'Health SCR'!AT$3),1)+AT245,0)</f>
        <v>0</v>
      </c>
      <c r="AU246" s="644">
        <f ca="1">IF('Health SCR'!AU$3&gt;=$B246,OFFSET($D$228,0,'Health SCR'!AU$3-$B246)*OFFSET(Inputs!$C$30,0,$B246-2)/IF(sommmeProdInv(Inputs!$B$30:$AY$30,$D$228:$BA$228,'Health SCR'!AU$3)&gt;0,sommmeProdInv(Inputs!$B$30:$AY$30,$D$228:$BA$228,'Health SCR'!AU$3),1)+AU245,0)</f>
        <v>0</v>
      </c>
      <c r="AV246" s="644">
        <f ca="1">IF('Health SCR'!AV$3&gt;=$B246,OFFSET($D$228,0,'Health SCR'!AV$3-$B246)*OFFSET(Inputs!$C$30,0,$B246-2)/IF(sommmeProdInv(Inputs!$B$30:$AY$30,$D$228:$BA$228,'Health SCR'!AV$3)&gt;0,sommmeProdInv(Inputs!$B$30:$AY$30,$D$228:$BA$228,'Health SCR'!AV$3),1)+AV245,0)</f>
        <v>0</v>
      </c>
      <c r="AW246" s="644">
        <f ca="1">IF('Health SCR'!AW$3&gt;=$B246,OFFSET($D$228,0,'Health SCR'!AW$3-$B246)*OFFSET(Inputs!$C$30,0,$B246-2)/IF(sommmeProdInv(Inputs!$B$30:$AY$30,$D$228:$BA$228,'Health SCR'!AW$3)&gt;0,sommmeProdInv(Inputs!$B$30:$AY$30,$D$228:$BA$228,'Health SCR'!AW$3),1)+AW245,0)</f>
        <v>0</v>
      </c>
      <c r="AX246" s="644">
        <f ca="1">IF('Health SCR'!AX$3&gt;=$B246,OFFSET($D$228,0,'Health SCR'!AX$3-$B246)*OFFSET(Inputs!$C$30,0,$B246-2)/IF(sommmeProdInv(Inputs!$B$30:$AY$30,$D$228:$BA$228,'Health SCR'!AX$3)&gt;0,sommmeProdInv(Inputs!$B$30:$AY$30,$D$228:$BA$228,'Health SCR'!AX$3),1)+AX245,0)</f>
        <v>0</v>
      </c>
      <c r="AY246" s="644">
        <f ca="1">IF('Health SCR'!AY$3&gt;=$B246,OFFSET($D$228,0,'Health SCR'!AY$3-$B246)*OFFSET(Inputs!$C$30,0,$B246-2)/IF(sommmeProdInv(Inputs!$B$30:$AY$30,$D$228:$BA$228,'Health SCR'!AY$3)&gt;0,sommmeProdInv(Inputs!$B$30:$AY$30,$D$228:$BA$228,'Health SCR'!AY$3),1)+AY245,0)</f>
        <v>0</v>
      </c>
      <c r="AZ246" s="644">
        <f ca="1">IF('Health SCR'!AZ$3&gt;=$B246,OFFSET($D$228,0,'Health SCR'!AZ$3-$B246)*OFFSET(Inputs!$C$30,0,$B246-2)/IF(sommmeProdInv(Inputs!$B$30:$AY$30,$D$228:$BA$228,'Health SCR'!AZ$3)&gt;0,sommmeProdInv(Inputs!$B$30:$AY$30,$D$228:$BA$228,'Health SCR'!AZ$3),1)+AZ245,0)</f>
        <v>0</v>
      </c>
      <c r="BA246" s="645">
        <f ca="1">IF('Health SCR'!BA$3&gt;=$B246,OFFSET($D$228,0,'Health SCR'!BA$3-$B246)*OFFSET(Inputs!$C$30,0,$B246-2)/IF(sommmeProdInv(Inputs!$B$30:$AY$30,$D$228:$BA$228,'Health SCR'!BA$3)&gt;0,sommmeProdInv(Inputs!$B$30:$AY$30,$D$228:$BA$228,'Health SCR'!BA$3),1)+BA245,0)</f>
        <v>0</v>
      </c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43"/>
      <c r="BU246" s="243"/>
      <c r="BV246" s="243"/>
      <c r="BW246" s="243"/>
      <c r="BX246" s="243"/>
      <c r="BY246" s="243"/>
      <c r="BZ246" s="243"/>
      <c r="CA246" s="243"/>
      <c r="CB246" s="243"/>
      <c r="CC246" s="243"/>
      <c r="CD246" s="243"/>
      <c r="CE246" s="243"/>
      <c r="CF246" s="243"/>
      <c r="CG246" s="243"/>
      <c r="CH246" s="243"/>
      <c r="CI246" s="243"/>
      <c r="CJ246" s="243"/>
      <c r="CK246" s="243"/>
      <c r="CL246" s="243"/>
      <c r="CM246" s="243"/>
      <c r="CN246" s="243"/>
      <c r="CO246" s="243"/>
      <c r="CP246" s="243"/>
      <c r="CQ246" s="243"/>
      <c r="CR246" s="243"/>
      <c r="CS246" s="243"/>
      <c r="CT246" s="243"/>
      <c r="CU246" s="243"/>
      <c r="CV246" s="243"/>
      <c r="CW246" s="243"/>
      <c r="CX246" s="243"/>
      <c r="CY246" s="243"/>
      <c r="CZ246" s="243"/>
      <c r="DA246" s="243"/>
      <c r="DB246" s="243"/>
      <c r="DC246" s="243"/>
      <c r="DD246" s="243"/>
      <c r="DE246" s="243"/>
      <c r="DF246" s="243"/>
      <c r="DG246" s="243"/>
      <c r="DH246" s="243"/>
      <c r="DI246" s="243"/>
      <c r="DJ246" s="243"/>
      <c r="DK246" s="243"/>
      <c r="DL246" s="243"/>
      <c r="DM246" s="243"/>
      <c r="DN246" s="243"/>
      <c r="DO246" s="243"/>
      <c r="DP246" s="243"/>
      <c r="DQ246" s="243"/>
      <c r="DR246" s="243"/>
      <c r="DS246" s="243"/>
      <c r="DT246" s="243"/>
      <c r="DU246" s="243"/>
      <c r="DV246" s="243"/>
      <c r="DW246" s="243"/>
      <c r="DX246" s="243"/>
      <c r="DY246" s="243"/>
      <c r="DZ246" s="243"/>
      <c r="EA246" s="243"/>
      <c r="EB246" s="243"/>
      <c r="EC246" s="243"/>
      <c r="ED246" s="243"/>
      <c r="EE246" s="243"/>
      <c r="EF246" s="243"/>
      <c r="EG246" s="243"/>
      <c r="EH246" s="243"/>
      <c r="EI246" s="243"/>
      <c r="EJ246" s="243"/>
      <c r="EK246" s="243"/>
      <c r="EL246" s="243"/>
      <c r="EM246" s="243"/>
      <c r="EN246" s="243"/>
      <c r="EO246" s="243"/>
      <c r="EP246" s="243"/>
      <c r="EQ246" s="243"/>
      <c r="ER246" s="243"/>
      <c r="ES246" s="243"/>
      <c r="ET246" s="243"/>
      <c r="EU246" s="243"/>
      <c r="EV246" s="243"/>
      <c r="EW246" s="243"/>
      <c r="EX246" s="243"/>
      <c r="EY246" s="243"/>
      <c r="EZ246" s="243"/>
      <c r="FA246" s="243"/>
      <c r="FB246" s="243"/>
      <c r="FC246" s="243"/>
      <c r="FD246" s="243"/>
      <c r="FE246" s="243"/>
      <c r="FF246" s="243"/>
      <c r="FG246" s="243"/>
      <c r="FH246" s="243"/>
      <c r="FI246" s="243"/>
      <c r="FJ246" s="243"/>
      <c r="FK246" s="243"/>
      <c r="FL246" s="243"/>
      <c r="FM246" s="243"/>
      <c r="FN246" s="243"/>
      <c r="FO246" s="243"/>
      <c r="FP246" s="243"/>
      <c r="FQ246" s="243"/>
      <c r="FR246" s="243"/>
      <c r="FS246" s="243"/>
      <c r="FT246" s="243"/>
      <c r="FU246" s="243"/>
      <c r="FV246" s="243"/>
      <c r="FW246" s="243"/>
      <c r="FX246" s="243"/>
      <c r="FY246" s="243"/>
      <c r="FZ246" s="243"/>
      <c r="GA246" s="243"/>
      <c r="GB246" s="243"/>
      <c r="GC246" s="243"/>
      <c r="GD246" s="243"/>
      <c r="GE246" s="243"/>
      <c r="GF246" s="243"/>
      <c r="GG246" s="243"/>
      <c r="GH246" s="243"/>
      <c r="GI246" s="243"/>
      <c r="GJ246" s="243"/>
      <c r="GK246" s="243"/>
      <c r="GL246" s="243"/>
      <c r="GM246" s="243"/>
      <c r="GN246" s="243"/>
      <c r="GO246" s="243"/>
      <c r="GP246" s="243"/>
      <c r="GQ246" s="243"/>
      <c r="GR246" s="243"/>
      <c r="GS246" s="243"/>
      <c r="GT246" s="243"/>
      <c r="GU246" s="243"/>
      <c r="GV246" s="243"/>
      <c r="GW246" s="243"/>
      <c r="GX246" s="243"/>
      <c r="GY246" s="243"/>
      <c r="GZ246" s="243"/>
      <c r="HA246" s="243"/>
      <c r="HB246" s="243"/>
      <c r="HC246" s="243"/>
      <c r="HD246" s="243"/>
      <c r="HE246" s="243"/>
      <c r="HF246" s="243"/>
      <c r="HG246" s="243"/>
      <c r="HH246" s="243"/>
      <c r="HI246" s="243"/>
      <c r="HJ246" s="243"/>
      <c r="HK246" s="243"/>
      <c r="HL246" s="243"/>
      <c r="HM246" s="243"/>
      <c r="HN246" s="243"/>
      <c r="HO246" s="243"/>
      <c r="HP246" s="243"/>
      <c r="HQ246" s="243"/>
      <c r="HR246" s="243"/>
      <c r="HS246" s="243"/>
      <c r="HT246" s="243"/>
      <c r="HU246" s="243"/>
      <c r="HV246" s="243"/>
      <c r="HW246" s="243"/>
      <c r="HX246" s="243"/>
      <c r="HY246" s="243"/>
      <c r="HZ246" s="243"/>
      <c r="IA246" s="243"/>
      <c r="IB246" s="243"/>
      <c r="IC246" s="243"/>
      <c r="ID246" s="243"/>
      <c r="IE246" s="243"/>
      <c r="IF246" s="243"/>
      <c r="IG246" s="243"/>
      <c r="IH246" s="243"/>
      <c r="II246" s="243"/>
      <c r="IJ246" s="243"/>
      <c r="IK246" s="243"/>
      <c r="IL246" s="243"/>
      <c r="IM246" s="243"/>
      <c r="IN246" s="243"/>
      <c r="IO246" s="243"/>
      <c r="IP246" s="243"/>
      <c r="IQ246" s="243"/>
      <c r="IR246" s="243"/>
      <c r="IS246" s="243"/>
      <c r="IT246" s="243"/>
      <c r="IU246" s="243"/>
      <c r="IV246" s="243"/>
    </row>
    <row r="247" spans="1:256" s="340" customFormat="1" outlineLevel="1">
      <c r="A247" s="610"/>
      <c r="B247" s="993">
        <v>18</v>
      </c>
      <c r="C247" s="994"/>
      <c r="D247" s="643"/>
      <c r="E247" s="644">
        <f ca="1">IF('Health SCR'!E$3&gt;=$B247,OFFSET($D$228,0,'Health SCR'!E$3-$B247)*OFFSET(Inputs!$C$30,0,$B247-2)/IF(sommmeProdInv(Inputs!$B$30:$AY$30,$D$228:$BA$228,'Health SCR'!E$3)&gt;0,sommmeProdInv(Inputs!$B$30:$AY$30,$D$228:$BA$228,'Health SCR'!E$3),1)+E246,0)</f>
        <v>0</v>
      </c>
      <c r="F247" s="644">
        <f ca="1">IF('Health SCR'!F$3&gt;=$B247,OFFSET($D$228,0,'Health SCR'!F$3-$B247)*OFFSET(Inputs!$C$30,0,$B247-2)/IF(sommmeProdInv(Inputs!$B$30:$AY$30,$D$228:$BA$228,'Health SCR'!F$3)&gt;0,sommmeProdInv(Inputs!$B$30:$AY$30,$D$228:$BA$228,'Health SCR'!F$3),1)+F246,0)</f>
        <v>0</v>
      </c>
      <c r="G247" s="644">
        <f ca="1">IF('Health SCR'!G$3&gt;=$B247,OFFSET($D$228,0,'Health SCR'!G$3-$B247)*OFFSET(Inputs!$C$30,0,$B247-2)/IF(sommmeProdInv(Inputs!$B$30:$AY$30,$D$228:$BA$228,'Health SCR'!G$3)&gt;0,sommmeProdInv(Inputs!$B$30:$AY$30,$D$228:$BA$228,'Health SCR'!G$3),1)+G246,0)</f>
        <v>0</v>
      </c>
      <c r="H247" s="644">
        <f ca="1">IF('Health SCR'!H$3&gt;=$B247,OFFSET($D$228,0,'Health SCR'!H$3-$B247)*OFFSET(Inputs!$C$30,0,$B247-2)/IF(sommmeProdInv(Inputs!$B$30:$AY$30,$D$228:$BA$228,'Health SCR'!H$3)&gt;0,sommmeProdInv(Inputs!$B$30:$AY$30,$D$228:$BA$228,'Health SCR'!H$3),1)+H246,0)</f>
        <v>0</v>
      </c>
      <c r="I247" s="644">
        <f ca="1">IF('Health SCR'!I$3&gt;=$B247,OFFSET($D$228,0,'Health SCR'!I$3-$B247)*OFFSET(Inputs!$C$30,0,$B247-2)/IF(sommmeProdInv(Inputs!$B$30:$AY$30,$D$228:$BA$228,'Health SCR'!I$3)&gt;0,sommmeProdInv(Inputs!$B$30:$AY$30,$D$228:$BA$228,'Health SCR'!I$3),1)+I246,0)</f>
        <v>0</v>
      </c>
      <c r="J247" s="644">
        <f ca="1">IF('Health SCR'!J$3&gt;=$B247,OFFSET($D$228,0,'Health SCR'!J$3-$B247)*OFFSET(Inputs!$C$30,0,$B247-2)/IF(sommmeProdInv(Inputs!$B$30:$AY$30,$D$228:$BA$228,'Health SCR'!J$3)&gt;0,sommmeProdInv(Inputs!$B$30:$AY$30,$D$228:$BA$228,'Health SCR'!J$3),1)+J246,0)</f>
        <v>0</v>
      </c>
      <c r="K247" s="644">
        <f ca="1">IF('Health SCR'!K$3&gt;=$B247,OFFSET($D$228,0,'Health SCR'!K$3-$B247)*OFFSET(Inputs!$C$30,0,$B247-2)/IF(sommmeProdInv(Inputs!$B$30:$AY$30,$D$228:$BA$228,'Health SCR'!K$3)&gt;0,sommmeProdInv(Inputs!$B$30:$AY$30,$D$228:$BA$228,'Health SCR'!K$3),1)+K246,0)</f>
        <v>0</v>
      </c>
      <c r="L247" s="644">
        <f ca="1">IF('Health SCR'!L$3&gt;=$B247,OFFSET($D$228,0,'Health SCR'!L$3-$B247)*OFFSET(Inputs!$C$30,0,$B247-2)/IF(sommmeProdInv(Inputs!$B$30:$AY$30,$D$228:$BA$228,'Health SCR'!L$3)&gt;0,sommmeProdInv(Inputs!$B$30:$AY$30,$D$228:$BA$228,'Health SCR'!L$3),1)+L246,0)</f>
        <v>0</v>
      </c>
      <c r="M247" s="644">
        <f ca="1">IF('Health SCR'!M$3&gt;=$B247,OFFSET($D$228,0,'Health SCR'!M$3-$B247)*OFFSET(Inputs!$C$30,0,$B247-2)/IF(sommmeProdInv(Inputs!$B$30:$AY$30,$D$228:$BA$228,'Health SCR'!M$3)&gt;0,sommmeProdInv(Inputs!$B$30:$AY$30,$D$228:$BA$228,'Health SCR'!M$3),1)+M246,0)</f>
        <v>0</v>
      </c>
      <c r="N247" s="644">
        <f ca="1">IF('Health SCR'!N$3&gt;=$B247,OFFSET($D$228,0,'Health SCR'!N$3-$B247)*OFFSET(Inputs!$C$30,0,$B247-2)/IF(sommmeProdInv(Inputs!$B$30:$AY$30,$D$228:$BA$228,'Health SCR'!N$3)&gt;0,sommmeProdInv(Inputs!$B$30:$AY$30,$D$228:$BA$228,'Health SCR'!N$3),1)+N246,0)</f>
        <v>0</v>
      </c>
      <c r="O247" s="644">
        <f ca="1">IF('Health SCR'!O$3&gt;=$B247,OFFSET($D$228,0,'Health SCR'!O$3-$B247)*OFFSET(Inputs!$C$30,0,$B247-2)/IF(sommmeProdInv(Inputs!$B$30:$AY$30,$D$228:$BA$228,'Health SCR'!O$3)&gt;0,sommmeProdInv(Inputs!$B$30:$AY$30,$D$228:$BA$228,'Health SCR'!O$3),1)+O246,0)</f>
        <v>0</v>
      </c>
      <c r="P247" s="644">
        <f ca="1">IF('Health SCR'!P$3&gt;=$B247,OFFSET($D$228,0,'Health SCR'!P$3-$B247)*OFFSET(Inputs!$C$30,0,$B247-2)/IF(sommmeProdInv(Inputs!$B$30:$AY$30,$D$228:$BA$228,'Health SCR'!P$3)&gt;0,sommmeProdInv(Inputs!$B$30:$AY$30,$D$228:$BA$228,'Health SCR'!P$3),1)+P246,0)</f>
        <v>0</v>
      </c>
      <c r="Q247" s="644">
        <f ca="1">IF('Health SCR'!Q$3&gt;=$B247,OFFSET($D$228,0,'Health SCR'!Q$3-$B247)*OFFSET(Inputs!$C$30,0,$B247-2)/IF(sommmeProdInv(Inputs!$B$30:$AY$30,$D$228:$BA$228,'Health SCR'!Q$3)&gt;0,sommmeProdInv(Inputs!$B$30:$AY$30,$D$228:$BA$228,'Health SCR'!Q$3),1)+Q246,0)</f>
        <v>0</v>
      </c>
      <c r="R247" s="644">
        <f ca="1">IF('Health SCR'!R$3&gt;=$B247,OFFSET($D$228,0,'Health SCR'!R$3-$B247)*OFFSET(Inputs!$C$30,0,$B247-2)/IF(sommmeProdInv(Inputs!$B$30:$AY$30,$D$228:$BA$228,'Health SCR'!R$3)&gt;0,sommmeProdInv(Inputs!$B$30:$AY$30,$D$228:$BA$228,'Health SCR'!R$3),1)+R246,0)</f>
        <v>0</v>
      </c>
      <c r="S247" s="644">
        <f ca="1">IF('Health SCR'!S$3&gt;=$B247,OFFSET($D$228,0,'Health SCR'!S$3-$B247)*OFFSET(Inputs!$C$30,0,$B247-2)/IF(sommmeProdInv(Inputs!$B$30:$AY$30,$D$228:$BA$228,'Health SCR'!S$3)&gt;0,sommmeProdInv(Inputs!$B$30:$AY$30,$D$228:$BA$228,'Health SCR'!S$3),1)+S246,0)</f>
        <v>0</v>
      </c>
      <c r="T247" s="644">
        <f ca="1">IF('Health SCR'!T$3&gt;=$B247,OFFSET($D$228,0,'Health SCR'!T$3-$B247)*OFFSET(Inputs!$C$30,0,$B247-2)/IF(sommmeProdInv(Inputs!$B$30:$AY$30,$D$228:$BA$228,'Health SCR'!T$3)&gt;0,sommmeProdInv(Inputs!$B$30:$AY$30,$D$228:$BA$228,'Health SCR'!T$3),1)+T246,0)</f>
        <v>0</v>
      </c>
      <c r="U247" s="644">
        <f ca="1">IF('Health SCR'!U$3&gt;=$B247,OFFSET($D$228,0,'Health SCR'!U$3-$B247)*OFFSET(Inputs!$C$30,0,$B247-2)/IF(sommmeProdInv(Inputs!$B$30:$AY$30,$D$228:$BA$228,'Health SCR'!U$3)&gt;0,sommmeProdInv(Inputs!$B$30:$AY$30,$D$228:$BA$228,'Health SCR'!U$3),1)+U246,0)</f>
        <v>0</v>
      </c>
      <c r="V247" s="644">
        <f ca="1">IF('Health SCR'!V$3&gt;=$B247,OFFSET($D$228,0,'Health SCR'!V$3-$B247)*OFFSET(Inputs!$C$30,0,$B247-2)/IF(sommmeProdInv(Inputs!$B$30:$AY$30,$D$228:$BA$228,'Health SCR'!V$3)&gt;0,sommmeProdInv(Inputs!$B$30:$AY$30,$D$228:$BA$228,'Health SCR'!V$3),1)+V246,0)</f>
        <v>0</v>
      </c>
      <c r="W247" s="644">
        <f ca="1">IF('Health SCR'!W$3&gt;=$B247,OFFSET($D$228,0,'Health SCR'!W$3-$B247)*OFFSET(Inputs!$C$30,0,$B247-2)/IF(sommmeProdInv(Inputs!$B$30:$AY$30,$D$228:$BA$228,'Health SCR'!W$3)&gt;0,sommmeProdInv(Inputs!$B$30:$AY$30,$D$228:$BA$228,'Health SCR'!W$3),1)+W246,0)</f>
        <v>0</v>
      </c>
      <c r="X247" s="644">
        <f ca="1">IF('Health SCR'!X$3&gt;=$B247,OFFSET($D$228,0,'Health SCR'!X$3-$B247)*OFFSET(Inputs!$C$30,0,$B247-2)/IF(sommmeProdInv(Inputs!$B$30:$AY$30,$D$228:$BA$228,'Health SCR'!X$3)&gt;0,sommmeProdInv(Inputs!$B$30:$AY$30,$D$228:$BA$228,'Health SCR'!X$3),1)+X246,0)</f>
        <v>0</v>
      </c>
      <c r="Y247" s="644">
        <f ca="1">IF('Health SCR'!Y$3&gt;=$B247,OFFSET($D$228,0,'Health SCR'!Y$3-$B247)*OFFSET(Inputs!$C$30,0,$B247-2)/IF(sommmeProdInv(Inputs!$B$30:$AY$30,$D$228:$BA$228,'Health SCR'!Y$3)&gt;0,sommmeProdInv(Inputs!$B$30:$AY$30,$D$228:$BA$228,'Health SCR'!Y$3),1)+Y246,0)</f>
        <v>0</v>
      </c>
      <c r="Z247" s="644">
        <f ca="1">IF('Health SCR'!Z$3&gt;=$B247,OFFSET($D$228,0,'Health SCR'!Z$3-$B247)*OFFSET(Inputs!$C$30,0,$B247-2)/IF(sommmeProdInv(Inputs!$B$30:$AY$30,$D$228:$BA$228,'Health SCR'!Z$3)&gt;0,sommmeProdInv(Inputs!$B$30:$AY$30,$D$228:$BA$228,'Health SCR'!Z$3),1)+Z246,0)</f>
        <v>0</v>
      </c>
      <c r="AA247" s="644">
        <f ca="1">IF('Health SCR'!AA$3&gt;=$B247,OFFSET($D$228,0,'Health SCR'!AA$3-$B247)*OFFSET(Inputs!$C$30,0,$B247-2)/IF(sommmeProdInv(Inputs!$B$30:$AY$30,$D$228:$BA$228,'Health SCR'!AA$3)&gt;0,sommmeProdInv(Inputs!$B$30:$AY$30,$D$228:$BA$228,'Health SCR'!AA$3),1)+AA246,0)</f>
        <v>0</v>
      </c>
      <c r="AB247" s="644">
        <f ca="1">IF('Health SCR'!AB$3&gt;=$B247,OFFSET($D$228,0,'Health SCR'!AB$3-$B247)*OFFSET(Inputs!$C$30,0,$B247-2)/IF(sommmeProdInv(Inputs!$B$30:$AY$30,$D$228:$BA$228,'Health SCR'!AB$3)&gt;0,sommmeProdInv(Inputs!$B$30:$AY$30,$D$228:$BA$228,'Health SCR'!AB$3),1)+AB246,0)</f>
        <v>0</v>
      </c>
      <c r="AC247" s="644">
        <f ca="1">IF('Health SCR'!AC$3&gt;=$B247,OFFSET($D$228,0,'Health SCR'!AC$3-$B247)*OFFSET(Inputs!$C$30,0,$B247-2)/IF(sommmeProdInv(Inputs!$B$30:$AY$30,$D$228:$BA$228,'Health SCR'!AC$3)&gt;0,sommmeProdInv(Inputs!$B$30:$AY$30,$D$228:$BA$228,'Health SCR'!AC$3),1)+AC246,0)</f>
        <v>0</v>
      </c>
      <c r="AD247" s="644">
        <f ca="1">IF('Health SCR'!AD$3&gt;=$B247,OFFSET($D$228,0,'Health SCR'!AD$3-$B247)*OFFSET(Inputs!$C$30,0,$B247-2)/IF(sommmeProdInv(Inputs!$B$30:$AY$30,$D$228:$BA$228,'Health SCR'!AD$3)&gt;0,sommmeProdInv(Inputs!$B$30:$AY$30,$D$228:$BA$228,'Health SCR'!AD$3),1)+AD246,0)</f>
        <v>0</v>
      </c>
      <c r="AE247" s="644">
        <f ca="1">IF('Health SCR'!AE$3&gt;=$B247,OFFSET($D$228,0,'Health SCR'!AE$3-$B247)*OFFSET(Inputs!$C$30,0,$B247-2)/IF(sommmeProdInv(Inputs!$B$30:$AY$30,$D$228:$BA$228,'Health SCR'!AE$3)&gt;0,sommmeProdInv(Inputs!$B$30:$AY$30,$D$228:$BA$228,'Health SCR'!AE$3),1)+AE246,0)</f>
        <v>0</v>
      </c>
      <c r="AF247" s="644">
        <f ca="1">IF('Health SCR'!AF$3&gt;=$B247,OFFSET($D$228,0,'Health SCR'!AF$3-$B247)*OFFSET(Inputs!$C$30,0,$B247-2)/IF(sommmeProdInv(Inputs!$B$30:$AY$30,$D$228:$BA$228,'Health SCR'!AF$3)&gt;0,sommmeProdInv(Inputs!$B$30:$AY$30,$D$228:$BA$228,'Health SCR'!AF$3),1)+AF246,0)</f>
        <v>0</v>
      </c>
      <c r="AG247" s="644">
        <f ca="1">IF('Health SCR'!AG$3&gt;=$B247,OFFSET($D$228,0,'Health SCR'!AG$3-$B247)*OFFSET(Inputs!$C$30,0,$B247-2)/IF(sommmeProdInv(Inputs!$B$30:$AY$30,$D$228:$BA$228,'Health SCR'!AG$3)&gt;0,sommmeProdInv(Inputs!$B$30:$AY$30,$D$228:$BA$228,'Health SCR'!AG$3),1)+AG246,0)</f>
        <v>0</v>
      </c>
      <c r="AH247" s="644">
        <f ca="1">IF('Health SCR'!AH$3&gt;=$B247,OFFSET($D$228,0,'Health SCR'!AH$3-$B247)*OFFSET(Inputs!$C$30,0,$B247-2)/IF(sommmeProdInv(Inputs!$B$30:$AY$30,$D$228:$BA$228,'Health SCR'!AH$3)&gt;0,sommmeProdInv(Inputs!$B$30:$AY$30,$D$228:$BA$228,'Health SCR'!AH$3),1)+AH246,0)</f>
        <v>0</v>
      </c>
      <c r="AI247" s="644">
        <f ca="1">IF('Health SCR'!AI$3&gt;=$B247,OFFSET($D$228,0,'Health SCR'!AI$3-$B247)*OFFSET(Inputs!$C$30,0,$B247-2)/IF(sommmeProdInv(Inputs!$B$30:$AY$30,$D$228:$BA$228,'Health SCR'!AI$3)&gt;0,sommmeProdInv(Inputs!$B$30:$AY$30,$D$228:$BA$228,'Health SCR'!AI$3),1)+AI246,0)</f>
        <v>0</v>
      </c>
      <c r="AJ247" s="644">
        <f ca="1">IF('Health SCR'!AJ$3&gt;=$B247,OFFSET($D$228,0,'Health SCR'!AJ$3-$B247)*OFFSET(Inputs!$C$30,0,$B247-2)/IF(sommmeProdInv(Inputs!$B$30:$AY$30,$D$228:$BA$228,'Health SCR'!AJ$3)&gt;0,sommmeProdInv(Inputs!$B$30:$AY$30,$D$228:$BA$228,'Health SCR'!AJ$3),1)+AJ246,0)</f>
        <v>0</v>
      </c>
      <c r="AK247" s="644">
        <f ca="1">IF('Health SCR'!AK$3&gt;=$B247,OFFSET($D$228,0,'Health SCR'!AK$3-$B247)*OFFSET(Inputs!$C$30,0,$B247-2)/IF(sommmeProdInv(Inputs!$B$30:$AY$30,$D$228:$BA$228,'Health SCR'!AK$3)&gt;0,sommmeProdInv(Inputs!$B$30:$AY$30,$D$228:$BA$228,'Health SCR'!AK$3),1)+AK246,0)</f>
        <v>0</v>
      </c>
      <c r="AL247" s="644">
        <f ca="1">IF('Health SCR'!AL$3&gt;=$B247,OFFSET($D$228,0,'Health SCR'!AL$3-$B247)*OFFSET(Inputs!$C$30,0,$B247-2)/IF(sommmeProdInv(Inputs!$B$30:$AY$30,$D$228:$BA$228,'Health SCR'!AL$3)&gt;0,sommmeProdInv(Inputs!$B$30:$AY$30,$D$228:$BA$228,'Health SCR'!AL$3),1)+AL246,0)</f>
        <v>0</v>
      </c>
      <c r="AM247" s="644">
        <f ca="1">IF('Health SCR'!AM$3&gt;=$B247,OFFSET($D$228,0,'Health SCR'!AM$3-$B247)*OFFSET(Inputs!$C$30,0,$B247-2)/IF(sommmeProdInv(Inputs!$B$30:$AY$30,$D$228:$BA$228,'Health SCR'!AM$3)&gt;0,sommmeProdInv(Inputs!$B$30:$AY$30,$D$228:$BA$228,'Health SCR'!AM$3),1)+AM246,0)</f>
        <v>0</v>
      </c>
      <c r="AN247" s="644">
        <f ca="1">IF('Health SCR'!AN$3&gt;=$B247,OFFSET($D$228,0,'Health SCR'!AN$3-$B247)*OFFSET(Inputs!$C$30,0,$B247-2)/IF(sommmeProdInv(Inputs!$B$30:$AY$30,$D$228:$BA$228,'Health SCR'!AN$3)&gt;0,sommmeProdInv(Inputs!$B$30:$AY$30,$D$228:$BA$228,'Health SCR'!AN$3),1)+AN246,0)</f>
        <v>0</v>
      </c>
      <c r="AO247" s="644">
        <f ca="1">IF('Health SCR'!AO$3&gt;=$B247,OFFSET($D$228,0,'Health SCR'!AO$3-$B247)*OFFSET(Inputs!$C$30,0,$B247-2)/IF(sommmeProdInv(Inputs!$B$30:$AY$30,$D$228:$BA$228,'Health SCR'!AO$3)&gt;0,sommmeProdInv(Inputs!$B$30:$AY$30,$D$228:$BA$228,'Health SCR'!AO$3),1)+AO246,0)</f>
        <v>0</v>
      </c>
      <c r="AP247" s="644">
        <f ca="1">IF('Health SCR'!AP$3&gt;=$B247,OFFSET($D$228,0,'Health SCR'!AP$3-$B247)*OFFSET(Inputs!$C$30,0,$B247-2)/IF(sommmeProdInv(Inputs!$B$30:$AY$30,$D$228:$BA$228,'Health SCR'!AP$3)&gt;0,sommmeProdInv(Inputs!$B$30:$AY$30,$D$228:$BA$228,'Health SCR'!AP$3),1)+AP246,0)</f>
        <v>0</v>
      </c>
      <c r="AQ247" s="644">
        <f ca="1">IF('Health SCR'!AQ$3&gt;=$B247,OFFSET($D$228,0,'Health SCR'!AQ$3-$B247)*OFFSET(Inputs!$C$30,0,$B247-2)/IF(sommmeProdInv(Inputs!$B$30:$AY$30,$D$228:$BA$228,'Health SCR'!AQ$3)&gt;0,sommmeProdInv(Inputs!$B$30:$AY$30,$D$228:$BA$228,'Health SCR'!AQ$3),1)+AQ246,0)</f>
        <v>0</v>
      </c>
      <c r="AR247" s="644">
        <f ca="1">IF('Health SCR'!AR$3&gt;=$B247,OFFSET($D$228,0,'Health SCR'!AR$3-$B247)*OFFSET(Inputs!$C$30,0,$B247-2)/IF(sommmeProdInv(Inputs!$B$30:$AY$30,$D$228:$BA$228,'Health SCR'!AR$3)&gt;0,sommmeProdInv(Inputs!$B$30:$AY$30,$D$228:$BA$228,'Health SCR'!AR$3),1)+AR246,0)</f>
        <v>0</v>
      </c>
      <c r="AS247" s="644">
        <f ca="1">IF('Health SCR'!AS$3&gt;=$B247,OFFSET($D$228,0,'Health SCR'!AS$3-$B247)*OFFSET(Inputs!$C$30,0,$B247-2)/IF(sommmeProdInv(Inputs!$B$30:$AY$30,$D$228:$BA$228,'Health SCR'!AS$3)&gt;0,sommmeProdInv(Inputs!$B$30:$AY$30,$D$228:$BA$228,'Health SCR'!AS$3),1)+AS246,0)</f>
        <v>0</v>
      </c>
      <c r="AT247" s="644">
        <f ca="1">IF('Health SCR'!AT$3&gt;=$B247,OFFSET($D$228,0,'Health SCR'!AT$3-$B247)*OFFSET(Inputs!$C$30,0,$B247-2)/IF(sommmeProdInv(Inputs!$B$30:$AY$30,$D$228:$BA$228,'Health SCR'!AT$3)&gt;0,sommmeProdInv(Inputs!$B$30:$AY$30,$D$228:$BA$228,'Health SCR'!AT$3),1)+AT246,0)</f>
        <v>0</v>
      </c>
      <c r="AU247" s="644">
        <f ca="1">IF('Health SCR'!AU$3&gt;=$B247,OFFSET($D$228,0,'Health SCR'!AU$3-$B247)*OFFSET(Inputs!$C$30,0,$B247-2)/IF(sommmeProdInv(Inputs!$B$30:$AY$30,$D$228:$BA$228,'Health SCR'!AU$3)&gt;0,sommmeProdInv(Inputs!$B$30:$AY$30,$D$228:$BA$228,'Health SCR'!AU$3),1)+AU246,0)</f>
        <v>0</v>
      </c>
      <c r="AV247" s="644">
        <f ca="1">IF('Health SCR'!AV$3&gt;=$B247,OFFSET($D$228,0,'Health SCR'!AV$3-$B247)*OFFSET(Inputs!$C$30,0,$B247-2)/IF(sommmeProdInv(Inputs!$B$30:$AY$30,$D$228:$BA$228,'Health SCR'!AV$3)&gt;0,sommmeProdInv(Inputs!$B$30:$AY$30,$D$228:$BA$228,'Health SCR'!AV$3),1)+AV246,0)</f>
        <v>0</v>
      </c>
      <c r="AW247" s="644">
        <f ca="1">IF('Health SCR'!AW$3&gt;=$B247,OFFSET($D$228,0,'Health SCR'!AW$3-$B247)*OFFSET(Inputs!$C$30,0,$B247-2)/IF(sommmeProdInv(Inputs!$B$30:$AY$30,$D$228:$BA$228,'Health SCR'!AW$3)&gt;0,sommmeProdInv(Inputs!$B$30:$AY$30,$D$228:$BA$228,'Health SCR'!AW$3),1)+AW246,0)</f>
        <v>0</v>
      </c>
      <c r="AX247" s="644">
        <f ca="1">IF('Health SCR'!AX$3&gt;=$B247,OFFSET($D$228,0,'Health SCR'!AX$3-$B247)*OFFSET(Inputs!$C$30,0,$B247-2)/IF(sommmeProdInv(Inputs!$B$30:$AY$30,$D$228:$BA$228,'Health SCR'!AX$3)&gt;0,sommmeProdInv(Inputs!$B$30:$AY$30,$D$228:$BA$228,'Health SCR'!AX$3),1)+AX246,0)</f>
        <v>0</v>
      </c>
      <c r="AY247" s="644">
        <f ca="1">IF('Health SCR'!AY$3&gt;=$B247,OFFSET($D$228,0,'Health SCR'!AY$3-$B247)*OFFSET(Inputs!$C$30,0,$B247-2)/IF(sommmeProdInv(Inputs!$B$30:$AY$30,$D$228:$BA$228,'Health SCR'!AY$3)&gt;0,sommmeProdInv(Inputs!$B$30:$AY$30,$D$228:$BA$228,'Health SCR'!AY$3),1)+AY246,0)</f>
        <v>0</v>
      </c>
      <c r="AZ247" s="644">
        <f ca="1">IF('Health SCR'!AZ$3&gt;=$B247,OFFSET($D$228,0,'Health SCR'!AZ$3-$B247)*OFFSET(Inputs!$C$30,0,$B247-2)/IF(sommmeProdInv(Inputs!$B$30:$AY$30,$D$228:$BA$228,'Health SCR'!AZ$3)&gt;0,sommmeProdInv(Inputs!$B$30:$AY$30,$D$228:$BA$228,'Health SCR'!AZ$3),1)+AZ246,0)</f>
        <v>0</v>
      </c>
      <c r="BA247" s="645">
        <f ca="1">IF('Health SCR'!BA$3&gt;=$B247,OFFSET($D$228,0,'Health SCR'!BA$3-$B247)*OFFSET(Inputs!$C$30,0,$B247-2)/IF(sommmeProdInv(Inputs!$B$30:$AY$30,$D$228:$BA$228,'Health SCR'!BA$3)&gt;0,sommmeProdInv(Inputs!$B$30:$AY$30,$D$228:$BA$228,'Health SCR'!BA$3),1)+BA246,0)</f>
        <v>0</v>
      </c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43"/>
      <c r="BU247" s="243"/>
      <c r="BV247" s="243"/>
      <c r="BW247" s="243"/>
      <c r="BX247" s="243"/>
      <c r="BY247" s="243"/>
      <c r="BZ247" s="243"/>
      <c r="CA247" s="243"/>
      <c r="CB247" s="243"/>
      <c r="CC247" s="243"/>
      <c r="CD247" s="243"/>
      <c r="CE247" s="243"/>
      <c r="CF247" s="243"/>
      <c r="CG247" s="243"/>
      <c r="CH247" s="243"/>
      <c r="CI247" s="243"/>
      <c r="CJ247" s="243"/>
      <c r="CK247" s="243"/>
      <c r="CL247" s="243"/>
      <c r="CM247" s="243"/>
      <c r="CN247" s="243"/>
      <c r="CO247" s="243"/>
      <c r="CP247" s="243"/>
      <c r="CQ247" s="243"/>
      <c r="CR247" s="243"/>
      <c r="CS247" s="243"/>
      <c r="CT247" s="243"/>
      <c r="CU247" s="243"/>
      <c r="CV247" s="243"/>
      <c r="CW247" s="243"/>
      <c r="CX247" s="243"/>
      <c r="CY247" s="243"/>
      <c r="CZ247" s="243"/>
      <c r="DA247" s="243"/>
      <c r="DB247" s="243"/>
      <c r="DC247" s="243"/>
      <c r="DD247" s="243"/>
      <c r="DE247" s="243"/>
      <c r="DF247" s="243"/>
      <c r="DG247" s="243"/>
      <c r="DH247" s="243"/>
      <c r="DI247" s="243"/>
      <c r="DJ247" s="243"/>
      <c r="DK247" s="243"/>
      <c r="DL247" s="243"/>
      <c r="DM247" s="243"/>
      <c r="DN247" s="243"/>
      <c r="DO247" s="243"/>
      <c r="DP247" s="243"/>
      <c r="DQ247" s="243"/>
      <c r="DR247" s="243"/>
      <c r="DS247" s="243"/>
      <c r="DT247" s="243"/>
      <c r="DU247" s="243"/>
      <c r="DV247" s="243"/>
      <c r="DW247" s="243"/>
      <c r="DX247" s="243"/>
      <c r="DY247" s="243"/>
      <c r="DZ247" s="243"/>
      <c r="EA247" s="243"/>
      <c r="EB247" s="243"/>
      <c r="EC247" s="243"/>
      <c r="ED247" s="243"/>
      <c r="EE247" s="243"/>
      <c r="EF247" s="243"/>
      <c r="EG247" s="243"/>
      <c r="EH247" s="243"/>
      <c r="EI247" s="243"/>
      <c r="EJ247" s="243"/>
      <c r="EK247" s="243"/>
      <c r="EL247" s="243"/>
      <c r="EM247" s="243"/>
      <c r="EN247" s="243"/>
      <c r="EO247" s="243"/>
      <c r="EP247" s="243"/>
      <c r="EQ247" s="243"/>
      <c r="ER247" s="243"/>
      <c r="ES247" s="243"/>
      <c r="ET247" s="243"/>
      <c r="EU247" s="243"/>
      <c r="EV247" s="243"/>
      <c r="EW247" s="243"/>
      <c r="EX247" s="243"/>
      <c r="EY247" s="243"/>
      <c r="EZ247" s="243"/>
      <c r="FA247" s="243"/>
      <c r="FB247" s="243"/>
      <c r="FC247" s="243"/>
      <c r="FD247" s="243"/>
      <c r="FE247" s="243"/>
      <c r="FF247" s="243"/>
      <c r="FG247" s="243"/>
      <c r="FH247" s="243"/>
      <c r="FI247" s="243"/>
      <c r="FJ247" s="243"/>
      <c r="FK247" s="243"/>
      <c r="FL247" s="243"/>
      <c r="FM247" s="243"/>
      <c r="FN247" s="243"/>
      <c r="FO247" s="243"/>
      <c r="FP247" s="243"/>
      <c r="FQ247" s="243"/>
      <c r="FR247" s="243"/>
      <c r="FS247" s="243"/>
      <c r="FT247" s="243"/>
      <c r="FU247" s="243"/>
      <c r="FV247" s="243"/>
      <c r="FW247" s="243"/>
      <c r="FX247" s="243"/>
      <c r="FY247" s="243"/>
      <c r="FZ247" s="243"/>
      <c r="GA247" s="243"/>
      <c r="GB247" s="243"/>
      <c r="GC247" s="243"/>
      <c r="GD247" s="243"/>
      <c r="GE247" s="243"/>
      <c r="GF247" s="243"/>
      <c r="GG247" s="243"/>
      <c r="GH247" s="243"/>
      <c r="GI247" s="243"/>
      <c r="GJ247" s="243"/>
      <c r="GK247" s="243"/>
      <c r="GL247" s="243"/>
      <c r="GM247" s="243"/>
      <c r="GN247" s="243"/>
      <c r="GO247" s="243"/>
      <c r="GP247" s="243"/>
      <c r="GQ247" s="243"/>
      <c r="GR247" s="243"/>
      <c r="GS247" s="243"/>
      <c r="GT247" s="243"/>
      <c r="GU247" s="243"/>
      <c r="GV247" s="243"/>
      <c r="GW247" s="243"/>
      <c r="GX247" s="243"/>
      <c r="GY247" s="243"/>
      <c r="GZ247" s="243"/>
      <c r="HA247" s="243"/>
      <c r="HB247" s="243"/>
      <c r="HC247" s="243"/>
      <c r="HD247" s="243"/>
      <c r="HE247" s="243"/>
      <c r="HF247" s="243"/>
      <c r="HG247" s="243"/>
      <c r="HH247" s="243"/>
      <c r="HI247" s="243"/>
      <c r="HJ247" s="243"/>
      <c r="HK247" s="243"/>
      <c r="HL247" s="243"/>
      <c r="HM247" s="243"/>
      <c r="HN247" s="243"/>
      <c r="HO247" s="243"/>
      <c r="HP247" s="243"/>
      <c r="HQ247" s="243"/>
      <c r="HR247" s="243"/>
      <c r="HS247" s="243"/>
      <c r="HT247" s="243"/>
      <c r="HU247" s="243"/>
      <c r="HV247" s="243"/>
      <c r="HW247" s="243"/>
      <c r="HX247" s="243"/>
      <c r="HY247" s="243"/>
      <c r="HZ247" s="243"/>
      <c r="IA247" s="243"/>
      <c r="IB247" s="243"/>
      <c r="IC247" s="243"/>
      <c r="ID247" s="243"/>
      <c r="IE247" s="243"/>
      <c r="IF247" s="243"/>
      <c r="IG247" s="243"/>
      <c r="IH247" s="243"/>
      <c r="II247" s="243"/>
      <c r="IJ247" s="243"/>
      <c r="IK247" s="243"/>
      <c r="IL247" s="243"/>
      <c r="IM247" s="243"/>
      <c r="IN247" s="243"/>
      <c r="IO247" s="243"/>
      <c r="IP247" s="243"/>
      <c r="IQ247" s="243"/>
      <c r="IR247" s="243"/>
      <c r="IS247" s="243"/>
      <c r="IT247" s="243"/>
      <c r="IU247" s="243"/>
      <c r="IV247" s="243"/>
    </row>
    <row r="248" spans="1:256" s="340" customFormat="1" outlineLevel="1">
      <c r="A248" s="610"/>
      <c r="B248" s="993">
        <v>19</v>
      </c>
      <c r="C248" s="994"/>
      <c r="D248" s="643"/>
      <c r="E248" s="644">
        <f ca="1">IF('Health SCR'!E$3&gt;=$B248,OFFSET($D$228,0,'Health SCR'!E$3-$B248)*OFFSET(Inputs!$C$30,0,$B248-2)/IF(sommmeProdInv(Inputs!$B$30:$AY$30,$D$228:$BA$228,'Health SCR'!E$3)&gt;0,sommmeProdInv(Inputs!$B$30:$AY$30,$D$228:$BA$228,'Health SCR'!E$3),1)+E247,0)</f>
        <v>0</v>
      </c>
      <c r="F248" s="644">
        <f ca="1">IF('Health SCR'!F$3&gt;=$B248,OFFSET($D$228,0,'Health SCR'!F$3-$B248)*OFFSET(Inputs!$C$30,0,$B248-2)/IF(sommmeProdInv(Inputs!$B$30:$AY$30,$D$228:$BA$228,'Health SCR'!F$3)&gt;0,sommmeProdInv(Inputs!$B$30:$AY$30,$D$228:$BA$228,'Health SCR'!F$3),1)+F247,0)</f>
        <v>0</v>
      </c>
      <c r="G248" s="644">
        <f ca="1">IF('Health SCR'!G$3&gt;=$B248,OFFSET($D$228,0,'Health SCR'!G$3-$B248)*OFFSET(Inputs!$C$30,0,$B248-2)/IF(sommmeProdInv(Inputs!$B$30:$AY$30,$D$228:$BA$228,'Health SCR'!G$3)&gt;0,sommmeProdInv(Inputs!$B$30:$AY$30,$D$228:$BA$228,'Health SCR'!G$3),1)+G247,0)</f>
        <v>0</v>
      </c>
      <c r="H248" s="644">
        <f ca="1">IF('Health SCR'!H$3&gt;=$B248,OFFSET($D$228,0,'Health SCR'!H$3-$B248)*OFFSET(Inputs!$C$30,0,$B248-2)/IF(sommmeProdInv(Inputs!$B$30:$AY$30,$D$228:$BA$228,'Health SCR'!H$3)&gt;0,sommmeProdInv(Inputs!$B$30:$AY$30,$D$228:$BA$228,'Health SCR'!H$3),1)+H247,0)</f>
        <v>0</v>
      </c>
      <c r="I248" s="644">
        <f ca="1">IF('Health SCR'!I$3&gt;=$B248,OFFSET($D$228,0,'Health SCR'!I$3-$B248)*OFFSET(Inputs!$C$30,0,$B248-2)/IF(sommmeProdInv(Inputs!$B$30:$AY$30,$D$228:$BA$228,'Health SCR'!I$3)&gt;0,sommmeProdInv(Inputs!$B$30:$AY$30,$D$228:$BA$228,'Health SCR'!I$3),1)+I247,0)</f>
        <v>0</v>
      </c>
      <c r="J248" s="644">
        <f ca="1">IF('Health SCR'!J$3&gt;=$B248,OFFSET($D$228,0,'Health SCR'!J$3-$B248)*OFFSET(Inputs!$C$30,0,$B248-2)/IF(sommmeProdInv(Inputs!$B$30:$AY$30,$D$228:$BA$228,'Health SCR'!J$3)&gt;0,sommmeProdInv(Inputs!$B$30:$AY$30,$D$228:$BA$228,'Health SCR'!J$3),1)+J247,0)</f>
        <v>0</v>
      </c>
      <c r="K248" s="644">
        <f ca="1">IF('Health SCR'!K$3&gt;=$B248,OFFSET($D$228,0,'Health SCR'!K$3-$B248)*OFFSET(Inputs!$C$30,0,$B248-2)/IF(sommmeProdInv(Inputs!$B$30:$AY$30,$D$228:$BA$228,'Health SCR'!K$3)&gt;0,sommmeProdInv(Inputs!$B$30:$AY$30,$D$228:$BA$228,'Health SCR'!K$3),1)+K247,0)</f>
        <v>0</v>
      </c>
      <c r="L248" s="644">
        <f ca="1">IF('Health SCR'!L$3&gt;=$B248,OFFSET($D$228,0,'Health SCR'!L$3-$B248)*OFFSET(Inputs!$C$30,0,$B248-2)/IF(sommmeProdInv(Inputs!$B$30:$AY$30,$D$228:$BA$228,'Health SCR'!L$3)&gt;0,sommmeProdInv(Inputs!$B$30:$AY$30,$D$228:$BA$228,'Health SCR'!L$3),1)+L247,0)</f>
        <v>0</v>
      </c>
      <c r="M248" s="644">
        <f ca="1">IF('Health SCR'!M$3&gt;=$B248,OFFSET($D$228,0,'Health SCR'!M$3-$B248)*OFFSET(Inputs!$C$30,0,$B248-2)/IF(sommmeProdInv(Inputs!$B$30:$AY$30,$D$228:$BA$228,'Health SCR'!M$3)&gt;0,sommmeProdInv(Inputs!$B$30:$AY$30,$D$228:$BA$228,'Health SCR'!M$3),1)+M247,0)</f>
        <v>0</v>
      </c>
      <c r="N248" s="644">
        <f ca="1">IF('Health SCR'!N$3&gt;=$B248,OFFSET($D$228,0,'Health SCR'!N$3-$B248)*OFFSET(Inputs!$C$30,0,$B248-2)/IF(sommmeProdInv(Inputs!$B$30:$AY$30,$D$228:$BA$228,'Health SCR'!N$3)&gt;0,sommmeProdInv(Inputs!$B$30:$AY$30,$D$228:$BA$228,'Health SCR'!N$3),1)+N247,0)</f>
        <v>0</v>
      </c>
      <c r="O248" s="644">
        <f ca="1">IF('Health SCR'!O$3&gt;=$B248,OFFSET($D$228,0,'Health SCR'!O$3-$B248)*OFFSET(Inputs!$C$30,0,$B248-2)/IF(sommmeProdInv(Inputs!$B$30:$AY$30,$D$228:$BA$228,'Health SCR'!O$3)&gt;0,sommmeProdInv(Inputs!$B$30:$AY$30,$D$228:$BA$228,'Health SCR'!O$3),1)+O247,0)</f>
        <v>0</v>
      </c>
      <c r="P248" s="644">
        <f ca="1">IF('Health SCR'!P$3&gt;=$B248,OFFSET($D$228,0,'Health SCR'!P$3-$B248)*OFFSET(Inputs!$C$30,0,$B248-2)/IF(sommmeProdInv(Inputs!$B$30:$AY$30,$D$228:$BA$228,'Health SCR'!P$3)&gt;0,sommmeProdInv(Inputs!$B$30:$AY$30,$D$228:$BA$228,'Health SCR'!P$3),1)+P247,0)</f>
        <v>0</v>
      </c>
      <c r="Q248" s="644">
        <f ca="1">IF('Health SCR'!Q$3&gt;=$B248,OFFSET($D$228,0,'Health SCR'!Q$3-$B248)*OFFSET(Inputs!$C$30,0,$B248-2)/IF(sommmeProdInv(Inputs!$B$30:$AY$30,$D$228:$BA$228,'Health SCR'!Q$3)&gt;0,sommmeProdInv(Inputs!$B$30:$AY$30,$D$228:$BA$228,'Health SCR'!Q$3),1)+Q247,0)</f>
        <v>0</v>
      </c>
      <c r="R248" s="644">
        <f ca="1">IF('Health SCR'!R$3&gt;=$B248,OFFSET($D$228,0,'Health SCR'!R$3-$B248)*OFFSET(Inputs!$C$30,0,$B248-2)/IF(sommmeProdInv(Inputs!$B$30:$AY$30,$D$228:$BA$228,'Health SCR'!R$3)&gt;0,sommmeProdInv(Inputs!$B$30:$AY$30,$D$228:$BA$228,'Health SCR'!R$3),1)+R247,0)</f>
        <v>0</v>
      </c>
      <c r="S248" s="644">
        <f ca="1">IF('Health SCR'!S$3&gt;=$B248,OFFSET($D$228,0,'Health SCR'!S$3-$B248)*OFFSET(Inputs!$C$30,0,$B248-2)/IF(sommmeProdInv(Inputs!$B$30:$AY$30,$D$228:$BA$228,'Health SCR'!S$3)&gt;0,sommmeProdInv(Inputs!$B$30:$AY$30,$D$228:$BA$228,'Health SCR'!S$3),1)+S247,0)</f>
        <v>0</v>
      </c>
      <c r="T248" s="644">
        <f ca="1">IF('Health SCR'!T$3&gt;=$B248,OFFSET($D$228,0,'Health SCR'!T$3-$B248)*OFFSET(Inputs!$C$30,0,$B248-2)/IF(sommmeProdInv(Inputs!$B$30:$AY$30,$D$228:$BA$228,'Health SCR'!T$3)&gt;0,sommmeProdInv(Inputs!$B$30:$AY$30,$D$228:$BA$228,'Health SCR'!T$3),1)+T247,0)</f>
        <v>0</v>
      </c>
      <c r="U248" s="644">
        <f ca="1">IF('Health SCR'!U$3&gt;=$B248,OFFSET($D$228,0,'Health SCR'!U$3-$B248)*OFFSET(Inputs!$C$30,0,$B248-2)/IF(sommmeProdInv(Inputs!$B$30:$AY$30,$D$228:$BA$228,'Health SCR'!U$3)&gt;0,sommmeProdInv(Inputs!$B$30:$AY$30,$D$228:$BA$228,'Health SCR'!U$3),1)+U247,0)</f>
        <v>0</v>
      </c>
      <c r="V248" s="644">
        <f ca="1">IF('Health SCR'!V$3&gt;=$B248,OFFSET($D$228,0,'Health SCR'!V$3-$B248)*OFFSET(Inputs!$C$30,0,$B248-2)/IF(sommmeProdInv(Inputs!$B$30:$AY$30,$D$228:$BA$228,'Health SCR'!V$3)&gt;0,sommmeProdInv(Inputs!$B$30:$AY$30,$D$228:$BA$228,'Health SCR'!V$3),1)+V247,0)</f>
        <v>0</v>
      </c>
      <c r="W248" s="644">
        <f ca="1">IF('Health SCR'!W$3&gt;=$B248,OFFSET($D$228,0,'Health SCR'!W$3-$B248)*OFFSET(Inputs!$C$30,0,$B248-2)/IF(sommmeProdInv(Inputs!$B$30:$AY$30,$D$228:$BA$228,'Health SCR'!W$3)&gt;0,sommmeProdInv(Inputs!$B$30:$AY$30,$D$228:$BA$228,'Health SCR'!W$3),1)+W247,0)</f>
        <v>0</v>
      </c>
      <c r="X248" s="644">
        <f ca="1">IF('Health SCR'!X$3&gt;=$B248,OFFSET($D$228,0,'Health SCR'!X$3-$B248)*OFFSET(Inputs!$C$30,0,$B248-2)/IF(sommmeProdInv(Inputs!$B$30:$AY$30,$D$228:$BA$228,'Health SCR'!X$3)&gt;0,sommmeProdInv(Inputs!$B$30:$AY$30,$D$228:$BA$228,'Health SCR'!X$3),1)+X247,0)</f>
        <v>0</v>
      </c>
      <c r="Y248" s="644">
        <f ca="1">IF('Health SCR'!Y$3&gt;=$B248,OFFSET($D$228,0,'Health SCR'!Y$3-$B248)*OFFSET(Inputs!$C$30,0,$B248-2)/IF(sommmeProdInv(Inputs!$B$30:$AY$30,$D$228:$BA$228,'Health SCR'!Y$3)&gt;0,sommmeProdInv(Inputs!$B$30:$AY$30,$D$228:$BA$228,'Health SCR'!Y$3),1)+Y247,0)</f>
        <v>0</v>
      </c>
      <c r="Z248" s="644">
        <f ca="1">IF('Health SCR'!Z$3&gt;=$B248,OFFSET($D$228,0,'Health SCR'!Z$3-$B248)*OFFSET(Inputs!$C$30,0,$B248-2)/IF(sommmeProdInv(Inputs!$B$30:$AY$30,$D$228:$BA$228,'Health SCR'!Z$3)&gt;0,sommmeProdInv(Inputs!$B$30:$AY$30,$D$228:$BA$228,'Health SCR'!Z$3),1)+Z247,0)</f>
        <v>0</v>
      </c>
      <c r="AA248" s="644">
        <f ca="1">IF('Health SCR'!AA$3&gt;=$B248,OFFSET($D$228,0,'Health SCR'!AA$3-$B248)*OFFSET(Inputs!$C$30,0,$B248-2)/IF(sommmeProdInv(Inputs!$B$30:$AY$30,$D$228:$BA$228,'Health SCR'!AA$3)&gt;0,sommmeProdInv(Inputs!$B$30:$AY$30,$D$228:$BA$228,'Health SCR'!AA$3),1)+AA247,0)</f>
        <v>0</v>
      </c>
      <c r="AB248" s="644">
        <f ca="1">IF('Health SCR'!AB$3&gt;=$B248,OFFSET($D$228,0,'Health SCR'!AB$3-$B248)*OFFSET(Inputs!$C$30,0,$B248-2)/IF(sommmeProdInv(Inputs!$B$30:$AY$30,$D$228:$BA$228,'Health SCR'!AB$3)&gt;0,sommmeProdInv(Inputs!$B$30:$AY$30,$D$228:$BA$228,'Health SCR'!AB$3),1)+AB247,0)</f>
        <v>0</v>
      </c>
      <c r="AC248" s="644">
        <f ca="1">IF('Health SCR'!AC$3&gt;=$B248,OFFSET($D$228,0,'Health SCR'!AC$3-$B248)*OFFSET(Inputs!$C$30,0,$B248-2)/IF(sommmeProdInv(Inputs!$B$30:$AY$30,$D$228:$BA$228,'Health SCR'!AC$3)&gt;0,sommmeProdInv(Inputs!$B$30:$AY$30,$D$228:$BA$228,'Health SCR'!AC$3),1)+AC247,0)</f>
        <v>0</v>
      </c>
      <c r="AD248" s="644">
        <f ca="1">IF('Health SCR'!AD$3&gt;=$B248,OFFSET($D$228,0,'Health SCR'!AD$3-$B248)*OFFSET(Inputs!$C$30,0,$B248-2)/IF(sommmeProdInv(Inputs!$B$30:$AY$30,$D$228:$BA$228,'Health SCR'!AD$3)&gt;0,sommmeProdInv(Inputs!$B$30:$AY$30,$D$228:$BA$228,'Health SCR'!AD$3),1)+AD247,0)</f>
        <v>0</v>
      </c>
      <c r="AE248" s="644">
        <f ca="1">IF('Health SCR'!AE$3&gt;=$B248,OFFSET($D$228,0,'Health SCR'!AE$3-$B248)*OFFSET(Inputs!$C$30,0,$B248-2)/IF(sommmeProdInv(Inputs!$B$30:$AY$30,$D$228:$BA$228,'Health SCR'!AE$3)&gt;0,sommmeProdInv(Inputs!$B$30:$AY$30,$D$228:$BA$228,'Health SCR'!AE$3),1)+AE247,0)</f>
        <v>0</v>
      </c>
      <c r="AF248" s="644">
        <f ca="1">IF('Health SCR'!AF$3&gt;=$B248,OFFSET($D$228,0,'Health SCR'!AF$3-$B248)*OFFSET(Inputs!$C$30,0,$B248-2)/IF(sommmeProdInv(Inputs!$B$30:$AY$30,$D$228:$BA$228,'Health SCR'!AF$3)&gt;0,sommmeProdInv(Inputs!$B$30:$AY$30,$D$228:$BA$228,'Health SCR'!AF$3),1)+AF247,0)</f>
        <v>0</v>
      </c>
      <c r="AG248" s="644">
        <f ca="1">IF('Health SCR'!AG$3&gt;=$B248,OFFSET($D$228,0,'Health SCR'!AG$3-$B248)*OFFSET(Inputs!$C$30,0,$B248-2)/IF(sommmeProdInv(Inputs!$B$30:$AY$30,$D$228:$BA$228,'Health SCR'!AG$3)&gt;0,sommmeProdInv(Inputs!$B$30:$AY$30,$D$228:$BA$228,'Health SCR'!AG$3),1)+AG247,0)</f>
        <v>0</v>
      </c>
      <c r="AH248" s="644">
        <f ca="1">IF('Health SCR'!AH$3&gt;=$B248,OFFSET($D$228,0,'Health SCR'!AH$3-$B248)*OFFSET(Inputs!$C$30,0,$B248-2)/IF(sommmeProdInv(Inputs!$B$30:$AY$30,$D$228:$BA$228,'Health SCR'!AH$3)&gt;0,sommmeProdInv(Inputs!$B$30:$AY$30,$D$228:$BA$228,'Health SCR'!AH$3),1)+AH247,0)</f>
        <v>0</v>
      </c>
      <c r="AI248" s="644">
        <f ca="1">IF('Health SCR'!AI$3&gt;=$B248,OFFSET($D$228,0,'Health SCR'!AI$3-$B248)*OFFSET(Inputs!$C$30,0,$B248-2)/IF(sommmeProdInv(Inputs!$B$30:$AY$30,$D$228:$BA$228,'Health SCR'!AI$3)&gt;0,sommmeProdInv(Inputs!$B$30:$AY$30,$D$228:$BA$228,'Health SCR'!AI$3),1)+AI247,0)</f>
        <v>0</v>
      </c>
      <c r="AJ248" s="644">
        <f ca="1">IF('Health SCR'!AJ$3&gt;=$B248,OFFSET($D$228,0,'Health SCR'!AJ$3-$B248)*OFFSET(Inputs!$C$30,0,$B248-2)/IF(sommmeProdInv(Inputs!$B$30:$AY$30,$D$228:$BA$228,'Health SCR'!AJ$3)&gt;0,sommmeProdInv(Inputs!$B$30:$AY$30,$D$228:$BA$228,'Health SCR'!AJ$3),1)+AJ247,0)</f>
        <v>0</v>
      </c>
      <c r="AK248" s="644">
        <f ca="1">IF('Health SCR'!AK$3&gt;=$B248,OFFSET($D$228,0,'Health SCR'!AK$3-$B248)*OFFSET(Inputs!$C$30,0,$B248-2)/IF(sommmeProdInv(Inputs!$B$30:$AY$30,$D$228:$BA$228,'Health SCR'!AK$3)&gt;0,sommmeProdInv(Inputs!$B$30:$AY$30,$D$228:$BA$228,'Health SCR'!AK$3),1)+AK247,0)</f>
        <v>0</v>
      </c>
      <c r="AL248" s="644">
        <f ca="1">IF('Health SCR'!AL$3&gt;=$B248,OFFSET($D$228,0,'Health SCR'!AL$3-$B248)*OFFSET(Inputs!$C$30,0,$B248-2)/IF(sommmeProdInv(Inputs!$B$30:$AY$30,$D$228:$BA$228,'Health SCR'!AL$3)&gt;0,sommmeProdInv(Inputs!$B$30:$AY$30,$D$228:$BA$228,'Health SCR'!AL$3),1)+AL247,0)</f>
        <v>0</v>
      </c>
      <c r="AM248" s="644">
        <f ca="1">IF('Health SCR'!AM$3&gt;=$B248,OFFSET($D$228,0,'Health SCR'!AM$3-$B248)*OFFSET(Inputs!$C$30,0,$B248-2)/IF(sommmeProdInv(Inputs!$B$30:$AY$30,$D$228:$BA$228,'Health SCR'!AM$3)&gt;0,sommmeProdInv(Inputs!$B$30:$AY$30,$D$228:$BA$228,'Health SCR'!AM$3),1)+AM247,0)</f>
        <v>0</v>
      </c>
      <c r="AN248" s="644">
        <f ca="1">IF('Health SCR'!AN$3&gt;=$B248,OFFSET($D$228,0,'Health SCR'!AN$3-$B248)*OFFSET(Inputs!$C$30,0,$B248-2)/IF(sommmeProdInv(Inputs!$B$30:$AY$30,$D$228:$BA$228,'Health SCR'!AN$3)&gt;0,sommmeProdInv(Inputs!$B$30:$AY$30,$D$228:$BA$228,'Health SCR'!AN$3),1)+AN247,0)</f>
        <v>0</v>
      </c>
      <c r="AO248" s="644">
        <f ca="1">IF('Health SCR'!AO$3&gt;=$B248,OFFSET($D$228,0,'Health SCR'!AO$3-$B248)*OFFSET(Inputs!$C$30,0,$B248-2)/IF(sommmeProdInv(Inputs!$B$30:$AY$30,$D$228:$BA$228,'Health SCR'!AO$3)&gt;0,sommmeProdInv(Inputs!$B$30:$AY$30,$D$228:$BA$228,'Health SCR'!AO$3),1)+AO247,0)</f>
        <v>0</v>
      </c>
      <c r="AP248" s="644">
        <f ca="1">IF('Health SCR'!AP$3&gt;=$B248,OFFSET($D$228,0,'Health SCR'!AP$3-$B248)*OFFSET(Inputs!$C$30,0,$B248-2)/IF(sommmeProdInv(Inputs!$B$30:$AY$30,$D$228:$BA$228,'Health SCR'!AP$3)&gt;0,sommmeProdInv(Inputs!$B$30:$AY$30,$D$228:$BA$228,'Health SCR'!AP$3),1)+AP247,0)</f>
        <v>0</v>
      </c>
      <c r="AQ248" s="644">
        <f ca="1">IF('Health SCR'!AQ$3&gt;=$B248,OFFSET($D$228,0,'Health SCR'!AQ$3-$B248)*OFFSET(Inputs!$C$30,0,$B248-2)/IF(sommmeProdInv(Inputs!$B$30:$AY$30,$D$228:$BA$228,'Health SCR'!AQ$3)&gt;0,sommmeProdInv(Inputs!$B$30:$AY$30,$D$228:$BA$228,'Health SCR'!AQ$3),1)+AQ247,0)</f>
        <v>0</v>
      </c>
      <c r="AR248" s="644">
        <f ca="1">IF('Health SCR'!AR$3&gt;=$B248,OFFSET($D$228,0,'Health SCR'!AR$3-$B248)*OFFSET(Inputs!$C$30,0,$B248-2)/IF(sommmeProdInv(Inputs!$B$30:$AY$30,$D$228:$BA$228,'Health SCR'!AR$3)&gt;0,sommmeProdInv(Inputs!$B$30:$AY$30,$D$228:$BA$228,'Health SCR'!AR$3),1)+AR247,0)</f>
        <v>0</v>
      </c>
      <c r="AS248" s="644">
        <f ca="1">IF('Health SCR'!AS$3&gt;=$B248,OFFSET($D$228,0,'Health SCR'!AS$3-$B248)*OFFSET(Inputs!$C$30,0,$B248-2)/IF(sommmeProdInv(Inputs!$B$30:$AY$30,$D$228:$BA$228,'Health SCR'!AS$3)&gt;0,sommmeProdInv(Inputs!$B$30:$AY$30,$D$228:$BA$228,'Health SCR'!AS$3),1)+AS247,0)</f>
        <v>0</v>
      </c>
      <c r="AT248" s="644">
        <f ca="1">IF('Health SCR'!AT$3&gt;=$B248,OFFSET($D$228,0,'Health SCR'!AT$3-$B248)*OFFSET(Inputs!$C$30,0,$B248-2)/IF(sommmeProdInv(Inputs!$B$30:$AY$30,$D$228:$BA$228,'Health SCR'!AT$3)&gt;0,sommmeProdInv(Inputs!$B$30:$AY$30,$D$228:$BA$228,'Health SCR'!AT$3),1)+AT247,0)</f>
        <v>0</v>
      </c>
      <c r="AU248" s="644">
        <f ca="1">IF('Health SCR'!AU$3&gt;=$B248,OFFSET($D$228,0,'Health SCR'!AU$3-$B248)*OFFSET(Inputs!$C$30,0,$B248-2)/IF(sommmeProdInv(Inputs!$B$30:$AY$30,$D$228:$BA$228,'Health SCR'!AU$3)&gt;0,sommmeProdInv(Inputs!$B$30:$AY$30,$D$228:$BA$228,'Health SCR'!AU$3),1)+AU247,0)</f>
        <v>0</v>
      </c>
      <c r="AV248" s="644">
        <f ca="1">IF('Health SCR'!AV$3&gt;=$B248,OFFSET($D$228,0,'Health SCR'!AV$3-$B248)*OFFSET(Inputs!$C$30,0,$B248-2)/IF(sommmeProdInv(Inputs!$B$30:$AY$30,$D$228:$BA$228,'Health SCR'!AV$3)&gt;0,sommmeProdInv(Inputs!$B$30:$AY$30,$D$228:$BA$228,'Health SCR'!AV$3),1)+AV247,0)</f>
        <v>0</v>
      </c>
      <c r="AW248" s="644">
        <f ca="1">IF('Health SCR'!AW$3&gt;=$B248,OFFSET($D$228,0,'Health SCR'!AW$3-$B248)*OFFSET(Inputs!$C$30,0,$B248-2)/IF(sommmeProdInv(Inputs!$B$30:$AY$30,$D$228:$BA$228,'Health SCR'!AW$3)&gt;0,sommmeProdInv(Inputs!$B$30:$AY$30,$D$228:$BA$228,'Health SCR'!AW$3),1)+AW247,0)</f>
        <v>0</v>
      </c>
      <c r="AX248" s="644">
        <f ca="1">IF('Health SCR'!AX$3&gt;=$B248,OFFSET($D$228,0,'Health SCR'!AX$3-$B248)*OFFSET(Inputs!$C$30,0,$B248-2)/IF(sommmeProdInv(Inputs!$B$30:$AY$30,$D$228:$BA$228,'Health SCR'!AX$3)&gt;0,sommmeProdInv(Inputs!$B$30:$AY$30,$D$228:$BA$228,'Health SCR'!AX$3),1)+AX247,0)</f>
        <v>0</v>
      </c>
      <c r="AY248" s="644">
        <f ca="1">IF('Health SCR'!AY$3&gt;=$B248,OFFSET($D$228,0,'Health SCR'!AY$3-$B248)*OFFSET(Inputs!$C$30,0,$B248-2)/IF(sommmeProdInv(Inputs!$B$30:$AY$30,$D$228:$BA$228,'Health SCR'!AY$3)&gt;0,sommmeProdInv(Inputs!$B$30:$AY$30,$D$228:$BA$228,'Health SCR'!AY$3),1)+AY247,0)</f>
        <v>0</v>
      </c>
      <c r="AZ248" s="644">
        <f ca="1">IF('Health SCR'!AZ$3&gt;=$B248,OFFSET($D$228,0,'Health SCR'!AZ$3-$B248)*OFFSET(Inputs!$C$30,0,$B248-2)/IF(sommmeProdInv(Inputs!$B$30:$AY$30,$D$228:$BA$228,'Health SCR'!AZ$3)&gt;0,sommmeProdInv(Inputs!$B$30:$AY$30,$D$228:$BA$228,'Health SCR'!AZ$3),1)+AZ247,0)</f>
        <v>0</v>
      </c>
      <c r="BA248" s="645">
        <f ca="1">IF('Health SCR'!BA$3&gt;=$B248,OFFSET($D$228,0,'Health SCR'!BA$3-$B248)*OFFSET(Inputs!$C$30,0,$B248-2)/IF(sommmeProdInv(Inputs!$B$30:$AY$30,$D$228:$BA$228,'Health SCR'!BA$3)&gt;0,sommmeProdInv(Inputs!$B$30:$AY$30,$D$228:$BA$228,'Health SCR'!BA$3),1)+BA247,0)</f>
        <v>0</v>
      </c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43"/>
      <c r="BU248" s="243"/>
      <c r="BV248" s="243"/>
      <c r="BW248" s="243"/>
      <c r="BX248" s="243"/>
      <c r="BY248" s="243"/>
      <c r="BZ248" s="243"/>
      <c r="CA248" s="243"/>
      <c r="CB248" s="243"/>
      <c r="CC248" s="243"/>
      <c r="CD248" s="243"/>
      <c r="CE248" s="243"/>
      <c r="CF248" s="243"/>
      <c r="CG248" s="243"/>
      <c r="CH248" s="243"/>
      <c r="CI248" s="243"/>
      <c r="CJ248" s="243"/>
      <c r="CK248" s="243"/>
      <c r="CL248" s="243"/>
      <c r="CM248" s="243"/>
      <c r="CN248" s="243"/>
      <c r="CO248" s="243"/>
      <c r="CP248" s="243"/>
      <c r="CQ248" s="243"/>
      <c r="CR248" s="243"/>
      <c r="CS248" s="243"/>
      <c r="CT248" s="243"/>
      <c r="CU248" s="243"/>
      <c r="CV248" s="243"/>
      <c r="CW248" s="243"/>
      <c r="CX248" s="243"/>
      <c r="CY248" s="243"/>
      <c r="CZ248" s="243"/>
      <c r="DA248" s="243"/>
      <c r="DB248" s="243"/>
      <c r="DC248" s="243"/>
      <c r="DD248" s="243"/>
      <c r="DE248" s="243"/>
      <c r="DF248" s="243"/>
      <c r="DG248" s="243"/>
      <c r="DH248" s="243"/>
      <c r="DI248" s="243"/>
      <c r="DJ248" s="243"/>
      <c r="DK248" s="243"/>
      <c r="DL248" s="243"/>
      <c r="DM248" s="243"/>
      <c r="DN248" s="243"/>
      <c r="DO248" s="243"/>
      <c r="DP248" s="243"/>
      <c r="DQ248" s="243"/>
      <c r="DR248" s="243"/>
      <c r="DS248" s="243"/>
      <c r="DT248" s="243"/>
      <c r="DU248" s="243"/>
      <c r="DV248" s="243"/>
      <c r="DW248" s="243"/>
      <c r="DX248" s="243"/>
      <c r="DY248" s="243"/>
      <c r="DZ248" s="243"/>
      <c r="EA248" s="243"/>
      <c r="EB248" s="243"/>
      <c r="EC248" s="243"/>
      <c r="ED248" s="243"/>
      <c r="EE248" s="243"/>
      <c r="EF248" s="243"/>
      <c r="EG248" s="243"/>
      <c r="EH248" s="243"/>
      <c r="EI248" s="243"/>
      <c r="EJ248" s="243"/>
      <c r="EK248" s="243"/>
      <c r="EL248" s="243"/>
      <c r="EM248" s="243"/>
      <c r="EN248" s="243"/>
      <c r="EO248" s="243"/>
      <c r="EP248" s="243"/>
      <c r="EQ248" s="243"/>
      <c r="ER248" s="243"/>
      <c r="ES248" s="243"/>
      <c r="ET248" s="243"/>
      <c r="EU248" s="243"/>
      <c r="EV248" s="243"/>
      <c r="EW248" s="243"/>
      <c r="EX248" s="243"/>
      <c r="EY248" s="243"/>
      <c r="EZ248" s="243"/>
      <c r="FA248" s="243"/>
      <c r="FB248" s="243"/>
      <c r="FC248" s="243"/>
      <c r="FD248" s="243"/>
      <c r="FE248" s="243"/>
      <c r="FF248" s="243"/>
      <c r="FG248" s="243"/>
      <c r="FH248" s="243"/>
      <c r="FI248" s="243"/>
      <c r="FJ248" s="243"/>
      <c r="FK248" s="243"/>
      <c r="FL248" s="243"/>
      <c r="FM248" s="243"/>
      <c r="FN248" s="243"/>
      <c r="FO248" s="243"/>
      <c r="FP248" s="243"/>
      <c r="FQ248" s="243"/>
      <c r="FR248" s="243"/>
      <c r="FS248" s="243"/>
      <c r="FT248" s="243"/>
      <c r="FU248" s="243"/>
      <c r="FV248" s="243"/>
      <c r="FW248" s="243"/>
      <c r="FX248" s="243"/>
      <c r="FY248" s="243"/>
      <c r="FZ248" s="243"/>
      <c r="GA248" s="243"/>
      <c r="GB248" s="243"/>
      <c r="GC248" s="243"/>
      <c r="GD248" s="243"/>
      <c r="GE248" s="243"/>
      <c r="GF248" s="243"/>
      <c r="GG248" s="243"/>
      <c r="GH248" s="243"/>
      <c r="GI248" s="243"/>
      <c r="GJ248" s="243"/>
      <c r="GK248" s="243"/>
      <c r="GL248" s="243"/>
      <c r="GM248" s="243"/>
      <c r="GN248" s="243"/>
      <c r="GO248" s="243"/>
      <c r="GP248" s="243"/>
      <c r="GQ248" s="243"/>
      <c r="GR248" s="243"/>
      <c r="GS248" s="243"/>
      <c r="GT248" s="243"/>
      <c r="GU248" s="243"/>
      <c r="GV248" s="243"/>
      <c r="GW248" s="243"/>
      <c r="GX248" s="243"/>
      <c r="GY248" s="243"/>
      <c r="GZ248" s="243"/>
      <c r="HA248" s="243"/>
      <c r="HB248" s="243"/>
      <c r="HC248" s="243"/>
      <c r="HD248" s="243"/>
      <c r="HE248" s="243"/>
      <c r="HF248" s="243"/>
      <c r="HG248" s="243"/>
      <c r="HH248" s="243"/>
      <c r="HI248" s="243"/>
      <c r="HJ248" s="243"/>
      <c r="HK248" s="243"/>
      <c r="HL248" s="243"/>
      <c r="HM248" s="243"/>
      <c r="HN248" s="243"/>
      <c r="HO248" s="243"/>
      <c r="HP248" s="243"/>
      <c r="HQ248" s="243"/>
      <c r="HR248" s="243"/>
      <c r="HS248" s="243"/>
      <c r="HT248" s="243"/>
      <c r="HU248" s="243"/>
      <c r="HV248" s="243"/>
      <c r="HW248" s="243"/>
      <c r="HX248" s="243"/>
      <c r="HY248" s="243"/>
      <c r="HZ248" s="243"/>
      <c r="IA248" s="243"/>
      <c r="IB248" s="243"/>
      <c r="IC248" s="243"/>
      <c r="ID248" s="243"/>
      <c r="IE248" s="243"/>
      <c r="IF248" s="243"/>
      <c r="IG248" s="243"/>
      <c r="IH248" s="243"/>
      <c r="II248" s="243"/>
      <c r="IJ248" s="243"/>
      <c r="IK248" s="243"/>
      <c r="IL248" s="243"/>
      <c r="IM248" s="243"/>
      <c r="IN248" s="243"/>
      <c r="IO248" s="243"/>
      <c r="IP248" s="243"/>
      <c r="IQ248" s="243"/>
      <c r="IR248" s="243"/>
      <c r="IS248" s="243"/>
      <c r="IT248" s="243"/>
      <c r="IU248" s="243"/>
      <c r="IV248" s="243"/>
    </row>
    <row r="249" spans="1:256" s="340" customFormat="1" outlineLevel="1">
      <c r="A249" s="610"/>
      <c r="B249" s="993">
        <v>20</v>
      </c>
      <c r="C249" s="994"/>
      <c r="D249" s="643"/>
      <c r="E249" s="644">
        <f ca="1">IF('Health SCR'!E$3&gt;=$B249,OFFSET($D$228,0,'Health SCR'!E$3-$B249)*OFFSET(Inputs!$C$30,0,$B249-2)/IF(sommmeProdInv(Inputs!$B$30:$AY$30,$D$228:$BA$228,'Health SCR'!E$3)&gt;0,sommmeProdInv(Inputs!$B$30:$AY$30,$D$228:$BA$228,'Health SCR'!E$3),1)+E248,0)</f>
        <v>0</v>
      </c>
      <c r="F249" s="644">
        <f ca="1">IF('Health SCR'!F$3&gt;=$B249,OFFSET($D$228,0,'Health SCR'!F$3-$B249)*OFFSET(Inputs!$C$30,0,$B249-2)/IF(sommmeProdInv(Inputs!$B$30:$AY$30,$D$228:$BA$228,'Health SCR'!F$3)&gt;0,sommmeProdInv(Inputs!$B$30:$AY$30,$D$228:$BA$228,'Health SCR'!F$3),1)+F248,0)</f>
        <v>0</v>
      </c>
      <c r="G249" s="644">
        <f ca="1">IF('Health SCR'!G$3&gt;=$B249,OFFSET($D$228,0,'Health SCR'!G$3-$B249)*OFFSET(Inputs!$C$30,0,$B249-2)/IF(sommmeProdInv(Inputs!$B$30:$AY$30,$D$228:$BA$228,'Health SCR'!G$3)&gt;0,sommmeProdInv(Inputs!$B$30:$AY$30,$D$228:$BA$228,'Health SCR'!G$3),1)+G248,0)</f>
        <v>0</v>
      </c>
      <c r="H249" s="644">
        <f ca="1">IF('Health SCR'!H$3&gt;=$B249,OFFSET($D$228,0,'Health SCR'!H$3-$B249)*OFFSET(Inputs!$C$30,0,$B249-2)/IF(sommmeProdInv(Inputs!$B$30:$AY$30,$D$228:$BA$228,'Health SCR'!H$3)&gt;0,sommmeProdInv(Inputs!$B$30:$AY$30,$D$228:$BA$228,'Health SCR'!H$3),1)+H248,0)</f>
        <v>0</v>
      </c>
      <c r="I249" s="644">
        <f ca="1">IF('Health SCR'!I$3&gt;=$B249,OFFSET($D$228,0,'Health SCR'!I$3-$B249)*OFFSET(Inputs!$C$30,0,$B249-2)/IF(sommmeProdInv(Inputs!$B$30:$AY$30,$D$228:$BA$228,'Health SCR'!I$3)&gt;0,sommmeProdInv(Inputs!$B$30:$AY$30,$D$228:$BA$228,'Health SCR'!I$3),1)+I248,0)</f>
        <v>0</v>
      </c>
      <c r="J249" s="644">
        <f ca="1">IF('Health SCR'!J$3&gt;=$B249,OFFSET($D$228,0,'Health SCR'!J$3-$B249)*OFFSET(Inputs!$C$30,0,$B249-2)/IF(sommmeProdInv(Inputs!$B$30:$AY$30,$D$228:$BA$228,'Health SCR'!J$3)&gt;0,sommmeProdInv(Inputs!$B$30:$AY$30,$D$228:$BA$228,'Health SCR'!J$3),1)+J248,0)</f>
        <v>0</v>
      </c>
      <c r="K249" s="644">
        <f ca="1">IF('Health SCR'!K$3&gt;=$B249,OFFSET($D$228,0,'Health SCR'!K$3-$B249)*OFFSET(Inputs!$C$30,0,$B249-2)/IF(sommmeProdInv(Inputs!$B$30:$AY$30,$D$228:$BA$228,'Health SCR'!K$3)&gt;0,sommmeProdInv(Inputs!$B$30:$AY$30,$D$228:$BA$228,'Health SCR'!K$3),1)+K248,0)</f>
        <v>0</v>
      </c>
      <c r="L249" s="644">
        <f ca="1">IF('Health SCR'!L$3&gt;=$B249,OFFSET($D$228,0,'Health SCR'!L$3-$B249)*OFFSET(Inputs!$C$30,0,$B249-2)/IF(sommmeProdInv(Inputs!$B$30:$AY$30,$D$228:$BA$228,'Health SCR'!L$3)&gt;0,sommmeProdInv(Inputs!$B$30:$AY$30,$D$228:$BA$228,'Health SCR'!L$3),1)+L248,0)</f>
        <v>0</v>
      </c>
      <c r="M249" s="644">
        <f ca="1">IF('Health SCR'!M$3&gt;=$B249,OFFSET($D$228,0,'Health SCR'!M$3-$B249)*OFFSET(Inputs!$C$30,0,$B249-2)/IF(sommmeProdInv(Inputs!$B$30:$AY$30,$D$228:$BA$228,'Health SCR'!M$3)&gt;0,sommmeProdInv(Inputs!$B$30:$AY$30,$D$228:$BA$228,'Health SCR'!M$3),1)+M248,0)</f>
        <v>0</v>
      </c>
      <c r="N249" s="644">
        <f ca="1">IF('Health SCR'!N$3&gt;=$B249,OFFSET($D$228,0,'Health SCR'!N$3-$B249)*OFFSET(Inputs!$C$30,0,$B249-2)/IF(sommmeProdInv(Inputs!$B$30:$AY$30,$D$228:$BA$228,'Health SCR'!N$3)&gt;0,sommmeProdInv(Inputs!$B$30:$AY$30,$D$228:$BA$228,'Health SCR'!N$3),1)+N248,0)</f>
        <v>0</v>
      </c>
      <c r="O249" s="644">
        <f ca="1">IF('Health SCR'!O$3&gt;=$B249,OFFSET($D$228,0,'Health SCR'!O$3-$B249)*OFFSET(Inputs!$C$30,0,$B249-2)/IF(sommmeProdInv(Inputs!$B$30:$AY$30,$D$228:$BA$228,'Health SCR'!O$3)&gt;0,sommmeProdInv(Inputs!$B$30:$AY$30,$D$228:$BA$228,'Health SCR'!O$3),1)+O248,0)</f>
        <v>0</v>
      </c>
      <c r="P249" s="644">
        <f ca="1">IF('Health SCR'!P$3&gt;=$B249,OFFSET($D$228,0,'Health SCR'!P$3-$B249)*OFFSET(Inputs!$C$30,0,$B249-2)/IF(sommmeProdInv(Inputs!$B$30:$AY$30,$D$228:$BA$228,'Health SCR'!P$3)&gt;0,sommmeProdInv(Inputs!$B$30:$AY$30,$D$228:$BA$228,'Health SCR'!P$3),1)+P248,0)</f>
        <v>0</v>
      </c>
      <c r="Q249" s="644">
        <f ca="1">IF('Health SCR'!Q$3&gt;=$B249,OFFSET($D$228,0,'Health SCR'!Q$3-$B249)*OFFSET(Inputs!$C$30,0,$B249-2)/IF(sommmeProdInv(Inputs!$B$30:$AY$30,$D$228:$BA$228,'Health SCR'!Q$3)&gt;0,sommmeProdInv(Inputs!$B$30:$AY$30,$D$228:$BA$228,'Health SCR'!Q$3),1)+Q248,0)</f>
        <v>0</v>
      </c>
      <c r="R249" s="644">
        <f ca="1">IF('Health SCR'!R$3&gt;=$B249,OFFSET($D$228,0,'Health SCR'!R$3-$B249)*OFFSET(Inputs!$C$30,0,$B249-2)/IF(sommmeProdInv(Inputs!$B$30:$AY$30,$D$228:$BA$228,'Health SCR'!R$3)&gt;0,sommmeProdInv(Inputs!$B$30:$AY$30,$D$228:$BA$228,'Health SCR'!R$3),1)+R248,0)</f>
        <v>0</v>
      </c>
      <c r="S249" s="644">
        <f ca="1">IF('Health SCR'!S$3&gt;=$B249,OFFSET($D$228,0,'Health SCR'!S$3-$B249)*OFFSET(Inputs!$C$30,0,$B249-2)/IF(sommmeProdInv(Inputs!$B$30:$AY$30,$D$228:$BA$228,'Health SCR'!S$3)&gt;0,sommmeProdInv(Inputs!$B$30:$AY$30,$D$228:$BA$228,'Health SCR'!S$3),1)+S248,0)</f>
        <v>0</v>
      </c>
      <c r="T249" s="644">
        <f ca="1">IF('Health SCR'!T$3&gt;=$B249,OFFSET($D$228,0,'Health SCR'!T$3-$B249)*OFFSET(Inputs!$C$30,0,$B249-2)/IF(sommmeProdInv(Inputs!$B$30:$AY$30,$D$228:$BA$228,'Health SCR'!T$3)&gt;0,sommmeProdInv(Inputs!$B$30:$AY$30,$D$228:$BA$228,'Health SCR'!T$3),1)+T248,0)</f>
        <v>0</v>
      </c>
      <c r="U249" s="644">
        <f ca="1">IF('Health SCR'!U$3&gt;=$B249,OFFSET($D$228,0,'Health SCR'!U$3-$B249)*OFFSET(Inputs!$C$30,0,$B249-2)/IF(sommmeProdInv(Inputs!$B$30:$AY$30,$D$228:$BA$228,'Health SCR'!U$3)&gt;0,sommmeProdInv(Inputs!$B$30:$AY$30,$D$228:$BA$228,'Health SCR'!U$3),1)+U248,0)</f>
        <v>0</v>
      </c>
      <c r="V249" s="644">
        <f ca="1">IF('Health SCR'!V$3&gt;=$B249,OFFSET($D$228,0,'Health SCR'!V$3-$B249)*OFFSET(Inputs!$C$30,0,$B249-2)/IF(sommmeProdInv(Inputs!$B$30:$AY$30,$D$228:$BA$228,'Health SCR'!V$3)&gt;0,sommmeProdInv(Inputs!$B$30:$AY$30,$D$228:$BA$228,'Health SCR'!V$3),1)+V248,0)</f>
        <v>0</v>
      </c>
      <c r="W249" s="644">
        <f ca="1">IF('Health SCR'!W$3&gt;=$B249,OFFSET($D$228,0,'Health SCR'!W$3-$B249)*OFFSET(Inputs!$C$30,0,$B249-2)/IF(sommmeProdInv(Inputs!$B$30:$AY$30,$D$228:$BA$228,'Health SCR'!W$3)&gt;0,sommmeProdInv(Inputs!$B$30:$AY$30,$D$228:$BA$228,'Health SCR'!W$3),1)+W248,0)</f>
        <v>0</v>
      </c>
      <c r="X249" s="644">
        <f ca="1">IF('Health SCR'!X$3&gt;=$B249,OFFSET($D$228,0,'Health SCR'!X$3-$B249)*OFFSET(Inputs!$C$30,0,$B249-2)/IF(sommmeProdInv(Inputs!$B$30:$AY$30,$D$228:$BA$228,'Health SCR'!X$3)&gt;0,sommmeProdInv(Inputs!$B$30:$AY$30,$D$228:$BA$228,'Health SCR'!X$3),1)+X248,0)</f>
        <v>0</v>
      </c>
      <c r="Y249" s="644">
        <f ca="1">IF('Health SCR'!Y$3&gt;=$B249,OFFSET($D$228,0,'Health SCR'!Y$3-$B249)*OFFSET(Inputs!$C$30,0,$B249-2)/IF(sommmeProdInv(Inputs!$B$30:$AY$30,$D$228:$BA$228,'Health SCR'!Y$3)&gt;0,sommmeProdInv(Inputs!$B$30:$AY$30,$D$228:$BA$228,'Health SCR'!Y$3),1)+Y248,0)</f>
        <v>0</v>
      </c>
      <c r="Z249" s="644">
        <f ca="1">IF('Health SCR'!Z$3&gt;=$B249,OFFSET($D$228,0,'Health SCR'!Z$3-$B249)*OFFSET(Inputs!$C$30,0,$B249-2)/IF(sommmeProdInv(Inputs!$B$30:$AY$30,$D$228:$BA$228,'Health SCR'!Z$3)&gt;0,sommmeProdInv(Inputs!$B$30:$AY$30,$D$228:$BA$228,'Health SCR'!Z$3),1)+Z248,0)</f>
        <v>0</v>
      </c>
      <c r="AA249" s="644">
        <f ca="1">IF('Health SCR'!AA$3&gt;=$B249,OFFSET($D$228,0,'Health SCR'!AA$3-$B249)*OFFSET(Inputs!$C$30,0,$B249-2)/IF(sommmeProdInv(Inputs!$B$30:$AY$30,$D$228:$BA$228,'Health SCR'!AA$3)&gt;0,sommmeProdInv(Inputs!$B$30:$AY$30,$D$228:$BA$228,'Health SCR'!AA$3),1)+AA248,0)</f>
        <v>0</v>
      </c>
      <c r="AB249" s="644">
        <f ca="1">IF('Health SCR'!AB$3&gt;=$B249,OFFSET($D$228,0,'Health SCR'!AB$3-$B249)*OFFSET(Inputs!$C$30,0,$B249-2)/IF(sommmeProdInv(Inputs!$B$30:$AY$30,$D$228:$BA$228,'Health SCR'!AB$3)&gt;0,sommmeProdInv(Inputs!$B$30:$AY$30,$D$228:$BA$228,'Health SCR'!AB$3),1)+AB248,0)</f>
        <v>0</v>
      </c>
      <c r="AC249" s="644">
        <f ca="1">IF('Health SCR'!AC$3&gt;=$B249,OFFSET($D$228,0,'Health SCR'!AC$3-$B249)*OFFSET(Inputs!$C$30,0,$B249-2)/IF(sommmeProdInv(Inputs!$B$30:$AY$30,$D$228:$BA$228,'Health SCR'!AC$3)&gt;0,sommmeProdInv(Inputs!$B$30:$AY$30,$D$228:$BA$228,'Health SCR'!AC$3),1)+AC248,0)</f>
        <v>0</v>
      </c>
      <c r="AD249" s="644">
        <f ca="1">IF('Health SCR'!AD$3&gt;=$B249,OFFSET($D$228,0,'Health SCR'!AD$3-$B249)*OFFSET(Inputs!$C$30,0,$B249-2)/IF(sommmeProdInv(Inputs!$B$30:$AY$30,$D$228:$BA$228,'Health SCR'!AD$3)&gt;0,sommmeProdInv(Inputs!$B$30:$AY$30,$D$228:$BA$228,'Health SCR'!AD$3),1)+AD248,0)</f>
        <v>0</v>
      </c>
      <c r="AE249" s="644">
        <f ca="1">IF('Health SCR'!AE$3&gt;=$B249,OFFSET($D$228,0,'Health SCR'!AE$3-$B249)*OFFSET(Inputs!$C$30,0,$B249-2)/IF(sommmeProdInv(Inputs!$B$30:$AY$30,$D$228:$BA$228,'Health SCR'!AE$3)&gt;0,sommmeProdInv(Inputs!$B$30:$AY$30,$D$228:$BA$228,'Health SCR'!AE$3),1)+AE248,0)</f>
        <v>0</v>
      </c>
      <c r="AF249" s="644">
        <f ca="1">IF('Health SCR'!AF$3&gt;=$B249,OFFSET($D$228,0,'Health SCR'!AF$3-$B249)*OFFSET(Inputs!$C$30,0,$B249-2)/IF(sommmeProdInv(Inputs!$B$30:$AY$30,$D$228:$BA$228,'Health SCR'!AF$3)&gt;0,sommmeProdInv(Inputs!$B$30:$AY$30,$D$228:$BA$228,'Health SCR'!AF$3),1)+AF248,0)</f>
        <v>0</v>
      </c>
      <c r="AG249" s="644">
        <f ca="1">IF('Health SCR'!AG$3&gt;=$B249,OFFSET($D$228,0,'Health SCR'!AG$3-$B249)*OFFSET(Inputs!$C$30,0,$B249-2)/IF(sommmeProdInv(Inputs!$B$30:$AY$30,$D$228:$BA$228,'Health SCR'!AG$3)&gt;0,sommmeProdInv(Inputs!$B$30:$AY$30,$D$228:$BA$228,'Health SCR'!AG$3),1)+AG248,0)</f>
        <v>0</v>
      </c>
      <c r="AH249" s="644">
        <f ca="1">IF('Health SCR'!AH$3&gt;=$B249,OFFSET($D$228,0,'Health SCR'!AH$3-$B249)*OFFSET(Inputs!$C$30,0,$B249-2)/IF(sommmeProdInv(Inputs!$B$30:$AY$30,$D$228:$BA$228,'Health SCR'!AH$3)&gt;0,sommmeProdInv(Inputs!$B$30:$AY$30,$D$228:$BA$228,'Health SCR'!AH$3),1)+AH248,0)</f>
        <v>0</v>
      </c>
      <c r="AI249" s="644">
        <f ca="1">IF('Health SCR'!AI$3&gt;=$B249,OFFSET($D$228,0,'Health SCR'!AI$3-$B249)*OFFSET(Inputs!$C$30,0,$B249-2)/IF(sommmeProdInv(Inputs!$B$30:$AY$30,$D$228:$BA$228,'Health SCR'!AI$3)&gt;0,sommmeProdInv(Inputs!$B$30:$AY$30,$D$228:$BA$228,'Health SCR'!AI$3),1)+AI248,0)</f>
        <v>0</v>
      </c>
      <c r="AJ249" s="644">
        <f ca="1">IF('Health SCR'!AJ$3&gt;=$B249,OFFSET($D$228,0,'Health SCR'!AJ$3-$B249)*OFFSET(Inputs!$C$30,0,$B249-2)/IF(sommmeProdInv(Inputs!$B$30:$AY$30,$D$228:$BA$228,'Health SCR'!AJ$3)&gt;0,sommmeProdInv(Inputs!$B$30:$AY$30,$D$228:$BA$228,'Health SCR'!AJ$3),1)+AJ248,0)</f>
        <v>0</v>
      </c>
      <c r="AK249" s="644">
        <f ca="1">IF('Health SCR'!AK$3&gt;=$B249,OFFSET($D$228,0,'Health SCR'!AK$3-$B249)*OFFSET(Inputs!$C$30,0,$B249-2)/IF(sommmeProdInv(Inputs!$B$30:$AY$30,$D$228:$BA$228,'Health SCR'!AK$3)&gt;0,sommmeProdInv(Inputs!$B$30:$AY$30,$D$228:$BA$228,'Health SCR'!AK$3),1)+AK248,0)</f>
        <v>0</v>
      </c>
      <c r="AL249" s="644">
        <f ca="1">IF('Health SCR'!AL$3&gt;=$B249,OFFSET($D$228,0,'Health SCR'!AL$3-$B249)*OFFSET(Inputs!$C$30,0,$B249-2)/IF(sommmeProdInv(Inputs!$B$30:$AY$30,$D$228:$BA$228,'Health SCR'!AL$3)&gt;0,sommmeProdInv(Inputs!$B$30:$AY$30,$D$228:$BA$228,'Health SCR'!AL$3),1)+AL248,0)</f>
        <v>0</v>
      </c>
      <c r="AM249" s="644">
        <f ca="1">IF('Health SCR'!AM$3&gt;=$B249,OFFSET($D$228,0,'Health SCR'!AM$3-$B249)*OFFSET(Inputs!$C$30,0,$B249-2)/IF(sommmeProdInv(Inputs!$B$30:$AY$30,$D$228:$BA$228,'Health SCR'!AM$3)&gt;0,sommmeProdInv(Inputs!$B$30:$AY$30,$D$228:$BA$228,'Health SCR'!AM$3),1)+AM248,0)</f>
        <v>0</v>
      </c>
      <c r="AN249" s="644">
        <f ca="1">IF('Health SCR'!AN$3&gt;=$B249,OFFSET($D$228,0,'Health SCR'!AN$3-$B249)*OFFSET(Inputs!$C$30,0,$B249-2)/IF(sommmeProdInv(Inputs!$B$30:$AY$30,$D$228:$BA$228,'Health SCR'!AN$3)&gt;0,sommmeProdInv(Inputs!$B$30:$AY$30,$D$228:$BA$228,'Health SCR'!AN$3),1)+AN248,0)</f>
        <v>0</v>
      </c>
      <c r="AO249" s="644">
        <f ca="1">IF('Health SCR'!AO$3&gt;=$B249,OFFSET($D$228,0,'Health SCR'!AO$3-$B249)*OFFSET(Inputs!$C$30,0,$B249-2)/IF(sommmeProdInv(Inputs!$B$30:$AY$30,$D$228:$BA$228,'Health SCR'!AO$3)&gt;0,sommmeProdInv(Inputs!$B$30:$AY$30,$D$228:$BA$228,'Health SCR'!AO$3),1)+AO248,0)</f>
        <v>0</v>
      </c>
      <c r="AP249" s="644">
        <f ca="1">IF('Health SCR'!AP$3&gt;=$B249,OFFSET($D$228,0,'Health SCR'!AP$3-$B249)*OFFSET(Inputs!$C$30,0,$B249-2)/IF(sommmeProdInv(Inputs!$B$30:$AY$30,$D$228:$BA$228,'Health SCR'!AP$3)&gt;0,sommmeProdInv(Inputs!$B$30:$AY$30,$D$228:$BA$228,'Health SCR'!AP$3),1)+AP248,0)</f>
        <v>0</v>
      </c>
      <c r="AQ249" s="644">
        <f ca="1">IF('Health SCR'!AQ$3&gt;=$B249,OFFSET($D$228,0,'Health SCR'!AQ$3-$B249)*OFFSET(Inputs!$C$30,0,$B249-2)/IF(sommmeProdInv(Inputs!$B$30:$AY$30,$D$228:$BA$228,'Health SCR'!AQ$3)&gt;0,sommmeProdInv(Inputs!$B$30:$AY$30,$D$228:$BA$228,'Health SCR'!AQ$3),1)+AQ248,0)</f>
        <v>0</v>
      </c>
      <c r="AR249" s="644">
        <f ca="1">IF('Health SCR'!AR$3&gt;=$B249,OFFSET($D$228,0,'Health SCR'!AR$3-$B249)*OFFSET(Inputs!$C$30,0,$B249-2)/IF(sommmeProdInv(Inputs!$B$30:$AY$30,$D$228:$BA$228,'Health SCR'!AR$3)&gt;0,sommmeProdInv(Inputs!$B$30:$AY$30,$D$228:$BA$228,'Health SCR'!AR$3),1)+AR248,0)</f>
        <v>0</v>
      </c>
      <c r="AS249" s="644">
        <f ca="1">IF('Health SCR'!AS$3&gt;=$B249,OFFSET($D$228,0,'Health SCR'!AS$3-$B249)*OFFSET(Inputs!$C$30,0,$B249-2)/IF(sommmeProdInv(Inputs!$B$30:$AY$30,$D$228:$BA$228,'Health SCR'!AS$3)&gt;0,sommmeProdInv(Inputs!$B$30:$AY$30,$D$228:$BA$228,'Health SCR'!AS$3),1)+AS248,0)</f>
        <v>0</v>
      </c>
      <c r="AT249" s="644">
        <f ca="1">IF('Health SCR'!AT$3&gt;=$B249,OFFSET($D$228,0,'Health SCR'!AT$3-$B249)*OFFSET(Inputs!$C$30,0,$B249-2)/IF(sommmeProdInv(Inputs!$B$30:$AY$30,$D$228:$BA$228,'Health SCR'!AT$3)&gt;0,sommmeProdInv(Inputs!$B$30:$AY$30,$D$228:$BA$228,'Health SCR'!AT$3),1)+AT248,0)</f>
        <v>0</v>
      </c>
      <c r="AU249" s="644">
        <f ca="1">IF('Health SCR'!AU$3&gt;=$B249,OFFSET($D$228,0,'Health SCR'!AU$3-$B249)*OFFSET(Inputs!$C$30,0,$B249-2)/IF(sommmeProdInv(Inputs!$B$30:$AY$30,$D$228:$BA$228,'Health SCR'!AU$3)&gt;0,sommmeProdInv(Inputs!$B$30:$AY$30,$D$228:$BA$228,'Health SCR'!AU$3),1)+AU248,0)</f>
        <v>0</v>
      </c>
      <c r="AV249" s="644">
        <f ca="1">IF('Health SCR'!AV$3&gt;=$B249,OFFSET($D$228,0,'Health SCR'!AV$3-$B249)*OFFSET(Inputs!$C$30,0,$B249-2)/IF(sommmeProdInv(Inputs!$B$30:$AY$30,$D$228:$BA$228,'Health SCR'!AV$3)&gt;0,sommmeProdInv(Inputs!$B$30:$AY$30,$D$228:$BA$228,'Health SCR'!AV$3),1)+AV248,0)</f>
        <v>0</v>
      </c>
      <c r="AW249" s="644">
        <f ca="1">IF('Health SCR'!AW$3&gt;=$B249,OFFSET($D$228,0,'Health SCR'!AW$3-$B249)*OFFSET(Inputs!$C$30,0,$B249-2)/IF(sommmeProdInv(Inputs!$B$30:$AY$30,$D$228:$BA$228,'Health SCR'!AW$3)&gt;0,sommmeProdInv(Inputs!$B$30:$AY$30,$D$228:$BA$228,'Health SCR'!AW$3),1)+AW248,0)</f>
        <v>0</v>
      </c>
      <c r="AX249" s="644">
        <f ca="1">IF('Health SCR'!AX$3&gt;=$B249,OFFSET($D$228,0,'Health SCR'!AX$3-$B249)*OFFSET(Inputs!$C$30,0,$B249-2)/IF(sommmeProdInv(Inputs!$B$30:$AY$30,$D$228:$BA$228,'Health SCR'!AX$3)&gt;0,sommmeProdInv(Inputs!$B$30:$AY$30,$D$228:$BA$228,'Health SCR'!AX$3),1)+AX248,0)</f>
        <v>0</v>
      </c>
      <c r="AY249" s="644">
        <f ca="1">IF('Health SCR'!AY$3&gt;=$B249,OFFSET($D$228,0,'Health SCR'!AY$3-$B249)*OFFSET(Inputs!$C$30,0,$B249-2)/IF(sommmeProdInv(Inputs!$B$30:$AY$30,$D$228:$BA$228,'Health SCR'!AY$3)&gt;0,sommmeProdInv(Inputs!$B$30:$AY$30,$D$228:$BA$228,'Health SCR'!AY$3),1)+AY248,0)</f>
        <v>0</v>
      </c>
      <c r="AZ249" s="644">
        <f ca="1">IF('Health SCR'!AZ$3&gt;=$B249,OFFSET($D$228,0,'Health SCR'!AZ$3-$B249)*OFFSET(Inputs!$C$30,0,$B249-2)/IF(sommmeProdInv(Inputs!$B$30:$AY$30,$D$228:$BA$228,'Health SCR'!AZ$3)&gt;0,sommmeProdInv(Inputs!$B$30:$AY$30,$D$228:$BA$228,'Health SCR'!AZ$3),1)+AZ248,0)</f>
        <v>0</v>
      </c>
      <c r="BA249" s="645">
        <f ca="1">IF('Health SCR'!BA$3&gt;=$B249,OFFSET($D$228,0,'Health SCR'!BA$3-$B249)*OFFSET(Inputs!$C$30,0,$B249-2)/IF(sommmeProdInv(Inputs!$B$30:$AY$30,$D$228:$BA$228,'Health SCR'!BA$3)&gt;0,sommmeProdInv(Inputs!$B$30:$AY$30,$D$228:$BA$228,'Health SCR'!BA$3),1)+BA248,0)</f>
        <v>0</v>
      </c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43"/>
      <c r="BU249" s="243"/>
      <c r="BV249" s="243"/>
      <c r="BW249" s="243"/>
      <c r="BX249" s="243"/>
      <c r="BY249" s="243"/>
      <c r="BZ249" s="243"/>
      <c r="CA249" s="243"/>
      <c r="CB249" s="243"/>
      <c r="CC249" s="243"/>
      <c r="CD249" s="243"/>
      <c r="CE249" s="243"/>
      <c r="CF249" s="243"/>
      <c r="CG249" s="243"/>
      <c r="CH249" s="243"/>
      <c r="CI249" s="243"/>
      <c r="CJ249" s="243"/>
      <c r="CK249" s="243"/>
      <c r="CL249" s="243"/>
      <c r="CM249" s="243"/>
      <c r="CN249" s="243"/>
      <c r="CO249" s="243"/>
      <c r="CP249" s="243"/>
      <c r="CQ249" s="243"/>
      <c r="CR249" s="243"/>
      <c r="CS249" s="243"/>
      <c r="CT249" s="243"/>
      <c r="CU249" s="243"/>
      <c r="CV249" s="243"/>
      <c r="CW249" s="243"/>
      <c r="CX249" s="243"/>
      <c r="CY249" s="243"/>
      <c r="CZ249" s="243"/>
      <c r="DA249" s="243"/>
      <c r="DB249" s="243"/>
      <c r="DC249" s="243"/>
      <c r="DD249" s="243"/>
      <c r="DE249" s="243"/>
      <c r="DF249" s="243"/>
      <c r="DG249" s="243"/>
      <c r="DH249" s="243"/>
      <c r="DI249" s="243"/>
      <c r="DJ249" s="243"/>
      <c r="DK249" s="243"/>
      <c r="DL249" s="243"/>
      <c r="DM249" s="243"/>
      <c r="DN249" s="243"/>
      <c r="DO249" s="243"/>
      <c r="DP249" s="243"/>
      <c r="DQ249" s="243"/>
      <c r="DR249" s="243"/>
      <c r="DS249" s="243"/>
      <c r="DT249" s="243"/>
      <c r="DU249" s="243"/>
      <c r="DV249" s="243"/>
      <c r="DW249" s="243"/>
      <c r="DX249" s="243"/>
      <c r="DY249" s="243"/>
      <c r="DZ249" s="243"/>
      <c r="EA249" s="243"/>
      <c r="EB249" s="243"/>
      <c r="EC249" s="243"/>
      <c r="ED249" s="243"/>
      <c r="EE249" s="243"/>
      <c r="EF249" s="243"/>
      <c r="EG249" s="243"/>
      <c r="EH249" s="243"/>
      <c r="EI249" s="243"/>
      <c r="EJ249" s="243"/>
      <c r="EK249" s="243"/>
      <c r="EL249" s="243"/>
      <c r="EM249" s="243"/>
      <c r="EN249" s="243"/>
      <c r="EO249" s="243"/>
      <c r="EP249" s="243"/>
      <c r="EQ249" s="243"/>
      <c r="ER249" s="243"/>
      <c r="ES249" s="243"/>
      <c r="ET249" s="243"/>
      <c r="EU249" s="243"/>
      <c r="EV249" s="243"/>
      <c r="EW249" s="243"/>
      <c r="EX249" s="243"/>
      <c r="EY249" s="243"/>
      <c r="EZ249" s="243"/>
      <c r="FA249" s="243"/>
      <c r="FB249" s="243"/>
      <c r="FC249" s="243"/>
      <c r="FD249" s="243"/>
      <c r="FE249" s="243"/>
      <c r="FF249" s="243"/>
      <c r="FG249" s="243"/>
      <c r="FH249" s="243"/>
      <c r="FI249" s="243"/>
      <c r="FJ249" s="243"/>
      <c r="FK249" s="243"/>
      <c r="FL249" s="243"/>
      <c r="FM249" s="243"/>
      <c r="FN249" s="243"/>
      <c r="FO249" s="243"/>
      <c r="FP249" s="243"/>
      <c r="FQ249" s="243"/>
      <c r="FR249" s="243"/>
      <c r="FS249" s="243"/>
      <c r="FT249" s="243"/>
      <c r="FU249" s="243"/>
      <c r="FV249" s="243"/>
      <c r="FW249" s="243"/>
      <c r="FX249" s="243"/>
      <c r="FY249" s="243"/>
      <c r="FZ249" s="243"/>
      <c r="GA249" s="243"/>
      <c r="GB249" s="243"/>
      <c r="GC249" s="243"/>
      <c r="GD249" s="243"/>
      <c r="GE249" s="243"/>
      <c r="GF249" s="243"/>
      <c r="GG249" s="243"/>
      <c r="GH249" s="243"/>
      <c r="GI249" s="243"/>
      <c r="GJ249" s="243"/>
      <c r="GK249" s="243"/>
      <c r="GL249" s="243"/>
      <c r="GM249" s="243"/>
      <c r="GN249" s="243"/>
      <c r="GO249" s="243"/>
      <c r="GP249" s="243"/>
      <c r="GQ249" s="243"/>
      <c r="GR249" s="243"/>
      <c r="GS249" s="243"/>
      <c r="GT249" s="243"/>
      <c r="GU249" s="243"/>
      <c r="GV249" s="243"/>
      <c r="GW249" s="243"/>
      <c r="GX249" s="243"/>
      <c r="GY249" s="243"/>
      <c r="GZ249" s="243"/>
      <c r="HA249" s="243"/>
      <c r="HB249" s="243"/>
      <c r="HC249" s="243"/>
      <c r="HD249" s="243"/>
      <c r="HE249" s="243"/>
      <c r="HF249" s="243"/>
      <c r="HG249" s="243"/>
      <c r="HH249" s="243"/>
      <c r="HI249" s="243"/>
      <c r="HJ249" s="243"/>
      <c r="HK249" s="243"/>
      <c r="HL249" s="243"/>
      <c r="HM249" s="243"/>
      <c r="HN249" s="243"/>
      <c r="HO249" s="243"/>
      <c r="HP249" s="243"/>
      <c r="HQ249" s="243"/>
      <c r="HR249" s="243"/>
      <c r="HS249" s="243"/>
      <c r="HT249" s="243"/>
      <c r="HU249" s="243"/>
      <c r="HV249" s="243"/>
      <c r="HW249" s="243"/>
      <c r="HX249" s="243"/>
      <c r="HY249" s="243"/>
      <c r="HZ249" s="243"/>
      <c r="IA249" s="243"/>
      <c r="IB249" s="243"/>
      <c r="IC249" s="243"/>
      <c r="ID249" s="243"/>
      <c r="IE249" s="243"/>
      <c r="IF249" s="243"/>
      <c r="IG249" s="243"/>
      <c r="IH249" s="243"/>
      <c r="II249" s="243"/>
      <c r="IJ249" s="243"/>
      <c r="IK249" s="243"/>
      <c r="IL249" s="243"/>
      <c r="IM249" s="243"/>
      <c r="IN249" s="243"/>
      <c r="IO249" s="243"/>
      <c r="IP249" s="243"/>
      <c r="IQ249" s="243"/>
      <c r="IR249" s="243"/>
      <c r="IS249" s="243"/>
      <c r="IT249" s="243"/>
      <c r="IU249" s="243"/>
      <c r="IV249" s="243"/>
    </row>
    <row r="250" spans="1:256" s="62" customFormat="1" outlineLevel="1">
      <c r="A250" s="610"/>
      <c r="B250" s="993">
        <v>21</v>
      </c>
      <c r="C250" s="994"/>
      <c r="D250" s="643"/>
      <c r="E250" s="644">
        <f ca="1">IF('Health SCR'!E$3&gt;=$B250,OFFSET($D$228,0,'Health SCR'!E$3-$B250)*OFFSET(Inputs!$C$30,0,$B250-2)/IF(sommmeProdInv(Inputs!$B$30:$AY$30,$D$228:$BA$228,'Health SCR'!E$3)&gt;0,sommmeProdInv(Inputs!$B$30:$AY$30,$D$228:$BA$228,'Health SCR'!E$3),1)+E249,0)</f>
        <v>0</v>
      </c>
      <c r="F250" s="644">
        <f ca="1">IF('Health SCR'!F$3&gt;=$B250,OFFSET($D$228,0,'Health SCR'!F$3-$B250)*OFFSET(Inputs!$C$30,0,$B250-2)/IF(sommmeProdInv(Inputs!$B$30:$AY$30,$D$228:$BA$228,'Health SCR'!F$3)&gt;0,sommmeProdInv(Inputs!$B$30:$AY$30,$D$228:$BA$228,'Health SCR'!F$3),1)+F249,0)</f>
        <v>0</v>
      </c>
      <c r="G250" s="644">
        <f ca="1">IF('Health SCR'!G$3&gt;=$B250,OFFSET($D$228,0,'Health SCR'!G$3-$B250)*OFFSET(Inputs!$C$30,0,$B250-2)/IF(sommmeProdInv(Inputs!$B$30:$AY$30,$D$228:$BA$228,'Health SCR'!G$3)&gt;0,sommmeProdInv(Inputs!$B$30:$AY$30,$D$228:$BA$228,'Health SCR'!G$3),1)+G249,0)</f>
        <v>0</v>
      </c>
      <c r="H250" s="644">
        <f ca="1">IF('Health SCR'!H$3&gt;=$B250,OFFSET($D$228,0,'Health SCR'!H$3-$B250)*OFFSET(Inputs!$C$30,0,$B250-2)/IF(sommmeProdInv(Inputs!$B$30:$AY$30,$D$228:$BA$228,'Health SCR'!H$3)&gt;0,sommmeProdInv(Inputs!$B$30:$AY$30,$D$228:$BA$228,'Health SCR'!H$3),1)+H249,0)</f>
        <v>0</v>
      </c>
      <c r="I250" s="644">
        <f ca="1">IF('Health SCR'!I$3&gt;=$B250,OFFSET($D$228,0,'Health SCR'!I$3-$B250)*OFFSET(Inputs!$C$30,0,$B250-2)/IF(sommmeProdInv(Inputs!$B$30:$AY$30,$D$228:$BA$228,'Health SCR'!I$3)&gt;0,sommmeProdInv(Inputs!$B$30:$AY$30,$D$228:$BA$228,'Health SCR'!I$3),1)+I249,0)</f>
        <v>0</v>
      </c>
      <c r="J250" s="644">
        <f ca="1">IF('Health SCR'!J$3&gt;=$B250,OFFSET($D$228,0,'Health SCR'!J$3-$B250)*OFFSET(Inputs!$C$30,0,$B250-2)/IF(sommmeProdInv(Inputs!$B$30:$AY$30,$D$228:$BA$228,'Health SCR'!J$3)&gt;0,sommmeProdInv(Inputs!$B$30:$AY$30,$D$228:$BA$228,'Health SCR'!J$3),1)+J249,0)</f>
        <v>0</v>
      </c>
      <c r="K250" s="644">
        <f ca="1">IF('Health SCR'!K$3&gt;=$B250,OFFSET($D$228,0,'Health SCR'!K$3-$B250)*OFFSET(Inputs!$C$30,0,$B250-2)/IF(sommmeProdInv(Inputs!$B$30:$AY$30,$D$228:$BA$228,'Health SCR'!K$3)&gt;0,sommmeProdInv(Inputs!$B$30:$AY$30,$D$228:$BA$228,'Health SCR'!K$3),1)+K249,0)</f>
        <v>0</v>
      </c>
      <c r="L250" s="644">
        <f ca="1">IF('Health SCR'!L$3&gt;=$B250,OFFSET($D$228,0,'Health SCR'!L$3-$B250)*OFFSET(Inputs!$C$30,0,$B250-2)/IF(sommmeProdInv(Inputs!$B$30:$AY$30,$D$228:$BA$228,'Health SCR'!L$3)&gt;0,sommmeProdInv(Inputs!$B$30:$AY$30,$D$228:$BA$228,'Health SCR'!L$3),1)+L249,0)</f>
        <v>0</v>
      </c>
      <c r="M250" s="644">
        <f ca="1">IF('Health SCR'!M$3&gt;=$B250,OFFSET($D$228,0,'Health SCR'!M$3-$B250)*OFFSET(Inputs!$C$30,0,$B250-2)/IF(sommmeProdInv(Inputs!$B$30:$AY$30,$D$228:$BA$228,'Health SCR'!M$3)&gt;0,sommmeProdInv(Inputs!$B$30:$AY$30,$D$228:$BA$228,'Health SCR'!M$3),1)+M249,0)</f>
        <v>0</v>
      </c>
      <c r="N250" s="644">
        <f ca="1">IF('Health SCR'!N$3&gt;=$B250,OFFSET($D$228,0,'Health SCR'!N$3-$B250)*OFFSET(Inputs!$C$30,0,$B250-2)/IF(sommmeProdInv(Inputs!$B$30:$AY$30,$D$228:$BA$228,'Health SCR'!N$3)&gt;0,sommmeProdInv(Inputs!$B$30:$AY$30,$D$228:$BA$228,'Health SCR'!N$3),1)+N249,0)</f>
        <v>0</v>
      </c>
      <c r="O250" s="644">
        <f ca="1">IF('Health SCR'!O$3&gt;=$B250,OFFSET($D$228,0,'Health SCR'!O$3-$B250)*OFFSET(Inputs!$C$30,0,$B250-2)/IF(sommmeProdInv(Inputs!$B$30:$AY$30,$D$228:$BA$228,'Health SCR'!O$3)&gt;0,sommmeProdInv(Inputs!$B$30:$AY$30,$D$228:$BA$228,'Health SCR'!O$3),1)+O249,0)</f>
        <v>0</v>
      </c>
      <c r="P250" s="644">
        <f ca="1">IF('Health SCR'!P$3&gt;=$B250,OFFSET($D$228,0,'Health SCR'!P$3-$B250)*OFFSET(Inputs!$C$30,0,$B250-2)/IF(sommmeProdInv(Inputs!$B$30:$AY$30,$D$228:$BA$228,'Health SCR'!P$3)&gt;0,sommmeProdInv(Inputs!$B$30:$AY$30,$D$228:$BA$228,'Health SCR'!P$3),1)+P249,0)</f>
        <v>0</v>
      </c>
      <c r="Q250" s="644">
        <f ca="1">IF('Health SCR'!Q$3&gt;=$B250,OFFSET($D$228,0,'Health SCR'!Q$3-$B250)*OFFSET(Inputs!$C$30,0,$B250-2)/IF(sommmeProdInv(Inputs!$B$30:$AY$30,$D$228:$BA$228,'Health SCR'!Q$3)&gt;0,sommmeProdInv(Inputs!$B$30:$AY$30,$D$228:$BA$228,'Health SCR'!Q$3),1)+Q249,0)</f>
        <v>0</v>
      </c>
      <c r="R250" s="644">
        <f ca="1">IF('Health SCR'!R$3&gt;=$B250,OFFSET($D$228,0,'Health SCR'!R$3-$B250)*OFFSET(Inputs!$C$30,0,$B250-2)/IF(sommmeProdInv(Inputs!$B$30:$AY$30,$D$228:$BA$228,'Health SCR'!R$3)&gt;0,sommmeProdInv(Inputs!$B$30:$AY$30,$D$228:$BA$228,'Health SCR'!R$3),1)+R249,0)</f>
        <v>0</v>
      </c>
      <c r="S250" s="644">
        <f ca="1">IF('Health SCR'!S$3&gt;=$B250,OFFSET($D$228,0,'Health SCR'!S$3-$B250)*OFFSET(Inputs!$C$30,0,$B250-2)/IF(sommmeProdInv(Inputs!$B$30:$AY$30,$D$228:$BA$228,'Health SCR'!S$3)&gt;0,sommmeProdInv(Inputs!$B$30:$AY$30,$D$228:$BA$228,'Health SCR'!S$3),1)+S249,0)</f>
        <v>0</v>
      </c>
      <c r="T250" s="644">
        <f ca="1">IF('Health SCR'!T$3&gt;=$B250,OFFSET($D$228,0,'Health SCR'!T$3-$B250)*OFFSET(Inputs!$C$30,0,$B250-2)/IF(sommmeProdInv(Inputs!$B$30:$AY$30,$D$228:$BA$228,'Health SCR'!T$3)&gt;0,sommmeProdInv(Inputs!$B$30:$AY$30,$D$228:$BA$228,'Health SCR'!T$3),1)+T249,0)</f>
        <v>0</v>
      </c>
      <c r="U250" s="644">
        <f ca="1">IF('Health SCR'!U$3&gt;=$B250,OFFSET($D$228,0,'Health SCR'!U$3-$B250)*OFFSET(Inputs!$C$30,0,$B250-2)/IF(sommmeProdInv(Inputs!$B$30:$AY$30,$D$228:$BA$228,'Health SCR'!U$3)&gt;0,sommmeProdInv(Inputs!$B$30:$AY$30,$D$228:$BA$228,'Health SCR'!U$3),1)+U249,0)</f>
        <v>0</v>
      </c>
      <c r="V250" s="644">
        <f ca="1">IF('Health SCR'!V$3&gt;=$B250,OFFSET($D$228,0,'Health SCR'!V$3-$B250)*OFFSET(Inputs!$C$30,0,$B250-2)/IF(sommmeProdInv(Inputs!$B$30:$AY$30,$D$228:$BA$228,'Health SCR'!V$3)&gt;0,sommmeProdInv(Inputs!$B$30:$AY$30,$D$228:$BA$228,'Health SCR'!V$3),1)+V249,0)</f>
        <v>0</v>
      </c>
      <c r="W250" s="644">
        <f ca="1">IF('Health SCR'!W$3&gt;=$B250,OFFSET($D$228,0,'Health SCR'!W$3-$B250)*OFFSET(Inputs!$C$30,0,$B250-2)/IF(sommmeProdInv(Inputs!$B$30:$AY$30,$D$228:$BA$228,'Health SCR'!W$3)&gt;0,sommmeProdInv(Inputs!$B$30:$AY$30,$D$228:$BA$228,'Health SCR'!W$3),1)+W249,0)</f>
        <v>0</v>
      </c>
      <c r="X250" s="644">
        <f ca="1">IF('Health SCR'!X$3&gt;=$B250,OFFSET($D$228,0,'Health SCR'!X$3-$B250)*OFFSET(Inputs!$C$30,0,$B250-2)/IF(sommmeProdInv(Inputs!$B$30:$AY$30,$D$228:$BA$228,'Health SCR'!X$3)&gt;0,sommmeProdInv(Inputs!$B$30:$AY$30,$D$228:$BA$228,'Health SCR'!X$3),1)+X249,0)</f>
        <v>0</v>
      </c>
      <c r="Y250" s="644">
        <f ca="1">IF('Health SCR'!Y$3&gt;=$B250,OFFSET($D$228,0,'Health SCR'!Y$3-$B250)*OFFSET(Inputs!$C$30,0,$B250-2)/IF(sommmeProdInv(Inputs!$B$30:$AY$30,$D$228:$BA$228,'Health SCR'!Y$3)&gt;0,sommmeProdInv(Inputs!$B$30:$AY$30,$D$228:$BA$228,'Health SCR'!Y$3),1)+Y249,0)</f>
        <v>0</v>
      </c>
      <c r="Z250" s="644">
        <f ca="1">IF('Health SCR'!Z$3&gt;=$B250,OFFSET($D$228,0,'Health SCR'!Z$3-$B250)*OFFSET(Inputs!$C$30,0,$B250-2)/IF(sommmeProdInv(Inputs!$B$30:$AY$30,$D$228:$BA$228,'Health SCR'!Z$3)&gt;0,sommmeProdInv(Inputs!$B$30:$AY$30,$D$228:$BA$228,'Health SCR'!Z$3),1)+Z249,0)</f>
        <v>0</v>
      </c>
      <c r="AA250" s="644">
        <f ca="1">IF('Health SCR'!AA$3&gt;=$B250,OFFSET($D$228,0,'Health SCR'!AA$3-$B250)*OFFSET(Inputs!$C$30,0,$B250-2)/IF(sommmeProdInv(Inputs!$B$30:$AY$30,$D$228:$BA$228,'Health SCR'!AA$3)&gt;0,sommmeProdInv(Inputs!$B$30:$AY$30,$D$228:$BA$228,'Health SCR'!AA$3),1)+AA249,0)</f>
        <v>0</v>
      </c>
      <c r="AB250" s="644">
        <f ca="1">IF('Health SCR'!AB$3&gt;=$B250,OFFSET($D$228,0,'Health SCR'!AB$3-$B250)*OFFSET(Inputs!$C$30,0,$B250-2)/IF(sommmeProdInv(Inputs!$B$30:$AY$30,$D$228:$BA$228,'Health SCR'!AB$3)&gt;0,sommmeProdInv(Inputs!$B$30:$AY$30,$D$228:$BA$228,'Health SCR'!AB$3),1)+AB249,0)</f>
        <v>0</v>
      </c>
      <c r="AC250" s="644">
        <f ca="1">IF('Health SCR'!AC$3&gt;=$B250,OFFSET($D$228,0,'Health SCR'!AC$3-$B250)*OFFSET(Inputs!$C$30,0,$B250-2)/IF(sommmeProdInv(Inputs!$B$30:$AY$30,$D$228:$BA$228,'Health SCR'!AC$3)&gt;0,sommmeProdInv(Inputs!$B$30:$AY$30,$D$228:$BA$228,'Health SCR'!AC$3),1)+AC249,0)</f>
        <v>0</v>
      </c>
      <c r="AD250" s="644">
        <f ca="1">IF('Health SCR'!AD$3&gt;=$B250,OFFSET($D$228,0,'Health SCR'!AD$3-$B250)*OFFSET(Inputs!$C$30,0,$B250-2)/IF(sommmeProdInv(Inputs!$B$30:$AY$30,$D$228:$BA$228,'Health SCR'!AD$3)&gt;0,sommmeProdInv(Inputs!$B$30:$AY$30,$D$228:$BA$228,'Health SCR'!AD$3),1)+AD249,0)</f>
        <v>0</v>
      </c>
      <c r="AE250" s="644">
        <f ca="1">IF('Health SCR'!AE$3&gt;=$B250,OFFSET($D$228,0,'Health SCR'!AE$3-$B250)*OFFSET(Inputs!$C$30,0,$B250-2)/IF(sommmeProdInv(Inputs!$B$30:$AY$30,$D$228:$BA$228,'Health SCR'!AE$3)&gt;0,sommmeProdInv(Inputs!$B$30:$AY$30,$D$228:$BA$228,'Health SCR'!AE$3),1)+AE249,0)</f>
        <v>0</v>
      </c>
      <c r="AF250" s="644">
        <f ca="1">IF('Health SCR'!AF$3&gt;=$B250,OFFSET($D$228,0,'Health SCR'!AF$3-$B250)*OFFSET(Inputs!$C$30,0,$B250-2)/IF(sommmeProdInv(Inputs!$B$30:$AY$30,$D$228:$BA$228,'Health SCR'!AF$3)&gt;0,sommmeProdInv(Inputs!$B$30:$AY$30,$D$228:$BA$228,'Health SCR'!AF$3),1)+AF249,0)</f>
        <v>0</v>
      </c>
      <c r="AG250" s="644">
        <f ca="1">IF('Health SCR'!AG$3&gt;=$B250,OFFSET($D$228,0,'Health SCR'!AG$3-$B250)*OFFSET(Inputs!$C$30,0,$B250-2)/IF(sommmeProdInv(Inputs!$B$30:$AY$30,$D$228:$BA$228,'Health SCR'!AG$3)&gt;0,sommmeProdInv(Inputs!$B$30:$AY$30,$D$228:$BA$228,'Health SCR'!AG$3),1)+AG249,0)</f>
        <v>0</v>
      </c>
      <c r="AH250" s="644">
        <f ca="1">IF('Health SCR'!AH$3&gt;=$B250,OFFSET($D$228,0,'Health SCR'!AH$3-$B250)*OFFSET(Inputs!$C$30,0,$B250-2)/IF(sommmeProdInv(Inputs!$B$30:$AY$30,$D$228:$BA$228,'Health SCR'!AH$3)&gt;0,sommmeProdInv(Inputs!$B$30:$AY$30,$D$228:$BA$228,'Health SCR'!AH$3),1)+AH249,0)</f>
        <v>0</v>
      </c>
      <c r="AI250" s="644">
        <f ca="1">IF('Health SCR'!AI$3&gt;=$B250,OFFSET($D$228,0,'Health SCR'!AI$3-$B250)*OFFSET(Inputs!$C$30,0,$B250-2)/IF(sommmeProdInv(Inputs!$B$30:$AY$30,$D$228:$BA$228,'Health SCR'!AI$3)&gt;0,sommmeProdInv(Inputs!$B$30:$AY$30,$D$228:$BA$228,'Health SCR'!AI$3),1)+AI249,0)</f>
        <v>0</v>
      </c>
      <c r="AJ250" s="644">
        <f ca="1">IF('Health SCR'!AJ$3&gt;=$B250,OFFSET($D$228,0,'Health SCR'!AJ$3-$B250)*OFFSET(Inputs!$C$30,0,$B250-2)/IF(sommmeProdInv(Inputs!$B$30:$AY$30,$D$228:$BA$228,'Health SCR'!AJ$3)&gt;0,sommmeProdInv(Inputs!$B$30:$AY$30,$D$228:$BA$228,'Health SCR'!AJ$3),1)+AJ249,0)</f>
        <v>0</v>
      </c>
      <c r="AK250" s="644">
        <f ca="1">IF('Health SCR'!AK$3&gt;=$B250,OFFSET($D$228,0,'Health SCR'!AK$3-$B250)*OFFSET(Inputs!$C$30,0,$B250-2)/IF(sommmeProdInv(Inputs!$B$30:$AY$30,$D$228:$BA$228,'Health SCR'!AK$3)&gt;0,sommmeProdInv(Inputs!$B$30:$AY$30,$D$228:$BA$228,'Health SCR'!AK$3),1)+AK249,0)</f>
        <v>0</v>
      </c>
      <c r="AL250" s="644">
        <f ca="1">IF('Health SCR'!AL$3&gt;=$B250,OFFSET($D$228,0,'Health SCR'!AL$3-$B250)*OFFSET(Inputs!$C$30,0,$B250-2)/IF(sommmeProdInv(Inputs!$B$30:$AY$30,$D$228:$BA$228,'Health SCR'!AL$3)&gt;0,sommmeProdInv(Inputs!$B$30:$AY$30,$D$228:$BA$228,'Health SCR'!AL$3),1)+AL249,0)</f>
        <v>0</v>
      </c>
      <c r="AM250" s="644">
        <f ca="1">IF('Health SCR'!AM$3&gt;=$B250,OFFSET($D$228,0,'Health SCR'!AM$3-$B250)*OFFSET(Inputs!$C$30,0,$B250-2)/IF(sommmeProdInv(Inputs!$B$30:$AY$30,$D$228:$BA$228,'Health SCR'!AM$3)&gt;0,sommmeProdInv(Inputs!$B$30:$AY$30,$D$228:$BA$228,'Health SCR'!AM$3),1)+AM249,0)</f>
        <v>0</v>
      </c>
      <c r="AN250" s="644">
        <f ca="1">IF('Health SCR'!AN$3&gt;=$B250,OFFSET($D$228,0,'Health SCR'!AN$3-$B250)*OFFSET(Inputs!$C$30,0,$B250-2)/IF(sommmeProdInv(Inputs!$B$30:$AY$30,$D$228:$BA$228,'Health SCR'!AN$3)&gt;0,sommmeProdInv(Inputs!$B$30:$AY$30,$D$228:$BA$228,'Health SCR'!AN$3),1)+AN249,0)</f>
        <v>0</v>
      </c>
      <c r="AO250" s="644">
        <f ca="1">IF('Health SCR'!AO$3&gt;=$B250,OFFSET($D$228,0,'Health SCR'!AO$3-$B250)*OFFSET(Inputs!$C$30,0,$B250-2)/IF(sommmeProdInv(Inputs!$B$30:$AY$30,$D$228:$BA$228,'Health SCR'!AO$3)&gt;0,sommmeProdInv(Inputs!$B$30:$AY$30,$D$228:$BA$228,'Health SCR'!AO$3),1)+AO249,0)</f>
        <v>0</v>
      </c>
      <c r="AP250" s="644">
        <f ca="1">IF('Health SCR'!AP$3&gt;=$B250,OFFSET($D$228,0,'Health SCR'!AP$3-$B250)*OFFSET(Inputs!$C$30,0,$B250-2)/IF(sommmeProdInv(Inputs!$B$30:$AY$30,$D$228:$BA$228,'Health SCR'!AP$3)&gt;0,sommmeProdInv(Inputs!$B$30:$AY$30,$D$228:$BA$228,'Health SCR'!AP$3),1)+AP249,0)</f>
        <v>0</v>
      </c>
      <c r="AQ250" s="644">
        <f ca="1">IF('Health SCR'!AQ$3&gt;=$B250,OFFSET($D$228,0,'Health SCR'!AQ$3-$B250)*OFFSET(Inputs!$C$30,0,$B250-2)/IF(sommmeProdInv(Inputs!$B$30:$AY$30,$D$228:$BA$228,'Health SCR'!AQ$3)&gt;0,sommmeProdInv(Inputs!$B$30:$AY$30,$D$228:$BA$228,'Health SCR'!AQ$3),1)+AQ249,0)</f>
        <v>0</v>
      </c>
      <c r="AR250" s="644">
        <f ca="1">IF('Health SCR'!AR$3&gt;=$B250,OFFSET($D$228,0,'Health SCR'!AR$3-$B250)*OFFSET(Inputs!$C$30,0,$B250-2)/IF(sommmeProdInv(Inputs!$B$30:$AY$30,$D$228:$BA$228,'Health SCR'!AR$3)&gt;0,sommmeProdInv(Inputs!$B$30:$AY$30,$D$228:$BA$228,'Health SCR'!AR$3),1)+AR249,0)</f>
        <v>0</v>
      </c>
      <c r="AS250" s="644">
        <f ca="1">IF('Health SCR'!AS$3&gt;=$B250,OFFSET($D$228,0,'Health SCR'!AS$3-$B250)*OFFSET(Inputs!$C$30,0,$B250-2)/IF(sommmeProdInv(Inputs!$B$30:$AY$30,$D$228:$BA$228,'Health SCR'!AS$3)&gt;0,sommmeProdInv(Inputs!$B$30:$AY$30,$D$228:$BA$228,'Health SCR'!AS$3),1)+AS249,0)</f>
        <v>0</v>
      </c>
      <c r="AT250" s="644">
        <f ca="1">IF('Health SCR'!AT$3&gt;=$B250,OFFSET($D$228,0,'Health SCR'!AT$3-$B250)*OFFSET(Inputs!$C$30,0,$B250-2)/IF(sommmeProdInv(Inputs!$B$30:$AY$30,$D$228:$BA$228,'Health SCR'!AT$3)&gt;0,sommmeProdInv(Inputs!$B$30:$AY$30,$D$228:$BA$228,'Health SCR'!AT$3),1)+AT249,0)</f>
        <v>0</v>
      </c>
      <c r="AU250" s="644">
        <f ca="1">IF('Health SCR'!AU$3&gt;=$B250,OFFSET($D$228,0,'Health SCR'!AU$3-$B250)*OFFSET(Inputs!$C$30,0,$B250-2)/IF(sommmeProdInv(Inputs!$B$30:$AY$30,$D$228:$BA$228,'Health SCR'!AU$3)&gt;0,sommmeProdInv(Inputs!$B$30:$AY$30,$D$228:$BA$228,'Health SCR'!AU$3),1)+AU249,0)</f>
        <v>0</v>
      </c>
      <c r="AV250" s="644">
        <f ca="1">IF('Health SCR'!AV$3&gt;=$B250,OFFSET($D$228,0,'Health SCR'!AV$3-$B250)*OFFSET(Inputs!$C$30,0,$B250-2)/IF(sommmeProdInv(Inputs!$B$30:$AY$30,$D$228:$BA$228,'Health SCR'!AV$3)&gt;0,sommmeProdInv(Inputs!$B$30:$AY$30,$D$228:$BA$228,'Health SCR'!AV$3),1)+AV249,0)</f>
        <v>0</v>
      </c>
      <c r="AW250" s="644">
        <f ca="1">IF('Health SCR'!AW$3&gt;=$B250,OFFSET($D$228,0,'Health SCR'!AW$3-$B250)*OFFSET(Inputs!$C$30,0,$B250-2)/IF(sommmeProdInv(Inputs!$B$30:$AY$30,$D$228:$BA$228,'Health SCR'!AW$3)&gt;0,sommmeProdInv(Inputs!$B$30:$AY$30,$D$228:$BA$228,'Health SCR'!AW$3),1)+AW249,0)</f>
        <v>0</v>
      </c>
      <c r="AX250" s="644">
        <f ca="1">IF('Health SCR'!AX$3&gt;=$B250,OFFSET($D$228,0,'Health SCR'!AX$3-$B250)*OFFSET(Inputs!$C$30,0,$B250-2)/IF(sommmeProdInv(Inputs!$B$30:$AY$30,$D$228:$BA$228,'Health SCR'!AX$3)&gt;0,sommmeProdInv(Inputs!$B$30:$AY$30,$D$228:$BA$228,'Health SCR'!AX$3),1)+AX249,0)</f>
        <v>0</v>
      </c>
      <c r="AY250" s="644">
        <f ca="1">IF('Health SCR'!AY$3&gt;=$B250,OFFSET($D$228,0,'Health SCR'!AY$3-$B250)*OFFSET(Inputs!$C$30,0,$B250-2)/IF(sommmeProdInv(Inputs!$B$30:$AY$30,$D$228:$BA$228,'Health SCR'!AY$3)&gt;0,sommmeProdInv(Inputs!$B$30:$AY$30,$D$228:$BA$228,'Health SCR'!AY$3),1)+AY249,0)</f>
        <v>0</v>
      </c>
      <c r="AZ250" s="644">
        <f ca="1">IF('Health SCR'!AZ$3&gt;=$B250,OFFSET($D$228,0,'Health SCR'!AZ$3-$B250)*OFFSET(Inputs!$C$30,0,$B250-2)/IF(sommmeProdInv(Inputs!$B$30:$AY$30,$D$228:$BA$228,'Health SCR'!AZ$3)&gt;0,sommmeProdInv(Inputs!$B$30:$AY$30,$D$228:$BA$228,'Health SCR'!AZ$3),1)+AZ249,0)</f>
        <v>0</v>
      </c>
      <c r="BA250" s="645">
        <f ca="1">IF('Health SCR'!BA$3&gt;=$B250,OFFSET($D$228,0,'Health SCR'!BA$3-$B250)*OFFSET(Inputs!$C$30,0,$B250-2)/IF(sommmeProdInv(Inputs!$B$30:$AY$30,$D$228:$BA$228,'Health SCR'!BA$3)&gt;0,sommmeProdInv(Inputs!$B$30:$AY$30,$D$228:$BA$228,'Health SCR'!BA$3),1)+BA249,0)</f>
        <v>0</v>
      </c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43"/>
      <c r="BU250" s="243"/>
      <c r="BV250" s="243"/>
      <c r="BW250" s="243"/>
      <c r="BX250" s="243"/>
      <c r="BY250" s="243"/>
      <c r="BZ250" s="243"/>
      <c r="CA250" s="243"/>
      <c r="CB250" s="243"/>
      <c r="CC250" s="243"/>
      <c r="CD250" s="243"/>
      <c r="CE250" s="243"/>
      <c r="CF250" s="243"/>
      <c r="CG250" s="243"/>
      <c r="CH250" s="243"/>
      <c r="CI250" s="243"/>
      <c r="CJ250" s="243"/>
      <c r="CK250" s="243"/>
      <c r="CL250" s="243"/>
      <c r="CM250" s="243"/>
      <c r="CN250" s="243"/>
      <c r="CO250" s="243"/>
      <c r="CP250" s="243"/>
      <c r="CQ250" s="243"/>
      <c r="CR250" s="243"/>
      <c r="CS250" s="243"/>
      <c r="CT250" s="243"/>
      <c r="CU250" s="243"/>
      <c r="CV250" s="243"/>
      <c r="CW250" s="243"/>
      <c r="CX250" s="243"/>
      <c r="CY250" s="243"/>
      <c r="CZ250" s="243"/>
      <c r="DA250" s="243"/>
      <c r="DB250" s="243"/>
      <c r="DC250" s="243"/>
      <c r="DD250" s="243"/>
      <c r="DE250" s="243"/>
      <c r="DF250" s="243"/>
      <c r="DG250" s="243"/>
      <c r="DH250" s="243"/>
      <c r="DI250" s="243"/>
      <c r="DJ250" s="243"/>
      <c r="DK250" s="243"/>
      <c r="DL250" s="243"/>
      <c r="DM250" s="243"/>
      <c r="DN250" s="243"/>
      <c r="DO250" s="243"/>
      <c r="DP250" s="243"/>
      <c r="DQ250" s="243"/>
      <c r="DR250" s="243"/>
      <c r="DS250" s="243"/>
      <c r="DT250" s="243"/>
      <c r="DU250" s="243"/>
      <c r="DV250" s="243"/>
      <c r="DW250" s="243"/>
      <c r="DX250" s="243"/>
      <c r="DY250" s="243"/>
      <c r="DZ250" s="243"/>
      <c r="EA250" s="243"/>
      <c r="EB250" s="243"/>
      <c r="EC250" s="243"/>
      <c r="ED250" s="243"/>
      <c r="EE250" s="243"/>
      <c r="EF250" s="243"/>
      <c r="EG250" s="243"/>
      <c r="EH250" s="243"/>
      <c r="EI250" s="243"/>
      <c r="EJ250" s="243"/>
      <c r="EK250" s="243"/>
      <c r="EL250" s="243"/>
      <c r="EM250" s="243"/>
      <c r="EN250" s="243"/>
      <c r="EO250" s="243"/>
      <c r="EP250" s="243"/>
      <c r="EQ250" s="243"/>
      <c r="ER250" s="243"/>
      <c r="ES250" s="243"/>
      <c r="ET250" s="243"/>
      <c r="EU250" s="243"/>
      <c r="EV250" s="243"/>
      <c r="EW250" s="243"/>
      <c r="EX250" s="243"/>
      <c r="EY250" s="243"/>
      <c r="EZ250" s="243"/>
      <c r="FA250" s="243"/>
      <c r="FB250" s="243"/>
      <c r="FC250" s="243"/>
      <c r="FD250" s="243"/>
      <c r="FE250" s="243"/>
      <c r="FF250" s="243"/>
      <c r="FG250" s="243"/>
      <c r="FH250" s="243"/>
      <c r="FI250" s="243"/>
      <c r="FJ250" s="243"/>
      <c r="FK250" s="243"/>
      <c r="FL250" s="243"/>
      <c r="FM250" s="243"/>
      <c r="FN250" s="243"/>
      <c r="FO250" s="243"/>
      <c r="FP250" s="243"/>
      <c r="FQ250" s="243"/>
      <c r="FR250" s="243"/>
      <c r="FS250" s="243"/>
      <c r="FT250" s="243"/>
      <c r="FU250" s="243"/>
      <c r="FV250" s="243"/>
      <c r="FW250" s="243"/>
      <c r="FX250" s="243"/>
      <c r="FY250" s="243"/>
      <c r="FZ250" s="243"/>
      <c r="GA250" s="243"/>
      <c r="GB250" s="243"/>
      <c r="GC250" s="243"/>
      <c r="GD250" s="243"/>
      <c r="GE250" s="243"/>
      <c r="GF250" s="243"/>
      <c r="GG250" s="243"/>
      <c r="GH250" s="243"/>
      <c r="GI250" s="243"/>
      <c r="GJ250" s="243"/>
      <c r="GK250" s="243"/>
      <c r="GL250" s="243"/>
      <c r="GM250" s="243"/>
      <c r="GN250" s="243"/>
      <c r="GO250" s="243"/>
      <c r="GP250" s="243"/>
      <c r="GQ250" s="243"/>
      <c r="GR250" s="243"/>
      <c r="GS250" s="243"/>
      <c r="GT250" s="243"/>
      <c r="GU250" s="243"/>
      <c r="GV250" s="243"/>
      <c r="GW250" s="243"/>
      <c r="GX250" s="243"/>
      <c r="GY250" s="243"/>
      <c r="GZ250" s="243"/>
      <c r="HA250" s="243"/>
      <c r="HB250" s="243"/>
      <c r="HC250" s="243"/>
      <c r="HD250" s="243"/>
      <c r="HE250" s="243"/>
      <c r="HF250" s="243"/>
      <c r="HG250" s="243"/>
      <c r="HH250" s="243"/>
      <c r="HI250" s="243"/>
      <c r="HJ250" s="243"/>
      <c r="HK250" s="243"/>
      <c r="HL250" s="243"/>
      <c r="HM250" s="243"/>
      <c r="HN250" s="243"/>
      <c r="HO250" s="243"/>
      <c r="HP250" s="243"/>
      <c r="HQ250" s="243"/>
      <c r="HR250" s="243"/>
      <c r="HS250" s="243"/>
      <c r="HT250" s="243"/>
      <c r="HU250" s="243"/>
      <c r="HV250" s="243"/>
      <c r="HW250" s="243"/>
      <c r="HX250" s="243"/>
      <c r="HY250" s="243"/>
      <c r="HZ250" s="243"/>
      <c r="IA250" s="243"/>
      <c r="IB250" s="243"/>
      <c r="IC250" s="243"/>
      <c r="ID250" s="243"/>
      <c r="IE250" s="243"/>
      <c r="IF250" s="243"/>
      <c r="IG250" s="243"/>
      <c r="IH250" s="243"/>
      <c r="II250" s="243"/>
      <c r="IJ250" s="243"/>
      <c r="IK250" s="243"/>
      <c r="IL250" s="243"/>
      <c r="IM250" s="243"/>
      <c r="IN250" s="243"/>
      <c r="IO250" s="243"/>
      <c r="IP250" s="243"/>
      <c r="IQ250" s="243"/>
      <c r="IR250" s="243"/>
      <c r="IS250" s="243"/>
      <c r="IT250" s="243"/>
      <c r="IU250" s="243"/>
      <c r="IV250" s="243"/>
    </row>
    <row r="251" spans="1:256" s="62" customFormat="1" outlineLevel="1">
      <c r="A251" s="610"/>
      <c r="B251" s="993">
        <v>22</v>
      </c>
      <c r="C251" s="994"/>
      <c r="D251" s="643"/>
      <c r="E251" s="644">
        <f ca="1">IF('Health SCR'!E$3&gt;=$B251,OFFSET($D$228,0,'Health SCR'!E$3-$B251)*OFFSET(Inputs!$C$30,0,$B251-2)/IF(sommmeProdInv(Inputs!$B$30:$AY$30,$D$228:$BA$228,'Health SCR'!E$3)&gt;0,sommmeProdInv(Inputs!$B$30:$AY$30,$D$228:$BA$228,'Health SCR'!E$3),1)+E250,0)</f>
        <v>0</v>
      </c>
      <c r="F251" s="644">
        <f ca="1">IF('Health SCR'!F$3&gt;=$B251,OFFSET($D$228,0,'Health SCR'!F$3-$B251)*OFFSET(Inputs!$C$30,0,$B251-2)/IF(sommmeProdInv(Inputs!$B$30:$AY$30,$D$228:$BA$228,'Health SCR'!F$3)&gt;0,sommmeProdInv(Inputs!$B$30:$AY$30,$D$228:$BA$228,'Health SCR'!F$3),1)+F250,0)</f>
        <v>0</v>
      </c>
      <c r="G251" s="644">
        <f ca="1">IF('Health SCR'!G$3&gt;=$B251,OFFSET($D$228,0,'Health SCR'!G$3-$B251)*OFFSET(Inputs!$C$30,0,$B251-2)/IF(sommmeProdInv(Inputs!$B$30:$AY$30,$D$228:$BA$228,'Health SCR'!G$3)&gt;0,sommmeProdInv(Inputs!$B$30:$AY$30,$D$228:$BA$228,'Health SCR'!G$3),1)+G250,0)</f>
        <v>0</v>
      </c>
      <c r="H251" s="644">
        <f ca="1">IF('Health SCR'!H$3&gt;=$B251,OFFSET($D$228,0,'Health SCR'!H$3-$B251)*OFFSET(Inputs!$C$30,0,$B251-2)/IF(sommmeProdInv(Inputs!$B$30:$AY$30,$D$228:$BA$228,'Health SCR'!H$3)&gt;0,sommmeProdInv(Inputs!$B$30:$AY$30,$D$228:$BA$228,'Health SCR'!H$3),1)+H250,0)</f>
        <v>0</v>
      </c>
      <c r="I251" s="644">
        <f ca="1">IF('Health SCR'!I$3&gt;=$B251,OFFSET($D$228,0,'Health SCR'!I$3-$B251)*OFFSET(Inputs!$C$30,0,$B251-2)/IF(sommmeProdInv(Inputs!$B$30:$AY$30,$D$228:$BA$228,'Health SCR'!I$3)&gt;0,sommmeProdInv(Inputs!$B$30:$AY$30,$D$228:$BA$228,'Health SCR'!I$3),1)+I250,0)</f>
        <v>0</v>
      </c>
      <c r="J251" s="644">
        <f ca="1">IF('Health SCR'!J$3&gt;=$B251,OFFSET($D$228,0,'Health SCR'!J$3-$B251)*OFFSET(Inputs!$C$30,0,$B251-2)/IF(sommmeProdInv(Inputs!$B$30:$AY$30,$D$228:$BA$228,'Health SCR'!J$3)&gt;0,sommmeProdInv(Inputs!$B$30:$AY$30,$D$228:$BA$228,'Health SCR'!J$3),1)+J250,0)</f>
        <v>0</v>
      </c>
      <c r="K251" s="644">
        <f ca="1">IF('Health SCR'!K$3&gt;=$B251,OFFSET($D$228,0,'Health SCR'!K$3-$B251)*OFFSET(Inputs!$C$30,0,$B251-2)/IF(sommmeProdInv(Inputs!$B$30:$AY$30,$D$228:$BA$228,'Health SCR'!K$3)&gt;0,sommmeProdInv(Inputs!$B$30:$AY$30,$D$228:$BA$228,'Health SCR'!K$3),1)+K250,0)</f>
        <v>0</v>
      </c>
      <c r="L251" s="644">
        <f ca="1">IF('Health SCR'!L$3&gt;=$B251,OFFSET($D$228,0,'Health SCR'!L$3-$B251)*OFFSET(Inputs!$C$30,0,$B251-2)/IF(sommmeProdInv(Inputs!$B$30:$AY$30,$D$228:$BA$228,'Health SCR'!L$3)&gt;0,sommmeProdInv(Inputs!$B$30:$AY$30,$D$228:$BA$228,'Health SCR'!L$3),1)+L250,0)</f>
        <v>0</v>
      </c>
      <c r="M251" s="644">
        <f ca="1">IF('Health SCR'!M$3&gt;=$B251,OFFSET($D$228,0,'Health SCR'!M$3-$B251)*OFFSET(Inputs!$C$30,0,$B251-2)/IF(sommmeProdInv(Inputs!$B$30:$AY$30,$D$228:$BA$228,'Health SCR'!M$3)&gt;0,sommmeProdInv(Inputs!$B$30:$AY$30,$D$228:$BA$228,'Health SCR'!M$3),1)+M250,0)</f>
        <v>0</v>
      </c>
      <c r="N251" s="644">
        <f ca="1">IF('Health SCR'!N$3&gt;=$B251,OFFSET($D$228,0,'Health SCR'!N$3-$B251)*OFFSET(Inputs!$C$30,0,$B251-2)/IF(sommmeProdInv(Inputs!$B$30:$AY$30,$D$228:$BA$228,'Health SCR'!N$3)&gt;0,sommmeProdInv(Inputs!$B$30:$AY$30,$D$228:$BA$228,'Health SCR'!N$3),1)+N250,0)</f>
        <v>0</v>
      </c>
      <c r="O251" s="644">
        <f ca="1">IF('Health SCR'!O$3&gt;=$B251,OFFSET($D$228,0,'Health SCR'!O$3-$B251)*OFFSET(Inputs!$C$30,0,$B251-2)/IF(sommmeProdInv(Inputs!$B$30:$AY$30,$D$228:$BA$228,'Health SCR'!O$3)&gt;0,sommmeProdInv(Inputs!$B$30:$AY$30,$D$228:$BA$228,'Health SCR'!O$3),1)+O250,0)</f>
        <v>0</v>
      </c>
      <c r="P251" s="644">
        <f ca="1">IF('Health SCR'!P$3&gt;=$B251,OFFSET($D$228,0,'Health SCR'!P$3-$B251)*OFFSET(Inputs!$C$30,0,$B251-2)/IF(sommmeProdInv(Inputs!$B$30:$AY$30,$D$228:$BA$228,'Health SCR'!P$3)&gt;0,sommmeProdInv(Inputs!$B$30:$AY$30,$D$228:$BA$228,'Health SCR'!P$3),1)+P250,0)</f>
        <v>0</v>
      </c>
      <c r="Q251" s="644">
        <f ca="1">IF('Health SCR'!Q$3&gt;=$B251,OFFSET($D$228,0,'Health SCR'!Q$3-$B251)*OFFSET(Inputs!$C$30,0,$B251-2)/IF(sommmeProdInv(Inputs!$B$30:$AY$30,$D$228:$BA$228,'Health SCR'!Q$3)&gt;0,sommmeProdInv(Inputs!$B$30:$AY$30,$D$228:$BA$228,'Health SCR'!Q$3),1)+Q250,0)</f>
        <v>0</v>
      </c>
      <c r="R251" s="644">
        <f ca="1">IF('Health SCR'!R$3&gt;=$B251,OFFSET($D$228,0,'Health SCR'!R$3-$B251)*OFFSET(Inputs!$C$30,0,$B251-2)/IF(sommmeProdInv(Inputs!$B$30:$AY$30,$D$228:$BA$228,'Health SCR'!R$3)&gt;0,sommmeProdInv(Inputs!$B$30:$AY$30,$D$228:$BA$228,'Health SCR'!R$3),1)+R250,0)</f>
        <v>0</v>
      </c>
      <c r="S251" s="644">
        <f ca="1">IF('Health SCR'!S$3&gt;=$B251,OFFSET($D$228,0,'Health SCR'!S$3-$B251)*OFFSET(Inputs!$C$30,0,$B251-2)/IF(sommmeProdInv(Inputs!$B$30:$AY$30,$D$228:$BA$228,'Health SCR'!S$3)&gt;0,sommmeProdInv(Inputs!$B$30:$AY$30,$D$228:$BA$228,'Health SCR'!S$3),1)+S250,0)</f>
        <v>0</v>
      </c>
      <c r="T251" s="644">
        <f ca="1">IF('Health SCR'!T$3&gt;=$B251,OFFSET($D$228,0,'Health SCR'!T$3-$B251)*OFFSET(Inputs!$C$30,0,$B251-2)/IF(sommmeProdInv(Inputs!$B$30:$AY$30,$D$228:$BA$228,'Health SCR'!T$3)&gt;0,sommmeProdInv(Inputs!$B$30:$AY$30,$D$228:$BA$228,'Health SCR'!T$3),1)+T250,0)</f>
        <v>0</v>
      </c>
      <c r="U251" s="644">
        <f ca="1">IF('Health SCR'!U$3&gt;=$B251,OFFSET($D$228,0,'Health SCR'!U$3-$B251)*OFFSET(Inputs!$C$30,0,$B251-2)/IF(sommmeProdInv(Inputs!$B$30:$AY$30,$D$228:$BA$228,'Health SCR'!U$3)&gt;0,sommmeProdInv(Inputs!$B$30:$AY$30,$D$228:$BA$228,'Health SCR'!U$3),1)+U250,0)</f>
        <v>0</v>
      </c>
      <c r="V251" s="644">
        <f ca="1">IF('Health SCR'!V$3&gt;=$B251,OFFSET($D$228,0,'Health SCR'!V$3-$B251)*OFFSET(Inputs!$C$30,0,$B251-2)/IF(sommmeProdInv(Inputs!$B$30:$AY$30,$D$228:$BA$228,'Health SCR'!V$3)&gt;0,sommmeProdInv(Inputs!$B$30:$AY$30,$D$228:$BA$228,'Health SCR'!V$3),1)+V250,0)</f>
        <v>0</v>
      </c>
      <c r="W251" s="644">
        <f ca="1">IF('Health SCR'!W$3&gt;=$B251,OFFSET($D$228,0,'Health SCR'!W$3-$B251)*OFFSET(Inputs!$C$30,0,$B251-2)/IF(sommmeProdInv(Inputs!$B$30:$AY$30,$D$228:$BA$228,'Health SCR'!W$3)&gt;0,sommmeProdInv(Inputs!$B$30:$AY$30,$D$228:$BA$228,'Health SCR'!W$3),1)+W250,0)</f>
        <v>0</v>
      </c>
      <c r="X251" s="644">
        <f ca="1">IF('Health SCR'!X$3&gt;=$B251,OFFSET($D$228,0,'Health SCR'!X$3-$B251)*OFFSET(Inputs!$C$30,0,$B251-2)/IF(sommmeProdInv(Inputs!$B$30:$AY$30,$D$228:$BA$228,'Health SCR'!X$3)&gt;0,sommmeProdInv(Inputs!$B$30:$AY$30,$D$228:$BA$228,'Health SCR'!X$3),1)+X250,0)</f>
        <v>0</v>
      </c>
      <c r="Y251" s="644">
        <f ca="1">IF('Health SCR'!Y$3&gt;=$B251,OFFSET($D$228,0,'Health SCR'!Y$3-$B251)*OFFSET(Inputs!$C$30,0,$B251-2)/IF(sommmeProdInv(Inputs!$B$30:$AY$30,$D$228:$BA$228,'Health SCR'!Y$3)&gt;0,sommmeProdInv(Inputs!$B$30:$AY$30,$D$228:$BA$228,'Health SCR'!Y$3),1)+Y250,0)</f>
        <v>0</v>
      </c>
      <c r="Z251" s="644">
        <f ca="1">IF('Health SCR'!Z$3&gt;=$B251,OFFSET($D$228,0,'Health SCR'!Z$3-$B251)*OFFSET(Inputs!$C$30,0,$B251-2)/IF(sommmeProdInv(Inputs!$B$30:$AY$30,$D$228:$BA$228,'Health SCR'!Z$3)&gt;0,sommmeProdInv(Inputs!$B$30:$AY$30,$D$228:$BA$228,'Health SCR'!Z$3),1)+Z250,0)</f>
        <v>0</v>
      </c>
      <c r="AA251" s="644">
        <f ca="1">IF('Health SCR'!AA$3&gt;=$B251,OFFSET($D$228,0,'Health SCR'!AA$3-$B251)*OFFSET(Inputs!$C$30,0,$B251-2)/IF(sommmeProdInv(Inputs!$B$30:$AY$30,$D$228:$BA$228,'Health SCR'!AA$3)&gt;0,sommmeProdInv(Inputs!$B$30:$AY$30,$D$228:$BA$228,'Health SCR'!AA$3),1)+AA250,0)</f>
        <v>0</v>
      </c>
      <c r="AB251" s="644">
        <f ca="1">IF('Health SCR'!AB$3&gt;=$B251,OFFSET($D$228,0,'Health SCR'!AB$3-$B251)*OFFSET(Inputs!$C$30,0,$B251-2)/IF(sommmeProdInv(Inputs!$B$30:$AY$30,$D$228:$BA$228,'Health SCR'!AB$3)&gt;0,sommmeProdInv(Inputs!$B$30:$AY$30,$D$228:$BA$228,'Health SCR'!AB$3),1)+AB250,0)</f>
        <v>0</v>
      </c>
      <c r="AC251" s="644">
        <f ca="1">IF('Health SCR'!AC$3&gt;=$B251,OFFSET($D$228,0,'Health SCR'!AC$3-$B251)*OFFSET(Inputs!$C$30,0,$B251-2)/IF(sommmeProdInv(Inputs!$B$30:$AY$30,$D$228:$BA$228,'Health SCR'!AC$3)&gt;0,sommmeProdInv(Inputs!$B$30:$AY$30,$D$228:$BA$228,'Health SCR'!AC$3),1)+AC250,0)</f>
        <v>0</v>
      </c>
      <c r="AD251" s="644">
        <f ca="1">IF('Health SCR'!AD$3&gt;=$B251,OFFSET($D$228,0,'Health SCR'!AD$3-$B251)*OFFSET(Inputs!$C$30,0,$B251-2)/IF(sommmeProdInv(Inputs!$B$30:$AY$30,$D$228:$BA$228,'Health SCR'!AD$3)&gt;0,sommmeProdInv(Inputs!$B$30:$AY$30,$D$228:$BA$228,'Health SCR'!AD$3),1)+AD250,0)</f>
        <v>0</v>
      </c>
      <c r="AE251" s="644">
        <f ca="1">IF('Health SCR'!AE$3&gt;=$B251,OFFSET($D$228,0,'Health SCR'!AE$3-$B251)*OFFSET(Inputs!$C$30,0,$B251-2)/IF(sommmeProdInv(Inputs!$B$30:$AY$30,$D$228:$BA$228,'Health SCR'!AE$3)&gt;0,sommmeProdInv(Inputs!$B$30:$AY$30,$D$228:$BA$228,'Health SCR'!AE$3),1)+AE250,0)</f>
        <v>0</v>
      </c>
      <c r="AF251" s="644">
        <f ca="1">IF('Health SCR'!AF$3&gt;=$B251,OFFSET($D$228,0,'Health SCR'!AF$3-$B251)*OFFSET(Inputs!$C$30,0,$B251-2)/IF(sommmeProdInv(Inputs!$B$30:$AY$30,$D$228:$BA$228,'Health SCR'!AF$3)&gt;0,sommmeProdInv(Inputs!$B$30:$AY$30,$D$228:$BA$228,'Health SCR'!AF$3),1)+AF250,0)</f>
        <v>0</v>
      </c>
      <c r="AG251" s="644">
        <f ca="1">IF('Health SCR'!AG$3&gt;=$B251,OFFSET($D$228,0,'Health SCR'!AG$3-$B251)*OFFSET(Inputs!$C$30,0,$B251-2)/IF(sommmeProdInv(Inputs!$B$30:$AY$30,$D$228:$BA$228,'Health SCR'!AG$3)&gt;0,sommmeProdInv(Inputs!$B$30:$AY$30,$D$228:$BA$228,'Health SCR'!AG$3),1)+AG250,0)</f>
        <v>0</v>
      </c>
      <c r="AH251" s="644">
        <f ca="1">IF('Health SCR'!AH$3&gt;=$B251,OFFSET($D$228,0,'Health SCR'!AH$3-$B251)*OFFSET(Inputs!$C$30,0,$B251-2)/IF(sommmeProdInv(Inputs!$B$30:$AY$30,$D$228:$BA$228,'Health SCR'!AH$3)&gt;0,sommmeProdInv(Inputs!$B$30:$AY$30,$D$228:$BA$228,'Health SCR'!AH$3),1)+AH250,0)</f>
        <v>0</v>
      </c>
      <c r="AI251" s="644">
        <f ca="1">IF('Health SCR'!AI$3&gt;=$B251,OFFSET($D$228,0,'Health SCR'!AI$3-$B251)*OFFSET(Inputs!$C$30,0,$B251-2)/IF(sommmeProdInv(Inputs!$B$30:$AY$30,$D$228:$BA$228,'Health SCR'!AI$3)&gt;0,sommmeProdInv(Inputs!$B$30:$AY$30,$D$228:$BA$228,'Health SCR'!AI$3),1)+AI250,0)</f>
        <v>0</v>
      </c>
      <c r="AJ251" s="644">
        <f ca="1">IF('Health SCR'!AJ$3&gt;=$B251,OFFSET($D$228,0,'Health SCR'!AJ$3-$B251)*OFFSET(Inputs!$C$30,0,$B251-2)/IF(sommmeProdInv(Inputs!$B$30:$AY$30,$D$228:$BA$228,'Health SCR'!AJ$3)&gt;0,sommmeProdInv(Inputs!$B$30:$AY$30,$D$228:$BA$228,'Health SCR'!AJ$3),1)+AJ250,0)</f>
        <v>0</v>
      </c>
      <c r="AK251" s="644">
        <f ca="1">IF('Health SCR'!AK$3&gt;=$B251,OFFSET($D$228,0,'Health SCR'!AK$3-$B251)*OFFSET(Inputs!$C$30,0,$B251-2)/IF(sommmeProdInv(Inputs!$B$30:$AY$30,$D$228:$BA$228,'Health SCR'!AK$3)&gt;0,sommmeProdInv(Inputs!$B$30:$AY$30,$D$228:$BA$228,'Health SCR'!AK$3),1)+AK250,0)</f>
        <v>0</v>
      </c>
      <c r="AL251" s="644">
        <f ca="1">IF('Health SCR'!AL$3&gt;=$B251,OFFSET($D$228,0,'Health SCR'!AL$3-$B251)*OFFSET(Inputs!$C$30,0,$B251-2)/IF(sommmeProdInv(Inputs!$B$30:$AY$30,$D$228:$BA$228,'Health SCR'!AL$3)&gt;0,sommmeProdInv(Inputs!$B$30:$AY$30,$D$228:$BA$228,'Health SCR'!AL$3),1)+AL250,0)</f>
        <v>0</v>
      </c>
      <c r="AM251" s="644">
        <f ca="1">IF('Health SCR'!AM$3&gt;=$B251,OFFSET($D$228,0,'Health SCR'!AM$3-$B251)*OFFSET(Inputs!$C$30,0,$B251-2)/IF(sommmeProdInv(Inputs!$B$30:$AY$30,$D$228:$BA$228,'Health SCR'!AM$3)&gt;0,sommmeProdInv(Inputs!$B$30:$AY$30,$D$228:$BA$228,'Health SCR'!AM$3),1)+AM250,0)</f>
        <v>0</v>
      </c>
      <c r="AN251" s="644">
        <f ca="1">IF('Health SCR'!AN$3&gt;=$B251,OFFSET($D$228,0,'Health SCR'!AN$3-$B251)*OFFSET(Inputs!$C$30,0,$B251-2)/IF(sommmeProdInv(Inputs!$B$30:$AY$30,$D$228:$BA$228,'Health SCR'!AN$3)&gt;0,sommmeProdInv(Inputs!$B$30:$AY$30,$D$228:$BA$228,'Health SCR'!AN$3),1)+AN250,0)</f>
        <v>0</v>
      </c>
      <c r="AO251" s="644">
        <f ca="1">IF('Health SCR'!AO$3&gt;=$B251,OFFSET($D$228,0,'Health SCR'!AO$3-$B251)*OFFSET(Inputs!$C$30,0,$B251-2)/IF(sommmeProdInv(Inputs!$B$30:$AY$30,$D$228:$BA$228,'Health SCR'!AO$3)&gt;0,sommmeProdInv(Inputs!$B$30:$AY$30,$D$228:$BA$228,'Health SCR'!AO$3),1)+AO250,0)</f>
        <v>0</v>
      </c>
      <c r="AP251" s="644">
        <f ca="1">IF('Health SCR'!AP$3&gt;=$B251,OFFSET($D$228,0,'Health SCR'!AP$3-$B251)*OFFSET(Inputs!$C$30,0,$B251-2)/IF(sommmeProdInv(Inputs!$B$30:$AY$30,$D$228:$BA$228,'Health SCR'!AP$3)&gt;0,sommmeProdInv(Inputs!$B$30:$AY$30,$D$228:$BA$228,'Health SCR'!AP$3),1)+AP250,0)</f>
        <v>0</v>
      </c>
      <c r="AQ251" s="644">
        <f ca="1">IF('Health SCR'!AQ$3&gt;=$B251,OFFSET($D$228,0,'Health SCR'!AQ$3-$B251)*OFFSET(Inputs!$C$30,0,$B251-2)/IF(sommmeProdInv(Inputs!$B$30:$AY$30,$D$228:$BA$228,'Health SCR'!AQ$3)&gt;0,sommmeProdInv(Inputs!$B$30:$AY$30,$D$228:$BA$228,'Health SCR'!AQ$3),1)+AQ250,0)</f>
        <v>0</v>
      </c>
      <c r="AR251" s="644">
        <f ca="1">IF('Health SCR'!AR$3&gt;=$B251,OFFSET($D$228,0,'Health SCR'!AR$3-$B251)*OFFSET(Inputs!$C$30,0,$B251-2)/IF(sommmeProdInv(Inputs!$B$30:$AY$30,$D$228:$BA$228,'Health SCR'!AR$3)&gt;0,sommmeProdInv(Inputs!$B$30:$AY$30,$D$228:$BA$228,'Health SCR'!AR$3),1)+AR250,0)</f>
        <v>0</v>
      </c>
      <c r="AS251" s="644">
        <f ca="1">IF('Health SCR'!AS$3&gt;=$B251,OFFSET($D$228,0,'Health SCR'!AS$3-$B251)*OFFSET(Inputs!$C$30,0,$B251-2)/IF(sommmeProdInv(Inputs!$B$30:$AY$30,$D$228:$BA$228,'Health SCR'!AS$3)&gt;0,sommmeProdInv(Inputs!$B$30:$AY$30,$D$228:$BA$228,'Health SCR'!AS$3),1)+AS250,0)</f>
        <v>0</v>
      </c>
      <c r="AT251" s="644">
        <f ca="1">IF('Health SCR'!AT$3&gt;=$B251,OFFSET($D$228,0,'Health SCR'!AT$3-$B251)*OFFSET(Inputs!$C$30,0,$B251-2)/IF(sommmeProdInv(Inputs!$B$30:$AY$30,$D$228:$BA$228,'Health SCR'!AT$3)&gt;0,sommmeProdInv(Inputs!$B$30:$AY$30,$D$228:$BA$228,'Health SCR'!AT$3),1)+AT250,0)</f>
        <v>0</v>
      </c>
      <c r="AU251" s="644">
        <f ca="1">IF('Health SCR'!AU$3&gt;=$B251,OFFSET($D$228,0,'Health SCR'!AU$3-$B251)*OFFSET(Inputs!$C$30,0,$B251-2)/IF(sommmeProdInv(Inputs!$B$30:$AY$30,$D$228:$BA$228,'Health SCR'!AU$3)&gt;0,sommmeProdInv(Inputs!$B$30:$AY$30,$D$228:$BA$228,'Health SCR'!AU$3),1)+AU250,0)</f>
        <v>0</v>
      </c>
      <c r="AV251" s="644">
        <f ca="1">IF('Health SCR'!AV$3&gt;=$B251,OFFSET($D$228,0,'Health SCR'!AV$3-$B251)*OFFSET(Inputs!$C$30,0,$B251-2)/IF(sommmeProdInv(Inputs!$B$30:$AY$30,$D$228:$BA$228,'Health SCR'!AV$3)&gt;0,sommmeProdInv(Inputs!$B$30:$AY$30,$D$228:$BA$228,'Health SCR'!AV$3),1)+AV250,0)</f>
        <v>0</v>
      </c>
      <c r="AW251" s="644">
        <f ca="1">IF('Health SCR'!AW$3&gt;=$B251,OFFSET($D$228,0,'Health SCR'!AW$3-$B251)*OFFSET(Inputs!$C$30,0,$B251-2)/IF(sommmeProdInv(Inputs!$B$30:$AY$30,$D$228:$BA$228,'Health SCR'!AW$3)&gt;0,sommmeProdInv(Inputs!$B$30:$AY$30,$D$228:$BA$228,'Health SCR'!AW$3),1)+AW250,0)</f>
        <v>0</v>
      </c>
      <c r="AX251" s="644">
        <f ca="1">IF('Health SCR'!AX$3&gt;=$B251,OFFSET($D$228,0,'Health SCR'!AX$3-$B251)*OFFSET(Inputs!$C$30,0,$B251-2)/IF(sommmeProdInv(Inputs!$B$30:$AY$30,$D$228:$BA$228,'Health SCR'!AX$3)&gt;0,sommmeProdInv(Inputs!$B$30:$AY$30,$D$228:$BA$228,'Health SCR'!AX$3),1)+AX250,0)</f>
        <v>0</v>
      </c>
      <c r="AY251" s="644">
        <f ca="1">IF('Health SCR'!AY$3&gt;=$B251,OFFSET($D$228,0,'Health SCR'!AY$3-$B251)*OFFSET(Inputs!$C$30,0,$B251-2)/IF(sommmeProdInv(Inputs!$B$30:$AY$30,$D$228:$BA$228,'Health SCR'!AY$3)&gt;0,sommmeProdInv(Inputs!$B$30:$AY$30,$D$228:$BA$228,'Health SCR'!AY$3),1)+AY250,0)</f>
        <v>0</v>
      </c>
      <c r="AZ251" s="644">
        <f ca="1">IF('Health SCR'!AZ$3&gt;=$B251,OFFSET($D$228,0,'Health SCR'!AZ$3-$B251)*OFFSET(Inputs!$C$30,0,$B251-2)/IF(sommmeProdInv(Inputs!$B$30:$AY$30,$D$228:$BA$228,'Health SCR'!AZ$3)&gt;0,sommmeProdInv(Inputs!$B$30:$AY$30,$D$228:$BA$228,'Health SCR'!AZ$3),1)+AZ250,0)</f>
        <v>0</v>
      </c>
      <c r="BA251" s="645">
        <f ca="1">IF('Health SCR'!BA$3&gt;=$B251,OFFSET($D$228,0,'Health SCR'!BA$3-$B251)*OFFSET(Inputs!$C$30,0,$B251-2)/IF(sommmeProdInv(Inputs!$B$30:$AY$30,$D$228:$BA$228,'Health SCR'!BA$3)&gt;0,sommmeProdInv(Inputs!$B$30:$AY$30,$D$228:$BA$228,'Health SCR'!BA$3),1)+BA250,0)</f>
        <v>0</v>
      </c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43"/>
      <c r="BU251" s="243"/>
      <c r="BV251" s="243"/>
      <c r="BW251" s="243"/>
      <c r="BX251" s="243"/>
      <c r="BY251" s="243"/>
      <c r="BZ251" s="243"/>
      <c r="CA251" s="243"/>
      <c r="CB251" s="243"/>
      <c r="CC251" s="243"/>
      <c r="CD251" s="243"/>
      <c r="CE251" s="243"/>
      <c r="CF251" s="243"/>
      <c r="CG251" s="243"/>
      <c r="CH251" s="243"/>
      <c r="CI251" s="243"/>
      <c r="CJ251" s="243"/>
      <c r="CK251" s="243"/>
      <c r="CL251" s="243"/>
      <c r="CM251" s="243"/>
      <c r="CN251" s="243"/>
      <c r="CO251" s="243"/>
      <c r="CP251" s="243"/>
      <c r="CQ251" s="243"/>
      <c r="CR251" s="243"/>
      <c r="CS251" s="243"/>
      <c r="CT251" s="243"/>
      <c r="CU251" s="243"/>
      <c r="CV251" s="243"/>
      <c r="CW251" s="243"/>
      <c r="CX251" s="243"/>
      <c r="CY251" s="243"/>
      <c r="CZ251" s="243"/>
      <c r="DA251" s="243"/>
      <c r="DB251" s="243"/>
      <c r="DC251" s="243"/>
      <c r="DD251" s="243"/>
      <c r="DE251" s="243"/>
      <c r="DF251" s="243"/>
      <c r="DG251" s="243"/>
      <c r="DH251" s="243"/>
      <c r="DI251" s="243"/>
      <c r="DJ251" s="243"/>
      <c r="DK251" s="243"/>
      <c r="DL251" s="243"/>
      <c r="DM251" s="243"/>
      <c r="DN251" s="243"/>
      <c r="DO251" s="243"/>
      <c r="DP251" s="243"/>
      <c r="DQ251" s="243"/>
      <c r="DR251" s="243"/>
      <c r="DS251" s="243"/>
      <c r="DT251" s="243"/>
      <c r="DU251" s="243"/>
      <c r="DV251" s="243"/>
      <c r="DW251" s="243"/>
      <c r="DX251" s="243"/>
      <c r="DY251" s="243"/>
      <c r="DZ251" s="243"/>
      <c r="EA251" s="243"/>
      <c r="EB251" s="243"/>
      <c r="EC251" s="243"/>
      <c r="ED251" s="243"/>
      <c r="EE251" s="243"/>
      <c r="EF251" s="243"/>
      <c r="EG251" s="243"/>
      <c r="EH251" s="243"/>
      <c r="EI251" s="243"/>
      <c r="EJ251" s="243"/>
      <c r="EK251" s="243"/>
      <c r="EL251" s="243"/>
      <c r="EM251" s="243"/>
      <c r="EN251" s="243"/>
      <c r="EO251" s="243"/>
      <c r="EP251" s="243"/>
      <c r="EQ251" s="243"/>
      <c r="ER251" s="243"/>
      <c r="ES251" s="243"/>
      <c r="ET251" s="243"/>
      <c r="EU251" s="243"/>
      <c r="EV251" s="243"/>
      <c r="EW251" s="243"/>
      <c r="EX251" s="243"/>
      <c r="EY251" s="243"/>
      <c r="EZ251" s="243"/>
      <c r="FA251" s="243"/>
      <c r="FB251" s="243"/>
      <c r="FC251" s="243"/>
      <c r="FD251" s="243"/>
      <c r="FE251" s="243"/>
      <c r="FF251" s="243"/>
      <c r="FG251" s="243"/>
      <c r="FH251" s="243"/>
      <c r="FI251" s="243"/>
      <c r="FJ251" s="243"/>
      <c r="FK251" s="243"/>
      <c r="FL251" s="243"/>
      <c r="FM251" s="243"/>
      <c r="FN251" s="243"/>
      <c r="FO251" s="243"/>
      <c r="FP251" s="243"/>
      <c r="FQ251" s="243"/>
      <c r="FR251" s="243"/>
      <c r="FS251" s="243"/>
      <c r="FT251" s="243"/>
      <c r="FU251" s="243"/>
      <c r="FV251" s="243"/>
      <c r="FW251" s="243"/>
      <c r="FX251" s="243"/>
      <c r="FY251" s="243"/>
      <c r="FZ251" s="243"/>
      <c r="GA251" s="243"/>
      <c r="GB251" s="243"/>
      <c r="GC251" s="243"/>
      <c r="GD251" s="243"/>
      <c r="GE251" s="243"/>
      <c r="GF251" s="243"/>
      <c r="GG251" s="243"/>
      <c r="GH251" s="243"/>
      <c r="GI251" s="243"/>
      <c r="GJ251" s="243"/>
      <c r="GK251" s="243"/>
      <c r="GL251" s="243"/>
      <c r="GM251" s="243"/>
      <c r="GN251" s="243"/>
      <c r="GO251" s="243"/>
      <c r="GP251" s="243"/>
      <c r="GQ251" s="243"/>
      <c r="GR251" s="243"/>
      <c r="GS251" s="243"/>
      <c r="GT251" s="243"/>
      <c r="GU251" s="243"/>
      <c r="GV251" s="243"/>
      <c r="GW251" s="243"/>
      <c r="GX251" s="243"/>
      <c r="GY251" s="243"/>
      <c r="GZ251" s="243"/>
      <c r="HA251" s="243"/>
      <c r="HB251" s="243"/>
      <c r="HC251" s="243"/>
      <c r="HD251" s="243"/>
      <c r="HE251" s="243"/>
      <c r="HF251" s="243"/>
      <c r="HG251" s="243"/>
      <c r="HH251" s="243"/>
      <c r="HI251" s="243"/>
      <c r="HJ251" s="243"/>
      <c r="HK251" s="243"/>
      <c r="HL251" s="243"/>
      <c r="HM251" s="243"/>
      <c r="HN251" s="243"/>
      <c r="HO251" s="243"/>
      <c r="HP251" s="243"/>
      <c r="HQ251" s="243"/>
      <c r="HR251" s="243"/>
      <c r="HS251" s="243"/>
      <c r="HT251" s="243"/>
      <c r="HU251" s="243"/>
      <c r="HV251" s="243"/>
      <c r="HW251" s="243"/>
      <c r="HX251" s="243"/>
      <c r="HY251" s="243"/>
      <c r="HZ251" s="243"/>
      <c r="IA251" s="243"/>
      <c r="IB251" s="243"/>
      <c r="IC251" s="243"/>
      <c r="ID251" s="243"/>
      <c r="IE251" s="243"/>
      <c r="IF251" s="243"/>
      <c r="IG251" s="243"/>
      <c r="IH251" s="243"/>
      <c r="II251" s="243"/>
      <c r="IJ251" s="243"/>
      <c r="IK251" s="243"/>
      <c r="IL251" s="243"/>
      <c r="IM251" s="243"/>
      <c r="IN251" s="243"/>
      <c r="IO251" s="243"/>
      <c r="IP251" s="243"/>
      <c r="IQ251" s="243"/>
      <c r="IR251" s="243"/>
      <c r="IS251" s="243"/>
      <c r="IT251" s="243"/>
      <c r="IU251" s="243"/>
      <c r="IV251" s="243"/>
    </row>
    <row r="252" spans="1:256" s="62" customFormat="1" outlineLevel="1">
      <c r="A252" s="610"/>
      <c r="B252" s="993">
        <v>23</v>
      </c>
      <c r="C252" s="994"/>
      <c r="D252" s="643"/>
      <c r="E252" s="644">
        <f ca="1">IF('Health SCR'!E$3&gt;=$B252,OFFSET($D$228,0,'Health SCR'!E$3-$B252)*OFFSET(Inputs!$C$30,0,$B252-2)/IF(sommmeProdInv(Inputs!$B$30:$AY$30,$D$228:$BA$228,'Health SCR'!E$3)&gt;0,sommmeProdInv(Inputs!$B$30:$AY$30,$D$228:$BA$228,'Health SCR'!E$3),1)+E251,0)</f>
        <v>0</v>
      </c>
      <c r="F252" s="644">
        <f ca="1">IF('Health SCR'!F$3&gt;=$B252,OFFSET($D$228,0,'Health SCR'!F$3-$B252)*OFFSET(Inputs!$C$30,0,$B252-2)/IF(sommmeProdInv(Inputs!$B$30:$AY$30,$D$228:$BA$228,'Health SCR'!F$3)&gt;0,sommmeProdInv(Inputs!$B$30:$AY$30,$D$228:$BA$228,'Health SCR'!F$3),1)+F251,0)</f>
        <v>0</v>
      </c>
      <c r="G252" s="644">
        <f ca="1">IF('Health SCR'!G$3&gt;=$B252,OFFSET($D$228,0,'Health SCR'!G$3-$B252)*OFFSET(Inputs!$C$30,0,$B252-2)/IF(sommmeProdInv(Inputs!$B$30:$AY$30,$D$228:$BA$228,'Health SCR'!G$3)&gt;0,sommmeProdInv(Inputs!$B$30:$AY$30,$D$228:$BA$228,'Health SCR'!G$3),1)+G251,0)</f>
        <v>0</v>
      </c>
      <c r="H252" s="644">
        <f ca="1">IF('Health SCR'!H$3&gt;=$B252,OFFSET($D$228,0,'Health SCR'!H$3-$B252)*OFFSET(Inputs!$C$30,0,$B252-2)/IF(sommmeProdInv(Inputs!$B$30:$AY$30,$D$228:$BA$228,'Health SCR'!H$3)&gt;0,sommmeProdInv(Inputs!$B$30:$AY$30,$D$228:$BA$228,'Health SCR'!H$3),1)+H251,0)</f>
        <v>0</v>
      </c>
      <c r="I252" s="644">
        <f ca="1">IF('Health SCR'!I$3&gt;=$B252,OFFSET($D$228,0,'Health SCR'!I$3-$B252)*OFFSET(Inputs!$C$30,0,$B252-2)/IF(sommmeProdInv(Inputs!$B$30:$AY$30,$D$228:$BA$228,'Health SCR'!I$3)&gt;0,sommmeProdInv(Inputs!$B$30:$AY$30,$D$228:$BA$228,'Health SCR'!I$3),1)+I251,0)</f>
        <v>0</v>
      </c>
      <c r="J252" s="644">
        <f ca="1">IF('Health SCR'!J$3&gt;=$B252,OFFSET($D$228,0,'Health SCR'!J$3-$B252)*OFFSET(Inputs!$C$30,0,$B252-2)/IF(sommmeProdInv(Inputs!$B$30:$AY$30,$D$228:$BA$228,'Health SCR'!J$3)&gt;0,sommmeProdInv(Inputs!$B$30:$AY$30,$D$228:$BA$228,'Health SCR'!J$3),1)+J251,0)</f>
        <v>0</v>
      </c>
      <c r="K252" s="644">
        <f ca="1">IF('Health SCR'!K$3&gt;=$B252,OFFSET($D$228,0,'Health SCR'!K$3-$B252)*OFFSET(Inputs!$C$30,0,$B252-2)/IF(sommmeProdInv(Inputs!$B$30:$AY$30,$D$228:$BA$228,'Health SCR'!K$3)&gt;0,sommmeProdInv(Inputs!$B$30:$AY$30,$D$228:$BA$228,'Health SCR'!K$3),1)+K251,0)</f>
        <v>0</v>
      </c>
      <c r="L252" s="644">
        <f ca="1">IF('Health SCR'!L$3&gt;=$B252,OFFSET($D$228,0,'Health SCR'!L$3-$B252)*OFFSET(Inputs!$C$30,0,$B252-2)/IF(sommmeProdInv(Inputs!$B$30:$AY$30,$D$228:$BA$228,'Health SCR'!L$3)&gt;0,sommmeProdInv(Inputs!$B$30:$AY$30,$D$228:$BA$228,'Health SCR'!L$3),1)+L251,0)</f>
        <v>0</v>
      </c>
      <c r="M252" s="644">
        <f ca="1">IF('Health SCR'!M$3&gt;=$B252,OFFSET($D$228,0,'Health SCR'!M$3-$B252)*OFFSET(Inputs!$C$30,0,$B252-2)/IF(sommmeProdInv(Inputs!$B$30:$AY$30,$D$228:$BA$228,'Health SCR'!M$3)&gt;0,sommmeProdInv(Inputs!$B$30:$AY$30,$D$228:$BA$228,'Health SCR'!M$3),1)+M251,0)</f>
        <v>0</v>
      </c>
      <c r="N252" s="644">
        <f ca="1">IF('Health SCR'!N$3&gt;=$B252,OFFSET($D$228,0,'Health SCR'!N$3-$B252)*OFFSET(Inputs!$C$30,0,$B252-2)/IF(sommmeProdInv(Inputs!$B$30:$AY$30,$D$228:$BA$228,'Health SCR'!N$3)&gt;0,sommmeProdInv(Inputs!$B$30:$AY$30,$D$228:$BA$228,'Health SCR'!N$3),1)+N251,0)</f>
        <v>0</v>
      </c>
      <c r="O252" s="644">
        <f ca="1">IF('Health SCR'!O$3&gt;=$B252,OFFSET($D$228,0,'Health SCR'!O$3-$B252)*OFFSET(Inputs!$C$30,0,$B252-2)/IF(sommmeProdInv(Inputs!$B$30:$AY$30,$D$228:$BA$228,'Health SCR'!O$3)&gt;0,sommmeProdInv(Inputs!$B$30:$AY$30,$D$228:$BA$228,'Health SCR'!O$3),1)+O251,0)</f>
        <v>0</v>
      </c>
      <c r="P252" s="644">
        <f ca="1">IF('Health SCR'!P$3&gt;=$B252,OFFSET($D$228,0,'Health SCR'!P$3-$B252)*OFFSET(Inputs!$C$30,0,$B252-2)/IF(sommmeProdInv(Inputs!$B$30:$AY$30,$D$228:$BA$228,'Health SCR'!P$3)&gt;0,sommmeProdInv(Inputs!$B$30:$AY$30,$D$228:$BA$228,'Health SCR'!P$3),1)+P251,0)</f>
        <v>0</v>
      </c>
      <c r="Q252" s="644">
        <f ca="1">IF('Health SCR'!Q$3&gt;=$B252,OFFSET($D$228,0,'Health SCR'!Q$3-$B252)*OFFSET(Inputs!$C$30,0,$B252-2)/IF(sommmeProdInv(Inputs!$B$30:$AY$30,$D$228:$BA$228,'Health SCR'!Q$3)&gt;0,sommmeProdInv(Inputs!$B$30:$AY$30,$D$228:$BA$228,'Health SCR'!Q$3),1)+Q251,0)</f>
        <v>0</v>
      </c>
      <c r="R252" s="644">
        <f ca="1">IF('Health SCR'!R$3&gt;=$B252,OFFSET($D$228,0,'Health SCR'!R$3-$B252)*OFFSET(Inputs!$C$30,0,$B252-2)/IF(sommmeProdInv(Inputs!$B$30:$AY$30,$D$228:$BA$228,'Health SCR'!R$3)&gt;0,sommmeProdInv(Inputs!$B$30:$AY$30,$D$228:$BA$228,'Health SCR'!R$3),1)+R251,0)</f>
        <v>0</v>
      </c>
      <c r="S252" s="644">
        <f ca="1">IF('Health SCR'!S$3&gt;=$B252,OFFSET($D$228,0,'Health SCR'!S$3-$B252)*OFFSET(Inputs!$C$30,0,$B252-2)/IF(sommmeProdInv(Inputs!$B$30:$AY$30,$D$228:$BA$228,'Health SCR'!S$3)&gt;0,sommmeProdInv(Inputs!$B$30:$AY$30,$D$228:$BA$228,'Health SCR'!S$3),1)+S251,0)</f>
        <v>0</v>
      </c>
      <c r="T252" s="644">
        <f ca="1">IF('Health SCR'!T$3&gt;=$B252,OFFSET($D$228,0,'Health SCR'!T$3-$B252)*OFFSET(Inputs!$C$30,0,$B252-2)/IF(sommmeProdInv(Inputs!$B$30:$AY$30,$D$228:$BA$228,'Health SCR'!T$3)&gt;0,sommmeProdInv(Inputs!$B$30:$AY$30,$D$228:$BA$228,'Health SCR'!T$3),1)+T251,0)</f>
        <v>0</v>
      </c>
      <c r="U252" s="644">
        <f ca="1">IF('Health SCR'!U$3&gt;=$B252,OFFSET($D$228,0,'Health SCR'!U$3-$B252)*OFFSET(Inputs!$C$30,0,$B252-2)/IF(sommmeProdInv(Inputs!$B$30:$AY$30,$D$228:$BA$228,'Health SCR'!U$3)&gt;0,sommmeProdInv(Inputs!$B$30:$AY$30,$D$228:$BA$228,'Health SCR'!U$3),1)+U251,0)</f>
        <v>0</v>
      </c>
      <c r="V252" s="644">
        <f ca="1">IF('Health SCR'!V$3&gt;=$B252,OFFSET($D$228,0,'Health SCR'!V$3-$B252)*OFFSET(Inputs!$C$30,0,$B252-2)/IF(sommmeProdInv(Inputs!$B$30:$AY$30,$D$228:$BA$228,'Health SCR'!V$3)&gt;0,sommmeProdInv(Inputs!$B$30:$AY$30,$D$228:$BA$228,'Health SCR'!V$3),1)+V251,0)</f>
        <v>0</v>
      </c>
      <c r="W252" s="644">
        <f ca="1">IF('Health SCR'!W$3&gt;=$B252,OFFSET($D$228,0,'Health SCR'!W$3-$B252)*OFFSET(Inputs!$C$30,0,$B252-2)/IF(sommmeProdInv(Inputs!$B$30:$AY$30,$D$228:$BA$228,'Health SCR'!W$3)&gt;0,sommmeProdInv(Inputs!$B$30:$AY$30,$D$228:$BA$228,'Health SCR'!W$3),1)+W251,0)</f>
        <v>0</v>
      </c>
      <c r="X252" s="644">
        <f ca="1">IF('Health SCR'!X$3&gt;=$B252,OFFSET($D$228,0,'Health SCR'!X$3-$B252)*OFFSET(Inputs!$C$30,0,$B252-2)/IF(sommmeProdInv(Inputs!$B$30:$AY$30,$D$228:$BA$228,'Health SCR'!X$3)&gt;0,sommmeProdInv(Inputs!$B$30:$AY$30,$D$228:$BA$228,'Health SCR'!X$3),1)+X251,0)</f>
        <v>0</v>
      </c>
      <c r="Y252" s="644">
        <f ca="1">IF('Health SCR'!Y$3&gt;=$B252,OFFSET($D$228,0,'Health SCR'!Y$3-$B252)*OFFSET(Inputs!$C$30,0,$B252-2)/IF(sommmeProdInv(Inputs!$B$30:$AY$30,$D$228:$BA$228,'Health SCR'!Y$3)&gt;0,sommmeProdInv(Inputs!$B$30:$AY$30,$D$228:$BA$228,'Health SCR'!Y$3),1)+Y251,0)</f>
        <v>0</v>
      </c>
      <c r="Z252" s="644">
        <f ca="1">IF('Health SCR'!Z$3&gt;=$B252,OFFSET($D$228,0,'Health SCR'!Z$3-$B252)*OFFSET(Inputs!$C$30,0,$B252-2)/IF(sommmeProdInv(Inputs!$B$30:$AY$30,$D$228:$BA$228,'Health SCR'!Z$3)&gt;0,sommmeProdInv(Inputs!$B$30:$AY$30,$D$228:$BA$228,'Health SCR'!Z$3),1)+Z251,0)</f>
        <v>0</v>
      </c>
      <c r="AA252" s="644">
        <f ca="1">IF('Health SCR'!AA$3&gt;=$B252,OFFSET($D$228,0,'Health SCR'!AA$3-$B252)*OFFSET(Inputs!$C$30,0,$B252-2)/IF(sommmeProdInv(Inputs!$B$30:$AY$30,$D$228:$BA$228,'Health SCR'!AA$3)&gt;0,sommmeProdInv(Inputs!$B$30:$AY$30,$D$228:$BA$228,'Health SCR'!AA$3),1)+AA251,0)</f>
        <v>0</v>
      </c>
      <c r="AB252" s="644">
        <f ca="1">IF('Health SCR'!AB$3&gt;=$B252,OFFSET($D$228,0,'Health SCR'!AB$3-$B252)*OFFSET(Inputs!$C$30,0,$B252-2)/IF(sommmeProdInv(Inputs!$B$30:$AY$30,$D$228:$BA$228,'Health SCR'!AB$3)&gt;0,sommmeProdInv(Inputs!$B$30:$AY$30,$D$228:$BA$228,'Health SCR'!AB$3),1)+AB251,0)</f>
        <v>0</v>
      </c>
      <c r="AC252" s="644">
        <f ca="1">IF('Health SCR'!AC$3&gt;=$B252,OFFSET($D$228,0,'Health SCR'!AC$3-$B252)*OFFSET(Inputs!$C$30,0,$B252-2)/IF(sommmeProdInv(Inputs!$B$30:$AY$30,$D$228:$BA$228,'Health SCR'!AC$3)&gt;0,sommmeProdInv(Inputs!$B$30:$AY$30,$D$228:$BA$228,'Health SCR'!AC$3),1)+AC251,0)</f>
        <v>0</v>
      </c>
      <c r="AD252" s="644">
        <f ca="1">IF('Health SCR'!AD$3&gt;=$B252,OFFSET($D$228,0,'Health SCR'!AD$3-$B252)*OFFSET(Inputs!$C$30,0,$B252-2)/IF(sommmeProdInv(Inputs!$B$30:$AY$30,$D$228:$BA$228,'Health SCR'!AD$3)&gt;0,sommmeProdInv(Inputs!$B$30:$AY$30,$D$228:$BA$228,'Health SCR'!AD$3),1)+AD251,0)</f>
        <v>0</v>
      </c>
      <c r="AE252" s="644">
        <f ca="1">IF('Health SCR'!AE$3&gt;=$B252,OFFSET($D$228,0,'Health SCR'!AE$3-$B252)*OFFSET(Inputs!$C$30,0,$B252-2)/IF(sommmeProdInv(Inputs!$B$30:$AY$30,$D$228:$BA$228,'Health SCR'!AE$3)&gt;0,sommmeProdInv(Inputs!$B$30:$AY$30,$D$228:$BA$228,'Health SCR'!AE$3),1)+AE251,0)</f>
        <v>0</v>
      </c>
      <c r="AF252" s="644">
        <f ca="1">IF('Health SCR'!AF$3&gt;=$B252,OFFSET($D$228,0,'Health SCR'!AF$3-$B252)*OFFSET(Inputs!$C$30,0,$B252-2)/IF(sommmeProdInv(Inputs!$B$30:$AY$30,$D$228:$BA$228,'Health SCR'!AF$3)&gt;0,sommmeProdInv(Inputs!$B$30:$AY$30,$D$228:$BA$228,'Health SCR'!AF$3),1)+AF251,0)</f>
        <v>0</v>
      </c>
      <c r="AG252" s="644">
        <f ca="1">IF('Health SCR'!AG$3&gt;=$B252,OFFSET($D$228,0,'Health SCR'!AG$3-$B252)*OFFSET(Inputs!$C$30,0,$B252-2)/IF(sommmeProdInv(Inputs!$B$30:$AY$30,$D$228:$BA$228,'Health SCR'!AG$3)&gt;0,sommmeProdInv(Inputs!$B$30:$AY$30,$D$228:$BA$228,'Health SCR'!AG$3),1)+AG251,0)</f>
        <v>0</v>
      </c>
      <c r="AH252" s="644">
        <f ca="1">IF('Health SCR'!AH$3&gt;=$B252,OFFSET($D$228,0,'Health SCR'!AH$3-$B252)*OFFSET(Inputs!$C$30,0,$B252-2)/IF(sommmeProdInv(Inputs!$B$30:$AY$30,$D$228:$BA$228,'Health SCR'!AH$3)&gt;0,sommmeProdInv(Inputs!$B$30:$AY$30,$D$228:$BA$228,'Health SCR'!AH$3),1)+AH251,0)</f>
        <v>0</v>
      </c>
      <c r="AI252" s="644">
        <f ca="1">IF('Health SCR'!AI$3&gt;=$B252,OFFSET($D$228,0,'Health SCR'!AI$3-$B252)*OFFSET(Inputs!$C$30,0,$B252-2)/IF(sommmeProdInv(Inputs!$B$30:$AY$30,$D$228:$BA$228,'Health SCR'!AI$3)&gt;0,sommmeProdInv(Inputs!$B$30:$AY$30,$D$228:$BA$228,'Health SCR'!AI$3),1)+AI251,0)</f>
        <v>0</v>
      </c>
      <c r="AJ252" s="644">
        <f ca="1">IF('Health SCR'!AJ$3&gt;=$B252,OFFSET($D$228,0,'Health SCR'!AJ$3-$B252)*OFFSET(Inputs!$C$30,0,$B252-2)/IF(sommmeProdInv(Inputs!$B$30:$AY$30,$D$228:$BA$228,'Health SCR'!AJ$3)&gt;0,sommmeProdInv(Inputs!$B$30:$AY$30,$D$228:$BA$228,'Health SCR'!AJ$3),1)+AJ251,0)</f>
        <v>0</v>
      </c>
      <c r="AK252" s="644">
        <f ca="1">IF('Health SCR'!AK$3&gt;=$B252,OFFSET($D$228,0,'Health SCR'!AK$3-$B252)*OFFSET(Inputs!$C$30,0,$B252-2)/IF(sommmeProdInv(Inputs!$B$30:$AY$30,$D$228:$BA$228,'Health SCR'!AK$3)&gt;0,sommmeProdInv(Inputs!$B$30:$AY$30,$D$228:$BA$228,'Health SCR'!AK$3),1)+AK251,0)</f>
        <v>0</v>
      </c>
      <c r="AL252" s="644">
        <f ca="1">IF('Health SCR'!AL$3&gt;=$B252,OFFSET($D$228,0,'Health SCR'!AL$3-$B252)*OFFSET(Inputs!$C$30,0,$B252-2)/IF(sommmeProdInv(Inputs!$B$30:$AY$30,$D$228:$BA$228,'Health SCR'!AL$3)&gt;0,sommmeProdInv(Inputs!$B$30:$AY$30,$D$228:$BA$228,'Health SCR'!AL$3),1)+AL251,0)</f>
        <v>0</v>
      </c>
      <c r="AM252" s="644">
        <f ca="1">IF('Health SCR'!AM$3&gt;=$B252,OFFSET($D$228,0,'Health SCR'!AM$3-$B252)*OFFSET(Inputs!$C$30,0,$B252-2)/IF(sommmeProdInv(Inputs!$B$30:$AY$30,$D$228:$BA$228,'Health SCR'!AM$3)&gt;0,sommmeProdInv(Inputs!$B$30:$AY$30,$D$228:$BA$228,'Health SCR'!AM$3),1)+AM251,0)</f>
        <v>0</v>
      </c>
      <c r="AN252" s="644">
        <f ca="1">IF('Health SCR'!AN$3&gt;=$B252,OFFSET($D$228,0,'Health SCR'!AN$3-$B252)*OFFSET(Inputs!$C$30,0,$B252-2)/IF(sommmeProdInv(Inputs!$B$30:$AY$30,$D$228:$BA$228,'Health SCR'!AN$3)&gt;0,sommmeProdInv(Inputs!$B$30:$AY$30,$D$228:$BA$228,'Health SCR'!AN$3),1)+AN251,0)</f>
        <v>0</v>
      </c>
      <c r="AO252" s="644">
        <f ca="1">IF('Health SCR'!AO$3&gt;=$B252,OFFSET($D$228,0,'Health SCR'!AO$3-$B252)*OFFSET(Inputs!$C$30,0,$B252-2)/IF(sommmeProdInv(Inputs!$B$30:$AY$30,$D$228:$BA$228,'Health SCR'!AO$3)&gt;0,sommmeProdInv(Inputs!$B$30:$AY$30,$D$228:$BA$228,'Health SCR'!AO$3),1)+AO251,0)</f>
        <v>0</v>
      </c>
      <c r="AP252" s="644">
        <f ca="1">IF('Health SCR'!AP$3&gt;=$B252,OFFSET($D$228,0,'Health SCR'!AP$3-$B252)*OFFSET(Inputs!$C$30,0,$B252-2)/IF(sommmeProdInv(Inputs!$B$30:$AY$30,$D$228:$BA$228,'Health SCR'!AP$3)&gt;0,sommmeProdInv(Inputs!$B$30:$AY$30,$D$228:$BA$228,'Health SCR'!AP$3),1)+AP251,0)</f>
        <v>0</v>
      </c>
      <c r="AQ252" s="644">
        <f ca="1">IF('Health SCR'!AQ$3&gt;=$B252,OFFSET($D$228,0,'Health SCR'!AQ$3-$B252)*OFFSET(Inputs!$C$30,0,$B252-2)/IF(sommmeProdInv(Inputs!$B$30:$AY$30,$D$228:$BA$228,'Health SCR'!AQ$3)&gt;0,sommmeProdInv(Inputs!$B$30:$AY$30,$D$228:$BA$228,'Health SCR'!AQ$3),1)+AQ251,0)</f>
        <v>0</v>
      </c>
      <c r="AR252" s="644">
        <f ca="1">IF('Health SCR'!AR$3&gt;=$B252,OFFSET($D$228,0,'Health SCR'!AR$3-$B252)*OFFSET(Inputs!$C$30,0,$B252-2)/IF(sommmeProdInv(Inputs!$B$30:$AY$30,$D$228:$BA$228,'Health SCR'!AR$3)&gt;0,sommmeProdInv(Inputs!$B$30:$AY$30,$D$228:$BA$228,'Health SCR'!AR$3),1)+AR251,0)</f>
        <v>0</v>
      </c>
      <c r="AS252" s="644">
        <f ca="1">IF('Health SCR'!AS$3&gt;=$B252,OFFSET($D$228,0,'Health SCR'!AS$3-$B252)*OFFSET(Inputs!$C$30,0,$B252-2)/IF(sommmeProdInv(Inputs!$B$30:$AY$30,$D$228:$BA$228,'Health SCR'!AS$3)&gt;0,sommmeProdInv(Inputs!$B$30:$AY$30,$D$228:$BA$228,'Health SCR'!AS$3),1)+AS251,0)</f>
        <v>0</v>
      </c>
      <c r="AT252" s="644">
        <f ca="1">IF('Health SCR'!AT$3&gt;=$B252,OFFSET($D$228,0,'Health SCR'!AT$3-$B252)*OFFSET(Inputs!$C$30,0,$B252-2)/IF(sommmeProdInv(Inputs!$B$30:$AY$30,$D$228:$BA$228,'Health SCR'!AT$3)&gt;0,sommmeProdInv(Inputs!$B$30:$AY$30,$D$228:$BA$228,'Health SCR'!AT$3),1)+AT251,0)</f>
        <v>0</v>
      </c>
      <c r="AU252" s="644">
        <f ca="1">IF('Health SCR'!AU$3&gt;=$B252,OFFSET($D$228,0,'Health SCR'!AU$3-$B252)*OFFSET(Inputs!$C$30,0,$B252-2)/IF(sommmeProdInv(Inputs!$B$30:$AY$30,$D$228:$BA$228,'Health SCR'!AU$3)&gt;0,sommmeProdInv(Inputs!$B$30:$AY$30,$D$228:$BA$228,'Health SCR'!AU$3),1)+AU251,0)</f>
        <v>0</v>
      </c>
      <c r="AV252" s="644">
        <f ca="1">IF('Health SCR'!AV$3&gt;=$B252,OFFSET($D$228,0,'Health SCR'!AV$3-$B252)*OFFSET(Inputs!$C$30,0,$B252-2)/IF(sommmeProdInv(Inputs!$B$30:$AY$30,$D$228:$BA$228,'Health SCR'!AV$3)&gt;0,sommmeProdInv(Inputs!$B$30:$AY$30,$D$228:$BA$228,'Health SCR'!AV$3),1)+AV251,0)</f>
        <v>0</v>
      </c>
      <c r="AW252" s="644">
        <f ca="1">IF('Health SCR'!AW$3&gt;=$B252,OFFSET($D$228,0,'Health SCR'!AW$3-$B252)*OFFSET(Inputs!$C$30,0,$B252-2)/IF(sommmeProdInv(Inputs!$B$30:$AY$30,$D$228:$BA$228,'Health SCR'!AW$3)&gt;0,sommmeProdInv(Inputs!$B$30:$AY$30,$D$228:$BA$228,'Health SCR'!AW$3),1)+AW251,0)</f>
        <v>0</v>
      </c>
      <c r="AX252" s="644">
        <f ca="1">IF('Health SCR'!AX$3&gt;=$B252,OFFSET($D$228,0,'Health SCR'!AX$3-$B252)*OFFSET(Inputs!$C$30,0,$B252-2)/IF(sommmeProdInv(Inputs!$B$30:$AY$30,$D$228:$BA$228,'Health SCR'!AX$3)&gt;0,sommmeProdInv(Inputs!$B$30:$AY$30,$D$228:$BA$228,'Health SCR'!AX$3),1)+AX251,0)</f>
        <v>0</v>
      </c>
      <c r="AY252" s="644">
        <f ca="1">IF('Health SCR'!AY$3&gt;=$B252,OFFSET($D$228,0,'Health SCR'!AY$3-$B252)*OFFSET(Inputs!$C$30,0,$B252-2)/IF(sommmeProdInv(Inputs!$B$30:$AY$30,$D$228:$BA$228,'Health SCR'!AY$3)&gt;0,sommmeProdInv(Inputs!$B$30:$AY$30,$D$228:$BA$228,'Health SCR'!AY$3),1)+AY251,0)</f>
        <v>0</v>
      </c>
      <c r="AZ252" s="644">
        <f ca="1">IF('Health SCR'!AZ$3&gt;=$B252,OFFSET($D$228,0,'Health SCR'!AZ$3-$B252)*OFFSET(Inputs!$C$30,0,$B252-2)/IF(sommmeProdInv(Inputs!$B$30:$AY$30,$D$228:$BA$228,'Health SCR'!AZ$3)&gt;0,sommmeProdInv(Inputs!$B$30:$AY$30,$D$228:$BA$228,'Health SCR'!AZ$3),1)+AZ251,0)</f>
        <v>0</v>
      </c>
      <c r="BA252" s="645">
        <f ca="1">IF('Health SCR'!BA$3&gt;=$B252,OFFSET($D$228,0,'Health SCR'!BA$3-$B252)*OFFSET(Inputs!$C$30,0,$B252-2)/IF(sommmeProdInv(Inputs!$B$30:$AY$30,$D$228:$BA$228,'Health SCR'!BA$3)&gt;0,sommmeProdInv(Inputs!$B$30:$AY$30,$D$228:$BA$228,'Health SCR'!BA$3),1)+BA251,0)</f>
        <v>0</v>
      </c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43"/>
      <c r="BU252" s="243"/>
      <c r="BV252" s="243"/>
      <c r="BW252" s="243"/>
      <c r="BX252" s="243"/>
      <c r="BY252" s="243"/>
      <c r="BZ252" s="243"/>
      <c r="CA252" s="243"/>
      <c r="CB252" s="243"/>
      <c r="CC252" s="243"/>
      <c r="CD252" s="243"/>
      <c r="CE252" s="243"/>
      <c r="CF252" s="243"/>
      <c r="CG252" s="243"/>
      <c r="CH252" s="243"/>
      <c r="CI252" s="243"/>
      <c r="CJ252" s="243"/>
      <c r="CK252" s="243"/>
      <c r="CL252" s="243"/>
      <c r="CM252" s="243"/>
      <c r="CN252" s="243"/>
      <c r="CO252" s="243"/>
      <c r="CP252" s="243"/>
      <c r="CQ252" s="243"/>
      <c r="CR252" s="243"/>
      <c r="CS252" s="243"/>
      <c r="CT252" s="243"/>
      <c r="CU252" s="243"/>
      <c r="CV252" s="243"/>
      <c r="CW252" s="243"/>
      <c r="CX252" s="243"/>
      <c r="CY252" s="243"/>
      <c r="CZ252" s="243"/>
      <c r="DA252" s="243"/>
      <c r="DB252" s="243"/>
      <c r="DC252" s="243"/>
      <c r="DD252" s="243"/>
      <c r="DE252" s="243"/>
      <c r="DF252" s="243"/>
      <c r="DG252" s="243"/>
      <c r="DH252" s="243"/>
      <c r="DI252" s="243"/>
      <c r="DJ252" s="243"/>
      <c r="DK252" s="243"/>
      <c r="DL252" s="243"/>
      <c r="DM252" s="243"/>
      <c r="DN252" s="243"/>
      <c r="DO252" s="243"/>
      <c r="DP252" s="243"/>
      <c r="DQ252" s="243"/>
      <c r="DR252" s="243"/>
      <c r="DS252" s="243"/>
      <c r="DT252" s="243"/>
      <c r="DU252" s="243"/>
      <c r="DV252" s="243"/>
      <c r="DW252" s="243"/>
      <c r="DX252" s="243"/>
      <c r="DY252" s="243"/>
      <c r="DZ252" s="243"/>
      <c r="EA252" s="243"/>
      <c r="EB252" s="243"/>
      <c r="EC252" s="243"/>
      <c r="ED252" s="243"/>
      <c r="EE252" s="243"/>
      <c r="EF252" s="243"/>
      <c r="EG252" s="243"/>
      <c r="EH252" s="243"/>
      <c r="EI252" s="243"/>
      <c r="EJ252" s="243"/>
      <c r="EK252" s="243"/>
      <c r="EL252" s="243"/>
      <c r="EM252" s="243"/>
      <c r="EN252" s="243"/>
      <c r="EO252" s="243"/>
      <c r="EP252" s="243"/>
      <c r="EQ252" s="243"/>
      <c r="ER252" s="243"/>
      <c r="ES252" s="243"/>
      <c r="ET252" s="243"/>
      <c r="EU252" s="243"/>
      <c r="EV252" s="243"/>
      <c r="EW252" s="243"/>
      <c r="EX252" s="243"/>
      <c r="EY252" s="243"/>
      <c r="EZ252" s="243"/>
      <c r="FA252" s="243"/>
      <c r="FB252" s="243"/>
      <c r="FC252" s="243"/>
      <c r="FD252" s="243"/>
      <c r="FE252" s="243"/>
      <c r="FF252" s="243"/>
      <c r="FG252" s="243"/>
      <c r="FH252" s="243"/>
      <c r="FI252" s="243"/>
      <c r="FJ252" s="243"/>
      <c r="FK252" s="243"/>
      <c r="FL252" s="243"/>
      <c r="FM252" s="243"/>
      <c r="FN252" s="243"/>
      <c r="FO252" s="243"/>
      <c r="FP252" s="243"/>
      <c r="FQ252" s="243"/>
      <c r="FR252" s="243"/>
      <c r="FS252" s="243"/>
      <c r="FT252" s="243"/>
      <c r="FU252" s="243"/>
      <c r="FV252" s="243"/>
      <c r="FW252" s="243"/>
      <c r="FX252" s="243"/>
      <c r="FY252" s="243"/>
      <c r="FZ252" s="243"/>
      <c r="GA252" s="243"/>
      <c r="GB252" s="243"/>
      <c r="GC252" s="243"/>
      <c r="GD252" s="243"/>
      <c r="GE252" s="243"/>
      <c r="GF252" s="243"/>
      <c r="GG252" s="243"/>
      <c r="GH252" s="243"/>
      <c r="GI252" s="243"/>
      <c r="GJ252" s="243"/>
      <c r="GK252" s="243"/>
      <c r="GL252" s="243"/>
      <c r="GM252" s="243"/>
      <c r="GN252" s="243"/>
      <c r="GO252" s="243"/>
      <c r="GP252" s="243"/>
      <c r="GQ252" s="243"/>
      <c r="GR252" s="243"/>
      <c r="GS252" s="243"/>
      <c r="GT252" s="243"/>
      <c r="GU252" s="243"/>
      <c r="GV252" s="243"/>
      <c r="GW252" s="243"/>
      <c r="GX252" s="243"/>
      <c r="GY252" s="243"/>
      <c r="GZ252" s="243"/>
      <c r="HA252" s="243"/>
      <c r="HB252" s="243"/>
      <c r="HC252" s="243"/>
      <c r="HD252" s="243"/>
      <c r="HE252" s="243"/>
      <c r="HF252" s="243"/>
      <c r="HG252" s="243"/>
      <c r="HH252" s="243"/>
      <c r="HI252" s="243"/>
      <c r="HJ252" s="243"/>
      <c r="HK252" s="243"/>
      <c r="HL252" s="243"/>
      <c r="HM252" s="243"/>
      <c r="HN252" s="243"/>
      <c r="HO252" s="243"/>
      <c r="HP252" s="243"/>
      <c r="HQ252" s="243"/>
      <c r="HR252" s="243"/>
      <c r="HS252" s="243"/>
      <c r="HT252" s="243"/>
      <c r="HU252" s="243"/>
      <c r="HV252" s="243"/>
      <c r="HW252" s="243"/>
      <c r="HX252" s="243"/>
      <c r="HY252" s="243"/>
      <c r="HZ252" s="243"/>
      <c r="IA252" s="243"/>
      <c r="IB252" s="243"/>
      <c r="IC252" s="243"/>
      <c r="ID252" s="243"/>
      <c r="IE252" s="243"/>
      <c r="IF252" s="243"/>
      <c r="IG252" s="243"/>
      <c r="IH252" s="243"/>
      <c r="II252" s="243"/>
      <c r="IJ252" s="243"/>
      <c r="IK252" s="243"/>
      <c r="IL252" s="243"/>
      <c r="IM252" s="243"/>
      <c r="IN252" s="243"/>
      <c r="IO252" s="243"/>
      <c r="IP252" s="243"/>
      <c r="IQ252" s="243"/>
      <c r="IR252" s="243"/>
      <c r="IS252" s="243"/>
      <c r="IT252" s="243"/>
      <c r="IU252" s="243"/>
      <c r="IV252" s="243"/>
    </row>
    <row r="253" spans="1:256" s="62" customFormat="1" outlineLevel="1">
      <c r="A253" s="610"/>
      <c r="B253" s="993">
        <v>24</v>
      </c>
      <c r="C253" s="994"/>
      <c r="D253" s="643"/>
      <c r="E253" s="644">
        <f ca="1">IF('Health SCR'!E$3&gt;=$B253,OFFSET($D$228,0,'Health SCR'!E$3-$B253)*OFFSET(Inputs!$C$30,0,$B253-2)/IF(sommmeProdInv(Inputs!$B$30:$AY$30,$D$228:$BA$228,'Health SCR'!E$3)&gt;0,sommmeProdInv(Inputs!$B$30:$AY$30,$D$228:$BA$228,'Health SCR'!E$3),1)+E252,0)</f>
        <v>0</v>
      </c>
      <c r="F253" s="644">
        <f ca="1">IF('Health SCR'!F$3&gt;=$B253,OFFSET($D$228,0,'Health SCR'!F$3-$B253)*OFFSET(Inputs!$C$30,0,$B253-2)/IF(sommmeProdInv(Inputs!$B$30:$AY$30,$D$228:$BA$228,'Health SCR'!F$3)&gt;0,sommmeProdInv(Inputs!$B$30:$AY$30,$D$228:$BA$228,'Health SCR'!F$3),1)+F252,0)</f>
        <v>0</v>
      </c>
      <c r="G253" s="644">
        <f ca="1">IF('Health SCR'!G$3&gt;=$B253,OFFSET($D$228,0,'Health SCR'!G$3-$B253)*OFFSET(Inputs!$C$30,0,$B253-2)/IF(sommmeProdInv(Inputs!$B$30:$AY$30,$D$228:$BA$228,'Health SCR'!G$3)&gt;0,sommmeProdInv(Inputs!$B$30:$AY$30,$D$228:$BA$228,'Health SCR'!G$3),1)+G252,0)</f>
        <v>0</v>
      </c>
      <c r="H253" s="644">
        <f ca="1">IF('Health SCR'!H$3&gt;=$B253,OFFSET($D$228,0,'Health SCR'!H$3-$B253)*OFFSET(Inputs!$C$30,0,$B253-2)/IF(sommmeProdInv(Inputs!$B$30:$AY$30,$D$228:$BA$228,'Health SCR'!H$3)&gt;0,sommmeProdInv(Inputs!$B$30:$AY$30,$D$228:$BA$228,'Health SCR'!H$3),1)+H252,0)</f>
        <v>0</v>
      </c>
      <c r="I253" s="644">
        <f ca="1">IF('Health SCR'!I$3&gt;=$B253,OFFSET($D$228,0,'Health SCR'!I$3-$B253)*OFFSET(Inputs!$C$30,0,$B253-2)/IF(sommmeProdInv(Inputs!$B$30:$AY$30,$D$228:$BA$228,'Health SCR'!I$3)&gt;0,sommmeProdInv(Inputs!$B$30:$AY$30,$D$228:$BA$228,'Health SCR'!I$3),1)+I252,0)</f>
        <v>0</v>
      </c>
      <c r="J253" s="644">
        <f ca="1">IF('Health SCR'!J$3&gt;=$B253,OFFSET($D$228,0,'Health SCR'!J$3-$B253)*OFFSET(Inputs!$C$30,0,$B253-2)/IF(sommmeProdInv(Inputs!$B$30:$AY$30,$D$228:$BA$228,'Health SCR'!J$3)&gt;0,sommmeProdInv(Inputs!$B$30:$AY$30,$D$228:$BA$228,'Health SCR'!J$3),1)+J252,0)</f>
        <v>0</v>
      </c>
      <c r="K253" s="644">
        <f ca="1">IF('Health SCR'!K$3&gt;=$B253,OFFSET($D$228,0,'Health SCR'!K$3-$B253)*OFFSET(Inputs!$C$30,0,$B253-2)/IF(sommmeProdInv(Inputs!$B$30:$AY$30,$D$228:$BA$228,'Health SCR'!K$3)&gt;0,sommmeProdInv(Inputs!$B$30:$AY$30,$D$228:$BA$228,'Health SCR'!K$3),1)+K252,0)</f>
        <v>0</v>
      </c>
      <c r="L253" s="644">
        <f ca="1">IF('Health SCR'!L$3&gt;=$B253,OFFSET($D$228,0,'Health SCR'!L$3-$B253)*OFFSET(Inputs!$C$30,0,$B253-2)/IF(sommmeProdInv(Inputs!$B$30:$AY$30,$D$228:$BA$228,'Health SCR'!L$3)&gt;0,sommmeProdInv(Inputs!$B$30:$AY$30,$D$228:$BA$228,'Health SCR'!L$3),1)+L252,0)</f>
        <v>0</v>
      </c>
      <c r="M253" s="644">
        <f ca="1">IF('Health SCR'!M$3&gt;=$B253,OFFSET($D$228,0,'Health SCR'!M$3-$B253)*OFFSET(Inputs!$C$30,0,$B253-2)/IF(sommmeProdInv(Inputs!$B$30:$AY$30,$D$228:$BA$228,'Health SCR'!M$3)&gt;0,sommmeProdInv(Inputs!$B$30:$AY$30,$D$228:$BA$228,'Health SCR'!M$3),1)+M252,0)</f>
        <v>0</v>
      </c>
      <c r="N253" s="644">
        <f ca="1">IF('Health SCR'!N$3&gt;=$B253,OFFSET($D$228,0,'Health SCR'!N$3-$B253)*OFFSET(Inputs!$C$30,0,$B253-2)/IF(sommmeProdInv(Inputs!$B$30:$AY$30,$D$228:$BA$228,'Health SCR'!N$3)&gt;0,sommmeProdInv(Inputs!$B$30:$AY$30,$D$228:$BA$228,'Health SCR'!N$3),1)+N252,0)</f>
        <v>0</v>
      </c>
      <c r="O253" s="644">
        <f ca="1">IF('Health SCR'!O$3&gt;=$B253,OFFSET($D$228,0,'Health SCR'!O$3-$B253)*OFFSET(Inputs!$C$30,0,$B253-2)/IF(sommmeProdInv(Inputs!$B$30:$AY$30,$D$228:$BA$228,'Health SCR'!O$3)&gt;0,sommmeProdInv(Inputs!$B$30:$AY$30,$D$228:$BA$228,'Health SCR'!O$3),1)+O252,0)</f>
        <v>0</v>
      </c>
      <c r="P253" s="644">
        <f ca="1">IF('Health SCR'!P$3&gt;=$B253,OFFSET($D$228,0,'Health SCR'!P$3-$B253)*OFFSET(Inputs!$C$30,0,$B253-2)/IF(sommmeProdInv(Inputs!$B$30:$AY$30,$D$228:$BA$228,'Health SCR'!P$3)&gt;0,sommmeProdInv(Inputs!$B$30:$AY$30,$D$228:$BA$228,'Health SCR'!P$3),1)+P252,0)</f>
        <v>0</v>
      </c>
      <c r="Q253" s="644">
        <f ca="1">IF('Health SCR'!Q$3&gt;=$B253,OFFSET($D$228,0,'Health SCR'!Q$3-$B253)*OFFSET(Inputs!$C$30,0,$B253-2)/IF(sommmeProdInv(Inputs!$B$30:$AY$30,$D$228:$BA$228,'Health SCR'!Q$3)&gt;0,sommmeProdInv(Inputs!$B$30:$AY$30,$D$228:$BA$228,'Health SCR'!Q$3),1)+Q252,0)</f>
        <v>0</v>
      </c>
      <c r="R253" s="644">
        <f ca="1">IF('Health SCR'!R$3&gt;=$B253,OFFSET($D$228,0,'Health SCR'!R$3-$B253)*OFFSET(Inputs!$C$30,0,$B253-2)/IF(sommmeProdInv(Inputs!$B$30:$AY$30,$D$228:$BA$228,'Health SCR'!R$3)&gt;0,sommmeProdInv(Inputs!$B$30:$AY$30,$D$228:$BA$228,'Health SCR'!R$3),1)+R252,0)</f>
        <v>0</v>
      </c>
      <c r="S253" s="644">
        <f ca="1">IF('Health SCR'!S$3&gt;=$B253,OFFSET($D$228,0,'Health SCR'!S$3-$B253)*OFFSET(Inputs!$C$30,0,$B253-2)/IF(sommmeProdInv(Inputs!$B$30:$AY$30,$D$228:$BA$228,'Health SCR'!S$3)&gt;0,sommmeProdInv(Inputs!$B$30:$AY$30,$D$228:$BA$228,'Health SCR'!S$3),1)+S252,0)</f>
        <v>0</v>
      </c>
      <c r="T253" s="644">
        <f ca="1">IF('Health SCR'!T$3&gt;=$B253,OFFSET($D$228,0,'Health SCR'!T$3-$B253)*OFFSET(Inputs!$C$30,0,$B253-2)/IF(sommmeProdInv(Inputs!$B$30:$AY$30,$D$228:$BA$228,'Health SCR'!T$3)&gt;0,sommmeProdInv(Inputs!$B$30:$AY$30,$D$228:$BA$228,'Health SCR'!T$3),1)+T252,0)</f>
        <v>0</v>
      </c>
      <c r="U253" s="644">
        <f ca="1">IF('Health SCR'!U$3&gt;=$B253,OFFSET($D$228,0,'Health SCR'!U$3-$B253)*OFFSET(Inputs!$C$30,0,$B253-2)/IF(sommmeProdInv(Inputs!$B$30:$AY$30,$D$228:$BA$228,'Health SCR'!U$3)&gt;0,sommmeProdInv(Inputs!$B$30:$AY$30,$D$228:$BA$228,'Health SCR'!U$3),1)+U252,0)</f>
        <v>0</v>
      </c>
      <c r="V253" s="644">
        <f ca="1">IF('Health SCR'!V$3&gt;=$B253,OFFSET($D$228,0,'Health SCR'!V$3-$B253)*OFFSET(Inputs!$C$30,0,$B253-2)/IF(sommmeProdInv(Inputs!$B$30:$AY$30,$D$228:$BA$228,'Health SCR'!V$3)&gt;0,sommmeProdInv(Inputs!$B$30:$AY$30,$D$228:$BA$228,'Health SCR'!V$3),1)+V252,0)</f>
        <v>0</v>
      </c>
      <c r="W253" s="644">
        <f ca="1">IF('Health SCR'!W$3&gt;=$B253,OFFSET($D$228,0,'Health SCR'!W$3-$B253)*OFFSET(Inputs!$C$30,0,$B253-2)/IF(sommmeProdInv(Inputs!$B$30:$AY$30,$D$228:$BA$228,'Health SCR'!W$3)&gt;0,sommmeProdInv(Inputs!$B$30:$AY$30,$D$228:$BA$228,'Health SCR'!W$3),1)+W252,0)</f>
        <v>0</v>
      </c>
      <c r="X253" s="644">
        <f ca="1">IF('Health SCR'!X$3&gt;=$B253,OFFSET($D$228,0,'Health SCR'!X$3-$B253)*OFFSET(Inputs!$C$30,0,$B253-2)/IF(sommmeProdInv(Inputs!$B$30:$AY$30,$D$228:$BA$228,'Health SCR'!X$3)&gt;0,sommmeProdInv(Inputs!$B$30:$AY$30,$D$228:$BA$228,'Health SCR'!X$3),1)+X252,0)</f>
        <v>0</v>
      </c>
      <c r="Y253" s="644">
        <f ca="1">IF('Health SCR'!Y$3&gt;=$B253,OFFSET($D$228,0,'Health SCR'!Y$3-$B253)*OFFSET(Inputs!$C$30,0,$B253-2)/IF(sommmeProdInv(Inputs!$B$30:$AY$30,$D$228:$BA$228,'Health SCR'!Y$3)&gt;0,sommmeProdInv(Inputs!$B$30:$AY$30,$D$228:$BA$228,'Health SCR'!Y$3),1)+Y252,0)</f>
        <v>0</v>
      </c>
      <c r="Z253" s="644">
        <f ca="1">IF('Health SCR'!Z$3&gt;=$B253,OFFSET($D$228,0,'Health SCR'!Z$3-$B253)*OFFSET(Inputs!$C$30,0,$B253-2)/IF(sommmeProdInv(Inputs!$B$30:$AY$30,$D$228:$BA$228,'Health SCR'!Z$3)&gt;0,sommmeProdInv(Inputs!$B$30:$AY$30,$D$228:$BA$228,'Health SCR'!Z$3),1)+Z252,0)</f>
        <v>0</v>
      </c>
      <c r="AA253" s="644">
        <f ca="1">IF('Health SCR'!AA$3&gt;=$B253,OFFSET($D$228,0,'Health SCR'!AA$3-$B253)*OFFSET(Inputs!$C$30,0,$B253-2)/IF(sommmeProdInv(Inputs!$B$30:$AY$30,$D$228:$BA$228,'Health SCR'!AA$3)&gt;0,sommmeProdInv(Inputs!$B$30:$AY$30,$D$228:$BA$228,'Health SCR'!AA$3),1)+AA252,0)</f>
        <v>0</v>
      </c>
      <c r="AB253" s="644">
        <f ca="1">IF('Health SCR'!AB$3&gt;=$B253,OFFSET($D$228,0,'Health SCR'!AB$3-$B253)*OFFSET(Inputs!$C$30,0,$B253-2)/IF(sommmeProdInv(Inputs!$B$30:$AY$30,$D$228:$BA$228,'Health SCR'!AB$3)&gt;0,sommmeProdInv(Inputs!$B$30:$AY$30,$D$228:$BA$228,'Health SCR'!AB$3),1)+AB252,0)</f>
        <v>0</v>
      </c>
      <c r="AC253" s="644">
        <f ca="1">IF('Health SCR'!AC$3&gt;=$B253,OFFSET($D$228,0,'Health SCR'!AC$3-$B253)*OFFSET(Inputs!$C$30,0,$B253-2)/IF(sommmeProdInv(Inputs!$B$30:$AY$30,$D$228:$BA$228,'Health SCR'!AC$3)&gt;0,sommmeProdInv(Inputs!$B$30:$AY$30,$D$228:$BA$228,'Health SCR'!AC$3),1)+AC252,0)</f>
        <v>0</v>
      </c>
      <c r="AD253" s="644">
        <f ca="1">IF('Health SCR'!AD$3&gt;=$B253,OFFSET($D$228,0,'Health SCR'!AD$3-$B253)*OFFSET(Inputs!$C$30,0,$B253-2)/IF(sommmeProdInv(Inputs!$B$30:$AY$30,$D$228:$BA$228,'Health SCR'!AD$3)&gt;0,sommmeProdInv(Inputs!$B$30:$AY$30,$D$228:$BA$228,'Health SCR'!AD$3),1)+AD252,0)</f>
        <v>0</v>
      </c>
      <c r="AE253" s="644">
        <f ca="1">IF('Health SCR'!AE$3&gt;=$B253,OFFSET($D$228,0,'Health SCR'!AE$3-$B253)*OFFSET(Inputs!$C$30,0,$B253-2)/IF(sommmeProdInv(Inputs!$B$30:$AY$30,$D$228:$BA$228,'Health SCR'!AE$3)&gt;0,sommmeProdInv(Inputs!$B$30:$AY$30,$D$228:$BA$228,'Health SCR'!AE$3),1)+AE252,0)</f>
        <v>0</v>
      </c>
      <c r="AF253" s="644">
        <f ca="1">IF('Health SCR'!AF$3&gt;=$B253,OFFSET($D$228,0,'Health SCR'!AF$3-$B253)*OFFSET(Inputs!$C$30,0,$B253-2)/IF(sommmeProdInv(Inputs!$B$30:$AY$30,$D$228:$BA$228,'Health SCR'!AF$3)&gt;0,sommmeProdInv(Inputs!$B$30:$AY$30,$D$228:$BA$228,'Health SCR'!AF$3),1)+AF252,0)</f>
        <v>0</v>
      </c>
      <c r="AG253" s="644">
        <f ca="1">IF('Health SCR'!AG$3&gt;=$B253,OFFSET($D$228,0,'Health SCR'!AG$3-$B253)*OFFSET(Inputs!$C$30,0,$B253-2)/IF(sommmeProdInv(Inputs!$B$30:$AY$30,$D$228:$BA$228,'Health SCR'!AG$3)&gt;0,sommmeProdInv(Inputs!$B$30:$AY$30,$D$228:$BA$228,'Health SCR'!AG$3),1)+AG252,0)</f>
        <v>0</v>
      </c>
      <c r="AH253" s="644">
        <f ca="1">IF('Health SCR'!AH$3&gt;=$B253,OFFSET($D$228,0,'Health SCR'!AH$3-$B253)*OFFSET(Inputs!$C$30,0,$B253-2)/IF(sommmeProdInv(Inputs!$B$30:$AY$30,$D$228:$BA$228,'Health SCR'!AH$3)&gt;0,sommmeProdInv(Inputs!$B$30:$AY$30,$D$228:$BA$228,'Health SCR'!AH$3),1)+AH252,0)</f>
        <v>0</v>
      </c>
      <c r="AI253" s="644">
        <f ca="1">IF('Health SCR'!AI$3&gt;=$B253,OFFSET($D$228,0,'Health SCR'!AI$3-$B253)*OFFSET(Inputs!$C$30,0,$B253-2)/IF(sommmeProdInv(Inputs!$B$30:$AY$30,$D$228:$BA$228,'Health SCR'!AI$3)&gt;0,sommmeProdInv(Inputs!$B$30:$AY$30,$D$228:$BA$228,'Health SCR'!AI$3),1)+AI252,0)</f>
        <v>0</v>
      </c>
      <c r="AJ253" s="644">
        <f ca="1">IF('Health SCR'!AJ$3&gt;=$B253,OFFSET($D$228,0,'Health SCR'!AJ$3-$B253)*OFFSET(Inputs!$C$30,0,$B253-2)/IF(sommmeProdInv(Inputs!$B$30:$AY$30,$D$228:$BA$228,'Health SCR'!AJ$3)&gt;0,sommmeProdInv(Inputs!$B$30:$AY$30,$D$228:$BA$228,'Health SCR'!AJ$3),1)+AJ252,0)</f>
        <v>0</v>
      </c>
      <c r="AK253" s="644">
        <f ca="1">IF('Health SCR'!AK$3&gt;=$B253,OFFSET($D$228,0,'Health SCR'!AK$3-$B253)*OFFSET(Inputs!$C$30,0,$B253-2)/IF(sommmeProdInv(Inputs!$B$30:$AY$30,$D$228:$BA$228,'Health SCR'!AK$3)&gt;0,sommmeProdInv(Inputs!$B$30:$AY$30,$D$228:$BA$228,'Health SCR'!AK$3),1)+AK252,0)</f>
        <v>0</v>
      </c>
      <c r="AL253" s="644">
        <f ca="1">IF('Health SCR'!AL$3&gt;=$B253,OFFSET($D$228,0,'Health SCR'!AL$3-$B253)*OFFSET(Inputs!$C$30,0,$B253-2)/IF(sommmeProdInv(Inputs!$B$30:$AY$30,$D$228:$BA$228,'Health SCR'!AL$3)&gt;0,sommmeProdInv(Inputs!$B$30:$AY$30,$D$228:$BA$228,'Health SCR'!AL$3),1)+AL252,0)</f>
        <v>0</v>
      </c>
      <c r="AM253" s="644">
        <f ca="1">IF('Health SCR'!AM$3&gt;=$B253,OFFSET($D$228,0,'Health SCR'!AM$3-$B253)*OFFSET(Inputs!$C$30,0,$B253-2)/IF(sommmeProdInv(Inputs!$B$30:$AY$30,$D$228:$BA$228,'Health SCR'!AM$3)&gt;0,sommmeProdInv(Inputs!$B$30:$AY$30,$D$228:$BA$228,'Health SCR'!AM$3),1)+AM252,0)</f>
        <v>0</v>
      </c>
      <c r="AN253" s="644">
        <f ca="1">IF('Health SCR'!AN$3&gt;=$B253,OFFSET($D$228,0,'Health SCR'!AN$3-$B253)*OFFSET(Inputs!$C$30,0,$B253-2)/IF(sommmeProdInv(Inputs!$B$30:$AY$30,$D$228:$BA$228,'Health SCR'!AN$3)&gt;0,sommmeProdInv(Inputs!$B$30:$AY$30,$D$228:$BA$228,'Health SCR'!AN$3),1)+AN252,0)</f>
        <v>0</v>
      </c>
      <c r="AO253" s="644">
        <f ca="1">IF('Health SCR'!AO$3&gt;=$B253,OFFSET($D$228,0,'Health SCR'!AO$3-$B253)*OFFSET(Inputs!$C$30,0,$B253-2)/IF(sommmeProdInv(Inputs!$B$30:$AY$30,$D$228:$BA$228,'Health SCR'!AO$3)&gt;0,sommmeProdInv(Inputs!$B$30:$AY$30,$D$228:$BA$228,'Health SCR'!AO$3),1)+AO252,0)</f>
        <v>0</v>
      </c>
      <c r="AP253" s="644">
        <f ca="1">IF('Health SCR'!AP$3&gt;=$B253,OFFSET($D$228,0,'Health SCR'!AP$3-$B253)*OFFSET(Inputs!$C$30,0,$B253-2)/IF(sommmeProdInv(Inputs!$B$30:$AY$30,$D$228:$BA$228,'Health SCR'!AP$3)&gt;0,sommmeProdInv(Inputs!$B$30:$AY$30,$D$228:$BA$228,'Health SCR'!AP$3),1)+AP252,0)</f>
        <v>0</v>
      </c>
      <c r="AQ253" s="644">
        <f ca="1">IF('Health SCR'!AQ$3&gt;=$B253,OFFSET($D$228,0,'Health SCR'!AQ$3-$B253)*OFFSET(Inputs!$C$30,0,$B253-2)/IF(sommmeProdInv(Inputs!$B$30:$AY$30,$D$228:$BA$228,'Health SCR'!AQ$3)&gt;0,sommmeProdInv(Inputs!$B$30:$AY$30,$D$228:$BA$228,'Health SCR'!AQ$3),1)+AQ252,0)</f>
        <v>0</v>
      </c>
      <c r="AR253" s="644">
        <f ca="1">IF('Health SCR'!AR$3&gt;=$B253,OFFSET($D$228,0,'Health SCR'!AR$3-$B253)*OFFSET(Inputs!$C$30,0,$B253-2)/IF(sommmeProdInv(Inputs!$B$30:$AY$30,$D$228:$BA$228,'Health SCR'!AR$3)&gt;0,sommmeProdInv(Inputs!$B$30:$AY$30,$D$228:$BA$228,'Health SCR'!AR$3),1)+AR252,0)</f>
        <v>0</v>
      </c>
      <c r="AS253" s="644">
        <f ca="1">IF('Health SCR'!AS$3&gt;=$B253,OFFSET($D$228,0,'Health SCR'!AS$3-$B253)*OFFSET(Inputs!$C$30,0,$B253-2)/IF(sommmeProdInv(Inputs!$B$30:$AY$30,$D$228:$BA$228,'Health SCR'!AS$3)&gt;0,sommmeProdInv(Inputs!$B$30:$AY$30,$D$228:$BA$228,'Health SCR'!AS$3),1)+AS252,0)</f>
        <v>0</v>
      </c>
      <c r="AT253" s="644">
        <f ca="1">IF('Health SCR'!AT$3&gt;=$B253,OFFSET($D$228,0,'Health SCR'!AT$3-$B253)*OFFSET(Inputs!$C$30,0,$B253-2)/IF(sommmeProdInv(Inputs!$B$30:$AY$30,$D$228:$BA$228,'Health SCR'!AT$3)&gt;0,sommmeProdInv(Inputs!$B$30:$AY$30,$D$228:$BA$228,'Health SCR'!AT$3),1)+AT252,0)</f>
        <v>0</v>
      </c>
      <c r="AU253" s="644">
        <f ca="1">IF('Health SCR'!AU$3&gt;=$B253,OFFSET($D$228,0,'Health SCR'!AU$3-$B253)*OFFSET(Inputs!$C$30,0,$B253-2)/IF(sommmeProdInv(Inputs!$B$30:$AY$30,$D$228:$BA$228,'Health SCR'!AU$3)&gt;0,sommmeProdInv(Inputs!$B$30:$AY$30,$D$228:$BA$228,'Health SCR'!AU$3),1)+AU252,0)</f>
        <v>0</v>
      </c>
      <c r="AV253" s="644">
        <f ca="1">IF('Health SCR'!AV$3&gt;=$B253,OFFSET($D$228,0,'Health SCR'!AV$3-$B253)*OFFSET(Inputs!$C$30,0,$B253-2)/IF(sommmeProdInv(Inputs!$B$30:$AY$30,$D$228:$BA$228,'Health SCR'!AV$3)&gt;0,sommmeProdInv(Inputs!$B$30:$AY$30,$D$228:$BA$228,'Health SCR'!AV$3),1)+AV252,0)</f>
        <v>0</v>
      </c>
      <c r="AW253" s="644">
        <f ca="1">IF('Health SCR'!AW$3&gt;=$B253,OFFSET($D$228,0,'Health SCR'!AW$3-$B253)*OFFSET(Inputs!$C$30,0,$B253-2)/IF(sommmeProdInv(Inputs!$B$30:$AY$30,$D$228:$BA$228,'Health SCR'!AW$3)&gt;0,sommmeProdInv(Inputs!$B$30:$AY$30,$D$228:$BA$228,'Health SCR'!AW$3),1)+AW252,0)</f>
        <v>0</v>
      </c>
      <c r="AX253" s="644">
        <f ca="1">IF('Health SCR'!AX$3&gt;=$B253,OFFSET($D$228,0,'Health SCR'!AX$3-$B253)*OFFSET(Inputs!$C$30,0,$B253-2)/IF(sommmeProdInv(Inputs!$B$30:$AY$30,$D$228:$BA$228,'Health SCR'!AX$3)&gt;0,sommmeProdInv(Inputs!$B$30:$AY$30,$D$228:$BA$228,'Health SCR'!AX$3),1)+AX252,0)</f>
        <v>0</v>
      </c>
      <c r="AY253" s="644">
        <f ca="1">IF('Health SCR'!AY$3&gt;=$B253,OFFSET($D$228,0,'Health SCR'!AY$3-$B253)*OFFSET(Inputs!$C$30,0,$B253-2)/IF(sommmeProdInv(Inputs!$B$30:$AY$30,$D$228:$BA$228,'Health SCR'!AY$3)&gt;0,sommmeProdInv(Inputs!$B$30:$AY$30,$D$228:$BA$228,'Health SCR'!AY$3),1)+AY252,0)</f>
        <v>0</v>
      </c>
      <c r="AZ253" s="644">
        <f ca="1">IF('Health SCR'!AZ$3&gt;=$B253,OFFSET($D$228,0,'Health SCR'!AZ$3-$B253)*OFFSET(Inputs!$C$30,0,$B253-2)/IF(sommmeProdInv(Inputs!$B$30:$AY$30,$D$228:$BA$228,'Health SCR'!AZ$3)&gt;0,sommmeProdInv(Inputs!$B$30:$AY$30,$D$228:$BA$228,'Health SCR'!AZ$3),1)+AZ252,0)</f>
        <v>0</v>
      </c>
      <c r="BA253" s="645">
        <f ca="1">IF('Health SCR'!BA$3&gt;=$B253,OFFSET($D$228,0,'Health SCR'!BA$3-$B253)*OFFSET(Inputs!$C$30,0,$B253-2)/IF(sommmeProdInv(Inputs!$B$30:$AY$30,$D$228:$BA$228,'Health SCR'!BA$3)&gt;0,sommmeProdInv(Inputs!$B$30:$AY$30,$D$228:$BA$228,'Health SCR'!BA$3),1)+BA252,0)</f>
        <v>0</v>
      </c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43"/>
      <c r="BU253" s="243"/>
      <c r="BV253" s="243"/>
      <c r="BW253" s="243"/>
      <c r="BX253" s="243"/>
      <c r="BY253" s="243"/>
      <c r="BZ253" s="243"/>
      <c r="CA253" s="243"/>
      <c r="CB253" s="243"/>
      <c r="CC253" s="243"/>
      <c r="CD253" s="243"/>
      <c r="CE253" s="243"/>
      <c r="CF253" s="243"/>
      <c r="CG253" s="243"/>
      <c r="CH253" s="243"/>
      <c r="CI253" s="243"/>
      <c r="CJ253" s="243"/>
      <c r="CK253" s="243"/>
      <c r="CL253" s="243"/>
      <c r="CM253" s="243"/>
      <c r="CN253" s="243"/>
      <c r="CO253" s="243"/>
      <c r="CP253" s="243"/>
      <c r="CQ253" s="243"/>
      <c r="CR253" s="243"/>
      <c r="CS253" s="243"/>
      <c r="CT253" s="243"/>
      <c r="CU253" s="243"/>
      <c r="CV253" s="243"/>
      <c r="CW253" s="243"/>
      <c r="CX253" s="243"/>
      <c r="CY253" s="243"/>
      <c r="CZ253" s="243"/>
      <c r="DA253" s="243"/>
      <c r="DB253" s="243"/>
      <c r="DC253" s="243"/>
      <c r="DD253" s="243"/>
      <c r="DE253" s="243"/>
      <c r="DF253" s="243"/>
      <c r="DG253" s="243"/>
      <c r="DH253" s="243"/>
      <c r="DI253" s="243"/>
      <c r="DJ253" s="243"/>
      <c r="DK253" s="243"/>
      <c r="DL253" s="243"/>
      <c r="DM253" s="243"/>
      <c r="DN253" s="243"/>
      <c r="DO253" s="243"/>
      <c r="DP253" s="243"/>
      <c r="DQ253" s="243"/>
      <c r="DR253" s="243"/>
      <c r="DS253" s="243"/>
      <c r="DT253" s="243"/>
      <c r="DU253" s="243"/>
      <c r="DV253" s="243"/>
      <c r="DW253" s="243"/>
      <c r="DX253" s="243"/>
      <c r="DY253" s="243"/>
      <c r="DZ253" s="243"/>
      <c r="EA253" s="243"/>
      <c r="EB253" s="243"/>
      <c r="EC253" s="243"/>
      <c r="ED253" s="243"/>
      <c r="EE253" s="243"/>
      <c r="EF253" s="243"/>
      <c r="EG253" s="243"/>
      <c r="EH253" s="243"/>
      <c r="EI253" s="243"/>
      <c r="EJ253" s="243"/>
      <c r="EK253" s="243"/>
      <c r="EL253" s="243"/>
      <c r="EM253" s="243"/>
      <c r="EN253" s="243"/>
      <c r="EO253" s="243"/>
      <c r="EP253" s="243"/>
      <c r="EQ253" s="243"/>
      <c r="ER253" s="243"/>
      <c r="ES253" s="243"/>
      <c r="ET253" s="243"/>
      <c r="EU253" s="243"/>
      <c r="EV253" s="243"/>
      <c r="EW253" s="243"/>
      <c r="EX253" s="243"/>
      <c r="EY253" s="243"/>
      <c r="EZ253" s="243"/>
      <c r="FA253" s="243"/>
      <c r="FB253" s="243"/>
      <c r="FC253" s="243"/>
      <c r="FD253" s="243"/>
      <c r="FE253" s="243"/>
      <c r="FF253" s="243"/>
      <c r="FG253" s="243"/>
      <c r="FH253" s="243"/>
      <c r="FI253" s="243"/>
      <c r="FJ253" s="243"/>
      <c r="FK253" s="243"/>
      <c r="FL253" s="243"/>
      <c r="FM253" s="243"/>
      <c r="FN253" s="243"/>
      <c r="FO253" s="243"/>
      <c r="FP253" s="243"/>
      <c r="FQ253" s="243"/>
      <c r="FR253" s="243"/>
      <c r="FS253" s="243"/>
      <c r="FT253" s="243"/>
      <c r="FU253" s="243"/>
      <c r="FV253" s="243"/>
      <c r="FW253" s="243"/>
      <c r="FX253" s="243"/>
      <c r="FY253" s="243"/>
      <c r="FZ253" s="243"/>
      <c r="GA253" s="243"/>
      <c r="GB253" s="243"/>
      <c r="GC253" s="243"/>
      <c r="GD253" s="243"/>
      <c r="GE253" s="243"/>
      <c r="GF253" s="243"/>
      <c r="GG253" s="243"/>
      <c r="GH253" s="243"/>
      <c r="GI253" s="243"/>
      <c r="GJ253" s="243"/>
      <c r="GK253" s="243"/>
      <c r="GL253" s="243"/>
      <c r="GM253" s="243"/>
      <c r="GN253" s="243"/>
      <c r="GO253" s="243"/>
      <c r="GP253" s="243"/>
      <c r="GQ253" s="243"/>
      <c r="GR253" s="243"/>
      <c r="GS253" s="243"/>
      <c r="GT253" s="243"/>
      <c r="GU253" s="243"/>
      <c r="GV253" s="243"/>
      <c r="GW253" s="243"/>
      <c r="GX253" s="243"/>
      <c r="GY253" s="243"/>
      <c r="GZ253" s="243"/>
      <c r="HA253" s="243"/>
      <c r="HB253" s="243"/>
      <c r="HC253" s="243"/>
      <c r="HD253" s="243"/>
      <c r="HE253" s="243"/>
      <c r="HF253" s="243"/>
      <c r="HG253" s="243"/>
      <c r="HH253" s="243"/>
      <c r="HI253" s="243"/>
      <c r="HJ253" s="243"/>
      <c r="HK253" s="243"/>
      <c r="HL253" s="243"/>
      <c r="HM253" s="243"/>
      <c r="HN253" s="243"/>
      <c r="HO253" s="243"/>
      <c r="HP253" s="243"/>
      <c r="HQ253" s="243"/>
      <c r="HR253" s="243"/>
      <c r="HS253" s="243"/>
      <c r="HT253" s="243"/>
      <c r="HU253" s="243"/>
      <c r="HV253" s="243"/>
      <c r="HW253" s="243"/>
      <c r="HX253" s="243"/>
      <c r="HY253" s="243"/>
      <c r="HZ253" s="243"/>
      <c r="IA253" s="243"/>
      <c r="IB253" s="243"/>
      <c r="IC253" s="243"/>
      <c r="ID253" s="243"/>
      <c r="IE253" s="243"/>
      <c r="IF253" s="243"/>
      <c r="IG253" s="243"/>
      <c r="IH253" s="243"/>
      <c r="II253" s="243"/>
      <c r="IJ253" s="243"/>
      <c r="IK253" s="243"/>
      <c r="IL253" s="243"/>
      <c r="IM253" s="243"/>
      <c r="IN253" s="243"/>
      <c r="IO253" s="243"/>
      <c r="IP253" s="243"/>
      <c r="IQ253" s="243"/>
      <c r="IR253" s="243"/>
      <c r="IS253" s="243"/>
      <c r="IT253" s="243"/>
      <c r="IU253" s="243"/>
      <c r="IV253" s="243"/>
    </row>
    <row r="254" spans="1:256" s="62" customFormat="1" outlineLevel="1">
      <c r="A254" s="610"/>
      <c r="B254" s="993">
        <v>25</v>
      </c>
      <c r="C254" s="994"/>
      <c r="D254" s="643"/>
      <c r="E254" s="644">
        <f ca="1">IF('Health SCR'!E$3&gt;=$B254,OFFSET($D$228,0,'Health SCR'!E$3-$B254)*OFFSET(Inputs!$C$30,0,$B254-2)/IF(sommmeProdInv(Inputs!$B$30:$AY$30,$D$228:$BA$228,'Health SCR'!E$3)&gt;0,sommmeProdInv(Inputs!$B$30:$AY$30,$D$228:$BA$228,'Health SCR'!E$3),1)+E253,0)</f>
        <v>0</v>
      </c>
      <c r="F254" s="644">
        <f ca="1">IF('Health SCR'!F$3&gt;=$B254,OFFSET($D$228,0,'Health SCR'!F$3-$B254)*OFFSET(Inputs!$C$30,0,$B254-2)/IF(sommmeProdInv(Inputs!$B$30:$AY$30,$D$228:$BA$228,'Health SCR'!F$3)&gt;0,sommmeProdInv(Inputs!$B$30:$AY$30,$D$228:$BA$228,'Health SCR'!F$3),1)+F253,0)</f>
        <v>0</v>
      </c>
      <c r="G254" s="644">
        <f ca="1">IF('Health SCR'!G$3&gt;=$B254,OFFSET($D$228,0,'Health SCR'!G$3-$B254)*OFFSET(Inputs!$C$30,0,$B254-2)/IF(sommmeProdInv(Inputs!$B$30:$AY$30,$D$228:$BA$228,'Health SCR'!G$3)&gt;0,sommmeProdInv(Inputs!$B$30:$AY$30,$D$228:$BA$228,'Health SCR'!G$3),1)+G253,0)</f>
        <v>0</v>
      </c>
      <c r="H254" s="644">
        <f ca="1">IF('Health SCR'!H$3&gt;=$B254,OFFSET($D$228,0,'Health SCR'!H$3-$B254)*OFFSET(Inputs!$C$30,0,$B254-2)/IF(sommmeProdInv(Inputs!$B$30:$AY$30,$D$228:$BA$228,'Health SCR'!H$3)&gt;0,sommmeProdInv(Inputs!$B$30:$AY$30,$D$228:$BA$228,'Health SCR'!H$3),1)+H253,0)</f>
        <v>0</v>
      </c>
      <c r="I254" s="644">
        <f ca="1">IF('Health SCR'!I$3&gt;=$B254,OFFSET($D$228,0,'Health SCR'!I$3-$B254)*OFFSET(Inputs!$C$30,0,$B254-2)/IF(sommmeProdInv(Inputs!$B$30:$AY$30,$D$228:$BA$228,'Health SCR'!I$3)&gt;0,sommmeProdInv(Inputs!$B$30:$AY$30,$D$228:$BA$228,'Health SCR'!I$3),1)+I253,0)</f>
        <v>0</v>
      </c>
      <c r="J254" s="644">
        <f ca="1">IF('Health SCR'!J$3&gt;=$B254,OFFSET($D$228,0,'Health SCR'!J$3-$B254)*OFFSET(Inputs!$C$30,0,$B254-2)/IF(sommmeProdInv(Inputs!$B$30:$AY$30,$D$228:$BA$228,'Health SCR'!J$3)&gt;0,sommmeProdInv(Inputs!$B$30:$AY$30,$D$228:$BA$228,'Health SCR'!J$3),1)+J253,0)</f>
        <v>0</v>
      </c>
      <c r="K254" s="644">
        <f ca="1">IF('Health SCR'!K$3&gt;=$B254,OFFSET($D$228,0,'Health SCR'!K$3-$B254)*OFFSET(Inputs!$C$30,0,$B254-2)/IF(sommmeProdInv(Inputs!$B$30:$AY$30,$D$228:$BA$228,'Health SCR'!K$3)&gt;0,sommmeProdInv(Inputs!$B$30:$AY$30,$D$228:$BA$228,'Health SCR'!K$3),1)+K253,0)</f>
        <v>0</v>
      </c>
      <c r="L254" s="644">
        <f ca="1">IF('Health SCR'!L$3&gt;=$B254,OFFSET($D$228,0,'Health SCR'!L$3-$B254)*OFFSET(Inputs!$C$30,0,$B254-2)/IF(sommmeProdInv(Inputs!$B$30:$AY$30,$D$228:$BA$228,'Health SCR'!L$3)&gt;0,sommmeProdInv(Inputs!$B$30:$AY$30,$D$228:$BA$228,'Health SCR'!L$3),1)+L253,0)</f>
        <v>0</v>
      </c>
      <c r="M254" s="644">
        <f ca="1">IF('Health SCR'!M$3&gt;=$B254,OFFSET($D$228,0,'Health SCR'!M$3-$B254)*OFFSET(Inputs!$C$30,0,$B254-2)/IF(sommmeProdInv(Inputs!$B$30:$AY$30,$D$228:$BA$228,'Health SCR'!M$3)&gt;0,sommmeProdInv(Inputs!$B$30:$AY$30,$D$228:$BA$228,'Health SCR'!M$3),1)+M253,0)</f>
        <v>0</v>
      </c>
      <c r="N254" s="644">
        <f ca="1">IF('Health SCR'!N$3&gt;=$B254,OFFSET($D$228,0,'Health SCR'!N$3-$B254)*OFFSET(Inputs!$C$30,0,$B254-2)/IF(sommmeProdInv(Inputs!$B$30:$AY$30,$D$228:$BA$228,'Health SCR'!N$3)&gt;0,sommmeProdInv(Inputs!$B$30:$AY$30,$D$228:$BA$228,'Health SCR'!N$3),1)+N253,0)</f>
        <v>0</v>
      </c>
      <c r="O254" s="644">
        <f ca="1">IF('Health SCR'!O$3&gt;=$B254,OFFSET($D$228,0,'Health SCR'!O$3-$B254)*OFFSET(Inputs!$C$30,0,$B254-2)/IF(sommmeProdInv(Inputs!$B$30:$AY$30,$D$228:$BA$228,'Health SCR'!O$3)&gt;0,sommmeProdInv(Inputs!$B$30:$AY$30,$D$228:$BA$228,'Health SCR'!O$3),1)+O253,0)</f>
        <v>0</v>
      </c>
      <c r="P254" s="644">
        <f ca="1">IF('Health SCR'!P$3&gt;=$B254,OFFSET($D$228,0,'Health SCR'!P$3-$B254)*OFFSET(Inputs!$C$30,0,$B254-2)/IF(sommmeProdInv(Inputs!$B$30:$AY$30,$D$228:$BA$228,'Health SCR'!P$3)&gt;0,sommmeProdInv(Inputs!$B$30:$AY$30,$D$228:$BA$228,'Health SCR'!P$3),1)+P253,0)</f>
        <v>0</v>
      </c>
      <c r="Q254" s="644">
        <f ca="1">IF('Health SCR'!Q$3&gt;=$B254,OFFSET($D$228,0,'Health SCR'!Q$3-$B254)*OFFSET(Inputs!$C$30,0,$B254-2)/IF(sommmeProdInv(Inputs!$B$30:$AY$30,$D$228:$BA$228,'Health SCR'!Q$3)&gt;0,sommmeProdInv(Inputs!$B$30:$AY$30,$D$228:$BA$228,'Health SCR'!Q$3),1)+Q253,0)</f>
        <v>0</v>
      </c>
      <c r="R254" s="644">
        <f ca="1">IF('Health SCR'!R$3&gt;=$B254,OFFSET($D$228,0,'Health SCR'!R$3-$B254)*OFFSET(Inputs!$C$30,0,$B254-2)/IF(sommmeProdInv(Inputs!$B$30:$AY$30,$D$228:$BA$228,'Health SCR'!R$3)&gt;0,sommmeProdInv(Inputs!$B$30:$AY$30,$D$228:$BA$228,'Health SCR'!R$3),1)+R253,0)</f>
        <v>0</v>
      </c>
      <c r="S254" s="644">
        <f ca="1">IF('Health SCR'!S$3&gt;=$B254,OFFSET($D$228,0,'Health SCR'!S$3-$B254)*OFFSET(Inputs!$C$30,0,$B254-2)/IF(sommmeProdInv(Inputs!$B$30:$AY$30,$D$228:$BA$228,'Health SCR'!S$3)&gt;0,sommmeProdInv(Inputs!$B$30:$AY$30,$D$228:$BA$228,'Health SCR'!S$3),1)+S253,0)</f>
        <v>0</v>
      </c>
      <c r="T254" s="644">
        <f ca="1">IF('Health SCR'!T$3&gt;=$B254,OFFSET($D$228,0,'Health SCR'!T$3-$B254)*OFFSET(Inputs!$C$30,0,$B254-2)/IF(sommmeProdInv(Inputs!$B$30:$AY$30,$D$228:$BA$228,'Health SCR'!T$3)&gt;0,sommmeProdInv(Inputs!$B$30:$AY$30,$D$228:$BA$228,'Health SCR'!T$3),1)+T253,0)</f>
        <v>0</v>
      </c>
      <c r="U254" s="644">
        <f ca="1">IF('Health SCR'!U$3&gt;=$B254,OFFSET($D$228,0,'Health SCR'!U$3-$B254)*OFFSET(Inputs!$C$30,0,$B254-2)/IF(sommmeProdInv(Inputs!$B$30:$AY$30,$D$228:$BA$228,'Health SCR'!U$3)&gt;0,sommmeProdInv(Inputs!$B$30:$AY$30,$D$228:$BA$228,'Health SCR'!U$3),1)+U253,0)</f>
        <v>0</v>
      </c>
      <c r="V254" s="644">
        <f ca="1">IF('Health SCR'!V$3&gt;=$B254,OFFSET($D$228,0,'Health SCR'!V$3-$B254)*OFFSET(Inputs!$C$30,0,$B254-2)/IF(sommmeProdInv(Inputs!$B$30:$AY$30,$D$228:$BA$228,'Health SCR'!V$3)&gt;0,sommmeProdInv(Inputs!$B$30:$AY$30,$D$228:$BA$228,'Health SCR'!V$3),1)+V253,0)</f>
        <v>0</v>
      </c>
      <c r="W254" s="644">
        <f ca="1">IF('Health SCR'!W$3&gt;=$B254,OFFSET($D$228,0,'Health SCR'!W$3-$B254)*OFFSET(Inputs!$C$30,0,$B254-2)/IF(sommmeProdInv(Inputs!$B$30:$AY$30,$D$228:$BA$228,'Health SCR'!W$3)&gt;0,sommmeProdInv(Inputs!$B$30:$AY$30,$D$228:$BA$228,'Health SCR'!W$3),1)+W253,0)</f>
        <v>0</v>
      </c>
      <c r="X254" s="644">
        <f ca="1">IF('Health SCR'!X$3&gt;=$B254,OFFSET($D$228,0,'Health SCR'!X$3-$B254)*OFFSET(Inputs!$C$30,0,$B254-2)/IF(sommmeProdInv(Inputs!$B$30:$AY$30,$D$228:$BA$228,'Health SCR'!X$3)&gt;0,sommmeProdInv(Inputs!$B$30:$AY$30,$D$228:$BA$228,'Health SCR'!X$3),1)+X253,0)</f>
        <v>0</v>
      </c>
      <c r="Y254" s="644">
        <f ca="1">IF('Health SCR'!Y$3&gt;=$B254,OFFSET($D$228,0,'Health SCR'!Y$3-$B254)*OFFSET(Inputs!$C$30,0,$B254-2)/IF(sommmeProdInv(Inputs!$B$30:$AY$30,$D$228:$BA$228,'Health SCR'!Y$3)&gt;0,sommmeProdInv(Inputs!$B$30:$AY$30,$D$228:$BA$228,'Health SCR'!Y$3),1)+Y253,0)</f>
        <v>0</v>
      </c>
      <c r="Z254" s="644">
        <f ca="1">IF('Health SCR'!Z$3&gt;=$B254,OFFSET($D$228,0,'Health SCR'!Z$3-$B254)*OFFSET(Inputs!$C$30,0,$B254-2)/IF(sommmeProdInv(Inputs!$B$30:$AY$30,$D$228:$BA$228,'Health SCR'!Z$3)&gt;0,sommmeProdInv(Inputs!$B$30:$AY$30,$D$228:$BA$228,'Health SCR'!Z$3),1)+Z253,0)</f>
        <v>0</v>
      </c>
      <c r="AA254" s="644">
        <f ca="1">IF('Health SCR'!AA$3&gt;=$B254,OFFSET($D$228,0,'Health SCR'!AA$3-$B254)*OFFSET(Inputs!$C$30,0,$B254-2)/IF(sommmeProdInv(Inputs!$B$30:$AY$30,$D$228:$BA$228,'Health SCR'!AA$3)&gt;0,sommmeProdInv(Inputs!$B$30:$AY$30,$D$228:$BA$228,'Health SCR'!AA$3),1)+AA253,0)</f>
        <v>0</v>
      </c>
      <c r="AB254" s="644">
        <f ca="1">IF('Health SCR'!AB$3&gt;=$B254,OFFSET($D$228,0,'Health SCR'!AB$3-$B254)*OFFSET(Inputs!$C$30,0,$B254-2)/IF(sommmeProdInv(Inputs!$B$30:$AY$30,$D$228:$BA$228,'Health SCR'!AB$3)&gt;0,sommmeProdInv(Inputs!$B$30:$AY$30,$D$228:$BA$228,'Health SCR'!AB$3),1)+AB253,0)</f>
        <v>0</v>
      </c>
      <c r="AC254" s="644">
        <f ca="1">IF('Health SCR'!AC$3&gt;=$B254,OFFSET($D$228,0,'Health SCR'!AC$3-$B254)*OFFSET(Inputs!$C$30,0,$B254-2)/IF(sommmeProdInv(Inputs!$B$30:$AY$30,$D$228:$BA$228,'Health SCR'!AC$3)&gt;0,sommmeProdInv(Inputs!$B$30:$AY$30,$D$228:$BA$228,'Health SCR'!AC$3),1)+AC253,0)</f>
        <v>0</v>
      </c>
      <c r="AD254" s="644">
        <f ca="1">IF('Health SCR'!AD$3&gt;=$B254,OFFSET($D$228,0,'Health SCR'!AD$3-$B254)*OFFSET(Inputs!$C$30,0,$B254-2)/IF(sommmeProdInv(Inputs!$B$30:$AY$30,$D$228:$BA$228,'Health SCR'!AD$3)&gt;0,sommmeProdInv(Inputs!$B$30:$AY$30,$D$228:$BA$228,'Health SCR'!AD$3),1)+AD253,0)</f>
        <v>0</v>
      </c>
      <c r="AE254" s="644">
        <f ca="1">IF('Health SCR'!AE$3&gt;=$B254,OFFSET($D$228,0,'Health SCR'!AE$3-$B254)*OFFSET(Inputs!$C$30,0,$B254-2)/IF(sommmeProdInv(Inputs!$B$30:$AY$30,$D$228:$BA$228,'Health SCR'!AE$3)&gt;0,sommmeProdInv(Inputs!$B$30:$AY$30,$D$228:$BA$228,'Health SCR'!AE$3),1)+AE253,0)</f>
        <v>0</v>
      </c>
      <c r="AF254" s="644">
        <f ca="1">IF('Health SCR'!AF$3&gt;=$B254,OFFSET($D$228,0,'Health SCR'!AF$3-$B254)*OFFSET(Inputs!$C$30,0,$B254-2)/IF(sommmeProdInv(Inputs!$B$30:$AY$30,$D$228:$BA$228,'Health SCR'!AF$3)&gt;0,sommmeProdInv(Inputs!$B$30:$AY$30,$D$228:$BA$228,'Health SCR'!AF$3),1)+AF253,0)</f>
        <v>0</v>
      </c>
      <c r="AG254" s="644">
        <f ca="1">IF('Health SCR'!AG$3&gt;=$B254,OFFSET($D$228,0,'Health SCR'!AG$3-$B254)*OFFSET(Inputs!$C$30,0,$B254-2)/IF(sommmeProdInv(Inputs!$B$30:$AY$30,$D$228:$BA$228,'Health SCR'!AG$3)&gt;0,sommmeProdInv(Inputs!$B$30:$AY$30,$D$228:$BA$228,'Health SCR'!AG$3),1)+AG253,0)</f>
        <v>0</v>
      </c>
      <c r="AH254" s="644">
        <f ca="1">IF('Health SCR'!AH$3&gt;=$B254,OFFSET($D$228,0,'Health SCR'!AH$3-$B254)*OFFSET(Inputs!$C$30,0,$B254-2)/IF(sommmeProdInv(Inputs!$B$30:$AY$30,$D$228:$BA$228,'Health SCR'!AH$3)&gt;0,sommmeProdInv(Inputs!$B$30:$AY$30,$D$228:$BA$228,'Health SCR'!AH$3),1)+AH253,0)</f>
        <v>0</v>
      </c>
      <c r="AI254" s="644">
        <f ca="1">IF('Health SCR'!AI$3&gt;=$B254,OFFSET($D$228,0,'Health SCR'!AI$3-$B254)*OFFSET(Inputs!$C$30,0,$B254-2)/IF(sommmeProdInv(Inputs!$B$30:$AY$30,$D$228:$BA$228,'Health SCR'!AI$3)&gt;0,sommmeProdInv(Inputs!$B$30:$AY$30,$D$228:$BA$228,'Health SCR'!AI$3),1)+AI253,0)</f>
        <v>0</v>
      </c>
      <c r="AJ254" s="644">
        <f ca="1">IF('Health SCR'!AJ$3&gt;=$B254,OFFSET($D$228,0,'Health SCR'!AJ$3-$B254)*OFFSET(Inputs!$C$30,0,$B254-2)/IF(sommmeProdInv(Inputs!$B$30:$AY$30,$D$228:$BA$228,'Health SCR'!AJ$3)&gt;0,sommmeProdInv(Inputs!$B$30:$AY$30,$D$228:$BA$228,'Health SCR'!AJ$3),1)+AJ253,0)</f>
        <v>0</v>
      </c>
      <c r="AK254" s="644">
        <f ca="1">IF('Health SCR'!AK$3&gt;=$B254,OFFSET($D$228,0,'Health SCR'!AK$3-$B254)*OFFSET(Inputs!$C$30,0,$B254-2)/IF(sommmeProdInv(Inputs!$B$30:$AY$30,$D$228:$BA$228,'Health SCR'!AK$3)&gt;0,sommmeProdInv(Inputs!$B$30:$AY$30,$D$228:$BA$228,'Health SCR'!AK$3),1)+AK253,0)</f>
        <v>0</v>
      </c>
      <c r="AL254" s="644">
        <f ca="1">IF('Health SCR'!AL$3&gt;=$B254,OFFSET($D$228,0,'Health SCR'!AL$3-$B254)*OFFSET(Inputs!$C$30,0,$B254-2)/IF(sommmeProdInv(Inputs!$B$30:$AY$30,$D$228:$BA$228,'Health SCR'!AL$3)&gt;0,sommmeProdInv(Inputs!$B$30:$AY$30,$D$228:$BA$228,'Health SCR'!AL$3),1)+AL253,0)</f>
        <v>0</v>
      </c>
      <c r="AM254" s="644">
        <f ca="1">IF('Health SCR'!AM$3&gt;=$B254,OFFSET($D$228,0,'Health SCR'!AM$3-$B254)*OFFSET(Inputs!$C$30,0,$B254-2)/IF(sommmeProdInv(Inputs!$B$30:$AY$30,$D$228:$BA$228,'Health SCR'!AM$3)&gt;0,sommmeProdInv(Inputs!$B$30:$AY$30,$D$228:$BA$228,'Health SCR'!AM$3),1)+AM253,0)</f>
        <v>0</v>
      </c>
      <c r="AN254" s="644">
        <f ca="1">IF('Health SCR'!AN$3&gt;=$B254,OFFSET($D$228,0,'Health SCR'!AN$3-$B254)*OFFSET(Inputs!$C$30,0,$B254-2)/IF(sommmeProdInv(Inputs!$B$30:$AY$30,$D$228:$BA$228,'Health SCR'!AN$3)&gt;0,sommmeProdInv(Inputs!$B$30:$AY$30,$D$228:$BA$228,'Health SCR'!AN$3),1)+AN253,0)</f>
        <v>0</v>
      </c>
      <c r="AO254" s="644">
        <f ca="1">IF('Health SCR'!AO$3&gt;=$B254,OFFSET($D$228,0,'Health SCR'!AO$3-$B254)*OFFSET(Inputs!$C$30,0,$B254-2)/IF(sommmeProdInv(Inputs!$B$30:$AY$30,$D$228:$BA$228,'Health SCR'!AO$3)&gt;0,sommmeProdInv(Inputs!$B$30:$AY$30,$D$228:$BA$228,'Health SCR'!AO$3),1)+AO253,0)</f>
        <v>0</v>
      </c>
      <c r="AP254" s="644">
        <f ca="1">IF('Health SCR'!AP$3&gt;=$B254,OFFSET($D$228,0,'Health SCR'!AP$3-$B254)*OFFSET(Inputs!$C$30,0,$B254-2)/IF(sommmeProdInv(Inputs!$B$30:$AY$30,$D$228:$BA$228,'Health SCR'!AP$3)&gt;0,sommmeProdInv(Inputs!$B$30:$AY$30,$D$228:$BA$228,'Health SCR'!AP$3),1)+AP253,0)</f>
        <v>0</v>
      </c>
      <c r="AQ254" s="644">
        <f ca="1">IF('Health SCR'!AQ$3&gt;=$B254,OFFSET($D$228,0,'Health SCR'!AQ$3-$B254)*OFFSET(Inputs!$C$30,0,$B254-2)/IF(sommmeProdInv(Inputs!$B$30:$AY$30,$D$228:$BA$228,'Health SCR'!AQ$3)&gt;0,sommmeProdInv(Inputs!$B$30:$AY$30,$D$228:$BA$228,'Health SCR'!AQ$3),1)+AQ253,0)</f>
        <v>0</v>
      </c>
      <c r="AR254" s="644">
        <f ca="1">IF('Health SCR'!AR$3&gt;=$B254,OFFSET($D$228,0,'Health SCR'!AR$3-$B254)*OFFSET(Inputs!$C$30,0,$B254-2)/IF(sommmeProdInv(Inputs!$B$30:$AY$30,$D$228:$BA$228,'Health SCR'!AR$3)&gt;0,sommmeProdInv(Inputs!$B$30:$AY$30,$D$228:$BA$228,'Health SCR'!AR$3),1)+AR253,0)</f>
        <v>0</v>
      </c>
      <c r="AS254" s="644">
        <f ca="1">IF('Health SCR'!AS$3&gt;=$B254,OFFSET($D$228,0,'Health SCR'!AS$3-$B254)*OFFSET(Inputs!$C$30,0,$B254-2)/IF(sommmeProdInv(Inputs!$B$30:$AY$30,$D$228:$BA$228,'Health SCR'!AS$3)&gt;0,sommmeProdInv(Inputs!$B$30:$AY$30,$D$228:$BA$228,'Health SCR'!AS$3),1)+AS253,0)</f>
        <v>0</v>
      </c>
      <c r="AT254" s="644">
        <f ca="1">IF('Health SCR'!AT$3&gt;=$B254,OFFSET($D$228,0,'Health SCR'!AT$3-$B254)*OFFSET(Inputs!$C$30,0,$B254-2)/IF(sommmeProdInv(Inputs!$B$30:$AY$30,$D$228:$BA$228,'Health SCR'!AT$3)&gt;0,sommmeProdInv(Inputs!$B$30:$AY$30,$D$228:$BA$228,'Health SCR'!AT$3),1)+AT253,0)</f>
        <v>0</v>
      </c>
      <c r="AU254" s="644">
        <f ca="1">IF('Health SCR'!AU$3&gt;=$B254,OFFSET($D$228,0,'Health SCR'!AU$3-$B254)*OFFSET(Inputs!$C$30,0,$B254-2)/IF(sommmeProdInv(Inputs!$B$30:$AY$30,$D$228:$BA$228,'Health SCR'!AU$3)&gt;0,sommmeProdInv(Inputs!$B$30:$AY$30,$D$228:$BA$228,'Health SCR'!AU$3),1)+AU253,0)</f>
        <v>0</v>
      </c>
      <c r="AV254" s="644">
        <f ca="1">IF('Health SCR'!AV$3&gt;=$B254,OFFSET($D$228,0,'Health SCR'!AV$3-$B254)*OFFSET(Inputs!$C$30,0,$B254-2)/IF(sommmeProdInv(Inputs!$B$30:$AY$30,$D$228:$BA$228,'Health SCR'!AV$3)&gt;0,sommmeProdInv(Inputs!$B$30:$AY$30,$D$228:$BA$228,'Health SCR'!AV$3),1)+AV253,0)</f>
        <v>0</v>
      </c>
      <c r="AW254" s="644">
        <f ca="1">IF('Health SCR'!AW$3&gt;=$B254,OFFSET($D$228,0,'Health SCR'!AW$3-$B254)*OFFSET(Inputs!$C$30,0,$B254-2)/IF(sommmeProdInv(Inputs!$B$30:$AY$30,$D$228:$BA$228,'Health SCR'!AW$3)&gt;0,sommmeProdInv(Inputs!$B$30:$AY$30,$D$228:$BA$228,'Health SCR'!AW$3),1)+AW253,0)</f>
        <v>0</v>
      </c>
      <c r="AX254" s="644">
        <f ca="1">IF('Health SCR'!AX$3&gt;=$B254,OFFSET($D$228,0,'Health SCR'!AX$3-$B254)*OFFSET(Inputs!$C$30,0,$B254-2)/IF(sommmeProdInv(Inputs!$B$30:$AY$30,$D$228:$BA$228,'Health SCR'!AX$3)&gt;0,sommmeProdInv(Inputs!$B$30:$AY$30,$D$228:$BA$228,'Health SCR'!AX$3),1)+AX253,0)</f>
        <v>0</v>
      </c>
      <c r="AY254" s="644">
        <f ca="1">IF('Health SCR'!AY$3&gt;=$B254,OFFSET($D$228,0,'Health SCR'!AY$3-$B254)*OFFSET(Inputs!$C$30,0,$B254-2)/IF(sommmeProdInv(Inputs!$B$30:$AY$30,$D$228:$BA$228,'Health SCR'!AY$3)&gt;0,sommmeProdInv(Inputs!$B$30:$AY$30,$D$228:$BA$228,'Health SCR'!AY$3),1)+AY253,0)</f>
        <v>0</v>
      </c>
      <c r="AZ254" s="644">
        <f ca="1">IF('Health SCR'!AZ$3&gt;=$B254,OFFSET($D$228,0,'Health SCR'!AZ$3-$B254)*OFFSET(Inputs!$C$30,0,$B254-2)/IF(sommmeProdInv(Inputs!$B$30:$AY$30,$D$228:$BA$228,'Health SCR'!AZ$3)&gt;0,sommmeProdInv(Inputs!$B$30:$AY$30,$D$228:$BA$228,'Health SCR'!AZ$3),1)+AZ253,0)</f>
        <v>0</v>
      </c>
      <c r="BA254" s="645">
        <f ca="1">IF('Health SCR'!BA$3&gt;=$B254,OFFSET($D$228,0,'Health SCR'!BA$3-$B254)*OFFSET(Inputs!$C$30,0,$B254-2)/IF(sommmeProdInv(Inputs!$B$30:$AY$30,$D$228:$BA$228,'Health SCR'!BA$3)&gt;0,sommmeProdInv(Inputs!$B$30:$AY$30,$D$228:$BA$228,'Health SCR'!BA$3),1)+BA253,0)</f>
        <v>0</v>
      </c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43"/>
      <c r="BU254" s="243"/>
      <c r="BV254" s="243"/>
      <c r="BW254" s="243"/>
      <c r="BX254" s="243"/>
      <c r="BY254" s="243"/>
      <c r="BZ254" s="243"/>
      <c r="CA254" s="243"/>
      <c r="CB254" s="243"/>
      <c r="CC254" s="243"/>
      <c r="CD254" s="243"/>
      <c r="CE254" s="243"/>
      <c r="CF254" s="243"/>
      <c r="CG254" s="243"/>
      <c r="CH254" s="243"/>
      <c r="CI254" s="243"/>
      <c r="CJ254" s="243"/>
      <c r="CK254" s="243"/>
      <c r="CL254" s="243"/>
      <c r="CM254" s="243"/>
      <c r="CN254" s="243"/>
      <c r="CO254" s="243"/>
      <c r="CP254" s="243"/>
      <c r="CQ254" s="243"/>
      <c r="CR254" s="243"/>
      <c r="CS254" s="243"/>
      <c r="CT254" s="243"/>
      <c r="CU254" s="243"/>
      <c r="CV254" s="243"/>
      <c r="CW254" s="243"/>
      <c r="CX254" s="243"/>
      <c r="CY254" s="243"/>
      <c r="CZ254" s="243"/>
      <c r="DA254" s="243"/>
      <c r="DB254" s="243"/>
      <c r="DC254" s="243"/>
      <c r="DD254" s="243"/>
      <c r="DE254" s="243"/>
      <c r="DF254" s="243"/>
      <c r="DG254" s="243"/>
      <c r="DH254" s="243"/>
      <c r="DI254" s="243"/>
      <c r="DJ254" s="243"/>
      <c r="DK254" s="243"/>
      <c r="DL254" s="243"/>
      <c r="DM254" s="243"/>
      <c r="DN254" s="243"/>
      <c r="DO254" s="243"/>
      <c r="DP254" s="243"/>
      <c r="DQ254" s="243"/>
      <c r="DR254" s="243"/>
      <c r="DS254" s="243"/>
      <c r="DT254" s="243"/>
      <c r="DU254" s="243"/>
      <c r="DV254" s="243"/>
      <c r="DW254" s="243"/>
      <c r="DX254" s="243"/>
      <c r="DY254" s="243"/>
      <c r="DZ254" s="243"/>
      <c r="EA254" s="243"/>
      <c r="EB254" s="243"/>
      <c r="EC254" s="243"/>
      <c r="ED254" s="243"/>
      <c r="EE254" s="243"/>
      <c r="EF254" s="243"/>
      <c r="EG254" s="243"/>
      <c r="EH254" s="243"/>
      <c r="EI254" s="243"/>
      <c r="EJ254" s="243"/>
      <c r="EK254" s="243"/>
      <c r="EL254" s="243"/>
      <c r="EM254" s="243"/>
      <c r="EN254" s="243"/>
      <c r="EO254" s="243"/>
      <c r="EP254" s="243"/>
      <c r="EQ254" s="243"/>
      <c r="ER254" s="243"/>
      <c r="ES254" s="243"/>
      <c r="ET254" s="243"/>
      <c r="EU254" s="243"/>
      <c r="EV254" s="243"/>
      <c r="EW254" s="243"/>
      <c r="EX254" s="243"/>
      <c r="EY254" s="243"/>
      <c r="EZ254" s="243"/>
      <c r="FA254" s="243"/>
      <c r="FB254" s="243"/>
      <c r="FC254" s="243"/>
      <c r="FD254" s="243"/>
      <c r="FE254" s="243"/>
      <c r="FF254" s="243"/>
      <c r="FG254" s="243"/>
      <c r="FH254" s="243"/>
      <c r="FI254" s="243"/>
      <c r="FJ254" s="243"/>
      <c r="FK254" s="243"/>
      <c r="FL254" s="243"/>
      <c r="FM254" s="243"/>
      <c r="FN254" s="243"/>
      <c r="FO254" s="243"/>
      <c r="FP254" s="243"/>
      <c r="FQ254" s="243"/>
      <c r="FR254" s="243"/>
      <c r="FS254" s="243"/>
      <c r="FT254" s="243"/>
      <c r="FU254" s="243"/>
      <c r="FV254" s="243"/>
      <c r="FW254" s="243"/>
      <c r="FX254" s="243"/>
      <c r="FY254" s="243"/>
      <c r="FZ254" s="243"/>
      <c r="GA254" s="243"/>
      <c r="GB254" s="243"/>
      <c r="GC254" s="243"/>
      <c r="GD254" s="243"/>
      <c r="GE254" s="243"/>
      <c r="GF254" s="243"/>
      <c r="GG254" s="243"/>
      <c r="GH254" s="243"/>
      <c r="GI254" s="243"/>
      <c r="GJ254" s="243"/>
      <c r="GK254" s="243"/>
      <c r="GL254" s="243"/>
      <c r="GM254" s="243"/>
      <c r="GN254" s="243"/>
      <c r="GO254" s="243"/>
      <c r="GP254" s="243"/>
      <c r="GQ254" s="243"/>
      <c r="GR254" s="243"/>
      <c r="GS254" s="243"/>
      <c r="GT254" s="243"/>
      <c r="GU254" s="243"/>
      <c r="GV254" s="243"/>
      <c r="GW254" s="243"/>
      <c r="GX254" s="243"/>
      <c r="GY254" s="243"/>
      <c r="GZ254" s="243"/>
      <c r="HA254" s="243"/>
      <c r="HB254" s="243"/>
      <c r="HC254" s="243"/>
      <c r="HD254" s="243"/>
      <c r="HE254" s="243"/>
      <c r="HF254" s="243"/>
      <c r="HG254" s="243"/>
      <c r="HH254" s="243"/>
      <c r="HI254" s="243"/>
      <c r="HJ254" s="243"/>
      <c r="HK254" s="243"/>
      <c r="HL254" s="243"/>
      <c r="HM254" s="243"/>
      <c r="HN254" s="243"/>
      <c r="HO254" s="243"/>
      <c r="HP254" s="243"/>
      <c r="HQ254" s="243"/>
      <c r="HR254" s="243"/>
      <c r="HS254" s="243"/>
      <c r="HT254" s="243"/>
      <c r="HU254" s="243"/>
      <c r="HV254" s="243"/>
      <c r="HW254" s="243"/>
      <c r="HX254" s="243"/>
      <c r="HY254" s="243"/>
      <c r="HZ254" s="243"/>
      <c r="IA254" s="243"/>
      <c r="IB254" s="243"/>
      <c r="IC254" s="243"/>
      <c r="ID254" s="243"/>
      <c r="IE254" s="243"/>
      <c r="IF254" s="243"/>
      <c r="IG254" s="243"/>
      <c r="IH254" s="243"/>
      <c r="II254" s="243"/>
      <c r="IJ254" s="243"/>
      <c r="IK254" s="243"/>
      <c r="IL254" s="243"/>
      <c r="IM254" s="243"/>
      <c r="IN254" s="243"/>
      <c r="IO254" s="243"/>
      <c r="IP254" s="243"/>
      <c r="IQ254" s="243"/>
      <c r="IR254" s="243"/>
      <c r="IS254" s="243"/>
      <c r="IT254" s="243"/>
      <c r="IU254" s="243"/>
      <c r="IV254" s="243"/>
    </row>
    <row r="255" spans="1:256" s="62" customFormat="1" outlineLevel="1">
      <c r="A255" s="610"/>
      <c r="B255" s="993">
        <v>26</v>
      </c>
      <c r="C255" s="994"/>
      <c r="D255" s="643"/>
      <c r="E255" s="644">
        <f ca="1">IF('Health SCR'!E$3&gt;=$B255,OFFSET($D$228,0,'Health SCR'!E$3-$B255)*OFFSET(Inputs!$C$30,0,$B255-2)/IF(sommmeProdInv(Inputs!$B$30:$AY$30,$D$228:$BA$228,'Health SCR'!E$3)&gt;0,sommmeProdInv(Inputs!$B$30:$AY$30,$D$228:$BA$228,'Health SCR'!E$3),1)+E254,0)</f>
        <v>0</v>
      </c>
      <c r="F255" s="644">
        <f ca="1">IF('Health SCR'!F$3&gt;=$B255,OFFSET($D$228,0,'Health SCR'!F$3-$B255)*OFFSET(Inputs!$C$30,0,$B255-2)/IF(sommmeProdInv(Inputs!$B$30:$AY$30,$D$228:$BA$228,'Health SCR'!F$3)&gt;0,sommmeProdInv(Inputs!$B$30:$AY$30,$D$228:$BA$228,'Health SCR'!F$3),1)+F254,0)</f>
        <v>0</v>
      </c>
      <c r="G255" s="644">
        <f ca="1">IF('Health SCR'!G$3&gt;=$B255,OFFSET($D$228,0,'Health SCR'!G$3-$B255)*OFFSET(Inputs!$C$30,0,$B255-2)/IF(sommmeProdInv(Inputs!$B$30:$AY$30,$D$228:$BA$228,'Health SCR'!G$3)&gt;0,sommmeProdInv(Inputs!$B$30:$AY$30,$D$228:$BA$228,'Health SCR'!G$3),1)+G254,0)</f>
        <v>0</v>
      </c>
      <c r="H255" s="644">
        <f ca="1">IF('Health SCR'!H$3&gt;=$B255,OFFSET($D$228,0,'Health SCR'!H$3-$B255)*OFFSET(Inputs!$C$30,0,$B255-2)/IF(sommmeProdInv(Inputs!$B$30:$AY$30,$D$228:$BA$228,'Health SCR'!H$3)&gt;0,sommmeProdInv(Inputs!$B$30:$AY$30,$D$228:$BA$228,'Health SCR'!H$3),1)+H254,0)</f>
        <v>0</v>
      </c>
      <c r="I255" s="644">
        <f ca="1">IF('Health SCR'!I$3&gt;=$B255,OFFSET($D$228,0,'Health SCR'!I$3-$B255)*OFFSET(Inputs!$C$30,0,$B255-2)/IF(sommmeProdInv(Inputs!$B$30:$AY$30,$D$228:$BA$228,'Health SCR'!I$3)&gt;0,sommmeProdInv(Inputs!$B$30:$AY$30,$D$228:$BA$228,'Health SCR'!I$3),1)+I254,0)</f>
        <v>0</v>
      </c>
      <c r="J255" s="644">
        <f ca="1">IF('Health SCR'!J$3&gt;=$B255,OFFSET($D$228,0,'Health SCR'!J$3-$B255)*OFFSET(Inputs!$C$30,0,$B255-2)/IF(sommmeProdInv(Inputs!$B$30:$AY$30,$D$228:$BA$228,'Health SCR'!J$3)&gt;0,sommmeProdInv(Inputs!$B$30:$AY$30,$D$228:$BA$228,'Health SCR'!J$3),1)+J254,0)</f>
        <v>0</v>
      </c>
      <c r="K255" s="644">
        <f ca="1">IF('Health SCR'!K$3&gt;=$B255,OFFSET($D$228,0,'Health SCR'!K$3-$B255)*OFFSET(Inputs!$C$30,0,$B255-2)/IF(sommmeProdInv(Inputs!$B$30:$AY$30,$D$228:$BA$228,'Health SCR'!K$3)&gt;0,sommmeProdInv(Inputs!$B$30:$AY$30,$D$228:$BA$228,'Health SCR'!K$3),1)+K254,0)</f>
        <v>0</v>
      </c>
      <c r="L255" s="644">
        <f ca="1">IF('Health SCR'!L$3&gt;=$B255,OFFSET($D$228,0,'Health SCR'!L$3-$B255)*OFFSET(Inputs!$C$30,0,$B255-2)/IF(sommmeProdInv(Inputs!$B$30:$AY$30,$D$228:$BA$228,'Health SCR'!L$3)&gt;0,sommmeProdInv(Inputs!$B$30:$AY$30,$D$228:$BA$228,'Health SCR'!L$3),1)+L254,0)</f>
        <v>0</v>
      </c>
      <c r="M255" s="644">
        <f ca="1">IF('Health SCR'!M$3&gt;=$B255,OFFSET($D$228,0,'Health SCR'!M$3-$B255)*OFFSET(Inputs!$C$30,0,$B255-2)/IF(sommmeProdInv(Inputs!$B$30:$AY$30,$D$228:$BA$228,'Health SCR'!M$3)&gt;0,sommmeProdInv(Inputs!$B$30:$AY$30,$D$228:$BA$228,'Health SCR'!M$3),1)+M254,0)</f>
        <v>0</v>
      </c>
      <c r="N255" s="644">
        <f ca="1">IF('Health SCR'!N$3&gt;=$B255,OFFSET($D$228,0,'Health SCR'!N$3-$B255)*OFFSET(Inputs!$C$30,0,$B255-2)/IF(sommmeProdInv(Inputs!$B$30:$AY$30,$D$228:$BA$228,'Health SCR'!N$3)&gt;0,sommmeProdInv(Inputs!$B$30:$AY$30,$D$228:$BA$228,'Health SCR'!N$3),1)+N254,0)</f>
        <v>0</v>
      </c>
      <c r="O255" s="644">
        <f ca="1">IF('Health SCR'!O$3&gt;=$B255,OFFSET($D$228,0,'Health SCR'!O$3-$B255)*OFFSET(Inputs!$C$30,0,$B255-2)/IF(sommmeProdInv(Inputs!$B$30:$AY$30,$D$228:$BA$228,'Health SCR'!O$3)&gt;0,sommmeProdInv(Inputs!$B$30:$AY$30,$D$228:$BA$228,'Health SCR'!O$3),1)+O254,0)</f>
        <v>0</v>
      </c>
      <c r="P255" s="644">
        <f ca="1">IF('Health SCR'!P$3&gt;=$B255,OFFSET($D$228,0,'Health SCR'!P$3-$B255)*OFFSET(Inputs!$C$30,0,$B255-2)/IF(sommmeProdInv(Inputs!$B$30:$AY$30,$D$228:$BA$228,'Health SCR'!P$3)&gt;0,sommmeProdInv(Inputs!$B$30:$AY$30,$D$228:$BA$228,'Health SCR'!P$3),1)+P254,0)</f>
        <v>0</v>
      </c>
      <c r="Q255" s="644">
        <f ca="1">IF('Health SCR'!Q$3&gt;=$B255,OFFSET($D$228,0,'Health SCR'!Q$3-$B255)*OFFSET(Inputs!$C$30,0,$B255-2)/IF(sommmeProdInv(Inputs!$B$30:$AY$30,$D$228:$BA$228,'Health SCR'!Q$3)&gt;0,sommmeProdInv(Inputs!$B$30:$AY$30,$D$228:$BA$228,'Health SCR'!Q$3),1)+Q254,0)</f>
        <v>0</v>
      </c>
      <c r="R255" s="644">
        <f ca="1">IF('Health SCR'!R$3&gt;=$B255,OFFSET($D$228,0,'Health SCR'!R$3-$B255)*OFFSET(Inputs!$C$30,0,$B255-2)/IF(sommmeProdInv(Inputs!$B$30:$AY$30,$D$228:$BA$228,'Health SCR'!R$3)&gt;0,sommmeProdInv(Inputs!$B$30:$AY$30,$D$228:$BA$228,'Health SCR'!R$3),1)+R254,0)</f>
        <v>0</v>
      </c>
      <c r="S255" s="644">
        <f ca="1">IF('Health SCR'!S$3&gt;=$B255,OFFSET($D$228,0,'Health SCR'!S$3-$B255)*OFFSET(Inputs!$C$30,0,$B255-2)/IF(sommmeProdInv(Inputs!$B$30:$AY$30,$D$228:$BA$228,'Health SCR'!S$3)&gt;0,sommmeProdInv(Inputs!$B$30:$AY$30,$D$228:$BA$228,'Health SCR'!S$3),1)+S254,0)</f>
        <v>0</v>
      </c>
      <c r="T255" s="644">
        <f ca="1">IF('Health SCR'!T$3&gt;=$B255,OFFSET($D$228,0,'Health SCR'!T$3-$B255)*OFFSET(Inputs!$C$30,0,$B255-2)/IF(sommmeProdInv(Inputs!$B$30:$AY$30,$D$228:$BA$228,'Health SCR'!T$3)&gt;0,sommmeProdInv(Inputs!$B$30:$AY$30,$D$228:$BA$228,'Health SCR'!T$3),1)+T254,0)</f>
        <v>0</v>
      </c>
      <c r="U255" s="644">
        <f ca="1">IF('Health SCR'!U$3&gt;=$B255,OFFSET($D$228,0,'Health SCR'!U$3-$B255)*OFFSET(Inputs!$C$30,0,$B255-2)/IF(sommmeProdInv(Inputs!$B$30:$AY$30,$D$228:$BA$228,'Health SCR'!U$3)&gt;0,sommmeProdInv(Inputs!$B$30:$AY$30,$D$228:$BA$228,'Health SCR'!U$3),1)+U254,0)</f>
        <v>0</v>
      </c>
      <c r="V255" s="644">
        <f ca="1">IF('Health SCR'!V$3&gt;=$B255,OFFSET($D$228,0,'Health SCR'!V$3-$B255)*OFFSET(Inputs!$C$30,0,$B255-2)/IF(sommmeProdInv(Inputs!$B$30:$AY$30,$D$228:$BA$228,'Health SCR'!V$3)&gt;0,sommmeProdInv(Inputs!$B$30:$AY$30,$D$228:$BA$228,'Health SCR'!V$3),1)+V254,0)</f>
        <v>0</v>
      </c>
      <c r="W255" s="644">
        <f ca="1">IF('Health SCR'!W$3&gt;=$B255,OFFSET($D$228,0,'Health SCR'!W$3-$B255)*OFFSET(Inputs!$C$30,0,$B255-2)/IF(sommmeProdInv(Inputs!$B$30:$AY$30,$D$228:$BA$228,'Health SCR'!W$3)&gt;0,sommmeProdInv(Inputs!$B$30:$AY$30,$D$228:$BA$228,'Health SCR'!W$3),1)+W254,0)</f>
        <v>0</v>
      </c>
      <c r="X255" s="644">
        <f ca="1">IF('Health SCR'!X$3&gt;=$B255,OFFSET($D$228,0,'Health SCR'!X$3-$B255)*OFFSET(Inputs!$C$30,0,$B255-2)/IF(sommmeProdInv(Inputs!$B$30:$AY$30,$D$228:$BA$228,'Health SCR'!X$3)&gt;0,sommmeProdInv(Inputs!$B$30:$AY$30,$D$228:$BA$228,'Health SCR'!X$3),1)+X254,0)</f>
        <v>0</v>
      </c>
      <c r="Y255" s="644">
        <f ca="1">IF('Health SCR'!Y$3&gt;=$B255,OFFSET($D$228,0,'Health SCR'!Y$3-$B255)*OFFSET(Inputs!$C$30,0,$B255-2)/IF(sommmeProdInv(Inputs!$B$30:$AY$30,$D$228:$BA$228,'Health SCR'!Y$3)&gt;0,sommmeProdInv(Inputs!$B$30:$AY$30,$D$228:$BA$228,'Health SCR'!Y$3),1)+Y254,0)</f>
        <v>0</v>
      </c>
      <c r="Z255" s="644">
        <f ca="1">IF('Health SCR'!Z$3&gt;=$B255,OFFSET($D$228,0,'Health SCR'!Z$3-$B255)*OFFSET(Inputs!$C$30,0,$B255-2)/IF(sommmeProdInv(Inputs!$B$30:$AY$30,$D$228:$BA$228,'Health SCR'!Z$3)&gt;0,sommmeProdInv(Inputs!$B$30:$AY$30,$D$228:$BA$228,'Health SCR'!Z$3),1)+Z254,0)</f>
        <v>0</v>
      </c>
      <c r="AA255" s="644">
        <f ca="1">IF('Health SCR'!AA$3&gt;=$B255,OFFSET($D$228,0,'Health SCR'!AA$3-$B255)*OFFSET(Inputs!$C$30,0,$B255-2)/IF(sommmeProdInv(Inputs!$B$30:$AY$30,$D$228:$BA$228,'Health SCR'!AA$3)&gt;0,sommmeProdInv(Inputs!$B$30:$AY$30,$D$228:$BA$228,'Health SCR'!AA$3),1)+AA254,0)</f>
        <v>0</v>
      </c>
      <c r="AB255" s="644">
        <f ca="1">IF('Health SCR'!AB$3&gt;=$B255,OFFSET($D$228,0,'Health SCR'!AB$3-$B255)*OFFSET(Inputs!$C$30,0,$B255-2)/IF(sommmeProdInv(Inputs!$B$30:$AY$30,$D$228:$BA$228,'Health SCR'!AB$3)&gt;0,sommmeProdInv(Inputs!$B$30:$AY$30,$D$228:$BA$228,'Health SCR'!AB$3),1)+AB254,0)</f>
        <v>0</v>
      </c>
      <c r="AC255" s="644">
        <f ca="1">IF('Health SCR'!AC$3&gt;=$B255,OFFSET($D$228,0,'Health SCR'!AC$3-$B255)*OFFSET(Inputs!$C$30,0,$B255-2)/IF(sommmeProdInv(Inputs!$B$30:$AY$30,$D$228:$BA$228,'Health SCR'!AC$3)&gt;0,sommmeProdInv(Inputs!$B$30:$AY$30,$D$228:$BA$228,'Health SCR'!AC$3),1)+AC254,0)</f>
        <v>0</v>
      </c>
      <c r="AD255" s="644">
        <f ca="1">IF('Health SCR'!AD$3&gt;=$B255,OFFSET($D$228,0,'Health SCR'!AD$3-$B255)*OFFSET(Inputs!$C$30,0,$B255-2)/IF(sommmeProdInv(Inputs!$B$30:$AY$30,$D$228:$BA$228,'Health SCR'!AD$3)&gt;0,sommmeProdInv(Inputs!$B$30:$AY$30,$D$228:$BA$228,'Health SCR'!AD$3),1)+AD254,0)</f>
        <v>0</v>
      </c>
      <c r="AE255" s="644">
        <f ca="1">IF('Health SCR'!AE$3&gt;=$B255,OFFSET($D$228,0,'Health SCR'!AE$3-$B255)*OFFSET(Inputs!$C$30,0,$B255-2)/IF(sommmeProdInv(Inputs!$B$30:$AY$30,$D$228:$BA$228,'Health SCR'!AE$3)&gt;0,sommmeProdInv(Inputs!$B$30:$AY$30,$D$228:$BA$228,'Health SCR'!AE$3),1)+AE254,0)</f>
        <v>0</v>
      </c>
      <c r="AF255" s="644">
        <f ca="1">IF('Health SCR'!AF$3&gt;=$B255,OFFSET($D$228,0,'Health SCR'!AF$3-$B255)*OFFSET(Inputs!$C$30,0,$B255-2)/IF(sommmeProdInv(Inputs!$B$30:$AY$30,$D$228:$BA$228,'Health SCR'!AF$3)&gt;0,sommmeProdInv(Inputs!$B$30:$AY$30,$D$228:$BA$228,'Health SCR'!AF$3),1)+AF254,0)</f>
        <v>0</v>
      </c>
      <c r="AG255" s="644">
        <f ca="1">IF('Health SCR'!AG$3&gt;=$B255,OFFSET($D$228,0,'Health SCR'!AG$3-$B255)*OFFSET(Inputs!$C$30,0,$B255-2)/IF(sommmeProdInv(Inputs!$B$30:$AY$30,$D$228:$BA$228,'Health SCR'!AG$3)&gt;0,sommmeProdInv(Inputs!$B$30:$AY$30,$D$228:$BA$228,'Health SCR'!AG$3),1)+AG254,0)</f>
        <v>0</v>
      </c>
      <c r="AH255" s="644">
        <f ca="1">IF('Health SCR'!AH$3&gt;=$B255,OFFSET($D$228,0,'Health SCR'!AH$3-$B255)*OFFSET(Inputs!$C$30,0,$B255-2)/IF(sommmeProdInv(Inputs!$B$30:$AY$30,$D$228:$BA$228,'Health SCR'!AH$3)&gt;0,sommmeProdInv(Inputs!$B$30:$AY$30,$D$228:$BA$228,'Health SCR'!AH$3),1)+AH254,0)</f>
        <v>0</v>
      </c>
      <c r="AI255" s="644">
        <f ca="1">IF('Health SCR'!AI$3&gt;=$B255,OFFSET($D$228,0,'Health SCR'!AI$3-$B255)*OFFSET(Inputs!$C$30,0,$B255-2)/IF(sommmeProdInv(Inputs!$B$30:$AY$30,$D$228:$BA$228,'Health SCR'!AI$3)&gt;0,sommmeProdInv(Inputs!$B$30:$AY$30,$D$228:$BA$228,'Health SCR'!AI$3),1)+AI254,0)</f>
        <v>0</v>
      </c>
      <c r="AJ255" s="644">
        <f ca="1">IF('Health SCR'!AJ$3&gt;=$B255,OFFSET($D$228,0,'Health SCR'!AJ$3-$B255)*OFFSET(Inputs!$C$30,0,$B255-2)/IF(sommmeProdInv(Inputs!$B$30:$AY$30,$D$228:$BA$228,'Health SCR'!AJ$3)&gt;0,sommmeProdInv(Inputs!$B$30:$AY$30,$D$228:$BA$228,'Health SCR'!AJ$3),1)+AJ254,0)</f>
        <v>0</v>
      </c>
      <c r="AK255" s="644">
        <f ca="1">IF('Health SCR'!AK$3&gt;=$B255,OFFSET($D$228,0,'Health SCR'!AK$3-$B255)*OFFSET(Inputs!$C$30,0,$B255-2)/IF(sommmeProdInv(Inputs!$B$30:$AY$30,$D$228:$BA$228,'Health SCR'!AK$3)&gt;0,sommmeProdInv(Inputs!$B$30:$AY$30,$D$228:$BA$228,'Health SCR'!AK$3),1)+AK254,0)</f>
        <v>0</v>
      </c>
      <c r="AL255" s="644">
        <f ca="1">IF('Health SCR'!AL$3&gt;=$B255,OFFSET($D$228,0,'Health SCR'!AL$3-$B255)*OFFSET(Inputs!$C$30,0,$B255-2)/IF(sommmeProdInv(Inputs!$B$30:$AY$30,$D$228:$BA$228,'Health SCR'!AL$3)&gt;0,sommmeProdInv(Inputs!$B$30:$AY$30,$D$228:$BA$228,'Health SCR'!AL$3),1)+AL254,0)</f>
        <v>0</v>
      </c>
      <c r="AM255" s="644">
        <f ca="1">IF('Health SCR'!AM$3&gt;=$B255,OFFSET($D$228,0,'Health SCR'!AM$3-$B255)*OFFSET(Inputs!$C$30,0,$B255-2)/IF(sommmeProdInv(Inputs!$B$30:$AY$30,$D$228:$BA$228,'Health SCR'!AM$3)&gt;0,sommmeProdInv(Inputs!$B$30:$AY$30,$D$228:$BA$228,'Health SCR'!AM$3),1)+AM254,0)</f>
        <v>0</v>
      </c>
      <c r="AN255" s="644">
        <f ca="1">IF('Health SCR'!AN$3&gt;=$B255,OFFSET($D$228,0,'Health SCR'!AN$3-$B255)*OFFSET(Inputs!$C$30,0,$B255-2)/IF(sommmeProdInv(Inputs!$B$30:$AY$30,$D$228:$BA$228,'Health SCR'!AN$3)&gt;0,sommmeProdInv(Inputs!$B$30:$AY$30,$D$228:$BA$228,'Health SCR'!AN$3),1)+AN254,0)</f>
        <v>0</v>
      </c>
      <c r="AO255" s="644">
        <f ca="1">IF('Health SCR'!AO$3&gt;=$B255,OFFSET($D$228,0,'Health SCR'!AO$3-$B255)*OFFSET(Inputs!$C$30,0,$B255-2)/IF(sommmeProdInv(Inputs!$B$30:$AY$30,$D$228:$BA$228,'Health SCR'!AO$3)&gt;0,sommmeProdInv(Inputs!$B$30:$AY$30,$D$228:$BA$228,'Health SCR'!AO$3),1)+AO254,0)</f>
        <v>0</v>
      </c>
      <c r="AP255" s="644">
        <f ca="1">IF('Health SCR'!AP$3&gt;=$B255,OFFSET($D$228,0,'Health SCR'!AP$3-$B255)*OFFSET(Inputs!$C$30,0,$B255-2)/IF(sommmeProdInv(Inputs!$B$30:$AY$30,$D$228:$BA$228,'Health SCR'!AP$3)&gt;0,sommmeProdInv(Inputs!$B$30:$AY$30,$D$228:$BA$228,'Health SCR'!AP$3),1)+AP254,0)</f>
        <v>0</v>
      </c>
      <c r="AQ255" s="644">
        <f ca="1">IF('Health SCR'!AQ$3&gt;=$B255,OFFSET($D$228,0,'Health SCR'!AQ$3-$B255)*OFFSET(Inputs!$C$30,0,$B255-2)/IF(sommmeProdInv(Inputs!$B$30:$AY$30,$D$228:$BA$228,'Health SCR'!AQ$3)&gt;0,sommmeProdInv(Inputs!$B$30:$AY$30,$D$228:$BA$228,'Health SCR'!AQ$3),1)+AQ254,0)</f>
        <v>0</v>
      </c>
      <c r="AR255" s="644">
        <f ca="1">IF('Health SCR'!AR$3&gt;=$B255,OFFSET($D$228,0,'Health SCR'!AR$3-$B255)*OFFSET(Inputs!$C$30,0,$B255-2)/IF(sommmeProdInv(Inputs!$B$30:$AY$30,$D$228:$BA$228,'Health SCR'!AR$3)&gt;0,sommmeProdInv(Inputs!$B$30:$AY$30,$D$228:$BA$228,'Health SCR'!AR$3),1)+AR254,0)</f>
        <v>0</v>
      </c>
      <c r="AS255" s="644">
        <f ca="1">IF('Health SCR'!AS$3&gt;=$B255,OFFSET($D$228,0,'Health SCR'!AS$3-$B255)*OFFSET(Inputs!$C$30,0,$B255-2)/IF(sommmeProdInv(Inputs!$B$30:$AY$30,$D$228:$BA$228,'Health SCR'!AS$3)&gt;0,sommmeProdInv(Inputs!$B$30:$AY$30,$D$228:$BA$228,'Health SCR'!AS$3),1)+AS254,0)</f>
        <v>0</v>
      </c>
      <c r="AT255" s="644">
        <f ca="1">IF('Health SCR'!AT$3&gt;=$B255,OFFSET($D$228,0,'Health SCR'!AT$3-$B255)*OFFSET(Inputs!$C$30,0,$B255-2)/IF(sommmeProdInv(Inputs!$B$30:$AY$30,$D$228:$BA$228,'Health SCR'!AT$3)&gt;0,sommmeProdInv(Inputs!$B$30:$AY$30,$D$228:$BA$228,'Health SCR'!AT$3),1)+AT254,0)</f>
        <v>0</v>
      </c>
      <c r="AU255" s="644">
        <f ca="1">IF('Health SCR'!AU$3&gt;=$B255,OFFSET($D$228,0,'Health SCR'!AU$3-$B255)*OFFSET(Inputs!$C$30,0,$B255-2)/IF(sommmeProdInv(Inputs!$B$30:$AY$30,$D$228:$BA$228,'Health SCR'!AU$3)&gt;0,sommmeProdInv(Inputs!$B$30:$AY$30,$D$228:$BA$228,'Health SCR'!AU$3),1)+AU254,0)</f>
        <v>0</v>
      </c>
      <c r="AV255" s="644">
        <f ca="1">IF('Health SCR'!AV$3&gt;=$B255,OFFSET($D$228,0,'Health SCR'!AV$3-$B255)*OFFSET(Inputs!$C$30,0,$B255-2)/IF(sommmeProdInv(Inputs!$B$30:$AY$30,$D$228:$BA$228,'Health SCR'!AV$3)&gt;0,sommmeProdInv(Inputs!$B$30:$AY$30,$D$228:$BA$228,'Health SCR'!AV$3),1)+AV254,0)</f>
        <v>0</v>
      </c>
      <c r="AW255" s="644">
        <f ca="1">IF('Health SCR'!AW$3&gt;=$B255,OFFSET($D$228,0,'Health SCR'!AW$3-$B255)*OFFSET(Inputs!$C$30,0,$B255-2)/IF(sommmeProdInv(Inputs!$B$30:$AY$30,$D$228:$BA$228,'Health SCR'!AW$3)&gt;0,sommmeProdInv(Inputs!$B$30:$AY$30,$D$228:$BA$228,'Health SCR'!AW$3),1)+AW254,0)</f>
        <v>0</v>
      </c>
      <c r="AX255" s="644">
        <f ca="1">IF('Health SCR'!AX$3&gt;=$B255,OFFSET($D$228,0,'Health SCR'!AX$3-$B255)*OFFSET(Inputs!$C$30,0,$B255-2)/IF(sommmeProdInv(Inputs!$B$30:$AY$30,$D$228:$BA$228,'Health SCR'!AX$3)&gt;0,sommmeProdInv(Inputs!$B$30:$AY$30,$D$228:$BA$228,'Health SCR'!AX$3),1)+AX254,0)</f>
        <v>0</v>
      </c>
      <c r="AY255" s="644">
        <f ca="1">IF('Health SCR'!AY$3&gt;=$B255,OFFSET($D$228,0,'Health SCR'!AY$3-$B255)*OFFSET(Inputs!$C$30,0,$B255-2)/IF(sommmeProdInv(Inputs!$B$30:$AY$30,$D$228:$BA$228,'Health SCR'!AY$3)&gt;0,sommmeProdInv(Inputs!$B$30:$AY$30,$D$228:$BA$228,'Health SCR'!AY$3),1)+AY254,0)</f>
        <v>0</v>
      </c>
      <c r="AZ255" s="644">
        <f ca="1">IF('Health SCR'!AZ$3&gt;=$B255,OFFSET($D$228,0,'Health SCR'!AZ$3-$B255)*OFFSET(Inputs!$C$30,0,$B255-2)/IF(sommmeProdInv(Inputs!$B$30:$AY$30,$D$228:$BA$228,'Health SCR'!AZ$3)&gt;0,sommmeProdInv(Inputs!$B$30:$AY$30,$D$228:$BA$228,'Health SCR'!AZ$3),1)+AZ254,0)</f>
        <v>0</v>
      </c>
      <c r="BA255" s="645">
        <f ca="1">IF('Health SCR'!BA$3&gt;=$B255,OFFSET($D$228,0,'Health SCR'!BA$3-$B255)*OFFSET(Inputs!$C$30,0,$B255-2)/IF(sommmeProdInv(Inputs!$B$30:$AY$30,$D$228:$BA$228,'Health SCR'!BA$3)&gt;0,sommmeProdInv(Inputs!$B$30:$AY$30,$D$228:$BA$228,'Health SCR'!BA$3),1)+BA254,0)</f>
        <v>0</v>
      </c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43"/>
      <c r="BU255" s="243"/>
      <c r="BV255" s="243"/>
      <c r="BW255" s="243"/>
      <c r="BX255" s="243"/>
      <c r="BY255" s="243"/>
      <c r="BZ255" s="243"/>
      <c r="CA255" s="243"/>
      <c r="CB255" s="243"/>
      <c r="CC255" s="243"/>
      <c r="CD255" s="243"/>
      <c r="CE255" s="243"/>
      <c r="CF255" s="243"/>
      <c r="CG255" s="243"/>
      <c r="CH255" s="243"/>
      <c r="CI255" s="243"/>
      <c r="CJ255" s="243"/>
      <c r="CK255" s="243"/>
      <c r="CL255" s="243"/>
      <c r="CM255" s="243"/>
      <c r="CN255" s="243"/>
      <c r="CO255" s="243"/>
      <c r="CP255" s="243"/>
      <c r="CQ255" s="243"/>
      <c r="CR255" s="243"/>
      <c r="CS255" s="243"/>
      <c r="CT255" s="243"/>
      <c r="CU255" s="243"/>
      <c r="CV255" s="243"/>
      <c r="CW255" s="243"/>
      <c r="CX255" s="243"/>
      <c r="CY255" s="243"/>
      <c r="CZ255" s="243"/>
      <c r="DA255" s="243"/>
      <c r="DB255" s="243"/>
      <c r="DC255" s="243"/>
      <c r="DD255" s="243"/>
      <c r="DE255" s="243"/>
      <c r="DF255" s="243"/>
      <c r="DG255" s="243"/>
      <c r="DH255" s="243"/>
      <c r="DI255" s="243"/>
      <c r="DJ255" s="243"/>
      <c r="DK255" s="243"/>
      <c r="DL255" s="243"/>
      <c r="DM255" s="243"/>
      <c r="DN255" s="243"/>
      <c r="DO255" s="243"/>
      <c r="DP255" s="243"/>
      <c r="DQ255" s="243"/>
      <c r="DR255" s="243"/>
      <c r="DS255" s="243"/>
      <c r="DT255" s="243"/>
      <c r="DU255" s="243"/>
      <c r="DV255" s="243"/>
      <c r="DW255" s="243"/>
      <c r="DX255" s="243"/>
      <c r="DY255" s="243"/>
      <c r="DZ255" s="243"/>
      <c r="EA255" s="243"/>
      <c r="EB255" s="243"/>
      <c r="EC255" s="243"/>
      <c r="ED255" s="243"/>
      <c r="EE255" s="243"/>
      <c r="EF255" s="243"/>
      <c r="EG255" s="243"/>
      <c r="EH255" s="243"/>
      <c r="EI255" s="243"/>
      <c r="EJ255" s="243"/>
      <c r="EK255" s="243"/>
      <c r="EL255" s="243"/>
      <c r="EM255" s="243"/>
      <c r="EN255" s="243"/>
      <c r="EO255" s="243"/>
      <c r="EP255" s="243"/>
      <c r="EQ255" s="243"/>
      <c r="ER255" s="243"/>
      <c r="ES255" s="243"/>
      <c r="ET255" s="243"/>
      <c r="EU255" s="243"/>
      <c r="EV255" s="243"/>
      <c r="EW255" s="243"/>
      <c r="EX255" s="243"/>
      <c r="EY255" s="243"/>
      <c r="EZ255" s="243"/>
      <c r="FA255" s="243"/>
      <c r="FB255" s="243"/>
      <c r="FC255" s="243"/>
      <c r="FD255" s="243"/>
      <c r="FE255" s="243"/>
      <c r="FF255" s="243"/>
      <c r="FG255" s="243"/>
      <c r="FH255" s="243"/>
      <c r="FI255" s="243"/>
      <c r="FJ255" s="243"/>
      <c r="FK255" s="243"/>
      <c r="FL255" s="243"/>
      <c r="FM255" s="243"/>
      <c r="FN255" s="243"/>
      <c r="FO255" s="243"/>
      <c r="FP255" s="243"/>
      <c r="FQ255" s="243"/>
      <c r="FR255" s="243"/>
      <c r="FS255" s="243"/>
      <c r="FT255" s="243"/>
      <c r="FU255" s="243"/>
      <c r="FV255" s="243"/>
      <c r="FW255" s="243"/>
      <c r="FX255" s="243"/>
      <c r="FY255" s="243"/>
      <c r="FZ255" s="243"/>
      <c r="GA255" s="243"/>
      <c r="GB255" s="243"/>
      <c r="GC255" s="243"/>
      <c r="GD255" s="243"/>
      <c r="GE255" s="243"/>
      <c r="GF255" s="243"/>
      <c r="GG255" s="243"/>
      <c r="GH255" s="243"/>
      <c r="GI255" s="243"/>
      <c r="GJ255" s="243"/>
      <c r="GK255" s="243"/>
      <c r="GL255" s="243"/>
      <c r="GM255" s="243"/>
      <c r="GN255" s="243"/>
      <c r="GO255" s="243"/>
      <c r="GP255" s="243"/>
      <c r="GQ255" s="243"/>
      <c r="GR255" s="243"/>
      <c r="GS255" s="243"/>
      <c r="GT255" s="243"/>
      <c r="GU255" s="243"/>
      <c r="GV255" s="243"/>
      <c r="GW255" s="243"/>
      <c r="GX255" s="243"/>
      <c r="GY255" s="243"/>
      <c r="GZ255" s="243"/>
      <c r="HA255" s="243"/>
      <c r="HB255" s="243"/>
      <c r="HC255" s="243"/>
      <c r="HD255" s="243"/>
      <c r="HE255" s="243"/>
      <c r="HF255" s="243"/>
      <c r="HG255" s="243"/>
      <c r="HH255" s="243"/>
      <c r="HI255" s="243"/>
      <c r="HJ255" s="243"/>
      <c r="HK255" s="243"/>
      <c r="HL255" s="243"/>
      <c r="HM255" s="243"/>
      <c r="HN255" s="243"/>
      <c r="HO255" s="243"/>
      <c r="HP255" s="243"/>
      <c r="HQ255" s="243"/>
      <c r="HR255" s="243"/>
      <c r="HS255" s="243"/>
      <c r="HT255" s="243"/>
      <c r="HU255" s="243"/>
      <c r="HV255" s="243"/>
      <c r="HW255" s="243"/>
      <c r="HX255" s="243"/>
      <c r="HY255" s="243"/>
      <c r="HZ255" s="243"/>
      <c r="IA255" s="243"/>
      <c r="IB255" s="243"/>
      <c r="IC255" s="243"/>
      <c r="ID255" s="243"/>
      <c r="IE255" s="243"/>
      <c r="IF255" s="243"/>
      <c r="IG255" s="243"/>
      <c r="IH255" s="243"/>
      <c r="II255" s="243"/>
      <c r="IJ255" s="243"/>
      <c r="IK255" s="243"/>
      <c r="IL255" s="243"/>
      <c r="IM255" s="243"/>
      <c r="IN255" s="243"/>
      <c r="IO255" s="243"/>
      <c r="IP255" s="243"/>
      <c r="IQ255" s="243"/>
      <c r="IR255" s="243"/>
      <c r="IS255" s="243"/>
      <c r="IT255" s="243"/>
      <c r="IU255" s="243"/>
      <c r="IV255" s="243"/>
    </row>
    <row r="256" spans="1:256" s="62" customFormat="1" outlineLevel="1">
      <c r="A256" s="610"/>
      <c r="B256" s="993">
        <v>27</v>
      </c>
      <c r="C256" s="994"/>
      <c r="D256" s="643"/>
      <c r="E256" s="644">
        <f ca="1">IF('Health SCR'!E$3&gt;=$B256,OFFSET($D$228,0,'Health SCR'!E$3-$B256)*OFFSET(Inputs!$C$30,0,$B256-2)/IF(sommmeProdInv(Inputs!$B$30:$AY$30,$D$228:$BA$228,'Health SCR'!E$3)&gt;0,sommmeProdInv(Inputs!$B$30:$AY$30,$D$228:$BA$228,'Health SCR'!E$3),1)+E255,0)</f>
        <v>0</v>
      </c>
      <c r="F256" s="644">
        <f ca="1">IF('Health SCR'!F$3&gt;=$B256,OFFSET($D$228,0,'Health SCR'!F$3-$B256)*OFFSET(Inputs!$C$30,0,$B256-2)/IF(sommmeProdInv(Inputs!$B$30:$AY$30,$D$228:$BA$228,'Health SCR'!F$3)&gt;0,sommmeProdInv(Inputs!$B$30:$AY$30,$D$228:$BA$228,'Health SCR'!F$3),1)+F255,0)</f>
        <v>0</v>
      </c>
      <c r="G256" s="644">
        <f ca="1">IF('Health SCR'!G$3&gt;=$B256,OFFSET($D$228,0,'Health SCR'!G$3-$B256)*OFFSET(Inputs!$C$30,0,$B256-2)/IF(sommmeProdInv(Inputs!$B$30:$AY$30,$D$228:$BA$228,'Health SCR'!G$3)&gt;0,sommmeProdInv(Inputs!$B$30:$AY$30,$D$228:$BA$228,'Health SCR'!G$3),1)+G255,0)</f>
        <v>0</v>
      </c>
      <c r="H256" s="644">
        <f ca="1">IF('Health SCR'!H$3&gt;=$B256,OFFSET($D$228,0,'Health SCR'!H$3-$B256)*OFFSET(Inputs!$C$30,0,$B256-2)/IF(sommmeProdInv(Inputs!$B$30:$AY$30,$D$228:$BA$228,'Health SCR'!H$3)&gt;0,sommmeProdInv(Inputs!$B$30:$AY$30,$D$228:$BA$228,'Health SCR'!H$3),1)+H255,0)</f>
        <v>0</v>
      </c>
      <c r="I256" s="644">
        <f ca="1">IF('Health SCR'!I$3&gt;=$B256,OFFSET($D$228,0,'Health SCR'!I$3-$B256)*OFFSET(Inputs!$C$30,0,$B256-2)/IF(sommmeProdInv(Inputs!$B$30:$AY$30,$D$228:$BA$228,'Health SCR'!I$3)&gt;0,sommmeProdInv(Inputs!$B$30:$AY$30,$D$228:$BA$228,'Health SCR'!I$3),1)+I255,0)</f>
        <v>0</v>
      </c>
      <c r="J256" s="644">
        <f ca="1">IF('Health SCR'!J$3&gt;=$B256,OFFSET($D$228,0,'Health SCR'!J$3-$B256)*OFFSET(Inputs!$C$30,0,$B256-2)/IF(sommmeProdInv(Inputs!$B$30:$AY$30,$D$228:$BA$228,'Health SCR'!J$3)&gt;0,sommmeProdInv(Inputs!$B$30:$AY$30,$D$228:$BA$228,'Health SCR'!J$3),1)+J255,0)</f>
        <v>0</v>
      </c>
      <c r="K256" s="644">
        <f ca="1">IF('Health SCR'!K$3&gt;=$B256,OFFSET($D$228,0,'Health SCR'!K$3-$B256)*OFFSET(Inputs!$C$30,0,$B256-2)/IF(sommmeProdInv(Inputs!$B$30:$AY$30,$D$228:$BA$228,'Health SCR'!K$3)&gt;0,sommmeProdInv(Inputs!$B$30:$AY$30,$D$228:$BA$228,'Health SCR'!K$3),1)+K255,0)</f>
        <v>0</v>
      </c>
      <c r="L256" s="644">
        <f ca="1">IF('Health SCR'!L$3&gt;=$B256,OFFSET($D$228,0,'Health SCR'!L$3-$B256)*OFFSET(Inputs!$C$30,0,$B256-2)/IF(sommmeProdInv(Inputs!$B$30:$AY$30,$D$228:$BA$228,'Health SCR'!L$3)&gt;0,sommmeProdInv(Inputs!$B$30:$AY$30,$D$228:$BA$228,'Health SCR'!L$3),1)+L255,0)</f>
        <v>0</v>
      </c>
      <c r="M256" s="644">
        <f ca="1">IF('Health SCR'!M$3&gt;=$B256,OFFSET($D$228,0,'Health SCR'!M$3-$B256)*OFFSET(Inputs!$C$30,0,$B256-2)/IF(sommmeProdInv(Inputs!$B$30:$AY$30,$D$228:$BA$228,'Health SCR'!M$3)&gt;0,sommmeProdInv(Inputs!$B$30:$AY$30,$D$228:$BA$228,'Health SCR'!M$3),1)+M255,0)</f>
        <v>0</v>
      </c>
      <c r="N256" s="644">
        <f ca="1">IF('Health SCR'!N$3&gt;=$B256,OFFSET($D$228,0,'Health SCR'!N$3-$B256)*OFFSET(Inputs!$C$30,0,$B256-2)/IF(sommmeProdInv(Inputs!$B$30:$AY$30,$D$228:$BA$228,'Health SCR'!N$3)&gt;0,sommmeProdInv(Inputs!$B$30:$AY$30,$D$228:$BA$228,'Health SCR'!N$3),1)+N255,0)</f>
        <v>0</v>
      </c>
      <c r="O256" s="644">
        <f ca="1">IF('Health SCR'!O$3&gt;=$B256,OFFSET($D$228,0,'Health SCR'!O$3-$B256)*OFFSET(Inputs!$C$30,0,$B256-2)/IF(sommmeProdInv(Inputs!$B$30:$AY$30,$D$228:$BA$228,'Health SCR'!O$3)&gt;0,sommmeProdInv(Inputs!$B$30:$AY$30,$D$228:$BA$228,'Health SCR'!O$3),1)+O255,0)</f>
        <v>0</v>
      </c>
      <c r="P256" s="644">
        <f ca="1">IF('Health SCR'!P$3&gt;=$B256,OFFSET($D$228,0,'Health SCR'!P$3-$B256)*OFFSET(Inputs!$C$30,0,$B256-2)/IF(sommmeProdInv(Inputs!$B$30:$AY$30,$D$228:$BA$228,'Health SCR'!P$3)&gt;0,sommmeProdInv(Inputs!$B$30:$AY$30,$D$228:$BA$228,'Health SCR'!P$3),1)+P255,0)</f>
        <v>0</v>
      </c>
      <c r="Q256" s="644">
        <f ca="1">IF('Health SCR'!Q$3&gt;=$B256,OFFSET($D$228,0,'Health SCR'!Q$3-$B256)*OFFSET(Inputs!$C$30,0,$B256-2)/IF(sommmeProdInv(Inputs!$B$30:$AY$30,$D$228:$BA$228,'Health SCR'!Q$3)&gt;0,sommmeProdInv(Inputs!$B$30:$AY$30,$D$228:$BA$228,'Health SCR'!Q$3),1)+Q255,0)</f>
        <v>0</v>
      </c>
      <c r="R256" s="644">
        <f ca="1">IF('Health SCR'!R$3&gt;=$B256,OFFSET($D$228,0,'Health SCR'!R$3-$B256)*OFFSET(Inputs!$C$30,0,$B256-2)/IF(sommmeProdInv(Inputs!$B$30:$AY$30,$D$228:$BA$228,'Health SCR'!R$3)&gt;0,sommmeProdInv(Inputs!$B$30:$AY$30,$D$228:$BA$228,'Health SCR'!R$3),1)+R255,0)</f>
        <v>0</v>
      </c>
      <c r="S256" s="644">
        <f ca="1">IF('Health SCR'!S$3&gt;=$B256,OFFSET($D$228,0,'Health SCR'!S$3-$B256)*OFFSET(Inputs!$C$30,0,$B256-2)/IF(sommmeProdInv(Inputs!$B$30:$AY$30,$D$228:$BA$228,'Health SCR'!S$3)&gt;0,sommmeProdInv(Inputs!$B$30:$AY$30,$D$228:$BA$228,'Health SCR'!S$3),1)+S255,0)</f>
        <v>0</v>
      </c>
      <c r="T256" s="644">
        <f ca="1">IF('Health SCR'!T$3&gt;=$B256,OFFSET($D$228,0,'Health SCR'!T$3-$B256)*OFFSET(Inputs!$C$30,0,$B256-2)/IF(sommmeProdInv(Inputs!$B$30:$AY$30,$D$228:$BA$228,'Health SCR'!T$3)&gt;0,sommmeProdInv(Inputs!$B$30:$AY$30,$D$228:$BA$228,'Health SCR'!T$3),1)+T255,0)</f>
        <v>0</v>
      </c>
      <c r="U256" s="644">
        <f ca="1">IF('Health SCR'!U$3&gt;=$B256,OFFSET($D$228,0,'Health SCR'!U$3-$B256)*OFFSET(Inputs!$C$30,0,$B256-2)/IF(sommmeProdInv(Inputs!$B$30:$AY$30,$D$228:$BA$228,'Health SCR'!U$3)&gt;0,sommmeProdInv(Inputs!$B$30:$AY$30,$D$228:$BA$228,'Health SCR'!U$3),1)+U255,0)</f>
        <v>0</v>
      </c>
      <c r="V256" s="644">
        <f ca="1">IF('Health SCR'!V$3&gt;=$B256,OFFSET($D$228,0,'Health SCR'!V$3-$B256)*OFFSET(Inputs!$C$30,0,$B256-2)/IF(sommmeProdInv(Inputs!$B$30:$AY$30,$D$228:$BA$228,'Health SCR'!V$3)&gt;0,sommmeProdInv(Inputs!$B$30:$AY$30,$D$228:$BA$228,'Health SCR'!V$3),1)+V255,0)</f>
        <v>0</v>
      </c>
      <c r="W256" s="644">
        <f ca="1">IF('Health SCR'!W$3&gt;=$B256,OFFSET($D$228,0,'Health SCR'!W$3-$B256)*OFFSET(Inputs!$C$30,0,$B256-2)/IF(sommmeProdInv(Inputs!$B$30:$AY$30,$D$228:$BA$228,'Health SCR'!W$3)&gt;0,sommmeProdInv(Inputs!$B$30:$AY$30,$D$228:$BA$228,'Health SCR'!W$3),1)+W255,0)</f>
        <v>0</v>
      </c>
      <c r="X256" s="644">
        <f ca="1">IF('Health SCR'!X$3&gt;=$B256,OFFSET($D$228,0,'Health SCR'!X$3-$B256)*OFFSET(Inputs!$C$30,0,$B256-2)/IF(sommmeProdInv(Inputs!$B$30:$AY$30,$D$228:$BA$228,'Health SCR'!X$3)&gt;0,sommmeProdInv(Inputs!$B$30:$AY$30,$D$228:$BA$228,'Health SCR'!X$3),1)+X255,0)</f>
        <v>0</v>
      </c>
      <c r="Y256" s="644">
        <f ca="1">IF('Health SCR'!Y$3&gt;=$B256,OFFSET($D$228,0,'Health SCR'!Y$3-$B256)*OFFSET(Inputs!$C$30,0,$B256-2)/IF(sommmeProdInv(Inputs!$B$30:$AY$30,$D$228:$BA$228,'Health SCR'!Y$3)&gt;0,sommmeProdInv(Inputs!$B$30:$AY$30,$D$228:$BA$228,'Health SCR'!Y$3),1)+Y255,0)</f>
        <v>0</v>
      </c>
      <c r="Z256" s="644">
        <f ca="1">IF('Health SCR'!Z$3&gt;=$B256,OFFSET($D$228,0,'Health SCR'!Z$3-$B256)*OFFSET(Inputs!$C$30,0,$B256-2)/IF(sommmeProdInv(Inputs!$B$30:$AY$30,$D$228:$BA$228,'Health SCR'!Z$3)&gt;0,sommmeProdInv(Inputs!$B$30:$AY$30,$D$228:$BA$228,'Health SCR'!Z$3),1)+Z255,0)</f>
        <v>0</v>
      </c>
      <c r="AA256" s="644">
        <f ca="1">IF('Health SCR'!AA$3&gt;=$B256,OFFSET($D$228,0,'Health SCR'!AA$3-$B256)*OFFSET(Inputs!$C$30,0,$B256-2)/IF(sommmeProdInv(Inputs!$B$30:$AY$30,$D$228:$BA$228,'Health SCR'!AA$3)&gt;0,sommmeProdInv(Inputs!$B$30:$AY$30,$D$228:$BA$228,'Health SCR'!AA$3),1)+AA255,0)</f>
        <v>0</v>
      </c>
      <c r="AB256" s="644">
        <f ca="1">IF('Health SCR'!AB$3&gt;=$B256,OFFSET($D$228,0,'Health SCR'!AB$3-$B256)*OFFSET(Inputs!$C$30,0,$B256-2)/IF(sommmeProdInv(Inputs!$B$30:$AY$30,$D$228:$BA$228,'Health SCR'!AB$3)&gt;0,sommmeProdInv(Inputs!$B$30:$AY$30,$D$228:$BA$228,'Health SCR'!AB$3),1)+AB255,0)</f>
        <v>0</v>
      </c>
      <c r="AC256" s="644">
        <f ca="1">IF('Health SCR'!AC$3&gt;=$B256,OFFSET($D$228,0,'Health SCR'!AC$3-$B256)*OFFSET(Inputs!$C$30,0,$B256-2)/IF(sommmeProdInv(Inputs!$B$30:$AY$30,$D$228:$BA$228,'Health SCR'!AC$3)&gt;0,sommmeProdInv(Inputs!$B$30:$AY$30,$D$228:$BA$228,'Health SCR'!AC$3),1)+AC255,0)</f>
        <v>0</v>
      </c>
      <c r="AD256" s="644">
        <f ca="1">IF('Health SCR'!AD$3&gt;=$B256,OFFSET($D$228,0,'Health SCR'!AD$3-$B256)*OFFSET(Inputs!$C$30,0,$B256-2)/IF(sommmeProdInv(Inputs!$B$30:$AY$30,$D$228:$BA$228,'Health SCR'!AD$3)&gt;0,sommmeProdInv(Inputs!$B$30:$AY$30,$D$228:$BA$228,'Health SCR'!AD$3),1)+AD255,0)</f>
        <v>0</v>
      </c>
      <c r="AE256" s="644">
        <f ca="1">IF('Health SCR'!AE$3&gt;=$B256,OFFSET($D$228,0,'Health SCR'!AE$3-$B256)*OFFSET(Inputs!$C$30,0,$B256-2)/IF(sommmeProdInv(Inputs!$B$30:$AY$30,$D$228:$BA$228,'Health SCR'!AE$3)&gt;0,sommmeProdInv(Inputs!$B$30:$AY$30,$D$228:$BA$228,'Health SCR'!AE$3),1)+AE255,0)</f>
        <v>0</v>
      </c>
      <c r="AF256" s="644">
        <f ca="1">IF('Health SCR'!AF$3&gt;=$B256,OFFSET($D$228,0,'Health SCR'!AF$3-$B256)*OFFSET(Inputs!$C$30,0,$B256-2)/IF(sommmeProdInv(Inputs!$B$30:$AY$30,$D$228:$BA$228,'Health SCR'!AF$3)&gt;0,sommmeProdInv(Inputs!$B$30:$AY$30,$D$228:$BA$228,'Health SCR'!AF$3),1)+AF255,0)</f>
        <v>0</v>
      </c>
      <c r="AG256" s="644">
        <f ca="1">IF('Health SCR'!AG$3&gt;=$B256,OFFSET($D$228,0,'Health SCR'!AG$3-$B256)*OFFSET(Inputs!$C$30,0,$B256-2)/IF(sommmeProdInv(Inputs!$B$30:$AY$30,$D$228:$BA$228,'Health SCR'!AG$3)&gt;0,sommmeProdInv(Inputs!$B$30:$AY$30,$D$228:$BA$228,'Health SCR'!AG$3),1)+AG255,0)</f>
        <v>0</v>
      </c>
      <c r="AH256" s="644">
        <f ca="1">IF('Health SCR'!AH$3&gt;=$B256,OFFSET($D$228,0,'Health SCR'!AH$3-$B256)*OFFSET(Inputs!$C$30,0,$B256-2)/IF(sommmeProdInv(Inputs!$B$30:$AY$30,$D$228:$BA$228,'Health SCR'!AH$3)&gt;0,sommmeProdInv(Inputs!$B$30:$AY$30,$D$228:$BA$228,'Health SCR'!AH$3),1)+AH255,0)</f>
        <v>0</v>
      </c>
      <c r="AI256" s="644">
        <f ca="1">IF('Health SCR'!AI$3&gt;=$B256,OFFSET($D$228,0,'Health SCR'!AI$3-$B256)*OFFSET(Inputs!$C$30,0,$B256-2)/IF(sommmeProdInv(Inputs!$B$30:$AY$30,$D$228:$BA$228,'Health SCR'!AI$3)&gt;0,sommmeProdInv(Inputs!$B$30:$AY$30,$D$228:$BA$228,'Health SCR'!AI$3),1)+AI255,0)</f>
        <v>0</v>
      </c>
      <c r="AJ256" s="644">
        <f ca="1">IF('Health SCR'!AJ$3&gt;=$B256,OFFSET($D$228,0,'Health SCR'!AJ$3-$B256)*OFFSET(Inputs!$C$30,0,$B256-2)/IF(sommmeProdInv(Inputs!$B$30:$AY$30,$D$228:$BA$228,'Health SCR'!AJ$3)&gt;0,sommmeProdInv(Inputs!$B$30:$AY$30,$D$228:$BA$228,'Health SCR'!AJ$3),1)+AJ255,0)</f>
        <v>0</v>
      </c>
      <c r="AK256" s="644">
        <f ca="1">IF('Health SCR'!AK$3&gt;=$B256,OFFSET($D$228,0,'Health SCR'!AK$3-$B256)*OFFSET(Inputs!$C$30,0,$B256-2)/IF(sommmeProdInv(Inputs!$B$30:$AY$30,$D$228:$BA$228,'Health SCR'!AK$3)&gt;0,sommmeProdInv(Inputs!$B$30:$AY$30,$D$228:$BA$228,'Health SCR'!AK$3),1)+AK255,0)</f>
        <v>0</v>
      </c>
      <c r="AL256" s="644">
        <f ca="1">IF('Health SCR'!AL$3&gt;=$B256,OFFSET($D$228,0,'Health SCR'!AL$3-$B256)*OFFSET(Inputs!$C$30,0,$B256-2)/IF(sommmeProdInv(Inputs!$B$30:$AY$30,$D$228:$BA$228,'Health SCR'!AL$3)&gt;0,sommmeProdInv(Inputs!$B$30:$AY$30,$D$228:$BA$228,'Health SCR'!AL$3),1)+AL255,0)</f>
        <v>0</v>
      </c>
      <c r="AM256" s="644">
        <f ca="1">IF('Health SCR'!AM$3&gt;=$B256,OFFSET($D$228,0,'Health SCR'!AM$3-$B256)*OFFSET(Inputs!$C$30,0,$B256-2)/IF(sommmeProdInv(Inputs!$B$30:$AY$30,$D$228:$BA$228,'Health SCR'!AM$3)&gt;0,sommmeProdInv(Inputs!$B$30:$AY$30,$D$228:$BA$228,'Health SCR'!AM$3),1)+AM255,0)</f>
        <v>0</v>
      </c>
      <c r="AN256" s="644">
        <f ca="1">IF('Health SCR'!AN$3&gt;=$B256,OFFSET($D$228,0,'Health SCR'!AN$3-$B256)*OFFSET(Inputs!$C$30,0,$B256-2)/IF(sommmeProdInv(Inputs!$B$30:$AY$30,$D$228:$BA$228,'Health SCR'!AN$3)&gt;0,sommmeProdInv(Inputs!$B$30:$AY$30,$D$228:$BA$228,'Health SCR'!AN$3),1)+AN255,0)</f>
        <v>0</v>
      </c>
      <c r="AO256" s="644">
        <f ca="1">IF('Health SCR'!AO$3&gt;=$B256,OFFSET($D$228,0,'Health SCR'!AO$3-$B256)*OFFSET(Inputs!$C$30,0,$B256-2)/IF(sommmeProdInv(Inputs!$B$30:$AY$30,$D$228:$BA$228,'Health SCR'!AO$3)&gt;0,sommmeProdInv(Inputs!$B$30:$AY$30,$D$228:$BA$228,'Health SCR'!AO$3),1)+AO255,0)</f>
        <v>0</v>
      </c>
      <c r="AP256" s="644">
        <f ca="1">IF('Health SCR'!AP$3&gt;=$B256,OFFSET($D$228,0,'Health SCR'!AP$3-$B256)*OFFSET(Inputs!$C$30,0,$B256-2)/IF(sommmeProdInv(Inputs!$B$30:$AY$30,$D$228:$BA$228,'Health SCR'!AP$3)&gt;0,sommmeProdInv(Inputs!$B$30:$AY$30,$D$228:$BA$228,'Health SCR'!AP$3),1)+AP255,0)</f>
        <v>0</v>
      </c>
      <c r="AQ256" s="644">
        <f ca="1">IF('Health SCR'!AQ$3&gt;=$B256,OFFSET($D$228,0,'Health SCR'!AQ$3-$B256)*OFFSET(Inputs!$C$30,0,$B256-2)/IF(sommmeProdInv(Inputs!$B$30:$AY$30,$D$228:$BA$228,'Health SCR'!AQ$3)&gt;0,sommmeProdInv(Inputs!$B$30:$AY$30,$D$228:$BA$228,'Health SCR'!AQ$3),1)+AQ255,0)</f>
        <v>0</v>
      </c>
      <c r="AR256" s="644">
        <f ca="1">IF('Health SCR'!AR$3&gt;=$B256,OFFSET($D$228,0,'Health SCR'!AR$3-$B256)*OFFSET(Inputs!$C$30,0,$B256-2)/IF(sommmeProdInv(Inputs!$B$30:$AY$30,$D$228:$BA$228,'Health SCR'!AR$3)&gt;0,sommmeProdInv(Inputs!$B$30:$AY$30,$D$228:$BA$228,'Health SCR'!AR$3),1)+AR255,0)</f>
        <v>0</v>
      </c>
      <c r="AS256" s="644">
        <f ca="1">IF('Health SCR'!AS$3&gt;=$B256,OFFSET($D$228,0,'Health SCR'!AS$3-$B256)*OFFSET(Inputs!$C$30,0,$B256-2)/IF(sommmeProdInv(Inputs!$B$30:$AY$30,$D$228:$BA$228,'Health SCR'!AS$3)&gt;0,sommmeProdInv(Inputs!$B$30:$AY$30,$D$228:$BA$228,'Health SCR'!AS$3),1)+AS255,0)</f>
        <v>0</v>
      </c>
      <c r="AT256" s="644">
        <f ca="1">IF('Health SCR'!AT$3&gt;=$B256,OFFSET($D$228,0,'Health SCR'!AT$3-$B256)*OFFSET(Inputs!$C$30,0,$B256-2)/IF(sommmeProdInv(Inputs!$B$30:$AY$30,$D$228:$BA$228,'Health SCR'!AT$3)&gt;0,sommmeProdInv(Inputs!$B$30:$AY$30,$D$228:$BA$228,'Health SCR'!AT$3),1)+AT255,0)</f>
        <v>0</v>
      </c>
      <c r="AU256" s="644">
        <f ca="1">IF('Health SCR'!AU$3&gt;=$B256,OFFSET($D$228,0,'Health SCR'!AU$3-$B256)*OFFSET(Inputs!$C$30,0,$B256-2)/IF(sommmeProdInv(Inputs!$B$30:$AY$30,$D$228:$BA$228,'Health SCR'!AU$3)&gt;0,sommmeProdInv(Inputs!$B$30:$AY$30,$D$228:$BA$228,'Health SCR'!AU$3),1)+AU255,0)</f>
        <v>0</v>
      </c>
      <c r="AV256" s="644">
        <f ca="1">IF('Health SCR'!AV$3&gt;=$B256,OFFSET($D$228,0,'Health SCR'!AV$3-$B256)*OFFSET(Inputs!$C$30,0,$B256-2)/IF(sommmeProdInv(Inputs!$B$30:$AY$30,$D$228:$BA$228,'Health SCR'!AV$3)&gt;0,sommmeProdInv(Inputs!$B$30:$AY$30,$D$228:$BA$228,'Health SCR'!AV$3),1)+AV255,0)</f>
        <v>0</v>
      </c>
      <c r="AW256" s="644">
        <f ca="1">IF('Health SCR'!AW$3&gt;=$B256,OFFSET($D$228,0,'Health SCR'!AW$3-$B256)*OFFSET(Inputs!$C$30,0,$B256-2)/IF(sommmeProdInv(Inputs!$B$30:$AY$30,$D$228:$BA$228,'Health SCR'!AW$3)&gt;0,sommmeProdInv(Inputs!$B$30:$AY$30,$D$228:$BA$228,'Health SCR'!AW$3),1)+AW255,0)</f>
        <v>0</v>
      </c>
      <c r="AX256" s="644">
        <f ca="1">IF('Health SCR'!AX$3&gt;=$B256,OFFSET($D$228,0,'Health SCR'!AX$3-$B256)*OFFSET(Inputs!$C$30,0,$B256-2)/IF(sommmeProdInv(Inputs!$B$30:$AY$30,$D$228:$BA$228,'Health SCR'!AX$3)&gt;0,sommmeProdInv(Inputs!$B$30:$AY$30,$D$228:$BA$228,'Health SCR'!AX$3),1)+AX255,0)</f>
        <v>0</v>
      </c>
      <c r="AY256" s="644">
        <f ca="1">IF('Health SCR'!AY$3&gt;=$B256,OFFSET($D$228,0,'Health SCR'!AY$3-$B256)*OFFSET(Inputs!$C$30,0,$B256-2)/IF(sommmeProdInv(Inputs!$B$30:$AY$30,$D$228:$BA$228,'Health SCR'!AY$3)&gt;0,sommmeProdInv(Inputs!$B$30:$AY$30,$D$228:$BA$228,'Health SCR'!AY$3),1)+AY255,0)</f>
        <v>0</v>
      </c>
      <c r="AZ256" s="644">
        <f ca="1">IF('Health SCR'!AZ$3&gt;=$B256,OFFSET($D$228,0,'Health SCR'!AZ$3-$B256)*OFFSET(Inputs!$C$30,0,$B256-2)/IF(sommmeProdInv(Inputs!$B$30:$AY$30,$D$228:$BA$228,'Health SCR'!AZ$3)&gt;0,sommmeProdInv(Inputs!$B$30:$AY$30,$D$228:$BA$228,'Health SCR'!AZ$3),1)+AZ255,0)</f>
        <v>0</v>
      </c>
      <c r="BA256" s="645">
        <f ca="1">IF('Health SCR'!BA$3&gt;=$B256,OFFSET($D$228,0,'Health SCR'!BA$3-$B256)*OFFSET(Inputs!$C$30,0,$B256-2)/IF(sommmeProdInv(Inputs!$B$30:$AY$30,$D$228:$BA$228,'Health SCR'!BA$3)&gt;0,sommmeProdInv(Inputs!$B$30:$AY$30,$D$228:$BA$228,'Health SCR'!BA$3),1)+BA255,0)</f>
        <v>0</v>
      </c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43"/>
      <c r="BU256" s="243"/>
      <c r="BV256" s="243"/>
      <c r="BW256" s="243"/>
      <c r="BX256" s="243"/>
      <c r="BY256" s="243"/>
      <c r="BZ256" s="243"/>
      <c r="CA256" s="243"/>
      <c r="CB256" s="243"/>
      <c r="CC256" s="243"/>
      <c r="CD256" s="243"/>
      <c r="CE256" s="243"/>
      <c r="CF256" s="243"/>
      <c r="CG256" s="243"/>
      <c r="CH256" s="243"/>
      <c r="CI256" s="243"/>
      <c r="CJ256" s="243"/>
      <c r="CK256" s="243"/>
      <c r="CL256" s="243"/>
      <c r="CM256" s="243"/>
      <c r="CN256" s="243"/>
      <c r="CO256" s="243"/>
      <c r="CP256" s="243"/>
      <c r="CQ256" s="243"/>
      <c r="CR256" s="243"/>
      <c r="CS256" s="243"/>
      <c r="CT256" s="243"/>
      <c r="CU256" s="243"/>
      <c r="CV256" s="243"/>
      <c r="CW256" s="243"/>
      <c r="CX256" s="243"/>
      <c r="CY256" s="243"/>
      <c r="CZ256" s="243"/>
      <c r="DA256" s="243"/>
      <c r="DB256" s="243"/>
      <c r="DC256" s="243"/>
      <c r="DD256" s="243"/>
      <c r="DE256" s="243"/>
      <c r="DF256" s="243"/>
      <c r="DG256" s="243"/>
      <c r="DH256" s="243"/>
      <c r="DI256" s="243"/>
      <c r="DJ256" s="243"/>
      <c r="DK256" s="243"/>
      <c r="DL256" s="243"/>
      <c r="DM256" s="243"/>
      <c r="DN256" s="243"/>
      <c r="DO256" s="243"/>
      <c r="DP256" s="243"/>
      <c r="DQ256" s="243"/>
      <c r="DR256" s="243"/>
      <c r="DS256" s="243"/>
      <c r="DT256" s="243"/>
      <c r="DU256" s="243"/>
      <c r="DV256" s="243"/>
      <c r="DW256" s="243"/>
      <c r="DX256" s="243"/>
      <c r="DY256" s="243"/>
      <c r="DZ256" s="243"/>
      <c r="EA256" s="243"/>
      <c r="EB256" s="243"/>
      <c r="EC256" s="243"/>
      <c r="ED256" s="243"/>
      <c r="EE256" s="243"/>
      <c r="EF256" s="243"/>
      <c r="EG256" s="243"/>
      <c r="EH256" s="243"/>
      <c r="EI256" s="243"/>
      <c r="EJ256" s="243"/>
      <c r="EK256" s="243"/>
      <c r="EL256" s="243"/>
      <c r="EM256" s="243"/>
      <c r="EN256" s="243"/>
      <c r="EO256" s="243"/>
      <c r="EP256" s="243"/>
      <c r="EQ256" s="243"/>
      <c r="ER256" s="243"/>
      <c r="ES256" s="243"/>
      <c r="ET256" s="243"/>
      <c r="EU256" s="243"/>
      <c r="EV256" s="243"/>
      <c r="EW256" s="243"/>
      <c r="EX256" s="243"/>
      <c r="EY256" s="243"/>
      <c r="EZ256" s="243"/>
      <c r="FA256" s="243"/>
      <c r="FB256" s="243"/>
      <c r="FC256" s="243"/>
      <c r="FD256" s="243"/>
      <c r="FE256" s="243"/>
      <c r="FF256" s="243"/>
      <c r="FG256" s="243"/>
      <c r="FH256" s="243"/>
      <c r="FI256" s="243"/>
      <c r="FJ256" s="243"/>
      <c r="FK256" s="243"/>
      <c r="FL256" s="243"/>
      <c r="FM256" s="243"/>
      <c r="FN256" s="243"/>
      <c r="FO256" s="243"/>
      <c r="FP256" s="243"/>
      <c r="FQ256" s="243"/>
      <c r="FR256" s="243"/>
      <c r="FS256" s="243"/>
      <c r="FT256" s="243"/>
      <c r="FU256" s="243"/>
      <c r="FV256" s="243"/>
      <c r="FW256" s="243"/>
      <c r="FX256" s="243"/>
      <c r="FY256" s="243"/>
      <c r="FZ256" s="243"/>
      <c r="GA256" s="243"/>
      <c r="GB256" s="243"/>
      <c r="GC256" s="243"/>
      <c r="GD256" s="243"/>
      <c r="GE256" s="243"/>
      <c r="GF256" s="243"/>
      <c r="GG256" s="243"/>
      <c r="GH256" s="243"/>
      <c r="GI256" s="243"/>
      <c r="GJ256" s="243"/>
      <c r="GK256" s="243"/>
      <c r="GL256" s="243"/>
      <c r="GM256" s="243"/>
      <c r="GN256" s="243"/>
      <c r="GO256" s="243"/>
      <c r="GP256" s="243"/>
      <c r="GQ256" s="243"/>
      <c r="GR256" s="243"/>
      <c r="GS256" s="243"/>
      <c r="GT256" s="243"/>
      <c r="GU256" s="243"/>
      <c r="GV256" s="243"/>
      <c r="GW256" s="243"/>
      <c r="GX256" s="243"/>
      <c r="GY256" s="243"/>
      <c r="GZ256" s="243"/>
      <c r="HA256" s="243"/>
      <c r="HB256" s="243"/>
      <c r="HC256" s="243"/>
      <c r="HD256" s="243"/>
      <c r="HE256" s="243"/>
      <c r="HF256" s="243"/>
      <c r="HG256" s="243"/>
      <c r="HH256" s="243"/>
      <c r="HI256" s="243"/>
      <c r="HJ256" s="243"/>
      <c r="HK256" s="243"/>
      <c r="HL256" s="243"/>
      <c r="HM256" s="243"/>
      <c r="HN256" s="243"/>
      <c r="HO256" s="243"/>
      <c r="HP256" s="243"/>
      <c r="HQ256" s="243"/>
      <c r="HR256" s="243"/>
      <c r="HS256" s="243"/>
      <c r="HT256" s="243"/>
      <c r="HU256" s="243"/>
      <c r="HV256" s="243"/>
      <c r="HW256" s="243"/>
      <c r="HX256" s="243"/>
      <c r="HY256" s="243"/>
      <c r="HZ256" s="243"/>
      <c r="IA256" s="243"/>
      <c r="IB256" s="243"/>
      <c r="IC256" s="243"/>
      <c r="ID256" s="243"/>
      <c r="IE256" s="243"/>
      <c r="IF256" s="243"/>
      <c r="IG256" s="243"/>
      <c r="IH256" s="243"/>
      <c r="II256" s="243"/>
      <c r="IJ256" s="243"/>
      <c r="IK256" s="243"/>
      <c r="IL256" s="243"/>
      <c r="IM256" s="243"/>
      <c r="IN256" s="243"/>
      <c r="IO256" s="243"/>
      <c r="IP256" s="243"/>
      <c r="IQ256" s="243"/>
      <c r="IR256" s="243"/>
      <c r="IS256" s="243"/>
      <c r="IT256" s="243"/>
      <c r="IU256" s="243"/>
      <c r="IV256" s="243"/>
    </row>
    <row r="257" spans="1:256" s="62" customFormat="1" outlineLevel="1">
      <c r="A257" s="610"/>
      <c r="B257" s="993">
        <v>28</v>
      </c>
      <c r="C257" s="994"/>
      <c r="D257" s="643"/>
      <c r="E257" s="644">
        <f ca="1">IF('Health SCR'!E$3&gt;=$B257,OFFSET($D$228,0,'Health SCR'!E$3-$B257)*OFFSET(Inputs!$C$30,0,$B257-2)/IF(sommmeProdInv(Inputs!$B$30:$AY$30,$D$228:$BA$228,'Health SCR'!E$3)&gt;0,sommmeProdInv(Inputs!$B$30:$AY$30,$D$228:$BA$228,'Health SCR'!E$3),1)+E256,0)</f>
        <v>0</v>
      </c>
      <c r="F257" s="644">
        <f ca="1">IF('Health SCR'!F$3&gt;=$B257,OFFSET($D$228,0,'Health SCR'!F$3-$B257)*OFFSET(Inputs!$C$30,0,$B257-2)/IF(sommmeProdInv(Inputs!$B$30:$AY$30,$D$228:$BA$228,'Health SCR'!F$3)&gt;0,sommmeProdInv(Inputs!$B$30:$AY$30,$D$228:$BA$228,'Health SCR'!F$3),1)+F256,0)</f>
        <v>0</v>
      </c>
      <c r="G257" s="644">
        <f ca="1">IF('Health SCR'!G$3&gt;=$B257,OFFSET($D$228,0,'Health SCR'!G$3-$B257)*OFFSET(Inputs!$C$30,0,$B257-2)/IF(sommmeProdInv(Inputs!$B$30:$AY$30,$D$228:$BA$228,'Health SCR'!G$3)&gt;0,sommmeProdInv(Inputs!$B$30:$AY$30,$D$228:$BA$228,'Health SCR'!G$3),1)+G256,0)</f>
        <v>0</v>
      </c>
      <c r="H257" s="644">
        <f ca="1">IF('Health SCR'!H$3&gt;=$B257,OFFSET($D$228,0,'Health SCR'!H$3-$B257)*OFFSET(Inputs!$C$30,0,$B257-2)/IF(sommmeProdInv(Inputs!$B$30:$AY$30,$D$228:$BA$228,'Health SCR'!H$3)&gt;0,sommmeProdInv(Inputs!$B$30:$AY$30,$D$228:$BA$228,'Health SCR'!H$3),1)+H256,0)</f>
        <v>0</v>
      </c>
      <c r="I257" s="644">
        <f ca="1">IF('Health SCR'!I$3&gt;=$B257,OFFSET($D$228,0,'Health SCR'!I$3-$B257)*OFFSET(Inputs!$C$30,0,$B257-2)/IF(sommmeProdInv(Inputs!$B$30:$AY$30,$D$228:$BA$228,'Health SCR'!I$3)&gt;0,sommmeProdInv(Inputs!$B$30:$AY$30,$D$228:$BA$228,'Health SCR'!I$3),1)+I256,0)</f>
        <v>0</v>
      </c>
      <c r="J257" s="644">
        <f ca="1">IF('Health SCR'!J$3&gt;=$B257,OFFSET($D$228,0,'Health SCR'!J$3-$B257)*OFFSET(Inputs!$C$30,0,$B257-2)/IF(sommmeProdInv(Inputs!$B$30:$AY$30,$D$228:$BA$228,'Health SCR'!J$3)&gt;0,sommmeProdInv(Inputs!$B$30:$AY$30,$D$228:$BA$228,'Health SCR'!J$3),1)+J256,0)</f>
        <v>0</v>
      </c>
      <c r="K257" s="644">
        <f ca="1">IF('Health SCR'!K$3&gt;=$B257,OFFSET($D$228,0,'Health SCR'!K$3-$B257)*OFFSET(Inputs!$C$30,0,$B257-2)/IF(sommmeProdInv(Inputs!$B$30:$AY$30,$D$228:$BA$228,'Health SCR'!K$3)&gt;0,sommmeProdInv(Inputs!$B$30:$AY$30,$D$228:$BA$228,'Health SCR'!K$3),1)+K256,0)</f>
        <v>0</v>
      </c>
      <c r="L257" s="644">
        <f ca="1">IF('Health SCR'!L$3&gt;=$B257,OFFSET($D$228,0,'Health SCR'!L$3-$B257)*OFFSET(Inputs!$C$30,0,$B257-2)/IF(sommmeProdInv(Inputs!$B$30:$AY$30,$D$228:$BA$228,'Health SCR'!L$3)&gt;0,sommmeProdInv(Inputs!$B$30:$AY$30,$D$228:$BA$228,'Health SCR'!L$3),1)+L256,0)</f>
        <v>0</v>
      </c>
      <c r="M257" s="644">
        <f ca="1">IF('Health SCR'!M$3&gt;=$B257,OFFSET($D$228,0,'Health SCR'!M$3-$B257)*OFFSET(Inputs!$C$30,0,$B257-2)/IF(sommmeProdInv(Inputs!$B$30:$AY$30,$D$228:$BA$228,'Health SCR'!M$3)&gt;0,sommmeProdInv(Inputs!$B$30:$AY$30,$D$228:$BA$228,'Health SCR'!M$3),1)+M256,0)</f>
        <v>0</v>
      </c>
      <c r="N257" s="644">
        <f ca="1">IF('Health SCR'!N$3&gt;=$B257,OFFSET($D$228,0,'Health SCR'!N$3-$B257)*OFFSET(Inputs!$C$30,0,$B257-2)/IF(sommmeProdInv(Inputs!$B$30:$AY$30,$D$228:$BA$228,'Health SCR'!N$3)&gt;0,sommmeProdInv(Inputs!$B$30:$AY$30,$D$228:$BA$228,'Health SCR'!N$3),1)+N256,0)</f>
        <v>0</v>
      </c>
      <c r="O257" s="644">
        <f ca="1">IF('Health SCR'!O$3&gt;=$B257,OFFSET($D$228,0,'Health SCR'!O$3-$B257)*OFFSET(Inputs!$C$30,0,$B257-2)/IF(sommmeProdInv(Inputs!$B$30:$AY$30,$D$228:$BA$228,'Health SCR'!O$3)&gt;0,sommmeProdInv(Inputs!$B$30:$AY$30,$D$228:$BA$228,'Health SCR'!O$3),1)+O256,0)</f>
        <v>0</v>
      </c>
      <c r="P257" s="644">
        <f ca="1">IF('Health SCR'!P$3&gt;=$B257,OFFSET($D$228,0,'Health SCR'!P$3-$B257)*OFFSET(Inputs!$C$30,0,$B257-2)/IF(sommmeProdInv(Inputs!$B$30:$AY$30,$D$228:$BA$228,'Health SCR'!P$3)&gt;0,sommmeProdInv(Inputs!$B$30:$AY$30,$D$228:$BA$228,'Health SCR'!P$3),1)+P256,0)</f>
        <v>0</v>
      </c>
      <c r="Q257" s="644">
        <f ca="1">IF('Health SCR'!Q$3&gt;=$B257,OFFSET($D$228,0,'Health SCR'!Q$3-$B257)*OFFSET(Inputs!$C$30,0,$B257-2)/IF(sommmeProdInv(Inputs!$B$30:$AY$30,$D$228:$BA$228,'Health SCR'!Q$3)&gt;0,sommmeProdInv(Inputs!$B$30:$AY$30,$D$228:$BA$228,'Health SCR'!Q$3),1)+Q256,0)</f>
        <v>0</v>
      </c>
      <c r="R257" s="644">
        <f ca="1">IF('Health SCR'!R$3&gt;=$B257,OFFSET($D$228,0,'Health SCR'!R$3-$B257)*OFFSET(Inputs!$C$30,0,$B257-2)/IF(sommmeProdInv(Inputs!$B$30:$AY$30,$D$228:$BA$228,'Health SCR'!R$3)&gt;0,sommmeProdInv(Inputs!$B$30:$AY$30,$D$228:$BA$228,'Health SCR'!R$3),1)+R256,0)</f>
        <v>0</v>
      </c>
      <c r="S257" s="644">
        <f ca="1">IF('Health SCR'!S$3&gt;=$B257,OFFSET($D$228,0,'Health SCR'!S$3-$B257)*OFFSET(Inputs!$C$30,0,$B257-2)/IF(sommmeProdInv(Inputs!$B$30:$AY$30,$D$228:$BA$228,'Health SCR'!S$3)&gt;0,sommmeProdInv(Inputs!$B$30:$AY$30,$D$228:$BA$228,'Health SCR'!S$3),1)+S256,0)</f>
        <v>0</v>
      </c>
      <c r="T257" s="644">
        <f ca="1">IF('Health SCR'!T$3&gt;=$B257,OFFSET($D$228,0,'Health SCR'!T$3-$B257)*OFFSET(Inputs!$C$30,0,$B257-2)/IF(sommmeProdInv(Inputs!$B$30:$AY$30,$D$228:$BA$228,'Health SCR'!T$3)&gt;0,sommmeProdInv(Inputs!$B$30:$AY$30,$D$228:$BA$228,'Health SCR'!T$3),1)+T256,0)</f>
        <v>0</v>
      </c>
      <c r="U257" s="644">
        <f ca="1">IF('Health SCR'!U$3&gt;=$B257,OFFSET($D$228,0,'Health SCR'!U$3-$B257)*OFFSET(Inputs!$C$30,0,$B257-2)/IF(sommmeProdInv(Inputs!$B$30:$AY$30,$D$228:$BA$228,'Health SCR'!U$3)&gt;0,sommmeProdInv(Inputs!$B$30:$AY$30,$D$228:$BA$228,'Health SCR'!U$3),1)+U256,0)</f>
        <v>0</v>
      </c>
      <c r="V257" s="644">
        <f ca="1">IF('Health SCR'!V$3&gt;=$B257,OFFSET($D$228,0,'Health SCR'!V$3-$B257)*OFFSET(Inputs!$C$30,0,$B257-2)/IF(sommmeProdInv(Inputs!$B$30:$AY$30,$D$228:$BA$228,'Health SCR'!V$3)&gt;0,sommmeProdInv(Inputs!$B$30:$AY$30,$D$228:$BA$228,'Health SCR'!V$3),1)+V256,0)</f>
        <v>0</v>
      </c>
      <c r="W257" s="644">
        <f ca="1">IF('Health SCR'!W$3&gt;=$B257,OFFSET($D$228,0,'Health SCR'!W$3-$B257)*OFFSET(Inputs!$C$30,0,$B257-2)/IF(sommmeProdInv(Inputs!$B$30:$AY$30,$D$228:$BA$228,'Health SCR'!W$3)&gt;0,sommmeProdInv(Inputs!$B$30:$AY$30,$D$228:$BA$228,'Health SCR'!W$3),1)+W256,0)</f>
        <v>0</v>
      </c>
      <c r="X257" s="644">
        <f ca="1">IF('Health SCR'!X$3&gt;=$B257,OFFSET($D$228,0,'Health SCR'!X$3-$B257)*OFFSET(Inputs!$C$30,0,$B257-2)/IF(sommmeProdInv(Inputs!$B$30:$AY$30,$D$228:$BA$228,'Health SCR'!X$3)&gt;0,sommmeProdInv(Inputs!$B$30:$AY$30,$D$228:$BA$228,'Health SCR'!X$3),1)+X256,0)</f>
        <v>0</v>
      </c>
      <c r="Y257" s="644">
        <f ca="1">IF('Health SCR'!Y$3&gt;=$B257,OFFSET($D$228,0,'Health SCR'!Y$3-$B257)*OFFSET(Inputs!$C$30,0,$B257-2)/IF(sommmeProdInv(Inputs!$B$30:$AY$30,$D$228:$BA$228,'Health SCR'!Y$3)&gt;0,sommmeProdInv(Inputs!$B$30:$AY$30,$D$228:$BA$228,'Health SCR'!Y$3),1)+Y256,0)</f>
        <v>0</v>
      </c>
      <c r="Z257" s="644">
        <f ca="1">IF('Health SCR'!Z$3&gt;=$B257,OFFSET($D$228,0,'Health SCR'!Z$3-$B257)*OFFSET(Inputs!$C$30,0,$B257-2)/IF(sommmeProdInv(Inputs!$B$30:$AY$30,$D$228:$BA$228,'Health SCR'!Z$3)&gt;0,sommmeProdInv(Inputs!$B$30:$AY$30,$D$228:$BA$228,'Health SCR'!Z$3),1)+Z256,0)</f>
        <v>0</v>
      </c>
      <c r="AA257" s="644">
        <f ca="1">IF('Health SCR'!AA$3&gt;=$B257,OFFSET($D$228,0,'Health SCR'!AA$3-$B257)*OFFSET(Inputs!$C$30,0,$B257-2)/IF(sommmeProdInv(Inputs!$B$30:$AY$30,$D$228:$BA$228,'Health SCR'!AA$3)&gt;0,sommmeProdInv(Inputs!$B$30:$AY$30,$D$228:$BA$228,'Health SCR'!AA$3),1)+AA256,0)</f>
        <v>0</v>
      </c>
      <c r="AB257" s="644">
        <f ca="1">IF('Health SCR'!AB$3&gt;=$B257,OFFSET($D$228,0,'Health SCR'!AB$3-$B257)*OFFSET(Inputs!$C$30,0,$B257-2)/IF(sommmeProdInv(Inputs!$B$30:$AY$30,$D$228:$BA$228,'Health SCR'!AB$3)&gt;0,sommmeProdInv(Inputs!$B$30:$AY$30,$D$228:$BA$228,'Health SCR'!AB$3),1)+AB256,0)</f>
        <v>0</v>
      </c>
      <c r="AC257" s="644">
        <f ca="1">IF('Health SCR'!AC$3&gt;=$B257,OFFSET($D$228,0,'Health SCR'!AC$3-$B257)*OFFSET(Inputs!$C$30,0,$B257-2)/IF(sommmeProdInv(Inputs!$B$30:$AY$30,$D$228:$BA$228,'Health SCR'!AC$3)&gt;0,sommmeProdInv(Inputs!$B$30:$AY$30,$D$228:$BA$228,'Health SCR'!AC$3),1)+AC256,0)</f>
        <v>0</v>
      </c>
      <c r="AD257" s="644">
        <f ca="1">IF('Health SCR'!AD$3&gt;=$B257,OFFSET($D$228,0,'Health SCR'!AD$3-$B257)*OFFSET(Inputs!$C$30,0,$B257-2)/IF(sommmeProdInv(Inputs!$B$30:$AY$30,$D$228:$BA$228,'Health SCR'!AD$3)&gt;0,sommmeProdInv(Inputs!$B$30:$AY$30,$D$228:$BA$228,'Health SCR'!AD$3),1)+AD256,0)</f>
        <v>0</v>
      </c>
      <c r="AE257" s="644">
        <f ca="1">IF('Health SCR'!AE$3&gt;=$B257,OFFSET($D$228,0,'Health SCR'!AE$3-$B257)*OFFSET(Inputs!$C$30,0,$B257-2)/IF(sommmeProdInv(Inputs!$B$30:$AY$30,$D$228:$BA$228,'Health SCR'!AE$3)&gt;0,sommmeProdInv(Inputs!$B$30:$AY$30,$D$228:$BA$228,'Health SCR'!AE$3),1)+AE256,0)</f>
        <v>0</v>
      </c>
      <c r="AF257" s="644">
        <f ca="1">IF('Health SCR'!AF$3&gt;=$B257,OFFSET($D$228,0,'Health SCR'!AF$3-$B257)*OFFSET(Inputs!$C$30,0,$B257-2)/IF(sommmeProdInv(Inputs!$B$30:$AY$30,$D$228:$BA$228,'Health SCR'!AF$3)&gt;0,sommmeProdInv(Inputs!$B$30:$AY$30,$D$228:$BA$228,'Health SCR'!AF$3),1)+AF256,0)</f>
        <v>0</v>
      </c>
      <c r="AG257" s="644">
        <f ca="1">IF('Health SCR'!AG$3&gt;=$B257,OFFSET($D$228,0,'Health SCR'!AG$3-$B257)*OFFSET(Inputs!$C$30,0,$B257-2)/IF(sommmeProdInv(Inputs!$B$30:$AY$30,$D$228:$BA$228,'Health SCR'!AG$3)&gt;0,sommmeProdInv(Inputs!$B$30:$AY$30,$D$228:$BA$228,'Health SCR'!AG$3),1)+AG256,0)</f>
        <v>0</v>
      </c>
      <c r="AH257" s="644">
        <f ca="1">IF('Health SCR'!AH$3&gt;=$B257,OFFSET($D$228,0,'Health SCR'!AH$3-$B257)*OFFSET(Inputs!$C$30,0,$B257-2)/IF(sommmeProdInv(Inputs!$B$30:$AY$30,$D$228:$BA$228,'Health SCR'!AH$3)&gt;0,sommmeProdInv(Inputs!$B$30:$AY$30,$D$228:$BA$228,'Health SCR'!AH$3),1)+AH256,0)</f>
        <v>0</v>
      </c>
      <c r="AI257" s="644">
        <f ca="1">IF('Health SCR'!AI$3&gt;=$B257,OFFSET($D$228,0,'Health SCR'!AI$3-$B257)*OFFSET(Inputs!$C$30,0,$B257-2)/IF(sommmeProdInv(Inputs!$B$30:$AY$30,$D$228:$BA$228,'Health SCR'!AI$3)&gt;0,sommmeProdInv(Inputs!$B$30:$AY$30,$D$228:$BA$228,'Health SCR'!AI$3),1)+AI256,0)</f>
        <v>0</v>
      </c>
      <c r="AJ257" s="644">
        <f ca="1">IF('Health SCR'!AJ$3&gt;=$B257,OFFSET($D$228,0,'Health SCR'!AJ$3-$B257)*OFFSET(Inputs!$C$30,0,$B257-2)/IF(sommmeProdInv(Inputs!$B$30:$AY$30,$D$228:$BA$228,'Health SCR'!AJ$3)&gt;0,sommmeProdInv(Inputs!$B$30:$AY$30,$D$228:$BA$228,'Health SCR'!AJ$3),1)+AJ256,0)</f>
        <v>0</v>
      </c>
      <c r="AK257" s="644">
        <f ca="1">IF('Health SCR'!AK$3&gt;=$B257,OFFSET($D$228,0,'Health SCR'!AK$3-$B257)*OFFSET(Inputs!$C$30,0,$B257-2)/IF(sommmeProdInv(Inputs!$B$30:$AY$30,$D$228:$BA$228,'Health SCR'!AK$3)&gt;0,sommmeProdInv(Inputs!$B$30:$AY$30,$D$228:$BA$228,'Health SCR'!AK$3),1)+AK256,0)</f>
        <v>0</v>
      </c>
      <c r="AL257" s="644">
        <f ca="1">IF('Health SCR'!AL$3&gt;=$B257,OFFSET($D$228,0,'Health SCR'!AL$3-$B257)*OFFSET(Inputs!$C$30,0,$B257-2)/IF(sommmeProdInv(Inputs!$B$30:$AY$30,$D$228:$BA$228,'Health SCR'!AL$3)&gt;0,sommmeProdInv(Inputs!$B$30:$AY$30,$D$228:$BA$228,'Health SCR'!AL$3),1)+AL256,0)</f>
        <v>0</v>
      </c>
      <c r="AM257" s="644">
        <f ca="1">IF('Health SCR'!AM$3&gt;=$B257,OFFSET($D$228,0,'Health SCR'!AM$3-$B257)*OFFSET(Inputs!$C$30,0,$B257-2)/IF(sommmeProdInv(Inputs!$B$30:$AY$30,$D$228:$BA$228,'Health SCR'!AM$3)&gt;0,sommmeProdInv(Inputs!$B$30:$AY$30,$D$228:$BA$228,'Health SCR'!AM$3),1)+AM256,0)</f>
        <v>0</v>
      </c>
      <c r="AN257" s="644">
        <f ca="1">IF('Health SCR'!AN$3&gt;=$B257,OFFSET($D$228,0,'Health SCR'!AN$3-$B257)*OFFSET(Inputs!$C$30,0,$B257-2)/IF(sommmeProdInv(Inputs!$B$30:$AY$30,$D$228:$BA$228,'Health SCR'!AN$3)&gt;0,sommmeProdInv(Inputs!$B$30:$AY$30,$D$228:$BA$228,'Health SCR'!AN$3),1)+AN256,0)</f>
        <v>0</v>
      </c>
      <c r="AO257" s="644">
        <f ca="1">IF('Health SCR'!AO$3&gt;=$B257,OFFSET($D$228,0,'Health SCR'!AO$3-$B257)*OFFSET(Inputs!$C$30,0,$B257-2)/IF(sommmeProdInv(Inputs!$B$30:$AY$30,$D$228:$BA$228,'Health SCR'!AO$3)&gt;0,sommmeProdInv(Inputs!$B$30:$AY$30,$D$228:$BA$228,'Health SCR'!AO$3),1)+AO256,0)</f>
        <v>0</v>
      </c>
      <c r="AP257" s="644">
        <f ca="1">IF('Health SCR'!AP$3&gt;=$B257,OFFSET($D$228,0,'Health SCR'!AP$3-$B257)*OFFSET(Inputs!$C$30,0,$B257-2)/IF(sommmeProdInv(Inputs!$B$30:$AY$30,$D$228:$BA$228,'Health SCR'!AP$3)&gt;0,sommmeProdInv(Inputs!$B$30:$AY$30,$D$228:$BA$228,'Health SCR'!AP$3),1)+AP256,0)</f>
        <v>0</v>
      </c>
      <c r="AQ257" s="644">
        <f ca="1">IF('Health SCR'!AQ$3&gt;=$B257,OFFSET($D$228,0,'Health SCR'!AQ$3-$B257)*OFFSET(Inputs!$C$30,0,$B257-2)/IF(sommmeProdInv(Inputs!$B$30:$AY$30,$D$228:$BA$228,'Health SCR'!AQ$3)&gt;0,sommmeProdInv(Inputs!$B$30:$AY$30,$D$228:$BA$228,'Health SCR'!AQ$3),1)+AQ256,0)</f>
        <v>0</v>
      </c>
      <c r="AR257" s="644">
        <f ca="1">IF('Health SCR'!AR$3&gt;=$B257,OFFSET($D$228,0,'Health SCR'!AR$3-$B257)*OFFSET(Inputs!$C$30,0,$B257-2)/IF(sommmeProdInv(Inputs!$B$30:$AY$30,$D$228:$BA$228,'Health SCR'!AR$3)&gt;0,sommmeProdInv(Inputs!$B$30:$AY$30,$D$228:$BA$228,'Health SCR'!AR$3),1)+AR256,0)</f>
        <v>0</v>
      </c>
      <c r="AS257" s="644">
        <f ca="1">IF('Health SCR'!AS$3&gt;=$B257,OFFSET($D$228,0,'Health SCR'!AS$3-$B257)*OFFSET(Inputs!$C$30,0,$B257-2)/IF(sommmeProdInv(Inputs!$B$30:$AY$30,$D$228:$BA$228,'Health SCR'!AS$3)&gt;0,sommmeProdInv(Inputs!$B$30:$AY$30,$D$228:$BA$228,'Health SCR'!AS$3),1)+AS256,0)</f>
        <v>0</v>
      </c>
      <c r="AT257" s="644">
        <f ca="1">IF('Health SCR'!AT$3&gt;=$B257,OFFSET($D$228,0,'Health SCR'!AT$3-$B257)*OFFSET(Inputs!$C$30,0,$B257-2)/IF(sommmeProdInv(Inputs!$B$30:$AY$30,$D$228:$BA$228,'Health SCR'!AT$3)&gt;0,sommmeProdInv(Inputs!$B$30:$AY$30,$D$228:$BA$228,'Health SCR'!AT$3),1)+AT256,0)</f>
        <v>0</v>
      </c>
      <c r="AU257" s="644">
        <f ca="1">IF('Health SCR'!AU$3&gt;=$B257,OFFSET($D$228,0,'Health SCR'!AU$3-$B257)*OFFSET(Inputs!$C$30,0,$B257-2)/IF(sommmeProdInv(Inputs!$B$30:$AY$30,$D$228:$BA$228,'Health SCR'!AU$3)&gt;0,sommmeProdInv(Inputs!$B$30:$AY$30,$D$228:$BA$228,'Health SCR'!AU$3),1)+AU256,0)</f>
        <v>0</v>
      </c>
      <c r="AV257" s="644">
        <f ca="1">IF('Health SCR'!AV$3&gt;=$B257,OFFSET($D$228,0,'Health SCR'!AV$3-$B257)*OFFSET(Inputs!$C$30,0,$B257-2)/IF(sommmeProdInv(Inputs!$B$30:$AY$30,$D$228:$BA$228,'Health SCR'!AV$3)&gt;0,sommmeProdInv(Inputs!$B$30:$AY$30,$D$228:$BA$228,'Health SCR'!AV$3),1)+AV256,0)</f>
        <v>0</v>
      </c>
      <c r="AW257" s="644">
        <f ca="1">IF('Health SCR'!AW$3&gt;=$B257,OFFSET($D$228,0,'Health SCR'!AW$3-$B257)*OFFSET(Inputs!$C$30,0,$B257-2)/IF(sommmeProdInv(Inputs!$B$30:$AY$30,$D$228:$BA$228,'Health SCR'!AW$3)&gt;0,sommmeProdInv(Inputs!$B$30:$AY$30,$D$228:$BA$228,'Health SCR'!AW$3),1)+AW256,0)</f>
        <v>0</v>
      </c>
      <c r="AX257" s="644">
        <f ca="1">IF('Health SCR'!AX$3&gt;=$B257,OFFSET($D$228,0,'Health SCR'!AX$3-$B257)*OFFSET(Inputs!$C$30,0,$B257-2)/IF(sommmeProdInv(Inputs!$B$30:$AY$30,$D$228:$BA$228,'Health SCR'!AX$3)&gt;0,sommmeProdInv(Inputs!$B$30:$AY$30,$D$228:$BA$228,'Health SCR'!AX$3),1)+AX256,0)</f>
        <v>0</v>
      </c>
      <c r="AY257" s="644">
        <f ca="1">IF('Health SCR'!AY$3&gt;=$B257,OFFSET($D$228,0,'Health SCR'!AY$3-$B257)*OFFSET(Inputs!$C$30,0,$B257-2)/IF(sommmeProdInv(Inputs!$B$30:$AY$30,$D$228:$BA$228,'Health SCR'!AY$3)&gt;0,sommmeProdInv(Inputs!$B$30:$AY$30,$D$228:$BA$228,'Health SCR'!AY$3),1)+AY256,0)</f>
        <v>0</v>
      </c>
      <c r="AZ257" s="644">
        <f ca="1">IF('Health SCR'!AZ$3&gt;=$B257,OFFSET($D$228,0,'Health SCR'!AZ$3-$B257)*OFFSET(Inputs!$C$30,0,$B257-2)/IF(sommmeProdInv(Inputs!$B$30:$AY$30,$D$228:$BA$228,'Health SCR'!AZ$3)&gt;0,sommmeProdInv(Inputs!$B$30:$AY$30,$D$228:$BA$228,'Health SCR'!AZ$3),1)+AZ256,0)</f>
        <v>0</v>
      </c>
      <c r="BA257" s="645">
        <f ca="1">IF('Health SCR'!BA$3&gt;=$B257,OFFSET($D$228,0,'Health SCR'!BA$3-$B257)*OFFSET(Inputs!$C$30,0,$B257-2)/IF(sommmeProdInv(Inputs!$B$30:$AY$30,$D$228:$BA$228,'Health SCR'!BA$3)&gt;0,sommmeProdInv(Inputs!$B$30:$AY$30,$D$228:$BA$228,'Health SCR'!BA$3),1)+BA256,0)</f>
        <v>0</v>
      </c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43"/>
      <c r="BU257" s="243"/>
      <c r="BV257" s="243"/>
      <c r="BW257" s="243"/>
      <c r="BX257" s="243"/>
      <c r="BY257" s="243"/>
      <c r="BZ257" s="243"/>
      <c r="CA257" s="243"/>
      <c r="CB257" s="243"/>
      <c r="CC257" s="243"/>
      <c r="CD257" s="243"/>
      <c r="CE257" s="243"/>
      <c r="CF257" s="243"/>
      <c r="CG257" s="243"/>
      <c r="CH257" s="243"/>
      <c r="CI257" s="243"/>
      <c r="CJ257" s="243"/>
      <c r="CK257" s="243"/>
      <c r="CL257" s="243"/>
      <c r="CM257" s="243"/>
      <c r="CN257" s="243"/>
      <c r="CO257" s="243"/>
      <c r="CP257" s="243"/>
      <c r="CQ257" s="243"/>
      <c r="CR257" s="243"/>
      <c r="CS257" s="243"/>
      <c r="CT257" s="243"/>
      <c r="CU257" s="243"/>
      <c r="CV257" s="243"/>
      <c r="CW257" s="243"/>
      <c r="CX257" s="243"/>
      <c r="CY257" s="243"/>
      <c r="CZ257" s="243"/>
      <c r="DA257" s="243"/>
      <c r="DB257" s="243"/>
      <c r="DC257" s="243"/>
      <c r="DD257" s="243"/>
      <c r="DE257" s="243"/>
      <c r="DF257" s="243"/>
      <c r="DG257" s="243"/>
      <c r="DH257" s="243"/>
      <c r="DI257" s="243"/>
      <c r="DJ257" s="243"/>
      <c r="DK257" s="243"/>
      <c r="DL257" s="243"/>
      <c r="DM257" s="243"/>
      <c r="DN257" s="243"/>
      <c r="DO257" s="243"/>
      <c r="DP257" s="243"/>
      <c r="DQ257" s="243"/>
      <c r="DR257" s="243"/>
      <c r="DS257" s="243"/>
      <c r="DT257" s="243"/>
      <c r="DU257" s="243"/>
      <c r="DV257" s="243"/>
      <c r="DW257" s="243"/>
      <c r="DX257" s="243"/>
      <c r="DY257" s="243"/>
      <c r="DZ257" s="243"/>
      <c r="EA257" s="243"/>
      <c r="EB257" s="243"/>
      <c r="EC257" s="243"/>
      <c r="ED257" s="243"/>
      <c r="EE257" s="243"/>
      <c r="EF257" s="243"/>
      <c r="EG257" s="243"/>
      <c r="EH257" s="243"/>
      <c r="EI257" s="243"/>
      <c r="EJ257" s="243"/>
      <c r="EK257" s="243"/>
      <c r="EL257" s="243"/>
      <c r="EM257" s="243"/>
      <c r="EN257" s="243"/>
      <c r="EO257" s="243"/>
      <c r="EP257" s="243"/>
      <c r="EQ257" s="243"/>
      <c r="ER257" s="243"/>
      <c r="ES257" s="243"/>
      <c r="ET257" s="243"/>
      <c r="EU257" s="243"/>
      <c r="EV257" s="243"/>
      <c r="EW257" s="243"/>
      <c r="EX257" s="243"/>
      <c r="EY257" s="243"/>
      <c r="EZ257" s="243"/>
      <c r="FA257" s="243"/>
      <c r="FB257" s="243"/>
      <c r="FC257" s="243"/>
      <c r="FD257" s="243"/>
      <c r="FE257" s="243"/>
      <c r="FF257" s="243"/>
      <c r="FG257" s="243"/>
      <c r="FH257" s="243"/>
      <c r="FI257" s="243"/>
      <c r="FJ257" s="243"/>
      <c r="FK257" s="243"/>
      <c r="FL257" s="243"/>
      <c r="FM257" s="243"/>
      <c r="FN257" s="243"/>
      <c r="FO257" s="243"/>
      <c r="FP257" s="243"/>
      <c r="FQ257" s="243"/>
      <c r="FR257" s="243"/>
      <c r="FS257" s="243"/>
      <c r="FT257" s="243"/>
      <c r="FU257" s="243"/>
      <c r="FV257" s="243"/>
      <c r="FW257" s="243"/>
      <c r="FX257" s="243"/>
      <c r="FY257" s="243"/>
      <c r="FZ257" s="243"/>
      <c r="GA257" s="243"/>
      <c r="GB257" s="243"/>
      <c r="GC257" s="243"/>
      <c r="GD257" s="243"/>
      <c r="GE257" s="243"/>
      <c r="GF257" s="243"/>
      <c r="GG257" s="243"/>
      <c r="GH257" s="243"/>
      <c r="GI257" s="243"/>
      <c r="GJ257" s="243"/>
      <c r="GK257" s="243"/>
      <c r="GL257" s="243"/>
      <c r="GM257" s="243"/>
      <c r="GN257" s="243"/>
      <c r="GO257" s="243"/>
      <c r="GP257" s="243"/>
      <c r="GQ257" s="243"/>
      <c r="GR257" s="243"/>
      <c r="GS257" s="243"/>
      <c r="GT257" s="243"/>
      <c r="GU257" s="243"/>
      <c r="GV257" s="243"/>
      <c r="GW257" s="243"/>
      <c r="GX257" s="243"/>
      <c r="GY257" s="243"/>
      <c r="GZ257" s="243"/>
      <c r="HA257" s="243"/>
      <c r="HB257" s="243"/>
      <c r="HC257" s="243"/>
      <c r="HD257" s="243"/>
      <c r="HE257" s="243"/>
      <c r="HF257" s="243"/>
      <c r="HG257" s="243"/>
      <c r="HH257" s="243"/>
      <c r="HI257" s="243"/>
      <c r="HJ257" s="243"/>
      <c r="HK257" s="243"/>
      <c r="HL257" s="243"/>
      <c r="HM257" s="243"/>
      <c r="HN257" s="243"/>
      <c r="HO257" s="243"/>
      <c r="HP257" s="243"/>
      <c r="HQ257" s="243"/>
      <c r="HR257" s="243"/>
      <c r="HS257" s="243"/>
      <c r="HT257" s="243"/>
      <c r="HU257" s="243"/>
      <c r="HV257" s="243"/>
      <c r="HW257" s="243"/>
      <c r="HX257" s="243"/>
      <c r="HY257" s="243"/>
      <c r="HZ257" s="243"/>
      <c r="IA257" s="243"/>
      <c r="IB257" s="243"/>
      <c r="IC257" s="243"/>
      <c r="ID257" s="243"/>
      <c r="IE257" s="243"/>
      <c r="IF257" s="243"/>
      <c r="IG257" s="243"/>
      <c r="IH257" s="243"/>
      <c r="II257" s="243"/>
      <c r="IJ257" s="243"/>
      <c r="IK257" s="243"/>
      <c r="IL257" s="243"/>
      <c r="IM257" s="243"/>
      <c r="IN257" s="243"/>
      <c r="IO257" s="243"/>
      <c r="IP257" s="243"/>
      <c r="IQ257" s="243"/>
      <c r="IR257" s="243"/>
      <c r="IS257" s="243"/>
      <c r="IT257" s="243"/>
      <c r="IU257" s="243"/>
      <c r="IV257" s="243"/>
    </row>
    <row r="258" spans="1:256" s="62" customFormat="1" outlineLevel="1">
      <c r="A258" s="610"/>
      <c r="B258" s="993">
        <v>29</v>
      </c>
      <c r="C258" s="994"/>
      <c r="D258" s="643"/>
      <c r="E258" s="644">
        <f ca="1">IF('Health SCR'!E$3&gt;=$B258,OFFSET($D$228,0,'Health SCR'!E$3-$B258)*OFFSET(Inputs!$C$30,0,$B258-2)/IF(sommmeProdInv(Inputs!$B$30:$AY$30,$D$228:$BA$228,'Health SCR'!E$3)&gt;0,sommmeProdInv(Inputs!$B$30:$AY$30,$D$228:$BA$228,'Health SCR'!E$3),1)+E257,0)</f>
        <v>0</v>
      </c>
      <c r="F258" s="644">
        <f ca="1">IF('Health SCR'!F$3&gt;=$B258,OFFSET($D$228,0,'Health SCR'!F$3-$B258)*OFFSET(Inputs!$C$30,0,$B258-2)/IF(sommmeProdInv(Inputs!$B$30:$AY$30,$D$228:$BA$228,'Health SCR'!F$3)&gt;0,sommmeProdInv(Inputs!$B$30:$AY$30,$D$228:$BA$228,'Health SCR'!F$3),1)+F257,0)</f>
        <v>0</v>
      </c>
      <c r="G258" s="644">
        <f ca="1">IF('Health SCR'!G$3&gt;=$B258,OFFSET($D$228,0,'Health SCR'!G$3-$B258)*OFFSET(Inputs!$C$30,0,$B258-2)/IF(sommmeProdInv(Inputs!$B$30:$AY$30,$D$228:$BA$228,'Health SCR'!G$3)&gt;0,sommmeProdInv(Inputs!$B$30:$AY$30,$D$228:$BA$228,'Health SCR'!G$3),1)+G257,0)</f>
        <v>0</v>
      </c>
      <c r="H258" s="644">
        <f ca="1">IF('Health SCR'!H$3&gt;=$B258,OFFSET($D$228,0,'Health SCR'!H$3-$B258)*OFFSET(Inputs!$C$30,0,$B258-2)/IF(sommmeProdInv(Inputs!$B$30:$AY$30,$D$228:$BA$228,'Health SCR'!H$3)&gt;0,sommmeProdInv(Inputs!$B$30:$AY$30,$D$228:$BA$228,'Health SCR'!H$3),1)+H257,0)</f>
        <v>0</v>
      </c>
      <c r="I258" s="644">
        <f ca="1">IF('Health SCR'!I$3&gt;=$B258,OFFSET($D$228,0,'Health SCR'!I$3-$B258)*OFFSET(Inputs!$C$30,0,$B258-2)/IF(sommmeProdInv(Inputs!$B$30:$AY$30,$D$228:$BA$228,'Health SCR'!I$3)&gt;0,sommmeProdInv(Inputs!$B$30:$AY$30,$D$228:$BA$228,'Health SCR'!I$3),1)+I257,0)</f>
        <v>0</v>
      </c>
      <c r="J258" s="644">
        <f ca="1">IF('Health SCR'!J$3&gt;=$B258,OFFSET($D$228,0,'Health SCR'!J$3-$B258)*OFFSET(Inputs!$C$30,0,$B258-2)/IF(sommmeProdInv(Inputs!$B$30:$AY$30,$D$228:$BA$228,'Health SCR'!J$3)&gt;0,sommmeProdInv(Inputs!$B$30:$AY$30,$D$228:$BA$228,'Health SCR'!J$3),1)+J257,0)</f>
        <v>0</v>
      </c>
      <c r="K258" s="644">
        <f ca="1">IF('Health SCR'!K$3&gt;=$B258,OFFSET($D$228,0,'Health SCR'!K$3-$B258)*OFFSET(Inputs!$C$30,0,$B258-2)/IF(sommmeProdInv(Inputs!$B$30:$AY$30,$D$228:$BA$228,'Health SCR'!K$3)&gt;0,sommmeProdInv(Inputs!$B$30:$AY$30,$D$228:$BA$228,'Health SCR'!K$3),1)+K257,0)</f>
        <v>0</v>
      </c>
      <c r="L258" s="644">
        <f ca="1">IF('Health SCR'!L$3&gt;=$B258,OFFSET($D$228,0,'Health SCR'!L$3-$B258)*OFFSET(Inputs!$C$30,0,$B258-2)/IF(sommmeProdInv(Inputs!$B$30:$AY$30,$D$228:$BA$228,'Health SCR'!L$3)&gt;0,sommmeProdInv(Inputs!$B$30:$AY$30,$D$228:$BA$228,'Health SCR'!L$3),1)+L257,0)</f>
        <v>0</v>
      </c>
      <c r="M258" s="644">
        <f ca="1">IF('Health SCR'!M$3&gt;=$B258,OFFSET($D$228,0,'Health SCR'!M$3-$B258)*OFFSET(Inputs!$C$30,0,$B258-2)/IF(sommmeProdInv(Inputs!$B$30:$AY$30,$D$228:$BA$228,'Health SCR'!M$3)&gt;0,sommmeProdInv(Inputs!$B$30:$AY$30,$D$228:$BA$228,'Health SCR'!M$3),1)+M257,0)</f>
        <v>0</v>
      </c>
      <c r="N258" s="644">
        <f ca="1">IF('Health SCR'!N$3&gt;=$B258,OFFSET($D$228,0,'Health SCR'!N$3-$B258)*OFFSET(Inputs!$C$30,0,$B258-2)/IF(sommmeProdInv(Inputs!$B$30:$AY$30,$D$228:$BA$228,'Health SCR'!N$3)&gt;0,sommmeProdInv(Inputs!$B$30:$AY$30,$D$228:$BA$228,'Health SCR'!N$3),1)+N257,0)</f>
        <v>0</v>
      </c>
      <c r="O258" s="644">
        <f ca="1">IF('Health SCR'!O$3&gt;=$B258,OFFSET($D$228,0,'Health SCR'!O$3-$B258)*OFFSET(Inputs!$C$30,0,$B258-2)/IF(sommmeProdInv(Inputs!$B$30:$AY$30,$D$228:$BA$228,'Health SCR'!O$3)&gt;0,sommmeProdInv(Inputs!$B$30:$AY$30,$D$228:$BA$228,'Health SCR'!O$3),1)+O257,0)</f>
        <v>0</v>
      </c>
      <c r="P258" s="644">
        <f ca="1">IF('Health SCR'!P$3&gt;=$B258,OFFSET($D$228,0,'Health SCR'!P$3-$B258)*OFFSET(Inputs!$C$30,0,$B258-2)/IF(sommmeProdInv(Inputs!$B$30:$AY$30,$D$228:$BA$228,'Health SCR'!P$3)&gt;0,sommmeProdInv(Inputs!$B$30:$AY$30,$D$228:$BA$228,'Health SCR'!P$3),1)+P257,0)</f>
        <v>0</v>
      </c>
      <c r="Q258" s="644">
        <f ca="1">IF('Health SCR'!Q$3&gt;=$B258,OFFSET($D$228,0,'Health SCR'!Q$3-$B258)*OFFSET(Inputs!$C$30,0,$B258-2)/IF(sommmeProdInv(Inputs!$B$30:$AY$30,$D$228:$BA$228,'Health SCR'!Q$3)&gt;0,sommmeProdInv(Inputs!$B$30:$AY$30,$D$228:$BA$228,'Health SCR'!Q$3),1)+Q257,0)</f>
        <v>0</v>
      </c>
      <c r="R258" s="644">
        <f ca="1">IF('Health SCR'!R$3&gt;=$B258,OFFSET($D$228,0,'Health SCR'!R$3-$B258)*OFFSET(Inputs!$C$30,0,$B258-2)/IF(sommmeProdInv(Inputs!$B$30:$AY$30,$D$228:$BA$228,'Health SCR'!R$3)&gt;0,sommmeProdInv(Inputs!$B$30:$AY$30,$D$228:$BA$228,'Health SCR'!R$3),1)+R257,0)</f>
        <v>0</v>
      </c>
      <c r="S258" s="644">
        <f ca="1">IF('Health SCR'!S$3&gt;=$B258,OFFSET($D$228,0,'Health SCR'!S$3-$B258)*OFFSET(Inputs!$C$30,0,$B258-2)/IF(sommmeProdInv(Inputs!$B$30:$AY$30,$D$228:$BA$228,'Health SCR'!S$3)&gt;0,sommmeProdInv(Inputs!$B$30:$AY$30,$D$228:$BA$228,'Health SCR'!S$3),1)+S257,0)</f>
        <v>0</v>
      </c>
      <c r="T258" s="644">
        <f ca="1">IF('Health SCR'!T$3&gt;=$B258,OFFSET($D$228,0,'Health SCR'!T$3-$B258)*OFFSET(Inputs!$C$30,0,$B258-2)/IF(sommmeProdInv(Inputs!$B$30:$AY$30,$D$228:$BA$228,'Health SCR'!T$3)&gt;0,sommmeProdInv(Inputs!$B$30:$AY$30,$D$228:$BA$228,'Health SCR'!T$3),1)+T257,0)</f>
        <v>0</v>
      </c>
      <c r="U258" s="644">
        <f ca="1">IF('Health SCR'!U$3&gt;=$B258,OFFSET($D$228,0,'Health SCR'!U$3-$B258)*OFFSET(Inputs!$C$30,0,$B258-2)/IF(sommmeProdInv(Inputs!$B$30:$AY$30,$D$228:$BA$228,'Health SCR'!U$3)&gt;0,sommmeProdInv(Inputs!$B$30:$AY$30,$D$228:$BA$228,'Health SCR'!U$3),1)+U257,0)</f>
        <v>0</v>
      </c>
      <c r="V258" s="644">
        <f ca="1">IF('Health SCR'!V$3&gt;=$B258,OFFSET($D$228,0,'Health SCR'!V$3-$B258)*OFFSET(Inputs!$C$30,0,$B258-2)/IF(sommmeProdInv(Inputs!$B$30:$AY$30,$D$228:$BA$228,'Health SCR'!V$3)&gt;0,sommmeProdInv(Inputs!$B$30:$AY$30,$D$228:$BA$228,'Health SCR'!V$3),1)+V257,0)</f>
        <v>0</v>
      </c>
      <c r="W258" s="644">
        <f ca="1">IF('Health SCR'!W$3&gt;=$B258,OFFSET($D$228,0,'Health SCR'!W$3-$B258)*OFFSET(Inputs!$C$30,0,$B258-2)/IF(sommmeProdInv(Inputs!$B$30:$AY$30,$D$228:$BA$228,'Health SCR'!W$3)&gt;0,sommmeProdInv(Inputs!$B$30:$AY$30,$D$228:$BA$228,'Health SCR'!W$3),1)+W257,0)</f>
        <v>0</v>
      </c>
      <c r="X258" s="644">
        <f ca="1">IF('Health SCR'!X$3&gt;=$B258,OFFSET($D$228,0,'Health SCR'!X$3-$B258)*OFFSET(Inputs!$C$30,0,$B258-2)/IF(sommmeProdInv(Inputs!$B$30:$AY$30,$D$228:$BA$228,'Health SCR'!X$3)&gt;0,sommmeProdInv(Inputs!$B$30:$AY$30,$D$228:$BA$228,'Health SCR'!X$3),1)+X257,0)</f>
        <v>0</v>
      </c>
      <c r="Y258" s="644">
        <f ca="1">IF('Health SCR'!Y$3&gt;=$B258,OFFSET($D$228,0,'Health SCR'!Y$3-$B258)*OFFSET(Inputs!$C$30,0,$B258-2)/IF(sommmeProdInv(Inputs!$B$30:$AY$30,$D$228:$BA$228,'Health SCR'!Y$3)&gt;0,sommmeProdInv(Inputs!$B$30:$AY$30,$D$228:$BA$228,'Health SCR'!Y$3),1)+Y257,0)</f>
        <v>0</v>
      </c>
      <c r="Z258" s="644">
        <f ca="1">IF('Health SCR'!Z$3&gt;=$B258,OFFSET($D$228,0,'Health SCR'!Z$3-$B258)*OFFSET(Inputs!$C$30,0,$B258-2)/IF(sommmeProdInv(Inputs!$B$30:$AY$30,$D$228:$BA$228,'Health SCR'!Z$3)&gt;0,sommmeProdInv(Inputs!$B$30:$AY$30,$D$228:$BA$228,'Health SCR'!Z$3),1)+Z257,0)</f>
        <v>0</v>
      </c>
      <c r="AA258" s="644">
        <f ca="1">IF('Health SCR'!AA$3&gt;=$B258,OFFSET($D$228,0,'Health SCR'!AA$3-$B258)*OFFSET(Inputs!$C$30,0,$B258-2)/IF(sommmeProdInv(Inputs!$B$30:$AY$30,$D$228:$BA$228,'Health SCR'!AA$3)&gt;0,sommmeProdInv(Inputs!$B$30:$AY$30,$D$228:$BA$228,'Health SCR'!AA$3),1)+AA257,0)</f>
        <v>0</v>
      </c>
      <c r="AB258" s="644">
        <f ca="1">IF('Health SCR'!AB$3&gt;=$B258,OFFSET($D$228,0,'Health SCR'!AB$3-$B258)*OFFSET(Inputs!$C$30,0,$B258-2)/IF(sommmeProdInv(Inputs!$B$30:$AY$30,$D$228:$BA$228,'Health SCR'!AB$3)&gt;0,sommmeProdInv(Inputs!$B$30:$AY$30,$D$228:$BA$228,'Health SCR'!AB$3),1)+AB257,0)</f>
        <v>0</v>
      </c>
      <c r="AC258" s="644">
        <f ca="1">IF('Health SCR'!AC$3&gt;=$B258,OFFSET($D$228,0,'Health SCR'!AC$3-$B258)*OFFSET(Inputs!$C$30,0,$B258-2)/IF(sommmeProdInv(Inputs!$B$30:$AY$30,$D$228:$BA$228,'Health SCR'!AC$3)&gt;0,sommmeProdInv(Inputs!$B$30:$AY$30,$D$228:$BA$228,'Health SCR'!AC$3),1)+AC257,0)</f>
        <v>0</v>
      </c>
      <c r="AD258" s="644">
        <f ca="1">IF('Health SCR'!AD$3&gt;=$B258,OFFSET($D$228,0,'Health SCR'!AD$3-$B258)*OFFSET(Inputs!$C$30,0,$B258-2)/IF(sommmeProdInv(Inputs!$B$30:$AY$30,$D$228:$BA$228,'Health SCR'!AD$3)&gt;0,sommmeProdInv(Inputs!$B$30:$AY$30,$D$228:$BA$228,'Health SCR'!AD$3),1)+AD257,0)</f>
        <v>0</v>
      </c>
      <c r="AE258" s="644">
        <f ca="1">IF('Health SCR'!AE$3&gt;=$B258,OFFSET($D$228,0,'Health SCR'!AE$3-$B258)*OFFSET(Inputs!$C$30,0,$B258-2)/IF(sommmeProdInv(Inputs!$B$30:$AY$30,$D$228:$BA$228,'Health SCR'!AE$3)&gt;0,sommmeProdInv(Inputs!$B$30:$AY$30,$D$228:$BA$228,'Health SCR'!AE$3),1)+AE257,0)</f>
        <v>0</v>
      </c>
      <c r="AF258" s="644">
        <f ca="1">IF('Health SCR'!AF$3&gt;=$B258,OFFSET($D$228,0,'Health SCR'!AF$3-$B258)*OFFSET(Inputs!$C$30,0,$B258-2)/IF(sommmeProdInv(Inputs!$B$30:$AY$30,$D$228:$BA$228,'Health SCR'!AF$3)&gt;0,sommmeProdInv(Inputs!$B$30:$AY$30,$D$228:$BA$228,'Health SCR'!AF$3),1)+AF257,0)</f>
        <v>0</v>
      </c>
      <c r="AG258" s="644">
        <f ca="1">IF('Health SCR'!AG$3&gt;=$B258,OFFSET($D$228,0,'Health SCR'!AG$3-$B258)*OFFSET(Inputs!$C$30,0,$B258-2)/IF(sommmeProdInv(Inputs!$B$30:$AY$30,$D$228:$BA$228,'Health SCR'!AG$3)&gt;0,sommmeProdInv(Inputs!$B$30:$AY$30,$D$228:$BA$228,'Health SCR'!AG$3),1)+AG257,0)</f>
        <v>0</v>
      </c>
      <c r="AH258" s="644">
        <f ca="1">IF('Health SCR'!AH$3&gt;=$B258,OFFSET($D$228,0,'Health SCR'!AH$3-$B258)*OFFSET(Inputs!$C$30,0,$B258-2)/IF(sommmeProdInv(Inputs!$B$30:$AY$30,$D$228:$BA$228,'Health SCR'!AH$3)&gt;0,sommmeProdInv(Inputs!$B$30:$AY$30,$D$228:$BA$228,'Health SCR'!AH$3),1)+AH257,0)</f>
        <v>0</v>
      </c>
      <c r="AI258" s="644">
        <f ca="1">IF('Health SCR'!AI$3&gt;=$B258,OFFSET($D$228,0,'Health SCR'!AI$3-$B258)*OFFSET(Inputs!$C$30,0,$B258-2)/IF(sommmeProdInv(Inputs!$B$30:$AY$30,$D$228:$BA$228,'Health SCR'!AI$3)&gt;0,sommmeProdInv(Inputs!$B$30:$AY$30,$D$228:$BA$228,'Health SCR'!AI$3),1)+AI257,0)</f>
        <v>0</v>
      </c>
      <c r="AJ258" s="644">
        <f ca="1">IF('Health SCR'!AJ$3&gt;=$B258,OFFSET($D$228,0,'Health SCR'!AJ$3-$B258)*OFFSET(Inputs!$C$30,0,$B258-2)/IF(sommmeProdInv(Inputs!$B$30:$AY$30,$D$228:$BA$228,'Health SCR'!AJ$3)&gt;0,sommmeProdInv(Inputs!$B$30:$AY$30,$D$228:$BA$228,'Health SCR'!AJ$3),1)+AJ257,0)</f>
        <v>0</v>
      </c>
      <c r="AK258" s="644">
        <f ca="1">IF('Health SCR'!AK$3&gt;=$B258,OFFSET($D$228,0,'Health SCR'!AK$3-$B258)*OFFSET(Inputs!$C$30,0,$B258-2)/IF(sommmeProdInv(Inputs!$B$30:$AY$30,$D$228:$BA$228,'Health SCR'!AK$3)&gt;0,sommmeProdInv(Inputs!$B$30:$AY$30,$D$228:$BA$228,'Health SCR'!AK$3),1)+AK257,0)</f>
        <v>0</v>
      </c>
      <c r="AL258" s="644">
        <f ca="1">IF('Health SCR'!AL$3&gt;=$B258,OFFSET($D$228,0,'Health SCR'!AL$3-$B258)*OFFSET(Inputs!$C$30,0,$B258-2)/IF(sommmeProdInv(Inputs!$B$30:$AY$30,$D$228:$BA$228,'Health SCR'!AL$3)&gt;0,sommmeProdInv(Inputs!$B$30:$AY$30,$D$228:$BA$228,'Health SCR'!AL$3),1)+AL257,0)</f>
        <v>0</v>
      </c>
      <c r="AM258" s="644">
        <f ca="1">IF('Health SCR'!AM$3&gt;=$B258,OFFSET($D$228,0,'Health SCR'!AM$3-$B258)*OFFSET(Inputs!$C$30,0,$B258-2)/IF(sommmeProdInv(Inputs!$B$30:$AY$30,$D$228:$BA$228,'Health SCR'!AM$3)&gt;0,sommmeProdInv(Inputs!$B$30:$AY$30,$D$228:$BA$228,'Health SCR'!AM$3),1)+AM257,0)</f>
        <v>0</v>
      </c>
      <c r="AN258" s="644">
        <f ca="1">IF('Health SCR'!AN$3&gt;=$B258,OFFSET($D$228,0,'Health SCR'!AN$3-$B258)*OFFSET(Inputs!$C$30,0,$B258-2)/IF(sommmeProdInv(Inputs!$B$30:$AY$30,$D$228:$BA$228,'Health SCR'!AN$3)&gt;0,sommmeProdInv(Inputs!$B$30:$AY$30,$D$228:$BA$228,'Health SCR'!AN$3),1)+AN257,0)</f>
        <v>0</v>
      </c>
      <c r="AO258" s="644">
        <f ca="1">IF('Health SCR'!AO$3&gt;=$B258,OFFSET($D$228,0,'Health SCR'!AO$3-$B258)*OFFSET(Inputs!$C$30,0,$B258-2)/IF(sommmeProdInv(Inputs!$B$30:$AY$30,$D$228:$BA$228,'Health SCR'!AO$3)&gt;0,sommmeProdInv(Inputs!$B$30:$AY$30,$D$228:$BA$228,'Health SCR'!AO$3),1)+AO257,0)</f>
        <v>0</v>
      </c>
      <c r="AP258" s="644">
        <f ca="1">IF('Health SCR'!AP$3&gt;=$B258,OFFSET($D$228,0,'Health SCR'!AP$3-$B258)*OFFSET(Inputs!$C$30,0,$B258-2)/IF(sommmeProdInv(Inputs!$B$30:$AY$30,$D$228:$BA$228,'Health SCR'!AP$3)&gt;0,sommmeProdInv(Inputs!$B$30:$AY$30,$D$228:$BA$228,'Health SCR'!AP$3),1)+AP257,0)</f>
        <v>0</v>
      </c>
      <c r="AQ258" s="644">
        <f ca="1">IF('Health SCR'!AQ$3&gt;=$B258,OFFSET($D$228,0,'Health SCR'!AQ$3-$B258)*OFFSET(Inputs!$C$30,0,$B258-2)/IF(sommmeProdInv(Inputs!$B$30:$AY$30,$D$228:$BA$228,'Health SCR'!AQ$3)&gt;0,sommmeProdInv(Inputs!$B$30:$AY$30,$D$228:$BA$228,'Health SCR'!AQ$3),1)+AQ257,0)</f>
        <v>0</v>
      </c>
      <c r="AR258" s="644">
        <f ca="1">IF('Health SCR'!AR$3&gt;=$B258,OFFSET($D$228,0,'Health SCR'!AR$3-$B258)*OFFSET(Inputs!$C$30,0,$B258-2)/IF(sommmeProdInv(Inputs!$B$30:$AY$30,$D$228:$BA$228,'Health SCR'!AR$3)&gt;0,sommmeProdInv(Inputs!$B$30:$AY$30,$D$228:$BA$228,'Health SCR'!AR$3),1)+AR257,0)</f>
        <v>0</v>
      </c>
      <c r="AS258" s="644">
        <f ca="1">IF('Health SCR'!AS$3&gt;=$B258,OFFSET($D$228,0,'Health SCR'!AS$3-$B258)*OFFSET(Inputs!$C$30,0,$B258-2)/IF(sommmeProdInv(Inputs!$B$30:$AY$30,$D$228:$BA$228,'Health SCR'!AS$3)&gt;0,sommmeProdInv(Inputs!$B$30:$AY$30,$D$228:$BA$228,'Health SCR'!AS$3),1)+AS257,0)</f>
        <v>0</v>
      </c>
      <c r="AT258" s="644">
        <f ca="1">IF('Health SCR'!AT$3&gt;=$B258,OFFSET($D$228,0,'Health SCR'!AT$3-$B258)*OFFSET(Inputs!$C$30,0,$B258-2)/IF(sommmeProdInv(Inputs!$B$30:$AY$30,$D$228:$BA$228,'Health SCR'!AT$3)&gt;0,sommmeProdInv(Inputs!$B$30:$AY$30,$D$228:$BA$228,'Health SCR'!AT$3),1)+AT257,0)</f>
        <v>0</v>
      </c>
      <c r="AU258" s="644">
        <f ca="1">IF('Health SCR'!AU$3&gt;=$B258,OFFSET($D$228,0,'Health SCR'!AU$3-$B258)*OFFSET(Inputs!$C$30,0,$B258-2)/IF(sommmeProdInv(Inputs!$B$30:$AY$30,$D$228:$BA$228,'Health SCR'!AU$3)&gt;0,sommmeProdInv(Inputs!$B$30:$AY$30,$D$228:$BA$228,'Health SCR'!AU$3),1)+AU257,0)</f>
        <v>0</v>
      </c>
      <c r="AV258" s="644">
        <f ca="1">IF('Health SCR'!AV$3&gt;=$B258,OFFSET($D$228,0,'Health SCR'!AV$3-$B258)*OFFSET(Inputs!$C$30,0,$B258-2)/IF(sommmeProdInv(Inputs!$B$30:$AY$30,$D$228:$BA$228,'Health SCR'!AV$3)&gt;0,sommmeProdInv(Inputs!$B$30:$AY$30,$D$228:$BA$228,'Health SCR'!AV$3),1)+AV257,0)</f>
        <v>0</v>
      </c>
      <c r="AW258" s="644">
        <f ca="1">IF('Health SCR'!AW$3&gt;=$B258,OFFSET($D$228,0,'Health SCR'!AW$3-$B258)*OFFSET(Inputs!$C$30,0,$B258-2)/IF(sommmeProdInv(Inputs!$B$30:$AY$30,$D$228:$BA$228,'Health SCR'!AW$3)&gt;0,sommmeProdInv(Inputs!$B$30:$AY$30,$D$228:$BA$228,'Health SCR'!AW$3),1)+AW257,0)</f>
        <v>0</v>
      </c>
      <c r="AX258" s="644">
        <f ca="1">IF('Health SCR'!AX$3&gt;=$B258,OFFSET($D$228,0,'Health SCR'!AX$3-$B258)*OFFSET(Inputs!$C$30,0,$B258-2)/IF(sommmeProdInv(Inputs!$B$30:$AY$30,$D$228:$BA$228,'Health SCR'!AX$3)&gt;0,sommmeProdInv(Inputs!$B$30:$AY$30,$D$228:$BA$228,'Health SCR'!AX$3),1)+AX257,0)</f>
        <v>0</v>
      </c>
      <c r="AY258" s="644">
        <f ca="1">IF('Health SCR'!AY$3&gt;=$B258,OFFSET($D$228,0,'Health SCR'!AY$3-$B258)*OFFSET(Inputs!$C$30,0,$B258-2)/IF(sommmeProdInv(Inputs!$B$30:$AY$30,$D$228:$BA$228,'Health SCR'!AY$3)&gt;0,sommmeProdInv(Inputs!$B$30:$AY$30,$D$228:$BA$228,'Health SCR'!AY$3),1)+AY257,0)</f>
        <v>0</v>
      </c>
      <c r="AZ258" s="644">
        <f ca="1">IF('Health SCR'!AZ$3&gt;=$B258,OFFSET($D$228,0,'Health SCR'!AZ$3-$B258)*OFFSET(Inputs!$C$30,0,$B258-2)/IF(sommmeProdInv(Inputs!$B$30:$AY$30,$D$228:$BA$228,'Health SCR'!AZ$3)&gt;0,sommmeProdInv(Inputs!$B$30:$AY$30,$D$228:$BA$228,'Health SCR'!AZ$3),1)+AZ257,0)</f>
        <v>0</v>
      </c>
      <c r="BA258" s="645">
        <f ca="1">IF('Health SCR'!BA$3&gt;=$B258,OFFSET($D$228,0,'Health SCR'!BA$3-$B258)*OFFSET(Inputs!$C$30,0,$B258-2)/IF(sommmeProdInv(Inputs!$B$30:$AY$30,$D$228:$BA$228,'Health SCR'!BA$3)&gt;0,sommmeProdInv(Inputs!$B$30:$AY$30,$D$228:$BA$228,'Health SCR'!BA$3),1)+BA257,0)</f>
        <v>0</v>
      </c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43"/>
      <c r="BU258" s="243"/>
      <c r="BV258" s="243"/>
      <c r="BW258" s="243"/>
      <c r="BX258" s="243"/>
      <c r="BY258" s="243"/>
      <c r="BZ258" s="243"/>
      <c r="CA258" s="243"/>
      <c r="CB258" s="243"/>
      <c r="CC258" s="243"/>
      <c r="CD258" s="243"/>
      <c r="CE258" s="243"/>
      <c r="CF258" s="243"/>
      <c r="CG258" s="243"/>
      <c r="CH258" s="243"/>
      <c r="CI258" s="243"/>
      <c r="CJ258" s="243"/>
      <c r="CK258" s="243"/>
      <c r="CL258" s="243"/>
      <c r="CM258" s="243"/>
      <c r="CN258" s="243"/>
      <c r="CO258" s="243"/>
      <c r="CP258" s="243"/>
      <c r="CQ258" s="243"/>
      <c r="CR258" s="243"/>
      <c r="CS258" s="243"/>
      <c r="CT258" s="243"/>
      <c r="CU258" s="243"/>
      <c r="CV258" s="243"/>
      <c r="CW258" s="243"/>
      <c r="CX258" s="243"/>
      <c r="CY258" s="243"/>
      <c r="CZ258" s="243"/>
      <c r="DA258" s="243"/>
      <c r="DB258" s="243"/>
      <c r="DC258" s="243"/>
      <c r="DD258" s="243"/>
      <c r="DE258" s="243"/>
      <c r="DF258" s="243"/>
      <c r="DG258" s="243"/>
      <c r="DH258" s="243"/>
      <c r="DI258" s="243"/>
      <c r="DJ258" s="243"/>
      <c r="DK258" s="243"/>
      <c r="DL258" s="243"/>
      <c r="DM258" s="243"/>
      <c r="DN258" s="243"/>
      <c r="DO258" s="243"/>
      <c r="DP258" s="243"/>
      <c r="DQ258" s="243"/>
      <c r="DR258" s="243"/>
      <c r="DS258" s="243"/>
      <c r="DT258" s="243"/>
      <c r="DU258" s="243"/>
      <c r="DV258" s="243"/>
      <c r="DW258" s="243"/>
      <c r="DX258" s="243"/>
      <c r="DY258" s="243"/>
      <c r="DZ258" s="243"/>
      <c r="EA258" s="243"/>
      <c r="EB258" s="243"/>
      <c r="EC258" s="243"/>
      <c r="ED258" s="243"/>
      <c r="EE258" s="243"/>
      <c r="EF258" s="243"/>
      <c r="EG258" s="243"/>
      <c r="EH258" s="243"/>
      <c r="EI258" s="243"/>
      <c r="EJ258" s="243"/>
      <c r="EK258" s="243"/>
      <c r="EL258" s="243"/>
      <c r="EM258" s="243"/>
      <c r="EN258" s="243"/>
      <c r="EO258" s="243"/>
      <c r="EP258" s="243"/>
      <c r="EQ258" s="243"/>
      <c r="ER258" s="243"/>
      <c r="ES258" s="243"/>
      <c r="ET258" s="243"/>
      <c r="EU258" s="243"/>
      <c r="EV258" s="243"/>
      <c r="EW258" s="243"/>
      <c r="EX258" s="243"/>
      <c r="EY258" s="243"/>
      <c r="EZ258" s="243"/>
      <c r="FA258" s="243"/>
      <c r="FB258" s="243"/>
      <c r="FC258" s="243"/>
      <c r="FD258" s="243"/>
      <c r="FE258" s="243"/>
      <c r="FF258" s="243"/>
      <c r="FG258" s="243"/>
      <c r="FH258" s="243"/>
      <c r="FI258" s="243"/>
      <c r="FJ258" s="243"/>
      <c r="FK258" s="243"/>
      <c r="FL258" s="243"/>
      <c r="FM258" s="243"/>
      <c r="FN258" s="243"/>
      <c r="FO258" s="243"/>
      <c r="FP258" s="243"/>
      <c r="FQ258" s="243"/>
      <c r="FR258" s="243"/>
      <c r="FS258" s="243"/>
      <c r="FT258" s="243"/>
      <c r="FU258" s="243"/>
      <c r="FV258" s="243"/>
      <c r="FW258" s="243"/>
      <c r="FX258" s="243"/>
      <c r="FY258" s="243"/>
      <c r="FZ258" s="243"/>
      <c r="GA258" s="243"/>
      <c r="GB258" s="243"/>
      <c r="GC258" s="243"/>
      <c r="GD258" s="243"/>
      <c r="GE258" s="243"/>
      <c r="GF258" s="243"/>
      <c r="GG258" s="243"/>
      <c r="GH258" s="243"/>
      <c r="GI258" s="243"/>
      <c r="GJ258" s="243"/>
      <c r="GK258" s="243"/>
      <c r="GL258" s="243"/>
      <c r="GM258" s="243"/>
      <c r="GN258" s="243"/>
      <c r="GO258" s="243"/>
      <c r="GP258" s="243"/>
      <c r="GQ258" s="243"/>
      <c r="GR258" s="243"/>
      <c r="GS258" s="243"/>
      <c r="GT258" s="243"/>
      <c r="GU258" s="243"/>
      <c r="GV258" s="243"/>
      <c r="GW258" s="243"/>
      <c r="GX258" s="243"/>
      <c r="GY258" s="243"/>
      <c r="GZ258" s="243"/>
      <c r="HA258" s="243"/>
      <c r="HB258" s="243"/>
      <c r="HC258" s="243"/>
      <c r="HD258" s="243"/>
      <c r="HE258" s="243"/>
      <c r="HF258" s="243"/>
      <c r="HG258" s="243"/>
      <c r="HH258" s="243"/>
      <c r="HI258" s="243"/>
      <c r="HJ258" s="243"/>
      <c r="HK258" s="243"/>
      <c r="HL258" s="243"/>
      <c r="HM258" s="243"/>
      <c r="HN258" s="243"/>
      <c r="HO258" s="243"/>
      <c r="HP258" s="243"/>
      <c r="HQ258" s="243"/>
      <c r="HR258" s="243"/>
      <c r="HS258" s="243"/>
      <c r="HT258" s="243"/>
      <c r="HU258" s="243"/>
      <c r="HV258" s="243"/>
      <c r="HW258" s="243"/>
      <c r="HX258" s="243"/>
      <c r="HY258" s="243"/>
      <c r="HZ258" s="243"/>
      <c r="IA258" s="243"/>
      <c r="IB258" s="243"/>
      <c r="IC258" s="243"/>
      <c r="ID258" s="243"/>
      <c r="IE258" s="243"/>
      <c r="IF258" s="243"/>
      <c r="IG258" s="243"/>
      <c r="IH258" s="243"/>
      <c r="II258" s="243"/>
      <c r="IJ258" s="243"/>
      <c r="IK258" s="243"/>
      <c r="IL258" s="243"/>
      <c r="IM258" s="243"/>
      <c r="IN258" s="243"/>
      <c r="IO258" s="243"/>
      <c r="IP258" s="243"/>
      <c r="IQ258" s="243"/>
      <c r="IR258" s="243"/>
      <c r="IS258" s="243"/>
      <c r="IT258" s="243"/>
      <c r="IU258" s="243"/>
      <c r="IV258" s="243"/>
    </row>
    <row r="259" spans="1:256" s="62" customFormat="1" outlineLevel="1">
      <c r="A259" s="610"/>
      <c r="B259" s="993">
        <v>30</v>
      </c>
      <c r="C259" s="994"/>
      <c r="D259" s="643"/>
      <c r="E259" s="644">
        <f ca="1">IF('Health SCR'!E$3&gt;=$B259,OFFSET($D$228,0,'Health SCR'!E$3-$B259)*OFFSET(Inputs!$C$30,0,$B259-2)/IF(sommmeProdInv(Inputs!$B$30:$AY$30,$D$228:$BA$228,'Health SCR'!E$3)&gt;0,sommmeProdInv(Inputs!$B$30:$AY$30,$D$228:$BA$228,'Health SCR'!E$3),1)+E258,0)</f>
        <v>0</v>
      </c>
      <c r="F259" s="644">
        <f ca="1">IF('Health SCR'!F$3&gt;=$B259,OFFSET($D$228,0,'Health SCR'!F$3-$B259)*OFFSET(Inputs!$C$30,0,$B259-2)/IF(sommmeProdInv(Inputs!$B$30:$AY$30,$D$228:$BA$228,'Health SCR'!F$3)&gt;0,sommmeProdInv(Inputs!$B$30:$AY$30,$D$228:$BA$228,'Health SCR'!F$3),1)+F258,0)</f>
        <v>0</v>
      </c>
      <c r="G259" s="644">
        <f ca="1">IF('Health SCR'!G$3&gt;=$B259,OFFSET($D$228,0,'Health SCR'!G$3-$B259)*OFFSET(Inputs!$C$30,0,$B259-2)/IF(sommmeProdInv(Inputs!$B$30:$AY$30,$D$228:$BA$228,'Health SCR'!G$3)&gt;0,sommmeProdInv(Inputs!$B$30:$AY$30,$D$228:$BA$228,'Health SCR'!G$3),1)+G258,0)</f>
        <v>0</v>
      </c>
      <c r="H259" s="644">
        <f ca="1">IF('Health SCR'!H$3&gt;=$B259,OFFSET($D$228,0,'Health SCR'!H$3-$B259)*OFFSET(Inputs!$C$30,0,$B259-2)/IF(sommmeProdInv(Inputs!$B$30:$AY$30,$D$228:$BA$228,'Health SCR'!H$3)&gt;0,sommmeProdInv(Inputs!$B$30:$AY$30,$D$228:$BA$228,'Health SCR'!H$3),1)+H258,0)</f>
        <v>0</v>
      </c>
      <c r="I259" s="644">
        <f ca="1">IF('Health SCR'!I$3&gt;=$B259,OFFSET($D$228,0,'Health SCR'!I$3-$B259)*OFFSET(Inputs!$C$30,0,$B259-2)/IF(sommmeProdInv(Inputs!$B$30:$AY$30,$D$228:$BA$228,'Health SCR'!I$3)&gt;0,sommmeProdInv(Inputs!$B$30:$AY$30,$D$228:$BA$228,'Health SCR'!I$3),1)+I258,0)</f>
        <v>0</v>
      </c>
      <c r="J259" s="644">
        <f ca="1">IF('Health SCR'!J$3&gt;=$B259,OFFSET($D$228,0,'Health SCR'!J$3-$B259)*OFFSET(Inputs!$C$30,0,$B259-2)/IF(sommmeProdInv(Inputs!$B$30:$AY$30,$D$228:$BA$228,'Health SCR'!J$3)&gt;0,sommmeProdInv(Inputs!$B$30:$AY$30,$D$228:$BA$228,'Health SCR'!J$3),1)+J258,0)</f>
        <v>0</v>
      </c>
      <c r="K259" s="644">
        <f ca="1">IF('Health SCR'!K$3&gt;=$B259,OFFSET($D$228,0,'Health SCR'!K$3-$B259)*OFFSET(Inputs!$C$30,0,$B259-2)/IF(sommmeProdInv(Inputs!$B$30:$AY$30,$D$228:$BA$228,'Health SCR'!K$3)&gt;0,sommmeProdInv(Inputs!$B$30:$AY$30,$D$228:$BA$228,'Health SCR'!K$3),1)+K258,0)</f>
        <v>0</v>
      </c>
      <c r="L259" s="644">
        <f ca="1">IF('Health SCR'!L$3&gt;=$B259,OFFSET($D$228,0,'Health SCR'!L$3-$B259)*OFFSET(Inputs!$C$30,0,$B259-2)/IF(sommmeProdInv(Inputs!$B$30:$AY$30,$D$228:$BA$228,'Health SCR'!L$3)&gt;0,sommmeProdInv(Inputs!$B$30:$AY$30,$D$228:$BA$228,'Health SCR'!L$3),1)+L258,0)</f>
        <v>0</v>
      </c>
      <c r="M259" s="644">
        <f ca="1">IF('Health SCR'!M$3&gt;=$B259,OFFSET($D$228,0,'Health SCR'!M$3-$B259)*OFFSET(Inputs!$C$30,0,$B259-2)/IF(sommmeProdInv(Inputs!$B$30:$AY$30,$D$228:$BA$228,'Health SCR'!M$3)&gt;0,sommmeProdInv(Inputs!$B$30:$AY$30,$D$228:$BA$228,'Health SCR'!M$3),1)+M258,0)</f>
        <v>0</v>
      </c>
      <c r="N259" s="644">
        <f ca="1">IF('Health SCR'!N$3&gt;=$B259,OFFSET($D$228,0,'Health SCR'!N$3-$B259)*OFFSET(Inputs!$C$30,0,$B259-2)/IF(sommmeProdInv(Inputs!$B$30:$AY$30,$D$228:$BA$228,'Health SCR'!N$3)&gt;0,sommmeProdInv(Inputs!$B$30:$AY$30,$D$228:$BA$228,'Health SCR'!N$3),1)+N258,0)</f>
        <v>0</v>
      </c>
      <c r="O259" s="644">
        <f ca="1">IF('Health SCR'!O$3&gt;=$B259,OFFSET($D$228,0,'Health SCR'!O$3-$B259)*OFFSET(Inputs!$C$30,0,$B259-2)/IF(sommmeProdInv(Inputs!$B$30:$AY$30,$D$228:$BA$228,'Health SCR'!O$3)&gt;0,sommmeProdInv(Inputs!$B$30:$AY$30,$D$228:$BA$228,'Health SCR'!O$3),1)+O258,0)</f>
        <v>0</v>
      </c>
      <c r="P259" s="644">
        <f ca="1">IF('Health SCR'!P$3&gt;=$B259,OFFSET($D$228,0,'Health SCR'!P$3-$B259)*OFFSET(Inputs!$C$30,0,$B259-2)/IF(sommmeProdInv(Inputs!$B$30:$AY$30,$D$228:$BA$228,'Health SCR'!P$3)&gt;0,sommmeProdInv(Inputs!$B$30:$AY$30,$D$228:$BA$228,'Health SCR'!P$3),1)+P258,0)</f>
        <v>0</v>
      </c>
      <c r="Q259" s="644">
        <f ca="1">IF('Health SCR'!Q$3&gt;=$B259,OFFSET($D$228,0,'Health SCR'!Q$3-$B259)*OFFSET(Inputs!$C$30,0,$B259-2)/IF(sommmeProdInv(Inputs!$B$30:$AY$30,$D$228:$BA$228,'Health SCR'!Q$3)&gt;0,sommmeProdInv(Inputs!$B$30:$AY$30,$D$228:$BA$228,'Health SCR'!Q$3),1)+Q258,0)</f>
        <v>0</v>
      </c>
      <c r="R259" s="644">
        <f ca="1">IF('Health SCR'!R$3&gt;=$B259,OFFSET($D$228,0,'Health SCR'!R$3-$B259)*OFFSET(Inputs!$C$30,0,$B259-2)/IF(sommmeProdInv(Inputs!$B$30:$AY$30,$D$228:$BA$228,'Health SCR'!R$3)&gt;0,sommmeProdInv(Inputs!$B$30:$AY$30,$D$228:$BA$228,'Health SCR'!R$3),1)+R258,0)</f>
        <v>0</v>
      </c>
      <c r="S259" s="644">
        <f ca="1">IF('Health SCR'!S$3&gt;=$B259,OFFSET($D$228,0,'Health SCR'!S$3-$B259)*OFFSET(Inputs!$C$30,0,$B259-2)/IF(sommmeProdInv(Inputs!$B$30:$AY$30,$D$228:$BA$228,'Health SCR'!S$3)&gt;0,sommmeProdInv(Inputs!$B$30:$AY$30,$D$228:$BA$228,'Health SCR'!S$3),1)+S258,0)</f>
        <v>0</v>
      </c>
      <c r="T259" s="644">
        <f ca="1">IF('Health SCR'!T$3&gt;=$B259,OFFSET($D$228,0,'Health SCR'!T$3-$B259)*OFFSET(Inputs!$C$30,0,$B259-2)/IF(sommmeProdInv(Inputs!$B$30:$AY$30,$D$228:$BA$228,'Health SCR'!T$3)&gt;0,sommmeProdInv(Inputs!$B$30:$AY$30,$D$228:$BA$228,'Health SCR'!T$3),1)+T258,0)</f>
        <v>0</v>
      </c>
      <c r="U259" s="644">
        <f ca="1">IF('Health SCR'!U$3&gt;=$B259,OFFSET($D$228,0,'Health SCR'!U$3-$B259)*OFFSET(Inputs!$C$30,0,$B259-2)/IF(sommmeProdInv(Inputs!$B$30:$AY$30,$D$228:$BA$228,'Health SCR'!U$3)&gt;0,sommmeProdInv(Inputs!$B$30:$AY$30,$D$228:$BA$228,'Health SCR'!U$3),1)+U258,0)</f>
        <v>0</v>
      </c>
      <c r="V259" s="644">
        <f ca="1">IF('Health SCR'!V$3&gt;=$B259,OFFSET($D$228,0,'Health SCR'!V$3-$B259)*OFFSET(Inputs!$C$30,0,$B259-2)/IF(sommmeProdInv(Inputs!$B$30:$AY$30,$D$228:$BA$228,'Health SCR'!V$3)&gt;0,sommmeProdInv(Inputs!$B$30:$AY$30,$D$228:$BA$228,'Health SCR'!V$3),1)+V258,0)</f>
        <v>0</v>
      </c>
      <c r="W259" s="644">
        <f ca="1">IF('Health SCR'!W$3&gt;=$B259,OFFSET($D$228,0,'Health SCR'!W$3-$B259)*OFFSET(Inputs!$C$30,0,$B259-2)/IF(sommmeProdInv(Inputs!$B$30:$AY$30,$D$228:$BA$228,'Health SCR'!W$3)&gt;0,sommmeProdInv(Inputs!$B$30:$AY$30,$D$228:$BA$228,'Health SCR'!W$3),1)+W258,0)</f>
        <v>0</v>
      </c>
      <c r="X259" s="644">
        <f ca="1">IF('Health SCR'!X$3&gt;=$B259,OFFSET($D$228,0,'Health SCR'!X$3-$B259)*OFFSET(Inputs!$C$30,0,$B259-2)/IF(sommmeProdInv(Inputs!$B$30:$AY$30,$D$228:$BA$228,'Health SCR'!X$3)&gt;0,sommmeProdInv(Inputs!$B$30:$AY$30,$D$228:$BA$228,'Health SCR'!X$3),1)+X258,0)</f>
        <v>0</v>
      </c>
      <c r="Y259" s="644">
        <f ca="1">IF('Health SCR'!Y$3&gt;=$B259,OFFSET($D$228,0,'Health SCR'!Y$3-$B259)*OFFSET(Inputs!$C$30,0,$B259-2)/IF(sommmeProdInv(Inputs!$B$30:$AY$30,$D$228:$BA$228,'Health SCR'!Y$3)&gt;0,sommmeProdInv(Inputs!$B$30:$AY$30,$D$228:$BA$228,'Health SCR'!Y$3),1)+Y258,0)</f>
        <v>0</v>
      </c>
      <c r="Z259" s="644">
        <f ca="1">IF('Health SCR'!Z$3&gt;=$B259,OFFSET($D$228,0,'Health SCR'!Z$3-$B259)*OFFSET(Inputs!$C$30,0,$B259-2)/IF(sommmeProdInv(Inputs!$B$30:$AY$30,$D$228:$BA$228,'Health SCR'!Z$3)&gt;0,sommmeProdInv(Inputs!$B$30:$AY$30,$D$228:$BA$228,'Health SCR'!Z$3),1)+Z258,0)</f>
        <v>0</v>
      </c>
      <c r="AA259" s="644">
        <f ca="1">IF('Health SCR'!AA$3&gt;=$B259,OFFSET($D$228,0,'Health SCR'!AA$3-$B259)*OFFSET(Inputs!$C$30,0,$B259-2)/IF(sommmeProdInv(Inputs!$B$30:$AY$30,$D$228:$BA$228,'Health SCR'!AA$3)&gt;0,sommmeProdInv(Inputs!$B$30:$AY$30,$D$228:$BA$228,'Health SCR'!AA$3),1)+AA258,0)</f>
        <v>0</v>
      </c>
      <c r="AB259" s="644">
        <f ca="1">IF('Health SCR'!AB$3&gt;=$B259,OFFSET($D$228,0,'Health SCR'!AB$3-$B259)*OFFSET(Inputs!$C$30,0,$B259-2)/IF(sommmeProdInv(Inputs!$B$30:$AY$30,$D$228:$BA$228,'Health SCR'!AB$3)&gt;0,sommmeProdInv(Inputs!$B$30:$AY$30,$D$228:$BA$228,'Health SCR'!AB$3),1)+AB258,0)</f>
        <v>0</v>
      </c>
      <c r="AC259" s="644">
        <f ca="1">IF('Health SCR'!AC$3&gt;=$B259,OFFSET($D$228,0,'Health SCR'!AC$3-$B259)*OFFSET(Inputs!$C$30,0,$B259-2)/IF(sommmeProdInv(Inputs!$B$30:$AY$30,$D$228:$BA$228,'Health SCR'!AC$3)&gt;0,sommmeProdInv(Inputs!$B$30:$AY$30,$D$228:$BA$228,'Health SCR'!AC$3),1)+AC258,0)</f>
        <v>0</v>
      </c>
      <c r="AD259" s="644">
        <f ca="1">IF('Health SCR'!AD$3&gt;=$B259,OFFSET($D$228,0,'Health SCR'!AD$3-$B259)*OFFSET(Inputs!$C$30,0,$B259-2)/IF(sommmeProdInv(Inputs!$B$30:$AY$30,$D$228:$BA$228,'Health SCR'!AD$3)&gt;0,sommmeProdInv(Inputs!$B$30:$AY$30,$D$228:$BA$228,'Health SCR'!AD$3),1)+AD258,0)</f>
        <v>0</v>
      </c>
      <c r="AE259" s="644">
        <f ca="1">IF('Health SCR'!AE$3&gt;=$B259,OFFSET($D$228,0,'Health SCR'!AE$3-$B259)*OFFSET(Inputs!$C$30,0,$B259-2)/IF(sommmeProdInv(Inputs!$B$30:$AY$30,$D$228:$BA$228,'Health SCR'!AE$3)&gt;0,sommmeProdInv(Inputs!$B$30:$AY$30,$D$228:$BA$228,'Health SCR'!AE$3),1)+AE258,0)</f>
        <v>0</v>
      </c>
      <c r="AF259" s="644">
        <f ca="1">IF('Health SCR'!AF$3&gt;=$B259,OFFSET($D$228,0,'Health SCR'!AF$3-$B259)*OFFSET(Inputs!$C$30,0,$B259-2)/IF(sommmeProdInv(Inputs!$B$30:$AY$30,$D$228:$BA$228,'Health SCR'!AF$3)&gt;0,sommmeProdInv(Inputs!$B$30:$AY$30,$D$228:$BA$228,'Health SCR'!AF$3),1)+AF258,0)</f>
        <v>0</v>
      </c>
      <c r="AG259" s="644">
        <f ca="1">IF('Health SCR'!AG$3&gt;=$B259,OFFSET($D$228,0,'Health SCR'!AG$3-$B259)*OFFSET(Inputs!$C$30,0,$B259-2)/IF(sommmeProdInv(Inputs!$B$30:$AY$30,$D$228:$BA$228,'Health SCR'!AG$3)&gt;0,sommmeProdInv(Inputs!$B$30:$AY$30,$D$228:$BA$228,'Health SCR'!AG$3),1)+AG258,0)</f>
        <v>0</v>
      </c>
      <c r="AH259" s="644">
        <f ca="1">IF('Health SCR'!AH$3&gt;=$B259,OFFSET($D$228,0,'Health SCR'!AH$3-$B259)*OFFSET(Inputs!$C$30,0,$B259-2)/IF(sommmeProdInv(Inputs!$B$30:$AY$30,$D$228:$BA$228,'Health SCR'!AH$3)&gt;0,sommmeProdInv(Inputs!$B$30:$AY$30,$D$228:$BA$228,'Health SCR'!AH$3),1)+AH258,0)</f>
        <v>0</v>
      </c>
      <c r="AI259" s="644">
        <f ca="1">IF('Health SCR'!AI$3&gt;=$B259,OFFSET($D$228,0,'Health SCR'!AI$3-$B259)*OFFSET(Inputs!$C$30,0,$B259-2)/IF(sommmeProdInv(Inputs!$B$30:$AY$30,$D$228:$BA$228,'Health SCR'!AI$3)&gt;0,sommmeProdInv(Inputs!$B$30:$AY$30,$D$228:$BA$228,'Health SCR'!AI$3),1)+AI258,0)</f>
        <v>0</v>
      </c>
      <c r="AJ259" s="644">
        <f ca="1">IF('Health SCR'!AJ$3&gt;=$B259,OFFSET($D$228,0,'Health SCR'!AJ$3-$B259)*OFFSET(Inputs!$C$30,0,$B259-2)/IF(sommmeProdInv(Inputs!$B$30:$AY$30,$D$228:$BA$228,'Health SCR'!AJ$3)&gt;0,sommmeProdInv(Inputs!$B$30:$AY$30,$D$228:$BA$228,'Health SCR'!AJ$3),1)+AJ258,0)</f>
        <v>0</v>
      </c>
      <c r="AK259" s="644">
        <f ca="1">IF('Health SCR'!AK$3&gt;=$B259,OFFSET($D$228,0,'Health SCR'!AK$3-$B259)*OFFSET(Inputs!$C$30,0,$B259-2)/IF(sommmeProdInv(Inputs!$B$30:$AY$30,$D$228:$BA$228,'Health SCR'!AK$3)&gt;0,sommmeProdInv(Inputs!$B$30:$AY$30,$D$228:$BA$228,'Health SCR'!AK$3),1)+AK258,0)</f>
        <v>0</v>
      </c>
      <c r="AL259" s="644">
        <f ca="1">IF('Health SCR'!AL$3&gt;=$B259,OFFSET($D$228,0,'Health SCR'!AL$3-$B259)*OFFSET(Inputs!$C$30,0,$B259-2)/IF(sommmeProdInv(Inputs!$B$30:$AY$30,$D$228:$BA$228,'Health SCR'!AL$3)&gt;0,sommmeProdInv(Inputs!$B$30:$AY$30,$D$228:$BA$228,'Health SCR'!AL$3),1)+AL258,0)</f>
        <v>0</v>
      </c>
      <c r="AM259" s="644">
        <f ca="1">IF('Health SCR'!AM$3&gt;=$B259,OFFSET($D$228,0,'Health SCR'!AM$3-$B259)*OFFSET(Inputs!$C$30,0,$B259-2)/IF(sommmeProdInv(Inputs!$B$30:$AY$30,$D$228:$BA$228,'Health SCR'!AM$3)&gt;0,sommmeProdInv(Inputs!$B$30:$AY$30,$D$228:$BA$228,'Health SCR'!AM$3),1)+AM258,0)</f>
        <v>0</v>
      </c>
      <c r="AN259" s="644">
        <f ca="1">IF('Health SCR'!AN$3&gt;=$B259,OFFSET($D$228,0,'Health SCR'!AN$3-$B259)*OFFSET(Inputs!$C$30,0,$B259-2)/IF(sommmeProdInv(Inputs!$B$30:$AY$30,$D$228:$BA$228,'Health SCR'!AN$3)&gt;0,sommmeProdInv(Inputs!$B$30:$AY$30,$D$228:$BA$228,'Health SCR'!AN$3),1)+AN258,0)</f>
        <v>0</v>
      </c>
      <c r="AO259" s="644">
        <f ca="1">IF('Health SCR'!AO$3&gt;=$B259,OFFSET($D$228,0,'Health SCR'!AO$3-$B259)*OFFSET(Inputs!$C$30,0,$B259-2)/IF(sommmeProdInv(Inputs!$B$30:$AY$30,$D$228:$BA$228,'Health SCR'!AO$3)&gt;0,sommmeProdInv(Inputs!$B$30:$AY$30,$D$228:$BA$228,'Health SCR'!AO$3),1)+AO258,0)</f>
        <v>0</v>
      </c>
      <c r="AP259" s="644">
        <f ca="1">IF('Health SCR'!AP$3&gt;=$B259,OFFSET($D$228,0,'Health SCR'!AP$3-$B259)*OFFSET(Inputs!$C$30,0,$B259-2)/IF(sommmeProdInv(Inputs!$B$30:$AY$30,$D$228:$BA$228,'Health SCR'!AP$3)&gt;0,sommmeProdInv(Inputs!$B$30:$AY$30,$D$228:$BA$228,'Health SCR'!AP$3),1)+AP258,0)</f>
        <v>0</v>
      </c>
      <c r="AQ259" s="644">
        <f ca="1">IF('Health SCR'!AQ$3&gt;=$B259,OFFSET($D$228,0,'Health SCR'!AQ$3-$B259)*OFFSET(Inputs!$C$30,0,$B259-2)/IF(sommmeProdInv(Inputs!$B$30:$AY$30,$D$228:$BA$228,'Health SCR'!AQ$3)&gt;0,sommmeProdInv(Inputs!$B$30:$AY$30,$D$228:$BA$228,'Health SCR'!AQ$3),1)+AQ258,0)</f>
        <v>0</v>
      </c>
      <c r="AR259" s="644">
        <f ca="1">IF('Health SCR'!AR$3&gt;=$B259,OFFSET($D$228,0,'Health SCR'!AR$3-$B259)*OFFSET(Inputs!$C$30,0,$B259-2)/IF(sommmeProdInv(Inputs!$B$30:$AY$30,$D$228:$BA$228,'Health SCR'!AR$3)&gt;0,sommmeProdInv(Inputs!$B$30:$AY$30,$D$228:$BA$228,'Health SCR'!AR$3),1)+AR258,0)</f>
        <v>0</v>
      </c>
      <c r="AS259" s="644">
        <f ca="1">IF('Health SCR'!AS$3&gt;=$B259,OFFSET($D$228,0,'Health SCR'!AS$3-$B259)*OFFSET(Inputs!$C$30,0,$B259-2)/IF(sommmeProdInv(Inputs!$B$30:$AY$30,$D$228:$BA$228,'Health SCR'!AS$3)&gt;0,sommmeProdInv(Inputs!$B$30:$AY$30,$D$228:$BA$228,'Health SCR'!AS$3),1)+AS258,0)</f>
        <v>0</v>
      </c>
      <c r="AT259" s="644">
        <f ca="1">IF('Health SCR'!AT$3&gt;=$B259,OFFSET($D$228,0,'Health SCR'!AT$3-$B259)*OFFSET(Inputs!$C$30,0,$B259-2)/IF(sommmeProdInv(Inputs!$B$30:$AY$30,$D$228:$BA$228,'Health SCR'!AT$3)&gt;0,sommmeProdInv(Inputs!$B$30:$AY$30,$D$228:$BA$228,'Health SCR'!AT$3),1)+AT258,0)</f>
        <v>0</v>
      </c>
      <c r="AU259" s="644">
        <f ca="1">IF('Health SCR'!AU$3&gt;=$B259,OFFSET($D$228,0,'Health SCR'!AU$3-$B259)*OFFSET(Inputs!$C$30,0,$B259-2)/IF(sommmeProdInv(Inputs!$B$30:$AY$30,$D$228:$BA$228,'Health SCR'!AU$3)&gt;0,sommmeProdInv(Inputs!$B$30:$AY$30,$D$228:$BA$228,'Health SCR'!AU$3),1)+AU258,0)</f>
        <v>0</v>
      </c>
      <c r="AV259" s="644">
        <f ca="1">IF('Health SCR'!AV$3&gt;=$B259,OFFSET($D$228,0,'Health SCR'!AV$3-$B259)*OFFSET(Inputs!$C$30,0,$B259-2)/IF(sommmeProdInv(Inputs!$B$30:$AY$30,$D$228:$BA$228,'Health SCR'!AV$3)&gt;0,sommmeProdInv(Inputs!$B$30:$AY$30,$D$228:$BA$228,'Health SCR'!AV$3),1)+AV258,0)</f>
        <v>0</v>
      </c>
      <c r="AW259" s="644">
        <f ca="1">IF('Health SCR'!AW$3&gt;=$B259,OFFSET($D$228,0,'Health SCR'!AW$3-$B259)*OFFSET(Inputs!$C$30,0,$B259-2)/IF(sommmeProdInv(Inputs!$B$30:$AY$30,$D$228:$BA$228,'Health SCR'!AW$3)&gt;0,sommmeProdInv(Inputs!$B$30:$AY$30,$D$228:$BA$228,'Health SCR'!AW$3),1)+AW258,0)</f>
        <v>0</v>
      </c>
      <c r="AX259" s="644">
        <f ca="1">IF('Health SCR'!AX$3&gt;=$B259,OFFSET($D$228,0,'Health SCR'!AX$3-$B259)*OFFSET(Inputs!$C$30,0,$B259-2)/IF(sommmeProdInv(Inputs!$B$30:$AY$30,$D$228:$BA$228,'Health SCR'!AX$3)&gt;0,sommmeProdInv(Inputs!$B$30:$AY$30,$D$228:$BA$228,'Health SCR'!AX$3),1)+AX258,0)</f>
        <v>0</v>
      </c>
      <c r="AY259" s="644">
        <f ca="1">IF('Health SCR'!AY$3&gt;=$B259,OFFSET($D$228,0,'Health SCR'!AY$3-$B259)*OFFSET(Inputs!$C$30,0,$B259-2)/IF(sommmeProdInv(Inputs!$B$30:$AY$30,$D$228:$BA$228,'Health SCR'!AY$3)&gt;0,sommmeProdInv(Inputs!$B$30:$AY$30,$D$228:$BA$228,'Health SCR'!AY$3),1)+AY258,0)</f>
        <v>0</v>
      </c>
      <c r="AZ259" s="644">
        <f ca="1">IF('Health SCR'!AZ$3&gt;=$B259,OFFSET($D$228,0,'Health SCR'!AZ$3-$B259)*OFFSET(Inputs!$C$30,0,$B259-2)/IF(sommmeProdInv(Inputs!$B$30:$AY$30,$D$228:$BA$228,'Health SCR'!AZ$3)&gt;0,sommmeProdInv(Inputs!$B$30:$AY$30,$D$228:$BA$228,'Health SCR'!AZ$3),1)+AZ258,0)</f>
        <v>0</v>
      </c>
      <c r="BA259" s="645">
        <f ca="1">IF('Health SCR'!BA$3&gt;=$B259,OFFSET($D$228,0,'Health SCR'!BA$3-$B259)*OFFSET(Inputs!$C$30,0,$B259-2)/IF(sommmeProdInv(Inputs!$B$30:$AY$30,$D$228:$BA$228,'Health SCR'!BA$3)&gt;0,sommmeProdInv(Inputs!$B$30:$AY$30,$D$228:$BA$228,'Health SCR'!BA$3),1)+BA258,0)</f>
        <v>0</v>
      </c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43"/>
      <c r="BU259" s="243"/>
      <c r="BV259" s="243"/>
      <c r="BW259" s="243"/>
      <c r="BX259" s="243"/>
      <c r="BY259" s="243"/>
      <c r="BZ259" s="243"/>
      <c r="CA259" s="243"/>
      <c r="CB259" s="243"/>
      <c r="CC259" s="243"/>
      <c r="CD259" s="243"/>
      <c r="CE259" s="243"/>
      <c r="CF259" s="243"/>
      <c r="CG259" s="243"/>
      <c r="CH259" s="243"/>
      <c r="CI259" s="243"/>
      <c r="CJ259" s="243"/>
      <c r="CK259" s="243"/>
      <c r="CL259" s="243"/>
      <c r="CM259" s="243"/>
      <c r="CN259" s="243"/>
      <c r="CO259" s="243"/>
      <c r="CP259" s="243"/>
      <c r="CQ259" s="243"/>
      <c r="CR259" s="243"/>
      <c r="CS259" s="243"/>
      <c r="CT259" s="243"/>
      <c r="CU259" s="243"/>
      <c r="CV259" s="243"/>
      <c r="CW259" s="243"/>
      <c r="CX259" s="243"/>
      <c r="CY259" s="243"/>
      <c r="CZ259" s="243"/>
      <c r="DA259" s="243"/>
      <c r="DB259" s="243"/>
      <c r="DC259" s="243"/>
      <c r="DD259" s="243"/>
      <c r="DE259" s="243"/>
      <c r="DF259" s="243"/>
      <c r="DG259" s="243"/>
      <c r="DH259" s="243"/>
      <c r="DI259" s="243"/>
      <c r="DJ259" s="243"/>
      <c r="DK259" s="243"/>
      <c r="DL259" s="243"/>
      <c r="DM259" s="243"/>
      <c r="DN259" s="243"/>
      <c r="DO259" s="243"/>
      <c r="DP259" s="243"/>
      <c r="DQ259" s="243"/>
      <c r="DR259" s="243"/>
      <c r="DS259" s="243"/>
      <c r="DT259" s="243"/>
      <c r="DU259" s="243"/>
      <c r="DV259" s="243"/>
      <c r="DW259" s="243"/>
      <c r="DX259" s="243"/>
      <c r="DY259" s="243"/>
      <c r="DZ259" s="243"/>
      <c r="EA259" s="243"/>
      <c r="EB259" s="243"/>
      <c r="EC259" s="243"/>
      <c r="ED259" s="243"/>
      <c r="EE259" s="243"/>
      <c r="EF259" s="243"/>
      <c r="EG259" s="243"/>
      <c r="EH259" s="243"/>
      <c r="EI259" s="243"/>
      <c r="EJ259" s="243"/>
      <c r="EK259" s="243"/>
      <c r="EL259" s="243"/>
      <c r="EM259" s="243"/>
      <c r="EN259" s="243"/>
      <c r="EO259" s="243"/>
      <c r="EP259" s="243"/>
      <c r="EQ259" s="243"/>
      <c r="ER259" s="243"/>
      <c r="ES259" s="243"/>
      <c r="ET259" s="243"/>
      <c r="EU259" s="243"/>
      <c r="EV259" s="243"/>
      <c r="EW259" s="243"/>
      <c r="EX259" s="243"/>
      <c r="EY259" s="243"/>
      <c r="EZ259" s="243"/>
      <c r="FA259" s="243"/>
      <c r="FB259" s="243"/>
      <c r="FC259" s="243"/>
      <c r="FD259" s="243"/>
      <c r="FE259" s="243"/>
      <c r="FF259" s="243"/>
      <c r="FG259" s="243"/>
      <c r="FH259" s="243"/>
      <c r="FI259" s="243"/>
      <c r="FJ259" s="243"/>
      <c r="FK259" s="243"/>
      <c r="FL259" s="243"/>
      <c r="FM259" s="243"/>
      <c r="FN259" s="243"/>
      <c r="FO259" s="243"/>
      <c r="FP259" s="243"/>
      <c r="FQ259" s="243"/>
      <c r="FR259" s="243"/>
      <c r="FS259" s="243"/>
      <c r="FT259" s="243"/>
      <c r="FU259" s="243"/>
      <c r="FV259" s="243"/>
      <c r="FW259" s="243"/>
      <c r="FX259" s="243"/>
      <c r="FY259" s="243"/>
      <c r="FZ259" s="243"/>
      <c r="GA259" s="243"/>
      <c r="GB259" s="243"/>
      <c r="GC259" s="243"/>
      <c r="GD259" s="243"/>
      <c r="GE259" s="243"/>
      <c r="GF259" s="243"/>
      <c r="GG259" s="243"/>
      <c r="GH259" s="243"/>
      <c r="GI259" s="243"/>
      <c r="GJ259" s="243"/>
      <c r="GK259" s="243"/>
      <c r="GL259" s="243"/>
      <c r="GM259" s="243"/>
      <c r="GN259" s="243"/>
      <c r="GO259" s="243"/>
      <c r="GP259" s="243"/>
      <c r="GQ259" s="243"/>
      <c r="GR259" s="243"/>
      <c r="GS259" s="243"/>
      <c r="GT259" s="243"/>
      <c r="GU259" s="243"/>
      <c r="GV259" s="243"/>
      <c r="GW259" s="243"/>
      <c r="GX259" s="243"/>
      <c r="GY259" s="243"/>
      <c r="GZ259" s="243"/>
      <c r="HA259" s="243"/>
      <c r="HB259" s="243"/>
      <c r="HC259" s="243"/>
      <c r="HD259" s="243"/>
      <c r="HE259" s="243"/>
      <c r="HF259" s="243"/>
      <c r="HG259" s="243"/>
      <c r="HH259" s="243"/>
      <c r="HI259" s="243"/>
      <c r="HJ259" s="243"/>
      <c r="HK259" s="243"/>
      <c r="HL259" s="243"/>
      <c r="HM259" s="243"/>
      <c r="HN259" s="243"/>
      <c r="HO259" s="243"/>
      <c r="HP259" s="243"/>
      <c r="HQ259" s="243"/>
      <c r="HR259" s="243"/>
      <c r="HS259" s="243"/>
      <c r="HT259" s="243"/>
      <c r="HU259" s="243"/>
      <c r="HV259" s="243"/>
      <c r="HW259" s="243"/>
      <c r="HX259" s="243"/>
      <c r="HY259" s="243"/>
      <c r="HZ259" s="243"/>
      <c r="IA259" s="243"/>
      <c r="IB259" s="243"/>
      <c r="IC259" s="243"/>
      <c r="ID259" s="243"/>
      <c r="IE259" s="243"/>
      <c r="IF259" s="243"/>
      <c r="IG259" s="243"/>
      <c r="IH259" s="243"/>
      <c r="II259" s="243"/>
      <c r="IJ259" s="243"/>
      <c r="IK259" s="243"/>
      <c r="IL259" s="243"/>
      <c r="IM259" s="243"/>
      <c r="IN259" s="243"/>
      <c r="IO259" s="243"/>
      <c r="IP259" s="243"/>
      <c r="IQ259" s="243"/>
      <c r="IR259" s="243"/>
      <c r="IS259" s="243"/>
      <c r="IT259" s="243"/>
      <c r="IU259" s="243"/>
      <c r="IV259" s="243"/>
    </row>
    <row r="260" spans="1:256" s="221" customFormat="1" outlineLevel="1">
      <c r="A260" s="610"/>
      <c r="B260" s="993">
        <v>31</v>
      </c>
      <c r="C260" s="994"/>
      <c r="D260" s="643"/>
      <c r="E260" s="644">
        <f ca="1">IF('Health SCR'!E$3&gt;=$B260,OFFSET($D$228,0,'Health SCR'!E$3-$B260)*OFFSET(Inputs!$C$30,0,$B260-2)/IF(sommmeProdInv(Inputs!$B$30:$AY$30,$D$228:$BA$228,'Health SCR'!E$3)&gt;0,sommmeProdInv(Inputs!$B$30:$AY$30,$D$228:$BA$228,'Health SCR'!E$3),1)+E259,0)</f>
        <v>0</v>
      </c>
      <c r="F260" s="644">
        <f ca="1">IF('Health SCR'!F$3&gt;=$B260,OFFSET($D$228,0,'Health SCR'!F$3-$B260)*OFFSET(Inputs!$C$30,0,$B260-2)/IF(sommmeProdInv(Inputs!$B$30:$AY$30,$D$228:$BA$228,'Health SCR'!F$3)&gt;0,sommmeProdInv(Inputs!$B$30:$AY$30,$D$228:$BA$228,'Health SCR'!F$3),1)+F259,0)</f>
        <v>0</v>
      </c>
      <c r="G260" s="644">
        <f ca="1">IF('Health SCR'!G$3&gt;=$B260,OFFSET($D$228,0,'Health SCR'!G$3-$B260)*OFFSET(Inputs!$C$30,0,$B260-2)/IF(sommmeProdInv(Inputs!$B$30:$AY$30,$D$228:$BA$228,'Health SCR'!G$3)&gt;0,sommmeProdInv(Inputs!$B$30:$AY$30,$D$228:$BA$228,'Health SCR'!G$3),1)+G259,0)</f>
        <v>0</v>
      </c>
      <c r="H260" s="644">
        <f ca="1">IF('Health SCR'!H$3&gt;=$B260,OFFSET($D$228,0,'Health SCR'!H$3-$B260)*OFFSET(Inputs!$C$30,0,$B260-2)/IF(sommmeProdInv(Inputs!$B$30:$AY$30,$D$228:$BA$228,'Health SCR'!H$3)&gt;0,sommmeProdInv(Inputs!$B$30:$AY$30,$D$228:$BA$228,'Health SCR'!H$3),1)+H259,0)</f>
        <v>0</v>
      </c>
      <c r="I260" s="644">
        <f ca="1">IF('Health SCR'!I$3&gt;=$B260,OFFSET($D$228,0,'Health SCR'!I$3-$B260)*OFFSET(Inputs!$C$30,0,$B260-2)/IF(sommmeProdInv(Inputs!$B$30:$AY$30,$D$228:$BA$228,'Health SCR'!I$3)&gt;0,sommmeProdInv(Inputs!$B$30:$AY$30,$D$228:$BA$228,'Health SCR'!I$3),1)+I259,0)</f>
        <v>0</v>
      </c>
      <c r="J260" s="644">
        <f ca="1">IF('Health SCR'!J$3&gt;=$B260,OFFSET($D$228,0,'Health SCR'!J$3-$B260)*OFFSET(Inputs!$C$30,0,$B260-2)/IF(sommmeProdInv(Inputs!$B$30:$AY$30,$D$228:$BA$228,'Health SCR'!J$3)&gt;0,sommmeProdInv(Inputs!$B$30:$AY$30,$D$228:$BA$228,'Health SCR'!J$3),1)+J259,0)</f>
        <v>0</v>
      </c>
      <c r="K260" s="644">
        <f ca="1">IF('Health SCR'!K$3&gt;=$B260,OFFSET($D$228,0,'Health SCR'!K$3-$B260)*OFFSET(Inputs!$C$30,0,$B260-2)/IF(sommmeProdInv(Inputs!$B$30:$AY$30,$D$228:$BA$228,'Health SCR'!K$3)&gt;0,sommmeProdInv(Inputs!$B$30:$AY$30,$D$228:$BA$228,'Health SCR'!K$3),1)+K259,0)</f>
        <v>0</v>
      </c>
      <c r="L260" s="644">
        <f ca="1">IF('Health SCR'!L$3&gt;=$B260,OFFSET($D$228,0,'Health SCR'!L$3-$B260)*OFFSET(Inputs!$C$30,0,$B260-2)/IF(sommmeProdInv(Inputs!$B$30:$AY$30,$D$228:$BA$228,'Health SCR'!L$3)&gt;0,sommmeProdInv(Inputs!$B$30:$AY$30,$D$228:$BA$228,'Health SCR'!L$3),1)+L259,0)</f>
        <v>0</v>
      </c>
      <c r="M260" s="644">
        <f ca="1">IF('Health SCR'!M$3&gt;=$B260,OFFSET($D$228,0,'Health SCR'!M$3-$B260)*OFFSET(Inputs!$C$30,0,$B260-2)/IF(sommmeProdInv(Inputs!$B$30:$AY$30,$D$228:$BA$228,'Health SCR'!M$3)&gt;0,sommmeProdInv(Inputs!$B$30:$AY$30,$D$228:$BA$228,'Health SCR'!M$3),1)+M259,0)</f>
        <v>0</v>
      </c>
      <c r="N260" s="644">
        <f ca="1">IF('Health SCR'!N$3&gt;=$B260,OFFSET($D$228,0,'Health SCR'!N$3-$B260)*OFFSET(Inputs!$C$30,0,$B260-2)/IF(sommmeProdInv(Inputs!$B$30:$AY$30,$D$228:$BA$228,'Health SCR'!N$3)&gt;0,sommmeProdInv(Inputs!$B$30:$AY$30,$D$228:$BA$228,'Health SCR'!N$3),1)+N259,0)</f>
        <v>0</v>
      </c>
      <c r="O260" s="644">
        <f ca="1">IF('Health SCR'!O$3&gt;=$B260,OFFSET($D$228,0,'Health SCR'!O$3-$B260)*OFFSET(Inputs!$C$30,0,$B260-2)/IF(sommmeProdInv(Inputs!$B$30:$AY$30,$D$228:$BA$228,'Health SCR'!O$3)&gt;0,sommmeProdInv(Inputs!$B$30:$AY$30,$D$228:$BA$228,'Health SCR'!O$3),1)+O259,0)</f>
        <v>0</v>
      </c>
      <c r="P260" s="644">
        <f ca="1">IF('Health SCR'!P$3&gt;=$B260,OFFSET($D$228,0,'Health SCR'!P$3-$B260)*OFFSET(Inputs!$C$30,0,$B260-2)/IF(sommmeProdInv(Inputs!$B$30:$AY$30,$D$228:$BA$228,'Health SCR'!P$3)&gt;0,sommmeProdInv(Inputs!$B$30:$AY$30,$D$228:$BA$228,'Health SCR'!P$3),1)+P259,0)</f>
        <v>0</v>
      </c>
      <c r="Q260" s="644">
        <f ca="1">IF('Health SCR'!Q$3&gt;=$B260,OFFSET($D$228,0,'Health SCR'!Q$3-$B260)*OFFSET(Inputs!$C$30,0,$B260-2)/IF(sommmeProdInv(Inputs!$B$30:$AY$30,$D$228:$BA$228,'Health SCR'!Q$3)&gt;0,sommmeProdInv(Inputs!$B$30:$AY$30,$D$228:$BA$228,'Health SCR'!Q$3),1)+Q259,0)</f>
        <v>0</v>
      </c>
      <c r="R260" s="644">
        <f ca="1">IF('Health SCR'!R$3&gt;=$B260,OFFSET($D$228,0,'Health SCR'!R$3-$B260)*OFFSET(Inputs!$C$30,0,$B260-2)/IF(sommmeProdInv(Inputs!$B$30:$AY$30,$D$228:$BA$228,'Health SCR'!R$3)&gt;0,sommmeProdInv(Inputs!$B$30:$AY$30,$D$228:$BA$228,'Health SCR'!R$3),1)+R259,0)</f>
        <v>0</v>
      </c>
      <c r="S260" s="644">
        <f ca="1">IF('Health SCR'!S$3&gt;=$B260,OFFSET($D$228,0,'Health SCR'!S$3-$B260)*OFFSET(Inputs!$C$30,0,$B260-2)/IF(sommmeProdInv(Inputs!$B$30:$AY$30,$D$228:$BA$228,'Health SCR'!S$3)&gt;0,sommmeProdInv(Inputs!$B$30:$AY$30,$D$228:$BA$228,'Health SCR'!S$3),1)+S259,0)</f>
        <v>0</v>
      </c>
      <c r="T260" s="644">
        <f ca="1">IF('Health SCR'!T$3&gt;=$B260,OFFSET($D$228,0,'Health SCR'!T$3-$B260)*OFFSET(Inputs!$C$30,0,$B260-2)/IF(sommmeProdInv(Inputs!$B$30:$AY$30,$D$228:$BA$228,'Health SCR'!T$3)&gt;0,sommmeProdInv(Inputs!$B$30:$AY$30,$D$228:$BA$228,'Health SCR'!T$3),1)+T259,0)</f>
        <v>0</v>
      </c>
      <c r="U260" s="644">
        <f ca="1">IF('Health SCR'!U$3&gt;=$B260,OFFSET($D$228,0,'Health SCR'!U$3-$B260)*OFFSET(Inputs!$C$30,0,$B260-2)/IF(sommmeProdInv(Inputs!$B$30:$AY$30,$D$228:$BA$228,'Health SCR'!U$3)&gt;0,sommmeProdInv(Inputs!$B$30:$AY$30,$D$228:$BA$228,'Health SCR'!U$3),1)+U259,0)</f>
        <v>0</v>
      </c>
      <c r="V260" s="644">
        <f ca="1">IF('Health SCR'!V$3&gt;=$B260,OFFSET($D$228,0,'Health SCR'!V$3-$B260)*OFFSET(Inputs!$C$30,0,$B260-2)/IF(sommmeProdInv(Inputs!$B$30:$AY$30,$D$228:$BA$228,'Health SCR'!V$3)&gt;0,sommmeProdInv(Inputs!$B$30:$AY$30,$D$228:$BA$228,'Health SCR'!V$3),1)+V259,0)</f>
        <v>0</v>
      </c>
      <c r="W260" s="644">
        <f ca="1">IF('Health SCR'!W$3&gt;=$B260,OFFSET($D$228,0,'Health SCR'!W$3-$B260)*OFFSET(Inputs!$C$30,0,$B260-2)/IF(sommmeProdInv(Inputs!$B$30:$AY$30,$D$228:$BA$228,'Health SCR'!W$3)&gt;0,sommmeProdInv(Inputs!$B$30:$AY$30,$D$228:$BA$228,'Health SCR'!W$3),1)+W259,0)</f>
        <v>0</v>
      </c>
      <c r="X260" s="644">
        <f ca="1">IF('Health SCR'!X$3&gt;=$B260,OFFSET($D$228,0,'Health SCR'!X$3-$B260)*OFFSET(Inputs!$C$30,0,$B260-2)/IF(sommmeProdInv(Inputs!$B$30:$AY$30,$D$228:$BA$228,'Health SCR'!X$3)&gt;0,sommmeProdInv(Inputs!$B$30:$AY$30,$D$228:$BA$228,'Health SCR'!X$3),1)+X259,0)</f>
        <v>0</v>
      </c>
      <c r="Y260" s="644">
        <f ca="1">IF('Health SCR'!Y$3&gt;=$B260,OFFSET($D$228,0,'Health SCR'!Y$3-$B260)*OFFSET(Inputs!$C$30,0,$B260-2)/IF(sommmeProdInv(Inputs!$B$30:$AY$30,$D$228:$BA$228,'Health SCR'!Y$3)&gt;0,sommmeProdInv(Inputs!$B$30:$AY$30,$D$228:$BA$228,'Health SCR'!Y$3),1)+Y259,0)</f>
        <v>0</v>
      </c>
      <c r="Z260" s="644">
        <f ca="1">IF('Health SCR'!Z$3&gt;=$B260,OFFSET($D$228,0,'Health SCR'!Z$3-$B260)*OFFSET(Inputs!$C$30,0,$B260-2)/IF(sommmeProdInv(Inputs!$B$30:$AY$30,$D$228:$BA$228,'Health SCR'!Z$3)&gt;0,sommmeProdInv(Inputs!$B$30:$AY$30,$D$228:$BA$228,'Health SCR'!Z$3),1)+Z259,0)</f>
        <v>0</v>
      </c>
      <c r="AA260" s="644">
        <f ca="1">IF('Health SCR'!AA$3&gt;=$B260,OFFSET($D$228,0,'Health SCR'!AA$3-$B260)*OFFSET(Inputs!$C$30,0,$B260-2)/IF(sommmeProdInv(Inputs!$B$30:$AY$30,$D$228:$BA$228,'Health SCR'!AA$3)&gt;0,sommmeProdInv(Inputs!$B$30:$AY$30,$D$228:$BA$228,'Health SCR'!AA$3),1)+AA259,0)</f>
        <v>0</v>
      </c>
      <c r="AB260" s="644">
        <f ca="1">IF('Health SCR'!AB$3&gt;=$B260,OFFSET($D$228,0,'Health SCR'!AB$3-$B260)*OFFSET(Inputs!$C$30,0,$B260-2)/IF(sommmeProdInv(Inputs!$B$30:$AY$30,$D$228:$BA$228,'Health SCR'!AB$3)&gt;0,sommmeProdInv(Inputs!$B$30:$AY$30,$D$228:$BA$228,'Health SCR'!AB$3),1)+AB259,0)</f>
        <v>0</v>
      </c>
      <c r="AC260" s="644">
        <f ca="1">IF('Health SCR'!AC$3&gt;=$B260,OFFSET($D$228,0,'Health SCR'!AC$3-$B260)*OFFSET(Inputs!$C$30,0,$B260-2)/IF(sommmeProdInv(Inputs!$B$30:$AY$30,$D$228:$BA$228,'Health SCR'!AC$3)&gt;0,sommmeProdInv(Inputs!$B$30:$AY$30,$D$228:$BA$228,'Health SCR'!AC$3),1)+AC259,0)</f>
        <v>0</v>
      </c>
      <c r="AD260" s="644">
        <f ca="1">IF('Health SCR'!AD$3&gt;=$B260,OFFSET($D$228,0,'Health SCR'!AD$3-$B260)*OFFSET(Inputs!$C$30,0,$B260-2)/IF(sommmeProdInv(Inputs!$B$30:$AY$30,$D$228:$BA$228,'Health SCR'!AD$3)&gt;0,sommmeProdInv(Inputs!$B$30:$AY$30,$D$228:$BA$228,'Health SCR'!AD$3),1)+AD259,0)</f>
        <v>0</v>
      </c>
      <c r="AE260" s="644">
        <f ca="1">IF('Health SCR'!AE$3&gt;=$B260,OFFSET($D$228,0,'Health SCR'!AE$3-$B260)*OFFSET(Inputs!$C$30,0,$B260-2)/IF(sommmeProdInv(Inputs!$B$30:$AY$30,$D$228:$BA$228,'Health SCR'!AE$3)&gt;0,sommmeProdInv(Inputs!$B$30:$AY$30,$D$228:$BA$228,'Health SCR'!AE$3),1)+AE259,0)</f>
        <v>0</v>
      </c>
      <c r="AF260" s="644">
        <f ca="1">IF('Health SCR'!AF$3&gt;=$B260,OFFSET($D$228,0,'Health SCR'!AF$3-$B260)*OFFSET(Inputs!$C$30,0,$B260-2)/IF(sommmeProdInv(Inputs!$B$30:$AY$30,$D$228:$BA$228,'Health SCR'!AF$3)&gt;0,sommmeProdInv(Inputs!$B$30:$AY$30,$D$228:$BA$228,'Health SCR'!AF$3),1)+AF259,0)</f>
        <v>0</v>
      </c>
      <c r="AG260" s="644">
        <f ca="1">IF('Health SCR'!AG$3&gt;=$B260,OFFSET($D$228,0,'Health SCR'!AG$3-$B260)*OFFSET(Inputs!$C$30,0,$B260-2)/IF(sommmeProdInv(Inputs!$B$30:$AY$30,$D$228:$BA$228,'Health SCR'!AG$3)&gt;0,sommmeProdInv(Inputs!$B$30:$AY$30,$D$228:$BA$228,'Health SCR'!AG$3),1)+AG259,0)</f>
        <v>0</v>
      </c>
      <c r="AH260" s="644">
        <f ca="1">IF('Health SCR'!AH$3&gt;=$B260,OFFSET($D$228,0,'Health SCR'!AH$3-$B260)*OFFSET(Inputs!$C$30,0,$B260-2)/IF(sommmeProdInv(Inputs!$B$30:$AY$30,$D$228:$BA$228,'Health SCR'!AH$3)&gt;0,sommmeProdInv(Inputs!$B$30:$AY$30,$D$228:$BA$228,'Health SCR'!AH$3),1)+AH259,0)</f>
        <v>0</v>
      </c>
      <c r="AI260" s="644">
        <f ca="1">IF('Health SCR'!AI$3&gt;=$B260,OFFSET($D$228,0,'Health SCR'!AI$3-$B260)*OFFSET(Inputs!$C$30,0,$B260-2)/IF(sommmeProdInv(Inputs!$B$30:$AY$30,$D$228:$BA$228,'Health SCR'!AI$3)&gt;0,sommmeProdInv(Inputs!$B$30:$AY$30,$D$228:$BA$228,'Health SCR'!AI$3),1)+AI259,0)</f>
        <v>0</v>
      </c>
      <c r="AJ260" s="644">
        <f ca="1">IF('Health SCR'!AJ$3&gt;=$B260,OFFSET($D$228,0,'Health SCR'!AJ$3-$B260)*OFFSET(Inputs!$C$30,0,$B260-2)/IF(sommmeProdInv(Inputs!$B$30:$AY$30,$D$228:$BA$228,'Health SCR'!AJ$3)&gt;0,sommmeProdInv(Inputs!$B$30:$AY$30,$D$228:$BA$228,'Health SCR'!AJ$3),1)+AJ259,0)</f>
        <v>0</v>
      </c>
      <c r="AK260" s="644">
        <f ca="1">IF('Health SCR'!AK$3&gt;=$B260,OFFSET($D$228,0,'Health SCR'!AK$3-$B260)*OFFSET(Inputs!$C$30,0,$B260-2)/IF(sommmeProdInv(Inputs!$B$30:$AY$30,$D$228:$BA$228,'Health SCR'!AK$3)&gt;0,sommmeProdInv(Inputs!$B$30:$AY$30,$D$228:$BA$228,'Health SCR'!AK$3),1)+AK259,0)</f>
        <v>0</v>
      </c>
      <c r="AL260" s="644">
        <f ca="1">IF('Health SCR'!AL$3&gt;=$B260,OFFSET($D$228,0,'Health SCR'!AL$3-$B260)*OFFSET(Inputs!$C$30,0,$B260-2)/IF(sommmeProdInv(Inputs!$B$30:$AY$30,$D$228:$BA$228,'Health SCR'!AL$3)&gt;0,sommmeProdInv(Inputs!$B$30:$AY$30,$D$228:$BA$228,'Health SCR'!AL$3),1)+AL259,0)</f>
        <v>0</v>
      </c>
      <c r="AM260" s="644">
        <f ca="1">IF('Health SCR'!AM$3&gt;=$B260,OFFSET($D$228,0,'Health SCR'!AM$3-$B260)*OFFSET(Inputs!$C$30,0,$B260-2)/IF(sommmeProdInv(Inputs!$B$30:$AY$30,$D$228:$BA$228,'Health SCR'!AM$3)&gt;0,sommmeProdInv(Inputs!$B$30:$AY$30,$D$228:$BA$228,'Health SCR'!AM$3),1)+AM259,0)</f>
        <v>0</v>
      </c>
      <c r="AN260" s="644">
        <f ca="1">IF('Health SCR'!AN$3&gt;=$B260,OFFSET($D$228,0,'Health SCR'!AN$3-$B260)*OFFSET(Inputs!$C$30,0,$B260-2)/IF(sommmeProdInv(Inputs!$B$30:$AY$30,$D$228:$BA$228,'Health SCR'!AN$3)&gt;0,sommmeProdInv(Inputs!$B$30:$AY$30,$D$228:$BA$228,'Health SCR'!AN$3),1)+AN259,0)</f>
        <v>0</v>
      </c>
      <c r="AO260" s="644">
        <f ca="1">IF('Health SCR'!AO$3&gt;=$B260,OFFSET($D$228,0,'Health SCR'!AO$3-$B260)*OFFSET(Inputs!$C$30,0,$B260-2)/IF(sommmeProdInv(Inputs!$B$30:$AY$30,$D$228:$BA$228,'Health SCR'!AO$3)&gt;0,sommmeProdInv(Inputs!$B$30:$AY$30,$D$228:$BA$228,'Health SCR'!AO$3),1)+AO259,0)</f>
        <v>0</v>
      </c>
      <c r="AP260" s="644">
        <f ca="1">IF('Health SCR'!AP$3&gt;=$B260,OFFSET($D$228,0,'Health SCR'!AP$3-$B260)*OFFSET(Inputs!$C$30,0,$B260-2)/IF(sommmeProdInv(Inputs!$B$30:$AY$30,$D$228:$BA$228,'Health SCR'!AP$3)&gt;0,sommmeProdInv(Inputs!$B$30:$AY$30,$D$228:$BA$228,'Health SCR'!AP$3),1)+AP259,0)</f>
        <v>0</v>
      </c>
      <c r="AQ260" s="644">
        <f ca="1">IF('Health SCR'!AQ$3&gt;=$B260,OFFSET($D$228,0,'Health SCR'!AQ$3-$B260)*OFFSET(Inputs!$C$30,0,$B260-2)/IF(sommmeProdInv(Inputs!$B$30:$AY$30,$D$228:$BA$228,'Health SCR'!AQ$3)&gt;0,sommmeProdInv(Inputs!$B$30:$AY$30,$D$228:$BA$228,'Health SCR'!AQ$3),1)+AQ259,0)</f>
        <v>0</v>
      </c>
      <c r="AR260" s="644">
        <f ca="1">IF('Health SCR'!AR$3&gt;=$B260,OFFSET($D$228,0,'Health SCR'!AR$3-$B260)*OFFSET(Inputs!$C$30,0,$B260-2)/IF(sommmeProdInv(Inputs!$B$30:$AY$30,$D$228:$BA$228,'Health SCR'!AR$3)&gt;0,sommmeProdInv(Inputs!$B$30:$AY$30,$D$228:$BA$228,'Health SCR'!AR$3),1)+AR259,0)</f>
        <v>0</v>
      </c>
      <c r="AS260" s="644">
        <f ca="1">IF('Health SCR'!AS$3&gt;=$B260,OFFSET($D$228,0,'Health SCR'!AS$3-$B260)*OFFSET(Inputs!$C$30,0,$B260-2)/IF(sommmeProdInv(Inputs!$B$30:$AY$30,$D$228:$BA$228,'Health SCR'!AS$3)&gt;0,sommmeProdInv(Inputs!$B$30:$AY$30,$D$228:$BA$228,'Health SCR'!AS$3),1)+AS259,0)</f>
        <v>0</v>
      </c>
      <c r="AT260" s="644">
        <f ca="1">IF('Health SCR'!AT$3&gt;=$B260,OFFSET($D$228,0,'Health SCR'!AT$3-$B260)*OFFSET(Inputs!$C$30,0,$B260-2)/IF(sommmeProdInv(Inputs!$B$30:$AY$30,$D$228:$BA$228,'Health SCR'!AT$3)&gt;0,sommmeProdInv(Inputs!$B$30:$AY$30,$D$228:$BA$228,'Health SCR'!AT$3),1)+AT259,0)</f>
        <v>0</v>
      </c>
      <c r="AU260" s="644">
        <f ca="1">IF('Health SCR'!AU$3&gt;=$B260,OFFSET($D$228,0,'Health SCR'!AU$3-$B260)*OFFSET(Inputs!$C$30,0,$B260-2)/IF(sommmeProdInv(Inputs!$B$30:$AY$30,$D$228:$BA$228,'Health SCR'!AU$3)&gt;0,sommmeProdInv(Inputs!$B$30:$AY$30,$D$228:$BA$228,'Health SCR'!AU$3),1)+AU259,0)</f>
        <v>0</v>
      </c>
      <c r="AV260" s="644">
        <f ca="1">IF('Health SCR'!AV$3&gt;=$B260,OFFSET($D$228,0,'Health SCR'!AV$3-$B260)*OFFSET(Inputs!$C$30,0,$B260-2)/IF(sommmeProdInv(Inputs!$B$30:$AY$30,$D$228:$BA$228,'Health SCR'!AV$3)&gt;0,sommmeProdInv(Inputs!$B$30:$AY$30,$D$228:$BA$228,'Health SCR'!AV$3),1)+AV259,0)</f>
        <v>0</v>
      </c>
      <c r="AW260" s="644">
        <f ca="1">IF('Health SCR'!AW$3&gt;=$B260,OFFSET($D$228,0,'Health SCR'!AW$3-$B260)*OFFSET(Inputs!$C$30,0,$B260-2)/IF(sommmeProdInv(Inputs!$B$30:$AY$30,$D$228:$BA$228,'Health SCR'!AW$3)&gt;0,sommmeProdInv(Inputs!$B$30:$AY$30,$D$228:$BA$228,'Health SCR'!AW$3),1)+AW259,0)</f>
        <v>0</v>
      </c>
      <c r="AX260" s="644">
        <f ca="1">IF('Health SCR'!AX$3&gt;=$B260,OFFSET($D$228,0,'Health SCR'!AX$3-$B260)*OFFSET(Inputs!$C$30,0,$B260-2)/IF(sommmeProdInv(Inputs!$B$30:$AY$30,$D$228:$BA$228,'Health SCR'!AX$3)&gt;0,sommmeProdInv(Inputs!$B$30:$AY$30,$D$228:$BA$228,'Health SCR'!AX$3),1)+AX259,0)</f>
        <v>0</v>
      </c>
      <c r="AY260" s="644">
        <f ca="1">IF('Health SCR'!AY$3&gt;=$B260,OFFSET($D$228,0,'Health SCR'!AY$3-$B260)*OFFSET(Inputs!$C$30,0,$B260-2)/IF(sommmeProdInv(Inputs!$B$30:$AY$30,$D$228:$BA$228,'Health SCR'!AY$3)&gt;0,sommmeProdInv(Inputs!$B$30:$AY$30,$D$228:$BA$228,'Health SCR'!AY$3),1)+AY259,0)</f>
        <v>0</v>
      </c>
      <c r="AZ260" s="644">
        <f ca="1">IF('Health SCR'!AZ$3&gt;=$B260,OFFSET($D$228,0,'Health SCR'!AZ$3-$B260)*OFFSET(Inputs!$C$30,0,$B260-2)/IF(sommmeProdInv(Inputs!$B$30:$AY$30,$D$228:$BA$228,'Health SCR'!AZ$3)&gt;0,sommmeProdInv(Inputs!$B$30:$AY$30,$D$228:$BA$228,'Health SCR'!AZ$3),1)+AZ259,0)</f>
        <v>0</v>
      </c>
      <c r="BA260" s="645">
        <f ca="1">IF('Health SCR'!BA$3&gt;=$B260,OFFSET($D$228,0,'Health SCR'!BA$3-$B260)*OFFSET(Inputs!$C$30,0,$B260-2)/IF(sommmeProdInv(Inputs!$B$30:$AY$30,$D$228:$BA$228,'Health SCR'!BA$3)&gt;0,sommmeProdInv(Inputs!$B$30:$AY$30,$D$228:$BA$228,'Health SCR'!BA$3),1)+BA259,0)</f>
        <v>0</v>
      </c>
      <c r="BB260" s="286"/>
      <c r="BC260" s="286"/>
      <c r="BD260" s="286"/>
      <c r="BE260" s="286"/>
      <c r="BF260" s="286"/>
      <c r="BG260" s="286"/>
      <c r="BH260" s="286"/>
      <c r="BI260" s="286"/>
      <c r="BJ260" s="286"/>
      <c r="BK260" s="286"/>
      <c r="BL260" s="286"/>
      <c r="BM260" s="286"/>
      <c r="BN260" s="286"/>
      <c r="BO260" s="286"/>
      <c r="BP260" s="286"/>
      <c r="BQ260" s="286"/>
      <c r="BR260" s="286"/>
      <c r="BS260" s="286"/>
      <c r="BT260" s="286"/>
      <c r="BU260" s="286"/>
      <c r="BV260" s="286"/>
      <c r="BW260" s="286"/>
      <c r="BX260" s="286"/>
      <c r="BY260" s="286"/>
      <c r="BZ260" s="286"/>
      <c r="CA260" s="286"/>
      <c r="CB260" s="286"/>
      <c r="CC260" s="286"/>
      <c r="CD260" s="286"/>
      <c r="CE260" s="286"/>
      <c r="CF260" s="286"/>
      <c r="CG260" s="286"/>
      <c r="CH260" s="286"/>
      <c r="CI260" s="286"/>
      <c r="CJ260" s="286"/>
      <c r="CK260" s="286"/>
      <c r="CL260" s="286"/>
      <c r="CM260" s="286"/>
      <c r="CN260" s="286"/>
      <c r="CO260" s="286"/>
      <c r="CP260" s="286"/>
      <c r="CQ260" s="286"/>
      <c r="CR260" s="286"/>
      <c r="CS260" s="286"/>
      <c r="CT260" s="286"/>
      <c r="CU260" s="286"/>
      <c r="CV260" s="286"/>
      <c r="CW260" s="286"/>
      <c r="CX260" s="286"/>
      <c r="CY260" s="286"/>
      <c r="CZ260" s="286"/>
      <c r="DA260" s="286"/>
      <c r="DB260" s="286"/>
      <c r="DC260" s="286"/>
      <c r="DD260" s="286"/>
      <c r="DE260" s="286"/>
      <c r="DF260" s="286"/>
      <c r="DG260" s="286"/>
      <c r="DH260" s="286"/>
      <c r="DI260" s="286"/>
      <c r="DJ260" s="286"/>
      <c r="DK260" s="286"/>
      <c r="DL260" s="286"/>
      <c r="DM260" s="286"/>
      <c r="DN260" s="286"/>
      <c r="DO260" s="286"/>
      <c r="DP260" s="286"/>
      <c r="DQ260" s="286"/>
      <c r="DR260" s="286"/>
      <c r="DS260" s="286"/>
      <c r="DT260" s="286"/>
      <c r="DU260" s="286"/>
      <c r="DV260" s="286"/>
      <c r="DW260" s="286"/>
      <c r="DX260" s="286"/>
      <c r="DY260" s="286"/>
      <c r="DZ260" s="286"/>
      <c r="EA260" s="286"/>
      <c r="EB260" s="286"/>
      <c r="EC260" s="286"/>
      <c r="ED260" s="286"/>
      <c r="EE260" s="286"/>
      <c r="EF260" s="286"/>
      <c r="EG260" s="286"/>
      <c r="EH260" s="286"/>
      <c r="EI260" s="286"/>
      <c r="EJ260" s="286"/>
      <c r="EK260" s="286"/>
      <c r="EL260" s="286"/>
      <c r="EM260" s="286"/>
      <c r="EN260" s="286"/>
      <c r="EO260" s="286"/>
      <c r="EP260" s="286"/>
      <c r="EQ260" s="286"/>
      <c r="ER260" s="286"/>
      <c r="ES260" s="286"/>
      <c r="ET260" s="286"/>
      <c r="EU260" s="286"/>
      <c r="EV260" s="286"/>
      <c r="EW260" s="286"/>
      <c r="EX260" s="286"/>
      <c r="EY260" s="286"/>
      <c r="EZ260" s="286"/>
      <c r="FA260" s="286"/>
      <c r="FB260" s="286"/>
      <c r="FC260" s="286"/>
      <c r="FD260" s="286"/>
      <c r="FE260" s="286"/>
      <c r="FF260" s="286"/>
      <c r="FG260" s="286"/>
      <c r="FH260" s="286"/>
      <c r="FI260" s="286"/>
      <c r="FJ260" s="286"/>
      <c r="FK260" s="286"/>
      <c r="FL260" s="286"/>
      <c r="FM260" s="286"/>
      <c r="FN260" s="286"/>
      <c r="FO260" s="286"/>
      <c r="FP260" s="286"/>
      <c r="FQ260" s="286"/>
      <c r="FR260" s="286"/>
      <c r="FS260" s="286"/>
      <c r="FT260" s="286"/>
      <c r="FU260" s="286"/>
      <c r="FV260" s="286"/>
      <c r="FW260" s="286"/>
      <c r="FX260" s="286"/>
      <c r="FY260" s="286"/>
      <c r="FZ260" s="286"/>
      <c r="GA260" s="286"/>
      <c r="GB260" s="286"/>
      <c r="GC260" s="286"/>
      <c r="GD260" s="286"/>
      <c r="GE260" s="286"/>
      <c r="GF260" s="286"/>
      <c r="GG260" s="286"/>
      <c r="GH260" s="286"/>
      <c r="GI260" s="286"/>
      <c r="GJ260" s="286"/>
      <c r="GK260" s="286"/>
      <c r="GL260" s="286"/>
      <c r="GM260" s="286"/>
      <c r="GN260" s="286"/>
      <c r="GO260" s="286"/>
      <c r="GP260" s="286"/>
      <c r="GQ260" s="286"/>
      <c r="GR260" s="286"/>
      <c r="GS260" s="286"/>
      <c r="GT260" s="286"/>
      <c r="GU260" s="286"/>
      <c r="GV260" s="286"/>
      <c r="GW260" s="286"/>
      <c r="GX260" s="286"/>
      <c r="GY260" s="286"/>
      <c r="GZ260" s="286"/>
      <c r="HA260" s="286"/>
      <c r="HB260" s="286"/>
      <c r="HC260" s="286"/>
      <c r="HD260" s="286"/>
      <c r="HE260" s="286"/>
      <c r="HF260" s="286"/>
      <c r="HG260" s="286"/>
      <c r="HH260" s="286"/>
      <c r="HI260" s="286"/>
      <c r="HJ260" s="286"/>
      <c r="HK260" s="286"/>
      <c r="HL260" s="286"/>
      <c r="HM260" s="286"/>
      <c r="HN260" s="286"/>
      <c r="HO260" s="286"/>
      <c r="HP260" s="286"/>
      <c r="HQ260" s="286"/>
      <c r="HR260" s="286"/>
      <c r="HS260" s="286"/>
      <c r="HT260" s="286"/>
      <c r="HU260" s="286"/>
      <c r="HV260" s="286"/>
      <c r="HW260" s="286"/>
      <c r="HX260" s="286"/>
      <c r="HY260" s="286"/>
      <c r="HZ260" s="286"/>
      <c r="IA260" s="286"/>
      <c r="IB260" s="286"/>
      <c r="IC260" s="286"/>
      <c r="ID260" s="286"/>
      <c r="IE260" s="286"/>
      <c r="IF260" s="286"/>
      <c r="IG260" s="286"/>
      <c r="IH260" s="286"/>
      <c r="II260" s="286"/>
      <c r="IJ260" s="286"/>
      <c r="IK260" s="286"/>
      <c r="IL260" s="286"/>
      <c r="IM260" s="286"/>
      <c r="IN260" s="286"/>
      <c r="IO260" s="286"/>
      <c r="IP260" s="286"/>
      <c r="IQ260" s="286"/>
      <c r="IR260" s="286"/>
      <c r="IS260" s="286"/>
      <c r="IT260" s="286"/>
      <c r="IU260" s="286"/>
      <c r="IV260" s="286"/>
    </row>
    <row r="261" spans="1:256" s="221" customFormat="1" outlineLevel="1">
      <c r="A261" s="610"/>
      <c r="B261" s="993">
        <v>32</v>
      </c>
      <c r="C261" s="994"/>
      <c r="D261" s="643"/>
      <c r="E261" s="644">
        <f ca="1">IF('Health SCR'!E$3&gt;=$B261,OFFSET($D$228,0,'Health SCR'!E$3-$B261)*OFFSET(Inputs!$C$30,0,$B261-2)/IF(sommmeProdInv(Inputs!$B$30:$AY$30,$D$228:$BA$228,'Health SCR'!E$3)&gt;0,sommmeProdInv(Inputs!$B$30:$AY$30,$D$228:$BA$228,'Health SCR'!E$3),1)+E260,0)</f>
        <v>0</v>
      </c>
      <c r="F261" s="644">
        <f ca="1">IF('Health SCR'!F$3&gt;=$B261,OFFSET($D$228,0,'Health SCR'!F$3-$B261)*OFFSET(Inputs!$C$30,0,$B261-2)/IF(sommmeProdInv(Inputs!$B$30:$AY$30,$D$228:$BA$228,'Health SCR'!F$3)&gt;0,sommmeProdInv(Inputs!$B$30:$AY$30,$D$228:$BA$228,'Health SCR'!F$3),1)+F260,0)</f>
        <v>0</v>
      </c>
      <c r="G261" s="644">
        <f ca="1">IF('Health SCR'!G$3&gt;=$B261,OFFSET($D$228,0,'Health SCR'!G$3-$B261)*OFFSET(Inputs!$C$30,0,$B261-2)/IF(sommmeProdInv(Inputs!$B$30:$AY$30,$D$228:$BA$228,'Health SCR'!G$3)&gt;0,sommmeProdInv(Inputs!$B$30:$AY$30,$D$228:$BA$228,'Health SCR'!G$3),1)+G260,0)</f>
        <v>0</v>
      </c>
      <c r="H261" s="644">
        <f ca="1">IF('Health SCR'!H$3&gt;=$B261,OFFSET($D$228,0,'Health SCR'!H$3-$B261)*OFFSET(Inputs!$C$30,0,$B261-2)/IF(sommmeProdInv(Inputs!$B$30:$AY$30,$D$228:$BA$228,'Health SCR'!H$3)&gt;0,sommmeProdInv(Inputs!$B$30:$AY$30,$D$228:$BA$228,'Health SCR'!H$3),1)+H260,0)</f>
        <v>0</v>
      </c>
      <c r="I261" s="644">
        <f ca="1">IF('Health SCR'!I$3&gt;=$B261,OFFSET($D$228,0,'Health SCR'!I$3-$B261)*OFFSET(Inputs!$C$30,0,$B261-2)/IF(sommmeProdInv(Inputs!$B$30:$AY$30,$D$228:$BA$228,'Health SCR'!I$3)&gt;0,sommmeProdInv(Inputs!$B$30:$AY$30,$D$228:$BA$228,'Health SCR'!I$3),1)+I260,0)</f>
        <v>0</v>
      </c>
      <c r="J261" s="644">
        <f ca="1">IF('Health SCR'!J$3&gt;=$B261,OFFSET($D$228,0,'Health SCR'!J$3-$B261)*OFFSET(Inputs!$C$30,0,$B261-2)/IF(sommmeProdInv(Inputs!$B$30:$AY$30,$D$228:$BA$228,'Health SCR'!J$3)&gt;0,sommmeProdInv(Inputs!$B$30:$AY$30,$D$228:$BA$228,'Health SCR'!J$3),1)+J260,0)</f>
        <v>0</v>
      </c>
      <c r="K261" s="644">
        <f ca="1">IF('Health SCR'!K$3&gt;=$B261,OFFSET($D$228,0,'Health SCR'!K$3-$B261)*OFFSET(Inputs!$C$30,0,$B261-2)/IF(sommmeProdInv(Inputs!$B$30:$AY$30,$D$228:$BA$228,'Health SCR'!K$3)&gt;0,sommmeProdInv(Inputs!$B$30:$AY$30,$D$228:$BA$228,'Health SCR'!K$3),1)+K260,0)</f>
        <v>0</v>
      </c>
      <c r="L261" s="644">
        <f ca="1">IF('Health SCR'!L$3&gt;=$B261,OFFSET($D$228,0,'Health SCR'!L$3-$B261)*OFFSET(Inputs!$C$30,0,$B261-2)/IF(sommmeProdInv(Inputs!$B$30:$AY$30,$D$228:$BA$228,'Health SCR'!L$3)&gt;0,sommmeProdInv(Inputs!$B$30:$AY$30,$D$228:$BA$228,'Health SCR'!L$3),1)+L260,0)</f>
        <v>0</v>
      </c>
      <c r="M261" s="644">
        <f ca="1">IF('Health SCR'!M$3&gt;=$B261,OFFSET($D$228,0,'Health SCR'!M$3-$B261)*OFFSET(Inputs!$C$30,0,$B261-2)/IF(sommmeProdInv(Inputs!$B$30:$AY$30,$D$228:$BA$228,'Health SCR'!M$3)&gt;0,sommmeProdInv(Inputs!$B$30:$AY$30,$D$228:$BA$228,'Health SCR'!M$3),1)+M260,0)</f>
        <v>0</v>
      </c>
      <c r="N261" s="644">
        <f ca="1">IF('Health SCR'!N$3&gt;=$B261,OFFSET($D$228,0,'Health SCR'!N$3-$B261)*OFFSET(Inputs!$C$30,0,$B261-2)/IF(sommmeProdInv(Inputs!$B$30:$AY$30,$D$228:$BA$228,'Health SCR'!N$3)&gt;0,sommmeProdInv(Inputs!$B$30:$AY$30,$D$228:$BA$228,'Health SCR'!N$3),1)+N260,0)</f>
        <v>0</v>
      </c>
      <c r="O261" s="644">
        <f ca="1">IF('Health SCR'!O$3&gt;=$B261,OFFSET($D$228,0,'Health SCR'!O$3-$B261)*OFFSET(Inputs!$C$30,0,$B261-2)/IF(sommmeProdInv(Inputs!$B$30:$AY$30,$D$228:$BA$228,'Health SCR'!O$3)&gt;0,sommmeProdInv(Inputs!$B$30:$AY$30,$D$228:$BA$228,'Health SCR'!O$3),1)+O260,0)</f>
        <v>0</v>
      </c>
      <c r="P261" s="644">
        <f ca="1">IF('Health SCR'!P$3&gt;=$B261,OFFSET($D$228,0,'Health SCR'!P$3-$B261)*OFFSET(Inputs!$C$30,0,$B261-2)/IF(sommmeProdInv(Inputs!$B$30:$AY$30,$D$228:$BA$228,'Health SCR'!P$3)&gt;0,sommmeProdInv(Inputs!$B$30:$AY$30,$D$228:$BA$228,'Health SCR'!P$3),1)+P260,0)</f>
        <v>0</v>
      </c>
      <c r="Q261" s="644">
        <f ca="1">IF('Health SCR'!Q$3&gt;=$B261,OFFSET($D$228,0,'Health SCR'!Q$3-$B261)*OFFSET(Inputs!$C$30,0,$B261-2)/IF(sommmeProdInv(Inputs!$B$30:$AY$30,$D$228:$BA$228,'Health SCR'!Q$3)&gt;0,sommmeProdInv(Inputs!$B$30:$AY$30,$D$228:$BA$228,'Health SCR'!Q$3),1)+Q260,0)</f>
        <v>0</v>
      </c>
      <c r="R261" s="644">
        <f ca="1">IF('Health SCR'!R$3&gt;=$B261,OFFSET($D$228,0,'Health SCR'!R$3-$B261)*OFFSET(Inputs!$C$30,0,$B261-2)/IF(sommmeProdInv(Inputs!$B$30:$AY$30,$D$228:$BA$228,'Health SCR'!R$3)&gt;0,sommmeProdInv(Inputs!$B$30:$AY$30,$D$228:$BA$228,'Health SCR'!R$3),1)+R260,0)</f>
        <v>0</v>
      </c>
      <c r="S261" s="644">
        <f ca="1">IF('Health SCR'!S$3&gt;=$B261,OFFSET($D$228,0,'Health SCR'!S$3-$B261)*OFFSET(Inputs!$C$30,0,$B261-2)/IF(sommmeProdInv(Inputs!$B$30:$AY$30,$D$228:$BA$228,'Health SCR'!S$3)&gt;0,sommmeProdInv(Inputs!$B$30:$AY$30,$D$228:$BA$228,'Health SCR'!S$3),1)+S260,0)</f>
        <v>0</v>
      </c>
      <c r="T261" s="644">
        <f ca="1">IF('Health SCR'!T$3&gt;=$B261,OFFSET($D$228,0,'Health SCR'!T$3-$B261)*OFFSET(Inputs!$C$30,0,$B261-2)/IF(sommmeProdInv(Inputs!$B$30:$AY$30,$D$228:$BA$228,'Health SCR'!T$3)&gt;0,sommmeProdInv(Inputs!$B$30:$AY$30,$D$228:$BA$228,'Health SCR'!T$3),1)+T260,0)</f>
        <v>0</v>
      </c>
      <c r="U261" s="644">
        <f ca="1">IF('Health SCR'!U$3&gt;=$B261,OFFSET($D$228,0,'Health SCR'!U$3-$B261)*OFFSET(Inputs!$C$30,0,$B261-2)/IF(sommmeProdInv(Inputs!$B$30:$AY$30,$D$228:$BA$228,'Health SCR'!U$3)&gt;0,sommmeProdInv(Inputs!$B$30:$AY$30,$D$228:$BA$228,'Health SCR'!U$3),1)+U260,0)</f>
        <v>0</v>
      </c>
      <c r="V261" s="644">
        <f ca="1">IF('Health SCR'!V$3&gt;=$B261,OFFSET($D$228,0,'Health SCR'!V$3-$B261)*OFFSET(Inputs!$C$30,0,$B261-2)/IF(sommmeProdInv(Inputs!$B$30:$AY$30,$D$228:$BA$228,'Health SCR'!V$3)&gt;0,sommmeProdInv(Inputs!$B$30:$AY$30,$D$228:$BA$228,'Health SCR'!V$3),1)+V260,0)</f>
        <v>0</v>
      </c>
      <c r="W261" s="644">
        <f ca="1">IF('Health SCR'!W$3&gt;=$B261,OFFSET($D$228,0,'Health SCR'!W$3-$B261)*OFFSET(Inputs!$C$30,0,$B261-2)/IF(sommmeProdInv(Inputs!$B$30:$AY$30,$D$228:$BA$228,'Health SCR'!W$3)&gt;0,sommmeProdInv(Inputs!$B$30:$AY$30,$D$228:$BA$228,'Health SCR'!W$3),1)+W260,0)</f>
        <v>0</v>
      </c>
      <c r="X261" s="644">
        <f ca="1">IF('Health SCR'!X$3&gt;=$B261,OFFSET($D$228,0,'Health SCR'!X$3-$B261)*OFFSET(Inputs!$C$30,0,$B261-2)/IF(sommmeProdInv(Inputs!$B$30:$AY$30,$D$228:$BA$228,'Health SCR'!X$3)&gt;0,sommmeProdInv(Inputs!$B$30:$AY$30,$D$228:$BA$228,'Health SCR'!X$3),1)+X260,0)</f>
        <v>0</v>
      </c>
      <c r="Y261" s="644">
        <f ca="1">IF('Health SCR'!Y$3&gt;=$B261,OFFSET($D$228,0,'Health SCR'!Y$3-$B261)*OFFSET(Inputs!$C$30,0,$B261-2)/IF(sommmeProdInv(Inputs!$B$30:$AY$30,$D$228:$BA$228,'Health SCR'!Y$3)&gt;0,sommmeProdInv(Inputs!$B$30:$AY$30,$D$228:$BA$228,'Health SCR'!Y$3),1)+Y260,0)</f>
        <v>0</v>
      </c>
      <c r="Z261" s="644">
        <f ca="1">IF('Health SCR'!Z$3&gt;=$B261,OFFSET($D$228,0,'Health SCR'!Z$3-$B261)*OFFSET(Inputs!$C$30,0,$B261-2)/IF(sommmeProdInv(Inputs!$B$30:$AY$30,$D$228:$BA$228,'Health SCR'!Z$3)&gt;0,sommmeProdInv(Inputs!$B$30:$AY$30,$D$228:$BA$228,'Health SCR'!Z$3),1)+Z260,0)</f>
        <v>0</v>
      </c>
      <c r="AA261" s="644">
        <f ca="1">IF('Health SCR'!AA$3&gt;=$B261,OFFSET($D$228,0,'Health SCR'!AA$3-$B261)*OFFSET(Inputs!$C$30,0,$B261-2)/IF(sommmeProdInv(Inputs!$B$30:$AY$30,$D$228:$BA$228,'Health SCR'!AA$3)&gt;0,sommmeProdInv(Inputs!$B$30:$AY$30,$D$228:$BA$228,'Health SCR'!AA$3),1)+AA260,0)</f>
        <v>0</v>
      </c>
      <c r="AB261" s="644">
        <f ca="1">IF('Health SCR'!AB$3&gt;=$B261,OFFSET($D$228,0,'Health SCR'!AB$3-$B261)*OFFSET(Inputs!$C$30,0,$B261-2)/IF(sommmeProdInv(Inputs!$B$30:$AY$30,$D$228:$BA$228,'Health SCR'!AB$3)&gt;0,sommmeProdInv(Inputs!$B$30:$AY$30,$D$228:$BA$228,'Health SCR'!AB$3),1)+AB260,0)</f>
        <v>0</v>
      </c>
      <c r="AC261" s="644">
        <f ca="1">IF('Health SCR'!AC$3&gt;=$B261,OFFSET($D$228,0,'Health SCR'!AC$3-$B261)*OFFSET(Inputs!$C$30,0,$B261-2)/IF(sommmeProdInv(Inputs!$B$30:$AY$30,$D$228:$BA$228,'Health SCR'!AC$3)&gt;0,sommmeProdInv(Inputs!$B$30:$AY$30,$D$228:$BA$228,'Health SCR'!AC$3),1)+AC260,0)</f>
        <v>0</v>
      </c>
      <c r="AD261" s="644">
        <f ca="1">IF('Health SCR'!AD$3&gt;=$B261,OFFSET($D$228,0,'Health SCR'!AD$3-$B261)*OFFSET(Inputs!$C$30,0,$B261-2)/IF(sommmeProdInv(Inputs!$B$30:$AY$30,$D$228:$BA$228,'Health SCR'!AD$3)&gt;0,sommmeProdInv(Inputs!$B$30:$AY$30,$D$228:$BA$228,'Health SCR'!AD$3),1)+AD260,0)</f>
        <v>0</v>
      </c>
      <c r="AE261" s="644">
        <f ca="1">IF('Health SCR'!AE$3&gt;=$B261,OFFSET($D$228,0,'Health SCR'!AE$3-$B261)*OFFSET(Inputs!$C$30,0,$B261-2)/IF(sommmeProdInv(Inputs!$B$30:$AY$30,$D$228:$BA$228,'Health SCR'!AE$3)&gt;0,sommmeProdInv(Inputs!$B$30:$AY$30,$D$228:$BA$228,'Health SCR'!AE$3),1)+AE260,0)</f>
        <v>0</v>
      </c>
      <c r="AF261" s="644">
        <f ca="1">IF('Health SCR'!AF$3&gt;=$B261,OFFSET($D$228,0,'Health SCR'!AF$3-$B261)*OFFSET(Inputs!$C$30,0,$B261-2)/IF(sommmeProdInv(Inputs!$B$30:$AY$30,$D$228:$BA$228,'Health SCR'!AF$3)&gt;0,sommmeProdInv(Inputs!$B$30:$AY$30,$D$228:$BA$228,'Health SCR'!AF$3),1)+AF260,0)</f>
        <v>0</v>
      </c>
      <c r="AG261" s="644">
        <f ca="1">IF('Health SCR'!AG$3&gt;=$B261,OFFSET($D$228,0,'Health SCR'!AG$3-$B261)*OFFSET(Inputs!$C$30,0,$B261-2)/IF(sommmeProdInv(Inputs!$B$30:$AY$30,$D$228:$BA$228,'Health SCR'!AG$3)&gt;0,sommmeProdInv(Inputs!$B$30:$AY$30,$D$228:$BA$228,'Health SCR'!AG$3),1)+AG260,0)</f>
        <v>0</v>
      </c>
      <c r="AH261" s="644">
        <f ca="1">IF('Health SCR'!AH$3&gt;=$B261,OFFSET($D$228,0,'Health SCR'!AH$3-$B261)*OFFSET(Inputs!$C$30,0,$B261-2)/IF(sommmeProdInv(Inputs!$B$30:$AY$30,$D$228:$BA$228,'Health SCR'!AH$3)&gt;0,sommmeProdInv(Inputs!$B$30:$AY$30,$D$228:$BA$228,'Health SCR'!AH$3),1)+AH260,0)</f>
        <v>0</v>
      </c>
      <c r="AI261" s="644">
        <f ca="1">IF('Health SCR'!AI$3&gt;=$B261,OFFSET($D$228,0,'Health SCR'!AI$3-$B261)*OFFSET(Inputs!$C$30,0,$B261-2)/IF(sommmeProdInv(Inputs!$B$30:$AY$30,$D$228:$BA$228,'Health SCR'!AI$3)&gt;0,sommmeProdInv(Inputs!$B$30:$AY$30,$D$228:$BA$228,'Health SCR'!AI$3),1)+AI260,0)</f>
        <v>0</v>
      </c>
      <c r="AJ261" s="644">
        <f ca="1">IF('Health SCR'!AJ$3&gt;=$B261,OFFSET($D$228,0,'Health SCR'!AJ$3-$B261)*OFFSET(Inputs!$C$30,0,$B261-2)/IF(sommmeProdInv(Inputs!$B$30:$AY$30,$D$228:$BA$228,'Health SCR'!AJ$3)&gt;0,sommmeProdInv(Inputs!$B$30:$AY$30,$D$228:$BA$228,'Health SCR'!AJ$3),1)+AJ260,0)</f>
        <v>0</v>
      </c>
      <c r="AK261" s="644">
        <f ca="1">IF('Health SCR'!AK$3&gt;=$B261,OFFSET($D$228,0,'Health SCR'!AK$3-$B261)*OFFSET(Inputs!$C$30,0,$B261-2)/IF(sommmeProdInv(Inputs!$B$30:$AY$30,$D$228:$BA$228,'Health SCR'!AK$3)&gt;0,sommmeProdInv(Inputs!$B$30:$AY$30,$D$228:$BA$228,'Health SCR'!AK$3),1)+AK260,0)</f>
        <v>0</v>
      </c>
      <c r="AL261" s="644">
        <f ca="1">IF('Health SCR'!AL$3&gt;=$B261,OFFSET($D$228,0,'Health SCR'!AL$3-$B261)*OFFSET(Inputs!$C$30,0,$B261-2)/IF(sommmeProdInv(Inputs!$B$30:$AY$30,$D$228:$BA$228,'Health SCR'!AL$3)&gt;0,sommmeProdInv(Inputs!$B$30:$AY$30,$D$228:$BA$228,'Health SCR'!AL$3),1)+AL260,0)</f>
        <v>0</v>
      </c>
      <c r="AM261" s="644">
        <f ca="1">IF('Health SCR'!AM$3&gt;=$B261,OFFSET($D$228,0,'Health SCR'!AM$3-$B261)*OFFSET(Inputs!$C$30,0,$B261-2)/IF(sommmeProdInv(Inputs!$B$30:$AY$30,$D$228:$BA$228,'Health SCR'!AM$3)&gt;0,sommmeProdInv(Inputs!$B$30:$AY$30,$D$228:$BA$228,'Health SCR'!AM$3),1)+AM260,0)</f>
        <v>0</v>
      </c>
      <c r="AN261" s="644">
        <f ca="1">IF('Health SCR'!AN$3&gt;=$B261,OFFSET($D$228,0,'Health SCR'!AN$3-$B261)*OFFSET(Inputs!$C$30,0,$B261-2)/IF(sommmeProdInv(Inputs!$B$30:$AY$30,$D$228:$BA$228,'Health SCR'!AN$3)&gt;0,sommmeProdInv(Inputs!$B$30:$AY$30,$D$228:$BA$228,'Health SCR'!AN$3),1)+AN260,0)</f>
        <v>0</v>
      </c>
      <c r="AO261" s="644">
        <f ca="1">IF('Health SCR'!AO$3&gt;=$B261,OFFSET($D$228,0,'Health SCR'!AO$3-$B261)*OFFSET(Inputs!$C$30,0,$B261-2)/IF(sommmeProdInv(Inputs!$B$30:$AY$30,$D$228:$BA$228,'Health SCR'!AO$3)&gt;0,sommmeProdInv(Inputs!$B$30:$AY$30,$D$228:$BA$228,'Health SCR'!AO$3),1)+AO260,0)</f>
        <v>0</v>
      </c>
      <c r="AP261" s="644">
        <f ca="1">IF('Health SCR'!AP$3&gt;=$B261,OFFSET($D$228,0,'Health SCR'!AP$3-$B261)*OFFSET(Inputs!$C$30,0,$B261-2)/IF(sommmeProdInv(Inputs!$B$30:$AY$30,$D$228:$BA$228,'Health SCR'!AP$3)&gt;0,sommmeProdInv(Inputs!$B$30:$AY$30,$D$228:$BA$228,'Health SCR'!AP$3),1)+AP260,0)</f>
        <v>0</v>
      </c>
      <c r="AQ261" s="644">
        <f ca="1">IF('Health SCR'!AQ$3&gt;=$B261,OFFSET($D$228,0,'Health SCR'!AQ$3-$B261)*OFFSET(Inputs!$C$30,0,$B261-2)/IF(sommmeProdInv(Inputs!$B$30:$AY$30,$D$228:$BA$228,'Health SCR'!AQ$3)&gt;0,sommmeProdInv(Inputs!$B$30:$AY$30,$D$228:$BA$228,'Health SCR'!AQ$3),1)+AQ260,0)</f>
        <v>0</v>
      </c>
      <c r="AR261" s="644">
        <f ca="1">IF('Health SCR'!AR$3&gt;=$B261,OFFSET($D$228,0,'Health SCR'!AR$3-$B261)*OFFSET(Inputs!$C$30,0,$B261-2)/IF(sommmeProdInv(Inputs!$B$30:$AY$30,$D$228:$BA$228,'Health SCR'!AR$3)&gt;0,sommmeProdInv(Inputs!$B$30:$AY$30,$D$228:$BA$228,'Health SCR'!AR$3),1)+AR260,0)</f>
        <v>0</v>
      </c>
      <c r="AS261" s="644">
        <f ca="1">IF('Health SCR'!AS$3&gt;=$B261,OFFSET($D$228,0,'Health SCR'!AS$3-$B261)*OFFSET(Inputs!$C$30,0,$B261-2)/IF(sommmeProdInv(Inputs!$B$30:$AY$30,$D$228:$BA$228,'Health SCR'!AS$3)&gt;0,sommmeProdInv(Inputs!$B$30:$AY$30,$D$228:$BA$228,'Health SCR'!AS$3),1)+AS260,0)</f>
        <v>0</v>
      </c>
      <c r="AT261" s="644">
        <f ca="1">IF('Health SCR'!AT$3&gt;=$B261,OFFSET($D$228,0,'Health SCR'!AT$3-$B261)*OFFSET(Inputs!$C$30,0,$B261-2)/IF(sommmeProdInv(Inputs!$B$30:$AY$30,$D$228:$BA$228,'Health SCR'!AT$3)&gt;0,sommmeProdInv(Inputs!$B$30:$AY$30,$D$228:$BA$228,'Health SCR'!AT$3),1)+AT260,0)</f>
        <v>0</v>
      </c>
      <c r="AU261" s="644">
        <f ca="1">IF('Health SCR'!AU$3&gt;=$B261,OFFSET($D$228,0,'Health SCR'!AU$3-$B261)*OFFSET(Inputs!$C$30,0,$B261-2)/IF(sommmeProdInv(Inputs!$B$30:$AY$30,$D$228:$BA$228,'Health SCR'!AU$3)&gt;0,sommmeProdInv(Inputs!$B$30:$AY$30,$D$228:$BA$228,'Health SCR'!AU$3),1)+AU260,0)</f>
        <v>0</v>
      </c>
      <c r="AV261" s="644">
        <f ca="1">IF('Health SCR'!AV$3&gt;=$B261,OFFSET($D$228,0,'Health SCR'!AV$3-$B261)*OFFSET(Inputs!$C$30,0,$B261-2)/IF(sommmeProdInv(Inputs!$B$30:$AY$30,$D$228:$BA$228,'Health SCR'!AV$3)&gt;0,sommmeProdInv(Inputs!$B$30:$AY$30,$D$228:$BA$228,'Health SCR'!AV$3),1)+AV260,0)</f>
        <v>0</v>
      </c>
      <c r="AW261" s="644">
        <f ca="1">IF('Health SCR'!AW$3&gt;=$B261,OFFSET($D$228,0,'Health SCR'!AW$3-$B261)*OFFSET(Inputs!$C$30,0,$B261-2)/IF(sommmeProdInv(Inputs!$B$30:$AY$30,$D$228:$BA$228,'Health SCR'!AW$3)&gt;0,sommmeProdInv(Inputs!$B$30:$AY$30,$D$228:$BA$228,'Health SCR'!AW$3),1)+AW260,0)</f>
        <v>0</v>
      </c>
      <c r="AX261" s="644">
        <f ca="1">IF('Health SCR'!AX$3&gt;=$B261,OFFSET($D$228,0,'Health SCR'!AX$3-$B261)*OFFSET(Inputs!$C$30,0,$B261-2)/IF(sommmeProdInv(Inputs!$B$30:$AY$30,$D$228:$BA$228,'Health SCR'!AX$3)&gt;0,sommmeProdInv(Inputs!$B$30:$AY$30,$D$228:$BA$228,'Health SCR'!AX$3),1)+AX260,0)</f>
        <v>0</v>
      </c>
      <c r="AY261" s="644">
        <f ca="1">IF('Health SCR'!AY$3&gt;=$B261,OFFSET($D$228,0,'Health SCR'!AY$3-$B261)*OFFSET(Inputs!$C$30,0,$B261-2)/IF(sommmeProdInv(Inputs!$B$30:$AY$30,$D$228:$BA$228,'Health SCR'!AY$3)&gt;0,sommmeProdInv(Inputs!$B$30:$AY$30,$D$228:$BA$228,'Health SCR'!AY$3),1)+AY260,0)</f>
        <v>0</v>
      </c>
      <c r="AZ261" s="644">
        <f ca="1">IF('Health SCR'!AZ$3&gt;=$B261,OFFSET($D$228,0,'Health SCR'!AZ$3-$B261)*OFFSET(Inputs!$C$30,0,$B261-2)/IF(sommmeProdInv(Inputs!$B$30:$AY$30,$D$228:$BA$228,'Health SCR'!AZ$3)&gt;0,sommmeProdInv(Inputs!$B$30:$AY$30,$D$228:$BA$228,'Health SCR'!AZ$3),1)+AZ260,0)</f>
        <v>0</v>
      </c>
      <c r="BA261" s="645">
        <f ca="1">IF('Health SCR'!BA$3&gt;=$B261,OFFSET($D$228,0,'Health SCR'!BA$3-$B261)*OFFSET(Inputs!$C$30,0,$B261-2)/IF(sommmeProdInv(Inputs!$B$30:$AY$30,$D$228:$BA$228,'Health SCR'!BA$3)&gt;0,sommmeProdInv(Inputs!$B$30:$AY$30,$D$228:$BA$228,'Health SCR'!BA$3),1)+BA260,0)</f>
        <v>0</v>
      </c>
      <c r="BB261" s="286"/>
      <c r="BC261" s="286"/>
      <c r="BD261" s="286"/>
      <c r="BE261" s="286"/>
      <c r="BF261" s="286"/>
      <c r="BG261" s="286"/>
      <c r="BH261" s="286"/>
      <c r="BI261" s="286"/>
      <c r="BJ261" s="286"/>
      <c r="BK261" s="286"/>
      <c r="BL261" s="286"/>
      <c r="BM261" s="286"/>
      <c r="BN261" s="286"/>
      <c r="BO261" s="286"/>
      <c r="BP261" s="286"/>
      <c r="BQ261" s="286"/>
      <c r="BR261" s="286"/>
      <c r="BS261" s="286"/>
      <c r="BT261" s="286"/>
      <c r="BU261" s="286"/>
      <c r="BV261" s="286"/>
      <c r="BW261" s="286"/>
      <c r="BX261" s="286"/>
      <c r="BY261" s="286"/>
      <c r="BZ261" s="286"/>
      <c r="CA261" s="286"/>
      <c r="CB261" s="286"/>
      <c r="CC261" s="286"/>
      <c r="CD261" s="286"/>
      <c r="CE261" s="286"/>
      <c r="CF261" s="286"/>
      <c r="CG261" s="286"/>
      <c r="CH261" s="286"/>
      <c r="CI261" s="286"/>
      <c r="CJ261" s="286"/>
      <c r="CK261" s="286"/>
      <c r="CL261" s="286"/>
      <c r="CM261" s="286"/>
      <c r="CN261" s="286"/>
      <c r="CO261" s="286"/>
      <c r="CP261" s="286"/>
      <c r="CQ261" s="286"/>
      <c r="CR261" s="286"/>
      <c r="CS261" s="286"/>
      <c r="CT261" s="286"/>
      <c r="CU261" s="286"/>
      <c r="CV261" s="286"/>
      <c r="CW261" s="286"/>
      <c r="CX261" s="286"/>
      <c r="CY261" s="286"/>
      <c r="CZ261" s="286"/>
      <c r="DA261" s="286"/>
      <c r="DB261" s="286"/>
      <c r="DC261" s="286"/>
      <c r="DD261" s="286"/>
      <c r="DE261" s="286"/>
      <c r="DF261" s="286"/>
      <c r="DG261" s="286"/>
      <c r="DH261" s="286"/>
      <c r="DI261" s="286"/>
      <c r="DJ261" s="286"/>
      <c r="DK261" s="286"/>
      <c r="DL261" s="286"/>
      <c r="DM261" s="286"/>
      <c r="DN261" s="286"/>
      <c r="DO261" s="286"/>
      <c r="DP261" s="286"/>
      <c r="DQ261" s="286"/>
      <c r="DR261" s="286"/>
      <c r="DS261" s="286"/>
      <c r="DT261" s="286"/>
      <c r="DU261" s="286"/>
      <c r="DV261" s="286"/>
      <c r="DW261" s="286"/>
      <c r="DX261" s="286"/>
      <c r="DY261" s="286"/>
      <c r="DZ261" s="286"/>
      <c r="EA261" s="286"/>
      <c r="EB261" s="286"/>
      <c r="EC261" s="286"/>
      <c r="ED261" s="286"/>
      <c r="EE261" s="286"/>
      <c r="EF261" s="286"/>
      <c r="EG261" s="286"/>
      <c r="EH261" s="286"/>
      <c r="EI261" s="286"/>
      <c r="EJ261" s="286"/>
      <c r="EK261" s="286"/>
      <c r="EL261" s="286"/>
      <c r="EM261" s="286"/>
      <c r="EN261" s="286"/>
      <c r="EO261" s="286"/>
      <c r="EP261" s="286"/>
      <c r="EQ261" s="286"/>
      <c r="ER261" s="286"/>
      <c r="ES261" s="286"/>
      <c r="ET261" s="286"/>
      <c r="EU261" s="286"/>
      <c r="EV261" s="286"/>
      <c r="EW261" s="286"/>
      <c r="EX261" s="286"/>
      <c r="EY261" s="286"/>
      <c r="EZ261" s="286"/>
      <c r="FA261" s="286"/>
      <c r="FB261" s="286"/>
      <c r="FC261" s="286"/>
      <c r="FD261" s="286"/>
      <c r="FE261" s="286"/>
      <c r="FF261" s="286"/>
      <c r="FG261" s="286"/>
      <c r="FH261" s="286"/>
      <c r="FI261" s="286"/>
      <c r="FJ261" s="286"/>
      <c r="FK261" s="286"/>
      <c r="FL261" s="286"/>
      <c r="FM261" s="286"/>
      <c r="FN261" s="286"/>
      <c r="FO261" s="286"/>
      <c r="FP261" s="286"/>
      <c r="FQ261" s="286"/>
      <c r="FR261" s="286"/>
      <c r="FS261" s="286"/>
      <c r="FT261" s="286"/>
      <c r="FU261" s="286"/>
      <c r="FV261" s="286"/>
      <c r="FW261" s="286"/>
      <c r="FX261" s="286"/>
      <c r="FY261" s="286"/>
      <c r="FZ261" s="286"/>
      <c r="GA261" s="286"/>
      <c r="GB261" s="286"/>
      <c r="GC261" s="286"/>
      <c r="GD261" s="286"/>
      <c r="GE261" s="286"/>
      <c r="GF261" s="286"/>
      <c r="GG261" s="286"/>
      <c r="GH261" s="286"/>
      <c r="GI261" s="286"/>
      <c r="GJ261" s="286"/>
      <c r="GK261" s="286"/>
      <c r="GL261" s="286"/>
      <c r="GM261" s="286"/>
      <c r="GN261" s="286"/>
      <c r="GO261" s="286"/>
      <c r="GP261" s="286"/>
      <c r="GQ261" s="286"/>
      <c r="GR261" s="286"/>
      <c r="GS261" s="286"/>
      <c r="GT261" s="286"/>
      <c r="GU261" s="286"/>
      <c r="GV261" s="286"/>
      <c r="GW261" s="286"/>
      <c r="GX261" s="286"/>
      <c r="GY261" s="286"/>
      <c r="GZ261" s="286"/>
      <c r="HA261" s="286"/>
      <c r="HB261" s="286"/>
      <c r="HC261" s="286"/>
      <c r="HD261" s="286"/>
      <c r="HE261" s="286"/>
      <c r="HF261" s="286"/>
      <c r="HG261" s="286"/>
      <c r="HH261" s="286"/>
      <c r="HI261" s="286"/>
      <c r="HJ261" s="286"/>
      <c r="HK261" s="286"/>
      <c r="HL261" s="286"/>
      <c r="HM261" s="286"/>
      <c r="HN261" s="286"/>
      <c r="HO261" s="286"/>
      <c r="HP261" s="286"/>
      <c r="HQ261" s="286"/>
      <c r="HR261" s="286"/>
      <c r="HS261" s="286"/>
      <c r="HT261" s="286"/>
      <c r="HU261" s="286"/>
      <c r="HV261" s="286"/>
      <c r="HW261" s="286"/>
      <c r="HX261" s="286"/>
      <c r="HY261" s="286"/>
      <c r="HZ261" s="286"/>
      <c r="IA261" s="286"/>
      <c r="IB261" s="286"/>
      <c r="IC261" s="286"/>
      <c r="ID261" s="286"/>
      <c r="IE261" s="286"/>
      <c r="IF261" s="286"/>
      <c r="IG261" s="286"/>
      <c r="IH261" s="286"/>
      <c r="II261" s="286"/>
      <c r="IJ261" s="286"/>
      <c r="IK261" s="286"/>
      <c r="IL261" s="286"/>
      <c r="IM261" s="286"/>
      <c r="IN261" s="286"/>
      <c r="IO261" s="286"/>
      <c r="IP261" s="286"/>
      <c r="IQ261" s="286"/>
      <c r="IR261" s="286"/>
      <c r="IS261" s="286"/>
      <c r="IT261" s="286"/>
      <c r="IU261" s="286"/>
      <c r="IV261" s="286"/>
    </row>
    <row r="262" spans="1:256" s="221" customFormat="1" outlineLevel="1">
      <c r="A262" s="610"/>
      <c r="B262" s="993">
        <v>33</v>
      </c>
      <c r="C262" s="994"/>
      <c r="D262" s="643"/>
      <c r="E262" s="644">
        <f ca="1">IF('Health SCR'!E$3&gt;=$B262,OFFSET($D$228,0,'Health SCR'!E$3-$B262)*OFFSET(Inputs!$C$30,0,$B262-2)/IF(sommmeProdInv(Inputs!$B$30:$AY$30,$D$228:$BA$228,'Health SCR'!E$3)&gt;0,sommmeProdInv(Inputs!$B$30:$AY$30,$D$228:$BA$228,'Health SCR'!E$3),1)+E261,0)</f>
        <v>0</v>
      </c>
      <c r="F262" s="644">
        <f ca="1">IF('Health SCR'!F$3&gt;=$B262,OFFSET($D$228,0,'Health SCR'!F$3-$B262)*OFFSET(Inputs!$C$30,0,$B262-2)/IF(sommmeProdInv(Inputs!$B$30:$AY$30,$D$228:$BA$228,'Health SCR'!F$3)&gt;0,sommmeProdInv(Inputs!$B$30:$AY$30,$D$228:$BA$228,'Health SCR'!F$3),1)+F261,0)</f>
        <v>0</v>
      </c>
      <c r="G262" s="644">
        <f ca="1">IF('Health SCR'!G$3&gt;=$B262,OFFSET($D$228,0,'Health SCR'!G$3-$B262)*OFFSET(Inputs!$C$30,0,$B262-2)/IF(sommmeProdInv(Inputs!$B$30:$AY$30,$D$228:$BA$228,'Health SCR'!G$3)&gt;0,sommmeProdInv(Inputs!$B$30:$AY$30,$D$228:$BA$228,'Health SCR'!G$3),1)+G261,0)</f>
        <v>0</v>
      </c>
      <c r="H262" s="644">
        <f ca="1">IF('Health SCR'!H$3&gt;=$B262,OFFSET($D$228,0,'Health SCR'!H$3-$B262)*OFFSET(Inputs!$C$30,0,$B262-2)/IF(sommmeProdInv(Inputs!$B$30:$AY$30,$D$228:$BA$228,'Health SCR'!H$3)&gt;0,sommmeProdInv(Inputs!$B$30:$AY$30,$D$228:$BA$228,'Health SCR'!H$3),1)+H261,0)</f>
        <v>0</v>
      </c>
      <c r="I262" s="644">
        <f ca="1">IF('Health SCR'!I$3&gt;=$B262,OFFSET($D$228,0,'Health SCR'!I$3-$B262)*OFFSET(Inputs!$C$30,0,$B262-2)/IF(sommmeProdInv(Inputs!$B$30:$AY$30,$D$228:$BA$228,'Health SCR'!I$3)&gt;0,sommmeProdInv(Inputs!$B$30:$AY$30,$D$228:$BA$228,'Health SCR'!I$3),1)+I261,0)</f>
        <v>0</v>
      </c>
      <c r="J262" s="644">
        <f ca="1">IF('Health SCR'!J$3&gt;=$B262,OFFSET($D$228,0,'Health SCR'!J$3-$B262)*OFFSET(Inputs!$C$30,0,$B262-2)/IF(sommmeProdInv(Inputs!$B$30:$AY$30,$D$228:$BA$228,'Health SCR'!J$3)&gt;0,sommmeProdInv(Inputs!$B$30:$AY$30,$D$228:$BA$228,'Health SCR'!J$3),1)+J261,0)</f>
        <v>0</v>
      </c>
      <c r="K262" s="644">
        <f ca="1">IF('Health SCR'!K$3&gt;=$B262,OFFSET($D$228,0,'Health SCR'!K$3-$B262)*OFFSET(Inputs!$C$30,0,$B262-2)/IF(sommmeProdInv(Inputs!$B$30:$AY$30,$D$228:$BA$228,'Health SCR'!K$3)&gt;0,sommmeProdInv(Inputs!$B$30:$AY$30,$D$228:$BA$228,'Health SCR'!K$3),1)+K261,0)</f>
        <v>0</v>
      </c>
      <c r="L262" s="644">
        <f ca="1">IF('Health SCR'!L$3&gt;=$B262,OFFSET($D$228,0,'Health SCR'!L$3-$B262)*OFFSET(Inputs!$C$30,0,$B262-2)/IF(sommmeProdInv(Inputs!$B$30:$AY$30,$D$228:$BA$228,'Health SCR'!L$3)&gt;0,sommmeProdInv(Inputs!$B$30:$AY$30,$D$228:$BA$228,'Health SCR'!L$3),1)+L261,0)</f>
        <v>0</v>
      </c>
      <c r="M262" s="644">
        <f ca="1">IF('Health SCR'!M$3&gt;=$B262,OFFSET($D$228,0,'Health SCR'!M$3-$B262)*OFFSET(Inputs!$C$30,0,$B262-2)/IF(sommmeProdInv(Inputs!$B$30:$AY$30,$D$228:$BA$228,'Health SCR'!M$3)&gt;0,sommmeProdInv(Inputs!$B$30:$AY$30,$D$228:$BA$228,'Health SCR'!M$3),1)+M261,0)</f>
        <v>0</v>
      </c>
      <c r="N262" s="644">
        <f ca="1">IF('Health SCR'!N$3&gt;=$B262,OFFSET($D$228,0,'Health SCR'!N$3-$B262)*OFFSET(Inputs!$C$30,0,$B262-2)/IF(sommmeProdInv(Inputs!$B$30:$AY$30,$D$228:$BA$228,'Health SCR'!N$3)&gt;0,sommmeProdInv(Inputs!$B$30:$AY$30,$D$228:$BA$228,'Health SCR'!N$3),1)+N261,0)</f>
        <v>0</v>
      </c>
      <c r="O262" s="644">
        <f ca="1">IF('Health SCR'!O$3&gt;=$B262,OFFSET($D$228,0,'Health SCR'!O$3-$B262)*OFFSET(Inputs!$C$30,0,$B262-2)/IF(sommmeProdInv(Inputs!$B$30:$AY$30,$D$228:$BA$228,'Health SCR'!O$3)&gt;0,sommmeProdInv(Inputs!$B$30:$AY$30,$D$228:$BA$228,'Health SCR'!O$3),1)+O261,0)</f>
        <v>0</v>
      </c>
      <c r="P262" s="644">
        <f ca="1">IF('Health SCR'!P$3&gt;=$B262,OFFSET($D$228,0,'Health SCR'!P$3-$B262)*OFFSET(Inputs!$C$30,0,$B262-2)/IF(sommmeProdInv(Inputs!$B$30:$AY$30,$D$228:$BA$228,'Health SCR'!P$3)&gt;0,sommmeProdInv(Inputs!$B$30:$AY$30,$D$228:$BA$228,'Health SCR'!P$3),1)+P261,0)</f>
        <v>0</v>
      </c>
      <c r="Q262" s="644">
        <f ca="1">IF('Health SCR'!Q$3&gt;=$B262,OFFSET($D$228,0,'Health SCR'!Q$3-$B262)*OFFSET(Inputs!$C$30,0,$B262-2)/IF(sommmeProdInv(Inputs!$B$30:$AY$30,$D$228:$BA$228,'Health SCR'!Q$3)&gt;0,sommmeProdInv(Inputs!$B$30:$AY$30,$D$228:$BA$228,'Health SCR'!Q$3),1)+Q261,0)</f>
        <v>0</v>
      </c>
      <c r="R262" s="644">
        <f ca="1">IF('Health SCR'!R$3&gt;=$B262,OFFSET($D$228,0,'Health SCR'!R$3-$B262)*OFFSET(Inputs!$C$30,0,$B262-2)/IF(sommmeProdInv(Inputs!$B$30:$AY$30,$D$228:$BA$228,'Health SCR'!R$3)&gt;0,sommmeProdInv(Inputs!$B$30:$AY$30,$D$228:$BA$228,'Health SCR'!R$3),1)+R261,0)</f>
        <v>0</v>
      </c>
      <c r="S262" s="644">
        <f ca="1">IF('Health SCR'!S$3&gt;=$B262,OFFSET($D$228,0,'Health SCR'!S$3-$B262)*OFFSET(Inputs!$C$30,0,$B262-2)/IF(sommmeProdInv(Inputs!$B$30:$AY$30,$D$228:$BA$228,'Health SCR'!S$3)&gt;0,sommmeProdInv(Inputs!$B$30:$AY$30,$D$228:$BA$228,'Health SCR'!S$3),1)+S261,0)</f>
        <v>0</v>
      </c>
      <c r="T262" s="644">
        <f ca="1">IF('Health SCR'!T$3&gt;=$B262,OFFSET($D$228,0,'Health SCR'!T$3-$B262)*OFFSET(Inputs!$C$30,0,$B262-2)/IF(sommmeProdInv(Inputs!$B$30:$AY$30,$D$228:$BA$228,'Health SCR'!T$3)&gt;0,sommmeProdInv(Inputs!$B$30:$AY$30,$D$228:$BA$228,'Health SCR'!T$3),1)+T261,0)</f>
        <v>0</v>
      </c>
      <c r="U262" s="644">
        <f ca="1">IF('Health SCR'!U$3&gt;=$B262,OFFSET($D$228,0,'Health SCR'!U$3-$B262)*OFFSET(Inputs!$C$30,0,$B262-2)/IF(sommmeProdInv(Inputs!$B$30:$AY$30,$D$228:$BA$228,'Health SCR'!U$3)&gt;0,sommmeProdInv(Inputs!$B$30:$AY$30,$D$228:$BA$228,'Health SCR'!U$3),1)+U261,0)</f>
        <v>0</v>
      </c>
      <c r="V262" s="644">
        <f ca="1">IF('Health SCR'!V$3&gt;=$B262,OFFSET($D$228,0,'Health SCR'!V$3-$B262)*OFFSET(Inputs!$C$30,0,$B262-2)/IF(sommmeProdInv(Inputs!$B$30:$AY$30,$D$228:$BA$228,'Health SCR'!V$3)&gt;0,sommmeProdInv(Inputs!$B$30:$AY$30,$D$228:$BA$228,'Health SCR'!V$3),1)+V261,0)</f>
        <v>0</v>
      </c>
      <c r="W262" s="644">
        <f ca="1">IF('Health SCR'!W$3&gt;=$B262,OFFSET($D$228,0,'Health SCR'!W$3-$B262)*OFFSET(Inputs!$C$30,0,$B262-2)/IF(sommmeProdInv(Inputs!$B$30:$AY$30,$D$228:$BA$228,'Health SCR'!W$3)&gt;0,sommmeProdInv(Inputs!$B$30:$AY$30,$D$228:$BA$228,'Health SCR'!W$3),1)+W261,0)</f>
        <v>0</v>
      </c>
      <c r="X262" s="644">
        <f ca="1">IF('Health SCR'!X$3&gt;=$B262,OFFSET($D$228,0,'Health SCR'!X$3-$B262)*OFFSET(Inputs!$C$30,0,$B262-2)/IF(sommmeProdInv(Inputs!$B$30:$AY$30,$D$228:$BA$228,'Health SCR'!X$3)&gt;0,sommmeProdInv(Inputs!$B$30:$AY$30,$D$228:$BA$228,'Health SCR'!X$3),1)+X261,0)</f>
        <v>0</v>
      </c>
      <c r="Y262" s="644">
        <f ca="1">IF('Health SCR'!Y$3&gt;=$B262,OFFSET($D$228,0,'Health SCR'!Y$3-$B262)*OFFSET(Inputs!$C$30,0,$B262-2)/IF(sommmeProdInv(Inputs!$B$30:$AY$30,$D$228:$BA$228,'Health SCR'!Y$3)&gt;0,sommmeProdInv(Inputs!$B$30:$AY$30,$D$228:$BA$228,'Health SCR'!Y$3),1)+Y261,0)</f>
        <v>0</v>
      </c>
      <c r="Z262" s="644">
        <f ca="1">IF('Health SCR'!Z$3&gt;=$B262,OFFSET($D$228,0,'Health SCR'!Z$3-$B262)*OFFSET(Inputs!$C$30,0,$B262-2)/IF(sommmeProdInv(Inputs!$B$30:$AY$30,$D$228:$BA$228,'Health SCR'!Z$3)&gt;0,sommmeProdInv(Inputs!$B$30:$AY$30,$D$228:$BA$228,'Health SCR'!Z$3),1)+Z261,0)</f>
        <v>0</v>
      </c>
      <c r="AA262" s="644">
        <f ca="1">IF('Health SCR'!AA$3&gt;=$B262,OFFSET($D$228,0,'Health SCR'!AA$3-$B262)*OFFSET(Inputs!$C$30,0,$B262-2)/IF(sommmeProdInv(Inputs!$B$30:$AY$30,$D$228:$BA$228,'Health SCR'!AA$3)&gt;0,sommmeProdInv(Inputs!$B$30:$AY$30,$D$228:$BA$228,'Health SCR'!AA$3),1)+AA261,0)</f>
        <v>0</v>
      </c>
      <c r="AB262" s="644">
        <f ca="1">IF('Health SCR'!AB$3&gt;=$B262,OFFSET($D$228,0,'Health SCR'!AB$3-$B262)*OFFSET(Inputs!$C$30,0,$B262-2)/IF(sommmeProdInv(Inputs!$B$30:$AY$30,$D$228:$BA$228,'Health SCR'!AB$3)&gt;0,sommmeProdInv(Inputs!$B$30:$AY$30,$D$228:$BA$228,'Health SCR'!AB$3),1)+AB261,0)</f>
        <v>0</v>
      </c>
      <c r="AC262" s="644">
        <f ca="1">IF('Health SCR'!AC$3&gt;=$B262,OFFSET($D$228,0,'Health SCR'!AC$3-$B262)*OFFSET(Inputs!$C$30,0,$B262-2)/IF(sommmeProdInv(Inputs!$B$30:$AY$30,$D$228:$BA$228,'Health SCR'!AC$3)&gt;0,sommmeProdInv(Inputs!$B$30:$AY$30,$D$228:$BA$228,'Health SCR'!AC$3),1)+AC261,0)</f>
        <v>0</v>
      </c>
      <c r="AD262" s="644">
        <f ca="1">IF('Health SCR'!AD$3&gt;=$B262,OFFSET($D$228,0,'Health SCR'!AD$3-$B262)*OFFSET(Inputs!$C$30,0,$B262-2)/IF(sommmeProdInv(Inputs!$B$30:$AY$30,$D$228:$BA$228,'Health SCR'!AD$3)&gt;0,sommmeProdInv(Inputs!$B$30:$AY$30,$D$228:$BA$228,'Health SCR'!AD$3),1)+AD261,0)</f>
        <v>0</v>
      </c>
      <c r="AE262" s="644">
        <f ca="1">IF('Health SCR'!AE$3&gt;=$B262,OFFSET($D$228,0,'Health SCR'!AE$3-$B262)*OFFSET(Inputs!$C$30,0,$B262-2)/IF(sommmeProdInv(Inputs!$B$30:$AY$30,$D$228:$BA$228,'Health SCR'!AE$3)&gt;0,sommmeProdInv(Inputs!$B$30:$AY$30,$D$228:$BA$228,'Health SCR'!AE$3),1)+AE261,0)</f>
        <v>0</v>
      </c>
      <c r="AF262" s="644">
        <f ca="1">IF('Health SCR'!AF$3&gt;=$B262,OFFSET($D$228,0,'Health SCR'!AF$3-$B262)*OFFSET(Inputs!$C$30,0,$B262-2)/IF(sommmeProdInv(Inputs!$B$30:$AY$30,$D$228:$BA$228,'Health SCR'!AF$3)&gt;0,sommmeProdInv(Inputs!$B$30:$AY$30,$D$228:$BA$228,'Health SCR'!AF$3),1)+AF261,0)</f>
        <v>0</v>
      </c>
      <c r="AG262" s="644">
        <f ca="1">IF('Health SCR'!AG$3&gt;=$B262,OFFSET($D$228,0,'Health SCR'!AG$3-$B262)*OFFSET(Inputs!$C$30,0,$B262-2)/IF(sommmeProdInv(Inputs!$B$30:$AY$30,$D$228:$BA$228,'Health SCR'!AG$3)&gt;0,sommmeProdInv(Inputs!$B$30:$AY$30,$D$228:$BA$228,'Health SCR'!AG$3),1)+AG261,0)</f>
        <v>0</v>
      </c>
      <c r="AH262" s="644">
        <f ca="1">IF('Health SCR'!AH$3&gt;=$B262,OFFSET($D$228,0,'Health SCR'!AH$3-$B262)*OFFSET(Inputs!$C$30,0,$B262-2)/IF(sommmeProdInv(Inputs!$B$30:$AY$30,$D$228:$BA$228,'Health SCR'!AH$3)&gt;0,sommmeProdInv(Inputs!$B$30:$AY$30,$D$228:$BA$228,'Health SCR'!AH$3),1)+AH261,0)</f>
        <v>0</v>
      </c>
      <c r="AI262" s="644">
        <f ca="1">IF('Health SCR'!AI$3&gt;=$B262,OFFSET($D$228,0,'Health SCR'!AI$3-$B262)*OFFSET(Inputs!$C$30,0,$B262-2)/IF(sommmeProdInv(Inputs!$B$30:$AY$30,$D$228:$BA$228,'Health SCR'!AI$3)&gt;0,sommmeProdInv(Inputs!$B$30:$AY$30,$D$228:$BA$228,'Health SCR'!AI$3),1)+AI261,0)</f>
        <v>0</v>
      </c>
      <c r="AJ262" s="644">
        <f ca="1">IF('Health SCR'!AJ$3&gt;=$B262,OFFSET($D$228,0,'Health SCR'!AJ$3-$B262)*OFFSET(Inputs!$C$30,0,$B262-2)/IF(sommmeProdInv(Inputs!$B$30:$AY$30,$D$228:$BA$228,'Health SCR'!AJ$3)&gt;0,sommmeProdInv(Inputs!$B$30:$AY$30,$D$228:$BA$228,'Health SCR'!AJ$3),1)+AJ261,0)</f>
        <v>0</v>
      </c>
      <c r="AK262" s="644">
        <f ca="1">IF('Health SCR'!AK$3&gt;=$B262,OFFSET($D$228,0,'Health SCR'!AK$3-$B262)*OFFSET(Inputs!$C$30,0,$B262-2)/IF(sommmeProdInv(Inputs!$B$30:$AY$30,$D$228:$BA$228,'Health SCR'!AK$3)&gt;0,sommmeProdInv(Inputs!$B$30:$AY$30,$D$228:$BA$228,'Health SCR'!AK$3),1)+AK261,0)</f>
        <v>0</v>
      </c>
      <c r="AL262" s="644">
        <f ca="1">IF('Health SCR'!AL$3&gt;=$B262,OFFSET($D$228,0,'Health SCR'!AL$3-$B262)*OFFSET(Inputs!$C$30,0,$B262-2)/IF(sommmeProdInv(Inputs!$B$30:$AY$30,$D$228:$BA$228,'Health SCR'!AL$3)&gt;0,sommmeProdInv(Inputs!$B$30:$AY$30,$D$228:$BA$228,'Health SCR'!AL$3),1)+AL261,0)</f>
        <v>0</v>
      </c>
      <c r="AM262" s="644">
        <f ca="1">IF('Health SCR'!AM$3&gt;=$B262,OFFSET($D$228,0,'Health SCR'!AM$3-$B262)*OFFSET(Inputs!$C$30,0,$B262-2)/IF(sommmeProdInv(Inputs!$B$30:$AY$30,$D$228:$BA$228,'Health SCR'!AM$3)&gt;0,sommmeProdInv(Inputs!$B$30:$AY$30,$D$228:$BA$228,'Health SCR'!AM$3),1)+AM261,0)</f>
        <v>0</v>
      </c>
      <c r="AN262" s="644">
        <f ca="1">IF('Health SCR'!AN$3&gt;=$B262,OFFSET($D$228,0,'Health SCR'!AN$3-$B262)*OFFSET(Inputs!$C$30,0,$B262-2)/IF(sommmeProdInv(Inputs!$B$30:$AY$30,$D$228:$BA$228,'Health SCR'!AN$3)&gt;0,sommmeProdInv(Inputs!$B$30:$AY$30,$D$228:$BA$228,'Health SCR'!AN$3),1)+AN261,0)</f>
        <v>0</v>
      </c>
      <c r="AO262" s="644">
        <f ca="1">IF('Health SCR'!AO$3&gt;=$B262,OFFSET($D$228,0,'Health SCR'!AO$3-$B262)*OFFSET(Inputs!$C$30,0,$B262-2)/IF(sommmeProdInv(Inputs!$B$30:$AY$30,$D$228:$BA$228,'Health SCR'!AO$3)&gt;0,sommmeProdInv(Inputs!$B$30:$AY$30,$D$228:$BA$228,'Health SCR'!AO$3),1)+AO261,0)</f>
        <v>0</v>
      </c>
      <c r="AP262" s="644">
        <f ca="1">IF('Health SCR'!AP$3&gt;=$B262,OFFSET($D$228,0,'Health SCR'!AP$3-$B262)*OFFSET(Inputs!$C$30,0,$B262-2)/IF(sommmeProdInv(Inputs!$B$30:$AY$30,$D$228:$BA$228,'Health SCR'!AP$3)&gt;0,sommmeProdInv(Inputs!$B$30:$AY$30,$D$228:$BA$228,'Health SCR'!AP$3),1)+AP261,0)</f>
        <v>0</v>
      </c>
      <c r="AQ262" s="644">
        <f ca="1">IF('Health SCR'!AQ$3&gt;=$B262,OFFSET($D$228,0,'Health SCR'!AQ$3-$B262)*OFFSET(Inputs!$C$30,0,$B262-2)/IF(sommmeProdInv(Inputs!$B$30:$AY$30,$D$228:$BA$228,'Health SCR'!AQ$3)&gt;0,sommmeProdInv(Inputs!$B$30:$AY$30,$D$228:$BA$228,'Health SCR'!AQ$3),1)+AQ261,0)</f>
        <v>0</v>
      </c>
      <c r="AR262" s="644">
        <f ca="1">IF('Health SCR'!AR$3&gt;=$B262,OFFSET($D$228,0,'Health SCR'!AR$3-$B262)*OFFSET(Inputs!$C$30,0,$B262-2)/IF(sommmeProdInv(Inputs!$B$30:$AY$30,$D$228:$BA$228,'Health SCR'!AR$3)&gt;0,sommmeProdInv(Inputs!$B$30:$AY$30,$D$228:$BA$228,'Health SCR'!AR$3),1)+AR261,0)</f>
        <v>0</v>
      </c>
      <c r="AS262" s="644">
        <f ca="1">IF('Health SCR'!AS$3&gt;=$B262,OFFSET($D$228,0,'Health SCR'!AS$3-$B262)*OFFSET(Inputs!$C$30,0,$B262-2)/IF(sommmeProdInv(Inputs!$B$30:$AY$30,$D$228:$BA$228,'Health SCR'!AS$3)&gt;0,sommmeProdInv(Inputs!$B$30:$AY$30,$D$228:$BA$228,'Health SCR'!AS$3),1)+AS261,0)</f>
        <v>0</v>
      </c>
      <c r="AT262" s="644">
        <f ca="1">IF('Health SCR'!AT$3&gt;=$B262,OFFSET($D$228,0,'Health SCR'!AT$3-$B262)*OFFSET(Inputs!$C$30,0,$B262-2)/IF(sommmeProdInv(Inputs!$B$30:$AY$30,$D$228:$BA$228,'Health SCR'!AT$3)&gt;0,sommmeProdInv(Inputs!$B$30:$AY$30,$D$228:$BA$228,'Health SCR'!AT$3),1)+AT261,0)</f>
        <v>0</v>
      </c>
      <c r="AU262" s="644">
        <f ca="1">IF('Health SCR'!AU$3&gt;=$B262,OFFSET($D$228,0,'Health SCR'!AU$3-$B262)*OFFSET(Inputs!$C$30,0,$B262-2)/IF(sommmeProdInv(Inputs!$B$30:$AY$30,$D$228:$BA$228,'Health SCR'!AU$3)&gt;0,sommmeProdInv(Inputs!$B$30:$AY$30,$D$228:$BA$228,'Health SCR'!AU$3),1)+AU261,0)</f>
        <v>0</v>
      </c>
      <c r="AV262" s="644">
        <f ca="1">IF('Health SCR'!AV$3&gt;=$B262,OFFSET($D$228,0,'Health SCR'!AV$3-$B262)*OFFSET(Inputs!$C$30,0,$B262-2)/IF(sommmeProdInv(Inputs!$B$30:$AY$30,$D$228:$BA$228,'Health SCR'!AV$3)&gt;0,sommmeProdInv(Inputs!$B$30:$AY$30,$D$228:$BA$228,'Health SCR'!AV$3),1)+AV261,0)</f>
        <v>0</v>
      </c>
      <c r="AW262" s="644">
        <f ca="1">IF('Health SCR'!AW$3&gt;=$B262,OFFSET($D$228,0,'Health SCR'!AW$3-$B262)*OFFSET(Inputs!$C$30,0,$B262-2)/IF(sommmeProdInv(Inputs!$B$30:$AY$30,$D$228:$BA$228,'Health SCR'!AW$3)&gt;0,sommmeProdInv(Inputs!$B$30:$AY$30,$D$228:$BA$228,'Health SCR'!AW$3),1)+AW261,0)</f>
        <v>0</v>
      </c>
      <c r="AX262" s="644">
        <f ca="1">IF('Health SCR'!AX$3&gt;=$B262,OFFSET($D$228,0,'Health SCR'!AX$3-$B262)*OFFSET(Inputs!$C$30,0,$B262-2)/IF(sommmeProdInv(Inputs!$B$30:$AY$30,$D$228:$BA$228,'Health SCR'!AX$3)&gt;0,sommmeProdInv(Inputs!$B$30:$AY$30,$D$228:$BA$228,'Health SCR'!AX$3),1)+AX261,0)</f>
        <v>0</v>
      </c>
      <c r="AY262" s="644">
        <f ca="1">IF('Health SCR'!AY$3&gt;=$B262,OFFSET($D$228,0,'Health SCR'!AY$3-$B262)*OFFSET(Inputs!$C$30,0,$B262-2)/IF(sommmeProdInv(Inputs!$B$30:$AY$30,$D$228:$BA$228,'Health SCR'!AY$3)&gt;0,sommmeProdInv(Inputs!$B$30:$AY$30,$D$228:$BA$228,'Health SCR'!AY$3),1)+AY261,0)</f>
        <v>0</v>
      </c>
      <c r="AZ262" s="644">
        <f ca="1">IF('Health SCR'!AZ$3&gt;=$B262,OFFSET($D$228,0,'Health SCR'!AZ$3-$B262)*OFFSET(Inputs!$C$30,0,$B262-2)/IF(sommmeProdInv(Inputs!$B$30:$AY$30,$D$228:$BA$228,'Health SCR'!AZ$3)&gt;0,sommmeProdInv(Inputs!$B$30:$AY$30,$D$228:$BA$228,'Health SCR'!AZ$3),1)+AZ261,0)</f>
        <v>0</v>
      </c>
      <c r="BA262" s="645">
        <f ca="1">IF('Health SCR'!BA$3&gt;=$B262,OFFSET($D$228,0,'Health SCR'!BA$3-$B262)*OFFSET(Inputs!$C$30,0,$B262-2)/IF(sommmeProdInv(Inputs!$B$30:$AY$30,$D$228:$BA$228,'Health SCR'!BA$3)&gt;0,sommmeProdInv(Inputs!$B$30:$AY$30,$D$228:$BA$228,'Health SCR'!BA$3),1)+BA261,0)</f>
        <v>0</v>
      </c>
    </row>
    <row r="263" spans="1:256" s="221" customFormat="1" outlineLevel="1">
      <c r="A263" s="610"/>
      <c r="B263" s="993">
        <v>34</v>
      </c>
      <c r="C263" s="994"/>
      <c r="D263" s="643"/>
      <c r="E263" s="644">
        <f ca="1">IF('Health SCR'!E$3&gt;=$B263,OFFSET($D$228,0,'Health SCR'!E$3-$B263)*OFFSET(Inputs!$C$30,0,$B263-2)/IF(sommmeProdInv(Inputs!$B$30:$AY$30,$D$228:$BA$228,'Health SCR'!E$3)&gt;0,sommmeProdInv(Inputs!$B$30:$AY$30,$D$228:$BA$228,'Health SCR'!E$3),1)+E262,0)</f>
        <v>0</v>
      </c>
      <c r="F263" s="644">
        <f ca="1">IF('Health SCR'!F$3&gt;=$B263,OFFSET($D$228,0,'Health SCR'!F$3-$B263)*OFFSET(Inputs!$C$30,0,$B263-2)/IF(sommmeProdInv(Inputs!$B$30:$AY$30,$D$228:$BA$228,'Health SCR'!F$3)&gt;0,sommmeProdInv(Inputs!$B$30:$AY$30,$D$228:$BA$228,'Health SCR'!F$3),1)+F262,0)</f>
        <v>0</v>
      </c>
      <c r="G263" s="644">
        <f ca="1">IF('Health SCR'!G$3&gt;=$B263,OFFSET($D$228,0,'Health SCR'!G$3-$B263)*OFFSET(Inputs!$C$30,0,$B263-2)/IF(sommmeProdInv(Inputs!$B$30:$AY$30,$D$228:$BA$228,'Health SCR'!G$3)&gt;0,sommmeProdInv(Inputs!$B$30:$AY$30,$D$228:$BA$228,'Health SCR'!G$3),1)+G262,0)</f>
        <v>0</v>
      </c>
      <c r="H263" s="644">
        <f ca="1">IF('Health SCR'!H$3&gt;=$B263,OFFSET($D$228,0,'Health SCR'!H$3-$B263)*OFFSET(Inputs!$C$30,0,$B263-2)/IF(sommmeProdInv(Inputs!$B$30:$AY$30,$D$228:$BA$228,'Health SCR'!H$3)&gt;0,sommmeProdInv(Inputs!$B$30:$AY$30,$D$228:$BA$228,'Health SCR'!H$3),1)+H262,0)</f>
        <v>0</v>
      </c>
      <c r="I263" s="644">
        <f ca="1">IF('Health SCR'!I$3&gt;=$B263,OFFSET($D$228,0,'Health SCR'!I$3-$B263)*OFFSET(Inputs!$C$30,0,$B263-2)/IF(sommmeProdInv(Inputs!$B$30:$AY$30,$D$228:$BA$228,'Health SCR'!I$3)&gt;0,sommmeProdInv(Inputs!$B$30:$AY$30,$D$228:$BA$228,'Health SCR'!I$3),1)+I262,0)</f>
        <v>0</v>
      </c>
      <c r="J263" s="644">
        <f ca="1">IF('Health SCR'!J$3&gt;=$B263,OFFSET($D$228,0,'Health SCR'!J$3-$B263)*OFFSET(Inputs!$C$30,0,$B263-2)/IF(sommmeProdInv(Inputs!$B$30:$AY$30,$D$228:$BA$228,'Health SCR'!J$3)&gt;0,sommmeProdInv(Inputs!$B$30:$AY$30,$D$228:$BA$228,'Health SCR'!J$3),1)+J262,0)</f>
        <v>0</v>
      </c>
      <c r="K263" s="644">
        <f ca="1">IF('Health SCR'!K$3&gt;=$B263,OFFSET($D$228,0,'Health SCR'!K$3-$B263)*OFFSET(Inputs!$C$30,0,$B263-2)/IF(sommmeProdInv(Inputs!$B$30:$AY$30,$D$228:$BA$228,'Health SCR'!K$3)&gt;0,sommmeProdInv(Inputs!$B$30:$AY$30,$D$228:$BA$228,'Health SCR'!K$3),1)+K262,0)</f>
        <v>0</v>
      </c>
      <c r="L263" s="644">
        <f ca="1">IF('Health SCR'!L$3&gt;=$B263,OFFSET($D$228,0,'Health SCR'!L$3-$B263)*OFFSET(Inputs!$C$30,0,$B263-2)/IF(sommmeProdInv(Inputs!$B$30:$AY$30,$D$228:$BA$228,'Health SCR'!L$3)&gt;0,sommmeProdInv(Inputs!$B$30:$AY$30,$D$228:$BA$228,'Health SCR'!L$3),1)+L262,0)</f>
        <v>0</v>
      </c>
      <c r="M263" s="644">
        <f ca="1">IF('Health SCR'!M$3&gt;=$B263,OFFSET($D$228,0,'Health SCR'!M$3-$B263)*OFFSET(Inputs!$C$30,0,$B263-2)/IF(sommmeProdInv(Inputs!$B$30:$AY$30,$D$228:$BA$228,'Health SCR'!M$3)&gt;0,sommmeProdInv(Inputs!$B$30:$AY$30,$D$228:$BA$228,'Health SCR'!M$3),1)+M262,0)</f>
        <v>0</v>
      </c>
      <c r="N263" s="644">
        <f ca="1">IF('Health SCR'!N$3&gt;=$B263,OFFSET($D$228,0,'Health SCR'!N$3-$B263)*OFFSET(Inputs!$C$30,0,$B263-2)/IF(sommmeProdInv(Inputs!$B$30:$AY$30,$D$228:$BA$228,'Health SCR'!N$3)&gt;0,sommmeProdInv(Inputs!$B$30:$AY$30,$D$228:$BA$228,'Health SCR'!N$3),1)+N262,0)</f>
        <v>0</v>
      </c>
      <c r="O263" s="644">
        <f ca="1">IF('Health SCR'!O$3&gt;=$B263,OFFSET($D$228,0,'Health SCR'!O$3-$B263)*OFFSET(Inputs!$C$30,0,$B263-2)/IF(sommmeProdInv(Inputs!$B$30:$AY$30,$D$228:$BA$228,'Health SCR'!O$3)&gt;0,sommmeProdInv(Inputs!$B$30:$AY$30,$D$228:$BA$228,'Health SCR'!O$3),1)+O262,0)</f>
        <v>0</v>
      </c>
      <c r="P263" s="644">
        <f ca="1">IF('Health SCR'!P$3&gt;=$B263,OFFSET($D$228,0,'Health SCR'!P$3-$B263)*OFFSET(Inputs!$C$30,0,$B263-2)/IF(sommmeProdInv(Inputs!$B$30:$AY$30,$D$228:$BA$228,'Health SCR'!P$3)&gt;0,sommmeProdInv(Inputs!$B$30:$AY$30,$D$228:$BA$228,'Health SCR'!P$3),1)+P262,0)</f>
        <v>0</v>
      </c>
      <c r="Q263" s="644">
        <f ca="1">IF('Health SCR'!Q$3&gt;=$B263,OFFSET($D$228,0,'Health SCR'!Q$3-$B263)*OFFSET(Inputs!$C$30,0,$B263-2)/IF(sommmeProdInv(Inputs!$B$30:$AY$30,$D$228:$BA$228,'Health SCR'!Q$3)&gt;0,sommmeProdInv(Inputs!$B$30:$AY$30,$D$228:$BA$228,'Health SCR'!Q$3),1)+Q262,0)</f>
        <v>0</v>
      </c>
      <c r="R263" s="644">
        <f ca="1">IF('Health SCR'!R$3&gt;=$B263,OFFSET($D$228,0,'Health SCR'!R$3-$B263)*OFFSET(Inputs!$C$30,0,$B263-2)/IF(sommmeProdInv(Inputs!$B$30:$AY$30,$D$228:$BA$228,'Health SCR'!R$3)&gt;0,sommmeProdInv(Inputs!$B$30:$AY$30,$D$228:$BA$228,'Health SCR'!R$3),1)+R262,0)</f>
        <v>0</v>
      </c>
      <c r="S263" s="644">
        <f ca="1">IF('Health SCR'!S$3&gt;=$B263,OFFSET($D$228,0,'Health SCR'!S$3-$B263)*OFFSET(Inputs!$C$30,0,$B263-2)/IF(sommmeProdInv(Inputs!$B$30:$AY$30,$D$228:$BA$228,'Health SCR'!S$3)&gt;0,sommmeProdInv(Inputs!$B$30:$AY$30,$D$228:$BA$228,'Health SCR'!S$3),1)+S262,0)</f>
        <v>0</v>
      </c>
      <c r="T263" s="644">
        <f ca="1">IF('Health SCR'!T$3&gt;=$B263,OFFSET($D$228,0,'Health SCR'!T$3-$B263)*OFFSET(Inputs!$C$30,0,$B263-2)/IF(sommmeProdInv(Inputs!$B$30:$AY$30,$D$228:$BA$228,'Health SCR'!T$3)&gt;0,sommmeProdInv(Inputs!$B$30:$AY$30,$D$228:$BA$228,'Health SCR'!T$3),1)+T262,0)</f>
        <v>0</v>
      </c>
      <c r="U263" s="644">
        <f ca="1">IF('Health SCR'!U$3&gt;=$B263,OFFSET($D$228,0,'Health SCR'!U$3-$B263)*OFFSET(Inputs!$C$30,0,$B263-2)/IF(sommmeProdInv(Inputs!$B$30:$AY$30,$D$228:$BA$228,'Health SCR'!U$3)&gt;0,sommmeProdInv(Inputs!$B$30:$AY$30,$D$228:$BA$228,'Health SCR'!U$3),1)+U262,0)</f>
        <v>0</v>
      </c>
      <c r="V263" s="644">
        <f ca="1">IF('Health SCR'!V$3&gt;=$B263,OFFSET($D$228,0,'Health SCR'!V$3-$B263)*OFFSET(Inputs!$C$30,0,$B263-2)/IF(sommmeProdInv(Inputs!$B$30:$AY$30,$D$228:$BA$228,'Health SCR'!V$3)&gt;0,sommmeProdInv(Inputs!$B$30:$AY$30,$D$228:$BA$228,'Health SCR'!V$3),1)+V262,0)</f>
        <v>0</v>
      </c>
      <c r="W263" s="644">
        <f ca="1">IF('Health SCR'!W$3&gt;=$B263,OFFSET($D$228,0,'Health SCR'!W$3-$B263)*OFFSET(Inputs!$C$30,0,$B263-2)/IF(sommmeProdInv(Inputs!$B$30:$AY$30,$D$228:$BA$228,'Health SCR'!W$3)&gt;0,sommmeProdInv(Inputs!$B$30:$AY$30,$D$228:$BA$228,'Health SCR'!W$3),1)+W262,0)</f>
        <v>0</v>
      </c>
      <c r="X263" s="644">
        <f ca="1">IF('Health SCR'!X$3&gt;=$B263,OFFSET($D$228,0,'Health SCR'!X$3-$B263)*OFFSET(Inputs!$C$30,0,$B263-2)/IF(sommmeProdInv(Inputs!$B$30:$AY$30,$D$228:$BA$228,'Health SCR'!X$3)&gt;0,sommmeProdInv(Inputs!$B$30:$AY$30,$D$228:$BA$228,'Health SCR'!X$3),1)+X262,0)</f>
        <v>0</v>
      </c>
      <c r="Y263" s="644">
        <f ca="1">IF('Health SCR'!Y$3&gt;=$B263,OFFSET($D$228,0,'Health SCR'!Y$3-$B263)*OFFSET(Inputs!$C$30,0,$B263-2)/IF(sommmeProdInv(Inputs!$B$30:$AY$30,$D$228:$BA$228,'Health SCR'!Y$3)&gt;0,sommmeProdInv(Inputs!$B$30:$AY$30,$D$228:$BA$228,'Health SCR'!Y$3),1)+Y262,0)</f>
        <v>0</v>
      </c>
      <c r="Z263" s="644">
        <f ca="1">IF('Health SCR'!Z$3&gt;=$B263,OFFSET($D$228,0,'Health SCR'!Z$3-$B263)*OFFSET(Inputs!$C$30,0,$B263-2)/IF(sommmeProdInv(Inputs!$B$30:$AY$30,$D$228:$BA$228,'Health SCR'!Z$3)&gt;0,sommmeProdInv(Inputs!$B$30:$AY$30,$D$228:$BA$228,'Health SCR'!Z$3),1)+Z262,0)</f>
        <v>0</v>
      </c>
      <c r="AA263" s="644">
        <f ca="1">IF('Health SCR'!AA$3&gt;=$B263,OFFSET($D$228,0,'Health SCR'!AA$3-$B263)*OFFSET(Inputs!$C$30,0,$B263-2)/IF(sommmeProdInv(Inputs!$B$30:$AY$30,$D$228:$BA$228,'Health SCR'!AA$3)&gt;0,sommmeProdInv(Inputs!$B$30:$AY$30,$D$228:$BA$228,'Health SCR'!AA$3),1)+AA262,0)</f>
        <v>0</v>
      </c>
      <c r="AB263" s="644">
        <f ca="1">IF('Health SCR'!AB$3&gt;=$B263,OFFSET($D$228,0,'Health SCR'!AB$3-$B263)*OFFSET(Inputs!$C$30,0,$B263-2)/IF(sommmeProdInv(Inputs!$B$30:$AY$30,$D$228:$BA$228,'Health SCR'!AB$3)&gt;0,sommmeProdInv(Inputs!$B$30:$AY$30,$D$228:$BA$228,'Health SCR'!AB$3),1)+AB262,0)</f>
        <v>0</v>
      </c>
      <c r="AC263" s="644">
        <f ca="1">IF('Health SCR'!AC$3&gt;=$B263,OFFSET($D$228,0,'Health SCR'!AC$3-$B263)*OFFSET(Inputs!$C$30,0,$B263-2)/IF(sommmeProdInv(Inputs!$B$30:$AY$30,$D$228:$BA$228,'Health SCR'!AC$3)&gt;0,sommmeProdInv(Inputs!$B$30:$AY$30,$D$228:$BA$228,'Health SCR'!AC$3),1)+AC262,0)</f>
        <v>0</v>
      </c>
      <c r="AD263" s="644">
        <f ca="1">IF('Health SCR'!AD$3&gt;=$B263,OFFSET($D$228,0,'Health SCR'!AD$3-$B263)*OFFSET(Inputs!$C$30,0,$B263-2)/IF(sommmeProdInv(Inputs!$B$30:$AY$30,$D$228:$BA$228,'Health SCR'!AD$3)&gt;0,sommmeProdInv(Inputs!$B$30:$AY$30,$D$228:$BA$228,'Health SCR'!AD$3),1)+AD262,0)</f>
        <v>0</v>
      </c>
      <c r="AE263" s="644">
        <f ca="1">IF('Health SCR'!AE$3&gt;=$B263,OFFSET($D$228,0,'Health SCR'!AE$3-$B263)*OFFSET(Inputs!$C$30,0,$B263-2)/IF(sommmeProdInv(Inputs!$B$30:$AY$30,$D$228:$BA$228,'Health SCR'!AE$3)&gt;0,sommmeProdInv(Inputs!$B$30:$AY$30,$D$228:$BA$228,'Health SCR'!AE$3),1)+AE262,0)</f>
        <v>0</v>
      </c>
      <c r="AF263" s="644">
        <f ca="1">IF('Health SCR'!AF$3&gt;=$B263,OFFSET($D$228,0,'Health SCR'!AF$3-$B263)*OFFSET(Inputs!$C$30,0,$B263-2)/IF(sommmeProdInv(Inputs!$B$30:$AY$30,$D$228:$BA$228,'Health SCR'!AF$3)&gt;0,sommmeProdInv(Inputs!$B$30:$AY$30,$D$228:$BA$228,'Health SCR'!AF$3),1)+AF262,0)</f>
        <v>0</v>
      </c>
      <c r="AG263" s="644">
        <f ca="1">IF('Health SCR'!AG$3&gt;=$B263,OFFSET($D$228,0,'Health SCR'!AG$3-$B263)*OFFSET(Inputs!$C$30,0,$B263-2)/IF(sommmeProdInv(Inputs!$B$30:$AY$30,$D$228:$BA$228,'Health SCR'!AG$3)&gt;0,sommmeProdInv(Inputs!$B$30:$AY$30,$D$228:$BA$228,'Health SCR'!AG$3),1)+AG262,0)</f>
        <v>0</v>
      </c>
      <c r="AH263" s="644">
        <f ca="1">IF('Health SCR'!AH$3&gt;=$B263,OFFSET($D$228,0,'Health SCR'!AH$3-$B263)*OFFSET(Inputs!$C$30,0,$B263-2)/IF(sommmeProdInv(Inputs!$B$30:$AY$30,$D$228:$BA$228,'Health SCR'!AH$3)&gt;0,sommmeProdInv(Inputs!$B$30:$AY$30,$D$228:$BA$228,'Health SCR'!AH$3),1)+AH262,0)</f>
        <v>0</v>
      </c>
      <c r="AI263" s="644">
        <f ca="1">IF('Health SCR'!AI$3&gt;=$B263,OFFSET($D$228,0,'Health SCR'!AI$3-$B263)*OFFSET(Inputs!$C$30,0,$B263-2)/IF(sommmeProdInv(Inputs!$B$30:$AY$30,$D$228:$BA$228,'Health SCR'!AI$3)&gt;0,sommmeProdInv(Inputs!$B$30:$AY$30,$D$228:$BA$228,'Health SCR'!AI$3),1)+AI262,0)</f>
        <v>0</v>
      </c>
      <c r="AJ263" s="644">
        <f ca="1">IF('Health SCR'!AJ$3&gt;=$B263,OFFSET($D$228,0,'Health SCR'!AJ$3-$B263)*OFFSET(Inputs!$C$30,0,$B263-2)/IF(sommmeProdInv(Inputs!$B$30:$AY$30,$D$228:$BA$228,'Health SCR'!AJ$3)&gt;0,sommmeProdInv(Inputs!$B$30:$AY$30,$D$228:$BA$228,'Health SCR'!AJ$3),1)+AJ262,0)</f>
        <v>0</v>
      </c>
      <c r="AK263" s="644">
        <f ca="1">IF('Health SCR'!AK$3&gt;=$B263,OFFSET($D$228,0,'Health SCR'!AK$3-$B263)*OFFSET(Inputs!$C$30,0,$B263-2)/IF(sommmeProdInv(Inputs!$B$30:$AY$30,$D$228:$BA$228,'Health SCR'!AK$3)&gt;0,sommmeProdInv(Inputs!$B$30:$AY$30,$D$228:$BA$228,'Health SCR'!AK$3),1)+AK262,0)</f>
        <v>0</v>
      </c>
      <c r="AL263" s="644">
        <f ca="1">IF('Health SCR'!AL$3&gt;=$B263,OFFSET($D$228,0,'Health SCR'!AL$3-$B263)*OFFSET(Inputs!$C$30,0,$B263-2)/IF(sommmeProdInv(Inputs!$B$30:$AY$30,$D$228:$BA$228,'Health SCR'!AL$3)&gt;0,sommmeProdInv(Inputs!$B$30:$AY$30,$D$228:$BA$228,'Health SCR'!AL$3),1)+AL262,0)</f>
        <v>0</v>
      </c>
      <c r="AM263" s="644">
        <f ca="1">IF('Health SCR'!AM$3&gt;=$B263,OFFSET($D$228,0,'Health SCR'!AM$3-$B263)*OFFSET(Inputs!$C$30,0,$B263-2)/IF(sommmeProdInv(Inputs!$B$30:$AY$30,$D$228:$BA$228,'Health SCR'!AM$3)&gt;0,sommmeProdInv(Inputs!$B$30:$AY$30,$D$228:$BA$228,'Health SCR'!AM$3),1)+AM262,0)</f>
        <v>0</v>
      </c>
      <c r="AN263" s="644">
        <f ca="1">IF('Health SCR'!AN$3&gt;=$B263,OFFSET($D$228,0,'Health SCR'!AN$3-$B263)*OFFSET(Inputs!$C$30,0,$B263-2)/IF(sommmeProdInv(Inputs!$B$30:$AY$30,$D$228:$BA$228,'Health SCR'!AN$3)&gt;0,sommmeProdInv(Inputs!$B$30:$AY$30,$D$228:$BA$228,'Health SCR'!AN$3),1)+AN262,0)</f>
        <v>0</v>
      </c>
      <c r="AO263" s="644">
        <f ca="1">IF('Health SCR'!AO$3&gt;=$B263,OFFSET($D$228,0,'Health SCR'!AO$3-$B263)*OFFSET(Inputs!$C$30,0,$B263-2)/IF(sommmeProdInv(Inputs!$B$30:$AY$30,$D$228:$BA$228,'Health SCR'!AO$3)&gt;0,sommmeProdInv(Inputs!$B$30:$AY$30,$D$228:$BA$228,'Health SCR'!AO$3),1)+AO262,0)</f>
        <v>0</v>
      </c>
      <c r="AP263" s="644">
        <f ca="1">IF('Health SCR'!AP$3&gt;=$B263,OFFSET($D$228,0,'Health SCR'!AP$3-$B263)*OFFSET(Inputs!$C$30,0,$B263-2)/IF(sommmeProdInv(Inputs!$B$30:$AY$30,$D$228:$BA$228,'Health SCR'!AP$3)&gt;0,sommmeProdInv(Inputs!$B$30:$AY$30,$D$228:$BA$228,'Health SCR'!AP$3),1)+AP262,0)</f>
        <v>0</v>
      </c>
      <c r="AQ263" s="644">
        <f ca="1">IF('Health SCR'!AQ$3&gt;=$B263,OFFSET($D$228,0,'Health SCR'!AQ$3-$B263)*OFFSET(Inputs!$C$30,0,$B263-2)/IF(sommmeProdInv(Inputs!$B$30:$AY$30,$D$228:$BA$228,'Health SCR'!AQ$3)&gt;0,sommmeProdInv(Inputs!$B$30:$AY$30,$D$228:$BA$228,'Health SCR'!AQ$3),1)+AQ262,0)</f>
        <v>0</v>
      </c>
      <c r="AR263" s="644">
        <f ca="1">IF('Health SCR'!AR$3&gt;=$B263,OFFSET($D$228,0,'Health SCR'!AR$3-$B263)*OFFSET(Inputs!$C$30,0,$B263-2)/IF(sommmeProdInv(Inputs!$B$30:$AY$30,$D$228:$BA$228,'Health SCR'!AR$3)&gt;0,sommmeProdInv(Inputs!$B$30:$AY$30,$D$228:$BA$228,'Health SCR'!AR$3),1)+AR262,0)</f>
        <v>0</v>
      </c>
      <c r="AS263" s="644">
        <f ca="1">IF('Health SCR'!AS$3&gt;=$B263,OFFSET($D$228,0,'Health SCR'!AS$3-$B263)*OFFSET(Inputs!$C$30,0,$B263-2)/IF(sommmeProdInv(Inputs!$B$30:$AY$30,$D$228:$BA$228,'Health SCR'!AS$3)&gt;0,sommmeProdInv(Inputs!$B$30:$AY$30,$D$228:$BA$228,'Health SCR'!AS$3),1)+AS262,0)</f>
        <v>0</v>
      </c>
      <c r="AT263" s="644">
        <f ca="1">IF('Health SCR'!AT$3&gt;=$B263,OFFSET($D$228,0,'Health SCR'!AT$3-$B263)*OFFSET(Inputs!$C$30,0,$B263-2)/IF(sommmeProdInv(Inputs!$B$30:$AY$30,$D$228:$BA$228,'Health SCR'!AT$3)&gt;0,sommmeProdInv(Inputs!$B$30:$AY$30,$D$228:$BA$228,'Health SCR'!AT$3),1)+AT262,0)</f>
        <v>0</v>
      </c>
      <c r="AU263" s="644">
        <f ca="1">IF('Health SCR'!AU$3&gt;=$B263,OFFSET($D$228,0,'Health SCR'!AU$3-$B263)*OFFSET(Inputs!$C$30,0,$B263-2)/IF(sommmeProdInv(Inputs!$B$30:$AY$30,$D$228:$BA$228,'Health SCR'!AU$3)&gt;0,sommmeProdInv(Inputs!$B$30:$AY$30,$D$228:$BA$228,'Health SCR'!AU$3),1)+AU262,0)</f>
        <v>0</v>
      </c>
      <c r="AV263" s="644">
        <f ca="1">IF('Health SCR'!AV$3&gt;=$B263,OFFSET($D$228,0,'Health SCR'!AV$3-$B263)*OFFSET(Inputs!$C$30,0,$B263-2)/IF(sommmeProdInv(Inputs!$B$30:$AY$30,$D$228:$BA$228,'Health SCR'!AV$3)&gt;0,sommmeProdInv(Inputs!$B$30:$AY$30,$D$228:$BA$228,'Health SCR'!AV$3),1)+AV262,0)</f>
        <v>0</v>
      </c>
      <c r="AW263" s="644">
        <f ca="1">IF('Health SCR'!AW$3&gt;=$B263,OFFSET($D$228,0,'Health SCR'!AW$3-$B263)*OFFSET(Inputs!$C$30,0,$B263-2)/IF(sommmeProdInv(Inputs!$B$30:$AY$30,$D$228:$BA$228,'Health SCR'!AW$3)&gt;0,sommmeProdInv(Inputs!$B$30:$AY$30,$D$228:$BA$228,'Health SCR'!AW$3),1)+AW262,0)</f>
        <v>0</v>
      </c>
      <c r="AX263" s="644">
        <f ca="1">IF('Health SCR'!AX$3&gt;=$B263,OFFSET($D$228,0,'Health SCR'!AX$3-$B263)*OFFSET(Inputs!$C$30,0,$B263-2)/IF(sommmeProdInv(Inputs!$B$30:$AY$30,$D$228:$BA$228,'Health SCR'!AX$3)&gt;0,sommmeProdInv(Inputs!$B$30:$AY$30,$D$228:$BA$228,'Health SCR'!AX$3),1)+AX262,0)</f>
        <v>0</v>
      </c>
      <c r="AY263" s="644">
        <f ca="1">IF('Health SCR'!AY$3&gt;=$B263,OFFSET($D$228,0,'Health SCR'!AY$3-$B263)*OFFSET(Inputs!$C$30,0,$B263-2)/IF(sommmeProdInv(Inputs!$B$30:$AY$30,$D$228:$BA$228,'Health SCR'!AY$3)&gt;0,sommmeProdInv(Inputs!$B$30:$AY$30,$D$228:$BA$228,'Health SCR'!AY$3),1)+AY262,0)</f>
        <v>0</v>
      </c>
      <c r="AZ263" s="644">
        <f ca="1">IF('Health SCR'!AZ$3&gt;=$B263,OFFSET($D$228,0,'Health SCR'!AZ$3-$B263)*OFFSET(Inputs!$C$30,0,$B263-2)/IF(sommmeProdInv(Inputs!$B$30:$AY$30,$D$228:$BA$228,'Health SCR'!AZ$3)&gt;0,sommmeProdInv(Inputs!$B$30:$AY$30,$D$228:$BA$228,'Health SCR'!AZ$3),1)+AZ262,0)</f>
        <v>0</v>
      </c>
      <c r="BA263" s="645">
        <f ca="1">IF('Health SCR'!BA$3&gt;=$B263,OFFSET($D$228,0,'Health SCR'!BA$3-$B263)*OFFSET(Inputs!$C$30,0,$B263-2)/IF(sommmeProdInv(Inputs!$B$30:$AY$30,$D$228:$BA$228,'Health SCR'!BA$3)&gt;0,sommmeProdInv(Inputs!$B$30:$AY$30,$D$228:$BA$228,'Health SCR'!BA$3),1)+BA262,0)</f>
        <v>0</v>
      </c>
    </row>
    <row r="264" spans="1:256" s="221" customFormat="1" outlineLevel="1">
      <c r="A264" s="610"/>
      <c r="B264" s="993">
        <v>35</v>
      </c>
      <c r="C264" s="994"/>
      <c r="D264" s="643"/>
      <c r="E264" s="644">
        <f ca="1">IF('Health SCR'!E$3&gt;=$B264,OFFSET($D$228,0,'Health SCR'!E$3-$B264)*OFFSET(Inputs!$C$30,0,$B264-2)/IF(sommmeProdInv(Inputs!$B$30:$AY$30,$D$228:$BA$228,'Health SCR'!E$3)&gt;0,sommmeProdInv(Inputs!$B$30:$AY$30,$D$228:$BA$228,'Health SCR'!E$3),1)+E263,0)</f>
        <v>0</v>
      </c>
      <c r="F264" s="644">
        <f ca="1">IF('Health SCR'!F$3&gt;=$B264,OFFSET($D$228,0,'Health SCR'!F$3-$B264)*OFFSET(Inputs!$C$30,0,$B264-2)/IF(sommmeProdInv(Inputs!$B$30:$AY$30,$D$228:$BA$228,'Health SCR'!F$3)&gt;0,sommmeProdInv(Inputs!$B$30:$AY$30,$D$228:$BA$228,'Health SCR'!F$3),1)+F263,0)</f>
        <v>0</v>
      </c>
      <c r="G264" s="644">
        <f ca="1">IF('Health SCR'!G$3&gt;=$B264,OFFSET($D$228,0,'Health SCR'!G$3-$B264)*OFFSET(Inputs!$C$30,0,$B264-2)/IF(sommmeProdInv(Inputs!$B$30:$AY$30,$D$228:$BA$228,'Health SCR'!G$3)&gt;0,sommmeProdInv(Inputs!$B$30:$AY$30,$D$228:$BA$228,'Health SCR'!G$3),1)+G263,0)</f>
        <v>0</v>
      </c>
      <c r="H264" s="644">
        <f ca="1">IF('Health SCR'!H$3&gt;=$B264,OFFSET($D$228,0,'Health SCR'!H$3-$B264)*OFFSET(Inputs!$C$30,0,$B264-2)/IF(sommmeProdInv(Inputs!$B$30:$AY$30,$D$228:$BA$228,'Health SCR'!H$3)&gt;0,sommmeProdInv(Inputs!$B$30:$AY$30,$D$228:$BA$228,'Health SCR'!H$3),1)+H263,0)</f>
        <v>0</v>
      </c>
      <c r="I264" s="644">
        <f ca="1">IF('Health SCR'!I$3&gt;=$B264,OFFSET($D$228,0,'Health SCR'!I$3-$B264)*OFFSET(Inputs!$C$30,0,$B264-2)/IF(sommmeProdInv(Inputs!$B$30:$AY$30,$D$228:$BA$228,'Health SCR'!I$3)&gt;0,sommmeProdInv(Inputs!$B$30:$AY$30,$D$228:$BA$228,'Health SCR'!I$3),1)+I263,0)</f>
        <v>0</v>
      </c>
      <c r="J264" s="644">
        <f ca="1">IF('Health SCR'!J$3&gt;=$B264,OFFSET($D$228,0,'Health SCR'!J$3-$B264)*OFFSET(Inputs!$C$30,0,$B264-2)/IF(sommmeProdInv(Inputs!$B$30:$AY$30,$D$228:$BA$228,'Health SCR'!J$3)&gt;0,sommmeProdInv(Inputs!$B$30:$AY$30,$D$228:$BA$228,'Health SCR'!J$3),1)+J263,0)</f>
        <v>0</v>
      </c>
      <c r="K264" s="644">
        <f ca="1">IF('Health SCR'!K$3&gt;=$B264,OFFSET($D$228,0,'Health SCR'!K$3-$B264)*OFFSET(Inputs!$C$30,0,$B264-2)/IF(sommmeProdInv(Inputs!$B$30:$AY$30,$D$228:$BA$228,'Health SCR'!K$3)&gt;0,sommmeProdInv(Inputs!$B$30:$AY$30,$D$228:$BA$228,'Health SCR'!K$3),1)+K263,0)</f>
        <v>0</v>
      </c>
      <c r="L264" s="644">
        <f ca="1">IF('Health SCR'!L$3&gt;=$B264,OFFSET($D$228,0,'Health SCR'!L$3-$B264)*OFFSET(Inputs!$C$30,0,$B264-2)/IF(sommmeProdInv(Inputs!$B$30:$AY$30,$D$228:$BA$228,'Health SCR'!L$3)&gt;0,sommmeProdInv(Inputs!$B$30:$AY$30,$D$228:$BA$228,'Health SCR'!L$3),1)+L263,0)</f>
        <v>0</v>
      </c>
      <c r="M264" s="644">
        <f ca="1">IF('Health SCR'!M$3&gt;=$B264,OFFSET($D$228,0,'Health SCR'!M$3-$B264)*OFFSET(Inputs!$C$30,0,$B264-2)/IF(sommmeProdInv(Inputs!$B$30:$AY$30,$D$228:$BA$228,'Health SCR'!M$3)&gt;0,sommmeProdInv(Inputs!$B$30:$AY$30,$D$228:$BA$228,'Health SCR'!M$3),1)+M263,0)</f>
        <v>0</v>
      </c>
      <c r="N264" s="644">
        <f ca="1">IF('Health SCR'!N$3&gt;=$B264,OFFSET($D$228,0,'Health SCR'!N$3-$B264)*OFFSET(Inputs!$C$30,0,$B264-2)/IF(sommmeProdInv(Inputs!$B$30:$AY$30,$D$228:$BA$228,'Health SCR'!N$3)&gt;0,sommmeProdInv(Inputs!$B$30:$AY$30,$D$228:$BA$228,'Health SCR'!N$3),1)+N263,0)</f>
        <v>0</v>
      </c>
      <c r="O264" s="644">
        <f ca="1">IF('Health SCR'!O$3&gt;=$B264,OFFSET($D$228,0,'Health SCR'!O$3-$B264)*OFFSET(Inputs!$C$30,0,$B264-2)/IF(sommmeProdInv(Inputs!$B$30:$AY$30,$D$228:$BA$228,'Health SCR'!O$3)&gt;0,sommmeProdInv(Inputs!$B$30:$AY$30,$D$228:$BA$228,'Health SCR'!O$3),1)+O263,0)</f>
        <v>0</v>
      </c>
      <c r="P264" s="644">
        <f ca="1">IF('Health SCR'!P$3&gt;=$B264,OFFSET($D$228,0,'Health SCR'!P$3-$B264)*OFFSET(Inputs!$C$30,0,$B264-2)/IF(sommmeProdInv(Inputs!$B$30:$AY$30,$D$228:$BA$228,'Health SCR'!P$3)&gt;0,sommmeProdInv(Inputs!$B$30:$AY$30,$D$228:$BA$228,'Health SCR'!P$3),1)+P263,0)</f>
        <v>0</v>
      </c>
      <c r="Q264" s="644">
        <f ca="1">IF('Health SCR'!Q$3&gt;=$B264,OFFSET($D$228,0,'Health SCR'!Q$3-$B264)*OFFSET(Inputs!$C$30,0,$B264-2)/IF(sommmeProdInv(Inputs!$B$30:$AY$30,$D$228:$BA$228,'Health SCR'!Q$3)&gt;0,sommmeProdInv(Inputs!$B$30:$AY$30,$D$228:$BA$228,'Health SCR'!Q$3),1)+Q263,0)</f>
        <v>0</v>
      </c>
      <c r="R264" s="644">
        <f ca="1">IF('Health SCR'!R$3&gt;=$B264,OFFSET($D$228,0,'Health SCR'!R$3-$B264)*OFFSET(Inputs!$C$30,0,$B264-2)/IF(sommmeProdInv(Inputs!$B$30:$AY$30,$D$228:$BA$228,'Health SCR'!R$3)&gt;0,sommmeProdInv(Inputs!$B$30:$AY$30,$D$228:$BA$228,'Health SCR'!R$3),1)+R263,0)</f>
        <v>0</v>
      </c>
      <c r="S264" s="644">
        <f ca="1">IF('Health SCR'!S$3&gt;=$B264,OFFSET($D$228,0,'Health SCR'!S$3-$B264)*OFFSET(Inputs!$C$30,0,$B264-2)/IF(sommmeProdInv(Inputs!$B$30:$AY$30,$D$228:$BA$228,'Health SCR'!S$3)&gt;0,sommmeProdInv(Inputs!$B$30:$AY$30,$D$228:$BA$228,'Health SCR'!S$3),1)+S263,0)</f>
        <v>0</v>
      </c>
      <c r="T264" s="644">
        <f ca="1">IF('Health SCR'!T$3&gt;=$B264,OFFSET($D$228,0,'Health SCR'!T$3-$B264)*OFFSET(Inputs!$C$30,0,$B264-2)/IF(sommmeProdInv(Inputs!$B$30:$AY$30,$D$228:$BA$228,'Health SCR'!T$3)&gt;0,sommmeProdInv(Inputs!$B$30:$AY$30,$D$228:$BA$228,'Health SCR'!T$3),1)+T263,0)</f>
        <v>0</v>
      </c>
      <c r="U264" s="644">
        <f ca="1">IF('Health SCR'!U$3&gt;=$B264,OFFSET($D$228,0,'Health SCR'!U$3-$B264)*OFFSET(Inputs!$C$30,0,$B264-2)/IF(sommmeProdInv(Inputs!$B$30:$AY$30,$D$228:$BA$228,'Health SCR'!U$3)&gt;0,sommmeProdInv(Inputs!$B$30:$AY$30,$D$228:$BA$228,'Health SCR'!U$3),1)+U263,0)</f>
        <v>0</v>
      </c>
      <c r="V264" s="644">
        <f ca="1">IF('Health SCR'!V$3&gt;=$B264,OFFSET($D$228,0,'Health SCR'!V$3-$B264)*OFFSET(Inputs!$C$30,0,$B264-2)/IF(sommmeProdInv(Inputs!$B$30:$AY$30,$D$228:$BA$228,'Health SCR'!V$3)&gt;0,sommmeProdInv(Inputs!$B$30:$AY$30,$D$228:$BA$228,'Health SCR'!V$3),1)+V263,0)</f>
        <v>0</v>
      </c>
      <c r="W264" s="644">
        <f ca="1">IF('Health SCR'!W$3&gt;=$B264,OFFSET($D$228,0,'Health SCR'!W$3-$B264)*OFFSET(Inputs!$C$30,0,$B264-2)/IF(sommmeProdInv(Inputs!$B$30:$AY$30,$D$228:$BA$228,'Health SCR'!W$3)&gt;0,sommmeProdInv(Inputs!$B$30:$AY$30,$D$228:$BA$228,'Health SCR'!W$3),1)+W263,0)</f>
        <v>0</v>
      </c>
      <c r="X264" s="644">
        <f ca="1">IF('Health SCR'!X$3&gt;=$B264,OFFSET($D$228,0,'Health SCR'!X$3-$B264)*OFFSET(Inputs!$C$30,0,$B264-2)/IF(sommmeProdInv(Inputs!$B$30:$AY$30,$D$228:$BA$228,'Health SCR'!X$3)&gt;0,sommmeProdInv(Inputs!$B$30:$AY$30,$D$228:$BA$228,'Health SCR'!X$3),1)+X263,0)</f>
        <v>0</v>
      </c>
      <c r="Y264" s="644">
        <f ca="1">IF('Health SCR'!Y$3&gt;=$B264,OFFSET($D$228,0,'Health SCR'!Y$3-$B264)*OFFSET(Inputs!$C$30,0,$B264-2)/IF(sommmeProdInv(Inputs!$B$30:$AY$30,$D$228:$BA$228,'Health SCR'!Y$3)&gt;0,sommmeProdInv(Inputs!$B$30:$AY$30,$D$228:$BA$228,'Health SCR'!Y$3),1)+Y263,0)</f>
        <v>0</v>
      </c>
      <c r="Z264" s="644">
        <f ca="1">IF('Health SCR'!Z$3&gt;=$B264,OFFSET($D$228,0,'Health SCR'!Z$3-$B264)*OFFSET(Inputs!$C$30,0,$B264-2)/IF(sommmeProdInv(Inputs!$B$30:$AY$30,$D$228:$BA$228,'Health SCR'!Z$3)&gt;0,sommmeProdInv(Inputs!$B$30:$AY$30,$D$228:$BA$228,'Health SCR'!Z$3),1)+Z263,0)</f>
        <v>0</v>
      </c>
      <c r="AA264" s="644">
        <f ca="1">IF('Health SCR'!AA$3&gt;=$B264,OFFSET($D$228,0,'Health SCR'!AA$3-$B264)*OFFSET(Inputs!$C$30,0,$B264-2)/IF(sommmeProdInv(Inputs!$B$30:$AY$30,$D$228:$BA$228,'Health SCR'!AA$3)&gt;0,sommmeProdInv(Inputs!$B$30:$AY$30,$D$228:$BA$228,'Health SCR'!AA$3),1)+AA263,0)</f>
        <v>0</v>
      </c>
      <c r="AB264" s="644">
        <f ca="1">IF('Health SCR'!AB$3&gt;=$B264,OFFSET($D$228,0,'Health SCR'!AB$3-$B264)*OFFSET(Inputs!$C$30,0,$B264-2)/IF(sommmeProdInv(Inputs!$B$30:$AY$30,$D$228:$BA$228,'Health SCR'!AB$3)&gt;0,sommmeProdInv(Inputs!$B$30:$AY$30,$D$228:$BA$228,'Health SCR'!AB$3),1)+AB263,0)</f>
        <v>0</v>
      </c>
      <c r="AC264" s="644">
        <f ca="1">IF('Health SCR'!AC$3&gt;=$B264,OFFSET($D$228,0,'Health SCR'!AC$3-$B264)*OFFSET(Inputs!$C$30,0,$B264-2)/IF(sommmeProdInv(Inputs!$B$30:$AY$30,$D$228:$BA$228,'Health SCR'!AC$3)&gt;0,sommmeProdInv(Inputs!$B$30:$AY$30,$D$228:$BA$228,'Health SCR'!AC$3),1)+AC263,0)</f>
        <v>0</v>
      </c>
      <c r="AD264" s="644">
        <f ca="1">IF('Health SCR'!AD$3&gt;=$B264,OFFSET($D$228,0,'Health SCR'!AD$3-$B264)*OFFSET(Inputs!$C$30,0,$B264-2)/IF(sommmeProdInv(Inputs!$B$30:$AY$30,$D$228:$BA$228,'Health SCR'!AD$3)&gt;0,sommmeProdInv(Inputs!$B$30:$AY$30,$D$228:$BA$228,'Health SCR'!AD$3),1)+AD263,0)</f>
        <v>0</v>
      </c>
      <c r="AE264" s="644">
        <f ca="1">IF('Health SCR'!AE$3&gt;=$B264,OFFSET($D$228,0,'Health SCR'!AE$3-$B264)*OFFSET(Inputs!$C$30,0,$B264-2)/IF(sommmeProdInv(Inputs!$B$30:$AY$30,$D$228:$BA$228,'Health SCR'!AE$3)&gt;0,sommmeProdInv(Inputs!$B$30:$AY$30,$D$228:$BA$228,'Health SCR'!AE$3),1)+AE263,0)</f>
        <v>0</v>
      </c>
      <c r="AF264" s="644">
        <f ca="1">IF('Health SCR'!AF$3&gt;=$B264,OFFSET($D$228,0,'Health SCR'!AF$3-$B264)*OFFSET(Inputs!$C$30,0,$B264-2)/IF(sommmeProdInv(Inputs!$B$30:$AY$30,$D$228:$BA$228,'Health SCR'!AF$3)&gt;0,sommmeProdInv(Inputs!$B$30:$AY$30,$D$228:$BA$228,'Health SCR'!AF$3),1)+AF263,0)</f>
        <v>0</v>
      </c>
      <c r="AG264" s="644">
        <f ca="1">IF('Health SCR'!AG$3&gt;=$B264,OFFSET($D$228,0,'Health SCR'!AG$3-$B264)*OFFSET(Inputs!$C$30,0,$B264-2)/IF(sommmeProdInv(Inputs!$B$30:$AY$30,$D$228:$BA$228,'Health SCR'!AG$3)&gt;0,sommmeProdInv(Inputs!$B$30:$AY$30,$D$228:$BA$228,'Health SCR'!AG$3),1)+AG263,0)</f>
        <v>0</v>
      </c>
      <c r="AH264" s="644">
        <f ca="1">IF('Health SCR'!AH$3&gt;=$B264,OFFSET($D$228,0,'Health SCR'!AH$3-$B264)*OFFSET(Inputs!$C$30,0,$B264-2)/IF(sommmeProdInv(Inputs!$B$30:$AY$30,$D$228:$BA$228,'Health SCR'!AH$3)&gt;0,sommmeProdInv(Inputs!$B$30:$AY$30,$D$228:$BA$228,'Health SCR'!AH$3),1)+AH263,0)</f>
        <v>0</v>
      </c>
      <c r="AI264" s="644">
        <f ca="1">IF('Health SCR'!AI$3&gt;=$B264,OFFSET($D$228,0,'Health SCR'!AI$3-$B264)*OFFSET(Inputs!$C$30,0,$B264-2)/IF(sommmeProdInv(Inputs!$B$30:$AY$30,$D$228:$BA$228,'Health SCR'!AI$3)&gt;0,sommmeProdInv(Inputs!$B$30:$AY$30,$D$228:$BA$228,'Health SCR'!AI$3),1)+AI263,0)</f>
        <v>0</v>
      </c>
      <c r="AJ264" s="644">
        <f ca="1">IF('Health SCR'!AJ$3&gt;=$B264,OFFSET($D$228,0,'Health SCR'!AJ$3-$B264)*OFFSET(Inputs!$C$30,0,$B264-2)/IF(sommmeProdInv(Inputs!$B$30:$AY$30,$D$228:$BA$228,'Health SCR'!AJ$3)&gt;0,sommmeProdInv(Inputs!$B$30:$AY$30,$D$228:$BA$228,'Health SCR'!AJ$3),1)+AJ263,0)</f>
        <v>0</v>
      </c>
      <c r="AK264" s="644">
        <f ca="1">IF('Health SCR'!AK$3&gt;=$B264,OFFSET($D$228,0,'Health SCR'!AK$3-$B264)*OFFSET(Inputs!$C$30,0,$B264-2)/IF(sommmeProdInv(Inputs!$B$30:$AY$30,$D$228:$BA$228,'Health SCR'!AK$3)&gt;0,sommmeProdInv(Inputs!$B$30:$AY$30,$D$228:$BA$228,'Health SCR'!AK$3),1)+AK263,0)</f>
        <v>0</v>
      </c>
      <c r="AL264" s="644">
        <f ca="1">IF('Health SCR'!AL$3&gt;=$B264,OFFSET($D$228,0,'Health SCR'!AL$3-$B264)*OFFSET(Inputs!$C$30,0,$B264-2)/IF(sommmeProdInv(Inputs!$B$30:$AY$30,$D$228:$BA$228,'Health SCR'!AL$3)&gt;0,sommmeProdInv(Inputs!$B$30:$AY$30,$D$228:$BA$228,'Health SCR'!AL$3),1)+AL263,0)</f>
        <v>0</v>
      </c>
      <c r="AM264" s="644">
        <f ca="1">IF('Health SCR'!AM$3&gt;=$B264,OFFSET($D$228,0,'Health SCR'!AM$3-$B264)*OFFSET(Inputs!$C$30,0,$B264-2)/IF(sommmeProdInv(Inputs!$B$30:$AY$30,$D$228:$BA$228,'Health SCR'!AM$3)&gt;0,sommmeProdInv(Inputs!$B$30:$AY$30,$D$228:$BA$228,'Health SCR'!AM$3),1)+AM263,0)</f>
        <v>0</v>
      </c>
      <c r="AN264" s="644">
        <f ca="1">IF('Health SCR'!AN$3&gt;=$B264,OFFSET($D$228,0,'Health SCR'!AN$3-$B264)*OFFSET(Inputs!$C$30,0,$B264-2)/IF(sommmeProdInv(Inputs!$B$30:$AY$30,$D$228:$BA$228,'Health SCR'!AN$3)&gt;0,sommmeProdInv(Inputs!$B$30:$AY$30,$D$228:$BA$228,'Health SCR'!AN$3),1)+AN263,0)</f>
        <v>0</v>
      </c>
      <c r="AO264" s="644">
        <f ca="1">IF('Health SCR'!AO$3&gt;=$B264,OFFSET($D$228,0,'Health SCR'!AO$3-$B264)*OFFSET(Inputs!$C$30,0,$B264-2)/IF(sommmeProdInv(Inputs!$B$30:$AY$30,$D$228:$BA$228,'Health SCR'!AO$3)&gt;0,sommmeProdInv(Inputs!$B$30:$AY$30,$D$228:$BA$228,'Health SCR'!AO$3),1)+AO263,0)</f>
        <v>0</v>
      </c>
      <c r="AP264" s="644">
        <f ca="1">IF('Health SCR'!AP$3&gt;=$B264,OFFSET($D$228,0,'Health SCR'!AP$3-$B264)*OFFSET(Inputs!$C$30,0,$B264-2)/IF(sommmeProdInv(Inputs!$B$30:$AY$30,$D$228:$BA$228,'Health SCR'!AP$3)&gt;0,sommmeProdInv(Inputs!$B$30:$AY$30,$D$228:$BA$228,'Health SCR'!AP$3),1)+AP263,0)</f>
        <v>0</v>
      </c>
      <c r="AQ264" s="644">
        <f ca="1">IF('Health SCR'!AQ$3&gt;=$B264,OFFSET($D$228,0,'Health SCR'!AQ$3-$B264)*OFFSET(Inputs!$C$30,0,$B264-2)/IF(sommmeProdInv(Inputs!$B$30:$AY$30,$D$228:$BA$228,'Health SCR'!AQ$3)&gt;0,sommmeProdInv(Inputs!$B$30:$AY$30,$D$228:$BA$228,'Health SCR'!AQ$3),1)+AQ263,0)</f>
        <v>0</v>
      </c>
      <c r="AR264" s="644">
        <f ca="1">IF('Health SCR'!AR$3&gt;=$B264,OFFSET($D$228,0,'Health SCR'!AR$3-$B264)*OFFSET(Inputs!$C$30,0,$B264-2)/IF(sommmeProdInv(Inputs!$B$30:$AY$30,$D$228:$BA$228,'Health SCR'!AR$3)&gt;0,sommmeProdInv(Inputs!$B$30:$AY$30,$D$228:$BA$228,'Health SCR'!AR$3),1)+AR263,0)</f>
        <v>0</v>
      </c>
      <c r="AS264" s="644">
        <f ca="1">IF('Health SCR'!AS$3&gt;=$B264,OFFSET($D$228,0,'Health SCR'!AS$3-$B264)*OFFSET(Inputs!$C$30,0,$B264-2)/IF(sommmeProdInv(Inputs!$B$30:$AY$30,$D$228:$BA$228,'Health SCR'!AS$3)&gt;0,sommmeProdInv(Inputs!$B$30:$AY$30,$D$228:$BA$228,'Health SCR'!AS$3),1)+AS263,0)</f>
        <v>0</v>
      </c>
      <c r="AT264" s="644">
        <f ca="1">IF('Health SCR'!AT$3&gt;=$B264,OFFSET($D$228,0,'Health SCR'!AT$3-$B264)*OFFSET(Inputs!$C$30,0,$B264-2)/IF(sommmeProdInv(Inputs!$B$30:$AY$30,$D$228:$BA$228,'Health SCR'!AT$3)&gt;0,sommmeProdInv(Inputs!$B$30:$AY$30,$D$228:$BA$228,'Health SCR'!AT$3),1)+AT263,0)</f>
        <v>0</v>
      </c>
      <c r="AU264" s="644">
        <f ca="1">IF('Health SCR'!AU$3&gt;=$B264,OFFSET($D$228,0,'Health SCR'!AU$3-$B264)*OFFSET(Inputs!$C$30,0,$B264-2)/IF(sommmeProdInv(Inputs!$B$30:$AY$30,$D$228:$BA$228,'Health SCR'!AU$3)&gt;0,sommmeProdInv(Inputs!$B$30:$AY$30,$D$228:$BA$228,'Health SCR'!AU$3),1)+AU263,0)</f>
        <v>0</v>
      </c>
      <c r="AV264" s="644">
        <f ca="1">IF('Health SCR'!AV$3&gt;=$B264,OFFSET($D$228,0,'Health SCR'!AV$3-$B264)*OFFSET(Inputs!$C$30,0,$B264-2)/IF(sommmeProdInv(Inputs!$B$30:$AY$30,$D$228:$BA$228,'Health SCR'!AV$3)&gt;0,sommmeProdInv(Inputs!$B$30:$AY$30,$D$228:$BA$228,'Health SCR'!AV$3),1)+AV263,0)</f>
        <v>0</v>
      </c>
      <c r="AW264" s="644">
        <f ca="1">IF('Health SCR'!AW$3&gt;=$B264,OFFSET($D$228,0,'Health SCR'!AW$3-$B264)*OFFSET(Inputs!$C$30,0,$B264-2)/IF(sommmeProdInv(Inputs!$B$30:$AY$30,$D$228:$BA$228,'Health SCR'!AW$3)&gt;0,sommmeProdInv(Inputs!$B$30:$AY$30,$D$228:$BA$228,'Health SCR'!AW$3),1)+AW263,0)</f>
        <v>0</v>
      </c>
      <c r="AX264" s="644">
        <f ca="1">IF('Health SCR'!AX$3&gt;=$B264,OFFSET($D$228,0,'Health SCR'!AX$3-$B264)*OFFSET(Inputs!$C$30,0,$B264-2)/IF(sommmeProdInv(Inputs!$B$30:$AY$30,$D$228:$BA$228,'Health SCR'!AX$3)&gt;0,sommmeProdInv(Inputs!$B$30:$AY$30,$D$228:$BA$228,'Health SCR'!AX$3),1)+AX263,0)</f>
        <v>0</v>
      </c>
      <c r="AY264" s="644">
        <f ca="1">IF('Health SCR'!AY$3&gt;=$B264,OFFSET($D$228,0,'Health SCR'!AY$3-$B264)*OFFSET(Inputs!$C$30,0,$B264-2)/IF(sommmeProdInv(Inputs!$B$30:$AY$30,$D$228:$BA$228,'Health SCR'!AY$3)&gt;0,sommmeProdInv(Inputs!$B$30:$AY$30,$D$228:$BA$228,'Health SCR'!AY$3),1)+AY263,0)</f>
        <v>0</v>
      </c>
      <c r="AZ264" s="644">
        <f ca="1">IF('Health SCR'!AZ$3&gt;=$B264,OFFSET($D$228,0,'Health SCR'!AZ$3-$B264)*OFFSET(Inputs!$C$30,0,$B264-2)/IF(sommmeProdInv(Inputs!$B$30:$AY$30,$D$228:$BA$228,'Health SCR'!AZ$3)&gt;0,sommmeProdInv(Inputs!$B$30:$AY$30,$D$228:$BA$228,'Health SCR'!AZ$3),1)+AZ263,0)</f>
        <v>0</v>
      </c>
      <c r="BA264" s="645">
        <f ca="1">IF('Health SCR'!BA$3&gt;=$B264,OFFSET($D$228,0,'Health SCR'!BA$3-$B264)*OFFSET(Inputs!$C$30,0,$B264-2)/IF(sommmeProdInv(Inputs!$B$30:$AY$30,$D$228:$BA$228,'Health SCR'!BA$3)&gt;0,sommmeProdInv(Inputs!$B$30:$AY$30,$D$228:$BA$228,'Health SCR'!BA$3),1)+BA263,0)</f>
        <v>0</v>
      </c>
    </row>
    <row r="265" spans="1:256" s="221" customFormat="1" outlineLevel="1">
      <c r="A265" s="610"/>
      <c r="B265" s="993">
        <v>36</v>
      </c>
      <c r="C265" s="994"/>
      <c r="D265" s="643"/>
      <c r="E265" s="644">
        <f ca="1">IF('Health SCR'!E$3&gt;=$B265,OFFSET($D$228,0,'Health SCR'!E$3-$B265)*OFFSET(Inputs!$C$30,0,$B265-2)/IF(sommmeProdInv(Inputs!$B$30:$AY$30,$D$228:$BA$228,'Health SCR'!E$3)&gt;0,sommmeProdInv(Inputs!$B$30:$AY$30,$D$228:$BA$228,'Health SCR'!E$3),1)+E264,0)</f>
        <v>0</v>
      </c>
      <c r="F265" s="644">
        <f ca="1">IF('Health SCR'!F$3&gt;=$B265,OFFSET($D$228,0,'Health SCR'!F$3-$B265)*OFFSET(Inputs!$C$30,0,$B265-2)/IF(sommmeProdInv(Inputs!$B$30:$AY$30,$D$228:$BA$228,'Health SCR'!F$3)&gt;0,sommmeProdInv(Inputs!$B$30:$AY$30,$D$228:$BA$228,'Health SCR'!F$3),1)+F264,0)</f>
        <v>0</v>
      </c>
      <c r="G265" s="644">
        <f ca="1">IF('Health SCR'!G$3&gt;=$B265,OFFSET($D$228,0,'Health SCR'!G$3-$B265)*OFFSET(Inputs!$C$30,0,$B265-2)/IF(sommmeProdInv(Inputs!$B$30:$AY$30,$D$228:$BA$228,'Health SCR'!G$3)&gt;0,sommmeProdInv(Inputs!$B$30:$AY$30,$D$228:$BA$228,'Health SCR'!G$3),1)+G264,0)</f>
        <v>0</v>
      </c>
      <c r="H265" s="644">
        <f ca="1">IF('Health SCR'!H$3&gt;=$B265,OFFSET($D$228,0,'Health SCR'!H$3-$B265)*OFFSET(Inputs!$C$30,0,$B265-2)/IF(sommmeProdInv(Inputs!$B$30:$AY$30,$D$228:$BA$228,'Health SCR'!H$3)&gt;0,sommmeProdInv(Inputs!$B$30:$AY$30,$D$228:$BA$228,'Health SCR'!H$3),1)+H264,0)</f>
        <v>0</v>
      </c>
      <c r="I265" s="644">
        <f ca="1">IF('Health SCR'!I$3&gt;=$B265,OFFSET($D$228,0,'Health SCR'!I$3-$B265)*OFFSET(Inputs!$C$30,0,$B265-2)/IF(sommmeProdInv(Inputs!$B$30:$AY$30,$D$228:$BA$228,'Health SCR'!I$3)&gt;0,sommmeProdInv(Inputs!$B$30:$AY$30,$D$228:$BA$228,'Health SCR'!I$3),1)+I264,0)</f>
        <v>0</v>
      </c>
      <c r="J265" s="644">
        <f ca="1">IF('Health SCR'!J$3&gt;=$B265,OFFSET($D$228,0,'Health SCR'!J$3-$B265)*OFFSET(Inputs!$C$30,0,$B265-2)/IF(sommmeProdInv(Inputs!$B$30:$AY$30,$D$228:$BA$228,'Health SCR'!J$3)&gt;0,sommmeProdInv(Inputs!$B$30:$AY$30,$D$228:$BA$228,'Health SCR'!J$3),1)+J264,0)</f>
        <v>0</v>
      </c>
      <c r="K265" s="644">
        <f ca="1">IF('Health SCR'!K$3&gt;=$B265,OFFSET($D$228,0,'Health SCR'!K$3-$B265)*OFFSET(Inputs!$C$30,0,$B265-2)/IF(sommmeProdInv(Inputs!$B$30:$AY$30,$D$228:$BA$228,'Health SCR'!K$3)&gt;0,sommmeProdInv(Inputs!$B$30:$AY$30,$D$228:$BA$228,'Health SCR'!K$3),1)+K264,0)</f>
        <v>0</v>
      </c>
      <c r="L265" s="644">
        <f ca="1">IF('Health SCR'!L$3&gt;=$B265,OFFSET($D$228,0,'Health SCR'!L$3-$B265)*OFFSET(Inputs!$C$30,0,$B265-2)/IF(sommmeProdInv(Inputs!$B$30:$AY$30,$D$228:$BA$228,'Health SCR'!L$3)&gt;0,sommmeProdInv(Inputs!$B$30:$AY$30,$D$228:$BA$228,'Health SCR'!L$3),1)+L264,0)</f>
        <v>0</v>
      </c>
      <c r="M265" s="644">
        <f ca="1">IF('Health SCR'!M$3&gt;=$B265,OFFSET($D$228,0,'Health SCR'!M$3-$B265)*OFFSET(Inputs!$C$30,0,$B265-2)/IF(sommmeProdInv(Inputs!$B$30:$AY$30,$D$228:$BA$228,'Health SCR'!M$3)&gt;0,sommmeProdInv(Inputs!$B$30:$AY$30,$D$228:$BA$228,'Health SCR'!M$3),1)+M264,0)</f>
        <v>0</v>
      </c>
      <c r="N265" s="644">
        <f ca="1">IF('Health SCR'!N$3&gt;=$B265,OFFSET($D$228,0,'Health SCR'!N$3-$B265)*OFFSET(Inputs!$C$30,0,$B265-2)/IF(sommmeProdInv(Inputs!$B$30:$AY$30,$D$228:$BA$228,'Health SCR'!N$3)&gt;0,sommmeProdInv(Inputs!$B$30:$AY$30,$D$228:$BA$228,'Health SCR'!N$3),1)+N264,0)</f>
        <v>0</v>
      </c>
      <c r="O265" s="644">
        <f ca="1">IF('Health SCR'!O$3&gt;=$B265,OFFSET($D$228,0,'Health SCR'!O$3-$B265)*OFFSET(Inputs!$C$30,0,$B265-2)/IF(sommmeProdInv(Inputs!$B$30:$AY$30,$D$228:$BA$228,'Health SCR'!O$3)&gt;0,sommmeProdInv(Inputs!$B$30:$AY$30,$D$228:$BA$228,'Health SCR'!O$3),1)+O264,0)</f>
        <v>0</v>
      </c>
      <c r="P265" s="644">
        <f ca="1">IF('Health SCR'!P$3&gt;=$B265,OFFSET($D$228,0,'Health SCR'!P$3-$B265)*OFFSET(Inputs!$C$30,0,$B265-2)/IF(sommmeProdInv(Inputs!$B$30:$AY$30,$D$228:$BA$228,'Health SCR'!P$3)&gt;0,sommmeProdInv(Inputs!$B$30:$AY$30,$D$228:$BA$228,'Health SCR'!P$3),1)+P264,0)</f>
        <v>0</v>
      </c>
      <c r="Q265" s="644">
        <f ca="1">IF('Health SCR'!Q$3&gt;=$B265,OFFSET($D$228,0,'Health SCR'!Q$3-$B265)*OFFSET(Inputs!$C$30,0,$B265-2)/IF(sommmeProdInv(Inputs!$B$30:$AY$30,$D$228:$BA$228,'Health SCR'!Q$3)&gt;0,sommmeProdInv(Inputs!$B$30:$AY$30,$D$228:$BA$228,'Health SCR'!Q$3),1)+Q264,0)</f>
        <v>0</v>
      </c>
      <c r="R265" s="644">
        <f ca="1">IF('Health SCR'!R$3&gt;=$B265,OFFSET($D$228,0,'Health SCR'!R$3-$B265)*OFFSET(Inputs!$C$30,0,$B265-2)/IF(sommmeProdInv(Inputs!$B$30:$AY$30,$D$228:$BA$228,'Health SCR'!R$3)&gt;0,sommmeProdInv(Inputs!$B$30:$AY$30,$D$228:$BA$228,'Health SCR'!R$3),1)+R264,0)</f>
        <v>0</v>
      </c>
      <c r="S265" s="644">
        <f ca="1">IF('Health SCR'!S$3&gt;=$B265,OFFSET($D$228,0,'Health SCR'!S$3-$B265)*OFFSET(Inputs!$C$30,0,$B265-2)/IF(sommmeProdInv(Inputs!$B$30:$AY$30,$D$228:$BA$228,'Health SCR'!S$3)&gt;0,sommmeProdInv(Inputs!$B$30:$AY$30,$D$228:$BA$228,'Health SCR'!S$3),1)+S264,0)</f>
        <v>0</v>
      </c>
      <c r="T265" s="644">
        <f ca="1">IF('Health SCR'!T$3&gt;=$B265,OFFSET($D$228,0,'Health SCR'!T$3-$B265)*OFFSET(Inputs!$C$30,0,$B265-2)/IF(sommmeProdInv(Inputs!$B$30:$AY$30,$D$228:$BA$228,'Health SCR'!T$3)&gt;0,sommmeProdInv(Inputs!$B$30:$AY$30,$D$228:$BA$228,'Health SCR'!T$3),1)+T264,0)</f>
        <v>0</v>
      </c>
      <c r="U265" s="644">
        <f ca="1">IF('Health SCR'!U$3&gt;=$B265,OFFSET($D$228,0,'Health SCR'!U$3-$B265)*OFFSET(Inputs!$C$30,0,$B265-2)/IF(sommmeProdInv(Inputs!$B$30:$AY$30,$D$228:$BA$228,'Health SCR'!U$3)&gt;0,sommmeProdInv(Inputs!$B$30:$AY$30,$D$228:$BA$228,'Health SCR'!U$3),1)+U264,0)</f>
        <v>0</v>
      </c>
      <c r="V265" s="644">
        <f ca="1">IF('Health SCR'!V$3&gt;=$B265,OFFSET($D$228,0,'Health SCR'!V$3-$B265)*OFFSET(Inputs!$C$30,0,$B265-2)/IF(sommmeProdInv(Inputs!$B$30:$AY$30,$D$228:$BA$228,'Health SCR'!V$3)&gt;0,sommmeProdInv(Inputs!$B$30:$AY$30,$D$228:$BA$228,'Health SCR'!V$3),1)+V264,0)</f>
        <v>0</v>
      </c>
      <c r="W265" s="644">
        <f ca="1">IF('Health SCR'!W$3&gt;=$B265,OFFSET($D$228,0,'Health SCR'!W$3-$B265)*OFFSET(Inputs!$C$30,0,$B265-2)/IF(sommmeProdInv(Inputs!$B$30:$AY$30,$D$228:$BA$228,'Health SCR'!W$3)&gt;0,sommmeProdInv(Inputs!$B$30:$AY$30,$D$228:$BA$228,'Health SCR'!W$3),1)+W264,0)</f>
        <v>0</v>
      </c>
      <c r="X265" s="644">
        <f ca="1">IF('Health SCR'!X$3&gt;=$B265,OFFSET($D$228,0,'Health SCR'!X$3-$B265)*OFFSET(Inputs!$C$30,0,$B265-2)/IF(sommmeProdInv(Inputs!$B$30:$AY$30,$D$228:$BA$228,'Health SCR'!X$3)&gt;0,sommmeProdInv(Inputs!$B$30:$AY$30,$D$228:$BA$228,'Health SCR'!X$3),1)+X264,0)</f>
        <v>0</v>
      </c>
      <c r="Y265" s="644">
        <f ca="1">IF('Health SCR'!Y$3&gt;=$B265,OFFSET($D$228,0,'Health SCR'!Y$3-$B265)*OFFSET(Inputs!$C$30,0,$B265-2)/IF(sommmeProdInv(Inputs!$B$30:$AY$30,$D$228:$BA$228,'Health SCR'!Y$3)&gt;0,sommmeProdInv(Inputs!$B$30:$AY$30,$D$228:$BA$228,'Health SCR'!Y$3),1)+Y264,0)</f>
        <v>0</v>
      </c>
      <c r="Z265" s="644">
        <f ca="1">IF('Health SCR'!Z$3&gt;=$B265,OFFSET($D$228,0,'Health SCR'!Z$3-$B265)*OFFSET(Inputs!$C$30,0,$B265-2)/IF(sommmeProdInv(Inputs!$B$30:$AY$30,$D$228:$BA$228,'Health SCR'!Z$3)&gt;0,sommmeProdInv(Inputs!$B$30:$AY$30,$D$228:$BA$228,'Health SCR'!Z$3),1)+Z264,0)</f>
        <v>0</v>
      </c>
      <c r="AA265" s="644">
        <f ca="1">IF('Health SCR'!AA$3&gt;=$B265,OFFSET($D$228,0,'Health SCR'!AA$3-$B265)*OFFSET(Inputs!$C$30,0,$B265-2)/IF(sommmeProdInv(Inputs!$B$30:$AY$30,$D$228:$BA$228,'Health SCR'!AA$3)&gt;0,sommmeProdInv(Inputs!$B$30:$AY$30,$D$228:$BA$228,'Health SCR'!AA$3),1)+AA264,0)</f>
        <v>0</v>
      </c>
      <c r="AB265" s="644">
        <f ca="1">IF('Health SCR'!AB$3&gt;=$B265,OFFSET($D$228,0,'Health SCR'!AB$3-$B265)*OFFSET(Inputs!$C$30,0,$B265-2)/IF(sommmeProdInv(Inputs!$B$30:$AY$30,$D$228:$BA$228,'Health SCR'!AB$3)&gt;0,sommmeProdInv(Inputs!$B$30:$AY$30,$D$228:$BA$228,'Health SCR'!AB$3),1)+AB264,0)</f>
        <v>0</v>
      </c>
      <c r="AC265" s="644">
        <f ca="1">IF('Health SCR'!AC$3&gt;=$B265,OFFSET($D$228,0,'Health SCR'!AC$3-$B265)*OFFSET(Inputs!$C$30,0,$B265-2)/IF(sommmeProdInv(Inputs!$B$30:$AY$30,$D$228:$BA$228,'Health SCR'!AC$3)&gt;0,sommmeProdInv(Inputs!$B$30:$AY$30,$D$228:$BA$228,'Health SCR'!AC$3),1)+AC264,0)</f>
        <v>0</v>
      </c>
      <c r="AD265" s="644">
        <f ca="1">IF('Health SCR'!AD$3&gt;=$B265,OFFSET($D$228,0,'Health SCR'!AD$3-$B265)*OFFSET(Inputs!$C$30,0,$B265-2)/IF(sommmeProdInv(Inputs!$B$30:$AY$30,$D$228:$BA$228,'Health SCR'!AD$3)&gt;0,sommmeProdInv(Inputs!$B$30:$AY$30,$D$228:$BA$228,'Health SCR'!AD$3),1)+AD264,0)</f>
        <v>0</v>
      </c>
      <c r="AE265" s="644">
        <f ca="1">IF('Health SCR'!AE$3&gt;=$B265,OFFSET($D$228,0,'Health SCR'!AE$3-$B265)*OFFSET(Inputs!$C$30,0,$B265-2)/IF(sommmeProdInv(Inputs!$B$30:$AY$30,$D$228:$BA$228,'Health SCR'!AE$3)&gt;0,sommmeProdInv(Inputs!$B$30:$AY$30,$D$228:$BA$228,'Health SCR'!AE$3),1)+AE264,0)</f>
        <v>0</v>
      </c>
      <c r="AF265" s="644">
        <f ca="1">IF('Health SCR'!AF$3&gt;=$B265,OFFSET($D$228,0,'Health SCR'!AF$3-$B265)*OFFSET(Inputs!$C$30,0,$B265-2)/IF(sommmeProdInv(Inputs!$B$30:$AY$30,$D$228:$BA$228,'Health SCR'!AF$3)&gt;0,sommmeProdInv(Inputs!$B$30:$AY$30,$D$228:$BA$228,'Health SCR'!AF$3),1)+AF264,0)</f>
        <v>0</v>
      </c>
      <c r="AG265" s="644">
        <f ca="1">IF('Health SCR'!AG$3&gt;=$B265,OFFSET($D$228,0,'Health SCR'!AG$3-$B265)*OFFSET(Inputs!$C$30,0,$B265-2)/IF(sommmeProdInv(Inputs!$B$30:$AY$30,$D$228:$BA$228,'Health SCR'!AG$3)&gt;0,sommmeProdInv(Inputs!$B$30:$AY$30,$D$228:$BA$228,'Health SCR'!AG$3),1)+AG264,0)</f>
        <v>0</v>
      </c>
      <c r="AH265" s="644">
        <f ca="1">IF('Health SCR'!AH$3&gt;=$B265,OFFSET($D$228,0,'Health SCR'!AH$3-$B265)*OFFSET(Inputs!$C$30,0,$B265-2)/IF(sommmeProdInv(Inputs!$B$30:$AY$30,$D$228:$BA$228,'Health SCR'!AH$3)&gt;0,sommmeProdInv(Inputs!$B$30:$AY$30,$D$228:$BA$228,'Health SCR'!AH$3),1)+AH264,0)</f>
        <v>0</v>
      </c>
      <c r="AI265" s="644">
        <f ca="1">IF('Health SCR'!AI$3&gt;=$B265,OFFSET($D$228,0,'Health SCR'!AI$3-$B265)*OFFSET(Inputs!$C$30,0,$B265-2)/IF(sommmeProdInv(Inputs!$B$30:$AY$30,$D$228:$BA$228,'Health SCR'!AI$3)&gt;0,sommmeProdInv(Inputs!$B$30:$AY$30,$D$228:$BA$228,'Health SCR'!AI$3),1)+AI264,0)</f>
        <v>0</v>
      </c>
      <c r="AJ265" s="644">
        <f ca="1">IF('Health SCR'!AJ$3&gt;=$B265,OFFSET($D$228,0,'Health SCR'!AJ$3-$B265)*OFFSET(Inputs!$C$30,0,$B265-2)/IF(sommmeProdInv(Inputs!$B$30:$AY$30,$D$228:$BA$228,'Health SCR'!AJ$3)&gt;0,sommmeProdInv(Inputs!$B$30:$AY$30,$D$228:$BA$228,'Health SCR'!AJ$3),1)+AJ264,0)</f>
        <v>0</v>
      </c>
      <c r="AK265" s="644">
        <f ca="1">IF('Health SCR'!AK$3&gt;=$B265,OFFSET($D$228,0,'Health SCR'!AK$3-$B265)*OFFSET(Inputs!$C$30,0,$B265-2)/IF(sommmeProdInv(Inputs!$B$30:$AY$30,$D$228:$BA$228,'Health SCR'!AK$3)&gt;0,sommmeProdInv(Inputs!$B$30:$AY$30,$D$228:$BA$228,'Health SCR'!AK$3),1)+AK264,0)</f>
        <v>0</v>
      </c>
      <c r="AL265" s="644">
        <f ca="1">IF('Health SCR'!AL$3&gt;=$B265,OFFSET($D$228,0,'Health SCR'!AL$3-$B265)*OFFSET(Inputs!$C$30,0,$B265-2)/IF(sommmeProdInv(Inputs!$B$30:$AY$30,$D$228:$BA$228,'Health SCR'!AL$3)&gt;0,sommmeProdInv(Inputs!$B$30:$AY$30,$D$228:$BA$228,'Health SCR'!AL$3),1)+AL264,0)</f>
        <v>0</v>
      </c>
      <c r="AM265" s="644">
        <f ca="1">IF('Health SCR'!AM$3&gt;=$B265,OFFSET($D$228,0,'Health SCR'!AM$3-$B265)*OFFSET(Inputs!$C$30,0,$B265-2)/IF(sommmeProdInv(Inputs!$B$30:$AY$30,$D$228:$BA$228,'Health SCR'!AM$3)&gt;0,sommmeProdInv(Inputs!$B$30:$AY$30,$D$228:$BA$228,'Health SCR'!AM$3),1)+AM264,0)</f>
        <v>0</v>
      </c>
      <c r="AN265" s="644">
        <f ca="1">IF('Health SCR'!AN$3&gt;=$B265,OFFSET($D$228,0,'Health SCR'!AN$3-$B265)*OFFSET(Inputs!$C$30,0,$B265-2)/IF(sommmeProdInv(Inputs!$B$30:$AY$30,$D$228:$BA$228,'Health SCR'!AN$3)&gt;0,sommmeProdInv(Inputs!$B$30:$AY$30,$D$228:$BA$228,'Health SCR'!AN$3),1)+AN264,0)</f>
        <v>0</v>
      </c>
      <c r="AO265" s="644">
        <f ca="1">IF('Health SCR'!AO$3&gt;=$B265,OFFSET($D$228,0,'Health SCR'!AO$3-$B265)*OFFSET(Inputs!$C$30,0,$B265-2)/IF(sommmeProdInv(Inputs!$B$30:$AY$30,$D$228:$BA$228,'Health SCR'!AO$3)&gt;0,sommmeProdInv(Inputs!$B$30:$AY$30,$D$228:$BA$228,'Health SCR'!AO$3),1)+AO264,0)</f>
        <v>0</v>
      </c>
      <c r="AP265" s="644">
        <f ca="1">IF('Health SCR'!AP$3&gt;=$B265,OFFSET($D$228,0,'Health SCR'!AP$3-$B265)*OFFSET(Inputs!$C$30,0,$B265-2)/IF(sommmeProdInv(Inputs!$B$30:$AY$30,$D$228:$BA$228,'Health SCR'!AP$3)&gt;0,sommmeProdInv(Inputs!$B$30:$AY$30,$D$228:$BA$228,'Health SCR'!AP$3),1)+AP264,0)</f>
        <v>0</v>
      </c>
      <c r="AQ265" s="644">
        <f ca="1">IF('Health SCR'!AQ$3&gt;=$B265,OFFSET($D$228,0,'Health SCR'!AQ$3-$B265)*OFFSET(Inputs!$C$30,0,$B265-2)/IF(sommmeProdInv(Inputs!$B$30:$AY$30,$D$228:$BA$228,'Health SCR'!AQ$3)&gt;0,sommmeProdInv(Inputs!$B$30:$AY$30,$D$228:$BA$228,'Health SCR'!AQ$3),1)+AQ264,0)</f>
        <v>0</v>
      </c>
      <c r="AR265" s="644">
        <f ca="1">IF('Health SCR'!AR$3&gt;=$B265,OFFSET($D$228,0,'Health SCR'!AR$3-$B265)*OFFSET(Inputs!$C$30,0,$B265-2)/IF(sommmeProdInv(Inputs!$B$30:$AY$30,$D$228:$BA$228,'Health SCR'!AR$3)&gt;0,sommmeProdInv(Inputs!$B$30:$AY$30,$D$228:$BA$228,'Health SCR'!AR$3),1)+AR264,0)</f>
        <v>0</v>
      </c>
      <c r="AS265" s="644">
        <f ca="1">IF('Health SCR'!AS$3&gt;=$B265,OFFSET($D$228,0,'Health SCR'!AS$3-$B265)*OFFSET(Inputs!$C$30,0,$B265-2)/IF(sommmeProdInv(Inputs!$B$30:$AY$30,$D$228:$BA$228,'Health SCR'!AS$3)&gt;0,sommmeProdInv(Inputs!$B$30:$AY$30,$D$228:$BA$228,'Health SCR'!AS$3),1)+AS264,0)</f>
        <v>0</v>
      </c>
      <c r="AT265" s="644">
        <f ca="1">IF('Health SCR'!AT$3&gt;=$B265,OFFSET($D$228,0,'Health SCR'!AT$3-$B265)*OFFSET(Inputs!$C$30,0,$B265-2)/IF(sommmeProdInv(Inputs!$B$30:$AY$30,$D$228:$BA$228,'Health SCR'!AT$3)&gt;0,sommmeProdInv(Inputs!$B$30:$AY$30,$D$228:$BA$228,'Health SCR'!AT$3),1)+AT264,0)</f>
        <v>0</v>
      </c>
      <c r="AU265" s="644">
        <f ca="1">IF('Health SCR'!AU$3&gt;=$B265,OFFSET($D$228,0,'Health SCR'!AU$3-$B265)*OFFSET(Inputs!$C$30,0,$B265-2)/IF(sommmeProdInv(Inputs!$B$30:$AY$30,$D$228:$BA$228,'Health SCR'!AU$3)&gt;0,sommmeProdInv(Inputs!$B$30:$AY$30,$D$228:$BA$228,'Health SCR'!AU$3),1)+AU264,0)</f>
        <v>0</v>
      </c>
      <c r="AV265" s="644">
        <f ca="1">IF('Health SCR'!AV$3&gt;=$B265,OFFSET($D$228,0,'Health SCR'!AV$3-$B265)*OFFSET(Inputs!$C$30,0,$B265-2)/IF(sommmeProdInv(Inputs!$B$30:$AY$30,$D$228:$BA$228,'Health SCR'!AV$3)&gt;0,sommmeProdInv(Inputs!$B$30:$AY$30,$D$228:$BA$228,'Health SCR'!AV$3),1)+AV264,0)</f>
        <v>0</v>
      </c>
      <c r="AW265" s="644">
        <f ca="1">IF('Health SCR'!AW$3&gt;=$B265,OFFSET($D$228,0,'Health SCR'!AW$3-$B265)*OFFSET(Inputs!$C$30,0,$B265-2)/IF(sommmeProdInv(Inputs!$B$30:$AY$30,$D$228:$BA$228,'Health SCR'!AW$3)&gt;0,sommmeProdInv(Inputs!$B$30:$AY$30,$D$228:$BA$228,'Health SCR'!AW$3),1)+AW264,0)</f>
        <v>0</v>
      </c>
      <c r="AX265" s="644">
        <f ca="1">IF('Health SCR'!AX$3&gt;=$B265,OFFSET($D$228,0,'Health SCR'!AX$3-$B265)*OFFSET(Inputs!$C$30,0,$B265-2)/IF(sommmeProdInv(Inputs!$B$30:$AY$30,$D$228:$BA$228,'Health SCR'!AX$3)&gt;0,sommmeProdInv(Inputs!$B$30:$AY$30,$D$228:$BA$228,'Health SCR'!AX$3),1)+AX264,0)</f>
        <v>0</v>
      </c>
      <c r="AY265" s="644">
        <f ca="1">IF('Health SCR'!AY$3&gt;=$B265,OFFSET($D$228,0,'Health SCR'!AY$3-$B265)*OFFSET(Inputs!$C$30,0,$B265-2)/IF(sommmeProdInv(Inputs!$B$30:$AY$30,$D$228:$BA$228,'Health SCR'!AY$3)&gt;0,sommmeProdInv(Inputs!$B$30:$AY$30,$D$228:$BA$228,'Health SCR'!AY$3),1)+AY264,0)</f>
        <v>0</v>
      </c>
      <c r="AZ265" s="644">
        <f ca="1">IF('Health SCR'!AZ$3&gt;=$B265,OFFSET($D$228,0,'Health SCR'!AZ$3-$B265)*OFFSET(Inputs!$C$30,0,$B265-2)/IF(sommmeProdInv(Inputs!$B$30:$AY$30,$D$228:$BA$228,'Health SCR'!AZ$3)&gt;0,sommmeProdInv(Inputs!$B$30:$AY$30,$D$228:$BA$228,'Health SCR'!AZ$3),1)+AZ264,0)</f>
        <v>0</v>
      </c>
      <c r="BA265" s="645">
        <f ca="1">IF('Health SCR'!BA$3&gt;=$B265,OFFSET($D$228,0,'Health SCR'!BA$3-$B265)*OFFSET(Inputs!$C$30,0,$B265-2)/IF(sommmeProdInv(Inputs!$B$30:$AY$30,$D$228:$BA$228,'Health SCR'!BA$3)&gt;0,sommmeProdInv(Inputs!$B$30:$AY$30,$D$228:$BA$228,'Health SCR'!BA$3),1)+BA264,0)</f>
        <v>0</v>
      </c>
    </row>
    <row r="266" spans="1:256" s="221" customFormat="1" outlineLevel="1">
      <c r="A266" s="610"/>
      <c r="B266" s="993">
        <v>37</v>
      </c>
      <c r="C266" s="994"/>
      <c r="D266" s="643"/>
      <c r="E266" s="644">
        <f ca="1">IF('Health SCR'!E$3&gt;=$B266,OFFSET($D$228,0,'Health SCR'!E$3-$B266)*OFFSET(Inputs!$C$30,0,$B266-2)/IF(sommmeProdInv(Inputs!$B$30:$AY$30,$D$228:$BA$228,'Health SCR'!E$3)&gt;0,sommmeProdInv(Inputs!$B$30:$AY$30,$D$228:$BA$228,'Health SCR'!E$3),1)+E265,0)</f>
        <v>0</v>
      </c>
      <c r="F266" s="644">
        <f ca="1">IF('Health SCR'!F$3&gt;=$B266,OFFSET($D$228,0,'Health SCR'!F$3-$B266)*OFFSET(Inputs!$C$30,0,$B266-2)/IF(sommmeProdInv(Inputs!$B$30:$AY$30,$D$228:$BA$228,'Health SCR'!F$3)&gt;0,sommmeProdInv(Inputs!$B$30:$AY$30,$D$228:$BA$228,'Health SCR'!F$3),1)+F265,0)</f>
        <v>0</v>
      </c>
      <c r="G266" s="644">
        <f ca="1">IF('Health SCR'!G$3&gt;=$B266,OFFSET($D$228,0,'Health SCR'!G$3-$B266)*OFFSET(Inputs!$C$30,0,$B266-2)/IF(sommmeProdInv(Inputs!$B$30:$AY$30,$D$228:$BA$228,'Health SCR'!G$3)&gt;0,sommmeProdInv(Inputs!$B$30:$AY$30,$D$228:$BA$228,'Health SCR'!G$3),1)+G265,0)</f>
        <v>0</v>
      </c>
      <c r="H266" s="644">
        <f ca="1">IF('Health SCR'!H$3&gt;=$B266,OFFSET($D$228,0,'Health SCR'!H$3-$B266)*OFFSET(Inputs!$C$30,0,$B266-2)/IF(sommmeProdInv(Inputs!$B$30:$AY$30,$D$228:$BA$228,'Health SCR'!H$3)&gt;0,sommmeProdInv(Inputs!$B$30:$AY$30,$D$228:$BA$228,'Health SCR'!H$3),1)+H265,0)</f>
        <v>0</v>
      </c>
      <c r="I266" s="644">
        <f ca="1">IF('Health SCR'!I$3&gt;=$B266,OFFSET($D$228,0,'Health SCR'!I$3-$B266)*OFFSET(Inputs!$C$30,0,$B266-2)/IF(sommmeProdInv(Inputs!$B$30:$AY$30,$D$228:$BA$228,'Health SCR'!I$3)&gt;0,sommmeProdInv(Inputs!$B$30:$AY$30,$D$228:$BA$228,'Health SCR'!I$3),1)+I265,0)</f>
        <v>0</v>
      </c>
      <c r="J266" s="644">
        <f ca="1">IF('Health SCR'!J$3&gt;=$B266,OFFSET($D$228,0,'Health SCR'!J$3-$B266)*OFFSET(Inputs!$C$30,0,$B266-2)/IF(sommmeProdInv(Inputs!$B$30:$AY$30,$D$228:$BA$228,'Health SCR'!J$3)&gt;0,sommmeProdInv(Inputs!$B$30:$AY$30,$D$228:$BA$228,'Health SCR'!J$3),1)+J265,0)</f>
        <v>0</v>
      </c>
      <c r="K266" s="644">
        <f ca="1">IF('Health SCR'!K$3&gt;=$B266,OFFSET($D$228,0,'Health SCR'!K$3-$B266)*OFFSET(Inputs!$C$30,0,$B266-2)/IF(sommmeProdInv(Inputs!$B$30:$AY$30,$D$228:$BA$228,'Health SCR'!K$3)&gt;0,sommmeProdInv(Inputs!$B$30:$AY$30,$D$228:$BA$228,'Health SCR'!K$3),1)+K265,0)</f>
        <v>0</v>
      </c>
      <c r="L266" s="644">
        <f ca="1">IF('Health SCR'!L$3&gt;=$B266,OFFSET($D$228,0,'Health SCR'!L$3-$B266)*OFFSET(Inputs!$C$30,0,$B266-2)/IF(sommmeProdInv(Inputs!$B$30:$AY$30,$D$228:$BA$228,'Health SCR'!L$3)&gt;0,sommmeProdInv(Inputs!$B$30:$AY$30,$D$228:$BA$228,'Health SCR'!L$3),1)+L265,0)</f>
        <v>0</v>
      </c>
      <c r="M266" s="644">
        <f ca="1">IF('Health SCR'!M$3&gt;=$B266,OFFSET($D$228,0,'Health SCR'!M$3-$B266)*OFFSET(Inputs!$C$30,0,$B266-2)/IF(sommmeProdInv(Inputs!$B$30:$AY$30,$D$228:$BA$228,'Health SCR'!M$3)&gt;0,sommmeProdInv(Inputs!$B$30:$AY$30,$D$228:$BA$228,'Health SCR'!M$3),1)+M265,0)</f>
        <v>0</v>
      </c>
      <c r="N266" s="644">
        <f ca="1">IF('Health SCR'!N$3&gt;=$B266,OFFSET($D$228,0,'Health SCR'!N$3-$B266)*OFFSET(Inputs!$C$30,0,$B266-2)/IF(sommmeProdInv(Inputs!$B$30:$AY$30,$D$228:$BA$228,'Health SCR'!N$3)&gt;0,sommmeProdInv(Inputs!$B$30:$AY$30,$D$228:$BA$228,'Health SCR'!N$3),1)+N265,0)</f>
        <v>0</v>
      </c>
      <c r="O266" s="644">
        <f ca="1">IF('Health SCR'!O$3&gt;=$B266,OFFSET($D$228,0,'Health SCR'!O$3-$B266)*OFFSET(Inputs!$C$30,0,$B266-2)/IF(sommmeProdInv(Inputs!$B$30:$AY$30,$D$228:$BA$228,'Health SCR'!O$3)&gt;0,sommmeProdInv(Inputs!$B$30:$AY$30,$D$228:$BA$228,'Health SCR'!O$3),1)+O265,0)</f>
        <v>0</v>
      </c>
      <c r="P266" s="644">
        <f ca="1">IF('Health SCR'!P$3&gt;=$B266,OFFSET($D$228,0,'Health SCR'!P$3-$B266)*OFFSET(Inputs!$C$30,0,$B266-2)/IF(sommmeProdInv(Inputs!$B$30:$AY$30,$D$228:$BA$228,'Health SCR'!P$3)&gt;0,sommmeProdInv(Inputs!$B$30:$AY$30,$D$228:$BA$228,'Health SCR'!P$3),1)+P265,0)</f>
        <v>0</v>
      </c>
      <c r="Q266" s="644">
        <f ca="1">IF('Health SCR'!Q$3&gt;=$B266,OFFSET($D$228,0,'Health SCR'!Q$3-$B266)*OFFSET(Inputs!$C$30,0,$B266-2)/IF(sommmeProdInv(Inputs!$B$30:$AY$30,$D$228:$BA$228,'Health SCR'!Q$3)&gt;0,sommmeProdInv(Inputs!$B$30:$AY$30,$D$228:$BA$228,'Health SCR'!Q$3),1)+Q265,0)</f>
        <v>0</v>
      </c>
      <c r="R266" s="644">
        <f ca="1">IF('Health SCR'!R$3&gt;=$B266,OFFSET($D$228,0,'Health SCR'!R$3-$B266)*OFFSET(Inputs!$C$30,0,$B266-2)/IF(sommmeProdInv(Inputs!$B$30:$AY$30,$D$228:$BA$228,'Health SCR'!R$3)&gt;0,sommmeProdInv(Inputs!$B$30:$AY$30,$D$228:$BA$228,'Health SCR'!R$3),1)+R265,0)</f>
        <v>0</v>
      </c>
      <c r="S266" s="644">
        <f ca="1">IF('Health SCR'!S$3&gt;=$B266,OFFSET($D$228,0,'Health SCR'!S$3-$B266)*OFFSET(Inputs!$C$30,0,$B266-2)/IF(sommmeProdInv(Inputs!$B$30:$AY$30,$D$228:$BA$228,'Health SCR'!S$3)&gt;0,sommmeProdInv(Inputs!$B$30:$AY$30,$D$228:$BA$228,'Health SCR'!S$3),1)+S265,0)</f>
        <v>0</v>
      </c>
      <c r="T266" s="644">
        <f ca="1">IF('Health SCR'!T$3&gt;=$B266,OFFSET($D$228,0,'Health SCR'!T$3-$B266)*OFFSET(Inputs!$C$30,0,$B266-2)/IF(sommmeProdInv(Inputs!$B$30:$AY$30,$D$228:$BA$228,'Health SCR'!T$3)&gt;0,sommmeProdInv(Inputs!$B$30:$AY$30,$D$228:$BA$228,'Health SCR'!T$3),1)+T265,0)</f>
        <v>0</v>
      </c>
      <c r="U266" s="644">
        <f ca="1">IF('Health SCR'!U$3&gt;=$B266,OFFSET($D$228,0,'Health SCR'!U$3-$B266)*OFFSET(Inputs!$C$30,0,$B266-2)/IF(sommmeProdInv(Inputs!$B$30:$AY$30,$D$228:$BA$228,'Health SCR'!U$3)&gt;0,sommmeProdInv(Inputs!$B$30:$AY$30,$D$228:$BA$228,'Health SCR'!U$3),1)+U265,0)</f>
        <v>0</v>
      </c>
      <c r="V266" s="644">
        <f ca="1">IF('Health SCR'!V$3&gt;=$B266,OFFSET($D$228,0,'Health SCR'!V$3-$B266)*OFFSET(Inputs!$C$30,0,$B266-2)/IF(sommmeProdInv(Inputs!$B$30:$AY$30,$D$228:$BA$228,'Health SCR'!V$3)&gt;0,sommmeProdInv(Inputs!$B$30:$AY$30,$D$228:$BA$228,'Health SCR'!V$3),1)+V265,0)</f>
        <v>0</v>
      </c>
      <c r="W266" s="644">
        <f ca="1">IF('Health SCR'!W$3&gt;=$B266,OFFSET($D$228,0,'Health SCR'!W$3-$B266)*OFFSET(Inputs!$C$30,0,$B266-2)/IF(sommmeProdInv(Inputs!$B$30:$AY$30,$D$228:$BA$228,'Health SCR'!W$3)&gt;0,sommmeProdInv(Inputs!$B$30:$AY$30,$D$228:$BA$228,'Health SCR'!W$3),1)+W265,0)</f>
        <v>0</v>
      </c>
      <c r="X266" s="644">
        <f ca="1">IF('Health SCR'!X$3&gt;=$B266,OFFSET($D$228,0,'Health SCR'!X$3-$B266)*OFFSET(Inputs!$C$30,0,$B266-2)/IF(sommmeProdInv(Inputs!$B$30:$AY$30,$D$228:$BA$228,'Health SCR'!X$3)&gt;0,sommmeProdInv(Inputs!$B$30:$AY$30,$D$228:$BA$228,'Health SCR'!X$3),1)+X265,0)</f>
        <v>0</v>
      </c>
      <c r="Y266" s="644">
        <f ca="1">IF('Health SCR'!Y$3&gt;=$B266,OFFSET($D$228,0,'Health SCR'!Y$3-$B266)*OFFSET(Inputs!$C$30,0,$B266-2)/IF(sommmeProdInv(Inputs!$B$30:$AY$30,$D$228:$BA$228,'Health SCR'!Y$3)&gt;0,sommmeProdInv(Inputs!$B$30:$AY$30,$D$228:$BA$228,'Health SCR'!Y$3),1)+Y265,0)</f>
        <v>0</v>
      </c>
      <c r="Z266" s="644">
        <f ca="1">IF('Health SCR'!Z$3&gt;=$B266,OFFSET($D$228,0,'Health SCR'!Z$3-$B266)*OFFSET(Inputs!$C$30,0,$B266-2)/IF(sommmeProdInv(Inputs!$B$30:$AY$30,$D$228:$BA$228,'Health SCR'!Z$3)&gt;0,sommmeProdInv(Inputs!$B$30:$AY$30,$D$228:$BA$228,'Health SCR'!Z$3),1)+Z265,0)</f>
        <v>0</v>
      </c>
      <c r="AA266" s="644">
        <f ca="1">IF('Health SCR'!AA$3&gt;=$B266,OFFSET($D$228,0,'Health SCR'!AA$3-$B266)*OFFSET(Inputs!$C$30,0,$B266-2)/IF(sommmeProdInv(Inputs!$B$30:$AY$30,$D$228:$BA$228,'Health SCR'!AA$3)&gt;0,sommmeProdInv(Inputs!$B$30:$AY$30,$D$228:$BA$228,'Health SCR'!AA$3),1)+AA265,0)</f>
        <v>0</v>
      </c>
      <c r="AB266" s="644">
        <f ca="1">IF('Health SCR'!AB$3&gt;=$B266,OFFSET($D$228,0,'Health SCR'!AB$3-$B266)*OFFSET(Inputs!$C$30,0,$B266-2)/IF(sommmeProdInv(Inputs!$B$30:$AY$30,$D$228:$BA$228,'Health SCR'!AB$3)&gt;0,sommmeProdInv(Inputs!$B$30:$AY$30,$D$228:$BA$228,'Health SCR'!AB$3),1)+AB265,0)</f>
        <v>0</v>
      </c>
      <c r="AC266" s="644">
        <f ca="1">IF('Health SCR'!AC$3&gt;=$B266,OFFSET($D$228,0,'Health SCR'!AC$3-$B266)*OFFSET(Inputs!$C$30,0,$B266-2)/IF(sommmeProdInv(Inputs!$B$30:$AY$30,$D$228:$BA$228,'Health SCR'!AC$3)&gt;0,sommmeProdInv(Inputs!$B$30:$AY$30,$D$228:$BA$228,'Health SCR'!AC$3),1)+AC265,0)</f>
        <v>0</v>
      </c>
      <c r="AD266" s="644">
        <f ca="1">IF('Health SCR'!AD$3&gt;=$B266,OFFSET($D$228,0,'Health SCR'!AD$3-$B266)*OFFSET(Inputs!$C$30,0,$B266-2)/IF(sommmeProdInv(Inputs!$B$30:$AY$30,$D$228:$BA$228,'Health SCR'!AD$3)&gt;0,sommmeProdInv(Inputs!$B$30:$AY$30,$D$228:$BA$228,'Health SCR'!AD$3),1)+AD265,0)</f>
        <v>0</v>
      </c>
      <c r="AE266" s="644">
        <f ca="1">IF('Health SCR'!AE$3&gt;=$B266,OFFSET($D$228,0,'Health SCR'!AE$3-$B266)*OFFSET(Inputs!$C$30,0,$B266-2)/IF(sommmeProdInv(Inputs!$B$30:$AY$30,$D$228:$BA$228,'Health SCR'!AE$3)&gt;0,sommmeProdInv(Inputs!$B$30:$AY$30,$D$228:$BA$228,'Health SCR'!AE$3),1)+AE265,0)</f>
        <v>0</v>
      </c>
      <c r="AF266" s="644">
        <f ca="1">IF('Health SCR'!AF$3&gt;=$B266,OFFSET($D$228,0,'Health SCR'!AF$3-$B266)*OFFSET(Inputs!$C$30,0,$B266-2)/IF(sommmeProdInv(Inputs!$B$30:$AY$30,$D$228:$BA$228,'Health SCR'!AF$3)&gt;0,sommmeProdInv(Inputs!$B$30:$AY$30,$D$228:$BA$228,'Health SCR'!AF$3),1)+AF265,0)</f>
        <v>0</v>
      </c>
      <c r="AG266" s="644">
        <f ca="1">IF('Health SCR'!AG$3&gt;=$B266,OFFSET($D$228,0,'Health SCR'!AG$3-$B266)*OFFSET(Inputs!$C$30,0,$B266-2)/IF(sommmeProdInv(Inputs!$B$30:$AY$30,$D$228:$BA$228,'Health SCR'!AG$3)&gt;0,sommmeProdInv(Inputs!$B$30:$AY$30,$D$228:$BA$228,'Health SCR'!AG$3),1)+AG265,0)</f>
        <v>0</v>
      </c>
      <c r="AH266" s="644">
        <f ca="1">IF('Health SCR'!AH$3&gt;=$B266,OFFSET($D$228,0,'Health SCR'!AH$3-$B266)*OFFSET(Inputs!$C$30,0,$B266-2)/IF(sommmeProdInv(Inputs!$B$30:$AY$30,$D$228:$BA$228,'Health SCR'!AH$3)&gt;0,sommmeProdInv(Inputs!$B$30:$AY$30,$D$228:$BA$228,'Health SCR'!AH$3),1)+AH265,0)</f>
        <v>0</v>
      </c>
      <c r="AI266" s="644">
        <f ca="1">IF('Health SCR'!AI$3&gt;=$B266,OFFSET($D$228,0,'Health SCR'!AI$3-$B266)*OFFSET(Inputs!$C$30,0,$B266-2)/IF(sommmeProdInv(Inputs!$B$30:$AY$30,$D$228:$BA$228,'Health SCR'!AI$3)&gt;0,sommmeProdInv(Inputs!$B$30:$AY$30,$D$228:$BA$228,'Health SCR'!AI$3),1)+AI265,0)</f>
        <v>0</v>
      </c>
      <c r="AJ266" s="644">
        <f ca="1">IF('Health SCR'!AJ$3&gt;=$B266,OFFSET($D$228,0,'Health SCR'!AJ$3-$B266)*OFFSET(Inputs!$C$30,0,$B266-2)/IF(sommmeProdInv(Inputs!$B$30:$AY$30,$D$228:$BA$228,'Health SCR'!AJ$3)&gt;0,sommmeProdInv(Inputs!$B$30:$AY$30,$D$228:$BA$228,'Health SCR'!AJ$3),1)+AJ265,0)</f>
        <v>0</v>
      </c>
      <c r="AK266" s="644">
        <f ca="1">IF('Health SCR'!AK$3&gt;=$B266,OFFSET($D$228,0,'Health SCR'!AK$3-$B266)*OFFSET(Inputs!$C$30,0,$B266-2)/IF(sommmeProdInv(Inputs!$B$30:$AY$30,$D$228:$BA$228,'Health SCR'!AK$3)&gt;0,sommmeProdInv(Inputs!$B$30:$AY$30,$D$228:$BA$228,'Health SCR'!AK$3),1)+AK265,0)</f>
        <v>0</v>
      </c>
      <c r="AL266" s="644">
        <f ca="1">IF('Health SCR'!AL$3&gt;=$B266,OFFSET($D$228,0,'Health SCR'!AL$3-$B266)*OFFSET(Inputs!$C$30,0,$B266-2)/IF(sommmeProdInv(Inputs!$B$30:$AY$30,$D$228:$BA$228,'Health SCR'!AL$3)&gt;0,sommmeProdInv(Inputs!$B$30:$AY$30,$D$228:$BA$228,'Health SCR'!AL$3),1)+AL265,0)</f>
        <v>0</v>
      </c>
      <c r="AM266" s="644">
        <f ca="1">IF('Health SCR'!AM$3&gt;=$B266,OFFSET($D$228,0,'Health SCR'!AM$3-$B266)*OFFSET(Inputs!$C$30,0,$B266-2)/IF(sommmeProdInv(Inputs!$B$30:$AY$30,$D$228:$BA$228,'Health SCR'!AM$3)&gt;0,sommmeProdInv(Inputs!$B$30:$AY$30,$D$228:$BA$228,'Health SCR'!AM$3),1)+AM265,0)</f>
        <v>0</v>
      </c>
      <c r="AN266" s="644">
        <f ca="1">IF('Health SCR'!AN$3&gt;=$B266,OFFSET($D$228,0,'Health SCR'!AN$3-$B266)*OFFSET(Inputs!$C$30,0,$B266-2)/IF(sommmeProdInv(Inputs!$B$30:$AY$30,$D$228:$BA$228,'Health SCR'!AN$3)&gt;0,sommmeProdInv(Inputs!$B$30:$AY$30,$D$228:$BA$228,'Health SCR'!AN$3),1)+AN265,0)</f>
        <v>0</v>
      </c>
      <c r="AO266" s="644">
        <f ca="1">IF('Health SCR'!AO$3&gt;=$B266,OFFSET($D$228,0,'Health SCR'!AO$3-$B266)*OFFSET(Inputs!$C$30,0,$B266-2)/IF(sommmeProdInv(Inputs!$B$30:$AY$30,$D$228:$BA$228,'Health SCR'!AO$3)&gt;0,sommmeProdInv(Inputs!$B$30:$AY$30,$D$228:$BA$228,'Health SCR'!AO$3),1)+AO265,0)</f>
        <v>0</v>
      </c>
      <c r="AP266" s="644">
        <f ca="1">IF('Health SCR'!AP$3&gt;=$B266,OFFSET($D$228,0,'Health SCR'!AP$3-$B266)*OFFSET(Inputs!$C$30,0,$B266-2)/IF(sommmeProdInv(Inputs!$B$30:$AY$30,$D$228:$BA$228,'Health SCR'!AP$3)&gt;0,sommmeProdInv(Inputs!$B$30:$AY$30,$D$228:$BA$228,'Health SCR'!AP$3),1)+AP265,0)</f>
        <v>0</v>
      </c>
      <c r="AQ266" s="644">
        <f ca="1">IF('Health SCR'!AQ$3&gt;=$B266,OFFSET($D$228,0,'Health SCR'!AQ$3-$B266)*OFFSET(Inputs!$C$30,0,$B266-2)/IF(sommmeProdInv(Inputs!$B$30:$AY$30,$D$228:$BA$228,'Health SCR'!AQ$3)&gt;0,sommmeProdInv(Inputs!$B$30:$AY$30,$D$228:$BA$228,'Health SCR'!AQ$3),1)+AQ265,0)</f>
        <v>0</v>
      </c>
      <c r="AR266" s="644">
        <f ca="1">IF('Health SCR'!AR$3&gt;=$B266,OFFSET($D$228,0,'Health SCR'!AR$3-$B266)*OFFSET(Inputs!$C$30,0,$B266-2)/IF(sommmeProdInv(Inputs!$B$30:$AY$30,$D$228:$BA$228,'Health SCR'!AR$3)&gt;0,sommmeProdInv(Inputs!$B$30:$AY$30,$D$228:$BA$228,'Health SCR'!AR$3),1)+AR265,0)</f>
        <v>0</v>
      </c>
      <c r="AS266" s="644">
        <f ca="1">IF('Health SCR'!AS$3&gt;=$B266,OFFSET($D$228,0,'Health SCR'!AS$3-$B266)*OFFSET(Inputs!$C$30,0,$B266-2)/IF(sommmeProdInv(Inputs!$B$30:$AY$30,$D$228:$BA$228,'Health SCR'!AS$3)&gt;0,sommmeProdInv(Inputs!$B$30:$AY$30,$D$228:$BA$228,'Health SCR'!AS$3),1)+AS265,0)</f>
        <v>0</v>
      </c>
      <c r="AT266" s="644">
        <f ca="1">IF('Health SCR'!AT$3&gt;=$B266,OFFSET($D$228,0,'Health SCR'!AT$3-$B266)*OFFSET(Inputs!$C$30,0,$B266-2)/IF(sommmeProdInv(Inputs!$B$30:$AY$30,$D$228:$BA$228,'Health SCR'!AT$3)&gt;0,sommmeProdInv(Inputs!$B$30:$AY$30,$D$228:$BA$228,'Health SCR'!AT$3),1)+AT265,0)</f>
        <v>0</v>
      </c>
      <c r="AU266" s="644">
        <f ca="1">IF('Health SCR'!AU$3&gt;=$B266,OFFSET($D$228,0,'Health SCR'!AU$3-$B266)*OFFSET(Inputs!$C$30,0,$B266-2)/IF(sommmeProdInv(Inputs!$B$30:$AY$30,$D$228:$BA$228,'Health SCR'!AU$3)&gt;0,sommmeProdInv(Inputs!$B$30:$AY$30,$D$228:$BA$228,'Health SCR'!AU$3),1)+AU265,0)</f>
        <v>0</v>
      </c>
      <c r="AV266" s="644">
        <f ca="1">IF('Health SCR'!AV$3&gt;=$B266,OFFSET($D$228,0,'Health SCR'!AV$3-$B266)*OFFSET(Inputs!$C$30,0,$B266-2)/IF(sommmeProdInv(Inputs!$B$30:$AY$30,$D$228:$BA$228,'Health SCR'!AV$3)&gt;0,sommmeProdInv(Inputs!$B$30:$AY$30,$D$228:$BA$228,'Health SCR'!AV$3),1)+AV265,0)</f>
        <v>0</v>
      </c>
      <c r="AW266" s="644">
        <f ca="1">IF('Health SCR'!AW$3&gt;=$B266,OFFSET($D$228,0,'Health SCR'!AW$3-$B266)*OFFSET(Inputs!$C$30,0,$B266-2)/IF(sommmeProdInv(Inputs!$B$30:$AY$30,$D$228:$BA$228,'Health SCR'!AW$3)&gt;0,sommmeProdInv(Inputs!$B$30:$AY$30,$D$228:$BA$228,'Health SCR'!AW$3),1)+AW265,0)</f>
        <v>0</v>
      </c>
      <c r="AX266" s="644">
        <f ca="1">IF('Health SCR'!AX$3&gt;=$B266,OFFSET($D$228,0,'Health SCR'!AX$3-$B266)*OFFSET(Inputs!$C$30,0,$B266-2)/IF(sommmeProdInv(Inputs!$B$30:$AY$30,$D$228:$BA$228,'Health SCR'!AX$3)&gt;0,sommmeProdInv(Inputs!$B$30:$AY$30,$D$228:$BA$228,'Health SCR'!AX$3),1)+AX265,0)</f>
        <v>0</v>
      </c>
      <c r="AY266" s="644">
        <f ca="1">IF('Health SCR'!AY$3&gt;=$B266,OFFSET($D$228,0,'Health SCR'!AY$3-$B266)*OFFSET(Inputs!$C$30,0,$B266-2)/IF(sommmeProdInv(Inputs!$B$30:$AY$30,$D$228:$BA$228,'Health SCR'!AY$3)&gt;0,sommmeProdInv(Inputs!$B$30:$AY$30,$D$228:$BA$228,'Health SCR'!AY$3),1)+AY265,0)</f>
        <v>0</v>
      </c>
      <c r="AZ266" s="644">
        <f ca="1">IF('Health SCR'!AZ$3&gt;=$B266,OFFSET($D$228,0,'Health SCR'!AZ$3-$B266)*OFFSET(Inputs!$C$30,0,$B266-2)/IF(sommmeProdInv(Inputs!$B$30:$AY$30,$D$228:$BA$228,'Health SCR'!AZ$3)&gt;0,sommmeProdInv(Inputs!$B$30:$AY$30,$D$228:$BA$228,'Health SCR'!AZ$3),1)+AZ265,0)</f>
        <v>0</v>
      </c>
      <c r="BA266" s="645">
        <f ca="1">IF('Health SCR'!BA$3&gt;=$B266,OFFSET($D$228,0,'Health SCR'!BA$3-$B266)*OFFSET(Inputs!$C$30,0,$B266-2)/IF(sommmeProdInv(Inputs!$B$30:$AY$30,$D$228:$BA$228,'Health SCR'!BA$3)&gt;0,sommmeProdInv(Inputs!$B$30:$AY$30,$D$228:$BA$228,'Health SCR'!BA$3),1)+BA265,0)</f>
        <v>0</v>
      </c>
    </row>
    <row r="267" spans="1:256" s="221" customFormat="1" outlineLevel="1">
      <c r="A267" s="610"/>
      <c r="B267" s="993">
        <v>38</v>
      </c>
      <c r="C267" s="994"/>
      <c r="D267" s="643"/>
      <c r="E267" s="644">
        <f ca="1">IF('Health SCR'!E$3&gt;=$B267,OFFSET($D$228,0,'Health SCR'!E$3-$B267)*OFFSET(Inputs!$C$30,0,$B267-2)/IF(sommmeProdInv(Inputs!$B$30:$AY$30,$D$228:$BA$228,'Health SCR'!E$3)&gt;0,sommmeProdInv(Inputs!$B$30:$AY$30,$D$228:$BA$228,'Health SCR'!E$3),1)+E266,0)</f>
        <v>0</v>
      </c>
      <c r="F267" s="644">
        <f ca="1">IF('Health SCR'!F$3&gt;=$B267,OFFSET($D$228,0,'Health SCR'!F$3-$B267)*OFFSET(Inputs!$C$30,0,$B267-2)/IF(sommmeProdInv(Inputs!$B$30:$AY$30,$D$228:$BA$228,'Health SCR'!F$3)&gt;0,sommmeProdInv(Inputs!$B$30:$AY$30,$D$228:$BA$228,'Health SCR'!F$3),1)+F266,0)</f>
        <v>0</v>
      </c>
      <c r="G267" s="644">
        <f ca="1">IF('Health SCR'!G$3&gt;=$B267,OFFSET($D$228,0,'Health SCR'!G$3-$B267)*OFFSET(Inputs!$C$30,0,$B267-2)/IF(sommmeProdInv(Inputs!$B$30:$AY$30,$D$228:$BA$228,'Health SCR'!G$3)&gt;0,sommmeProdInv(Inputs!$B$30:$AY$30,$D$228:$BA$228,'Health SCR'!G$3),1)+G266,0)</f>
        <v>0</v>
      </c>
      <c r="H267" s="644">
        <f ca="1">IF('Health SCR'!H$3&gt;=$B267,OFFSET($D$228,0,'Health SCR'!H$3-$B267)*OFFSET(Inputs!$C$30,0,$B267-2)/IF(sommmeProdInv(Inputs!$B$30:$AY$30,$D$228:$BA$228,'Health SCR'!H$3)&gt;0,sommmeProdInv(Inputs!$B$30:$AY$30,$D$228:$BA$228,'Health SCR'!H$3),1)+H266,0)</f>
        <v>0</v>
      </c>
      <c r="I267" s="644">
        <f ca="1">IF('Health SCR'!I$3&gt;=$B267,OFFSET($D$228,0,'Health SCR'!I$3-$B267)*OFFSET(Inputs!$C$30,0,$B267-2)/IF(sommmeProdInv(Inputs!$B$30:$AY$30,$D$228:$BA$228,'Health SCR'!I$3)&gt;0,sommmeProdInv(Inputs!$B$30:$AY$30,$D$228:$BA$228,'Health SCR'!I$3),1)+I266,0)</f>
        <v>0</v>
      </c>
      <c r="J267" s="644">
        <f ca="1">IF('Health SCR'!J$3&gt;=$B267,OFFSET($D$228,0,'Health SCR'!J$3-$B267)*OFFSET(Inputs!$C$30,0,$B267-2)/IF(sommmeProdInv(Inputs!$B$30:$AY$30,$D$228:$BA$228,'Health SCR'!J$3)&gt;0,sommmeProdInv(Inputs!$B$30:$AY$30,$D$228:$BA$228,'Health SCR'!J$3),1)+J266,0)</f>
        <v>0</v>
      </c>
      <c r="K267" s="644">
        <f ca="1">IF('Health SCR'!K$3&gt;=$B267,OFFSET($D$228,0,'Health SCR'!K$3-$B267)*OFFSET(Inputs!$C$30,0,$B267-2)/IF(sommmeProdInv(Inputs!$B$30:$AY$30,$D$228:$BA$228,'Health SCR'!K$3)&gt;0,sommmeProdInv(Inputs!$B$30:$AY$30,$D$228:$BA$228,'Health SCR'!K$3),1)+K266,0)</f>
        <v>0</v>
      </c>
      <c r="L267" s="644">
        <f ca="1">IF('Health SCR'!L$3&gt;=$B267,OFFSET($D$228,0,'Health SCR'!L$3-$B267)*OFFSET(Inputs!$C$30,0,$B267-2)/IF(sommmeProdInv(Inputs!$B$30:$AY$30,$D$228:$BA$228,'Health SCR'!L$3)&gt;0,sommmeProdInv(Inputs!$B$30:$AY$30,$D$228:$BA$228,'Health SCR'!L$3),1)+L266,0)</f>
        <v>0</v>
      </c>
      <c r="M267" s="644">
        <f ca="1">IF('Health SCR'!M$3&gt;=$B267,OFFSET($D$228,0,'Health SCR'!M$3-$B267)*OFFSET(Inputs!$C$30,0,$B267-2)/IF(sommmeProdInv(Inputs!$B$30:$AY$30,$D$228:$BA$228,'Health SCR'!M$3)&gt;0,sommmeProdInv(Inputs!$B$30:$AY$30,$D$228:$BA$228,'Health SCR'!M$3),1)+M266,0)</f>
        <v>0</v>
      </c>
      <c r="N267" s="644">
        <f ca="1">IF('Health SCR'!N$3&gt;=$B267,OFFSET($D$228,0,'Health SCR'!N$3-$B267)*OFFSET(Inputs!$C$30,0,$B267-2)/IF(sommmeProdInv(Inputs!$B$30:$AY$30,$D$228:$BA$228,'Health SCR'!N$3)&gt;0,sommmeProdInv(Inputs!$B$30:$AY$30,$D$228:$BA$228,'Health SCR'!N$3),1)+N266,0)</f>
        <v>0</v>
      </c>
      <c r="O267" s="644">
        <f ca="1">IF('Health SCR'!O$3&gt;=$B267,OFFSET($D$228,0,'Health SCR'!O$3-$B267)*OFFSET(Inputs!$C$30,0,$B267-2)/IF(sommmeProdInv(Inputs!$B$30:$AY$30,$D$228:$BA$228,'Health SCR'!O$3)&gt;0,sommmeProdInv(Inputs!$B$30:$AY$30,$D$228:$BA$228,'Health SCR'!O$3),1)+O266,0)</f>
        <v>0</v>
      </c>
      <c r="P267" s="644">
        <f ca="1">IF('Health SCR'!P$3&gt;=$B267,OFFSET($D$228,0,'Health SCR'!P$3-$B267)*OFFSET(Inputs!$C$30,0,$B267-2)/IF(sommmeProdInv(Inputs!$B$30:$AY$30,$D$228:$BA$228,'Health SCR'!P$3)&gt;0,sommmeProdInv(Inputs!$B$30:$AY$30,$D$228:$BA$228,'Health SCR'!P$3),1)+P266,0)</f>
        <v>0</v>
      </c>
      <c r="Q267" s="644">
        <f ca="1">IF('Health SCR'!Q$3&gt;=$B267,OFFSET($D$228,0,'Health SCR'!Q$3-$B267)*OFFSET(Inputs!$C$30,0,$B267-2)/IF(sommmeProdInv(Inputs!$B$30:$AY$30,$D$228:$BA$228,'Health SCR'!Q$3)&gt;0,sommmeProdInv(Inputs!$B$30:$AY$30,$D$228:$BA$228,'Health SCR'!Q$3),1)+Q266,0)</f>
        <v>0</v>
      </c>
      <c r="R267" s="644">
        <f ca="1">IF('Health SCR'!R$3&gt;=$B267,OFFSET($D$228,0,'Health SCR'!R$3-$B267)*OFFSET(Inputs!$C$30,0,$B267-2)/IF(sommmeProdInv(Inputs!$B$30:$AY$30,$D$228:$BA$228,'Health SCR'!R$3)&gt;0,sommmeProdInv(Inputs!$B$30:$AY$30,$D$228:$BA$228,'Health SCR'!R$3),1)+R266,0)</f>
        <v>0</v>
      </c>
      <c r="S267" s="644">
        <f ca="1">IF('Health SCR'!S$3&gt;=$B267,OFFSET($D$228,0,'Health SCR'!S$3-$B267)*OFFSET(Inputs!$C$30,0,$B267-2)/IF(sommmeProdInv(Inputs!$B$30:$AY$30,$D$228:$BA$228,'Health SCR'!S$3)&gt;0,sommmeProdInv(Inputs!$B$30:$AY$30,$D$228:$BA$228,'Health SCR'!S$3),1)+S266,0)</f>
        <v>0</v>
      </c>
      <c r="T267" s="644">
        <f ca="1">IF('Health SCR'!T$3&gt;=$B267,OFFSET($D$228,0,'Health SCR'!T$3-$B267)*OFFSET(Inputs!$C$30,0,$B267-2)/IF(sommmeProdInv(Inputs!$B$30:$AY$30,$D$228:$BA$228,'Health SCR'!T$3)&gt;0,sommmeProdInv(Inputs!$B$30:$AY$30,$D$228:$BA$228,'Health SCR'!T$3),1)+T266,0)</f>
        <v>0</v>
      </c>
      <c r="U267" s="644">
        <f ca="1">IF('Health SCR'!U$3&gt;=$B267,OFFSET($D$228,0,'Health SCR'!U$3-$B267)*OFFSET(Inputs!$C$30,0,$B267-2)/IF(sommmeProdInv(Inputs!$B$30:$AY$30,$D$228:$BA$228,'Health SCR'!U$3)&gt;0,sommmeProdInv(Inputs!$B$30:$AY$30,$D$228:$BA$228,'Health SCR'!U$3),1)+U266,0)</f>
        <v>0</v>
      </c>
      <c r="V267" s="644">
        <f ca="1">IF('Health SCR'!V$3&gt;=$B267,OFFSET($D$228,0,'Health SCR'!V$3-$B267)*OFFSET(Inputs!$C$30,0,$B267-2)/IF(sommmeProdInv(Inputs!$B$30:$AY$30,$D$228:$BA$228,'Health SCR'!V$3)&gt;0,sommmeProdInv(Inputs!$B$30:$AY$30,$D$228:$BA$228,'Health SCR'!V$3),1)+V266,0)</f>
        <v>0</v>
      </c>
      <c r="W267" s="644">
        <f ca="1">IF('Health SCR'!W$3&gt;=$B267,OFFSET($D$228,0,'Health SCR'!W$3-$B267)*OFFSET(Inputs!$C$30,0,$B267-2)/IF(sommmeProdInv(Inputs!$B$30:$AY$30,$D$228:$BA$228,'Health SCR'!W$3)&gt;0,sommmeProdInv(Inputs!$B$30:$AY$30,$D$228:$BA$228,'Health SCR'!W$3),1)+W266,0)</f>
        <v>0</v>
      </c>
      <c r="X267" s="644">
        <f ca="1">IF('Health SCR'!X$3&gt;=$B267,OFFSET($D$228,0,'Health SCR'!X$3-$B267)*OFFSET(Inputs!$C$30,0,$B267-2)/IF(sommmeProdInv(Inputs!$B$30:$AY$30,$D$228:$BA$228,'Health SCR'!X$3)&gt;0,sommmeProdInv(Inputs!$B$30:$AY$30,$D$228:$BA$228,'Health SCR'!X$3),1)+X266,0)</f>
        <v>0</v>
      </c>
      <c r="Y267" s="644">
        <f ca="1">IF('Health SCR'!Y$3&gt;=$B267,OFFSET($D$228,0,'Health SCR'!Y$3-$B267)*OFFSET(Inputs!$C$30,0,$B267-2)/IF(sommmeProdInv(Inputs!$B$30:$AY$30,$D$228:$BA$228,'Health SCR'!Y$3)&gt;0,sommmeProdInv(Inputs!$B$30:$AY$30,$D$228:$BA$228,'Health SCR'!Y$3),1)+Y266,0)</f>
        <v>0</v>
      </c>
      <c r="Z267" s="644">
        <f ca="1">IF('Health SCR'!Z$3&gt;=$B267,OFFSET($D$228,0,'Health SCR'!Z$3-$B267)*OFFSET(Inputs!$C$30,0,$B267-2)/IF(sommmeProdInv(Inputs!$B$30:$AY$30,$D$228:$BA$228,'Health SCR'!Z$3)&gt;0,sommmeProdInv(Inputs!$B$30:$AY$30,$D$228:$BA$228,'Health SCR'!Z$3),1)+Z266,0)</f>
        <v>0</v>
      </c>
      <c r="AA267" s="644">
        <f ca="1">IF('Health SCR'!AA$3&gt;=$B267,OFFSET($D$228,0,'Health SCR'!AA$3-$B267)*OFFSET(Inputs!$C$30,0,$B267-2)/IF(sommmeProdInv(Inputs!$B$30:$AY$30,$D$228:$BA$228,'Health SCR'!AA$3)&gt;0,sommmeProdInv(Inputs!$B$30:$AY$30,$D$228:$BA$228,'Health SCR'!AA$3),1)+AA266,0)</f>
        <v>0</v>
      </c>
      <c r="AB267" s="644">
        <f ca="1">IF('Health SCR'!AB$3&gt;=$B267,OFFSET($D$228,0,'Health SCR'!AB$3-$B267)*OFFSET(Inputs!$C$30,0,$B267-2)/IF(sommmeProdInv(Inputs!$B$30:$AY$30,$D$228:$BA$228,'Health SCR'!AB$3)&gt;0,sommmeProdInv(Inputs!$B$30:$AY$30,$D$228:$BA$228,'Health SCR'!AB$3),1)+AB266,0)</f>
        <v>0</v>
      </c>
      <c r="AC267" s="644">
        <f ca="1">IF('Health SCR'!AC$3&gt;=$B267,OFFSET($D$228,0,'Health SCR'!AC$3-$B267)*OFFSET(Inputs!$C$30,0,$B267-2)/IF(sommmeProdInv(Inputs!$B$30:$AY$30,$D$228:$BA$228,'Health SCR'!AC$3)&gt;0,sommmeProdInv(Inputs!$B$30:$AY$30,$D$228:$BA$228,'Health SCR'!AC$3),1)+AC266,0)</f>
        <v>0</v>
      </c>
      <c r="AD267" s="644">
        <f ca="1">IF('Health SCR'!AD$3&gt;=$B267,OFFSET($D$228,0,'Health SCR'!AD$3-$B267)*OFFSET(Inputs!$C$30,0,$B267-2)/IF(sommmeProdInv(Inputs!$B$30:$AY$30,$D$228:$BA$228,'Health SCR'!AD$3)&gt;0,sommmeProdInv(Inputs!$B$30:$AY$30,$D$228:$BA$228,'Health SCR'!AD$3),1)+AD266,0)</f>
        <v>0</v>
      </c>
      <c r="AE267" s="644">
        <f ca="1">IF('Health SCR'!AE$3&gt;=$B267,OFFSET($D$228,0,'Health SCR'!AE$3-$B267)*OFFSET(Inputs!$C$30,0,$B267-2)/IF(sommmeProdInv(Inputs!$B$30:$AY$30,$D$228:$BA$228,'Health SCR'!AE$3)&gt;0,sommmeProdInv(Inputs!$B$30:$AY$30,$D$228:$BA$228,'Health SCR'!AE$3),1)+AE266,0)</f>
        <v>0</v>
      </c>
      <c r="AF267" s="644">
        <f ca="1">IF('Health SCR'!AF$3&gt;=$B267,OFFSET($D$228,0,'Health SCR'!AF$3-$B267)*OFFSET(Inputs!$C$30,0,$B267-2)/IF(sommmeProdInv(Inputs!$B$30:$AY$30,$D$228:$BA$228,'Health SCR'!AF$3)&gt;0,sommmeProdInv(Inputs!$B$30:$AY$30,$D$228:$BA$228,'Health SCR'!AF$3),1)+AF266,0)</f>
        <v>0</v>
      </c>
      <c r="AG267" s="644">
        <f ca="1">IF('Health SCR'!AG$3&gt;=$B267,OFFSET($D$228,0,'Health SCR'!AG$3-$B267)*OFFSET(Inputs!$C$30,0,$B267-2)/IF(sommmeProdInv(Inputs!$B$30:$AY$30,$D$228:$BA$228,'Health SCR'!AG$3)&gt;0,sommmeProdInv(Inputs!$B$30:$AY$30,$D$228:$BA$228,'Health SCR'!AG$3),1)+AG266,0)</f>
        <v>0</v>
      </c>
      <c r="AH267" s="644">
        <f ca="1">IF('Health SCR'!AH$3&gt;=$B267,OFFSET($D$228,0,'Health SCR'!AH$3-$B267)*OFFSET(Inputs!$C$30,0,$B267-2)/IF(sommmeProdInv(Inputs!$B$30:$AY$30,$D$228:$BA$228,'Health SCR'!AH$3)&gt;0,sommmeProdInv(Inputs!$B$30:$AY$30,$D$228:$BA$228,'Health SCR'!AH$3),1)+AH266,0)</f>
        <v>0</v>
      </c>
      <c r="AI267" s="644">
        <f ca="1">IF('Health SCR'!AI$3&gt;=$B267,OFFSET($D$228,0,'Health SCR'!AI$3-$B267)*OFFSET(Inputs!$C$30,0,$B267-2)/IF(sommmeProdInv(Inputs!$B$30:$AY$30,$D$228:$BA$228,'Health SCR'!AI$3)&gt;0,sommmeProdInv(Inputs!$B$30:$AY$30,$D$228:$BA$228,'Health SCR'!AI$3),1)+AI266,0)</f>
        <v>0</v>
      </c>
      <c r="AJ267" s="644">
        <f ca="1">IF('Health SCR'!AJ$3&gt;=$B267,OFFSET($D$228,0,'Health SCR'!AJ$3-$B267)*OFFSET(Inputs!$C$30,0,$B267-2)/IF(sommmeProdInv(Inputs!$B$30:$AY$30,$D$228:$BA$228,'Health SCR'!AJ$3)&gt;0,sommmeProdInv(Inputs!$B$30:$AY$30,$D$228:$BA$228,'Health SCR'!AJ$3),1)+AJ266,0)</f>
        <v>0</v>
      </c>
      <c r="AK267" s="644">
        <f ca="1">IF('Health SCR'!AK$3&gt;=$B267,OFFSET($D$228,0,'Health SCR'!AK$3-$B267)*OFFSET(Inputs!$C$30,0,$B267-2)/IF(sommmeProdInv(Inputs!$B$30:$AY$30,$D$228:$BA$228,'Health SCR'!AK$3)&gt;0,sommmeProdInv(Inputs!$B$30:$AY$30,$D$228:$BA$228,'Health SCR'!AK$3),1)+AK266,0)</f>
        <v>0</v>
      </c>
      <c r="AL267" s="644">
        <f ca="1">IF('Health SCR'!AL$3&gt;=$B267,OFFSET($D$228,0,'Health SCR'!AL$3-$B267)*OFFSET(Inputs!$C$30,0,$B267-2)/IF(sommmeProdInv(Inputs!$B$30:$AY$30,$D$228:$BA$228,'Health SCR'!AL$3)&gt;0,sommmeProdInv(Inputs!$B$30:$AY$30,$D$228:$BA$228,'Health SCR'!AL$3),1)+AL266,0)</f>
        <v>0</v>
      </c>
      <c r="AM267" s="644">
        <f ca="1">IF('Health SCR'!AM$3&gt;=$B267,OFFSET($D$228,0,'Health SCR'!AM$3-$B267)*OFFSET(Inputs!$C$30,0,$B267-2)/IF(sommmeProdInv(Inputs!$B$30:$AY$30,$D$228:$BA$228,'Health SCR'!AM$3)&gt;0,sommmeProdInv(Inputs!$B$30:$AY$30,$D$228:$BA$228,'Health SCR'!AM$3),1)+AM266,0)</f>
        <v>0</v>
      </c>
      <c r="AN267" s="644">
        <f ca="1">IF('Health SCR'!AN$3&gt;=$B267,OFFSET($D$228,0,'Health SCR'!AN$3-$B267)*OFFSET(Inputs!$C$30,0,$B267-2)/IF(sommmeProdInv(Inputs!$B$30:$AY$30,$D$228:$BA$228,'Health SCR'!AN$3)&gt;0,sommmeProdInv(Inputs!$B$30:$AY$30,$D$228:$BA$228,'Health SCR'!AN$3),1)+AN266,0)</f>
        <v>0</v>
      </c>
      <c r="AO267" s="644">
        <f ca="1">IF('Health SCR'!AO$3&gt;=$B267,OFFSET($D$228,0,'Health SCR'!AO$3-$B267)*OFFSET(Inputs!$C$30,0,$B267-2)/IF(sommmeProdInv(Inputs!$B$30:$AY$30,$D$228:$BA$228,'Health SCR'!AO$3)&gt;0,sommmeProdInv(Inputs!$B$30:$AY$30,$D$228:$BA$228,'Health SCR'!AO$3),1)+AO266,0)</f>
        <v>0</v>
      </c>
      <c r="AP267" s="644">
        <f ca="1">IF('Health SCR'!AP$3&gt;=$B267,OFFSET($D$228,0,'Health SCR'!AP$3-$B267)*OFFSET(Inputs!$C$30,0,$B267-2)/IF(sommmeProdInv(Inputs!$B$30:$AY$30,$D$228:$BA$228,'Health SCR'!AP$3)&gt;0,sommmeProdInv(Inputs!$B$30:$AY$30,$D$228:$BA$228,'Health SCR'!AP$3),1)+AP266,0)</f>
        <v>0</v>
      </c>
      <c r="AQ267" s="644">
        <f ca="1">IF('Health SCR'!AQ$3&gt;=$B267,OFFSET($D$228,0,'Health SCR'!AQ$3-$B267)*OFFSET(Inputs!$C$30,0,$B267-2)/IF(sommmeProdInv(Inputs!$B$30:$AY$30,$D$228:$BA$228,'Health SCR'!AQ$3)&gt;0,sommmeProdInv(Inputs!$B$30:$AY$30,$D$228:$BA$228,'Health SCR'!AQ$3),1)+AQ266,0)</f>
        <v>0</v>
      </c>
      <c r="AR267" s="644">
        <f ca="1">IF('Health SCR'!AR$3&gt;=$B267,OFFSET($D$228,0,'Health SCR'!AR$3-$B267)*OFFSET(Inputs!$C$30,0,$B267-2)/IF(sommmeProdInv(Inputs!$B$30:$AY$30,$D$228:$BA$228,'Health SCR'!AR$3)&gt;0,sommmeProdInv(Inputs!$B$30:$AY$30,$D$228:$BA$228,'Health SCR'!AR$3),1)+AR266,0)</f>
        <v>0</v>
      </c>
      <c r="AS267" s="644">
        <f ca="1">IF('Health SCR'!AS$3&gt;=$B267,OFFSET($D$228,0,'Health SCR'!AS$3-$B267)*OFFSET(Inputs!$C$30,0,$B267-2)/IF(sommmeProdInv(Inputs!$B$30:$AY$30,$D$228:$BA$228,'Health SCR'!AS$3)&gt;0,sommmeProdInv(Inputs!$B$30:$AY$30,$D$228:$BA$228,'Health SCR'!AS$3),1)+AS266,0)</f>
        <v>0</v>
      </c>
      <c r="AT267" s="644">
        <f ca="1">IF('Health SCR'!AT$3&gt;=$B267,OFFSET($D$228,0,'Health SCR'!AT$3-$B267)*OFFSET(Inputs!$C$30,0,$B267-2)/IF(sommmeProdInv(Inputs!$B$30:$AY$30,$D$228:$BA$228,'Health SCR'!AT$3)&gt;0,sommmeProdInv(Inputs!$B$30:$AY$30,$D$228:$BA$228,'Health SCR'!AT$3),1)+AT266,0)</f>
        <v>0</v>
      </c>
      <c r="AU267" s="644">
        <f ca="1">IF('Health SCR'!AU$3&gt;=$B267,OFFSET($D$228,0,'Health SCR'!AU$3-$B267)*OFFSET(Inputs!$C$30,0,$B267-2)/IF(sommmeProdInv(Inputs!$B$30:$AY$30,$D$228:$BA$228,'Health SCR'!AU$3)&gt;0,sommmeProdInv(Inputs!$B$30:$AY$30,$D$228:$BA$228,'Health SCR'!AU$3),1)+AU266,0)</f>
        <v>0</v>
      </c>
      <c r="AV267" s="644">
        <f ca="1">IF('Health SCR'!AV$3&gt;=$B267,OFFSET($D$228,0,'Health SCR'!AV$3-$B267)*OFFSET(Inputs!$C$30,0,$B267-2)/IF(sommmeProdInv(Inputs!$B$30:$AY$30,$D$228:$BA$228,'Health SCR'!AV$3)&gt;0,sommmeProdInv(Inputs!$B$30:$AY$30,$D$228:$BA$228,'Health SCR'!AV$3),1)+AV266,0)</f>
        <v>0</v>
      </c>
      <c r="AW267" s="644">
        <f ca="1">IF('Health SCR'!AW$3&gt;=$B267,OFFSET($D$228,0,'Health SCR'!AW$3-$B267)*OFFSET(Inputs!$C$30,0,$B267-2)/IF(sommmeProdInv(Inputs!$B$30:$AY$30,$D$228:$BA$228,'Health SCR'!AW$3)&gt;0,sommmeProdInv(Inputs!$B$30:$AY$30,$D$228:$BA$228,'Health SCR'!AW$3),1)+AW266,0)</f>
        <v>0</v>
      </c>
      <c r="AX267" s="644">
        <f ca="1">IF('Health SCR'!AX$3&gt;=$B267,OFFSET($D$228,0,'Health SCR'!AX$3-$B267)*OFFSET(Inputs!$C$30,0,$B267-2)/IF(sommmeProdInv(Inputs!$B$30:$AY$30,$D$228:$BA$228,'Health SCR'!AX$3)&gt;0,sommmeProdInv(Inputs!$B$30:$AY$30,$D$228:$BA$228,'Health SCR'!AX$3),1)+AX266,0)</f>
        <v>0</v>
      </c>
      <c r="AY267" s="644">
        <f ca="1">IF('Health SCR'!AY$3&gt;=$B267,OFFSET($D$228,0,'Health SCR'!AY$3-$B267)*OFFSET(Inputs!$C$30,0,$B267-2)/IF(sommmeProdInv(Inputs!$B$30:$AY$30,$D$228:$BA$228,'Health SCR'!AY$3)&gt;0,sommmeProdInv(Inputs!$B$30:$AY$30,$D$228:$BA$228,'Health SCR'!AY$3),1)+AY266,0)</f>
        <v>0</v>
      </c>
      <c r="AZ267" s="644">
        <f ca="1">IF('Health SCR'!AZ$3&gt;=$B267,OFFSET($D$228,0,'Health SCR'!AZ$3-$B267)*OFFSET(Inputs!$C$30,0,$B267-2)/IF(sommmeProdInv(Inputs!$B$30:$AY$30,$D$228:$BA$228,'Health SCR'!AZ$3)&gt;0,sommmeProdInv(Inputs!$B$30:$AY$30,$D$228:$BA$228,'Health SCR'!AZ$3),1)+AZ266,0)</f>
        <v>0</v>
      </c>
      <c r="BA267" s="645">
        <f ca="1">IF('Health SCR'!BA$3&gt;=$B267,OFFSET($D$228,0,'Health SCR'!BA$3-$B267)*OFFSET(Inputs!$C$30,0,$B267-2)/IF(sommmeProdInv(Inputs!$B$30:$AY$30,$D$228:$BA$228,'Health SCR'!BA$3)&gt;0,sommmeProdInv(Inputs!$B$30:$AY$30,$D$228:$BA$228,'Health SCR'!BA$3),1)+BA266,0)</f>
        <v>0</v>
      </c>
    </row>
    <row r="268" spans="1:256" s="221" customFormat="1" outlineLevel="1">
      <c r="A268" s="610"/>
      <c r="B268" s="993">
        <v>39</v>
      </c>
      <c r="C268" s="994"/>
      <c r="D268" s="643"/>
      <c r="E268" s="644">
        <f ca="1">IF('Health SCR'!E$3&gt;=$B268,OFFSET($D$228,0,'Health SCR'!E$3-$B268)*OFFSET(Inputs!$C$30,0,$B268-2)/IF(sommmeProdInv(Inputs!$B$30:$AY$30,$D$228:$BA$228,'Health SCR'!E$3)&gt;0,sommmeProdInv(Inputs!$B$30:$AY$30,$D$228:$BA$228,'Health SCR'!E$3),1)+E267,0)</f>
        <v>0</v>
      </c>
      <c r="F268" s="644">
        <f ca="1">IF('Health SCR'!F$3&gt;=$B268,OFFSET($D$228,0,'Health SCR'!F$3-$B268)*OFFSET(Inputs!$C$30,0,$B268-2)/IF(sommmeProdInv(Inputs!$B$30:$AY$30,$D$228:$BA$228,'Health SCR'!F$3)&gt;0,sommmeProdInv(Inputs!$B$30:$AY$30,$D$228:$BA$228,'Health SCR'!F$3),1)+F267,0)</f>
        <v>0</v>
      </c>
      <c r="G268" s="644">
        <f ca="1">IF('Health SCR'!G$3&gt;=$B268,OFFSET($D$228,0,'Health SCR'!G$3-$B268)*OFFSET(Inputs!$C$30,0,$B268-2)/IF(sommmeProdInv(Inputs!$B$30:$AY$30,$D$228:$BA$228,'Health SCR'!G$3)&gt;0,sommmeProdInv(Inputs!$B$30:$AY$30,$D$228:$BA$228,'Health SCR'!G$3),1)+G267,0)</f>
        <v>0</v>
      </c>
      <c r="H268" s="644">
        <f ca="1">IF('Health SCR'!H$3&gt;=$B268,OFFSET($D$228,0,'Health SCR'!H$3-$B268)*OFFSET(Inputs!$C$30,0,$B268-2)/IF(sommmeProdInv(Inputs!$B$30:$AY$30,$D$228:$BA$228,'Health SCR'!H$3)&gt;0,sommmeProdInv(Inputs!$B$30:$AY$30,$D$228:$BA$228,'Health SCR'!H$3),1)+H267,0)</f>
        <v>0</v>
      </c>
      <c r="I268" s="644">
        <f ca="1">IF('Health SCR'!I$3&gt;=$B268,OFFSET($D$228,0,'Health SCR'!I$3-$B268)*OFFSET(Inputs!$C$30,0,$B268-2)/IF(sommmeProdInv(Inputs!$B$30:$AY$30,$D$228:$BA$228,'Health SCR'!I$3)&gt;0,sommmeProdInv(Inputs!$B$30:$AY$30,$D$228:$BA$228,'Health SCR'!I$3),1)+I267,0)</f>
        <v>0</v>
      </c>
      <c r="J268" s="644">
        <f ca="1">IF('Health SCR'!J$3&gt;=$B268,OFFSET($D$228,0,'Health SCR'!J$3-$B268)*OFFSET(Inputs!$C$30,0,$B268-2)/IF(sommmeProdInv(Inputs!$B$30:$AY$30,$D$228:$BA$228,'Health SCR'!J$3)&gt;0,sommmeProdInv(Inputs!$B$30:$AY$30,$D$228:$BA$228,'Health SCR'!J$3),1)+J267,0)</f>
        <v>0</v>
      </c>
      <c r="K268" s="644">
        <f ca="1">IF('Health SCR'!K$3&gt;=$B268,OFFSET($D$228,0,'Health SCR'!K$3-$B268)*OFFSET(Inputs!$C$30,0,$B268-2)/IF(sommmeProdInv(Inputs!$B$30:$AY$30,$D$228:$BA$228,'Health SCR'!K$3)&gt;0,sommmeProdInv(Inputs!$B$30:$AY$30,$D$228:$BA$228,'Health SCR'!K$3),1)+K267,0)</f>
        <v>0</v>
      </c>
      <c r="L268" s="644">
        <f ca="1">IF('Health SCR'!L$3&gt;=$B268,OFFSET($D$228,0,'Health SCR'!L$3-$B268)*OFFSET(Inputs!$C$30,0,$B268-2)/IF(sommmeProdInv(Inputs!$B$30:$AY$30,$D$228:$BA$228,'Health SCR'!L$3)&gt;0,sommmeProdInv(Inputs!$B$30:$AY$30,$D$228:$BA$228,'Health SCR'!L$3),1)+L267,0)</f>
        <v>0</v>
      </c>
      <c r="M268" s="644">
        <f ca="1">IF('Health SCR'!M$3&gt;=$B268,OFFSET($D$228,0,'Health SCR'!M$3-$B268)*OFFSET(Inputs!$C$30,0,$B268-2)/IF(sommmeProdInv(Inputs!$B$30:$AY$30,$D$228:$BA$228,'Health SCR'!M$3)&gt;0,sommmeProdInv(Inputs!$B$30:$AY$30,$D$228:$BA$228,'Health SCR'!M$3),1)+M267,0)</f>
        <v>0</v>
      </c>
      <c r="N268" s="644">
        <f ca="1">IF('Health SCR'!N$3&gt;=$B268,OFFSET($D$228,0,'Health SCR'!N$3-$B268)*OFFSET(Inputs!$C$30,0,$B268-2)/IF(sommmeProdInv(Inputs!$B$30:$AY$30,$D$228:$BA$228,'Health SCR'!N$3)&gt;0,sommmeProdInv(Inputs!$B$30:$AY$30,$D$228:$BA$228,'Health SCR'!N$3),1)+N267,0)</f>
        <v>0</v>
      </c>
      <c r="O268" s="644">
        <f ca="1">IF('Health SCR'!O$3&gt;=$B268,OFFSET($D$228,0,'Health SCR'!O$3-$B268)*OFFSET(Inputs!$C$30,0,$B268-2)/IF(sommmeProdInv(Inputs!$B$30:$AY$30,$D$228:$BA$228,'Health SCR'!O$3)&gt;0,sommmeProdInv(Inputs!$B$30:$AY$30,$D$228:$BA$228,'Health SCR'!O$3),1)+O267,0)</f>
        <v>0</v>
      </c>
      <c r="P268" s="644">
        <f ca="1">IF('Health SCR'!P$3&gt;=$B268,OFFSET($D$228,0,'Health SCR'!P$3-$B268)*OFFSET(Inputs!$C$30,0,$B268-2)/IF(sommmeProdInv(Inputs!$B$30:$AY$30,$D$228:$BA$228,'Health SCR'!P$3)&gt;0,sommmeProdInv(Inputs!$B$30:$AY$30,$D$228:$BA$228,'Health SCR'!P$3),1)+P267,0)</f>
        <v>0</v>
      </c>
      <c r="Q268" s="644">
        <f ca="1">IF('Health SCR'!Q$3&gt;=$B268,OFFSET($D$228,0,'Health SCR'!Q$3-$B268)*OFFSET(Inputs!$C$30,0,$B268-2)/IF(sommmeProdInv(Inputs!$B$30:$AY$30,$D$228:$BA$228,'Health SCR'!Q$3)&gt;0,sommmeProdInv(Inputs!$B$30:$AY$30,$D$228:$BA$228,'Health SCR'!Q$3),1)+Q267,0)</f>
        <v>0</v>
      </c>
      <c r="R268" s="644">
        <f ca="1">IF('Health SCR'!R$3&gt;=$B268,OFFSET($D$228,0,'Health SCR'!R$3-$B268)*OFFSET(Inputs!$C$30,0,$B268-2)/IF(sommmeProdInv(Inputs!$B$30:$AY$30,$D$228:$BA$228,'Health SCR'!R$3)&gt;0,sommmeProdInv(Inputs!$B$30:$AY$30,$D$228:$BA$228,'Health SCR'!R$3),1)+R267,0)</f>
        <v>0</v>
      </c>
      <c r="S268" s="644">
        <f ca="1">IF('Health SCR'!S$3&gt;=$B268,OFFSET($D$228,0,'Health SCR'!S$3-$B268)*OFFSET(Inputs!$C$30,0,$B268-2)/IF(sommmeProdInv(Inputs!$B$30:$AY$30,$D$228:$BA$228,'Health SCR'!S$3)&gt;0,sommmeProdInv(Inputs!$B$30:$AY$30,$D$228:$BA$228,'Health SCR'!S$3),1)+S267,0)</f>
        <v>0</v>
      </c>
      <c r="T268" s="644">
        <f ca="1">IF('Health SCR'!T$3&gt;=$B268,OFFSET($D$228,0,'Health SCR'!T$3-$B268)*OFFSET(Inputs!$C$30,0,$B268-2)/IF(sommmeProdInv(Inputs!$B$30:$AY$30,$D$228:$BA$228,'Health SCR'!T$3)&gt;0,sommmeProdInv(Inputs!$B$30:$AY$30,$D$228:$BA$228,'Health SCR'!T$3),1)+T267,0)</f>
        <v>0</v>
      </c>
      <c r="U268" s="644">
        <f ca="1">IF('Health SCR'!U$3&gt;=$B268,OFFSET($D$228,0,'Health SCR'!U$3-$B268)*OFFSET(Inputs!$C$30,0,$B268-2)/IF(sommmeProdInv(Inputs!$B$30:$AY$30,$D$228:$BA$228,'Health SCR'!U$3)&gt;0,sommmeProdInv(Inputs!$B$30:$AY$30,$D$228:$BA$228,'Health SCR'!U$3),1)+U267,0)</f>
        <v>0</v>
      </c>
      <c r="V268" s="644">
        <f ca="1">IF('Health SCR'!V$3&gt;=$B268,OFFSET($D$228,0,'Health SCR'!V$3-$B268)*OFFSET(Inputs!$C$30,0,$B268-2)/IF(sommmeProdInv(Inputs!$B$30:$AY$30,$D$228:$BA$228,'Health SCR'!V$3)&gt;0,sommmeProdInv(Inputs!$B$30:$AY$30,$D$228:$BA$228,'Health SCR'!V$3),1)+V267,0)</f>
        <v>0</v>
      </c>
      <c r="W268" s="644">
        <f ca="1">IF('Health SCR'!W$3&gt;=$B268,OFFSET($D$228,0,'Health SCR'!W$3-$B268)*OFFSET(Inputs!$C$30,0,$B268-2)/IF(sommmeProdInv(Inputs!$B$30:$AY$30,$D$228:$BA$228,'Health SCR'!W$3)&gt;0,sommmeProdInv(Inputs!$B$30:$AY$30,$D$228:$BA$228,'Health SCR'!W$3),1)+W267,0)</f>
        <v>0</v>
      </c>
      <c r="X268" s="644">
        <f ca="1">IF('Health SCR'!X$3&gt;=$B268,OFFSET($D$228,0,'Health SCR'!X$3-$B268)*OFFSET(Inputs!$C$30,0,$B268-2)/IF(sommmeProdInv(Inputs!$B$30:$AY$30,$D$228:$BA$228,'Health SCR'!X$3)&gt;0,sommmeProdInv(Inputs!$B$30:$AY$30,$D$228:$BA$228,'Health SCR'!X$3),1)+X267,0)</f>
        <v>0</v>
      </c>
      <c r="Y268" s="644">
        <f ca="1">IF('Health SCR'!Y$3&gt;=$B268,OFFSET($D$228,0,'Health SCR'!Y$3-$B268)*OFFSET(Inputs!$C$30,0,$B268-2)/IF(sommmeProdInv(Inputs!$B$30:$AY$30,$D$228:$BA$228,'Health SCR'!Y$3)&gt;0,sommmeProdInv(Inputs!$B$30:$AY$30,$D$228:$BA$228,'Health SCR'!Y$3),1)+Y267,0)</f>
        <v>0</v>
      </c>
      <c r="Z268" s="644">
        <f ca="1">IF('Health SCR'!Z$3&gt;=$B268,OFFSET($D$228,0,'Health SCR'!Z$3-$B268)*OFFSET(Inputs!$C$30,0,$B268-2)/IF(sommmeProdInv(Inputs!$B$30:$AY$30,$D$228:$BA$228,'Health SCR'!Z$3)&gt;0,sommmeProdInv(Inputs!$B$30:$AY$30,$D$228:$BA$228,'Health SCR'!Z$3),1)+Z267,0)</f>
        <v>0</v>
      </c>
      <c r="AA268" s="644">
        <f ca="1">IF('Health SCR'!AA$3&gt;=$B268,OFFSET($D$228,0,'Health SCR'!AA$3-$B268)*OFFSET(Inputs!$C$30,0,$B268-2)/IF(sommmeProdInv(Inputs!$B$30:$AY$30,$D$228:$BA$228,'Health SCR'!AA$3)&gt;0,sommmeProdInv(Inputs!$B$30:$AY$30,$D$228:$BA$228,'Health SCR'!AA$3),1)+AA267,0)</f>
        <v>0</v>
      </c>
      <c r="AB268" s="644">
        <f ca="1">IF('Health SCR'!AB$3&gt;=$B268,OFFSET($D$228,0,'Health SCR'!AB$3-$B268)*OFFSET(Inputs!$C$30,0,$B268-2)/IF(sommmeProdInv(Inputs!$B$30:$AY$30,$D$228:$BA$228,'Health SCR'!AB$3)&gt;0,sommmeProdInv(Inputs!$B$30:$AY$30,$D$228:$BA$228,'Health SCR'!AB$3),1)+AB267,0)</f>
        <v>0</v>
      </c>
      <c r="AC268" s="644">
        <f ca="1">IF('Health SCR'!AC$3&gt;=$B268,OFFSET($D$228,0,'Health SCR'!AC$3-$B268)*OFFSET(Inputs!$C$30,0,$B268-2)/IF(sommmeProdInv(Inputs!$B$30:$AY$30,$D$228:$BA$228,'Health SCR'!AC$3)&gt;0,sommmeProdInv(Inputs!$B$30:$AY$30,$D$228:$BA$228,'Health SCR'!AC$3),1)+AC267,0)</f>
        <v>0</v>
      </c>
      <c r="AD268" s="644">
        <f ca="1">IF('Health SCR'!AD$3&gt;=$B268,OFFSET($D$228,0,'Health SCR'!AD$3-$B268)*OFFSET(Inputs!$C$30,0,$B268-2)/IF(sommmeProdInv(Inputs!$B$30:$AY$30,$D$228:$BA$228,'Health SCR'!AD$3)&gt;0,sommmeProdInv(Inputs!$B$30:$AY$30,$D$228:$BA$228,'Health SCR'!AD$3),1)+AD267,0)</f>
        <v>0</v>
      </c>
      <c r="AE268" s="644">
        <f ca="1">IF('Health SCR'!AE$3&gt;=$B268,OFFSET($D$228,0,'Health SCR'!AE$3-$B268)*OFFSET(Inputs!$C$30,0,$B268-2)/IF(sommmeProdInv(Inputs!$B$30:$AY$30,$D$228:$BA$228,'Health SCR'!AE$3)&gt;0,sommmeProdInv(Inputs!$B$30:$AY$30,$D$228:$BA$228,'Health SCR'!AE$3),1)+AE267,0)</f>
        <v>0</v>
      </c>
      <c r="AF268" s="644">
        <f ca="1">IF('Health SCR'!AF$3&gt;=$B268,OFFSET($D$228,0,'Health SCR'!AF$3-$B268)*OFFSET(Inputs!$C$30,0,$B268-2)/IF(sommmeProdInv(Inputs!$B$30:$AY$30,$D$228:$BA$228,'Health SCR'!AF$3)&gt;0,sommmeProdInv(Inputs!$B$30:$AY$30,$D$228:$BA$228,'Health SCR'!AF$3),1)+AF267,0)</f>
        <v>0</v>
      </c>
      <c r="AG268" s="644">
        <f ca="1">IF('Health SCR'!AG$3&gt;=$B268,OFFSET($D$228,0,'Health SCR'!AG$3-$B268)*OFFSET(Inputs!$C$30,0,$B268-2)/IF(sommmeProdInv(Inputs!$B$30:$AY$30,$D$228:$BA$228,'Health SCR'!AG$3)&gt;0,sommmeProdInv(Inputs!$B$30:$AY$30,$D$228:$BA$228,'Health SCR'!AG$3),1)+AG267,0)</f>
        <v>0</v>
      </c>
      <c r="AH268" s="644">
        <f ca="1">IF('Health SCR'!AH$3&gt;=$B268,OFFSET($D$228,0,'Health SCR'!AH$3-$B268)*OFFSET(Inputs!$C$30,0,$B268-2)/IF(sommmeProdInv(Inputs!$B$30:$AY$30,$D$228:$BA$228,'Health SCR'!AH$3)&gt;0,sommmeProdInv(Inputs!$B$30:$AY$30,$D$228:$BA$228,'Health SCR'!AH$3),1)+AH267,0)</f>
        <v>0</v>
      </c>
      <c r="AI268" s="644">
        <f ca="1">IF('Health SCR'!AI$3&gt;=$B268,OFFSET($D$228,0,'Health SCR'!AI$3-$B268)*OFFSET(Inputs!$C$30,0,$B268-2)/IF(sommmeProdInv(Inputs!$B$30:$AY$30,$D$228:$BA$228,'Health SCR'!AI$3)&gt;0,sommmeProdInv(Inputs!$B$30:$AY$30,$D$228:$BA$228,'Health SCR'!AI$3),1)+AI267,0)</f>
        <v>0</v>
      </c>
      <c r="AJ268" s="644">
        <f ca="1">IF('Health SCR'!AJ$3&gt;=$B268,OFFSET($D$228,0,'Health SCR'!AJ$3-$B268)*OFFSET(Inputs!$C$30,0,$B268-2)/IF(sommmeProdInv(Inputs!$B$30:$AY$30,$D$228:$BA$228,'Health SCR'!AJ$3)&gt;0,sommmeProdInv(Inputs!$B$30:$AY$30,$D$228:$BA$228,'Health SCR'!AJ$3),1)+AJ267,0)</f>
        <v>0</v>
      </c>
      <c r="AK268" s="644">
        <f ca="1">IF('Health SCR'!AK$3&gt;=$B268,OFFSET($D$228,0,'Health SCR'!AK$3-$B268)*OFFSET(Inputs!$C$30,0,$B268-2)/IF(sommmeProdInv(Inputs!$B$30:$AY$30,$D$228:$BA$228,'Health SCR'!AK$3)&gt;0,sommmeProdInv(Inputs!$B$30:$AY$30,$D$228:$BA$228,'Health SCR'!AK$3),1)+AK267,0)</f>
        <v>0</v>
      </c>
      <c r="AL268" s="644">
        <f ca="1">IF('Health SCR'!AL$3&gt;=$B268,OFFSET($D$228,0,'Health SCR'!AL$3-$B268)*OFFSET(Inputs!$C$30,0,$B268-2)/IF(sommmeProdInv(Inputs!$B$30:$AY$30,$D$228:$BA$228,'Health SCR'!AL$3)&gt;0,sommmeProdInv(Inputs!$B$30:$AY$30,$D$228:$BA$228,'Health SCR'!AL$3),1)+AL267,0)</f>
        <v>0</v>
      </c>
      <c r="AM268" s="644">
        <f ca="1">IF('Health SCR'!AM$3&gt;=$B268,OFFSET($D$228,0,'Health SCR'!AM$3-$B268)*OFFSET(Inputs!$C$30,0,$B268-2)/IF(sommmeProdInv(Inputs!$B$30:$AY$30,$D$228:$BA$228,'Health SCR'!AM$3)&gt;0,sommmeProdInv(Inputs!$B$30:$AY$30,$D$228:$BA$228,'Health SCR'!AM$3),1)+AM267,0)</f>
        <v>0</v>
      </c>
      <c r="AN268" s="644">
        <f ca="1">IF('Health SCR'!AN$3&gt;=$B268,OFFSET($D$228,0,'Health SCR'!AN$3-$B268)*OFFSET(Inputs!$C$30,0,$B268-2)/IF(sommmeProdInv(Inputs!$B$30:$AY$30,$D$228:$BA$228,'Health SCR'!AN$3)&gt;0,sommmeProdInv(Inputs!$B$30:$AY$30,$D$228:$BA$228,'Health SCR'!AN$3),1)+AN267,0)</f>
        <v>0</v>
      </c>
      <c r="AO268" s="644">
        <f ca="1">IF('Health SCR'!AO$3&gt;=$B268,OFFSET($D$228,0,'Health SCR'!AO$3-$B268)*OFFSET(Inputs!$C$30,0,$B268-2)/IF(sommmeProdInv(Inputs!$B$30:$AY$30,$D$228:$BA$228,'Health SCR'!AO$3)&gt;0,sommmeProdInv(Inputs!$B$30:$AY$30,$D$228:$BA$228,'Health SCR'!AO$3),1)+AO267,0)</f>
        <v>0</v>
      </c>
      <c r="AP268" s="644">
        <f ca="1">IF('Health SCR'!AP$3&gt;=$B268,OFFSET($D$228,0,'Health SCR'!AP$3-$B268)*OFFSET(Inputs!$C$30,0,$B268-2)/IF(sommmeProdInv(Inputs!$B$30:$AY$30,$D$228:$BA$228,'Health SCR'!AP$3)&gt;0,sommmeProdInv(Inputs!$B$30:$AY$30,$D$228:$BA$228,'Health SCR'!AP$3),1)+AP267,0)</f>
        <v>0</v>
      </c>
      <c r="AQ268" s="644">
        <f ca="1">IF('Health SCR'!AQ$3&gt;=$B268,OFFSET($D$228,0,'Health SCR'!AQ$3-$B268)*OFFSET(Inputs!$C$30,0,$B268-2)/IF(sommmeProdInv(Inputs!$B$30:$AY$30,$D$228:$BA$228,'Health SCR'!AQ$3)&gt;0,sommmeProdInv(Inputs!$B$30:$AY$30,$D$228:$BA$228,'Health SCR'!AQ$3),1)+AQ267,0)</f>
        <v>0</v>
      </c>
      <c r="AR268" s="644">
        <f ca="1">IF('Health SCR'!AR$3&gt;=$B268,OFFSET($D$228,0,'Health SCR'!AR$3-$B268)*OFFSET(Inputs!$C$30,0,$B268-2)/IF(sommmeProdInv(Inputs!$B$30:$AY$30,$D$228:$BA$228,'Health SCR'!AR$3)&gt;0,sommmeProdInv(Inputs!$B$30:$AY$30,$D$228:$BA$228,'Health SCR'!AR$3),1)+AR267,0)</f>
        <v>0</v>
      </c>
      <c r="AS268" s="644">
        <f ca="1">IF('Health SCR'!AS$3&gt;=$B268,OFFSET($D$228,0,'Health SCR'!AS$3-$B268)*OFFSET(Inputs!$C$30,0,$B268-2)/IF(sommmeProdInv(Inputs!$B$30:$AY$30,$D$228:$BA$228,'Health SCR'!AS$3)&gt;0,sommmeProdInv(Inputs!$B$30:$AY$30,$D$228:$BA$228,'Health SCR'!AS$3),1)+AS267,0)</f>
        <v>0</v>
      </c>
      <c r="AT268" s="644">
        <f ca="1">IF('Health SCR'!AT$3&gt;=$B268,OFFSET($D$228,0,'Health SCR'!AT$3-$B268)*OFFSET(Inputs!$C$30,0,$B268-2)/IF(sommmeProdInv(Inputs!$B$30:$AY$30,$D$228:$BA$228,'Health SCR'!AT$3)&gt;0,sommmeProdInv(Inputs!$B$30:$AY$30,$D$228:$BA$228,'Health SCR'!AT$3),1)+AT267,0)</f>
        <v>0</v>
      </c>
      <c r="AU268" s="644">
        <f ca="1">IF('Health SCR'!AU$3&gt;=$B268,OFFSET($D$228,0,'Health SCR'!AU$3-$B268)*OFFSET(Inputs!$C$30,0,$B268-2)/IF(sommmeProdInv(Inputs!$B$30:$AY$30,$D$228:$BA$228,'Health SCR'!AU$3)&gt;0,sommmeProdInv(Inputs!$B$30:$AY$30,$D$228:$BA$228,'Health SCR'!AU$3),1)+AU267,0)</f>
        <v>0</v>
      </c>
      <c r="AV268" s="644">
        <f ca="1">IF('Health SCR'!AV$3&gt;=$B268,OFFSET($D$228,0,'Health SCR'!AV$3-$B268)*OFFSET(Inputs!$C$30,0,$B268-2)/IF(sommmeProdInv(Inputs!$B$30:$AY$30,$D$228:$BA$228,'Health SCR'!AV$3)&gt;0,sommmeProdInv(Inputs!$B$30:$AY$30,$D$228:$BA$228,'Health SCR'!AV$3),1)+AV267,0)</f>
        <v>0</v>
      </c>
      <c r="AW268" s="644">
        <f ca="1">IF('Health SCR'!AW$3&gt;=$B268,OFFSET($D$228,0,'Health SCR'!AW$3-$B268)*OFFSET(Inputs!$C$30,0,$B268-2)/IF(sommmeProdInv(Inputs!$B$30:$AY$30,$D$228:$BA$228,'Health SCR'!AW$3)&gt;0,sommmeProdInv(Inputs!$B$30:$AY$30,$D$228:$BA$228,'Health SCR'!AW$3),1)+AW267,0)</f>
        <v>0</v>
      </c>
      <c r="AX268" s="644">
        <f ca="1">IF('Health SCR'!AX$3&gt;=$B268,OFFSET($D$228,0,'Health SCR'!AX$3-$B268)*OFFSET(Inputs!$C$30,0,$B268-2)/IF(sommmeProdInv(Inputs!$B$30:$AY$30,$D$228:$BA$228,'Health SCR'!AX$3)&gt;0,sommmeProdInv(Inputs!$B$30:$AY$30,$D$228:$BA$228,'Health SCR'!AX$3),1)+AX267,0)</f>
        <v>0</v>
      </c>
      <c r="AY268" s="644">
        <f ca="1">IF('Health SCR'!AY$3&gt;=$B268,OFFSET($D$228,0,'Health SCR'!AY$3-$B268)*OFFSET(Inputs!$C$30,0,$B268-2)/IF(sommmeProdInv(Inputs!$B$30:$AY$30,$D$228:$BA$228,'Health SCR'!AY$3)&gt;0,sommmeProdInv(Inputs!$B$30:$AY$30,$D$228:$BA$228,'Health SCR'!AY$3),1)+AY267,0)</f>
        <v>0</v>
      </c>
      <c r="AZ268" s="644">
        <f ca="1">IF('Health SCR'!AZ$3&gt;=$B268,OFFSET($D$228,0,'Health SCR'!AZ$3-$B268)*OFFSET(Inputs!$C$30,0,$B268-2)/IF(sommmeProdInv(Inputs!$B$30:$AY$30,$D$228:$BA$228,'Health SCR'!AZ$3)&gt;0,sommmeProdInv(Inputs!$B$30:$AY$30,$D$228:$BA$228,'Health SCR'!AZ$3),1)+AZ267,0)</f>
        <v>0</v>
      </c>
      <c r="BA268" s="645">
        <f ca="1">IF('Health SCR'!BA$3&gt;=$B268,OFFSET($D$228,0,'Health SCR'!BA$3-$B268)*OFFSET(Inputs!$C$30,0,$B268-2)/IF(sommmeProdInv(Inputs!$B$30:$AY$30,$D$228:$BA$228,'Health SCR'!BA$3)&gt;0,sommmeProdInv(Inputs!$B$30:$AY$30,$D$228:$BA$228,'Health SCR'!BA$3),1)+BA267,0)</f>
        <v>0</v>
      </c>
    </row>
    <row r="269" spans="1:256" s="221" customFormat="1" outlineLevel="1">
      <c r="A269" s="610"/>
      <c r="B269" s="993">
        <v>40</v>
      </c>
      <c r="C269" s="994"/>
      <c r="D269" s="643"/>
      <c r="E269" s="644">
        <f ca="1">IF('Health SCR'!E$3&gt;=$B269,OFFSET($D$228,0,'Health SCR'!E$3-$B269)*OFFSET(Inputs!$C$30,0,$B269-2)/IF(sommmeProdInv(Inputs!$B$30:$AY$30,$D$228:$BA$228,'Health SCR'!E$3)&gt;0,sommmeProdInv(Inputs!$B$30:$AY$30,$D$228:$BA$228,'Health SCR'!E$3),1)+E268,0)</f>
        <v>0</v>
      </c>
      <c r="F269" s="644">
        <f ca="1">IF('Health SCR'!F$3&gt;=$B269,OFFSET($D$228,0,'Health SCR'!F$3-$B269)*OFFSET(Inputs!$C$30,0,$B269-2)/IF(sommmeProdInv(Inputs!$B$30:$AY$30,$D$228:$BA$228,'Health SCR'!F$3)&gt;0,sommmeProdInv(Inputs!$B$30:$AY$30,$D$228:$BA$228,'Health SCR'!F$3),1)+F268,0)</f>
        <v>0</v>
      </c>
      <c r="G269" s="644">
        <f ca="1">IF('Health SCR'!G$3&gt;=$B269,OFFSET($D$228,0,'Health SCR'!G$3-$B269)*OFFSET(Inputs!$C$30,0,$B269-2)/IF(sommmeProdInv(Inputs!$B$30:$AY$30,$D$228:$BA$228,'Health SCR'!G$3)&gt;0,sommmeProdInv(Inputs!$B$30:$AY$30,$D$228:$BA$228,'Health SCR'!G$3),1)+G268,0)</f>
        <v>0</v>
      </c>
      <c r="H269" s="644">
        <f ca="1">IF('Health SCR'!H$3&gt;=$B269,OFFSET($D$228,0,'Health SCR'!H$3-$B269)*OFFSET(Inputs!$C$30,0,$B269-2)/IF(sommmeProdInv(Inputs!$B$30:$AY$30,$D$228:$BA$228,'Health SCR'!H$3)&gt;0,sommmeProdInv(Inputs!$B$30:$AY$30,$D$228:$BA$228,'Health SCR'!H$3),1)+H268,0)</f>
        <v>0</v>
      </c>
      <c r="I269" s="644">
        <f ca="1">IF('Health SCR'!I$3&gt;=$B269,OFFSET($D$228,0,'Health SCR'!I$3-$B269)*OFFSET(Inputs!$C$30,0,$B269-2)/IF(sommmeProdInv(Inputs!$B$30:$AY$30,$D$228:$BA$228,'Health SCR'!I$3)&gt;0,sommmeProdInv(Inputs!$B$30:$AY$30,$D$228:$BA$228,'Health SCR'!I$3),1)+I268,0)</f>
        <v>0</v>
      </c>
      <c r="J269" s="644">
        <f ca="1">IF('Health SCR'!J$3&gt;=$B269,OFFSET($D$228,0,'Health SCR'!J$3-$B269)*OFFSET(Inputs!$C$30,0,$B269-2)/IF(sommmeProdInv(Inputs!$B$30:$AY$30,$D$228:$BA$228,'Health SCR'!J$3)&gt;0,sommmeProdInv(Inputs!$B$30:$AY$30,$D$228:$BA$228,'Health SCR'!J$3),1)+J268,0)</f>
        <v>0</v>
      </c>
      <c r="K269" s="644">
        <f ca="1">IF('Health SCR'!K$3&gt;=$B269,OFFSET($D$228,0,'Health SCR'!K$3-$B269)*OFFSET(Inputs!$C$30,0,$B269-2)/IF(sommmeProdInv(Inputs!$B$30:$AY$30,$D$228:$BA$228,'Health SCR'!K$3)&gt;0,sommmeProdInv(Inputs!$B$30:$AY$30,$D$228:$BA$228,'Health SCR'!K$3),1)+K268,0)</f>
        <v>0</v>
      </c>
      <c r="L269" s="644">
        <f ca="1">IF('Health SCR'!L$3&gt;=$B269,OFFSET($D$228,0,'Health SCR'!L$3-$B269)*OFFSET(Inputs!$C$30,0,$B269-2)/IF(sommmeProdInv(Inputs!$B$30:$AY$30,$D$228:$BA$228,'Health SCR'!L$3)&gt;0,sommmeProdInv(Inputs!$B$30:$AY$30,$D$228:$BA$228,'Health SCR'!L$3),1)+L268,0)</f>
        <v>0</v>
      </c>
      <c r="M269" s="644">
        <f ca="1">IF('Health SCR'!M$3&gt;=$B269,OFFSET($D$228,0,'Health SCR'!M$3-$B269)*OFFSET(Inputs!$C$30,0,$B269-2)/IF(sommmeProdInv(Inputs!$B$30:$AY$30,$D$228:$BA$228,'Health SCR'!M$3)&gt;0,sommmeProdInv(Inputs!$B$30:$AY$30,$D$228:$BA$228,'Health SCR'!M$3),1)+M268,0)</f>
        <v>0</v>
      </c>
      <c r="N269" s="644">
        <f ca="1">IF('Health SCR'!N$3&gt;=$B269,OFFSET($D$228,0,'Health SCR'!N$3-$B269)*OFFSET(Inputs!$C$30,0,$B269-2)/IF(sommmeProdInv(Inputs!$B$30:$AY$30,$D$228:$BA$228,'Health SCR'!N$3)&gt;0,sommmeProdInv(Inputs!$B$30:$AY$30,$D$228:$BA$228,'Health SCR'!N$3),1)+N268,0)</f>
        <v>0</v>
      </c>
      <c r="O269" s="644">
        <f ca="1">IF('Health SCR'!O$3&gt;=$B269,OFFSET($D$228,0,'Health SCR'!O$3-$B269)*OFFSET(Inputs!$C$30,0,$B269-2)/IF(sommmeProdInv(Inputs!$B$30:$AY$30,$D$228:$BA$228,'Health SCR'!O$3)&gt;0,sommmeProdInv(Inputs!$B$30:$AY$30,$D$228:$BA$228,'Health SCR'!O$3),1)+O268,0)</f>
        <v>0</v>
      </c>
      <c r="P269" s="644">
        <f ca="1">IF('Health SCR'!P$3&gt;=$B269,OFFSET($D$228,0,'Health SCR'!P$3-$B269)*OFFSET(Inputs!$C$30,0,$B269-2)/IF(sommmeProdInv(Inputs!$B$30:$AY$30,$D$228:$BA$228,'Health SCR'!P$3)&gt;0,sommmeProdInv(Inputs!$B$30:$AY$30,$D$228:$BA$228,'Health SCR'!P$3),1)+P268,0)</f>
        <v>0</v>
      </c>
      <c r="Q269" s="644">
        <f ca="1">IF('Health SCR'!Q$3&gt;=$B269,OFFSET($D$228,0,'Health SCR'!Q$3-$B269)*OFFSET(Inputs!$C$30,0,$B269-2)/IF(sommmeProdInv(Inputs!$B$30:$AY$30,$D$228:$BA$228,'Health SCR'!Q$3)&gt;0,sommmeProdInv(Inputs!$B$30:$AY$30,$D$228:$BA$228,'Health SCR'!Q$3),1)+Q268,0)</f>
        <v>0</v>
      </c>
      <c r="R269" s="644">
        <f ca="1">IF('Health SCR'!R$3&gt;=$B269,OFFSET($D$228,0,'Health SCR'!R$3-$B269)*OFFSET(Inputs!$C$30,0,$B269-2)/IF(sommmeProdInv(Inputs!$B$30:$AY$30,$D$228:$BA$228,'Health SCR'!R$3)&gt;0,sommmeProdInv(Inputs!$B$30:$AY$30,$D$228:$BA$228,'Health SCR'!R$3),1)+R268,0)</f>
        <v>0</v>
      </c>
      <c r="S269" s="644">
        <f ca="1">IF('Health SCR'!S$3&gt;=$B269,OFFSET($D$228,0,'Health SCR'!S$3-$B269)*OFFSET(Inputs!$C$30,0,$B269-2)/IF(sommmeProdInv(Inputs!$B$30:$AY$30,$D$228:$BA$228,'Health SCR'!S$3)&gt;0,sommmeProdInv(Inputs!$B$30:$AY$30,$D$228:$BA$228,'Health SCR'!S$3),1)+S268,0)</f>
        <v>0</v>
      </c>
      <c r="T269" s="644">
        <f ca="1">IF('Health SCR'!T$3&gt;=$B269,OFFSET($D$228,0,'Health SCR'!T$3-$B269)*OFFSET(Inputs!$C$30,0,$B269-2)/IF(sommmeProdInv(Inputs!$B$30:$AY$30,$D$228:$BA$228,'Health SCR'!T$3)&gt;0,sommmeProdInv(Inputs!$B$30:$AY$30,$D$228:$BA$228,'Health SCR'!T$3),1)+T268,0)</f>
        <v>0</v>
      </c>
      <c r="U269" s="644">
        <f ca="1">IF('Health SCR'!U$3&gt;=$B269,OFFSET($D$228,0,'Health SCR'!U$3-$B269)*OFFSET(Inputs!$C$30,0,$B269-2)/IF(sommmeProdInv(Inputs!$B$30:$AY$30,$D$228:$BA$228,'Health SCR'!U$3)&gt;0,sommmeProdInv(Inputs!$B$30:$AY$30,$D$228:$BA$228,'Health SCR'!U$3),1)+U268,0)</f>
        <v>0</v>
      </c>
      <c r="V269" s="644">
        <f ca="1">IF('Health SCR'!V$3&gt;=$B269,OFFSET($D$228,0,'Health SCR'!V$3-$B269)*OFFSET(Inputs!$C$30,0,$B269-2)/IF(sommmeProdInv(Inputs!$B$30:$AY$30,$D$228:$BA$228,'Health SCR'!V$3)&gt;0,sommmeProdInv(Inputs!$B$30:$AY$30,$D$228:$BA$228,'Health SCR'!V$3),1)+V268,0)</f>
        <v>0</v>
      </c>
      <c r="W269" s="644">
        <f ca="1">IF('Health SCR'!W$3&gt;=$B269,OFFSET($D$228,0,'Health SCR'!W$3-$B269)*OFFSET(Inputs!$C$30,0,$B269-2)/IF(sommmeProdInv(Inputs!$B$30:$AY$30,$D$228:$BA$228,'Health SCR'!W$3)&gt;0,sommmeProdInv(Inputs!$B$30:$AY$30,$D$228:$BA$228,'Health SCR'!W$3),1)+W268,0)</f>
        <v>0</v>
      </c>
      <c r="X269" s="644">
        <f ca="1">IF('Health SCR'!X$3&gt;=$B269,OFFSET($D$228,0,'Health SCR'!X$3-$B269)*OFFSET(Inputs!$C$30,0,$B269-2)/IF(sommmeProdInv(Inputs!$B$30:$AY$30,$D$228:$BA$228,'Health SCR'!X$3)&gt;0,sommmeProdInv(Inputs!$B$30:$AY$30,$D$228:$BA$228,'Health SCR'!X$3),1)+X268,0)</f>
        <v>0</v>
      </c>
      <c r="Y269" s="644">
        <f ca="1">IF('Health SCR'!Y$3&gt;=$B269,OFFSET($D$228,0,'Health SCR'!Y$3-$B269)*OFFSET(Inputs!$C$30,0,$B269-2)/IF(sommmeProdInv(Inputs!$B$30:$AY$30,$D$228:$BA$228,'Health SCR'!Y$3)&gt;0,sommmeProdInv(Inputs!$B$30:$AY$30,$D$228:$BA$228,'Health SCR'!Y$3),1)+Y268,0)</f>
        <v>0</v>
      </c>
      <c r="Z269" s="644">
        <f ca="1">IF('Health SCR'!Z$3&gt;=$B269,OFFSET($D$228,0,'Health SCR'!Z$3-$B269)*OFFSET(Inputs!$C$30,0,$B269-2)/IF(sommmeProdInv(Inputs!$B$30:$AY$30,$D$228:$BA$228,'Health SCR'!Z$3)&gt;0,sommmeProdInv(Inputs!$B$30:$AY$30,$D$228:$BA$228,'Health SCR'!Z$3),1)+Z268,0)</f>
        <v>0</v>
      </c>
      <c r="AA269" s="644">
        <f ca="1">IF('Health SCR'!AA$3&gt;=$B269,OFFSET($D$228,0,'Health SCR'!AA$3-$B269)*OFFSET(Inputs!$C$30,0,$B269-2)/IF(sommmeProdInv(Inputs!$B$30:$AY$30,$D$228:$BA$228,'Health SCR'!AA$3)&gt;0,sommmeProdInv(Inputs!$B$30:$AY$30,$D$228:$BA$228,'Health SCR'!AA$3),1)+AA268,0)</f>
        <v>0</v>
      </c>
      <c r="AB269" s="644">
        <f ca="1">IF('Health SCR'!AB$3&gt;=$B269,OFFSET($D$228,0,'Health SCR'!AB$3-$B269)*OFFSET(Inputs!$C$30,0,$B269-2)/IF(sommmeProdInv(Inputs!$B$30:$AY$30,$D$228:$BA$228,'Health SCR'!AB$3)&gt;0,sommmeProdInv(Inputs!$B$30:$AY$30,$D$228:$BA$228,'Health SCR'!AB$3),1)+AB268,0)</f>
        <v>0</v>
      </c>
      <c r="AC269" s="644">
        <f ca="1">IF('Health SCR'!AC$3&gt;=$B269,OFFSET($D$228,0,'Health SCR'!AC$3-$B269)*OFFSET(Inputs!$C$30,0,$B269-2)/IF(sommmeProdInv(Inputs!$B$30:$AY$30,$D$228:$BA$228,'Health SCR'!AC$3)&gt;0,sommmeProdInv(Inputs!$B$30:$AY$30,$D$228:$BA$228,'Health SCR'!AC$3),1)+AC268,0)</f>
        <v>0</v>
      </c>
      <c r="AD269" s="644">
        <f ca="1">IF('Health SCR'!AD$3&gt;=$B269,OFFSET($D$228,0,'Health SCR'!AD$3-$B269)*OFFSET(Inputs!$C$30,0,$B269-2)/IF(sommmeProdInv(Inputs!$B$30:$AY$30,$D$228:$BA$228,'Health SCR'!AD$3)&gt;0,sommmeProdInv(Inputs!$B$30:$AY$30,$D$228:$BA$228,'Health SCR'!AD$3),1)+AD268,0)</f>
        <v>0</v>
      </c>
      <c r="AE269" s="644">
        <f ca="1">IF('Health SCR'!AE$3&gt;=$B269,OFFSET($D$228,0,'Health SCR'!AE$3-$B269)*OFFSET(Inputs!$C$30,0,$B269-2)/IF(sommmeProdInv(Inputs!$B$30:$AY$30,$D$228:$BA$228,'Health SCR'!AE$3)&gt;0,sommmeProdInv(Inputs!$B$30:$AY$30,$D$228:$BA$228,'Health SCR'!AE$3),1)+AE268,0)</f>
        <v>0</v>
      </c>
      <c r="AF269" s="644">
        <f ca="1">IF('Health SCR'!AF$3&gt;=$B269,OFFSET($D$228,0,'Health SCR'!AF$3-$B269)*OFFSET(Inputs!$C$30,0,$B269-2)/IF(sommmeProdInv(Inputs!$B$30:$AY$30,$D$228:$BA$228,'Health SCR'!AF$3)&gt;0,sommmeProdInv(Inputs!$B$30:$AY$30,$D$228:$BA$228,'Health SCR'!AF$3),1)+AF268,0)</f>
        <v>0</v>
      </c>
      <c r="AG269" s="644">
        <f ca="1">IF('Health SCR'!AG$3&gt;=$B269,OFFSET($D$228,0,'Health SCR'!AG$3-$B269)*OFFSET(Inputs!$C$30,0,$B269-2)/IF(sommmeProdInv(Inputs!$B$30:$AY$30,$D$228:$BA$228,'Health SCR'!AG$3)&gt;0,sommmeProdInv(Inputs!$B$30:$AY$30,$D$228:$BA$228,'Health SCR'!AG$3),1)+AG268,0)</f>
        <v>0</v>
      </c>
      <c r="AH269" s="644">
        <f ca="1">IF('Health SCR'!AH$3&gt;=$B269,OFFSET($D$228,0,'Health SCR'!AH$3-$B269)*OFFSET(Inputs!$C$30,0,$B269-2)/IF(sommmeProdInv(Inputs!$B$30:$AY$30,$D$228:$BA$228,'Health SCR'!AH$3)&gt;0,sommmeProdInv(Inputs!$B$30:$AY$30,$D$228:$BA$228,'Health SCR'!AH$3),1)+AH268,0)</f>
        <v>0</v>
      </c>
      <c r="AI269" s="644">
        <f ca="1">IF('Health SCR'!AI$3&gt;=$B269,OFFSET($D$228,0,'Health SCR'!AI$3-$B269)*OFFSET(Inputs!$C$30,0,$B269-2)/IF(sommmeProdInv(Inputs!$B$30:$AY$30,$D$228:$BA$228,'Health SCR'!AI$3)&gt;0,sommmeProdInv(Inputs!$B$30:$AY$30,$D$228:$BA$228,'Health SCR'!AI$3),1)+AI268,0)</f>
        <v>0</v>
      </c>
      <c r="AJ269" s="644">
        <f ca="1">IF('Health SCR'!AJ$3&gt;=$B269,OFFSET($D$228,0,'Health SCR'!AJ$3-$B269)*OFFSET(Inputs!$C$30,0,$B269-2)/IF(sommmeProdInv(Inputs!$B$30:$AY$30,$D$228:$BA$228,'Health SCR'!AJ$3)&gt;0,sommmeProdInv(Inputs!$B$30:$AY$30,$D$228:$BA$228,'Health SCR'!AJ$3),1)+AJ268,0)</f>
        <v>0</v>
      </c>
      <c r="AK269" s="644">
        <f ca="1">IF('Health SCR'!AK$3&gt;=$B269,OFFSET($D$228,0,'Health SCR'!AK$3-$B269)*OFFSET(Inputs!$C$30,0,$B269-2)/IF(sommmeProdInv(Inputs!$B$30:$AY$30,$D$228:$BA$228,'Health SCR'!AK$3)&gt;0,sommmeProdInv(Inputs!$B$30:$AY$30,$D$228:$BA$228,'Health SCR'!AK$3),1)+AK268,0)</f>
        <v>0</v>
      </c>
      <c r="AL269" s="644">
        <f ca="1">IF('Health SCR'!AL$3&gt;=$B269,OFFSET($D$228,0,'Health SCR'!AL$3-$B269)*OFFSET(Inputs!$C$30,0,$B269-2)/IF(sommmeProdInv(Inputs!$B$30:$AY$30,$D$228:$BA$228,'Health SCR'!AL$3)&gt;0,sommmeProdInv(Inputs!$B$30:$AY$30,$D$228:$BA$228,'Health SCR'!AL$3),1)+AL268,0)</f>
        <v>0</v>
      </c>
      <c r="AM269" s="644">
        <f ca="1">IF('Health SCR'!AM$3&gt;=$B269,OFFSET($D$228,0,'Health SCR'!AM$3-$B269)*OFFSET(Inputs!$C$30,0,$B269-2)/IF(sommmeProdInv(Inputs!$B$30:$AY$30,$D$228:$BA$228,'Health SCR'!AM$3)&gt;0,sommmeProdInv(Inputs!$B$30:$AY$30,$D$228:$BA$228,'Health SCR'!AM$3),1)+AM268,0)</f>
        <v>0</v>
      </c>
      <c r="AN269" s="644">
        <f ca="1">IF('Health SCR'!AN$3&gt;=$B269,OFFSET($D$228,0,'Health SCR'!AN$3-$B269)*OFFSET(Inputs!$C$30,0,$B269-2)/IF(sommmeProdInv(Inputs!$B$30:$AY$30,$D$228:$BA$228,'Health SCR'!AN$3)&gt;0,sommmeProdInv(Inputs!$B$30:$AY$30,$D$228:$BA$228,'Health SCR'!AN$3),1)+AN268,0)</f>
        <v>0</v>
      </c>
      <c r="AO269" s="644">
        <f ca="1">IF('Health SCR'!AO$3&gt;=$B269,OFFSET($D$228,0,'Health SCR'!AO$3-$B269)*OFFSET(Inputs!$C$30,0,$B269-2)/IF(sommmeProdInv(Inputs!$B$30:$AY$30,$D$228:$BA$228,'Health SCR'!AO$3)&gt;0,sommmeProdInv(Inputs!$B$30:$AY$30,$D$228:$BA$228,'Health SCR'!AO$3),1)+AO268,0)</f>
        <v>0</v>
      </c>
      <c r="AP269" s="644">
        <f ca="1">IF('Health SCR'!AP$3&gt;=$B269,OFFSET($D$228,0,'Health SCR'!AP$3-$B269)*OFFSET(Inputs!$C$30,0,$B269-2)/IF(sommmeProdInv(Inputs!$B$30:$AY$30,$D$228:$BA$228,'Health SCR'!AP$3)&gt;0,sommmeProdInv(Inputs!$B$30:$AY$30,$D$228:$BA$228,'Health SCR'!AP$3),1)+AP268,0)</f>
        <v>0</v>
      </c>
      <c r="AQ269" s="644">
        <f ca="1">IF('Health SCR'!AQ$3&gt;=$B269,OFFSET($D$228,0,'Health SCR'!AQ$3-$B269)*OFFSET(Inputs!$C$30,0,$B269-2)/IF(sommmeProdInv(Inputs!$B$30:$AY$30,$D$228:$BA$228,'Health SCR'!AQ$3)&gt;0,sommmeProdInv(Inputs!$B$30:$AY$30,$D$228:$BA$228,'Health SCR'!AQ$3),1)+AQ268,0)</f>
        <v>0</v>
      </c>
      <c r="AR269" s="644">
        <f ca="1">IF('Health SCR'!AR$3&gt;=$B269,OFFSET($D$228,0,'Health SCR'!AR$3-$B269)*OFFSET(Inputs!$C$30,0,$B269-2)/IF(sommmeProdInv(Inputs!$B$30:$AY$30,$D$228:$BA$228,'Health SCR'!AR$3)&gt;0,sommmeProdInv(Inputs!$B$30:$AY$30,$D$228:$BA$228,'Health SCR'!AR$3),1)+AR268,0)</f>
        <v>0</v>
      </c>
      <c r="AS269" s="644">
        <f ca="1">IF('Health SCR'!AS$3&gt;=$B269,OFFSET($D$228,0,'Health SCR'!AS$3-$B269)*OFFSET(Inputs!$C$30,0,$B269-2)/IF(sommmeProdInv(Inputs!$B$30:$AY$30,$D$228:$BA$228,'Health SCR'!AS$3)&gt;0,sommmeProdInv(Inputs!$B$30:$AY$30,$D$228:$BA$228,'Health SCR'!AS$3),1)+AS268,0)</f>
        <v>0</v>
      </c>
      <c r="AT269" s="644">
        <f ca="1">IF('Health SCR'!AT$3&gt;=$B269,OFFSET($D$228,0,'Health SCR'!AT$3-$B269)*OFFSET(Inputs!$C$30,0,$B269-2)/IF(sommmeProdInv(Inputs!$B$30:$AY$30,$D$228:$BA$228,'Health SCR'!AT$3)&gt;0,sommmeProdInv(Inputs!$B$30:$AY$30,$D$228:$BA$228,'Health SCR'!AT$3),1)+AT268,0)</f>
        <v>0</v>
      </c>
      <c r="AU269" s="644">
        <f ca="1">IF('Health SCR'!AU$3&gt;=$B269,OFFSET($D$228,0,'Health SCR'!AU$3-$B269)*OFFSET(Inputs!$C$30,0,$B269-2)/IF(sommmeProdInv(Inputs!$B$30:$AY$30,$D$228:$BA$228,'Health SCR'!AU$3)&gt;0,sommmeProdInv(Inputs!$B$30:$AY$30,$D$228:$BA$228,'Health SCR'!AU$3),1)+AU268,0)</f>
        <v>0</v>
      </c>
      <c r="AV269" s="644">
        <f ca="1">IF('Health SCR'!AV$3&gt;=$B269,OFFSET($D$228,0,'Health SCR'!AV$3-$B269)*OFFSET(Inputs!$C$30,0,$B269-2)/IF(sommmeProdInv(Inputs!$B$30:$AY$30,$D$228:$BA$228,'Health SCR'!AV$3)&gt;0,sommmeProdInv(Inputs!$B$30:$AY$30,$D$228:$BA$228,'Health SCR'!AV$3),1)+AV268,0)</f>
        <v>0</v>
      </c>
      <c r="AW269" s="644">
        <f ca="1">IF('Health SCR'!AW$3&gt;=$B269,OFFSET($D$228,0,'Health SCR'!AW$3-$B269)*OFFSET(Inputs!$C$30,0,$B269-2)/IF(sommmeProdInv(Inputs!$B$30:$AY$30,$D$228:$BA$228,'Health SCR'!AW$3)&gt;0,sommmeProdInv(Inputs!$B$30:$AY$30,$D$228:$BA$228,'Health SCR'!AW$3),1)+AW268,0)</f>
        <v>0</v>
      </c>
      <c r="AX269" s="644">
        <f ca="1">IF('Health SCR'!AX$3&gt;=$B269,OFFSET($D$228,0,'Health SCR'!AX$3-$B269)*OFFSET(Inputs!$C$30,0,$B269-2)/IF(sommmeProdInv(Inputs!$B$30:$AY$30,$D$228:$BA$228,'Health SCR'!AX$3)&gt;0,sommmeProdInv(Inputs!$B$30:$AY$30,$D$228:$BA$228,'Health SCR'!AX$3),1)+AX268,0)</f>
        <v>0</v>
      </c>
      <c r="AY269" s="644">
        <f ca="1">IF('Health SCR'!AY$3&gt;=$B269,OFFSET($D$228,0,'Health SCR'!AY$3-$B269)*OFFSET(Inputs!$C$30,0,$B269-2)/IF(sommmeProdInv(Inputs!$B$30:$AY$30,$D$228:$BA$228,'Health SCR'!AY$3)&gt;0,sommmeProdInv(Inputs!$B$30:$AY$30,$D$228:$BA$228,'Health SCR'!AY$3),1)+AY268,0)</f>
        <v>0</v>
      </c>
      <c r="AZ269" s="644">
        <f ca="1">IF('Health SCR'!AZ$3&gt;=$B269,OFFSET($D$228,0,'Health SCR'!AZ$3-$B269)*OFFSET(Inputs!$C$30,0,$B269-2)/IF(sommmeProdInv(Inputs!$B$30:$AY$30,$D$228:$BA$228,'Health SCR'!AZ$3)&gt;0,sommmeProdInv(Inputs!$B$30:$AY$30,$D$228:$BA$228,'Health SCR'!AZ$3),1)+AZ268,0)</f>
        <v>0</v>
      </c>
      <c r="BA269" s="645">
        <f ca="1">IF('Health SCR'!BA$3&gt;=$B269,OFFSET($D$228,0,'Health SCR'!BA$3-$B269)*OFFSET(Inputs!$C$30,0,$B269-2)/IF(sommmeProdInv(Inputs!$B$30:$AY$30,$D$228:$BA$228,'Health SCR'!BA$3)&gt;0,sommmeProdInv(Inputs!$B$30:$AY$30,$D$228:$BA$228,'Health SCR'!BA$3),1)+BA268,0)</f>
        <v>0</v>
      </c>
    </row>
    <row r="270" spans="1:256" s="221" customFormat="1" outlineLevel="1">
      <c r="A270" s="610"/>
      <c r="B270" s="993">
        <v>41</v>
      </c>
      <c r="C270" s="994"/>
      <c r="D270" s="643"/>
      <c r="E270" s="644">
        <f ca="1">IF('Health SCR'!E$3&gt;=$B270,OFFSET($D$228,0,'Health SCR'!E$3-$B270)*OFFSET(Inputs!$C$30,0,$B270-2)/IF(sommmeProdInv(Inputs!$B$30:$AY$30,$D$228:$BA$228,'Health SCR'!E$3)&gt;0,sommmeProdInv(Inputs!$B$30:$AY$30,$D$228:$BA$228,'Health SCR'!E$3),1)+E269,0)</f>
        <v>0</v>
      </c>
      <c r="F270" s="644">
        <f ca="1">IF('Health SCR'!F$3&gt;=$B270,OFFSET($D$228,0,'Health SCR'!F$3-$B270)*OFFSET(Inputs!$C$30,0,$B270-2)/IF(sommmeProdInv(Inputs!$B$30:$AY$30,$D$228:$BA$228,'Health SCR'!F$3)&gt;0,sommmeProdInv(Inputs!$B$30:$AY$30,$D$228:$BA$228,'Health SCR'!F$3),1)+F269,0)</f>
        <v>0</v>
      </c>
      <c r="G270" s="644">
        <f ca="1">IF('Health SCR'!G$3&gt;=$B270,OFFSET($D$228,0,'Health SCR'!G$3-$B270)*OFFSET(Inputs!$C$30,0,$B270-2)/IF(sommmeProdInv(Inputs!$B$30:$AY$30,$D$228:$BA$228,'Health SCR'!G$3)&gt;0,sommmeProdInv(Inputs!$B$30:$AY$30,$D$228:$BA$228,'Health SCR'!G$3),1)+G269,0)</f>
        <v>0</v>
      </c>
      <c r="H270" s="644">
        <f ca="1">IF('Health SCR'!H$3&gt;=$B270,OFFSET($D$228,0,'Health SCR'!H$3-$B270)*OFFSET(Inputs!$C$30,0,$B270-2)/IF(sommmeProdInv(Inputs!$B$30:$AY$30,$D$228:$BA$228,'Health SCR'!H$3)&gt;0,sommmeProdInv(Inputs!$B$30:$AY$30,$D$228:$BA$228,'Health SCR'!H$3),1)+H269,0)</f>
        <v>0</v>
      </c>
      <c r="I270" s="644">
        <f ca="1">IF('Health SCR'!I$3&gt;=$B270,OFFSET($D$228,0,'Health SCR'!I$3-$B270)*OFFSET(Inputs!$C$30,0,$B270-2)/IF(sommmeProdInv(Inputs!$B$30:$AY$30,$D$228:$BA$228,'Health SCR'!I$3)&gt;0,sommmeProdInv(Inputs!$B$30:$AY$30,$D$228:$BA$228,'Health SCR'!I$3),1)+I269,0)</f>
        <v>0</v>
      </c>
      <c r="J270" s="644">
        <f ca="1">IF('Health SCR'!J$3&gt;=$B270,OFFSET($D$228,0,'Health SCR'!J$3-$B270)*OFFSET(Inputs!$C$30,0,$B270-2)/IF(sommmeProdInv(Inputs!$B$30:$AY$30,$D$228:$BA$228,'Health SCR'!J$3)&gt;0,sommmeProdInv(Inputs!$B$30:$AY$30,$D$228:$BA$228,'Health SCR'!J$3),1)+J269,0)</f>
        <v>0</v>
      </c>
      <c r="K270" s="644">
        <f ca="1">IF('Health SCR'!K$3&gt;=$B270,OFFSET($D$228,0,'Health SCR'!K$3-$B270)*OFFSET(Inputs!$C$30,0,$B270-2)/IF(sommmeProdInv(Inputs!$B$30:$AY$30,$D$228:$BA$228,'Health SCR'!K$3)&gt;0,sommmeProdInv(Inputs!$B$30:$AY$30,$D$228:$BA$228,'Health SCR'!K$3),1)+K269,0)</f>
        <v>0</v>
      </c>
      <c r="L270" s="644">
        <f ca="1">IF('Health SCR'!L$3&gt;=$B270,OFFSET($D$228,0,'Health SCR'!L$3-$B270)*OFFSET(Inputs!$C$30,0,$B270-2)/IF(sommmeProdInv(Inputs!$B$30:$AY$30,$D$228:$BA$228,'Health SCR'!L$3)&gt;0,sommmeProdInv(Inputs!$B$30:$AY$30,$D$228:$BA$228,'Health SCR'!L$3),1)+L269,0)</f>
        <v>0</v>
      </c>
      <c r="M270" s="644">
        <f ca="1">IF('Health SCR'!M$3&gt;=$B270,OFFSET($D$228,0,'Health SCR'!M$3-$B270)*OFFSET(Inputs!$C$30,0,$B270-2)/IF(sommmeProdInv(Inputs!$B$30:$AY$30,$D$228:$BA$228,'Health SCR'!M$3)&gt;0,sommmeProdInv(Inputs!$B$30:$AY$30,$D$228:$BA$228,'Health SCR'!M$3),1)+M269,0)</f>
        <v>0</v>
      </c>
      <c r="N270" s="644">
        <f ca="1">IF('Health SCR'!N$3&gt;=$B270,OFFSET($D$228,0,'Health SCR'!N$3-$B270)*OFFSET(Inputs!$C$30,0,$B270-2)/IF(sommmeProdInv(Inputs!$B$30:$AY$30,$D$228:$BA$228,'Health SCR'!N$3)&gt;0,sommmeProdInv(Inputs!$B$30:$AY$30,$D$228:$BA$228,'Health SCR'!N$3),1)+N269,0)</f>
        <v>0</v>
      </c>
      <c r="O270" s="644">
        <f ca="1">IF('Health SCR'!O$3&gt;=$B270,OFFSET($D$228,0,'Health SCR'!O$3-$B270)*OFFSET(Inputs!$C$30,0,$B270-2)/IF(sommmeProdInv(Inputs!$B$30:$AY$30,$D$228:$BA$228,'Health SCR'!O$3)&gt;0,sommmeProdInv(Inputs!$B$30:$AY$30,$D$228:$BA$228,'Health SCR'!O$3),1)+O269,0)</f>
        <v>0</v>
      </c>
      <c r="P270" s="644">
        <f ca="1">IF('Health SCR'!P$3&gt;=$B270,OFFSET($D$228,0,'Health SCR'!P$3-$B270)*OFFSET(Inputs!$C$30,0,$B270-2)/IF(sommmeProdInv(Inputs!$B$30:$AY$30,$D$228:$BA$228,'Health SCR'!P$3)&gt;0,sommmeProdInv(Inputs!$B$30:$AY$30,$D$228:$BA$228,'Health SCR'!P$3),1)+P269,0)</f>
        <v>0</v>
      </c>
      <c r="Q270" s="644">
        <f ca="1">IF('Health SCR'!Q$3&gt;=$B270,OFFSET($D$228,0,'Health SCR'!Q$3-$B270)*OFFSET(Inputs!$C$30,0,$B270-2)/IF(sommmeProdInv(Inputs!$B$30:$AY$30,$D$228:$BA$228,'Health SCR'!Q$3)&gt;0,sommmeProdInv(Inputs!$B$30:$AY$30,$D$228:$BA$228,'Health SCR'!Q$3),1)+Q269,0)</f>
        <v>0</v>
      </c>
      <c r="R270" s="644">
        <f ca="1">IF('Health SCR'!R$3&gt;=$B270,OFFSET($D$228,0,'Health SCR'!R$3-$B270)*OFFSET(Inputs!$C$30,0,$B270-2)/IF(sommmeProdInv(Inputs!$B$30:$AY$30,$D$228:$BA$228,'Health SCR'!R$3)&gt;0,sommmeProdInv(Inputs!$B$30:$AY$30,$D$228:$BA$228,'Health SCR'!R$3),1)+R269,0)</f>
        <v>0</v>
      </c>
      <c r="S270" s="644">
        <f ca="1">IF('Health SCR'!S$3&gt;=$B270,OFFSET($D$228,0,'Health SCR'!S$3-$B270)*OFFSET(Inputs!$C$30,0,$B270-2)/IF(sommmeProdInv(Inputs!$B$30:$AY$30,$D$228:$BA$228,'Health SCR'!S$3)&gt;0,sommmeProdInv(Inputs!$B$30:$AY$30,$D$228:$BA$228,'Health SCR'!S$3),1)+S269,0)</f>
        <v>0</v>
      </c>
      <c r="T270" s="644">
        <f ca="1">IF('Health SCR'!T$3&gt;=$B270,OFFSET($D$228,0,'Health SCR'!T$3-$B270)*OFFSET(Inputs!$C$30,0,$B270-2)/IF(sommmeProdInv(Inputs!$B$30:$AY$30,$D$228:$BA$228,'Health SCR'!T$3)&gt;0,sommmeProdInv(Inputs!$B$30:$AY$30,$D$228:$BA$228,'Health SCR'!T$3),1)+T269,0)</f>
        <v>0</v>
      </c>
      <c r="U270" s="644">
        <f ca="1">IF('Health SCR'!U$3&gt;=$B270,OFFSET($D$228,0,'Health SCR'!U$3-$B270)*OFFSET(Inputs!$C$30,0,$B270-2)/IF(sommmeProdInv(Inputs!$B$30:$AY$30,$D$228:$BA$228,'Health SCR'!U$3)&gt;0,sommmeProdInv(Inputs!$B$30:$AY$30,$D$228:$BA$228,'Health SCR'!U$3),1)+U269,0)</f>
        <v>0</v>
      </c>
      <c r="V270" s="644">
        <f ca="1">IF('Health SCR'!V$3&gt;=$B270,OFFSET($D$228,0,'Health SCR'!V$3-$B270)*OFFSET(Inputs!$C$30,0,$B270-2)/IF(sommmeProdInv(Inputs!$B$30:$AY$30,$D$228:$BA$228,'Health SCR'!V$3)&gt;0,sommmeProdInv(Inputs!$B$30:$AY$30,$D$228:$BA$228,'Health SCR'!V$3),1)+V269,0)</f>
        <v>0</v>
      </c>
      <c r="W270" s="644">
        <f ca="1">IF('Health SCR'!W$3&gt;=$B270,OFFSET($D$228,0,'Health SCR'!W$3-$B270)*OFFSET(Inputs!$C$30,0,$B270-2)/IF(sommmeProdInv(Inputs!$B$30:$AY$30,$D$228:$BA$228,'Health SCR'!W$3)&gt;0,sommmeProdInv(Inputs!$B$30:$AY$30,$D$228:$BA$228,'Health SCR'!W$3),1)+W269,0)</f>
        <v>0</v>
      </c>
      <c r="X270" s="644">
        <f ca="1">IF('Health SCR'!X$3&gt;=$B270,OFFSET($D$228,0,'Health SCR'!X$3-$B270)*OFFSET(Inputs!$C$30,0,$B270-2)/IF(sommmeProdInv(Inputs!$B$30:$AY$30,$D$228:$BA$228,'Health SCR'!X$3)&gt;0,sommmeProdInv(Inputs!$B$30:$AY$30,$D$228:$BA$228,'Health SCR'!X$3),1)+X269,0)</f>
        <v>0</v>
      </c>
      <c r="Y270" s="644">
        <f ca="1">IF('Health SCR'!Y$3&gt;=$B270,OFFSET($D$228,0,'Health SCR'!Y$3-$B270)*OFFSET(Inputs!$C$30,0,$B270-2)/IF(sommmeProdInv(Inputs!$B$30:$AY$30,$D$228:$BA$228,'Health SCR'!Y$3)&gt;0,sommmeProdInv(Inputs!$B$30:$AY$30,$D$228:$BA$228,'Health SCR'!Y$3),1)+Y269,0)</f>
        <v>0</v>
      </c>
      <c r="Z270" s="644">
        <f ca="1">IF('Health SCR'!Z$3&gt;=$B270,OFFSET($D$228,0,'Health SCR'!Z$3-$B270)*OFFSET(Inputs!$C$30,0,$B270-2)/IF(sommmeProdInv(Inputs!$B$30:$AY$30,$D$228:$BA$228,'Health SCR'!Z$3)&gt;0,sommmeProdInv(Inputs!$B$30:$AY$30,$D$228:$BA$228,'Health SCR'!Z$3),1)+Z269,0)</f>
        <v>0</v>
      </c>
      <c r="AA270" s="644">
        <f ca="1">IF('Health SCR'!AA$3&gt;=$B270,OFFSET($D$228,0,'Health SCR'!AA$3-$B270)*OFFSET(Inputs!$C$30,0,$B270-2)/IF(sommmeProdInv(Inputs!$B$30:$AY$30,$D$228:$BA$228,'Health SCR'!AA$3)&gt;0,sommmeProdInv(Inputs!$B$30:$AY$30,$D$228:$BA$228,'Health SCR'!AA$3),1)+AA269,0)</f>
        <v>0</v>
      </c>
      <c r="AB270" s="644">
        <f ca="1">IF('Health SCR'!AB$3&gt;=$B270,OFFSET($D$228,0,'Health SCR'!AB$3-$B270)*OFFSET(Inputs!$C$30,0,$B270-2)/IF(sommmeProdInv(Inputs!$B$30:$AY$30,$D$228:$BA$228,'Health SCR'!AB$3)&gt;0,sommmeProdInv(Inputs!$B$30:$AY$30,$D$228:$BA$228,'Health SCR'!AB$3),1)+AB269,0)</f>
        <v>0</v>
      </c>
      <c r="AC270" s="644">
        <f ca="1">IF('Health SCR'!AC$3&gt;=$B270,OFFSET($D$228,0,'Health SCR'!AC$3-$B270)*OFFSET(Inputs!$C$30,0,$B270-2)/IF(sommmeProdInv(Inputs!$B$30:$AY$30,$D$228:$BA$228,'Health SCR'!AC$3)&gt;0,sommmeProdInv(Inputs!$B$30:$AY$30,$D$228:$BA$228,'Health SCR'!AC$3),1)+AC269,0)</f>
        <v>0</v>
      </c>
      <c r="AD270" s="644">
        <f ca="1">IF('Health SCR'!AD$3&gt;=$B270,OFFSET($D$228,0,'Health SCR'!AD$3-$B270)*OFFSET(Inputs!$C$30,0,$B270-2)/IF(sommmeProdInv(Inputs!$B$30:$AY$30,$D$228:$BA$228,'Health SCR'!AD$3)&gt;0,sommmeProdInv(Inputs!$B$30:$AY$30,$D$228:$BA$228,'Health SCR'!AD$3),1)+AD269,0)</f>
        <v>0</v>
      </c>
      <c r="AE270" s="644">
        <f ca="1">IF('Health SCR'!AE$3&gt;=$B270,OFFSET($D$228,0,'Health SCR'!AE$3-$B270)*OFFSET(Inputs!$C$30,0,$B270-2)/IF(sommmeProdInv(Inputs!$B$30:$AY$30,$D$228:$BA$228,'Health SCR'!AE$3)&gt;0,sommmeProdInv(Inputs!$B$30:$AY$30,$D$228:$BA$228,'Health SCR'!AE$3),1)+AE269,0)</f>
        <v>0</v>
      </c>
      <c r="AF270" s="644">
        <f ca="1">IF('Health SCR'!AF$3&gt;=$B270,OFFSET($D$228,0,'Health SCR'!AF$3-$B270)*OFFSET(Inputs!$C$30,0,$B270-2)/IF(sommmeProdInv(Inputs!$B$30:$AY$30,$D$228:$BA$228,'Health SCR'!AF$3)&gt;0,sommmeProdInv(Inputs!$B$30:$AY$30,$D$228:$BA$228,'Health SCR'!AF$3),1)+AF269,0)</f>
        <v>0</v>
      </c>
      <c r="AG270" s="644">
        <f ca="1">IF('Health SCR'!AG$3&gt;=$B270,OFFSET($D$228,0,'Health SCR'!AG$3-$B270)*OFFSET(Inputs!$C$30,0,$B270-2)/IF(sommmeProdInv(Inputs!$B$30:$AY$30,$D$228:$BA$228,'Health SCR'!AG$3)&gt;0,sommmeProdInv(Inputs!$B$30:$AY$30,$D$228:$BA$228,'Health SCR'!AG$3),1)+AG269,0)</f>
        <v>0</v>
      </c>
      <c r="AH270" s="644">
        <f ca="1">IF('Health SCR'!AH$3&gt;=$B270,OFFSET($D$228,0,'Health SCR'!AH$3-$B270)*OFFSET(Inputs!$C$30,0,$B270-2)/IF(sommmeProdInv(Inputs!$B$30:$AY$30,$D$228:$BA$228,'Health SCR'!AH$3)&gt;0,sommmeProdInv(Inputs!$B$30:$AY$30,$D$228:$BA$228,'Health SCR'!AH$3),1)+AH269,0)</f>
        <v>0</v>
      </c>
      <c r="AI270" s="644">
        <f ca="1">IF('Health SCR'!AI$3&gt;=$B270,OFFSET($D$228,0,'Health SCR'!AI$3-$B270)*OFFSET(Inputs!$C$30,0,$B270-2)/IF(sommmeProdInv(Inputs!$B$30:$AY$30,$D$228:$BA$228,'Health SCR'!AI$3)&gt;0,sommmeProdInv(Inputs!$B$30:$AY$30,$D$228:$BA$228,'Health SCR'!AI$3),1)+AI269,0)</f>
        <v>0</v>
      </c>
      <c r="AJ270" s="644">
        <f ca="1">IF('Health SCR'!AJ$3&gt;=$B270,OFFSET($D$228,0,'Health SCR'!AJ$3-$B270)*OFFSET(Inputs!$C$30,0,$B270-2)/IF(sommmeProdInv(Inputs!$B$30:$AY$30,$D$228:$BA$228,'Health SCR'!AJ$3)&gt;0,sommmeProdInv(Inputs!$B$30:$AY$30,$D$228:$BA$228,'Health SCR'!AJ$3),1)+AJ269,0)</f>
        <v>0</v>
      </c>
      <c r="AK270" s="644">
        <f ca="1">IF('Health SCR'!AK$3&gt;=$B270,OFFSET($D$228,0,'Health SCR'!AK$3-$B270)*OFFSET(Inputs!$C$30,0,$B270-2)/IF(sommmeProdInv(Inputs!$B$30:$AY$30,$D$228:$BA$228,'Health SCR'!AK$3)&gt;0,sommmeProdInv(Inputs!$B$30:$AY$30,$D$228:$BA$228,'Health SCR'!AK$3),1)+AK269,0)</f>
        <v>0</v>
      </c>
      <c r="AL270" s="644">
        <f ca="1">IF('Health SCR'!AL$3&gt;=$B270,OFFSET($D$228,0,'Health SCR'!AL$3-$B270)*OFFSET(Inputs!$C$30,0,$B270-2)/IF(sommmeProdInv(Inputs!$B$30:$AY$30,$D$228:$BA$228,'Health SCR'!AL$3)&gt;0,sommmeProdInv(Inputs!$B$30:$AY$30,$D$228:$BA$228,'Health SCR'!AL$3),1)+AL269,0)</f>
        <v>0</v>
      </c>
      <c r="AM270" s="644">
        <f ca="1">IF('Health SCR'!AM$3&gt;=$B270,OFFSET($D$228,0,'Health SCR'!AM$3-$B270)*OFFSET(Inputs!$C$30,0,$B270-2)/IF(sommmeProdInv(Inputs!$B$30:$AY$30,$D$228:$BA$228,'Health SCR'!AM$3)&gt;0,sommmeProdInv(Inputs!$B$30:$AY$30,$D$228:$BA$228,'Health SCR'!AM$3),1)+AM269,0)</f>
        <v>0</v>
      </c>
      <c r="AN270" s="644">
        <f ca="1">IF('Health SCR'!AN$3&gt;=$B270,OFFSET($D$228,0,'Health SCR'!AN$3-$B270)*OFFSET(Inputs!$C$30,0,$B270-2)/IF(sommmeProdInv(Inputs!$B$30:$AY$30,$D$228:$BA$228,'Health SCR'!AN$3)&gt;0,sommmeProdInv(Inputs!$B$30:$AY$30,$D$228:$BA$228,'Health SCR'!AN$3),1)+AN269,0)</f>
        <v>0</v>
      </c>
      <c r="AO270" s="644">
        <f ca="1">IF('Health SCR'!AO$3&gt;=$B270,OFFSET($D$228,0,'Health SCR'!AO$3-$B270)*OFFSET(Inputs!$C$30,0,$B270-2)/IF(sommmeProdInv(Inputs!$B$30:$AY$30,$D$228:$BA$228,'Health SCR'!AO$3)&gt;0,sommmeProdInv(Inputs!$B$30:$AY$30,$D$228:$BA$228,'Health SCR'!AO$3),1)+AO269,0)</f>
        <v>0</v>
      </c>
      <c r="AP270" s="644">
        <f ca="1">IF('Health SCR'!AP$3&gt;=$B270,OFFSET($D$228,0,'Health SCR'!AP$3-$B270)*OFFSET(Inputs!$C$30,0,$B270-2)/IF(sommmeProdInv(Inputs!$B$30:$AY$30,$D$228:$BA$228,'Health SCR'!AP$3)&gt;0,sommmeProdInv(Inputs!$B$30:$AY$30,$D$228:$BA$228,'Health SCR'!AP$3),1)+AP269,0)</f>
        <v>0</v>
      </c>
      <c r="AQ270" s="644">
        <f ca="1">IF('Health SCR'!AQ$3&gt;=$B270,OFFSET($D$228,0,'Health SCR'!AQ$3-$B270)*OFFSET(Inputs!$C$30,0,$B270-2)/IF(sommmeProdInv(Inputs!$B$30:$AY$30,$D$228:$BA$228,'Health SCR'!AQ$3)&gt;0,sommmeProdInv(Inputs!$B$30:$AY$30,$D$228:$BA$228,'Health SCR'!AQ$3),1)+AQ269,0)</f>
        <v>0</v>
      </c>
      <c r="AR270" s="644">
        <f ca="1">IF('Health SCR'!AR$3&gt;=$B270,OFFSET($D$228,0,'Health SCR'!AR$3-$B270)*OFFSET(Inputs!$C$30,0,$B270-2)/IF(sommmeProdInv(Inputs!$B$30:$AY$30,$D$228:$BA$228,'Health SCR'!AR$3)&gt;0,sommmeProdInv(Inputs!$B$30:$AY$30,$D$228:$BA$228,'Health SCR'!AR$3),1)+AR269,0)</f>
        <v>0</v>
      </c>
      <c r="AS270" s="644">
        <f ca="1">IF('Health SCR'!AS$3&gt;=$B270,OFFSET($D$228,0,'Health SCR'!AS$3-$B270)*OFFSET(Inputs!$C$30,0,$B270-2)/IF(sommmeProdInv(Inputs!$B$30:$AY$30,$D$228:$BA$228,'Health SCR'!AS$3)&gt;0,sommmeProdInv(Inputs!$B$30:$AY$30,$D$228:$BA$228,'Health SCR'!AS$3),1)+AS269,0)</f>
        <v>0</v>
      </c>
      <c r="AT270" s="644">
        <f ca="1">IF('Health SCR'!AT$3&gt;=$B270,OFFSET($D$228,0,'Health SCR'!AT$3-$B270)*OFFSET(Inputs!$C$30,0,$B270-2)/IF(sommmeProdInv(Inputs!$B$30:$AY$30,$D$228:$BA$228,'Health SCR'!AT$3)&gt;0,sommmeProdInv(Inputs!$B$30:$AY$30,$D$228:$BA$228,'Health SCR'!AT$3),1)+AT269,0)</f>
        <v>0</v>
      </c>
      <c r="AU270" s="644">
        <f ca="1">IF('Health SCR'!AU$3&gt;=$B270,OFFSET($D$228,0,'Health SCR'!AU$3-$B270)*OFFSET(Inputs!$C$30,0,$B270-2)/IF(sommmeProdInv(Inputs!$B$30:$AY$30,$D$228:$BA$228,'Health SCR'!AU$3)&gt;0,sommmeProdInv(Inputs!$B$30:$AY$30,$D$228:$BA$228,'Health SCR'!AU$3),1)+AU269,0)</f>
        <v>0</v>
      </c>
      <c r="AV270" s="644">
        <f ca="1">IF('Health SCR'!AV$3&gt;=$B270,OFFSET($D$228,0,'Health SCR'!AV$3-$B270)*OFFSET(Inputs!$C$30,0,$B270-2)/IF(sommmeProdInv(Inputs!$B$30:$AY$30,$D$228:$BA$228,'Health SCR'!AV$3)&gt;0,sommmeProdInv(Inputs!$B$30:$AY$30,$D$228:$BA$228,'Health SCR'!AV$3),1)+AV269,0)</f>
        <v>0</v>
      </c>
      <c r="AW270" s="644">
        <f ca="1">IF('Health SCR'!AW$3&gt;=$B270,OFFSET($D$228,0,'Health SCR'!AW$3-$B270)*OFFSET(Inputs!$C$30,0,$B270-2)/IF(sommmeProdInv(Inputs!$B$30:$AY$30,$D$228:$BA$228,'Health SCR'!AW$3)&gt;0,sommmeProdInv(Inputs!$B$30:$AY$30,$D$228:$BA$228,'Health SCR'!AW$3),1)+AW269,0)</f>
        <v>0</v>
      </c>
      <c r="AX270" s="644">
        <f ca="1">IF('Health SCR'!AX$3&gt;=$B270,OFFSET($D$228,0,'Health SCR'!AX$3-$B270)*OFFSET(Inputs!$C$30,0,$B270-2)/IF(sommmeProdInv(Inputs!$B$30:$AY$30,$D$228:$BA$228,'Health SCR'!AX$3)&gt;0,sommmeProdInv(Inputs!$B$30:$AY$30,$D$228:$BA$228,'Health SCR'!AX$3),1)+AX269,0)</f>
        <v>0</v>
      </c>
      <c r="AY270" s="644">
        <f ca="1">IF('Health SCR'!AY$3&gt;=$B270,OFFSET($D$228,0,'Health SCR'!AY$3-$B270)*OFFSET(Inputs!$C$30,0,$B270-2)/IF(sommmeProdInv(Inputs!$B$30:$AY$30,$D$228:$BA$228,'Health SCR'!AY$3)&gt;0,sommmeProdInv(Inputs!$B$30:$AY$30,$D$228:$BA$228,'Health SCR'!AY$3),1)+AY269,0)</f>
        <v>0</v>
      </c>
      <c r="AZ270" s="644">
        <f ca="1">IF('Health SCR'!AZ$3&gt;=$B270,OFFSET($D$228,0,'Health SCR'!AZ$3-$B270)*OFFSET(Inputs!$C$30,0,$B270-2)/IF(sommmeProdInv(Inputs!$B$30:$AY$30,$D$228:$BA$228,'Health SCR'!AZ$3)&gt;0,sommmeProdInv(Inputs!$B$30:$AY$30,$D$228:$BA$228,'Health SCR'!AZ$3),1)+AZ269,0)</f>
        <v>0</v>
      </c>
      <c r="BA270" s="645">
        <f ca="1">IF('Health SCR'!BA$3&gt;=$B270,OFFSET($D$228,0,'Health SCR'!BA$3-$B270)*OFFSET(Inputs!$C$30,0,$B270-2)/IF(sommmeProdInv(Inputs!$B$30:$AY$30,$D$228:$BA$228,'Health SCR'!BA$3)&gt;0,sommmeProdInv(Inputs!$B$30:$AY$30,$D$228:$BA$228,'Health SCR'!BA$3),1)+BA269,0)</f>
        <v>0</v>
      </c>
    </row>
    <row r="271" spans="1:256" s="221" customFormat="1" outlineLevel="1">
      <c r="A271" s="610"/>
      <c r="B271" s="993">
        <v>42</v>
      </c>
      <c r="C271" s="994"/>
      <c r="D271" s="643"/>
      <c r="E271" s="644">
        <f ca="1">IF('Health SCR'!E$3&gt;=$B271,OFFSET($D$228,0,'Health SCR'!E$3-$B271)*OFFSET(Inputs!$C$30,0,$B271-2)/IF(sommmeProdInv(Inputs!$B$30:$AY$30,$D$228:$BA$228,'Health SCR'!E$3)&gt;0,sommmeProdInv(Inputs!$B$30:$AY$30,$D$228:$BA$228,'Health SCR'!E$3),1)+E270,0)</f>
        <v>0</v>
      </c>
      <c r="F271" s="644">
        <f ca="1">IF('Health SCR'!F$3&gt;=$B271,OFFSET($D$228,0,'Health SCR'!F$3-$B271)*OFFSET(Inputs!$C$30,0,$B271-2)/IF(sommmeProdInv(Inputs!$B$30:$AY$30,$D$228:$BA$228,'Health SCR'!F$3)&gt;0,sommmeProdInv(Inputs!$B$30:$AY$30,$D$228:$BA$228,'Health SCR'!F$3),1)+F270,0)</f>
        <v>0</v>
      </c>
      <c r="G271" s="644">
        <f ca="1">IF('Health SCR'!G$3&gt;=$B271,OFFSET($D$228,0,'Health SCR'!G$3-$B271)*OFFSET(Inputs!$C$30,0,$B271-2)/IF(sommmeProdInv(Inputs!$B$30:$AY$30,$D$228:$BA$228,'Health SCR'!G$3)&gt;0,sommmeProdInv(Inputs!$B$30:$AY$30,$D$228:$BA$228,'Health SCR'!G$3),1)+G270,0)</f>
        <v>0</v>
      </c>
      <c r="H271" s="644">
        <f ca="1">IF('Health SCR'!H$3&gt;=$B271,OFFSET($D$228,0,'Health SCR'!H$3-$B271)*OFFSET(Inputs!$C$30,0,$B271-2)/IF(sommmeProdInv(Inputs!$B$30:$AY$30,$D$228:$BA$228,'Health SCR'!H$3)&gt;0,sommmeProdInv(Inputs!$B$30:$AY$30,$D$228:$BA$228,'Health SCR'!H$3),1)+H270,0)</f>
        <v>0</v>
      </c>
      <c r="I271" s="644">
        <f ca="1">IF('Health SCR'!I$3&gt;=$B271,OFFSET($D$228,0,'Health SCR'!I$3-$B271)*OFFSET(Inputs!$C$30,0,$B271-2)/IF(sommmeProdInv(Inputs!$B$30:$AY$30,$D$228:$BA$228,'Health SCR'!I$3)&gt;0,sommmeProdInv(Inputs!$B$30:$AY$30,$D$228:$BA$228,'Health SCR'!I$3),1)+I270,0)</f>
        <v>0</v>
      </c>
      <c r="J271" s="644">
        <f ca="1">IF('Health SCR'!J$3&gt;=$B271,OFFSET($D$228,0,'Health SCR'!J$3-$B271)*OFFSET(Inputs!$C$30,0,$B271-2)/IF(sommmeProdInv(Inputs!$B$30:$AY$30,$D$228:$BA$228,'Health SCR'!J$3)&gt;0,sommmeProdInv(Inputs!$B$30:$AY$30,$D$228:$BA$228,'Health SCR'!J$3),1)+J270,0)</f>
        <v>0</v>
      </c>
      <c r="K271" s="644">
        <f ca="1">IF('Health SCR'!K$3&gt;=$B271,OFFSET($D$228,0,'Health SCR'!K$3-$B271)*OFFSET(Inputs!$C$30,0,$B271-2)/IF(sommmeProdInv(Inputs!$B$30:$AY$30,$D$228:$BA$228,'Health SCR'!K$3)&gt;0,sommmeProdInv(Inputs!$B$30:$AY$30,$D$228:$BA$228,'Health SCR'!K$3),1)+K270,0)</f>
        <v>0</v>
      </c>
      <c r="L271" s="644">
        <f ca="1">IF('Health SCR'!L$3&gt;=$B271,OFFSET($D$228,0,'Health SCR'!L$3-$B271)*OFFSET(Inputs!$C$30,0,$B271-2)/IF(sommmeProdInv(Inputs!$B$30:$AY$30,$D$228:$BA$228,'Health SCR'!L$3)&gt;0,sommmeProdInv(Inputs!$B$30:$AY$30,$D$228:$BA$228,'Health SCR'!L$3),1)+L270,0)</f>
        <v>0</v>
      </c>
      <c r="M271" s="644">
        <f ca="1">IF('Health SCR'!M$3&gt;=$B271,OFFSET($D$228,0,'Health SCR'!M$3-$B271)*OFFSET(Inputs!$C$30,0,$B271-2)/IF(sommmeProdInv(Inputs!$B$30:$AY$30,$D$228:$BA$228,'Health SCR'!M$3)&gt;0,sommmeProdInv(Inputs!$B$30:$AY$30,$D$228:$BA$228,'Health SCR'!M$3),1)+M270,0)</f>
        <v>0</v>
      </c>
      <c r="N271" s="644">
        <f ca="1">IF('Health SCR'!N$3&gt;=$B271,OFFSET($D$228,0,'Health SCR'!N$3-$B271)*OFFSET(Inputs!$C$30,0,$B271-2)/IF(sommmeProdInv(Inputs!$B$30:$AY$30,$D$228:$BA$228,'Health SCR'!N$3)&gt;0,sommmeProdInv(Inputs!$B$30:$AY$30,$D$228:$BA$228,'Health SCR'!N$3),1)+N270,0)</f>
        <v>0</v>
      </c>
      <c r="O271" s="644">
        <f ca="1">IF('Health SCR'!O$3&gt;=$B271,OFFSET($D$228,0,'Health SCR'!O$3-$B271)*OFFSET(Inputs!$C$30,0,$B271-2)/IF(sommmeProdInv(Inputs!$B$30:$AY$30,$D$228:$BA$228,'Health SCR'!O$3)&gt;0,sommmeProdInv(Inputs!$B$30:$AY$30,$D$228:$BA$228,'Health SCR'!O$3),1)+O270,0)</f>
        <v>0</v>
      </c>
      <c r="P271" s="644">
        <f ca="1">IF('Health SCR'!P$3&gt;=$B271,OFFSET($D$228,0,'Health SCR'!P$3-$B271)*OFFSET(Inputs!$C$30,0,$B271-2)/IF(sommmeProdInv(Inputs!$B$30:$AY$30,$D$228:$BA$228,'Health SCR'!P$3)&gt;0,sommmeProdInv(Inputs!$B$30:$AY$30,$D$228:$BA$228,'Health SCR'!P$3),1)+P270,0)</f>
        <v>0</v>
      </c>
      <c r="Q271" s="644">
        <f ca="1">IF('Health SCR'!Q$3&gt;=$B271,OFFSET($D$228,0,'Health SCR'!Q$3-$B271)*OFFSET(Inputs!$C$30,0,$B271-2)/IF(sommmeProdInv(Inputs!$B$30:$AY$30,$D$228:$BA$228,'Health SCR'!Q$3)&gt;0,sommmeProdInv(Inputs!$B$30:$AY$30,$D$228:$BA$228,'Health SCR'!Q$3),1)+Q270,0)</f>
        <v>0</v>
      </c>
      <c r="R271" s="644">
        <f ca="1">IF('Health SCR'!R$3&gt;=$B271,OFFSET($D$228,0,'Health SCR'!R$3-$B271)*OFFSET(Inputs!$C$30,0,$B271-2)/IF(sommmeProdInv(Inputs!$B$30:$AY$30,$D$228:$BA$228,'Health SCR'!R$3)&gt;0,sommmeProdInv(Inputs!$B$30:$AY$30,$D$228:$BA$228,'Health SCR'!R$3),1)+R270,0)</f>
        <v>0</v>
      </c>
      <c r="S271" s="644">
        <f ca="1">IF('Health SCR'!S$3&gt;=$B271,OFFSET($D$228,0,'Health SCR'!S$3-$B271)*OFFSET(Inputs!$C$30,0,$B271-2)/IF(sommmeProdInv(Inputs!$B$30:$AY$30,$D$228:$BA$228,'Health SCR'!S$3)&gt;0,sommmeProdInv(Inputs!$B$30:$AY$30,$D$228:$BA$228,'Health SCR'!S$3),1)+S270,0)</f>
        <v>0</v>
      </c>
      <c r="T271" s="644">
        <f ca="1">IF('Health SCR'!T$3&gt;=$B271,OFFSET($D$228,0,'Health SCR'!T$3-$B271)*OFFSET(Inputs!$C$30,0,$B271-2)/IF(sommmeProdInv(Inputs!$B$30:$AY$30,$D$228:$BA$228,'Health SCR'!T$3)&gt;0,sommmeProdInv(Inputs!$B$30:$AY$30,$D$228:$BA$228,'Health SCR'!T$3),1)+T270,0)</f>
        <v>0</v>
      </c>
      <c r="U271" s="644">
        <f ca="1">IF('Health SCR'!U$3&gt;=$B271,OFFSET($D$228,0,'Health SCR'!U$3-$B271)*OFFSET(Inputs!$C$30,0,$B271-2)/IF(sommmeProdInv(Inputs!$B$30:$AY$30,$D$228:$BA$228,'Health SCR'!U$3)&gt;0,sommmeProdInv(Inputs!$B$30:$AY$30,$D$228:$BA$228,'Health SCR'!U$3),1)+U270,0)</f>
        <v>0</v>
      </c>
      <c r="V271" s="644">
        <f ca="1">IF('Health SCR'!V$3&gt;=$B271,OFFSET($D$228,0,'Health SCR'!V$3-$B271)*OFFSET(Inputs!$C$30,0,$B271-2)/IF(sommmeProdInv(Inputs!$B$30:$AY$30,$D$228:$BA$228,'Health SCR'!V$3)&gt;0,sommmeProdInv(Inputs!$B$30:$AY$30,$D$228:$BA$228,'Health SCR'!V$3),1)+V270,0)</f>
        <v>0</v>
      </c>
      <c r="W271" s="644">
        <f ca="1">IF('Health SCR'!W$3&gt;=$B271,OFFSET($D$228,0,'Health SCR'!W$3-$B271)*OFFSET(Inputs!$C$30,0,$B271-2)/IF(sommmeProdInv(Inputs!$B$30:$AY$30,$D$228:$BA$228,'Health SCR'!W$3)&gt;0,sommmeProdInv(Inputs!$B$30:$AY$30,$D$228:$BA$228,'Health SCR'!W$3),1)+W270,0)</f>
        <v>0</v>
      </c>
      <c r="X271" s="644">
        <f ca="1">IF('Health SCR'!X$3&gt;=$B271,OFFSET($D$228,0,'Health SCR'!X$3-$B271)*OFFSET(Inputs!$C$30,0,$B271-2)/IF(sommmeProdInv(Inputs!$B$30:$AY$30,$D$228:$BA$228,'Health SCR'!X$3)&gt;0,sommmeProdInv(Inputs!$B$30:$AY$30,$D$228:$BA$228,'Health SCR'!X$3),1)+X270,0)</f>
        <v>0</v>
      </c>
      <c r="Y271" s="644">
        <f ca="1">IF('Health SCR'!Y$3&gt;=$B271,OFFSET($D$228,0,'Health SCR'!Y$3-$B271)*OFFSET(Inputs!$C$30,0,$B271-2)/IF(sommmeProdInv(Inputs!$B$30:$AY$30,$D$228:$BA$228,'Health SCR'!Y$3)&gt;0,sommmeProdInv(Inputs!$B$30:$AY$30,$D$228:$BA$228,'Health SCR'!Y$3),1)+Y270,0)</f>
        <v>0</v>
      </c>
      <c r="Z271" s="644">
        <f ca="1">IF('Health SCR'!Z$3&gt;=$B271,OFFSET($D$228,0,'Health SCR'!Z$3-$B271)*OFFSET(Inputs!$C$30,0,$B271-2)/IF(sommmeProdInv(Inputs!$B$30:$AY$30,$D$228:$BA$228,'Health SCR'!Z$3)&gt;0,sommmeProdInv(Inputs!$B$30:$AY$30,$D$228:$BA$228,'Health SCR'!Z$3),1)+Z270,0)</f>
        <v>0</v>
      </c>
      <c r="AA271" s="644">
        <f ca="1">IF('Health SCR'!AA$3&gt;=$B271,OFFSET($D$228,0,'Health SCR'!AA$3-$B271)*OFFSET(Inputs!$C$30,0,$B271-2)/IF(sommmeProdInv(Inputs!$B$30:$AY$30,$D$228:$BA$228,'Health SCR'!AA$3)&gt;0,sommmeProdInv(Inputs!$B$30:$AY$30,$D$228:$BA$228,'Health SCR'!AA$3),1)+AA270,0)</f>
        <v>0</v>
      </c>
      <c r="AB271" s="644">
        <f ca="1">IF('Health SCR'!AB$3&gt;=$B271,OFFSET($D$228,0,'Health SCR'!AB$3-$B271)*OFFSET(Inputs!$C$30,0,$B271-2)/IF(sommmeProdInv(Inputs!$B$30:$AY$30,$D$228:$BA$228,'Health SCR'!AB$3)&gt;0,sommmeProdInv(Inputs!$B$30:$AY$30,$D$228:$BA$228,'Health SCR'!AB$3),1)+AB270,0)</f>
        <v>0</v>
      </c>
      <c r="AC271" s="644">
        <f ca="1">IF('Health SCR'!AC$3&gt;=$B271,OFFSET($D$228,0,'Health SCR'!AC$3-$B271)*OFFSET(Inputs!$C$30,0,$B271-2)/IF(sommmeProdInv(Inputs!$B$30:$AY$30,$D$228:$BA$228,'Health SCR'!AC$3)&gt;0,sommmeProdInv(Inputs!$B$30:$AY$30,$D$228:$BA$228,'Health SCR'!AC$3),1)+AC270,0)</f>
        <v>0</v>
      </c>
      <c r="AD271" s="644">
        <f ca="1">IF('Health SCR'!AD$3&gt;=$B271,OFFSET($D$228,0,'Health SCR'!AD$3-$B271)*OFFSET(Inputs!$C$30,0,$B271-2)/IF(sommmeProdInv(Inputs!$B$30:$AY$30,$D$228:$BA$228,'Health SCR'!AD$3)&gt;0,sommmeProdInv(Inputs!$B$30:$AY$30,$D$228:$BA$228,'Health SCR'!AD$3),1)+AD270,0)</f>
        <v>0</v>
      </c>
      <c r="AE271" s="644">
        <f ca="1">IF('Health SCR'!AE$3&gt;=$B271,OFFSET($D$228,0,'Health SCR'!AE$3-$B271)*OFFSET(Inputs!$C$30,0,$B271-2)/IF(sommmeProdInv(Inputs!$B$30:$AY$30,$D$228:$BA$228,'Health SCR'!AE$3)&gt;0,sommmeProdInv(Inputs!$B$30:$AY$30,$D$228:$BA$228,'Health SCR'!AE$3),1)+AE270,0)</f>
        <v>0</v>
      </c>
      <c r="AF271" s="644">
        <f ca="1">IF('Health SCR'!AF$3&gt;=$B271,OFFSET($D$228,0,'Health SCR'!AF$3-$B271)*OFFSET(Inputs!$C$30,0,$B271-2)/IF(sommmeProdInv(Inputs!$B$30:$AY$30,$D$228:$BA$228,'Health SCR'!AF$3)&gt;0,sommmeProdInv(Inputs!$B$30:$AY$30,$D$228:$BA$228,'Health SCR'!AF$3),1)+AF270,0)</f>
        <v>0</v>
      </c>
      <c r="AG271" s="644">
        <f ca="1">IF('Health SCR'!AG$3&gt;=$B271,OFFSET($D$228,0,'Health SCR'!AG$3-$B271)*OFFSET(Inputs!$C$30,0,$B271-2)/IF(sommmeProdInv(Inputs!$B$30:$AY$30,$D$228:$BA$228,'Health SCR'!AG$3)&gt;0,sommmeProdInv(Inputs!$B$30:$AY$30,$D$228:$BA$228,'Health SCR'!AG$3),1)+AG270,0)</f>
        <v>0</v>
      </c>
      <c r="AH271" s="644">
        <f ca="1">IF('Health SCR'!AH$3&gt;=$B271,OFFSET($D$228,0,'Health SCR'!AH$3-$B271)*OFFSET(Inputs!$C$30,0,$B271-2)/IF(sommmeProdInv(Inputs!$B$30:$AY$30,$D$228:$BA$228,'Health SCR'!AH$3)&gt;0,sommmeProdInv(Inputs!$B$30:$AY$30,$D$228:$BA$228,'Health SCR'!AH$3),1)+AH270,0)</f>
        <v>0</v>
      </c>
      <c r="AI271" s="644">
        <f ca="1">IF('Health SCR'!AI$3&gt;=$B271,OFFSET($D$228,0,'Health SCR'!AI$3-$B271)*OFFSET(Inputs!$C$30,0,$B271-2)/IF(sommmeProdInv(Inputs!$B$30:$AY$30,$D$228:$BA$228,'Health SCR'!AI$3)&gt;0,sommmeProdInv(Inputs!$B$30:$AY$30,$D$228:$BA$228,'Health SCR'!AI$3),1)+AI270,0)</f>
        <v>0</v>
      </c>
      <c r="AJ271" s="644">
        <f ca="1">IF('Health SCR'!AJ$3&gt;=$B271,OFFSET($D$228,0,'Health SCR'!AJ$3-$B271)*OFFSET(Inputs!$C$30,0,$B271-2)/IF(sommmeProdInv(Inputs!$B$30:$AY$30,$D$228:$BA$228,'Health SCR'!AJ$3)&gt;0,sommmeProdInv(Inputs!$B$30:$AY$30,$D$228:$BA$228,'Health SCR'!AJ$3),1)+AJ270,0)</f>
        <v>0</v>
      </c>
      <c r="AK271" s="644">
        <f ca="1">IF('Health SCR'!AK$3&gt;=$B271,OFFSET($D$228,0,'Health SCR'!AK$3-$B271)*OFFSET(Inputs!$C$30,0,$B271-2)/IF(sommmeProdInv(Inputs!$B$30:$AY$30,$D$228:$BA$228,'Health SCR'!AK$3)&gt;0,sommmeProdInv(Inputs!$B$30:$AY$30,$D$228:$BA$228,'Health SCR'!AK$3),1)+AK270,0)</f>
        <v>0</v>
      </c>
      <c r="AL271" s="644">
        <f ca="1">IF('Health SCR'!AL$3&gt;=$B271,OFFSET($D$228,0,'Health SCR'!AL$3-$B271)*OFFSET(Inputs!$C$30,0,$B271-2)/IF(sommmeProdInv(Inputs!$B$30:$AY$30,$D$228:$BA$228,'Health SCR'!AL$3)&gt;0,sommmeProdInv(Inputs!$B$30:$AY$30,$D$228:$BA$228,'Health SCR'!AL$3),1)+AL270,0)</f>
        <v>0</v>
      </c>
      <c r="AM271" s="644">
        <f ca="1">IF('Health SCR'!AM$3&gt;=$B271,OFFSET($D$228,0,'Health SCR'!AM$3-$B271)*OFFSET(Inputs!$C$30,0,$B271-2)/IF(sommmeProdInv(Inputs!$B$30:$AY$30,$D$228:$BA$228,'Health SCR'!AM$3)&gt;0,sommmeProdInv(Inputs!$B$30:$AY$30,$D$228:$BA$228,'Health SCR'!AM$3),1)+AM270,0)</f>
        <v>0</v>
      </c>
      <c r="AN271" s="644">
        <f ca="1">IF('Health SCR'!AN$3&gt;=$B271,OFFSET($D$228,0,'Health SCR'!AN$3-$B271)*OFFSET(Inputs!$C$30,0,$B271-2)/IF(sommmeProdInv(Inputs!$B$30:$AY$30,$D$228:$BA$228,'Health SCR'!AN$3)&gt;0,sommmeProdInv(Inputs!$B$30:$AY$30,$D$228:$BA$228,'Health SCR'!AN$3),1)+AN270,0)</f>
        <v>0</v>
      </c>
      <c r="AO271" s="644">
        <f ca="1">IF('Health SCR'!AO$3&gt;=$B271,OFFSET($D$228,0,'Health SCR'!AO$3-$B271)*OFFSET(Inputs!$C$30,0,$B271-2)/IF(sommmeProdInv(Inputs!$B$30:$AY$30,$D$228:$BA$228,'Health SCR'!AO$3)&gt;0,sommmeProdInv(Inputs!$B$30:$AY$30,$D$228:$BA$228,'Health SCR'!AO$3),1)+AO270,0)</f>
        <v>0</v>
      </c>
      <c r="AP271" s="644">
        <f ca="1">IF('Health SCR'!AP$3&gt;=$B271,OFFSET($D$228,0,'Health SCR'!AP$3-$B271)*OFFSET(Inputs!$C$30,0,$B271-2)/IF(sommmeProdInv(Inputs!$B$30:$AY$30,$D$228:$BA$228,'Health SCR'!AP$3)&gt;0,sommmeProdInv(Inputs!$B$30:$AY$30,$D$228:$BA$228,'Health SCR'!AP$3),1)+AP270,0)</f>
        <v>0</v>
      </c>
      <c r="AQ271" s="644">
        <f ca="1">IF('Health SCR'!AQ$3&gt;=$B271,OFFSET($D$228,0,'Health SCR'!AQ$3-$B271)*OFFSET(Inputs!$C$30,0,$B271-2)/IF(sommmeProdInv(Inputs!$B$30:$AY$30,$D$228:$BA$228,'Health SCR'!AQ$3)&gt;0,sommmeProdInv(Inputs!$B$30:$AY$30,$D$228:$BA$228,'Health SCR'!AQ$3),1)+AQ270,0)</f>
        <v>0</v>
      </c>
      <c r="AR271" s="644">
        <f ca="1">IF('Health SCR'!AR$3&gt;=$B271,OFFSET($D$228,0,'Health SCR'!AR$3-$B271)*OFFSET(Inputs!$C$30,0,$B271-2)/IF(sommmeProdInv(Inputs!$B$30:$AY$30,$D$228:$BA$228,'Health SCR'!AR$3)&gt;0,sommmeProdInv(Inputs!$B$30:$AY$30,$D$228:$BA$228,'Health SCR'!AR$3),1)+AR270,0)</f>
        <v>0</v>
      </c>
      <c r="AS271" s="644">
        <f ca="1">IF('Health SCR'!AS$3&gt;=$B271,OFFSET($D$228,0,'Health SCR'!AS$3-$B271)*OFFSET(Inputs!$C$30,0,$B271-2)/IF(sommmeProdInv(Inputs!$B$30:$AY$30,$D$228:$BA$228,'Health SCR'!AS$3)&gt;0,sommmeProdInv(Inputs!$B$30:$AY$30,$D$228:$BA$228,'Health SCR'!AS$3),1)+AS270,0)</f>
        <v>0</v>
      </c>
      <c r="AT271" s="644">
        <f ca="1">IF('Health SCR'!AT$3&gt;=$B271,OFFSET($D$228,0,'Health SCR'!AT$3-$B271)*OFFSET(Inputs!$C$30,0,$B271-2)/IF(sommmeProdInv(Inputs!$B$30:$AY$30,$D$228:$BA$228,'Health SCR'!AT$3)&gt;0,sommmeProdInv(Inputs!$B$30:$AY$30,$D$228:$BA$228,'Health SCR'!AT$3),1)+AT270,0)</f>
        <v>0</v>
      </c>
      <c r="AU271" s="644">
        <f ca="1">IF('Health SCR'!AU$3&gt;=$B271,OFFSET($D$228,0,'Health SCR'!AU$3-$B271)*OFFSET(Inputs!$C$30,0,$B271-2)/IF(sommmeProdInv(Inputs!$B$30:$AY$30,$D$228:$BA$228,'Health SCR'!AU$3)&gt;0,sommmeProdInv(Inputs!$B$30:$AY$30,$D$228:$BA$228,'Health SCR'!AU$3),1)+AU270,0)</f>
        <v>0</v>
      </c>
      <c r="AV271" s="644">
        <f ca="1">IF('Health SCR'!AV$3&gt;=$B271,OFFSET($D$228,0,'Health SCR'!AV$3-$B271)*OFFSET(Inputs!$C$30,0,$B271-2)/IF(sommmeProdInv(Inputs!$B$30:$AY$30,$D$228:$BA$228,'Health SCR'!AV$3)&gt;0,sommmeProdInv(Inputs!$B$30:$AY$30,$D$228:$BA$228,'Health SCR'!AV$3),1)+AV270,0)</f>
        <v>0</v>
      </c>
      <c r="AW271" s="644">
        <f ca="1">IF('Health SCR'!AW$3&gt;=$B271,OFFSET($D$228,0,'Health SCR'!AW$3-$B271)*OFFSET(Inputs!$C$30,0,$B271-2)/IF(sommmeProdInv(Inputs!$B$30:$AY$30,$D$228:$BA$228,'Health SCR'!AW$3)&gt;0,sommmeProdInv(Inputs!$B$30:$AY$30,$D$228:$BA$228,'Health SCR'!AW$3),1)+AW270,0)</f>
        <v>0</v>
      </c>
      <c r="AX271" s="644">
        <f ca="1">IF('Health SCR'!AX$3&gt;=$B271,OFFSET($D$228,0,'Health SCR'!AX$3-$B271)*OFFSET(Inputs!$C$30,0,$B271-2)/IF(sommmeProdInv(Inputs!$B$30:$AY$30,$D$228:$BA$228,'Health SCR'!AX$3)&gt;0,sommmeProdInv(Inputs!$B$30:$AY$30,$D$228:$BA$228,'Health SCR'!AX$3),1)+AX270,0)</f>
        <v>0</v>
      </c>
      <c r="AY271" s="644">
        <f ca="1">IF('Health SCR'!AY$3&gt;=$B271,OFFSET($D$228,0,'Health SCR'!AY$3-$B271)*OFFSET(Inputs!$C$30,0,$B271-2)/IF(sommmeProdInv(Inputs!$B$30:$AY$30,$D$228:$BA$228,'Health SCR'!AY$3)&gt;0,sommmeProdInv(Inputs!$B$30:$AY$30,$D$228:$BA$228,'Health SCR'!AY$3),1)+AY270,0)</f>
        <v>0</v>
      </c>
      <c r="AZ271" s="644">
        <f ca="1">IF('Health SCR'!AZ$3&gt;=$B271,OFFSET($D$228,0,'Health SCR'!AZ$3-$B271)*OFFSET(Inputs!$C$30,0,$B271-2)/IF(sommmeProdInv(Inputs!$B$30:$AY$30,$D$228:$BA$228,'Health SCR'!AZ$3)&gt;0,sommmeProdInv(Inputs!$B$30:$AY$30,$D$228:$BA$228,'Health SCR'!AZ$3),1)+AZ270,0)</f>
        <v>0</v>
      </c>
      <c r="BA271" s="645">
        <f ca="1">IF('Health SCR'!BA$3&gt;=$B271,OFFSET($D$228,0,'Health SCR'!BA$3-$B271)*OFFSET(Inputs!$C$30,0,$B271-2)/IF(sommmeProdInv(Inputs!$B$30:$AY$30,$D$228:$BA$228,'Health SCR'!BA$3)&gt;0,sommmeProdInv(Inputs!$B$30:$AY$30,$D$228:$BA$228,'Health SCR'!BA$3),1)+BA270,0)</f>
        <v>0</v>
      </c>
    </row>
    <row r="272" spans="1:256" s="221" customFormat="1" outlineLevel="1">
      <c r="A272" s="610"/>
      <c r="B272" s="993">
        <v>43</v>
      </c>
      <c r="C272" s="994"/>
      <c r="D272" s="643"/>
      <c r="E272" s="644">
        <f ca="1">IF('Health SCR'!E$3&gt;=$B272,OFFSET($D$228,0,'Health SCR'!E$3-$B272)*OFFSET(Inputs!$C$30,0,$B272-2)/IF(sommmeProdInv(Inputs!$B$30:$AY$30,$D$228:$BA$228,'Health SCR'!E$3)&gt;0,sommmeProdInv(Inputs!$B$30:$AY$30,$D$228:$BA$228,'Health SCR'!E$3),1)+E271,0)</f>
        <v>0</v>
      </c>
      <c r="F272" s="644">
        <f ca="1">IF('Health SCR'!F$3&gt;=$B272,OFFSET($D$228,0,'Health SCR'!F$3-$B272)*OFFSET(Inputs!$C$30,0,$B272-2)/IF(sommmeProdInv(Inputs!$B$30:$AY$30,$D$228:$BA$228,'Health SCR'!F$3)&gt;0,sommmeProdInv(Inputs!$B$30:$AY$30,$D$228:$BA$228,'Health SCR'!F$3),1)+F271,0)</f>
        <v>0</v>
      </c>
      <c r="G272" s="644">
        <f ca="1">IF('Health SCR'!G$3&gt;=$B272,OFFSET($D$228,0,'Health SCR'!G$3-$B272)*OFFSET(Inputs!$C$30,0,$B272-2)/IF(sommmeProdInv(Inputs!$B$30:$AY$30,$D$228:$BA$228,'Health SCR'!G$3)&gt;0,sommmeProdInv(Inputs!$B$30:$AY$30,$D$228:$BA$228,'Health SCR'!G$3),1)+G271,0)</f>
        <v>0</v>
      </c>
      <c r="H272" s="644">
        <f ca="1">IF('Health SCR'!H$3&gt;=$B272,OFFSET($D$228,0,'Health SCR'!H$3-$B272)*OFFSET(Inputs!$C$30,0,$B272-2)/IF(sommmeProdInv(Inputs!$B$30:$AY$30,$D$228:$BA$228,'Health SCR'!H$3)&gt;0,sommmeProdInv(Inputs!$B$30:$AY$30,$D$228:$BA$228,'Health SCR'!H$3),1)+H271,0)</f>
        <v>0</v>
      </c>
      <c r="I272" s="644">
        <f ca="1">IF('Health SCR'!I$3&gt;=$B272,OFFSET($D$228,0,'Health SCR'!I$3-$B272)*OFFSET(Inputs!$C$30,0,$B272-2)/IF(sommmeProdInv(Inputs!$B$30:$AY$30,$D$228:$BA$228,'Health SCR'!I$3)&gt;0,sommmeProdInv(Inputs!$B$30:$AY$30,$D$228:$BA$228,'Health SCR'!I$3),1)+I271,0)</f>
        <v>0</v>
      </c>
      <c r="J272" s="644">
        <f ca="1">IF('Health SCR'!J$3&gt;=$B272,OFFSET($D$228,0,'Health SCR'!J$3-$B272)*OFFSET(Inputs!$C$30,0,$B272-2)/IF(sommmeProdInv(Inputs!$B$30:$AY$30,$D$228:$BA$228,'Health SCR'!J$3)&gt;0,sommmeProdInv(Inputs!$B$30:$AY$30,$D$228:$BA$228,'Health SCR'!J$3),1)+J271,0)</f>
        <v>0</v>
      </c>
      <c r="K272" s="644">
        <f ca="1">IF('Health SCR'!K$3&gt;=$B272,OFFSET($D$228,0,'Health SCR'!K$3-$B272)*OFFSET(Inputs!$C$30,0,$B272-2)/IF(sommmeProdInv(Inputs!$B$30:$AY$30,$D$228:$BA$228,'Health SCR'!K$3)&gt;0,sommmeProdInv(Inputs!$B$30:$AY$30,$D$228:$BA$228,'Health SCR'!K$3),1)+K271,0)</f>
        <v>0</v>
      </c>
      <c r="L272" s="644">
        <f ca="1">IF('Health SCR'!L$3&gt;=$B272,OFFSET($D$228,0,'Health SCR'!L$3-$B272)*OFFSET(Inputs!$C$30,0,$B272-2)/IF(sommmeProdInv(Inputs!$B$30:$AY$30,$D$228:$BA$228,'Health SCR'!L$3)&gt;0,sommmeProdInv(Inputs!$B$30:$AY$30,$D$228:$BA$228,'Health SCR'!L$3),1)+L271,0)</f>
        <v>0</v>
      </c>
      <c r="M272" s="644">
        <f ca="1">IF('Health SCR'!M$3&gt;=$B272,OFFSET($D$228,0,'Health SCR'!M$3-$B272)*OFFSET(Inputs!$C$30,0,$B272-2)/IF(sommmeProdInv(Inputs!$B$30:$AY$30,$D$228:$BA$228,'Health SCR'!M$3)&gt;0,sommmeProdInv(Inputs!$B$30:$AY$30,$D$228:$BA$228,'Health SCR'!M$3),1)+M271,0)</f>
        <v>0</v>
      </c>
      <c r="N272" s="644">
        <f ca="1">IF('Health SCR'!N$3&gt;=$B272,OFFSET($D$228,0,'Health SCR'!N$3-$B272)*OFFSET(Inputs!$C$30,0,$B272-2)/IF(sommmeProdInv(Inputs!$B$30:$AY$30,$D$228:$BA$228,'Health SCR'!N$3)&gt;0,sommmeProdInv(Inputs!$B$30:$AY$30,$D$228:$BA$228,'Health SCR'!N$3),1)+N271,0)</f>
        <v>0</v>
      </c>
      <c r="O272" s="644">
        <f ca="1">IF('Health SCR'!O$3&gt;=$B272,OFFSET($D$228,0,'Health SCR'!O$3-$B272)*OFFSET(Inputs!$C$30,0,$B272-2)/IF(sommmeProdInv(Inputs!$B$30:$AY$30,$D$228:$BA$228,'Health SCR'!O$3)&gt;0,sommmeProdInv(Inputs!$B$30:$AY$30,$D$228:$BA$228,'Health SCR'!O$3),1)+O271,0)</f>
        <v>0</v>
      </c>
      <c r="P272" s="644">
        <f ca="1">IF('Health SCR'!P$3&gt;=$B272,OFFSET($D$228,0,'Health SCR'!P$3-$B272)*OFFSET(Inputs!$C$30,0,$B272-2)/IF(sommmeProdInv(Inputs!$B$30:$AY$30,$D$228:$BA$228,'Health SCR'!P$3)&gt;0,sommmeProdInv(Inputs!$B$30:$AY$30,$D$228:$BA$228,'Health SCR'!P$3),1)+P271,0)</f>
        <v>0</v>
      </c>
      <c r="Q272" s="644">
        <f ca="1">IF('Health SCR'!Q$3&gt;=$B272,OFFSET($D$228,0,'Health SCR'!Q$3-$B272)*OFFSET(Inputs!$C$30,0,$B272-2)/IF(sommmeProdInv(Inputs!$B$30:$AY$30,$D$228:$BA$228,'Health SCR'!Q$3)&gt;0,sommmeProdInv(Inputs!$B$30:$AY$30,$D$228:$BA$228,'Health SCR'!Q$3),1)+Q271,0)</f>
        <v>0</v>
      </c>
      <c r="R272" s="644">
        <f ca="1">IF('Health SCR'!R$3&gt;=$B272,OFFSET($D$228,0,'Health SCR'!R$3-$B272)*OFFSET(Inputs!$C$30,0,$B272-2)/IF(sommmeProdInv(Inputs!$B$30:$AY$30,$D$228:$BA$228,'Health SCR'!R$3)&gt;0,sommmeProdInv(Inputs!$B$30:$AY$30,$D$228:$BA$228,'Health SCR'!R$3),1)+R271,0)</f>
        <v>0</v>
      </c>
      <c r="S272" s="644">
        <f ca="1">IF('Health SCR'!S$3&gt;=$B272,OFFSET($D$228,0,'Health SCR'!S$3-$B272)*OFFSET(Inputs!$C$30,0,$B272-2)/IF(sommmeProdInv(Inputs!$B$30:$AY$30,$D$228:$BA$228,'Health SCR'!S$3)&gt;0,sommmeProdInv(Inputs!$B$30:$AY$30,$D$228:$BA$228,'Health SCR'!S$3),1)+S271,0)</f>
        <v>0</v>
      </c>
      <c r="T272" s="644">
        <f ca="1">IF('Health SCR'!T$3&gt;=$B272,OFFSET($D$228,0,'Health SCR'!T$3-$B272)*OFFSET(Inputs!$C$30,0,$B272-2)/IF(sommmeProdInv(Inputs!$B$30:$AY$30,$D$228:$BA$228,'Health SCR'!T$3)&gt;0,sommmeProdInv(Inputs!$B$30:$AY$30,$D$228:$BA$228,'Health SCR'!T$3),1)+T271,0)</f>
        <v>0</v>
      </c>
      <c r="U272" s="644">
        <f ca="1">IF('Health SCR'!U$3&gt;=$B272,OFFSET($D$228,0,'Health SCR'!U$3-$B272)*OFFSET(Inputs!$C$30,0,$B272-2)/IF(sommmeProdInv(Inputs!$B$30:$AY$30,$D$228:$BA$228,'Health SCR'!U$3)&gt;0,sommmeProdInv(Inputs!$B$30:$AY$30,$D$228:$BA$228,'Health SCR'!U$3),1)+U271,0)</f>
        <v>0</v>
      </c>
      <c r="V272" s="644">
        <f ca="1">IF('Health SCR'!V$3&gt;=$B272,OFFSET($D$228,0,'Health SCR'!V$3-$B272)*OFFSET(Inputs!$C$30,0,$B272-2)/IF(sommmeProdInv(Inputs!$B$30:$AY$30,$D$228:$BA$228,'Health SCR'!V$3)&gt;0,sommmeProdInv(Inputs!$B$30:$AY$30,$D$228:$BA$228,'Health SCR'!V$3),1)+V271,0)</f>
        <v>0</v>
      </c>
      <c r="W272" s="644">
        <f ca="1">IF('Health SCR'!W$3&gt;=$B272,OFFSET($D$228,0,'Health SCR'!W$3-$B272)*OFFSET(Inputs!$C$30,0,$B272-2)/IF(sommmeProdInv(Inputs!$B$30:$AY$30,$D$228:$BA$228,'Health SCR'!W$3)&gt;0,sommmeProdInv(Inputs!$B$30:$AY$30,$D$228:$BA$228,'Health SCR'!W$3),1)+W271,0)</f>
        <v>0</v>
      </c>
      <c r="X272" s="644">
        <f ca="1">IF('Health SCR'!X$3&gt;=$B272,OFFSET($D$228,0,'Health SCR'!X$3-$B272)*OFFSET(Inputs!$C$30,0,$B272-2)/IF(sommmeProdInv(Inputs!$B$30:$AY$30,$D$228:$BA$228,'Health SCR'!X$3)&gt;0,sommmeProdInv(Inputs!$B$30:$AY$30,$D$228:$BA$228,'Health SCR'!X$3),1)+X271,0)</f>
        <v>0</v>
      </c>
      <c r="Y272" s="644">
        <f ca="1">IF('Health SCR'!Y$3&gt;=$B272,OFFSET($D$228,0,'Health SCR'!Y$3-$B272)*OFFSET(Inputs!$C$30,0,$B272-2)/IF(sommmeProdInv(Inputs!$B$30:$AY$30,$D$228:$BA$228,'Health SCR'!Y$3)&gt;0,sommmeProdInv(Inputs!$B$30:$AY$30,$D$228:$BA$228,'Health SCR'!Y$3),1)+Y271,0)</f>
        <v>0</v>
      </c>
      <c r="Z272" s="644">
        <f ca="1">IF('Health SCR'!Z$3&gt;=$B272,OFFSET($D$228,0,'Health SCR'!Z$3-$B272)*OFFSET(Inputs!$C$30,0,$B272-2)/IF(sommmeProdInv(Inputs!$B$30:$AY$30,$D$228:$BA$228,'Health SCR'!Z$3)&gt;0,sommmeProdInv(Inputs!$B$30:$AY$30,$D$228:$BA$228,'Health SCR'!Z$3),1)+Z271,0)</f>
        <v>0</v>
      </c>
      <c r="AA272" s="644">
        <f ca="1">IF('Health SCR'!AA$3&gt;=$B272,OFFSET($D$228,0,'Health SCR'!AA$3-$B272)*OFFSET(Inputs!$C$30,0,$B272-2)/IF(sommmeProdInv(Inputs!$B$30:$AY$30,$D$228:$BA$228,'Health SCR'!AA$3)&gt;0,sommmeProdInv(Inputs!$B$30:$AY$30,$D$228:$BA$228,'Health SCR'!AA$3),1)+AA271,0)</f>
        <v>0</v>
      </c>
      <c r="AB272" s="644">
        <f ca="1">IF('Health SCR'!AB$3&gt;=$B272,OFFSET($D$228,0,'Health SCR'!AB$3-$B272)*OFFSET(Inputs!$C$30,0,$B272-2)/IF(sommmeProdInv(Inputs!$B$30:$AY$30,$D$228:$BA$228,'Health SCR'!AB$3)&gt;0,sommmeProdInv(Inputs!$B$30:$AY$30,$D$228:$BA$228,'Health SCR'!AB$3),1)+AB271,0)</f>
        <v>0</v>
      </c>
      <c r="AC272" s="644">
        <f ca="1">IF('Health SCR'!AC$3&gt;=$B272,OFFSET($D$228,0,'Health SCR'!AC$3-$B272)*OFFSET(Inputs!$C$30,0,$B272-2)/IF(sommmeProdInv(Inputs!$B$30:$AY$30,$D$228:$BA$228,'Health SCR'!AC$3)&gt;0,sommmeProdInv(Inputs!$B$30:$AY$30,$D$228:$BA$228,'Health SCR'!AC$3),1)+AC271,0)</f>
        <v>0</v>
      </c>
      <c r="AD272" s="644">
        <f ca="1">IF('Health SCR'!AD$3&gt;=$B272,OFFSET($D$228,0,'Health SCR'!AD$3-$B272)*OFFSET(Inputs!$C$30,0,$B272-2)/IF(sommmeProdInv(Inputs!$B$30:$AY$30,$D$228:$BA$228,'Health SCR'!AD$3)&gt;0,sommmeProdInv(Inputs!$B$30:$AY$30,$D$228:$BA$228,'Health SCR'!AD$3),1)+AD271,0)</f>
        <v>0</v>
      </c>
      <c r="AE272" s="644">
        <f ca="1">IF('Health SCR'!AE$3&gt;=$B272,OFFSET($D$228,0,'Health SCR'!AE$3-$B272)*OFFSET(Inputs!$C$30,0,$B272-2)/IF(sommmeProdInv(Inputs!$B$30:$AY$30,$D$228:$BA$228,'Health SCR'!AE$3)&gt;0,sommmeProdInv(Inputs!$B$30:$AY$30,$D$228:$BA$228,'Health SCR'!AE$3),1)+AE271,0)</f>
        <v>0</v>
      </c>
      <c r="AF272" s="644">
        <f ca="1">IF('Health SCR'!AF$3&gt;=$B272,OFFSET($D$228,0,'Health SCR'!AF$3-$B272)*OFFSET(Inputs!$C$30,0,$B272-2)/IF(sommmeProdInv(Inputs!$B$30:$AY$30,$D$228:$BA$228,'Health SCR'!AF$3)&gt;0,sommmeProdInv(Inputs!$B$30:$AY$30,$D$228:$BA$228,'Health SCR'!AF$3),1)+AF271,0)</f>
        <v>0</v>
      </c>
      <c r="AG272" s="644">
        <f ca="1">IF('Health SCR'!AG$3&gt;=$B272,OFFSET($D$228,0,'Health SCR'!AG$3-$B272)*OFFSET(Inputs!$C$30,0,$B272-2)/IF(sommmeProdInv(Inputs!$B$30:$AY$30,$D$228:$BA$228,'Health SCR'!AG$3)&gt;0,sommmeProdInv(Inputs!$B$30:$AY$30,$D$228:$BA$228,'Health SCR'!AG$3),1)+AG271,0)</f>
        <v>0</v>
      </c>
      <c r="AH272" s="644">
        <f ca="1">IF('Health SCR'!AH$3&gt;=$B272,OFFSET($D$228,0,'Health SCR'!AH$3-$B272)*OFFSET(Inputs!$C$30,0,$B272-2)/IF(sommmeProdInv(Inputs!$B$30:$AY$30,$D$228:$BA$228,'Health SCR'!AH$3)&gt;0,sommmeProdInv(Inputs!$B$30:$AY$30,$D$228:$BA$228,'Health SCR'!AH$3),1)+AH271,0)</f>
        <v>0</v>
      </c>
      <c r="AI272" s="644">
        <f ca="1">IF('Health SCR'!AI$3&gt;=$B272,OFFSET($D$228,0,'Health SCR'!AI$3-$B272)*OFFSET(Inputs!$C$30,0,$B272-2)/IF(sommmeProdInv(Inputs!$B$30:$AY$30,$D$228:$BA$228,'Health SCR'!AI$3)&gt;0,sommmeProdInv(Inputs!$B$30:$AY$30,$D$228:$BA$228,'Health SCR'!AI$3),1)+AI271,0)</f>
        <v>0</v>
      </c>
      <c r="AJ272" s="644">
        <f ca="1">IF('Health SCR'!AJ$3&gt;=$B272,OFFSET($D$228,0,'Health SCR'!AJ$3-$B272)*OFFSET(Inputs!$C$30,0,$B272-2)/IF(sommmeProdInv(Inputs!$B$30:$AY$30,$D$228:$BA$228,'Health SCR'!AJ$3)&gt;0,sommmeProdInv(Inputs!$B$30:$AY$30,$D$228:$BA$228,'Health SCR'!AJ$3),1)+AJ271,0)</f>
        <v>0</v>
      </c>
      <c r="AK272" s="644">
        <f ca="1">IF('Health SCR'!AK$3&gt;=$B272,OFFSET($D$228,0,'Health SCR'!AK$3-$B272)*OFFSET(Inputs!$C$30,0,$B272-2)/IF(sommmeProdInv(Inputs!$B$30:$AY$30,$D$228:$BA$228,'Health SCR'!AK$3)&gt;0,sommmeProdInv(Inputs!$B$30:$AY$30,$D$228:$BA$228,'Health SCR'!AK$3),1)+AK271,0)</f>
        <v>0</v>
      </c>
      <c r="AL272" s="644">
        <f ca="1">IF('Health SCR'!AL$3&gt;=$B272,OFFSET($D$228,0,'Health SCR'!AL$3-$B272)*OFFSET(Inputs!$C$30,0,$B272-2)/IF(sommmeProdInv(Inputs!$B$30:$AY$30,$D$228:$BA$228,'Health SCR'!AL$3)&gt;0,sommmeProdInv(Inputs!$B$30:$AY$30,$D$228:$BA$228,'Health SCR'!AL$3),1)+AL271,0)</f>
        <v>0</v>
      </c>
      <c r="AM272" s="644">
        <f ca="1">IF('Health SCR'!AM$3&gt;=$B272,OFFSET($D$228,0,'Health SCR'!AM$3-$B272)*OFFSET(Inputs!$C$30,0,$B272-2)/IF(sommmeProdInv(Inputs!$B$30:$AY$30,$D$228:$BA$228,'Health SCR'!AM$3)&gt;0,sommmeProdInv(Inputs!$B$30:$AY$30,$D$228:$BA$228,'Health SCR'!AM$3),1)+AM271,0)</f>
        <v>0</v>
      </c>
      <c r="AN272" s="644">
        <f ca="1">IF('Health SCR'!AN$3&gt;=$B272,OFFSET($D$228,0,'Health SCR'!AN$3-$B272)*OFFSET(Inputs!$C$30,0,$B272-2)/IF(sommmeProdInv(Inputs!$B$30:$AY$30,$D$228:$BA$228,'Health SCR'!AN$3)&gt;0,sommmeProdInv(Inputs!$B$30:$AY$30,$D$228:$BA$228,'Health SCR'!AN$3),1)+AN271,0)</f>
        <v>0</v>
      </c>
      <c r="AO272" s="644">
        <f ca="1">IF('Health SCR'!AO$3&gt;=$B272,OFFSET($D$228,0,'Health SCR'!AO$3-$B272)*OFFSET(Inputs!$C$30,0,$B272-2)/IF(sommmeProdInv(Inputs!$B$30:$AY$30,$D$228:$BA$228,'Health SCR'!AO$3)&gt;0,sommmeProdInv(Inputs!$B$30:$AY$30,$D$228:$BA$228,'Health SCR'!AO$3),1)+AO271,0)</f>
        <v>0</v>
      </c>
      <c r="AP272" s="644">
        <f ca="1">IF('Health SCR'!AP$3&gt;=$B272,OFFSET($D$228,0,'Health SCR'!AP$3-$B272)*OFFSET(Inputs!$C$30,0,$B272-2)/IF(sommmeProdInv(Inputs!$B$30:$AY$30,$D$228:$BA$228,'Health SCR'!AP$3)&gt;0,sommmeProdInv(Inputs!$B$30:$AY$30,$D$228:$BA$228,'Health SCR'!AP$3),1)+AP271,0)</f>
        <v>0</v>
      </c>
      <c r="AQ272" s="644">
        <f ca="1">IF('Health SCR'!AQ$3&gt;=$B272,OFFSET($D$228,0,'Health SCR'!AQ$3-$B272)*OFFSET(Inputs!$C$30,0,$B272-2)/IF(sommmeProdInv(Inputs!$B$30:$AY$30,$D$228:$BA$228,'Health SCR'!AQ$3)&gt;0,sommmeProdInv(Inputs!$B$30:$AY$30,$D$228:$BA$228,'Health SCR'!AQ$3),1)+AQ271,0)</f>
        <v>0</v>
      </c>
      <c r="AR272" s="644">
        <f ca="1">IF('Health SCR'!AR$3&gt;=$B272,OFFSET($D$228,0,'Health SCR'!AR$3-$B272)*OFFSET(Inputs!$C$30,0,$B272-2)/IF(sommmeProdInv(Inputs!$B$30:$AY$30,$D$228:$BA$228,'Health SCR'!AR$3)&gt;0,sommmeProdInv(Inputs!$B$30:$AY$30,$D$228:$BA$228,'Health SCR'!AR$3),1)+AR271,0)</f>
        <v>0</v>
      </c>
      <c r="AS272" s="644">
        <f ca="1">IF('Health SCR'!AS$3&gt;=$B272,OFFSET($D$228,0,'Health SCR'!AS$3-$B272)*OFFSET(Inputs!$C$30,0,$B272-2)/IF(sommmeProdInv(Inputs!$B$30:$AY$30,$D$228:$BA$228,'Health SCR'!AS$3)&gt;0,sommmeProdInv(Inputs!$B$30:$AY$30,$D$228:$BA$228,'Health SCR'!AS$3),1)+AS271,0)</f>
        <v>0</v>
      </c>
      <c r="AT272" s="644">
        <f ca="1">IF('Health SCR'!AT$3&gt;=$B272,OFFSET($D$228,0,'Health SCR'!AT$3-$B272)*OFFSET(Inputs!$C$30,0,$B272-2)/IF(sommmeProdInv(Inputs!$B$30:$AY$30,$D$228:$BA$228,'Health SCR'!AT$3)&gt;0,sommmeProdInv(Inputs!$B$30:$AY$30,$D$228:$BA$228,'Health SCR'!AT$3),1)+AT271,0)</f>
        <v>0</v>
      </c>
      <c r="AU272" s="644">
        <f ca="1">IF('Health SCR'!AU$3&gt;=$B272,OFFSET($D$228,0,'Health SCR'!AU$3-$B272)*OFFSET(Inputs!$C$30,0,$B272-2)/IF(sommmeProdInv(Inputs!$B$30:$AY$30,$D$228:$BA$228,'Health SCR'!AU$3)&gt;0,sommmeProdInv(Inputs!$B$30:$AY$30,$D$228:$BA$228,'Health SCR'!AU$3),1)+AU271,0)</f>
        <v>0</v>
      </c>
      <c r="AV272" s="644">
        <f ca="1">IF('Health SCR'!AV$3&gt;=$B272,OFFSET($D$228,0,'Health SCR'!AV$3-$B272)*OFFSET(Inputs!$C$30,0,$B272-2)/IF(sommmeProdInv(Inputs!$B$30:$AY$30,$D$228:$BA$228,'Health SCR'!AV$3)&gt;0,sommmeProdInv(Inputs!$B$30:$AY$30,$D$228:$BA$228,'Health SCR'!AV$3),1)+AV271,0)</f>
        <v>0</v>
      </c>
      <c r="AW272" s="644">
        <f ca="1">IF('Health SCR'!AW$3&gt;=$B272,OFFSET($D$228,0,'Health SCR'!AW$3-$B272)*OFFSET(Inputs!$C$30,0,$B272-2)/IF(sommmeProdInv(Inputs!$B$30:$AY$30,$D$228:$BA$228,'Health SCR'!AW$3)&gt;0,sommmeProdInv(Inputs!$B$30:$AY$30,$D$228:$BA$228,'Health SCR'!AW$3),1)+AW271,0)</f>
        <v>0</v>
      </c>
      <c r="AX272" s="644">
        <f ca="1">IF('Health SCR'!AX$3&gt;=$B272,OFFSET($D$228,0,'Health SCR'!AX$3-$B272)*OFFSET(Inputs!$C$30,0,$B272-2)/IF(sommmeProdInv(Inputs!$B$30:$AY$30,$D$228:$BA$228,'Health SCR'!AX$3)&gt;0,sommmeProdInv(Inputs!$B$30:$AY$30,$D$228:$BA$228,'Health SCR'!AX$3),1)+AX271,0)</f>
        <v>0</v>
      </c>
      <c r="AY272" s="644">
        <f ca="1">IF('Health SCR'!AY$3&gt;=$B272,OFFSET($D$228,0,'Health SCR'!AY$3-$B272)*OFFSET(Inputs!$C$30,0,$B272-2)/IF(sommmeProdInv(Inputs!$B$30:$AY$30,$D$228:$BA$228,'Health SCR'!AY$3)&gt;0,sommmeProdInv(Inputs!$B$30:$AY$30,$D$228:$BA$228,'Health SCR'!AY$3),1)+AY271,0)</f>
        <v>0</v>
      </c>
      <c r="AZ272" s="644">
        <f ca="1">IF('Health SCR'!AZ$3&gt;=$B272,OFFSET($D$228,0,'Health SCR'!AZ$3-$B272)*OFFSET(Inputs!$C$30,0,$B272-2)/IF(sommmeProdInv(Inputs!$B$30:$AY$30,$D$228:$BA$228,'Health SCR'!AZ$3)&gt;0,sommmeProdInv(Inputs!$B$30:$AY$30,$D$228:$BA$228,'Health SCR'!AZ$3),1)+AZ271,0)</f>
        <v>0</v>
      </c>
      <c r="BA272" s="645">
        <f ca="1">IF('Health SCR'!BA$3&gt;=$B272,OFFSET($D$228,0,'Health SCR'!BA$3-$B272)*OFFSET(Inputs!$C$30,0,$B272-2)/IF(sommmeProdInv(Inputs!$B$30:$AY$30,$D$228:$BA$228,'Health SCR'!BA$3)&gt;0,sommmeProdInv(Inputs!$B$30:$AY$30,$D$228:$BA$228,'Health SCR'!BA$3),1)+BA271,0)</f>
        <v>0</v>
      </c>
    </row>
    <row r="273" spans="1:256" s="221" customFormat="1" outlineLevel="1">
      <c r="A273" s="610"/>
      <c r="B273" s="993">
        <v>44</v>
      </c>
      <c r="C273" s="994"/>
      <c r="D273" s="643"/>
      <c r="E273" s="644">
        <f ca="1">IF('Health SCR'!E$3&gt;=$B273,OFFSET($D$228,0,'Health SCR'!E$3-$B273)*OFFSET(Inputs!$C$30,0,$B273-2)/IF(sommmeProdInv(Inputs!$B$30:$AY$30,$D$228:$BA$228,'Health SCR'!E$3)&gt;0,sommmeProdInv(Inputs!$B$30:$AY$30,$D$228:$BA$228,'Health SCR'!E$3),1)+E272,0)</f>
        <v>0</v>
      </c>
      <c r="F273" s="644">
        <f ca="1">IF('Health SCR'!F$3&gt;=$B273,OFFSET($D$228,0,'Health SCR'!F$3-$B273)*OFFSET(Inputs!$C$30,0,$B273-2)/IF(sommmeProdInv(Inputs!$B$30:$AY$30,$D$228:$BA$228,'Health SCR'!F$3)&gt;0,sommmeProdInv(Inputs!$B$30:$AY$30,$D$228:$BA$228,'Health SCR'!F$3),1)+F272,0)</f>
        <v>0</v>
      </c>
      <c r="G273" s="644">
        <f ca="1">IF('Health SCR'!G$3&gt;=$B273,OFFSET($D$228,0,'Health SCR'!G$3-$B273)*OFFSET(Inputs!$C$30,0,$B273-2)/IF(sommmeProdInv(Inputs!$B$30:$AY$30,$D$228:$BA$228,'Health SCR'!G$3)&gt;0,sommmeProdInv(Inputs!$B$30:$AY$30,$D$228:$BA$228,'Health SCR'!G$3),1)+G272,0)</f>
        <v>0</v>
      </c>
      <c r="H273" s="644">
        <f ca="1">IF('Health SCR'!H$3&gt;=$B273,OFFSET($D$228,0,'Health SCR'!H$3-$B273)*OFFSET(Inputs!$C$30,0,$B273-2)/IF(sommmeProdInv(Inputs!$B$30:$AY$30,$D$228:$BA$228,'Health SCR'!H$3)&gt;0,sommmeProdInv(Inputs!$B$30:$AY$30,$D$228:$BA$228,'Health SCR'!H$3),1)+H272,0)</f>
        <v>0</v>
      </c>
      <c r="I273" s="644">
        <f ca="1">IF('Health SCR'!I$3&gt;=$B273,OFFSET($D$228,0,'Health SCR'!I$3-$B273)*OFFSET(Inputs!$C$30,0,$B273-2)/IF(sommmeProdInv(Inputs!$B$30:$AY$30,$D$228:$BA$228,'Health SCR'!I$3)&gt;0,sommmeProdInv(Inputs!$B$30:$AY$30,$D$228:$BA$228,'Health SCR'!I$3),1)+I272,0)</f>
        <v>0</v>
      </c>
      <c r="J273" s="644">
        <f ca="1">IF('Health SCR'!J$3&gt;=$B273,OFFSET($D$228,0,'Health SCR'!J$3-$B273)*OFFSET(Inputs!$C$30,0,$B273-2)/IF(sommmeProdInv(Inputs!$B$30:$AY$30,$D$228:$BA$228,'Health SCR'!J$3)&gt;0,sommmeProdInv(Inputs!$B$30:$AY$30,$D$228:$BA$228,'Health SCR'!J$3),1)+J272,0)</f>
        <v>0</v>
      </c>
      <c r="K273" s="644">
        <f ca="1">IF('Health SCR'!K$3&gt;=$B273,OFFSET($D$228,0,'Health SCR'!K$3-$B273)*OFFSET(Inputs!$C$30,0,$B273-2)/IF(sommmeProdInv(Inputs!$B$30:$AY$30,$D$228:$BA$228,'Health SCR'!K$3)&gt;0,sommmeProdInv(Inputs!$B$30:$AY$30,$D$228:$BA$228,'Health SCR'!K$3),1)+K272,0)</f>
        <v>0</v>
      </c>
      <c r="L273" s="644">
        <f ca="1">IF('Health SCR'!L$3&gt;=$B273,OFFSET($D$228,0,'Health SCR'!L$3-$B273)*OFFSET(Inputs!$C$30,0,$B273-2)/IF(sommmeProdInv(Inputs!$B$30:$AY$30,$D$228:$BA$228,'Health SCR'!L$3)&gt;0,sommmeProdInv(Inputs!$B$30:$AY$30,$D$228:$BA$228,'Health SCR'!L$3),1)+L272,0)</f>
        <v>0</v>
      </c>
      <c r="M273" s="644">
        <f ca="1">IF('Health SCR'!M$3&gt;=$B273,OFFSET($D$228,0,'Health SCR'!M$3-$B273)*OFFSET(Inputs!$C$30,0,$B273-2)/IF(sommmeProdInv(Inputs!$B$30:$AY$30,$D$228:$BA$228,'Health SCR'!M$3)&gt;0,sommmeProdInv(Inputs!$B$30:$AY$30,$D$228:$BA$228,'Health SCR'!M$3),1)+M272,0)</f>
        <v>0</v>
      </c>
      <c r="N273" s="644">
        <f ca="1">IF('Health SCR'!N$3&gt;=$B273,OFFSET($D$228,0,'Health SCR'!N$3-$B273)*OFFSET(Inputs!$C$30,0,$B273-2)/IF(sommmeProdInv(Inputs!$B$30:$AY$30,$D$228:$BA$228,'Health SCR'!N$3)&gt;0,sommmeProdInv(Inputs!$B$30:$AY$30,$D$228:$BA$228,'Health SCR'!N$3),1)+N272,0)</f>
        <v>0</v>
      </c>
      <c r="O273" s="644">
        <f ca="1">IF('Health SCR'!O$3&gt;=$B273,OFFSET($D$228,0,'Health SCR'!O$3-$B273)*OFFSET(Inputs!$C$30,0,$B273-2)/IF(sommmeProdInv(Inputs!$B$30:$AY$30,$D$228:$BA$228,'Health SCR'!O$3)&gt;0,sommmeProdInv(Inputs!$B$30:$AY$30,$D$228:$BA$228,'Health SCR'!O$3),1)+O272,0)</f>
        <v>0</v>
      </c>
      <c r="P273" s="644">
        <f ca="1">IF('Health SCR'!P$3&gt;=$B273,OFFSET($D$228,0,'Health SCR'!P$3-$B273)*OFFSET(Inputs!$C$30,0,$B273-2)/IF(sommmeProdInv(Inputs!$B$30:$AY$30,$D$228:$BA$228,'Health SCR'!P$3)&gt;0,sommmeProdInv(Inputs!$B$30:$AY$30,$D$228:$BA$228,'Health SCR'!P$3),1)+P272,0)</f>
        <v>0</v>
      </c>
      <c r="Q273" s="644">
        <f ca="1">IF('Health SCR'!Q$3&gt;=$B273,OFFSET($D$228,0,'Health SCR'!Q$3-$B273)*OFFSET(Inputs!$C$30,0,$B273-2)/IF(sommmeProdInv(Inputs!$B$30:$AY$30,$D$228:$BA$228,'Health SCR'!Q$3)&gt;0,sommmeProdInv(Inputs!$B$30:$AY$30,$D$228:$BA$228,'Health SCR'!Q$3),1)+Q272,0)</f>
        <v>0</v>
      </c>
      <c r="R273" s="644">
        <f ca="1">IF('Health SCR'!R$3&gt;=$B273,OFFSET($D$228,0,'Health SCR'!R$3-$B273)*OFFSET(Inputs!$C$30,0,$B273-2)/IF(sommmeProdInv(Inputs!$B$30:$AY$30,$D$228:$BA$228,'Health SCR'!R$3)&gt;0,sommmeProdInv(Inputs!$B$30:$AY$30,$D$228:$BA$228,'Health SCR'!R$3),1)+R272,0)</f>
        <v>0</v>
      </c>
      <c r="S273" s="644">
        <f ca="1">IF('Health SCR'!S$3&gt;=$B273,OFFSET($D$228,0,'Health SCR'!S$3-$B273)*OFFSET(Inputs!$C$30,0,$B273-2)/IF(sommmeProdInv(Inputs!$B$30:$AY$30,$D$228:$BA$228,'Health SCR'!S$3)&gt;0,sommmeProdInv(Inputs!$B$30:$AY$30,$D$228:$BA$228,'Health SCR'!S$3),1)+S272,0)</f>
        <v>0</v>
      </c>
      <c r="T273" s="644">
        <f ca="1">IF('Health SCR'!T$3&gt;=$B273,OFFSET($D$228,0,'Health SCR'!T$3-$B273)*OFFSET(Inputs!$C$30,0,$B273-2)/IF(sommmeProdInv(Inputs!$B$30:$AY$30,$D$228:$BA$228,'Health SCR'!T$3)&gt;0,sommmeProdInv(Inputs!$B$30:$AY$30,$D$228:$BA$228,'Health SCR'!T$3),1)+T272,0)</f>
        <v>0</v>
      </c>
      <c r="U273" s="644">
        <f ca="1">IF('Health SCR'!U$3&gt;=$B273,OFFSET($D$228,0,'Health SCR'!U$3-$B273)*OFFSET(Inputs!$C$30,0,$B273-2)/IF(sommmeProdInv(Inputs!$B$30:$AY$30,$D$228:$BA$228,'Health SCR'!U$3)&gt;0,sommmeProdInv(Inputs!$B$30:$AY$30,$D$228:$BA$228,'Health SCR'!U$3),1)+U272,0)</f>
        <v>0</v>
      </c>
      <c r="V273" s="644">
        <f ca="1">IF('Health SCR'!V$3&gt;=$B273,OFFSET($D$228,0,'Health SCR'!V$3-$B273)*OFFSET(Inputs!$C$30,0,$B273-2)/IF(sommmeProdInv(Inputs!$B$30:$AY$30,$D$228:$BA$228,'Health SCR'!V$3)&gt;0,sommmeProdInv(Inputs!$B$30:$AY$30,$D$228:$BA$228,'Health SCR'!V$3),1)+V272,0)</f>
        <v>0</v>
      </c>
      <c r="W273" s="644">
        <f ca="1">IF('Health SCR'!W$3&gt;=$B273,OFFSET($D$228,0,'Health SCR'!W$3-$B273)*OFFSET(Inputs!$C$30,0,$B273-2)/IF(sommmeProdInv(Inputs!$B$30:$AY$30,$D$228:$BA$228,'Health SCR'!W$3)&gt;0,sommmeProdInv(Inputs!$B$30:$AY$30,$D$228:$BA$228,'Health SCR'!W$3),1)+W272,0)</f>
        <v>0</v>
      </c>
      <c r="X273" s="644">
        <f ca="1">IF('Health SCR'!X$3&gt;=$B273,OFFSET($D$228,0,'Health SCR'!X$3-$B273)*OFFSET(Inputs!$C$30,0,$B273-2)/IF(sommmeProdInv(Inputs!$B$30:$AY$30,$D$228:$BA$228,'Health SCR'!X$3)&gt;0,sommmeProdInv(Inputs!$B$30:$AY$30,$D$228:$BA$228,'Health SCR'!X$3),1)+X272,0)</f>
        <v>0</v>
      </c>
      <c r="Y273" s="644">
        <f ca="1">IF('Health SCR'!Y$3&gt;=$B273,OFFSET($D$228,0,'Health SCR'!Y$3-$B273)*OFFSET(Inputs!$C$30,0,$B273-2)/IF(sommmeProdInv(Inputs!$B$30:$AY$30,$D$228:$BA$228,'Health SCR'!Y$3)&gt;0,sommmeProdInv(Inputs!$B$30:$AY$30,$D$228:$BA$228,'Health SCR'!Y$3),1)+Y272,0)</f>
        <v>0</v>
      </c>
      <c r="Z273" s="644">
        <f ca="1">IF('Health SCR'!Z$3&gt;=$B273,OFFSET($D$228,0,'Health SCR'!Z$3-$B273)*OFFSET(Inputs!$C$30,0,$B273-2)/IF(sommmeProdInv(Inputs!$B$30:$AY$30,$D$228:$BA$228,'Health SCR'!Z$3)&gt;0,sommmeProdInv(Inputs!$B$30:$AY$30,$D$228:$BA$228,'Health SCR'!Z$3),1)+Z272,0)</f>
        <v>0</v>
      </c>
      <c r="AA273" s="644">
        <f ca="1">IF('Health SCR'!AA$3&gt;=$B273,OFFSET($D$228,0,'Health SCR'!AA$3-$B273)*OFFSET(Inputs!$C$30,0,$B273-2)/IF(sommmeProdInv(Inputs!$B$30:$AY$30,$D$228:$BA$228,'Health SCR'!AA$3)&gt;0,sommmeProdInv(Inputs!$B$30:$AY$30,$D$228:$BA$228,'Health SCR'!AA$3),1)+AA272,0)</f>
        <v>0</v>
      </c>
      <c r="AB273" s="644">
        <f ca="1">IF('Health SCR'!AB$3&gt;=$B273,OFFSET($D$228,0,'Health SCR'!AB$3-$B273)*OFFSET(Inputs!$C$30,0,$B273-2)/IF(sommmeProdInv(Inputs!$B$30:$AY$30,$D$228:$BA$228,'Health SCR'!AB$3)&gt;0,sommmeProdInv(Inputs!$B$30:$AY$30,$D$228:$BA$228,'Health SCR'!AB$3),1)+AB272,0)</f>
        <v>0</v>
      </c>
      <c r="AC273" s="644">
        <f ca="1">IF('Health SCR'!AC$3&gt;=$B273,OFFSET($D$228,0,'Health SCR'!AC$3-$B273)*OFFSET(Inputs!$C$30,0,$B273-2)/IF(sommmeProdInv(Inputs!$B$30:$AY$30,$D$228:$BA$228,'Health SCR'!AC$3)&gt;0,sommmeProdInv(Inputs!$B$30:$AY$30,$D$228:$BA$228,'Health SCR'!AC$3),1)+AC272,0)</f>
        <v>0</v>
      </c>
      <c r="AD273" s="644">
        <f ca="1">IF('Health SCR'!AD$3&gt;=$B273,OFFSET($D$228,0,'Health SCR'!AD$3-$B273)*OFFSET(Inputs!$C$30,0,$B273-2)/IF(sommmeProdInv(Inputs!$B$30:$AY$30,$D$228:$BA$228,'Health SCR'!AD$3)&gt;0,sommmeProdInv(Inputs!$B$30:$AY$30,$D$228:$BA$228,'Health SCR'!AD$3),1)+AD272,0)</f>
        <v>0</v>
      </c>
      <c r="AE273" s="644">
        <f ca="1">IF('Health SCR'!AE$3&gt;=$B273,OFFSET($D$228,0,'Health SCR'!AE$3-$B273)*OFFSET(Inputs!$C$30,0,$B273-2)/IF(sommmeProdInv(Inputs!$B$30:$AY$30,$D$228:$BA$228,'Health SCR'!AE$3)&gt;0,sommmeProdInv(Inputs!$B$30:$AY$30,$D$228:$BA$228,'Health SCR'!AE$3),1)+AE272,0)</f>
        <v>0</v>
      </c>
      <c r="AF273" s="644">
        <f ca="1">IF('Health SCR'!AF$3&gt;=$B273,OFFSET($D$228,0,'Health SCR'!AF$3-$B273)*OFFSET(Inputs!$C$30,0,$B273-2)/IF(sommmeProdInv(Inputs!$B$30:$AY$30,$D$228:$BA$228,'Health SCR'!AF$3)&gt;0,sommmeProdInv(Inputs!$B$30:$AY$30,$D$228:$BA$228,'Health SCR'!AF$3),1)+AF272,0)</f>
        <v>0</v>
      </c>
      <c r="AG273" s="644">
        <f ca="1">IF('Health SCR'!AG$3&gt;=$B273,OFFSET($D$228,0,'Health SCR'!AG$3-$B273)*OFFSET(Inputs!$C$30,0,$B273-2)/IF(sommmeProdInv(Inputs!$B$30:$AY$30,$D$228:$BA$228,'Health SCR'!AG$3)&gt;0,sommmeProdInv(Inputs!$B$30:$AY$30,$D$228:$BA$228,'Health SCR'!AG$3),1)+AG272,0)</f>
        <v>0</v>
      </c>
      <c r="AH273" s="644">
        <f ca="1">IF('Health SCR'!AH$3&gt;=$B273,OFFSET($D$228,0,'Health SCR'!AH$3-$B273)*OFFSET(Inputs!$C$30,0,$B273-2)/IF(sommmeProdInv(Inputs!$B$30:$AY$30,$D$228:$BA$228,'Health SCR'!AH$3)&gt;0,sommmeProdInv(Inputs!$B$30:$AY$30,$D$228:$BA$228,'Health SCR'!AH$3),1)+AH272,0)</f>
        <v>0</v>
      </c>
      <c r="AI273" s="644">
        <f ca="1">IF('Health SCR'!AI$3&gt;=$B273,OFFSET($D$228,0,'Health SCR'!AI$3-$B273)*OFFSET(Inputs!$C$30,0,$B273-2)/IF(sommmeProdInv(Inputs!$B$30:$AY$30,$D$228:$BA$228,'Health SCR'!AI$3)&gt;0,sommmeProdInv(Inputs!$B$30:$AY$30,$D$228:$BA$228,'Health SCR'!AI$3),1)+AI272,0)</f>
        <v>0</v>
      </c>
      <c r="AJ273" s="644">
        <f ca="1">IF('Health SCR'!AJ$3&gt;=$B273,OFFSET($D$228,0,'Health SCR'!AJ$3-$B273)*OFFSET(Inputs!$C$30,0,$B273-2)/IF(sommmeProdInv(Inputs!$B$30:$AY$30,$D$228:$BA$228,'Health SCR'!AJ$3)&gt;0,sommmeProdInv(Inputs!$B$30:$AY$30,$D$228:$BA$228,'Health SCR'!AJ$3),1)+AJ272,0)</f>
        <v>0</v>
      </c>
      <c r="AK273" s="644">
        <f ca="1">IF('Health SCR'!AK$3&gt;=$B273,OFFSET($D$228,0,'Health SCR'!AK$3-$B273)*OFFSET(Inputs!$C$30,0,$B273-2)/IF(sommmeProdInv(Inputs!$B$30:$AY$30,$D$228:$BA$228,'Health SCR'!AK$3)&gt;0,sommmeProdInv(Inputs!$B$30:$AY$30,$D$228:$BA$228,'Health SCR'!AK$3),1)+AK272,0)</f>
        <v>0</v>
      </c>
      <c r="AL273" s="644">
        <f ca="1">IF('Health SCR'!AL$3&gt;=$B273,OFFSET($D$228,0,'Health SCR'!AL$3-$B273)*OFFSET(Inputs!$C$30,0,$B273-2)/IF(sommmeProdInv(Inputs!$B$30:$AY$30,$D$228:$BA$228,'Health SCR'!AL$3)&gt;0,sommmeProdInv(Inputs!$B$30:$AY$30,$D$228:$BA$228,'Health SCR'!AL$3),1)+AL272,0)</f>
        <v>0</v>
      </c>
      <c r="AM273" s="644">
        <f ca="1">IF('Health SCR'!AM$3&gt;=$B273,OFFSET($D$228,0,'Health SCR'!AM$3-$B273)*OFFSET(Inputs!$C$30,0,$B273-2)/IF(sommmeProdInv(Inputs!$B$30:$AY$30,$D$228:$BA$228,'Health SCR'!AM$3)&gt;0,sommmeProdInv(Inputs!$B$30:$AY$30,$D$228:$BA$228,'Health SCR'!AM$3),1)+AM272,0)</f>
        <v>0</v>
      </c>
      <c r="AN273" s="644">
        <f ca="1">IF('Health SCR'!AN$3&gt;=$B273,OFFSET($D$228,0,'Health SCR'!AN$3-$B273)*OFFSET(Inputs!$C$30,0,$B273-2)/IF(sommmeProdInv(Inputs!$B$30:$AY$30,$D$228:$BA$228,'Health SCR'!AN$3)&gt;0,sommmeProdInv(Inputs!$B$30:$AY$30,$D$228:$BA$228,'Health SCR'!AN$3),1)+AN272,0)</f>
        <v>0</v>
      </c>
      <c r="AO273" s="644">
        <f ca="1">IF('Health SCR'!AO$3&gt;=$B273,OFFSET($D$228,0,'Health SCR'!AO$3-$B273)*OFFSET(Inputs!$C$30,0,$B273-2)/IF(sommmeProdInv(Inputs!$B$30:$AY$30,$D$228:$BA$228,'Health SCR'!AO$3)&gt;0,sommmeProdInv(Inputs!$B$30:$AY$30,$D$228:$BA$228,'Health SCR'!AO$3),1)+AO272,0)</f>
        <v>0</v>
      </c>
      <c r="AP273" s="644">
        <f ca="1">IF('Health SCR'!AP$3&gt;=$B273,OFFSET($D$228,0,'Health SCR'!AP$3-$B273)*OFFSET(Inputs!$C$30,0,$B273-2)/IF(sommmeProdInv(Inputs!$B$30:$AY$30,$D$228:$BA$228,'Health SCR'!AP$3)&gt;0,sommmeProdInv(Inputs!$B$30:$AY$30,$D$228:$BA$228,'Health SCR'!AP$3),1)+AP272,0)</f>
        <v>0</v>
      </c>
      <c r="AQ273" s="644">
        <f ca="1">IF('Health SCR'!AQ$3&gt;=$B273,OFFSET($D$228,0,'Health SCR'!AQ$3-$B273)*OFFSET(Inputs!$C$30,0,$B273-2)/IF(sommmeProdInv(Inputs!$B$30:$AY$30,$D$228:$BA$228,'Health SCR'!AQ$3)&gt;0,sommmeProdInv(Inputs!$B$30:$AY$30,$D$228:$BA$228,'Health SCR'!AQ$3),1)+AQ272,0)</f>
        <v>0</v>
      </c>
      <c r="AR273" s="644">
        <f ca="1">IF('Health SCR'!AR$3&gt;=$B273,OFFSET($D$228,0,'Health SCR'!AR$3-$B273)*OFFSET(Inputs!$C$30,0,$B273-2)/IF(sommmeProdInv(Inputs!$B$30:$AY$30,$D$228:$BA$228,'Health SCR'!AR$3)&gt;0,sommmeProdInv(Inputs!$B$30:$AY$30,$D$228:$BA$228,'Health SCR'!AR$3),1)+AR272,0)</f>
        <v>0</v>
      </c>
      <c r="AS273" s="644">
        <f ca="1">IF('Health SCR'!AS$3&gt;=$B273,OFFSET($D$228,0,'Health SCR'!AS$3-$B273)*OFFSET(Inputs!$C$30,0,$B273-2)/IF(sommmeProdInv(Inputs!$B$30:$AY$30,$D$228:$BA$228,'Health SCR'!AS$3)&gt;0,sommmeProdInv(Inputs!$B$30:$AY$30,$D$228:$BA$228,'Health SCR'!AS$3),1)+AS272,0)</f>
        <v>0</v>
      </c>
      <c r="AT273" s="644">
        <f ca="1">IF('Health SCR'!AT$3&gt;=$B273,OFFSET($D$228,0,'Health SCR'!AT$3-$B273)*OFFSET(Inputs!$C$30,0,$B273-2)/IF(sommmeProdInv(Inputs!$B$30:$AY$30,$D$228:$BA$228,'Health SCR'!AT$3)&gt;0,sommmeProdInv(Inputs!$B$30:$AY$30,$D$228:$BA$228,'Health SCR'!AT$3),1)+AT272,0)</f>
        <v>0</v>
      </c>
      <c r="AU273" s="644">
        <f ca="1">IF('Health SCR'!AU$3&gt;=$B273,OFFSET($D$228,0,'Health SCR'!AU$3-$B273)*OFFSET(Inputs!$C$30,0,$B273-2)/IF(sommmeProdInv(Inputs!$B$30:$AY$30,$D$228:$BA$228,'Health SCR'!AU$3)&gt;0,sommmeProdInv(Inputs!$B$30:$AY$30,$D$228:$BA$228,'Health SCR'!AU$3),1)+AU272,0)</f>
        <v>0</v>
      </c>
      <c r="AV273" s="644">
        <f ca="1">IF('Health SCR'!AV$3&gt;=$B273,OFFSET($D$228,0,'Health SCR'!AV$3-$B273)*OFFSET(Inputs!$C$30,0,$B273-2)/IF(sommmeProdInv(Inputs!$B$30:$AY$30,$D$228:$BA$228,'Health SCR'!AV$3)&gt;0,sommmeProdInv(Inputs!$B$30:$AY$30,$D$228:$BA$228,'Health SCR'!AV$3),1)+AV272,0)</f>
        <v>0</v>
      </c>
      <c r="AW273" s="644">
        <f ca="1">IF('Health SCR'!AW$3&gt;=$B273,OFFSET($D$228,0,'Health SCR'!AW$3-$B273)*OFFSET(Inputs!$C$30,0,$B273-2)/IF(sommmeProdInv(Inputs!$B$30:$AY$30,$D$228:$BA$228,'Health SCR'!AW$3)&gt;0,sommmeProdInv(Inputs!$B$30:$AY$30,$D$228:$BA$228,'Health SCR'!AW$3),1)+AW272,0)</f>
        <v>0</v>
      </c>
      <c r="AX273" s="644">
        <f ca="1">IF('Health SCR'!AX$3&gt;=$B273,OFFSET($D$228,0,'Health SCR'!AX$3-$B273)*OFFSET(Inputs!$C$30,0,$B273-2)/IF(sommmeProdInv(Inputs!$B$30:$AY$30,$D$228:$BA$228,'Health SCR'!AX$3)&gt;0,sommmeProdInv(Inputs!$B$30:$AY$30,$D$228:$BA$228,'Health SCR'!AX$3),1)+AX272,0)</f>
        <v>0</v>
      </c>
      <c r="AY273" s="644">
        <f ca="1">IF('Health SCR'!AY$3&gt;=$B273,OFFSET($D$228,0,'Health SCR'!AY$3-$B273)*OFFSET(Inputs!$C$30,0,$B273-2)/IF(sommmeProdInv(Inputs!$B$30:$AY$30,$D$228:$BA$228,'Health SCR'!AY$3)&gt;0,sommmeProdInv(Inputs!$B$30:$AY$30,$D$228:$BA$228,'Health SCR'!AY$3),1)+AY272,0)</f>
        <v>0</v>
      </c>
      <c r="AZ273" s="644">
        <f ca="1">IF('Health SCR'!AZ$3&gt;=$B273,OFFSET($D$228,0,'Health SCR'!AZ$3-$B273)*OFFSET(Inputs!$C$30,0,$B273-2)/IF(sommmeProdInv(Inputs!$B$30:$AY$30,$D$228:$BA$228,'Health SCR'!AZ$3)&gt;0,sommmeProdInv(Inputs!$B$30:$AY$30,$D$228:$BA$228,'Health SCR'!AZ$3),1)+AZ272,0)</f>
        <v>0</v>
      </c>
      <c r="BA273" s="645">
        <f ca="1">IF('Health SCR'!BA$3&gt;=$B273,OFFSET($D$228,0,'Health SCR'!BA$3-$B273)*OFFSET(Inputs!$C$30,0,$B273-2)/IF(sommmeProdInv(Inputs!$B$30:$AY$30,$D$228:$BA$228,'Health SCR'!BA$3)&gt;0,sommmeProdInv(Inputs!$B$30:$AY$30,$D$228:$BA$228,'Health SCR'!BA$3),1)+BA272,0)</f>
        <v>0</v>
      </c>
    </row>
    <row r="274" spans="1:256" s="221" customFormat="1" outlineLevel="1">
      <c r="A274" s="610"/>
      <c r="B274" s="993">
        <v>45</v>
      </c>
      <c r="C274" s="994"/>
      <c r="D274" s="643"/>
      <c r="E274" s="644">
        <f ca="1">IF('Health SCR'!E$3&gt;=$B274,OFFSET($D$228,0,'Health SCR'!E$3-$B274)*OFFSET(Inputs!$C$30,0,$B274-2)/IF(sommmeProdInv(Inputs!$B$30:$AY$30,$D$228:$BA$228,'Health SCR'!E$3)&gt;0,sommmeProdInv(Inputs!$B$30:$AY$30,$D$228:$BA$228,'Health SCR'!E$3),1)+E273,0)</f>
        <v>0</v>
      </c>
      <c r="F274" s="644">
        <f ca="1">IF('Health SCR'!F$3&gt;=$B274,OFFSET($D$228,0,'Health SCR'!F$3-$B274)*OFFSET(Inputs!$C$30,0,$B274-2)/IF(sommmeProdInv(Inputs!$B$30:$AY$30,$D$228:$BA$228,'Health SCR'!F$3)&gt;0,sommmeProdInv(Inputs!$B$30:$AY$30,$D$228:$BA$228,'Health SCR'!F$3),1)+F273,0)</f>
        <v>0</v>
      </c>
      <c r="G274" s="644">
        <f ca="1">IF('Health SCR'!G$3&gt;=$B274,OFFSET($D$228,0,'Health SCR'!G$3-$B274)*OFFSET(Inputs!$C$30,0,$B274-2)/IF(sommmeProdInv(Inputs!$B$30:$AY$30,$D$228:$BA$228,'Health SCR'!G$3)&gt;0,sommmeProdInv(Inputs!$B$30:$AY$30,$D$228:$BA$228,'Health SCR'!G$3),1)+G273,0)</f>
        <v>0</v>
      </c>
      <c r="H274" s="644">
        <f ca="1">IF('Health SCR'!H$3&gt;=$B274,OFFSET($D$228,0,'Health SCR'!H$3-$B274)*OFFSET(Inputs!$C$30,0,$B274-2)/IF(sommmeProdInv(Inputs!$B$30:$AY$30,$D$228:$BA$228,'Health SCR'!H$3)&gt;0,sommmeProdInv(Inputs!$B$30:$AY$30,$D$228:$BA$228,'Health SCR'!H$3),1)+H273,0)</f>
        <v>0</v>
      </c>
      <c r="I274" s="644">
        <f ca="1">IF('Health SCR'!I$3&gt;=$B274,OFFSET($D$228,0,'Health SCR'!I$3-$B274)*OFFSET(Inputs!$C$30,0,$B274-2)/IF(sommmeProdInv(Inputs!$B$30:$AY$30,$D$228:$BA$228,'Health SCR'!I$3)&gt;0,sommmeProdInv(Inputs!$B$30:$AY$30,$D$228:$BA$228,'Health SCR'!I$3),1)+I273,0)</f>
        <v>0</v>
      </c>
      <c r="J274" s="644">
        <f ca="1">IF('Health SCR'!J$3&gt;=$B274,OFFSET($D$228,0,'Health SCR'!J$3-$B274)*OFFSET(Inputs!$C$30,0,$B274-2)/IF(sommmeProdInv(Inputs!$B$30:$AY$30,$D$228:$BA$228,'Health SCR'!J$3)&gt;0,sommmeProdInv(Inputs!$B$30:$AY$30,$D$228:$BA$228,'Health SCR'!J$3),1)+J273,0)</f>
        <v>0</v>
      </c>
      <c r="K274" s="644">
        <f ca="1">IF('Health SCR'!K$3&gt;=$B274,OFFSET($D$228,0,'Health SCR'!K$3-$B274)*OFFSET(Inputs!$C$30,0,$B274-2)/IF(sommmeProdInv(Inputs!$B$30:$AY$30,$D$228:$BA$228,'Health SCR'!K$3)&gt;0,sommmeProdInv(Inputs!$B$30:$AY$30,$D$228:$BA$228,'Health SCR'!K$3),1)+K273,0)</f>
        <v>0</v>
      </c>
      <c r="L274" s="644">
        <f ca="1">IF('Health SCR'!L$3&gt;=$B274,OFFSET($D$228,0,'Health SCR'!L$3-$B274)*OFFSET(Inputs!$C$30,0,$B274-2)/IF(sommmeProdInv(Inputs!$B$30:$AY$30,$D$228:$BA$228,'Health SCR'!L$3)&gt;0,sommmeProdInv(Inputs!$B$30:$AY$30,$D$228:$BA$228,'Health SCR'!L$3),1)+L273,0)</f>
        <v>0</v>
      </c>
      <c r="M274" s="644">
        <f ca="1">IF('Health SCR'!M$3&gt;=$B274,OFFSET($D$228,0,'Health SCR'!M$3-$B274)*OFFSET(Inputs!$C$30,0,$B274-2)/IF(sommmeProdInv(Inputs!$B$30:$AY$30,$D$228:$BA$228,'Health SCR'!M$3)&gt;0,sommmeProdInv(Inputs!$B$30:$AY$30,$D$228:$BA$228,'Health SCR'!M$3),1)+M273,0)</f>
        <v>0</v>
      </c>
      <c r="N274" s="644">
        <f ca="1">IF('Health SCR'!N$3&gt;=$B274,OFFSET($D$228,0,'Health SCR'!N$3-$B274)*OFFSET(Inputs!$C$30,0,$B274-2)/IF(sommmeProdInv(Inputs!$B$30:$AY$30,$D$228:$BA$228,'Health SCR'!N$3)&gt;0,sommmeProdInv(Inputs!$B$30:$AY$30,$D$228:$BA$228,'Health SCR'!N$3),1)+N273,0)</f>
        <v>0</v>
      </c>
      <c r="O274" s="644">
        <f ca="1">IF('Health SCR'!O$3&gt;=$B274,OFFSET($D$228,0,'Health SCR'!O$3-$B274)*OFFSET(Inputs!$C$30,0,$B274-2)/IF(sommmeProdInv(Inputs!$B$30:$AY$30,$D$228:$BA$228,'Health SCR'!O$3)&gt;0,sommmeProdInv(Inputs!$B$30:$AY$30,$D$228:$BA$228,'Health SCR'!O$3),1)+O273,0)</f>
        <v>0</v>
      </c>
      <c r="P274" s="644">
        <f ca="1">IF('Health SCR'!P$3&gt;=$B274,OFFSET($D$228,0,'Health SCR'!P$3-$B274)*OFFSET(Inputs!$C$30,0,$B274-2)/IF(sommmeProdInv(Inputs!$B$30:$AY$30,$D$228:$BA$228,'Health SCR'!P$3)&gt;0,sommmeProdInv(Inputs!$B$30:$AY$30,$D$228:$BA$228,'Health SCR'!P$3),1)+P273,0)</f>
        <v>0</v>
      </c>
      <c r="Q274" s="644">
        <f ca="1">IF('Health SCR'!Q$3&gt;=$B274,OFFSET($D$228,0,'Health SCR'!Q$3-$B274)*OFFSET(Inputs!$C$30,0,$B274-2)/IF(sommmeProdInv(Inputs!$B$30:$AY$30,$D$228:$BA$228,'Health SCR'!Q$3)&gt;0,sommmeProdInv(Inputs!$B$30:$AY$30,$D$228:$BA$228,'Health SCR'!Q$3),1)+Q273,0)</f>
        <v>0</v>
      </c>
      <c r="R274" s="644">
        <f ca="1">IF('Health SCR'!R$3&gt;=$B274,OFFSET($D$228,0,'Health SCR'!R$3-$B274)*OFFSET(Inputs!$C$30,0,$B274-2)/IF(sommmeProdInv(Inputs!$B$30:$AY$30,$D$228:$BA$228,'Health SCR'!R$3)&gt;0,sommmeProdInv(Inputs!$B$30:$AY$30,$D$228:$BA$228,'Health SCR'!R$3),1)+R273,0)</f>
        <v>0</v>
      </c>
      <c r="S274" s="644">
        <f ca="1">IF('Health SCR'!S$3&gt;=$B274,OFFSET($D$228,0,'Health SCR'!S$3-$B274)*OFFSET(Inputs!$C$30,0,$B274-2)/IF(sommmeProdInv(Inputs!$B$30:$AY$30,$D$228:$BA$228,'Health SCR'!S$3)&gt;0,sommmeProdInv(Inputs!$B$30:$AY$30,$D$228:$BA$228,'Health SCR'!S$3),1)+S273,0)</f>
        <v>0</v>
      </c>
      <c r="T274" s="644">
        <f ca="1">IF('Health SCR'!T$3&gt;=$B274,OFFSET($D$228,0,'Health SCR'!T$3-$B274)*OFFSET(Inputs!$C$30,0,$B274-2)/IF(sommmeProdInv(Inputs!$B$30:$AY$30,$D$228:$BA$228,'Health SCR'!T$3)&gt;0,sommmeProdInv(Inputs!$B$30:$AY$30,$D$228:$BA$228,'Health SCR'!T$3),1)+T273,0)</f>
        <v>0</v>
      </c>
      <c r="U274" s="644">
        <f ca="1">IF('Health SCR'!U$3&gt;=$B274,OFFSET($D$228,0,'Health SCR'!U$3-$B274)*OFFSET(Inputs!$C$30,0,$B274-2)/IF(sommmeProdInv(Inputs!$B$30:$AY$30,$D$228:$BA$228,'Health SCR'!U$3)&gt;0,sommmeProdInv(Inputs!$B$30:$AY$30,$D$228:$BA$228,'Health SCR'!U$3),1)+U273,0)</f>
        <v>0</v>
      </c>
      <c r="V274" s="644">
        <f ca="1">IF('Health SCR'!V$3&gt;=$B274,OFFSET($D$228,0,'Health SCR'!V$3-$B274)*OFFSET(Inputs!$C$30,0,$B274-2)/IF(sommmeProdInv(Inputs!$B$30:$AY$30,$D$228:$BA$228,'Health SCR'!V$3)&gt;0,sommmeProdInv(Inputs!$B$30:$AY$30,$D$228:$BA$228,'Health SCR'!V$3),1)+V273,0)</f>
        <v>0</v>
      </c>
      <c r="W274" s="644">
        <f ca="1">IF('Health SCR'!W$3&gt;=$B274,OFFSET($D$228,0,'Health SCR'!W$3-$B274)*OFFSET(Inputs!$C$30,0,$B274-2)/IF(sommmeProdInv(Inputs!$B$30:$AY$30,$D$228:$BA$228,'Health SCR'!W$3)&gt;0,sommmeProdInv(Inputs!$B$30:$AY$30,$D$228:$BA$228,'Health SCR'!W$3),1)+W273,0)</f>
        <v>0</v>
      </c>
      <c r="X274" s="644">
        <f ca="1">IF('Health SCR'!X$3&gt;=$B274,OFFSET($D$228,0,'Health SCR'!X$3-$B274)*OFFSET(Inputs!$C$30,0,$B274-2)/IF(sommmeProdInv(Inputs!$B$30:$AY$30,$D$228:$BA$228,'Health SCR'!X$3)&gt;0,sommmeProdInv(Inputs!$B$30:$AY$30,$D$228:$BA$228,'Health SCR'!X$3),1)+X273,0)</f>
        <v>0</v>
      </c>
      <c r="Y274" s="644">
        <f ca="1">IF('Health SCR'!Y$3&gt;=$B274,OFFSET($D$228,0,'Health SCR'!Y$3-$B274)*OFFSET(Inputs!$C$30,0,$B274-2)/IF(sommmeProdInv(Inputs!$B$30:$AY$30,$D$228:$BA$228,'Health SCR'!Y$3)&gt;0,sommmeProdInv(Inputs!$B$30:$AY$30,$D$228:$BA$228,'Health SCR'!Y$3),1)+Y273,0)</f>
        <v>0</v>
      </c>
      <c r="Z274" s="644">
        <f ca="1">IF('Health SCR'!Z$3&gt;=$B274,OFFSET($D$228,0,'Health SCR'!Z$3-$B274)*OFFSET(Inputs!$C$30,0,$B274-2)/IF(sommmeProdInv(Inputs!$B$30:$AY$30,$D$228:$BA$228,'Health SCR'!Z$3)&gt;0,sommmeProdInv(Inputs!$B$30:$AY$30,$D$228:$BA$228,'Health SCR'!Z$3),1)+Z273,0)</f>
        <v>0</v>
      </c>
      <c r="AA274" s="644">
        <f ca="1">IF('Health SCR'!AA$3&gt;=$B274,OFFSET($D$228,0,'Health SCR'!AA$3-$B274)*OFFSET(Inputs!$C$30,0,$B274-2)/IF(sommmeProdInv(Inputs!$B$30:$AY$30,$D$228:$BA$228,'Health SCR'!AA$3)&gt;0,sommmeProdInv(Inputs!$B$30:$AY$30,$D$228:$BA$228,'Health SCR'!AA$3),1)+AA273,0)</f>
        <v>0</v>
      </c>
      <c r="AB274" s="644">
        <f ca="1">IF('Health SCR'!AB$3&gt;=$B274,OFFSET($D$228,0,'Health SCR'!AB$3-$B274)*OFFSET(Inputs!$C$30,0,$B274-2)/IF(sommmeProdInv(Inputs!$B$30:$AY$30,$D$228:$BA$228,'Health SCR'!AB$3)&gt;0,sommmeProdInv(Inputs!$B$30:$AY$30,$D$228:$BA$228,'Health SCR'!AB$3),1)+AB273,0)</f>
        <v>0</v>
      </c>
      <c r="AC274" s="644">
        <f ca="1">IF('Health SCR'!AC$3&gt;=$B274,OFFSET($D$228,0,'Health SCR'!AC$3-$B274)*OFFSET(Inputs!$C$30,0,$B274-2)/IF(sommmeProdInv(Inputs!$B$30:$AY$30,$D$228:$BA$228,'Health SCR'!AC$3)&gt;0,sommmeProdInv(Inputs!$B$30:$AY$30,$D$228:$BA$228,'Health SCR'!AC$3),1)+AC273,0)</f>
        <v>0</v>
      </c>
      <c r="AD274" s="644">
        <f ca="1">IF('Health SCR'!AD$3&gt;=$B274,OFFSET($D$228,0,'Health SCR'!AD$3-$B274)*OFFSET(Inputs!$C$30,0,$B274-2)/IF(sommmeProdInv(Inputs!$B$30:$AY$30,$D$228:$BA$228,'Health SCR'!AD$3)&gt;0,sommmeProdInv(Inputs!$B$30:$AY$30,$D$228:$BA$228,'Health SCR'!AD$3),1)+AD273,0)</f>
        <v>0</v>
      </c>
      <c r="AE274" s="644">
        <f ca="1">IF('Health SCR'!AE$3&gt;=$B274,OFFSET($D$228,0,'Health SCR'!AE$3-$B274)*OFFSET(Inputs!$C$30,0,$B274-2)/IF(sommmeProdInv(Inputs!$B$30:$AY$30,$D$228:$BA$228,'Health SCR'!AE$3)&gt;0,sommmeProdInv(Inputs!$B$30:$AY$30,$D$228:$BA$228,'Health SCR'!AE$3),1)+AE273,0)</f>
        <v>0</v>
      </c>
      <c r="AF274" s="644">
        <f ca="1">IF('Health SCR'!AF$3&gt;=$B274,OFFSET($D$228,0,'Health SCR'!AF$3-$B274)*OFFSET(Inputs!$C$30,0,$B274-2)/IF(sommmeProdInv(Inputs!$B$30:$AY$30,$D$228:$BA$228,'Health SCR'!AF$3)&gt;0,sommmeProdInv(Inputs!$B$30:$AY$30,$D$228:$BA$228,'Health SCR'!AF$3),1)+AF273,0)</f>
        <v>0</v>
      </c>
      <c r="AG274" s="644">
        <f ca="1">IF('Health SCR'!AG$3&gt;=$B274,OFFSET($D$228,0,'Health SCR'!AG$3-$B274)*OFFSET(Inputs!$C$30,0,$B274-2)/IF(sommmeProdInv(Inputs!$B$30:$AY$30,$D$228:$BA$228,'Health SCR'!AG$3)&gt;0,sommmeProdInv(Inputs!$B$30:$AY$30,$D$228:$BA$228,'Health SCR'!AG$3),1)+AG273,0)</f>
        <v>0</v>
      </c>
      <c r="AH274" s="644">
        <f ca="1">IF('Health SCR'!AH$3&gt;=$B274,OFFSET($D$228,0,'Health SCR'!AH$3-$B274)*OFFSET(Inputs!$C$30,0,$B274-2)/IF(sommmeProdInv(Inputs!$B$30:$AY$30,$D$228:$BA$228,'Health SCR'!AH$3)&gt;0,sommmeProdInv(Inputs!$B$30:$AY$30,$D$228:$BA$228,'Health SCR'!AH$3),1)+AH273,0)</f>
        <v>0</v>
      </c>
      <c r="AI274" s="644">
        <f ca="1">IF('Health SCR'!AI$3&gt;=$B274,OFFSET($D$228,0,'Health SCR'!AI$3-$B274)*OFFSET(Inputs!$C$30,0,$B274-2)/IF(sommmeProdInv(Inputs!$B$30:$AY$30,$D$228:$BA$228,'Health SCR'!AI$3)&gt;0,sommmeProdInv(Inputs!$B$30:$AY$30,$D$228:$BA$228,'Health SCR'!AI$3),1)+AI273,0)</f>
        <v>0</v>
      </c>
      <c r="AJ274" s="644">
        <f ca="1">IF('Health SCR'!AJ$3&gt;=$B274,OFFSET($D$228,0,'Health SCR'!AJ$3-$B274)*OFFSET(Inputs!$C$30,0,$B274-2)/IF(sommmeProdInv(Inputs!$B$30:$AY$30,$D$228:$BA$228,'Health SCR'!AJ$3)&gt;0,sommmeProdInv(Inputs!$B$30:$AY$30,$D$228:$BA$228,'Health SCR'!AJ$3),1)+AJ273,0)</f>
        <v>0</v>
      </c>
      <c r="AK274" s="644">
        <f ca="1">IF('Health SCR'!AK$3&gt;=$B274,OFFSET($D$228,0,'Health SCR'!AK$3-$B274)*OFFSET(Inputs!$C$30,0,$B274-2)/IF(sommmeProdInv(Inputs!$B$30:$AY$30,$D$228:$BA$228,'Health SCR'!AK$3)&gt;0,sommmeProdInv(Inputs!$B$30:$AY$30,$D$228:$BA$228,'Health SCR'!AK$3),1)+AK273,0)</f>
        <v>0</v>
      </c>
      <c r="AL274" s="644">
        <f ca="1">IF('Health SCR'!AL$3&gt;=$B274,OFFSET($D$228,0,'Health SCR'!AL$3-$B274)*OFFSET(Inputs!$C$30,0,$B274-2)/IF(sommmeProdInv(Inputs!$B$30:$AY$30,$D$228:$BA$228,'Health SCR'!AL$3)&gt;0,sommmeProdInv(Inputs!$B$30:$AY$30,$D$228:$BA$228,'Health SCR'!AL$3),1)+AL273,0)</f>
        <v>0</v>
      </c>
      <c r="AM274" s="644">
        <f ca="1">IF('Health SCR'!AM$3&gt;=$B274,OFFSET($D$228,0,'Health SCR'!AM$3-$B274)*OFFSET(Inputs!$C$30,0,$B274-2)/IF(sommmeProdInv(Inputs!$B$30:$AY$30,$D$228:$BA$228,'Health SCR'!AM$3)&gt;0,sommmeProdInv(Inputs!$B$30:$AY$30,$D$228:$BA$228,'Health SCR'!AM$3),1)+AM273,0)</f>
        <v>0</v>
      </c>
      <c r="AN274" s="644">
        <f ca="1">IF('Health SCR'!AN$3&gt;=$B274,OFFSET($D$228,0,'Health SCR'!AN$3-$B274)*OFFSET(Inputs!$C$30,0,$B274-2)/IF(sommmeProdInv(Inputs!$B$30:$AY$30,$D$228:$BA$228,'Health SCR'!AN$3)&gt;0,sommmeProdInv(Inputs!$B$30:$AY$30,$D$228:$BA$228,'Health SCR'!AN$3),1)+AN273,0)</f>
        <v>0</v>
      </c>
      <c r="AO274" s="644">
        <f ca="1">IF('Health SCR'!AO$3&gt;=$B274,OFFSET($D$228,0,'Health SCR'!AO$3-$B274)*OFFSET(Inputs!$C$30,0,$B274-2)/IF(sommmeProdInv(Inputs!$B$30:$AY$30,$D$228:$BA$228,'Health SCR'!AO$3)&gt;0,sommmeProdInv(Inputs!$B$30:$AY$30,$D$228:$BA$228,'Health SCR'!AO$3),1)+AO273,0)</f>
        <v>0</v>
      </c>
      <c r="AP274" s="644">
        <f ca="1">IF('Health SCR'!AP$3&gt;=$B274,OFFSET($D$228,0,'Health SCR'!AP$3-$B274)*OFFSET(Inputs!$C$30,0,$B274-2)/IF(sommmeProdInv(Inputs!$B$30:$AY$30,$D$228:$BA$228,'Health SCR'!AP$3)&gt;0,sommmeProdInv(Inputs!$B$30:$AY$30,$D$228:$BA$228,'Health SCR'!AP$3),1)+AP273,0)</f>
        <v>0</v>
      </c>
      <c r="AQ274" s="644">
        <f ca="1">IF('Health SCR'!AQ$3&gt;=$B274,OFFSET($D$228,0,'Health SCR'!AQ$3-$B274)*OFFSET(Inputs!$C$30,0,$B274-2)/IF(sommmeProdInv(Inputs!$B$30:$AY$30,$D$228:$BA$228,'Health SCR'!AQ$3)&gt;0,sommmeProdInv(Inputs!$B$30:$AY$30,$D$228:$BA$228,'Health SCR'!AQ$3),1)+AQ273,0)</f>
        <v>0</v>
      </c>
      <c r="AR274" s="644">
        <f ca="1">IF('Health SCR'!AR$3&gt;=$B274,OFFSET($D$228,0,'Health SCR'!AR$3-$B274)*OFFSET(Inputs!$C$30,0,$B274-2)/IF(sommmeProdInv(Inputs!$B$30:$AY$30,$D$228:$BA$228,'Health SCR'!AR$3)&gt;0,sommmeProdInv(Inputs!$B$30:$AY$30,$D$228:$BA$228,'Health SCR'!AR$3),1)+AR273,0)</f>
        <v>0</v>
      </c>
      <c r="AS274" s="644">
        <f ca="1">IF('Health SCR'!AS$3&gt;=$B274,OFFSET($D$228,0,'Health SCR'!AS$3-$B274)*OFFSET(Inputs!$C$30,0,$B274-2)/IF(sommmeProdInv(Inputs!$B$30:$AY$30,$D$228:$BA$228,'Health SCR'!AS$3)&gt;0,sommmeProdInv(Inputs!$B$30:$AY$30,$D$228:$BA$228,'Health SCR'!AS$3),1)+AS273,0)</f>
        <v>0</v>
      </c>
      <c r="AT274" s="644">
        <f ca="1">IF('Health SCR'!AT$3&gt;=$B274,OFFSET($D$228,0,'Health SCR'!AT$3-$B274)*OFFSET(Inputs!$C$30,0,$B274-2)/IF(sommmeProdInv(Inputs!$B$30:$AY$30,$D$228:$BA$228,'Health SCR'!AT$3)&gt;0,sommmeProdInv(Inputs!$B$30:$AY$30,$D$228:$BA$228,'Health SCR'!AT$3),1)+AT273,0)</f>
        <v>0</v>
      </c>
      <c r="AU274" s="644">
        <f ca="1">IF('Health SCR'!AU$3&gt;=$B274,OFFSET($D$228,0,'Health SCR'!AU$3-$B274)*OFFSET(Inputs!$C$30,0,$B274-2)/IF(sommmeProdInv(Inputs!$B$30:$AY$30,$D$228:$BA$228,'Health SCR'!AU$3)&gt;0,sommmeProdInv(Inputs!$B$30:$AY$30,$D$228:$BA$228,'Health SCR'!AU$3),1)+AU273,0)</f>
        <v>0</v>
      </c>
      <c r="AV274" s="644">
        <f ca="1">IF('Health SCR'!AV$3&gt;=$B274,OFFSET($D$228,0,'Health SCR'!AV$3-$B274)*OFFSET(Inputs!$C$30,0,$B274-2)/IF(sommmeProdInv(Inputs!$B$30:$AY$30,$D$228:$BA$228,'Health SCR'!AV$3)&gt;0,sommmeProdInv(Inputs!$B$30:$AY$30,$D$228:$BA$228,'Health SCR'!AV$3),1)+AV273,0)</f>
        <v>0</v>
      </c>
      <c r="AW274" s="644">
        <f ca="1">IF('Health SCR'!AW$3&gt;=$B274,OFFSET($D$228,0,'Health SCR'!AW$3-$B274)*OFFSET(Inputs!$C$30,0,$B274-2)/IF(sommmeProdInv(Inputs!$B$30:$AY$30,$D$228:$BA$228,'Health SCR'!AW$3)&gt;0,sommmeProdInv(Inputs!$B$30:$AY$30,$D$228:$BA$228,'Health SCR'!AW$3),1)+AW273,0)</f>
        <v>0</v>
      </c>
      <c r="AX274" s="644">
        <f ca="1">IF('Health SCR'!AX$3&gt;=$B274,OFFSET($D$228,0,'Health SCR'!AX$3-$B274)*OFFSET(Inputs!$C$30,0,$B274-2)/IF(sommmeProdInv(Inputs!$B$30:$AY$30,$D$228:$BA$228,'Health SCR'!AX$3)&gt;0,sommmeProdInv(Inputs!$B$30:$AY$30,$D$228:$BA$228,'Health SCR'!AX$3),1)+AX273,0)</f>
        <v>0</v>
      </c>
      <c r="AY274" s="644">
        <f ca="1">IF('Health SCR'!AY$3&gt;=$B274,OFFSET($D$228,0,'Health SCR'!AY$3-$B274)*OFFSET(Inputs!$C$30,0,$B274-2)/IF(sommmeProdInv(Inputs!$B$30:$AY$30,$D$228:$BA$228,'Health SCR'!AY$3)&gt;0,sommmeProdInv(Inputs!$B$30:$AY$30,$D$228:$BA$228,'Health SCR'!AY$3),1)+AY273,0)</f>
        <v>0</v>
      </c>
      <c r="AZ274" s="644">
        <f ca="1">IF('Health SCR'!AZ$3&gt;=$B274,OFFSET($D$228,0,'Health SCR'!AZ$3-$B274)*OFFSET(Inputs!$C$30,0,$B274-2)/IF(sommmeProdInv(Inputs!$B$30:$AY$30,$D$228:$BA$228,'Health SCR'!AZ$3)&gt;0,sommmeProdInv(Inputs!$B$30:$AY$30,$D$228:$BA$228,'Health SCR'!AZ$3),1)+AZ273,0)</f>
        <v>0</v>
      </c>
      <c r="BA274" s="645">
        <f ca="1">IF('Health SCR'!BA$3&gt;=$B274,OFFSET($D$228,0,'Health SCR'!BA$3-$B274)*OFFSET(Inputs!$C$30,0,$B274-2)/IF(sommmeProdInv(Inputs!$B$30:$AY$30,$D$228:$BA$228,'Health SCR'!BA$3)&gt;0,sommmeProdInv(Inputs!$B$30:$AY$30,$D$228:$BA$228,'Health SCR'!BA$3),1)+BA273,0)</f>
        <v>0</v>
      </c>
    </row>
    <row r="275" spans="1:256" s="221" customFormat="1" outlineLevel="1">
      <c r="A275" s="610"/>
      <c r="B275" s="993">
        <v>46</v>
      </c>
      <c r="C275" s="994"/>
      <c r="D275" s="643"/>
      <c r="E275" s="644">
        <f ca="1">IF('Health SCR'!E$3&gt;=$B275,OFFSET($D$228,0,'Health SCR'!E$3-$B275)*OFFSET(Inputs!$C$30,0,$B275-2)/IF(sommmeProdInv(Inputs!$B$30:$AY$30,$D$228:$BA$228,'Health SCR'!E$3)&gt;0,sommmeProdInv(Inputs!$B$30:$AY$30,$D$228:$BA$228,'Health SCR'!E$3),1)+E274,0)</f>
        <v>0</v>
      </c>
      <c r="F275" s="644">
        <f ca="1">IF('Health SCR'!F$3&gt;=$B275,OFFSET($D$228,0,'Health SCR'!F$3-$B275)*OFFSET(Inputs!$C$30,0,$B275-2)/IF(sommmeProdInv(Inputs!$B$30:$AY$30,$D$228:$BA$228,'Health SCR'!F$3)&gt;0,sommmeProdInv(Inputs!$B$30:$AY$30,$D$228:$BA$228,'Health SCR'!F$3),1)+F274,0)</f>
        <v>0</v>
      </c>
      <c r="G275" s="644">
        <f ca="1">IF('Health SCR'!G$3&gt;=$B275,OFFSET($D$228,0,'Health SCR'!G$3-$B275)*OFFSET(Inputs!$C$30,0,$B275-2)/IF(sommmeProdInv(Inputs!$B$30:$AY$30,$D$228:$BA$228,'Health SCR'!G$3)&gt;0,sommmeProdInv(Inputs!$B$30:$AY$30,$D$228:$BA$228,'Health SCR'!G$3),1)+G274,0)</f>
        <v>0</v>
      </c>
      <c r="H275" s="644">
        <f ca="1">IF('Health SCR'!H$3&gt;=$B275,OFFSET($D$228,0,'Health SCR'!H$3-$B275)*OFFSET(Inputs!$C$30,0,$B275-2)/IF(sommmeProdInv(Inputs!$B$30:$AY$30,$D$228:$BA$228,'Health SCR'!H$3)&gt;0,sommmeProdInv(Inputs!$B$30:$AY$30,$D$228:$BA$228,'Health SCR'!H$3),1)+H274,0)</f>
        <v>0</v>
      </c>
      <c r="I275" s="644">
        <f ca="1">IF('Health SCR'!I$3&gt;=$B275,OFFSET($D$228,0,'Health SCR'!I$3-$B275)*OFFSET(Inputs!$C$30,0,$B275-2)/IF(sommmeProdInv(Inputs!$B$30:$AY$30,$D$228:$BA$228,'Health SCR'!I$3)&gt;0,sommmeProdInv(Inputs!$B$30:$AY$30,$D$228:$BA$228,'Health SCR'!I$3),1)+I274,0)</f>
        <v>0</v>
      </c>
      <c r="J275" s="644">
        <f ca="1">IF('Health SCR'!J$3&gt;=$B275,OFFSET($D$228,0,'Health SCR'!J$3-$B275)*OFFSET(Inputs!$C$30,0,$B275-2)/IF(sommmeProdInv(Inputs!$B$30:$AY$30,$D$228:$BA$228,'Health SCR'!J$3)&gt;0,sommmeProdInv(Inputs!$B$30:$AY$30,$D$228:$BA$228,'Health SCR'!J$3),1)+J274,0)</f>
        <v>0</v>
      </c>
      <c r="K275" s="644">
        <f ca="1">IF('Health SCR'!K$3&gt;=$B275,OFFSET($D$228,0,'Health SCR'!K$3-$B275)*OFFSET(Inputs!$C$30,0,$B275-2)/IF(sommmeProdInv(Inputs!$B$30:$AY$30,$D$228:$BA$228,'Health SCR'!K$3)&gt;0,sommmeProdInv(Inputs!$B$30:$AY$30,$D$228:$BA$228,'Health SCR'!K$3),1)+K274,0)</f>
        <v>0</v>
      </c>
      <c r="L275" s="644">
        <f ca="1">IF('Health SCR'!L$3&gt;=$B275,OFFSET($D$228,0,'Health SCR'!L$3-$B275)*OFFSET(Inputs!$C$30,0,$B275-2)/IF(sommmeProdInv(Inputs!$B$30:$AY$30,$D$228:$BA$228,'Health SCR'!L$3)&gt;0,sommmeProdInv(Inputs!$B$30:$AY$30,$D$228:$BA$228,'Health SCR'!L$3),1)+L274,0)</f>
        <v>0</v>
      </c>
      <c r="M275" s="644">
        <f ca="1">IF('Health SCR'!M$3&gt;=$B275,OFFSET($D$228,0,'Health SCR'!M$3-$B275)*OFFSET(Inputs!$C$30,0,$B275-2)/IF(sommmeProdInv(Inputs!$B$30:$AY$30,$D$228:$BA$228,'Health SCR'!M$3)&gt;0,sommmeProdInv(Inputs!$B$30:$AY$30,$D$228:$BA$228,'Health SCR'!M$3),1)+M274,0)</f>
        <v>0</v>
      </c>
      <c r="N275" s="644">
        <f ca="1">IF('Health SCR'!N$3&gt;=$B275,OFFSET($D$228,0,'Health SCR'!N$3-$B275)*OFFSET(Inputs!$C$30,0,$B275-2)/IF(sommmeProdInv(Inputs!$B$30:$AY$30,$D$228:$BA$228,'Health SCR'!N$3)&gt;0,sommmeProdInv(Inputs!$B$30:$AY$30,$D$228:$BA$228,'Health SCR'!N$3),1)+N274,0)</f>
        <v>0</v>
      </c>
      <c r="O275" s="644">
        <f ca="1">IF('Health SCR'!O$3&gt;=$B275,OFFSET($D$228,0,'Health SCR'!O$3-$B275)*OFFSET(Inputs!$C$30,0,$B275-2)/IF(sommmeProdInv(Inputs!$B$30:$AY$30,$D$228:$BA$228,'Health SCR'!O$3)&gt;0,sommmeProdInv(Inputs!$B$30:$AY$30,$D$228:$BA$228,'Health SCR'!O$3),1)+O274,0)</f>
        <v>0</v>
      </c>
      <c r="P275" s="644">
        <f ca="1">IF('Health SCR'!P$3&gt;=$B275,OFFSET($D$228,0,'Health SCR'!P$3-$B275)*OFFSET(Inputs!$C$30,0,$B275-2)/IF(sommmeProdInv(Inputs!$B$30:$AY$30,$D$228:$BA$228,'Health SCR'!P$3)&gt;0,sommmeProdInv(Inputs!$B$30:$AY$30,$D$228:$BA$228,'Health SCR'!P$3),1)+P274,0)</f>
        <v>0</v>
      </c>
      <c r="Q275" s="644">
        <f ca="1">IF('Health SCR'!Q$3&gt;=$B275,OFFSET($D$228,0,'Health SCR'!Q$3-$B275)*OFFSET(Inputs!$C$30,0,$B275-2)/IF(sommmeProdInv(Inputs!$B$30:$AY$30,$D$228:$BA$228,'Health SCR'!Q$3)&gt;0,sommmeProdInv(Inputs!$B$30:$AY$30,$D$228:$BA$228,'Health SCR'!Q$3),1)+Q274,0)</f>
        <v>0</v>
      </c>
      <c r="R275" s="644">
        <f ca="1">IF('Health SCR'!R$3&gt;=$B275,OFFSET($D$228,0,'Health SCR'!R$3-$B275)*OFFSET(Inputs!$C$30,0,$B275-2)/IF(sommmeProdInv(Inputs!$B$30:$AY$30,$D$228:$BA$228,'Health SCR'!R$3)&gt;0,sommmeProdInv(Inputs!$B$30:$AY$30,$D$228:$BA$228,'Health SCR'!R$3),1)+R274,0)</f>
        <v>0</v>
      </c>
      <c r="S275" s="644">
        <f ca="1">IF('Health SCR'!S$3&gt;=$B275,OFFSET($D$228,0,'Health SCR'!S$3-$B275)*OFFSET(Inputs!$C$30,0,$B275-2)/IF(sommmeProdInv(Inputs!$B$30:$AY$30,$D$228:$BA$228,'Health SCR'!S$3)&gt;0,sommmeProdInv(Inputs!$B$30:$AY$30,$D$228:$BA$228,'Health SCR'!S$3),1)+S274,0)</f>
        <v>0</v>
      </c>
      <c r="T275" s="644">
        <f ca="1">IF('Health SCR'!T$3&gt;=$B275,OFFSET($D$228,0,'Health SCR'!T$3-$B275)*OFFSET(Inputs!$C$30,0,$B275-2)/IF(sommmeProdInv(Inputs!$B$30:$AY$30,$D$228:$BA$228,'Health SCR'!T$3)&gt;0,sommmeProdInv(Inputs!$B$30:$AY$30,$D$228:$BA$228,'Health SCR'!T$3),1)+T274,0)</f>
        <v>0</v>
      </c>
      <c r="U275" s="644">
        <f ca="1">IF('Health SCR'!U$3&gt;=$B275,OFFSET($D$228,0,'Health SCR'!U$3-$B275)*OFFSET(Inputs!$C$30,0,$B275-2)/IF(sommmeProdInv(Inputs!$B$30:$AY$30,$D$228:$BA$228,'Health SCR'!U$3)&gt;0,sommmeProdInv(Inputs!$B$30:$AY$30,$D$228:$BA$228,'Health SCR'!U$3),1)+U274,0)</f>
        <v>0</v>
      </c>
      <c r="V275" s="644">
        <f ca="1">IF('Health SCR'!V$3&gt;=$B275,OFFSET($D$228,0,'Health SCR'!V$3-$B275)*OFFSET(Inputs!$C$30,0,$B275-2)/IF(sommmeProdInv(Inputs!$B$30:$AY$30,$D$228:$BA$228,'Health SCR'!V$3)&gt;0,sommmeProdInv(Inputs!$B$30:$AY$30,$D$228:$BA$228,'Health SCR'!V$3),1)+V274,0)</f>
        <v>0</v>
      </c>
      <c r="W275" s="644">
        <f ca="1">IF('Health SCR'!W$3&gt;=$B275,OFFSET($D$228,0,'Health SCR'!W$3-$B275)*OFFSET(Inputs!$C$30,0,$B275-2)/IF(sommmeProdInv(Inputs!$B$30:$AY$30,$D$228:$BA$228,'Health SCR'!W$3)&gt;0,sommmeProdInv(Inputs!$B$30:$AY$30,$D$228:$BA$228,'Health SCR'!W$3),1)+W274,0)</f>
        <v>0</v>
      </c>
      <c r="X275" s="644">
        <f ca="1">IF('Health SCR'!X$3&gt;=$B275,OFFSET($D$228,0,'Health SCR'!X$3-$B275)*OFFSET(Inputs!$C$30,0,$B275-2)/IF(sommmeProdInv(Inputs!$B$30:$AY$30,$D$228:$BA$228,'Health SCR'!X$3)&gt;0,sommmeProdInv(Inputs!$B$30:$AY$30,$D$228:$BA$228,'Health SCR'!X$3),1)+X274,0)</f>
        <v>0</v>
      </c>
      <c r="Y275" s="644">
        <f ca="1">IF('Health SCR'!Y$3&gt;=$B275,OFFSET($D$228,0,'Health SCR'!Y$3-$B275)*OFFSET(Inputs!$C$30,0,$B275-2)/IF(sommmeProdInv(Inputs!$B$30:$AY$30,$D$228:$BA$228,'Health SCR'!Y$3)&gt;0,sommmeProdInv(Inputs!$B$30:$AY$30,$D$228:$BA$228,'Health SCR'!Y$3),1)+Y274,0)</f>
        <v>0</v>
      </c>
      <c r="Z275" s="644">
        <f ca="1">IF('Health SCR'!Z$3&gt;=$B275,OFFSET($D$228,0,'Health SCR'!Z$3-$B275)*OFFSET(Inputs!$C$30,0,$B275-2)/IF(sommmeProdInv(Inputs!$B$30:$AY$30,$D$228:$BA$228,'Health SCR'!Z$3)&gt;0,sommmeProdInv(Inputs!$B$30:$AY$30,$D$228:$BA$228,'Health SCR'!Z$3),1)+Z274,0)</f>
        <v>0</v>
      </c>
      <c r="AA275" s="644">
        <f ca="1">IF('Health SCR'!AA$3&gt;=$B275,OFFSET($D$228,0,'Health SCR'!AA$3-$B275)*OFFSET(Inputs!$C$30,0,$B275-2)/IF(sommmeProdInv(Inputs!$B$30:$AY$30,$D$228:$BA$228,'Health SCR'!AA$3)&gt;0,sommmeProdInv(Inputs!$B$30:$AY$30,$D$228:$BA$228,'Health SCR'!AA$3),1)+AA274,0)</f>
        <v>0</v>
      </c>
      <c r="AB275" s="644">
        <f ca="1">IF('Health SCR'!AB$3&gt;=$B275,OFFSET($D$228,0,'Health SCR'!AB$3-$B275)*OFFSET(Inputs!$C$30,0,$B275-2)/IF(sommmeProdInv(Inputs!$B$30:$AY$30,$D$228:$BA$228,'Health SCR'!AB$3)&gt;0,sommmeProdInv(Inputs!$B$30:$AY$30,$D$228:$BA$228,'Health SCR'!AB$3),1)+AB274,0)</f>
        <v>0</v>
      </c>
      <c r="AC275" s="644">
        <f ca="1">IF('Health SCR'!AC$3&gt;=$B275,OFFSET($D$228,0,'Health SCR'!AC$3-$B275)*OFFSET(Inputs!$C$30,0,$B275-2)/IF(sommmeProdInv(Inputs!$B$30:$AY$30,$D$228:$BA$228,'Health SCR'!AC$3)&gt;0,sommmeProdInv(Inputs!$B$30:$AY$30,$D$228:$BA$228,'Health SCR'!AC$3),1)+AC274,0)</f>
        <v>0</v>
      </c>
      <c r="AD275" s="644">
        <f ca="1">IF('Health SCR'!AD$3&gt;=$B275,OFFSET($D$228,0,'Health SCR'!AD$3-$B275)*OFFSET(Inputs!$C$30,0,$B275-2)/IF(sommmeProdInv(Inputs!$B$30:$AY$30,$D$228:$BA$228,'Health SCR'!AD$3)&gt;0,sommmeProdInv(Inputs!$B$30:$AY$30,$D$228:$BA$228,'Health SCR'!AD$3),1)+AD274,0)</f>
        <v>0</v>
      </c>
      <c r="AE275" s="644">
        <f ca="1">IF('Health SCR'!AE$3&gt;=$B275,OFFSET($D$228,0,'Health SCR'!AE$3-$B275)*OFFSET(Inputs!$C$30,0,$B275-2)/IF(sommmeProdInv(Inputs!$B$30:$AY$30,$D$228:$BA$228,'Health SCR'!AE$3)&gt;0,sommmeProdInv(Inputs!$B$30:$AY$30,$D$228:$BA$228,'Health SCR'!AE$3),1)+AE274,0)</f>
        <v>0</v>
      </c>
      <c r="AF275" s="644">
        <f ca="1">IF('Health SCR'!AF$3&gt;=$B275,OFFSET($D$228,0,'Health SCR'!AF$3-$B275)*OFFSET(Inputs!$C$30,0,$B275-2)/IF(sommmeProdInv(Inputs!$B$30:$AY$30,$D$228:$BA$228,'Health SCR'!AF$3)&gt;0,sommmeProdInv(Inputs!$B$30:$AY$30,$D$228:$BA$228,'Health SCR'!AF$3),1)+AF274,0)</f>
        <v>0</v>
      </c>
      <c r="AG275" s="644">
        <f ca="1">IF('Health SCR'!AG$3&gt;=$B275,OFFSET($D$228,0,'Health SCR'!AG$3-$B275)*OFFSET(Inputs!$C$30,0,$B275-2)/IF(sommmeProdInv(Inputs!$B$30:$AY$30,$D$228:$BA$228,'Health SCR'!AG$3)&gt;0,sommmeProdInv(Inputs!$B$30:$AY$30,$D$228:$BA$228,'Health SCR'!AG$3),1)+AG274,0)</f>
        <v>0</v>
      </c>
      <c r="AH275" s="644">
        <f ca="1">IF('Health SCR'!AH$3&gt;=$B275,OFFSET($D$228,0,'Health SCR'!AH$3-$B275)*OFFSET(Inputs!$C$30,0,$B275-2)/IF(sommmeProdInv(Inputs!$B$30:$AY$30,$D$228:$BA$228,'Health SCR'!AH$3)&gt;0,sommmeProdInv(Inputs!$B$30:$AY$30,$D$228:$BA$228,'Health SCR'!AH$3),1)+AH274,0)</f>
        <v>0</v>
      </c>
      <c r="AI275" s="644">
        <f ca="1">IF('Health SCR'!AI$3&gt;=$B275,OFFSET($D$228,0,'Health SCR'!AI$3-$B275)*OFFSET(Inputs!$C$30,0,$B275-2)/IF(sommmeProdInv(Inputs!$B$30:$AY$30,$D$228:$BA$228,'Health SCR'!AI$3)&gt;0,sommmeProdInv(Inputs!$B$30:$AY$30,$D$228:$BA$228,'Health SCR'!AI$3),1)+AI274,0)</f>
        <v>0</v>
      </c>
      <c r="AJ275" s="644">
        <f ca="1">IF('Health SCR'!AJ$3&gt;=$B275,OFFSET($D$228,0,'Health SCR'!AJ$3-$B275)*OFFSET(Inputs!$C$30,0,$B275-2)/IF(sommmeProdInv(Inputs!$B$30:$AY$30,$D$228:$BA$228,'Health SCR'!AJ$3)&gt;0,sommmeProdInv(Inputs!$B$30:$AY$30,$D$228:$BA$228,'Health SCR'!AJ$3),1)+AJ274,0)</f>
        <v>0</v>
      </c>
      <c r="AK275" s="644">
        <f ca="1">IF('Health SCR'!AK$3&gt;=$B275,OFFSET($D$228,0,'Health SCR'!AK$3-$B275)*OFFSET(Inputs!$C$30,0,$B275-2)/IF(sommmeProdInv(Inputs!$B$30:$AY$30,$D$228:$BA$228,'Health SCR'!AK$3)&gt;0,sommmeProdInv(Inputs!$B$30:$AY$30,$D$228:$BA$228,'Health SCR'!AK$3),1)+AK274,0)</f>
        <v>0</v>
      </c>
      <c r="AL275" s="644">
        <f ca="1">IF('Health SCR'!AL$3&gt;=$B275,OFFSET($D$228,0,'Health SCR'!AL$3-$B275)*OFFSET(Inputs!$C$30,0,$B275-2)/IF(sommmeProdInv(Inputs!$B$30:$AY$30,$D$228:$BA$228,'Health SCR'!AL$3)&gt;0,sommmeProdInv(Inputs!$B$30:$AY$30,$D$228:$BA$228,'Health SCR'!AL$3),1)+AL274,0)</f>
        <v>0</v>
      </c>
      <c r="AM275" s="644">
        <f ca="1">IF('Health SCR'!AM$3&gt;=$B275,OFFSET($D$228,0,'Health SCR'!AM$3-$B275)*OFFSET(Inputs!$C$30,0,$B275-2)/IF(sommmeProdInv(Inputs!$B$30:$AY$30,$D$228:$BA$228,'Health SCR'!AM$3)&gt;0,sommmeProdInv(Inputs!$B$30:$AY$30,$D$228:$BA$228,'Health SCR'!AM$3),1)+AM274,0)</f>
        <v>0</v>
      </c>
      <c r="AN275" s="644">
        <f ca="1">IF('Health SCR'!AN$3&gt;=$B275,OFFSET($D$228,0,'Health SCR'!AN$3-$B275)*OFFSET(Inputs!$C$30,0,$B275-2)/IF(sommmeProdInv(Inputs!$B$30:$AY$30,$D$228:$BA$228,'Health SCR'!AN$3)&gt;0,sommmeProdInv(Inputs!$B$30:$AY$30,$D$228:$BA$228,'Health SCR'!AN$3),1)+AN274,0)</f>
        <v>0</v>
      </c>
      <c r="AO275" s="644">
        <f ca="1">IF('Health SCR'!AO$3&gt;=$B275,OFFSET($D$228,0,'Health SCR'!AO$3-$B275)*OFFSET(Inputs!$C$30,0,$B275-2)/IF(sommmeProdInv(Inputs!$B$30:$AY$30,$D$228:$BA$228,'Health SCR'!AO$3)&gt;0,sommmeProdInv(Inputs!$B$30:$AY$30,$D$228:$BA$228,'Health SCR'!AO$3),1)+AO274,0)</f>
        <v>0</v>
      </c>
      <c r="AP275" s="644">
        <f ca="1">IF('Health SCR'!AP$3&gt;=$B275,OFFSET($D$228,0,'Health SCR'!AP$3-$B275)*OFFSET(Inputs!$C$30,0,$B275-2)/IF(sommmeProdInv(Inputs!$B$30:$AY$30,$D$228:$BA$228,'Health SCR'!AP$3)&gt;0,sommmeProdInv(Inputs!$B$30:$AY$30,$D$228:$BA$228,'Health SCR'!AP$3),1)+AP274,0)</f>
        <v>0</v>
      </c>
      <c r="AQ275" s="644">
        <f ca="1">IF('Health SCR'!AQ$3&gt;=$B275,OFFSET($D$228,0,'Health SCR'!AQ$3-$B275)*OFFSET(Inputs!$C$30,0,$B275-2)/IF(sommmeProdInv(Inputs!$B$30:$AY$30,$D$228:$BA$228,'Health SCR'!AQ$3)&gt;0,sommmeProdInv(Inputs!$B$30:$AY$30,$D$228:$BA$228,'Health SCR'!AQ$3),1)+AQ274,0)</f>
        <v>0</v>
      </c>
      <c r="AR275" s="644">
        <f ca="1">IF('Health SCR'!AR$3&gt;=$B275,OFFSET($D$228,0,'Health SCR'!AR$3-$B275)*OFFSET(Inputs!$C$30,0,$B275-2)/IF(sommmeProdInv(Inputs!$B$30:$AY$30,$D$228:$BA$228,'Health SCR'!AR$3)&gt;0,sommmeProdInv(Inputs!$B$30:$AY$30,$D$228:$BA$228,'Health SCR'!AR$3),1)+AR274,0)</f>
        <v>0</v>
      </c>
      <c r="AS275" s="644">
        <f ca="1">IF('Health SCR'!AS$3&gt;=$B275,OFFSET($D$228,0,'Health SCR'!AS$3-$B275)*OFFSET(Inputs!$C$30,0,$B275-2)/IF(sommmeProdInv(Inputs!$B$30:$AY$30,$D$228:$BA$228,'Health SCR'!AS$3)&gt;0,sommmeProdInv(Inputs!$B$30:$AY$30,$D$228:$BA$228,'Health SCR'!AS$3),1)+AS274,0)</f>
        <v>0</v>
      </c>
      <c r="AT275" s="644">
        <f ca="1">IF('Health SCR'!AT$3&gt;=$B275,OFFSET($D$228,0,'Health SCR'!AT$3-$B275)*OFFSET(Inputs!$C$30,0,$B275-2)/IF(sommmeProdInv(Inputs!$B$30:$AY$30,$D$228:$BA$228,'Health SCR'!AT$3)&gt;0,sommmeProdInv(Inputs!$B$30:$AY$30,$D$228:$BA$228,'Health SCR'!AT$3),1)+AT274,0)</f>
        <v>0</v>
      </c>
      <c r="AU275" s="644">
        <f ca="1">IF('Health SCR'!AU$3&gt;=$B275,OFFSET($D$228,0,'Health SCR'!AU$3-$B275)*OFFSET(Inputs!$C$30,0,$B275-2)/IF(sommmeProdInv(Inputs!$B$30:$AY$30,$D$228:$BA$228,'Health SCR'!AU$3)&gt;0,sommmeProdInv(Inputs!$B$30:$AY$30,$D$228:$BA$228,'Health SCR'!AU$3),1)+AU274,0)</f>
        <v>0</v>
      </c>
      <c r="AV275" s="644">
        <f ca="1">IF('Health SCR'!AV$3&gt;=$B275,OFFSET($D$228,0,'Health SCR'!AV$3-$B275)*OFFSET(Inputs!$C$30,0,$B275-2)/IF(sommmeProdInv(Inputs!$B$30:$AY$30,$D$228:$BA$228,'Health SCR'!AV$3)&gt;0,sommmeProdInv(Inputs!$B$30:$AY$30,$D$228:$BA$228,'Health SCR'!AV$3),1)+AV274,0)</f>
        <v>0</v>
      </c>
      <c r="AW275" s="644">
        <f ca="1">IF('Health SCR'!AW$3&gt;=$B275,OFFSET($D$228,0,'Health SCR'!AW$3-$B275)*OFFSET(Inputs!$C$30,0,$B275-2)/IF(sommmeProdInv(Inputs!$B$30:$AY$30,$D$228:$BA$228,'Health SCR'!AW$3)&gt;0,sommmeProdInv(Inputs!$B$30:$AY$30,$D$228:$BA$228,'Health SCR'!AW$3),1)+AW274,0)</f>
        <v>0</v>
      </c>
      <c r="AX275" s="644">
        <f ca="1">IF('Health SCR'!AX$3&gt;=$B275,OFFSET($D$228,0,'Health SCR'!AX$3-$B275)*OFFSET(Inputs!$C$30,0,$B275-2)/IF(sommmeProdInv(Inputs!$B$30:$AY$30,$D$228:$BA$228,'Health SCR'!AX$3)&gt;0,sommmeProdInv(Inputs!$B$30:$AY$30,$D$228:$BA$228,'Health SCR'!AX$3),1)+AX274,0)</f>
        <v>0</v>
      </c>
      <c r="AY275" s="644">
        <f ca="1">IF('Health SCR'!AY$3&gt;=$B275,OFFSET($D$228,0,'Health SCR'!AY$3-$B275)*OFFSET(Inputs!$C$30,0,$B275-2)/IF(sommmeProdInv(Inputs!$B$30:$AY$30,$D$228:$BA$228,'Health SCR'!AY$3)&gt;0,sommmeProdInv(Inputs!$B$30:$AY$30,$D$228:$BA$228,'Health SCR'!AY$3),1)+AY274,0)</f>
        <v>0</v>
      </c>
      <c r="AZ275" s="644">
        <f ca="1">IF('Health SCR'!AZ$3&gt;=$B275,OFFSET($D$228,0,'Health SCR'!AZ$3-$B275)*OFFSET(Inputs!$C$30,0,$B275-2)/IF(sommmeProdInv(Inputs!$B$30:$AY$30,$D$228:$BA$228,'Health SCR'!AZ$3)&gt;0,sommmeProdInv(Inputs!$B$30:$AY$30,$D$228:$BA$228,'Health SCR'!AZ$3),1)+AZ274,0)</f>
        <v>0</v>
      </c>
      <c r="BA275" s="645">
        <f ca="1">IF('Health SCR'!BA$3&gt;=$B275,OFFSET($D$228,0,'Health SCR'!BA$3-$B275)*OFFSET(Inputs!$C$30,0,$B275-2)/IF(sommmeProdInv(Inputs!$B$30:$AY$30,$D$228:$BA$228,'Health SCR'!BA$3)&gt;0,sommmeProdInv(Inputs!$B$30:$AY$30,$D$228:$BA$228,'Health SCR'!BA$3),1)+BA274,0)</f>
        <v>0</v>
      </c>
    </row>
    <row r="276" spans="1:256" s="221" customFormat="1" outlineLevel="1">
      <c r="A276" s="610"/>
      <c r="B276" s="993">
        <v>47</v>
      </c>
      <c r="C276" s="994"/>
      <c r="D276" s="643"/>
      <c r="E276" s="644">
        <f ca="1">IF('Health SCR'!E$3&gt;=$B276,OFFSET($D$228,0,'Health SCR'!E$3-$B276)*OFFSET(Inputs!$C$30,0,$B276-2)/IF(sommmeProdInv(Inputs!$B$30:$AY$30,$D$228:$BA$228,'Health SCR'!E$3)&gt;0,sommmeProdInv(Inputs!$B$30:$AY$30,$D$228:$BA$228,'Health SCR'!E$3),1)+E275,0)</f>
        <v>0</v>
      </c>
      <c r="F276" s="644">
        <f ca="1">IF('Health SCR'!F$3&gt;=$B276,OFFSET($D$228,0,'Health SCR'!F$3-$B276)*OFFSET(Inputs!$C$30,0,$B276-2)/IF(sommmeProdInv(Inputs!$B$30:$AY$30,$D$228:$BA$228,'Health SCR'!F$3)&gt;0,sommmeProdInv(Inputs!$B$30:$AY$30,$D$228:$BA$228,'Health SCR'!F$3),1)+F275,0)</f>
        <v>0</v>
      </c>
      <c r="G276" s="644">
        <f ca="1">IF('Health SCR'!G$3&gt;=$B276,OFFSET($D$228,0,'Health SCR'!G$3-$B276)*OFFSET(Inputs!$C$30,0,$B276-2)/IF(sommmeProdInv(Inputs!$B$30:$AY$30,$D$228:$BA$228,'Health SCR'!G$3)&gt;0,sommmeProdInv(Inputs!$B$30:$AY$30,$D$228:$BA$228,'Health SCR'!G$3),1)+G275,0)</f>
        <v>0</v>
      </c>
      <c r="H276" s="644">
        <f ca="1">IF('Health SCR'!H$3&gt;=$B276,OFFSET($D$228,0,'Health SCR'!H$3-$B276)*OFFSET(Inputs!$C$30,0,$B276-2)/IF(sommmeProdInv(Inputs!$B$30:$AY$30,$D$228:$BA$228,'Health SCR'!H$3)&gt;0,sommmeProdInv(Inputs!$B$30:$AY$30,$D$228:$BA$228,'Health SCR'!H$3),1)+H275,0)</f>
        <v>0</v>
      </c>
      <c r="I276" s="644">
        <f ca="1">IF('Health SCR'!I$3&gt;=$B276,OFFSET($D$228,0,'Health SCR'!I$3-$B276)*OFFSET(Inputs!$C$30,0,$B276-2)/IF(sommmeProdInv(Inputs!$B$30:$AY$30,$D$228:$BA$228,'Health SCR'!I$3)&gt;0,sommmeProdInv(Inputs!$B$30:$AY$30,$D$228:$BA$228,'Health SCR'!I$3),1)+I275,0)</f>
        <v>0</v>
      </c>
      <c r="J276" s="644">
        <f ca="1">IF('Health SCR'!J$3&gt;=$B276,OFFSET($D$228,0,'Health SCR'!J$3-$B276)*OFFSET(Inputs!$C$30,0,$B276-2)/IF(sommmeProdInv(Inputs!$B$30:$AY$30,$D$228:$BA$228,'Health SCR'!J$3)&gt;0,sommmeProdInv(Inputs!$B$30:$AY$30,$D$228:$BA$228,'Health SCR'!J$3),1)+J275,0)</f>
        <v>0</v>
      </c>
      <c r="K276" s="644">
        <f ca="1">IF('Health SCR'!K$3&gt;=$B276,OFFSET($D$228,0,'Health SCR'!K$3-$B276)*OFFSET(Inputs!$C$30,0,$B276-2)/IF(sommmeProdInv(Inputs!$B$30:$AY$30,$D$228:$BA$228,'Health SCR'!K$3)&gt;0,sommmeProdInv(Inputs!$B$30:$AY$30,$D$228:$BA$228,'Health SCR'!K$3),1)+K275,0)</f>
        <v>0</v>
      </c>
      <c r="L276" s="644">
        <f ca="1">IF('Health SCR'!L$3&gt;=$B276,OFFSET($D$228,0,'Health SCR'!L$3-$B276)*OFFSET(Inputs!$C$30,0,$B276-2)/IF(sommmeProdInv(Inputs!$B$30:$AY$30,$D$228:$BA$228,'Health SCR'!L$3)&gt;0,sommmeProdInv(Inputs!$B$30:$AY$30,$D$228:$BA$228,'Health SCR'!L$3),1)+L275,0)</f>
        <v>0</v>
      </c>
      <c r="M276" s="644">
        <f ca="1">IF('Health SCR'!M$3&gt;=$B276,OFFSET($D$228,0,'Health SCR'!M$3-$B276)*OFFSET(Inputs!$C$30,0,$B276-2)/IF(sommmeProdInv(Inputs!$B$30:$AY$30,$D$228:$BA$228,'Health SCR'!M$3)&gt;0,sommmeProdInv(Inputs!$B$30:$AY$30,$D$228:$BA$228,'Health SCR'!M$3),1)+M275,0)</f>
        <v>0</v>
      </c>
      <c r="N276" s="644">
        <f ca="1">IF('Health SCR'!N$3&gt;=$B276,OFFSET($D$228,0,'Health SCR'!N$3-$B276)*OFFSET(Inputs!$C$30,0,$B276-2)/IF(sommmeProdInv(Inputs!$B$30:$AY$30,$D$228:$BA$228,'Health SCR'!N$3)&gt;0,sommmeProdInv(Inputs!$B$30:$AY$30,$D$228:$BA$228,'Health SCR'!N$3),1)+N275,0)</f>
        <v>0</v>
      </c>
      <c r="O276" s="644">
        <f ca="1">IF('Health SCR'!O$3&gt;=$B276,OFFSET($D$228,0,'Health SCR'!O$3-$B276)*OFFSET(Inputs!$C$30,0,$B276-2)/IF(sommmeProdInv(Inputs!$B$30:$AY$30,$D$228:$BA$228,'Health SCR'!O$3)&gt;0,sommmeProdInv(Inputs!$B$30:$AY$30,$D$228:$BA$228,'Health SCR'!O$3),1)+O275,0)</f>
        <v>0</v>
      </c>
      <c r="P276" s="644">
        <f ca="1">IF('Health SCR'!P$3&gt;=$B276,OFFSET($D$228,0,'Health SCR'!P$3-$B276)*OFFSET(Inputs!$C$30,0,$B276-2)/IF(sommmeProdInv(Inputs!$B$30:$AY$30,$D$228:$BA$228,'Health SCR'!P$3)&gt;0,sommmeProdInv(Inputs!$B$30:$AY$30,$D$228:$BA$228,'Health SCR'!P$3),1)+P275,0)</f>
        <v>0</v>
      </c>
      <c r="Q276" s="644">
        <f ca="1">IF('Health SCR'!Q$3&gt;=$B276,OFFSET($D$228,0,'Health SCR'!Q$3-$B276)*OFFSET(Inputs!$C$30,0,$B276-2)/IF(sommmeProdInv(Inputs!$B$30:$AY$30,$D$228:$BA$228,'Health SCR'!Q$3)&gt;0,sommmeProdInv(Inputs!$B$30:$AY$30,$D$228:$BA$228,'Health SCR'!Q$3),1)+Q275,0)</f>
        <v>0</v>
      </c>
      <c r="R276" s="644">
        <f ca="1">IF('Health SCR'!R$3&gt;=$B276,OFFSET($D$228,0,'Health SCR'!R$3-$B276)*OFFSET(Inputs!$C$30,0,$B276-2)/IF(sommmeProdInv(Inputs!$B$30:$AY$30,$D$228:$BA$228,'Health SCR'!R$3)&gt;0,sommmeProdInv(Inputs!$B$30:$AY$30,$D$228:$BA$228,'Health SCR'!R$3),1)+R275,0)</f>
        <v>0</v>
      </c>
      <c r="S276" s="644">
        <f ca="1">IF('Health SCR'!S$3&gt;=$B276,OFFSET($D$228,0,'Health SCR'!S$3-$B276)*OFFSET(Inputs!$C$30,0,$B276-2)/IF(sommmeProdInv(Inputs!$B$30:$AY$30,$D$228:$BA$228,'Health SCR'!S$3)&gt;0,sommmeProdInv(Inputs!$B$30:$AY$30,$D$228:$BA$228,'Health SCR'!S$3),1)+S275,0)</f>
        <v>0</v>
      </c>
      <c r="T276" s="644">
        <f ca="1">IF('Health SCR'!T$3&gt;=$B276,OFFSET($D$228,0,'Health SCR'!T$3-$B276)*OFFSET(Inputs!$C$30,0,$B276-2)/IF(sommmeProdInv(Inputs!$B$30:$AY$30,$D$228:$BA$228,'Health SCR'!T$3)&gt;0,sommmeProdInv(Inputs!$B$30:$AY$30,$D$228:$BA$228,'Health SCR'!T$3),1)+T275,0)</f>
        <v>0</v>
      </c>
      <c r="U276" s="644">
        <f ca="1">IF('Health SCR'!U$3&gt;=$B276,OFFSET($D$228,0,'Health SCR'!U$3-$B276)*OFFSET(Inputs!$C$30,0,$B276-2)/IF(sommmeProdInv(Inputs!$B$30:$AY$30,$D$228:$BA$228,'Health SCR'!U$3)&gt;0,sommmeProdInv(Inputs!$B$30:$AY$30,$D$228:$BA$228,'Health SCR'!U$3),1)+U275,0)</f>
        <v>0</v>
      </c>
      <c r="V276" s="644">
        <f ca="1">IF('Health SCR'!V$3&gt;=$B276,OFFSET($D$228,0,'Health SCR'!V$3-$B276)*OFFSET(Inputs!$C$30,0,$B276-2)/IF(sommmeProdInv(Inputs!$B$30:$AY$30,$D$228:$BA$228,'Health SCR'!V$3)&gt;0,sommmeProdInv(Inputs!$B$30:$AY$30,$D$228:$BA$228,'Health SCR'!V$3),1)+V275,0)</f>
        <v>0</v>
      </c>
      <c r="W276" s="644">
        <f ca="1">IF('Health SCR'!W$3&gt;=$B276,OFFSET($D$228,0,'Health SCR'!W$3-$B276)*OFFSET(Inputs!$C$30,0,$B276-2)/IF(sommmeProdInv(Inputs!$B$30:$AY$30,$D$228:$BA$228,'Health SCR'!W$3)&gt;0,sommmeProdInv(Inputs!$B$30:$AY$30,$D$228:$BA$228,'Health SCR'!W$3),1)+W275,0)</f>
        <v>0</v>
      </c>
      <c r="X276" s="644">
        <f ca="1">IF('Health SCR'!X$3&gt;=$B276,OFFSET($D$228,0,'Health SCR'!X$3-$B276)*OFFSET(Inputs!$C$30,0,$B276-2)/IF(sommmeProdInv(Inputs!$B$30:$AY$30,$D$228:$BA$228,'Health SCR'!X$3)&gt;0,sommmeProdInv(Inputs!$B$30:$AY$30,$D$228:$BA$228,'Health SCR'!X$3),1)+X275,0)</f>
        <v>0</v>
      </c>
      <c r="Y276" s="644">
        <f ca="1">IF('Health SCR'!Y$3&gt;=$B276,OFFSET($D$228,0,'Health SCR'!Y$3-$B276)*OFFSET(Inputs!$C$30,0,$B276-2)/IF(sommmeProdInv(Inputs!$B$30:$AY$30,$D$228:$BA$228,'Health SCR'!Y$3)&gt;0,sommmeProdInv(Inputs!$B$30:$AY$30,$D$228:$BA$228,'Health SCR'!Y$3),1)+Y275,0)</f>
        <v>0</v>
      </c>
      <c r="Z276" s="644">
        <f ca="1">IF('Health SCR'!Z$3&gt;=$B276,OFFSET($D$228,0,'Health SCR'!Z$3-$B276)*OFFSET(Inputs!$C$30,0,$B276-2)/IF(sommmeProdInv(Inputs!$B$30:$AY$30,$D$228:$BA$228,'Health SCR'!Z$3)&gt;0,sommmeProdInv(Inputs!$B$30:$AY$30,$D$228:$BA$228,'Health SCR'!Z$3),1)+Z275,0)</f>
        <v>0</v>
      </c>
      <c r="AA276" s="644">
        <f ca="1">IF('Health SCR'!AA$3&gt;=$B276,OFFSET($D$228,0,'Health SCR'!AA$3-$B276)*OFFSET(Inputs!$C$30,0,$B276-2)/IF(sommmeProdInv(Inputs!$B$30:$AY$30,$D$228:$BA$228,'Health SCR'!AA$3)&gt;0,sommmeProdInv(Inputs!$B$30:$AY$30,$D$228:$BA$228,'Health SCR'!AA$3),1)+AA275,0)</f>
        <v>0</v>
      </c>
      <c r="AB276" s="644">
        <f ca="1">IF('Health SCR'!AB$3&gt;=$B276,OFFSET($D$228,0,'Health SCR'!AB$3-$B276)*OFFSET(Inputs!$C$30,0,$B276-2)/IF(sommmeProdInv(Inputs!$B$30:$AY$30,$D$228:$BA$228,'Health SCR'!AB$3)&gt;0,sommmeProdInv(Inputs!$B$30:$AY$30,$D$228:$BA$228,'Health SCR'!AB$3),1)+AB275,0)</f>
        <v>0</v>
      </c>
      <c r="AC276" s="644">
        <f ca="1">IF('Health SCR'!AC$3&gt;=$B276,OFFSET($D$228,0,'Health SCR'!AC$3-$B276)*OFFSET(Inputs!$C$30,0,$B276-2)/IF(sommmeProdInv(Inputs!$B$30:$AY$30,$D$228:$BA$228,'Health SCR'!AC$3)&gt;0,sommmeProdInv(Inputs!$B$30:$AY$30,$D$228:$BA$228,'Health SCR'!AC$3),1)+AC275,0)</f>
        <v>0</v>
      </c>
      <c r="AD276" s="644">
        <f ca="1">IF('Health SCR'!AD$3&gt;=$B276,OFFSET($D$228,0,'Health SCR'!AD$3-$B276)*OFFSET(Inputs!$C$30,0,$B276-2)/IF(sommmeProdInv(Inputs!$B$30:$AY$30,$D$228:$BA$228,'Health SCR'!AD$3)&gt;0,sommmeProdInv(Inputs!$B$30:$AY$30,$D$228:$BA$228,'Health SCR'!AD$3),1)+AD275,0)</f>
        <v>0</v>
      </c>
      <c r="AE276" s="644">
        <f ca="1">IF('Health SCR'!AE$3&gt;=$B276,OFFSET($D$228,0,'Health SCR'!AE$3-$B276)*OFFSET(Inputs!$C$30,0,$B276-2)/IF(sommmeProdInv(Inputs!$B$30:$AY$30,$D$228:$BA$228,'Health SCR'!AE$3)&gt;0,sommmeProdInv(Inputs!$B$30:$AY$30,$D$228:$BA$228,'Health SCR'!AE$3),1)+AE275,0)</f>
        <v>0</v>
      </c>
      <c r="AF276" s="644">
        <f ca="1">IF('Health SCR'!AF$3&gt;=$B276,OFFSET($D$228,0,'Health SCR'!AF$3-$B276)*OFFSET(Inputs!$C$30,0,$B276-2)/IF(sommmeProdInv(Inputs!$B$30:$AY$30,$D$228:$BA$228,'Health SCR'!AF$3)&gt;0,sommmeProdInv(Inputs!$B$30:$AY$30,$D$228:$BA$228,'Health SCR'!AF$3),1)+AF275,0)</f>
        <v>0</v>
      </c>
      <c r="AG276" s="644">
        <f ca="1">IF('Health SCR'!AG$3&gt;=$B276,OFFSET($D$228,0,'Health SCR'!AG$3-$B276)*OFFSET(Inputs!$C$30,0,$B276-2)/IF(sommmeProdInv(Inputs!$B$30:$AY$30,$D$228:$BA$228,'Health SCR'!AG$3)&gt;0,sommmeProdInv(Inputs!$B$30:$AY$30,$D$228:$BA$228,'Health SCR'!AG$3),1)+AG275,0)</f>
        <v>0</v>
      </c>
      <c r="AH276" s="644">
        <f ca="1">IF('Health SCR'!AH$3&gt;=$B276,OFFSET($D$228,0,'Health SCR'!AH$3-$B276)*OFFSET(Inputs!$C$30,0,$B276-2)/IF(sommmeProdInv(Inputs!$B$30:$AY$30,$D$228:$BA$228,'Health SCR'!AH$3)&gt;0,sommmeProdInv(Inputs!$B$30:$AY$30,$D$228:$BA$228,'Health SCR'!AH$3),1)+AH275,0)</f>
        <v>0</v>
      </c>
      <c r="AI276" s="644">
        <f ca="1">IF('Health SCR'!AI$3&gt;=$B276,OFFSET($D$228,0,'Health SCR'!AI$3-$B276)*OFFSET(Inputs!$C$30,0,$B276-2)/IF(sommmeProdInv(Inputs!$B$30:$AY$30,$D$228:$BA$228,'Health SCR'!AI$3)&gt;0,sommmeProdInv(Inputs!$B$30:$AY$30,$D$228:$BA$228,'Health SCR'!AI$3),1)+AI275,0)</f>
        <v>0</v>
      </c>
      <c r="AJ276" s="644">
        <f ca="1">IF('Health SCR'!AJ$3&gt;=$B276,OFFSET($D$228,0,'Health SCR'!AJ$3-$B276)*OFFSET(Inputs!$C$30,0,$B276-2)/IF(sommmeProdInv(Inputs!$B$30:$AY$30,$D$228:$BA$228,'Health SCR'!AJ$3)&gt;0,sommmeProdInv(Inputs!$B$30:$AY$30,$D$228:$BA$228,'Health SCR'!AJ$3),1)+AJ275,0)</f>
        <v>0</v>
      </c>
      <c r="AK276" s="644">
        <f ca="1">IF('Health SCR'!AK$3&gt;=$B276,OFFSET($D$228,0,'Health SCR'!AK$3-$B276)*OFFSET(Inputs!$C$30,0,$B276-2)/IF(sommmeProdInv(Inputs!$B$30:$AY$30,$D$228:$BA$228,'Health SCR'!AK$3)&gt;0,sommmeProdInv(Inputs!$B$30:$AY$30,$D$228:$BA$228,'Health SCR'!AK$3),1)+AK275,0)</f>
        <v>0</v>
      </c>
      <c r="AL276" s="644">
        <f ca="1">IF('Health SCR'!AL$3&gt;=$B276,OFFSET($D$228,0,'Health SCR'!AL$3-$B276)*OFFSET(Inputs!$C$30,0,$B276-2)/IF(sommmeProdInv(Inputs!$B$30:$AY$30,$D$228:$BA$228,'Health SCR'!AL$3)&gt;0,sommmeProdInv(Inputs!$B$30:$AY$30,$D$228:$BA$228,'Health SCR'!AL$3),1)+AL275,0)</f>
        <v>0</v>
      </c>
      <c r="AM276" s="644">
        <f ca="1">IF('Health SCR'!AM$3&gt;=$B276,OFFSET($D$228,0,'Health SCR'!AM$3-$B276)*OFFSET(Inputs!$C$30,0,$B276-2)/IF(sommmeProdInv(Inputs!$B$30:$AY$30,$D$228:$BA$228,'Health SCR'!AM$3)&gt;0,sommmeProdInv(Inputs!$B$30:$AY$30,$D$228:$BA$228,'Health SCR'!AM$3),1)+AM275,0)</f>
        <v>0</v>
      </c>
      <c r="AN276" s="644">
        <f ca="1">IF('Health SCR'!AN$3&gt;=$B276,OFFSET($D$228,0,'Health SCR'!AN$3-$B276)*OFFSET(Inputs!$C$30,0,$B276-2)/IF(sommmeProdInv(Inputs!$B$30:$AY$30,$D$228:$BA$228,'Health SCR'!AN$3)&gt;0,sommmeProdInv(Inputs!$B$30:$AY$30,$D$228:$BA$228,'Health SCR'!AN$3),1)+AN275,0)</f>
        <v>0</v>
      </c>
      <c r="AO276" s="644">
        <f ca="1">IF('Health SCR'!AO$3&gt;=$B276,OFFSET($D$228,0,'Health SCR'!AO$3-$B276)*OFFSET(Inputs!$C$30,0,$B276-2)/IF(sommmeProdInv(Inputs!$B$30:$AY$30,$D$228:$BA$228,'Health SCR'!AO$3)&gt;0,sommmeProdInv(Inputs!$B$30:$AY$30,$D$228:$BA$228,'Health SCR'!AO$3),1)+AO275,0)</f>
        <v>0</v>
      </c>
      <c r="AP276" s="644">
        <f ca="1">IF('Health SCR'!AP$3&gt;=$B276,OFFSET($D$228,0,'Health SCR'!AP$3-$B276)*OFFSET(Inputs!$C$30,0,$B276-2)/IF(sommmeProdInv(Inputs!$B$30:$AY$30,$D$228:$BA$228,'Health SCR'!AP$3)&gt;0,sommmeProdInv(Inputs!$B$30:$AY$30,$D$228:$BA$228,'Health SCR'!AP$3),1)+AP275,0)</f>
        <v>0</v>
      </c>
      <c r="AQ276" s="644">
        <f ca="1">IF('Health SCR'!AQ$3&gt;=$B276,OFFSET($D$228,0,'Health SCR'!AQ$3-$B276)*OFFSET(Inputs!$C$30,0,$B276-2)/IF(sommmeProdInv(Inputs!$B$30:$AY$30,$D$228:$BA$228,'Health SCR'!AQ$3)&gt;0,sommmeProdInv(Inputs!$B$30:$AY$30,$D$228:$BA$228,'Health SCR'!AQ$3),1)+AQ275,0)</f>
        <v>0</v>
      </c>
      <c r="AR276" s="644">
        <f ca="1">IF('Health SCR'!AR$3&gt;=$B276,OFFSET($D$228,0,'Health SCR'!AR$3-$B276)*OFFSET(Inputs!$C$30,0,$B276-2)/IF(sommmeProdInv(Inputs!$B$30:$AY$30,$D$228:$BA$228,'Health SCR'!AR$3)&gt;0,sommmeProdInv(Inputs!$B$30:$AY$30,$D$228:$BA$228,'Health SCR'!AR$3),1)+AR275,0)</f>
        <v>0</v>
      </c>
      <c r="AS276" s="644">
        <f ca="1">IF('Health SCR'!AS$3&gt;=$B276,OFFSET($D$228,0,'Health SCR'!AS$3-$B276)*OFFSET(Inputs!$C$30,0,$B276-2)/IF(sommmeProdInv(Inputs!$B$30:$AY$30,$D$228:$BA$228,'Health SCR'!AS$3)&gt;0,sommmeProdInv(Inputs!$B$30:$AY$30,$D$228:$BA$228,'Health SCR'!AS$3),1)+AS275,0)</f>
        <v>0</v>
      </c>
      <c r="AT276" s="644">
        <f ca="1">IF('Health SCR'!AT$3&gt;=$B276,OFFSET($D$228,0,'Health SCR'!AT$3-$B276)*OFFSET(Inputs!$C$30,0,$B276-2)/IF(sommmeProdInv(Inputs!$B$30:$AY$30,$D$228:$BA$228,'Health SCR'!AT$3)&gt;0,sommmeProdInv(Inputs!$B$30:$AY$30,$D$228:$BA$228,'Health SCR'!AT$3),1)+AT275,0)</f>
        <v>0</v>
      </c>
      <c r="AU276" s="644">
        <f ca="1">IF('Health SCR'!AU$3&gt;=$B276,OFFSET($D$228,0,'Health SCR'!AU$3-$B276)*OFFSET(Inputs!$C$30,0,$B276-2)/IF(sommmeProdInv(Inputs!$B$30:$AY$30,$D$228:$BA$228,'Health SCR'!AU$3)&gt;0,sommmeProdInv(Inputs!$B$30:$AY$30,$D$228:$BA$228,'Health SCR'!AU$3),1)+AU275,0)</f>
        <v>0</v>
      </c>
      <c r="AV276" s="644">
        <f ca="1">IF('Health SCR'!AV$3&gt;=$B276,OFFSET($D$228,0,'Health SCR'!AV$3-$B276)*OFFSET(Inputs!$C$30,0,$B276-2)/IF(sommmeProdInv(Inputs!$B$30:$AY$30,$D$228:$BA$228,'Health SCR'!AV$3)&gt;0,sommmeProdInv(Inputs!$B$30:$AY$30,$D$228:$BA$228,'Health SCR'!AV$3),1)+AV275,0)</f>
        <v>0</v>
      </c>
      <c r="AW276" s="644">
        <f ca="1">IF('Health SCR'!AW$3&gt;=$B276,OFFSET($D$228,0,'Health SCR'!AW$3-$B276)*OFFSET(Inputs!$C$30,0,$B276-2)/IF(sommmeProdInv(Inputs!$B$30:$AY$30,$D$228:$BA$228,'Health SCR'!AW$3)&gt;0,sommmeProdInv(Inputs!$B$30:$AY$30,$D$228:$BA$228,'Health SCR'!AW$3),1)+AW275,0)</f>
        <v>0</v>
      </c>
      <c r="AX276" s="644">
        <f ca="1">IF('Health SCR'!AX$3&gt;=$B276,OFFSET($D$228,0,'Health SCR'!AX$3-$B276)*OFFSET(Inputs!$C$30,0,$B276-2)/IF(sommmeProdInv(Inputs!$B$30:$AY$30,$D$228:$BA$228,'Health SCR'!AX$3)&gt;0,sommmeProdInv(Inputs!$B$30:$AY$30,$D$228:$BA$228,'Health SCR'!AX$3),1)+AX275,0)</f>
        <v>0</v>
      </c>
      <c r="AY276" s="644">
        <f ca="1">IF('Health SCR'!AY$3&gt;=$B276,OFFSET($D$228,0,'Health SCR'!AY$3-$B276)*OFFSET(Inputs!$C$30,0,$B276-2)/IF(sommmeProdInv(Inputs!$B$30:$AY$30,$D$228:$BA$228,'Health SCR'!AY$3)&gt;0,sommmeProdInv(Inputs!$B$30:$AY$30,$D$228:$BA$228,'Health SCR'!AY$3),1)+AY275,0)</f>
        <v>0</v>
      </c>
      <c r="AZ276" s="644">
        <f ca="1">IF('Health SCR'!AZ$3&gt;=$B276,OFFSET($D$228,0,'Health SCR'!AZ$3-$B276)*OFFSET(Inputs!$C$30,0,$B276-2)/IF(sommmeProdInv(Inputs!$B$30:$AY$30,$D$228:$BA$228,'Health SCR'!AZ$3)&gt;0,sommmeProdInv(Inputs!$B$30:$AY$30,$D$228:$BA$228,'Health SCR'!AZ$3),1)+AZ275,0)</f>
        <v>0</v>
      </c>
      <c r="BA276" s="645">
        <f ca="1">IF('Health SCR'!BA$3&gt;=$B276,OFFSET($D$228,0,'Health SCR'!BA$3-$B276)*OFFSET(Inputs!$C$30,0,$B276-2)/IF(sommmeProdInv(Inputs!$B$30:$AY$30,$D$228:$BA$228,'Health SCR'!BA$3)&gt;0,sommmeProdInv(Inputs!$B$30:$AY$30,$D$228:$BA$228,'Health SCR'!BA$3),1)+BA275,0)</f>
        <v>0</v>
      </c>
    </row>
    <row r="277" spans="1:256" s="221" customFormat="1" outlineLevel="1">
      <c r="A277" s="610"/>
      <c r="B277" s="993">
        <v>48</v>
      </c>
      <c r="C277" s="994"/>
      <c r="D277" s="643"/>
      <c r="E277" s="644">
        <f ca="1">IF('Health SCR'!E$3&gt;=$B277,OFFSET($D$228,0,'Health SCR'!E$3-$B277)*OFFSET(Inputs!$C$30,0,$B277-2)/IF(sommmeProdInv(Inputs!$B$30:$AY$30,$D$228:$BA$228,'Health SCR'!E$3)&gt;0,sommmeProdInv(Inputs!$B$30:$AY$30,$D$228:$BA$228,'Health SCR'!E$3),1)+E276,0)</f>
        <v>0</v>
      </c>
      <c r="F277" s="644">
        <f ca="1">IF('Health SCR'!F$3&gt;=$B277,OFFSET($D$228,0,'Health SCR'!F$3-$B277)*OFFSET(Inputs!$C$30,0,$B277-2)/IF(sommmeProdInv(Inputs!$B$30:$AY$30,$D$228:$BA$228,'Health SCR'!F$3)&gt;0,sommmeProdInv(Inputs!$B$30:$AY$30,$D$228:$BA$228,'Health SCR'!F$3),1)+F276,0)</f>
        <v>0</v>
      </c>
      <c r="G277" s="644">
        <f ca="1">IF('Health SCR'!G$3&gt;=$B277,OFFSET($D$228,0,'Health SCR'!G$3-$B277)*OFFSET(Inputs!$C$30,0,$B277-2)/IF(sommmeProdInv(Inputs!$B$30:$AY$30,$D$228:$BA$228,'Health SCR'!G$3)&gt;0,sommmeProdInv(Inputs!$B$30:$AY$30,$D$228:$BA$228,'Health SCR'!G$3),1)+G276,0)</f>
        <v>0</v>
      </c>
      <c r="H277" s="644">
        <f ca="1">IF('Health SCR'!H$3&gt;=$B277,OFFSET($D$228,0,'Health SCR'!H$3-$B277)*OFFSET(Inputs!$C$30,0,$B277-2)/IF(sommmeProdInv(Inputs!$B$30:$AY$30,$D$228:$BA$228,'Health SCR'!H$3)&gt;0,sommmeProdInv(Inputs!$B$30:$AY$30,$D$228:$BA$228,'Health SCR'!H$3),1)+H276,0)</f>
        <v>0</v>
      </c>
      <c r="I277" s="644">
        <f ca="1">IF('Health SCR'!I$3&gt;=$B277,OFFSET($D$228,0,'Health SCR'!I$3-$B277)*OFFSET(Inputs!$C$30,0,$B277-2)/IF(sommmeProdInv(Inputs!$B$30:$AY$30,$D$228:$BA$228,'Health SCR'!I$3)&gt;0,sommmeProdInv(Inputs!$B$30:$AY$30,$D$228:$BA$228,'Health SCR'!I$3),1)+I276,0)</f>
        <v>0</v>
      </c>
      <c r="J277" s="644">
        <f ca="1">IF('Health SCR'!J$3&gt;=$B277,OFFSET($D$228,0,'Health SCR'!J$3-$B277)*OFFSET(Inputs!$C$30,0,$B277-2)/IF(sommmeProdInv(Inputs!$B$30:$AY$30,$D$228:$BA$228,'Health SCR'!J$3)&gt;0,sommmeProdInv(Inputs!$B$30:$AY$30,$D$228:$BA$228,'Health SCR'!J$3),1)+J276,0)</f>
        <v>0</v>
      </c>
      <c r="K277" s="644">
        <f ca="1">IF('Health SCR'!K$3&gt;=$B277,OFFSET($D$228,0,'Health SCR'!K$3-$B277)*OFFSET(Inputs!$C$30,0,$B277-2)/IF(sommmeProdInv(Inputs!$B$30:$AY$30,$D$228:$BA$228,'Health SCR'!K$3)&gt;0,sommmeProdInv(Inputs!$B$30:$AY$30,$D$228:$BA$228,'Health SCR'!K$3),1)+K276,0)</f>
        <v>0</v>
      </c>
      <c r="L277" s="644">
        <f ca="1">IF('Health SCR'!L$3&gt;=$B277,OFFSET($D$228,0,'Health SCR'!L$3-$B277)*OFFSET(Inputs!$C$30,0,$B277-2)/IF(sommmeProdInv(Inputs!$B$30:$AY$30,$D$228:$BA$228,'Health SCR'!L$3)&gt;0,sommmeProdInv(Inputs!$B$30:$AY$30,$D$228:$BA$228,'Health SCR'!L$3),1)+L276,0)</f>
        <v>0</v>
      </c>
      <c r="M277" s="644">
        <f ca="1">IF('Health SCR'!M$3&gt;=$B277,OFFSET($D$228,0,'Health SCR'!M$3-$B277)*OFFSET(Inputs!$C$30,0,$B277-2)/IF(sommmeProdInv(Inputs!$B$30:$AY$30,$D$228:$BA$228,'Health SCR'!M$3)&gt;0,sommmeProdInv(Inputs!$B$30:$AY$30,$D$228:$BA$228,'Health SCR'!M$3),1)+M276,0)</f>
        <v>0</v>
      </c>
      <c r="N277" s="644">
        <f ca="1">IF('Health SCR'!N$3&gt;=$B277,OFFSET($D$228,0,'Health SCR'!N$3-$B277)*OFFSET(Inputs!$C$30,0,$B277-2)/IF(sommmeProdInv(Inputs!$B$30:$AY$30,$D$228:$BA$228,'Health SCR'!N$3)&gt;0,sommmeProdInv(Inputs!$B$30:$AY$30,$D$228:$BA$228,'Health SCR'!N$3),1)+N276,0)</f>
        <v>0</v>
      </c>
      <c r="O277" s="644">
        <f ca="1">IF('Health SCR'!O$3&gt;=$B277,OFFSET($D$228,0,'Health SCR'!O$3-$B277)*OFFSET(Inputs!$C$30,0,$B277-2)/IF(sommmeProdInv(Inputs!$B$30:$AY$30,$D$228:$BA$228,'Health SCR'!O$3)&gt;0,sommmeProdInv(Inputs!$B$30:$AY$30,$D$228:$BA$228,'Health SCR'!O$3),1)+O276,0)</f>
        <v>0</v>
      </c>
      <c r="P277" s="644">
        <f ca="1">IF('Health SCR'!P$3&gt;=$B277,OFFSET($D$228,0,'Health SCR'!P$3-$B277)*OFFSET(Inputs!$C$30,0,$B277-2)/IF(sommmeProdInv(Inputs!$B$30:$AY$30,$D$228:$BA$228,'Health SCR'!P$3)&gt;0,sommmeProdInv(Inputs!$B$30:$AY$30,$D$228:$BA$228,'Health SCR'!P$3),1)+P276,0)</f>
        <v>0</v>
      </c>
      <c r="Q277" s="644">
        <f ca="1">IF('Health SCR'!Q$3&gt;=$B277,OFFSET($D$228,0,'Health SCR'!Q$3-$B277)*OFFSET(Inputs!$C$30,0,$B277-2)/IF(sommmeProdInv(Inputs!$B$30:$AY$30,$D$228:$BA$228,'Health SCR'!Q$3)&gt;0,sommmeProdInv(Inputs!$B$30:$AY$30,$D$228:$BA$228,'Health SCR'!Q$3),1)+Q276,0)</f>
        <v>0</v>
      </c>
      <c r="R277" s="644">
        <f ca="1">IF('Health SCR'!R$3&gt;=$B277,OFFSET($D$228,0,'Health SCR'!R$3-$B277)*OFFSET(Inputs!$C$30,0,$B277-2)/IF(sommmeProdInv(Inputs!$B$30:$AY$30,$D$228:$BA$228,'Health SCR'!R$3)&gt;0,sommmeProdInv(Inputs!$B$30:$AY$30,$D$228:$BA$228,'Health SCR'!R$3),1)+R276,0)</f>
        <v>0</v>
      </c>
      <c r="S277" s="644">
        <f ca="1">IF('Health SCR'!S$3&gt;=$B277,OFFSET($D$228,0,'Health SCR'!S$3-$B277)*OFFSET(Inputs!$C$30,0,$B277-2)/IF(sommmeProdInv(Inputs!$B$30:$AY$30,$D$228:$BA$228,'Health SCR'!S$3)&gt;0,sommmeProdInv(Inputs!$B$30:$AY$30,$D$228:$BA$228,'Health SCR'!S$3),1)+S276,0)</f>
        <v>0</v>
      </c>
      <c r="T277" s="644">
        <f ca="1">IF('Health SCR'!T$3&gt;=$B277,OFFSET($D$228,0,'Health SCR'!T$3-$B277)*OFFSET(Inputs!$C$30,0,$B277-2)/IF(sommmeProdInv(Inputs!$B$30:$AY$30,$D$228:$BA$228,'Health SCR'!T$3)&gt;0,sommmeProdInv(Inputs!$B$30:$AY$30,$D$228:$BA$228,'Health SCR'!T$3),1)+T276,0)</f>
        <v>0</v>
      </c>
      <c r="U277" s="644">
        <f ca="1">IF('Health SCR'!U$3&gt;=$B277,OFFSET($D$228,0,'Health SCR'!U$3-$B277)*OFFSET(Inputs!$C$30,0,$B277-2)/IF(sommmeProdInv(Inputs!$B$30:$AY$30,$D$228:$BA$228,'Health SCR'!U$3)&gt;0,sommmeProdInv(Inputs!$B$30:$AY$30,$D$228:$BA$228,'Health SCR'!U$3),1)+U276,0)</f>
        <v>0</v>
      </c>
      <c r="V277" s="644">
        <f ca="1">IF('Health SCR'!V$3&gt;=$B277,OFFSET($D$228,0,'Health SCR'!V$3-$B277)*OFFSET(Inputs!$C$30,0,$B277-2)/IF(sommmeProdInv(Inputs!$B$30:$AY$30,$D$228:$BA$228,'Health SCR'!V$3)&gt;0,sommmeProdInv(Inputs!$B$30:$AY$30,$D$228:$BA$228,'Health SCR'!V$3),1)+V276,0)</f>
        <v>0</v>
      </c>
      <c r="W277" s="644">
        <f ca="1">IF('Health SCR'!W$3&gt;=$B277,OFFSET($D$228,0,'Health SCR'!W$3-$B277)*OFFSET(Inputs!$C$30,0,$B277-2)/IF(sommmeProdInv(Inputs!$B$30:$AY$30,$D$228:$BA$228,'Health SCR'!W$3)&gt;0,sommmeProdInv(Inputs!$B$30:$AY$30,$D$228:$BA$228,'Health SCR'!W$3),1)+W276,0)</f>
        <v>0</v>
      </c>
      <c r="X277" s="644">
        <f ca="1">IF('Health SCR'!X$3&gt;=$B277,OFFSET($D$228,0,'Health SCR'!X$3-$B277)*OFFSET(Inputs!$C$30,0,$B277-2)/IF(sommmeProdInv(Inputs!$B$30:$AY$30,$D$228:$BA$228,'Health SCR'!X$3)&gt;0,sommmeProdInv(Inputs!$B$30:$AY$30,$D$228:$BA$228,'Health SCR'!X$3),1)+X276,0)</f>
        <v>0</v>
      </c>
      <c r="Y277" s="644">
        <f ca="1">IF('Health SCR'!Y$3&gt;=$B277,OFFSET($D$228,0,'Health SCR'!Y$3-$B277)*OFFSET(Inputs!$C$30,0,$B277-2)/IF(sommmeProdInv(Inputs!$B$30:$AY$30,$D$228:$BA$228,'Health SCR'!Y$3)&gt;0,sommmeProdInv(Inputs!$B$30:$AY$30,$D$228:$BA$228,'Health SCR'!Y$3),1)+Y276,0)</f>
        <v>0</v>
      </c>
      <c r="Z277" s="644">
        <f ca="1">IF('Health SCR'!Z$3&gt;=$B277,OFFSET($D$228,0,'Health SCR'!Z$3-$B277)*OFFSET(Inputs!$C$30,0,$B277-2)/IF(sommmeProdInv(Inputs!$B$30:$AY$30,$D$228:$BA$228,'Health SCR'!Z$3)&gt;0,sommmeProdInv(Inputs!$B$30:$AY$30,$D$228:$BA$228,'Health SCR'!Z$3),1)+Z276,0)</f>
        <v>0</v>
      </c>
      <c r="AA277" s="644">
        <f ca="1">IF('Health SCR'!AA$3&gt;=$B277,OFFSET($D$228,0,'Health SCR'!AA$3-$B277)*OFFSET(Inputs!$C$30,0,$B277-2)/IF(sommmeProdInv(Inputs!$B$30:$AY$30,$D$228:$BA$228,'Health SCR'!AA$3)&gt;0,sommmeProdInv(Inputs!$B$30:$AY$30,$D$228:$BA$228,'Health SCR'!AA$3),1)+AA276,0)</f>
        <v>0</v>
      </c>
      <c r="AB277" s="644">
        <f ca="1">IF('Health SCR'!AB$3&gt;=$B277,OFFSET($D$228,0,'Health SCR'!AB$3-$B277)*OFFSET(Inputs!$C$30,0,$B277-2)/IF(sommmeProdInv(Inputs!$B$30:$AY$30,$D$228:$BA$228,'Health SCR'!AB$3)&gt;0,sommmeProdInv(Inputs!$B$30:$AY$30,$D$228:$BA$228,'Health SCR'!AB$3),1)+AB276,0)</f>
        <v>0</v>
      </c>
      <c r="AC277" s="644">
        <f ca="1">IF('Health SCR'!AC$3&gt;=$B277,OFFSET($D$228,0,'Health SCR'!AC$3-$B277)*OFFSET(Inputs!$C$30,0,$B277-2)/IF(sommmeProdInv(Inputs!$B$30:$AY$30,$D$228:$BA$228,'Health SCR'!AC$3)&gt;0,sommmeProdInv(Inputs!$B$30:$AY$30,$D$228:$BA$228,'Health SCR'!AC$3),1)+AC276,0)</f>
        <v>0</v>
      </c>
      <c r="AD277" s="644">
        <f ca="1">IF('Health SCR'!AD$3&gt;=$B277,OFFSET($D$228,0,'Health SCR'!AD$3-$B277)*OFFSET(Inputs!$C$30,0,$B277-2)/IF(sommmeProdInv(Inputs!$B$30:$AY$30,$D$228:$BA$228,'Health SCR'!AD$3)&gt;0,sommmeProdInv(Inputs!$B$30:$AY$30,$D$228:$BA$228,'Health SCR'!AD$3),1)+AD276,0)</f>
        <v>0</v>
      </c>
      <c r="AE277" s="644">
        <f ca="1">IF('Health SCR'!AE$3&gt;=$B277,OFFSET($D$228,0,'Health SCR'!AE$3-$B277)*OFFSET(Inputs!$C$30,0,$B277-2)/IF(sommmeProdInv(Inputs!$B$30:$AY$30,$D$228:$BA$228,'Health SCR'!AE$3)&gt;0,sommmeProdInv(Inputs!$B$30:$AY$30,$D$228:$BA$228,'Health SCR'!AE$3),1)+AE276,0)</f>
        <v>0</v>
      </c>
      <c r="AF277" s="644">
        <f ca="1">IF('Health SCR'!AF$3&gt;=$B277,OFFSET($D$228,0,'Health SCR'!AF$3-$B277)*OFFSET(Inputs!$C$30,0,$B277-2)/IF(sommmeProdInv(Inputs!$B$30:$AY$30,$D$228:$BA$228,'Health SCR'!AF$3)&gt;0,sommmeProdInv(Inputs!$B$30:$AY$30,$D$228:$BA$228,'Health SCR'!AF$3),1)+AF276,0)</f>
        <v>0</v>
      </c>
      <c r="AG277" s="644">
        <f ca="1">IF('Health SCR'!AG$3&gt;=$B277,OFFSET($D$228,0,'Health SCR'!AG$3-$B277)*OFFSET(Inputs!$C$30,0,$B277-2)/IF(sommmeProdInv(Inputs!$B$30:$AY$30,$D$228:$BA$228,'Health SCR'!AG$3)&gt;0,sommmeProdInv(Inputs!$B$30:$AY$30,$D$228:$BA$228,'Health SCR'!AG$3),1)+AG276,0)</f>
        <v>0</v>
      </c>
      <c r="AH277" s="644">
        <f ca="1">IF('Health SCR'!AH$3&gt;=$B277,OFFSET($D$228,0,'Health SCR'!AH$3-$B277)*OFFSET(Inputs!$C$30,0,$B277-2)/IF(sommmeProdInv(Inputs!$B$30:$AY$30,$D$228:$BA$228,'Health SCR'!AH$3)&gt;0,sommmeProdInv(Inputs!$B$30:$AY$30,$D$228:$BA$228,'Health SCR'!AH$3),1)+AH276,0)</f>
        <v>0</v>
      </c>
      <c r="AI277" s="644">
        <f ca="1">IF('Health SCR'!AI$3&gt;=$B277,OFFSET($D$228,0,'Health SCR'!AI$3-$B277)*OFFSET(Inputs!$C$30,0,$B277-2)/IF(sommmeProdInv(Inputs!$B$30:$AY$30,$D$228:$BA$228,'Health SCR'!AI$3)&gt;0,sommmeProdInv(Inputs!$B$30:$AY$30,$D$228:$BA$228,'Health SCR'!AI$3),1)+AI276,0)</f>
        <v>0</v>
      </c>
      <c r="AJ277" s="644">
        <f ca="1">IF('Health SCR'!AJ$3&gt;=$B277,OFFSET($D$228,0,'Health SCR'!AJ$3-$B277)*OFFSET(Inputs!$C$30,0,$B277-2)/IF(sommmeProdInv(Inputs!$B$30:$AY$30,$D$228:$BA$228,'Health SCR'!AJ$3)&gt;0,sommmeProdInv(Inputs!$B$30:$AY$30,$D$228:$BA$228,'Health SCR'!AJ$3),1)+AJ276,0)</f>
        <v>0</v>
      </c>
      <c r="AK277" s="644">
        <f ca="1">IF('Health SCR'!AK$3&gt;=$B277,OFFSET($D$228,0,'Health SCR'!AK$3-$B277)*OFFSET(Inputs!$C$30,0,$B277-2)/IF(sommmeProdInv(Inputs!$B$30:$AY$30,$D$228:$BA$228,'Health SCR'!AK$3)&gt;0,sommmeProdInv(Inputs!$B$30:$AY$30,$D$228:$BA$228,'Health SCR'!AK$3),1)+AK276,0)</f>
        <v>0</v>
      </c>
      <c r="AL277" s="644">
        <f ca="1">IF('Health SCR'!AL$3&gt;=$B277,OFFSET($D$228,0,'Health SCR'!AL$3-$B277)*OFFSET(Inputs!$C$30,0,$B277-2)/IF(sommmeProdInv(Inputs!$B$30:$AY$30,$D$228:$BA$228,'Health SCR'!AL$3)&gt;0,sommmeProdInv(Inputs!$B$30:$AY$30,$D$228:$BA$228,'Health SCR'!AL$3),1)+AL276,0)</f>
        <v>0</v>
      </c>
      <c r="AM277" s="644">
        <f ca="1">IF('Health SCR'!AM$3&gt;=$B277,OFFSET($D$228,0,'Health SCR'!AM$3-$B277)*OFFSET(Inputs!$C$30,0,$B277-2)/IF(sommmeProdInv(Inputs!$B$30:$AY$30,$D$228:$BA$228,'Health SCR'!AM$3)&gt;0,sommmeProdInv(Inputs!$B$30:$AY$30,$D$228:$BA$228,'Health SCR'!AM$3),1)+AM276,0)</f>
        <v>0</v>
      </c>
      <c r="AN277" s="644">
        <f ca="1">IF('Health SCR'!AN$3&gt;=$B277,OFFSET($D$228,0,'Health SCR'!AN$3-$B277)*OFFSET(Inputs!$C$30,0,$B277-2)/IF(sommmeProdInv(Inputs!$B$30:$AY$30,$D$228:$BA$228,'Health SCR'!AN$3)&gt;0,sommmeProdInv(Inputs!$B$30:$AY$30,$D$228:$BA$228,'Health SCR'!AN$3),1)+AN276,0)</f>
        <v>0</v>
      </c>
      <c r="AO277" s="644">
        <f ca="1">IF('Health SCR'!AO$3&gt;=$B277,OFFSET($D$228,0,'Health SCR'!AO$3-$B277)*OFFSET(Inputs!$C$30,0,$B277-2)/IF(sommmeProdInv(Inputs!$B$30:$AY$30,$D$228:$BA$228,'Health SCR'!AO$3)&gt;0,sommmeProdInv(Inputs!$B$30:$AY$30,$D$228:$BA$228,'Health SCR'!AO$3),1)+AO276,0)</f>
        <v>0</v>
      </c>
      <c r="AP277" s="644">
        <f ca="1">IF('Health SCR'!AP$3&gt;=$B277,OFFSET($D$228,0,'Health SCR'!AP$3-$B277)*OFFSET(Inputs!$C$30,0,$B277-2)/IF(sommmeProdInv(Inputs!$B$30:$AY$30,$D$228:$BA$228,'Health SCR'!AP$3)&gt;0,sommmeProdInv(Inputs!$B$30:$AY$30,$D$228:$BA$228,'Health SCR'!AP$3),1)+AP276,0)</f>
        <v>0</v>
      </c>
      <c r="AQ277" s="644">
        <f ca="1">IF('Health SCR'!AQ$3&gt;=$B277,OFFSET($D$228,0,'Health SCR'!AQ$3-$B277)*OFFSET(Inputs!$C$30,0,$B277-2)/IF(sommmeProdInv(Inputs!$B$30:$AY$30,$D$228:$BA$228,'Health SCR'!AQ$3)&gt;0,sommmeProdInv(Inputs!$B$30:$AY$30,$D$228:$BA$228,'Health SCR'!AQ$3),1)+AQ276,0)</f>
        <v>0</v>
      </c>
      <c r="AR277" s="644">
        <f ca="1">IF('Health SCR'!AR$3&gt;=$B277,OFFSET($D$228,0,'Health SCR'!AR$3-$B277)*OFFSET(Inputs!$C$30,0,$B277-2)/IF(sommmeProdInv(Inputs!$B$30:$AY$30,$D$228:$BA$228,'Health SCR'!AR$3)&gt;0,sommmeProdInv(Inputs!$B$30:$AY$30,$D$228:$BA$228,'Health SCR'!AR$3),1)+AR276,0)</f>
        <v>0</v>
      </c>
      <c r="AS277" s="644">
        <f ca="1">IF('Health SCR'!AS$3&gt;=$B277,OFFSET($D$228,0,'Health SCR'!AS$3-$B277)*OFFSET(Inputs!$C$30,0,$B277-2)/IF(sommmeProdInv(Inputs!$B$30:$AY$30,$D$228:$BA$228,'Health SCR'!AS$3)&gt;0,sommmeProdInv(Inputs!$B$30:$AY$30,$D$228:$BA$228,'Health SCR'!AS$3),1)+AS276,0)</f>
        <v>0</v>
      </c>
      <c r="AT277" s="644">
        <f ca="1">IF('Health SCR'!AT$3&gt;=$B277,OFFSET($D$228,0,'Health SCR'!AT$3-$B277)*OFFSET(Inputs!$C$30,0,$B277-2)/IF(sommmeProdInv(Inputs!$B$30:$AY$30,$D$228:$BA$228,'Health SCR'!AT$3)&gt;0,sommmeProdInv(Inputs!$B$30:$AY$30,$D$228:$BA$228,'Health SCR'!AT$3),1)+AT276,0)</f>
        <v>0</v>
      </c>
      <c r="AU277" s="644">
        <f ca="1">IF('Health SCR'!AU$3&gt;=$B277,OFFSET($D$228,0,'Health SCR'!AU$3-$B277)*OFFSET(Inputs!$C$30,0,$B277-2)/IF(sommmeProdInv(Inputs!$B$30:$AY$30,$D$228:$BA$228,'Health SCR'!AU$3)&gt;0,sommmeProdInv(Inputs!$B$30:$AY$30,$D$228:$BA$228,'Health SCR'!AU$3),1)+AU276,0)</f>
        <v>0</v>
      </c>
      <c r="AV277" s="644">
        <f ca="1">IF('Health SCR'!AV$3&gt;=$B277,OFFSET($D$228,0,'Health SCR'!AV$3-$B277)*OFFSET(Inputs!$C$30,0,$B277-2)/IF(sommmeProdInv(Inputs!$B$30:$AY$30,$D$228:$BA$228,'Health SCR'!AV$3)&gt;0,sommmeProdInv(Inputs!$B$30:$AY$30,$D$228:$BA$228,'Health SCR'!AV$3),1)+AV276,0)</f>
        <v>0</v>
      </c>
      <c r="AW277" s="644">
        <f ca="1">IF('Health SCR'!AW$3&gt;=$B277,OFFSET($D$228,0,'Health SCR'!AW$3-$B277)*OFFSET(Inputs!$C$30,0,$B277-2)/IF(sommmeProdInv(Inputs!$B$30:$AY$30,$D$228:$BA$228,'Health SCR'!AW$3)&gt;0,sommmeProdInv(Inputs!$B$30:$AY$30,$D$228:$BA$228,'Health SCR'!AW$3),1)+AW276,0)</f>
        <v>0</v>
      </c>
      <c r="AX277" s="644">
        <f ca="1">IF('Health SCR'!AX$3&gt;=$B277,OFFSET($D$228,0,'Health SCR'!AX$3-$B277)*OFFSET(Inputs!$C$30,0,$B277-2)/IF(sommmeProdInv(Inputs!$B$30:$AY$30,$D$228:$BA$228,'Health SCR'!AX$3)&gt;0,sommmeProdInv(Inputs!$B$30:$AY$30,$D$228:$BA$228,'Health SCR'!AX$3),1)+AX276,0)</f>
        <v>0</v>
      </c>
      <c r="AY277" s="644">
        <f ca="1">IF('Health SCR'!AY$3&gt;=$B277,OFFSET($D$228,0,'Health SCR'!AY$3-$B277)*OFFSET(Inputs!$C$30,0,$B277-2)/IF(sommmeProdInv(Inputs!$B$30:$AY$30,$D$228:$BA$228,'Health SCR'!AY$3)&gt;0,sommmeProdInv(Inputs!$B$30:$AY$30,$D$228:$BA$228,'Health SCR'!AY$3),1)+AY276,0)</f>
        <v>0</v>
      </c>
      <c r="AZ277" s="644">
        <f ca="1">IF('Health SCR'!AZ$3&gt;=$B277,OFFSET($D$228,0,'Health SCR'!AZ$3-$B277)*OFFSET(Inputs!$C$30,0,$B277-2)/IF(sommmeProdInv(Inputs!$B$30:$AY$30,$D$228:$BA$228,'Health SCR'!AZ$3)&gt;0,sommmeProdInv(Inputs!$B$30:$AY$30,$D$228:$BA$228,'Health SCR'!AZ$3),1)+AZ276,0)</f>
        <v>0</v>
      </c>
      <c r="BA277" s="645">
        <f ca="1">IF('Health SCR'!BA$3&gt;=$B277,OFFSET($D$228,0,'Health SCR'!BA$3-$B277)*OFFSET(Inputs!$C$30,0,$B277-2)/IF(sommmeProdInv(Inputs!$B$30:$AY$30,$D$228:$BA$228,'Health SCR'!BA$3)&gt;0,sommmeProdInv(Inputs!$B$30:$AY$30,$D$228:$BA$228,'Health SCR'!BA$3),1)+BA276,0)</f>
        <v>0</v>
      </c>
    </row>
    <row r="278" spans="1:256" s="221" customFormat="1" outlineLevel="1">
      <c r="A278" s="610"/>
      <c r="B278" s="993">
        <v>49</v>
      </c>
      <c r="C278" s="994"/>
      <c r="D278" s="643"/>
      <c r="E278" s="644">
        <f ca="1">IF('Health SCR'!E$3&gt;=$B278,OFFSET($D$228,0,'Health SCR'!E$3-$B278)*OFFSET(Inputs!$C$30,0,$B278-2)/IF(sommmeProdInv(Inputs!$B$30:$AY$30,$D$228:$BA$228,'Health SCR'!E$3)&gt;0,sommmeProdInv(Inputs!$B$30:$AY$30,$D$228:$BA$228,'Health SCR'!E$3),1)+E277,0)</f>
        <v>0</v>
      </c>
      <c r="F278" s="644">
        <f ca="1">IF('Health SCR'!F$3&gt;=$B278,OFFSET($D$228,0,'Health SCR'!F$3-$B278)*OFFSET(Inputs!$C$30,0,$B278-2)/IF(sommmeProdInv(Inputs!$B$30:$AY$30,$D$228:$BA$228,'Health SCR'!F$3)&gt;0,sommmeProdInv(Inputs!$B$30:$AY$30,$D$228:$BA$228,'Health SCR'!F$3),1)+F277,0)</f>
        <v>0</v>
      </c>
      <c r="G278" s="644">
        <f ca="1">IF('Health SCR'!G$3&gt;=$B278,OFFSET($D$228,0,'Health SCR'!G$3-$B278)*OFFSET(Inputs!$C$30,0,$B278-2)/IF(sommmeProdInv(Inputs!$B$30:$AY$30,$D$228:$BA$228,'Health SCR'!G$3)&gt;0,sommmeProdInv(Inputs!$B$30:$AY$30,$D$228:$BA$228,'Health SCR'!G$3),1)+G277,0)</f>
        <v>0</v>
      </c>
      <c r="H278" s="644">
        <f ca="1">IF('Health SCR'!H$3&gt;=$B278,OFFSET($D$228,0,'Health SCR'!H$3-$B278)*OFFSET(Inputs!$C$30,0,$B278-2)/IF(sommmeProdInv(Inputs!$B$30:$AY$30,$D$228:$BA$228,'Health SCR'!H$3)&gt;0,sommmeProdInv(Inputs!$B$30:$AY$30,$D$228:$BA$228,'Health SCR'!H$3),1)+H277,0)</f>
        <v>0</v>
      </c>
      <c r="I278" s="644">
        <f ca="1">IF('Health SCR'!I$3&gt;=$B278,OFFSET($D$228,0,'Health SCR'!I$3-$B278)*OFFSET(Inputs!$C$30,0,$B278-2)/IF(sommmeProdInv(Inputs!$B$30:$AY$30,$D$228:$BA$228,'Health SCR'!I$3)&gt;0,sommmeProdInv(Inputs!$B$30:$AY$30,$D$228:$BA$228,'Health SCR'!I$3),1)+I277,0)</f>
        <v>0</v>
      </c>
      <c r="J278" s="644">
        <f ca="1">IF('Health SCR'!J$3&gt;=$B278,OFFSET($D$228,0,'Health SCR'!J$3-$B278)*OFFSET(Inputs!$C$30,0,$B278-2)/IF(sommmeProdInv(Inputs!$B$30:$AY$30,$D$228:$BA$228,'Health SCR'!J$3)&gt;0,sommmeProdInv(Inputs!$B$30:$AY$30,$D$228:$BA$228,'Health SCR'!J$3),1)+J277,0)</f>
        <v>0</v>
      </c>
      <c r="K278" s="644">
        <f ca="1">IF('Health SCR'!K$3&gt;=$B278,OFFSET($D$228,0,'Health SCR'!K$3-$B278)*OFFSET(Inputs!$C$30,0,$B278-2)/IF(sommmeProdInv(Inputs!$B$30:$AY$30,$D$228:$BA$228,'Health SCR'!K$3)&gt;0,sommmeProdInv(Inputs!$B$30:$AY$30,$D$228:$BA$228,'Health SCR'!K$3),1)+K277,0)</f>
        <v>0</v>
      </c>
      <c r="L278" s="644">
        <f ca="1">IF('Health SCR'!L$3&gt;=$B278,OFFSET($D$228,0,'Health SCR'!L$3-$B278)*OFFSET(Inputs!$C$30,0,$B278-2)/IF(sommmeProdInv(Inputs!$B$30:$AY$30,$D$228:$BA$228,'Health SCR'!L$3)&gt;0,sommmeProdInv(Inputs!$B$30:$AY$30,$D$228:$BA$228,'Health SCR'!L$3),1)+L277,0)</f>
        <v>0</v>
      </c>
      <c r="M278" s="644">
        <f ca="1">IF('Health SCR'!M$3&gt;=$B278,OFFSET($D$228,0,'Health SCR'!M$3-$B278)*OFFSET(Inputs!$C$30,0,$B278-2)/IF(sommmeProdInv(Inputs!$B$30:$AY$30,$D$228:$BA$228,'Health SCR'!M$3)&gt;0,sommmeProdInv(Inputs!$B$30:$AY$30,$D$228:$BA$228,'Health SCR'!M$3),1)+M277,0)</f>
        <v>0</v>
      </c>
      <c r="N278" s="644">
        <f ca="1">IF('Health SCR'!N$3&gt;=$B278,OFFSET($D$228,0,'Health SCR'!N$3-$B278)*OFFSET(Inputs!$C$30,0,$B278-2)/IF(sommmeProdInv(Inputs!$B$30:$AY$30,$D$228:$BA$228,'Health SCR'!N$3)&gt;0,sommmeProdInv(Inputs!$B$30:$AY$30,$D$228:$BA$228,'Health SCR'!N$3),1)+N277,0)</f>
        <v>0</v>
      </c>
      <c r="O278" s="644">
        <f ca="1">IF('Health SCR'!O$3&gt;=$B278,OFFSET($D$228,0,'Health SCR'!O$3-$B278)*OFFSET(Inputs!$C$30,0,$B278-2)/IF(sommmeProdInv(Inputs!$B$30:$AY$30,$D$228:$BA$228,'Health SCR'!O$3)&gt;0,sommmeProdInv(Inputs!$B$30:$AY$30,$D$228:$BA$228,'Health SCR'!O$3),1)+O277,0)</f>
        <v>0</v>
      </c>
      <c r="P278" s="644">
        <f ca="1">IF('Health SCR'!P$3&gt;=$B278,OFFSET($D$228,0,'Health SCR'!P$3-$B278)*OFFSET(Inputs!$C$30,0,$B278-2)/IF(sommmeProdInv(Inputs!$B$30:$AY$30,$D$228:$BA$228,'Health SCR'!P$3)&gt;0,sommmeProdInv(Inputs!$B$30:$AY$30,$D$228:$BA$228,'Health SCR'!P$3),1)+P277,0)</f>
        <v>0</v>
      </c>
      <c r="Q278" s="644">
        <f ca="1">IF('Health SCR'!Q$3&gt;=$B278,OFFSET($D$228,0,'Health SCR'!Q$3-$B278)*OFFSET(Inputs!$C$30,0,$B278-2)/IF(sommmeProdInv(Inputs!$B$30:$AY$30,$D$228:$BA$228,'Health SCR'!Q$3)&gt;0,sommmeProdInv(Inputs!$B$30:$AY$30,$D$228:$BA$228,'Health SCR'!Q$3),1)+Q277,0)</f>
        <v>0</v>
      </c>
      <c r="R278" s="644">
        <f ca="1">IF('Health SCR'!R$3&gt;=$B278,OFFSET($D$228,0,'Health SCR'!R$3-$B278)*OFFSET(Inputs!$C$30,0,$B278-2)/IF(sommmeProdInv(Inputs!$B$30:$AY$30,$D$228:$BA$228,'Health SCR'!R$3)&gt;0,sommmeProdInv(Inputs!$B$30:$AY$30,$D$228:$BA$228,'Health SCR'!R$3),1)+R277,0)</f>
        <v>0</v>
      </c>
      <c r="S278" s="644">
        <f ca="1">IF('Health SCR'!S$3&gt;=$B278,OFFSET($D$228,0,'Health SCR'!S$3-$B278)*OFFSET(Inputs!$C$30,0,$B278-2)/IF(sommmeProdInv(Inputs!$B$30:$AY$30,$D$228:$BA$228,'Health SCR'!S$3)&gt;0,sommmeProdInv(Inputs!$B$30:$AY$30,$D$228:$BA$228,'Health SCR'!S$3),1)+S277,0)</f>
        <v>0</v>
      </c>
      <c r="T278" s="644">
        <f ca="1">IF('Health SCR'!T$3&gt;=$B278,OFFSET($D$228,0,'Health SCR'!T$3-$B278)*OFFSET(Inputs!$C$30,0,$B278-2)/IF(sommmeProdInv(Inputs!$B$30:$AY$30,$D$228:$BA$228,'Health SCR'!T$3)&gt;0,sommmeProdInv(Inputs!$B$30:$AY$30,$D$228:$BA$228,'Health SCR'!T$3),1)+T277,0)</f>
        <v>0</v>
      </c>
      <c r="U278" s="644">
        <f ca="1">IF('Health SCR'!U$3&gt;=$B278,OFFSET($D$228,0,'Health SCR'!U$3-$B278)*OFFSET(Inputs!$C$30,0,$B278-2)/IF(sommmeProdInv(Inputs!$B$30:$AY$30,$D$228:$BA$228,'Health SCR'!U$3)&gt;0,sommmeProdInv(Inputs!$B$30:$AY$30,$D$228:$BA$228,'Health SCR'!U$3),1)+U277,0)</f>
        <v>0</v>
      </c>
      <c r="V278" s="644">
        <f ca="1">IF('Health SCR'!V$3&gt;=$B278,OFFSET($D$228,0,'Health SCR'!V$3-$B278)*OFFSET(Inputs!$C$30,0,$B278-2)/IF(sommmeProdInv(Inputs!$B$30:$AY$30,$D$228:$BA$228,'Health SCR'!V$3)&gt;0,sommmeProdInv(Inputs!$B$30:$AY$30,$D$228:$BA$228,'Health SCR'!V$3),1)+V277,0)</f>
        <v>0</v>
      </c>
      <c r="W278" s="644">
        <f ca="1">IF('Health SCR'!W$3&gt;=$B278,OFFSET($D$228,0,'Health SCR'!W$3-$B278)*OFFSET(Inputs!$C$30,0,$B278-2)/IF(sommmeProdInv(Inputs!$B$30:$AY$30,$D$228:$BA$228,'Health SCR'!W$3)&gt;0,sommmeProdInv(Inputs!$B$30:$AY$30,$D$228:$BA$228,'Health SCR'!W$3),1)+W277,0)</f>
        <v>0</v>
      </c>
      <c r="X278" s="644">
        <f ca="1">IF('Health SCR'!X$3&gt;=$B278,OFFSET($D$228,0,'Health SCR'!X$3-$B278)*OFFSET(Inputs!$C$30,0,$B278-2)/IF(sommmeProdInv(Inputs!$B$30:$AY$30,$D$228:$BA$228,'Health SCR'!X$3)&gt;0,sommmeProdInv(Inputs!$B$30:$AY$30,$D$228:$BA$228,'Health SCR'!X$3),1)+X277,0)</f>
        <v>0</v>
      </c>
      <c r="Y278" s="644">
        <f ca="1">IF('Health SCR'!Y$3&gt;=$B278,OFFSET($D$228,0,'Health SCR'!Y$3-$B278)*OFFSET(Inputs!$C$30,0,$B278-2)/IF(sommmeProdInv(Inputs!$B$30:$AY$30,$D$228:$BA$228,'Health SCR'!Y$3)&gt;0,sommmeProdInv(Inputs!$B$30:$AY$30,$D$228:$BA$228,'Health SCR'!Y$3),1)+Y277,0)</f>
        <v>0</v>
      </c>
      <c r="Z278" s="644">
        <f ca="1">IF('Health SCR'!Z$3&gt;=$B278,OFFSET($D$228,0,'Health SCR'!Z$3-$B278)*OFFSET(Inputs!$C$30,0,$B278-2)/IF(sommmeProdInv(Inputs!$B$30:$AY$30,$D$228:$BA$228,'Health SCR'!Z$3)&gt;0,sommmeProdInv(Inputs!$B$30:$AY$30,$D$228:$BA$228,'Health SCR'!Z$3),1)+Z277,0)</f>
        <v>0</v>
      </c>
      <c r="AA278" s="644">
        <f ca="1">IF('Health SCR'!AA$3&gt;=$B278,OFFSET($D$228,0,'Health SCR'!AA$3-$B278)*OFFSET(Inputs!$C$30,0,$B278-2)/IF(sommmeProdInv(Inputs!$B$30:$AY$30,$D$228:$BA$228,'Health SCR'!AA$3)&gt;0,sommmeProdInv(Inputs!$B$30:$AY$30,$D$228:$BA$228,'Health SCR'!AA$3),1)+AA277,0)</f>
        <v>0</v>
      </c>
      <c r="AB278" s="644">
        <f ca="1">IF('Health SCR'!AB$3&gt;=$B278,OFFSET($D$228,0,'Health SCR'!AB$3-$B278)*OFFSET(Inputs!$C$30,0,$B278-2)/IF(sommmeProdInv(Inputs!$B$30:$AY$30,$D$228:$BA$228,'Health SCR'!AB$3)&gt;0,sommmeProdInv(Inputs!$B$30:$AY$30,$D$228:$BA$228,'Health SCR'!AB$3),1)+AB277,0)</f>
        <v>0</v>
      </c>
      <c r="AC278" s="644">
        <f ca="1">IF('Health SCR'!AC$3&gt;=$B278,OFFSET($D$228,0,'Health SCR'!AC$3-$B278)*OFFSET(Inputs!$C$30,0,$B278-2)/IF(sommmeProdInv(Inputs!$B$30:$AY$30,$D$228:$BA$228,'Health SCR'!AC$3)&gt;0,sommmeProdInv(Inputs!$B$30:$AY$30,$D$228:$BA$228,'Health SCR'!AC$3),1)+AC277,0)</f>
        <v>0</v>
      </c>
      <c r="AD278" s="644">
        <f ca="1">IF('Health SCR'!AD$3&gt;=$B278,OFFSET($D$228,0,'Health SCR'!AD$3-$B278)*OFFSET(Inputs!$C$30,0,$B278-2)/IF(sommmeProdInv(Inputs!$B$30:$AY$30,$D$228:$BA$228,'Health SCR'!AD$3)&gt;0,sommmeProdInv(Inputs!$B$30:$AY$30,$D$228:$BA$228,'Health SCR'!AD$3),1)+AD277,0)</f>
        <v>0</v>
      </c>
      <c r="AE278" s="644">
        <f ca="1">IF('Health SCR'!AE$3&gt;=$B278,OFFSET($D$228,0,'Health SCR'!AE$3-$B278)*OFFSET(Inputs!$C$30,0,$B278-2)/IF(sommmeProdInv(Inputs!$B$30:$AY$30,$D$228:$BA$228,'Health SCR'!AE$3)&gt;0,sommmeProdInv(Inputs!$B$30:$AY$30,$D$228:$BA$228,'Health SCR'!AE$3),1)+AE277,0)</f>
        <v>0</v>
      </c>
      <c r="AF278" s="644">
        <f ca="1">IF('Health SCR'!AF$3&gt;=$B278,OFFSET($D$228,0,'Health SCR'!AF$3-$B278)*OFFSET(Inputs!$C$30,0,$B278-2)/IF(sommmeProdInv(Inputs!$B$30:$AY$30,$D$228:$BA$228,'Health SCR'!AF$3)&gt;0,sommmeProdInv(Inputs!$B$30:$AY$30,$D$228:$BA$228,'Health SCR'!AF$3),1)+AF277,0)</f>
        <v>0</v>
      </c>
      <c r="AG278" s="644">
        <f ca="1">IF('Health SCR'!AG$3&gt;=$B278,OFFSET($D$228,0,'Health SCR'!AG$3-$B278)*OFFSET(Inputs!$C$30,0,$B278-2)/IF(sommmeProdInv(Inputs!$B$30:$AY$30,$D$228:$BA$228,'Health SCR'!AG$3)&gt;0,sommmeProdInv(Inputs!$B$30:$AY$30,$D$228:$BA$228,'Health SCR'!AG$3),1)+AG277,0)</f>
        <v>0</v>
      </c>
      <c r="AH278" s="644">
        <f ca="1">IF('Health SCR'!AH$3&gt;=$B278,OFFSET($D$228,0,'Health SCR'!AH$3-$B278)*OFFSET(Inputs!$C$30,0,$B278-2)/IF(sommmeProdInv(Inputs!$B$30:$AY$30,$D$228:$BA$228,'Health SCR'!AH$3)&gt;0,sommmeProdInv(Inputs!$B$30:$AY$30,$D$228:$BA$228,'Health SCR'!AH$3),1)+AH277,0)</f>
        <v>0</v>
      </c>
      <c r="AI278" s="644">
        <f ca="1">IF('Health SCR'!AI$3&gt;=$B278,OFFSET($D$228,0,'Health SCR'!AI$3-$B278)*OFFSET(Inputs!$C$30,0,$B278-2)/IF(sommmeProdInv(Inputs!$B$30:$AY$30,$D$228:$BA$228,'Health SCR'!AI$3)&gt;0,sommmeProdInv(Inputs!$B$30:$AY$30,$D$228:$BA$228,'Health SCR'!AI$3),1)+AI277,0)</f>
        <v>0</v>
      </c>
      <c r="AJ278" s="644">
        <f ca="1">IF('Health SCR'!AJ$3&gt;=$B278,OFFSET($D$228,0,'Health SCR'!AJ$3-$B278)*OFFSET(Inputs!$C$30,0,$B278-2)/IF(sommmeProdInv(Inputs!$B$30:$AY$30,$D$228:$BA$228,'Health SCR'!AJ$3)&gt;0,sommmeProdInv(Inputs!$B$30:$AY$30,$D$228:$BA$228,'Health SCR'!AJ$3),1)+AJ277,0)</f>
        <v>0</v>
      </c>
      <c r="AK278" s="644">
        <f ca="1">IF('Health SCR'!AK$3&gt;=$B278,OFFSET($D$228,0,'Health SCR'!AK$3-$B278)*OFFSET(Inputs!$C$30,0,$B278-2)/IF(sommmeProdInv(Inputs!$B$30:$AY$30,$D$228:$BA$228,'Health SCR'!AK$3)&gt;0,sommmeProdInv(Inputs!$B$30:$AY$30,$D$228:$BA$228,'Health SCR'!AK$3),1)+AK277,0)</f>
        <v>0</v>
      </c>
      <c r="AL278" s="644">
        <f ca="1">IF('Health SCR'!AL$3&gt;=$B278,OFFSET($D$228,0,'Health SCR'!AL$3-$B278)*OFFSET(Inputs!$C$30,0,$B278-2)/IF(sommmeProdInv(Inputs!$B$30:$AY$30,$D$228:$BA$228,'Health SCR'!AL$3)&gt;0,sommmeProdInv(Inputs!$B$30:$AY$30,$D$228:$BA$228,'Health SCR'!AL$3),1)+AL277,0)</f>
        <v>0</v>
      </c>
      <c r="AM278" s="644">
        <f ca="1">IF('Health SCR'!AM$3&gt;=$B278,OFFSET($D$228,0,'Health SCR'!AM$3-$B278)*OFFSET(Inputs!$C$30,0,$B278-2)/IF(sommmeProdInv(Inputs!$B$30:$AY$30,$D$228:$BA$228,'Health SCR'!AM$3)&gt;0,sommmeProdInv(Inputs!$B$30:$AY$30,$D$228:$BA$228,'Health SCR'!AM$3),1)+AM277,0)</f>
        <v>0</v>
      </c>
      <c r="AN278" s="644">
        <f ca="1">IF('Health SCR'!AN$3&gt;=$B278,OFFSET($D$228,0,'Health SCR'!AN$3-$B278)*OFFSET(Inputs!$C$30,0,$B278-2)/IF(sommmeProdInv(Inputs!$B$30:$AY$30,$D$228:$BA$228,'Health SCR'!AN$3)&gt;0,sommmeProdInv(Inputs!$B$30:$AY$30,$D$228:$BA$228,'Health SCR'!AN$3),1)+AN277,0)</f>
        <v>0</v>
      </c>
      <c r="AO278" s="644">
        <f ca="1">IF('Health SCR'!AO$3&gt;=$B278,OFFSET($D$228,0,'Health SCR'!AO$3-$B278)*OFFSET(Inputs!$C$30,0,$B278-2)/IF(sommmeProdInv(Inputs!$B$30:$AY$30,$D$228:$BA$228,'Health SCR'!AO$3)&gt;0,sommmeProdInv(Inputs!$B$30:$AY$30,$D$228:$BA$228,'Health SCR'!AO$3),1)+AO277,0)</f>
        <v>0</v>
      </c>
      <c r="AP278" s="644">
        <f ca="1">IF('Health SCR'!AP$3&gt;=$B278,OFFSET($D$228,0,'Health SCR'!AP$3-$B278)*OFFSET(Inputs!$C$30,0,$B278-2)/IF(sommmeProdInv(Inputs!$B$30:$AY$30,$D$228:$BA$228,'Health SCR'!AP$3)&gt;0,sommmeProdInv(Inputs!$B$30:$AY$30,$D$228:$BA$228,'Health SCR'!AP$3),1)+AP277,0)</f>
        <v>0</v>
      </c>
      <c r="AQ278" s="644">
        <f ca="1">IF('Health SCR'!AQ$3&gt;=$B278,OFFSET($D$228,0,'Health SCR'!AQ$3-$B278)*OFFSET(Inputs!$C$30,0,$B278-2)/IF(sommmeProdInv(Inputs!$B$30:$AY$30,$D$228:$BA$228,'Health SCR'!AQ$3)&gt;0,sommmeProdInv(Inputs!$B$30:$AY$30,$D$228:$BA$228,'Health SCR'!AQ$3),1)+AQ277,0)</f>
        <v>0</v>
      </c>
      <c r="AR278" s="644">
        <f ca="1">IF('Health SCR'!AR$3&gt;=$B278,OFFSET($D$228,0,'Health SCR'!AR$3-$B278)*OFFSET(Inputs!$C$30,0,$B278-2)/IF(sommmeProdInv(Inputs!$B$30:$AY$30,$D$228:$BA$228,'Health SCR'!AR$3)&gt;0,sommmeProdInv(Inputs!$B$30:$AY$30,$D$228:$BA$228,'Health SCR'!AR$3),1)+AR277,0)</f>
        <v>0</v>
      </c>
      <c r="AS278" s="644">
        <f ca="1">IF('Health SCR'!AS$3&gt;=$B278,OFFSET($D$228,0,'Health SCR'!AS$3-$B278)*OFFSET(Inputs!$C$30,0,$B278-2)/IF(sommmeProdInv(Inputs!$B$30:$AY$30,$D$228:$BA$228,'Health SCR'!AS$3)&gt;0,sommmeProdInv(Inputs!$B$30:$AY$30,$D$228:$BA$228,'Health SCR'!AS$3),1)+AS277,0)</f>
        <v>0</v>
      </c>
      <c r="AT278" s="644">
        <f ca="1">IF('Health SCR'!AT$3&gt;=$B278,OFFSET($D$228,0,'Health SCR'!AT$3-$B278)*OFFSET(Inputs!$C$30,0,$B278-2)/IF(sommmeProdInv(Inputs!$B$30:$AY$30,$D$228:$BA$228,'Health SCR'!AT$3)&gt;0,sommmeProdInv(Inputs!$B$30:$AY$30,$D$228:$BA$228,'Health SCR'!AT$3),1)+AT277,0)</f>
        <v>0</v>
      </c>
      <c r="AU278" s="644">
        <f ca="1">IF('Health SCR'!AU$3&gt;=$B278,OFFSET($D$228,0,'Health SCR'!AU$3-$B278)*OFFSET(Inputs!$C$30,0,$B278-2)/IF(sommmeProdInv(Inputs!$B$30:$AY$30,$D$228:$BA$228,'Health SCR'!AU$3)&gt;0,sommmeProdInv(Inputs!$B$30:$AY$30,$D$228:$BA$228,'Health SCR'!AU$3),1)+AU277,0)</f>
        <v>0</v>
      </c>
      <c r="AV278" s="644">
        <f ca="1">IF('Health SCR'!AV$3&gt;=$B278,OFFSET($D$228,0,'Health SCR'!AV$3-$B278)*OFFSET(Inputs!$C$30,0,$B278-2)/IF(sommmeProdInv(Inputs!$B$30:$AY$30,$D$228:$BA$228,'Health SCR'!AV$3)&gt;0,sommmeProdInv(Inputs!$B$30:$AY$30,$D$228:$BA$228,'Health SCR'!AV$3),1)+AV277,0)</f>
        <v>0</v>
      </c>
      <c r="AW278" s="644">
        <f ca="1">IF('Health SCR'!AW$3&gt;=$B278,OFFSET($D$228,0,'Health SCR'!AW$3-$B278)*OFFSET(Inputs!$C$30,0,$B278-2)/IF(sommmeProdInv(Inputs!$B$30:$AY$30,$D$228:$BA$228,'Health SCR'!AW$3)&gt;0,sommmeProdInv(Inputs!$B$30:$AY$30,$D$228:$BA$228,'Health SCR'!AW$3),1)+AW277,0)</f>
        <v>0</v>
      </c>
      <c r="AX278" s="644">
        <f ca="1">IF('Health SCR'!AX$3&gt;=$B278,OFFSET($D$228,0,'Health SCR'!AX$3-$B278)*OFFSET(Inputs!$C$30,0,$B278-2)/IF(sommmeProdInv(Inputs!$B$30:$AY$30,$D$228:$BA$228,'Health SCR'!AX$3)&gt;0,sommmeProdInv(Inputs!$B$30:$AY$30,$D$228:$BA$228,'Health SCR'!AX$3),1)+AX277,0)</f>
        <v>0</v>
      </c>
      <c r="AY278" s="644">
        <f ca="1">IF('Health SCR'!AY$3&gt;=$B278,OFFSET($D$228,0,'Health SCR'!AY$3-$B278)*OFFSET(Inputs!$C$30,0,$B278-2)/IF(sommmeProdInv(Inputs!$B$30:$AY$30,$D$228:$BA$228,'Health SCR'!AY$3)&gt;0,sommmeProdInv(Inputs!$B$30:$AY$30,$D$228:$BA$228,'Health SCR'!AY$3),1)+AY277,0)</f>
        <v>0</v>
      </c>
      <c r="AZ278" s="644">
        <f ca="1">IF('Health SCR'!AZ$3&gt;=$B278,OFFSET($D$228,0,'Health SCR'!AZ$3-$B278)*OFFSET(Inputs!$C$30,0,$B278-2)/IF(sommmeProdInv(Inputs!$B$30:$AY$30,$D$228:$BA$228,'Health SCR'!AZ$3)&gt;0,sommmeProdInv(Inputs!$B$30:$AY$30,$D$228:$BA$228,'Health SCR'!AZ$3),1)+AZ277,0)</f>
        <v>0</v>
      </c>
      <c r="BA278" s="645">
        <f ca="1">IF('Health SCR'!BA$3&gt;=$B278,OFFSET($D$228,0,'Health SCR'!BA$3-$B278)*OFFSET(Inputs!$C$30,0,$B278-2)/IF(sommmeProdInv(Inputs!$B$30:$AY$30,$D$228:$BA$228,'Health SCR'!BA$3)&gt;0,sommmeProdInv(Inputs!$B$30:$AY$30,$D$228:$BA$228,'Health SCR'!BA$3),1)+BA277,0)</f>
        <v>0</v>
      </c>
    </row>
    <row r="279" spans="1:256" s="221" customFormat="1" outlineLevel="1">
      <c r="A279" s="611"/>
      <c r="B279" s="995">
        <v>50</v>
      </c>
      <c r="C279" s="996"/>
      <c r="D279" s="647"/>
      <c r="E279" s="648">
        <f ca="1">IF('Health SCR'!E$3&gt;=$B279,OFFSET($D$228,0,'Health SCR'!E$3-$B279)*OFFSET(Inputs!$C$30,0,$B279-2)/IF(sommmeProdInv(Inputs!$B$30:$AY$30,$D$228:$BA$228,'Health SCR'!E$3)&gt;0,sommmeProdInv(Inputs!$B$30:$AY$30,$D$228:$BA$228,'Health SCR'!E$3),1)+E278,0)</f>
        <v>0</v>
      </c>
      <c r="F279" s="648">
        <f ca="1">IF('Health SCR'!F$3&gt;=$B279,OFFSET($D$228,0,'Health SCR'!F$3-$B279)*OFFSET(Inputs!$C$30,0,$B279-2)/IF(sommmeProdInv(Inputs!$B$30:$AY$30,$D$228:$BA$228,'Health SCR'!F$3)&gt;0,sommmeProdInv(Inputs!$B$30:$AY$30,$D$228:$BA$228,'Health SCR'!F$3),1)+F278,0)</f>
        <v>0</v>
      </c>
      <c r="G279" s="648">
        <f ca="1">IF('Health SCR'!G$3&gt;=$B279,OFFSET($D$228,0,'Health SCR'!G$3-$B279)*OFFSET(Inputs!$C$30,0,$B279-2)/IF(sommmeProdInv(Inputs!$B$30:$AY$30,$D$228:$BA$228,'Health SCR'!G$3)&gt;0,sommmeProdInv(Inputs!$B$30:$AY$30,$D$228:$BA$228,'Health SCR'!G$3),1)+G278,0)</f>
        <v>0</v>
      </c>
      <c r="H279" s="648">
        <f ca="1">IF('Health SCR'!H$3&gt;=$B279,OFFSET($D$228,0,'Health SCR'!H$3-$B279)*OFFSET(Inputs!$C$30,0,$B279-2)/IF(sommmeProdInv(Inputs!$B$30:$AY$30,$D$228:$BA$228,'Health SCR'!H$3)&gt;0,sommmeProdInv(Inputs!$B$30:$AY$30,$D$228:$BA$228,'Health SCR'!H$3),1)+H278,0)</f>
        <v>0</v>
      </c>
      <c r="I279" s="648">
        <f ca="1">IF('Health SCR'!I$3&gt;=$B279,OFFSET($D$228,0,'Health SCR'!I$3-$B279)*OFFSET(Inputs!$C$30,0,$B279-2)/IF(sommmeProdInv(Inputs!$B$30:$AY$30,$D$228:$BA$228,'Health SCR'!I$3)&gt;0,sommmeProdInv(Inputs!$B$30:$AY$30,$D$228:$BA$228,'Health SCR'!I$3),1)+I278,0)</f>
        <v>0</v>
      </c>
      <c r="J279" s="648">
        <f ca="1">IF('Health SCR'!J$3&gt;=$B279,OFFSET($D$228,0,'Health SCR'!J$3-$B279)*OFFSET(Inputs!$C$30,0,$B279-2)/IF(sommmeProdInv(Inputs!$B$30:$AY$30,$D$228:$BA$228,'Health SCR'!J$3)&gt;0,sommmeProdInv(Inputs!$B$30:$AY$30,$D$228:$BA$228,'Health SCR'!J$3),1)+J278,0)</f>
        <v>0</v>
      </c>
      <c r="K279" s="648">
        <f ca="1">IF('Health SCR'!K$3&gt;=$B279,OFFSET($D$228,0,'Health SCR'!K$3-$B279)*OFFSET(Inputs!$C$30,0,$B279-2)/IF(sommmeProdInv(Inputs!$B$30:$AY$30,$D$228:$BA$228,'Health SCR'!K$3)&gt;0,sommmeProdInv(Inputs!$B$30:$AY$30,$D$228:$BA$228,'Health SCR'!K$3),1)+K278,0)</f>
        <v>0</v>
      </c>
      <c r="L279" s="648">
        <f ca="1">IF('Health SCR'!L$3&gt;=$B279,OFFSET($D$228,0,'Health SCR'!L$3-$B279)*OFFSET(Inputs!$C$30,0,$B279-2)/IF(sommmeProdInv(Inputs!$B$30:$AY$30,$D$228:$BA$228,'Health SCR'!L$3)&gt;0,sommmeProdInv(Inputs!$B$30:$AY$30,$D$228:$BA$228,'Health SCR'!L$3),1)+L278,0)</f>
        <v>0</v>
      </c>
      <c r="M279" s="648">
        <f ca="1">IF('Health SCR'!M$3&gt;=$B279,OFFSET($D$228,0,'Health SCR'!M$3-$B279)*OFFSET(Inputs!$C$30,0,$B279-2)/IF(sommmeProdInv(Inputs!$B$30:$AY$30,$D$228:$BA$228,'Health SCR'!M$3)&gt;0,sommmeProdInv(Inputs!$B$30:$AY$30,$D$228:$BA$228,'Health SCR'!M$3),1)+M278,0)</f>
        <v>0</v>
      </c>
      <c r="N279" s="648">
        <f ca="1">IF('Health SCR'!N$3&gt;=$B279,OFFSET($D$228,0,'Health SCR'!N$3-$B279)*OFFSET(Inputs!$C$30,0,$B279-2)/IF(sommmeProdInv(Inputs!$B$30:$AY$30,$D$228:$BA$228,'Health SCR'!N$3)&gt;0,sommmeProdInv(Inputs!$B$30:$AY$30,$D$228:$BA$228,'Health SCR'!N$3),1)+N278,0)</f>
        <v>0</v>
      </c>
      <c r="O279" s="648">
        <f ca="1">IF('Health SCR'!O$3&gt;=$B279,OFFSET($D$228,0,'Health SCR'!O$3-$B279)*OFFSET(Inputs!$C$30,0,$B279-2)/IF(sommmeProdInv(Inputs!$B$30:$AY$30,$D$228:$BA$228,'Health SCR'!O$3)&gt;0,sommmeProdInv(Inputs!$B$30:$AY$30,$D$228:$BA$228,'Health SCR'!O$3),1)+O278,0)</f>
        <v>0</v>
      </c>
      <c r="P279" s="648">
        <f ca="1">IF('Health SCR'!P$3&gt;=$B279,OFFSET($D$228,0,'Health SCR'!P$3-$B279)*OFFSET(Inputs!$C$30,0,$B279-2)/IF(sommmeProdInv(Inputs!$B$30:$AY$30,$D$228:$BA$228,'Health SCR'!P$3)&gt;0,sommmeProdInv(Inputs!$B$30:$AY$30,$D$228:$BA$228,'Health SCR'!P$3),1)+P278,0)</f>
        <v>0</v>
      </c>
      <c r="Q279" s="648">
        <f ca="1">IF('Health SCR'!Q$3&gt;=$B279,OFFSET($D$228,0,'Health SCR'!Q$3-$B279)*OFFSET(Inputs!$C$30,0,$B279-2)/IF(sommmeProdInv(Inputs!$B$30:$AY$30,$D$228:$BA$228,'Health SCR'!Q$3)&gt;0,sommmeProdInv(Inputs!$B$30:$AY$30,$D$228:$BA$228,'Health SCR'!Q$3),1)+Q278,0)</f>
        <v>0</v>
      </c>
      <c r="R279" s="648">
        <f ca="1">IF('Health SCR'!R$3&gt;=$B279,OFFSET($D$228,0,'Health SCR'!R$3-$B279)*OFFSET(Inputs!$C$30,0,$B279-2)/IF(sommmeProdInv(Inputs!$B$30:$AY$30,$D$228:$BA$228,'Health SCR'!R$3)&gt;0,sommmeProdInv(Inputs!$B$30:$AY$30,$D$228:$BA$228,'Health SCR'!R$3),1)+R278,0)</f>
        <v>0</v>
      </c>
      <c r="S279" s="648">
        <f ca="1">IF('Health SCR'!S$3&gt;=$B279,OFFSET($D$228,0,'Health SCR'!S$3-$B279)*OFFSET(Inputs!$C$30,0,$B279-2)/IF(sommmeProdInv(Inputs!$B$30:$AY$30,$D$228:$BA$228,'Health SCR'!S$3)&gt;0,sommmeProdInv(Inputs!$B$30:$AY$30,$D$228:$BA$228,'Health SCR'!S$3),1)+S278,0)</f>
        <v>0</v>
      </c>
      <c r="T279" s="648">
        <f ca="1">IF('Health SCR'!T$3&gt;=$B279,OFFSET($D$228,0,'Health SCR'!T$3-$B279)*OFFSET(Inputs!$C$30,0,$B279-2)/IF(sommmeProdInv(Inputs!$B$30:$AY$30,$D$228:$BA$228,'Health SCR'!T$3)&gt;0,sommmeProdInv(Inputs!$B$30:$AY$30,$D$228:$BA$228,'Health SCR'!T$3),1)+T278,0)</f>
        <v>0</v>
      </c>
      <c r="U279" s="648">
        <f ca="1">IF('Health SCR'!U$3&gt;=$B279,OFFSET($D$228,0,'Health SCR'!U$3-$B279)*OFFSET(Inputs!$C$30,0,$B279-2)/IF(sommmeProdInv(Inputs!$B$30:$AY$30,$D$228:$BA$228,'Health SCR'!U$3)&gt;0,sommmeProdInv(Inputs!$B$30:$AY$30,$D$228:$BA$228,'Health SCR'!U$3),1)+U278,0)</f>
        <v>0</v>
      </c>
      <c r="V279" s="648">
        <f ca="1">IF('Health SCR'!V$3&gt;=$B279,OFFSET($D$228,0,'Health SCR'!V$3-$B279)*OFFSET(Inputs!$C$30,0,$B279-2)/IF(sommmeProdInv(Inputs!$B$30:$AY$30,$D$228:$BA$228,'Health SCR'!V$3)&gt;0,sommmeProdInv(Inputs!$B$30:$AY$30,$D$228:$BA$228,'Health SCR'!V$3),1)+V278,0)</f>
        <v>0</v>
      </c>
      <c r="W279" s="648">
        <f ca="1">IF('Health SCR'!W$3&gt;=$B279,OFFSET($D$228,0,'Health SCR'!W$3-$B279)*OFFSET(Inputs!$C$30,0,$B279-2)/IF(sommmeProdInv(Inputs!$B$30:$AY$30,$D$228:$BA$228,'Health SCR'!W$3)&gt;0,sommmeProdInv(Inputs!$B$30:$AY$30,$D$228:$BA$228,'Health SCR'!W$3),1)+W278,0)</f>
        <v>0</v>
      </c>
      <c r="X279" s="648">
        <f ca="1">IF('Health SCR'!X$3&gt;=$B279,OFFSET($D$228,0,'Health SCR'!X$3-$B279)*OFFSET(Inputs!$C$30,0,$B279-2)/IF(sommmeProdInv(Inputs!$B$30:$AY$30,$D$228:$BA$228,'Health SCR'!X$3)&gt;0,sommmeProdInv(Inputs!$B$30:$AY$30,$D$228:$BA$228,'Health SCR'!X$3),1)+X278,0)</f>
        <v>0</v>
      </c>
      <c r="Y279" s="648">
        <f ca="1">IF('Health SCR'!Y$3&gt;=$B279,OFFSET($D$228,0,'Health SCR'!Y$3-$B279)*OFFSET(Inputs!$C$30,0,$B279-2)/IF(sommmeProdInv(Inputs!$B$30:$AY$30,$D$228:$BA$228,'Health SCR'!Y$3)&gt;0,sommmeProdInv(Inputs!$B$30:$AY$30,$D$228:$BA$228,'Health SCR'!Y$3),1)+Y278,0)</f>
        <v>0</v>
      </c>
      <c r="Z279" s="648">
        <f ca="1">IF('Health SCR'!Z$3&gt;=$B279,OFFSET($D$228,0,'Health SCR'!Z$3-$B279)*OFFSET(Inputs!$C$30,0,$B279-2)/IF(sommmeProdInv(Inputs!$B$30:$AY$30,$D$228:$BA$228,'Health SCR'!Z$3)&gt;0,sommmeProdInv(Inputs!$B$30:$AY$30,$D$228:$BA$228,'Health SCR'!Z$3),1)+Z278,0)</f>
        <v>0</v>
      </c>
      <c r="AA279" s="648">
        <f ca="1">IF('Health SCR'!AA$3&gt;=$B279,OFFSET($D$228,0,'Health SCR'!AA$3-$B279)*OFFSET(Inputs!$C$30,0,$B279-2)/IF(sommmeProdInv(Inputs!$B$30:$AY$30,$D$228:$BA$228,'Health SCR'!AA$3)&gt;0,sommmeProdInv(Inputs!$B$30:$AY$30,$D$228:$BA$228,'Health SCR'!AA$3),1)+AA278,0)</f>
        <v>0</v>
      </c>
      <c r="AB279" s="648">
        <f ca="1">IF('Health SCR'!AB$3&gt;=$B279,OFFSET($D$228,0,'Health SCR'!AB$3-$B279)*OFFSET(Inputs!$C$30,0,$B279-2)/IF(sommmeProdInv(Inputs!$B$30:$AY$30,$D$228:$BA$228,'Health SCR'!AB$3)&gt;0,sommmeProdInv(Inputs!$B$30:$AY$30,$D$228:$BA$228,'Health SCR'!AB$3),1)+AB278,0)</f>
        <v>0</v>
      </c>
      <c r="AC279" s="648">
        <f ca="1">IF('Health SCR'!AC$3&gt;=$B279,OFFSET($D$228,0,'Health SCR'!AC$3-$B279)*OFFSET(Inputs!$C$30,0,$B279-2)/IF(sommmeProdInv(Inputs!$B$30:$AY$30,$D$228:$BA$228,'Health SCR'!AC$3)&gt;0,sommmeProdInv(Inputs!$B$30:$AY$30,$D$228:$BA$228,'Health SCR'!AC$3),1)+AC278,0)</f>
        <v>0</v>
      </c>
      <c r="AD279" s="648">
        <f ca="1">IF('Health SCR'!AD$3&gt;=$B279,OFFSET($D$228,0,'Health SCR'!AD$3-$B279)*OFFSET(Inputs!$C$30,0,$B279-2)/IF(sommmeProdInv(Inputs!$B$30:$AY$30,$D$228:$BA$228,'Health SCR'!AD$3)&gt;0,sommmeProdInv(Inputs!$B$30:$AY$30,$D$228:$BA$228,'Health SCR'!AD$3),1)+AD278,0)</f>
        <v>0</v>
      </c>
      <c r="AE279" s="648">
        <f ca="1">IF('Health SCR'!AE$3&gt;=$B279,OFFSET($D$228,0,'Health SCR'!AE$3-$B279)*OFFSET(Inputs!$C$30,0,$B279-2)/IF(sommmeProdInv(Inputs!$B$30:$AY$30,$D$228:$BA$228,'Health SCR'!AE$3)&gt;0,sommmeProdInv(Inputs!$B$30:$AY$30,$D$228:$BA$228,'Health SCR'!AE$3),1)+AE278,0)</f>
        <v>0</v>
      </c>
      <c r="AF279" s="648">
        <f ca="1">IF('Health SCR'!AF$3&gt;=$B279,OFFSET($D$228,0,'Health SCR'!AF$3-$B279)*OFFSET(Inputs!$C$30,0,$B279-2)/IF(sommmeProdInv(Inputs!$B$30:$AY$30,$D$228:$BA$228,'Health SCR'!AF$3)&gt;0,sommmeProdInv(Inputs!$B$30:$AY$30,$D$228:$BA$228,'Health SCR'!AF$3),1)+AF278,0)</f>
        <v>0</v>
      </c>
      <c r="AG279" s="648">
        <f ca="1">IF('Health SCR'!AG$3&gt;=$B279,OFFSET($D$228,0,'Health SCR'!AG$3-$B279)*OFFSET(Inputs!$C$30,0,$B279-2)/IF(sommmeProdInv(Inputs!$B$30:$AY$30,$D$228:$BA$228,'Health SCR'!AG$3)&gt;0,sommmeProdInv(Inputs!$B$30:$AY$30,$D$228:$BA$228,'Health SCR'!AG$3),1)+AG278,0)</f>
        <v>0</v>
      </c>
      <c r="AH279" s="648">
        <f ca="1">IF('Health SCR'!AH$3&gt;=$B279,OFFSET($D$228,0,'Health SCR'!AH$3-$B279)*OFFSET(Inputs!$C$30,0,$B279-2)/IF(sommmeProdInv(Inputs!$B$30:$AY$30,$D$228:$BA$228,'Health SCR'!AH$3)&gt;0,sommmeProdInv(Inputs!$B$30:$AY$30,$D$228:$BA$228,'Health SCR'!AH$3),1)+AH278,0)</f>
        <v>0</v>
      </c>
      <c r="AI279" s="648">
        <f ca="1">IF('Health SCR'!AI$3&gt;=$B279,OFFSET($D$228,0,'Health SCR'!AI$3-$B279)*OFFSET(Inputs!$C$30,0,$B279-2)/IF(sommmeProdInv(Inputs!$B$30:$AY$30,$D$228:$BA$228,'Health SCR'!AI$3)&gt;0,sommmeProdInv(Inputs!$B$30:$AY$30,$D$228:$BA$228,'Health SCR'!AI$3),1)+AI278,0)</f>
        <v>0</v>
      </c>
      <c r="AJ279" s="648">
        <f ca="1">IF('Health SCR'!AJ$3&gt;=$B279,OFFSET($D$228,0,'Health SCR'!AJ$3-$B279)*OFFSET(Inputs!$C$30,0,$B279-2)/IF(sommmeProdInv(Inputs!$B$30:$AY$30,$D$228:$BA$228,'Health SCR'!AJ$3)&gt;0,sommmeProdInv(Inputs!$B$30:$AY$30,$D$228:$BA$228,'Health SCR'!AJ$3),1)+AJ278,0)</f>
        <v>0</v>
      </c>
      <c r="AK279" s="648">
        <f ca="1">IF('Health SCR'!AK$3&gt;=$B279,OFFSET($D$228,0,'Health SCR'!AK$3-$B279)*OFFSET(Inputs!$C$30,0,$B279-2)/IF(sommmeProdInv(Inputs!$B$30:$AY$30,$D$228:$BA$228,'Health SCR'!AK$3)&gt;0,sommmeProdInv(Inputs!$B$30:$AY$30,$D$228:$BA$228,'Health SCR'!AK$3),1)+AK278,0)</f>
        <v>0</v>
      </c>
      <c r="AL279" s="648">
        <f ca="1">IF('Health SCR'!AL$3&gt;=$B279,OFFSET($D$228,0,'Health SCR'!AL$3-$B279)*OFFSET(Inputs!$C$30,0,$B279-2)/IF(sommmeProdInv(Inputs!$B$30:$AY$30,$D$228:$BA$228,'Health SCR'!AL$3)&gt;0,sommmeProdInv(Inputs!$B$30:$AY$30,$D$228:$BA$228,'Health SCR'!AL$3),1)+AL278,0)</f>
        <v>0</v>
      </c>
      <c r="AM279" s="648">
        <f ca="1">IF('Health SCR'!AM$3&gt;=$B279,OFFSET($D$228,0,'Health SCR'!AM$3-$B279)*OFFSET(Inputs!$C$30,0,$B279-2)/IF(sommmeProdInv(Inputs!$B$30:$AY$30,$D$228:$BA$228,'Health SCR'!AM$3)&gt;0,sommmeProdInv(Inputs!$B$30:$AY$30,$D$228:$BA$228,'Health SCR'!AM$3),1)+AM278,0)</f>
        <v>0</v>
      </c>
      <c r="AN279" s="648">
        <f ca="1">IF('Health SCR'!AN$3&gt;=$B279,OFFSET($D$228,0,'Health SCR'!AN$3-$B279)*OFFSET(Inputs!$C$30,0,$B279-2)/IF(sommmeProdInv(Inputs!$B$30:$AY$30,$D$228:$BA$228,'Health SCR'!AN$3)&gt;0,sommmeProdInv(Inputs!$B$30:$AY$30,$D$228:$BA$228,'Health SCR'!AN$3),1)+AN278,0)</f>
        <v>0</v>
      </c>
      <c r="AO279" s="648">
        <f ca="1">IF('Health SCR'!AO$3&gt;=$B279,OFFSET($D$228,0,'Health SCR'!AO$3-$B279)*OFFSET(Inputs!$C$30,0,$B279-2)/IF(sommmeProdInv(Inputs!$B$30:$AY$30,$D$228:$BA$228,'Health SCR'!AO$3)&gt;0,sommmeProdInv(Inputs!$B$30:$AY$30,$D$228:$BA$228,'Health SCR'!AO$3),1)+AO278,0)</f>
        <v>0</v>
      </c>
      <c r="AP279" s="648">
        <f ca="1">IF('Health SCR'!AP$3&gt;=$B279,OFFSET($D$228,0,'Health SCR'!AP$3-$B279)*OFFSET(Inputs!$C$30,0,$B279-2)/IF(sommmeProdInv(Inputs!$B$30:$AY$30,$D$228:$BA$228,'Health SCR'!AP$3)&gt;0,sommmeProdInv(Inputs!$B$30:$AY$30,$D$228:$BA$228,'Health SCR'!AP$3),1)+AP278,0)</f>
        <v>0</v>
      </c>
      <c r="AQ279" s="648">
        <f ca="1">IF('Health SCR'!AQ$3&gt;=$B279,OFFSET($D$228,0,'Health SCR'!AQ$3-$B279)*OFFSET(Inputs!$C$30,0,$B279-2)/IF(sommmeProdInv(Inputs!$B$30:$AY$30,$D$228:$BA$228,'Health SCR'!AQ$3)&gt;0,sommmeProdInv(Inputs!$B$30:$AY$30,$D$228:$BA$228,'Health SCR'!AQ$3),1)+AQ278,0)</f>
        <v>0</v>
      </c>
      <c r="AR279" s="648">
        <f ca="1">IF('Health SCR'!AR$3&gt;=$B279,OFFSET($D$228,0,'Health SCR'!AR$3-$B279)*OFFSET(Inputs!$C$30,0,$B279-2)/IF(sommmeProdInv(Inputs!$B$30:$AY$30,$D$228:$BA$228,'Health SCR'!AR$3)&gt;0,sommmeProdInv(Inputs!$B$30:$AY$30,$D$228:$BA$228,'Health SCR'!AR$3),1)+AR278,0)</f>
        <v>0</v>
      </c>
      <c r="AS279" s="648">
        <f ca="1">IF('Health SCR'!AS$3&gt;=$B279,OFFSET($D$228,0,'Health SCR'!AS$3-$B279)*OFFSET(Inputs!$C$30,0,$B279-2)/IF(sommmeProdInv(Inputs!$B$30:$AY$30,$D$228:$BA$228,'Health SCR'!AS$3)&gt;0,sommmeProdInv(Inputs!$B$30:$AY$30,$D$228:$BA$228,'Health SCR'!AS$3),1)+AS278,0)</f>
        <v>0</v>
      </c>
      <c r="AT279" s="648">
        <f ca="1">IF('Health SCR'!AT$3&gt;=$B279,OFFSET($D$228,0,'Health SCR'!AT$3-$B279)*OFFSET(Inputs!$C$30,0,$B279-2)/IF(sommmeProdInv(Inputs!$B$30:$AY$30,$D$228:$BA$228,'Health SCR'!AT$3)&gt;0,sommmeProdInv(Inputs!$B$30:$AY$30,$D$228:$BA$228,'Health SCR'!AT$3),1)+AT278,0)</f>
        <v>0</v>
      </c>
      <c r="AU279" s="648">
        <f ca="1">IF('Health SCR'!AU$3&gt;=$B279,OFFSET($D$228,0,'Health SCR'!AU$3-$B279)*OFFSET(Inputs!$C$30,0,$B279-2)/IF(sommmeProdInv(Inputs!$B$30:$AY$30,$D$228:$BA$228,'Health SCR'!AU$3)&gt;0,sommmeProdInv(Inputs!$B$30:$AY$30,$D$228:$BA$228,'Health SCR'!AU$3),1)+AU278,0)</f>
        <v>0</v>
      </c>
      <c r="AV279" s="648">
        <f ca="1">IF('Health SCR'!AV$3&gt;=$B279,OFFSET($D$228,0,'Health SCR'!AV$3-$B279)*OFFSET(Inputs!$C$30,0,$B279-2)/IF(sommmeProdInv(Inputs!$B$30:$AY$30,$D$228:$BA$228,'Health SCR'!AV$3)&gt;0,sommmeProdInv(Inputs!$B$30:$AY$30,$D$228:$BA$228,'Health SCR'!AV$3),1)+AV278,0)</f>
        <v>0</v>
      </c>
      <c r="AW279" s="648">
        <f ca="1">IF('Health SCR'!AW$3&gt;=$B279,OFFSET($D$228,0,'Health SCR'!AW$3-$B279)*OFFSET(Inputs!$C$30,0,$B279-2)/IF(sommmeProdInv(Inputs!$B$30:$AY$30,$D$228:$BA$228,'Health SCR'!AW$3)&gt;0,sommmeProdInv(Inputs!$B$30:$AY$30,$D$228:$BA$228,'Health SCR'!AW$3),1)+AW278,0)</f>
        <v>0</v>
      </c>
      <c r="AX279" s="648">
        <f ca="1">IF('Health SCR'!AX$3&gt;=$B279,OFFSET($D$228,0,'Health SCR'!AX$3-$B279)*OFFSET(Inputs!$C$30,0,$B279-2)/IF(sommmeProdInv(Inputs!$B$30:$AY$30,$D$228:$BA$228,'Health SCR'!AX$3)&gt;0,sommmeProdInv(Inputs!$B$30:$AY$30,$D$228:$BA$228,'Health SCR'!AX$3),1)+AX278,0)</f>
        <v>0</v>
      </c>
      <c r="AY279" s="648">
        <f ca="1">IF('Health SCR'!AY$3&gt;=$B279,OFFSET($D$228,0,'Health SCR'!AY$3-$B279)*OFFSET(Inputs!$C$30,0,$B279-2)/IF(sommmeProdInv(Inputs!$B$30:$AY$30,$D$228:$BA$228,'Health SCR'!AY$3)&gt;0,sommmeProdInv(Inputs!$B$30:$AY$30,$D$228:$BA$228,'Health SCR'!AY$3),1)+AY278,0)</f>
        <v>0</v>
      </c>
      <c r="AZ279" s="648">
        <f ca="1">IF('Health SCR'!AZ$3&gt;=$B279,OFFSET($D$228,0,'Health SCR'!AZ$3-$B279)*OFFSET(Inputs!$C$30,0,$B279-2)/IF(sommmeProdInv(Inputs!$B$30:$AY$30,$D$228:$BA$228,'Health SCR'!AZ$3)&gt;0,sommmeProdInv(Inputs!$B$30:$AY$30,$D$228:$BA$228,'Health SCR'!AZ$3),1)+AZ278,0)</f>
        <v>0</v>
      </c>
      <c r="BA279" s="649">
        <f ca="1">IF('Health SCR'!BA$3&gt;=$B279,OFFSET($D$228,0,'Health SCR'!BA$3-$B279)*OFFSET(Inputs!$C$30,0,$B279-2)/IF(sommmeProdInv(Inputs!$B$30:$AY$30,$D$228:$BA$228,'Health SCR'!BA$3)&gt;0,sommmeProdInv(Inputs!$B$30:$AY$30,$D$228:$BA$228,'Health SCR'!BA$3),1)+BA278,0)</f>
        <v>0</v>
      </c>
    </row>
    <row r="280" spans="1:256" s="221" customFormat="1"/>
    <row r="281" spans="1:256" s="221" customFormat="1">
      <c r="A281" s="790" t="s">
        <v>184</v>
      </c>
    </row>
    <row r="282" spans="1:256" s="221" customFormat="1"/>
    <row r="283" spans="1:256" s="286" customFormat="1">
      <c r="A283" s="636" t="s">
        <v>448</v>
      </c>
      <c r="B283" s="982"/>
      <c r="C283" s="982"/>
      <c r="D283" s="628">
        <f ca="1">IF(Exclusion_Period-D3&gt;=0,0,IF(Misc_NL_Dur_mth-Exclusion_Period*12&gt;0,MAX(0,1-SUM($B283:C283)-MAX(0,(Misc_NL_Dur_mth-Exclusion_Period*12-(OFFSET(D3,0,-Exclusion_Period)*12-6)))/(Misc_NL_Dur_mth-Exclusion_Period*12)-IF(Inputs!$E$3="Single Premium",0,IF(('Health SCR'!D3-1)*12&lt;=Misc_NL_Dur_mth-Exclusion_Period*12,IF(Inputs!$E$3="Yearly Periodic Premium",1/2*(1/(Misc_NL_Dur_mth-Exclusion_Period*12)),1/24*1/(Misc_NL_Dur_mth-Exclusion_Period*12)),0))),1))</f>
        <v>1</v>
      </c>
      <c r="E283" s="628">
        <f ca="1">IF(Exclusion_Period-E3&gt;=0,0,IF(Misc_NL_Dur_mth-Exclusion_Period*12&gt;0,MAX(0,1-SUM($B283:D283)-MAX(0,(Misc_NL_Dur_mth-Exclusion_Period*12-(OFFSET(E3,0,-Exclusion_Period)*12-6)))/(Misc_NL_Dur_mth-Exclusion_Period*12)-IF(Inputs!$E$3="Single Premium",0,IF(('Health SCR'!E3-1)*12&lt;=Misc_NL_Dur_mth-Exclusion_Period*12,IF(Inputs!$E$3="Yearly Periodic Premium",1/2*(1/(Misc_NL_Dur_mth-Exclusion_Period*12)),1/24*1/(Misc_NL_Dur_mth-Exclusion_Period*12)),0))),1))</f>
        <v>1</v>
      </c>
      <c r="F283" s="628">
        <f ca="1">IF(Exclusion_Period-F3&gt;=0,0,IF(Misc_NL_Dur_mth-Exclusion_Period*12&gt;0,MAX(0,1-SUM($B283:E283)-MAX(0,(Misc_NL_Dur_mth-Exclusion_Period*12-(OFFSET(F3,0,-Exclusion_Period)*12-6)))/(Misc_NL_Dur_mth-Exclusion_Period*12)-IF(Inputs!$E$3="Single Premium",0,IF(('Health SCR'!F3-1)*12&lt;=Misc_NL_Dur_mth-Exclusion_Period*12,IF(Inputs!$E$3="Yearly Periodic Premium",1/2*(1/(Misc_NL_Dur_mth-Exclusion_Period*12)),1/24*1/(Misc_NL_Dur_mth-Exclusion_Period*12)),0))),1))</f>
        <v>1</v>
      </c>
      <c r="G283" s="628">
        <f ca="1">IF(Exclusion_Period-G3&gt;=0,0,IF(Misc_NL_Dur_mth-Exclusion_Period*12&gt;0,MAX(0,1-SUM($B283:F283)-MAX(0,(Misc_NL_Dur_mth-Exclusion_Period*12-(OFFSET(G3,0,-Exclusion_Period)*12-6)))/(Misc_NL_Dur_mth-Exclusion_Period*12)-IF(Inputs!$E$3="Single Premium",0,IF(('Health SCR'!G3-1)*12&lt;=Misc_NL_Dur_mth-Exclusion_Period*12,IF(Inputs!$E$3="Yearly Periodic Premium",1/2*(1/(Misc_NL_Dur_mth-Exclusion_Period*12)),1/24*1/(Misc_NL_Dur_mth-Exclusion_Period*12)),0))),1))</f>
        <v>1</v>
      </c>
      <c r="H283" s="628">
        <f ca="1">IF(Exclusion_Period-H3&gt;=0,0,IF(Misc_NL_Dur_mth-Exclusion_Period*12&gt;0,MAX(0,1-SUM($B283:G283)-MAX(0,(Misc_NL_Dur_mth-Exclusion_Period*12-(OFFSET(H3,0,-Exclusion_Period)*12-6)))/(Misc_NL_Dur_mth-Exclusion_Period*12)-IF(Inputs!$E$3="Single Premium",0,IF(('Health SCR'!H3-1)*12&lt;=Misc_NL_Dur_mth-Exclusion_Period*12,IF(Inputs!$E$3="Yearly Periodic Premium",1/2*(1/(Misc_NL_Dur_mth-Exclusion_Period*12)),1/24*1/(Misc_NL_Dur_mth-Exclusion_Period*12)),0))),1))</f>
        <v>1</v>
      </c>
      <c r="I283" s="628">
        <f ca="1">IF(Exclusion_Period-I3&gt;=0,0,IF(Misc_NL_Dur_mth-Exclusion_Period*12&gt;0,MAX(0,1-SUM($B283:H283)-MAX(0,(Misc_NL_Dur_mth-Exclusion_Period*12-(OFFSET(I3,0,-Exclusion_Period)*12-6)))/(Misc_NL_Dur_mth-Exclusion_Period*12)-IF(Inputs!$E$3="Single Premium",0,IF(('Health SCR'!I3-1)*12&lt;=Misc_NL_Dur_mth-Exclusion_Period*12,IF(Inputs!$E$3="Yearly Periodic Premium",1/2*(1/(Misc_NL_Dur_mth-Exclusion_Period*12)),1/24*1/(Misc_NL_Dur_mth-Exclusion_Period*12)),0))),1))</f>
        <v>1</v>
      </c>
      <c r="J283" s="628">
        <f ca="1">IF(Exclusion_Period-J3&gt;=0,0,IF(Misc_NL_Dur_mth-Exclusion_Period*12&gt;0,MAX(0,1-SUM($B283:I283)-MAX(0,(Misc_NL_Dur_mth-Exclusion_Period*12-(OFFSET(J3,0,-Exclusion_Period)*12-6)))/(Misc_NL_Dur_mth-Exclusion_Period*12)-IF(Inputs!$E$3="Single Premium",0,IF(('Health SCR'!J3-1)*12&lt;=Misc_NL_Dur_mth-Exclusion_Period*12,IF(Inputs!$E$3="Yearly Periodic Premium",1/2*(1/(Misc_NL_Dur_mth-Exclusion_Period*12)),1/24*1/(Misc_NL_Dur_mth-Exclusion_Period*12)),0))),1))</f>
        <v>1</v>
      </c>
      <c r="K283" s="628">
        <f ca="1">IF(Exclusion_Period-K3&gt;=0,0,IF(Misc_NL_Dur_mth-Exclusion_Period*12&gt;0,MAX(0,1-SUM($B283:J283)-MAX(0,(Misc_NL_Dur_mth-Exclusion_Period*12-(OFFSET(K3,0,-Exclusion_Period)*12-6)))/(Misc_NL_Dur_mth-Exclusion_Period*12)-IF(Inputs!$E$3="Single Premium",0,IF(('Health SCR'!K3-1)*12&lt;=Misc_NL_Dur_mth-Exclusion_Period*12,IF(Inputs!$E$3="Yearly Periodic Premium",1/2*(1/(Misc_NL_Dur_mth-Exclusion_Period*12)),1/24*1/(Misc_NL_Dur_mth-Exclusion_Period*12)),0))),1))</f>
        <v>1</v>
      </c>
      <c r="L283" s="628">
        <f ca="1">IF(Exclusion_Period-L3&gt;=0,0,IF(Misc_NL_Dur_mth-Exclusion_Period*12&gt;0,MAX(0,1-SUM($B283:K283)-MAX(0,(Misc_NL_Dur_mth-Exclusion_Period*12-(OFFSET(L3,0,-Exclusion_Period)*12-6)))/(Misc_NL_Dur_mth-Exclusion_Period*12)-IF(Inputs!$E$3="Single Premium",0,IF(('Health SCR'!L3-1)*12&lt;=Misc_NL_Dur_mth-Exclusion_Period*12,IF(Inputs!$E$3="Yearly Periodic Premium",1/2*(1/(Misc_NL_Dur_mth-Exclusion_Period*12)),1/24*1/(Misc_NL_Dur_mth-Exclusion_Period*12)),0))),1))</f>
        <v>1</v>
      </c>
      <c r="M283" s="628">
        <f ca="1">IF(Exclusion_Period-M3&gt;=0,0,IF(Misc_NL_Dur_mth-Exclusion_Period*12&gt;0,MAX(0,1-SUM($B283:L283)-MAX(0,(Misc_NL_Dur_mth-Exclusion_Period*12-(OFFSET(M3,0,-Exclusion_Period)*12-6)))/(Misc_NL_Dur_mth-Exclusion_Period*12)-IF(Inputs!$E$3="Single Premium",0,IF(('Health SCR'!M3-1)*12&lt;=Misc_NL_Dur_mth-Exclusion_Period*12,IF(Inputs!$E$3="Yearly Periodic Premium",1/2*(1/(Misc_NL_Dur_mth-Exclusion_Period*12)),1/24*1/(Misc_NL_Dur_mth-Exclusion_Period*12)),0))),1))</f>
        <v>1</v>
      </c>
      <c r="N283" s="628">
        <f ca="1">IF(Exclusion_Period-N3&gt;=0,0,IF(Misc_NL_Dur_mth-Exclusion_Period*12&gt;0,MAX(0,1-SUM($B283:M283)-MAX(0,(Misc_NL_Dur_mth-Exclusion_Period*12-(OFFSET(N3,0,-Exclusion_Period)*12-6)))/(Misc_NL_Dur_mth-Exclusion_Period*12)-IF(Inputs!$E$3="Single Premium",0,IF(('Health SCR'!N3-1)*12&lt;=Misc_NL_Dur_mth-Exclusion_Period*12,IF(Inputs!$E$3="Yearly Periodic Premium",1/2*(1/(Misc_NL_Dur_mth-Exclusion_Period*12)),1/24*1/(Misc_NL_Dur_mth-Exclusion_Period*12)),0))),1))</f>
        <v>1</v>
      </c>
      <c r="O283" s="628">
        <f ca="1">IF(Exclusion_Period-O3&gt;=0,0,IF(Misc_NL_Dur_mth-Exclusion_Period*12&gt;0,MAX(0,1-SUM($B283:N283)-MAX(0,(Misc_NL_Dur_mth-Exclusion_Period*12-(OFFSET(O3,0,-Exclusion_Period)*12-6)))/(Misc_NL_Dur_mth-Exclusion_Period*12)-IF(Inputs!$E$3="Single Premium",0,IF(('Health SCR'!O3-1)*12&lt;=Misc_NL_Dur_mth-Exclusion_Period*12,IF(Inputs!$E$3="Yearly Periodic Premium",1/2*(1/(Misc_NL_Dur_mth-Exclusion_Period*12)),1/24*1/(Misc_NL_Dur_mth-Exclusion_Period*12)),0))),1))</f>
        <v>1</v>
      </c>
      <c r="P283" s="628">
        <f ca="1">IF(Exclusion_Period-P3&gt;=0,0,IF(Misc_NL_Dur_mth-Exclusion_Period*12&gt;0,MAX(0,1-SUM($B283:O283)-MAX(0,(Misc_NL_Dur_mth-Exclusion_Period*12-(OFFSET(P3,0,-Exclusion_Period)*12-6)))/(Misc_NL_Dur_mth-Exclusion_Period*12)-IF(Inputs!$E$3="Single Premium",0,IF(('Health SCR'!P3-1)*12&lt;=Misc_NL_Dur_mth-Exclusion_Period*12,IF(Inputs!$E$3="Yearly Periodic Premium",1/2*(1/(Misc_NL_Dur_mth-Exclusion_Period*12)),1/24*1/(Misc_NL_Dur_mth-Exclusion_Period*12)),0))),1))</f>
        <v>1</v>
      </c>
      <c r="Q283" s="628">
        <f ca="1">IF(Exclusion_Period-Q3&gt;=0,0,IF(Misc_NL_Dur_mth-Exclusion_Period*12&gt;0,MAX(0,1-SUM($B283:P283)-MAX(0,(Misc_NL_Dur_mth-Exclusion_Period*12-(OFFSET(Q3,0,-Exclusion_Period)*12-6)))/(Misc_NL_Dur_mth-Exclusion_Period*12)-IF(Inputs!$E$3="Single Premium",0,IF(('Health SCR'!Q3-1)*12&lt;=Misc_NL_Dur_mth-Exclusion_Period*12,IF(Inputs!$E$3="Yearly Periodic Premium",1/2*(1/(Misc_NL_Dur_mth-Exclusion_Period*12)),1/24*1/(Misc_NL_Dur_mth-Exclusion_Period*12)),0))),1))</f>
        <v>1</v>
      </c>
      <c r="R283" s="628">
        <f ca="1">IF(Exclusion_Period-R3&gt;=0,0,IF(Misc_NL_Dur_mth-Exclusion_Period*12&gt;0,MAX(0,1-SUM($B283:Q283)-MAX(0,(Misc_NL_Dur_mth-Exclusion_Period*12-(OFFSET(R3,0,-Exclusion_Period)*12-6)))/(Misc_NL_Dur_mth-Exclusion_Period*12)-IF(Inputs!$E$3="Single Premium",0,IF(('Health SCR'!R3-1)*12&lt;=Misc_NL_Dur_mth-Exclusion_Period*12,IF(Inputs!$E$3="Yearly Periodic Premium",1/2*(1/(Misc_NL_Dur_mth-Exclusion_Period*12)),1/24*1/(Misc_NL_Dur_mth-Exclusion_Period*12)),0))),1))</f>
        <v>1</v>
      </c>
      <c r="S283" s="628">
        <f ca="1">IF(Exclusion_Period-S3&gt;=0,0,IF(Misc_NL_Dur_mth-Exclusion_Period*12&gt;0,MAX(0,1-SUM($B283:R283)-MAX(0,(Misc_NL_Dur_mth-Exclusion_Period*12-(OFFSET(S3,0,-Exclusion_Period)*12-6)))/(Misc_NL_Dur_mth-Exclusion_Period*12)-IF(Inputs!$E$3="Single Premium",0,IF(('Health SCR'!S3-1)*12&lt;=Misc_NL_Dur_mth-Exclusion_Period*12,IF(Inputs!$E$3="Yearly Periodic Premium",1/2*(1/(Misc_NL_Dur_mth-Exclusion_Period*12)),1/24*1/(Misc_NL_Dur_mth-Exclusion_Period*12)),0))),1))</f>
        <v>1</v>
      </c>
      <c r="T283" s="628">
        <f ca="1">IF(Exclusion_Period-T3&gt;=0,0,IF(Misc_NL_Dur_mth-Exclusion_Period*12&gt;0,MAX(0,1-SUM($B283:S283)-MAX(0,(Misc_NL_Dur_mth-Exclusion_Period*12-(OFFSET(T3,0,-Exclusion_Period)*12-6)))/(Misc_NL_Dur_mth-Exclusion_Period*12)-IF(Inputs!$E$3="Single Premium",0,IF(('Health SCR'!T3-1)*12&lt;=Misc_NL_Dur_mth-Exclusion_Period*12,IF(Inputs!$E$3="Yearly Periodic Premium",1/2*(1/(Misc_NL_Dur_mth-Exclusion_Period*12)),1/24*1/(Misc_NL_Dur_mth-Exclusion_Period*12)),0))),1))</f>
        <v>1</v>
      </c>
      <c r="U283" s="628">
        <f ca="1">IF(Exclusion_Period-U3&gt;=0,0,IF(Misc_NL_Dur_mth-Exclusion_Period*12&gt;0,MAX(0,1-SUM($B283:T283)-MAX(0,(Misc_NL_Dur_mth-Exclusion_Period*12-(OFFSET(U3,0,-Exclusion_Period)*12-6)))/(Misc_NL_Dur_mth-Exclusion_Period*12)-IF(Inputs!$E$3="Single Premium",0,IF(('Health SCR'!U3-1)*12&lt;=Misc_NL_Dur_mth-Exclusion_Period*12,IF(Inputs!$E$3="Yearly Periodic Premium",1/2*(1/(Misc_NL_Dur_mth-Exclusion_Period*12)),1/24*1/(Misc_NL_Dur_mth-Exclusion_Period*12)),0))),1))</f>
        <v>1</v>
      </c>
      <c r="V283" s="628">
        <f ca="1">IF(Exclusion_Period-V3&gt;=0,0,IF(Misc_NL_Dur_mth-Exclusion_Period*12&gt;0,MAX(0,1-SUM($B283:U283)-MAX(0,(Misc_NL_Dur_mth-Exclusion_Period*12-(OFFSET(V3,0,-Exclusion_Period)*12-6)))/(Misc_NL_Dur_mth-Exclusion_Period*12)-IF(Inputs!$E$3="Single Premium",0,IF(('Health SCR'!V3-1)*12&lt;=Misc_NL_Dur_mth-Exclusion_Period*12,IF(Inputs!$E$3="Yearly Periodic Premium",1/2*(1/(Misc_NL_Dur_mth-Exclusion_Period*12)),1/24*1/(Misc_NL_Dur_mth-Exclusion_Period*12)),0))),1))</f>
        <v>1</v>
      </c>
      <c r="W283" s="628">
        <f ca="1">IF(Exclusion_Period-W3&gt;=0,0,IF(Misc_NL_Dur_mth-Exclusion_Period*12&gt;0,MAX(0,1-SUM($B283:V283)-MAX(0,(Misc_NL_Dur_mth-Exclusion_Period*12-(OFFSET(W3,0,-Exclusion_Period)*12-6)))/(Misc_NL_Dur_mth-Exclusion_Period*12)-IF(Inputs!$E$3="Single Premium",0,IF(('Health SCR'!W3-1)*12&lt;=Misc_NL_Dur_mth-Exclusion_Period*12,IF(Inputs!$E$3="Yearly Periodic Premium",1/2*(1/(Misc_NL_Dur_mth-Exclusion_Period*12)),1/24*1/(Misc_NL_Dur_mth-Exclusion_Period*12)),0))),1))</f>
        <v>1</v>
      </c>
      <c r="X283" s="628">
        <f ca="1">IF(Exclusion_Period-X3&gt;=0,0,IF(Misc_NL_Dur_mth-Exclusion_Period*12&gt;0,MAX(0,1-SUM($B283:W283)-MAX(0,(Misc_NL_Dur_mth-Exclusion_Period*12-(OFFSET(X3,0,-Exclusion_Period)*12-6)))/(Misc_NL_Dur_mth-Exclusion_Period*12)-IF(Inputs!$E$3="Single Premium",0,IF(('Health SCR'!X3-1)*12&lt;=Misc_NL_Dur_mth-Exclusion_Period*12,IF(Inputs!$E$3="Yearly Periodic Premium",1/2*(1/(Misc_NL_Dur_mth-Exclusion_Period*12)),1/24*1/(Misc_NL_Dur_mth-Exclusion_Period*12)),0))),1))</f>
        <v>1</v>
      </c>
      <c r="Y283" s="628">
        <f ca="1">IF(Exclusion_Period-Y3&gt;=0,0,IF(Misc_NL_Dur_mth-Exclusion_Period*12&gt;0,MAX(0,1-SUM($B283:X283)-MAX(0,(Misc_NL_Dur_mth-Exclusion_Period*12-(OFFSET(Y3,0,-Exclusion_Period)*12-6)))/(Misc_NL_Dur_mth-Exclusion_Period*12)-IF(Inputs!$E$3="Single Premium",0,IF(('Health SCR'!Y3-1)*12&lt;=Misc_NL_Dur_mth-Exclusion_Period*12,IF(Inputs!$E$3="Yearly Periodic Premium",1/2*(1/(Misc_NL_Dur_mth-Exclusion_Period*12)),1/24*1/(Misc_NL_Dur_mth-Exclusion_Period*12)),0))),1))</f>
        <v>1</v>
      </c>
      <c r="Z283" s="628">
        <f ca="1">IF(Exclusion_Period-Z3&gt;=0,0,IF(Misc_NL_Dur_mth-Exclusion_Period*12&gt;0,MAX(0,1-SUM($B283:Y283)-MAX(0,(Misc_NL_Dur_mth-Exclusion_Period*12-(OFFSET(Z3,0,-Exclusion_Period)*12-6)))/(Misc_NL_Dur_mth-Exclusion_Period*12)-IF(Inputs!$E$3="Single Premium",0,IF(('Health SCR'!Z3-1)*12&lt;=Misc_NL_Dur_mth-Exclusion_Period*12,IF(Inputs!$E$3="Yearly Periodic Premium",1/2*(1/(Misc_NL_Dur_mth-Exclusion_Period*12)),1/24*1/(Misc_NL_Dur_mth-Exclusion_Period*12)),0))),1))</f>
        <v>1</v>
      </c>
      <c r="AA283" s="628">
        <f ca="1">IF(Exclusion_Period-AA3&gt;=0,0,IF(Misc_NL_Dur_mth-Exclusion_Period*12&gt;0,MAX(0,1-SUM($B283:Z283)-MAX(0,(Misc_NL_Dur_mth-Exclusion_Period*12-(OFFSET(AA3,0,-Exclusion_Period)*12-6)))/(Misc_NL_Dur_mth-Exclusion_Period*12)-IF(Inputs!$E$3="Single Premium",0,IF(('Health SCR'!AA3-1)*12&lt;=Misc_NL_Dur_mth-Exclusion_Period*12,IF(Inputs!$E$3="Yearly Periodic Premium",1/2*(1/(Misc_NL_Dur_mth-Exclusion_Period*12)),1/24*1/(Misc_NL_Dur_mth-Exclusion_Period*12)),0))),1))</f>
        <v>1</v>
      </c>
      <c r="AB283" s="628">
        <f ca="1">IF(Exclusion_Period-AB3&gt;=0,0,IF(Misc_NL_Dur_mth-Exclusion_Period*12&gt;0,MAX(0,1-SUM($B283:AA283)-MAX(0,(Misc_NL_Dur_mth-Exclusion_Period*12-(OFFSET(AB3,0,-Exclusion_Period)*12-6)))/(Misc_NL_Dur_mth-Exclusion_Period*12)-IF(Inputs!$E$3="Single Premium",0,IF(('Health SCR'!AB3-1)*12&lt;=Misc_NL_Dur_mth-Exclusion_Period*12,IF(Inputs!$E$3="Yearly Periodic Premium",1/2*(1/(Misc_NL_Dur_mth-Exclusion_Period*12)),1/24*1/(Misc_NL_Dur_mth-Exclusion_Period*12)),0))),1))</f>
        <v>1</v>
      </c>
      <c r="AC283" s="628">
        <f ca="1">IF(Exclusion_Period-AC3&gt;=0,0,IF(Misc_NL_Dur_mth-Exclusion_Period*12&gt;0,MAX(0,1-SUM($B283:AB283)-MAX(0,(Misc_NL_Dur_mth-Exclusion_Period*12-(OFFSET(AC3,0,-Exclusion_Period)*12-6)))/(Misc_NL_Dur_mth-Exclusion_Period*12)-IF(Inputs!$E$3="Single Premium",0,IF(('Health SCR'!AC3-1)*12&lt;=Misc_NL_Dur_mth-Exclusion_Period*12,IF(Inputs!$E$3="Yearly Periodic Premium",1/2*(1/(Misc_NL_Dur_mth-Exclusion_Period*12)),1/24*1/(Misc_NL_Dur_mth-Exclusion_Period*12)),0))),1))</f>
        <v>1</v>
      </c>
      <c r="AD283" s="628">
        <f ca="1">IF(Exclusion_Period-AD3&gt;=0,0,IF(Misc_NL_Dur_mth-Exclusion_Period*12&gt;0,MAX(0,1-SUM($B283:AC283)-MAX(0,(Misc_NL_Dur_mth-Exclusion_Period*12-(OFFSET(AD3,0,-Exclusion_Period)*12-6)))/(Misc_NL_Dur_mth-Exclusion_Period*12)-IF(Inputs!$E$3="Single Premium",0,IF(('Health SCR'!AD3-1)*12&lt;=Misc_NL_Dur_mth-Exclusion_Period*12,IF(Inputs!$E$3="Yearly Periodic Premium",1/2*(1/(Misc_NL_Dur_mth-Exclusion_Period*12)),1/24*1/(Misc_NL_Dur_mth-Exclusion_Period*12)),0))),1))</f>
        <v>1</v>
      </c>
      <c r="AE283" s="628">
        <f ca="1">IF(Exclusion_Period-AE3&gt;=0,0,IF(Misc_NL_Dur_mth-Exclusion_Period*12&gt;0,MAX(0,1-SUM($B283:AD283)-MAX(0,(Misc_NL_Dur_mth-Exclusion_Period*12-(OFFSET(AE3,0,-Exclusion_Period)*12-6)))/(Misc_NL_Dur_mth-Exclusion_Period*12)-IF(Inputs!$E$3="Single Premium",0,IF(('Health SCR'!AE3-1)*12&lt;=Misc_NL_Dur_mth-Exclusion_Period*12,IF(Inputs!$E$3="Yearly Periodic Premium",1/2*(1/(Misc_NL_Dur_mth-Exclusion_Period*12)),1/24*1/(Misc_NL_Dur_mth-Exclusion_Period*12)),0))),1))</f>
        <v>1</v>
      </c>
      <c r="AF283" s="628">
        <f ca="1">IF(Exclusion_Period-AF3&gt;=0,0,IF(Misc_NL_Dur_mth-Exclusion_Period*12&gt;0,MAX(0,1-SUM($B283:AE283)-MAX(0,(Misc_NL_Dur_mth-Exclusion_Period*12-(OFFSET(AF3,0,-Exclusion_Period)*12-6)))/(Misc_NL_Dur_mth-Exclusion_Period*12)-IF(Inputs!$E$3="Single Premium",0,IF(('Health SCR'!AF3-1)*12&lt;=Misc_NL_Dur_mth-Exclusion_Period*12,IF(Inputs!$E$3="Yearly Periodic Premium",1/2*(1/(Misc_NL_Dur_mth-Exclusion_Period*12)),1/24*1/(Misc_NL_Dur_mth-Exclusion_Period*12)),0))),1))</f>
        <v>1</v>
      </c>
      <c r="AG283" s="628">
        <f ca="1">IF(Exclusion_Period-AG3&gt;=0,0,IF(Misc_NL_Dur_mth-Exclusion_Period*12&gt;0,MAX(0,1-SUM($B283:AF283)-MAX(0,(Misc_NL_Dur_mth-Exclusion_Period*12-(OFFSET(AG3,0,-Exclusion_Period)*12-6)))/(Misc_NL_Dur_mth-Exclusion_Period*12)-IF(Inputs!$E$3="Single Premium",0,IF(('Health SCR'!AG3-1)*12&lt;=Misc_NL_Dur_mth-Exclusion_Period*12,IF(Inputs!$E$3="Yearly Periodic Premium",1/2*(1/(Misc_NL_Dur_mth-Exclusion_Period*12)),1/24*1/(Misc_NL_Dur_mth-Exclusion_Period*12)),0))),1))</f>
        <v>1</v>
      </c>
      <c r="AH283" s="628">
        <f ca="1">IF(Exclusion_Period-AH3&gt;=0,0,IF(Misc_NL_Dur_mth-Exclusion_Period*12&gt;0,MAX(0,1-SUM($B283:AG283)-MAX(0,(Misc_NL_Dur_mth-Exclusion_Period*12-(OFFSET(AH3,0,-Exclusion_Period)*12-6)))/(Misc_NL_Dur_mth-Exclusion_Period*12)-IF(Inputs!$E$3="Single Premium",0,IF(('Health SCR'!AH3-1)*12&lt;=Misc_NL_Dur_mth-Exclusion_Period*12,IF(Inputs!$E$3="Yearly Periodic Premium",1/2*(1/(Misc_NL_Dur_mth-Exclusion_Period*12)),1/24*1/(Misc_NL_Dur_mth-Exclusion_Period*12)),0))),1))</f>
        <v>1</v>
      </c>
      <c r="AI283" s="628">
        <f ca="1">IF(Exclusion_Period-AI3&gt;=0,0,IF(Misc_NL_Dur_mth-Exclusion_Period*12&gt;0,MAX(0,1-SUM($B283:AH283)-MAX(0,(Misc_NL_Dur_mth-Exclusion_Period*12-(OFFSET(AI3,0,-Exclusion_Period)*12-6)))/(Misc_NL_Dur_mth-Exclusion_Period*12)-IF(Inputs!$E$3="Single Premium",0,IF(('Health SCR'!AI3-1)*12&lt;=Misc_NL_Dur_mth-Exclusion_Period*12,IF(Inputs!$E$3="Yearly Periodic Premium",1/2*(1/(Misc_NL_Dur_mth-Exclusion_Period*12)),1/24*1/(Misc_NL_Dur_mth-Exclusion_Period*12)),0))),1))</f>
        <v>1</v>
      </c>
      <c r="AJ283" s="628">
        <f ca="1">IF(Exclusion_Period-AJ3&gt;=0,0,IF(Misc_NL_Dur_mth-Exclusion_Period*12&gt;0,MAX(0,1-SUM($B283:AI283)-MAX(0,(Misc_NL_Dur_mth-Exclusion_Period*12-(OFFSET(AJ3,0,-Exclusion_Period)*12-6)))/(Misc_NL_Dur_mth-Exclusion_Period*12)-IF(Inputs!$E$3="Single Premium",0,IF(('Health SCR'!AJ3-1)*12&lt;=Misc_NL_Dur_mth-Exclusion_Period*12,IF(Inputs!$E$3="Yearly Periodic Premium",1/2*(1/(Misc_NL_Dur_mth-Exclusion_Period*12)),1/24*1/(Misc_NL_Dur_mth-Exclusion_Period*12)),0))),1))</f>
        <v>1</v>
      </c>
      <c r="AK283" s="628">
        <f ca="1">IF(Exclusion_Period-AK3&gt;=0,0,IF(Misc_NL_Dur_mth-Exclusion_Period*12&gt;0,MAX(0,1-SUM($B283:AJ283)-MAX(0,(Misc_NL_Dur_mth-Exclusion_Period*12-(OFFSET(AK3,0,-Exclusion_Period)*12-6)))/(Misc_NL_Dur_mth-Exclusion_Period*12)-IF(Inputs!$E$3="Single Premium",0,IF(('Health SCR'!AK3-1)*12&lt;=Misc_NL_Dur_mth-Exclusion_Period*12,IF(Inputs!$E$3="Yearly Periodic Premium",1/2*(1/(Misc_NL_Dur_mth-Exclusion_Period*12)),1/24*1/(Misc_NL_Dur_mth-Exclusion_Period*12)),0))),1))</f>
        <v>1</v>
      </c>
      <c r="AL283" s="628">
        <f ca="1">IF(Exclusion_Period-AL3&gt;=0,0,IF(Misc_NL_Dur_mth-Exclusion_Period*12&gt;0,MAX(0,1-SUM($B283:AK283)-MAX(0,(Misc_NL_Dur_mth-Exclusion_Period*12-(OFFSET(AL3,0,-Exclusion_Period)*12-6)))/(Misc_NL_Dur_mth-Exclusion_Period*12)-IF(Inputs!$E$3="Single Premium",0,IF(('Health SCR'!AL3-1)*12&lt;=Misc_NL_Dur_mth-Exclusion_Period*12,IF(Inputs!$E$3="Yearly Periodic Premium",1/2*(1/(Misc_NL_Dur_mth-Exclusion_Period*12)),1/24*1/(Misc_NL_Dur_mth-Exclusion_Period*12)),0))),1))</f>
        <v>1</v>
      </c>
      <c r="AM283" s="628">
        <f ca="1">IF(Exclusion_Period-AM3&gt;=0,0,IF(Misc_NL_Dur_mth-Exclusion_Period*12&gt;0,MAX(0,1-SUM($B283:AL283)-MAX(0,(Misc_NL_Dur_mth-Exclusion_Period*12-(OFFSET(AM3,0,-Exclusion_Period)*12-6)))/(Misc_NL_Dur_mth-Exclusion_Period*12)-IF(Inputs!$E$3="Single Premium",0,IF(('Health SCR'!AM3-1)*12&lt;=Misc_NL_Dur_mth-Exclusion_Period*12,IF(Inputs!$E$3="Yearly Periodic Premium",1/2*(1/(Misc_NL_Dur_mth-Exclusion_Period*12)),1/24*1/(Misc_NL_Dur_mth-Exclusion_Period*12)),0))),1))</f>
        <v>1</v>
      </c>
      <c r="AN283" s="628">
        <f ca="1">IF(Exclusion_Period-AN3&gt;=0,0,IF(Misc_NL_Dur_mth-Exclusion_Period*12&gt;0,MAX(0,1-SUM($B283:AM283)-MAX(0,(Misc_NL_Dur_mth-Exclusion_Period*12-(OFFSET(AN3,0,-Exclusion_Period)*12-6)))/(Misc_NL_Dur_mth-Exclusion_Period*12)-IF(Inputs!$E$3="Single Premium",0,IF(('Health SCR'!AN3-1)*12&lt;=Misc_NL_Dur_mth-Exclusion_Period*12,IF(Inputs!$E$3="Yearly Periodic Premium",1/2*(1/(Misc_NL_Dur_mth-Exclusion_Period*12)),1/24*1/(Misc_NL_Dur_mth-Exclusion_Period*12)),0))),1))</f>
        <v>1</v>
      </c>
      <c r="AO283" s="628">
        <f ca="1">IF(Exclusion_Period-AO3&gt;=0,0,IF(Misc_NL_Dur_mth-Exclusion_Period*12&gt;0,MAX(0,1-SUM($B283:AN283)-MAX(0,(Misc_NL_Dur_mth-Exclusion_Period*12-(OFFSET(AO3,0,-Exclusion_Period)*12-6)))/(Misc_NL_Dur_mth-Exclusion_Period*12)-IF(Inputs!$E$3="Single Premium",0,IF(('Health SCR'!AO3-1)*12&lt;=Misc_NL_Dur_mth-Exclusion_Period*12,IF(Inputs!$E$3="Yearly Periodic Premium",1/2*(1/(Misc_NL_Dur_mth-Exclusion_Period*12)),1/24*1/(Misc_NL_Dur_mth-Exclusion_Period*12)),0))),1))</f>
        <v>1</v>
      </c>
      <c r="AP283" s="628">
        <f ca="1">IF(Exclusion_Period-AP3&gt;=0,0,IF(Misc_NL_Dur_mth-Exclusion_Period*12&gt;0,MAX(0,1-SUM($B283:AO283)-MAX(0,(Misc_NL_Dur_mth-Exclusion_Period*12-(OFFSET(AP3,0,-Exclusion_Period)*12-6)))/(Misc_NL_Dur_mth-Exclusion_Period*12)-IF(Inputs!$E$3="Single Premium",0,IF(('Health SCR'!AP3-1)*12&lt;=Misc_NL_Dur_mth-Exclusion_Period*12,IF(Inputs!$E$3="Yearly Periodic Premium",1/2*(1/(Misc_NL_Dur_mth-Exclusion_Period*12)),1/24*1/(Misc_NL_Dur_mth-Exclusion_Period*12)),0))),1))</f>
        <v>1</v>
      </c>
      <c r="AQ283" s="628">
        <f ca="1">IF(Exclusion_Period-AQ3&gt;=0,0,IF(Misc_NL_Dur_mth-Exclusion_Period*12&gt;0,MAX(0,1-SUM($B283:AP283)-MAX(0,(Misc_NL_Dur_mth-Exclusion_Period*12-(OFFSET(AQ3,0,-Exclusion_Period)*12-6)))/(Misc_NL_Dur_mth-Exclusion_Period*12)-IF(Inputs!$E$3="Single Premium",0,IF(('Health SCR'!AQ3-1)*12&lt;=Misc_NL_Dur_mth-Exclusion_Period*12,IF(Inputs!$E$3="Yearly Periodic Premium",1/2*(1/(Misc_NL_Dur_mth-Exclusion_Period*12)),1/24*1/(Misc_NL_Dur_mth-Exclusion_Period*12)),0))),1))</f>
        <v>1</v>
      </c>
      <c r="AR283" s="628">
        <f ca="1">IF(Exclusion_Period-AR3&gt;=0,0,IF(Misc_NL_Dur_mth-Exclusion_Period*12&gt;0,MAX(0,1-SUM($B283:AQ283)-MAX(0,(Misc_NL_Dur_mth-Exclusion_Period*12-(OFFSET(AR3,0,-Exclusion_Period)*12-6)))/(Misc_NL_Dur_mth-Exclusion_Period*12)-IF(Inputs!$E$3="Single Premium",0,IF(('Health SCR'!AR3-1)*12&lt;=Misc_NL_Dur_mth-Exclusion_Period*12,IF(Inputs!$E$3="Yearly Periodic Premium",1/2*(1/(Misc_NL_Dur_mth-Exclusion_Period*12)),1/24*1/(Misc_NL_Dur_mth-Exclusion_Period*12)),0))),1))</f>
        <v>1</v>
      </c>
      <c r="AS283" s="628">
        <f ca="1">IF(Exclusion_Period-AS3&gt;=0,0,IF(Misc_NL_Dur_mth-Exclusion_Period*12&gt;0,MAX(0,1-SUM($B283:AR283)-MAX(0,(Misc_NL_Dur_mth-Exclusion_Period*12-(OFFSET(AS3,0,-Exclusion_Period)*12-6)))/(Misc_NL_Dur_mth-Exclusion_Period*12)-IF(Inputs!$E$3="Single Premium",0,IF(('Health SCR'!AS3-1)*12&lt;=Misc_NL_Dur_mth-Exclusion_Period*12,IF(Inputs!$E$3="Yearly Periodic Premium",1/2*(1/(Misc_NL_Dur_mth-Exclusion_Period*12)),1/24*1/(Misc_NL_Dur_mth-Exclusion_Period*12)),0))),1))</f>
        <v>1</v>
      </c>
      <c r="AT283" s="628">
        <f ca="1">IF(Exclusion_Period-AT3&gt;=0,0,IF(Misc_NL_Dur_mth-Exclusion_Period*12&gt;0,MAX(0,1-SUM($B283:AS283)-MAX(0,(Misc_NL_Dur_mth-Exclusion_Period*12-(OFFSET(AT3,0,-Exclusion_Period)*12-6)))/(Misc_NL_Dur_mth-Exclusion_Period*12)-IF(Inputs!$E$3="Single Premium",0,IF(('Health SCR'!AT3-1)*12&lt;=Misc_NL_Dur_mth-Exclusion_Period*12,IF(Inputs!$E$3="Yearly Periodic Premium",1/2*(1/(Misc_NL_Dur_mth-Exclusion_Period*12)),1/24*1/(Misc_NL_Dur_mth-Exclusion_Period*12)),0))),1))</f>
        <v>1</v>
      </c>
      <c r="AU283" s="628">
        <f ca="1">IF(Exclusion_Period-AU3&gt;=0,0,IF(Misc_NL_Dur_mth-Exclusion_Period*12&gt;0,MAX(0,1-SUM($B283:AT283)-MAX(0,(Misc_NL_Dur_mth-Exclusion_Period*12-(OFFSET(AU3,0,-Exclusion_Period)*12-6)))/(Misc_NL_Dur_mth-Exclusion_Period*12)-IF(Inputs!$E$3="Single Premium",0,IF(('Health SCR'!AU3-1)*12&lt;=Misc_NL_Dur_mth-Exclusion_Period*12,IF(Inputs!$E$3="Yearly Periodic Premium",1/2*(1/(Misc_NL_Dur_mth-Exclusion_Period*12)),1/24*1/(Misc_NL_Dur_mth-Exclusion_Period*12)),0))),1))</f>
        <v>1</v>
      </c>
      <c r="AV283" s="628">
        <f ca="1">IF(Exclusion_Period-AV3&gt;=0,0,IF(Misc_NL_Dur_mth-Exclusion_Period*12&gt;0,MAX(0,1-SUM($B283:AU283)-MAX(0,(Misc_NL_Dur_mth-Exclusion_Period*12-(OFFSET(AV3,0,-Exclusion_Period)*12-6)))/(Misc_NL_Dur_mth-Exclusion_Period*12)-IF(Inputs!$E$3="Single Premium",0,IF(('Health SCR'!AV3-1)*12&lt;=Misc_NL_Dur_mth-Exclusion_Period*12,IF(Inputs!$E$3="Yearly Periodic Premium",1/2*(1/(Misc_NL_Dur_mth-Exclusion_Period*12)),1/24*1/(Misc_NL_Dur_mth-Exclusion_Period*12)),0))),1))</f>
        <v>1</v>
      </c>
      <c r="AW283" s="628">
        <f ca="1">IF(Exclusion_Period-AW3&gt;=0,0,IF(Misc_NL_Dur_mth-Exclusion_Period*12&gt;0,MAX(0,1-SUM($B283:AV283)-MAX(0,(Misc_NL_Dur_mth-Exclusion_Period*12-(OFFSET(AW3,0,-Exclusion_Period)*12-6)))/(Misc_NL_Dur_mth-Exclusion_Period*12)-IF(Inputs!$E$3="Single Premium",0,IF(('Health SCR'!AW3-1)*12&lt;=Misc_NL_Dur_mth-Exclusion_Period*12,IF(Inputs!$E$3="Yearly Periodic Premium",1/2*(1/(Misc_NL_Dur_mth-Exclusion_Period*12)),1/24*1/(Misc_NL_Dur_mth-Exclusion_Period*12)),0))),1))</f>
        <v>1</v>
      </c>
      <c r="AX283" s="628">
        <f ca="1">IF(Exclusion_Period-AX3&gt;=0,0,IF(Misc_NL_Dur_mth-Exclusion_Period*12&gt;0,MAX(0,1-SUM($B283:AW283)-MAX(0,(Misc_NL_Dur_mth-Exclusion_Period*12-(OFFSET(AX3,0,-Exclusion_Period)*12-6)))/(Misc_NL_Dur_mth-Exclusion_Period*12)-IF(Inputs!$E$3="Single Premium",0,IF(('Health SCR'!AX3-1)*12&lt;=Misc_NL_Dur_mth-Exclusion_Period*12,IF(Inputs!$E$3="Yearly Periodic Premium",1/2*(1/(Misc_NL_Dur_mth-Exclusion_Period*12)),1/24*1/(Misc_NL_Dur_mth-Exclusion_Period*12)),0))),1))</f>
        <v>1</v>
      </c>
      <c r="AY283" s="628">
        <f ca="1">IF(Exclusion_Period-AY3&gt;=0,0,IF(Misc_NL_Dur_mth-Exclusion_Period*12&gt;0,MAX(0,1-SUM($B283:AX283)-MAX(0,(Misc_NL_Dur_mth-Exclusion_Period*12-(OFFSET(AY3,0,-Exclusion_Period)*12-6)))/(Misc_NL_Dur_mth-Exclusion_Period*12)-IF(Inputs!$E$3="Single Premium",0,IF(('Health SCR'!AY3-1)*12&lt;=Misc_NL_Dur_mth-Exclusion_Period*12,IF(Inputs!$E$3="Yearly Periodic Premium",1/2*(1/(Misc_NL_Dur_mth-Exclusion_Period*12)),1/24*1/(Misc_NL_Dur_mth-Exclusion_Period*12)),0))),1))</f>
        <v>1</v>
      </c>
      <c r="AZ283" s="628">
        <f ca="1">IF(Exclusion_Period-AZ3&gt;=0,0,IF(Misc_NL_Dur_mth-Exclusion_Period*12&gt;0,MAX(0,1-SUM($B283:AY283)-MAX(0,(Misc_NL_Dur_mth-Exclusion_Period*12-(OFFSET(AZ3,0,-Exclusion_Period)*12-6)))/(Misc_NL_Dur_mth-Exclusion_Period*12)-IF(Inputs!$E$3="Single Premium",0,IF(('Health SCR'!AZ3-1)*12&lt;=Misc_NL_Dur_mth-Exclusion_Period*12,IF(Inputs!$E$3="Yearly Periodic Premium",1/2*(1/(Misc_NL_Dur_mth-Exclusion_Period*12)),1/24*1/(Misc_NL_Dur_mth-Exclusion_Period*12)),0))),1))</f>
        <v>1</v>
      </c>
      <c r="BA283" s="628">
        <f ca="1">IF(Exclusion_Period-BA3&gt;=0,0,IF(Misc_NL_Dur_mth-Exclusion_Period*12&gt;0,MAX(0,1-SUM($B283:AZ283)-MAX(0,(Misc_NL_Dur_mth-Exclusion_Period*12-(OFFSET(BA3,0,-Exclusion_Period)*12-6)))/(Misc_NL_Dur_mth-Exclusion_Period*12)-IF(Inputs!$E$3="Single Premium",0,IF(('Health SCR'!BA3-1)*12&lt;=Misc_NL_Dur_mth-Exclusion_Period*12,IF(Inputs!$E$3="Yearly Periodic Premium",1/2*(1/(Misc_NL_Dur_mth-Exclusion_Period*12)),1/24*1/(Misc_NL_Dur_mth-Exclusion_Period*12)),0))),1))</f>
        <v>1</v>
      </c>
    </row>
    <row r="284" spans="1:256" s="286" customFormat="1">
      <c r="A284" s="652">
        <f>Misc_NL_Dur_mth</f>
        <v>0</v>
      </c>
      <c r="B284" s="634"/>
      <c r="C284" s="634"/>
      <c r="D284" s="634"/>
      <c r="E284" s="635"/>
      <c r="F284" s="635"/>
      <c r="G284" s="635"/>
      <c r="H284" s="635"/>
      <c r="I284" s="635"/>
      <c r="J284" s="635"/>
      <c r="K284" s="634"/>
      <c r="L284" s="634"/>
      <c r="M284" s="634"/>
      <c r="N284" s="634"/>
      <c r="O284" s="634"/>
      <c r="P284" s="634"/>
      <c r="Q284" s="634"/>
      <c r="R284" s="634"/>
      <c r="S284" s="634"/>
      <c r="T284" s="634"/>
      <c r="U284" s="634"/>
      <c r="V284" s="634"/>
      <c r="W284" s="634"/>
      <c r="X284" s="634"/>
      <c r="Y284" s="634"/>
      <c r="Z284" s="634"/>
      <c r="AA284" s="634"/>
      <c r="AB284" s="634"/>
      <c r="AC284" s="634"/>
      <c r="AD284" s="634"/>
      <c r="AE284" s="634"/>
      <c r="AF284" s="634"/>
      <c r="AG284" s="634"/>
      <c r="AH284" s="634"/>
      <c r="AI284" s="634"/>
      <c r="AJ284" s="634"/>
      <c r="AK284" s="634"/>
      <c r="AL284" s="634"/>
      <c r="AM284" s="634"/>
      <c r="AN284" s="634"/>
      <c r="AO284" s="634"/>
      <c r="AP284" s="634"/>
      <c r="AQ284" s="634"/>
      <c r="AR284" s="634"/>
      <c r="AS284" s="634"/>
      <c r="AT284" s="634"/>
      <c r="AU284" s="634"/>
      <c r="AV284" s="634"/>
      <c r="AW284" s="634"/>
      <c r="AX284" s="634"/>
      <c r="AY284" s="634"/>
      <c r="AZ284" s="634"/>
      <c r="BA284" s="634"/>
    </row>
    <row r="285" spans="1:256" s="286" customFormat="1">
      <c r="A285" s="651" t="s">
        <v>447</v>
      </c>
      <c r="B285" s="997">
        <v>1</v>
      </c>
      <c r="C285" s="998"/>
      <c r="D285" s="640">
        <v>1</v>
      </c>
      <c r="E285" s="640">
        <f ca="1">E283*Inputs!$B$30/IF(sommmeProdInv(Inputs!$B$30:$AY$30,$D$283:$BA$283,'Health SCR'!E$3)&gt;0,sommmeProdInv(Inputs!$B$30:$AY$30,$D$283:$BA$283,'Health SCR'!E$3),1)</f>
        <v>0</v>
      </c>
      <c r="F285" s="640">
        <f ca="1">F283*Inputs!$B$30/IF(sommmeProdInv(Inputs!$B$30:$AY$30,$D$283:$BA$283,'Health SCR'!F$3)&gt;0,sommmeProdInv(Inputs!$B$30:$AY$30,$D$283:$BA$283,'Health SCR'!F$3),1)</f>
        <v>0</v>
      </c>
      <c r="G285" s="640">
        <f ca="1">G283*Inputs!$B$30/IF(sommmeProdInv(Inputs!$B$30:$AY$30,$D$283:$BA$283,'Health SCR'!G$3)&gt;0,sommmeProdInv(Inputs!$B$30:$AY$30,$D$283:$BA$283,'Health SCR'!G$3),1)</f>
        <v>0</v>
      </c>
      <c r="H285" s="640">
        <f ca="1">H283*Inputs!$B$30/IF(sommmeProdInv(Inputs!$B$30:$AY$30,$D$283:$BA$283,'Health SCR'!H$3)&gt;0,sommmeProdInv(Inputs!$B$30:$AY$30,$D$283:$BA$283,'Health SCR'!H$3),1)</f>
        <v>0</v>
      </c>
      <c r="I285" s="640">
        <f ca="1">I283*Inputs!$B$30/IF(sommmeProdInv(Inputs!$B$30:$AY$30,$D$283:$BA$283,'Health SCR'!I$3)&gt;0,sommmeProdInv(Inputs!$B$30:$AY$30,$D$283:$BA$283,'Health SCR'!I$3),1)</f>
        <v>0</v>
      </c>
      <c r="J285" s="640">
        <f ca="1">J283*Inputs!$B$30/IF(sommmeProdInv(Inputs!$B$30:$AY$30,$D$283:$BA$283,'Health SCR'!J$3)&gt;0,sommmeProdInv(Inputs!$B$30:$AY$30,$D$283:$BA$283,'Health SCR'!J$3),1)</f>
        <v>0</v>
      </c>
      <c r="K285" s="640">
        <f ca="1">K283*Inputs!$B$30/IF(sommmeProdInv(Inputs!$B$30:$AY$30,$D$283:$BA$283,'Health SCR'!K$3)&gt;0,sommmeProdInv(Inputs!$B$30:$AY$30,$D$283:$BA$283,'Health SCR'!K$3),1)</f>
        <v>0</v>
      </c>
      <c r="L285" s="640">
        <f ca="1">L283*Inputs!$B$30/IF(sommmeProdInv(Inputs!$B$30:$AY$30,$D$283:$BA$283,'Health SCR'!L$3)&gt;0,sommmeProdInv(Inputs!$B$30:$AY$30,$D$283:$BA$283,'Health SCR'!L$3),1)</f>
        <v>0</v>
      </c>
      <c r="M285" s="640">
        <f ca="1">M283*Inputs!$B$30/IF(sommmeProdInv(Inputs!$B$30:$AY$30,$D$283:$BA$283,'Health SCR'!M$3)&gt;0,sommmeProdInv(Inputs!$B$30:$AY$30,$D$283:$BA$283,'Health SCR'!M$3),1)</f>
        <v>0</v>
      </c>
      <c r="N285" s="640">
        <f ca="1">N283*Inputs!$B$30/IF(sommmeProdInv(Inputs!$B$30:$AY$30,$D$283:$BA$283,'Health SCR'!N$3)&gt;0,sommmeProdInv(Inputs!$B$30:$AY$30,$D$283:$BA$283,'Health SCR'!N$3),1)</f>
        <v>0</v>
      </c>
      <c r="O285" s="640">
        <f ca="1">O283*Inputs!$B$30/IF(sommmeProdInv(Inputs!$B$30:$AY$30,$D$283:$BA$283,'Health SCR'!O$3)&gt;0,sommmeProdInv(Inputs!$B$30:$AY$30,$D$283:$BA$283,'Health SCR'!O$3),1)</f>
        <v>0</v>
      </c>
      <c r="P285" s="640">
        <f ca="1">P283*Inputs!$B$30/IF(sommmeProdInv(Inputs!$B$30:$AY$30,$D$283:$BA$283,'Health SCR'!P$3)&gt;0,sommmeProdInv(Inputs!$B$30:$AY$30,$D$283:$BA$283,'Health SCR'!P$3),1)</f>
        <v>0</v>
      </c>
      <c r="Q285" s="640">
        <f ca="1">Q283*Inputs!$B$30/IF(sommmeProdInv(Inputs!$B$30:$AY$30,$D$283:$BA$283,'Health SCR'!Q$3)&gt;0,sommmeProdInv(Inputs!$B$30:$AY$30,$D$283:$BA$283,'Health SCR'!Q$3),1)</f>
        <v>0</v>
      </c>
      <c r="R285" s="640">
        <f ca="1">R283*Inputs!$B$30/IF(sommmeProdInv(Inputs!$B$30:$AY$30,$D$283:$BA$283,'Health SCR'!R$3)&gt;0,sommmeProdInv(Inputs!$B$30:$AY$30,$D$283:$BA$283,'Health SCR'!R$3),1)</f>
        <v>0</v>
      </c>
      <c r="S285" s="640">
        <f ca="1">S283*Inputs!$B$30/IF(sommmeProdInv(Inputs!$B$30:$AY$30,$D$283:$BA$283,'Health SCR'!S$3)&gt;0,sommmeProdInv(Inputs!$B$30:$AY$30,$D$283:$BA$283,'Health SCR'!S$3),1)</f>
        <v>0</v>
      </c>
      <c r="T285" s="640">
        <f ca="1">T283*Inputs!$B$30/IF(sommmeProdInv(Inputs!$B$30:$AY$30,$D$283:$BA$283,'Health SCR'!T$3)&gt;0,sommmeProdInv(Inputs!$B$30:$AY$30,$D$283:$BA$283,'Health SCR'!T$3),1)</f>
        <v>0</v>
      </c>
      <c r="U285" s="640">
        <f ca="1">U283*Inputs!$B$30/IF(sommmeProdInv(Inputs!$B$30:$AY$30,$D$283:$BA$283,'Health SCR'!U$3)&gt;0,sommmeProdInv(Inputs!$B$30:$AY$30,$D$283:$BA$283,'Health SCR'!U$3),1)</f>
        <v>0</v>
      </c>
      <c r="V285" s="640">
        <f ca="1">V283*Inputs!$B$30/IF(sommmeProdInv(Inputs!$B$30:$AY$30,$D$283:$BA$283,'Health SCR'!V$3)&gt;0,sommmeProdInv(Inputs!$B$30:$AY$30,$D$283:$BA$283,'Health SCR'!V$3),1)</f>
        <v>0</v>
      </c>
      <c r="W285" s="640">
        <f ca="1">W283*Inputs!$B$30/IF(sommmeProdInv(Inputs!$B$30:$AY$30,$D$283:$BA$283,'Health SCR'!W$3)&gt;0,sommmeProdInv(Inputs!$B$30:$AY$30,$D$283:$BA$283,'Health SCR'!W$3),1)</f>
        <v>0</v>
      </c>
      <c r="X285" s="640">
        <f ca="1">X283*Inputs!$B$30/IF(sommmeProdInv(Inputs!$B$30:$AY$30,$D$283:$BA$283,'Health SCR'!X$3)&gt;0,sommmeProdInv(Inputs!$B$30:$AY$30,$D$283:$BA$283,'Health SCR'!X$3),1)</f>
        <v>0</v>
      </c>
      <c r="Y285" s="640">
        <f ca="1">Y283*Inputs!$B$30/IF(sommmeProdInv(Inputs!$B$30:$AY$30,$D$283:$BA$283,'Health SCR'!Y$3)&gt;0,sommmeProdInv(Inputs!$B$30:$AY$30,$D$283:$BA$283,'Health SCR'!Y$3),1)</f>
        <v>0</v>
      </c>
      <c r="Z285" s="640">
        <f ca="1">Z283*Inputs!$B$30/IF(sommmeProdInv(Inputs!$B$30:$AY$30,$D$283:$BA$283,'Health SCR'!Z$3)&gt;0,sommmeProdInv(Inputs!$B$30:$AY$30,$D$283:$BA$283,'Health SCR'!Z$3),1)</f>
        <v>0</v>
      </c>
      <c r="AA285" s="640">
        <f ca="1">AA283*Inputs!$B$30/IF(sommmeProdInv(Inputs!$B$30:$AY$30,$D$283:$BA$283,'Health SCR'!AA$3)&gt;0,sommmeProdInv(Inputs!$B$30:$AY$30,$D$283:$BA$283,'Health SCR'!AA$3),1)</f>
        <v>0</v>
      </c>
      <c r="AB285" s="640">
        <f ca="1">AB283*Inputs!$B$30/IF(sommmeProdInv(Inputs!$B$30:$AY$30,$D$283:$BA$283,'Health SCR'!AB$3)&gt;0,sommmeProdInv(Inputs!$B$30:$AY$30,$D$283:$BA$283,'Health SCR'!AB$3),1)</f>
        <v>0</v>
      </c>
      <c r="AC285" s="640">
        <f ca="1">AC283*Inputs!$B$30/IF(sommmeProdInv(Inputs!$B$30:$AY$30,$D$283:$BA$283,'Health SCR'!AC$3)&gt;0,sommmeProdInv(Inputs!$B$30:$AY$30,$D$283:$BA$283,'Health SCR'!AC$3),1)</f>
        <v>0</v>
      </c>
      <c r="AD285" s="640">
        <f ca="1">AD283*Inputs!$B$30/IF(sommmeProdInv(Inputs!$B$30:$AY$30,$D$283:$BA$283,'Health SCR'!AD$3)&gt;0,sommmeProdInv(Inputs!$B$30:$AY$30,$D$283:$BA$283,'Health SCR'!AD$3),1)</f>
        <v>0</v>
      </c>
      <c r="AE285" s="640">
        <f ca="1">AE283*Inputs!$B$30/IF(sommmeProdInv(Inputs!$B$30:$AY$30,$D$283:$BA$283,'Health SCR'!AE$3)&gt;0,sommmeProdInv(Inputs!$B$30:$AY$30,$D$283:$BA$283,'Health SCR'!AE$3),1)</f>
        <v>0</v>
      </c>
      <c r="AF285" s="640">
        <f ca="1">AF283*Inputs!$B$30/IF(sommmeProdInv(Inputs!$B$30:$AY$30,$D$283:$BA$283,'Health SCR'!AF$3)&gt;0,sommmeProdInv(Inputs!$B$30:$AY$30,$D$283:$BA$283,'Health SCR'!AF$3),1)</f>
        <v>0</v>
      </c>
      <c r="AG285" s="640">
        <f ca="1">AG283*Inputs!$B$30/IF(sommmeProdInv(Inputs!$B$30:$AY$30,$D$283:$BA$283,'Health SCR'!AG$3)&gt;0,sommmeProdInv(Inputs!$B$30:$AY$30,$D$283:$BA$283,'Health SCR'!AG$3),1)</f>
        <v>0</v>
      </c>
      <c r="AH285" s="640">
        <f ca="1">AH283*Inputs!$B$30/IF(sommmeProdInv(Inputs!$B$30:$AY$30,$D$283:$BA$283,'Health SCR'!AH$3)&gt;0,sommmeProdInv(Inputs!$B$30:$AY$30,$D$283:$BA$283,'Health SCR'!AH$3),1)</f>
        <v>0</v>
      </c>
      <c r="AI285" s="640">
        <f ca="1">AI283*Inputs!$B$30/IF(sommmeProdInv(Inputs!$B$30:$AY$30,$D$283:$BA$283,'Health SCR'!AI$3)&gt;0,sommmeProdInv(Inputs!$B$30:$AY$30,$D$283:$BA$283,'Health SCR'!AI$3),1)</f>
        <v>0</v>
      </c>
      <c r="AJ285" s="640">
        <f ca="1">AJ283*Inputs!$B$30/IF(sommmeProdInv(Inputs!$B$30:$AY$30,$D$283:$BA$283,'Health SCR'!AJ$3)&gt;0,sommmeProdInv(Inputs!$B$30:$AY$30,$D$283:$BA$283,'Health SCR'!AJ$3),1)</f>
        <v>0</v>
      </c>
      <c r="AK285" s="640">
        <f ca="1">AK283*Inputs!$B$30/IF(sommmeProdInv(Inputs!$B$30:$AY$30,$D$283:$BA$283,'Health SCR'!AK$3)&gt;0,sommmeProdInv(Inputs!$B$30:$AY$30,$D$283:$BA$283,'Health SCR'!AK$3),1)</f>
        <v>0</v>
      </c>
      <c r="AL285" s="640">
        <f ca="1">AL283*Inputs!$B$30/IF(sommmeProdInv(Inputs!$B$30:$AY$30,$D$283:$BA$283,'Health SCR'!AL$3)&gt;0,sommmeProdInv(Inputs!$B$30:$AY$30,$D$283:$BA$283,'Health SCR'!AL$3),1)</f>
        <v>0</v>
      </c>
      <c r="AM285" s="640">
        <f ca="1">AM283*Inputs!$B$30/IF(sommmeProdInv(Inputs!$B$30:$AY$30,$D$283:$BA$283,'Health SCR'!AM$3)&gt;0,sommmeProdInv(Inputs!$B$30:$AY$30,$D$283:$BA$283,'Health SCR'!AM$3),1)</f>
        <v>0</v>
      </c>
      <c r="AN285" s="640">
        <f ca="1">AN283*Inputs!$B$30/IF(sommmeProdInv(Inputs!$B$30:$AY$30,$D$283:$BA$283,'Health SCR'!AN$3)&gt;0,sommmeProdInv(Inputs!$B$30:$AY$30,$D$283:$BA$283,'Health SCR'!AN$3),1)</f>
        <v>0</v>
      </c>
      <c r="AO285" s="640">
        <f ca="1">AO283*Inputs!$B$30/IF(sommmeProdInv(Inputs!$B$30:$AY$30,$D$283:$BA$283,'Health SCR'!AO$3)&gt;0,sommmeProdInv(Inputs!$B$30:$AY$30,$D$283:$BA$283,'Health SCR'!AO$3),1)</f>
        <v>0</v>
      </c>
      <c r="AP285" s="640">
        <f ca="1">AP283*Inputs!$B$30/IF(sommmeProdInv(Inputs!$B$30:$AY$30,$D$283:$BA$283,'Health SCR'!AP$3)&gt;0,sommmeProdInv(Inputs!$B$30:$AY$30,$D$283:$BA$283,'Health SCR'!AP$3),1)</f>
        <v>0</v>
      </c>
      <c r="AQ285" s="640">
        <f ca="1">AQ283*Inputs!$B$30/IF(sommmeProdInv(Inputs!$B$30:$AY$30,$D$283:$BA$283,'Health SCR'!AQ$3)&gt;0,sommmeProdInv(Inputs!$B$30:$AY$30,$D$283:$BA$283,'Health SCR'!AQ$3),1)</f>
        <v>0</v>
      </c>
      <c r="AR285" s="640">
        <f ca="1">AR283*Inputs!$B$30/IF(sommmeProdInv(Inputs!$B$30:$AY$30,$D$283:$BA$283,'Health SCR'!AR$3)&gt;0,sommmeProdInv(Inputs!$B$30:$AY$30,$D$283:$BA$283,'Health SCR'!AR$3),1)</f>
        <v>0</v>
      </c>
      <c r="AS285" s="640">
        <f ca="1">AS283*Inputs!$B$30/IF(sommmeProdInv(Inputs!$B$30:$AY$30,$D$283:$BA$283,'Health SCR'!AS$3)&gt;0,sommmeProdInv(Inputs!$B$30:$AY$30,$D$283:$BA$283,'Health SCR'!AS$3),1)</f>
        <v>0</v>
      </c>
      <c r="AT285" s="640">
        <f ca="1">AT283*Inputs!$B$30/IF(sommmeProdInv(Inputs!$B$30:$AY$30,$D$283:$BA$283,'Health SCR'!AT$3)&gt;0,sommmeProdInv(Inputs!$B$30:$AY$30,$D$283:$BA$283,'Health SCR'!AT$3),1)</f>
        <v>0</v>
      </c>
      <c r="AU285" s="640">
        <f ca="1">AU283*Inputs!$B$30/IF(sommmeProdInv(Inputs!$B$30:$AY$30,$D$283:$BA$283,'Health SCR'!AU$3)&gt;0,sommmeProdInv(Inputs!$B$30:$AY$30,$D$283:$BA$283,'Health SCR'!AU$3),1)</f>
        <v>0</v>
      </c>
      <c r="AV285" s="640">
        <f ca="1">AV283*Inputs!$B$30/IF(sommmeProdInv(Inputs!$B$30:$AY$30,$D$283:$BA$283,'Health SCR'!AV$3)&gt;0,sommmeProdInv(Inputs!$B$30:$AY$30,$D$283:$BA$283,'Health SCR'!AV$3),1)</f>
        <v>0</v>
      </c>
      <c r="AW285" s="640">
        <f ca="1">AW283*Inputs!$B$30/IF(sommmeProdInv(Inputs!$B$30:$AY$30,$D$283:$BA$283,'Health SCR'!AW$3)&gt;0,sommmeProdInv(Inputs!$B$30:$AY$30,$D$283:$BA$283,'Health SCR'!AW$3),1)</f>
        <v>0</v>
      </c>
      <c r="AX285" s="640">
        <f ca="1">AX283*Inputs!$B$30/IF(sommmeProdInv(Inputs!$B$30:$AY$30,$D$283:$BA$283,'Health SCR'!AX$3)&gt;0,sommmeProdInv(Inputs!$B$30:$AY$30,$D$283:$BA$283,'Health SCR'!AX$3),1)</f>
        <v>0</v>
      </c>
      <c r="AY285" s="640">
        <f ca="1">AY283*Inputs!$B$30/IF(sommmeProdInv(Inputs!$B$30:$AY$30,$D$283:$BA$283,'Health SCR'!AY$3)&gt;0,sommmeProdInv(Inputs!$B$30:$AY$30,$D$283:$BA$283,'Health SCR'!AY$3),1)</f>
        <v>0</v>
      </c>
      <c r="AZ285" s="640">
        <f ca="1">AZ283*Inputs!$B$30/IF(sommmeProdInv(Inputs!$B$30:$AY$30,$D$283:$BA$283,'Health SCR'!AZ$3)&gt;0,sommmeProdInv(Inputs!$B$30:$AY$30,$D$283:$BA$283,'Health SCR'!AZ$3),1)</f>
        <v>0</v>
      </c>
      <c r="BA285" s="641">
        <f ca="1">BA283*Inputs!$B$30/IF(sommmeProdInv(Inputs!$B$30:$AY$30,$D$283:$BA$283,'Health SCR'!BA$3)&gt;0,sommmeProdInv(Inputs!$B$30:$AY$30,$D$283:$BA$283,'Health SCR'!BA$3),1)</f>
        <v>0</v>
      </c>
    </row>
    <row r="286" spans="1:256" s="221" customFormat="1" outlineLevel="1">
      <c r="A286" s="610"/>
      <c r="B286" s="993">
        <v>2</v>
      </c>
      <c r="C286" s="994"/>
      <c r="D286" s="643"/>
      <c r="E286" s="644">
        <f ca="1">IF('Health SCR'!E$3&gt;=$B286,OFFSET($D$283,0,'Health SCR'!E$3-$B286)*OFFSET(Inputs!$C$30,0,$B286-2)/IF(sommmeProdInv(Inputs!$B$30:$AY$30,$D$283:$BA$283,'Health SCR'!E$3)&gt;0,sommmeProdInv(Inputs!$B$30:$AY$30,$D$283:$BA$283,'Health SCR'!E$3),1)+E285,0)</f>
        <v>0</v>
      </c>
      <c r="F286" s="644">
        <f ca="1">IF('Health SCR'!F$3&gt;=$B286,OFFSET($D$283,0,'Health SCR'!F$3-$B286)*OFFSET(Inputs!$C$30,0,$B286-2)/IF(sommmeProdInv(Inputs!$B$30:$AY$30,$D$283:$BA$283,'Health SCR'!F$3)&gt;0,sommmeProdInv(Inputs!$B$30:$AY$30,$D$283:$BA$283,'Health SCR'!F$3),1)+F285,0)</f>
        <v>0</v>
      </c>
      <c r="G286" s="644">
        <f ca="1">IF('Health SCR'!G$3&gt;=$B286,OFFSET($D$283,0,'Health SCR'!G$3-$B286)*OFFSET(Inputs!$C$30,0,$B286-2)/IF(sommmeProdInv(Inputs!$B$30:$AY$30,$D$283:$BA$283,'Health SCR'!G$3)&gt;0,sommmeProdInv(Inputs!$B$30:$AY$30,$D$283:$BA$283,'Health SCR'!G$3),1)+G285,0)</f>
        <v>0</v>
      </c>
      <c r="H286" s="644">
        <f ca="1">IF('Health SCR'!H$3&gt;=$B286,OFFSET($D$283,0,'Health SCR'!H$3-$B286)*OFFSET(Inputs!$C$30,0,$B286-2)/IF(sommmeProdInv(Inputs!$B$30:$AY$30,$D$283:$BA$283,'Health SCR'!H$3)&gt;0,sommmeProdInv(Inputs!$B$30:$AY$30,$D$283:$BA$283,'Health SCR'!H$3),1)+H285,0)</f>
        <v>0</v>
      </c>
      <c r="I286" s="644">
        <f ca="1">IF('Health SCR'!I$3&gt;=$B286,OFFSET($D$283,0,'Health SCR'!I$3-$B286)*OFFSET(Inputs!$C$30,0,$B286-2)/IF(sommmeProdInv(Inputs!$B$30:$AY$30,$D$283:$BA$283,'Health SCR'!I$3)&gt;0,sommmeProdInv(Inputs!$B$30:$AY$30,$D$283:$BA$283,'Health SCR'!I$3),1)+I285,0)</f>
        <v>0</v>
      </c>
      <c r="J286" s="644">
        <f ca="1">IF('Health SCR'!J$3&gt;=$B286,OFFSET($D$283,0,'Health SCR'!J$3-$B286)*OFFSET(Inputs!$C$30,0,$B286-2)/IF(sommmeProdInv(Inputs!$B$30:$AY$30,$D$283:$BA$283,'Health SCR'!J$3)&gt;0,sommmeProdInv(Inputs!$B$30:$AY$30,$D$283:$BA$283,'Health SCR'!J$3),1)+J285,0)</f>
        <v>0</v>
      </c>
      <c r="K286" s="644">
        <f ca="1">IF('Health SCR'!K$3&gt;=$B286,OFFSET($D$283,0,'Health SCR'!K$3-$B286)*OFFSET(Inputs!$C$30,0,$B286-2)/IF(sommmeProdInv(Inputs!$B$30:$AY$30,$D$283:$BA$283,'Health SCR'!K$3)&gt;0,sommmeProdInv(Inputs!$B$30:$AY$30,$D$283:$BA$283,'Health SCR'!K$3),1)+K285,0)</f>
        <v>0</v>
      </c>
      <c r="L286" s="644">
        <f ca="1">IF('Health SCR'!L$3&gt;=$B286,OFFSET($D$283,0,'Health SCR'!L$3-$B286)*OFFSET(Inputs!$C$30,0,$B286-2)/IF(sommmeProdInv(Inputs!$B$30:$AY$30,$D$283:$BA$283,'Health SCR'!L$3)&gt;0,sommmeProdInv(Inputs!$B$30:$AY$30,$D$283:$BA$283,'Health SCR'!L$3),1)+L285,0)</f>
        <v>0</v>
      </c>
      <c r="M286" s="644">
        <f ca="1">IF('Health SCR'!M$3&gt;=$B286,OFFSET($D$283,0,'Health SCR'!M$3-$B286)*OFFSET(Inputs!$C$30,0,$B286-2)/IF(sommmeProdInv(Inputs!$B$30:$AY$30,$D$283:$BA$283,'Health SCR'!M$3)&gt;0,sommmeProdInv(Inputs!$B$30:$AY$30,$D$283:$BA$283,'Health SCR'!M$3),1)+M285,0)</f>
        <v>0</v>
      </c>
      <c r="N286" s="644">
        <f ca="1">IF('Health SCR'!N$3&gt;=$B286,OFFSET($D$283,0,'Health SCR'!N$3-$B286)*OFFSET(Inputs!$C$30,0,$B286-2)/IF(sommmeProdInv(Inputs!$B$30:$AY$30,$D$283:$BA$283,'Health SCR'!N$3)&gt;0,sommmeProdInv(Inputs!$B$30:$AY$30,$D$283:$BA$283,'Health SCR'!N$3),1)+N285,0)</f>
        <v>0</v>
      </c>
      <c r="O286" s="644">
        <f ca="1">IF('Health SCR'!O$3&gt;=$B286,OFFSET($D$283,0,'Health SCR'!O$3-$B286)*OFFSET(Inputs!$C$30,0,$B286-2)/IF(sommmeProdInv(Inputs!$B$30:$AY$30,$D$283:$BA$283,'Health SCR'!O$3)&gt;0,sommmeProdInv(Inputs!$B$30:$AY$30,$D$283:$BA$283,'Health SCR'!O$3),1)+O285,0)</f>
        <v>0</v>
      </c>
      <c r="P286" s="644">
        <f ca="1">IF('Health SCR'!P$3&gt;=$B286,OFFSET($D$283,0,'Health SCR'!P$3-$B286)*OFFSET(Inputs!$C$30,0,$B286-2)/IF(sommmeProdInv(Inputs!$B$30:$AY$30,$D$283:$BA$283,'Health SCR'!P$3)&gt;0,sommmeProdInv(Inputs!$B$30:$AY$30,$D$283:$BA$283,'Health SCR'!P$3),1)+P285,0)</f>
        <v>0</v>
      </c>
      <c r="Q286" s="644">
        <f ca="1">IF('Health SCR'!Q$3&gt;=$B286,OFFSET($D$283,0,'Health SCR'!Q$3-$B286)*OFFSET(Inputs!$C$30,0,$B286-2)/IF(sommmeProdInv(Inputs!$B$30:$AY$30,$D$283:$BA$283,'Health SCR'!Q$3)&gt;0,sommmeProdInv(Inputs!$B$30:$AY$30,$D$283:$BA$283,'Health SCR'!Q$3),1)+Q285,0)</f>
        <v>0</v>
      </c>
      <c r="R286" s="644">
        <f ca="1">IF('Health SCR'!R$3&gt;=$B286,OFFSET($D$283,0,'Health SCR'!R$3-$B286)*OFFSET(Inputs!$C$30,0,$B286-2)/IF(sommmeProdInv(Inputs!$B$30:$AY$30,$D$283:$BA$283,'Health SCR'!R$3)&gt;0,sommmeProdInv(Inputs!$B$30:$AY$30,$D$283:$BA$283,'Health SCR'!R$3),1)+R285,0)</f>
        <v>0</v>
      </c>
      <c r="S286" s="644">
        <f ca="1">IF('Health SCR'!S$3&gt;=$B286,OFFSET($D$283,0,'Health SCR'!S$3-$B286)*OFFSET(Inputs!$C$30,0,$B286-2)/IF(sommmeProdInv(Inputs!$B$30:$AY$30,$D$283:$BA$283,'Health SCR'!S$3)&gt;0,sommmeProdInv(Inputs!$B$30:$AY$30,$D$283:$BA$283,'Health SCR'!S$3),1)+S285,0)</f>
        <v>0</v>
      </c>
      <c r="T286" s="644">
        <f ca="1">IF('Health SCR'!T$3&gt;=$B286,OFFSET($D$283,0,'Health SCR'!T$3-$B286)*OFFSET(Inputs!$C$30,0,$B286-2)/IF(sommmeProdInv(Inputs!$B$30:$AY$30,$D$283:$BA$283,'Health SCR'!T$3)&gt;0,sommmeProdInv(Inputs!$B$30:$AY$30,$D$283:$BA$283,'Health SCR'!T$3),1)+T285,0)</f>
        <v>0</v>
      </c>
      <c r="U286" s="644">
        <f ca="1">IF('Health SCR'!U$3&gt;=$B286,OFFSET($D$283,0,'Health SCR'!U$3-$B286)*OFFSET(Inputs!$C$30,0,$B286-2)/IF(sommmeProdInv(Inputs!$B$30:$AY$30,$D$283:$BA$283,'Health SCR'!U$3)&gt;0,sommmeProdInv(Inputs!$B$30:$AY$30,$D$283:$BA$283,'Health SCR'!U$3),1)+U285,0)</f>
        <v>0</v>
      </c>
      <c r="V286" s="644">
        <f ca="1">IF('Health SCR'!V$3&gt;=$B286,OFFSET($D$283,0,'Health SCR'!V$3-$B286)*OFFSET(Inputs!$C$30,0,$B286-2)/IF(sommmeProdInv(Inputs!$B$30:$AY$30,$D$283:$BA$283,'Health SCR'!V$3)&gt;0,sommmeProdInv(Inputs!$B$30:$AY$30,$D$283:$BA$283,'Health SCR'!V$3),1)+V285,0)</f>
        <v>0</v>
      </c>
      <c r="W286" s="644">
        <f ca="1">IF('Health SCR'!W$3&gt;=$B286,OFFSET($D$283,0,'Health SCR'!W$3-$B286)*OFFSET(Inputs!$C$30,0,$B286-2)/IF(sommmeProdInv(Inputs!$B$30:$AY$30,$D$283:$BA$283,'Health SCR'!W$3)&gt;0,sommmeProdInv(Inputs!$B$30:$AY$30,$D$283:$BA$283,'Health SCR'!W$3),1)+W285,0)</f>
        <v>0</v>
      </c>
      <c r="X286" s="644">
        <f ca="1">IF('Health SCR'!X$3&gt;=$B286,OFFSET($D$283,0,'Health SCR'!X$3-$B286)*OFFSET(Inputs!$C$30,0,$B286-2)/IF(sommmeProdInv(Inputs!$B$30:$AY$30,$D$283:$BA$283,'Health SCR'!X$3)&gt;0,sommmeProdInv(Inputs!$B$30:$AY$30,$D$283:$BA$283,'Health SCR'!X$3),1)+X285,0)</f>
        <v>0</v>
      </c>
      <c r="Y286" s="644">
        <f ca="1">IF('Health SCR'!Y$3&gt;=$B286,OFFSET($D$283,0,'Health SCR'!Y$3-$B286)*OFFSET(Inputs!$C$30,0,$B286-2)/IF(sommmeProdInv(Inputs!$B$30:$AY$30,$D$283:$BA$283,'Health SCR'!Y$3)&gt;0,sommmeProdInv(Inputs!$B$30:$AY$30,$D$283:$BA$283,'Health SCR'!Y$3),1)+Y285,0)</f>
        <v>0</v>
      </c>
      <c r="Z286" s="644">
        <f ca="1">IF('Health SCR'!Z$3&gt;=$B286,OFFSET($D$283,0,'Health SCR'!Z$3-$B286)*OFFSET(Inputs!$C$30,0,$B286-2)/IF(sommmeProdInv(Inputs!$B$30:$AY$30,$D$283:$BA$283,'Health SCR'!Z$3)&gt;0,sommmeProdInv(Inputs!$B$30:$AY$30,$D$283:$BA$283,'Health SCR'!Z$3),1)+Z285,0)</f>
        <v>0</v>
      </c>
      <c r="AA286" s="644">
        <f ca="1">IF('Health SCR'!AA$3&gt;=$B286,OFFSET($D$283,0,'Health SCR'!AA$3-$B286)*OFFSET(Inputs!$C$30,0,$B286-2)/IF(sommmeProdInv(Inputs!$B$30:$AY$30,$D$283:$BA$283,'Health SCR'!AA$3)&gt;0,sommmeProdInv(Inputs!$B$30:$AY$30,$D$283:$BA$283,'Health SCR'!AA$3),1)+AA285,0)</f>
        <v>0</v>
      </c>
      <c r="AB286" s="644">
        <f ca="1">IF('Health SCR'!AB$3&gt;=$B286,OFFSET($D$283,0,'Health SCR'!AB$3-$B286)*OFFSET(Inputs!$C$30,0,$B286-2)/IF(sommmeProdInv(Inputs!$B$30:$AY$30,$D$283:$BA$283,'Health SCR'!AB$3)&gt;0,sommmeProdInv(Inputs!$B$30:$AY$30,$D$283:$BA$283,'Health SCR'!AB$3),1)+AB285,0)</f>
        <v>0</v>
      </c>
      <c r="AC286" s="644">
        <f ca="1">IF('Health SCR'!AC$3&gt;=$B286,OFFSET($D$283,0,'Health SCR'!AC$3-$B286)*OFFSET(Inputs!$C$30,0,$B286-2)/IF(sommmeProdInv(Inputs!$B$30:$AY$30,$D$283:$BA$283,'Health SCR'!AC$3)&gt;0,sommmeProdInv(Inputs!$B$30:$AY$30,$D$283:$BA$283,'Health SCR'!AC$3),1)+AC285,0)</f>
        <v>0</v>
      </c>
      <c r="AD286" s="644">
        <f ca="1">IF('Health SCR'!AD$3&gt;=$B286,OFFSET($D$283,0,'Health SCR'!AD$3-$B286)*OFFSET(Inputs!$C$30,0,$B286-2)/IF(sommmeProdInv(Inputs!$B$30:$AY$30,$D$283:$BA$283,'Health SCR'!AD$3)&gt;0,sommmeProdInv(Inputs!$B$30:$AY$30,$D$283:$BA$283,'Health SCR'!AD$3),1)+AD285,0)</f>
        <v>0</v>
      </c>
      <c r="AE286" s="644">
        <f ca="1">IF('Health SCR'!AE$3&gt;=$B286,OFFSET($D$283,0,'Health SCR'!AE$3-$B286)*OFFSET(Inputs!$C$30,0,$B286-2)/IF(sommmeProdInv(Inputs!$B$30:$AY$30,$D$283:$BA$283,'Health SCR'!AE$3)&gt;0,sommmeProdInv(Inputs!$B$30:$AY$30,$D$283:$BA$283,'Health SCR'!AE$3),1)+AE285,0)</f>
        <v>0</v>
      </c>
      <c r="AF286" s="644">
        <f ca="1">IF('Health SCR'!AF$3&gt;=$B286,OFFSET($D$283,0,'Health SCR'!AF$3-$B286)*OFFSET(Inputs!$C$30,0,$B286-2)/IF(sommmeProdInv(Inputs!$B$30:$AY$30,$D$283:$BA$283,'Health SCR'!AF$3)&gt;0,sommmeProdInv(Inputs!$B$30:$AY$30,$D$283:$BA$283,'Health SCR'!AF$3),1)+AF285,0)</f>
        <v>0</v>
      </c>
      <c r="AG286" s="644">
        <f ca="1">IF('Health SCR'!AG$3&gt;=$B286,OFFSET($D$283,0,'Health SCR'!AG$3-$B286)*OFFSET(Inputs!$C$30,0,$B286-2)/IF(sommmeProdInv(Inputs!$B$30:$AY$30,$D$283:$BA$283,'Health SCR'!AG$3)&gt;0,sommmeProdInv(Inputs!$B$30:$AY$30,$D$283:$BA$283,'Health SCR'!AG$3),1)+AG285,0)</f>
        <v>0</v>
      </c>
      <c r="AH286" s="644">
        <f ca="1">IF('Health SCR'!AH$3&gt;=$B286,OFFSET($D$283,0,'Health SCR'!AH$3-$B286)*OFFSET(Inputs!$C$30,0,$B286-2)/IF(sommmeProdInv(Inputs!$B$30:$AY$30,$D$283:$BA$283,'Health SCR'!AH$3)&gt;0,sommmeProdInv(Inputs!$B$30:$AY$30,$D$283:$BA$283,'Health SCR'!AH$3),1)+AH285,0)</f>
        <v>0</v>
      </c>
      <c r="AI286" s="644">
        <f ca="1">IF('Health SCR'!AI$3&gt;=$B286,OFFSET($D$283,0,'Health SCR'!AI$3-$B286)*OFFSET(Inputs!$C$30,0,$B286-2)/IF(sommmeProdInv(Inputs!$B$30:$AY$30,$D$283:$BA$283,'Health SCR'!AI$3)&gt;0,sommmeProdInv(Inputs!$B$30:$AY$30,$D$283:$BA$283,'Health SCR'!AI$3),1)+AI285,0)</f>
        <v>0</v>
      </c>
      <c r="AJ286" s="644">
        <f ca="1">IF('Health SCR'!AJ$3&gt;=$B286,OFFSET($D$283,0,'Health SCR'!AJ$3-$B286)*OFFSET(Inputs!$C$30,0,$B286-2)/IF(sommmeProdInv(Inputs!$B$30:$AY$30,$D$283:$BA$283,'Health SCR'!AJ$3)&gt;0,sommmeProdInv(Inputs!$B$30:$AY$30,$D$283:$BA$283,'Health SCR'!AJ$3),1)+AJ285,0)</f>
        <v>0</v>
      </c>
      <c r="AK286" s="644">
        <f ca="1">IF('Health SCR'!AK$3&gt;=$B286,OFFSET($D$283,0,'Health SCR'!AK$3-$B286)*OFFSET(Inputs!$C$30,0,$B286-2)/IF(sommmeProdInv(Inputs!$B$30:$AY$30,$D$283:$BA$283,'Health SCR'!AK$3)&gt;0,sommmeProdInv(Inputs!$B$30:$AY$30,$D$283:$BA$283,'Health SCR'!AK$3),1)+AK285,0)</f>
        <v>0</v>
      </c>
      <c r="AL286" s="644">
        <f ca="1">IF('Health SCR'!AL$3&gt;=$B286,OFFSET($D$283,0,'Health SCR'!AL$3-$B286)*OFFSET(Inputs!$C$30,0,$B286-2)/IF(sommmeProdInv(Inputs!$B$30:$AY$30,$D$283:$BA$283,'Health SCR'!AL$3)&gt;0,sommmeProdInv(Inputs!$B$30:$AY$30,$D$283:$BA$283,'Health SCR'!AL$3),1)+AL285,0)</f>
        <v>0</v>
      </c>
      <c r="AM286" s="644">
        <f ca="1">IF('Health SCR'!AM$3&gt;=$B286,OFFSET($D$283,0,'Health SCR'!AM$3-$B286)*OFFSET(Inputs!$C$30,0,$B286-2)/IF(sommmeProdInv(Inputs!$B$30:$AY$30,$D$283:$BA$283,'Health SCR'!AM$3)&gt;0,sommmeProdInv(Inputs!$B$30:$AY$30,$D$283:$BA$283,'Health SCR'!AM$3),1)+AM285,0)</f>
        <v>0</v>
      </c>
      <c r="AN286" s="644">
        <f ca="1">IF('Health SCR'!AN$3&gt;=$B286,OFFSET($D$283,0,'Health SCR'!AN$3-$B286)*OFFSET(Inputs!$C$30,0,$B286-2)/IF(sommmeProdInv(Inputs!$B$30:$AY$30,$D$283:$BA$283,'Health SCR'!AN$3)&gt;0,sommmeProdInv(Inputs!$B$30:$AY$30,$D$283:$BA$283,'Health SCR'!AN$3),1)+AN285,0)</f>
        <v>0</v>
      </c>
      <c r="AO286" s="644">
        <f ca="1">IF('Health SCR'!AO$3&gt;=$B286,OFFSET($D$283,0,'Health SCR'!AO$3-$B286)*OFFSET(Inputs!$C$30,0,$B286-2)/IF(sommmeProdInv(Inputs!$B$30:$AY$30,$D$283:$BA$283,'Health SCR'!AO$3)&gt;0,sommmeProdInv(Inputs!$B$30:$AY$30,$D$283:$BA$283,'Health SCR'!AO$3),1)+AO285,0)</f>
        <v>0</v>
      </c>
      <c r="AP286" s="644">
        <f ca="1">IF('Health SCR'!AP$3&gt;=$B286,OFFSET($D$283,0,'Health SCR'!AP$3-$B286)*OFFSET(Inputs!$C$30,0,$B286-2)/IF(sommmeProdInv(Inputs!$B$30:$AY$30,$D$283:$BA$283,'Health SCR'!AP$3)&gt;0,sommmeProdInv(Inputs!$B$30:$AY$30,$D$283:$BA$283,'Health SCR'!AP$3),1)+AP285,0)</f>
        <v>0</v>
      </c>
      <c r="AQ286" s="644">
        <f ca="1">IF('Health SCR'!AQ$3&gt;=$B286,OFFSET($D$283,0,'Health SCR'!AQ$3-$B286)*OFFSET(Inputs!$C$30,0,$B286-2)/IF(sommmeProdInv(Inputs!$B$30:$AY$30,$D$283:$BA$283,'Health SCR'!AQ$3)&gt;0,sommmeProdInv(Inputs!$B$30:$AY$30,$D$283:$BA$283,'Health SCR'!AQ$3),1)+AQ285,0)</f>
        <v>0</v>
      </c>
      <c r="AR286" s="644">
        <f ca="1">IF('Health SCR'!AR$3&gt;=$B286,OFFSET($D$283,0,'Health SCR'!AR$3-$B286)*OFFSET(Inputs!$C$30,0,$B286-2)/IF(sommmeProdInv(Inputs!$B$30:$AY$30,$D$283:$BA$283,'Health SCR'!AR$3)&gt;0,sommmeProdInv(Inputs!$B$30:$AY$30,$D$283:$BA$283,'Health SCR'!AR$3),1)+AR285,0)</f>
        <v>0</v>
      </c>
      <c r="AS286" s="644">
        <f ca="1">IF('Health SCR'!AS$3&gt;=$B286,OFFSET($D$283,0,'Health SCR'!AS$3-$B286)*OFFSET(Inputs!$C$30,0,$B286-2)/IF(sommmeProdInv(Inputs!$B$30:$AY$30,$D$283:$BA$283,'Health SCR'!AS$3)&gt;0,sommmeProdInv(Inputs!$B$30:$AY$30,$D$283:$BA$283,'Health SCR'!AS$3),1)+AS285,0)</f>
        <v>0</v>
      </c>
      <c r="AT286" s="644">
        <f ca="1">IF('Health SCR'!AT$3&gt;=$B286,OFFSET($D$283,0,'Health SCR'!AT$3-$B286)*OFFSET(Inputs!$C$30,0,$B286-2)/IF(sommmeProdInv(Inputs!$B$30:$AY$30,$D$283:$BA$283,'Health SCR'!AT$3)&gt;0,sommmeProdInv(Inputs!$B$30:$AY$30,$D$283:$BA$283,'Health SCR'!AT$3),1)+AT285,0)</f>
        <v>0</v>
      </c>
      <c r="AU286" s="644">
        <f ca="1">IF('Health SCR'!AU$3&gt;=$B286,OFFSET($D$283,0,'Health SCR'!AU$3-$B286)*OFFSET(Inputs!$C$30,0,$B286-2)/IF(sommmeProdInv(Inputs!$B$30:$AY$30,$D$283:$BA$283,'Health SCR'!AU$3)&gt;0,sommmeProdInv(Inputs!$B$30:$AY$30,$D$283:$BA$283,'Health SCR'!AU$3),1)+AU285,0)</f>
        <v>0</v>
      </c>
      <c r="AV286" s="644">
        <f ca="1">IF('Health SCR'!AV$3&gt;=$B286,OFFSET($D$283,0,'Health SCR'!AV$3-$B286)*OFFSET(Inputs!$C$30,0,$B286-2)/IF(sommmeProdInv(Inputs!$B$30:$AY$30,$D$283:$BA$283,'Health SCR'!AV$3)&gt;0,sommmeProdInv(Inputs!$B$30:$AY$30,$D$283:$BA$283,'Health SCR'!AV$3),1)+AV285,0)</f>
        <v>0</v>
      </c>
      <c r="AW286" s="644">
        <f ca="1">IF('Health SCR'!AW$3&gt;=$B286,OFFSET($D$283,0,'Health SCR'!AW$3-$B286)*OFFSET(Inputs!$C$30,0,$B286-2)/IF(sommmeProdInv(Inputs!$B$30:$AY$30,$D$283:$BA$283,'Health SCR'!AW$3)&gt;0,sommmeProdInv(Inputs!$B$30:$AY$30,$D$283:$BA$283,'Health SCR'!AW$3),1)+AW285,0)</f>
        <v>0</v>
      </c>
      <c r="AX286" s="644">
        <f ca="1">IF('Health SCR'!AX$3&gt;=$B286,OFFSET($D$283,0,'Health SCR'!AX$3-$B286)*OFFSET(Inputs!$C$30,0,$B286-2)/IF(sommmeProdInv(Inputs!$B$30:$AY$30,$D$283:$BA$283,'Health SCR'!AX$3)&gt;0,sommmeProdInv(Inputs!$B$30:$AY$30,$D$283:$BA$283,'Health SCR'!AX$3),1)+AX285,0)</f>
        <v>0</v>
      </c>
      <c r="AY286" s="644">
        <f ca="1">IF('Health SCR'!AY$3&gt;=$B286,OFFSET($D$283,0,'Health SCR'!AY$3-$B286)*OFFSET(Inputs!$C$30,0,$B286-2)/IF(sommmeProdInv(Inputs!$B$30:$AY$30,$D$283:$BA$283,'Health SCR'!AY$3)&gt;0,sommmeProdInv(Inputs!$B$30:$AY$30,$D$283:$BA$283,'Health SCR'!AY$3),1)+AY285,0)</f>
        <v>0</v>
      </c>
      <c r="AZ286" s="644">
        <f ca="1">IF('Health SCR'!AZ$3&gt;=$B286,OFFSET($D$283,0,'Health SCR'!AZ$3-$B286)*OFFSET(Inputs!$C$30,0,$B286-2)/IF(sommmeProdInv(Inputs!$B$30:$AY$30,$D$283:$BA$283,'Health SCR'!AZ$3)&gt;0,sommmeProdInv(Inputs!$B$30:$AY$30,$D$283:$BA$283,'Health SCR'!AZ$3),1)+AZ285,0)</f>
        <v>0</v>
      </c>
      <c r="BA286" s="645">
        <f ca="1">IF('Health SCR'!BA$3&gt;=$B286,OFFSET($D$283,0,'Health SCR'!BA$3-$B286)*OFFSET(Inputs!$C$30,0,$B286-2)/IF(sommmeProdInv(Inputs!$B$30:$AY$30,$D$283:$BA$283,'Health SCR'!BA$3)&gt;0,sommmeProdInv(Inputs!$B$30:$AY$30,$D$283:$BA$283,'Health SCR'!BA$3),1)+BA285,0)</f>
        <v>0</v>
      </c>
      <c r="BB286" s="286"/>
      <c r="BC286" s="286"/>
      <c r="BD286" s="286"/>
      <c r="BE286" s="286"/>
      <c r="BF286" s="286"/>
      <c r="BG286" s="286"/>
      <c r="BH286" s="286"/>
      <c r="BI286" s="286"/>
      <c r="BJ286" s="286"/>
      <c r="BK286" s="286"/>
      <c r="BL286" s="286"/>
      <c r="BM286" s="286"/>
      <c r="BN286" s="286"/>
      <c r="BO286" s="286"/>
      <c r="BP286" s="286"/>
      <c r="BQ286" s="286"/>
      <c r="BR286" s="286"/>
      <c r="BS286" s="286"/>
      <c r="BT286" s="286"/>
      <c r="BU286" s="286"/>
      <c r="BV286" s="286"/>
      <c r="BW286" s="286"/>
      <c r="BX286" s="286"/>
      <c r="BY286" s="286"/>
      <c r="BZ286" s="286"/>
      <c r="CA286" s="286"/>
      <c r="CB286" s="286"/>
      <c r="CC286" s="286"/>
      <c r="CD286" s="286"/>
      <c r="CE286" s="286"/>
      <c r="CF286" s="286"/>
      <c r="CG286" s="286"/>
      <c r="CH286" s="286"/>
      <c r="CI286" s="286"/>
      <c r="CJ286" s="286"/>
      <c r="CK286" s="286"/>
      <c r="CL286" s="286"/>
      <c r="CM286" s="286"/>
      <c r="CN286" s="286"/>
      <c r="CO286" s="286"/>
      <c r="CP286" s="286"/>
      <c r="CQ286" s="286"/>
      <c r="CR286" s="286"/>
      <c r="CS286" s="286"/>
      <c r="CT286" s="286"/>
      <c r="CU286" s="286"/>
      <c r="CV286" s="286"/>
      <c r="CW286" s="286"/>
      <c r="CX286" s="286"/>
      <c r="CY286" s="286"/>
      <c r="CZ286" s="286"/>
      <c r="DA286" s="286"/>
      <c r="DB286" s="286"/>
      <c r="DC286" s="286"/>
      <c r="DD286" s="286"/>
      <c r="DE286" s="286"/>
      <c r="DF286" s="286"/>
      <c r="DG286" s="286"/>
      <c r="DH286" s="286"/>
      <c r="DI286" s="286"/>
      <c r="DJ286" s="286"/>
      <c r="DK286" s="286"/>
      <c r="DL286" s="286"/>
      <c r="DM286" s="286"/>
      <c r="DN286" s="286"/>
      <c r="DO286" s="286"/>
      <c r="DP286" s="286"/>
      <c r="DQ286" s="286"/>
      <c r="DR286" s="286"/>
      <c r="DS286" s="286"/>
      <c r="DT286" s="286"/>
      <c r="DU286" s="286"/>
      <c r="DV286" s="286"/>
      <c r="DW286" s="286"/>
      <c r="DX286" s="286"/>
      <c r="DY286" s="286"/>
      <c r="DZ286" s="286"/>
      <c r="EA286" s="286"/>
      <c r="EB286" s="286"/>
      <c r="EC286" s="286"/>
      <c r="ED286" s="286"/>
      <c r="EE286" s="286"/>
      <c r="EF286" s="286"/>
      <c r="EG286" s="286"/>
      <c r="EH286" s="286"/>
      <c r="EI286" s="286"/>
      <c r="EJ286" s="286"/>
      <c r="EK286" s="286"/>
      <c r="EL286" s="286"/>
      <c r="EM286" s="286"/>
      <c r="EN286" s="286"/>
      <c r="EO286" s="286"/>
      <c r="EP286" s="286"/>
      <c r="EQ286" s="286"/>
      <c r="ER286" s="286"/>
      <c r="ES286" s="286"/>
      <c r="ET286" s="286"/>
      <c r="EU286" s="286"/>
      <c r="EV286" s="286"/>
      <c r="EW286" s="286"/>
      <c r="EX286" s="286"/>
      <c r="EY286" s="286"/>
      <c r="EZ286" s="286"/>
      <c r="FA286" s="286"/>
      <c r="FB286" s="286"/>
      <c r="FC286" s="286"/>
      <c r="FD286" s="286"/>
      <c r="FE286" s="286"/>
      <c r="FF286" s="286"/>
      <c r="FG286" s="286"/>
      <c r="FH286" s="286"/>
      <c r="FI286" s="286"/>
      <c r="FJ286" s="286"/>
      <c r="FK286" s="286"/>
      <c r="FL286" s="286"/>
      <c r="FM286" s="286"/>
      <c r="FN286" s="286"/>
      <c r="FO286" s="286"/>
      <c r="FP286" s="286"/>
      <c r="FQ286" s="286"/>
      <c r="FR286" s="286"/>
      <c r="FS286" s="286"/>
      <c r="FT286" s="286"/>
      <c r="FU286" s="286"/>
      <c r="FV286" s="286"/>
      <c r="FW286" s="286"/>
      <c r="FX286" s="286"/>
      <c r="FY286" s="286"/>
      <c r="FZ286" s="286"/>
      <c r="GA286" s="286"/>
      <c r="GB286" s="286"/>
      <c r="GC286" s="286"/>
      <c r="GD286" s="286"/>
      <c r="GE286" s="286"/>
      <c r="GF286" s="286"/>
      <c r="GG286" s="286"/>
      <c r="GH286" s="286"/>
      <c r="GI286" s="286"/>
      <c r="GJ286" s="286"/>
      <c r="GK286" s="286"/>
      <c r="GL286" s="286"/>
      <c r="GM286" s="286"/>
      <c r="GN286" s="286"/>
      <c r="GO286" s="286"/>
      <c r="GP286" s="286"/>
      <c r="GQ286" s="286"/>
      <c r="GR286" s="286"/>
      <c r="GS286" s="286"/>
      <c r="GT286" s="286"/>
      <c r="GU286" s="286"/>
      <c r="GV286" s="286"/>
      <c r="GW286" s="286"/>
      <c r="GX286" s="286"/>
      <c r="GY286" s="286"/>
      <c r="GZ286" s="286"/>
      <c r="HA286" s="286"/>
      <c r="HB286" s="286"/>
      <c r="HC286" s="286"/>
      <c r="HD286" s="286"/>
      <c r="HE286" s="286"/>
      <c r="HF286" s="286"/>
      <c r="HG286" s="286"/>
      <c r="HH286" s="286"/>
      <c r="HI286" s="286"/>
      <c r="HJ286" s="286"/>
      <c r="HK286" s="286"/>
      <c r="HL286" s="286"/>
      <c r="HM286" s="286"/>
      <c r="HN286" s="286"/>
      <c r="HO286" s="286"/>
      <c r="HP286" s="286"/>
      <c r="HQ286" s="286"/>
      <c r="HR286" s="286"/>
      <c r="HS286" s="286"/>
      <c r="HT286" s="286"/>
      <c r="HU286" s="286"/>
      <c r="HV286" s="286"/>
      <c r="HW286" s="286"/>
      <c r="HX286" s="286"/>
      <c r="HY286" s="286"/>
      <c r="HZ286" s="286"/>
      <c r="IA286" s="286"/>
      <c r="IB286" s="286"/>
      <c r="IC286" s="286"/>
      <c r="ID286" s="286"/>
      <c r="IE286" s="286"/>
      <c r="IF286" s="286"/>
      <c r="IG286" s="286"/>
      <c r="IH286" s="286"/>
      <c r="II286" s="286"/>
      <c r="IJ286" s="286"/>
      <c r="IK286" s="286"/>
      <c r="IL286" s="286"/>
      <c r="IM286" s="286"/>
      <c r="IN286" s="286"/>
      <c r="IO286" s="286"/>
      <c r="IP286" s="286"/>
      <c r="IQ286" s="286"/>
      <c r="IR286" s="286"/>
      <c r="IS286" s="286"/>
      <c r="IT286" s="286"/>
      <c r="IU286" s="286"/>
      <c r="IV286" s="286"/>
    </row>
    <row r="287" spans="1:256" s="62" customFormat="1" outlineLevel="1">
      <c r="A287" s="610"/>
      <c r="B287" s="993">
        <v>3</v>
      </c>
      <c r="C287" s="994"/>
      <c r="D287" s="643"/>
      <c r="E287" s="644">
        <f ca="1">IF('Health SCR'!E$3&gt;=$B287,OFFSET($D$283,0,'Health SCR'!E$3-$B287)*OFFSET(Inputs!$C$30,0,$B287-2)/IF(sommmeProdInv(Inputs!$B$30:$AY$30,$D$283:$BA$283,'Health SCR'!E$3)&gt;0,sommmeProdInv(Inputs!$B$30:$AY$30,$D$283:$BA$283,'Health SCR'!E$3),1)+E286,0)</f>
        <v>0</v>
      </c>
      <c r="F287" s="644">
        <f ca="1">IF('Health SCR'!F$3&gt;=$B287,OFFSET($D$283,0,'Health SCR'!F$3-$B287)*OFFSET(Inputs!$C$30,0,$B287-2)/IF(sommmeProdInv(Inputs!$B$30:$AY$30,$D$283:$BA$283,'Health SCR'!F$3)&gt;0,sommmeProdInv(Inputs!$B$30:$AY$30,$D$283:$BA$283,'Health SCR'!F$3),1)+F286,0)</f>
        <v>0</v>
      </c>
      <c r="G287" s="644">
        <f ca="1">IF('Health SCR'!G$3&gt;=$B287,OFFSET($D$283,0,'Health SCR'!G$3-$B287)*OFFSET(Inputs!$C$30,0,$B287-2)/IF(sommmeProdInv(Inputs!$B$30:$AY$30,$D$283:$BA$283,'Health SCR'!G$3)&gt;0,sommmeProdInv(Inputs!$B$30:$AY$30,$D$283:$BA$283,'Health SCR'!G$3),1)+G286,0)</f>
        <v>0</v>
      </c>
      <c r="H287" s="644">
        <f ca="1">IF('Health SCR'!H$3&gt;=$B287,OFFSET($D$283,0,'Health SCR'!H$3-$B287)*OFFSET(Inputs!$C$30,0,$B287-2)/IF(sommmeProdInv(Inputs!$B$30:$AY$30,$D$283:$BA$283,'Health SCR'!H$3)&gt;0,sommmeProdInv(Inputs!$B$30:$AY$30,$D$283:$BA$283,'Health SCR'!H$3),1)+H286,0)</f>
        <v>0</v>
      </c>
      <c r="I287" s="644">
        <f ca="1">IF('Health SCR'!I$3&gt;=$B287,OFFSET($D$283,0,'Health SCR'!I$3-$B287)*OFFSET(Inputs!$C$30,0,$B287-2)/IF(sommmeProdInv(Inputs!$B$30:$AY$30,$D$283:$BA$283,'Health SCR'!I$3)&gt;0,sommmeProdInv(Inputs!$B$30:$AY$30,$D$283:$BA$283,'Health SCR'!I$3),1)+I286,0)</f>
        <v>0</v>
      </c>
      <c r="J287" s="644">
        <f ca="1">IF('Health SCR'!J$3&gt;=$B287,OFFSET($D$283,0,'Health SCR'!J$3-$B287)*OFFSET(Inputs!$C$30,0,$B287-2)/IF(sommmeProdInv(Inputs!$B$30:$AY$30,$D$283:$BA$283,'Health SCR'!J$3)&gt;0,sommmeProdInv(Inputs!$B$30:$AY$30,$D$283:$BA$283,'Health SCR'!J$3),1)+J286,0)</f>
        <v>0</v>
      </c>
      <c r="K287" s="644">
        <f ca="1">IF('Health SCR'!K$3&gt;=$B287,OFFSET($D$283,0,'Health SCR'!K$3-$B287)*OFFSET(Inputs!$C$30,0,$B287-2)/IF(sommmeProdInv(Inputs!$B$30:$AY$30,$D$283:$BA$283,'Health SCR'!K$3)&gt;0,sommmeProdInv(Inputs!$B$30:$AY$30,$D$283:$BA$283,'Health SCR'!K$3),1)+K286,0)</f>
        <v>0</v>
      </c>
      <c r="L287" s="644">
        <f ca="1">IF('Health SCR'!L$3&gt;=$B287,OFFSET($D$283,0,'Health SCR'!L$3-$B287)*OFFSET(Inputs!$C$30,0,$B287-2)/IF(sommmeProdInv(Inputs!$B$30:$AY$30,$D$283:$BA$283,'Health SCR'!L$3)&gt;0,sommmeProdInv(Inputs!$B$30:$AY$30,$D$283:$BA$283,'Health SCR'!L$3),1)+L286,0)</f>
        <v>0</v>
      </c>
      <c r="M287" s="644">
        <f ca="1">IF('Health SCR'!M$3&gt;=$B287,OFFSET($D$283,0,'Health SCR'!M$3-$B287)*OFFSET(Inputs!$C$30,0,$B287-2)/IF(sommmeProdInv(Inputs!$B$30:$AY$30,$D$283:$BA$283,'Health SCR'!M$3)&gt;0,sommmeProdInv(Inputs!$B$30:$AY$30,$D$283:$BA$283,'Health SCR'!M$3),1)+M286,0)</f>
        <v>0</v>
      </c>
      <c r="N287" s="644">
        <f ca="1">IF('Health SCR'!N$3&gt;=$B287,OFFSET($D$283,0,'Health SCR'!N$3-$B287)*OFFSET(Inputs!$C$30,0,$B287-2)/IF(sommmeProdInv(Inputs!$B$30:$AY$30,$D$283:$BA$283,'Health SCR'!N$3)&gt;0,sommmeProdInv(Inputs!$B$30:$AY$30,$D$283:$BA$283,'Health SCR'!N$3),1)+N286,0)</f>
        <v>0</v>
      </c>
      <c r="O287" s="644">
        <f ca="1">IF('Health SCR'!O$3&gt;=$B287,OFFSET($D$283,0,'Health SCR'!O$3-$B287)*OFFSET(Inputs!$C$30,0,$B287-2)/IF(sommmeProdInv(Inputs!$B$30:$AY$30,$D$283:$BA$283,'Health SCR'!O$3)&gt;0,sommmeProdInv(Inputs!$B$30:$AY$30,$D$283:$BA$283,'Health SCR'!O$3),1)+O286,0)</f>
        <v>0</v>
      </c>
      <c r="P287" s="644">
        <f ca="1">IF('Health SCR'!P$3&gt;=$B287,OFFSET($D$283,0,'Health SCR'!P$3-$B287)*OFFSET(Inputs!$C$30,0,$B287-2)/IF(sommmeProdInv(Inputs!$B$30:$AY$30,$D$283:$BA$283,'Health SCR'!P$3)&gt;0,sommmeProdInv(Inputs!$B$30:$AY$30,$D$283:$BA$283,'Health SCR'!P$3),1)+P286,0)</f>
        <v>0</v>
      </c>
      <c r="Q287" s="644">
        <f ca="1">IF('Health SCR'!Q$3&gt;=$B287,OFFSET($D$283,0,'Health SCR'!Q$3-$B287)*OFFSET(Inputs!$C$30,0,$B287-2)/IF(sommmeProdInv(Inputs!$B$30:$AY$30,$D$283:$BA$283,'Health SCR'!Q$3)&gt;0,sommmeProdInv(Inputs!$B$30:$AY$30,$D$283:$BA$283,'Health SCR'!Q$3),1)+Q286,0)</f>
        <v>0</v>
      </c>
      <c r="R287" s="644">
        <f ca="1">IF('Health SCR'!R$3&gt;=$B287,OFFSET($D$283,0,'Health SCR'!R$3-$B287)*OFFSET(Inputs!$C$30,0,$B287-2)/IF(sommmeProdInv(Inputs!$B$30:$AY$30,$D$283:$BA$283,'Health SCR'!R$3)&gt;0,sommmeProdInv(Inputs!$B$30:$AY$30,$D$283:$BA$283,'Health SCR'!R$3),1)+R286,0)</f>
        <v>0</v>
      </c>
      <c r="S287" s="644">
        <f ca="1">IF('Health SCR'!S$3&gt;=$B287,OFFSET($D$283,0,'Health SCR'!S$3-$B287)*OFFSET(Inputs!$C$30,0,$B287-2)/IF(sommmeProdInv(Inputs!$B$30:$AY$30,$D$283:$BA$283,'Health SCR'!S$3)&gt;0,sommmeProdInv(Inputs!$B$30:$AY$30,$D$283:$BA$283,'Health SCR'!S$3),1)+S286,0)</f>
        <v>0</v>
      </c>
      <c r="T287" s="644">
        <f ca="1">IF('Health SCR'!T$3&gt;=$B287,OFFSET($D$283,0,'Health SCR'!T$3-$B287)*OFFSET(Inputs!$C$30,0,$B287-2)/IF(sommmeProdInv(Inputs!$B$30:$AY$30,$D$283:$BA$283,'Health SCR'!T$3)&gt;0,sommmeProdInv(Inputs!$B$30:$AY$30,$D$283:$BA$283,'Health SCR'!T$3),1)+T286,0)</f>
        <v>0</v>
      </c>
      <c r="U287" s="644">
        <f ca="1">IF('Health SCR'!U$3&gt;=$B287,OFFSET($D$283,0,'Health SCR'!U$3-$B287)*OFFSET(Inputs!$C$30,0,$B287-2)/IF(sommmeProdInv(Inputs!$B$30:$AY$30,$D$283:$BA$283,'Health SCR'!U$3)&gt;0,sommmeProdInv(Inputs!$B$30:$AY$30,$D$283:$BA$283,'Health SCR'!U$3),1)+U286,0)</f>
        <v>0</v>
      </c>
      <c r="V287" s="644">
        <f ca="1">IF('Health SCR'!V$3&gt;=$B287,OFFSET($D$283,0,'Health SCR'!V$3-$B287)*OFFSET(Inputs!$C$30,0,$B287-2)/IF(sommmeProdInv(Inputs!$B$30:$AY$30,$D$283:$BA$283,'Health SCR'!V$3)&gt;0,sommmeProdInv(Inputs!$B$30:$AY$30,$D$283:$BA$283,'Health SCR'!V$3),1)+V286,0)</f>
        <v>0</v>
      </c>
      <c r="W287" s="644">
        <f ca="1">IF('Health SCR'!W$3&gt;=$B287,OFFSET($D$283,0,'Health SCR'!W$3-$B287)*OFFSET(Inputs!$C$30,0,$B287-2)/IF(sommmeProdInv(Inputs!$B$30:$AY$30,$D$283:$BA$283,'Health SCR'!W$3)&gt;0,sommmeProdInv(Inputs!$B$30:$AY$30,$D$283:$BA$283,'Health SCR'!W$3),1)+W286,0)</f>
        <v>0</v>
      </c>
      <c r="X287" s="644">
        <f ca="1">IF('Health SCR'!X$3&gt;=$B287,OFFSET($D$283,0,'Health SCR'!X$3-$B287)*OFFSET(Inputs!$C$30,0,$B287-2)/IF(sommmeProdInv(Inputs!$B$30:$AY$30,$D$283:$BA$283,'Health SCR'!X$3)&gt;0,sommmeProdInv(Inputs!$B$30:$AY$30,$D$283:$BA$283,'Health SCR'!X$3),1)+X286,0)</f>
        <v>0</v>
      </c>
      <c r="Y287" s="644">
        <f ca="1">IF('Health SCR'!Y$3&gt;=$B287,OFFSET($D$283,0,'Health SCR'!Y$3-$B287)*OFFSET(Inputs!$C$30,0,$B287-2)/IF(sommmeProdInv(Inputs!$B$30:$AY$30,$D$283:$BA$283,'Health SCR'!Y$3)&gt;0,sommmeProdInv(Inputs!$B$30:$AY$30,$D$283:$BA$283,'Health SCR'!Y$3),1)+Y286,0)</f>
        <v>0</v>
      </c>
      <c r="Z287" s="644">
        <f ca="1">IF('Health SCR'!Z$3&gt;=$B287,OFFSET($D$283,0,'Health SCR'!Z$3-$B287)*OFFSET(Inputs!$C$30,0,$B287-2)/IF(sommmeProdInv(Inputs!$B$30:$AY$30,$D$283:$BA$283,'Health SCR'!Z$3)&gt;0,sommmeProdInv(Inputs!$B$30:$AY$30,$D$283:$BA$283,'Health SCR'!Z$3),1)+Z286,0)</f>
        <v>0</v>
      </c>
      <c r="AA287" s="644">
        <f ca="1">IF('Health SCR'!AA$3&gt;=$B287,OFFSET($D$283,0,'Health SCR'!AA$3-$B287)*OFFSET(Inputs!$C$30,0,$B287-2)/IF(sommmeProdInv(Inputs!$B$30:$AY$30,$D$283:$BA$283,'Health SCR'!AA$3)&gt;0,sommmeProdInv(Inputs!$B$30:$AY$30,$D$283:$BA$283,'Health SCR'!AA$3),1)+AA286,0)</f>
        <v>0</v>
      </c>
      <c r="AB287" s="644">
        <f ca="1">IF('Health SCR'!AB$3&gt;=$B287,OFFSET($D$283,0,'Health SCR'!AB$3-$B287)*OFFSET(Inputs!$C$30,0,$B287-2)/IF(sommmeProdInv(Inputs!$B$30:$AY$30,$D$283:$BA$283,'Health SCR'!AB$3)&gt;0,sommmeProdInv(Inputs!$B$30:$AY$30,$D$283:$BA$283,'Health SCR'!AB$3),1)+AB286,0)</f>
        <v>0</v>
      </c>
      <c r="AC287" s="644">
        <f ca="1">IF('Health SCR'!AC$3&gt;=$B287,OFFSET($D$283,0,'Health SCR'!AC$3-$B287)*OFFSET(Inputs!$C$30,0,$B287-2)/IF(sommmeProdInv(Inputs!$B$30:$AY$30,$D$283:$BA$283,'Health SCR'!AC$3)&gt;0,sommmeProdInv(Inputs!$B$30:$AY$30,$D$283:$BA$283,'Health SCR'!AC$3),1)+AC286,0)</f>
        <v>0</v>
      </c>
      <c r="AD287" s="644">
        <f ca="1">IF('Health SCR'!AD$3&gt;=$B287,OFFSET($D$283,0,'Health SCR'!AD$3-$B287)*OFFSET(Inputs!$C$30,0,$B287-2)/IF(sommmeProdInv(Inputs!$B$30:$AY$30,$D$283:$BA$283,'Health SCR'!AD$3)&gt;0,sommmeProdInv(Inputs!$B$30:$AY$30,$D$283:$BA$283,'Health SCR'!AD$3),1)+AD286,0)</f>
        <v>0</v>
      </c>
      <c r="AE287" s="644">
        <f ca="1">IF('Health SCR'!AE$3&gt;=$B287,OFFSET($D$283,0,'Health SCR'!AE$3-$B287)*OFFSET(Inputs!$C$30,0,$B287-2)/IF(sommmeProdInv(Inputs!$B$30:$AY$30,$D$283:$BA$283,'Health SCR'!AE$3)&gt;0,sommmeProdInv(Inputs!$B$30:$AY$30,$D$283:$BA$283,'Health SCR'!AE$3),1)+AE286,0)</f>
        <v>0</v>
      </c>
      <c r="AF287" s="644">
        <f ca="1">IF('Health SCR'!AF$3&gt;=$B287,OFFSET($D$283,0,'Health SCR'!AF$3-$B287)*OFFSET(Inputs!$C$30,0,$B287-2)/IF(sommmeProdInv(Inputs!$B$30:$AY$30,$D$283:$BA$283,'Health SCR'!AF$3)&gt;0,sommmeProdInv(Inputs!$B$30:$AY$30,$D$283:$BA$283,'Health SCR'!AF$3),1)+AF286,0)</f>
        <v>0</v>
      </c>
      <c r="AG287" s="644">
        <f ca="1">IF('Health SCR'!AG$3&gt;=$B287,OFFSET($D$283,0,'Health SCR'!AG$3-$B287)*OFFSET(Inputs!$C$30,0,$B287-2)/IF(sommmeProdInv(Inputs!$B$30:$AY$30,$D$283:$BA$283,'Health SCR'!AG$3)&gt;0,sommmeProdInv(Inputs!$B$30:$AY$30,$D$283:$BA$283,'Health SCR'!AG$3),1)+AG286,0)</f>
        <v>0</v>
      </c>
      <c r="AH287" s="644">
        <f ca="1">IF('Health SCR'!AH$3&gt;=$B287,OFFSET($D$283,0,'Health SCR'!AH$3-$B287)*OFFSET(Inputs!$C$30,0,$B287-2)/IF(sommmeProdInv(Inputs!$B$30:$AY$30,$D$283:$BA$283,'Health SCR'!AH$3)&gt;0,sommmeProdInv(Inputs!$B$30:$AY$30,$D$283:$BA$283,'Health SCR'!AH$3),1)+AH286,0)</f>
        <v>0</v>
      </c>
      <c r="AI287" s="644">
        <f ca="1">IF('Health SCR'!AI$3&gt;=$B287,OFFSET($D$283,0,'Health SCR'!AI$3-$B287)*OFFSET(Inputs!$C$30,0,$B287-2)/IF(sommmeProdInv(Inputs!$B$30:$AY$30,$D$283:$BA$283,'Health SCR'!AI$3)&gt;0,sommmeProdInv(Inputs!$B$30:$AY$30,$D$283:$BA$283,'Health SCR'!AI$3),1)+AI286,0)</f>
        <v>0</v>
      </c>
      <c r="AJ287" s="644">
        <f ca="1">IF('Health SCR'!AJ$3&gt;=$B287,OFFSET($D$283,0,'Health SCR'!AJ$3-$B287)*OFFSET(Inputs!$C$30,0,$B287-2)/IF(sommmeProdInv(Inputs!$B$30:$AY$30,$D$283:$BA$283,'Health SCR'!AJ$3)&gt;0,sommmeProdInv(Inputs!$B$30:$AY$30,$D$283:$BA$283,'Health SCR'!AJ$3),1)+AJ286,0)</f>
        <v>0</v>
      </c>
      <c r="AK287" s="644">
        <f ca="1">IF('Health SCR'!AK$3&gt;=$B287,OFFSET($D$283,0,'Health SCR'!AK$3-$B287)*OFFSET(Inputs!$C$30,0,$B287-2)/IF(sommmeProdInv(Inputs!$B$30:$AY$30,$D$283:$BA$283,'Health SCR'!AK$3)&gt;0,sommmeProdInv(Inputs!$B$30:$AY$30,$D$283:$BA$283,'Health SCR'!AK$3),1)+AK286,0)</f>
        <v>0</v>
      </c>
      <c r="AL287" s="644">
        <f ca="1">IF('Health SCR'!AL$3&gt;=$B287,OFFSET($D$283,0,'Health SCR'!AL$3-$B287)*OFFSET(Inputs!$C$30,0,$B287-2)/IF(sommmeProdInv(Inputs!$B$30:$AY$30,$D$283:$BA$283,'Health SCR'!AL$3)&gt;0,sommmeProdInv(Inputs!$B$30:$AY$30,$D$283:$BA$283,'Health SCR'!AL$3),1)+AL286,0)</f>
        <v>0</v>
      </c>
      <c r="AM287" s="644">
        <f ca="1">IF('Health SCR'!AM$3&gt;=$B287,OFFSET($D$283,0,'Health SCR'!AM$3-$B287)*OFFSET(Inputs!$C$30,0,$B287-2)/IF(sommmeProdInv(Inputs!$B$30:$AY$30,$D$283:$BA$283,'Health SCR'!AM$3)&gt;0,sommmeProdInv(Inputs!$B$30:$AY$30,$D$283:$BA$283,'Health SCR'!AM$3),1)+AM286,0)</f>
        <v>0</v>
      </c>
      <c r="AN287" s="644">
        <f ca="1">IF('Health SCR'!AN$3&gt;=$B287,OFFSET($D$283,0,'Health SCR'!AN$3-$B287)*OFFSET(Inputs!$C$30,0,$B287-2)/IF(sommmeProdInv(Inputs!$B$30:$AY$30,$D$283:$BA$283,'Health SCR'!AN$3)&gt;0,sommmeProdInv(Inputs!$B$30:$AY$30,$D$283:$BA$283,'Health SCR'!AN$3),1)+AN286,0)</f>
        <v>0</v>
      </c>
      <c r="AO287" s="644">
        <f ca="1">IF('Health SCR'!AO$3&gt;=$B287,OFFSET($D$283,0,'Health SCR'!AO$3-$B287)*OFFSET(Inputs!$C$30,0,$B287-2)/IF(sommmeProdInv(Inputs!$B$30:$AY$30,$D$283:$BA$283,'Health SCR'!AO$3)&gt;0,sommmeProdInv(Inputs!$B$30:$AY$30,$D$283:$BA$283,'Health SCR'!AO$3),1)+AO286,0)</f>
        <v>0</v>
      </c>
      <c r="AP287" s="644">
        <f ca="1">IF('Health SCR'!AP$3&gt;=$B287,OFFSET($D$283,0,'Health SCR'!AP$3-$B287)*OFFSET(Inputs!$C$30,0,$B287-2)/IF(sommmeProdInv(Inputs!$B$30:$AY$30,$D$283:$BA$283,'Health SCR'!AP$3)&gt;0,sommmeProdInv(Inputs!$B$30:$AY$30,$D$283:$BA$283,'Health SCR'!AP$3),1)+AP286,0)</f>
        <v>0</v>
      </c>
      <c r="AQ287" s="644">
        <f ca="1">IF('Health SCR'!AQ$3&gt;=$B287,OFFSET($D$283,0,'Health SCR'!AQ$3-$B287)*OFFSET(Inputs!$C$30,0,$B287-2)/IF(sommmeProdInv(Inputs!$B$30:$AY$30,$D$283:$BA$283,'Health SCR'!AQ$3)&gt;0,sommmeProdInv(Inputs!$B$30:$AY$30,$D$283:$BA$283,'Health SCR'!AQ$3),1)+AQ286,0)</f>
        <v>0</v>
      </c>
      <c r="AR287" s="644">
        <f ca="1">IF('Health SCR'!AR$3&gt;=$B287,OFFSET($D$283,0,'Health SCR'!AR$3-$B287)*OFFSET(Inputs!$C$30,0,$B287-2)/IF(sommmeProdInv(Inputs!$B$30:$AY$30,$D$283:$BA$283,'Health SCR'!AR$3)&gt;0,sommmeProdInv(Inputs!$B$30:$AY$30,$D$283:$BA$283,'Health SCR'!AR$3),1)+AR286,0)</f>
        <v>0</v>
      </c>
      <c r="AS287" s="644">
        <f ca="1">IF('Health SCR'!AS$3&gt;=$B287,OFFSET($D$283,0,'Health SCR'!AS$3-$B287)*OFFSET(Inputs!$C$30,0,$B287-2)/IF(sommmeProdInv(Inputs!$B$30:$AY$30,$D$283:$BA$283,'Health SCR'!AS$3)&gt;0,sommmeProdInv(Inputs!$B$30:$AY$30,$D$283:$BA$283,'Health SCR'!AS$3),1)+AS286,0)</f>
        <v>0</v>
      </c>
      <c r="AT287" s="644">
        <f ca="1">IF('Health SCR'!AT$3&gt;=$B287,OFFSET($D$283,0,'Health SCR'!AT$3-$B287)*OFFSET(Inputs!$C$30,0,$B287-2)/IF(sommmeProdInv(Inputs!$B$30:$AY$30,$D$283:$BA$283,'Health SCR'!AT$3)&gt;0,sommmeProdInv(Inputs!$B$30:$AY$30,$D$283:$BA$283,'Health SCR'!AT$3),1)+AT286,0)</f>
        <v>0</v>
      </c>
      <c r="AU287" s="644">
        <f ca="1">IF('Health SCR'!AU$3&gt;=$B287,OFFSET($D$283,0,'Health SCR'!AU$3-$B287)*OFFSET(Inputs!$C$30,0,$B287-2)/IF(sommmeProdInv(Inputs!$B$30:$AY$30,$D$283:$BA$283,'Health SCR'!AU$3)&gt;0,sommmeProdInv(Inputs!$B$30:$AY$30,$D$283:$BA$283,'Health SCR'!AU$3),1)+AU286,0)</f>
        <v>0</v>
      </c>
      <c r="AV287" s="644">
        <f ca="1">IF('Health SCR'!AV$3&gt;=$B287,OFFSET($D$283,0,'Health SCR'!AV$3-$B287)*OFFSET(Inputs!$C$30,0,$B287-2)/IF(sommmeProdInv(Inputs!$B$30:$AY$30,$D$283:$BA$283,'Health SCR'!AV$3)&gt;0,sommmeProdInv(Inputs!$B$30:$AY$30,$D$283:$BA$283,'Health SCR'!AV$3),1)+AV286,0)</f>
        <v>0</v>
      </c>
      <c r="AW287" s="644">
        <f ca="1">IF('Health SCR'!AW$3&gt;=$B287,OFFSET($D$283,0,'Health SCR'!AW$3-$B287)*OFFSET(Inputs!$C$30,0,$B287-2)/IF(sommmeProdInv(Inputs!$B$30:$AY$30,$D$283:$BA$283,'Health SCR'!AW$3)&gt;0,sommmeProdInv(Inputs!$B$30:$AY$30,$D$283:$BA$283,'Health SCR'!AW$3),1)+AW286,0)</f>
        <v>0</v>
      </c>
      <c r="AX287" s="644">
        <f ca="1">IF('Health SCR'!AX$3&gt;=$B287,OFFSET($D$283,0,'Health SCR'!AX$3-$B287)*OFFSET(Inputs!$C$30,0,$B287-2)/IF(sommmeProdInv(Inputs!$B$30:$AY$30,$D$283:$BA$283,'Health SCR'!AX$3)&gt;0,sommmeProdInv(Inputs!$B$30:$AY$30,$D$283:$BA$283,'Health SCR'!AX$3),1)+AX286,0)</f>
        <v>0</v>
      </c>
      <c r="AY287" s="644">
        <f ca="1">IF('Health SCR'!AY$3&gt;=$B287,OFFSET($D$283,0,'Health SCR'!AY$3-$B287)*OFFSET(Inputs!$C$30,0,$B287-2)/IF(sommmeProdInv(Inputs!$B$30:$AY$30,$D$283:$BA$283,'Health SCR'!AY$3)&gt;0,sommmeProdInv(Inputs!$B$30:$AY$30,$D$283:$BA$283,'Health SCR'!AY$3),1)+AY286,0)</f>
        <v>0</v>
      </c>
      <c r="AZ287" s="644">
        <f ca="1">IF('Health SCR'!AZ$3&gt;=$B287,OFFSET($D$283,0,'Health SCR'!AZ$3-$B287)*OFFSET(Inputs!$C$30,0,$B287-2)/IF(sommmeProdInv(Inputs!$B$30:$AY$30,$D$283:$BA$283,'Health SCR'!AZ$3)&gt;0,sommmeProdInv(Inputs!$B$30:$AY$30,$D$283:$BA$283,'Health SCR'!AZ$3),1)+AZ286,0)</f>
        <v>0</v>
      </c>
      <c r="BA287" s="645">
        <f ca="1">IF('Health SCR'!BA$3&gt;=$B287,OFFSET($D$283,0,'Health SCR'!BA$3-$B287)*OFFSET(Inputs!$C$30,0,$B287-2)/IF(sommmeProdInv(Inputs!$B$30:$AY$30,$D$283:$BA$283,'Health SCR'!BA$3)&gt;0,sommmeProdInv(Inputs!$B$30:$AY$30,$D$283:$BA$283,'Health SCR'!BA$3),1)+BA286,0)</f>
        <v>0</v>
      </c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43"/>
      <c r="BU287" s="243"/>
      <c r="BV287" s="243"/>
      <c r="BW287" s="243"/>
      <c r="BX287" s="243"/>
      <c r="BY287" s="243"/>
      <c r="BZ287" s="243"/>
      <c r="CA287" s="243"/>
      <c r="CB287" s="243"/>
      <c r="CC287" s="243"/>
      <c r="CD287" s="243"/>
      <c r="CE287" s="243"/>
      <c r="CF287" s="243"/>
      <c r="CG287" s="243"/>
      <c r="CH287" s="243"/>
      <c r="CI287" s="243"/>
      <c r="CJ287" s="243"/>
      <c r="CK287" s="243"/>
      <c r="CL287" s="243"/>
      <c r="CM287" s="243"/>
      <c r="CN287" s="243"/>
      <c r="CO287" s="243"/>
      <c r="CP287" s="243"/>
      <c r="CQ287" s="243"/>
      <c r="CR287" s="243"/>
      <c r="CS287" s="243"/>
      <c r="CT287" s="243"/>
      <c r="CU287" s="243"/>
      <c r="CV287" s="243"/>
      <c r="CW287" s="243"/>
      <c r="CX287" s="243"/>
      <c r="CY287" s="243"/>
      <c r="CZ287" s="243"/>
      <c r="DA287" s="243"/>
      <c r="DB287" s="243"/>
      <c r="DC287" s="243"/>
      <c r="DD287" s="243"/>
      <c r="DE287" s="243"/>
      <c r="DF287" s="243"/>
      <c r="DG287" s="243"/>
      <c r="DH287" s="243"/>
      <c r="DI287" s="243"/>
      <c r="DJ287" s="243"/>
      <c r="DK287" s="243"/>
      <c r="DL287" s="243"/>
      <c r="DM287" s="243"/>
      <c r="DN287" s="243"/>
      <c r="DO287" s="243"/>
      <c r="DP287" s="243"/>
      <c r="DQ287" s="243"/>
      <c r="DR287" s="243"/>
      <c r="DS287" s="243"/>
      <c r="DT287" s="243"/>
      <c r="DU287" s="243"/>
      <c r="DV287" s="243"/>
      <c r="DW287" s="243"/>
      <c r="DX287" s="243"/>
      <c r="DY287" s="243"/>
      <c r="DZ287" s="243"/>
      <c r="EA287" s="243"/>
      <c r="EB287" s="243"/>
      <c r="EC287" s="243"/>
      <c r="ED287" s="243"/>
      <c r="EE287" s="243"/>
      <c r="EF287" s="243"/>
      <c r="EG287" s="243"/>
      <c r="EH287" s="243"/>
      <c r="EI287" s="243"/>
      <c r="EJ287" s="243"/>
      <c r="EK287" s="243"/>
      <c r="EL287" s="243"/>
      <c r="EM287" s="243"/>
      <c r="EN287" s="243"/>
      <c r="EO287" s="243"/>
      <c r="EP287" s="243"/>
      <c r="EQ287" s="243"/>
      <c r="ER287" s="243"/>
      <c r="ES287" s="243"/>
      <c r="ET287" s="243"/>
      <c r="EU287" s="243"/>
      <c r="EV287" s="243"/>
      <c r="EW287" s="243"/>
      <c r="EX287" s="243"/>
      <c r="EY287" s="243"/>
      <c r="EZ287" s="243"/>
      <c r="FA287" s="243"/>
      <c r="FB287" s="243"/>
      <c r="FC287" s="243"/>
      <c r="FD287" s="243"/>
      <c r="FE287" s="243"/>
      <c r="FF287" s="243"/>
      <c r="FG287" s="243"/>
      <c r="FH287" s="243"/>
      <c r="FI287" s="243"/>
      <c r="FJ287" s="243"/>
      <c r="FK287" s="243"/>
      <c r="FL287" s="243"/>
      <c r="FM287" s="243"/>
      <c r="FN287" s="243"/>
      <c r="FO287" s="243"/>
      <c r="FP287" s="243"/>
      <c r="FQ287" s="243"/>
      <c r="FR287" s="243"/>
      <c r="FS287" s="243"/>
      <c r="FT287" s="243"/>
      <c r="FU287" s="243"/>
      <c r="FV287" s="243"/>
      <c r="FW287" s="243"/>
      <c r="FX287" s="243"/>
      <c r="FY287" s="243"/>
      <c r="FZ287" s="243"/>
      <c r="GA287" s="243"/>
      <c r="GB287" s="243"/>
      <c r="GC287" s="243"/>
      <c r="GD287" s="243"/>
      <c r="GE287" s="243"/>
      <c r="GF287" s="243"/>
      <c r="GG287" s="243"/>
      <c r="GH287" s="243"/>
      <c r="GI287" s="243"/>
      <c r="GJ287" s="243"/>
      <c r="GK287" s="243"/>
      <c r="GL287" s="243"/>
      <c r="GM287" s="243"/>
      <c r="GN287" s="243"/>
      <c r="GO287" s="243"/>
      <c r="GP287" s="243"/>
      <c r="GQ287" s="243"/>
      <c r="GR287" s="243"/>
      <c r="GS287" s="243"/>
      <c r="GT287" s="243"/>
      <c r="GU287" s="243"/>
      <c r="GV287" s="243"/>
      <c r="GW287" s="243"/>
      <c r="GX287" s="243"/>
      <c r="GY287" s="243"/>
      <c r="GZ287" s="243"/>
      <c r="HA287" s="243"/>
      <c r="HB287" s="243"/>
      <c r="HC287" s="243"/>
      <c r="HD287" s="243"/>
      <c r="HE287" s="243"/>
      <c r="HF287" s="243"/>
      <c r="HG287" s="243"/>
      <c r="HH287" s="243"/>
      <c r="HI287" s="243"/>
      <c r="HJ287" s="243"/>
      <c r="HK287" s="243"/>
      <c r="HL287" s="243"/>
      <c r="HM287" s="243"/>
      <c r="HN287" s="243"/>
      <c r="HO287" s="243"/>
      <c r="HP287" s="243"/>
      <c r="HQ287" s="243"/>
      <c r="HR287" s="243"/>
      <c r="HS287" s="243"/>
      <c r="HT287" s="243"/>
      <c r="HU287" s="243"/>
      <c r="HV287" s="243"/>
      <c r="HW287" s="243"/>
      <c r="HX287" s="243"/>
      <c r="HY287" s="243"/>
      <c r="HZ287" s="243"/>
      <c r="IA287" s="243"/>
      <c r="IB287" s="243"/>
      <c r="IC287" s="243"/>
      <c r="ID287" s="243"/>
      <c r="IE287" s="243"/>
      <c r="IF287" s="243"/>
      <c r="IG287" s="243"/>
      <c r="IH287" s="243"/>
      <c r="II287" s="243"/>
      <c r="IJ287" s="243"/>
      <c r="IK287" s="243"/>
      <c r="IL287" s="243"/>
      <c r="IM287" s="243"/>
      <c r="IN287" s="243"/>
      <c r="IO287" s="243"/>
      <c r="IP287" s="243"/>
      <c r="IQ287" s="243"/>
      <c r="IR287" s="243"/>
      <c r="IS287" s="243"/>
      <c r="IT287" s="243"/>
      <c r="IU287" s="243"/>
      <c r="IV287" s="243"/>
    </row>
    <row r="288" spans="1:256" s="62" customFormat="1" outlineLevel="1">
      <c r="A288" s="610"/>
      <c r="B288" s="993">
        <v>4</v>
      </c>
      <c r="C288" s="994"/>
      <c r="D288" s="643"/>
      <c r="E288" s="644">
        <f ca="1">IF('Health SCR'!E$3&gt;=$B288,OFFSET($D$283,0,'Health SCR'!E$3-$B288)*OFFSET(Inputs!$C$30,0,$B288-2)/IF(sommmeProdInv(Inputs!$B$30:$AY$30,$D$283:$BA$283,'Health SCR'!E$3)&gt;0,sommmeProdInv(Inputs!$B$30:$AY$30,$D$283:$BA$283,'Health SCR'!E$3),1)+E287,0)</f>
        <v>0</v>
      </c>
      <c r="F288" s="644">
        <f ca="1">IF('Health SCR'!F$3&gt;=$B288,OFFSET($D$283,0,'Health SCR'!F$3-$B288)*OFFSET(Inputs!$C$30,0,$B288-2)/IF(sommmeProdInv(Inputs!$B$30:$AY$30,$D$283:$BA$283,'Health SCR'!F$3)&gt;0,sommmeProdInv(Inputs!$B$30:$AY$30,$D$283:$BA$283,'Health SCR'!F$3),1)+F287,0)</f>
        <v>0</v>
      </c>
      <c r="G288" s="644">
        <f ca="1">IF('Health SCR'!G$3&gt;=$B288,OFFSET($D$283,0,'Health SCR'!G$3-$B288)*OFFSET(Inputs!$C$30,0,$B288-2)/IF(sommmeProdInv(Inputs!$B$30:$AY$30,$D$283:$BA$283,'Health SCR'!G$3)&gt;0,sommmeProdInv(Inputs!$B$30:$AY$30,$D$283:$BA$283,'Health SCR'!G$3),1)+G287,0)</f>
        <v>0</v>
      </c>
      <c r="H288" s="644">
        <f ca="1">IF('Health SCR'!H$3&gt;=$B288,OFFSET($D$283,0,'Health SCR'!H$3-$B288)*OFFSET(Inputs!$C$30,0,$B288-2)/IF(sommmeProdInv(Inputs!$B$30:$AY$30,$D$283:$BA$283,'Health SCR'!H$3)&gt;0,sommmeProdInv(Inputs!$B$30:$AY$30,$D$283:$BA$283,'Health SCR'!H$3),1)+H287,0)</f>
        <v>0</v>
      </c>
      <c r="I288" s="644">
        <f ca="1">IF('Health SCR'!I$3&gt;=$B288,OFFSET($D$283,0,'Health SCR'!I$3-$B288)*OFFSET(Inputs!$C$30,0,$B288-2)/IF(sommmeProdInv(Inputs!$B$30:$AY$30,$D$283:$BA$283,'Health SCR'!I$3)&gt;0,sommmeProdInv(Inputs!$B$30:$AY$30,$D$283:$BA$283,'Health SCR'!I$3),1)+I287,0)</f>
        <v>0</v>
      </c>
      <c r="J288" s="644">
        <f ca="1">IF('Health SCR'!J$3&gt;=$B288,OFFSET($D$283,0,'Health SCR'!J$3-$B288)*OFFSET(Inputs!$C$30,0,$B288-2)/IF(sommmeProdInv(Inputs!$B$30:$AY$30,$D$283:$BA$283,'Health SCR'!J$3)&gt;0,sommmeProdInv(Inputs!$B$30:$AY$30,$D$283:$BA$283,'Health SCR'!J$3),1)+J287,0)</f>
        <v>0</v>
      </c>
      <c r="K288" s="644">
        <f ca="1">IF('Health SCR'!K$3&gt;=$B288,OFFSET($D$283,0,'Health SCR'!K$3-$B288)*OFFSET(Inputs!$C$30,0,$B288-2)/IF(sommmeProdInv(Inputs!$B$30:$AY$30,$D$283:$BA$283,'Health SCR'!K$3)&gt;0,sommmeProdInv(Inputs!$B$30:$AY$30,$D$283:$BA$283,'Health SCR'!K$3),1)+K287,0)</f>
        <v>0</v>
      </c>
      <c r="L288" s="644">
        <f ca="1">IF('Health SCR'!L$3&gt;=$B288,OFFSET($D$283,0,'Health SCR'!L$3-$B288)*OFFSET(Inputs!$C$30,0,$B288-2)/IF(sommmeProdInv(Inputs!$B$30:$AY$30,$D$283:$BA$283,'Health SCR'!L$3)&gt;0,sommmeProdInv(Inputs!$B$30:$AY$30,$D$283:$BA$283,'Health SCR'!L$3),1)+L287,0)</f>
        <v>0</v>
      </c>
      <c r="M288" s="644">
        <f ca="1">IF('Health SCR'!M$3&gt;=$B288,OFFSET($D$283,0,'Health SCR'!M$3-$B288)*OFFSET(Inputs!$C$30,0,$B288-2)/IF(sommmeProdInv(Inputs!$B$30:$AY$30,$D$283:$BA$283,'Health SCR'!M$3)&gt;0,sommmeProdInv(Inputs!$B$30:$AY$30,$D$283:$BA$283,'Health SCR'!M$3),1)+M287,0)</f>
        <v>0</v>
      </c>
      <c r="N288" s="644">
        <f ca="1">IF('Health SCR'!N$3&gt;=$B288,OFFSET($D$283,0,'Health SCR'!N$3-$B288)*OFFSET(Inputs!$C$30,0,$B288-2)/IF(sommmeProdInv(Inputs!$B$30:$AY$30,$D$283:$BA$283,'Health SCR'!N$3)&gt;0,sommmeProdInv(Inputs!$B$30:$AY$30,$D$283:$BA$283,'Health SCR'!N$3),1)+N287,0)</f>
        <v>0</v>
      </c>
      <c r="O288" s="644">
        <f ca="1">IF('Health SCR'!O$3&gt;=$B288,OFFSET($D$283,0,'Health SCR'!O$3-$B288)*OFFSET(Inputs!$C$30,0,$B288-2)/IF(sommmeProdInv(Inputs!$B$30:$AY$30,$D$283:$BA$283,'Health SCR'!O$3)&gt;0,sommmeProdInv(Inputs!$B$30:$AY$30,$D$283:$BA$283,'Health SCR'!O$3),1)+O287,0)</f>
        <v>0</v>
      </c>
      <c r="P288" s="644">
        <f ca="1">IF('Health SCR'!P$3&gt;=$B288,OFFSET($D$283,0,'Health SCR'!P$3-$B288)*OFFSET(Inputs!$C$30,0,$B288-2)/IF(sommmeProdInv(Inputs!$B$30:$AY$30,$D$283:$BA$283,'Health SCR'!P$3)&gt;0,sommmeProdInv(Inputs!$B$30:$AY$30,$D$283:$BA$283,'Health SCR'!P$3),1)+P287,0)</f>
        <v>0</v>
      </c>
      <c r="Q288" s="644">
        <f ca="1">IF('Health SCR'!Q$3&gt;=$B288,OFFSET($D$283,0,'Health SCR'!Q$3-$B288)*OFFSET(Inputs!$C$30,0,$B288-2)/IF(sommmeProdInv(Inputs!$B$30:$AY$30,$D$283:$BA$283,'Health SCR'!Q$3)&gt;0,sommmeProdInv(Inputs!$B$30:$AY$30,$D$283:$BA$283,'Health SCR'!Q$3),1)+Q287,0)</f>
        <v>0</v>
      </c>
      <c r="R288" s="644">
        <f ca="1">IF('Health SCR'!R$3&gt;=$B288,OFFSET($D$283,0,'Health SCR'!R$3-$B288)*OFFSET(Inputs!$C$30,0,$B288-2)/IF(sommmeProdInv(Inputs!$B$30:$AY$30,$D$283:$BA$283,'Health SCR'!R$3)&gt;0,sommmeProdInv(Inputs!$B$30:$AY$30,$D$283:$BA$283,'Health SCR'!R$3),1)+R287,0)</f>
        <v>0</v>
      </c>
      <c r="S288" s="644">
        <f ca="1">IF('Health SCR'!S$3&gt;=$B288,OFFSET($D$283,0,'Health SCR'!S$3-$B288)*OFFSET(Inputs!$C$30,0,$B288-2)/IF(sommmeProdInv(Inputs!$B$30:$AY$30,$D$283:$BA$283,'Health SCR'!S$3)&gt;0,sommmeProdInv(Inputs!$B$30:$AY$30,$D$283:$BA$283,'Health SCR'!S$3),1)+S287,0)</f>
        <v>0</v>
      </c>
      <c r="T288" s="644">
        <f ca="1">IF('Health SCR'!T$3&gt;=$B288,OFFSET($D$283,0,'Health SCR'!T$3-$B288)*OFFSET(Inputs!$C$30,0,$B288-2)/IF(sommmeProdInv(Inputs!$B$30:$AY$30,$D$283:$BA$283,'Health SCR'!T$3)&gt;0,sommmeProdInv(Inputs!$B$30:$AY$30,$D$283:$BA$283,'Health SCR'!T$3),1)+T287,0)</f>
        <v>0</v>
      </c>
      <c r="U288" s="644">
        <f ca="1">IF('Health SCR'!U$3&gt;=$B288,OFFSET($D$283,0,'Health SCR'!U$3-$B288)*OFFSET(Inputs!$C$30,0,$B288-2)/IF(sommmeProdInv(Inputs!$B$30:$AY$30,$D$283:$BA$283,'Health SCR'!U$3)&gt;0,sommmeProdInv(Inputs!$B$30:$AY$30,$D$283:$BA$283,'Health SCR'!U$3),1)+U287,0)</f>
        <v>0</v>
      </c>
      <c r="V288" s="644">
        <f ca="1">IF('Health SCR'!V$3&gt;=$B288,OFFSET($D$283,0,'Health SCR'!V$3-$B288)*OFFSET(Inputs!$C$30,0,$B288-2)/IF(sommmeProdInv(Inputs!$B$30:$AY$30,$D$283:$BA$283,'Health SCR'!V$3)&gt;0,sommmeProdInv(Inputs!$B$30:$AY$30,$D$283:$BA$283,'Health SCR'!V$3),1)+V287,0)</f>
        <v>0</v>
      </c>
      <c r="W288" s="644">
        <f ca="1">IF('Health SCR'!W$3&gt;=$B288,OFFSET($D$283,0,'Health SCR'!W$3-$B288)*OFFSET(Inputs!$C$30,0,$B288-2)/IF(sommmeProdInv(Inputs!$B$30:$AY$30,$D$283:$BA$283,'Health SCR'!W$3)&gt;0,sommmeProdInv(Inputs!$B$30:$AY$30,$D$283:$BA$283,'Health SCR'!W$3),1)+W287,0)</f>
        <v>0</v>
      </c>
      <c r="X288" s="644">
        <f ca="1">IF('Health SCR'!X$3&gt;=$B288,OFFSET($D$283,0,'Health SCR'!X$3-$B288)*OFFSET(Inputs!$C$30,0,$B288-2)/IF(sommmeProdInv(Inputs!$B$30:$AY$30,$D$283:$BA$283,'Health SCR'!X$3)&gt;0,sommmeProdInv(Inputs!$B$30:$AY$30,$D$283:$BA$283,'Health SCR'!X$3),1)+X287,0)</f>
        <v>0</v>
      </c>
      <c r="Y288" s="644">
        <f ca="1">IF('Health SCR'!Y$3&gt;=$B288,OFFSET($D$283,0,'Health SCR'!Y$3-$B288)*OFFSET(Inputs!$C$30,0,$B288-2)/IF(sommmeProdInv(Inputs!$B$30:$AY$30,$D$283:$BA$283,'Health SCR'!Y$3)&gt;0,sommmeProdInv(Inputs!$B$30:$AY$30,$D$283:$BA$283,'Health SCR'!Y$3),1)+Y287,0)</f>
        <v>0</v>
      </c>
      <c r="Z288" s="644">
        <f ca="1">IF('Health SCR'!Z$3&gt;=$B288,OFFSET($D$283,0,'Health SCR'!Z$3-$B288)*OFFSET(Inputs!$C$30,0,$B288-2)/IF(sommmeProdInv(Inputs!$B$30:$AY$30,$D$283:$BA$283,'Health SCR'!Z$3)&gt;0,sommmeProdInv(Inputs!$B$30:$AY$30,$D$283:$BA$283,'Health SCR'!Z$3),1)+Z287,0)</f>
        <v>0</v>
      </c>
      <c r="AA288" s="644">
        <f ca="1">IF('Health SCR'!AA$3&gt;=$B288,OFFSET($D$283,0,'Health SCR'!AA$3-$B288)*OFFSET(Inputs!$C$30,0,$B288-2)/IF(sommmeProdInv(Inputs!$B$30:$AY$30,$D$283:$BA$283,'Health SCR'!AA$3)&gt;0,sommmeProdInv(Inputs!$B$30:$AY$30,$D$283:$BA$283,'Health SCR'!AA$3),1)+AA287,0)</f>
        <v>0</v>
      </c>
      <c r="AB288" s="644">
        <f ca="1">IF('Health SCR'!AB$3&gt;=$B288,OFFSET($D$283,0,'Health SCR'!AB$3-$B288)*OFFSET(Inputs!$C$30,0,$B288-2)/IF(sommmeProdInv(Inputs!$B$30:$AY$30,$D$283:$BA$283,'Health SCR'!AB$3)&gt;0,sommmeProdInv(Inputs!$B$30:$AY$30,$D$283:$BA$283,'Health SCR'!AB$3),1)+AB287,0)</f>
        <v>0</v>
      </c>
      <c r="AC288" s="644">
        <f ca="1">IF('Health SCR'!AC$3&gt;=$B288,OFFSET($D$283,0,'Health SCR'!AC$3-$B288)*OFFSET(Inputs!$C$30,0,$B288-2)/IF(sommmeProdInv(Inputs!$B$30:$AY$30,$D$283:$BA$283,'Health SCR'!AC$3)&gt;0,sommmeProdInv(Inputs!$B$30:$AY$30,$D$283:$BA$283,'Health SCR'!AC$3),1)+AC287,0)</f>
        <v>0</v>
      </c>
      <c r="AD288" s="644">
        <f ca="1">IF('Health SCR'!AD$3&gt;=$B288,OFFSET($D$283,0,'Health SCR'!AD$3-$B288)*OFFSET(Inputs!$C$30,0,$B288-2)/IF(sommmeProdInv(Inputs!$B$30:$AY$30,$D$283:$BA$283,'Health SCR'!AD$3)&gt;0,sommmeProdInv(Inputs!$B$30:$AY$30,$D$283:$BA$283,'Health SCR'!AD$3),1)+AD287,0)</f>
        <v>0</v>
      </c>
      <c r="AE288" s="644">
        <f ca="1">IF('Health SCR'!AE$3&gt;=$B288,OFFSET($D$283,0,'Health SCR'!AE$3-$B288)*OFFSET(Inputs!$C$30,0,$B288-2)/IF(sommmeProdInv(Inputs!$B$30:$AY$30,$D$283:$BA$283,'Health SCR'!AE$3)&gt;0,sommmeProdInv(Inputs!$B$30:$AY$30,$D$283:$BA$283,'Health SCR'!AE$3),1)+AE287,0)</f>
        <v>0</v>
      </c>
      <c r="AF288" s="644">
        <f ca="1">IF('Health SCR'!AF$3&gt;=$B288,OFFSET($D$283,0,'Health SCR'!AF$3-$B288)*OFFSET(Inputs!$C$30,0,$B288-2)/IF(sommmeProdInv(Inputs!$B$30:$AY$30,$D$283:$BA$283,'Health SCR'!AF$3)&gt;0,sommmeProdInv(Inputs!$B$30:$AY$30,$D$283:$BA$283,'Health SCR'!AF$3),1)+AF287,0)</f>
        <v>0</v>
      </c>
      <c r="AG288" s="644">
        <f ca="1">IF('Health SCR'!AG$3&gt;=$B288,OFFSET($D$283,0,'Health SCR'!AG$3-$B288)*OFFSET(Inputs!$C$30,0,$B288-2)/IF(sommmeProdInv(Inputs!$B$30:$AY$30,$D$283:$BA$283,'Health SCR'!AG$3)&gt;0,sommmeProdInv(Inputs!$B$30:$AY$30,$D$283:$BA$283,'Health SCR'!AG$3),1)+AG287,0)</f>
        <v>0</v>
      </c>
      <c r="AH288" s="644">
        <f ca="1">IF('Health SCR'!AH$3&gt;=$B288,OFFSET($D$283,0,'Health SCR'!AH$3-$B288)*OFFSET(Inputs!$C$30,0,$B288-2)/IF(sommmeProdInv(Inputs!$B$30:$AY$30,$D$283:$BA$283,'Health SCR'!AH$3)&gt;0,sommmeProdInv(Inputs!$B$30:$AY$30,$D$283:$BA$283,'Health SCR'!AH$3),1)+AH287,0)</f>
        <v>0</v>
      </c>
      <c r="AI288" s="644">
        <f ca="1">IF('Health SCR'!AI$3&gt;=$B288,OFFSET($D$283,0,'Health SCR'!AI$3-$B288)*OFFSET(Inputs!$C$30,0,$B288-2)/IF(sommmeProdInv(Inputs!$B$30:$AY$30,$D$283:$BA$283,'Health SCR'!AI$3)&gt;0,sommmeProdInv(Inputs!$B$30:$AY$30,$D$283:$BA$283,'Health SCR'!AI$3),1)+AI287,0)</f>
        <v>0</v>
      </c>
      <c r="AJ288" s="644">
        <f ca="1">IF('Health SCR'!AJ$3&gt;=$B288,OFFSET($D$283,0,'Health SCR'!AJ$3-$B288)*OFFSET(Inputs!$C$30,0,$B288-2)/IF(sommmeProdInv(Inputs!$B$30:$AY$30,$D$283:$BA$283,'Health SCR'!AJ$3)&gt;0,sommmeProdInv(Inputs!$B$30:$AY$30,$D$283:$BA$283,'Health SCR'!AJ$3),1)+AJ287,0)</f>
        <v>0</v>
      </c>
      <c r="AK288" s="644">
        <f ca="1">IF('Health SCR'!AK$3&gt;=$B288,OFFSET($D$283,0,'Health SCR'!AK$3-$B288)*OFFSET(Inputs!$C$30,0,$B288-2)/IF(sommmeProdInv(Inputs!$B$30:$AY$30,$D$283:$BA$283,'Health SCR'!AK$3)&gt;0,sommmeProdInv(Inputs!$B$30:$AY$30,$D$283:$BA$283,'Health SCR'!AK$3),1)+AK287,0)</f>
        <v>0</v>
      </c>
      <c r="AL288" s="644">
        <f ca="1">IF('Health SCR'!AL$3&gt;=$B288,OFFSET($D$283,0,'Health SCR'!AL$3-$B288)*OFFSET(Inputs!$C$30,0,$B288-2)/IF(sommmeProdInv(Inputs!$B$30:$AY$30,$D$283:$BA$283,'Health SCR'!AL$3)&gt;0,sommmeProdInv(Inputs!$B$30:$AY$30,$D$283:$BA$283,'Health SCR'!AL$3),1)+AL287,0)</f>
        <v>0</v>
      </c>
      <c r="AM288" s="644">
        <f ca="1">IF('Health SCR'!AM$3&gt;=$B288,OFFSET($D$283,0,'Health SCR'!AM$3-$B288)*OFFSET(Inputs!$C$30,0,$B288-2)/IF(sommmeProdInv(Inputs!$B$30:$AY$30,$D$283:$BA$283,'Health SCR'!AM$3)&gt;0,sommmeProdInv(Inputs!$B$30:$AY$30,$D$283:$BA$283,'Health SCR'!AM$3),1)+AM287,0)</f>
        <v>0</v>
      </c>
      <c r="AN288" s="644">
        <f ca="1">IF('Health SCR'!AN$3&gt;=$B288,OFFSET($D$283,0,'Health SCR'!AN$3-$B288)*OFFSET(Inputs!$C$30,0,$B288-2)/IF(sommmeProdInv(Inputs!$B$30:$AY$30,$D$283:$BA$283,'Health SCR'!AN$3)&gt;0,sommmeProdInv(Inputs!$B$30:$AY$30,$D$283:$BA$283,'Health SCR'!AN$3),1)+AN287,0)</f>
        <v>0</v>
      </c>
      <c r="AO288" s="644">
        <f ca="1">IF('Health SCR'!AO$3&gt;=$B288,OFFSET($D$283,0,'Health SCR'!AO$3-$B288)*OFFSET(Inputs!$C$30,0,$B288-2)/IF(sommmeProdInv(Inputs!$B$30:$AY$30,$D$283:$BA$283,'Health SCR'!AO$3)&gt;0,sommmeProdInv(Inputs!$B$30:$AY$30,$D$283:$BA$283,'Health SCR'!AO$3),1)+AO287,0)</f>
        <v>0</v>
      </c>
      <c r="AP288" s="644">
        <f ca="1">IF('Health SCR'!AP$3&gt;=$B288,OFFSET($D$283,0,'Health SCR'!AP$3-$B288)*OFFSET(Inputs!$C$30,0,$B288-2)/IF(sommmeProdInv(Inputs!$B$30:$AY$30,$D$283:$BA$283,'Health SCR'!AP$3)&gt;0,sommmeProdInv(Inputs!$B$30:$AY$30,$D$283:$BA$283,'Health SCR'!AP$3),1)+AP287,0)</f>
        <v>0</v>
      </c>
      <c r="AQ288" s="644">
        <f ca="1">IF('Health SCR'!AQ$3&gt;=$B288,OFFSET($D$283,0,'Health SCR'!AQ$3-$B288)*OFFSET(Inputs!$C$30,0,$B288-2)/IF(sommmeProdInv(Inputs!$B$30:$AY$30,$D$283:$BA$283,'Health SCR'!AQ$3)&gt;0,sommmeProdInv(Inputs!$B$30:$AY$30,$D$283:$BA$283,'Health SCR'!AQ$3),1)+AQ287,0)</f>
        <v>0</v>
      </c>
      <c r="AR288" s="644">
        <f ca="1">IF('Health SCR'!AR$3&gt;=$B288,OFFSET($D$283,0,'Health SCR'!AR$3-$B288)*OFFSET(Inputs!$C$30,0,$B288-2)/IF(sommmeProdInv(Inputs!$B$30:$AY$30,$D$283:$BA$283,'Health SCR'!AR$3)&gt;0,sommmeProdInv(Inputs!$B$30:$AY$30,$D$283:$BA$283,'Health SCR'!AR$3),1)+AR287,0)</f>
        <v>0</v>
      </c>
      <c r="AS288" s="644">
        <f ca="1">IF('Health SCR'!AS$3&gt;=$B288,OFFSET($D$283,0,'Health SCR'!AS$3-$B288)*OFFSET(Inputs!$C$30,0,$B288-2)/IF(sommmeProdInv(Inputs!$B$30:$AY$30,$D$283:$BA$283,'Health SCR'!AS$3)&gt;0,sommmeProdInv(Inputs!$B$30:$AY$30,$D$283:$BA$283,'Health SCR'!AS$3),1)+AS287,0)</f>
        <v>0</v>
      </c>
      <c r="AT288" s="644">
        <f ca="1">IF('Health SCR'!AT$3&gt;=$B288,OFFSET($D$283,0,'Health SCR'!AT$3-$B288)*OFFSET(Inputs!$C$30,0,$B288-2)/IF(sommmeProdInv(Inputs!$B$30:$AY$30,$D$283:$BA$283,'Health SCR'!AT$3)&gt;0,sommmeProdInv(Inputs!$B$30:$AY$30,$D$283:$BA$283,'Health SCR'!AT$3),1)+AT287,0)</f>
        <v>0</v>
      </c>
      <c r="AU288" s="644">
        <f ca="1">IF('Health SCR'!AU$3&gt;=$B288,OFFSET($D$283,0,'Health SCR'!AU$3-$B288)*OFFSET(Inputs!$C$30,0,$B288-2)/IF(sommmeProdInv(Inputs!$B$30:$AY$30,$D$283:$BA$283,'Health SCR'!AU$3)&gt;0,sommmeProdInv(Inputs!$B$30:$AY$30,$D$283:$BA$283,'Health SCR'!AU$3),1)+AU287,0)</f>
        <v>0</v>
      </c>
      <c r="AV288" s="644">
        <f ca="1">IF('Health SCR'!AV$3&gt;=$B288,OFFSET($D$283,0,'Health SCR'!AV$3-$B288)*OFFSET(Inputs!$C$30,0,$B288-2)/IF(sommmeProdInv(Inputs!$B$30:$AY$30,$D$283:$BA$283,'Health SCR'!AV$3)&gt;0,sommmeProdInv(Inputs!$B$30:$AY$30,$D$283:$BA$283,'Health SCR'!AV$3),1)+AV287,0)</f>
        <v>0</v>
      </c>
      <c r="AW288" s="644">
        <f ca="1">IF('Health SCR'!AW$3&gt;=$B288,OFFSET($D$283,0,'Health SCR'!AW$3-$B288)*OFFSET(Inputs!$C$30,0,$B288-2)/IF(sommmeProdInv(Inputs!$B$30:$AY$30,$D$283:$BA$283,'Health SCR'!AW$3)&gt;0,sommmeProdInv(Inputs!$B$30:$AY$30,$D$283:$BA$283,'Health SCR'!AW$3),1)+AW287,0)</f>
        <v>0</v>
      </c>
      <c r="AX288" s="644">
        <f ca="1">IF('Health SCR'!AX$3&gt;=$B288,OFFSET($D$283,0,'Health SCR'!AX$3-$B288)*OFFSET(Inputs!$C$30,0,$B288-2)/IF(sommmeProdInv(Inputs!$B$30:$AY$30,$D$283:$BA$283,'Health SCR'!AX$3)&gt;0,sommmeProdInv(Inputs!$B$30:$AY$30,$D$283:$BA$283,'Health SCR'!AX$3),1)+AX287,0)</f>
        <v>0</v>
      </c>
      <c r="AY288" s="644">
        <f ca="1">IF('Health SCR'!AY$3&gt;=$B288,OFFSET($D$283,0,'Health SCR'!AY$3-$B288)*OFFSET(Inputs!$C$30,0,$B288-2)/IF(sommmeProdInv(Inputs!$B$30:$AY$30,$D$283:$BA$283,'Health SCR'!AY$3)&gt;0,sommmeProdInv(Inputs!$B$30:$AY$30,$D$283:$BA$283,'Health SCR'!AY$3),1)+AY287,0)</f>
        <v>0</v>
      </c>
      <c r="AZ288" s="644">
        <f ca="1">IF('Health SCR'!AZ$3&gt;=$B288,OFFSET($D$283,0,'Health SCR'!AZ$3-$B288)*OFFSET(Inputs!$C$30,0,$B288-2)/IF(sommmeProdInv(Inputs!$B$30:$AY$30,$D$283:$BA$283,'Health SCR'!AZ$3)&gt;0,sommmeProdInv(Inputs!$B$30:$AY$30,$D$283:$BA$283,'Health SCR'!AZ$3),1)+AZ287,0)</f>
        <v>0</v>
      </c>
      <c r="BA288" s="645">
        <f ca="1">IF('Health SCR'!BA$3&gt;=$B288,OFFSET($D$283,0,'Health SCR'!BA$3-$B288)*OFFSET(Inputs!$C$30,0,$B288-2)/IF(sommmeProdInv(Inputs!$B$30:$AY$30,$D$283:$BA$283,'Health SCR'!BA$3)&gt;0,sommmeProdInv(Inputs!$B$30:$AY$30,$D$283:$BA$283,'Health SCR'!BA$3),1)+BA287,0)</f>
        <v>0</v>
      </c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43"/>
      <c r="BU288" s="243"/>
      <c r="BV288" s="243"/>
      <c r="BW288" s="243"/>
      <c r="BX288" s="243"/>
      <c r="BY288" s="243"/>
      <c r="BZ288" s="243"/>
      <c r="CA288" s="243"/>
      <c r="CB288" s="243"/>
      <c r="CC288" s="243"/>
      <c r="CD288" s="243"/>
      <c r="CE288" s="243"/>
      <c r="CF288" s="243"/>
      <c r="CG288" s="243"/>
      <c r="CH288" s="243"/>
      <c r="CI288" s="243"/>
      <c r="CJ288" s="243"/>
      <c r="CK288" s="243"/>
      <c r="CL288" s="243"/>
      <c r="CM288" s="243"/>
      <c r="CN288" s="243"/>
      <c r="CO288" s="243"/>
      <c r="CP288" s="243"/>
      <c r="CQ288" s="243"/>
      <c r="CR288" s="243"/>
      <c r="CS288" s="243"/>
      <c r="CT288" s="243"/>
      <c r="CU288" s="243"/>
      <c r="CV288" s="243"/>
      <c r="CW288" s="243"/>
      <c r="CX288" s="243"/>
      <c r="CY288" s="243"/>
      <c r="CZ288" s="243"/>
      <c r="DA288" s="243"/>
      <c r="DB288" s="243"/>
      <c r="DC288" s="243"/>
      <c r="DD288" s="243"/>
      <c r="DE288" s="243"/>
      <c r="DF288" s="243"/>
      <c r="DG288" s="243"/>
      <c r="DH288" s="243"/>
      <c r="DI288" s="243"/>
      <c r="DJ288" s="243"/>
      <c r="DK288" s="243"/>
      <c r="DL288" s="243"/>
      <c r="DM288" s="243"/>
      <c r="DN288" s="243"/>
      <c r="DO288" s="243"/>
      <c r="DP288" s="243"/>
      <c r="DQ288" s="243"/>
      <c r="DR288" s="243"/>
      <c r="DS288" s="243"/>
      <c r="DT288" s="243"/>
      <c r="DU288" s="243"/>
      <c r="DV288" s="243"/>
      <c r="DW288" s="243"/>
      <c r="DX288" s="243"/>
      <c r="DY288" s="243"/>
      <c r="DZ288" s="243"/>
      <c r="EA288" s="243"/>
      <c r="EB288" s="243"/>
      <c r="EC288" s="243"/>
      <c r="ED288" s="243"/>
      <c r="EE288" s="243"/>
      <c r="EF288" s="243"/>
      <c r="EG288" s="243"/>
      <c r="EH288" s="243"/>
      <c r="EI288" s="243"/>
      <c r="EJ288" s="243"/>
      <c r="EK288" s="243"/>
      <c r="EL288" s="243"/>
      <c r="EM288" s="243"/>
      <c r="EN288" s="243"/>
      <c r="EO288" s="243"/>
      <c r="EP288" s="243"/>
      <c r="EQ288" s="243"/>
      <c r="ER288" s="243"/>
      <c r="ES288" s="243"/>
      <c r="ET288" s="243"/>
      <c r="EU288" s="243"/>
      <c r="EV288" s="243"/>
      <c r="EW288" s="243"/>
      <c r="EX288" s="243"/>
      <c r="EY288" s="243"/>
      <c r="EZ288" s="243"/>
      <c r="FA288" s="243"/>
      <c r="FB288" s="243"/>
      <c r="FC288" s="243"/>
      <c r="FD288" s="243"/>
      <c r="FE288" s="243"/>
      <c r="FF288" s="243"/>
      <c r="FG288" s="243"/>
      <c r="FH288" s="243"/>
      <c r="FI288" s="243"/>
      <c r="FJ288" s="243"/>
      <c r="FK288" s="243"/>
      <c r="FL288" s="243"/>
      <c r="FM288" s="243"/>
      <c r="FN288" s="243"/>
      <c r="FO288" s="243"/>
      <c r="FP288" s="243"/>
      <c r="FQ288" s="243"/>
      <c r="FR288" s="243"/>
      <c r="FS288" s="243"/>
      <c r="FT288" s="243"/>
      <c r="FU288" s="243"/>
      <c r="FV288" s="243"/>
      <c r="FW288" s="243"/>
      <c r="FX288" s="243"/>
      <c r="FY288" s="243"/>
      <c r="FZ288" s="243"/>
      <c r="GA288" s="243"/>
      <c r="GB288" s="243"/>
      <c r="GC288" s="243"/>
      <c r="GD288" s="243"/>
      <c r="GE288" s="243"/>
      <c r="GF288" s="243"/>
      <c r="GG288" s="243"/>
      <c r="GH288" s="243"/>
      <c r="GI288" s="243"/>
      <c r="GJ288" s="243"/>
      <c r="GK288" s="243"/>
      <c r="GL288" s="243"/>
      <c r="GM288" s="243"/>
      <c r="GN288" s="243"/>
      <c r="GO288" s="243"/>
      <c r="GP288" s="243"/>
      <c r="GQ288" s="243"/>
      <c r="GR288" s="243"/>
      <c r="GS288" s="243"/>
      <c r="GT288" s="243"/>
      <c r="GU288" s="243"/>
      <c r="GV288" s="243"/>
      <c r="GW288" s="243"/>
      <c r="GX288" s="243"/>
      <c r="GY288" s="243"/>
      <c r="GZ288" s="243"/>
      <c r="HA288" s="243"/>
      <c r="HB288" s="243"/>
      <c r="HC288" s="243"/>
      <c r="HD288" s="243"/>
      <c r="HE288" s="243"/>
      <c r="HF288" s="243"/>
      <c r="HG288" s="243"/>
      <c r="HH288" s="243"/>
      <c r="HI288" s="243"/>
      <c r="HJ288" s="243"/>
      <c r="HK288" s="243"/>
      <c r="HL288" s="243"/>
      <c r="HM288" s="243"/>
      <c r="HN288" s="243"/>
      <c r="HO288" s="243"/>
      <c r="HP288" s="243"/>
      <c r="HQ288" s="243"/>
      <c r="HR288" s="243"/>
      <c r="HS288" s="243"/>
      <c r="HT288" s="243"/>
      <c r="HU288" s="243"/>
      <c r="HV288" s="243"/>
      <c r="HW288" s="243"/>
      <c r="HX288" s="243"/>
      <c r="HY288" s="243"/>
      <c r="HZ288" s="243"/>
      <c r="IA288" s="243"/>
      <c r="IB288" s="243"/>
      <c r="IC288" s="243"/>
      <c r="ID288" s="243"/>
      <c r="IE288" s="243"/>
      <c r="IF288" s="243"/>
      <c r="IG288" s="243"/>
      <c r="IH288" s="243"/>
      <c r="II288" s="243"/>
      <c r="IJ288" s="243"/>
      <c r="IK288" s="243"/>
      <c r="IL288" s="243"/>
      <c r="IM288" s="243"/>
      <c r="IN288" s="243"/>
      <c r="IO288" s="243"/>
      <c r="IP288" s="243"/>
      <c r="IQ288" s="243"/>
      <c r="IR288" s="243"/>
      <c r="IS288" s="243"/>
      <c r="IT288" s="243"/>
      <c r="IU288" s="243"/>
      <c r="IV288" s="243"/>
    </row>
    <row r="289" spans="1:256" s="62" customFormat="1" outlineLevel="1">
      <c r="A289" s="610"/>
      <c r="B289" s="993">
        <v>5</v>
      </c>
      <c r="C289" s="994"/>
      <c r="D289" s="643"/>
      <c r="E289" s="644">
        <f ca="1">IF('Health SCR'!E$3&gt;=$B289,OFFSET($D$283,0,'Health SCR'!E$3-$B289)*OFFSET(Inputs!$C$30,0,$B289-2)/IF(sommmeProdInv(Inputs!$B$30:$AY$30,$D$283:$BA$283,'Health SCR'!E$3)&gt;0,sommmeProdInv(Inputs!$B$30:$AY$30,$D$283:$BA$283,'Health SCR'!E$3),1)+E288,0)</f>
        <v>0</v>
      </c>
      <c r="F289" s="644">
        <f ca="1">IF('Health SCR'!F$3&gt;=$B289,OFFSET($D$283,0,'Health SCR'!F$3-$B289)*OFFSET(Inputs!$C$30,0,$B289-2)/IF(sommmeProdInv(Inputs!$B$30:$AY$30,$D$283:$BA$283,'Health SCR'!F$3)&gt;0,sommmeProdInv(Inputs!$B$30:$AY$30,$D$283:$BA$283,'Health SCR'!F$3),1)+F288,0)</f>
        <v>0</v>
      </c>
      <c r="G289" s="644">
        <f ca="1">IF('Health SCR'!G$3&gt;=$B289,OFFSET($D$283,0,'Health SCR'!G$3-$B289)*OFFSET(Inputs!$C$30,0,$B289-2)/IF(sommmeProdInv(Inputs!$B$30:$AY$30,$D$283:$BA$283,'Health SCR'!G$3)&gt;0,sommmeProdInv(Inputs!$B$30:$AY$30,$D$283:$BA$283,'Health SCR'!G$3),1)+G288,0)</f>
        <v>0</v>
      </c>
      <c r="H289" s="644">
        <f ca="1">IF('Health SCR'!H$3&gt;=$B289,OFFSET($D$283,0,'Health SCR'!H$3-$B289)*OFFSET(Inputs!$C$30,0,$B289-2)/IF(sommmeProdInv(Inputs!$B$30:$AY$30,$D$283:$BA$283,'Health SCR'!H$3)&gt;0,sommmeProdInv(Inputs!$B$30:$AY$30,$D$283:$BA$283,'Health SCR'!H$3),1)+H288,0)</f>
        <v>0</v>
      </c>
      <c r="I289" s="644">
        <f ca="1">IF('Health SCR'!I$3&gt;=$B289,OFFSET($D$283,0,'Health SCR'!I$3-$B289)*OFFSET(Inputs!$C$30,0,$B289-2)/IF(sommmeProdInv(Inputs!$B$30:$AY$30,$D$283:$BA$283,'Health SCR'!I$3)&gt;0,sommmeProdInv(Inputs!$B$30:$AY$30,$D$283:$BA$283,'Health SCR'!I$3),1)+I288,0)</f>
        <v>0</v>
      </c>
      <c r="J289" s="644">
        <f ca="1">IF('Health SCR'!J$3&gt;=$B289,OFFSET($D$283,0,'Health SCR'!J$3-$B289)*OFFSET(Inputs!$C$30,0,$B289-2)/IF(sommmeProdInv(Inputs!$B$30:$AY$30,$D$283:$BA$283,'Health SCR'!J$3)&gt;0,sommmeProdInv(Inputs!$B$30:$AY$30,$D$283:$BA$283,'Health SCR'!J$3),1)+J288,0)</f>
        <v>0</v>
      </c>
      <c r="K289" s="644">
        <f ca="1">IF('Health SCR'!K$3&gt;=$B289,OFFSET($D$283,0,'Health SCR'!K$3-$B289)*OFFSET(Inputs!$C$30,0,$B289-2)/IF(sommmeProdInv(Inputs!$B$30:$AY$30,$D$283:$BA$283,'Health SCR'!K$3)&gt;0,sommmeProdInv(Inputs!$B$30:$AY$30,$D$283:$BA$283,'Health SCR'!K$3),1)+K288,0)</f>
        <v>0</v>
      </c>
      <c r="L289" s="644">
        <f ca="1">IF('Health SCR'!L$3&gt;=$B289,OFFSET($D$283,0,'Health SCR'!L$3-$B289)*OFFSET(Inputs!$C$30,0,$B289-2)/IF(sommmeProdInv(Inputs!$B$30:$AY$30,$D$283:$BA$283,'Health SCR'!L$3)&gt;0,sommmeProdInv(Inputs!$B$30:$AY$30,$D$283:$BA$283,'Health SCR'!L$3),1)+L288,0)</f>
        <v>0</v>
      </c>
      <c r="M289" s="644">
        <f ca="1">IF('Health SCR'!M$3&gt;=$B289,OFFSET($D$283,0,'Health SCR'!M$3-$B289)*OFFSET(Inputs!$C$30,0,$B289-2)/IF(sommmeProdInv(Inputs!$B$30:$AY$30,$D$283:$BA$283,'Health SCR'!M$3)&gt;0,sommmeProdInv(Inputs!$B$30:$AY$30,$D$283:$BA$283,'Health SCR'!M$3),1)+M288,0)</f>
        <v>0</v>
      </c>
      <c r="N289" s="644">
        <f ca="1">IF('Health SCR'!N$3&gt;=$B289,OFFSET($D$283,0,'Health SCR'!N$3-$B289)*OFFSET(Inputs!$C$30,0,$B289-2)/IF(sommmeProdInv(Inputs!$B$30:$AY$30,$D$283:$BA$283,'Health SCR'!N$3)&gt;0,sommmeProdInv(Inputs!$B$30:$AY$30,$D$283:$BA$283,'Health SCR'!N$3),1)+N288,0)</f>
        <v>0</v>
      </c>
      <c r="O289" s="644">
        <f ca="1">IF('Health SCR'!O$3&gt;=$B289,OFFSET($D$283,0,'Health SCR'!O$3-$B289)*OFFSET(Inputs!$C$30,0,$B289-2)/IF(sommmeProdInv(Inputs!$B$30:$AY$30,$D$283:$BA$283,'Health SCR'!O$3)&gt;0,sommmeProdInv(Inputs!$B$30:$AY$30,$D$283:$BA$283,'Health SCR'!O$3),1)+O288,0)</f>
        <v>0</v>
      </c>
      <c r="P289" s="644">
        <f ca="1">IF('Health SCR'!P$3&gt;=$B289,OFFSET($D$283,0,'Health SCR'!P$3-$B289)*OFFSET(Inputs!$C$30,0,$B289-2)/IF(sommmeProdInv(Inputs!$B$30:$AY$30,$D$283:$BA$283,'Health SCR'!P$3)&gt;0,sommmeProdInv(Inputs!$B$30:$AY$30,$D$283:$BA$283,'Health SCR'!P$3),1)+P288,0)</f>
        <v>0</v>
      </c>
      <c r="Q289" s="644">
        <f ca="1">IF('Health SCR'!Q$3&gt;=$B289,OFFSET($D$283,0,'Health SCR'!Q$3-$B289)*OFFSET(Inputs!$C$30,0,$B289-2)/IF(sommmeProdInv(Inputs!$B$30:$AY$30,$D$283:$BA$283,'Health SCR'!Q$3)&gt;0,sommmeProdInv(Inputs!$B$30:$AY$30,$D$283:$BA$283,'Health SCR'!Q$3),1)+Q288,0)</f>
        <v>0</v>
      </c>
      <c r="R289" s="644">
        <f ca="1">IF('Health SCR'!R$3&gt;=$B289,OFFSET($D$283,0,'Health SCR'!R$3-$B289)*OFFSET(Inputs!$C$30,0,$B289-2)/IF(sommmeProdInv(Inputs!$B$30:$AY$30,$D$283:$BA$283,'Health SCR'!R$3)&gt;0,sommmeProdInv(Inputs!$B$30:$AY$30,$D$283:$BA$283,'Health SCR'!R$3),1)+R288,0)</f>
        <v>0</v>
      </c>
      <c r="S289" s="644">
        <f ca="1">IF('Health SCR'!S$3&gt;=$B289,OFFSET($D$283,0,'Health SCR'!S$3-$B289)*OFFSET(Inputs!$C$30,0,$B289-2)/IF(sommmeProdInv(Inputs!$B$30:$AY$30,$D$283:$BA$283,'Health SCR'!S$3)&gt;0,sommmeProdInv(Inputs!$B$30:$AY$30,$D$283:$BA$283,'Health SCR'!S$3),1)+S288,0)</f>
        <v>0</v>
      </c>
      <c r="T289" s="644">
        <f ca="1">IF('Health SCR'!T$3&gt;=$B289,OFFSET($D$283,0,'Health SCR'!T$3-$B289)*OFFSET(Inputs!$C$30,0,$B289-2)/IF(sommmeProdInv(Inputs!$B$30:$AY$30,$D$283:$BA$283,'Health SCR'!T$3)&gt;0,sommmeProdInv(Inputs!$B$30:$AY$30,$D$283:$BA$283,'Health SCR'!T$3),1)+T288,0)</f>
        <v>0</v>
      </c>
      <c r="U289" s="644">
        <f ca="1">IF('Health SCR'!U$3&gt;=$B289,OFFSET($D$283,0,'Health SCR'!U$3-$B289)*OFFSET(Inputs!$C$30,0,$B289-2)/IF(sommmeProdInv(Inputs!$B$30:$AY$30,$D$283:$BA$283,'Health SCR'!U$3)&gt;0,sommmeProdInv(Inputs!$B$30:$AY$30,$D$283:$BA$283,'Health SCR'!U$3),1)+U288,0)</f>
        <v>0</v>
      </c>
      <c r="V289" s="644">
        <f ca="1">IF('Health SCR'!V$3&gt;=$B289,OFFSET($D$283,0,'Health SCR'!V$3-$B289)*OFFSET(Inputs!$C$30,0,$B289-2)/IF(sommmeProdInv(Inputs!$B$30:$AY$30,$D$283:$BA$283,'Health SCR'!V$3)&gt;0,sommmeProdInv(Inputs!$B$30:$AY$30,$D$283:$BA$283,'Health SCR'!V$3),1)+V288,0)</f>
        <v>0</v>
      </c>
      <c r="W289" s="644">
        <f ca="1">IF('Health SCR'!W$3&gt;=$B289,OFFSET($D$283,0,'Health SCR'!W$3-$B289)*OFFSET(Inputs!$C$30,0,$B289-2)/IF(sommmeProdInv(Inputs!$B$30:$AY$30,$D$283:$BA$283,'Health SCR'!W$3)&gt;0,sommmeProdInv(Inputs!$B$30:$AY$30,$D$283:$BA$283,'Health SCR'!W$3),1)+W288,0)</f>
        <v>0</v>
      </c>
      <c r="X289" s="644">
        <f ca="1">IF('Health SCR'!X$3&gt;=$B289,OFFSET($D$283,0,'Health SCR'!X$3-$B289)*OFFSET(Inputs!$C$30,0,$B289-2)/IF(sommmeProdInv(Inputs!$B$30:$AY$30,$D$283:$BA$283,'Health SCR'!X$3)&gt;0,sommmeProdInv(Inputs!$B$30:$AY$30,$D$283:$BA$283,'Health SCR'!X$3),1)+X288,0)</f>
        <v>0</v>
      </c>
      <c r="Y289" s="644">
        <f ca="1">IF('Health SCR'!Y$3&gt;=$B289,OFFSET($D$283,0,'Health SCR'!Y$3-$B289)*OFFSET(Inputs!$C$30,0,$B289-2)/IF(sommmeProdInv(Inputs!$B$30:$AY$30,$D$283:$BA$283,'Health SCR'!Y$3)&gt;0,sommmeProdInv(Inputs!$B$30:$AY$30,$D$283:$BA$283,'Health SCR'!Y$3),1)+Y288,0)</f>
        <v>0</v>
      </c>
      <c r="Z289" s="644">
        <f ca="1">IF('Health SCR'!Z$3&gt;=$B289,OFFSET($D$283,0,'Health SCR'!Z$3-$B289)*OFFSET(Inputs!$C$30,0,$B289-2)/IF(sommmeProdInv(Inputs!$B$30:$AY$30,$D$283:$BA$283,'Health SCR'!Z$3)&gt;0,sommmeProdInv(Inputs!$B$30:$AY$30,$D$283:$BA$283,'Health SCR'!Z$3),1)+Z288,0)</f>
        <v>0</v>
      </c>
      <c r="AA289" s="644">
        <f ca="1">IF('Health SCR'!AA$3&gt;=$B289,OFFSET($D$283,0,'Health SCR'!AA$3-$B289)*OFFSET(Inputs!$C$30,0,$B289-2)/IF(sommmeProdInv(Inputs!$B$30:$AY$30,$D$283:$BA$283,'Health SCR'!AA$3)&gt;0,sommmeProdInv(Inputs!$B$30:$AY$30,$D$283:$BA$283,'Health SCR'!AA$3),1)+AA288,0)</f>
        <v>0</v>
      </c>
      <c r="AB289" s="644">
        <f ca="1">IF('Health SCR'!AB$3&gt;=$B289,OFFSET($D$283,0,'Health SCR'!AB$3-$B289)*OFFSET(Inputs!$C$30,0,$B289-2)/IF(sommmeProdInv(Inputs!$B$30:$AY$30,$D$283:$BA$283,'Health SCR'!AB$3)&gt;0,sommmeProdInv(Inputs!$B$30:$AY$30,$D$283:$BA$283,'Health SCR'!AB$3),1)+AB288,0)</f>
        <v>0</v>
      </c>
      <c r="AC289" s="644">
        <f ca="1">IF('Health SCR'!AC$3&gt;=$B289,OFFSET($D$283,0,'Health SCR'!AC$3-$B289)*OFFSET(Inputs!$C$30,0,$B289-2)/IF(sommmeProdInv(Inputs!$B$30:$AY$30,$D$283:$BA$283,'Health SCR'!AC$3)&gt;0,sommmeProdInv(Inputs!$B$30:$AY$30,$D$283:$BA$283,'Health SCR'!AC$3),1)+AC288,0)</f>
        <v>0</v>
      </c>
      <c r="AD289" s="644">
        <f ca="1">IF('Health SCR'!AD$3&gt;=$B289,OFFSET($D$283,0,'Health SCR'!AD$3-$B289)*OFFSET(Inputs!$C$30,0,$B289-2)/IF(sommmeProdInv(Inputs!$B$30:$AY$30,$D$283:$BA$283,'Health SCR'!AD$3)&gt;0,sommmeProdInv(Inputs!$B$30:$AY$30,$D$283:$BA$283,'Health SCR'!AD$3),1)+AD288,0)</f>
        <v>0</v>
      </c>
      <c r="AE289" s="644">
        <f ca="1">IF('Health SCR'!AE$3&gt;=$B289,OFFSET($D$283,0,'Health SCR'!AE$3-$B289)*OFFSET(Inputs!$C$30,0,$B289-2)/IF(sommmeProdInv(Inputs!$B$30:$AY$30,$D$283:$BA$283,'Health SCR'!AE$3)&gt;0,sommmeProdInv(Inputs!$B$30:$AY$30,$D$283:$BA$283,'Health SCR'!AE$3),1)+AE288,0)</f>
        <v>0</v>
      </c>
      <c r="AF289" s="644">
        <f ca="1">IF('Health SCR'!AF$3&gt;=$B289,OFFSET($D$283,0,'Health SCR'!AF$3-$B289)*OFFSET(Inputs!$C$30,0,$B289-2)/IF(sommmeProdInv(Inputs!$B$30:$AY$30,$D$283:$BA$283,'Health SCR'!AF$3)&gt;0,sommmeProdInv(Inputs!$B$30:$AY$30,$D$283:$BA$283,'Health SCR'!AF$3),1)+AF288,0)</f>
        <v>0</v>
      </c>
      <c r="AG289" s="644">
        <f ca="1">IF('Health SCR'!AG$3&gt;=$B289,OFFSET($D$283,0,'Health SCR'!AG$3-$B289)*OFFSET(Inputs!$C$30,0,$B289-2)/IF(sommmeProdInv(Inputs!$B$30:$AY$30,$D$283:$BA$283,'Health SCR'!AG$3)&gt;0,sommmeProdInv(Inputs!$B$30:$AY$30,$D$283:$BA$283,'Health SCR'!AG$3),1)+AG288,0)</f>
        <v>0</v>
      </c>
      <c r="AH289" s="644">
        <f ca="1">IF('Health SCR'!AH$3&gt;=$B289,OFFSET($D$283,0,'Health SCR'!AH$3-$B289)*OFFSET(Inputs!$C$30,0,$B289-2)/IF(sommmeProdInv(Inputs!$B$30:$AY$30,$D$283:$BA$283,'Health SCR'!AH$3)&gt;0,sommmeProdInv(Inputs!$B$30:$AY$30,$D$283:$BA$283,'Health SCR'!AH$3),1)+AH288,0)</f>
        <v>0</v>
      </c>
      <c r="AI289" s="644">
        <f ca="1">IF('Health SCR'!AI$3&gt;=$B289,OFFSET($D$283,0,'Health SCR'!AI$3-$B289)*OFFSET(Inputs!$C$30,0,$B289-2)/IF(sommmeProdInv(Inputs!$B$30:$AY$30,$D$283:$BA$283,'Health SCR'!AI$3)&gt;0,sommmeProdInv(Inputs!$B$30:$AY$30,$D$283:$BA$283,'Health SCR'!AI$3),1)+AI288,0)</f>
        <v>0</v>
      </c>
      <c r="AJ289" s="644">
        <f ca="1">IF('Health SCR'!AJ$3&gt;=$B289,OFFSET($D$283,0,'Health SCR'!AJ$3-$B289)*OFFSET(Inputs!$C$30,0,$B289-2)/IF(sommmeProdInv(Inputs!$B$30:$AY$30,$D$283:$BA$283,'Health SCR'!AJ$3)&gt;0,sommmeProdInv(Inputs!$B$30:$AY$30,$D$283:$BA$283,'Health SCR'!AJ$3),1)+AJ288,0)</f>
        <v>0</v>
      </c>
      <c r="AK289" s="644">
        <f ca="1">IF('Health SCR'!AK$3&gt;=$B289,OFFSET($D$283,0,'Health SCR'!AK$3-$B289)*OFFSET(Inputs!$C$30,0,$B289-2)/IF(sommmeProdInv(Inputs!$B$30:$AY$30,$D$283:$BA$283,'Health SCR'!AK$3)&gt;0,sommmeProdInv(Inputs!$B$30:$AY$30,$D$283:$BA$283,'Health SCR'!AK$3),1)+AK288,0)</f>
        <v>0</v>
      </c>
      <c r="AL289" s="644">
        <f ca="1">IF('Health SCR'!AL$3&gt;=$B289,OFFSET($D$283,0,'Health SCR'!AL$3-$B289)*OFFSET(Inputs!$C$30,0,$B289-2)/IF(sommmeProdInv(Inputs!$B$30:$AY$30,$D$283:$BA$283,'Health SCR'!AL$3)&gt;0,sommmeProdInv(Inputs!$B$30:$AY$30,$D$283:$BA$283,'Health SCR'!AL$3),1)+AL288,0)</f>
        <v>0</v>
      </c>
      <c r="AM289" s="644">
        <f ca="1">IF('Health SCR'!AM$3&gt;=$B289,OFFSET($D$283,0,'Health SCR'!AM$3-$B289)*OFFSET(Inputs!$C$30,0,$B289-2)/IF(sommmeProdInv(Inputs!$B$30:$AY$30,$D$283:$BA$283,'Health SCR'!AM$3)&gt;0,sommmeProdInv(Inputs!$B$30:$AY$30,$D$283:$BA$283,'Health SCR'!AM$3),1)+AM288,0)</f>
        <v>0</v>
      </c>
      <c r="AN289" s="644">
        <f ca="1">IF('Health SCR'!AN$3&gt;=$B289,OFFSET($D$283,0,'Health SCR'!AN$3-$B289)*OFFSET(Inputs!$C$30,0,$B289-2)/IF(sommmeProdInv(Inputs!$B$30:$AY$30,$D$283:$BA$283,'Health SCR'!AN$3)&gt;0,sommmeProdInv(Inputs!$B$30:$AY$30,$D$283:$BA$283,'Health SCR'!AN$3),1)+AN288,0)</f>
        <v>0</v>
      </c>
      <c r="AO289" s="644">
        <f ca="1">IF('Health SCR'!AO$3&gt;=$B289,OFFSET($D$283,0,'Health SCR'!AO$3-$B289)*OFFSET(Inputs!$C$30,0,$B289-2)/IF(sommmeProdInv(Inputs!$B$30:$AY$30,$D$283:$BA$283,'Health SCR'!AO$3)&gt;0,sommmeProdInv(Inputs!$B$30:$AY$30,$D$283:$BA$283,'Health SCR'!AO$3),1)+AO288,0)</f>
        <v>0</v>
      </c>
      <c r="AP289" s="644">
        <f ca="1">IF('Health SCR'!AP$3&gt;=$B289,OFFSET($D$283,0,'Health SCR'!AP$3-$B289)*OFFSET(Inputs!$C$30,0,$B289-2)/IF(sommmeProdInv(Inputs!$B$30:$AY$30,$D$283:$BA$283,'Health SCR'!AP$3)&gt;0,sommmeProdInv(Inputs!$B$30:$AY$30,$D$283:$BA$283,'Health SCR'!AP$3),1)+AP288,0)</f>
        <v>0</v>
      </c>
      <c r="AQ289" s="644">
        <f ca="1">IF('Health SCR'!AQ$3&gt;=$B289,OFFSET($D$283,0,'Health SCR'!AQ$3-$B289)*OFFSET(Inputs!$C$30,0,$B289-2)/IF(sommmeProdInv(Inputs!$B$30:$AY$30,$D$283:$BA$283,'Health SCR'!AQ$3)&gt;0,sommmeProdInv(Inputs!$B$30:$AY$30,$D$283:$BA$283,'Health SCR'!AQ$3),1)+AQ288,0)</f>
        <v>0</v>
      </c>
      <c r="AR289" s="644">
        <f ca="1">IF('Health SCR'!AR$3&gt;=$B289,OFFSET($D$283,0,'Health SCR'!AR$3-$B289)*OFFSET(Inputs!$C$30,0,$B289-2)/IF(sommmeProdInv(Inputs!$B$30:$AY$30,$D$283:$BA$283,'Health SCR'!AR$3)&gt;0,sommmeProdInv(Inputs!$B$30:$AY$30,$D$283:$BA$283,'Health SCR'!AR$3),1)+AR288,0)</f>
        <v>0</v>
      </c>
      <c r="AS289" s="644">
        <f ca="1">IF('Health SCR'!AS$3&gt;=$B289,OFFSET($D$283,0,'Health SCR'!AS$3-$B289)*OFFSET(Inputs!$C$30,0,$B289-2)/IF(sommmeProdInv(Inputs!$B$30:$AY$30,$D$283:$BA$283,'Health SCR'!AS$3)&gt;0,sommmeProdInv(Inputs!$B$30:$AY$30,$D$283:$BA$283,'Health SCR'!AS$3),1)+AS288,0)</f>
        <v>0</v>
      </c>
      <c r="AT289" s="644">
        <f ca="1">IF('Health SCR'!AT$3&gt;=$B289,OFFSET($D$283,0,'Health SCR'!AT$3-$B289)*OFFSET(Inputs!$C$30,0,$B289-2)/IF(sommmeProdInv(Inputs!$B$30:$AY$30,$D$283:$BA$283,'Health SCR'!AT$3)&gt;0,sommmeProdInv(Inputs!$B$30:$AY$30,$D$283:$BA$283,'Health SCR'!AT$3),1)+AT288,0)</f>
        <v>0</v>
      </c>
      <c r="AU289" s="644">
        <f ca="1">IF('Health SCR'!AU$3&gt;=$B289,OFFSET($D$283,0,'Health SCR'!AU$3-$B289)*OFFSET(Inputs!$C$30,0,$B289-2)/IF(sommmeProdInv(Inputs!$B$30:$AY$30,$D$283:$BA$283,'Health SCR'!AU$3)&gt;0,sommmeProdInv(Inputs!$B$30:$AY$30,$D$283:$BA$283,'Health SCR'!AU$3),1)+AU288,0)</f>
        <v>0</v>
      </c>
      <c r="AV289" s="644">
        <f ca="1">IF('Health SCR'!AV$3&gt;=$B289,OFFSET($D$283,0,'Health SCR'!AV$3-$B289)*OFFSET(Inputs!$C$30,0,$B289-2)/IF(sommmeProdInv(Inputs!$B$30:$AY$30,$D$283:$BA$283,'Health SCR'!AV$3)&gt;0,sommmeProdInv(Inputs!$B$30:$AY$30,$D$283:$BA$283,'Health SCR'!AV$3),1)+AV288,0)</f>
        <v>0</v>
      </c>
      <c r="AW289" s="644">
        <f ca="1">IF('Health SCR'!AW$3&gt;=$B289,OFFSET($D$283,0,'Health SCR'!AW$3-$B289)*OFFSET(Inputs!$C$30,0,$B289-2)/IF(sommmeProdInv(Inputs!$B$30:$AY$30,$D$283:$BA$283,'Health SCR'!AW$3)&gt;0,sommmeProdInv(Inputs!$B$30:$AY$30,$D$283:$BA$283,'Health SCR'!AW$3),1)+AW288,0)</f>
        <v>0</v>
      </c>
      <c r="AX289" s="644">
        <f ca="1">IF('Health SCR'!AX$3&gt;=$B289,OFFSET($D$283,0,'Health SCR'!AX$3-$B289)*OFFSET(Inputs!$C$30,0,$B289-2)/IF(sommmeProdInv(Inputs!$B$30:$AY$30,$D$283:$BA$283,'Health SCR'!AX$3)&gt;0,sommmeProdInv(Inputs!$B$30:$AY$30,$D$283:$BA$283,'Health SCR'!AX$3),1)+AX288,0)</f>
        <v>0</v>
      </c>
      <c r="AY289" s="644">
        <f ca="1">IF('Health SCR'!AY$3&gt;=$B289,OFFSET($D$283,0,'Health SCR'!AY$3-$B289)*OFFSET(Inputs!$C$30,0,$B289-2)/IF(sommmeProdInv(Inputs!$B$30:$AY$30,$D$283:$BA$283,'Health SCR'!AY$3)&gt;0,sommmeProdInv(Inputs!$B$30:$AY$30,$D$283:$BA$283,'Health SCR'!AY$3),1)+AY288,0)</f>
        <v>0</v>
      </c>
      <c r="AZ289" s="644">
        <f ca="1">IF('Health SCR'!AZ$3&gt;=$B289,OFFSET($D$283,0,'Health SCR'!AZ$3-$B289)*OFFSET(Inputs!$C$30,0,$B289-2)/IF(sommmeProdInv(Inputs!$B$30:$AY$30,$D$283:$BA$283,'Health SCR'!AZ$3)&gt;0,sommmeProdInv(Inputs!$B$30:$AY$30,$D$283:$BA$283,'Health SCR'!AZ$3),1)+AZ288,0)</f>
        <v>0</v>
      </c>
      <c r="BA289" s="645">
        <f ca="1">IF('Health SCR'!BA$3&gt;=$B289,OFFSET($D$283,0,'Health SCR'!BA$3-$B289)*OFFSET(Inputs!$C$30,0,$B289-2)/IF(sommmeProdInv(Inputs!$B$30:$AY$30,$D$283:$BA$283,'Health SCR'!BA$3)&gt;0,sommmeProdInv(Inputs!$B$30:$AY$30,$D$283:$BA$283,'Health SCR'!BA$3),1)+BA288,0)</f>
        <v>0</v>
      </c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43"/>
      <c r="BU289" s="243"/>
      <c r="BV289" s="243"/>
      <c r="BW289" s="243"/>
      <c r="BX289" s="243"/>
      <c r="BY289" s="243"/>
      <c r="BZ289" s="243"/>
      <c r="CA289" s="243"/>
      <c r="CB289" s="243"/>
      <c r="CC289" s="243"/>
      <c r="CD289" s="243"/>
      <c r="CE289" s="243"/>
      <c r="CF289" s="243"/>
      <c r="CG289" s="243"/>
      <c r="CH289" s="243"/>
      <c r="CI289" s="243"/>
      <c r="CJ289" s="243"/>
      <c r="CK289" s="243"/>
      <c r="CL289" s="243"/>
      <c r="CM289" s="243"/>
      <c r="CN289" s="243"/>
      <c r="CO289" s="243"/>
      <c r="CP289" s="243"/>
      <c r="CQ289" s="243"/>
      <c r="CR289" s="243"/>
      <c r="CS289" s="243"/>
      <c r="CT289" s="243"/>
      <c r="CU289" s="243"/>
      <c r="CV289" s="243"/>
      <c r="CW289" s="243"/>
      <c r="CX289" s="243"/>
      <c r="CY289" s="243"/>
      <c r="CZ289" s="243"/>
      <c r="DA289" s="243"/>
      <c r="DB289" s="243"/>
      <c r="DC289" s="243"/>
      <c r="DD289" s="243"/>
      <c r="DE289" s="243"/>
      <c r="DF289" s="243"/>
      <c r="DG289" s="243"/>
      <c r="DH289" s="243"/>
      <c r="DI289" s="243"/>
      <c r="DJ289" s="243"/>
      <c r="DK289" s="243"/>
      <c r="DL289" s="243"/>
      <c r="DM289" s="243"/>
      <c r="DN289" s="243"/>
      <c r="DO289" s="243"/>
      <c r="DP289" s="243"/>
      <c r="DQ289" s="243"/>
      <c r="DR289" s="243"/>
      <c r="DS289" s="243"/>
      <c r="DT289" s="243"/>
      <c r="DU289" s="243"/>
      <c r="DV289" s="243"/>
      <c r="DW289" s="243"/>
      <c r="DX289" s="243"/>
      <c r="DY289" s="243"/>
      <c r="DZ289" s="243"/>
      <c r="EA289" s="243"/>
      <c r="EB289" s="243"/>
      <c r="EC289" s="243"/>
      <c r="ED289" s="243"/>
      <c r="EE289" s="243"/>
      <c r="EF289" s="243"/>
      <c r="EG289" s="243"/>
      <c r="EH289" s="243"/>
      <c r="EI289" s="243"/>
      <c r="EJ289" s="243"/>
      <c r="EK289" s="243"/>
      <c r="EL289" s="243"/>
      <c r="EM289" s="243"/>
      <c r="EN289" s="243"/>
      <c r="EO289" s="243"/>
      <c r="EP289" s="243"/>
      <c r="EQ289" s="243"/>
      <c r="ER289" s="243"/>
      <c r="ES289" s="243"/>
      <c r="ET289" s="243"/>
      <c r="EU289" s="243"/>
      <c r="EV289" s="243"/>
      <c r="EW289" s="243"/>
      <c r="EX289" s="243"/>
      <c r="EY289" s="243"/>
      <c r="EZ289" s="243"/>
      <c r="FA289" s="243"/>
      <c r="FB289" s="243"/>
      <c r="FC289" s="243"/>
      <c r="FD289" s="243"/>
      <c r="FE289" s="243"/>
      <c r="FF289" s="243"/>
      <c r="FG289" s="243"/>
      <c r="FH289" s="243"/>
      <c r="FI289" s="243"/>
      <c r="FJ289" s="243"/>
      <c r="FK289" s="243"/>
      <c r="FL289" s="243"/>
      <c r="FM289" s="243"/>
      <c r="FN289" s="243"/>
      <c r="FO289" s="243"/>
      <c r="FP289" s="243"/>
      <c r="FQ289" s="243"/>
      <c r="FR289" s="243"/>
      <c r="FS289" s="243"/>
      <c r="FT289" s="243"/>
      <c r="FU289" s="243"/>
      <c r="FV289" s="243"/>
      <c r="FW289" s="243"/>
      <c r="FX289" s="243"/>
      <c r="FY289" s="243"/>
      <c r="FZ289" s="243"/>
      <c r="GA289" s="243"/>
      <c r="GB289" s="243"/>
      <c r="GC289" s="243"/>
      <c r="GD289" s="243"/>
      <c r="GE289" s="243"/>
      <c r="GF289" s="243"/>
      <c r="GG289" s="243"/>
      <c r="GH289" s="243"/>
      <c r="GI289" s="243"/>
      <c r="GJ289" s="243"/>
      <c r="GK289" s="243"/>
      <c r="GL289" s="243"/>
      <c r="GM289" s="243"/>
      <c r="GN289" s="243"/>
      <c r="GO289" s="243"/>
      <c r="GP289" s="243"/>
      <c r="GQ289" s="243"/>
      <c r="GR289" s="243"/>
      <c r="GS289" s="243"/>
      <c r="GT289" s="243"/>
      <c r="GU289" s="243"/>
      <c r="GV289" s="243"/>
      <c r="GW289" s="243"/>
      <c r="GX289" s="243"/>
      <c r="GY289" s="243"/>
      <c r="GZ289" s="243"/>
      <c r="HA289" s="243"/>
      <c r="HB289" s="243"/>
      <c r="HC289" s="243"/>
      <c r="HD289" s="243"/>
      <c r="HE289" s="243"/>
      <c r="HF289" s="243"/>
      <c r="HG289" s="243"/>
      <c r="HH289" s="243"/>
      <c r="HI289" s="243"/>
      <c r="HJ289" s="243"/>
      <c r="HK289" s="243"/>
      <c r="HL289" s="243"/>
      <c r="HM289" s="243"/>
      <c r="HN289" s="243"/>
      <c r="HO289" s="243"/>
      <c r="HP289" s="243"/>
      <c r="HQ289" s="243"/>
      <c r="HR289" s="243"/>
      <c r="HS289" s="243"/>
      <c r="HT289" s="243"/>
      <c r="HU289" s="243"/>
      <c r="HV289" s="243"/>
      <c r="HW289" s="243"/>
      <c r="HX289" s="243"/>
      <c r="HY289" s="243"/>
      <c r="HZ289" s="243"/>
      <c r="IA289" s="243"/>
      <c r="IB289" s="243"/>
      <c r="IC289" s="243"/>
      <c r="ID289" s="243"/>
      <c r="IE289" s="243"/>
      <c r="IF289" s="243"/>
      <c r="IG289" s="243"/>
      <c r="IH289" s="243"/>
      <c r="II289" s="243"/>
      <c r="IJ289" s="243"/>
      <c r="IK289" s="243"/>
      <c r="IL289" s="243"/>
      <c r="IM289" s="243"/>
      <c r="IN289" s="243"/>
      <c r="IO289" s="243"/>
      <c r="IP289" s="243"/>
      <c r="IQ289" s="243"/>
      <c r="IR289" s="243"/>
      <c r="IS289" s="243"/>
      <c r="IT289" s="243"/>
      <c r="IU289" s="243"/>
      <c r="IV289" s="243"/>
    </row>
    <row r="290" spans="1:256" s="62" customFormat="1" outlineLevel="1">
      <c r="A290" s="610"/>
      <c r="B290" s="993">
        <v>6</v>
      </c>
      <c r="C290" s="994"/>
      <c r="D290" s="643"/>
      <c r="E290" s="644">
        <f ca="1">IF('Health SCR'!E$3&gt;=$B290,OFFSET($D$283,0,'Health SCR'!E$3-$B290)*OFFSET(Inputs!$C$30,0,$B290-2)/IF(sommmeProdInv(Inputs!$B$30:$AY$30,$D$283:$BA$283,'Health SCR'!E$3)&gt;0,sommmeProdInv(Inputs!$B$30:$AY$30,$D$283:$BA$283,'Health SCR'!E$3),1)+E289,0)</f>
        <v>0</v>
      </c>
      <c r="F290" s="644">
        <f ca="1">IF('Health SCR'!F$3&gt;=$B290,OFFSET($D$283,0,'Health SCR'!F$3-$B290)*OFFSET(Inputs!$C$30,0,$B290-2)/IF(sommmeProdInv(Inputs!$B$30:$AY$30,$D$283:$BA$283,'Health SCR'!F$3)&gt;0,sommmeProdInv(Inputs!$B$30:$AY$30,$D$283:$BA$283,'Health SCR'!F$3),1)+F289,0)</f>
        <v>0</v>
      </c>
      <c r="G290" s="644">
        <f ca="1">IF('Health SCR'!G$3&gt;=$B290,OFFSET($D$283,0,'Health SCR'!G$3-$B290)*OFFSET(Inputs!$C$30,0,$B290-2)/IF(sommmeProdInv(Inputs!$B$30:$AY$30,$D$283:$BA$283,'Health SCR'!G$3)&gt;0,sommmeProdInv(Inputs!$B$30:$AY$30,$D$283:$BA$283,'Health SCR'!G$3),1)+G289,0)</f>
        <v>0</v>
      </c>
      <c r="H290" s="644">
        <f ca="1">IF('Health SCR'!H$3&gt;=$B290,OFFSET($D$283,0,'Health SCR'!H$3-$B290)*OFFSET(Inputs!$C$30,0,$B290-2)/IF(sommmeProdInv(Inputs!$B$30:$AY$30,$D$283:$BA$283,'Health SCR'!H$3)&gt;0,sommmeProdInv(Inputs!$B$30:$AY$30,$D$283:$BA$283,'Health SCR'!H$3),1)+H289,0)</f>
        <v>0</v>
      </c>
      <c r="I290" s="644">
        <f ca="1">IF('Health SCR'!I$3&gt;=$B290,OFFSET($D$283,0,'Health SCR'!I$3-$B290)*OFFSET(Inputs!$C$30,0,$B290-2)/IF(sommmeProdInv(Inputs!$B$30:$AY$30,$D$283:$BA$283,'Health SCR'!I$3)&gt;0,sommmeProdInv(Inputs!$B$30:$AY$30,$D$283:$BA$283,'Health SCR'!I$3),1)+I289,0)</f>
        <v>0</v>
      </c>
      <c r="J290" s="644">
        <f ca="1">IF('Health SCR'!J$3&gt;=$B290,OFFSET($D$283,0,'Health SCR'!J$3-$B290)*OFFSET(Inputs!$C$30,0,$B290-2)/IF(sommmeProdInv(Inputs!$B$30:$AY$30,$D$283:$BA$283,'Health SCR'!J$3)&gt;0,sommmeProdInv(Inputs!$B$30:$AY$30,$D$283:$BA$283,'Health SCR'!J$3),1)+J289,0)</f>
        <v>0</v>
      </c>
      <c r="K290" s="644">
        <f ca="1">IF('Health SCR'!K$3&gt;=$B290,OFFSET($D$283,0,'Health SCR'!K$3-$B290)*OFFSET(Inputs!$C$30,0,$B290-2)/IF(sommmeProdInv(Inputs!$B$30:$AY$30,$D$283:$BA$283,'Health SCR'!K$3)&gt;0,sommmeProdInv(Inputs!$B$30:$AY$30,$D$283:$BA$283,'Health SCR'!K$3),1)+K289,0)</f>
        <v>0</v>
      </c>
      <c r="L290" s="644">
        <f ca="1">IF('Health SCR'!L$3&gt;=$B290,OFFSET($D$283,0,'Health SCR'!L$3-$B290)*OFFSET(Inputs!$C$30,0,$B290-2)/IF(sommmeProdInv(Inputs!$B$30:$AY$30,$D$283:$BA$283,'Health SCR'!L$3)&gt;0,sommmeProdInv(Inputs!$B$30:$AY$30,$D$283:$BA$283,'Health SCR'!L$3),1)+L289,0)</f>
        <v>0</v>
      </c>
      <c r="M290" s="644">
        <f ca="1">IF('Health SCR'!M$3&gt;=$B290,OFFSET($D$283,0,'Health SCR'!M$3-$B290)*OFFSET(Inputs!$C$30,0,$B290-2)/IF(sommmeProdInv(Inputs!$B$30:$AY$30,$D$283:$BA$283,'Health SCR'!M$3)&gt;0,sommmeProdInv(Inputs!$B$30:$AY$30,$D$283:$BA$283,'Health SCR'!M$3),1)+M289,0)</f>
        <v>0</v>
      </c>
      <c r="N290" s="644">
        <f ca="1">IF('Health SCR'!N$3&gt;=$B290,OFFSET($D$283,0,'Health SCR'!N$3-$B290)*OFFSET(Inputs!$C$30,0,$B290-2)/IF(sommmeProdInv(Inputs!$B$30:$AY$30,$D$283:$BA$283,'Health SCR'!N$3)&gt;0,sommmeProdInv(Inputs!$B$30:$AY$30,$D$283:$BA$283,'Health SCR'!N$3),1)+N289,0)</f>
        <v>0</v>
      </c>
      <c r="O290" s="644">
        <f ca="1">IF('Health SCR'!O$3&gt;=$B290,OFFSET($D$283,0,'Health SCR'!O$3-$B290)*OFFSET(Inputs!$C$30,0,$B290-2)/IF(sommmeProdInv(Inputs!$B$30:$AY$30,$D$283:$BA$283,'Health SCR'!O$3)&gt;0,sommmeProdInv(Inputs!$B$30:$AY$30,$D$283:$BA$283,'Health SCR'!O$3),1)+O289,0)</f>
        <v>0</v>
      </c>
      <c r="P290" s="644">
        <f ca="1">IF('Health SCR'!P$3&gt;=$B290,OFFSET($D$283,0,'Health SCR'!P$3-$B290)*OFFSET(Inputs!$C$30,0,$B290-2)/IF(sommmeProdInv(Inputs!$B$30:$AY$30,$D$283:$BA$283,'Health SCR'!P$3)&gt;0,sommmeProdInv(Inputs!$B$30:$AY$30,$D$283:$BA$283,'Health SCR'!P$3),1)+P289,0)</f>
        <v>0</v>
      </c>
      <c r="Q290" s="644">
        <f ca="1">IF('Health SCR'!Q$3&gt;=$B290,OFFSET($D$283,0,'Health SCR'!Q$3-$B290)*OFFSET(Inputs!$C$30,0,$B290-2)/IF(sommmeProdInv(Inputs!$B$30:$AY$30,$D$283:$BA$283,'Health SCR'!Q$3)&gt;0,sommmeProdInv(Inputs!$B$30:$AY$30,$D$283:$BA$283,'Health SCR'!Q$3),1)+Q289,0)</f>
        <v>0</v>
      </c>
      <c r="R290" s="644">
        <f ca="1">IF('Health SCR'!R$3&gt;=$B290,OFFSET($D$283,0,'Health SCR'!R$3-$B290)*OFFSET(Inputs!$C$30,0,$B290-2)/IF(sommmeProdInv(Inputs!$B$30:$AY$30,$D$283:$BA$283,'Health SCR'!R$3)&gt;0,sommmeProdInv(Inputs!$B$30:$AY$30,$D$283:$BA$283,'Health SCR'!R$3),1)+R289,0)</f>
        <v>0</v>
      </c>
      <c r="S290" s="644">
        <f ca="1">IF('Health SCR'!S$3&gt;=$B290,OFFSET($D$283,0,'Health SCR'!S$3-$B290)*OFFSET(Inputs!$C$30,0,$B290-2)/IF(sommmeProdInv(Inputs!$B$30:$AY$30,$D$283:$BA$283,'Health SCR'!S$3)&gt;0,sommmeProdInv(Inputs!$B$30:$AY$30,$D$283:$BA$283,'Health SCR'!S$3),1)+S289,0)</f>
        <v>0</v>
      </c>
      <c r="T290" s="644">
        <f ca="1">IF('Health SCR'!T$3&gt;=$B290,OFFSET($D$283,0,'Health SCR'!T$3-$B290)*OFFSET(Inputs!$C$30,0,$B290-2)/IF(sommmeProdInv(Inputs!$B$30:$AY$30,$D$283:$BA$283,'Health SCR'!T$3)&gt;0,sommmeProdInv(Inputs!$B$30:$AY$30,$D$283:$BA$283,'Health SCR'!T$3),1)+T289,0)</f>
        <v>0</v>
      </c>
      <c r="U290" s="644">
        <f ca="1">IF('Health SCR'!U$3&gt;=$B290,OFFSET($D$283,0,'Health SCR'!U$3-$B290)*OFFSET(Inputs!$C$30,0,$B290-2)/IF(sommmeProdInv(Inputs!$B$30:$AY$30,$D$283:$BA$283,'Health SCR'!U$3)&gt;0,sommmeProdInv(Inputs!$B$30:$AY$30,$D$283:$BA$283,'Health SCR'!U$3),1)+U289,0)</f>
        <v>0</v>
      </c>
      <c r="V290" s="644">
        <f ca="1">IF('Health SCR'!V$3&gt;=$B290,OFFSET($D$283,0,'Health SCR'!V$3-$B290)*OFFSET(Inputs!$C$30,0,$B290-2)/IF(sommmeProdInv(Inputs!$B$30:$AY$30,$D$283:$BA$283,'Health SCR'!V$3)&gt;0,sommmeProdInv(Inputs!$B$30:$AY$30,$D$283:$BA$283,'Health SCR'!V$3),1)+V289,0)</f>
        <v>0</v>
      </c>
      <c r="W290" s="644">
        <f ca="1">IF('Health SCR'!W$3&gt;=$B290,OFFSET($D$283,0,'Health SCR'!W$3-$B290)*OFFSET(Inputs!$C$30,0,$B290-2)/IF(sommmeProdInv(Inputs!$B$30:$AY$30,$D$283:$BA$283,'Health SCR'!W$3)&gt;0,sommmeProdInv(Inputs!$B$30:$AY$30,$D$283:$BA$283,'Health SCR'!W$3),1)+W289,0)</f>
        <v>0</v>
      </c>
      <c r="X290" s="644">
        <f ca="1">IF('Health SCR'!X$3&gt;=$B290,OFFSET($D$283,0,'Health SCR'!X$3-$B290)*OFFSET(Inputs!$C$30,0,$B290-2)/IF(sommmeProdInv(Inputs!$B$30:$AY$30,$D$283:$BA$283,'Health SCR'!X$3)&gt;0,sommmeProdInv(Inputs!$B$30:$AY$30,$D$283:$BA$283,'Health SCR'!X$3),1)+X289,0)</f>
        <v>0</v>
      </c>
      <c r="Y290" s="644">
        <f ca="1">IF('Health SCR'!Y$3&gt;=$B290,OFFSET($D$283,0,'Health SCR'!Y$3-$B290)*OFFSET(Inputs!$C$30,0,$B290-2)/IF(sommmeProdInv(Inputs!$B$30:$AY$30,$D$283:$BA$283,'Health SCR'!Y$3)&gt;0,sommmeProdInv(Inputs!$B$30:$AY$30,$D$283:$BA$283,'Health SCR'!Y$3),1)+Y289,0)</f>
        <v>0</v>
      </c>
      <c r="Z290" s="644">
        <f ca="1">IF('Health SCR'!Z$3&gt;=$B290,OFFSET($D$283,0,'Health SCR'!Z$3-$B290)*OFFSET(Inputs!$C$30,0,$B290-2)/IF(sommmeProdInv(Inputs!$B$30:$AY$30,$D$283:$BA$283,'Health SCR'!Z$3)&gt;0,sommmeProdInv(Inputs!$B$30:$AY$30,$D$283:$BA$283,'Health SCR'!Z$3),1)+Z289,0)</f>
        <v>0</v>
      </c>
      <c r="AA290" s="644">
        <f ca="1">IF('Health SCR'!AA$3&gt;=$B290,OFFSET($D$283,0,'Health SCR'!AA$3-$B290)*OFFSET(Inputs!$C$30,0,$B290-2)/IF(sommmeProdInv(Inputs!$B$30:$AY$30,$D$283:$BA$283,'Health SCR'!AA$3)&gt;0,sommmeProdInv(Inputs!$B$30:$AY$30,$D$283:$BA$283,'Health SCR'!AA$3),1)+AA289,0)</f>
        <v>0</v>
      </c>
      <c r="AB290" s="644">
        <f ca="1">IF('Health SCR'!AB$3&gt;=$B290,OFFSET($D$283,0,'Health SCR'!AB$3-$B290)*OFFSET(Inputs!$C$30,0,$B290-2)/IF(sommmeProdInv(Inputs!$B$30:$AY$30,$D$283:$BA$283,'Health SCR'!AB$3)&gt;0,sommmeProdInv(Inputs!$B$30:$AY$30,$D$283:$BA$283,'Health SCR'!AB$3),1)+AB289,0)</f>
        <v>0</v>
      </c>
      <c r="AC290" s="644">
        <f ca="1">IF('Health SCR'!AC$3&gt;=$B290,OFFSET($D$283,0,'Health SCR'!AC$3-$B290)*OFFSET(Inputs!$C$30,0,$B290-2)/IF(sommmeProdInv(Inputs!$B$30:$AY$30,$D$283:$BA$283,'Health SCR'!AC$3)&gt;0,sommmeProdInv(Inputs!$B$30:$AY$30,$D$283:$BA$283,'Health SCR'!AC$3),1)+AC289,0)</f>
        <v>0</v>
      </c>
      <c r="AD290" s="644">
        <f ca="1">IF('Health SCR'!AD$3&gt;=$B290,OFFSET($D$283,0,'Health SCR'!AD$3-$B290)*OFFSET(Inputs!$C$30,0,$B290-2)/IF(sommmeProdInv(Inputs!$B$30:$AY$30,$D$283:$BA$283,'Health SCR'!AD$3)&gt;0,sommmeProdInv(Inputs!$B$30:$AY$30,$D$283:$BA$283,'Health SCR'!AD$3),1)+AD289,0)</f>
        <v>0</v>
      </c>
      <c r="AE290" s="644">
        <f ca="1">IF('Health SCR'!AE$3&gt;=$B290,OFFSET($D$283,0,'Health SCR'!AE$3-$B290)*OFFSET(Inputs!$C$30,0,$B290-2)/IF(sommmeProdInv(Inputs!$B$30:$AY$30,$D$283:$BA$283,'Health SCR'!AE$3)&gt;0,sommmeProdInv(Inputs!$B$30:$AY$30,$D$283:$BA$283,'Health SCR'!AE$3),1)+AE289,0)</f>
        <v>0</v>
      </c>
      <c r="AF290" s="644">
        <f ca="1">IF('Health SCR'!AF$3&gt;=$B290,OFFSET($D$283,0,'Health SCR'!AF$3-$B290)*OFFSET(Inputs!$C$30,0,$B290-2)/IF(sommmeProdInv(Inputs!$B$30:$AY$30,$D$283:$BA$283,'Health SCR'!AF$3)&gt;0,sommmeProdInv(Inputs!$B$30:$AY$30,$D$283:$BA$283,'Health SCR'!AF$3),1)+AF289,0)</f>
        <v>0</v>
      </c>
      <c r="AG290" s="644">
        <f ca="1">IF('Health SCR'!AG$3&gt;=$B290,OFFSET($D$283,0,'Health SCR'!AG$3-$B290)*OFFSET(Inputs!$C$30,0,$B290-2)/IF(sommmeProdInv(Inputs!$B$30:$AY$30,$D$283:$BA$283,'Health SCR'!AG$3)&gt;0,sommmeProdInv(Inputs!$B$30:$AY$30,$D$283:$BA$283,'Health SCR'!AG$3),1)+AG289,0)</f>
        <v>0</v>
      </c>
      <c r="AH290" s="644">
        <f ca="1">IF('Health SCR'!AH$3&gt;=$B290,OFFSET($D$283,0,'Health SCR'!AH$3-$B290)*OFFSET(Inputs!$C$30,0,$B290-2)/IF(sommmeProdInv(Inputs!$B$30:$AY$30,$D$283:$BA$283,'Health SCR'!AH$3)&gt;0,sommmeProdInv(Inputs!$B$30:$AY$30,$D$283:$BA$283,'Health SCR'!AH$3),1)+AH289,0)</f>
        <v>0</v>
      </c>
      <c r="AI290" s="644">
        <f ca="1">IF('Health SCR'!AI$3&gt;=$B290,OFFSET($D$283,0,'Health SCR'!AI$3-$B290)*OFFSET(Inputs!$C$30,0,$B290-2)/IF(sommmeProdInv(Inputs!$B$30:$AY$30,$D$283:$BA$283,'Health SCR'!AI$3)&gt;0,sommmeProdInv(Inputs!$B$30:$AY$30,$D$283:$BA$283,'Health SCR'!AI$3),1)+AI289,0)</f>
        <v>0</v>
      </c>
      <c r="AJ290" s="644">
        <f ca="1">IF('Health SCR'!AJ$3&gt;=$B290,OFFSET($D$283,0,'Health SCR'!AJ$3-$B290)*OFFSET(Inputs!$C$30,0,$B290-2)/IF(sommmeProdInv(Inputs!$B$30:$AY$30,$D$283:$BA$283,'Health SCR'!AJ$3)&gt;0,sommmeProdInv(Inputs!$B$30:$AY$30,$D$283:$BA$283,'Health SCR'!AJ$3),1)+AJ289,0)</f>
        <v>0</v>
      </c>
      <c r="AK290" s="644">
        <f ca="1">IF('Health SCR'!AK$3&gt;=$B290,OFFSET($D$283,0,'Health SCR'!AK$3-$B290)*OFFSET(Inputs!$C$30,0,$B290-2)/IF(sommmeProdInv(Inputs!$B$30:$AY$30,$D$283:$BA$283,'Health SCR'!AK$3)&gt;0,sommmeProdInv(Inputs!$B$30:$AY$30,$D$283:$BA$283,'Health SCR'!AK$3),1)+AK289,0)</f>
        <v>0</v>
      </c>
      <c r="AL290" s="644">
        <f ca="1">IF('Health SCR'!AL$3&gt;=$B290,OFFSET($D$283,0,'Health SCR'!AL$3-$B290)*OFFSET(Inputs!$C$30,0,$B290-2)/IF(sommmeProdInv(Inputs!$B$30:$AY$30,$D$283:$BA$283,'Health SCR'!AL$3)&gt;0,sommmeProdInv(Inputs!$B$30:$AY$30,$D$283:$BA$283,'Health SCR'!AL$3),1)+AL289,0)</f>
        <v>0</v>
      </c>
      <c r="AM290" s="644">
        <f ca="1">IF('Health SCR'!AM$3&gt;=$B290,OFFSET($D$283,0,'Health SCR'!AM$3-$B290)*OFFSET(Inputs!$C$30,0,$B290-2)/IF(sommmeProdInv(Inputs!$B$30:$AY$30,$D$283:$BA$283,'Health SCR'!AM$3)&gt;0,sommmeProdInv(Inputs!$B$30:$AY$30,$D$283:$BA$283,'Health SCR'!AM$3),1)+AM289,0)</f>
        <v>0</v>
      </c>
      <c r="AN290" s="644">
        <f ca="1">IF('Health SCR'!AN$3&gt;=$B290,OFFSET($D$283,0,'Health SCR'!AN$3-$B290)*OFFSET(Inputs!$C$30,0,$B290-2)/IF(sommmeProdInv(Inputs!$B$30:$AY$30,$D$283:$BA$283,'Health SCR'!AN$3)&gt;0,sommmeProdInv(Inputs!$B$30:$AY$30,$D$283:$BA$283,'Health SCR'!AN$3),1)+AN289,0)</f>
        <v>0</v>
      </c>
      <c r="AO290" s="644">
        <f ca="1">IF('Health SCR'!AO$3&gt;=$B290,OFFSET($D$283,0,'Health SCR'!AO$3-$B290)*OFFSET(Inputs!$C$30,0,$B290-2)/IF(sommmeProdInv(Inputs!$B$30:$AY$30,$D$283:$BA$283,'Health SCR'!AO$3)&gt;0,sommmeProdInv(Inputs!$B$30:$AY$30,$D$283:$BA$283,'Health SCR'!AO$3),1)+AO289,0)</f>
        <v>0</v>
      </c>
      <c r="AP290" s="644">
        <f ca="1">IF('Health SCR'!AP$3&gt;=$B290,OFFSET($D$283,0,'Health SCR'!AP$3-$B290)*OFFSET(Inputs!$C$30,0,$B290-2)/IF(sommmeProdInv(Inputs!$B$30:$AY$30,$D$283:$BA$283,'Health SCR'!AP$3)&gt;0,sommmeProdInv(Inputs!$B$30:$AY$30,$D$283:$BA$283,'Health SCR'!AP$3),1)+AP289,0)</f>
        <v>0</v>
      </c>
      <c r="AQ290" s="644">
        <f ca="1">IF('Health SCR'!AQ$3&gt;=$B290,OFFSET($D$283,0,'Health SCR'!AQ$3-$B290)*OFFSET(Inputs!$C$30,0,$B290-2)/IF(sommmeProdInv(Inputs!$B$30:$AY$30,$D$283:$BA$283,'Health SCR'!AQ$3)&gt;0,sommmeProdInv(Inputs!$B$30:$AY$30,$D$283:$BA$283,'Health SCR'!AQ$3),1)+AQ289,0)</f>
        <v>0</v>
      </c>
      <c r="AR290" s="644">
        <f ca="1">IF('Health SCR'!AR$3&gt;=$B290,OFFSET($D$283,0,'Health SCR'!AR$3-$B290)*OFFSET(Inputs!$C$30,0,$B290-2)/IF(sommmeProdInv(Inputs!$B$30:$AY$30,$D$283:$BA$283,'Health SCR'!AR$3)&gt;0,sommmeProdInv(Inputs!$B$30:$AY$30,$D$283:$BA$283,'Health SCR'!AR$3),1)+AR289,0)</f>
        <v>0</v>
      </c>
      <c r="AS290" s="644">
        <f ca="1">IF('Health SCR'!AS$3&gt;=$B290,OFFSET($D$283,0,'Health SCR'!AS$3-$B290)*OFFSET(Inputs!$C$30,0,$B290-2)/IF(sommmeProdInv(Inputs!$B$30:$AY$30,$D$283:$BA$283,'Health SCR'!AS$3)&gt;0,sommmeProdInv(Inputs!$B$30:$AY$30,$D$283:$BA$283,'Health SCR'!AS$3),1)+AS289,0)</f>
        <v>0</v>
      </c>
      <c r="AT290" s="644">
        <f ca="1">IF('Health SCR'!AT$3&gt;=$B290,OFFSET($D$283,0,'Health SCR'!AT$3-$B290)*OFFSET(Inputs!$C$30,0,$B290-2)/IF(sommmeProdInv(Inputs!$B$30:$AY$30,$D$283:$BA$283,'Health SCR'!AT$3)&gt;0,sommmeProdInv(Inputs!$B$30:$AY$30,$D$283:$BA$283,'Health SCR'!AT$3),1)+AT289,0)</f>
        <v>0</v>
      </c>
      <c r="AU290" s="644">
        <f ca="1">IF('Health SCR'!AU$3&gt;=$B290,OFFSET($D$283,0,'Health SCR'!AU$3-$B290)*OFFSET(Inputs!$C$30,0,$B290-2)/IF(sommmeProdInv(Inputs!$B$30:$AY$30,$D$283:$BA$283,'Health SCR'!AU$3)&gt;0,sommmeProdInv(Inputs!$B$30:$AY$30,$D$283:$BA$283,'Health SCR'!AU$3),1)+AU289,0)</f>
        <v>0</v>
      </c>
      <c r="AV290" s="644">
        <f ca="1">IF('Health SCR'!AV$3&gt;=$B290,OFFSET($D$283,0,'Health SCR'!AV$3-$B290)*OFFSET(Inputs!$C$30,0,$B290-2)/IF(sommmeProdInv(Inputs!$B$30:$AY$30,$D$283:$BA$283,'Health SCR'!AV$3)&gt;0,sommmeProdInv(Inputs!$B$30:$AY$30,$D$283:$BA$283,'Health SCR'!AV$3),1)+AV289,0)</f>
        <v>0</v>
      </c>
      <c r="AW290" s="644">
        <f ca="1">IF('Health SCR'!AW$3&gt;=$B290,OFFSET($D$283,0,'Health SCR'!AW$3-$B290)*OFFSET(Inputs!$C$30,0,$B290-2)/IF(sommmeProdInv(Inputs!$B$30:$AY$30,$D$283:$BA$283,'Health SCR'!AW$3)&gt;0,sommmeProdInv(Inputs!$B$30:$AY$30,$D$283:$BA$283,'Health SCR'!AW$3),1)+AW289,0)</f>
        <v>0</v>
      </c>
      <c r="AX290" s="644">
        <f ca="1">IF('Health SCR'!AX$3&gt;=$B290,OFFSET($D$283,0,'Health SCR'!AX$3-$B290)*OFFSET(Inputs!$C$30,0,$B290-2)/IF(sommmeProdInv(Inputs!$B$30:$AY$30,$D$283:$BA$283,'Health SCR'!AX$3)&gt;0,sommmeProdInv(Inputs!$B$30:$AY$30,$D$283:$BA$283,'Health SCR'!AX$3),1)+AX289,0)</f>
        <v>0</v>
      </c>
      <c r="AY290" s="644">
        <f ca="1">IF('Health SCR'!AY$3&gt;=$B290,OFFSET($D$283,0,'Health SCR'!AY$3-$B290)*OFFSET(Inputs!$C$30,0,$B290-2)/IF(sommmeProdInv(Inputs!$B$30:$AY$30,$D$283:$BA$283,'Health SCR'!AY$3)&gt;0,sommmeProdInv(Inputs!$B$30:$AY$30,$D$283:$BA$283,'Health SCR'!AY$3),1)+AY289,0)</f>
        <v>0</v>
      </c>
      <c r="AZ290" s="644">
        <f ca="1">IF('Health SCR'!AZ$3&gt;=$B290,OFFSET($D$283,0,'Health SCR'!AZ$3-$B290)*OFFSET(Inputs!$C$30,0,$B290-2)/IF(sommmeProdInv(Inputs!$B$30:$AY$30,$D$283:$BA$283,'Health SCR'!AZ$3)&gt;0,sommmeProdInv(Inputs!$B$30:$AY$30,$D$283:$BA$283,'Health SCR'!AZ$3),1)+AZ289,0)</f>
        <v>0</v>
      </c>
      <c r="BA290" s="645">
        <f ca="1">IF('Health SCR'!BA$3&gt;=$B290,OFFSET($D$283,0,'Health SCR'!BA$3-$B290)*OFFSET(Inputs!$C$30,0,$B290-2)/IF(sommmeProdInv(Inputs!$B$30:$AY$30,$D$283:$BA$283,'Health SCR'!BA$3)&gt;0,sommmeProdInv(Inputs!$B$30:$AY$30,$D$283:$BA$283,'Health SCR'!BA$3),1)+BA289,0)</f>
        <v>0</v>
      </c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43"/>
      <c r="BU290" s="243"/>
      <c r="BV290" s="243"/>
      <c r="BW290" s="243"/>
      <c r="BX290" s="243"/>
      <c r="BY290" s="243"/>
      <c r="BZ290" s="243"/>
      <c r="CA290" s="243"/>
      <c r="CB290" s="243"/>
      <c r="CC290" s="243"/>
      <c r="CD290" s="243"/>
      <c r="CE290" s="243"/>
      <c r="CF290" s="243"/>
      <c r="CG290" s="243"/>
      <c r="CH290" s="243"/>
      <c r="CI290" s="243"/>
      <c r="CJ290" s="243"/>
      <c r="CK290" s="243"/>
      <c r="CL290" s="243"/>
      <c r="CM290" s="243"/>
      <c r="CN290" s="243"/>
      <c r="CO290" s="243"/>
      <c r="CP290" s="243"/>
      <c r="CQ290" s="243"/>
      <c r="CR290" s="243"/>
      <c r="CS290" s="243"/>
      <c r="CT290" s="243"/>
      <c r="CU290" s="243"/>
      <c r="CV290" s="243"/>
      <c r="CW290" s="243"/>
      <c r="CX290" s="243"/>
      <c r="CY290" s="243"/>
      <c r="CZ290" s="243"/>
      <c r="DA290" s="243"/>
      <c r="DB290" s="243"/>
      <c r="DC290" s="243"/>
      <c r="DD290" s="243"/>
      <c r="DE290" s="243"/>
      <c r="DF290" s="243"/>
      <c r="DG290" s="243"/>
      <c r="DH290" s="243"/>
      <c r="DI290" s="243"/>
      <c r="DJ290" s="243"/>
      <c r="DK290" s="243"/>
      <c r="DL290" s="243"/>
      <c r="DM290" s="243"/>
      <c r="DN290" s="243"/>
      <c r="DO290" s="243"/>
      <c r="DP290" s="243"/>
      <c r="DQ290" s="243"/>
      <c r="DR290" s="243"/>
      <c r="DS290" s="243"/>
      <c r="DT290" s="243"/>
      <c r="DU290" s="243"/>
      <c r="DV290" s="243"/>
      <c r="DW290" s="243"/>
      <c r="DX290" s="243"/>
      <c r="DY290" s="243"/>
      <c r="DZ290" s="243"/>
      <c r="EA290" s="243"/>
      <c r="EB290" s="243"/>
      <c r="EC290" s="243"/>
      <c r="ED290" s="243"/>
      <c r="EE290" s="243"/>
      <c r="EF290" s="243"/>
      <c r="EG290" s="243"/>
      <c r="EH290" s="243"/>
      <c r="EI290" s="243"/>
      <c r="EJ290" s="243"/>
      <c r="EK290" s="243"/>
      <c r="EL290" s="243"/>
      <c r="EM290" s="243"/>
      <c r="EN290" s="243"/>
      <c r="EO290" s="243"/>
      <c r="EP290" s="243"/>
      <c r="EQ290" s="243"/>
      <c r="ER290" s="243"/>
      <c r="ES290" s="243"/>
      <c r="ET290" s="243"/>
      <c r="EU290" s="243"/>
      <c r="EV290" s="243"/>
      <c r="EW290" s="243"/>
      <c r="EX290" s="243"/>
      <c r="EY290" s="243"/>
      <c r="EZ290" s="243"/>
      <c r="FA290" s="243"/>
      <c r="FB290" s="243"/>
      <c r="FC290" s="243"/>
      <c r="FD290" s="243"/>
      <c r="FE290" s="243"/>
      <c r="FF290" s="243"/>
      <c r="FG290" s="243"/>
      <c r="FH290" s="243"/>
      <c r="FI290" s="243"/>
      <c r="FJ290" s="243"/>
      <c r="FK290" s="243"/>
      <c r="FL290" s="243"/>
      <c r="FM290" s="243"/>
      <c r="FN290" s="243"/>
      <c r="FO290" s="243"/>
      <c r="FP290" s="243"/>
      <c r="FQ290" s="243"/>
      <c r="FR290" s="243"/>
      <c r="FS290" s="243"/>
      <c r="FT290" s="243"/>
      <c r="FU290" s="243"/>
      <c r="FV290" s="243"/>
      <c r="FW290" s="243"/>
      <c r="FX290" s="243"/>
      <c r="FY290" s="243"/>
      <c r="FZ290" s="243"/>
      <c r="GA290" s="243"/>
      <c r="GB290" s="243"/>
      <c r="GC290" s="243"/>
      <c r="GD290" s="243"/>
      <c r="GE290" s="243"/>
      <c r="GF290" s="243"/>
      <c r="GG290" s="243"/>
      <c r="GH290" s="243"/>
      <c r="GI290" s="243"/>
      <c r="GJ290" s="243"/>
      <c r="GK290" s="243"/>
      <c r="GL290" s="243"/>
      <c r="GM290" s="243"/>
      <c r="GN290" s="243"/>
      <c r="GO290" s="243"/>
      <c r="GP290" s="243"/>
      <c r="GQ290" s="243"/>
      <c r="GR290" s="243"/>
      <c r="GS290" s="243"/>
      <c r="GT290" s="243"/>
      <c r="GU290" s="243"/>
      <c r="GV290" s="243"/>
      <c r="GW290" s="243"/>
      <c r="GX290" s="243"/>
      <c r="GY290" s="243"/>
      <c r="GZ290" s="243"/>
      <c r="HA290" s="243"/>
      <c r="HB290" s="243"/>
      <c r="HC290" s="243"/>
      <c r="HD290" s="243"/>
      <c r="HE290" s="243"/>
      <c r="HF290" s="243"/>
      <c r="HG290" s="243"/>
      <c r="HH290" s="243"/>
      <c r="HI290" s="243"/>
      <c r="HJ290" s="243"/>
      <c r="HK290" s="243"/>
      <c r="HL290" s="243"/>
      <c r="HM290" s="243"/>
      <c r="HN290" s="243"/>
      <c r="HO290" s="243"/>
      <c r="HP290" s="243"/>
      <c r="HQ290" s="243"/>
      <c r="HR290" s="243"/>
      <c r="HS290" s="243"/>
      <c r="HT290" s="243"/>
      <c r="HU290" s="243"/>
      <c r="HV290" s="243"/>
      <c r="HW290" s="243"/>
      <c r="HX290" s="243"/>
      <c r="HY290" s="243"/>
      <c r="HZ290" s="243"/>
      <c r="IA290" s="243"/>
      <c r="IB290" s="243"/>
      <c r="IC290" s="243"/>
      <c r="ID290" s="243"/>
      <c r="IE290" s="243"/>
      <c r="IF290" s="243"/>
      <c r="IG290" s="243"/>
      <c r="IH290" s="243"/>
      <c r="II290" s="243"/>
      <c r="IJ290" s="243"/>
      <c r="IK290" s="243"/>
      <c r="IL290" s="243"/>
      <c r="IM290" s="243"/>
      <c r="IN290" s="243"/>
      <c r="IO290" s="243"/>
      <c r="IP290" s="243"/>
      <c r="IQ290" s="243"/>
      <c r="IR290" s="243"/>
      <c r="IS290" s="243"/>
      <c r="IT290" s="243"/>
      <c r="IU290" s="243"/>
      <c r="IV290" s="243"/>
    </row>
    <row r="291" spans="1:256" s="62" customFormat="1" outlineLevel="1">
      <c r="A291" s="610"/>
      <c r="B291" s="993">
        <v>7</v>
      </c>
      <c r="C291" s="994"/>
      <c r="D291" s="643"/>
      <c r="E291" s="644">
        <f ca="1">IF('Health SCR'!E$3&gt;=$B291,OFFSET($D$283,0,'Health SCR'!E$3-$B291)*OFFSET(Inputs!$C$30,0,$B291-2)/IF(sommmeProdInv(Inputs!$B$30:$AY$30,$D$283:$BA$283,'Health SCR'!E$3)&gt;0,sommmeProdInv(Inputs!$B$30:$AY$30,$D$283:$BA$283,'Health SCR'!E$3),1)+E290,0)</f>
        <v>0</v>
      </c>
      <c r="F291" s="644">
        <f ca="1">IF('Health SCR'!F$3&gt;=$B291,OFFSET($D$283,0,'Health SCR'!F$3-$B291)*OFFSET(Inputs!$C$30,0,$B291-2)/IF(sommmeProdInv(Inputs!$B$30:$AY$30,$D$283:$BA$283,'Health SCR'!F$3)&gt;0,sommmeProdInv(Inputs!$B$30:$AY$30,$D$283:$BA$283,'Health SCR'!F$3),1)+F290,0)</f>
        <v>0</v>
      </c>
      <c r="G291" s="644">
        <f ca="1">IF('Health SCR'!G$3&gt;=$B291,OFFSET($D$283,0,'Health SCR'!G$3-$B291)*OFFSET(Inputs!$C$30,0,$B291-2)/IF(sommmeProdInv(Inputs!$B$30:$AY$30,$D$283:$BA$283,'Health SCR'!G$3)&gt;0,sommmeProdInv(Inputs!$B$30:$AY$30,$D$283:$BA$283,'Health SCR'!G$3),1)+G290,0)</f>
        <v>0</v>
      </c>
      <c r="H291" s="644">
        <f ca="1">IF('Health SCR'!H$3&gt;=$B291,OFFSET($D$283,0,'Health SCR'!H$3-$B291)*OFFSET(Inputs!$C$30,0,$B291-2)/IF(sommmeProdInv(Inputs!$B$30:$AY$30,$D$283:$BA$283,'Health SCR'!H$3)&gt;0,sommmeProdInv(Inputs!$B$30:$AY$30,$D$283:$BA$283,'Health SCR'!H$3),1)+H290,0)</f>
        <v>0</v>
      </c>
      <c r="I291" s="644">
        <f ca="1">IF('Health SCR'!I$3&gt;=$B291,OFFSET($D$283,0,'Health SCR'!I$3-$B291)*OFFSET(Inputs!$C$30,0,$B291-2)/IF(sommmeProdInv(Inputs!$B$30:$AY$30,$D$283:$BA$283,'Health SCR'!I$3)&gt;0,sommmeProdInv(Inputs!$B$30:$AY$30,$D$283:$BA$283,'Health SCR'!I$3),1)+I290,0)</f>
        <v>0</v>
      </c>
      <c r="J291" s="644">
        <f ca="1">IF('Health SCR'!J$3&gt;=$B291,OFFSET($D$283,0,'Health SCR'!J$3-$B291)*OFFSET(Inputs!$C$30,0,$B291-2)/IF(sommmeProdInv(Inputs!$B$30:$AY$30,$D$283:$BA$283,'Health SCR'!J$3)&gt;0,sommmeProdInv(Inputs!$B$30:$AY$30,$D$283:$BA$283,'Health SCR'!J$3),1)+J290,0)</f>
        <v>0</v>
      </c>
      <c r="K291" s="644">
        <f ca="1">IF('Health SCR'!K$3&gt;=$B291,OFFSET($D$283,0,'Health SCR'!K$3-$B291)*OFFSET(Inputs!$C$30,0,$B291-2)/IF(sommmeProdInv(Inputs!$B$30:$AY$30,$D$283:$BA$283,'Health SCR'!K$3)&gt;0,sommmeProdInv(Inputs!$B$30:$AY$30,$D$283:$BA$283,'Health SCR'!K$3),1)+K290,0)</f>
        <v>0</v>
      </c>
      <c r="L291" s="644">
        <f ca="1">IF('Health SCR'!L$3&gt;=$B291,OFFSET($D$283,0,'Health SCR'!L$3-$B291)*OFFSET(Inputs!$C$30,0,$B291-2)/IF(sommmeProdInv(Inputs!$B$30:$AY$30,$D$283:$BA$283,'Health SCR'!L$3)&gt;0,sommmeProdInv(Inputs!$B$30:$AY$30,$D$283:$BA$283,'Health SCR'!L$3),1)+L290,0)</f>
        <v>0</v>
      </c>
      <c r="M291" s="644">
        <f ca="1">IF('Health SCR'!M$3&gt;=$B291,OFFSET($D$283,0,'Health SCR'!M$3-$B291)*OFFSET(Inputs!$C$30,0,$B291-2)/IF(sommmeProdInv(Inputs!$B$30:$AY$30,$D$283:$BA$283,'Health SCR'!M$3)&gt;0,sommmeProdInv(Inputs!$B$30:$AY$30,$D$283:$BA$283,'Health SCR'!M$3),1)+M290,0)</f>
        <v>0</v>
      </c>
      <c r="N291" s="644">
        <f ca="1">IF('Health SCR'!N$3&gt;=$B291,OFFSET($D$283,0,'Health SCR'!N$3-$B291)*OFFSET(Inputs!$C$30,0,$B291-2)/IF(sommmeProdInv(Inputs!$B$30:$AY$30,$D$283:$BA$283,'Health SCR'!N$3)&gt;0,sommmeProdInv(Inputs!$B$30:$AY$30,$D$283:$BA$283,'Health SCR'!N$3),1)+N290,0)</f>
        <v>0</v>
      </c>
      <c r="O291" s="644">
        <f ca="1">IF('Health SCR'!O$3&gt;=$B291,OFFSET($D$283,0,'Health SCR'!O$3-$B291)*OFFSET(Inputs!$C$30,0,$B291-2)/IF(sommmeProdInv(Inputs!$B$30:$AY$30,$D$283:$BA$283,'Health SCR'!O$3)&gt;0,sommmeProdInv(Inputs!$B$30:$AY$30,$D$283:$BA$283,'Health SCR'!O$3),1)+O290,0)</f>
        <v>0</v>
      </c>
      <c r="P291" s="644">
        <f ca="1">IF('Health SCR'!P$3&gt;=$B291,OFFSET($D$283,0,'Health SCR'!P$3-$B291)*OFFSET(Inputs!$C$30,0,$B291-2)/IF(sommmeProdInv(Inputs!$B$30:$AY$30,$D$283:$BA$283,'Health SCR'!P$3)&gt;0,sommmeProdInv(Inputs!$B$30:$AY$30,$D$283:$BA$283,'Health SCR'!P$3),1)+P290,0)</f>
        <v>0</v>
      </c>
      <c r="Q291" s="644">
        <f ca="1">IF('Health SCR'!Q$3&gt;=$B291,OFFSET($D$283,0,'Health SCR'!Q$3-$B291)*OFFSET(Inputs!$C$30,0,$B291-2)/IF(sommmeProdInv(Inputs!$B$30:$AY$30,$D$283:$BA$283,'Health SCR'!Q$3)&gt;0,sommmeProdInv(Inputs!$B$30:$AY$30,$D$283:$BA$283,'Health SCR'!Q$3),1)+Q290,0)</f>
        <v>0</v>
      </c>
      <c r="R291" s="644">
        <f ca="1">IF('Health SCR'!R$3&gt;=$B291,OFFSET($D$283,0,'Health SCR'!R$3-$B291)*OFFSET(Inputs!$C$30,0,$B291-2)/IF(sommmeProdInv(Inputs!$B$30:$AY$30,$D$283:$BA$283,'Health SCR'!R$3)&gt;0,sommmeProdInv(Inputs!$B$30:$AY$30,$D$283:$BA$283,'Health SCR'!R$3),1)+R290,0)</f>
        <v>0</v>
      </c>
      <c r="S291" s="644">
        <f ca="1">IF('Health SCR'!S$3&gt;=$B291,OFFSET($D$283,0,'Health SCR'!S$3-$B291)*OFFSET(Inputs!$C$30,0,$B291-2)/IF(sommmeProdInv(Inputs!$B$30:$AY$30,$D$283:$BA$283,'Health SCR'!S$3)&gt;0,sommmeProdInv(Inputs!$B$30:$AY$30,$D$283:$BA$283,'Health SCR'!S$3),1)+S290,0)</f>
        <v>0</v>
      </c>
      <c r="T291" s="644">
        <f ca="1">IF('Health SCR'!T$3&gt;=$B291,OFFSET($D$283,0,'Health SCR'!T$3-$B291)*OFFSET(Inputs!$C$30,0,$B291-2)/IF(sommmeProdInv(Inputs!$B$30:$AY$30,$D$283:$BA$283,'Health SCR'!T$3)&gt;0,sommmeProdInv(Inputs!$B$30:$AY$30,$D$283:$BA$283,'Health SCR'!T$3),1)+T290,0)</f>
        <v>0</v>
      </c>
      <c r="U291" s="644">
        <f ca="1">IF('Health SCR'!U$3&gt;=$B291,OFFSET($D$283,0,'Health SCR'!U$3-$B291)*OFFSET(Inputs!$C$30,0,$B291-2)/IF(sommmeProdInv(Inputs!$B$30:$AY$30,$D$283:$BA$283,'Health SCR'!U$3)&gt;0,sommmeProdInv(Inputs!$B$30:$AY$30,$D$283:$BA$283,'Health SCR'!U$3),1)+U290,0)</f>
        <v>0</v>
      </c>
      <c r="V291" s="644">
        <f ca="1">IF('Health SCR'!V$3&gt;=$B291,OFFSET($D$283,0,'Health SCR'!V$3-$B291)*OFFSET(Inputs!$C$30,0,$B291-2)/IF(sommmeProdInv(Inputs!$B$30:$AY$30,$D$283:$BA$283,'Health SCR'!V$3)&gt;0,sommmeProdInv(Inputs!$B$30:$AY$30,$D$283:$BA$283,'Health SCR'!V$3),1)+V290,0)</f>
        <v>0</v>
      </c>
      <c r="W291" s="644">
        <f ca="1">IF('Health SCR'!W$3&gt;=$B291,OFFSET($D$283,0,'Health SCR'!W$3-$B291)*OFFSET(Inputs!$C$30,0,$B291-2)/IF(sommmeProdInv(Inputs!$B$30:$AY$30,$D$283:$BA$283,'Health SCR'!W$3)&gt;0,sommmeProdInv(Inputs!$B$30:$AY$30,$D$283:$BA$283,'Health SCR'!W$3),1)+W290,0)</f>
        <v>0</v>
      </c>
      <c r="X291" s="644">
        <f ca="1">IF('Health SCR'!X$3&gt;=$B291,OFFSET($D$283,0,'Health SCR'!X$3-$B291)*OFFSET(Inputs!$C$30,0,$B291-2)/IF(sommmeProdInv(Inputs!$B$30:$AY$30,$D$283:$BA$283,'Health SCR'!X$3)&gt;0,sommmeProdInv(Inputs!$B$30:$AY$30,$D$283:$BA$283,'Health SCR'!X$3),1)+X290,0)</f>
        <v>0</v>
      </c>
      <c r="Y291" s="644">
        <f ca="1">IF('Health SCR'!Y$3&gt;=$B291,OFFSET($D$283,0,'Health SCR'!Y$3-$B291)*OFFSET(Inputs!$C$30,0,$B291-2)/IF(sommmeProdInv(Inputs!$B$30:$AY$30,$D$283:$BA$283,'Health SCR'!Y$3)&gt;0,sommmeProdInv(Inputs!$B$30:$AY$30,$D$283:$BA$283,'Health SCR'!Y$3),1)+Y290,0)</f>
        <v>0</v>
      </c>
      <c r="Z291" s="644">
        <f ca="1">IF('Health SCR'!Z$3&gt;=$B291,OFFSET($D$283,0,'Health SCR'!Z$3-$B291)*OFFSET(Inputs!$C$30,0,$B291-2)/IF(sommmeProdInv(Inputs!$B$30:$AY$30,$D$283:$BA$283,'Health SCR'!Z$3)&gt;0,sommmeProdInv(Inputs!$B$30:$AY$30,$D$283:$BA$283,'Health SCR'!Z$3),1)+Z290,0)</f>
        <v>0</v>
      </c>
      <c r="AA291" s="644">
        <f ca="1">IF('Health SCR'!AA$3&gt;=$B291,OFFSET($D$283,0,'Health SCR'!AA$3-$B291)*OFFSET(Inputs!$C$30,0,$B291-2)/IF(sommmeProdInv(Inputs!$B$30:$AY$30,$D$283:$BA$283,'Health SCR'!AA$3)&gt;0,sommmeProdInv(Inputs!$B$30:$AY$30,$D$283:$BA$283,'Health SCR'!AA$3),1)+AA290,0)</f>
        <v>0</v>
      </c>
      <c r="AB291" s="644">
        <f ca="1">IF('Health SCR'!AB$3&gt;=$B291,OFFSET($D$283,0,'Health SCR'!AB$3-$B291)*OFFSET(Inputs!$C$30,0,$B291-2)/IF(sommmeProdInv(Inputs!$B$30:$AY$30,$D$283:$BA$283,'Health SCR'!AB$3)&gt;0,sommmeProdInv(Inputs!$B$30:$AY$30,$D$283:$BA$283,'Health SCR'!AB$3),1)+AB290,0)</f>
        <v>0</v>
      </c>
      <c r="AC291" s="644">
        <f ca="1">IF('Health SCR'!AC$3&gt;=$B291,OFFSET($D$283,0,'Health SCR'!AC$3-$B291)*OFFSET(Inputs!$C$30,0,$B291-2)/IF(sommmeProdInv(Inputs!$B$30:$AY$30,$D$283:$BA$283,'Health SCR'!AC$3)&gt;0,sommmeProdInv(Inputs!$B$30:$AY$30,$D$283:$BA$283,'Health SCR'!AC$3),1)+AC290,0)</f>
        <v>0</v>
      </c>
      <c r="AD291" s="644">
        <f ca="1">IF('Health SCR'!AD$3&gt;=$B291,OFFSET($D$283,0,'Health SCR'!AD$3-$B291)*OFFSET(Inputs!$C$30,0,$B291-2)/IF(sommmeProdInv(Inputs!$B$30:$AY$30,$D$283:$BA$283,'Health SCR'!AD$3)&gt;0,sommmeProdInv(Inputs!$B$30:$AY$30,$D$283:$BA$283,'Health SCR'!AD$3),1)+AD290,0)</f>
        <v>0</v>
      </c>
      <c r="AE291" s="644">
        <f ca="1">IF('Health SCR'!AE$3&gt;=$B291,OFFSET($D$283,0,'Health SCR'!AE$3-$B291)*OFFSET(Inputs!$C$30,0,$B291-2)/IF(sommmeProdInv(Inputs!$B$30:$AY$30,$D$283:$BA$283,'Health SCR'!AE$3)&gt;0,sommmeProdInv(Inputs!$B$30:$AY$30,$D$283:$BA$283,'Health SCR'!AE$3),1)+AE290,0)</f>
        <v>0</v>
      </c>
      <c r="AF291" s="644">
        <f ca="1">IF('Health SCR'!AF$3&gt;=$B291,OFFSET($D$283,0,'Health SCR'!AF$3-$B291)*OFFSET(Inputs!$C$30,0,$B291-2)/IF(sommmeProdInv(Inputs!$B$30:$AY$30,$D$283:$BA$283,'Health SCR'!AF$3)&gt;0,sommmeProdInv(Inputs!$B$30:$AY$30,$D$283:$BA$283,'Health SCR'!AF$3),1)+AF290,0)</f>
        <v>0</v>
      </c>
      <c r="AG291" s="644">
        <f ca="1">IF('Health SCR'!AG$3&gt;=$B291,OFFSET($D$283,0,'Health SCR'!AG$3-$B291)*OFFSET(Inputs!$C$30,0,$B291-2)/IF(sommmeProdInv(Inputs!$B$30:$AY$30,$D$283:$BA$283,'Health SCR'!AG$3)&gt;0,sommmeProdInv(Inputs!$B$30:$AY$30,$D$283:$BA$283,'Health SCR'!AG$3),1)+AG290,0)</f>
        <v>0</v>
      </c>
      <c r="AH291" s="644">
        <f ca="1">IF('Health SCR'!AH$3&gt;=$B291,OFFSET($D$283,0,'Health SCR'!AH$3-$B291)*OFFSET(Inputs!$C$30,0,$B291-2)/IF(sommmeProdInv(Inputs!$B$30:$AY$30,$D$283:$BA$283,'Health SCR'!AH$3)&gt;0,sommmeProdInv(Inputs!$B$30:$AY$30,$D$283:$BA$283,'Health SCR'!AH$3),1)+AH290,0)</f>
        <v>0</v>
      </c>
      <c r="AI291" s="644">
        <f ca="1">IF('Health SCR'!AI$3&gt;=$B291,OFFSET($D$283,0,'Health SCR'!AI$3-$B291)*OFFSET(Inputs!$C$30,0,$B291-2)/IF(sommmeProdInv(Inputs!$B$30:$AY$30,$D$283:$BA$283,'Health SCR'!AI$3)&gt;0,sommmeProdInv(Inputs!$B$30:$AY$30,$D$283:$BA$283,'Health SCR'!AI$3),1)+AI290,0)</f>
        <v>0</v>
      </c>
      <c r="AJ291" s="644">
        <f ca="1">IF('Health SCR'!AJ$3&gt;=$B291,OFFSET($D$283,0,'Health SCR'!AJ$3-$B291)*OFFSET(Inputs!$C$30,0,$B291-2)/IF(sommmeProdInv(Inputs!$B$30:$AY$30,$D$283:$BA$283,'Health SCR'!AJ$3)&gt;0,sommmeProdInv(Inputs!$B$30:$AY$30,$D$283:$BA$283,'Health SCR'!AJ$3),1)+AJ290,0)</f>
        <v>0</v>
      </c>
      <c r="AK291" s="644">
        <f ca="1">IF('Health SCR'!AK$3&gt;=$B291,OFFSET($D$283,0,'Health SCR'!AK$3-$B291)*OFFSET(Inputs!$C$30,0,$B291-2)/IF(sommmeProdInv(Inputs!$B$30:$AY$30,$D$283:$BA$283,'Health SCR'!AK$3)&gt;0,sommmeProdInv(Inputs!$B$30:$AY$30,$D$283:$BA$283,'Health SCR'!AK$3),1)+AK290,0)</f>
        <v>0</v>
      </c>
      <c r="AL291" s="644">
        <f ca="1">IF('Health SCR'!AL$3&gt;=$B291,OFFSET($D$283,0,'Health SCR'!AL$3-$B291)*OFFSET(Inputs!$C$30,0,$B291-2)/IF(sommmeProdInv(Inputs!$B$30:$AY$30,$D$283:$BA$283,'Health SCR'!AL$3)&gt;0,sommmeProdInv(Inputs!$B$30:$AY$30,$D$283:$BA$283,'Health SCR'!AL$3),1)+AL290,0)</f>
        <v>0</v>
      </c>
      <c r="AM291" s="644">
        <f ca="1">IF('Health SCR'!AM$3&gt;=$B291,OFFSET($D$283,0,'Health SCR'!AM$3-$B291)*OFFSET(Inputs!$C$30,0,$B291-2)/IF(sommmeProdInv(Inputs!$B$30:$AY$30,$D$283:$BA$283,'Health SCR'!AM$3)&gt;0,sommmeProdInv(Inputs!$B$30:$AY$30,$D$283:$BA$283,'Health SCR'!AM$3),1)+AM290,0)</f>
        <v>0</v>
      </c>
      <c r="AN291" s="644">
        <f ca="1">IF('Health SCR'!AN$3&gt;=$B291,OFFSET($D$283,0,'Health SCR'!AN$3-$B291)*OFFSET(Inputs!$C$30,0,$B291-2)/IF(sommmeProdInv(Inputs!$B$30:$AY$30,$D$283:$BA$283,'Health SCR'!AN$3)&gt;0,sommmeProdInv(Inputs!$B$30:$AY$30,$D$283:$BA$283,'Health SCR'!AN$3),1)+AN290,0)</f>
        <v>0</v>
      </c>
      <c r="AO291" s="644">
        <f ca="1">IF('Health SCR'!AO$3&gt;=$B291,OFFSET($D$283,0,'Health SCR'!AO$3-$B291)*OFFSET(Inputs!$C$30,0,$B291-2)/IF(sommmeProdInv(Inputs!$B$30:$AY$30,$D$283:$BA$283,'Health SCR'!AO$3)&gt;0,sommmeProdInv(Inputs!$B$30:$AY$30,$D$283:$BA$283,'Health SCR'!AO$3),1)+AO290,0)</f>
        <v>0</v>
      </c>
      <c r="AP291" s="644">
        <f ca="1">IF('Health SCR'!AP$3&gt;=$B291,OFFSET($D$283,0,'Health SCR'!AP$3-$B291)*OFFSET(Inputs!$C$30,0,$B291-2)/IF(sommmeProdInv(Inputs!$B$30:$AY$30,$D$283:$BA$283,'Health SCR'!AP$3)&gt;0,sommmeProdInv(Inputs!$B$30:$AY$30,$D$283:$BA$283,'Health SCR'!AP$3),1)+AP290,0)</f>
        <v>0</v>
      </c>
      <c r="AQ291" s="644">
        <f ca="1">IF('Health SCR'!AQ$3&gt;=$B291,OFFSET($D$283,0,'Health SCR'!AQ$3-$B291)*OFFSET(Inputs!$C$30,0,$B291-2)/IF(sommmeProdInv(Inputs!$B$30:$AY$30,$D$283:$BA$283,'Health SCR'!AQ$3)&gt;0,sommmeProdInv(Inputs!$B$30:$AY$30,$D$283:$BA$283,'Health SCR'!AQ$3),1)+AQ290,0)</f>
        <v>0</v>
      </c>
      <c r="AR291" s="644">
        <f ca="1">IF('Health SCR'!AR$3&gt;=$B291,OFFSET($D$283,0,'Health SCR'!AR$3-$B291)*OFFSET(Inputs!$C$30,0,$B291-2)/IF(sommmeProdInv(Inputs!$B$30:$AY$30,$D$283:$BA$283,'Health SCR'!AR$3)&gt;0,sommmeProdInv(Inputs!$B$30:$AY$30,$D$283:$BA$283,'Health SCR'!AR$3),1)+AR290,0)</f>
        <v>0</v>
      </c>
      <c r="AS291" s="644">
        <f ca="1">IF('Health SCR'!AS$3&gt;=$B291,OFFSET($D$283,0,'Health SCR'!AS$3-$B291)*OFFSET(Inputs!$C$30,0,$B291-2)/IF(sommmeProdInv(Inputs!$B$30:$AY$30,$D$283:$BA$283,'Health SCR'!AS$3)&gt;0,sommmeProdInv(Inputs!$B$30:$AY$30,$D$283:$BA$283,'Health SCR'!AS$3),1)+AS290,0)</f>
        <v>0</v>
      </c>
      <c r="AT291" s="644">
        <f ca="1">IF('Health SCR'!AT$3&gt;=$B291,OFFSET($D$283,0,'Health SCR'!AT$3-$B291)*OFFSET(Inputs!$C$30,0,$B291-2)/IF(sommmeProdInv(Inputs!$B$30:$AY$30,$D$283:$BA$283,'Health SCR'!AT$3)&gt;0,sommmeProdInv(Inputs!$B$30:$AY$30,$D$283:$BA$283,'Health SCR'!AT$3),1)+AT290,0)</f>
        <v>0</v>
      </c>
      <c r="AU291" s="644">
        <f ca="1">IF('Health SCR'!AU$3&gt;=$B291,OFFSET($D$283,0,'Health SCR'!AU$3-$B291)*OFFSET(Inputs!$C$30,0,$B291-2)/IF(sommmeProdInv(Inputs!$B$30:$AY$30,$D$283:$BA$283,'Health SCR'!AU$3)&gt;0,sommmeProdInv(Inputs!$B$30:$AY$30,$D$283:$BA$283,'Health SCR'!AU$3),1)+AU290,0)</f>
        <v>0</v>
      </c>
      <c r="AV291" s="644">
        <f ca="1">IF('Health SCR'!AV$3&gt;=$B291,OFFSET($D$283,0,'Health SCR'!AV$3-$B291)*OFFSET(Inputs!$C$30,0,$B291-2)/IF(sommmeProdInv(Inputs!$B$30:$AY$30,$D$283:$BA$283,'Health SCR'!AV$3)&gt;0,sommmeProdInv(Inputs!$B$30:$AY$30,$D$283:$BA$283,'Health SCR'!AV$3),1)+AV290,0)</f>
        <v>0</v>
      </c>
      <c r="AW291" s="644">
        <f ca="1">IF('Health SCR'!AW$3&gt;=$B291,OFFSET($D$283,0,'Health SCR'!AW$3-$B291)*OFFSET(Inputs!$C$30,0,$B291-2)/IF(sommmeProdInv(Inputs!$B$30:$AY$30,$D$283:$BA$283,'Health SCR'!AW$3)&gt;0,sommmeProdInv(Inputs!$B$30:$AY$30,$D$283:$BA$283,'Health SCR'!AW$3),1)+AW290,0)</f>
        <v>0</v>
      </c>
      <c r="AX291" s="644">
        <f ca="1">IF('Health SCR'!AX$3&gt;=$B291,OFFSET($D$283,0,'Health SCR'!AX$3-$B291)*OFFSET(Inputs!$C$30,0,$B291-2)/IF(sommmeProdInv(Inputs!$B$30:$AY$30,$D$283:$BA$283,'Health SCR'!AX$3)&gt;0,sommmeProdInv(Inputs!$B$30:$AY$30,$D$283:$BA$283,'Health SCR'!AX$3),1)+AX290,0)</f>
        <v>0</v>
      </c>
      <c r="AY291" s="644">
        <f ca="1">IF('Health SCR'!AY$3&gt;=$B291,OFFSET($D$283,0,'Health SCR'!AY$3-$B291)*OFFSET(Inputs!$C$30,0,$B291-2)/IF(sommmeProdInv(Inputs!$B$30:$AY$30,$D$283:$BA$283,'Health SCR'!AY$3)&gt;0,sommmeProdInv(Inputs!$B$30:$AY$30,$D$283:$BA$283,'Health SCR'!AY$3),1)+AY290,0)</f>
        <v>0</v>
      </c>
      <c r="AZ291" s="644">
        <f ca="1">IF('Health SCR'!AZ$3&gt;=$B291,OFFSET($D$283,0,'Health SCR'!AZ$3-$B291)*OFFSET(Inputs!$C$30,0,$B291-2)/IF(sommmeProdInv(Inputs!$B$30:$AY$30,$D$283:$BA$283,'Health SCR'!AZ$3)&gt;0,sommmeProdInv(Inputs!$B$30:$AY$30,$D$283:$BA$283,'Health SCR'!AZ$3),1)+AZ290,0)</f>
        <v>0</v>
      </c>
      <c r="BA291" s="645">
        <f ca="1">IF('Health SCR'!BA$3&gt;=$B291,OFFSET($D$283,0,'Health SCR'!BA$3-$B291)*OFFSET(Inputs!$C$30,0,$B291-2)/IF(sommmeProdInv(Inputs!$B$30:$AY$30,$D$283:$BA$283,'Health SCR'!BA$3)&gt;0,sommmeProdInv(Inputs!$B$30:$AY$30,$D$283:$BA$283,'Health SCR'!BA$3),1)+BA290,0)</f>
        <v>0</v>
      </c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43"/>
      <c r="BU291" s="243"/>
      <c r="BV291" s="243"/>
      <c r="BW291" s="243"/>
      <c r="BX291" s="243"/>
      <c r="BY291" s="243"/>
      <c r="BZ291" s="243"/>
      <c r="CA291" s="243"/>
      <c r="CB291" s="243"/>
      <c r="CC291" s="243"/>
      <c r="CD291" s="243"/>
      <c r="CE291" s="243"/>
      <c r="CF291" s="243"/>
      <c r="CG291" s="243"/>
      <c r="CH291" s="243"/>
      <c r="CI291" s="243"/>
      <c r="CJ291" s="243"/>
      <c r="CK291" s="243"/>
      <c r="CL291" s="243"/>
      <c r="CM291" s="243"/>
      <c r="CN291" s="243"/>
      <c r="CO291" s="243"/>
      <c r="CP291" s="243"/>
      <c r="CQ291" s="243"/>
      <c r="CR291" s="243"/>
      <c r="CS291" s="243"/>
      <c r="CT291" s="243"/>
      <c r="CU291" s="243"/>
      <c r="CV291" s="243"/>
      <c r="CW291" s="243"/>
      <c r="CX291" s="243"/>
      <c r="CY291" s="243"/>
      <c r="CZ291" s="243"/>
      <c r="DA291" s="243"/>
      <c r="DB291" s="243"/>
      <c r="DC291" s="243"/>
      <c r="DD291" s="243"/>
      <c r="DE291" s="243"/>
      <c r="DF291" s="243"/>
      <c r="DG291" s="243"/>
      <c r="DH291" s="243"/>
      <c r="DI291" s="243"/>
      <c r="DJ291" s="243"/>
      <c r="DK291" s="243"/>
      <c r="DL291" s="243"/>
      <c r="DM291" s="243"/>
      <c r="DN291" s="243"/>
      <c r="DO291" s="243"/>
      <c r="DP291" s="243"/>
      <c r="DQ291" s="243"/>
      <c r="DR291" s="243"/>
      <c r="DS291" s="243"/>
      <c r="DT291" s="243"/>
      <c r="DU291" s="243"/>
      <c r="DV291" s="243"/>
      <c r="DW291" s="243"/>
      <c r="DX291" s="243"/>
      <c r="DY291" s="243"/>
      <c r="DZ291" s="243"/>
      <c r="EA291" s="243"/>
      <c r="EB291" s="243"/>
      <c r="EC291" s="243"/>
      <c r="ED291" s="243"/>
      <c r="EE291" s="243"/>
      <c r="EF291" s="243"/>
      <c r="EG291" s="243"/>
      <c r="EH291" s="243"/>
      <c r="EI291" s="243"/>
      <c r="EJ291" s="243"/>
      <c r="EK291" s="243"/>
      <c r="EL291" s="243"/>
      <c r="EM291" s="243"/>
      <c r="EN291" s="243"/>
      <c r="EO291" s="243"/>
      <c r="EP291" s="243"/>
      <c r="EQ291" s="243"/>
      <c r="ER291" s="243"/>
      <c r="ES291" s="243"/>
      <c r="ET291" s="243"/>
      <c r="EU291" s="243"/>
      <c r="EV291" s="243"/>
      <c r="EW291" s="243"/>
      <c r="EX291" s="243"/>
      <c r="EY291" s="243"/>
      <c r="EZ291" s="243"/>
      <c r="FA291" s="243"/>
      <c r="FB291" s="243"/>
      <c r="FC291" s="243"/>
      <c r="FD291" s="243"/>
      <c r="FE291" s="243"/>
      <c r="FF291" s="243"/>
      <c r="FG291" s="243"/>
      <c r="FH291" s="243"/>
      <c r="FI291" s="243"/>
      <c r="FJ291" s="243"/>
      <c r="FK291" s="243"/>
      <c r="FL291" s="243"/>
      <c r="FM291" s="243"/>
      <c r="FN291" s="243"/>
      <c r="FO291" s="243"/>
      <c r="FP291" s="243"/>
      <c r="FQ291" s="243"/>
      <c r="FR291" s="243"/>
      <c r="FS291" s="243"/>
      <c r="FT291" s="243"/>
      <c r="FU291" s="243"/>
      <c r="FV291" s="243"/>
      <c r="FW291" s="243"/>
      <c r="FX291" s="243"/>
      <c r="FY291" s="243"/>
      <c r="FZ291" s="243"/>
      <c r="GA291" s="243"/>
      <c r="GB291" s="243"/>
      <c r="GC291" s="243"/>
      <c r="GD291" s="243"/>
      <c r="GE291" s="243"/>
      <c r="GF291" s="243"/>
      <c r="GG291" s="243"/>
      <c r="GH291" s="243"/>
      <c r="GI291" s="243"/>
      <c r="GJ291" s="243"/>
      <c r="GK291" s="243"/>
      <c r="GL291" s="243"/>
      <c r="GM291" s="243"/>
      <c r="GN291" s="243"/>
      <c r="GO291" s="243"/>
      <c r="GP291" s="243"/>
      <c r="GQ291" s="243"/>
      <c r="GR291" s="243"/>
      <c r="GS291" s="243"/>
      <c r="GT291" s="243"/>
      <c r="GU291" s="243"/>
      <c r="GV291" s="243"/>
      <c r="GW291" s="243"/>
      <c r="GX291" s="243"/>
      <c r="GY291" s="243"/>
      <c r="GZ291" s="243"/>
      <c r="HA291" s="243"/>
      <c r="HB291" s="243"/>
      <c r="HC291" s="243"/>
      <c r="HD291" s="243"/>
      <c r="HE291" s="243"/>
      <c r="HF291" s="243"/>
      <c r="HG291" s="243"/>
      <c r="HH291" s="243"/>
      <c r="HI291" s="243"/>
      <c r="HJ291" s="243"/>
      <c r="HK291" s="243"/>
      <c r="HL291" s="243"/>
      <c r="HM291" s="243"/>
      <c r="HN291" s="243"/>
      <c r="HO291" s="243"/>
      <c r="HP291" s="243"/>
      <c r="HQ291" s="243"/>
      <c r="HR291" s="243"/>
      <c r="HS291" s="243"/>
      <c r="HT291" s="243"/>
      <c r="HU291" s="243"/>
      <c r="HV291" s="243"/>
      <c r="HW291" s="243"/>
      <c r="HX291" s="243"/>
      <c r="HY291" s="243"/>
      <c r="HZ291" s="243"/>
      <c r="IA291" s="243"/>
      <c r="IB291" s="243"/>
      <c r="IC291" s="243"/>
      <c r="ID291" s="243"/>
      <c r="IE291" s="243"/>
      <c r="IF291" s="243"/>
      <c r="IG291" s="243"/>
      <c r="IH291" s="243"/>
      <c r="II291" s="243"/>
      <c r="IJ291" s="243"/>
      <c r="IK291" s="243"/>
      <c r="IL291" s="243"/>
      <c r="IM291" s="243"/>
      <c r="IN291" s="243"/>
      <c r="IO291" s="243"/>
      <c r="IP291" s="243"/>
      <c r="IQ291" s="243"/>
      <c r="IR291" s="243"/>
      <c r="IS291" s="243"/>
      <c r="IT291" s="243"/>
      <c r="IU291" s="243"/>
      <c r="IV291" s="243"/>
    </row>
    <row r="292" spans="1:256" s="62" customFormat="1" outlineLevel="1">
      <c r="A292" s="610"/>
      <c r="B292" s="993">
        <v>8</v>
      </c>
      <c r="C292" s="994"/>
      <c r="D292" s="643"/>
      <c r="E292" s="644">
        <f ca="1">IF('Health SCR'!E$3&gt;=$B292,OFFSET($D$283,0,'Health SCR'!E$3-$B292)*OFFSET(Inputs!$C$30,0,$B292-2)/IF(sommmeProdInv(Inputs!$B$30:$AY$30,$D$283:$BA$283,'Health SCR'!E$3)&gt;0,sommmeProdInv(Inputs!$B$30:$AY$30,$D$283:$BA$283,'Health SCR'!E$3),1)+E291,0)</f>
        <v>0</v>
      </c>
      <c r="F292" s="644">
        <f ca="1">IF('Health SCR'!F$3&gt;=$B292,OFFSET($D$283,0,'Health SCR'!F$3-$B292)*OFFSET(Inputs!$C$30,0,$B292-2)/IF(sommmeProdInv(Inputs!$B$30:$AY$30,$D$283:$BA$283,'Health SCR'!F$3)&gt;0,sommmeProdInv(Inputs!$B$30:$AY$30,$D$283:$BA$283,'Health SCR'!F$3),1)+F291,0)</f>
        <v>0</v>
      </c>
      <c r="G292" s="644">
        <f ca="1">IF('Health SCR'!G$3&gt;=$B292,OFFSET($D$283,0,'Health SCR'!G$3-$B292)*OFFSET(Inputs!$C$30,0,$B292-2)/IF(sommmeProdInv(Inputs!$B$30:$AY$30,$D$283:$BA$283,'Health SCR'!G$3)&gt;0,sommmeProdInv(Inputs!$B$30:$AY$30,$D$283:$BA$283,'Health SCR'!G$3),1)+G291,0)</f>
        <v>0</v>
      </c>
      <c r="H292" s="644">
        <f ca="1">IF('Health SCR'!H$3&gt;=$B292,OFFSET($D$283,0,'Health SCR'!H$3-$B292)*OFFSET(Inputs!$C$30,0,$B292-2)/IF(sommmeProdInv(Inputs!$B$30:$AY$30,$D$283:$BA$283,'Health SCR'!H$3)&gt;0,sommmeProdInv(Inputs!$B$30:$AY$30,$D$283:$BA$283,'Health SCR'!H$3),1)+H291,0)</f>
        <v>0</v>
      </c>
      <c r="I292" s="644">
        <f ca="1">IF('Health SCR'!I$3&gt;=$B292,OFFSET($D$283,0,'Health SCR'!I$3-$B292)*OFFSET(Inputs!$C$30,0,$B292-2)/IF(sommmeProdInv(Inputs!$B$30:$AY$30,$D$283:$BA$283,'Health SCR'!I$3)&gt;0,sommmeProdInv(Inputs!$B$30:$AY$30,$D$283:$BA$283,'Health SCR'!I$3),1)+I291,0)</f>
        <v>0</v>
      </c>
      <c r="J292" s="644">
        <f ca="1">IF('Health SCR'!J$3&gt;=$B292,OFFSET($D$283,0,'Health SCR'!J$3-$B292)*OFFSET(Inputs!$C$30,0,$B292-2)/IF(sommmeProdInv(Inputs!$B$30:$AY$30,$D$283:$BA$283,'Health SCR'!J$3)&gt;0,sommmeProdInv(Inputs!$B$30:$AY$30,$D$283:$BA$283,'Health SCR'!J$3),1)+J291,0)</f>
        <v>0</v>
      </c>
      <c r="K292" s="644">
        <f ca="1">IF('Health SCR'!K$3&gt;=$B292,OFFSET($D$283,0,'Health SCR'!K$3-$B292)*OFFSET(Inputs!$C$30,0,$B292-2)/IF(sommmeProdInv(Inputs!$B$30:$AY$30,$D$283:$BA$283,'Health SCR'!K$3)&gt;0,sommmeProdInv(Inputs!$B$30:$AY$30,$D$283:$BA$283,'Health SCR'!K$3),1)+K291,0)</f>
        <v>0</v>
      </c>
      <c r="L292" s="644">
        <f ca="1">IF('Health SCR'!L$3&gt;=$B292,OFFSET($D$283,0,'Health SCR'!L$3-$B292)*OFFSET(Inputs!$C$30,0,$B292-2)/IF(sommmeProdInv(Inputs!$B$30:$AY$30,$D$283:$BA$283,'Health SCR'!L$3)&gt;0,sommmeProdInv(Inputs!$B$30:$AY$30,$D$283:$BA$283,'Health SCR'!L$3),1)+L291,0)</f>
        <v>0</v>
      </c>
      <c r="M292" s="644">
        <f ca="1">IF('Health SCR'!M$3&gt;=$B292,OFFSET($D$283,0,'Health SCR'!M$3-$B292)*OFFSET(Inputs!$C$30,0,$B292-2)/IF(sommmeProdInv(Inputs!$B$30:$AY$30,$D$283:$BA$283,'Health SCR'!M$3)&gt;0,sommmeProdInv(Inputs!$B$30:$AY$30,$D$283:$BA$283,'Health SCR'!M$3),1)+M291,0)</f>
        <v>0</v>
      </c>
      <c r="N292" s="644">
        <f ca="1">IF('Health SCR'!N$3&gt;=$B292,OFFSET($D$283,0,'Health SCR'!N$3-$B292)*OFFSET(Inputs!$C$30,0,$B292-2)/IF(sommmeProdInv(Inputs!$B$30:$AY$30,$D$283:$BA$283,'Health SCR'!N$3)&gt;0,sommmeProdInv(Inputs!$B$30:$AY$30,$D$283:$BA$283,'Health SCR'!N$3),1)+N291,0)</f>
        <v>0</v>
      </c>
      <c r="O292" s="644">
        <f ca="1">IF('Health SCR'!O$3&gt;=$B292,OFFSET($D$283,0,'Health SCR'!O$3-$B292)*OFFSET(Inputs!$C$30,0,$B292-2)/IF(sommmeProdInv(Inputs!$B$30:$AY$30,$D$283:$BA$283,'Health SCR'!O$3)&gt;0,sommmeProdInv(Inputs!$B$30:$AY$30,$D$283:$BA$283,'Health SCR'!O$3),1)+O291,0)</f>
        <v>0</v>
      </c>
      <c r="P292" s="644">
        <f ca="1">IF('Health SCR'!P$3&gt;=$B292,OFFSET($D$283,0,'Health SCR'!P$3-$B292)*OFFSET(Inputs!$C$30,0,$B292-2)/IF(sommmeProdInv(Inputs!$B$30:$AY$30,$D$283:$BA$283,'Health SCR'!P$3)&gt;0,sommmeProdInv(Inputs!$B$30:$AY$30,$D$283:$BA$283,'Health SCR'!P$3),1)+P291,0)</f>
        <v>0</v>
      </c>
      <c r="Q292" s="644">
        <f ca="1">IF('Health SCR'!Q$3&gt;=$B292,OFFSET($D$283,0,'Health SCR'!Q$3-$B292)*OFFSET(Inputs!$C$30,0,$B292-2)/IF(sommmeProdInv(Inputs!$B$30:$AY$30,$D$283:$BA$283,'Health SCR'!Q$3)&gt;0,sommmeProdInv(Inputs!$B$30:$AY$30,$D$283:$BA$283,'Health SCR'!Q$3),1)+Q291,0)</f>
        <v>0</v>
      </c>
      <c r="R292" s="644">
        <f ca="1">IF('Health SCR'!R$3&gt;=$B292,OFFSET($D$283,0,'Health SCR'!R$3-$B292)*OFFSET(Inputs!$C$30,0,$B292-2)/IF(sommmeProdInv(Inputs!$B$30:$AY$30,$D$283:$BA$283,'Health SCR'!R$3)&gt;0,sommmeProdInv(Inputs!$B$30:$AY$30,$D$283:$BA$283,'Health SCR'!R$3),1)+R291,0)</f>
        <v>0</v>
      </c>
      <c r="S292" s="644">
        <f ca="1">IF('Health SCR'!S$3&gt;=$B292,OFFSET($D$283,0,'Health SCR'!S$3-$B292)*OFFSET(Inputs!$C$30,0,$B292-2)/IF(sommmeProdInv(Inputs!$B$30:$AY$30,$D$283:$BA$283,'Health SCR'!S$3)&gt;0,sommmeProdInv(Inputs!$B$30:$AY$30,$D$283:$BA$283,'Health SCR'!S$3),1)+S291,0)</f>
        <v>0</v>
      </c>
      <c r="T292" s="644">
        <f ca="1">IF('Health SCR'!T$3&gt;=$B292,OFFSET($D$283,0,'Health SCR'!T$3-$B292)*OFFSET(Inputs!$C$30,0,$B292-2)/IF(sommmeProdInv(Inputs!$B$30:$AY$30,$D$283:$BA$283,'Health SCR'!T$3)&gt;0,sommmeProdInv(Inputs!$B$30:$AY$30,$D$283:$BA$283,'Health SCR'!T$3),1)+T291,0)</f>
        <v>0</v>
      </c>
      <c r="U292" s="644">
        <f ca="1">IF('Health SCR'!U$3&gt;=$B292,OFFSET($D$283,0,'Health SCR'!U$3-$B292)*OFFSET(Inputs!$C$30,0,$B292-2)/IF(sommmeProdInv(Inputs!$B$30:$AY$30,$D$283:$BA$283,'Health SCR'!U$3)&gt;0,sommmeProdInv(Inputs!$B$30:$AY$30,$D$283:$BA$283,'Health SCR'!U$3),1)+U291,0)</f>
        <v>0</v>
      </c>
      <c r="V292" s="644">
        <f ca="1">IF('Health SCR'!V$3&gt;=$B292,OFFSET($D$283,0,'Health SCR'!V$3-$B292)*OFFSET(Inputs!$C$30,0,$B292-2)/IF(sommmeProdInv(Inputs!$B$30:$AY$30,$D$283:$BA$283,'Health SCR'!V$3)&gt;0,sommmeProdInv(Inputs!$B$30:$AY$30,$D$283:$BA$283,'Health SCR'!V$3),1)+V291,0)</f>
        <v>0</v>
      </c>
      <c r="W292" s="644">
        <f ca="1">IF('Health SCR'!W$3&gt;=$B292,OFFSET($D$283,0,'Health SCR'!W$3-$B292)*OFFSET(Inputs!$C$30,0,$B292-2)/IF(sommmeProdInv(Inputs!$B$30:$AY$30,$D$283:$BA$283,'Health SCR'!W$3)&gt;0,sommmeProdInv(Inputs!$B$30:$AY$30,$D$283:$BA$283,'Health SCR'!W$3),1)+W291,0)</f>
        <v>0</v>
      </c>
      <c r="X292" s="644">
        <f ca="1">IF('Health SCR'!X$3&gt;=$B292,OFFSET($D$283,0,'Health SCR'!X$3-$B292)*OFFSET(Inputs!$C$30,0,$B292-2)/IF(sommmeProdInv(Inputs!$B$30:$AY$30,$D$283:$BA$283,'Health SCR'!X$3)&gt;0,sommmeProdInv(Inputs!$B$30:$AY$30,$D$283:$BA$283,'Health SCR'!X$3),1)+X291,0)</f>
        <v>0</v>
      </c>
      <c r="Y292" s="644">
        <f ca="1">IF('Health SCR'!Y$3&gt;=$B292,OFFSET($D$283,0,'Health SCR'!Y$3-$B292)*OFFSET(Inputs!$C$30,0,$B292-2)/IF(sommmeProdInv(Inputs!$B$30:$AY$30,$D$283:$BA$283,'Health SCR'!Y$3)&gt;0,sommmeProdInv(Inputs!$B$30:$AY$30,$D$283:$BA$283,'Health SCR'!Y$3),1)+Y291,0)</f>
        <v>0</v>
      </c>
      <c r="Z292" s="644">
        <f ca="1">IF('Health SCR'!Z$3&gt;=$B292,OFFSET($D$283,0,'Health SCR'!Z$3-$B292)*OFFSET(Inputs!$C$30,0,$B292-2)/IF(sommmeProdInv(Inputs!$B$30:$AY$30,$D$283:$BA$283,'Health SCR'!Z$3)&gt;0,sommmeProdInv(Inputs!$B$30:$AY$30,$D$283:$BA$283,'Health SCR'!Z$3),1)+Z291,0)</f>
        <v>0</v>
      </c>
      <c r="AA292" s="644">
        <f ca="1">IF('Health SCR'!AA$3&gt;=$B292,OFFSET($D$283,0,'Health SCR'!AA$3-$B292)*OFFSET(Inputs!$C$30,0,$B292-2)/IF(sommmeProdInv(Inputs!$B$30:$AY$30,$D$283:$BA$283,'Health SCR'!AA$3)&gt;0,sommmeProdInv(Inputs!$B$30:$AY$30,$D$283:$BA$283,'Health SCR'!AA$3),1)+AA291,0)</f>
        <v>0</v>
      </c>
      <c r="AB292" s="644">
        <f ca="1">IF('Health SCR'!AB$3&gt;=$B292,OFFSET($D$283,0,'Health SCR'!AB$3-$B292)*OFFSET(Inputs!$C$30,0,$B292-2)/IF(sommmeProdInv(Inputs!$B$30:$AY$30,$D$283:$BA$283,'Health SCR'!AB$3)&gt;0,sommmeProdInv(Inputs!$B$30:$AY$30,$D$283:$BA$283,'Health SCR'!AB$3),1)+AB291,0)</f>
        <v>0</v>
      </c>
      <c r="AC292" s="644">
        <f ca="1">IF('Health SCR'!AC$3&gt;=$B292,OFFSET($D$283,0,'Health SCR'!AC$3-$B292)*OFFSET(Inputs!$C$30,0,$B292-2)/IF(sommmeProdInv(Inputs!$B$30:$AY$30,$D$283:$BA$283,'Health SCR'!AC$3)&gt;0,sommmeProdInv(Inputs!$B$30:$AY$30,$D$283:$BA$283,'Health SCR'!AC$3),1)+AC291,0)</f>
        <v>0</v>
      </c>
      <c r="AD292" s="644">
        <f ca="1">IF('Health SCR'!AD$3&gt;=$B292,OFFSET($D$283,0,'Health SCR'!AD$3-$B292)*OFFSET(Inputs!$C$30,0,$B292-2)/IF(sommmeProdInv(Inputs!$B$30:$AY$30,$D$283:$BA$283,'Health SCR'!AD$3)&gt;0,sommmeProdInv(Inputs!$B$30:$AY$30,$D$283:$BA$283,'Health SCR'!AD$3),1)+AD291,0)</f>
        <v>0</v>
      </c>
      <c r="AE292" s="644">
        <f ca="1">IF('Health SCR'!AE$3&gt;=$B292,OFFSET($D$283,0,'Health SCR'!AE$3-$B292)*OFFSET(Inputs!$C$30,0,$B292-2)/IF(sommmeProdInv(Inputs!$B$30:$AY$30,$D$283:$BA$283,'Health SCR'!AE$3)&gt;0,sommmeProdInv(Inputs!$B$30:$AY$30,$D$283:$BA$283,'Health SCR'!AE$3),1)+AE291,0)</f>
        <v>0</v>
      </c>
      <c r="AF292" s="644">
        <f ca="1">IF('Health SCR'!AF$3&gt;=$B292,OFFSET($D$283,0,'Health SCR'!AF$3-$B292)*OFFSET(Inputs!$C$30,0,$B292-2)/IF(sommmeProdInv(Inputs!$B$30:$AY$30,$D$283:$BA$283,'Health SCR'!AF$3)&gt;0,sommmeProdInv(Inputs!$B$30:$AY$30,$D$283:$BA$283,'Health SCR'!AF$3),1)+AF291,0)</f>
        <v>0</v>
      </c>
      <c r="AG292" s="644">
        <f ca="1">IF('Health SCR'!AG$3&gt;=$B292,OFFSET($D$283,0,'Health SCR'!AG$3-$B292)*OFFSET(Inputs!$C$30,0,$B292-2)/IF(sommmeProdInv(Inputs!$B$30:$AY$30,$D$283:$BA$283,'Health SCR'!AG$3)&gt;0,sommmeProdInv(Inputs!$B$30:$AY$30,$D$283:$BA$283,'Health SCR'!AG$3),1)+AG291,0)</f>
        <v>0</v>
      </c>
      <c r="AH292" s="644">
        <f ca="1">IF('Health SCR'!AH$3&gt;=$B292,OFFSET($D$283,0,'Health SCR'!AH$3-$B292)*OFFSET(Inputs!$C$30,0,$B292-2)/IF(sommmeProdInv(Inputs!$B$30:$AY$30,$D$283:$BA$283,'Health SCR'!AH$3)&gt;0,sommmeProdInv(Inputs!$B$30:$AY$30,$D$283:$BA$283,'Health SCR'!AH$3),1)+AH291,0)</f>
        <v>0</v>
      </c>
      <c r="AI292" s="644">
        <f ca="1">IF('Health SCR'!AI$3&gt;=$B292,OFFSET($D$283,0,'Health SCR'!AI$3-$B292)*OFFSET(Inputs!$C$30,0,$B292-2)/IF(sommmeProdInv(Inputs!$B$30:$AY$30,$D$283:$BA$283,'Health SCR'!AI$3)&gt;0,sommmeProdInv(Inputs!$B$30:$AY$30,$D$283:$BA$283,'Health SCR'!AI$3),1)+AI291,0)</f>
        <v>0</v>
      </c>
      <c r="AJ292" s="644">
        <f ca="1">IF('Health SCR'!AJ$3&gt;=$B292,OFFSET($D$283,0,'Health SCR'!AJ$3-$B292)*OFFSET(Inputs!$C$30,0,$B292-2)/IF(sommmeProdInv(Inputs!$B$30:$AY$30,$D$283:$BA$283,'Health SCR'!AJ$3)&gt;0,sommmeProdInv(Inputs!$B$30:$AY$30,$D$283:$BA$283,'Health SCR'!AJ$3),1)+AJ291,0)</f>
        <v>0</v>
      </c>
      <c r="AK292" s="644">
        <f ca="1">IF('Health SCR'!AK$3&gt;=$B292,OFFSET($D$283,0,'Health SCR'!AK$3-$B292)*OFFSET(Inputs!$C$30,0,$B292-2)/IF(sommmeProdInv(Inputs!$B$30:$AY$30,$D$283:$BA$283,'Health SCR'!AK$3)&gt;0,sommmeProdInv(Inputs!$B$30:$AY$30,$D$283:$BA$283,'Health SCR'!AK$3),1)+AK291,0)</f>
        <v>0</v>
      </c>
      <c r="AL292" s="644">
        <f ca="1">IF('Health SCR'!AL$3&gt;=$B292,OFFSET($D$283,0,'Health SCR'!AL$3-$B292)*OFFSET(Inputs!$C$30,0,$B292-2)/IF(sommmeProdInv(Inputs!$B$30:$AY$30,$D$283:$BA$283,'Health SCR'!AL$3)&gt;0,sommmeProdInv(Inputs!$B$30:$AY$30,$D$283:$BA$283,'Health SCR'!AL$3),1)+AL291,0)</f>
        <v>0</v>
      </c>
      <c r="AM292" s="644">
        <f ca="1">IF('Health SCR'!AM$3&gt;=$B292,OFFSET($D$283,0,'Health SCR'!AM$3-$B292)*OFFSET(Inputs!$C$30,0,$B292-2)/IF(sommmeProdInv(Inputs!$B$30:$AY$30,$D$283:$BA$283,'Health SCR'!AM$3)&gt;0,sommmeProdInv(Inputs!$B$30:$AY$30,$D$283:$BA$283,'Health SCR'!AM$3),1)+AM291,0)</f>
        <v>0</v>
      </c>
      <c r="AN292" s="644">
        <f ca="1">IF('Health SCR'!AN$3&gt;=$B292,OFFSET($D$283,0,'Health SCR'!AN$3-$B292)*OFFSET(Inputs!$C$30,0,$B292-2)/IF(sommmeProdInv(Inputs!$B$30:$AY$30,$D$283:$BA$283,'Health SCR'!AN$3)&gt;0,sommmeProdInv(Inputs!$B$30:$AY$30,$D$283:$BA$283,'Health SCR'!AN$3),1)+AN291,0)</f>
        <v>0</v>
      </c>
      <c r="AO292" s="644">
        <f ca="1">IF('Health SCR'!AO$3&gt;=$B292,OFFSET($D$283,0,'Health SCR'!AO$3-$B292)*OFFSET(Inputs!$C$30,0,$B292-2)/IF(sommmeProdInv(Inputs!$B$30:$AY$30,$D$283:$BA$283,'Health SCR'!AO$3)&gt;0,sommmeProdInv(Inputs!$B$30:$AY$30,$D$283:$BA$283,'Health SCR'!AO$3),1)+AO291,0)</f>
        <v>0</v>
      </c>
      <c r="AP292" s="644">
        <f ca="1">IF('Health SCR'!AP$3&gt;=$B292,OFFSET($D$283,0,'Health SCR'!AP$3-$B292)*OFFSET(Inputs!$C$30,0,$B292-2)/IF(sommmeProdInv(Inputs!$B$30:$AY$30,$D$283:$BA$283,'Health SCR'!AP$3)&gt;0,sommmeProdInv(Inputs!$B$30:$AY$30,$D$283:$BA$283,'Health SCR'!AP$3),1)+AP291,0)</f>
        <v>0</v>
      </c>
      <c r="AQ292" s="644">
        <f ca="1">IF('Health SCR'!AQ$3&gt;=$B292,OFFSET($D$283,0,'Health SCR'!AQ$3-$B292)*OFFSET(Inputs!$C$30,0,$B292-2)/IF(sommmeProdInv(Inputs!$B$30:$AY$30,$D$283:$BA$283,'Health SCR'!AQ$3)&gt;0,sommmeProdInv(Inputs!$B$30:$AY$30,$D$283:$BA$283,'Health SCR'!AQ$3),1)+AQ291,0)</f>
        <v>0</v>
      </c>
      <c r="AR292" s="644">
        <f ca="1">IF('Health SCR'!AR$3&gt;=$B292,OFFSET($D$283,0,'Health SCR'!AR$3-$B292)*OFFSET(Inputs!$C$30,0,$B292-2)/IF(sommmeProdInv(Inputs!$B$30:$AY$30,$D$283:$BA$283,'Health SCR'!AR$3)&gt;0,sommmeProdInv(Inputs!$B$30:$AY$30,$D$283:$BA$283,'Health SCR'!AR$3),1)+AR291,0)</f>
        <v>0</v>
      </c>
      <c r="AS292" s="644">
        <f ca="1">IF('Health SCR'!AS$3&gt;=$B292,OFFSET($D$283,0,'Health SCR'!AS$3-$B292)*OFFSET(Inputs!$C$30,0,$B292-2)/IF(sommmeProdInv(Inputs!$B$30:$AY$30,$D$283:$BA$283,'Health SCR'!AS$3)&gt;0,sommmeProdInv(Inputs!$B$30:$AY$30,$D$283:$BA$283,'Health SCR'!AS$3),1)+AS291,0)</f>
        <v>0</v>
      </c>
      <c r="AT292" s="644">
        <f ca="1">IF('Health SCR'!AT$3&gt;=$B292,OFFSET($D$283,0,'Health SCR'!AT$3-$B292)*OFFSET(Inputs!$C$30,0,$B292-2)/IF(sommmeProdInv(Inputs!$B$30:$AY$30,$D$283:$BA$283,'Health SCR'!AT$3)&gt;0,sommmeProdInv(Inputs!$B$30:$AY$30,$D$283:$BA$283,'Health SCR'!AT$3),1)+AT291,0)</f>
        <v>0</v>
      </c>
      <c r="AU292" s="644">
        <f ca="1">IF('Health SCR'!AU$3&gt;=$B292,OFFSET($D$283,0,'Health SCR'!AU$3-$B292)*OFFSET(Inputs!$C$30,0,$B292-2)/IF(sommmeProdInv(Inputs!$B$30:$AY$30,$D$283:$BA$283,'Health SCR'!AU$3)&gt;0,sommmeProdInv(Inputs!$B$30:$AY$30,$D$283:$BA$283,'Health SCR'!AU$3),1)+AU291,0)</f>
        <v>0</v>
      </c>
      <c r="AV292" s="644">
        <f ca="1">IF('Health SCR'!AV$3&gt;=$B292,OFFSET($D$283,0,'Health SCR'!AV$3-$B292)*OFFSET(Inputs!$C$30,0,$B292-2)/IF(sommmeProdInv(Inputs!$B$30:$AY$30,$D$283:$BA$283,'Health SCR'!AV$3)&gt;0,sommmeProdInv(Inputs!$B$30:$AY$30,$D$283:$BA$283,'Health SCR'!AV$3),1)+AV291,0)</f>
        <v>0</v>
      </c>
      <c r="AW292" s="644">
        <f ca="1">IF('Health SCR'!AW$3&gt;=$B292,OFFSET($D$283,0,'Health SCR'!AW$3-$B292)*OFFSET(Inputs!$C$30,0,$B292-2)/IF(sommmeProdInv(Inputs!$B$30:$AY$30,$D$283:$BA$283,'Health SCR'!AW$3)&gt;0,sommmeProdInv(Inputs!$B$30:$AY$30,$D$283:$BA$283,'Health SCR'!AW$3),1)+AW291,0)</f>
        <v>0</v>
      </c>
      <c r="AX292" s="644">
        <f ca="1">IF('Health SCR'!AX$3&gt;=$B292,OFFSET($D$283,0,'Health SCR'!AX$3-$B292)*OFFSET(Inputs!$C$30,0,$B292-2)/IF(sommmeProdInv(Inputs!$B$30:$AY$30,$D$283:$BA$283,'Health SCR'!AX$3)&gt;0,sommmeProdInv(Inputs!$B$30:$AY$30,$D$283:$BA$283,'Health SCR'!AX$3),1)+AX291,0)</f>
        <v>0</v>
      </c>
      <c r="AY292" s="644">
        <f ca="1">IF('Health SCR'!AY$3&gt;=$B292,OFFSET($D$283,0,'Health SCR'!AY$3-$B292)*OFFSET(Inputs!$C$30,0,$B292-2)/IF(sommmeProdInv(Inputs!$B$30:$AY$30,$D$283:$BA$283,'Health SCR'!AY$3)&gt;0,sommmeProdInv(Inputs!$B$30:$AY$30,$D$283:$BA$283,'Health SCR'!AY$3),1)+AY291,0)</f>
        <v>0</v>
      </c>
      <c r="AZ292" s="644">
        <f ca="1">IF('Health SCR'!AZ$3&gt;=$B292,OFFSET($D$283,0,'Health SCR'!AZ$3-$B292)*OFFSET(Inputs!$C$30,0,$B292-2)/IF(sommmeProdInv(Inputs!$B$30:$AY$30,$D$283:$BA$283,'Health SCR'!AZ$3)&gt;0,sommmeProdInv(Inputs!$B$30:$AY$30,$D$283:$BA$283,'Health SCR'!AZ$3),1)+AZ291,0)</f>
        <v>0</v>
      </c>
      <c r="BA292" s="645">
        <f ca="1">IF('Health SCR'!BA$3&gt;=$B292,OFFSET($D$283,0,'Health SCR'!BA$3-$B292)*OFFSET(Inputs!$C$30,0,$B292-2)/IF(sommmeProdInv(Inputs!$B$30:$AY$30,$D$283:$BA$283,'Health SCR'!BA$3)&gt;0,sommmeProdInv(Inputs!$B$30:$AY$30,$D$283:$BA$283,'Health SCR'!BA$3),1)+BA291,0)</f>
        <v>0</v>
      </c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43"/>
      <c r="BU292" s="243"/>
      <c r="BV292" s="243"/>
      <c r="BW292" s="243"/>
      <c r="BX292" s="243"/>
      <c r="BY292" s="243"/>
      <c r="BZ292" s="243"/>
      <c r="CA292" s="243"/>
      <c r="CB292" s="243"/>
      <c r="CC292" s="243"/>
      <c r="CD292" s="243"/>
      <c r="CE292" s="243"/>
      <c r="CF292" s="243"/>
      <c r="CG292" s="243"/>
      <c r="CH292" s="243"/>
      <c r="CI292" s="243"/>
      <c r="CJ292" s="243"/>
      <c r="CK292" s="243"/>
      <c r="CL292" s="243"/>
      <c r="CM292" s="243"/>
      <c r="CN292" s="243"/>
      <c r="CO292" s="243"/>
      <c r="CP292" s="243"/>
      <c r="CQ292" s="243"/>
      <c r="CR292" s="243"/>
      <c r="CS292" s="243"/>
      <c r="CT292" s="243"/>
      <c r="CU292" s="243"/>
      <c r="CV292" s="243"/>
      <c r="CW292" s="243"/>
      <c r="CX292" s="243"/>
      <c r="CY292" s="243"/>
      <c r="CZ292" s="243"/>
      <c r="DA292" s="243"/>
      <c r="DB292" s="243"/>
      <c r="DC292" s="243"/>
      <c r="DD292" s="243"/>
      <c r="DE292" s="243"/>
      <c r="DF292" s="243"/>
      <c r="DG292" s="243"/>
      <c r="DH292" s="243"/>
      <c r="DI292" s="243"/>
      <c r="DJ292" s="243"/>
      <c r="DK292" s="243"/>
      <c r="DL292" s="243"/>
      <c r="DM292" s="243"/>
      <c r="DN292" s="243"/>
      <c r="DO292" s="243"/>
      <c r="DP292" s="243"/>
      <c r="DQ292" s="243"/>
      <c r="DR292" s="243"/>
      <c r="DS292" s="243"/>
      <c r="DT292" s="243"/>
      <c r="DU292" s="243"/>
      <c r="DV292" s="243"/>
      <c r="DW292" s="243"/>
      <c r="DX292" s="243"/>
      <c r="DY292" s="243"/>
      <c r="DZ292" s="243"/>
      <c r="EA292" s="243"/>
      <c r="EB292" s="243"/>
      <c r="EC292" s="243"/>
      <c r="ED292" s="243"/>
      <c r="EE292" s="243"/>
      <c r="EF292" s="243"/>
      <c r="EG292" s="243"/>
      <c r="EH292" s="243"/>
      <c r="EI292" s="243"/>
      <c r="EJ292" s="243"/>
      <c r="EK292" s="243"/>
      <c r="EL292" s="243"/>
      <c r="EM292" s="243"/>
      <c r="EN292" s="243"/>
      <c r="EO292" s="243"/>
      <c r="EP292" s="243"/>
      <c r="EQ292" s="243"/>
      <c r="ER292" s="243"/>
      <c r="ES292" s="243"/>
      <c r="ET292" s="243"/>
      <c r="EU292" s="243"/>
      <c r="EV292" s="243"/>
      <c r="EW292" s="243"/>
      <c r="EX292" s="243"/>
      <c r="EY292" s="243"/>
      <c r="EZ292" s="243"/>
      <c r="FA292" s="243"/>
      <c r="FB292" s="243"/>
      <c r="FC292" s="243"/>
      <c r="FD292" s="243"/>
      <c r="FE292" s="243"/>
      <c r="FF292" s="243"/>
      <c r="FG292" s="243"/>
      <c r="FH292" s="243"/>
      <c r="FI292" s="243"/>
      <c r="FJ292" s="243"/>
      <c r="FK292" s="243"/>
      <c r="FL292" s="243"/>
      <c r="FM292" s="243"/>
      <c r="FN292" s="243"/>
      <c r="FO292" s="243"/>
      <c r="FP292" s="243"/>
      <c r="FQ292" s="243"/>
      <c r="FR292" s="243"/>
      <c r="FS292" s="243"/>
      <c r="FT292" s="243"/>
      <c r="FU292" s="243"/>
      <c r="FV292" s="243"/>
      <c r="FW292" s="243"/>
      <c r="FX292" s="243"/>
      <c r="FY292" s="243"/>
      <c r="FZ292" s="243"/>
      <c r="GA292" s="243"/>
      <c r="GB292" s="243"/>
      <c r="GC292" s="243"/>
      <c r="GD292" s="243"/>
      <c r="GE292" s="243"/>
      <c r="GF292" s="243"/>
      <c r="GG292" s="243"/>
      <c r="GH292" s="243"/>
      <c r="GI292" s="243"/>
      <c r="GJ292" s="243"/>
      <c r="GK292" s="243"/>
      <c r="GL292" s="243"/>
      <c r="GM292" s="243"/>
      <c r="GN292" s="243"/>
      <c r="GO292" s="243"/>
      <c r="GP292" s="243"/>
      <c r="GQ292" s="243"/>
      <c r="GR292" s="243"/>
      <c r="GS292" s="243"/>
      <c r="GT292" s="243"/>
      <c r="GU292" s="243"/>
      <c r="GV292" s="243"/>
      <c r="GW292" s="243"/>
      <c r="GX292" s="243"/>
      <c r="GY292" s="243"/>
      <c r="GZ292" s="243"/>
      <c r="HA292" s="243"/>
      <c r="HB292" s="243"/>
      <c r="HC292" s="243"/>
      <c r="HD292" s="243"/>
      <c r="HE292" s="243"/>
      <c r="HF292" s="243"/>
      <c r="HG292" s="243"/>
      <c r="HH292" s="243"/>
      <c r="HI292" s="243"/>
      <c r="HJ292" s="243"/>
      <c r="HK292" s="243"/>
      <c r="HL292" s="243"/>
      <c r="HM292" s="243"/>
      <c r="HN292" s="243"/>
      <c r="HO292" s="243"/>
      <c r="HP292" s="243"/>
      <c r="HQ292" s="243"/>
      <c r="HR292" s="243"/>
      <c r="HS292" s="243"/>
      <c r="HT292" s="243"/>
      <c r="HU292" s="243"/>
      <c r="HV292" s="243"/>
      <c r="HW292" s="243"/>
      <c r="HX292" s="243"/>
      <c r="HY292" s="243"/>
      <c r="HZ292" s="243"/>
      <c r="IA292" s="243"/>
      <c r="IB292" s="243"/>
      <c r="IC292" s="243"/>
      <c r="ID292" s="243"/>
      <c r="IE292" s="243"/>
      <c r="IF292" s="243"/>
      <c r="IG292" s="243"/>
      <c r="IH292" s="243"/>
      <c r="II292" s="243"/>
      <c r="IJ292" s="243"/>
      <c r="IK292" s="243"/>
      <c r="IL292" s="243"/>
      <c r="IM292" s="243"/>
      <c r="IN292" s="243"/>
      <c r="IO292" s="243"/>
      <c r="IP292" s="243"/>
      <c r="IQ292" s="243"/>
      <c r="IR292" s="243"/>
      <c r="IS292" s="243"/>
      <c r="IT292" s="243"/>
      <c r="IU292" s="243"/>
      <c r="IV292" s="243"/>
    </row>
    <row r="293" spans="1:256" s="340" customFormat="1" outlineLevel="1">
      <c r="A293" s="610"/>
      <c r="B293" s="993">
        <v>9</v>
      </c>
      <c r="C293" s="994"/>
      <c r="D293" s="643"/>
      <c r="E293" s="644">
        <f ca="1">IF('Health SCR'!E$3&gt;=$B293,OFFSET($D$283,0,'Health SCR'!E$3-$B293)*OFFSET(Inputs!$C$30,0,$B293-2)/IF(sommmeProdInv(Inputs!$B$30:$AY$30,$D$283:$BA$283,'Health SCR'!E$3)&gt;0,sommmeProdInv(Inputs!$B$30:$AY$30,$D$283:$BA$283,'Health SCR'!E$3),1)+E292,0)</f>
        <v>0</v>
      </c>
      <c r="F293" s="644">
        <f ca="1">IF('Health SCR'!F$3&gt;=$B293,OFFSET($D$283,0,'Health SCR'!F$3-$B293)*OFFSET(Inputs!$C$30,0,$B293-2)/IF(sommmeProdInv(Inputs!$B$30:$AY$30,$D$283:$BA$283,'Health SCR'!F$3)&gt;0,sommmeProdInv(Inputs!$B$30:$AY$30,$D$283:$BA$283,'Health SCR'!F$3),1)+F292,0)</f>
        <v>0</v>
      </c>
      <c r="G293" s="644">
        <f ca="1">IF('Health SCR'!G$3&gt;=$B293,OFFSET($D$283,0,'Health SCR'!G$3-$B293)*OFFSET(Inputs!$C$30,0,$B293-2)/IF(sommmeProdInv(Inputs!$B$30:$AY$30,$D$283:$BA$283,'Health SCR'!G$3)&gt;0,sommmeProdInv(Inputs!$B$30:$AY$30,$D$283:$BA$283,'Health SCR'!G$3),1)+G292,0)</f>
        <v>0</v>
      </c>
      <c r="H293" s="644">
        <f ca="1">IF('Health SCR'!H$3&gt;=$B293,OFFSET($D$283,0,'Health SCR'!H$3-$B293)*OFFSET(Inputs!$C$30,0,$B293-2)/IF(sommmeProdInv(Inputs!$B$30:$AY$30,$D$283:$BA$283,'Health SCR'!H$3)&gt;0,sommmeProdInv(Inputs!$B$30:$AY$30,$D$283:$BA$283,'Health SCR'!H$3),1)+H292,0)</f>
        <v>0</v>
      </c>
      <c r="I293" s="644">
        <f ca="1">IF('Health SCR'!I$3&gt;=$B293,OFFSET($D$283,0,'Health SCR'!I$3-$B293)*OFFSET(Inputs!$C$30,0,$B293-2)/IF(sommmeProdInv(Inputs!$B$30:$AY$30,$D$283:$BA$283,'Health SCR'!I$3)&gt;0,sommmeProdInv(Inputs!$B$30:$AY$30,$D$283:$BA$283,'Health SCR'!I$3),1)+I292,0)</f>
        <v>0</v>
      </c>
      <c r="J293" s="644">
        <f ca="1">IF('Health SCR'!J$3&gt;=$B293,OFFSET($D$283,0,'Health SCR'!J$3-$B293)*OFFSET(Inputs!$C$30,0,$B293-2)/IF(sommmeProdInv(Inputs!$B$30:$AY$30,$D$283:$BA$283,'Health SCR'!J$3)&gt;0,sommmeProdInv(Inputs!$B$30:$AY$30,$D$283:$BA$283,'Health SCR'!J$3),1)+J292,0)</f>
        <v>0</v>
      </c>
      <c r="K293" s="644">
        <f ca="1">IF('Health SCR'!K$3&gt;=$B293,OFFSET($D$283,0,'Health SCR'!K$3-$B293)*OFFSET(Inputs!$C$30,0,$B293-2)/IF(sommmeProdInv(Inputs!$B$30:$AY$30,$D$283:$BA$283,'Health SCR'!K$3)&gt;0,sommmeProdInv(Inputs!$B$30:$AY$30,$D$283:$BA$283,'Health SCR'!K$3),1)+K292,0)</f>
        <v>0</v>
      </c>
      <c r="L293" s="644">
        <f ca="1">IF('Health SCR'!L$3&gt;=$B293,OFFSET($D$283,0,'Health SCR'!L$3-$B293)*OFFSET(Inputs!$C$30,0,$B293-2)/IF(sommmeProdInv(Inputs!$B$30:$AY$30,$D$283:$BA$283,'Health SCR'!L$3)&gt;0,sommmeProdInv(Inputs!$B$30:$AY$30,$D$283:$BA$283,'Health SCR'!L$3),1)+L292,0)</f>
        <v>0</v>
      </c>
      <c r="M293" s="644">
        <f ca="1">IF('Health SCR'!M$3&gt;=$B293,OFFSET($D$283,0,'Health SCR'!M$3-$B293)*OFFSET(Inputs!$C$30,0,$B293-2)/IF(sommmeProdInv(Inputs!$B$30:$AY$30,$D$283:$BA$283,'Health SCR'!M$3)&gt;0,sommmeProdInv(Inputs!$B$30:$AY$30,$D$283:$BA$283,'Health SCR'!M$3),1)+M292,0)</f>
        <v>0</v>
      </c>
      <c r="N293" s="644">
        <f ca="1">IF('Health SCR'!N$3&gt;=$B293,OFFSET($D$283,0,'Health SCR'!N$3-$B293)*OFFSET(Inputs!$C$30,0,$B293-2)/IF(sommmeProdInv(Inputs!$B$30:$AY$30,$D$283:$BA$283,'Health SCR'!N$3)&gt;0,sommmeProdInv(Inputs!$B$30:$AY$30,$D$283:$BA$283,'Health SCR'!N$3),1)+N292,0)</f>
        <v>0</v>
      </c>
      <c r="O293" s="644">
        <f ca="1">IF('Health SCR'!O$3&gt;=$B293,OFFSET($D$283,0,'Health SCR'!O$3-$B293)*OFFSET(Inputs!$C$30,0,$B293-2)/IF(sommmeProdInv(Inputs!$B$30:$AY$30,$D$283:$BA$283,'Health SCR'!O$3)&gt;0,sommmeProdInv(Inputs!$B$30:$AY$30,$D$283:$BA$283,'Health SCR'!O$3),1)+O292,0)</f>
        <v>0</v>
      </c>
      <c r="P293" s="644">
        <f ca="1">IF('Health SCR'!P$3&gt;=$B293,OFFSET($D$283,0,'Health SCR'!P$3-$B293)*OFFSET(Inputs!$C$30,0,$B293-2)/IF(sommmeProdInv(Inputs!$B$30:$AY$30,$D$283:$BA$283,'Health SCR'!P$3)&gt;0,sommmeProdInv(Inputs!$B$30:$AY$30,$D$283:$BA$283,'Health SCR'!P$3),1)+P292,0)</f>
        <v>0</v>
      </c>
      <c r="Q293" s="644">
        <f ca="1">IF('Health SCR'!Q$3&gt;=$B293,OFFSET($D$283,0,'Health SCR'!Q$3-$B293)*OFFSET(Inputs!$C$30,0,$B293-2)/IF(sommmeProdInv(Inputs!$B$30:$AY$30,$D$283:$BA$283,'Health SCR'!Q$3)&gt;0,sommmeProdInv(Inputs!$B$30:$AY$30,$D$283:$BA$283,'Health SCR'!Q$3),1)+Q292,0)</f>
        <v>0</v>
      </c>
      <c r="R293" s="644">
        <f ca="1">IF('Health SCR'!R$3&gt;=$B293,OFFSET($D$283,0,'Health SCR'!R$3-$B293)*OFFSET(Inputs!$C$30,0,$B293-2)/IF(sommmeProdInv(Inputs!$B$30:$AY$30,$D$283:$BA$283,'Health SCR'!R$3)&gt;0,sommmeProdInv(Inputs!$B$30:$AY$30,$D$283:$BA$283,'Health SCR'!R$3),1)+R292,0)</f>
        <v>0</v>
      </c>
      <c r="S293" s="644">
        <f ca="1">IF('Health SCR'!S$3&gt;=$B293,OFFSET($D$283,0,'Health SCR'!S$3-$B293)*OFFSET(Inputs!$C$30,0,$B293-2)/IF(sommmeProdInv(Inputs!$B$30:$AY$30,$D$283:$BA$283,'Health SCR'!S$3)&gt;0,sommmeProdInv(Inputs!$B$30:$AY$30,$D$283:$BA$283,'Health SCR'!S$3),1)+S292,0)</f>
        <v>0</v>
      </c>
      <c r="T293" s="644">
        <f ca="1">IF('Health SCR'!T$3&gt;=$B293,OFFSET($D$283,0,'Health SCR'!T$3-$B293)*OFFSET(Inputs!$C$30,0,$B293-2)/IF(sommmeProdInv(Inputs!$B$30:$AY$30,$D$283:$BA$283,'Health SCR'!T$3)&gt;0,sommmeProdInv(Inputs!$B$30:$AY$30,$D$283:$BA$283,'Health SCR'!T$3),1)+T292,0)</f>
        <v>0</v>
      </c>
      <c r="U293" s="644">
        <f ca="1">IF('Health SCR'!U$3&gt;=$B293,OFFSET($D$283,0,'Health SCR'!U$3-$B293)*OFFSET(Inputs!$C$30,0,$B293-2)/IF(sommmeProdInv(Inputs!$B$30:$AY$30,$D$283:$BA$283,'Health SCR'!U$3)&gt;0,sommmeProdInv(Inputs!$B$30:$AY$30,$D$283:$BA$283,'Health SCR'!U$3),1)+U292,0)</f>
        <v>0</v>
      </c>
      <c r="V293" s="644">
        <f ca="1">IF('Health SCR'!V$3&gt;=$B293,OFFSET($D$283,0,'Health SCR'!V$3-$B293)*OFFSET(Inputs!$C$30,0,$B293-2)/IF(sommmeProdInv(Inputs!$B$30:$AY$30,$D$283:$BA$283,'Health SCR'!V$3)&gt;0,sommmeProdInv(Inputs!$B$30:$AY$30,$D$283:$BA$283,'Health SCR'!V$3),1)+V292,0)</f>
        <v>0</v>
      </c>
      <c r="W293" s="644">
        <f ca="1">IF('Health SCR'!W$3&gt;=$B293,OFFSET($D$283,0,'Health SCR'!W$3-$B293)*OFFSET(Inputs!$C$30,0,$B293-2)/IF(sommmeProdInv(Inputs!$B$30:$AY$30,$D$283:$BA$283,'Health SCR'!W$3)&gt;0,sommmeProdInv(Inputs!$B$30:$AY$30,$D$283:$BA$283,'Health SCR'!W$3),1)+W292,0)</f>
        <v>0</v>
      </c>
      <c r="X293" s="644">
        <f ca="1">IF('Health SCR'!X$3&gt;=$B293,OFFSET($D$283,0,'Health SCR'!X$3-$B293)*OFFSET(Inputs!$C$30,0,$B293-2)/IF(sommmeProdInv(Inputs!$B$30:$AY$30,$D$283:$BA$283,'Health SCR'!X$3)&gt;0,sommmeProdInv(Inputs!$B$30:$AY$30,$D$283:$BA$283,'Health SCR'!X$3),1)+X292,0)</f>
        <v>0</v>
      </c>
      <c r="Y293" s="644">
        <f ca="1">IF('Health SCR'!Y$3&gt;=$B293,OFFSET($D$283,0,'Health SCR'!Y$3-$B293)*OFFSET(Inputs!$C$30,0,$B293-2)/IF(sommmeProdInv(Inputs!$B$30:$AY$30,$D$283:$BA$283,'Health SCR'!Y$3)&gt;0,sommmeProdInv(Inputs!$B$30:$AY$30,$D$283:$BA$283,'Health SCR'!Y$3),1)+Y292,0)</f>
        <v>0</v>
      </c>
      <c r="Z293" s="644">
        <f ca="1">IF('Health SCR'!Z$3&gt;=$B293,OFFSET($D$283,0,'Health SCR'!Z$3-$B293)*OFFSET(Inputs!$C$30,0,$B293-2)/IF(sommmeProdInv(Inputs!$B$30:$AY$30,$D$283:$BA$283,'Health SCR'!Z$3)&gt;0,sommmeProdInv(Inputs!$B$30:$AY$30,$D$283:$BA$283,'Health SCR'!Z$3),1)+Z292,0)</f>
        <v>0</v>
      </c>
      <c r="AA293" s="644">
        <f ca="1">IF('Health SCR'!AA$3&gt;=$B293,OFFSET($D$283,0,'Health SCR'!AA$3-$B293)*OFFSET(Inputs!$C$30,0,$B293-2)/IF(sommmeProdInv(Inputs!$B$30:$AY$30,$D$283:$BA$283,'Health SCR'!AA$3)&gt;0,sommmeProdInv(Inputs!$B$30:$AY$30,$D$283:$BA$283,'Health SCR'!AA$3),1)+AA292,0)</f>
        <v>0</v>
      </c>
      <c r="AB293" s="644">
        <f ca="1">IF('Health SCR'!AB$3&gt;=$B293,OFFSET($D$283,0,'Health SCR'!AB$3-$B293)*OFFSET(Inputs!$C$30,0,$B293-2)/IF(sommmeProdInv(Inputs!$B$30:$AY$30,$D$283:$BA$283,'Health SCR'!AB$3)&gt;0,sommmeProdInv(Inputs!$B$30:$AY$30,$D$283:$BA$283,'Health SCR'!AB$3),1)+AB292,0)</f>
        <v>0</v>
      </c>
      <c r="AC293" s="644">
        <f ca="1">IF('Health SCR'!AC$3&gt;=$B293,OFFSET($D$283,0,'Health SCR'!AC$3-$B293)*OFFSET(Inputs!$C$30,0,$B293-2)/IF(sommmeProdInv(Inputs!$B$30:$AY$30,$D$283:$BA$283,'Health SCR'!AC$3)&gt;0,sommmeProdInv(Inputs!$B$30:$AY$30,$D$283:$BA$283,'Health SCR'!AC$3),1)+AC292,0)</f>
        <v>0</v>
      </c>
      <c r="AD293" s="644">
        <f ca="1">IF('Health SCR'!AD$3&gt;=$B293,OFFSET($D$283,0,'Health SCR'!AD$3-$B293)*OFFSET(Inputs!$C$30,0,$B293-2)/IF(sommmeProdInv(Inputs!$B$30:$AY$30,$D$283:$BA$283,'Health SCR'!AD$3)&gt;0,sommmeProdInv(Inputs!$B$30:$AY$30,$D$283:$BA$283,'Health SCR'!AD$3),1)+AD292,0)</f>
        <v>0</v>
      </c>
      <c r="AE293" s="644">
        <f ca="1">IF('Health SCR'!AE$3&gt;=$B293,OFFSET($D$283,0,'Health SCR'!AE$3-$B293)*OFFSET(Inputs!$C$30,0,$B293-2)/IF(sommmeProdInv(Inputs!$B$30:$AY$30,$D$283:$BA$283,'Health SCR'!AE$3)&gt;0,sommmeProdInv(Inputs!$B$30:$AY$30,$D$283:$BA$283,'Health SCR'!AE$3),1)+AE292,0)</f>
        <v>0</v>
      </c>
      <c r="AF293" s="644">
        <f ca="1">IF('Health SCR'!AF$3&gt;=$B293,OFFSET($D$283,0,'Health SCR'!AF$3-$B293)*OFFSET(Inputs!$C$30,0,$B293-2)/IF(sommmeProdInv(Inputs!$B$30:$AY$30,$D$283:$BA$283,'Health SCR'!AF$3)&gt;0,sommmeProdInv(Inputs!$B$30:$AY$30,$D$283:$BA$283,'Health SCR'!AF$3),1)+AF292,0)</f>
        <v>0</v>
      </c>
      <c r="AG293" s="644">
        <f ca="1">IF('Health SCR'!AG$3&gt;=$B293,OFFSET($D$283,0,'Health SCR'!AG$3-$B293)*OFFSET(Inputs!$C$30,0,$B293-2)/IF(sommmeProdInv(Inputs!$B$30:$AY$30,$D$283:$BA$283,'Health SCR'!AG$3)&gt;0,sommmeProdInv(Inputs!$B$30:$AY$30,$D$283:$BA$283,'Health SCR'!AG$3),1)+AG292,0)</f>
        <v>0</v>
      </c>
      <c r="AH293" s="644">
        <f ca="1">IF('Health SCR'!AH$3&gt;=$B293,OFFSET($D$283,0,'Health SCR'!AH$3-$B293)*OFFSET(Inputs!$C$30,0,$B293-2)/IF(sommmeProdInv(Inputs!$B$30:$AY$30,$D$283:$BA$283,'Health SCR'!AH$3)&gt;0,sommmeProdInv(Inputs!$B$30:$AY$30,$D$283:$BA$283,'Health SCR'!AH$3),1)+AH292,0)</f>
        <v>0</v>
      </c>
      <c r="AI293" s="644">
        <f ca="1">IF('Health SCR'!AI$3&gt;=$B293,OFFSET($D$283,0,'Health SCR'!AI$3-$B293)*OFFSET(Inputs!$C$30,0,$B293-2)/IF(sommmeProdInv(Inputs!$B$30:$AY$30,$D$283:$BA$283,'Health SCR'!AI$3)&gt;0,sommmeProdInv(Inputs!$B$30:$AY$30,$D$283:$BA$283,'Health SCR'!AI$3),1)+AI292,0)</f>
        <v>0</v>
      </c>
      <c r="AJ293" s="644">
        <f ca="1">IF('Health SCR'!AJ$3&gt;=$B293,OFFSET($D$283,0,'Health SCR'!AJ$3-$B293)*OFFSET(Inputs!$C$30,0,$B293-2)/IF(sommmeProdInv(Inputs!$B$30:$AY$30,$D$283:$BA$283,'Health SCR'!AJ$3)&gt;0,sommmeProdInv(Inputs!$B$30:$AY$30,$D$283:$BA$283,'Health SCR'!AJ$3),1)+AJ292,0)</f>
        <v>0</v>
      </c>
      <c r="AK293" s="644">
        <f ca="1">IF('Health SCR'!AK$3&gt;=$B293,OFFSET($D$283,0,'Health SCR'!AK$3-$B293)*OFFSET(Inputs!$C$30,0,$B293-2)/IF(sommmeProdInv(Inputs!$B$30:$AY$30,$D$283:$BA$283,'Health SCR'!AK$3)&gt;0,sommmeProdInv(Inputs!$B$30:$AY$30,$D$283:$BA$283,'Health SCR'!AK$3),1)+AK292,0)</f>
        <v>0</v>
      </c>
      <c r="AL293" s="644">
        <f ca="1">IF('Health SCR'!AL$3&gt;=$B293,OFFSET($D$283,0,'Health SCR'!AL$3-$B293)*OFFSET(Inputs!$C$30,0,$B293-2)/IF(sommmeProdInv(Inputs!$B$30:$AY$30,$D$283:$BA$283,'Health SCR'!AL$3)&gt;0,sommmeProdInv(Inputs!$B$30:$AY$30,$D$283:$BA$283,'Health SCR'!AL$3),1)+AL292,0)</f>
        <v>0</v>
      </c>
      <c r="AM293" s="644">
        <f ca="1">IF('Health SCR'!AM$3&gt;=$B293,OFFSET($D$283,0,'Health SCR'!AM$3-$B293)*OFFSET(Inputs!$C$30,0,$B293-2)/IF(sommmeProdInv(Inputs!$B$30:$AY$30,$D$283:$BA$283,'Health SCR'!AM$3)&gt;0,sommmeProdInv(Inputs!$B$30:$AY$30,$D$283:$BA$283,'Health SCR'!AM$3),1)+AM292,0)</f>
        <v>0</v>
      </c>
      <c r="AN293" s="644">
        <f ca="1">IF('Health SCR'!AN$3&gt;=$B293,OFFSET($D$283,0,'Health SCR'!AN$3-$B293)*OFFSET(Inputs!$C$30,0,$B293-2)/IF(sommmeProdInv(Inputs!$B$30:$AY$30,$D$283:$BA$283,'Health SCR'!AN$3)&gt;0,sommmeProdInv(Inputs!$B$30:$AY$30,$D$283:$BA$283,'Health SCR'!AN$3),1)+AN292,0)</f>
        <v>0</v>
      </c>
      <c r="AO293" s="644">
        <f ca="1">IF('Health SCR'!AO$3&gt;=$B293,OFFSET($D$283,0,'Health SCR'!AO$3-$B293)*OFFSET(Inputs!$C$30,0,$B293-2)/IF(sommmeProdInv(Inputs!$B$30:$AY$30,$D$283:$BA$283,'Health SCR'!AO$3)&gt;0,sommmeProdInv(Inputs!$B$30:$AY$30,$D$283:$BA$283,'Health SCR'!AO$3),1)+AO292,0)</f>
        <v>0</v>
      </c>
      <c r="AP293" s="644">
        <f ca="1">IF('Health SCR'!AP$3&gt;=$B293,OFFSET($D$283,0,'Health SCR'!AP$3-$B293)*OFFSET(Inputs!$C$30,0,$B293-2)/IF(sommmeProdInv(Inputs!$B$30:$AY$30,$D$283:$BA$283,'Health SCR'!AP$3)&gt;0,sommmeProdInv(Inputs!$B$30:$AY$30,$D$283:$BA$283,'Health SCR'!AP$3),1)+AP292,0)</f>
        <v>0</v>
      </c>
      <c r="AQ293" s="644">
        <f ca="1">IF('Health SCR'!AQ$3&gt;=$B293,OFFSET($D$283,0,'Health SCR'!AQ$3-$B293)*OFFSET(Inputs!$C$30,0,$B293-2)/IF(sommmeProdInv(Inputs!$B$30:$AY$30,$D$283:$BA$283,'Health SCR'!AQ$3)&gt;0,sommmeProdInv(Inputs!$B$30:$AY$30,$D$283:$BA$283,'Health SCR'!AQ$3),1)+AQ292,0)</f>
        <v>0</v>
      </c>
      <c r="AR293" s="644">
        <f ca="1">IF('Health SCR'!AR$3&gt;=$B293,OFFSET($D$283,0,'Health SCR'!AR$3-$B293)*OFFSET(Inputs!$C$30,0,$B293-2)/IF(sommmeProdInv(Inputs!$B$30:$AY$30,$D$283:$BA$283,'Health SCR'!AR$3)&gt;0,sommmeProdInv(Inputs!$B$30:$AY$30,$D$283:$BA$283,'Health SCR'!AR$3),1)+AR292,0)</f>
        <v>0</v>
      </c>
      <c r="AS293" s="644">
        <f ca="1">IF('Health SCR'!AS$3&gt;=$B293,OFFSET($D$283,0,'Health SCR'!AS$3-$B293)*OFFSET(Inputs!$C$30,0,$B293-2)/IF(sommmeProdInv(Inputs!$B$30:$AY$30,$D$283:$BA$283,'Health SCR'!AS$3)&gt;0,sommmeProdInv(Inputs!$B$30:$AY$30,$D$283:$BA$283,'Health SCR'!AS$3),1)+AS292,0)</f>
        <v>0</v>
      </c>
      <c r="AT293" s="644">
        <f ca="1">IF('Health SCR'!AT$3&gt;=$B293,OFFSET($D$283,0,'Health SCR'!AT$3-$B293)*OFFSET(Inputs!$C$30,0,$B293-2)/IF(sommmeProdInv(Inputs!$B$30:$AY$30,$D$283:$BA$283,'Health SCR'!AT$3)&gt;0,sommmeProdInv(Inputs!$B$30:$AY$30,$D$283:$BA$283,'Health SCR'!AT$3),1)+AT292,0)</f>
        <v>0</v>
      </c>
      <c r="AU293" s="644">
        <f ca="1">IF('Health SCR'!AU$3&gt;=$B293,OFFSET($D$283,0,'Health SCR'!AU$3-$B293)*OFFSET(Inputs!$C$30,0,$B293-2)/IF(sommmeProdInv(Inputs!$B$30:$AY$30,$D$283:$BA$283,'Health SCR'!AU$3)&gt;0,sommmeProdInv(Inputs!$B$30:$AY$30,$D$283:$BA$283,'Health SCR'!AU$3),1)+AU292,0)</f>
        <v>0</v>
      </c>
      <c r="AV293" s="644">
        <f ca="1">IF('Health SCR'!AV$3&gt;=$B293,OFFSET($D$283,0,'Health SCR'!AV$3-$B293)*OFFSET(Inputs!$C$30,0,$B293-2)/IF(sommmeProdInv(Inputs!$B$30:$AY$30,$D$283:$BA$283,'Health SCR'!AV$3)&gt;0,sommmeProdInv(Inputs!$B$30:$AY$30,$D$283:$BA$283,'Health SCR'!AV$3),1)+AV292,0)</f>
        <v>0</v>
      </c>
      <c r="AW293" s="644">
        <f ca="1">IF('Health SCR'!AW$3&gt;=$B293,OFFSET($D$283,0,'Health SCR'!AW$3-$B293)*OFFSET(Inputs!$C$30,0,$B293-2)/IF(sommmeProdInv(Inputs!$B$30:$AY$30,$D$283:$BA$283,'Health SCR'!AW$3)&gt;0,sommmeProdInv(Inputs!$B$30:$AY$30,$D$283:$BA$283,'Health SCR'!AW$3),1)+AW292,0)</f>
        <v>0</v>
      </c>
      <c r="AX293" s="644">
        <f ca="1">IF('Health SCR'!AX$3&gt;=$B293,OFFSET($D$283,0,'Health SCR'!AX$3-$B293)*OFFSET(Inputs!$C$30,0,$B293-2)/IF(sommmeProdInv(Inputs!$B$30:$AY$30,$D$283:$BA$283,'Health SCR'!AX$3)&gt;0,sommmeProdInv(Inputs!$B$30:$AY$30,$D$283:$BA$283,'Health SCR'!AX$3),1)+AX292,0)</f>
        <v>0</v>
      </c>
      <c r="AY293" s="644">
        <f ca="1">IF('Health SCR'!AY$3&gt;=$B293,OFFSET($D$283,0,'Health SCR'!AY$3-$B293)*OFFSET(Inputs!$C$30,0,$B293-2)/IF(sommmeProdInv(Inputs!$B$30:$AY$30,$D$283:$BA$283,'Health SCR'!AY$3)&gt;0,sommmeProdInv(Inputs!$B$30:$AY$30,$D$283:$BA$283,'Health SCR'!AY$3),1)+AY292,0)</f>
        <v>0</v>
      </c>
      <c r="AZ293" s="644">
        <f ca="1">IF('Health SCR'!AZ$3&gt;=$B293,OFFSET($D$283,0,'Health SCR'!AZ$3-$B293)*OFFSET(Inputs!$C$30,0,$B293-2)/IF(sommmeProdInv(Inputs!$B$30:$AY$30,$D$283:$BA$283,'Health SCR'!AZ$3)&gt;0,sommmeProdInv(Inputs!$B$30:$AY$30,$D$283:$BA$283,'Health SCR'!AZ$3),1)+AZ292,0)</f>
        <v>0</v>
      </c>
      <c r="BA293" s="645">
        <f ca="1">IF('Health SCR'!BA$3&gt;=$B293,OFFSET($D$283,0,'Health SCR'!BA$3-$B293)*OFFSET(Inputs!$C$30,0,$B293-2)/IF(sommmeProdInv(Inputs!$B$30:$AY$30,$D$283:$BA$283,'Health SCR'!BA$3)&gt;0,sommmeProdInv(Inputs!$B$30:$AY$30,$D$283:$BA$283,'Health SCR'!BA$3),1)+BA292,0)</f>
        <v>0</v>
      </c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43"/>
      <c r="BU293" s="243"/>
      <c r="BV293" s="243"/>
      <c r="BW293" s="243"/>
      <c r="BX293" s="243"/>
      <c r="BY293" s="243"/>
      <c r="BZ293" s="243"/>
      <c r="CA293" s="243"/>
      <c r="CB293" s="243"/>
      <c r="CC293" s="243"/>
      <c r="CD293" s="243"/>
      <c r="CE293" s="243"/>
      <c r="CF293" s="243"/>
      <c r="CG293" s="243"/>
      <c r="CH293" s="243"/>
      <c r="CI293" s="243"/>
      <c r="CJ293" s="243"/>
      <c r="CK293" s="243"/>
      <c r="CL293" s="243"/>
      <c r="CM293" s="243"/>
      <c r="CN293" s="243"/>
      <c r="CO293" s="243"/>
      <c r="CP293" s="243"/>
      <c r="CQ293" s="243"/>
      <c r="CR293" s="243"/>
      <c r="CS293" s="243"/>
      <c r="CT293" s="243"/>
      <c r="CU293" s="243"/>
      <c r="CV293" s="243"/>
      <c r="CW293" s="243"/>
      <c r="CX293" s="243"/>
      <c r="CY293" s="243"/>
      <c r="CZ293" s="243"/>
      <c r="DA293" s="243"/>
      <c r="DB293" s="243"/>
      <c r="DC293" s="243"/>
      <c r="DD293" s="243"/>
      <c r="DE293" s="243"/>
      <c r="DF293" s="243"/>
      <c r="DG293" s="243"/>
      <c r="DH293" s="243"/>
      <c r="DI293" s="243"/>
      <c r="DJ293" s="243"/>
      <c r="DK293" s="243"/>
      <c r="DL293" s="243"/>
      <c r="DM293" s="243"/>
      <c r="DN293" s="243"/>
      <c r="DO293" s="243"/>
      <c r="DP293" s="243"/>
      <c r="DQ293" s="243"/>
      <c r="DR293" s="243"/>
      <c r="DS293" s="243"/>
      <c r="DT293" s="243"/>
      <c r="DU293" s="243"/>
      <c r="DV293" s="243"/>
      <c r="DW293" s="243"/>
      <c r="DX293" s="243"/>
      <c r="DY293" s="243"/>
      <c r="DZ293" s="243"/>
      <c r="EA293" s="243"/>
      <c r="EB293" s="243"/>
      <c r="EC293" s="243"/>
      <c r="ED293" s="243"/>
      <c r="EE293" s="243"/>
      <c r="EF293" s="243"/>
      <c r="EG293" s="243"/>
      <c r="EH293" s="243"/>
      <c r="EI293" s="243"/>
      <c r="EJ293" s="243"/>
      <c r="EK293" s="243"/>
      <c r="EL293" s="243"/>
      <c r="EM293" s="243"/>
      <c r="EN293" s="243"/>
      <c r="EO293" s="243"/>
      <c r="EP293" s="243"/>
      <c r="EQ293" s="243"/>
      <c r="ER293" s="243"/>
      <c r="ES293" s="243"/>
      <c r="ET293" s="243"/>
      <c r="EU293" s="243"/>
      <c r="EV293" s="243"/>
      <c r="EW293" s="243"/>
      <c r="EX293" s="243"/>
      <c r="EY293" s="243"/>
      <c r="EZ293" s="243"/>
      <c r="FA293" s="243"/>
      <c r="FB293" s="243"/>
      <c r="FC293" s="243"/>
      <c r="FD293" s="243"/>
      <c r="FE293" s="243"/>
      <c r="FF293" s="243"/>
      <c r="FG293" s="243"/>
      <c r="FH293" s="243"/>
      <c r="FI293" s="243"/>
      <c r="FJ293" s="243"/>
      <c r="FK293" s="243"/>
      <c r="FL293" s="243"/>
      <c r="FM293" s="243"/>
      <c r="FN293" s="243"/>
      <c r="FO293" s="243"/>
      <c r="FP293" s="243"/>
      <c r="FQ293" s="243"/>
      <c r="FR293" s="243"/>
      <c r="FS293" s="243"/>
      <c r="FT293" s="243"/>
      <c r="FU293" s="243"/>
      <c r="FV293" s="243"/>
      <c r="FW293" s="243"/>
      <c r="FX293" s="243"/>
      <c r="FY293" s="243"/>
      <c r="FZ293" s="243"/>
      <c r="GA293" s="243"/>
      <c r="GB293" s="243"/>
      <c r="GC293" s="243"/>
      <c r="GD293" s="243"/>
      <c r="GE293" s="243"/>
      <c r="GF293" s="243"/>
      <c r="GG293" s="243"/>
      <c r="GH293" s="243"/>
      <c r="GI293" s="243"/>
      <c r="GJ293" s="243"/>
      <c r="GK293" s="243"/>
      <c r="GL293" s="243"/>
      <c r="GM293" s="243"/>
      <c r="GN293" s="243"/>
      <c r="GO293" s="243"/>
      <c r="GP293" s="243"/>
      <c r="GQ293" s="243"/>
      <c r="GR293" s="243"/>
      <c r="GS293" s="243"/>
      <c r="GT293" s="243"/>
      <c r="GU293" s="243"/>
      <c r="GV293" s="243"/>
      <c r="GW293" s="243"/>
      <c r="GX293" s="243"/>
      <c r="GY293" s="243"/>
      <c r="GZ293" s="243"/>
      <c r="HA293" s="243"/>
      <c r="HB293" s="243"/>
      <c r="HC293" s="243"/>
      <c r="HD293" s="243"/>
      <c r="HE293" s="243"/>
      <c r="HF293" s="243"/>
      <c r="HG293" s="243"/>
      <c r="HH293" s="243"/>
      <c r="HI293" s="243"/>
      <c r="HJ293" s="243"/>
      <c r="HK293" s="243"/>
      <c r="HL293" s="243"/>
      <c r="HM293" s="243"/>
      <c r="HN293" s="243"/>
      <c r="HO293" s="243"/>
      <c r="HP293" s="243"/>
      <c r="HQ293" s="243"/>
      <c r="HR293" s="243"/>
      <c r="HS293" s="243"/>
      <c r="HT293" s="243"/>
      <c r="HU293" s="243"/>
      <c r="HV293" s="243"/>
      <c r="HW293" s="243"/>
      <c r="HX293" s="243"/>
      <c r="HY293" s="243"/>
      <c r="HZ293" s="243"/>
      <c r="IA293" s="243"/>
      <c r="IB293" s="243"/>
      <c r="IC293" s="243"/>
      <c r="ID293" s="243"/>
      <c r="IE293" s="243"/>
      <c r="IF293" s="243"/>
      <c r="IG293" s="243"/>
      <c r="IH293" s="243"/>
      <c r="II293" s="243"/>
      <c r="IJ293" s="243"/>
      <c r="IK293" s="243"/>
      <c r="IL293" s="243"/>
      <c r="IM293" s="243"/>
      <c r="IN293" s="243"/>
      <c r="IO293" s="243"/>
      <c r="IP293" s="243"/>
      <c r="IQ293" s="243"/>
      <c r="IR293" s="243"/>
      <c r="IS293" s="243"/>
      <c r="IT293" s="243"/>
      <c r="IU293" s="243"/>
      <c r="IV293" s="243"/>
    </row>
    <row r="294" spans="1:256" s="340" customFormat="1" outlineLevel="1">
      <c r="A294" s="610"/>
      <c r="B294" s="993">
        <v>10</v>
      </c>
      <c r="C294" s="994"/>
      <c r="D294" s="643"/>
      <c r="E294" s="644">
        <f ca="1">IF('Health SCR'!E$3&gt;=$B294,OFFSET($D$283,0,'Health SCR'!E$3-$B294)*OFFSET(Inputs!$C$30,0,$B294-2)/IF(sommmeProdInv(Inputs!$B$30:$AY$30,$D$283:$BA$283,'Health SCR'!E$3)&gt;0,sommmeProdInv(Inputs!$B$30:$AY$30,$D$283:$BA$283,'Health SCR'!E$3),1)+E293,0)</f>
        <v>0</v>
      </c>
      <c r="F294" s="644">
        <f ca="1">IF('Health SCR'!F$3&gt;=$B294,OFFSET($D$283,0,'Health SCR'!F$3-$B294)*OFFSET(Inputs!$C$30,0,$B294-2)/IF(sommmeProdInv(Inputs!$B$30:$AY$30,$D$283:$BA$283,'Health SCR'!F$3)&gt;0,sommmeProdInv(Inputs!$B$30:$AY$30,$D$283:$BA$283,'Health SCR'!F$3),1)+F293,0)</f>
        <v>0</v>
      </c>
      <c r="G294" s="644">
        <f ca="1">IF('Health SCR'!G$3&gt;=$B294,OFFSET($D$283,0,'Health SCR'!G$3-$B294)*OFFSET(Inputs!$C$30,0,$B294-2)/IF(sommmeProdInv(Inputs!$B$30:$AY$30,$D$283:$BA$283,'Health SCR'!G$3)&gt;0,sommmeProdInv(Inputs!$B$30:$AY$30,$D$283:$BA$283,'Health SCR'!G$3),1)+G293,0)</f>
        <v>0</v>
      </c>
      <c r="H294" s="644">
        <f ca="1">IF('Health SCR'!H$3&gt;=$B294,OFFSET($D$283,0,'Health SCR'!H$3-$B294)*OFFSET(Inputs!$C$30,0,$B294-2)/IF(sommmeProdInv(Inputs!$B$30:$AY$30,$D$283:$BA$283,'Health SCR'!H$3)&gt;0,sommmeProdInv(Inputs!$B$30:$AY$30,$D$283:$BA$283,'Health SCR'!H$3),1)+H293,0)</f>
        <v>0</v>
      </c>
      <c r="I294" s="644">
        <f ca="1">IF('Health SCR'!I$3&gt;=$B294,OFFSET($D$283,0,'Health SCR'!I$3-$B294)*OFFSET(Inputs!$C$30,0,$B294-2)/IF(sommmeProdInv(Inputs!$B$30:$AY$30,$D$283:$BA$283,'Health SCR'!I$3)&gt;0,sommmeProdInv(Inputs!$B$30:$AY$30,$D$283:$BA$283,'Health SCR'!I$3),1)+I293,0)</f>
        <v>0</v>
      </c>
      <c r="J294" s="644">
        <f ca="1">IF('Health SCR'!J$3&gt;=$B294,OFFSET($D$283,0,'Health SCR'!J$3-$B294)*OFFSET(Inputs!$C$30,0,$B294-2)/IF(sommmeProdInv(Inputs!$B$30:$AY$30,$D$283:$BA$283,'Health SCR'!J$3)&gt;0,sommmeProdInv(Inputs!$B$30:$AY$30,$D$283:$BA$283,'Health SCR'!J$3),1)+J293,0)</f>
        <v>0</v>
      </c>
      <c r="K294" s="644">
        <f ca="1">IF('Health SCR'!K$3&gt;=$B294,OFFSET($D$283,0,'Health SCR'!K$3-$B294)*OFFSET(Inputs!$C$30,0,$B294-2)/IF(sommmeProdInv(Inputs!$B$30:$AY$30,$D$283:$BA$283,'Health SCR'!K$3)&gt;0,sommmeProdInv(Inputs!$B$30:$AY$30,$D$283:$BA$283,'Health SCR'!K$3),1)+K293,0)</f>
        <v>0</v>
      </c>
      <c r="L294" s="644">
        <f ca="1">IF('Health SCR'!L$3&gt;=$B294,OFFSET($D$283,0,'Health SCR'!L$3-$B294)*OFFSET(Inputs!$C$30,0,$B294-2)/IF(sommmeProdInv(Inputs!$B$30:$AY$30,$D$283:$BA$283,'Health SCR'!L$3)&gt;0,sommmeProdInv(Inputs!$B$30:$AY$30,$D$283:$BA$283,'Health SCR'!L$3),1)+L293,0)</f>
        <v>0</v>
      </c>
      <c r="M294" s="644">
        <f ca="1">IF('Health SCR'!M$3&gt;=$B294,OFFSET($D$283,0,'Health SCR'!M$3-$B294)*OFFSET(Inputs!$C$30,0,$B294-2)/IF(sommmeProdInv(Inputs!$B$30:$AY$30,$D$283:$BA$283,'Health SCR'!M$3)&gt;0,sommmeProdInv(Inputs!$B$30:$AY$30,$D$283:$BA$283,'Health SCR'!M$3),1)+M293,0)</f>
        <v>0</v>
      </c>
      <c r="N294" s="644">
        <f ca="1">IF('Health SCR'!N$3&gt;=$B294,OFFSET($D$283,0,'Health SCR'!N$3-$B294)*OFFSET(Inputs!$C$30,0,$B294-2)/IF(sommmeProdInv(Inputs!$B$30:$AY$30,$D$283:$BA$283,'Health SCR'!N$3)&gt;0,sommmeProdInv(Inputs!$B$30:$AY$30,$D$283:$BA$283,'Health SCR'!N$3),1)+N293,0)</f>
        <v>0</v>
      </c>
      <c r="O294" s="644">
        <f ca="1">IF('Health SCR'!O$3&gt;=$B294,OFFSET($D$283,0,'Health SCR'!O$3-$B294)*OFFSET(Inputs!$C$30,0,$B294-2)/IF(sommmeProdInv(Inputs!$B$30:$AY$30,$D$283:$BA$283,'Health SCR'!O$3)&gt;0,sommmeProdInv(Inputs!$B$30:$AY$30,$D$283:$BA$283,'Health SCR'!O$3),1)+O293,0)</f>
        <v>0</v>
      </c>
      <c r="P294" s="644">
        <f ca="1">IF('Health SCR'!P$3&gt;=$B294,OFFSET($D$283,0,'Health SCR'!P$3-$B294)*OFFSET(Inputs!$C$30,0,$B294-2)/IF(sommmeProdInv(Inputs!$B$30:$AY$30,$D$283:$BA$283,'Health SCR'!P$3)&gt;0,sommmeProdInv(Inputs!$B$30:$AY$30,$D$283:$BA$283,'Health SCR'!P$3),1)+P293,0)</f>
        <v>0</v>
      </c>
      <c r="Q294" s="644">
        <f ca="1">IF('Health SCR'!Q$3&gt;=$B294,OFFSET($D$283,0,'Health SCR'!Q$3-$B294)*OFFSET(Inputs!$C$30,0,$B294-2)/IF(sommmeProdInv(Inputs!$B$30:$AY$30,$D$283:$BA$283,'Health SCR'!Q$3)&gt;0,sommmeProdInv(Inputs!$B$30:$AY$30,$D$283:$BA$283,'Health SCR'!Q$3),1)+Q293,0)</f>
        <v>0</v>
      </c>
      <c r="R294" s="644">
        <f ca="1">IF('Health SCR'!R$3&gt;=$B294,OFFSET($D$283,0,'Health SCR'!R$3-$B294)*OFFSET(Inputs!$C$30,0,$B294-2)/IF(sommmeProdInv(Inputs!$B$30:$AY$30,$D$283:$BA$283,'Health SCR'!R$3)&gt;0,sommmeProdInv(Inputs!$B$30:$AY$30,$D$283:$BA$283,'Health SCR'!R$3),1)+R293,0)</f>
        <v>0</v>
      </c>
      <c r="S294" s="644">
        <f ca="1">IF('Health SCR'!S$3&gt;=$B294,OFFSET($D$283,0,'Health SCR'!S$3-$B294)*OFFSET(Inputs!$C$30,0,$B294-2)/IF(sommmeProdInv(Inputs!$B$30:$AY$30,$D$283:$BA$283,'Health SCR'!S$3)&gt;0,sommmeProdInv(Inputs!$B$30:$AY$30,$D$283:$BA$283,'Health SCR'!S$3),1)+S293,0)</f>
        <v>0</v>
      </c>
      <c r="T294" s="644">
        <f ca="1">IF('Health SCR'!T$3&gt;=$B294,OFFSET($D$283,0,'Health SCR'!T$3-$B294)*OFFSET(Inputs!$C$30,0,$B294-2)/IF(sommmeProdInv(Inputs!$B$30:$AY$30,$D$283:$BA$283,'Health SCR'!T$3)&gt;0,sommmeProdInv(Inputs!$B$30:$AY$30,$D$283:$BA$283,'Health SCR'!T$3),1)+T293,0)</f>
        <v>0</v>
      </c>
      <c r="U294" s="644">
        <f ca="1">IF('Health SCR'!U$3&gt;=$B294,OFFSET($D$283,0,'Health SCR'!U$3-$B294)*OFFSET(Inputs!$C$30,0,$B294-2)/IF(sommmeProdInv(Inputs!$B$30:$AY$30,$D$283:$BA$283,'Health SCR'!U$3)&gt;0,sommmeProdInv(Inputs!$B$30:$AY$30,$D$283:$BA$283,'Health SCR'!U$3),1)+U293,0)</f>
        <v>0</v>
      </c>
      <c r="V294" s="644">
        <f ca="1">IF('Health SCR'!V$3&gt;=$B294,OFFSET($D$283,0,'Health SCR'!V$3-$B294)*OFFSET(Inputs!$C$30,0,$B294-2)/IF(sommmeProdInv(Inputs!$B$30:$AY$30,$D$283:$BA$283,'Health SCR'!V$3)&gt;0,sommmeProdInv(Inputs!$B$30:$AY$30,$D$283:$BA$283,'Health SCR'!V$3),1)+V293,0)</f>
        <v>0</v>
      </c>
      <c r="W294" s="644">
        <f ca="1">IF('Health SCR'!W$3&gt;=$B294,OFFSET($D$283,0,'Health SCR'!W$3-$B294)*OFFSET(Inputs!$C$30,0,$B294-2)/IF(sommmeProdInv(Inputs!$B$30:$AY$30,$D$283:$BA$283,'Health SCR'!W$3)&gt;0,sommmeProdInv(Inputs!$B$30:$AY$30,$D$283:$BA$283,'Health SCR'!W$3),1)+W293,0)</f>
        <v>0</v>
      </c>
      <c r="X294" s="644">
        <f ca="1">IF('Health SCR'!X$3&gt;=$B294,OFFSET($D$283,0,'Health SCR'!X$3-$B294)*OFFSET(Inputs!$C$30,0,$B294-2)/IF(sommmeProdInv(Inputs!$B$30:$AY$30,$D$283:$BA$283,'Health SCR'!X$3)&gt;0,sommmeProdInv(Inputs!$B$30:$AY$30,$D$283:$BA$283,'Health SCR'!X$3),1)+X293,0)</f>
        <v>0</v>
      </c>
      <c r="Y294" s="644">
        <f ca="1">IF('Health SCR'!Y$3&gt;=$B294,OFFSET($D$283,0,'Health SCR'!Y$3-$B294)*OFFSET(Inputs!$C$30,0,$B294-2)/IF(sommmeProdInv(Inputs!$B$30:$AY$30,$D$283:$BA$283,'Health SCR'!Y$3)&gt;0,sommmeProdInv(Inputs!$B$30:$AY$30,$D$283:$BA$283,'Health SCR'!Y$3),1)+Y293,0)</f>
        <v>0</v>
      </c>
      <c r="Z294" s="644">
        <f ca="1">IF('Health SCR'!Z$3&gt;=$B294,OFFSET($D$283,0,'Health SCR'!Z$3-$B294)*OFFSET(Inputs!$C$30,0,$B294-2)/IF(sommmeProdInv(Inputs!$B$30:$AY$30,$D$283:$BA$283,'Health SCR'!Z$3)&gt;0,sommmeProdInv(Inputs!$B$30:$AY$30,$D$283:$BA$283,'Health SCR'!Z$3),1)+Z293,0)</f>
        <v>0</v>
      </c>
      <c r="AA294" s="644">
        <f ca="1">IF('Health SCR'!AA$3&gt;=$B294,OFFSET($D$283,0,'Health SCR'!AA$3-$B294)*OFFSET(Inputs!$C$30,0,$B294-2)/IF(sommmeProdInv(Inputs!$B$30:$AY$30,$D$283:$BA$283,'Health SCR'!AA$3)&gt;0,sommmeProdInv(Inputs!$B$30:$AY$30,$D$283:$BA$283,'Health SCR'!AA$3),1)+AA293,0)</f>
        <v>0</v>
      </c>
      <c r="AB294" s="644">
        <f ca="1">IF('Health SCR'!AB$3&gt;=$B294,OFFSET($D$283,0,'Health SCR'!AB$3-$B294)*OFFSET(Inputs!$C$30,0,$B294-2)/IF(sommmeProdInv(Inputs!$B$30:$AY$30,$D$283:$BA$283,'Health SCR'!AB$3)&gt;0,sommmeProdInv(Inputs!$B$30:$AY$30,$D$283:$BA$283,'Health SCR'!AB$3),1)+AB293,0)</f>
        <v>0</v>
      </c>
      <c r="AC294" s="644">
        <f ca="1">IF('Health SCR'!AC$3&gt;=$B294,OFFSET($D$283,0,'Health SCR'!AC$3-$B294)*OFFSET(Inputs!$C$30,0,$B294-2)/IF(sommmeProdInv(Inputs!$B$30:$AY$30,$D$283:$BA$283,'Health SCR'!AC$3)&gt;0,sommmeProdInv(Inputs!$B$30:$AY$30,$D$283:$BA$283,'Health SCR'!AC$3),1)+AC293,0)</f>
        <v>0</v>
      </c>
      <c r="AD294" s="644">
        <f ca="1">IF('Health SCR'!AD$3&gt;=$B294,OFFSET($D$283,0,'Health SCR'!AD$3-$B294)*OFFSET(Inputs!$C$30,0,$B294-2)/IF(sommmeProdInv(Inputs!$B$30:$AY$30,$D$283:$BA$283,'Health SCR'!AD$3)&gt;0,sommmeProdInv(Inputs!$B$30:$AY$30,$D$283:$BA$283,'Health SCR'!AD$3),1)+AD293,0)</f>
        <v>0</v>
      </c>
      <c r="AE294" s="644">
        <f ca="1">IF('Health SCR'!AE$3&gt;=$B294,OFFSET($D$283,0,'Health SCR'!AE$3-$B294)*OFFSET(Inputs!$C$30,0,$B294-2)/IF(sommmeProdInv(Inputs!$B$30:$AY$30,$D$283:$BA$283,'Health SCR'!AE$3)&gt;0,sommmeProdInv(Inputs!$B$30:$AY$30,$D$283:$BA$283,'Health SCR'!AE$3),1)+AE293,0)</f>
        <v>0</v>
      </c>
      <c r="AF294" s="644">
        <f ca="1">IF('Health SCR'!AF$3&gt;=$B294,OFFSET($D$283,0,'Health SCR'!AF$3-$B294)*OFFSET(Inputs!$C$30,0,$B294-2)/IF(sommmeProdInv(Inputs!$B$30:$AY$30,$D$283:$BA$283,'Health SCR'!AF$3)&gt;0,sommmeProdInv(Inputs!$B$30:$AY$30,$D$283:$BA$283,'Health SCR'!AF$3),1)+AF293,0)</f>
        <v>0</v>
      </c>
      <c r="AG294" s="644">
        <f ca="1">IF('Health SCR'!AG$3&gt;=$B294,OFFSET($D$283,0,'Health SCR'!AG$3-$B294)*OFFSET(Inputs!$C$30,0,$B294-2)/IF(sommmeProdInv(Inputs!$B$30:$AY$30,$D$283:$BA$283,'Health SCR'!AG$3)&gt;0,sommmeProdInv(Inputs!$B$30:$AY$30,$D$283:$BA$283,'Health SCR'!AG$3),1)+AG293,0)</f>
        <v>0</v>
      </c>
      <c r="AH294" s="644">
        <f ca="1">IF('Health SCR'!AH$3&gt;=$B294,OFFSET($D$283,0,'Health SCR'!AH$3-$B294)*OFFSET(Inputs!$C$30,0,$B294-2)/IF(sommmeProdInv(Inputs!$B$30:$AY$30,$D$283:$BA$283,'Health SCR'!AH$3)&gt;0,sommmeProdInv(Inputs!$B$30:$AY$30,$D$283:$BA$283,'Health SCR'!AH$3),1)+AH293,0)</f>
        <v>0</v>
      </c>
      <c r="AI294" s="644">
        <f ca="1">IF('Health SCR'!AI$3&gt;=$B294,OFFSET($D$283,0,'Health SCR'!AI$3-$B294)*OFFSET(Inputs!$C$30,0,$B294-2)/IF(sommmeProdInv(Inputs!$B$30:$AY$30,$D$283:$BA$283,'Health SCR'!AI$3)&gt;0,sommmeProdInv(Inputs!$B$30:$AY$30,$D$283:$BA$283,'Health SCR'!AI$3),1)+AI293,0)</f>
        <v>0</v>
      </c>
      <c r="AJ294" s="644">
        <f ca="1">IF('Health SCR'!AJ$3&gt;=$B294,OFFSET($D$283,0,'Health SCR'!AJ$3-$B294)*OFFSET(Inputs!$C$30,0,$B294-2)/IF(sommmeProdInv(Inputs!$B$30:$AY$30,$D$283:$BA$283,'Health SCR'!AJ$3)&gt;0,sommmeProdInv(Inputs!$B$30:$AY$30,$D$283:$BA$283,'Health SCR'!AJ$3),1)+AJ293,0)</f>
        <v>0</v>
      </c>
      <c r="AK294" s="644">
        <f ca="1">IF('Health SCR'!AK$3&gt;=$B294,OFFSET($D$283,0,'Health SCR'!AK$3-$B294)*OFFSET(Inputs!$C$30,0,$B294-2)/IF(sommmeProdInv(Inputs!$B$30:$AY$30,$D$283:$BA$283,'Health SCR'!AK$3)&gt;0,sommmeProdInv(Inputs!$B$30:$AY$30,$D$283:$BA$283,'Health SCR'!AK$3),1)+AK293,0)</f>
        <v>0</v>
      </c>
      <c r="AL294" s="644">
        <f ca="1">IF('Health SCR'!AL$3&gt;=$B294,OFFSET($D$283,0,'Health SCR'!AL$3-$B294)*OFFSET(Inputs!$C$30,0,$B294-2)/IF(sommmeProdInv(Inputs!$B$30:$AY$30,$D$283:$BA$283,'Health SCR'!AL$3)&gt;0,sommmeProdInv(Inputs!$B$30:$AY$30,$D$283:$BA$283,'Health SCR'!AL$3),1)+AL293,0)</f>
        <v>0</v>
      </c>
      <c r="AM294" s="644">
        <f ca="1">IF('Health SCR'!AM$3&gt;=$B294,OFFSET($D$283,0,'Health SCR'!AM$3-$B294)*OFFSET(Inputs!$C$30,0,$B294-2)/IF(sommmeProdInv(Inputs!$B$30:$AY$30,$D$283:$BA$283,'Health SCR'!AM$3)&gt;0,sommmeProdInv(Inputs!$B$30:$AY$30,$D$283:$BA$283,'Health SCR'!AM$3),1)+AM293,0)</f>
        <v>0</v>
      </c>
      <c r="AN294" s="644">
        <f ca="1">IF('Health SCR'!AN$3&gt;=$B294,OFFSET($D$283,0,'Health SCR'!AN$3-$B294)*OFFSET(Inputs!$C$30,0,$B294-2)/IF(sommmeProdInv(Inputs!$B$30:$AY$30,$D$283:$BA$283,'Health SCR'!AN$3)&gt;0,sommmeProdInv(Inputs!$B$30:$AY$30,$D$283:$BA$283,'Health SCR'!AN$3),1)+AN293,0)</f>
        <v>0</v>
      </c>
      <c r="AO294" s="644">
        <f ca="1">IF('Health SCR'!AO$3&gt;=$B294,OFFSET($D$283,0,'Health SCR'!AO$3-$B294)*OFFSET(Inputs!$C$30,0,$B294-2)/IF(sommmeProdInv(Inputs!$B$30:$AY$30,$D$283:$BA$283,'Health SCR'!AO$3)&gt;0,sommmeProdInv(Inputs!$B$30:$AY$30,$D$283:$BA$283,'Health SCR'!AO$3),1)+AO293,0)</f>
        <v>0</v>
      </c>
      <c r="AP294" s="644">
        <f ca="1">IF('Health SCR'!AP$3&gt;=$B294,OFFSET($D$283,0,'Health SCR'!AP$3-$B294)*OFFSET(Inputs!$C$30,0,$B294-2)/IF(sommmeProdInv(Inputs!$B$30:$AY$30,$D$283:$BA$283,'Health SCR'!AP$3)&gt;0,sommmeProdInv(Inputs!$B$30:$AY$30,$D$283:$BA$283,'Health SCR'!AP$3),1)+AP293,0)</f>
        <v>0</v>
      </c>
      <c r="AQ294" s="644">
        <f ca="1">IF('Health SCR'!AQ$3&gt;=$B294,OFFSET($D$283,0,'Health SCR'!AQ$3-$B294)*OFFSET(Inputs!$C$30,0,$B294-2)/IF(sommmeProdInv(Inputs!$B$30:$AY$30,$D$283:$BA$283,'Health SCR'!AQ$3)&gt;0,sommmeProdInv(Inputs!$B$30:$AY$30,$D$283:$BA$283,'Health SCR'!AQ$3),1)+AQ293,0)</f>
        <v>0</v>
      </c>
      <c r="AR294" s="644">
        <f ca="1">IF('Health SCR'!AR$3&gt;=$B294,OFFSET($D$283,0,'Health SCR'!AR$3-$B294)*OFFSET(Inputs!$C$30,0,$B294-2)/IF(sommmeProdInv(Inputs!$B$30:$AY$30,$D$283:$BA$283,'Health SCR'!AR$3)&gt;0,sommmeProdInv(Inputs!$B$30:$AY$30,$D$283:$BA$283,'Health SCR'!AR$3),1)+AR293,0)</f>
        <v>0</v>
      </c>
      <c r="AS294" s="644">
        <f ca="1">IF('Health SCR'!AS$3&gt;=$B294,OFFSET($D$283,0,'Health SCR'!AS$3-$B294)*OFFSET(Inputs!$C$30,0,$B294-2)/IF(sommmeProdInv(Inputs!$B$30:$AY$30,$D$283:$BA$283,'Health SCR'!AS$3)&gt;0,sommmeProdInv(Inputs!$B$30:$AY$30,$D$283:$BA$283,'Health SCR'!AS$3),1)+AS293,0)</f>
        <v>0</v>
      </c>
      <c r="AT294" s="644">
        <f ca="1">IF('Health SCR'!AT$3&gt;=$B294,OFFSET($D$283,0,'Health SCR'!AT$3-$B294)*OFFSET(Inputs!$C$30,0,$B294-2)/IF(sommmeProdInv(Inputs!$B$30:$AY$30,$D$283:$BA$283,'Health SCR'!AT$3)&gt;0,sommmeProdInv(Inputs!$B$30:$AY$30,$D$283:$BA$283,'Health SCR'!AT$3),1)+AT293,0)</f>
        <v>0</v>
      </c>
      <c r="AU294" s="644">
        <f ca="1">IF('Health SCR'!AU$3&gt;=$B294,OFFSET($D$283,0,'Health SCR'!AU$3-$B294)*OFFSET(Inputs!$C$30,0,$B294-2)/IF(sommmeProdInv(Inputs!$B$30:$AY$30,$D$283:$BA$283,'Health SCR'!AU$3)&gt;0,sommmeProdInv(Inputs!$B$30:$AY$30,$D$283:$BA$283,'Health SCR'!AU$3),1)+AU293,0)</f>
        <v>0</v>
      </c>
      <c r="AV294" s="644">
        <f ca="1">IF('Health SCR'!AV$3&gt;=$B294,OFFSET($D$283,0,'Health SCR'!AV$3-$B294)*OFFSET(Inputs!$C$30,0,$B294-2)/IF(sommmeProdInv(Inputs!$B$30:$AY$30,$D$283:$BA$283,'Health SCR'!AV$3)&gt;0,sommmeProdInv(Inputs!$B$30:$AY$30,$D$283:$BA$283,'Health SCR'!AV$3),1)+AV293,0)</f>
        <v>0</v>
      </c>
      <c r="AW294" s="644">
        <f ca="1">IF('Health SCR'!AW$3&gt;=$B294,OFFSET($D$283,0,'Health SCR'!AW$3-$B294)*OFFSET(Inputs!$C$30,0,$B294-2)/IF(sommmeProdInv(Inputs!$B$30:$AY$30,$D$283:$BA$283,'Health SCR'!AW$3)&gt;0,sommmeProdInv(Inputs!$B$30:$AY$30,$D$283:$BA$283,'Health SCR'!AW$3),1)+AW293,0)</f>
        <v>0</v>
      </c>
      <c r="AX294" s="644">
        <f ca="1">IF('Health SCR'!AX$3&gt;=$B294,OFFSET($D$283,0,'Health SCR'!AX$3-$B294)*OFFSET(Inputs!$C$30,0,$B294-2)/IF(sommmeProdInv(Inputs!$B$30:$AY$30,$D$283:$BA$283,'Health SCR'!AX$3)&gt;0,sommmeProdInv(Inputs!$B$30:$AY$30,$D$283:$BA$283,'Health SCR'!AX$3),1)+AX293,0)</f>
        <v>0</v>
      </c>
      <c r="AY294" s="644">
        <f ca="1">IF('Health SCR'!AY$3&gt;=$B294,OFFSET($D$283,0,'Health SCR'!AY$3-$B294)*OFFSET(Inputs!$C$30,0,$B294-2)/IF(sommmeProdInv(Inputs!$B$30:$AY$30,$D$283:$BA$283,'Health SCR'!AY$3)&gt;0,sommmeProdInv(Inputs!$B$30:$AY$30,$D$283:$BA$283,'Health SCR'!AY$3),1)+AY293,0)</f>
        <v>0</v>
      </c>
      <c r="AZ294" s="644">
        <f ca="1">IF('Health SCR'!AZ$3&gt;=$B294,OFFSET($D$283,0,'Health SCR'!AZ$3-$B294)*OFFSET(Inputs!$C$30,0,$B294-2)/IF(sommmeProdInv(Inputs!$B$30:$AY$30,$D$283:$BA$283,'Health SCR'!AZ$3)&gt;0,sommmeProdInv(Inputs!$B$30:$AY$30,$D$283:$BA$283,'Health SCR'!AZ$3),1)+AZ293,0)</f>
        <v>0</v>
      </c>
      <c r="BA294" s="645">
        <f ca="1">IF('Health SCR'!BA$3&gt;=$B294,OFFSET($D$283,0,'Health SCR'!BA$3-$B294)*OFFSET(Inputs!$C$30,0,$B294-2)/IF(sommmeProdInv(Inputs!$B$30:$AY$30,$D$283:$BA$283,'Health SCR'!BA$3)&gt;0,sommmeProdInv(Inputs!$B$30:$AY$30,$D$283:$BA$283,'Health SCR'!BA$3),1)+BA293,0)</f>
        <v>0</v>
      </c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43"/>
      <c r="BU294" s="243"/>
      <c r="BV294" s="243"/>
      <c r="BW294" s="243"/>
      <c r="BX294" s="243"/>
      <c r="BY294" s="243"/>
      <c r="BZ294" s="243"/>
      <c r="CA294" s="243"/>
      <c r="CB294" s="243"/>
      <c r="CC294" s="243"/>
      <c r="CD294" s="243"/>
      <c r="CE294" s="243"/>
      <c r="CF294" s="243"/>
      <c r="CG294" s="243"/>
      <c r="CH294" s="243"/>
      <c r="CI294" s="243"/>
      <c r="CJ294" s="243"/>
      <c r="CK294" s="243"/>
      <c r="CL294" s="243"/>
      <c r="CM294" s="243"/>
      <c r="CN294" s="243"/>
      <c r="CO294" s="243"/>
      <c r="CP294" s="243"/>
      <c r="CQ294" s="243"/>
      <c r="CR294" s="243"/>
      <c r="CS294" s="243"/>
      <c r="CT294" s="243"/>
      <c r="CU294" s="243"/>
      <c r="CV294" s="243"/>
      <c r="CW294" s="243"/>
      <c r="CX294" s="243"/>
      <c r="CY294" s="243"/>
      <c r="CZ294" s="243"/>
      <c r="DA294" s="243"/>
      <c r="DB294" s="243"/>
      <c r="DC294" s="243"/>
      <c r="DD294" s="243"/>
      <c r="DE294" s="243"/>
      <c r="DF294" s="243"/>
      <c r="DG294" s="243"/>
      <c r="DH294" s="243"/>
      <c r="DI294" s="243"/>
      <c r="DJ294" s="243"/>
      <c r="DK294" s="243"/>
      <c r="DL294" s="243"/>
      <c r="DM294" s="243"/>
      <c r="DN294" s="243"/>
      <c r="DO294" s="243"/>
      <c r="DP294" s="243"/>
      <c r="DQ294" s="243"/>
      <c r="DR294" s="243"/>
      <c r="DS294" s="243"/>
      <c r="DT294" s="243"/>
      <c r="DU294" s="243"/>
      <c r="DV294" s="243"/>
      <c r="DW294" s="243"/>
      <c r="DX294" s="243"/>
      <c r="DY294" s="243"/>
      <c r="DZ294" s="243"/>
      <c r="EA294" s="243"/>
      <c r="EB294" s="243"/>
      <c r="EC294" s="243"/>
      <c r="ED294" s="243"/>
      <c r="EE294" s="243"/>
      <c r="EF294" s="243"/>
      <c r="EG294" s="243"/>
      <c r="EH294" s="243"/>
      <c r="EI294" s="243"/>
      <c r="EJ294" s="243"/>
      <c r="EK294" s="243"/>
      <c r="EL294" s="243"/>
      <c r="EM294" s="243"/>
      <c r="EN294" s="243"/>
      <c r="EO294" s="243"/>
      <c r="EP294" s="243"/>
      <c r="EQ294" s="243"/>
      <c r="ER294" s="243"/>
      <c r="ES294" s="243"/>
      <c r="ET294" s="243"/>
      <c r="EU294" s="243"/>
      <c r="EV294" s="243"/>
      <c r="EW294" s="243"/>
      <c r="EX294" s="243"/>
      <c r="EY294" s="243"/>
      <c r="EZ294" s="243"/>
      <c r="FA294" s="243"/>
      <c r="FB294" s="243"/>
      <c r="FC294" s="243"/>
      <c r="FD294" s="243"/>
      <c r="FE294" s="243"/>
      <c r="FF294" s="243"/>
      <c r="FG294" s="243"/>
      <c r="FH294" s="243"/>
      <c r="FI294" s="243"/>
      <c r="FJ294" s="243"/>
      <c r="FK294" s="243"/>
      <c r="FL294" s="243"/>
      <c r="FM294" s="243"/>
      <c r="FN294" s="243"/>
      <c r="FO294" s="243"/>
      <c r="FP294" s="243"/>
      <c r="FQ294" s="243"/>
      <c r="FR294" s="243"/>
      <c r="FS294" s="243"/>
      <c r="FT294" s="243"/>
      <c r="FU294" s="243"/>
      <c r="FV294" s="243"/>
      <c r="FW294" s="243"/>
      <c r="FX294" s="243"/>
      <c r="FY294" s="243"/>
      <c r="FZ294" s="243"/>
      <c r="GA294" s="243"/>
      <c r="GB294" s="243"/>
      <c r="GC294" s="243"/>
      <c r="GD294" s="243"/>
      <c r="GE294" s="243"/>
      <c r="GF294" s="243"/>
      <c r="GG294" s="243"/>
      <c r="GH294" s="243"/>
      <c r="GI294" s="243"/>
      <c r="GJ294" s="243"/>
      <c r="GK294" s="243"/>
      <c r="GL294" s="243"/>
      <c r="GM294" s="243"/>
      <c r="GN294" s="243"/>
      <c r="GO294" s="243"/>
      <c r="GP294" s="243"/>
      <c r="GQ294" s="243"/>
      <c r="GR294" s="243"/>
      <c r="GS294" s="243"/>
      <c r="GT294" s="243"/>
      <c r="GU294" s="243"/>
      <c r="GV294" s="243"/>
      <c r="GW294" s="243"/>
      <c r="GX294" s="243"/>
      <c r="GY294" s="243"/>
      <c r="GZ294" s="243"/>
      <c r="HA294" s="243"/>
      <c r="HB294" s="243"/>
      <c r="HC294" s="243"/>
      <c r="HD294" s="243"/>
      <c r="HE294" s="243"/>
      <c r="HF294" s="243"/>
      <c r="HG294" s="243"/>
      <c r="HH294" s="243"/>
      <c r="HI294" s="243"/>
      <c r="HJ294" s="243"/>
      <c r="HK294" s="243"/>
      <c r="HL294" s="243"/>
      <c r="HM294" s="243"/>
      <c r="HN294" s="243"/>
      <c r="HO294" s="243"/>
      <c r="HP294" s="243"/>
      <c r="HQ294" s="243"/>
      <c r="HR294" s="243"/>
      <c r="HS294" s="243"/>
      <c r="HT294" s="243"/>
      <c r="HU294" s="243"/>
      <c r="HV294" s="243"/>
      <c r="HW294" s="243"/>
      <c r="HX294" s="243"/>
      <c r="HY294" s="243"/>
      <c r="HZ294" s="243"/>
      <c r="IA294" s="243"/>
      <c r="IB294" s="243"/>
      <c r="IC294" s="243"/>
      <c r="ID294" s="243"/>
      <c r="IE294" s="243"/>
      <c r="IF294" s="243"/>
      <c r="IG294" s="243"/>
      <c r="IH294" s="243"/>
      <c r="II294" s="243"/>
      <c r="IJ294" s="243"/>
      <c r="IK294" s="243"/>
      <c r="IL294" s="243"/>
      <c r="IM294" s="243"/>
      <c r="IN294" s="243"/>
      <c r="IO294" s="243"/>
      <c r="IP294" s="243"/>
      <c r="IQ294" s="243"/>
      <c r="IR294" s="243"/>
      <c r="IS294" s="243"/>
      <c r="IT294" s="243"/>
      <c r="IU294" s="243"/>
      <c r="IV294" s="243"/>
    </row>
    <row r="295" spans="1:256" s="340" customFormat="1" outlineLevel="1">
      <c r="A295" s="610"/>
      <c r="B295" s="993">
        <v>11</v>
      </c>
      <c r="C295" s="994"/>
      <c r="D295" s="643"/>
      <c r="E295" s="644">
        <f ca="1">IF('Health SCR'!E$3&gt;=$B295,OFFSET($D$283,0,'Health SCR'!E$3-$B295)*OFFSET(Inputs!$C$30,0,$B295-2)/IF(sommmeProdInv(Inputs!$B$30:$AY$30,$D$283:$BA$283,'Health SCR'!E$3)&gt;0,sommmeProdInv(Inputs!$B$30:$AY$30,$D$283:$BA$283,'Health SCR'!E$3),1)+E294,0)</f>
        <v>0</v>
      </c>
      <c r="F295" s="644">
        <f ca="1">IF('Health SCR'!F$3&gt;=$B295,OFFSET($D$283,0,'Health SCR'!F$3-$B295)*OFFSET(Inputs!$C$30,0,$B295-2)/IF(sommmeProdInv(Inputs!$B$30:$AY$30,$D$283:$BA$283,'Health SCR'!F$3)&gt;0,sommmeProdInv(Inputs!$B$30:$AY$30,$D$283:$BA$283,'Health SCR'!F$3),1)+F294,0)</f>
        <v>0</v>
      </c>
      <c r="G295" s="644">
        <f ca="1">IF('Health SCR'!G$3&gt;=$B295,OFFSET($D$283,0,'Health SCR'!G$3-$B295)*OFFSET(Inputs!$C$30,0,$B295-2)/IF(sommmeProdInv(Inputs!$B$30:$AY$30,$D$283:$BA$283,'Health SCR'!G$3)&gt;0,sommmeProdInv(Inputs!$B$30:$AY$30,$D$283:$BA$283,'Health SCR'!G$3),1)+G294,0)</f>
        <v>0</v>
      </c>
      <c r="H295" s="644">
        <f ca="1">IF('Health SCR'!H$3&gt;=$B295,OFFSET($D$283,0,'Health SCR'!H$3-$B295)*OFFSET(Inputs!$C$30,0,$B295-2)/IF(sommmeProdInv(Inputs!$B$30:$AY$30,$D$283:$BA$283,'Health SCR'!H$3)&gt;0,sommmeProdInv(Inputs!$B$30:$AY$30,$D$283:$BA$283,'Health SCR'!H$3),1)+H294,0)</f>
        <v>0</v>
      </c>
      <c r="I295" s="644">
        <f ca="1">IF('Health SCR'!I$3&gt;=$B295,OFFSET($D$283,0,'Health SCR'!I$3-$B295)*OFFSET(Inputs!$C$30,0,$B295-2)/IF(sommmeProdInv(Inputs!$B$30:$AY$30,$D$283:$BA$283,'Health SCR'!I$3)&gt;0,sommmeProdInv(Inputs!$B$30:$AY$30,$D$283:$BA$283,'Health SCR'!I$3),1)+I294,0)</f>
        <v>0</v>
      </c>
      <c r="J295" s="644">
        <f ca="1">IF('Health SCR'!J$3&gt;=$B295,OFFSET($D$283,0,'Health SCR'!J$3-$B295)*OFFSET(Inputs!$C$30,0,$B295-2)/IF(sommmeProdInv(Inputs!$B$30:$AY$30,$D$283:$BA$283,'Health SCR'!J$3)&gt;0,sommmeProdInv(Inputs!$B$30:$AY$30,$D$283:$BA$283,'Health SCR'!J$3),1)+J294,0)</f>
        <v>0</v>
      </c>
      <c r="K295" s="644">
        <f ca="1">IF('Health SCR'!K$3&gt;=$B295,OFFSET($D$283,0,'Health SCR'!K$3-$B295)*OFFSET(Inputs!$C$30,0,$B295-2)/IF(sommmeProdInv(Inputs!$B$30:$AY$30,$D$283:$BA$283,'Health SCR'!K$3)&gt;0,sommmeProdInv(Inputs!$B$30:$AY$30,$D$283:$BA$283,'Health SCR'!K$3),1)+K294,0)</f>
        <v>0</v>
      </c>
      <c r="L295" s="644">
        <f ca="1">IF('Health SCR'!L$3&gt;=$B295,OFFSET($D$283,0,'Health SCR'!L$3-$B295)*OFFSET(Inputs!$C$30,0,$B295-2)/IF(sommmeProdInv(Inputs!$B$30:$AY$30,$D$283:$BA$283,'Health SCR'!L$3)&gt;0,sommmeProdInv(Inputs!$B$30:$AY$30,$D$283:$BA$283,'Health SCR'!L$3),1)+L294,0)</f>
        <v>0</v>
      </c>
      <c r="M295" s="644">
        <f ca="1">IF('Health SCR'!M$3&gt;=$B295,OFFSET($D$283,0,'Health SCR'!M$3-$B295)*OFFSET(Inputs!$C$30,0,$B295-2)/IF(sommmeProdInv(Inputs!$B$30:$AY$30,$D$283:$BA$283,'Health SCR'!M$3)&gt;0,sommmeProdInv(Inputs!$B$30:$AY$30,$D$283:$BA$283,'Health SCR'!M$3),1)+M294,0)</f>
        <v>0</v>
      </c>
      <c r="N295" s="644">
        <f ca="1">IF('Health SCR'!N$3&gt;=$B295,OFFSET($D$283,0,'Health SCR'!N$3-$B295)*OFFSET(Inputs!$C$30,0,$B295-2)/IF(sommmeProdInv(Inputs!$B$30:$AY$30,$D$283:$BA$283,'Health SCR'!N$3)&gt;0,sommmeProdInv(Inputs!$B$30:$AY$30,$D$283:$BA$283,'Health SCR'!N$3),1)+N294,0)</f>
        <v>0</v>
      </c>
      <c r="O295" s="644">
        <f ca="1">IF('Health SCR'!O$3&gt;=$B295,OFFSET($D$283,0,'Health SCR'!O$3-$B295)*OFFSET(Inputs!$C$30,0,$B295-2)/IF(sommmeProdInv(Inputs!$B$30:$AY$30,$D$283:$BA$283,'Health SCR'!O$3)&gt;0,sommmeProdInv(Inputs!$B$30:$AY$30,$D$283:$BA$283,'Health SCR'!O$3),1)+O294,0)</f>
        <v>0</v>
      </c>
      <c r="P295" s="644">
        <f ca="1">IF('Health SCR'!P$3&gt;=$B295,OFFSET($D$283,0,'Health SCR'!P$3-$B295)*OFFSET(Inputs!$C$30,0,$B295-2)/IF(sommmeProdInv(Inputs!$B$30:$AY$30,$D$283:$BA$283,'Health SCR'!P$3)&gt;0,sommmeProdInv(Inputs!$B$30:$AY$30,$D$283:$BA$283,'Health SCR'!P$3),1)+P294,0)</f>
        <v>0</v>
      </c>
      <c r="Q295" s="644">
        <f ca="1">IF('Health SCR'!Q$3&gt;=$B295,OFFSET($D$283,0,'Health SCR'!Q$3-$B295)*OFFSET(Inputs!$C$30,0,$B295-2)/IF(sommmeProdInv(Inputs!$B$30:$AY$30,$D$283:$BA$283,'Health SCR'!Q$3)&gt;0,sommmeProdInv(Inputs!$B$30:$AY$30,$D$283:$BA$283,'Health SCR'!Q$3),1)+Q294,0)</f>
        <v>0</v>
      </c>
      <c r="R295" s="644">
        <f ca="1">IF('Health SCR'!R$3&gt;=$B295,OFFSET($D$283,0,'Health SCR'!R$3-$B295)*OFFSET(Inputs!$C$30,0,$B295-2)/IF(sommmeProdInv(Inputs!$B$30:$AY$30,$D$283:$BA$283,'Health SCR'!R$3)&gt;0,sommmeProdInv(Inputs!$B$30:$AY$30,$D$283:$BA$283,'Health SCR'!R$3),1)+R294,0)</f>
        <v>0</v>
      </c>
      <c r="S295" s="644">
        <f ca="1">IF('Health SCR'!S$3&gt;=$B295,OFFSET($D$283,0,'Health SCR'!S$3-$B295)*OFFSET(Inputs!$C$30,0,$B295-2)/IF(sommmeProdInv(Inputs!$B$30:$AY$30,$D$283:$BA$283,'Health SCR'!S$3)&gt;0,sommmeProdInv(Inputs!$B$30:$AY$30,$D$283:$BA$283,'Health SCR'!S$3),1)+S294,0)</f>
        <v>0</v>
      </c>
      <c r="T295" s="644">
        <f ca="1">IF('Health SCR'!T$3&gt;=$B295,OFFSET($D$283,0,'Health SCR'!T$3-$B295)*OFFSET(Inputs!$C$30,0,$B295-2)/IF(sommmeProdInv(Inputs!$B$30:$AY$30,$D$283:$BA$283,'Health SCR'!T$3)&gt;0,sommmeProdInv(Inputs!$B$30:$AY$30,$D$283:$BA$283,'Health SCR'!T$3),1)+T294,0)</f>
        <v>0</v>
      </c>
      <c r="U295" s="644">
        <f ca="1">IF('Health SCR'!U$3&gt;=$B295,OFFSET($D$283,0,'Health SCR'!U$3-$B295)*OFFSET(Inputs!$C$30,0,$B295-2)/IF(sommmeProdInv(Inputs!$B$30:$AY$30,$D$283:$BA$283,'Health SCR'!U$3)&gt;0,sommmeProdInv(Inputs!$B$30:$AY$30,$D$283:$BA$283,'Health SCR'!U$3),1)+U294,0)</f>
        <v>0</v>
      </c>
      <c r="V295" s="644">
        <f ca="1">IF('Health SCR'!V$3&gt;=$B295,OFFSET($D$283,0,'Health SCR'!V$3-$B295)*OFFSET(Inputs!$C$30,0,$B295-2)/IF(sommmeProdInv(Inputs!$B$30:$AY$30,$D$283:$BA$283,'Health SCR'!V$3)&gt;0,sommmeProdInv(Inputs!$B$30:$AY$30,$D$283:$BA$283,'Health SCR'!V$3),1)+V294,0)</f>
        <v>0</v>
      </c>
      <c r="W295" s="644">
        <f ca="1">IF('Health SCR'!W$3&gt;=$B295,OFFSET($D$283,0,'Health SCR'!W$3-$B295)*OFFSET(Inputs!$C$30,0,$B295-2)/IF(sommmeProdInv(Inputs!$B$30:$AY$30,$D$283:$BA$283,'Health SCR'!W$3)&gt;0,sommmeProdInv(Inputs!$B$30:$AY$30,$D$283:$BA$283,'Health SCR'!W$3),1)+W294,0)</f>
        <v>0</v>
      </c>
      <c r="X295" s="644">
        <f ca="1">IF('Health SCR'!X$3&gt;=$B295,OFFSET($D$283,0,'Health SCR'!X$3-$B295)*OFFSET(Inputs!$C$30,0,$B295-2)/IF(sommmeProdInv(Inputs!$B$30:$AY$30,$D$283:$BA$283,'Health SCR'!X$3)&gt;0,sommmeProdInv(Inputs!$B$30:$AY$30,$D$283:$BA$283,'Health SCR'!X$3),1)+X294,0)</f>
        <v>0</v>
      </c>
      <c r="Y295" s="644">
        <f ca="1">IF('Health SCR'!Y$3&gt;=$B295,OFFSET($D$283,0,'Health SCR'!Y$3-$B295)*OFFSET(Inputs!$C$30,0,$B295-2)/IF(sommmeProdInv(Inputs!$B$30:$AY$30,$D$283:$BA$283,'Health SCR'!Y$3)&gt;0,sommmeProdInv(Inputs!$B$30:$AY$30,$D$283:$BA$283,'Health SCR'!Y$3),1)+Y294,0)</f>
        <v>0</v>
      </c>
      <c r="Z295" s="644">
        <f ca="1">IF('Health SCR'!Z$3&gt;=$B295,OFFSET($D$283,0,'Health SCR'!Z$3-$B295)*OFFSET(Inputs!$C$30,0,$B295-2)/IF(sommmeProdInv(Inputs!$B$30:$AY$30,$D$283:$BA$283,'Health SCR'!Z$3)&gt;0,sommmeProdInv(Inputs!$B$30:$AY$30,$D$283:$BA$283,'Health SCR'!Z$3),1)+Z294,0)</f>
        <v>0</v>
      </c>
      <c r="AA295" s="644">
        <f ca="1">IF('Health SCR'!AA$3&gt;=$B295,OFFSET($D$283,0,'Health SCR'!AA$3-$B295)*OFFSET(Inputs!$C$30,0,$B295-2)/IF(sommmeProdInv(Inputs!$B$30:$AY$30,$D$283:$BA$283,'Health SCR'!AA$3)&gt;0,sommmeProdInv(Inputs!$B$30:$AY$30,$D$283:$BA$283,'Health SCR'!AA$3),1)+AA294,0)</f>
        <v>0</v>
      </c>
      <c r="AB295" s="644">
        <f ca="1">IF('Health SCR'!AB$3&gt;=$B295,OFFSET($D$283,0,'Health SCR'!AB$3-$B295)*OFFSET(Inputs!$C$30,0,$B295-2)/IF(sommmeProdInv(Inputs!$B$30:$AY$30,$D$283:$BA$283,'Health SCR'!AB$3)&gt;0,sommmeProdInv(Inputs!$B$30:$AY$30,$D$283:$BA$283,'Health SCR'!AB$3),1)+AB294,0)</f>
        <v>0</v>
      </c>
      <c r="AC295" s="644">
        <f ca="1">IF('Health SCR'!AC$3&gt;=$B295,OFFSET($D$283,0,'Health SCR'!AC$3-$B295)*OFFSET(Inputs!$C$30,0,$B295-2)/IF(sommmeProdInv(Inputs!$B$30:$AY$30,$D$283:$BA$283,'Health SCR'!AC$3)&gt;0,sommmeProdInv(Inputs!$B$30:$AY$30,$D$283:$BA$283,'Health SCR'!AC$3),1)+AC294,0)</f>
        <v>0</v>
      </c>
      <c r="AD295" s="644">
        <f ca="1">IF('Health SCR'!AD$3&gt;=$B295,OFFSET($D$283,0,'Health SCR'!AD$3-$B295)*OFFSET(Inputs!$C$30,0,$B295-2)/IF(sommmeProdInv(Inputs!$B$30:$AY$30,$D$283:$BA$283,'Health SCR'!AD$3)&gt;0,sommmeProdInv(Inputs!$B$30:$AY$30,$D$283:$BA$283,'Health SCR'!AD$3),1)+AD294,0)</f>
        <v>0</v>
      </c>
      <c r="AE295" s="644">
        <f ca="1">IF('Health SCR'!AE$3&gt;=$B295,OFFSET($D$283,0,'Health SCR'!AE$3-$B295)*OFFSET(Inputs!$C$30,0,$B295-2)/IF(sommmeProdInv(Inputs!$B$30:$AY$30,$D$283:$BA$283,'Health SCR'!AE$3)&gt;0,sommmeProdInv(Inputs!$B$30:$AY$30,$D$283:$BA$283,'Health SCR'!AE$3),1)+AE294,0)</f>
        <v>0</v>
      </c>
      <c r="AF295" s="644">
        <f ca="1">IF('Health SCR'!AF$3&gt;=$B295,OFFSET($D$283,0,'Health SCR'!AF$3-$B295)*OFFSET(Inputs!$C$30,0,$B295-2)/IF(sommmeProdInv(Inputs!$B$30:$AY$30,$D$283:$BA$283,'Health SCR'!AF$3)&gt;0,sommmeProdInv(Inputs!$B$30:$AY$30,$D$283:$BA$283,'Health SCR'!AF$3),1)+AF294,0)</f>
        <v>0</v>
      </c>
      <c r="AG295" s="644">
        <f ca="1">IF('Health SCR'!AG$3&gt;=$B295,OFFSET($D$283,0,'Health SCR'!AG$3-$B295)*OFFSET(Inputs!$C$30,0,$B295-2)/IF(sommmeProdInv(Inputs!$B$30:$AY$30,$D$283:$BA$283,'Health SCR'!AG$3)&gt;0,sommmeProdInv(Inputs!$B$30:$AY$30,$D$283:$BA$283,'Health SCR'!AG$3),1)+AG294,0)</f>
        <v>0</v>
      </c>
      <c r="AH295" s="644">
        <f ca="1">IF('Health SCR'!AH$3&gt;=$B295,OFFSET($D$283,0,'Health SCR'!AH$3-$B295)*OFFSET(Inputs!$C$30,0,$B295-2)/IF(sommmeProdInv(Inputs!$B$30:$AY$30,$D$283:$BA$283,'Health SCR'!AH$3)&gt;0,sommmeProdInv(Inputs!$B$30:$AY$30,$D$283:$BA$283,'Health SCR'!AH$3),1)+AH294,0)</f>
        <v>0</v>
      </c>
      <c r="AI295" s="644">
        <f ca="1">IF('Health SCR'!AI$3&gt;=$B295,OFFSET($D$283,0,'Health SCR'!AI$3-$B295)*OFFSET(Inputs!$C$30,0,$B295-2)/IF(sommmeProdInv(Inputs!$B$30:$AY$30,$D$283:$BA$283,'Health SCR'!AI$3)&gt;0,sommmeProdInv(Inputs!$B$30:$AY$30,$D$283:$BA$283,'Health SCR'!AI$3),1)+AI294,0)</f>
        <v>0</v>
      </c>
      <c r="AJ295" s="644">
        <f ca="1">IF('Health SCR'!AJ$3&gt;=$B295,OFFSET($D$283,0,'Health SCR'!AJ$3-$B295)*OFFSET(Inputs!$C$30,0,$B295-2)/IF(sommmeProdInv(Inputs!$B$30:$AY$30,$D$283:$BA$283,'Health SCR'!AJ$3)&gt;0,sommmeProdInv(Inputs!$B$30:$AY$30,$D$283:$BA$283,'Health SCR'!AJ$3),1)+AJ294,0)</f>
        <v>0</v>
      </c>
      <c r="AK295" s="644">
        <f ca="1">IF('Health SCR'!AK$3&gt;=$B295,OFFSET($D$283,0,'Health SCR'!AK$3-$B295)*OFFSET(Inputs!$C$30,0,$B295-2)/IF(sommmeProdInv(Inputs!$B$30:$AY$30,$D$283:$BA$283,'Health SCR'!AK$3)&gt;0,sommmeProdInv(Inputs!$B$30:$AY$30,$D$283:$BA$283,'Health SCR'!AK$3),1)+AK294,0)</f>
        <v>0</v>
      </c>
      <c r="AL295" s="644">
        <f ca="1">IF('Health SCR'!AL$3&gt;=$B295,OFFSET($D$283,0,'Health SCR'!AL$3-$B295)*OFFSET(Inputs!$C$30,0,$B295-2)/IF(sommmeProdInv(Inputs!$B$30:$AY$30,$D$283:$BA$283,'Health SCR'!AL$3)&gt;0,sommmeProdInv(Inputs!$B$30:$AY$30,$D$283:$BA$283,'Health SCR'!AL$3),1)+AL294,0)</f>
        <v>0</v>
      </c>
      <c r="AM295" s="644">
        <f ca="1">IF('Health SCR'!AM$3&gt;=$B295,OFFSET($D$283,0,'Health SCR'!AM$3-$B295)*OFFSET(Inputs!$C$30,0,$B295-2)/IF(sommmeProdInv(Inputs!$B$30:$AY$30,$D$283:$BA$283,'Health SCR'!AM$3)&gt;0,sommmeProdInv(Inputs!$B$30:$AY$30,$D$283:$BA$283,'Health SCR'!AM$3),1)+AM294,0)</f>
        <v>0</v>
      </c>
      <c r="AN295" s="644">
        <f ca="1">IF('Health SCR'!AN$3&gt;=$B295,OFFSET($D$283,0,'Health SCR'!AN$3-$B295)*OFFSET(Inputs!$C$30,0,$B295-2)/IF(sommmeProdInv(Inputs!$B$30:$AY$30,$D$283:$BA$283,'Health SCR'!AN$3)&gt;0,sommmeProdInv(Inputs!$B$30:$AY$30,$D$283:$BA$283,'Health SCR'!AN$3),1)+AN294,0)</f>
        <v>0</v>
      </c>
      <c r="AO295" s="644">
        <f ca="1">IF('Health SCR'!AO$3&gt;=$B295,OFFSET($D$283,0,'Health SCR'!AO$3-$B295)*OFFSET(Inputs!$C$30,0,$B295-2)/IF(sommmeProdInv(Inputs!$B$30:$AY$30,$D$283:$BA$283,'Health SCR'!AO$3)&gt;0,sommmeProdInv(Inputs!$B$30:$AY$30,$D$283:$BA$283,'Health SCR'!AO$3),1)+AO294,0)</f>
        <v>0</v>
      </c>
      <c r="AP295" s="644">
        <f ca="1">IF('Health SCR'!AP$3&gt;=$B295,OFFSET($D$283,0,'Health SCR'!AP$3-$B295)*OFFSET(Inputs!$C$30,0,$B295-2)/IF(sommmeProdInv(Inputs!$B$30:$AY$30,$D$283:$BA$283,'Health SCR'!AP$3)&gt;0,sommmeProdInv(Inputs!$B$30:$AY$30,$D$283:$BA$283,'Health SCR'!AP$3),1)+AP294,0)</f>
        <v>0</v>
      </c>
      <c r="AQ295" s="644">
        <f ca="1">IF('Health SCR'!AQ$3&gt;=$B295,OFFSET($D$283,0,'Health SCR'!AQ$3-$B295)*OFFSET(Inputs!$C$30,0,$B295-2)/IF(sommmeProdInv(Inputs!$B$30:$AY$30,$D$283:$BA$283,'Health SCR'!AQ$3)&gt;0,sommmeProdInv(Inputs!$B$30:$AY$30,$D$283:$BA$283,'Health SCR'!AQ$3),1)+AQ294,0)</f>
        <v>0</v>
      </c>
      <c r="AR295" s="644">
        <f ca="1">IF('Health SCR'!AR$3&gt;=$B295,OFFSET($D$283,0,'Health SCR'!AR$3-$B295)*OFFSET(Inputs!$C$30,0,$B295-2)/IF(sommmeProdInv(Inputs!$B$30:$AY$30,$D$283:$BA$283,'Health SCR'!AR$3)&gt;0,sommmeProdInv(Inputs!$B$30:$AY$30,$D$283:$BA$283,'Health SCR'!AR$3),1)+AR294,0)</f>
        <v>0</v>
      </c>
      <c r="AS295" s="644">
        <f ca="1">IF('Health SCR'!AS$3&gt;=$B295,OFFSET($D$283,0,'Health SCR'!AS$3-$B295)*OFFSET(Inputs!$C$30,0,$B295-2)/IF(sommmeProdInv(Inputs!$B$30:$AY$30,$D$283:$BA$283,'Health SCR'!AS$3)&gt;0,sommmeProdInv(Inputs!$B$30:$AY$30,$D$283:$BA$283,'Health SCR'!AS$3),1)+AS294,0)</f>
        <v>0</v>
      </c>
      <c r="AT295" s="644">
        <f ca="1">IF('Health SCR'!AT$3&gt;=$B295,OFFSET($D$283,0,'Health SCR'!AT$3-$B295)*OFFSET(Inputs!$C$30,0,$B295-2)/IF(sommmeProdInv(Inputs!$B$30:$AY$30,$D$283:$BA$283,'Health SCR'!AT$3)&gt;0,sommmeProdInv(Inputs!$B$30:$AY$30,$D$283:$BA$283,'Health SCR'!AT$3),1)+AT294,0)</f>
        <v>0</v>
      </c>
      <c r="AU295" s="644">
        <f ca="1">IF('Health SCR'!AU$3&gt;=$B295,OFFSET($D$283,0,'Health SCR'!AU$3-$B295)*OFFSET(Inputs!$C$30,0,$B295-2)/IF(sommmeProdInv(Inputs!$B$30:$AY$30,$D$283:$BA$283,'Health SCR'!AU$3)&gt;0,sommmeProdInv(Inputs!$B$30:$AY$30,$D$283:$BA$283,'Health SCR'!AU$3),1)+AU294,0)</f>
        <v>0</v>
      </c>
      <c r="AV295" s="644">
        <f ca="1">IF('Health SCR'!AV$3&gt;=$B295,OFFSET($D$283,0,'Health SCR'!AV$3-$B295)*OFFSET(Inputs!$C$30,0,$B295-2)/IF(sommmeProdInv(Inputs!$B$30:$AY$30,$D$283:$BA$283,'Health SCR'!AV$3)&gt;0,sommmeProdInv(Inputs!$B$30:$AY$30,$D$283:$BA$283,'Health SCR'!AV$3),1)+AV294,0)</f>
        <v>0</v>
      </c>
      <c r="AW295" s="644">
        <f ca="1">IF('Health SCR'!AW$3&gt;=$B295,OFFSET($D$283,0,'Health SCR'!AW$3-$B295)*OFFSET(Inputs!$C$30,0,$B295-2)/IF(sommmeProdInv(Inputs!$B$30:$AY$30,$D$283:$BA$283,'Health SCR'!AW$3)&gt;0,sommmeProdInv(Inputs!$B$30:$AY$30,$D$283:$BA$283,'Health SCR'!AW$3),1)+AW294,0)</f>
        <v>0</v>
      </c>
      <c r="AX295" s="644">
        <f ca="1">IF('Health SCR'!AX$3&gt;=$B295,OFFSET($D$283,0,'Health SCR'!AX$3-$B295)*OFFSET(Inputs!$C$30,0,$B295-2)/IF(sommmeProdInv(Inputs!$B$30:$AY$30,$D$283:$BA$283,'Health SCR'!AX$3)&gt;0,sommmeProdInv(Inputs!$B$30:$AY$30,$D$283:$BA$283,'Health SCR'!AX$3),1)+AX294,0)</f>
        <v>0</v>
      </c>
      <c r="AY295" s="644">
        <f ca="1">IF('Health SCR'!AY$3&gt;=$B295,OFFSET($D$283,0,'Health SCR'!AY$3-$B295)*OFFSET(Inputs!$C$30,0,$B295-2)/IF(sommmeProdInv(Inputs!$B$30:$AY$30,$D$283:$BA$283,'Health SCR'!AY$3)&gt;0,sommmeProdInv(Inputs!$B$30:$AY$30,$D$283:$BA$283,'Health SCR'!AY$3),1)+AY294,0)</f>
        <v>0</v>
      </c>
      <c r="AZ295" s="644">
        <f ca="1">IF('Health SCR'!AZ$3&gt;=$B295,OFFSET($D$283,0,'Health SCR'!AZ$3-$B295)*OFFSET(Inputs!$C$30,0,$B295-2)/IF(sommmeProdInv(Inputs!$B$30:$AY$30,$D$283:$BA$283,'Health SCR'!AZ$3)&gt;0,sommmeProdInv(Inputs!$B$30:$AY$30,$D$283:$BA$283,'Health SCR'!AZ$3),1)+AZ294,0)</f>
        <v>0</v>
      </c>
      <c r="BA295" s="645">
        <f ca="1">IF('Health SCR'!BA$3&gt;=$B295,OFFSET($D$283,0,'Health SCR'!BA$3-$B295)*OFFSET(Inputs!$C$30,0,$B295-2)/IF(sommmeProdInv(Inputs!$B$30:$AY$30,$D$283:$BA$283,'Health SCR'!BA$3)&gt;0,sommmeProdInv(Inputs!$B$30:$AY$30,$D$283:$BA$283,'Health SCR'!BA$3),1)+BA294,0)</f>
        <v>0</v>
      </c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43"/>
      <c r="BU295" s="243"/>
      <c r="BV295" s="243"/>
      <c r="BW295" s="243"/>
      <c r="BX295" s="243"/>
      <c r="BY295" s="243"/>
      <c r="BZ295" s="243"/>
      <c r="CA295" s="243"/>
      <c r="CB295" s="243"/>
      <c r="CC295" s="243"/>
      <c r="CD295" s="243"/>
      <c r="CE295" s="243"/>
      <c r="CF295" s="243"/>
      <c r="CG295" s="243"/>
      <c r="CH295" s="243"/>
      <c r="CI295" s="243"/>
      <c r="CJ295" s="243"/>
      <c r="CK295" s="243"/>
      <c r="CL295" s="243"/>
      <c r="CM295" s="243"/>
      <c r="CN295" s="243"/>
      <c r="CO295" s="243"/>
      <c r="CP295" s="243"/>
      <c r="CQ295" s="243"/>
      <c r="CR295" s="243"/>
      <c r="CS295" s="243"/>
      <c r="CT295" s="243"/>
      <c r="CU295" s="243"/>
      <c r="CV295" s="243"/>
      <c r="CW295" s="243"/>
      <c r="CX295" s="243"/>
      <c r="CY295" s="243"/>
      <c r="CZ295" s="243"/>
      <c r="DA295" s="243"/>
      <c r="DB295" s="243"/>
      <c r="DC295" s="243"/>
      <c r="DD295" s="243"/>
      <c r="DE295" s="243"/>
      <c r="DF295" s="243"/>
      <c r="DG295" s="243"/>
      <c r="DH295" s="243"/>
      <c r="DI295" s="243"/>
      <c r="DJ295" s="243"/>
      <c r="DK295" s="243"/>
      <c r="DL295" s="243"/>
      <c r="DM295" s="243"/>
      <c r="DN295" s="243"/>
      <c r="DO295" s="243"/>
      <c r="DP295" s="243"/>
      <c r="DQ295" s="243"/>
      <c r="DR295" s="243"/>
      <c r="DS295" s="243"/>
      <c r="DT295" s="243"/>
      <c r="DU295" s="243"/>
      <c r="DV295" s="243"/>
      <c r="DW295" s="243"/>
      <c r="DX295" s="243"/>
      <c r="DY295" s="243"/>
      <c r="DZ295" s="243"/>
      <c r="EA295" s="243"/>
      <c r="EB295" s="243"/>
      <c r="EC295" s="243"/>
      <c r="ED295" s="243"/>
      <c r="EE295" s="243"/>
      <c r="EF295" s="243"/>
      <c r="EG295" s="243"/>
      <c r="EH295" s="243"/>
      <c r="EI295" s="243"/>
      <c r="EJ295" s="243"/>
      <c r="EK295" s="243"/>
      <c r="EL295" s="243"/>
      <c r="EM295" s="243"/>
      <c r="EN295" s="243"/>
      <c r="EO295" s="243"/>
      <c r="EP295" s="243"/>
      <c r="EQ295" s="243"/>
      <c r="ER295" s="243"/>
      <c r="ES295" s="243"/>
      <c r="ET295" s="243"/>
      <c r="EU295" s="243"/>
      <c r="EV295" s="243"/>
      <c r="EW295" s="243"/>
      <c r="EX295" s="243"/>
      <c r="EY295" s="243"/>
      <c r="EZ295" s="243"/>
      <c r="FA295" s="243"/>
      <c r="FB295" s="243"/>
      <c r="FC295" s="243"/>
      <c r="FD295" s="243"/>
      <c r="FE295" s="243"/>
      <c r="FF295" s="243"/>
      <c r="FG295" s="243"/>
      <c r="FH295" s="243"/>
      <c r="FI295" s="243"/>
      <c r="FJ295" s="243"/>
      <c r="FK295" s="243"/>
      <c r="FL295" s="243"/>
      <c r="FM295" s="243"/>
      <c r="FN295" s="243"/>
      <c r="FO295" s="243"/>
      <c r="FP295" s="243"/>
      <c r="FQ295" s="243"/>
      <c r="FR295" s="243"/>
      <c r="FS295" s="243"/>
      <c r="FT295" s="243"/>
      <c r="FU295" s="243"/>
      <c r="FV295" s="243"/>
      <c r="FW295" s="243"/>
      <c r="FX295" s="243"/>
      <c r="FY295" s="243"/>
      <c r="FZ295" s="243"/>
      <c r="GA295" s="243"/>
      <c r="GB295" s="243"/>
      <c r="GC295" s="243"/>
      <c r="GD295" s="243"/>
      <c r="GE295" s="243"/>
      <c r="GF295" s="243"/>
      <c r="GG295" s="243"/>
      <c r="GH295" s="243"/>
      <c r="GI295" s="243"/>
      <c r="GJ295" s="243"/>
      <c r="GK295" s="243"/>
      <c r="GL295" s="243"/>
      <c r="GM295" s="243"/>
      <c r="GN295" s="243"/>
      <c r="GO295" s="243"/>
      <c r="GP295" s="243"/>
      <c r="GQ295" s="243"/>
      <c r="GR295" s="243"/>
      <c r="GS295" s="243"/>
      <c r="GT295" s="243"/>
      <c r="GU295" s="243"/>
      <c r="GV295" s="243"/>
      <c r="GW295" s="243"/>
      <c r="GX295" s="243"/>
      <c r="GY295" s="243"/>
      <c r="GZ295" s="243"/>
      <c r="HA295" s="243"/>
      <c r="HB295" s="243"/>
      <c r="HC295" s="243"/>
      <c r="HD295" s="243"/>
      <c r="HE295" s="243"/>
      <c r="HF295" s="243"/>
      <c r="HG295" s="243"/>
      <c r="HH295" s="243"/>
      <c r="HI295" s="243"/>
      <c r="HJ295" s="243"/>
      <c r="HK295" s="243"/>
      <c r="HL295" s="243"/>
      <c r="HM295" s="243"/>
      <c r="HN295" s="243"/>
      <c r="HO295" s="243"/>
      <c r="HP295" s="243"/>
      <c r="HQ295" s="243"/>
      <c r="HR295" s="243"/>
      <c r="HS295" s="243"/>
      <c r="HT295" s="243"/>
      <c r="HU295" s="243"/>
      <c r="HV295" s="243"/>
      <c r="HW295" s="243"/>
      <c r="HX295" s="243"/>
      <c r="HY295" s="243"/>
      <c r="HZ295" s="243"/>
      <c r="IA295" s="243"/>
      <c r="IB295" s="243"/>
      <c r="IC295" s="243"/>
      <c r="ID295" s="243"/>
      <c r="IE295" s="243"/>
      <c r="IF295" s="243"/>
      <c r="IG295" s="243"/>
      <c r="IH295" s="243"/>
      <c r="II295" s="243"/>
      <c r="IJ295" s="243"/>
      <c r="IK295" s="243"/>
      <c r="IL295" s="243"/>
      <c r="IM295" s="243"/>
      <c r="IN295" s="243"/>
      <c r="IO295" s="243"/>
      <c r="IP295" s="243"/>
      <c r="IQ295" s="243"/>
      <c r="IR295" s="243"/>
      <c r="IS295" s="243"/>
      <c r="IT295" s="243"/>
      <c r="IU295" s="243"/>
      <c r="IV295" s="243"/>
    </row>
    <row r="296" spans="1:256" s="340" customFormat="1" outlineLevel="1">
      <c r="A296" s="610"/>
      <c r="B296" s="993">
        <v>12</v>
      </c>
      <c r="C296" s="994"/>
      <c r="D296" s="643"/>
      <c r="E296" s="644">
        <f ca="1">IF('Health SCR'!E$3&gt;=$B296,OFFSET($D$283,0,'Health SCR'!E$3-$B296)*OFFSET(Inputs!$C$30,0,$B296-2)/IF(sommmeProdInv(Inputs!$B$30:$AY$30,$D$283:$BA$283,'Health SCR'!E$3)&gt;0,sommmeProdInv(Inputs!$B$30:$AY$30,$D$283:$BA$283,'Health SCR'!E$3),1)+E295,0)</f>
        <v>0</v>
      </c>
      <c r="F296" s="644">
        <f ca="1">IF('Health SCR'!F$3&gt;=$B296,OFFSET($D$283,0,'Health SCR'!F$3-$B296)*OFFSET(Inputs!$C$30,0,$B296-2)/IF(sommmeProdInv(Inputs!$B$30:$AY$30,$D$283:$BA$283,'Health SCR'!F$3)&gt;0,sommmeProdInv(Inputs!$B$30:$AY$30,$D$283:$BA$283,'Health SCR'!F$3),1)+F295,0)</f>
        <v>0</v>
      </c>
      <c r="G296" s="644">
        <f ca="1">IF('Health SCR'!G$3&gt;=$B296,OFFSET($D$283,0,'Health SCR'!G$3-$B296)*OFFSET(Inputs!$C$30,0,$B296-2)/IF(sommmeProdInv(Inputs!$B$30:$AY$30,$D$283:$BA$283,'Health SCR'!G$3)&gt;0,sommmeProdInv(Inputs!$B$30:$AY$30,$D$283:$BA$283,'Health SCR'!G$3),1)+G295,0)</f>
        <v>0</v>
      </c>
      <c r="H296" s="644">
        <f ca="1">IF('Health SCR'!H$3&gt;=$B296,OFFSET($D$283,0,'Health SCR'!H$3-$B296)*OFFSET(Inputs!$C$30,0,$B296-2)/IF(sommmeProdInv(Inputs!$B$30:$AY$30,$D$283:$BA$283,'Health SCR'!H$3)&gt;0,sommmeProdInv(Inputs!$B$30:$AY$30,$D$283:$BA$283,'Health SCR'!H$3),1)+H295,0)</f>
        <v>0</v>
      </c>
      <c r="I296" s="644">
        <f ca="1">IF('Health SCR'!I$3&gt;=$B296,OFFSET($D$283,0,'Health SCR'!I$3-$B296)*OFFSET(Inputs!$C$30,0,$B296-2)/IF(sommmeProdInv(Inputs!$B$30:$AY$30,$D$283:$BA$283,'Health SCR'!I$3)&gt;0,sommmeProdInv(Inputs!$B$30:$AY$30,$D$283:$BA$283,'Health SCR'!I$3),1)+I295,0)</f>
        <v>0</v>
      </c>
      <c r="J296" s="644">
        <f ca="1">IF('Health SCR'!J$3&gt;=$B296,OFFSET($D$283,0,'Health SCR'!J$3-$B296)*OFFSET(Inputs!$C$30,0,$B296-2)/IF(sommmeProdInv(Inputs!$B$30:$AY$30,$D$283:$BA$283,'Health SCR'!J$3)&gt;0,sommmeProdInv(Inputs!$B$30:$AY$30,$D$283:$BA$283,'Health SCR'!J$3),1)+J295,0)</f>
        <v>0</v>
      </c>
      <c r="K296" s="644">
        <f ca="1">IF('Health SCR'!K$3&gt;=$B296,OFFSET($D$283,0,'Health SCR'!K$3-$B296)*OFFSET(Inputs!$C$30,0,$B296-2)/IF(sommmeProdInv(Inputs!$B$30:$AY$30,$D$283:$BA$283,'Health SCR'!K$3)&gt;0,sommmeProdInv(Inputs!$B$30:$AY$30,$D$283:$BA$283,'Health SCR'!K$3),1)+K295,0)</f>
        <v>0</v>
      </c>
      <c r="L296" s="644">
        <f ca="1">IF('Health SCR'!L$3&gt;=$B296,OFFSET($D$283,0,'Health SCR'!L$3-$B296)*OFFSET(Inputs!$C$30,0,$B296-2)/IF(sommmeProdInv(Inputs!$B$30:$AY$30,$D$283:$BA$283,'Health SCR'!L$3)&gt;0,sommmeProdInv(Inputs!$B$30:$AY$30,$D$283:$BA$283,'Health SCR'!L$3),1)+L295,0)</f>
        <v>0</v>
      </c>
      <c r="M296" s="644">
        <f ca="1">IF('Health SCR'!M$3&gt;=$B296,OFFSET($D$283,0,'Health SCR'!M$3-$B296)*OFFSET(Inputs!$C$30,0,$B296-2)/IF(sommmeProdInv(Inputs!$B$30:$AY$30,$D$283:$BA$283,'Health SCR'!M$3)&gt;0,sommmeProdInv(Inputs!$B$30:$AY$30,$D$283:$BA$283,'Health SCR'!M$3),1)+M295,0)</f>
        <v>0</v>
      </c>
      <c r="N296" s="644">
        <f ca="1">IF('Health SCR'!N$3&gt;=$B296,OFFSET($D$283,0,'Health SCR'!N$3-$B296)*OFFSET(Inputs!$C$30,0,$B296-2)/IF(sommmeProdInv(Inputs!$B$30:$AY$30,$D$283:$BA$283,'Health SCR'!N$3)&gt;0,sommmeProdInv(Inputs!$B$30:$AY$30,$D$283:$BA$283,'Health SCR'!N$3),1)+N295,0)</f>
        <v>0</v>
      </c>
      <c r="O296" s="644">
        <f ca="1">IF('Health SCR'!O$3&gt;=$B296,OFFSET($D$283,0,'Health SCR'!O$3-$B296)*OFFSET(Inputs!$C$30,0,$B296-2)/IF(sommmeProdInv(Inputs!$B$30:$AY$30,$D$283:$BA$283,'Health SCR'!O$3)&gt;0,sommmeProdInv(Inputs!$B$30:$AY$30,$D$283:$BA$283,'Health SCR'!O$3),1)+O295,0)</f>
        <v>0</v>
      </c>
      <c r="P296" s="644">
        <f ca="1">IF('Health SCR'!P$3&gt;=$B296,OFFSET($D$283,0,'Health SCR'!P$3-$B296)*OFFSET(Inputs!$C$30,0,$B296-2)/IF(sommmeProdInv(Inputs!$B$30:$AY$30,$D$283:$BA$283,'Health SCR'!P$3)&gt;0,sommmeProdInv(Inputs!$B$30:$AY$30,$D$283:$BA$283,'Health SCR'!P$3),1)+P295,0)</f>
        <v>0</v>
      </c>
      <c r="Q296" s="644">
        <f ca="1">IF('Health SCR'!Q$3&gt;=$B296,OFFSET($D$283,0,'Health SCR'!Q$3-$B296)*OFFSET(Inputs!$C$30,0,$B296-2)/IF(sommmeProdInv(Inputs!$B$30:$AY$30,$D$283:$BA$283,'Health SCR'!Q$3)&gt;0,sommmeProdInv(Inputs!$B$30:$AY$30,$D$283:$BA$283,'Health SCR'!Q$3),1)+Q295,0)</f>
        <v>0</v>
      </c>
      <c r="R296" s="644">
        <f ca="1">IF('Health SCR'!R$3&gt;=$B296,OFFSET($D$283,0,'Health SCR'!R$3-$B296)*OFFSET(Inputs!$C$30,0,$B296-2)/IF(sommmeProdInv(Inputs!$B$30:$AY$30,$D$283:$BA$283,'Health SCR'!R$3)&gt;0,sommmeProdInv(Inputs!$B$30:$AY$30,$D$283:$BA$283,'Health SCR'!R$3),1)+R295,0)</f>
        <v>0</v>
      </c>
      <c r="S296" s="644">
        <f ca="1">IF('Health SCR'!S$3&gt;=$B296,OFFSET($D$283,0,'Health SCR'!S$3-$B296)*OFFSET(Inputs!$C$30,0,$B296-2)/IF(sommmeProdInv(Inputs!$B$30:$AY$30,$D$283:$BA$283,'Health SCR'!S$3)&gt;0,sommmeProdInv(Inputs!$B$30:$AY$30,$D$283:$BA$283,'Health SCR'!S$3),1)+S295,0)</f>
        <v>0</v>
      </c>
      <c r="T296" s="644">
        <f ca="1">IF('Health SCR'!T$3&gt;=$B296,OFFSET($D$283,0,'Health SCR'!T$3-$B296)*OFFSET(Inputs!$C$30,0,$B296-2)/IF(sommmeProdInv(Inputs!$B$30:$AY$30,$D$283:$BA$283,'Health SCR'!T$3)&gt;0,sommmeProdInv(Inputs!$B$30:$AY$30,$D$283:$BA$283,'Health SCR'!T$3),1)+T295,0)</f>
        <v>0</v>
      </c>
      <c r="U296" s="644">
        <f ca="1">IF('Health SCR'!U$3&gt;=$B296,OFFSET($D$283,0,'Health SCR'!U$3-$B296)*OFFSET(Inputs!$C$30,0,$B296-2)/IF(sommmeProdInv(Inputs!$B$30:$AY$30,$D$283:$BA$283,'Health SCR'!U$3)&gt;0,sommmeProdInv(Inputs!$B$30:$AY$30,$D$283:$BA$283,'Health SCR'!U$3),1)+U295,0)</f>
        <v>0</v>
      </c>
      <c r="V296" s="644">
        <f ca="1">IF('Health SCR'!V$3&gt;=$B296,OFFSET($D$283,0,'Health SCR'!V$3-$B296)*OFFSET(Inputs!$C$30,0,$B296-2)/IF(sommmeProdInv(Inputs!$B$30:$AY$30,$D$283:$BA$283,'Health SCR'!V$3)&gt;0,sommmeProdInv(Inputs!$B$30:$AY$30,$D$283:$BA$283,'Health SCR'!V$3),1)+V295,0)</f>
        <v>0</v>
      </c>
      <c r="W296" s="644">
        <f ca="1">IF('Health SCR'!W$3&gt;=$B296,OFFSET($D$283,0,'Health SCR'!W$3-$B296)*OFFSET(Inputs!$C$30,0,$B296-2)/IF(sommmeProdInv(Inputs!$B$30:$AY$30,$D$283:$BA$283,'Health SCR'!W$3)&gt;0,sommmeProdInv(Inputs!$B$30:$AY$30,$D$283:$BA$283,'Health SCR'!W$3),1)+W295,0)</f>
        <v>0</v>
      </c>
      <c r="X296" s="644">
        <f ca="1">IF('Health SCR'!X$3&gt;=$B296,OFFSET($D$283,0,'Health SCR'!X$3-$B296)*OFFSET(Inputs!$C$30,0,$B296-2)/IF(sommmeProdInv(Inputs!$B$30:$AY$30,$D$283:$BA$283,'Health SCR'!X$3)&gt;0,sommmeProdInv(Inputs!$B$30:$AY$30,$D$283:$BA$283,'Health SCR'!X$3),1)+X295,0)</f>
        <v>0</v>
      </c>
      <c r="Y296" s="644">
        <f ca="1">IF('Health SCR'!Y$3&gt;=$B296,OFFSET($D$283,0,'Health SCR'!Y$3-$B296)*OFFSET(Inputs!$C$30,0,$B296-2)/IF(sommmeProdInv(Inputs!$B$30:$AY$30,$D$283:$BA$283,'Health SCR'!Y$3)&gt;0,sommmeProdInv(Inputs!$B$30:$AY$30,$D$283:$BA$283,'Health SCR'!Y$3),1)+Y295,0)</f>
        <v>0</v>
      </c>
      <c r="Z296" s="644">
        <f ca="1">IF('Health SCR'!Z$3&gt;=$B296,OFFSET($D$283,0,'Health SCR'!Z$3-$B296)*OFFSET(Inputs!$C$30,0,$B296-2)/IF(sommmeProdInv(Inputs!$B$30:$AY$30,$D$283:$BA$283,'Health SCR'!Z$3)&gt;0,sommmeProdInv(Inputs!$B$30:$AY$30,$D$283:$BA$283,'Health SCR'!Z$3),1)+Z295,0)</f>
        <v>0</v>
      </c>
      <c r="AA296" s="644">
        <f ca="1">IF('Health SCR'!AA$3&gt;=$B296,OFFSET($D$283,0,'Health SCR'!AA$3-$B296)*OFFSET(Inputs!$C$30,0,$B296-2)/IF(sommmeProdInv(Inputs!$B$30:$AY$30,$D$283:$BA$283,'Health SCR'!AA$3)&gt;0,sommmeProdInv(Inputs!$B$30:$AY$30,$D$283:$BA$283,'Health SCR'!AA$3),1)+AA295,0)</f>
        <v>0</v>
      </c>
      <c r="AB296" s="644">
        <f ca="1">IF('Health SCR'!AB$3&gt;=$B296,OFFSET($D$283,0,'Health SCR'!AB$3-$B296)*OFFSET(Inputs!$C$30,0,$B296-2)/IF(sommmeProdInv(Inputs!$B$30:$AY$30,$D$283:$BA$283,'Health SCR'!AB$3)&gt;0,sommmeProdInv(Inputs!$B$30:$AY$30,$D$283:$BA$283,'Health SCR'!AB$3),1)+AB295,0)</f>
        <v>0</v>
      </c>
      <c r="AC296" s="644">
        <f ca="1">IF('Health SCR'!AC$3&gt;=$B296,OFFSET($D$283,0,'Health SCR'!AC$3-$B296)*OFFSET(Inputs!$C$30,0,$B296-2)/IF(sommmeProdInv(Inputs!$B$30:$AY$30,$D$283:$BA$283,'Health SCR'!AC$3)&gt;0,sommmeProdInv(Inputs!$B$30:$AY$30,$D$283:$BA$283,'Health SCR'!AC$3),1)+AC295,0)</f>
        <v>0</v>
      </c>
      <c r="AD296" s="644">
        <f ca="1">IF('Health SCR'!AD$3&gt;=$B296,OFFSET($D$283,0,'Health SCR'!AD$3-$B296)*OFFSET(Inputs!$C$30,0,$B296-2)/IF(sommmeProdInv(Inputs!$B$30:$AY$30,$D$283:$BA$283,'Health SCR'!AD$3)&gt;0,sommmeProdInv(Inputs!$B$30:$AY$30,$D$283:$BA$283,'Health SCR'!AD$3),1)+AD295,0)</f>
        <v>0</v>
      </c>
      <c r="AE296" s="644">
        <f ca="1">IF('Health SCR'!AE$3&gt;=$B296,OFFSET($D$283,0,'Health SCR'!AE$3-$B296)*OFFSET(Inputs!$C$30,0,$B296-2)/IF(sommmeProdInv(Inputs!$B$30:$AY$30,$D$283:$BA$283,'Health SCR'!AE$3)&gt;0,sommmeProdInv(Inputs!$B$30:$AY$30,$D$283:$BA$283,'Health SCR'!AE$3),1)+AE295,0)</f>
        <v>0</v>
      </c>
      <c r="AF296" s="644">
        <f ca="1">IF('Health SCR'!AF$3&gt;=$B296,OFFSET($D$283,0,'Health SCR'!AF$3-$B296)*OFFSET(Inputs!$C$30,0,$B296-2)/IF(sommmeProdInv(Inputs!$B$30:$AY$30,$D$283:$BA$283,'Health SCR'!AF$3)&gt;0,sommmeProdInv(Inputs!$B$30:$AY$30,$D$283:$BA$283,'Health SCR'!AF$3),1)+AF295,0)</f>
        <v>0</v>
      </c>
      <c r="AG296" s="644">
        <f ca="1">IF('Health SCR'!AG$3&gt;=$B296,OFFSET($D$283,0,'Health SCR'!AG$3-$B296)*OFFSET(Inputs!$C$30,0,$B296-2)/IF(sommmeProdInv(Inputs!$B$30:$AY$30,$D$283:$BA$283,'Health SCR'!AG$3)&gt;0,sommmeProdInv(Inputs!$B$30:$AY$30,$D$283:$BA$283,'Health SCR'!AG$3),1)+AG295,0)</f>
        <v>0</v>
      </c>
      <c r="AH296" s="644">
        <f ca="1">IF('Health SCR'!AH$3&gt;=$B296,OFFSET($D$283,0,'Health SCR'!AH$3-$B296)*OFFSET(Inputs!$C$30,0,$B296-2)/IF(sommmeProdInv(Inputs!$B$30:$AY$30,$D$283:$BA$283,'Health SCR'!AH$3)&gt;0,sommmeProdInv(Inputs!$B$30:$AY$30,$D$283:$BA$283,'Health SCR'!AH$3),1)+AH295,0)</f>
        <v>0</v>
      </c>
      <c r="AI296" s="644">
        <f ca="1">IF('Health SCR'!AI$3&gt;=$B296,OFFSET($D$283,0,'Health SCR'!AI$3-$B296)*OFFSET(Inputs!$C$30,0,$B296-2)/IF(sommmeProdInv(Inputs!$B$30:$AY$30,$D$283:$BA$283,'Health SCR'!AI$3)&gt;0,sommmeProdInv(Inputs!$B$30:$AY$30,$D$283:$BA$283,'Health SCR'!AI$3),1)+AI295,0)</f>
        <v>0</v>
      </c>
      <c r="AJ296" s="644">
        <f ca="1">IF('Health SCR'!AJ$3&gt;=$B296,OFFSET($D$283,0,'Health SCR'!AJ$3-$B296)*OFFSET(Inputs!$C$30,0,$B296-2)/IF(sommmeProdInv(Inputs!$B$30:$AY$30,$D$283:$BA$283,'Health SCR'!AJ$3)&gt;0,sommmeProdInv(Inputs!$B$30:$AY$30,$D$283:$BA$283,'Health SCR'!AJ$3),1)+AJ295,0)</f>
        <v>0</v>
      </c>
      <c r="AK296" s="644">
        <f ca="1">IF('Health SCR'!AK$3&gt;=$B296,OFFSET($D$283,0,'Health SCR'!AK$3-$B296)*OFFSET(Inputs!$C$30,0,$B296-2)/IF(sommmeProdInv(Inputs!$B$30:$AY$30,$D$283:$BA$283,'Health SCR'!AK$3)&gt;0,sommmeProdInv(Inputs!$B$30:$AY$30,$D$283:$BA$283,'Health SCR'!AK$3),1)+AK295,0)</f>
        <v>0</v>
      </c>
      <c r="AL296" s="644">
        <f ca="1">IF('Health SCR'!AL$3&gt;=$B296,OFFSET($D$283,0,'Health SCR'!AL$3-$B296)*OFFSET(Inputs!$C$30,0,$B296-2)/IF(sommmeProdInv(Inputs!$B$30:$AY$30,$D$283:$BA$283,'Health SCR'!AL$3)&gt;0,sommmeProdInv(Inputs!$B$30:$AY$30,$D$283:$BA$283,'Health SCR'!AL$3),1)+AL295,0)</f>
        <v>0</v>
      </c>
      <c r="AM296" s="644">
        <f ca="1">IF('Health SCR'!AM$3&gt;=$B296,OFFSET($D$283,0,'Health SCR'!AM$3-$B296)*OFFSET(Inputs!$C$30,0,$B296-2)/IF(sommmeProdInv(Inputs!$B$30:$AY$30,$D$283:$BA$283,'Health SCR'!AM$3)&gt;0,sommmeProdInv(Inputs!$B$30:$AY$30,$D$283:$BA$283,'Health SCR'!AM$3),1)+AM295,0)</f>
        <v>0</v>
      </c>
      <c r="AN296" s="644">
        <f ca="1">IF('Health SCR'!AN$3&gt;=$B296,OFFSET($D$283,0,'Health SCR'!AN$3-$B296)*OFFSET(Inputs!$C$30,0,$B296-2)/IF(sommmeProdInv(Inputs!$B$30:$AY$30,$D$283:$BA$283,'Health SCR'!AN$3)&gt;0,sommmeProdInv(Inputs!$B$30:$AY$30,$D$283:$BA$283,'Health SCR'!AN$3),1)+AN295,0)</f>
        <v>0</v>
      </c>
      <c r="AO296" s="644">
        <f ca="1">IF('Health SCR'!AO$3&gt;=$B296,OFFSET($D$283,0,'Health SCR'!AO$3-$B296)*OFFSET(Inputs!$C$30,0,$B296-2)/IF(sommmeProdInv(Inputs!$B$30:$AY$30,$D$283:$BA$283,'Health SCR'!AO$3)&gt;0,sommmeProdInv(Inputs!$B$30:$AY$30,$D$283:$BA$283,'Health SCR'!AO$3),1)+AO295,0)</f>
        <v>0</v>
      </c>
      <c r="AP296" s="644">
        <f ca="1">IF('Health SCR'!AP$3&gt;=$B296,OFFSET($D$283,0,'Health SCR'!AP$3-$B296)*OFFSET(Inputs!$C$30,0,$B296-2)/IF(sommmeProdInv(Inputs!$B$30:$AY$30,$D$283:$BA$283,'Health SCR'!AP$3)&gt;0,sommmeProdInv(Inputs!$B$30:$AY$30,$D$283:$BA$283,'Health SCR'!AP$3),1)+AP295,0)</f>
        <v>0</v>
      </c>
      <c r="AQ296" s="644">
        <f ca="1">IF('Health SCR'!AQ$3&gt;=$B296,OFFSET($D$283,0,'Health SCR'!AQ$3-$B296)*OFFSET(Inputs!$C$30,0,$B296-2)/IF(sommmeProdInv(Inputs!$B$30:$AY$30,$D$283:$BA$283,'Health SCR'!AQ$3)&gt;0,sommmeProdInv(Inputs!$B$30:$AY$30,$D$283:$BA$283,'Health SCR'!AQ$3),1)+AQ295,0)</f>
        <v>0</v>
      </c>
      <c r="AR296" s="644">
        <f ca="1">IF('Health SCR'!AR$3&gt;=$B296,OFFSET($D$283,0,'Health SCR'!AR$3-$B296)*OFFSET(Inputs!$C$30,0,$B296-2)/IF(sommmeProdInv(Inputs!$B$30:$AY$30,$D$283:$BA$283,'Health SCR'!AR$3)&gt;0,sommmeProdInv(Inputs!$B$30:$AY$30,$D$283:$BA$283,'Health SCR'!AR$3),1)+AR295,0)</f>
        <v>0</v>
      </c>
      <c r="AS296" s="644">
        <f ca="1">IF('Health SCR'!AS$3&gt;=$B296,OFFSET($D$283,0,'Health SCR'!AS$3-$B296)*OFFSET(Inputs!$C$30,0,$B296-2)/IF(sommmeProdInv(Inputs!$B$30:$AY$30,$D$283:$BA$283,'Health SCR'!AS$3)&gt;0,sommmeProdInv(Inputs!$B$30:$AY$30,$D$283:$BA$283,'Health SCR'!AS$3),1)+AS295,0)</f>
        <v>0</v>
      </c>
      <c r="AT296" s="644">
        <f ca="1">IF('Health SCR'!AT$3&gt;=$B296,OFFSET($D$283,0,'Health SCR'!AT$3-$B296)*OFFSET(Inputs!$C$30,0,$B296-2)/IF(sommmeProdInv(Inputs!$B$30:$AY$30,$D$283:$BA$283,'Health SCR'!AT$3)&gt;0,sommmeProdInv(Inputs!$B$30:$AY$30,$D$283:$BA$283,'Health SCR'!AT$3),1)+AT295,0)</f>
        <v>0</v>
      </c>
      <c r="AU296" s="644">
        <f ca="1">IF('Health SCR'!AU$3&gt;=$B296,OFFSET($D$283,0,'Health SCR'!AU$3-$B296)*OFFSET(Inputs!$C$30,0,$B296-2)/IF(sommmeProdInv(Inputs!$B$30:$AY$30,$D$283:$BA$283,'Health SCR'!AU$3)&gt;0,sommmeProdInv(Inputs!$B$30:$AY$30,$D$283:$BA$283,'Health SCR'!AU$3),1)+AU295,0)</f>
        <v>0</v>
      </c>
      <c r="AV296" s="644">
        <f ca="1">IF('Health SCR'!AV$3&gt;=$B296,OFFSET($D$283,0,'Health SCR'!AV$3-$B296)*OFFSET(Inputs!$C$30,0,$B296-2)/IF(sommmeProdInv(Inputs!$B$30:$AY$30,$D$283:$BA$283,'Health SCR'!AV$3)&gt;0,sommmeProdInv(Inputs!$B$30:$AY$30,$D$283:$BA$283,'Health SCR'!AV$3),1)+AV295,0)</f>
        <v>0</v>
      </c>
      <c r="AW296" s="644">
        <f ca="1">IF('Health SCR'!AW$3&gt;=$B296,OFFSET($D$283,0,'Health SCR'!AW$3-$B296)*OFFSET(Inputs!$C$30,0,$B296-2)/IF(sommmeProdInv(Inputs!$B$30:$AY$30,$D$283:$BA$283,'Health SCR'!AW$3)&gt;0,sommmeProdInv(Inputs!$B$30:$AY$30,$D$283:$BA$283,'Health SCR'!AW$3),1)+AW295,0)</f>
        <v>0</v>
      </c>
      <c r="AX296" s="644">
        <f ca="1">IF('Health SCR'!AX$3&gt;=$B296,OFFSET($D$283,0,'Health SCR'!AX$3-$B296)*OFFSET(Inputs!$C$30,0,$B296-2)/IF(sommmeProdInv(Inputs!$B$30:$AY$30,$D$283:$BA$283,'Health SCR'!AX$3)&gt;0,sommmeProdInv(Inputs!$B$30:$AY$30,$D$283:$BA$283,'Health SCR'!AX$3),1)+AX295,0)</f>
        <v>0</v>
      </c>
      <c r="AY296" s="644">
        <f ca="1">IF('Health SCR'!AY$3&gt;=$B296,OFFSET($D$283,0,'Health SCR'!AY$3-$B296)*OFFSET(Inputs!$C$30,0,$B296-2)/IF(sommmeProdInv(Inputs!$B$30:$AY$30,$D$283:$BA$283,'Health SCR'!AY$3)&gt;0,sommmeProdInv(Inputs!$B$30:$AY$30,$D$283:$BA$283,'Health SCR'!AY$3),1)+AY295,0)</f>
        <v>0</v>
      </c>
      <c r="AZ296" s="644">
        <f ca="1">IF('Health SCR'!AZ$3&gt;=$B296,OFFSET($D$283,0,'Health SCR'!AZ$3-$B296)*OFFSET(Inputs!$C$30,0,$B296-2)/IF(sommmeProdInv(Inputs!$B$30:$AY$30,$D$283:$BA$283,'Health SCR'!AZ$3)&gt;0,sommmeProdInv(Inputs!$B$30:$AY$30,$D$283:$BA$283,'Health SCR'!AZ$3),1)+AZ295,0)</f>
        <v>0</v>
      </c>
      <c r="BA296" s="645">
        <f ca="1">IF('Health SCR'!BA$3&gt;=$B296,OFFSET($D$283,0,'Health SCR'!BA$3-$B296)*OFFSET(Inputs!$C$30,0,$B296-2)/IF(sommmeProdInv(Inputs!$B$30:$AY$30,$D$283:$BA$283,'Health SCR'!BA$3)&gt;0,sommmeProdInv(Inputs!$B$30:$AY$30,$D$283:$BA$283,'Health SCR'!BA$3),1)+BA295,0)</f>
        <v>0</v>
      </c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43"/>
      <c r="BU296" s="243"/>
      <c r="BV296" s="243"/>
      <c r="BW296" s="243"/>
      <c r="BX296" s="243"/>
      <c r="BY296" s="243"/>
      <c r="BZ296" s="243"/>
      <c r="CA296" s="243"/>
      <c r="CB296" s="243"/>
      <c r="CC296" s="243"/>
      <c r="CD296" s="243"/>
      <c r="CE296" s="243"/>
      <c r="CF296" s="243"/>
      <c r="CG296" s="243"/>
      <c r="CH296" s="243"/>
      <c r="CI296" s="243"/>
      <c r="CJ296" s="243"/>
      <c r="CK296" s="243"/>
      <c r="CL296" s="243"/>
      <c r="CM296" s="243"/>
      <c r="CN296" s="243"/>
      <c r="CO296" s="243"/>
      <c r="CP296" s="243"/>
      <c r="CQ296" s="243"/>
      <c r="CR296" s="243"/>
      <c r="CS296" s="243"/>
      <c r="CT296" s="243"/>
      <c r="CU296" s="243"/>
      <c r="CV296" s="243"/>
      <c r="CW296" s="243"/>
      <c r="CX296" s="243"/>
      <c r="CY296" s="243"/>
      <c r="CZ296" s="243"/>
      <c r="DA296" s="243"/>
      <c r="DB296" s="243"/>
      <c r="DC296" s="243"/>
      <c r="DD296" s="243"/>
      <c r="DE296" s="243"/>
      <c r="DF296" s="243"/>
      <c r="DG296" s="243"/>
      <c r="DH296" s="243"/>
      <c r="DI296" s="243"/>
      <c r="DJ296" s="243"/>
      <c r="DK296" s="243"/>
      <c r="DL296" s="243"/>
      <c r="DM296" s="243"/>
      <c r="DN296" s="243"/>
      <c r="DO296" s="243"/>
      <c r="DP296" s="243"/>
      <c r="DQ296" s="243"/>
      <c r="DR296" s="243"/>
      <c r="DS296" s="243"/>
      <c r="DT296" s="243"/>
      <c r="DU296" s="243"/>
      <c r="DV296" s="243"/>
      <c r="DW296" s="243"/>
      <c r="DX296" s="243"/>
      <c r="DY296" s="243"/>
      <c r="DZ296" s="243"/>
      <c r="EA296" s="243"/>
      <c r="EB296" s="243"/>
      <c r="EC296" s="243"/>
      <c r="ED296" s="243"/>
      <c r="EE296" s="243"/>
      <c r="EF296" s="243"/>
      <c r="EG296" s="243"/>
      <c r="EH296" s="243"/>
      <c r="EI296" s="243"/>
      <c r="EJ296" s="243"/>
      <c r="EK296" s="243"/>
      <c r="EL296" s="243"/>
      <c r="EM296" s="243"/>
      <c r="EN296" s="243"/>
      <c r="EO296" s="243"/>
      <c r="EP296" s="243"/>
      <c r="EQ296" s="243"/>
      <c r="ER296" s="243"/>
      <c r="ES296" s="243"/>
      <c r="ET296" s="243"/>
      <c r="EU296" s="243"/>
      <c r="EV296" s="243"/>
      <c r="EW296" s="243"/>
      <c r="EX296" s="243"/>
      <c r="EY296" s="243"/>
      <c r="EZ296" s="243"/>
      <c r="FA296" s="243"/>
      <c r="FB296" s="243"/>
      <c r="FC296" s="243"/>
      <c r="FD296" s="243"/>
      <c r="FE296" s="243"/>
      <c r="FF296" s="243"/>
      <c r="FG296" s="243"/>
      <c r="FH296" s="243"/>
      <c r="FI296" s="243"/>
      <c r="FJ296" s="243"/>
      <c r="FK296" s="243"/>
      <c r="FL296" s="243"/>
      <c r="FM296" s="243"/>
      <c r="FN296" s="243"/>
      <c r="FO296" s="243"/>
      <c r="FP296" s="243"/>
      <c r="FQ296" s="243"/>
      <c r="FR296" s="243"/>
      <c r="FS296" s="243"/>
      <c r="FT296" s="243"/>
      <c r="FU296" s="243"/>
      <c r="FV296" s="243"/>
      <c r="FW296" s="243"/>
      <c r="FX296" s="243"/>
      <c r="FY296" s="243"/>
      <c r="FZ296" s="243"/>
      <c r="GA296" s="243"/>
      <c r="GB296" s="243"/>
      <c r="GC296" s="243"/>
      <c r="GD296" s="243"/>
      <c r="GE296" s="243"/>
      <c r="GF296" s="243"/>
      <c r="GG296" s="243"/>
      <c r="GH296" s="243"/>
      <c r="GI296" s="243"/>
      <c r="GJ296" s="243"/>
      <c r="GK296" s="243"/>
      <c r="GL296" s="243"/>
      <c r="GM296" s="243"/>
      <c r="GN296" s="243"/>
      <c r="GO296" s="243"/>
      <c r="GP296" s="243"/>
      <c r="GQ296" s="243"/>
      <c r="GR296" s="243"/>
      <c r="GS296" s="243"/>
      <c r="GT296" s="243"/>
      <c r="GU296" s="243"/>
      <c r="GV296" s="243"/>
      <c r="GW296" s="243"/>
      <c r="GX296" s="243"/>
      <c r="GY296" s="243"/>
      <c r="GZ296" s="243"/>
      <c r="HA296" s="243"/>
      <c r="HB296" s="243"/>
      <c r="HC296" s="243"/>
      <c r="HD296" s="243"/>
      <c r="HE296" s="243"/>
      <c r="HF296" s="243"/>
      <c r="HG296" s="243"/>
      <c r="HH296" s="243"/>
      <c r="HI296" s="243"/>
      <c r="HJ296" s="243"/>
      <c r="HK296" s="243"/>
      <c r="HL296" s="243"/>
      <c r="HM296" s="243"/>
      <c r="HN296" s="243"/>
      <c r="HO296" s="243"/>
      <c r="HP296" s="243"/>
      <c r="HQ296" s="243"/>
      <c r="HR296" s="243"/>
      <c r="HS296" s="243"/>
      <c r="HT296" s="243"/>
      <c r="HU296" s="243"/>
      <c r="HV296" s="243"/>
      <c r="HW296" s="243"/>
      <c r="HX296" s="243"/>
      <c r="HY296" s="243"/>
      <c r="HZ296" s="243"/>
      <c r="IA296" s="243"/>
      <c r="IB296" s="243"/>
      <c r="IC296" s="243"/>
      <c r="ID296" s="243"/>
      <c r="IE296" s="243"/>
      <c r="IF296" s="243"/>
      <c r="IG296" s="243"/>
      <c r="IH296" s="243"/>
      <c r="II296" s="243"/>
      <c r="IJ296" s="243"/>
      <c r="IK296" s="243"/>
      <c r="IL296" s="243"/>
      <c r="IM296" s="243"/>
      <c r="IN296" s="243"/>
      <c r="IO296" s="243"/>
      <c r="IP296" s="243"/>
      <c r="IQ296" s="243"/>
      <c r="IR296" s="243"/>
      <c r="IS296" s="243"/>
      <c r="IT296" s="243"/>
      <c r="IU296" s="243"/>
      <c r="IV296" s="243"/>
    </row>
    <row r="297" spans="1:256" s="340" customFormat="1" outlineLevel="1">
      <c r="A297" s="610"/>
      <c r="B297" s="993">
        <v>13</v>
      </c>
      <c r="C297" s="994"/>
      <c r="D297" s="643"/>
      <c r="E297" s="644">
        <f ca="1">IF('Health SCR'!E$3&gt;=$B297,OFFSET($D$283,0,'Health SCR'!E$3-$B297)*OFFSET(Inputs!$C$30,0,$B297-2)/IF(sommmeProdInv(Inputs!$B$30:$AY$30,$D$283:$BA$283,'Health SCR'!E$3)&gt;0,sommmeProdInv(Inputs!$B$30:$AY$30,$D$283:$BA$283,'Health SCR'!E$3),1)+E296,0)</f>
        <v>0</v>
      </c>
      <c r="F297" s="644">
        <f ca="1">IF('Health SCR'!F$3&gt;=$B297,OFFSET($D$283,0,'Health SCR'!F$3-$B297)*OFFSET(Inputs!$C$30,0,$B297-2)/IF(sommmeProdInv(Inputs!$B$30:$AY$30,$D$283:$BA$283,'Health SCR'!F$3)&gt;0,sommmeProdInv(Inputs!$B$30:$AY$30,$D$283:$BA$283,'Health SCR'!F$3),1)+F296,0)</f>
        <v>0</v>
      </c>
      <c r="G297" s="644">
        <f ca="1">IF('Health SCR'!G$3&gt;=$B297,OFFSET($D$283,0,'Health SCR'!G$3-$B297)*OFFSET(Inputs!$C$30,0,$B297-2)/IF(sommmeProdInv(Inputs!$B$30:$AY$30,$D$283:$BA$283,'Health SCR'!G$3)&gt;0,sommmeProdInv(Inputs!$B$30:$AY$30,$D$283:$BA$283,'Health SCR'!G$3),1)+G296,0)</f>
        <v>0</v>
      </c>
      <c r="H297" s="644">
        <f ca="1">IF('Health SCR'!H$3&gt;=$B297,OFFSET($D$283,0,'Health SCR'!H$3-$B297)*OFFSET(Inputs!$C$30,0,$B297-2)/IF(sommmeProdInv(Inputs!$B$30:$AY$30,$D$283:$BA$283,'Health SCR'!H$3)&gt;0,sommmeProdInv(Inputs!$B$30:$AY$30,$D$283:$BA$283,'Health SCR'!H$3),1)+H296,0)</f>
        <v>0</v>
      </c>
      <c r="I297" s="644">
        <f ca="1">IF('Health SCR'!I$3&gt;=$B297,OFFSET($D$283,0,'Health SCR'!I$3-$B297)*OFFSET(Inputs!$C$30,0,$B297-2)/IF(sommmeProdInv(Inputs!$B$30:$AY$30,$D$283:$BA$283,'Health SCR'!I$3)&gt;0,sommmeProdInv(Inputs!$B$30:$AY$30,$D$283:$BA$283,'Health SCR'!I$3),1)+I296,0)</f>
        <v>0</v>
      </c>
      <c r="J297" s="644">
        <f ca="1">IF('Health SCR'!J$3&gt;=$B297,OFFSET($D$283,0,'Health SCR'!J$3-$B297)*OFFSET(Inputs!$C$30,0,$B297-2)/IF(sommmeProdInv(Inputs!$B$30:$AY$30,$D$283:$BA$283,'Health SCR'!J$3)&gt;0,sommmeProdInv(Inputs!$B$30:$AY$30,$D$283:$BA$283,'Health SCR'!J$3),1)+J296,0)</f>
        <v>0</v>
      </c>
      <c r="K297" s="644">
        <f ca="1">IF('Health SCR'!K$3&gt;=$B297,OFFSET($D$283,0,'Health SCR'!K$3-$B297)*OFFSET(Inputs!$C$30,0,$B297-2)/IF(sommmeProdInv(Inputs!$B$30:$AY$30,$D$283:$BA$283,'Health SCR'!K$3)&gt;0,sommmeProdInv(Inputs!$B$30:$AY$30,$D$283:$BA$283,'Health SCR'!K$3),1)+K296,0)</f>
        <v>0</v>
      </c>
      <c r="L297" s="644">
        <f ca="1">IF('Health SCR'!L$3&gt;=$B297,OFFSET($D$283,0,'Health SCR'!L$3-$B297)*OFFSET(Inputs!$C$30,0,$B297-2)/IF(sommmeProdInv(Inputs!$B$30:$AY$30,$D$283:$BA$283,'Health SCR'!L$3)&gt;0,sommmeProdInv(Inputs!$B$30:$AY$30,$D$283:$BA$283,'Health SCR'!L$3),1)+L296,0)</f>
        <v>0</v>
      </c>
      <c r="M297" s="644">
        <f ca="1">IF('Health SCR'!M$3&gt;=$B297,OFFSET($D$283,0,'Health SCR'!M$3-$B297)*OFFSET(Inputs!$C$30,0,$B297-2)/IF(sommmeProdInv(Inputs!$B$30:$AY$30,$D$283:$BA$283,'Health SCR'!M$3)&gt;0,sommmeProdInv(Inputs!$B$30:$AY$30,$D$283:$BA$283,'Health SCR'!M$3),1)+M296,0)</f>
        <v>0</v>
      </c>
      <c r="N297" s="644">
        <f ca="1">IF('Health SCR'!N$3&gt;=$B297,OFFSET($D$283,0,'Health SCR'!N$3-$B297)*OFFSET(Inputs!$C$30,0,$B297-2)/IF(sommmeProdInv(Inputs!$B$30:$AY$30,$D$283:$BA$283,'Health SCR'!N$3)&gt;0,sommmeProdInv(Inputs!$B$30:$AY$30,$D$283:$BA$283,'Health SCR'!N$3),1)+N296,0)</f>
        <v>0</v>
      </c>
      <c r="O297" s="644">
        <f ca="1">IF('Health SCR'!O$3&gt;=$B297,OFFSET($D$283,0,'Health SCR'!O$3-$B297)*OFFSET(Inputs!$C$30,0,$B297-2)/IF(sommmeProdInv(Inputs!$B$30:$AY$30,$D$283:$BA$283,'Health SCR'!O$3)&gt;0,sommmeProdInv(Inputs!$B$30:$AY$30,$D$283:$BA$283,'Health SCR'!O$3),1)+O296,0)</f>
        <v>0</v>
      </c>
      <c r="P297" s="644">
        <f ca="1">IF('Health SCR'!P$3&gt;=$B297,OFFSET($D$283,0,'Health SCR'!P$3-$B297)*OFFSET(Inputs!$C$30,0,$B297-2)/IF(sommmeProdInv(Inputs!$B$30:$AY$30,$D$283:$BA$283,'Health SCR'!P$3)&gt;0,sommmeProdInv(Inputs!$B$30:$AY$30,$D$283:$BA$283,'Health SCR'!P$3),1)+P296,0)</f>
        <v>0</v>
      </c>
      <c r="Q297" s="644">
        <f ca="1">IF('Health SCR'!Q$3&gt;=$B297,OFFSET($D$283,0,'Health SCR'!Q$3-$B297)*OFFSET(Inputs!$C$30,0,$B297-2)/IF(sommmeProdInv(Inputs!$B$30:$AY$30,$D$283:$BA$283,'Health SCR'!Q$3)&gt;0,sommmeProdInv(Inputs!$B$30:$AY$30,$D$283:$BA$283,'Health SCR'!Q$3),1)+Q296,0)</f>
        <v>0</v>
      </c>
      <c r="R297" s="644">
        <f ca="1">IF('Health SCR'!R$3&gt;=$B297,OFFSET($D$283,0,'Health SCR'!R$3-$B297)*OFFSET(Inputs!$C$30,0,$B297-2)/IF(sommmeProdInv(Inputs!$B$30:$AY$30,$D$283:$BA$283,'Health SCR'!R$3)&gt;0,sommmeProdInv(Inputs!$B$30:$AY$30,$D$283:$BA$283,'Health SCR'!R$3),1)+R296,0)</f>
        <v>0</v>
      </c>
      <c r="S297" s="644">
        <f ca="1">IF('Health SCR'!S$3&gt;=$B297,OFFSET($D$283,0,'Health SCR'!S$3-$B297)*OFFSET(Inputs!$C$30,0,$B297-2)/IF(sommmeProdInv(Inputs!$B$30:$AY$30,$D$283:$BA$283,'Health SCR'!S$3)&gt;0,sommmeProdInv(Inputs!$B$30:$AY$30,$D$283:$BA$283,'Health SCR'!S$3),1)+S296,0)</f>
        <v>0</v>
      </c>
      <c r="T297" s="644">
        <f ca="1">IF('Health SCR'!T$3&gt;=$B297,OFFSET($D$283,0,'Health SCR'!T$3-$B297)*OFFSET(Inputs!$C$30,0,$B297-2)/IF(sommmeProdInv(Inputs!$B$30:$AY$30,$D$283:$BA$283,'Health SCR'!T$3)&gt;0,sommmeProdInv(Inputs!$B$30:$AY$30,$D$283:$BA$283,'Health SCR'!T$3),1)+T296,0)</f>
        <v>0</v>
      </c>
      <c r="U297" s="644">
        <f ca="1">IF('Health SCR'!U$3&gt;=$B297,OFFSET($D$283,0,'Health SCR'!U$3-$B297)*OFFSET(Inputs!$C$30,0,$B297-2)/IF(sommmeProdInv(Inputs!$B$30:$AY$30,$D$283:$BA$283,'Health SCR'!U$3)&gt;0,sommmeProdInv(Inputs!$B$30:$AY$30,$D$283:$BA$283,'Health SCR'!U$3),1)+U296,0)</f>
        <v>0</v>
      </c>
      <c r="V297" s="644">
        <f ca="1">IF('Health SCR'!V$3&gt;=$B297,OFFSET($D$283,0,'Health SCR'!V$3-$B297)*OFFSET(Inputs!$C$30,0,$B297-2)/IF(sommmeProdInv(Inputs!$B$30:$AY$30,$D$283:$BA$283,'Health SCR'!V$3)&gt;0,sommmeProdInv(Inputs!$B$30:$AY$30,$D$283:$BA$283,'Health SCR'!V$3),1)+V296,0)</f>
        <v>0</v>
      </c>
      <c r="W297" s="644">
        <f ca="1">IF('Health SCR'!W$3&gt;=$B297,OFFSET($D$283,0,'Health SCR'!W$3-$B297)*OFFSET(Inputs!$C$30,0,$B297-2)/IF(sommmeProdInv(Inputs!$B$30:$AY$30,$D$283:$BA$283,'Health SCR'!W$3)&gt;0,sommmeProdInv(Inputs!$B$30:$AY$30,$D$283:$BA$283,'Health SCR'!W$3),1)+W296,0)</f>
        <v>0</v>
      </c>
      <c r="X297" s="644">
        <f ca="1">IF('Health SCR'!X$3&gt;=$B297,OFFSET($D$283,0,'Health SCR'!X$3-$B297)*OFFSET(Inputs!$C$30,0,$B297-2)/IF(sommmeProdInv(Inputs!$B$30:$AY$30,$D$283:$BA$283,'Health SCR'!X$3)&gt;0,sommmeProdInv(Inputs!$B$30:$AY$30,$D$283:$BA$283,'Health SCR'!X$3),1)+X296,0)</f>
        <v>0</v>
      </c>
      <c r="Y297" s="644">
        <f ca="1">IF('Health SCR'!Y$3&gt;=$B297,OFFSET($D$283,0,'Health SCR'!Y$3-$B297)*OFFSET(Inputs!$C$30,0,$B297-2)/IF(sommmeProdInv(Inputs!$B$30:$AY$30,$D$283:$BA$283,'Health SCR'!Y$3)&gt;0,sommmeProdInv(Inputs!$B$30:$AY$30,$D$283:$BA$283,'Health SCR'!Y$3),1)+Y296,0)</f>
        <v>0</v>
      </c>
      <c r="Z297" s="644">
        <f ca="1">IF('Health SCR'!Z$3&gt;=$B297,OFFSET($D$283,0,'Health SCR'!Z$3-$B297)*OFFSET(Inputs!$C$30,0,$B297-2)/IF(sommmeProdInv(Inputs!$B$30:$AY$30,$D$283:$BA$283,'Health SCR'!Z$3)&gt;0,sommmeProdInv(Inputs!$B$30:$AY$30,$D$283:$BA$283,'Health SCR'!Z$3),1)+Z296,0)</f>
        <v>0</v>
      </c>
      <c r="AA297" s="644">
        <f ca="1">IF('Health SCR'!AA$3&gt;=$B297,OFFSET($D$283,0,'Health SCR'!AA$3-$B297)*OFFSET(Inputs!$C$30,0,$B297-2)/IF(sommmeProdInv(Inputs!$B$30:$AY$30,$D$283:$BA$283,'Health SCR'!AA$3)&gt;0,sommmeProdInv(Inputs!$B$30:$AY$30,$D$283:$BA$283,'Health SCR'!AA$3),1)+AA296,0)</f>
        <v>0</v>
      </c>
      <c r="AB297" s="644">
        <f ca="1">IF('Health SCR'!AB$3&gt;=$B297,OFFSET($D$283,0,'Health SCR'!AB$3-$B297)*OFFSET(Inputs!$C$30,0,$B297-2)/IF(sommmeProdInv(Inputs!$B$30:$AY$30,$D$283:$BA$283,'Health SCR'!AB$3)&gt;0,sommmeProdInv(Inputs!$B$30:$AY$30,$D$283:$BA$283,'Health SCR'!AB$3),1)+AB296,0)</f>
        <v>0</v>
      </c>
      <c r="AC297" s="644">
        <f ca="1">IF('Health SCR'!AC$3&gt;=$B297,OFFSET($D$283,0,'Health SCR'!AC$3-$B297)*OFFSET(Inputs!$C$30,0,$B297-2)/IF(sommmeProdInv(Inputs!$B$30:$AY$30,$D$283:$BA$283,'Health SCR'!AC$3)&gt;0,sommmeProdInv(Inputs!$B$30:$AY$30,$D$283:$BA$283,'Health SCR'!AC$3),1)+AC296,0)</f>
        <v>0</v>
      </c>
      <c r="AD297" s="644">
        <f ca="1">IF('Health SCR'!AD$3&gt;=$B297,OFFSET($D$283,0,'Health SCR'!AD$3-$B297)*OFFSET(Inputs!$C$30,0,$B297-2)/IF(sommmeProdInv(Inputs!$B$30:$AY$30,$D$283:$BA$283,'Health SCR'!AD$3)&gt;0,sommmeProdInv(Inputs!$B$30:$AY$30,$D$283:$BA$283,'Health SCR'!AD$3),1)+AD296,0)</f>
        <v>0</v>
      </c>
      <c r="AE297" s="644">
        <f ca="1">IF('Health SCR'!AE$3&gt;=$B297,OFFSET($D$283,0,'Health SCR'!AE$3-$B297)*OFFSET(Inputs!$C$30,0,$B297-2)/IF(sommmeProdInv(Inputs!$B$30:$AY$30,$D$283:$BA$283,'Health SCR'!AE$3)&gt;0,sommmeProdInv(Inputs!$B$30:$AY$30,$D$283:$BA$283,'Health SCR'!AE$3),1)+AE296,0)</f>
        <v>0</v>
      </c>
      <c r="AF297" s="644">
        <f ca="1">IF('Health SCR'!AF$3&gt;=$B297,OFFSET($D$283,0,'Health SCR'!AF$3-$B297)*OFFSET(Inputs!$C$30,0,$B297-2)/IF(sommmeProdInv(Inputs!$B$30:$AY$30,$D$283:$BA$283,'Health SCR'!AF$3)&gt;0,sommmeProdInv(Inputs!$B$30:$AY$30,$D$283:$BA$283,'Health SCR'!AF$3),1)+AF296,0)</f>
        <v>0</v>
      </c>
      <c r="AG297" s="644">
        <f ca="1">IF('Health SCR'!AG$3&gt;=$B297,OFFSET($D$283,0,'Health SCR'!AG$3-$B297)*OFFSET(Inputs!$C$30,0,$B297-2)/IF(sommmeProdInv(Inputs!$B$30:$AY$30,$D$283:$BA$283,'Health SCR'!AG$3)&gt;0,sommmeProdInv(Inputs!$B$30:$AY$30,$D$283:$BA$283,'Health SCR'!AG$3),1)+AG296,0)</f>
        <v>0</v>
      </c>
      <c r="AH297" s="644">
        <f ca="1">IF('Health SCR'!AH$3&gt;=$B297,OFFSET($D$283,0,'Health SCR'!AH$3-$B297)*OFFSET(Inputs!$C$30,0,$B297-2)/IF(sommmeProdInv(Inputs!$B$30:$AY$30,$D$283:$BA$283,'Health SCR'!AH$3)&gt;0,sommmeProdInv(Inputs!$B$30:$AY$30,$D$283:$BA$283,'Health SCR'!AH$3),1)+AH296,0)</f>
        <v>0</v>
      </c>
      <c r="AI297" s="644">
        <f ca="1">IF('Health SCR'!AI$3&gt;=$B297,OFFSET($D$283,0,'Health SCR'!AI$3-$B297)*OFFSET(Inputs!$C$30,0,$B297-2)/IF(sommmeProdInv(Inputs!$B$30:$AY$30,$D$283:$BA$283,'Health SCR'!AI$3)&gt;0,sommmeProdInv(Inputs!$B$30:$AY$30,$D$283:$BA$283,'Health SCR'!AI$3),1)+AI296,0)</f>
        <v>0</v>
      </c>
      <c r="AJ297" s="644">
        <f ca="1">IF('Health SCR'!AJ$3&gt;=$B297,OFFSET($D$283,0,'Health SCR'!AJ$3-$B297)*OFFSET(Inputs!$C$30,0,$B297-2)/IF(sommmeProdInv(Inputs!$B$30:$AY$30,$D$283:$BA$283,'Health SCR'!AJ$3)&gt;0,sommmeProdInv(Inputs!$B$30:$AY$30,$D$283:$BA$283,'Health SCR'!AJ$3),1)+AJ296,0)</f>
        <v>0</v>
      </c>
      <c r="AK297" s="644">
        <f ca="1">IF('Health SCR'!AK$3&gt;=$B297,OFFSET($D$283,0,'Health SCR'!AK$3-$B297)*OFFSET(Inputs!$C$30,0,$B297-2)/IF(sommmeProdInv(Inputs!$B$30:$AY$30,$D$283:$BA$283,'Health SCR'!AK$3)&gt;0,sommmeProdInv(Inputs!$B$30:$AY$30,$D$283:$BA$283,'Health SCR'!AK$3),1)+AK296,0)</f>
        <v>0</v>
      </c>
      <c r="AL297" s="644">
        <f ca="1">IF('Health SCR'!AL$3&gt;=$B297,OFFSET($D$283,0,'Health SCR'!AL$3-$B297)*OFFSET(Inputs!$C$30,0,$B297-2)/IF(sommmeProdInv(Inputs!$B$30:$AY$30,$D$283:$BA$283,'Health SCR'!AL$3)&gt;0,sommmeProdInv(Inputs!$B$30:$AY$30,$D$283:$BA$283,'Health SCR'!AL$3),1)+AL296,0)</f>
        <v>0</v>
      </c>
      <c r="AM297" s="644">
        <f ca="1">IF('Health SCR'!AM$3&gt;=$B297,OFFSET($D$283,0,'Health SCR'!AM$3-$B297)*OFFSET(Inputs!$C$30,0,$B297-2)/IF(sommmeProdInv(Inputs!$B$30:$AY$30,$D$283:$BA$283,'Health SCR'!AM$3)&gt;0,sommmeProdInv(Inputs!$B$30:$AY$30,$D$283:$BA$283,'Health SCR'!AM$3),1)+AM296,0)</f>
        <v>0</v>
      </c>
      <c r="AN297" s="644">
        <f ca="1">IF('Health SCR'!AN$3&gt;=$B297,OFFSET($D$283,0,'Health SCR'!AN$3-$B297)*OFFSET(Inputs!$C$30,0,$B297-2)/IF(sommmeProdInv(Inputs!$B$30:$AY$30,$D$283:$BA$283,'Health SCR'!AN$3)&gt;0,sommmeProdInv(Inputs!$B$30:$AY$30,$D$283:$BA$283,'Health SCR'!AN$3),1)+AN296,0)</f>
        <v>0</v>
      </c>
      <c r="AO297" s="644">
        <f ca="1">IF('Health SCR'!AO$3&gt;=$B297,OFFSET($D$283,0,'Health SCR'!AO$3-$B297)*OFFSET(Inputs!$C$30,0,$B297-2)/IF(sommmeProdInv(Inputs!$B$30:$AY$30,$D$283:$BA$283,'Health SCR'!AO$3)&gt;0,sommmeProdInv(Inputs!$B$30:$AY$30,$D$283:$BA$283,'Health SCR'!AO$3),1)+AO296,0)</f>
        <v>0</v>
      </c>
      <c r="AP297" s="644">
        <f ca="1">IF('Health SCR'!AP$3&gt;=$B297,OFFSET($D$283,0,'Health SCR'!AP$3-$B297)*OFFSET(Inputs!$C$30,0,$B297-2)/IF(sommmeProdInv(Inputs!$B$30:$AY$30,$D$283:$BA$283,'Health SCR'!AP$3)&gt;0,sommmeProdInv(Inputs!$B$30:$AY$30,$D$283:$BA$283,'Health SCR'!AP$3),1)+AP296,0)</f>
        <v>0</v>
      </c>
      <c r="AQ297" s="644">
        <f ca="1">IF('Health SCR'!AQ$3&gt;=$B297,OFFSET($D$283,0,'Health SCR'!AQ$3-$B297)*OFFSET(Inputs!$C$30,0,$B297-2)/IF(sommmeProdInv(Inputs!$B$30:$AY$30,$D$283:$BA$283,'Health SCR'!AQ$3)&gt;0,sommmeProdInv(Inputs!$B$30:$AY$30,$D$283:$BA$283,'Health SCR'!AQ$3),1)+AQ296,0)</f>
        <v>0</v>
      </c>
      <c r="AR297" s="644">
        <f ca="1">IF('Health SCR'!AR$3&gt;=$B297,OFFSET($D$283,0,'Health SCR'!AR$3-$B297)*OFFSET(Inputs!$C$30,0,$B297-2)/IF(sommmeProdInv(Inputs!$B$30:$AY$30,$D$283:$BA$283,'Health SCR'!AR$3)&gt;0,sommmeProdInv(Inputs!$B$30:$AY$30,$D$283:$BA$283,'Health SCR'!AR$3),1)+AR296,0)</f>
        <v>0</v>
      </c>
      <c r="AS297" s="644">
        <f ca="1">IF('Health SCR'!AS$3&gt;=$B297,OFFSET($D$283,0,'Health SCR'!AS$3-$B297)*OFFSET(Inputs!$C$30,0,$B297-2)/IF(sommmeProdInv(Inputs!$B$30:$AY$30,$D$283:$BA$283,'Health SCR'!AS$3)&gt;0,sommmeProdInv(Inputs!$B$30:$AY$30,$D$283:$BA$283,'Health SCR'!AS$3),1)+AS296,0)</f>
        <v>0</v>
      </c>
      <c r="AT297" s="644">
        <f ca="1">IF('Health SCR'!AT$3&gt;=$B297,OFFSET($D$283,0,'Health SCR'!AT$3-$B297)*OFFSET(Inputs!$C$30,0,$B297-2)/IF(sommmeProdInv(Inputs!$B$30:$AY$30,$D$283:$BA$283,'Health SCR'!AT$3)&gt;0,sommmeProdInv(Inputs!$B$30:$AY$30,$D$283:$BA$283,'Health SCR'!AT$3),1)+AT296,0)</f>
        <v>0</v>
      </c>
      <c r="AU297" s="644">
        <f ca="1">IF('Health SCR'!AU$3&gt;=$B297,OFFSET($D$283,0,'Health SCR'!AU$3-$B297)*OFFSET(Inputs!$C$30,0,$B297-2)/IF(sommmeProdInv(Inputs!$B$30:$AY$30,$D$283:$BA$283,'Health SCR'!AU$3)&gt;0,sommmeProdInv(Inputs!$B$30:$AY$30,$D$283:$BA$283,'Health SCR'!AU$3),1)+AU296,0)</f>
        <v>0</v>
      </c>
      <c r="AV297" s="644">
        <f ca="1">IF('Health SCR'!AV$3&gt;=$B297,OFFSET($D$283,0,'Health SCR'!AV$3-$B297)*OFFSET(Inputs!$C$30,0,$B297-2)/IF(sommmeProdInv(Inputs!$B$30:$AY$30,$D$283:$BA$283,'Health SCR'!AV$3)&gt;0,sommmeProdInv(Inputs!$B$30:$AY$30,$D$283:$BA$283,'Health SCR'!AV$3),1)+AV296,0)</f>
        <v>0</v>
      </c>
      <c r="AW297" s="644">
        <f ca="1">IF('Health SCR'!AW$3&gt;=$B297,OFFSET($D$283,0,'Health SCR'!AW$3-$B297)*OFFSET(Inputs!$C$30,0,$B297-2)/IF(sommmeProdInv(Inputs!$B$30:$AY$30,$D$283:$BA$283,'Health SCR'!AW$3)&gt;0,sommmeProdInv(Inputs!$B$30:$AY$30,$D$283:$BA$283,'Health SCR'!AW$3),1)+AW296,0)</f>
        <v>0</v>
      </c>
      <c r="AX297" s="644">
        <f ca="1">IF('Health SCR'!AX$3&gt;=$B297,OFFSET($D$283,0,'Health SCR'!AX$3-$B297)*OFFSET(Inputs!$C$30,0,$B297-2)/IF(sommmeProdInv(Inputs!$B$30:$AY$30,$D$283:$BA$283,'Health SCR'!AX$3)&gt;0,sommmeProdInv(Inputs!$B$30:$AY$30,$D$283:$BA$283,'Health SCR'!AX$3),1)+AX296,0)</f>
        <v>0</v>
      </c>
      <c r="AY297" s="644">
        <f ca="1">IF('Health SCR'!AY$3&gt;=$B297,OFFSET($D$283,0,'Health SCR'!AY$3-$B297)*OFFSET(Inputs!$C$30,0,$B297-2)/IF(sommmeProdInv(Inputs!$B$30:$AY$30,$D$283:$BA$283,'Health SCR'!AY$3)&gt;0,sommmeProdInv(Inputs!$B$30:$AY$30,$D$283:$BA$283,'Health SCR'!AY$3),1)+AY296,0)</f>
        <v>0</v>
      </c>
      <c r="AZ297" s="644">
        <f ca="1">IF('Health SCR'!AZ$3&gt;=$B297,OFFSET($D$283,0,'Health SCR'!AZ$3-$B297)*OFFSET(Inputs!$C$30,0,$B297-2)/IF(sommmeProdInv(Inputs!$B$30:$AY$30,$D$283:$BA$283,'Health SCR'!AZ$3)&gt;0,sommmeProdInv(Inputs!$B$30:$AY$30,$D$283:$BA$283,'Health SCR'!AZ$3),1)+AZ296,0)</f>
        <v>0</v>
      </c>
      <c r="BA297" s="645">
        <f ca="1">IF('Health SCR'!BA$3&gt;=$B297,OFFSET($D$283,0,'Health SCR'!BA$3-$B297)*OFFSET(Inputs!$C$30,0,$B297-2)/IF(sommmeProdInv(Inputs!$B$30:$AY$30,$D$283:$BA$283,'Health SCR'!BA$3)&gt;0,sommmeProdInv(Inputs!$B$30:$AY$30,$D$283:$BA$283,'Health SCR'!BA$3),1)+BA296,0)</f>
        <v>0</v>
      </c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43"/>
      <c r="BU297" s="243"/>
      <c r="BV297" s="243"/>
      <c r="BW297" s="243"/>
      <c r="BX297" s="243"/>
      <c r="BY297" s="243"/>
      <c r="BZ297" s="243"/>
      <c r="CA297" s="243"/>
      <c r="CB297" s="243"/>
      <c r="CC297" s="243"/>
      <c r="CD297" s="243"/>
      <c r="CE297" s="243"/>
      <c r="CF297" s="243"/>
      <c r="CG297" s="243"/>
      <c r="CH297" s="243"/>
      <c r="CI297" s="243"/>
      <c r="CJ297" s="243"/>
      <c r="CK297" s="243"/>
      <c r="CL297" s="243"/>
      <c r="CM297" s="243"/>
      <c r="CN297" s="243"/>
      <c r="CO297" s="243"/>
      <c r="CP297" s="243"/>
      <c r="CQ297" s="243"/>
      <c r="CR297" s="243"/>
      <c r="CS297" s="243"/>
      <c r="CT297" s="243"/>
      <c r="CU297" s="243"/>
      <c r="CV297" s="243"/>
      <c r="CW297" s="243"/>
      <c r="CX297" s="243"/>
      <c r="CY297" s="243"/>
      <c r="CZ297" s="243"/>
      <c r="DA297" s="243"/>
      <c r="DB297" s="243"/>
      <c r="DC297" s="243"/>
      <c r="DD297" s="243"/>
      <c r="DE297" s="243"/>
      <c r="DF297" s="243"/>
      <c r="DG297" s="243"/>
      <c r="DH297" s="243"/>
      <c r="DI297" s="243"/>
      <c r="DJ297" s="243"/>
      <c r="DK297" s="243"/>
      <c r="DL297" s="243"/>
      <c r="DM297" s="243"/>
      <c r="DN297" s="243"/>
      <c r="DO297" s="243"/>
      <c r="DP297" s="243"/>
      <c r="DQ297" s="243"/>
      <c r="DR297" s="243"/>
      <c r="DS297" s="243"/>
      <c r="DT297" s="243"/>
      <c r="DU297" s="243"/>
      <c r="DV297" s="243"/>
      <c r="DW297" s="243"/>
      <c r="DX297" s="243"/>
      <c r="DY297" s="243"/>
      <c r="DZ297" s="243"/>
      <c r="EA297" s="243"/>
      <c r="EB297" s="243"/>
      <c r="EC297" s="243"/>
      <c r="ED297" s="243"/>
      <c r="EE297" s="243"/>
      <c r="EF297" s="243"/>
      <c r="EG297" s="243"/>
      <c r="EH297" s="243"/>
      <c r="EI297" s="243"/>
      <c r="EJ297" s="243"/>
      <c r="EK297" s="243"/>
      <c r="EL297" s="243"/>
      <c r="EM297" s="243"/>
      <c r="EN297" s="243"/>
      <c r="EO297" s="243"/>
      <c r="EP297" s="243"/>
      <c r="EQ297" s="243"/>
      <c r="ER297" s="243"/>
      <c r="ES297" s="243"/>
      <c r="ET297" s="243"/>
      <c r="EU297" s="243"/>
      <c r="EV297" s="243"/>
      <c r="EW297" s="243"/>
      <c r="EX297" s="243"/>
      <c r="EY297" s="243"/>
      <c r="EZ297" s="243"/>
      <c r="FA297" s="243"/>
      <c r="FB297" s="243"/>
      <c r="FC297" s="243"/>
      <c r="FD297" s="243"/>
      <c r="FE297" s="243"/>
      <c r="FF297" s="243"/>
      <c r="FG297" s="243"/>
      <c r="FH297" s="243"/>
      <c r="FI297" s="243"/>
      <c r="FJ297" s="243"/>
      <c r="FK297" s="243"/>
      <c r="FL297" s="243"/>
      <c r="FM297" s="243"/>
      <c r="FN297" s="243"/>
      <c r="FO297" s="243"/>
      <c r="FP297" s="243"/>
      <c r="FQ297" s="243"/>
      <c r="FR297" s="243"/>
      <c r="FS297" s="243"/>
      <c r="FT297" s="243"/>
      <c r="FU297" s="243"/>
      <c r="FV297" s="243"/>
      <c r="FW297" s="243"/>
      <c r="FX297" s="243"/>
      <c r="FY297" s="243"/>
      <c r="FZ297" s="243"/>
      <c r="GA297" s="243"/>
      <c r="GB297" s="243"/>
      <c r="GC297" s="243"/>
      <c r="GD297" s="243"/>
      <c r="GE297" s="243"/>
      <c r="GF297" s="243"/>
      <c r="GG297" s="243"/>
      <c r="GH297" s="243"/>
      <c r="GI297" s="243"/>
      <c r="GJ297" s="243"/>
      <c r="GK297" s="243"/>
      <c r="GL297" s="243"/>
      <c r="GM297" s="243"/>
      <c r="GN297" s="243"/>
      <c r="GO297" s="243"/>
      <c r="GP297" s="243"/>
      <c r="GQ297" s="243"/>
      <c r="GR297" s="243"/>
      <c r="GS297" s="243"/>
      <c r="GT297" s="243"/>
      <c r="GU297" s="243"/>
      <c r="GV297" s="243"/>
      <c r="GW297" s="243"/>
      <c r="GX297" s="243"/>
      <c r="GY297" s="243"/>
      <c r="GZ297" s="243"/>
      <c r="HA297" s="243"/>
      <c r="HB297" s="243"/>
      <c r="HC297" s="243"/>
      <c r="HD297" s="243"/>
      <c r="HE297" s="243"/>
      <c r="HF297" s="243"/>
      <c r="HG297" s="243"/>
      <c r="HH297" s="243"/>
      <c r="HI297" s="243"/>
      <c r="HJ297" s="243"/>
      <c r="HK297" s="243"/>
      <c r="HL297" s="243"/>
      <c r="HM297" s="243"/>
      <c r="HN297" s="243"/>
      <c r="HO297" s="243"/>
      <c r="HP297" s="243"/>
      <c r="HQ297" s="243"/>
      <c r="HR297" s="243"/>
      <c r="HS297" s="243"/>
      <c r="HT297" s="243"/>
      <c r="HU297" s="243"/>
      <c r="HV297" s="243"/>
      <c r="HW297" s="243"/>
      <c r="HX297" s="243"/>
      <c r="HY297" s="243"/>
      <c r="HZ297" s="243"/>
      <c r="IA297" s="243"/>
      <c r="IB297" s="243"/>
      <c r="IC297" s="243"/>
      <c r="ID297" s="243"/>
      <c r="IE297" s="243"/>
      <c r="IF297" s="243"/>
      <c r="IG297" s="243"/>
      <c r="IH297" s="243"/>
      <c r="II297" s="243"/>
      <c r="IJ297" s="243"/>
      <c r="IK297" s="243"/>
      <c r="IL297" s="243"/>
      <c r="IM297" s="243"/>
      <c r="IN297" s="243"/>
      <c r="IO297" s="243"/>
      <c r="IP297" s="243"/>
      <c r="IQ297" s="243"/>
      <c r="IR297" s="243"/>
      <c r="IS297" s="243"/>
      <c r="IT297" s="243"/>
      <c r="IU297" s="243"/>
      <c r="IV297" s="243"/>
    </row>
    <row r="298" spans="1:256" s="340" customFormat="1" outlineLevel="1">
      <c r="A298" s="610"/>
      <c r="B298" s="993">
        <v>14</v>
      </c>
      <c r="C298" s="994"/>
      <c r="D298" s="643"/>
      <c r="E298" s="644">
        <f ca="1">IF('Health SCR'!E$3&gt;=$B298,OFFSET($D$283,0,'Health SCR'!E$3-$B298)*OFFSET(Inputs!$C$30,0,$B298-2)/IF(sommmeProdInv(Inputs!$B$30:$AY$30,$D$283:$BA$283,'Health SCR'!E$3)&gt;0,sommmeProdInv(Inputs!$B$30:$AY$30,$D$283:$BA$283,'Health SCR'!E$3),1)+E297,0)</f>
        <v>0</v>
      </c>
      <c r="F298" s="644">
        <f ca="1">IF('Health SCR'!F$3&gt;=$B298,OFFSET($D$283,0,'Health SCR'!F$3-$B298)*OFFSET(Inputs!$C$30,0,$B298-2)/IF(sommmeProdInv(Inputs!$B$30:$AY$30,$D$283:$BA$283,'Health SCR'!F$3)&gt;0,sommmeProdInv(Inputs!$B$30:$AY$30,$D$283:$BA$283,'Health SCR'!F$3),1)+F297,0)</f>
        <v>0</v>
      </c>
      <c r="G298" s="644">
        <f ca="1">IF('Health SCR'!G$3&gt;=$B298,OFFSET($D$283,0,'Health SCR'!G$3-$B298)*OFFSET(Inputs!$C$30,0,$B298-2)/IF(sommmeProdInv(Inputs!$B$30:$AY$30,$D$283:$BA$283,'Health SCR'!G$3)&gt;0,sommmeProdInv(Inputs!$B$30:$AY$30,$D$283:$BA$283,'Health SCR'!G$3),1)+G297,0)</f>
        <v>0</v>
      </c>
      <c r="H298" s="644">
        <f ca="1">IF('Health SCR'!H$3&gt;=$B298,OFFSET($D$283,0,'Health SCR'!H$3-$B298)*OFFSET(Inputs!$C$30,0,$B298-2)/IF(sommmeProdInv(Inputs!$B$30:$AY$30,$D$283:$BA$283,'Health SCR'!H$3)&gt;0,sommmeProdInv(Inputs!$B$30:$AY$30,$D$283:$BA$283,'Health SCR'!H$3),1)+H297,0)</f>
        <v>0</v>
      </c>
      <c r="I298" s="644">
        <f ca="1">IF('Health SCR'!I$3&gt;=$B298,OFFSET($D$283,0,'Health SCR'!I$3-$B298)*OFFSET(Inputs!$C$30,0,$B298-2)/IF(sommmeProdInv(Inputs!$B$30:$AY$30,$D$283:$BA$283,'Health SCR'!I$3)&gt;0,sommmeProdInv(Inputs!$B$30:$AY$30,$D$283:$BA$283,'Health SCR'!I$3),1)+I297,0)</f>
        <v>0</v>
      </c>
      <c r="J298" s="644">
        <f ca="1">IF('Health SCR'!J$3&gt;=$B298,OFFSET($D$283,0,'Health SCR'!J$3-$B298)*OFFSET(Inputs!$C$30,0,$B298-2)/IF(sommmeProdInv(Inputs!$B$30:$AY$30,$D$283:$BA$283,'Health SCR'!J$3)&gt;0,sommmeProdInv(Inputs!$B$30:$AY$30,$D$283:$BA$283,'Health SCR'!J$3),1)+J297,0)</f>
        <v>0</v>
      </c>
      <c r="K298" s="644">
        <f ca="1">IF('Health SCR'!K$3&gt;=$B298,OFFSET($D$283,0,'Health SCR'!K$3-$B298)*OFFSET(Inputs!$C$30,0,$B298-2)/IF(sommmeProdInv(Inputs!$B$30:$AY$30,$D$283:$BA$283,'Health SCR'!K$3)&gt;0,sommmeProdInv(Inputs!$B$30:$AY$30,$D$283:$BA$283,'Health SCR'!K$3),1)+K297,0)</f>
        <v>0</v>
      </c>
      <c r="L298" s="644">
        <f ca="1">IF('Health SCR'!L$3&gt;=$B298,OFFSET($D$283,0,'Health SCR'!L$3-$B298)*OFFSET(Inputs!$C$30,0,$B298-2)/IF(sommmeProdInv(Inputs!$B$30:$AY$30,$D$283:$BA$283,'Health SCR'!L$3)&gt;0,sommmeProdInv(Inputs!$B$30:$AY$30,$D$283:$BA$283,'Health SCR'!L$3),1)+L297,0)</f>
        <v>0</v>
      </c>
      <c r="M298" s="644">
        <f ca="1">IF('Health SCR'!M$3&gt;=$B298,OFFSET($D$283,0,'Health SCR'!M$3-$B298)*OFFSET(Inputs!$C$30,0,$B298-2)/IF(sommmeProdInv(Inputs!$B$30:$AY$30,$D$283:$BA$283,'Health SCR'!M$3)&gt;0,sommmeProdInv(Inputs!$B$30:$AY$30,$D$283:$BA$283,'Health SCR'!M$3),1)+M297,0)</f>
        <v>0</v>
      </c>
      <c r="N298" s="644">
        <f ca="1">IF('Health SCR'!N$3&gt;=$B298,OFFSET($D$283,0,'Health SCR'!N$3-$B298)*OFFSET(Inputs!$C$30,0,$B298-2)/IF(sommmeProdInv(Inputs!$B$30:$AY$30,$D$283:$BA$283,'Health SCR'!N$3)&gt;0,sommmeProdInv(Inputs!$B$30:$AY$30,$D$283:$BA$283,'Health SCR'!N$3),1)+N297,0)</f>
        <v>0</v>
      </c>
      <c r="O298" s="644">
        <f ca="1">IF('Health SCR'!O$3&gt;=$B298,OFFSET($D$283,0,'Health SCR'!O$3-$B298)*OFFSET(Inputs!$C$30,0,$B298-2)/IF(sommmeProdInv(Inputs!$B$30:$AY$30,$D$283:$BA$283,'Health SCR'!O$3)&gt;0,sommmeProdInv(Inputs!$B$30:$AY$30,$D$283:$BA$283,'Health SCR'!O$3),1)+O297,0)</f>
        <v>0</v>
      </c>
      <c r="P298" s="644">
        <f ca="1">IF('Health SCR'!P$3&gt;=$B298,OFFSET($D$283,0,'Health SCR'!P$3-$B298)*OFFSET(Inputs!$C$30,0,$B298-2)/IF(sommmeProdInv(Inputs!$B$30:$AY$30,$D$283:$BA$283,'Health SCR'!P$3)&gt;0,sommmeProdInv(Inputs!$B$30:$AY$30,$D$283:$BA$283,'Health SCR'!P$3),1)+P297,0)</f>
        <v>0</v>
      </c>
      <c r="Q298" s="644">
        <f ca="1">IF('Health SCR'!Q$3&gt;=$B298,OFFSET($D$283,0,'Health SCR'!Q$3-$B298)*OFFSET(Inputs!$C$30,0,$B298-2)/IF(sommmeProdInv(Inputs!$B$30:$AY$30,$D$283:$BA$283,'Health SCR'!Q$3)&gt;0,sommmeProdInv(Inputs!$B$30:$AY$30,$D$283:$BA$283,'Health SCR'!Q$3),1)+Q297,0)</f>
        <v>0</v>
      </c>
      <c r="R298" s="644">
        <f ca="1">IF('Health SCR'!R$3&gt;=$B298,OFFSET($D$283,0,'Health SCR'!R$3-$B298)*OFFSET(Inputs!$C$30,0,$B298-2)/IF(sommmeProdInv(Inputs!$B$30:$AY$30,$D$283:$BA$283,'Health SCR'!R$3)&gt;0,sommmeProdInv(Inputs!$B$30:$AY$30,$D$283:$BA$283,'Health SCR'!R$3),1)+R297,0)</f>
        <v>0</v>
      </c>
      <c r="S298" s="644">
        <f ca="1">IF('Health SCR'!S$3&gt;=$B298,OFFSET($D$283,0,'Health SCR'!S$3-$B298)*OFFSET(Inputs!$C$30,0,$B298-2)/IF(sommmeProdInv(Inputs!$B$30:$AY$30,$D$283:$BA$283,'Health SCR'!S$3)&gt;0,sommmeProdInv(Inputs!$B$30:$AY$30,$D$283:$BA$283,'Health SCR'!S$3),1)+S297,0)</f>
        <v>0</v>
      </c>
      <c r="T298" s="644">
        <f ca="1">IF('Health SCR'!T$3&gt;=$B298,OFFSET($D$283,0,'Health SCR'!T$3-$B298)*OFFSET(Inputs!$C$30,0,$B298-2)/IF(sommmeProdInv(Inputs!$B$30:$AY$30,$D$283:$BA$283,'Health SCR'!T$3)&gt;0,sommmeProdInv(Inputs!$B$30:$AY$30,$D$283:$BA$283,'Health SCR'!T$3),1)+T297,0)</f>
        <v>0</v>
      </c>
      <c r="U298" s="644">
        <f ca="1">IF('Health SCR'!U$3&gt;=$B298,OFFSET($D$283,0,'Health SCR'!U$3-$B298)*OFFSET(Inputs!$C$30,0,$B298-2)/IF(sommmeProdInv(Inputs!$B$30:$AY$30,$D$283:$BA$283,'Health SCR'!U$3)&gt;0,sommmeProdInv(Inputs!$B$30:$AY$30,$D$283:$BA$283,'Health SCR'!U$3),1)+U297,0)</f>
        <v>0</v>
      </c>
      <c r="V298" s="644">
        <f ca="1">IF('Health SCR'!V$3&gt;=$B298,OFFSET($D$283,0,'Health SCR'!V$3-$B298)*OFFSET(Inputs!$C$30,0,$B298-2)/IF(sommmeProdInv(Inputs!$B$30:$AY$30,$D$283:$BA$283,'Health SCR'!V$3)&gt;0,sommmeProdInv(Inputs!$B$30:$AY$30,$D$283:$BA$283,'Health SCR'!V$3),1)+V297,0)</f>
        <v>0</v>
      </c>
      <c r="W298" s="644">
        <f ca="1">IF('Health SCR'!W$3&gt;=$B298,OFFSET($D$283,0,'Health SCR'!W$3-$B298)*OFFSET(Inputs!$C$30,0,$B298-2)/IF(sommmeProdInv(Inputs!$B$30:$AY$30,$D$283:$BA$283,'Health SCR'!W$3)&gt;0,sommmeProdInv(Inputs!$B$30:$AY$30,$D$283:$BA$283,'Health SCR'!W$3),1)+W297,0)</f>
        <v>0</v>
      </c>
      <c r="X298" s="644">
        <f ca="1">IF('Health SCR'!X$3&gt;=$B298,OFFSET($D$283,0,'Health SCR'!X$3-$B298)*OFFSET(Inputs!$C$30,0,$B298-2)/IF(sommmeProdInv(Inputs!$B$30:$AY$30,$D$283:$BA$283,'Health SCR'!X$3)&gt;0,sommmeProdInv(Inputs!$B$30:$AY$30,$D$283:$BA$283,'Health SCR'!X$3),1)+X297,0)</f>
        <v>0</v>
      </c>
      <c r="Y298" s="644">
        <f ca="1">IF('Health SCR'!Y$3&gt;=$B298,OFFSET($D$283,0,'Health SCR'!Y$3-$B298)*OFFSET(Inputs!$C$30,0,$B298-2)/IF(sommmeProdInv(Inputs!$B$30:$AY$30,$D$283:$BA$283,'Health SCR'!Y$3)&gt;0,sommmeProdInv(Inputs!$B$30:$AY$30,$D$283:$BA$283,'Health SCR'!Y$3),1)+Y297,0)</f>
        <v>0</v>
      </c>
      <c r="Z298" s="644">
        <f ca="1">IF('Health SCR'!Z$3&gt;=$B298,OFFSET($D$283,0,'Health SCR'!Z$3-$B298)*OFFSET(Inputs!$C$30,0,$B298-2)/IF(sommmeProdInv(Inputs!$B$30:$AY$30,$D$283:$BA$283,'Health SCR'!Z$3)&gt;0,sommmeProdInv(Inputs!$B$30:$AY$30,$D$283:$BA$283,'Health SCR'!Z$3),1)+Z297,0)</f>
        <v>0</v>
      </c>
      <c r="AA298" s="644">
        <f ca="1">IF('Health SCR'!AA$3&gt;=$B298,OFFSET($D$283,0,'Health SCR'!AA$3-$B298)*OFFSET(Inputs!$C$30,0,$B298-2)/IF(sommmeProdInv(Inputs!$B$30:$AY$30,$D$283:$BA$283,'Health SCR'!AA$3)&gt;0,sommmeProdInv(Inputs!$B$30:$AY$30,$D$283:$BA$283,'Health SCR'!AA$3),1)+AA297,0)</f>
        <v>0</v>
      </c>
      <c r="AB298" s="644">
        <f ca="1">IF('Health SCR'!AB$3&gt;=$B298,OFFSET($D$283,0,'Health SCR'!AB$3-$B298)*OFFSET(Inputs!$C$30,0,$B298-2)/IF(sommmeProdInv(Inputs!$B$30:$AY$30,$D$283:$BA$283,'Health SCR'!AB$3)&gt;0,sommmeProdInv(Inputs!$B$30:$AY$30,$D$283:$BA$283,'Health SCR'!AB$3),1)+AB297,0)</f>
        <v>0</v>
      </c>
      <c r="AC298" s="644">
        <f ca="1">IF('Health SCR'!AC$3&gt;=$B298,OFFSET($D$283,0,'Health SCR'!AC$3-$B298)*OFFSET(Inputs!$C$30,0,$B298-2)/IF(sommmeProdInv(Inputs!$B$30:$AY$30,$D$283:$BA$283,'Health SCR'!AC$3)&gt;0,sommmeProdInv(Inputs!$B$30:$AY$30,$D$283:$BA$283,'Health SCR'!AC$3),1)+AC297,0)</f>
        <v>0</v>
      </c>
      <c r="AD298" s="644">
        <f ca="1">IF('Health SCR'!AD$3&gt;=$B298,OFFSET($D$283,0,'Health SCR'!AD$3-$B298)*OFFSET(Inputs!$C$30,0,$B298-2)/IF(sommmeProdInv(Inputs!$B$30:$AY$30,$D$283:$BA$283,'Health SCR'!AD$3)&gt;0,sommmeProdInv(Inputs!$B$30:$AY$30,$D$283:$BA$283,'Health SCR'!AD$3),1)+AD297,0)</f>
        <v>0</v>
      </c>
      <c r="AE298" s="644">
        <f ca="1">IF('Health SCR'!AE$3&gt;=$B298,OFFSET($D$283,0,'Health SCR'!AE$3-$B298)*OFFSET(Inputs!$C$30,0,$B298-2)/IF(sommmeProdInv(Inputs!$B$30:$AY$30,$D$283:$BA$283,'Health SCR'!AE$3)&gt;0,sommmeProdInv(Inputs!$B$30:$AY$30,$D$283:$BA$283,'Health SCR'!AE$3),1)+AE297,0)</f>
        <v>0</v>
      </c>
      <c r="AF298" s="644">
        <f ca="1">IF('Health SCR'!AF$3&gt;=$B298,OFFSET($D$283,0,'Health SCR'!AF$3-$B298)*OFFSET(Inputs!$C$30,0,$B298-2)/IF(sommmeProdInv(Inputs!$B$30:$AY$30,$D$283:$BA$283,'Health SCR'!AF$3)&gt;0,sommmeProdInv(Inputs!$B$30:$AY$30,$D$283:$BA$283,'Health SCR'!AF$3),1)+AF297,0)</f>
        <v>0</v>
      </c>
      <c r="AG298" s="644">
        <f ca="1">IF('Health SCR'!AG$3&gt;=$B298,OFFSET($D$283,0,'Health SCR'!AG$3-$B298)*OFFSET(Inputs!$C$30,0,$B298-2)/IF(sommmeProdInv(Inputs!$B$30:$AY$30,$D$283:$BA$283,'Health SCR'!AG$3)&gt;0,sommmeProdInv(Inputs!$B$30:$AY$30,$D$283:$BA$283,'Health SCR'!AG$3),1)+AG297,0)</f>
        <v>0</v>
      </c>
      <c r="AH298" s="644">
        <f ca="1">IF('Health SCR'!AH$3&gt;=$B298,OFFSET($D$283,0,'Health SCR'!AH$3-$B298)*OFFSET(Inputs!$C$30,0,$B298-2)/IF(sommmeProdInv(Inputs!$B$30:$AY$30,$D$283:$BA$283,'Health SCR'!AH$3)&gt;0,sommmeProdInv(Inputs!$B$30:$AY$30,$D$283:$BA$283,'Health SCR'!AH$3),1)+AH297,0)</f>
        <v>0</v>
      </c>
      <c r="AI298" s="644">
        <f ca="1">IF('Health SCR'!AI$3&gt;=$B298,OFFSET($D$283,0,'Health SCR'!AI$3-$B298)*OFFSET(Inputs!$C$30,0,$B298-2)/IF(sommmeProdInv(Inputs!$B$30:$AY$30,$D$283:$BA$283,'Health SCR'!AI$3)&gt;0,sommmeProdInv(Inputs!$B$30:$AY$30,$D$283:$BA$283,'Health SCR'!AI$3),1)+AI297,0)</f>
        <v>0</v>
      </c>
      <c r="AJ298" s="644">
        <f ca="1">IF('Health SCR'!AJ$3&gt;=$B298,OFFSET($D$283,0,'Health SCR'!AJ$3-$B298)*OFFSET(Inputs!$C$30,0,$B298-2)/IF(sommmeProdInv(Inputs!$B$30:$AY$30,$D$283:$BA$283,'Health SCR'!AJ$3)&gt;0,sommmeProdInv(Inputs!$B$30:$AY$30,$D$283:$BA$283,'Health SCR'!AJ$3),1)+AJ297,0)</f>
        <v>0</v>
      </c>
      <c r="AK298" s="644">
        <f ca="1">IF('Health SCR'!AK$3&gt;=$B298,OFFSET($D$283,0,'Health SCR'!AK$3-$B298)*OFFSET(Inputs!$C$30,0,$B298-2)/IF(sommmeProdInv(Inputs!$B$30:$AY$30,$D$283:$BA$283,'Health SCR'!AK$3)&gt;0,sommmeProdInv(Inputs!$B$30:$AY$30,$D$283:$BA$283,'Health SCR'!AK$3),1)+AK297,0)</f>
        <v>0</v>
      </c>
      <c r="AL298" s="644">
        <f ca="1">IF('Health SCR'!AL$3&gt;=$B298,OFFSET($D$283,0,'Health SCR'!AL$3-$B298)*OFFSET(Inputs!$C$30,0,$B298-2)/IF(sommmeProdInv(Inputs!$B$30:$AY$30,$D$283:$BA$283,'Health SCR'!AL$3)&gt;0,sommmeProdInv(Inputs!$B$30:$AY$30,$D$283:$BA$283,'Health SCR'!AL$3),1)+AL297,0)</f>
        <v>0</v>
      </c>
      <c r="AM298" s="644">
        <f ca="1">IF('Health SCR'!AM$3&gt;=$B298,OFFSET($D$283,0,'Health SCR'!AM$3-$B298)*OFFSET(Inputs!$C$30,0,$B298-2)/IF(sommmeProdInv(Inputs!$B$30:$AY$30,$D$283:$BA$283,'Health SCR'!AM$3)&gt;0,sommmeProdInv(Inputs!$B$30:$AY$30,$D$283:$BA$283,'Health SCR'!AM$3),1)+AM297,0)</f>
        <v>0</v>
      </c>
      <c r="AN298" s="644">
        <f ca="1">IF('Health SCR'!AN$3&gt;=$B298,OFFSET($D$283,0,'Health SCR'!AN$3-$B298)*OFFSET(Inputs!$C$30,0,$B298-2)/IF(sommmeProdInv(Inputs!$B$30:$AY$30,$D$283:$BA$283,'Health SCR'!AN$3)&gt;0,sommmeProdInv(Inputs!$B$30:$AY$30,$D$283:$BA$283,'Health SCR'!AN$3),1)+AN297,0)</f>
        <v>0</v>
      </c>
      <c r="AO298" s="644">
        <f ca="1">IF('Health SCR'!AO$3&gt;=$B298,OFFSET($D$283,0,'Health SCR'!AO$3-$B298)*OFFSET(Inputs!$C$30,0,$B298-2)/IF(sommmeProdInv(Inputs!$B$30:$AY$30,$D$283:$BA$283,'Health SCR'!AO$3)&gt;0,sommmeProdInv(Inputs!$B$30:$AY$30,$D$283:$BA$283,'Health SCR'!AO$3),1)+AO297,0)</f>
        <v>0</v>
      </c>
      <c r="AP298" s="644">
        <f ca="1">IF('Health SCR'!AP$3&gt;=$B298,OFFSET($D$283,0,'Health SCR'!AP$3-$B298)*OFFSET(Inputs!$C$30,0,$B298-2)/IF(sommmeProdInv(Inputs!$B$30:$AY$30,$D$283:$BA$283,'Health SCR'!AP$3)&gt;0,sommmeProdInv(Inputs!$B$30:$AY$30,$D$283:$BA$283,'Health SCR'!AP$3),1)+AP297,0)</f>
        <v>0</v>
      </c>
      <c r="AQ298" s="644">
        <f ca="1">IF('Health SCR'!AQ$3&gt;=$B298,OFFSET($D$283,0,'Health SCR'!AQ$3-$B298)*OFFSET(Inputs!$C$30,0,$B298-2)/IF(sommmeProdInv(Inputs!$B$30:$AY$30,$D$283:$BA$283,'Health SCR'!AQ$3)&gt;0,sommmeProdInv(Inputs!$B$30:$AY$30,$D$283:$BA$283,'Health SCR'!AQ$3),1)+AQ297,0)</f>
        <v>0</v>
      </c>
      <c r="AR298" s="644">
        <f ca="1">IF('Health SCR'!AR$3&gt;=$B298,OFFSET($D$283,0,'Health SCR'!AR$3-$B298)*OFFSET(Inputs!$C$30,0,$B298-2)/IF(sommmeProdInv(Inputs!$B$30:$AY$30,$D$283:$BA$283,'Health SCR'!AR$3)&gt;0,sommmeProdInv(Inputs!$B$30:$AY$30,$D$283:$BA$283,'Health SCR'!AR$3),1)+AR297,0)</f>
        <v>0</v>
      </c>
      <c r="AS298" s="644">
        <f ca="1">IF('Health SCR'!AS$3&gt;=$B298,OFFSET($D$283,0,'Health SCR'!AS$3-$B298)*OFFSET(Inputs!$C$30,0,$B298-2)/IF(sommmeProdInv(Inputs!$B$30:$AY$30,$D$283:$BA$283,'Health SCR'!AS$3)&gt;0,sommmeProdInv(Inputs!$B$30:$AY$30,$D$283:$BA$283,'Health SCR'!AS$3),1)+AS297,0)</f>
        <v>0</v>
      </c>
      <c r="AT298" s="644">
        <f ca="1">IF('Health SCR'!AT$3&gt;=$B298,OFFSET($D$283,0,'Health SCR'!AT$3-$B298)*OFFSET(Inputs!$C$30,0,$B298-2)/IF(sommmeProdInv(Inputs!$B$30:$AY$30,$D$283:$BA$283,'Health SCR'!AT$3)&gt;0,sommmeProdInv(Inputs!$B$30:$AY$30,$D$283:$BA$283,'Health SCR'!AT$3),1)+AT297,0)</f>
        <v>0</v>
      </c>
      <c r="AU298" s="644">
        <f ca="1">IF('Health SCR'!AU$3&gt;=$B298,OFFSET($D$283,0,'Health SCR'!AU$3-$B298)*OFFSET(Inputs!$C$30,0,$B298-2)/IF(sommmeProdInv(Inputs!$B$30:$AY$30,$D$283:$BA$283,'Health SCR'!AU$3)&gt;0,sommmeProdInv(Inputs!$B$30:$AY$30,$D$283:$BA$283,'Health SCR'!AU$3),1)+AU297,0)</f>
        <v>0</v>
      </c>
      <c r="AV298" s="644">
        <f ca="1">IF('Health SCR'!AV$3&gt;=$B298,OFFSET($D$283,0,'Health SCR'!AV$3-$B298)*OFFSET(Inputs!$C$30,0,$B298-2)/IF(sommmeProdInv(Inputs!$B$30:$AY$30,$D$283:$BA$283,'Health SCR'!AV$3)&gt;0,sommmeProdInv(Inputs!$B$30:$AY$30,$D$283:$BA$283,'Health SCR'!AV$3),1)+AV297,0)</f>
        <v>0</v>
      </c>
      <c r="AW298" s="644">
        <f ca="1">IF('Health SCR'!AW$3&gt;=$B298,OFFSET($D$283,0,'Health SCR'!AW$3-$B298)*OFFSET(Inputs!$C$30,0,$B298-2)/IF(sommmeProdInv(Inputs!$B$30:$AY$30,$D$283:$BA$283,'Health SCR'!AW$3)&gt;0,sommmeProdInv(Inputs!$B$30:$AY$30,$D$283:$BA$283,'Health SCR'!AW$3),1)+AW297,0)</f>
        <v>0</v>
      </c>
      <c r="AX298" s="644">
        <f ca="1">IF('Health SCR'!AX$3&gt;=$B298,OFFSET($D$283,0,'Health SCR'!AX$3-$B298)*OFFSET(Inputs!$C$30,0,$B298-2)/IF(sommmeProdInv(Inputs!$B$30:$AY$30,$D$283:$BA$283,'Health SCR'!AX$3)&gt;0,sommmeProdInv(Inputs!$B$30:$AY$30,$D$283:$BA$283,'Health SCR'!AX$3),1)+AX297,0)</f>
        <v>0</v>
      </c>
      <c r="AY298" s="644">
        <f ca="1">IF('Health SCR'!AY$3&gt;=$B298,OFFSET($D$283,0,'Health SCR'!AY$3-$B298)*OFFSET(Inputs!$C$30,0,$B298-2)/IF(sommmeProdInv(Inputs!$B$30:$AY$30,$D$283:$BA$283,'Health SCR'!AY$3)&gt;0,sommmeProdInv(Inputs!$B$30:$AY$30,$D$283:$BA$283,'Health SCR'!AY$3),1)+AY297,0)</f>
        <v>0</v>
      </c>
      <c r="AZ298" s="644">
        <f ca="1">IF('Health SCR'!AZ$3&gt;=$B298,OFFSET($D$283,0,'Health SCR'!AZ$3-$B298)*OFFSET(Inputs!$C$30,0,$B298-2)/IF(sommmeProdInv(Inputs!$B$30:$AY$30,$D$283:$BA$283,'Health SCR'!AZ$3)&gt;0,sommmeProdInv(Inputs!$B$30:$AY$30,$D$283:$BA$283,'Health SCR'!AZ$3),1)+AZ297,0)</f>
        <v>0</v>
      </c>
      <c r="BA298" s="645">
        <f ca="1">IF('Health SCR'!BA$3&gt;=$B298,OFFSET($D$283,0,'Health SCR'!BA$3-$B298)*OFFSET(Inputs!$C$30,0,$B298-2)/IF(sommmeProdInv(Inputs!$B$30:$AY$30,$D$283:$BA$283,'Health SCR'!BA$3)&gt;0,sommmeProdInv(Inputs!$B$30:$AY$30,$D$283:$BA$283,'Health SCR'!BA$3),1)+BA297,0)</f>
        <v>0</v>
      </c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43"/>
      <c r="BU298" s="243"/>
      <c r="BV298" s="243"/>
      <c r="BW298" s="243"/>
      <c r="BX298" s="243"/>
      <c r="BY298" s="243"/>
      <c r="BZ298" s="243"/>
      <c r="CA298" s="243"/>
      <c r="CB298" s="243"/>
      <c r="CC298" s="243"/>
      <c r="CD298" s="243"/>
      <c r="CE298" s="243"/>
      <c r="CF298" s="243"/>
      <c r="CG298" s="243"/>
      <c r="CH298" s="243"/>
      <c r="CI298" s="243"/>
      <c r="CJ298" s="243"/>
      <c r="CK298" s="243"/>
      <c r="CL298" s="243"/>
      <c r="CM298" s="243"/>
      <c r="CN298" s="243"/>
      <c r="CO298" s="243"/>
      <c r="CP298" s="243"/>
      <c r="CQ298" s="243"/>
      <c r="CR298" s="243"/>
      <c r="CS298" s="243"/>
      <c r="CT298" s="243"/>
      <c r="CU298" s="243"/>
      <c r="CV298" s="243"/>
      <c r="CW298" s="243"/>
      <c r="CX298" s="243"/>
      <c r="CY298" s="243"/>
      <c r="CZ298" s="243"/>
      <c r="DA298" s="243"/>
      <c r="DB298" s="243"/>
      <c r="DC298" s="243"/>
      <c r="DD298" s="243"/>
      <c r="DE298" s="243"/>
      <c r="DF298" s="243"/>
      <c r="DG298" s="243"/>
      <c r="DH298" s="243"/>
      <c r="DI298" s="243"/>
      <c r="DJ298" s="243"/>
      <c r="DK298" s="243"/>
      <c r="DL298" s="243"/>
      <c r="DM298" s="243"/>
      <c r="DN298" s="243"/>
      <c r="DO298" s="243"/>
      <c r="DP298" s="243"/>
      <c r="DQ298" s="243"/>
      <c r="DR298" s="243"/>
      <c r="DS298" s="243"/>
      <c r="DT298" s="243"/>
      <c r="DU298" s="243"/>
      <c r="DV298" s="243"/>
      <c r="DW298" s="243"/>
      <c r="DX298" s="243"/>
      <c r="DY298" s="243"/>
      <c r="DZ298" s="243"/>
      <c r="EA298" s="243"/>
      <c r="EB298" s="243"/>
      <c r="EC298" s="243"/>
      <c r="ED298" s="243"/>
      <c r="EE298" s="243"/>
      <c r="EF298" s="243"/>
      <c r="EG298" s="243"/>
      <c r="EH298" s="243"/>
      <c r="EI298" s="243"/>
      <c r="EJ298" s="243"/>
      <c r="EK298" s="243"/>
      <c r="EL298" s="243"/>
      <c r="EM298" s="243"/>
      <c r="EN298" s="243"/>
      <c r="EO298" s="243"/>
      <c r="EP298" s="243"/>
      <c r="EQ298" s="243"/>
      <c r="ER298" s="243"/>
      <c r="ES298" s="243"/>
      <c r="ET298" s="243"/>
      <c r="EU298" s="243"/>
      <c r="EV298" s="243"/>
      <c r="EW298" s="243"/>
      <c r="EX298" s="243"/>
      <c r="EY298" s="243"/>
      <c r="EZ298" s="243"/>
      <c r="FA298" s="243"/>
      <c r="FB298" s="243"/>
      <c r="FC298" s="243"/>
      <c r="FD298" s="243"/>
      <c r="FE298" s="243"/>
      <c r="FF298" s="243"/>
      <c r="FG298" s="243"/>
      <c r="FH298" s="243"/>
      <c r="FI298" s="243"/>
      <c r="FJ298" s="243"/>
      <c r="FK298" s="243"/>
      <c r="FL298" s="243"/>
      <c r="FM298" s="243"/>
      <c r="FN298" s="243"/>
      <c r="FO298" s="243"/>
      <c r="FP298" s="243"/>
      <c r="FQ298" s="243"/>
      <c r="FR298" s="243"/>
      <c r="FS298" s="243"/>
      <c r="FT298" s="243"/>
      <c r="FU298" s="243"/>
      <c r="FV298" s="243"/>
      <c r="FW298" s="243"/>
      <c r="FX298" s="243"/>
      <c r="FY298" s="243"/>
      <c r="FZ298" s="243"/>
      <c r="GA298" s="243"/>
      <c r="GB298" s="243"/>
      <c r="GC298" s="243"/>
      <c r="GD298" s="243"/>
      <c r="GE298" s="243"/>
      <c r="GF298" s="243"/>
      <c r="GG298" s="243"/>
      <c r="GH298" s="243"/>
      <c r="GI298" s="243"/>
      <c r="GJ298" s="243"/>
      <c r="GK298" s="243"/>
      <c r="GL298" s="243"/>
      <c r="GM298" s="243"/>
      <c r="GN298" s="243"/>
      <c r="GO298" s="243"/>
      <c r="GP298" s="243"/>
      <c r="GQ298" s="243"/>
      <c r="GR298" s="243"/>
      <c r="GS298" s="243"/>
      <c r="GT298" s="243"/>
      <c r="GU298" s="243"/>
      <c r="GV298" s="243"/>
      <c r="GW298" s="243"/>
      <c r="GX298" s="243"/>
      <c r="GY298" s="243"/>
      <c r="GZ298" s="243"/>
      <c r="HA298" s="243"/>
      <c r="HB298" s="243"/>
      <c r="HC298" s="243"/>
      <c r="HD298" s="243"/>
      <c r="HE298" s="243"/>
      <c r="HF298" s="243"/>
      <c r="HG298" s="243"/>
      <c r="HH298" s="243"/>
      <c r="HI298" s="243"/>
      <c r="HJ298" s="243"/>
      <c r="HK298" s="243"/>
      <c r="HL298" s="243"/>
      <c r="HM298" s="243"/>
      <c r="HN298" s="243"/>
      <c r="HO298" s="243"/>
      <c r="HP298" s="243"/>
      <c r="HQ298" s="243"/>
      <c r="HR298" s="243"/>
      <c r="HS298" s="243"/>
      <c r="HT298" s="243"/>
      <c r="HU298" s="243"/>
      <c r="HV298" s="243"/>
      <c r="HW298" s="243"/>
      <c r="HX298" s="243"/>
      <c r="HY298" s="243"/>
      <c r="HZ298" s="243"/>
      <c r="IA298" s="243"/>
      <c r="IB298" s="243"/>
      <c r="IC298" s="243"/>
      <c r="ID298" s="243"/>
      <c r="IE298" s="243"/>
      <c r="IF298" s="243"/>
      <c r="IG298" s="243"/>
      <c r="IH298" s="243"/>
      <c r="II298" s="243"/>
      <c r="IJ298" s="243"/>
      <c r="IK298" s="243"/>
      <c r="IL298" s="243"/>
      <c r="IM298" s="243"/>
      <c r="IN298" s="243"/>
      <c r="IO298" s="243"/>
      <c r="IP298" s="243"/>
      <c r="IQ298" s="243"/>
      <c r="IR298" s="243"/>
      <c r="IS298" s="243"/>
      <c r="IT298" s="243"/>
      <c r="IU298" s="243"/>
      <c r="IV298" s="243"/>
    </row>
    <row r="299" spans="1:256" s="340" customFormat="1" outlineLevel="1">
      <c r="A299" s="610"/>
      <c r="B299" s="993">
        <v>15</v>
      </c>
      <c r="C299" s="994"/>
      <c r="D299" s="643"/>
      <c r="E299" s="644">
        <f ca="1">IF('Health SCR'!E$3&gt;=$B299,OFFSET($D$283,0,'Health SCR'!E$3-$B299)*OFFSET(Inputs!$C$30,0,$B299-2)/IF(sommmeProdInv(Inputs!$B$30:$AY$30,$D$283:$BA$283,'Health SCR'!E$3)&gt;0,sommmeProdInv(Inputs!$B$30:$AY$30,$D$283:$BA$283,'Health SCR'!E$3),1)+E298,0)</f>
        <v>0</v>
      </c>
      <c r="F299" s="644">
        <f ca="1">IF('Health SCR'!F$3&gt;=$B299,OFFSET($D$283,0,'Health SCR'!F$3-$B299)*OFFSET(Inputs!$C$30,0,$B299-2)/IF(sommmeProdInv(Inputs!$B$30:$AY$30,$D$283:$BA$283,'Health SCR'!F$3)&gt;0,sommmeProdInv(Inputs!$B$30:$AY$30,$D$283:$BA$283,'Health SCR'!F$3),1)+F298,0)</f>
        <v>0</v>
      </c>
      <c r="G299" s="644">
        <f ca="1">IF('Health SCR'!G$3&gt;=$B299,OFFSET($D$283,0,'Health SCR'!G$3-$B299)*OFFSET(Inputs!$C$30,0,$B299-2)/IF(sommmeProdInv(Inputs!$B$30:$AY$30,$D$283:$BA$283,'Health SCR'!G$3)&gt;0,sommmeProdInv(Inputs!$B$30:$AY$30,$D$283:$BA$283,'Health SCR'!G$3),1)+G298,0)</f>
        <v>0</v>
      </c>
      <c r="H299" s="644">
        <f ca="1">IF('Health SCR'!H$3&gt;=$B299,OFFSET($D$283,0,'Health SCR'!H$3-$B299)*OFFSET(Inputs!$C$30,0,$B299-2)/IF(sommmeProdInv(Inputs!$B$30:$AY$30,$D$283:$BA$283,'Health SCR'!H$3)&gt;0,sommmeProdInv(Inputs!$B$30:$AY$30,$D$283:$BA$283,'Health SCR'!H$3),1)+H298,0)</f>
        <v>0</v>
      </c>
      <c r="I299" s="644">
        <f ca="1">IF('Health SCR'!I$3&gt;=$B299,OFFSET($D$283,0,'Health SCR'!I$3-$B299)*OFFSET(Inputs!$C$30,0,$B299-2)/IF(sommmeProdInv(Inputs!$B$30:$AY$30,$D$283:$BA$283,'Health SCR'!I$3)&gt;0,sommmeProdInv(Inputs!$B$30:$AY$30,$D$283:$BA$283,'Health SCR'!I$3),1)+I298,0)</f>
        <v>0</v>
      </c>
      <c r="J299" s="644">
        <f ca="1">IF('Health SCR'!J$3&gt;=$B299,OFFSET($D$283,0,'Health SCR'!J$3-$B299)*OFFSET(Inputs!$C$30,0,$B299-2)/IF(sommmeProdInv(Inputs!$B$30:$AY$30,$D$283:$BA$283,'Health SCR'!J$3)&gt;0,sommmeProdInv(Inputs!$B$30:$AY$30,$D$283:$BA$283,'Health SCR'!J$3),1)+J298,0)</f>
        <v>0</v>
      </c>
      <c r="K299" s="644">
        <f ca="1">IF('Health SCR'!K$3&gt;=$B299,OFFSET($D$283,0,'Health SCR'!K$3-$B299)*OFFSET(Inputs!$C$30,0,$B299-2)/IF(sommmeProdInv(Inputs!$B$30:$AY$30,$D$283:$BA$283,'Health SCR'!K$3)&gt;0,sommmeProdInv(Inputs!$B$30:$AY$30,$D$283:$BA$283,'Health SCR'!K$3),1)+K298,0)</f>
        <v>0</v>
      </c>
      <c r="L299" s="644">
        <f ca="1">IF('Health SCR'!L$3&gt;=$B299,OFFSET($D$283,0,'Health SCR'!L$3-$B299)*OFFSET(Inputs!$C$30,0,$B299-2)/IF(sommmeProdInv(Inputs!$B$30:$AY$30,$D$283:$BA$283,'Health SCR'!L$3)&gt;0,sommmeProdInv(Inputs!$B$30:$AY$30,$D$283:$BA$283,'Health SCR'!L$3),1)+L298,0)</f>
        <v>0</v>
      </c>
      <c r="M299" s="644">
        <f ca="1">IF('Health SCR'!M$3&gt;=$B299,OFFSET($D$283,0,'Health SCR'!M$3-$B299)*OFFSET(Inputs!$C$30,0,$B299-2)/IF(sommmeProdInv(Inputs!$B$30:$AY$30,$D$283:$BA$283,'Health SCR'!M$3)&gt;0,sommmeProdInv(Inputs!$B$30:$AY$30,$D$283:$BA$283,'Health SCR'!M$3),1)+M298,0)</f>
        <v>0</v>
      </c>
      <c r="N299" s="644">
        <f ca="1">IF('Health SCR'!N$3&gt;=$B299,OFFSET($D$283,0,'Health SCR'!N$3-$B299)*OFFSET(Inputs!$C$30,0,$B299-2)/IF(sommmeProdInv(Inputs!$B$30:$AY$30,$D$283:$BA$283,'Health SCR'!N$3)&gt;0,sommmeProdInv(Inputs!$B$30:$AY$30,$D$283:$BA$283,'Health SCR'!N$3),1)+N298,0)</f>
        <v>0</v>
      </c>
      <c r="O299" s="644">
        <f ca="1">IF('Health SCR'!O$3&gt;=$B299,OFFSET($D$283,0,'Health SCR'!O$3-$B299)*OFFSET(Inputs!$C$30,0,$B299-2)/IF(sommmeProdInv(Inputs!$B$30:$AY$30,$D$283:$BA$283,'Health SCR'!O$3)&gt;0,sommmeProdInv(Inputs!$B$30:$AY$30,$D$283:$BA$283,'Health SCR'!O$3),1)+O298,0)</f>
        <v>0</v>
      </c>
      <c r="P299" s="644">
        <f ca="1">IF('Health SCR'!P$3&gt;=$B299,OFFSET($D$283,0,'Health SCR'!P$3-$B299)*OFFSET(Inputs!$C$30,0,$B299-2)/IF(sommmeProdInv(Inputs!$B$30:$AY$30,$D$283:$BA$283,'Health SCR'!P$3)&gt;0,sommmeProdInv(Inputs!$B$30:$AY$30,$D$283:$BA$283,'Health SCR'!P$3),1)+P298,0)</f>
        <v>0</v>
      </c>
      <c r="Q299" s="644">
        <f ca="1">IF('Health SCR'!Q$3&gt;=$B299,OFFSET($D$283,0,'Health SCR'!Q$3-$B299)*OFFSET(Inputs!$C$30,0,$B299-2)/IF(sommmeProdInv(Inputs!$B$30:$AY$30,$D$283:$BA$283,'Health SCR'!Q$3)&gt;0,sommmeProdInv(Inputs!$B$30:$AY$30,$D$283:$BA$283,'Health SCR'!Q$3),1)+Q298,0)</f>
        <v>0</v>
      </c>
      <c r="R299" s="644">
        <f ca="1">IF('Health SCR'!R$3&gt;=$B299,OFFSET($D$283,0,'Health SCR'!R$3-$B299)*OFFSET(Inputs!$C$30,0,$B299-2)/IF(sommmeProdInv(Inputs!$B$30:$AY$30,$D$283:$BA$283,'Health SCR'!R$3)&gt;0,sommmeProdInv(Inputs!$B$30:$AY$30,$D$283:$BA$283,'Health SCR'!R$3),1)+R298,0)</f>
        <v>0</v>
      </c>
      <c r="S299" s="644">
        <f ca="1">IF('Health SCR'!S$3&gt;=$B299,OFFSET($D$283,0,'Health SCR'!S$3-$B299)*OFFSET(Inputs!$C$30,0,$B299-2)/IF(sommmeProdInv(Inputs!$B$30:$AY$30,$D$283:$BA$283,'Health SCR'!S$3)&gt;0,sommmeProdInv(Inputs!$B$30:$AY$30,$D$283:$BA$283,'Health SCR'!S$3),1)+S298,0)</f>
        <v>0</v>
      </c>
      <c r="T299" s="644">
        <f ca="1">IF('Health SCR'!T$3&gt;=$B299,OFFSET($D$283,0,'Health SCR'!T$3-$B299)*OFFSET(Inputs!$C$30,0,$B299-2)/IF(sommmeProdInv(Inputs!$B$30:$AY$30,$D$283:$BA$283,'Health SCR'!T$3)&gt;0,sommmeProdInv(Inputs!$B$30:$AY$30,$D$283:$BA$283,'Health SCR'!T$3),1)+T298,0)</f>
        <v>0</v>
      </c>
      <c r="U299" s="644">
        <f ca="1">IF('Health SCR'!U$3&gt;=$B299,OFFSET($D$283,0,'Health SCR'!U$3-$B299)*OFFSET(Inputs!$C$30,0,$B299-2)/IF(sommmeProdInv(Inputs!$B$30:$AY$30,$D$283:$BA$283,'Health SCR'!U$3)&gt;0,sommmeProdInv(Inputs!$B$30:$AY$30,$D$283:$BA$283,'Health SCR'!U$3),1)+U298,0)</f>
        <v>0</v>
      </c>
      <c r="V299" s="644">
        <f ca="1">IF('Health SCR'!V$3&gt;=$B299,OFFSET($D$283,0,'Health SCR'!V$3-$B299)*OFFSET(Inputs!$C$30,0,$B299-2)/IF(sommmeProdInv(Inputs!$B$30:$AY$30,$D$283:$BA$283,'Health SCR'!V$3)&gt;0,sommmeProdInv(Inputs!$B$30:$AY$30,$D$283:$BA$283,'Health SCR'!V$3),1)+V298,0)</f>
        <v>0</v>
      </c>
      <c r="W299" s="644">
        <f ca="1">IF('Health SCR'!W$3&gt;=$B299,OFFSET($D$283,0,'Health SCR'!W$3-$B299)*OFFSET(Inputs!$C$30,0,$B299-2)/IF(sommmeProdInv(Inputs!$B$30:$AY$30,$D$283:$BA$283,'Health SCR'!W$3)&gt;0,sommmeProdInv(Inputs!$B$30:$AY$30,$D$283:$BA$283,'Health SCR'!W$3),1)+W298,0)</f>
        <v>0</v>
      </c>
      <c r="X299" s="644">
        <f ca="1">IF('Health SCR'!X$3&gt;=$B299,OFFSET($D$283,0,'Health SCR'!X$3-$B299)*OFFSET(Inputs!$C$30,0,$B299-2)/IF(sommmeProdInv(Inputs!$B$30:$AY$30,$D$283:$BA$283,'Health SCR'!X$3)&gt;0,sommmeProdInv(Inputs!$B$30:$AY$30,$D$283:$BA$283,'Health SCR'!X$3),1)+X298,0)</f>
        <v>0</v>
      </c>
      <c r="Y299" s="644">
        <f ca="1">IF('Health SCR'!Y$3&gt;=$B299,OFFSET($D$283,0,'Health SCR'!Y$3-$B299)*OFFSET(Inputs!$C$30,0,$B299-2)/IF(sommmeProdInv(Inputs!$B$30:$AY$30,$D$283:$BA$283,'Health SCR'!Y$3)&gt;0,sommmeProdInv(Inputs!$B$30:$AY$30,$D$283:$BA$283,'Health SCR'!Y$3),1)+Y298,0)</f>
        <v>0</v>
      </c>
      <c r="Z299" s="644">
        <f ca="1">IF('Health SCR'!Z$3&gt;=$B299,OFFSET($D$283,0,'Health SCR'!Z$3-$B299)*OFFSET(Inputs!$C$30,0,$B299-2)/IF(sommmeProdInv(Inputs!$B$30:$AY$30,$D$283:$BA$283,'Health SCR'!Z$3)&gt;0,sommmeProdInv(Inputs!$B$30:$AY$30,$D$283:$BA$283,'Health SCR'!Z$3),1)+Z298,0)</f>
        <v>0</v>
      </c>
      <c r="AA299" s="644">
        <f ca="1">IF('Health SCR'!AA$3&gt;=$B299,OFFSET($D$283,0,'Health SCR'!AA$3-$B299)*OFFSET(Inputs!$C$30,0,$B299-2)/IF(sommmeProdInv(Inputs!$B$30:$AY$30,$D$283:$BA$283,'Health SCR'!AA$3)&gt;0,sommmeProdInv(Inputs!$B$30:$AY$30,$D$283:$BA$283,'Health SCR'!AA$3),1)+AA298,0)</f>
        <v>0</v>
      </c>
      <c r="AB299" s="644">
        <f ca="1">IF('Health SCR'!AB$3&gt;=$B299,OFFSET($D$283,0,'Health SCR'!AB$3-$B299)*OFFSET(Inputs!$C$30,0,$B299-2)/IF(sommmeProdInv(Inputs!$B$30:$AY$30,$D$283:$BA$283,'Health SCR'!AB$3)&gt;0,sommmeProdInv(Inputs!$B$30:$AY$30,$D$283:$BA$283,'Health SCR'!AB$3),1)+AB298,0)</f>
        <v>0</v>
      </c>
      <c r="AC299" s="644">
        <f ca="1">IF('Health SCR'!AC$3&gt;=$B299,OFFSET($D$283,0,'Health SCR'!AC$3-$B299)*OFFSET(Inputs!$C$30,0,$B299-2)/IF(sommmeProdInv(Inputs!$B$30:$AY$30,$D$283:$BA$283,'Health SCR'!AC$3)&gt;0,sommmeProdInv(Inputs!$B$30:$AY$30,$D$283:$BA$283,'Health SCR'!AC$3),1)+AC298,0)</f>
        <v>0</v>
      </c>
      <c r="AD299" s="644">
        <f ca="1">IF('Health SCR'!AD$3&gt;=$B299,OFFSET($D$283,0,'Health SCR'!AD$3-$B299)*OFFSET(Inputs!$C$30,0,$B299-2)/IF(sommmeProdInv(Inputs!$B$30:$AY$30,$D$283:$BA$283,'Health SCR'!AD$3)&gt;0,sommmeProdInv(Inputs!$B$30:$AY$30,$D$283:$BA$283,'Health SCR'!AD$3),1)+AD298,0)</f>
        <v>0</v>
      </c>
      <c r="AE299" s="644">
        <f ca="1">IF('Health SCR'!AE$3&gt;=$B299,OFFSET($D$283,0,'Health SCR'!AE$3-$B299)*OFFSET(Inputs!$C$30,0,$B299-2)/IF(sommmeProdInv(Inputs!$B$30:$AY$30,$D$283:$BA$283,'Health SCR'!AE$3)&gt;0,sommmeProdInv(Inputs!$B$30:$AY$30,$D$283:$BA$283,'Health SCR'!AE$3),1)+AE298,0)</f>
        <v>0</v>
      </c>
      <c r="AF299" s="644">
        <f ca="1">IF('Health SCR'!AF$3&gt;=$B299,OFFSET($D$283,0,'Health SCR'!AF$3-$B299)*OFFSET(Inputs!$C$30,0,$B299-2)/IF(sommmeProdInv(Inputs!$B$30:$AY$30,$D$283:$BA$283,'Health SCR'!AF$3)&gt;0,sommmeProdInv(Inputs!$B$30:$AY$30,$D$283:$BA$283,'Health SCR'!AF$3),1)+AF298,0)</f>
        <v>0</v>
      </c>
      <c r="AG299" s="644">
        <f ca="1">IF('Health SCR'!AG$3&gt;=$B299,OFFSET($D$283,0,'Health SCR'!AG$3-$B299)*OFFSET(Inputs!$C$30,0,$B299-2)/IF(sommmeProdInv(Inputs!$B$30:$AY$30,$D$283:$BA$283,'Health SCR'!AG$3)&gt;0,sommmeProdInv(Inputs!$B$30:$AY$30,$D$283:$BA$283,'Health SCR'!AG$3),1)+AG298,0)</f>
        <v>0</v>
      </c>
      <c r="AH299" s="644">
        <f ca="1">IF('Health SCR'!AH$3&gt;=$B299,OFFSET($D$283,0,'Health SCR'!AH$3-$B299)*OFFSET(Inputs!$C$30,0,$B299-2)/IF(sommmeProdInv(Inputs!$B$30:$AY$30,$D$283:$BA$283,'Health SCR'!AH$3)&gt;0,sommmeProdInv(Inputs!$B$30:$AY$30,$D$283:$BA$283,'Health SCR'!AH$3),1)+AH298,0)</f>
        <v>0</v>
      </c>
      <c r="AI299" s="644">
        <f ca="1">IF('Health SCR'!AI$3&gt;=$B299,OFFSET($D$283,0,'Health SCR'!AI$3-$B299)*OFFSET(Inputs!$C$30,0,$B299-2)/IF(sommmeProdInv(Inputs!$B$30:$AY$30,$D$283:$BA$283,'Health SCR'!AI$3)&gt;0,sommmeProdInv(Inputs!$B$30:$AY$30,$D$283:$BA$283,'Health SCR'!AI$3),1)+AI298,0)</f>
        <v>0</v>
      </c>
      <c r="AJ299" s="644">
        <f ca="1">IF('Health SCR'!AJ$3&gt;=$B299,OFFSET($D$283,0,'Health SCR'!AJ$3-$B299)*OFFSET(Inputs!$C$30,0,$B299-2)/IF(sommmeProdInv(Inputs!$B$30:$AY$30,$D$283:$BA$283,'Health SCR'!AJ$3)&gt;0,sommmeProdInv(Inputs!$B$30:$AY$30,$D$283:$BA$283,'Health SCR'!AJ$3),1)+AJ298,0)</f>
        <v>0</v>
      </c>
      <c r="AK299" s="644">
        <f ca="1">IF('Health SCR'!AK$3&gt;=$B299,OFFSET($D$283,0,'Health SCR'!AK$3-$B299)*OFFSET(Inputs!$C$30,0,$B299-2)/IF(sommmeProdInv(Inputs!$B$30:$AY$30,$D$283:$BA$283,'Health SCR'!AK$3)&gt;0,sommmeProdInv(Inputs!$B$30:$AY$30,$D$283:$BA$283,'Health SCR'!AK$3),1)+AK298,0)</f>
        <v>0</v>
      </c>
      <c r="AL299" s="644">
        <f ca="1">IF('Health SCR'!AL$3&gt;=$B299,OFFSET($D$283,0,'Health SCR'!AL$3-$B299)*OFFSET(Inputs!$C$30,0,$B299-2)/IF(sommmeProdInv(Inputs!$B$30:$AY$30,$D$283:$BA$283,'Health SCR'!AL$3)&gt;0,sommmeProdInv(Inputs!$B$30:$AY$30,$D$283:$BA$283,'Health SCR'!AL$3),1)+AL298,0)</f>
        <v>0</v>
      </c>
      <c r="AM299" s="644">
        <f ca="1">IF('Health SCR'!AM$3&gt;=$B299,OFFSET($D$283,0,'Health SCR'!AM$3-$B299)*OFFSET(Inputs!$C$30,0,$B299-2)/IF(sommmeProdInv(Inputs!$B$30:$AY$30,$D$283:$BA$283,'Health SCR'!AM$3)&gt;0,sommmeProdInv(Inputs!$B$30:$AY$30,$D$283:$BA$283,'Health SCR'!AM$3),1)+AM298,0)</f>
        <v>0</v>
      </c>
      <c r="AN299" s="644">
        <f ca="1">IF('Health SCR'!AN$3&gt;=$B299,OFFSET($D$283,0,'Health SCR'!AN$3-$B299)*OFFSET(Inputs!$C$30,0,$B299-2)/IF(sommmeProdInv(Inputs!$B$30:$AY$30,$D$283:$BA$283,'Health SCR'!AN$3)&gt;0,sommmeProdInv(Inputs!$B$30:$AY$30,$D$283:$BA$283,'Health SCR'!AN$3),1)+AN298,0)</f>
        <v>0</v>
      </c>
      <c r="AO299" s="644">
        <f ca="1">IF('Health SCR'!AO$3&gt;=$B299,OFFSET($D$283,0,'Health SCR'!AO$3-$B299)*OFFSET(Inputs!$C$30,0,$B299-2)/IF(sommmeProdInv(Inputs!$B$30:$AY$30,$D$283:$BA$283,'Health SCR'!AO$3)&gt;0,sommmeProdInv(Inputs!$B$30:$AY$30,$D$283:$BA$283,'Health SCR'!AO$3),1)+AO298,0)</f>
        <v>0</v>
      </c>
      <c r="AP299" s="644">
        <f ca="1">IF('Health SCR'!AP$3&gt;=$B299,OFFSET($D$283,0,'Health SCR'!AP$3-$B299)*OFFSET(Inputs!$C$30,0,$B299-2)/IF(sommmeProdInv(Inputs!$B$30:$AY$30,$D$283:$BA$283,'Health SCR'!AP$3)&gt;0,sommmeProdInv(Inputs!$B$30:$AY$30,$D$283:$BA$283,'Health SCR'!AP$3),1)+AP298,0)</f>
        <v>0</v>
      </c>
      <c r="AQ299" s="644">
        <f ca="1">IF('Health SCR'!AQ$3&gt;=$B299,OFFSET($D$283,0,'Health SCR'!AQ$3-$B299)*OFFSET(Inputs!$C$30,0,$B299-2)/IF(sommmeProdInv(Inputs!$B$30:$AY$30,$D$283:$BA$283,'Health SCR'!AQ$3)&gt;0,sommmeProdInv(Inputs!$B$30:$AY$30,$D$283:$BA$283,'Health SCR'!AQ$3),1)+AQ298,0)</f>
        <v>0</v>
      </c>
      <c r="AR299" s="644">
        <f ca="1">IF('Health SCR'!AR$3&gt;=$B299,OFFSET($D$283,0,'Health SCR'!AR$3-$B299)*OFFSET(Inputs!$C$30,0,$B299-2)/IF(sommmeProdInv(Inputs!$B$30:$AY$30,$D$283:$BA$283,'Health SCR'!AR$3)&gt;0,sommmeProdInv(Inputs!$B$30:$AY$30,$D$283:$BA$283,'Health SCR'!AR$3),1)+AR298,0)</f>
        <v>0</v>
      </c>
      <c r="AS299" s="644">
        <f ca="1">IF('Health SCR'!AS$3&gt;=$B299,OFFSET($D$283,0,'Health SCR'!AS$3-$B299)*OFFSET(Inputs!$C$30,0,$B299-2)/IF(sommmeProdInv(Inputs!$B$30:$AY$30,$D$283:$BA$283,'Health SCR'!AS$3)&gt;0,sommmeProdInv(Inputs!$B$30:$AY$30,$D$283:$BA$283,'Health SCR'!AS$3),1)+AS298,0)</f>
        <v>0</v>
      </c>
      <c r="AT299" s="644">
        <f ca="1">IF('Health SCR'!AT$3&gt;=$B299,OFFSET($D$283,0,'Health SCR'!AT$3-$B299)*OFFSET(Inputs!$C$30,0,$B299-2)/IF(sommmeProdInv(Inputs!$B$30:$AY$30,$D$283:$BA$283,'Health SCR'!AT$3)&gt;0,sommmeProdInv(Inputs!$B$30:$AY$30,$D$283:$BA$283,'Health SCR'!AT$3),1)+AT298,0)</f>
        <v>0</v>
      </c>
      <c r="AU299" s="644">
        <f ca="1">IF('Health SCR'!AU$3&gt;=$B299,OFFSET($D$283,0,'Health SCR'!AU$3-$B299)*OFFSET(Inputs!$C$30,0,$B299-2)/IF(sommmeProdInv(Inputs!$B$30:$AY$30,$D$283:$BA$283,'Health SCR'!AU$3)&gt;0,sommmeProdInv(Inputs!$B$30:$AY$30,$D$283:$BA$283,'Health SCR'!AU$3),1)+AU298,0)</f>
        <v>0</v>
      </c>
      <c r="AV299" s="644">
        <f ca="1">IF('Health SCR'!AV$3&gt;=$B299,OFFSET($D$283,0,'Health SCR'!AV$3-$B299)*OFFSET(Inputs!$C$30,0,$B299-2)/IF(sommmeProdInv(Inputs!$B$30:$AY$30,$D$283:$BA$283,'Health SCR'!AV$3)&gt;0,sommmeProdInv(Inputs!$B$30:$AY$30,$D$283:$BA$283,'Health SCR'!AV$3),1)+AV298,0)</f>
        <v>0</v>
      </c>
      <c r="AW299" s="644">
        <f ca="1">IF('Health SCR'!AW$3&gt;=$B299,OFFSET($D$283,0,'Health SCR'!AW$3-$B299)*OFFSET(Inputs!$C$30,0,$B299-2)/IF(sommmeProdInv(Inputs!$B$30:$AY$30,$D$283:$BA$283,'Health SCR'!AW$3)&gt;0,sommmeProdInv(Inputs!$B$30:$AY$30,$D$283:$BA$283,'Health SCR'!AW$3),1)+AW298,0)</f>
        <v>0</v>
      </c>
      <c r="AX299" s="644">
        <f ca="1">IF('Health SCR'!AX$3&gt;=$B299,OFFSET($D$283,0,'Health SCR'!AX$3-$B299)*OFFSET(Inputs!$C$30,0,$B299-2)/IF(sommmeProdInv(Inputs!$B$30:$AY$30,$D$283:$BA$283,'Health SCR'!AX$3)&gt;0,sommmeProdInv(Inputs!$B$30:$AY$30,$D$283:$BA$283,'Health SCR'!AX$3),1)+AX298,0)</f>
        <v>0</v>
      </c>
      <c r="AY299" s="644">
        <f ca="1">IF('Health SCR'!AY$3&gt;=$B299,OFFSET($D$283,0,'Health SCR'!AY$3-$B299)*OFFSET(Inputs!$C$30,0,$B299-2)/IF(sommmeProdInv(Inputs!$B$30:$AY$30,$D$283:$BA$283,'Health SCR'!AY$3)&gt;0,sommmeProdInv(Inputs!$B$30:$AY$30,$D$283:$BA$283,'Health SCR'!AY$3),1)+AY298,0)</f>
        <v>0</v>
      </c>
      <c r="AZ299" s="644">
        <f ca="1">IF('Health SCR'!AZ$3&gt;=$B299,OFFSET($D$283,0,'Health SCR'!AZ$3-$B299)*OFFSET(Inputs!$C$30,0,$B299-2)/IF(sommmeProdInv(Inputs!$B$30:$AY$30,$D$283:$BA$283,'Health SCR'!AZ$3)&gt;0,sommmeProdInv(Inputs!$B$30:$AY$30,$D$283:$BA$283,'Health SCR'!AZ$3),1)+AZ298,0)</f>
        <v>0</v>
      </c>
      <c r="BA299" s="645">
        <f ca="1">IF('Health SCR'!BA$3&gt;=$B299,OFFSET($D$283,0,'Health SCR'!BA$3-$B299)*OFFSET(Inputs!$C$30,0,$B299-2)/IF(sommmeProdInv(Inputs!$B$30:$AY$30,$D$283:$BA$283,'Health SCR'!BA$3)&gt;0,sommmeProdInv(Inputs!$B$30:$AY$30,$D$283:$BA$283,'Health SCR'!BA$3),1)+BA298,0)</f>
        <v>0</v>
      </c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43"/>
      <c r="BU299" s="243"/>
      <c r="BV299" s="243"/>
      <c r="BW299" s="243"/>
      <c r="BX299" s="243"/>
      <c r="BY299" s="243"/>
      <c r="BZ299" s="243"/>
      <c r="CA299" s="243"/>
      <c r="CB299" s="243"/>
      <c r="CC299" s="243"/>
      <c r="CD299" s="243"/>
      <c r="CE299" s="243"/>
      <c r="CF299" s="243"/>
      <c r="CG299" s="243"/>
      <c r="CH299" s="243"/>
      <c r="CI299" s="243"/>
      <c r="CJ299" s="243"/>
      <c r="CK299" s="243"/>
      <c r="CL299" s="243"/>
      <c r="CM299" s="243"/>
      <c r="CN299" s="243"/>
      <c r="CO299" s="243"/>
      <c r="CP299" s="243"/>
      <c r="CQ299" s="243"/>
      <c r="CR299" s="243"/>
      <c r="CS299" s="243"/>
      <c r="CT299" s="243"/>
      <c r="CU299" s="243"/>
      <c r="CV299" s="243"/>
      <c r="CW299" s="243"/>
      <c r="CX299" s="243"/>
      <c r="CY299" s="243"/>
      <c r="CZ299" s="243"/>
      <c r="DA299" s="243"/>
      <c r="DB299" s="243"/>
      <c r="DC299" s="243"/>
      <c r="DD299" s="243"/>
      <c r="DE299" s="243"/>
      <c r="DF299" s="243"/>
      <c r="DG299" s="243"/>
      <c r="DH299" s="243"/>
      <c r="DI299" s="243"/>
      <c r="DJ299" s="243"/>
      <c r="DK299" s="243"/>
      <c r="DL299" s="243"/>
      <c r="DM299" s="243"/>
      <c r="DN299" s="243"/>
      <c r="DO299" s="243"/>
      <c r="DP299" s="243"/>
      <c r="DQ299" s="243"/>
      <c r="DR299" s="243"/>
      <c r="DS299" s="243"/>
      <c r="DT299" s="243"/>
      <c r="DU299" s="243"/>
      <c r="DV299" s="243"/>
      <c r="DW299" s="243"/>
      <c r="DX299" s="243"/>
      <c r="DY299" s="243"/>
      <c r="DZ299" s="243"/>
      <c r="EA299" s="243"/>
      <c r="EB299" s="243"/>
      <c r="EC299" s="243"/>
      <c r="ED299" s="243"/>
      <c r="EE299" s="243"/>
      <c r="EF299" s="243"/>
      <c r="EG299" s="243"/>
      <c r="EH299" s="243"/>
      <c r="EI299" s="243"/>
      <c r="EJ299" s="243"/>
      <c r="EK299" s="243"/>
      <c r="EL299" s="243"/>
      <c r="EM299" s="243"/>
      <c r="EN299" s="243"/>
      <c r="EO299" s="243"/>
      <c r="EP299" s="243"/>
      <c r="EQ299" s="243"/>
      <c r="ER299" s="243"/>
      <c r="ES299" s="243"/>
      <c r="ET299" s="243"/>
      <c r="EU299" s="243"/>
      <c r="EV299" s="243"/>
      <c r="EW299" s="243"/>
      <c r="EX299" s="243"/>
      <c r="EY299" s="243"/>
      <c r="EZ299" s="243"/>
      <c r="FA299" s="243"/>
      <c r="FB299" s="243"/>
      <c r="FC299" s="243"/>
      <c r="FD299" s="243"/>
      <c r="FE299" s="243"/>
      <c r="FF299" s="243"/>
      <c r="FG299" s="243"/>
      <c r="FH299" s="243"/>
      <c r="FI299" s="243"/>
      <c r="FJ299" s="243"/>
      <c r="FK299" s="243"/>
      <c r="FL299" s="243"/>
      <c r="FM299" s="243"/>
      <c r="FN299" s="243"/>
      <c r="FO299" s="243"/>
      <c r="FP299" s="243"/>
      <c r="FQ299" s="243"/>
      <c r="FR299" s="243"/>
      <c r="FS299" s="243"/>
      <c r="FT299" s="243"/>
      <c r="FU299" s="243"/>
      <c r="FV299" s="243"/>
      <c r="FW299" s="243"/>
      <c r="FX299" s="243"/>
      <c r="FY299" s="243"/>
      <c r="FZ299" s="243"/>
      <c r="GA299" s="243"/>
      <c r="GB299" s="243"/>
      <c r="GC299" s="243"/>
      <c r="GD299" s="243"/>
      <c r="GE299" s="243"/>
      <c r="GF299" s="243"/>
      <c r="GG299" s="243"/>
      <c r="GH299" s="243"/>
      <c r="GI299" s="243"/>
      <c r="GJ299" s="243"/>
      <c r="GK299" s="243"/>
      <c r="GL299" s="243"/>
      <c r="GM299" s="243"/>
      <c r="GN299" s="243"/>
      <c r="GO299" s="243"/>
      <c r="GP299" s="243"/>
      <c r="GQ299" s="243"/>
      <c r="GR299" s="243"/>
      <c r="GS299" s="243"/>
      <c r="GT299" s="243"/>
      <c r="GU299" s="243"/>
      <c r="GV299" s="243"/>
      <c r="GW299" s="243"/>
      <c r="GX299" s="243"/>
      <c r="GY299" s="243"/>
      <c r="GZ299" s="243"/>
      <c r="HA299" s="243"/>
      <c r="HB299" s="243"/>
      <c r="HC299" s="243"/>
      <c r="HD299" s="243"/>
      <c r="HE299" s="243"/>
      <c r="HF299" s="243"/>
      <c r="HG299" s="243"/>
      <c r="HH299" s="243"/>
      <c r="HI299" s="243"/>
      <c r="HJ299" s="243"/>
      <c r="HK299" s="243"/>
      <c r="HL299" s="243"/>
      <c r="HM299" s="243"/>
      <c r="HN299" s="243"/>
      <c r="HO299" s="243"/>
      <c r="HP299" s="243"/>
      <c r="HQ299" s="243"/>
      <c r="HR299" s="243"/>
      <c r="HS299" s="243"/>
      <c r="HT299" s="243"/>
      <c r="HU299" s="243"/>
      <c r="HV299" s="243"/>
      <c r="HW299" s="243"/>
      <c r="HX299" s="243"/>
      <c r="HY299" s="243"/>
      <c r="HZ299" s="243"/>
      <c r="IA299" s="243"/>
      <c r="IB299" s="243"/>
      <c r="IC299" s="243"/>
      <c r="ID299" s="243"/>
      <c r="IE299" s="243"/>
      <c r="IF299" s="243"/>
      <c r="IG299" s="243"/>
      <c r="IH299" s="243"/>
      <c r="II299" s="243"/>
      <c r="IJ299" s="243"/>
      <c r="IK299" s="243"/>
      <c r="IL299" s="243"/>
      <c r="IM299" s="243"/>
      <c r="IN299" s="243"/>
      <c r="IO299" s="243"/>
      <c r="IP299" s="243"/>
      <c r="IQ299" s="243"/>
      <c r="IR299" s="243"/>
      <c r="IS299" s="243"/>
      <c r="IT299" s="243"/>
      <c r="IU299" s="243"/>
      <c r="IV299" s="243"/>
    </row>
    <row r="300" spans="1:256" s="340" customFormat="1" outlineLevel="1">
      <c r="A300" s="610"/>
      <c r="B300" s="993">
        <v>16</v>
      </c>
      <c r="C300" s="994"/>
      <c r="D300" s="643"/>
      <c r="E300" s="644">
        <f ca="1">IF('Health SCR'!E$3&gt;=$B300,OFFSET($D$283,0,'Health SCR'!E$3-$B300)*OFFSET(Inputs!$C$30,0,$B300-2)/IF(sommmeProdInv(Inputs!$B$30:$AY$30,$D$283:$BA$283,'Health SCR'!E$3)&gt;0,sommmeProdInv(Inputs!$B$30:$AY$30,$D$283:$BA$283,'Health SCR'!E$3),1)+E299,0)</f>
        <v>0</v>
      </c>
      <c r="F300" s="644">
        <f ca="1">IF('Health SCR'!F$3&gt;=$B300,OFFSET($D$283,0,'Health SCR'!F$3-$B300)*OFFSET(Inputs!$C$30,0,$B300-2)/IF(sommmeProdInv(Inputs!$B$30:$AY$30,$D$283:$BA$283,'Health SCR'!F$3)&gt;0,sommmeProdInv(Inputs!$B$30:$AY$30,$D$283:$BA$283,'Health SCR'!F$3),1)+F299,0)</f>
        <v>0</v>
      </c>
      <c r="G300" s="644">
        <f ca="1">IF('Health SCR'!G$3&gt;=$B300,OFFSET($D$283,0,'Health SCR'!G$3-$B300)*OFFSET(Inputs!$C$30,0,$B300-2)/IF(sommmeProdInv(Inputs!$B$30:$AY$30,$D$283:$BA$283,'Health SCR'!G$3)&gt;0,sommmeProdInv(Inputs!$B$30:$AY$30,$D$283:$BA$283,'Health SCR'!G$3),1)+G299,0)</f>
        <v>0</v>
      </c>
      <c r="H300" s="644">
        <f ca="1">IF('Health SCR'!H$3&gt;=$B300,OFFSET($D$283,0,'Health SCR'!H$3-$B300)*OFFSET(Inputs!$C$30,0,$B300-2)/IF(sommmeProdInv(Inputs!$B$30:$AY$30,$D$283:$BA$283,'Health SCR'!H$3)&gt;0,sommmeProdInv(Inputs!$B$30:$AY$30,$D$283:$BA$283,'Health SCR'!H$3),1)+H299,0)</f>
        <v>0</v>
      </c>
      <c r="I300" s="644">
        <f ca="1">IF('Health SCR'!I$3&gt;=$B300,OFFSET($D$283,0,'Health SCR'!I$3-$B300)*OFFSET(Inputs!$C$30,0,$B300-2)/IF(sommmeProdInv(Inputs!$B$30:$AY$30,$D$283:$BA$283,'Health SCR'!I$3)&gt;0,sommmeProdInv(Inputs!$B$30:$AY$30,$D$283:$BA$283,'Health SCR'!I$3),1)+I299,0)</f>
        <v>0</v>
      </c>
      <c r="J300" s="644">
        <f ca="1">IF('Health SCR'!J$3&gt;=$B300,OFFSET($D$283,0,'Health SCR'!J$3-$B300)*OFFSET(Inputs!$C$30,0,$B300-2)/IF(sommmeProdInv(Inputs!$B$30:$AY$30,$D$283:$BA$283,'Health SCR'!J$3)&gt;0,sommmeProdInv(Inputs!$B$30:$AY$30,$D$283:$BA$283,'Health SCR'!J$3),1)+J299,0)</f>
        <v>0</v>
      </c>
      <c r="K300" s="644">
        <f ca="1">IF('Health SCR'!K$3&gt;=$B300,OFFSET($D$283,0,'Health SCR'!K$3-$B300)*OFFSET(Inputs!$C$30,0,$B300-2)/IF(sommmeProdInv(Inputs!$B$30:$AY$30,$D$283:$BA$283,'Health SCR'!K$3)&gt;0,sommmeProdInv(Inputs!$B$30:$AY$30,$D$283:$BA$283,'Health SCR'!K$3),1)+K299,0)</f>
        <v>0</v>
      </c>
      <c r="L300" s="644">
        <f ca="1">IF('Health SCR'!L$3&gt;=$B300,OFFSET($D$283,0,'Health SCR'!L$3-$B300)*OFFSET(Inputs!$C$30,0,$B300-2)/IF(sommmeProdInv(Inputs!$B$30:$AY$30,$D$283:$BA$283,'Health SCR'!L$3)&gt;0,sommmeProdInv(Inputs!$B$30:$AY$30,$D$283:$BA$283,'Health SCR'!L$3),1)+L299,0)</f>
        <v>0</v>
      </c>
      <c r="M300" s="644">
        <f ca="1">IF('Health SCR'!M$3&gt;=$B300,OFFSET($D$283,0,'Health SCR'!M$3-$B300)*OFFSET(Inputs!$C$30,0,$B300-2)/IF(sommmeProdInv(Inputs!$B$30:$AY$30,$D$283:$BA$283,'Health SCR'!M$3)&gt;0,sommmeProdInv(Inputs!$B$30:$AY$30,$D$283:$BA$283,'Health SCR'!M$3),1)+M299,0)</f>
        <v>0</v>
      </c>
      <c r="N300" s="644">
        <f ca="1">IF('Health SCR'!N$3&gt;=$B300,OFFSET($D$283,0,'Health SCR'!N$3-$B300)*OFFSET(Inputs!$C$30,0,$B300-2)/IF(sommmeProdInv(Inputs!$B$30:$AY$30,$D$283:$BA$283,'Health SCR'!N$3)&gt;0,sommmeProdInv(Inputs!$B$30:$AY$30,$D$283:$BA$283,'Health SCR'!N$3),1)+N299,0)</f>
        <v>0</v>
      </c>
      <c r="O300" s="644">
        <f ca="1">IF('Health SCR'!O$3&gt;=$B300,OFFSET($D$283,0,'Health SCR'!O$3-$B300)*OFFSET(Inputs!$C$30,0,$B300-2)/IF(sommmeProdInv(Inputs!$B$30:$AY$30,$D$283:$BA$283,'Health SCR'!O$3)&gt;0,sommmeProdInv(Inputs!$B$30:$AY$30,$D$283:$BA$283,'Health SCR'!O$3),1)+O299,0)</f>
        <v>0</v>
      </c>
      <c r="P300" s="644">
        <f ca="1">IF('Health SCR'!P$3&gt;=$B300,OFFSET($D$283,0,'Health SCR'!P$3-$B300)*OFFSET(Inputs!$C$30,0,$B300-2)/IF(sommmeProdInv(Inputs!$B$30:$AY$30,$D$283:$BA$283,'Health SCR'!P$3)&gt;0,sommmeProdInv(Inputs!$B$30:$AY$30,$D$283:$BA$283,'Health SCR'!P$3),1)+P299,0)</f>
        <v>0</v>
      </c>
      <c r="Q300" s="644">
        <f ca="1">IF('Health SCR'!Q$3&gt;=$B300,OFFSET($D$283,0,'Health SCR'!Q$3-$B300)*OFFSET(Inputs!$C$30,0,$B300-2)/IF(sommmeProdInv(Inputs!$B$30:$AY$30,$D$283:$BA$283,'Health SCR'!Q$3)&gt;0,sommmeProdInv(Inputs!$B$30:$AY$30,$D$283:$BA$283,'Health SCR'!Q$3),1)+Q299,0)</f>
        <v>0</v>
      </c>
      <c r="R300" s="644">
        <f ca="1">IF('Health SCR'!R$3&gt;=$B300,OFFSET($D$283,0,'Health SCR'!R$3-$B300)*OFFSET(Inputs!$C$30,0,$B300-2)/IF(sommmeProdInv(Inputs!$B$30:$AY$30,$D$283:$BA$283,'Health SCR'!R$3)&gt;0,sommmeProdInv(Inputs!$B$30:$AY$30,$D$283:$BA$283,'Health SCR'!R$3),1)+R299,0)</f>
        <v>0</v>
      </c>
      <c r="S300" s="644">
        <f ca="1">IF('Health SCR'!S$3&gt;=$B300,OFFSET($D$283,0,'Health SCR'!S$3-$B300)*OFFSET(Inputs!$C$30,0,$B300-2)/IF(sommmeProdInv(Inputs!$B$30:$AY$30,$D$283:$BA$283,'Health SCR'!S$3)&gt;0,sommmeProdInv(Inputs!$B$30:$AY$30,$D$283:$BA$283,'Health SCR'!S$3),1)+S299,0)</f>
        <v>0</v>
      </c>
      <c r="T300" s="644">
        <f ca="1">IF('Health SCR'!T$3&gt;=$B300,OFFSET($D$283,0,'Health SCR'!T$3-$B300)*OFFSET(Inputs!$C$30,0,$B300-2)/IF(sommmeProdInv(Inputs!$B$30:$AY$30,$D$283:$BA$283,'Health SCR'!T$3)&gt;0,sommmeProdInv(Inputs!$B$30:$AY$30,$D$283:$BA$283,'Health SCR'!T$3),1)+T299,0)</f>
        <v>0</v>
      </c>
      <c r="U300" s="644">
        <f ca="1">IF('Health SCR'!U$3&gt;=$B300,OFFSET($D$283,0,'Health SCR'!U$3-$B300)*OFFSET(Inputs!$C$30,0,$B300-2)/IF(sommmeProdInv(Inputs!$B$30:$AY$30,$D$283:$BA$283,'Health SCR'!U$3)&gt;0,sommmeProdInv(Inputs!$B$30:$AY$30,$D$283:$BA$283,'Health SCR'!U$3),1)+U299,0)</f>
        <v>0</v>
      </c>
      <c r="V300" s="644">
        <f ca="1">IF('Health SCR'!V$3&gt;=$B300,OFFSET($D$283,0,'Health SCR'!V$3-$B300)*OFFSET(Inputs!$C$30,0,$B300-2)/IF(sommmeProdInv(Inputs!$B$30:$AY$30,$D$283:$BA$283,'Health SCR'!V$3)&gt;0,sommmeProdInv(Inputs!$B$30:$AY$30,$D$283:$BA$283,'Health SCR'!V$3),1)+V299,0)</f>
        <v>0</v>
      </c>
      <c r="W300" s="644">
        <f ca="1">IF('Health SCR'!W$3&gt;=$B300,OFFSET($D$283,0,'Health SCR'!W$3-$B300)*OFFSET(Inputs!$C$30,0,$B300-2)/IF(sommmeProdInv(Inputs!$B$30:$AY$30,$D$283:$BA$283,'Health SCR'!W$3)&gt;0,sommmeProdInv(Inputs!$B$30:$AY$30,$D$283:$BA$283,'Health SCR'!W$3),1)+W299,0)</f>
        <v>0</v>
      </c>
      <c r="X300" s="644">
        <f ca="1">IF('Health SCR'!X$3&gt;=$B300,OFFSET($D$283,0,'Health SCR'!X$3-$B300)*OFFSET(Inputs!$C$30,0,$B300-2)/IF(sommmeProdInv(Inputs!$B$30:$AY$30,$D$283:$BA$283,'Health SCR'!X$3)&gt;0,sommmeProdInv(Inputs!$B$30:$AY$30,$D$283:$BA$283,'Health SCR'!X$3),1)+X299,0)</f>
        <v>0</v>
      </c>
      <c r="Y300" s="644">
        <f ca="1">IF('Health SCR'!Y$3&gt;=$B300,OFFSET($D$283,0,'Health SCR'!Y$3-$B300)*OFFSET(Inputs!$C$30,0,$B300-2)/IF(sommmeProdInv(Inputs!$B$30:$AY$30,$D$283:$BA$283,'Health SCR'!Y$3)&gt;0,sommmeProdInv(Inputs!$B$30:$AY$30,$D$283:$BA$283,'Health SCR'!Y$3),1)+Y299,0)</f>
        <v>0</v>
      </c>
      <c r="Z300" s="644">
        <f ca="1">IF('Health SCR'!Z$3&gt;=$B300,OFFSET($D$283,0,'Health SCR'!Z$3-$B300)*OFFSET(Inputs!$C$30,0,$B300-2)/IF(sommmeProdInv(Inputs!$B$30:$AY$30,$D$283:$BA$283,'Health SCR'!Z$3)&gt;0,sommmeProdInv(Inputs!$B$30:$AY$30,$D$283:$BA$283,'Health SCR'!Z$3),1)+Z299,0)</f>
        <v>0</v>
      </c>
      <c r="AA300" s="644">
        <f ca="1">IF('Health SCR'!AA$3&gt;=$B300,OFFSET($D$283,0,'Health SCR'!AA$3-$B300)*OFFSET(Inputs!$C$30,0,$B300-2)/IF(sommmeProdInv(Inputs!$B$30:$AY$30,$D$283:$BA$283,'Health SCR'!AA$3)&gt;0,sommmeProdInv(Inputs!$B$30:$AY$30,$D$283:$BA$283,'Health SCR'!AA$3),1)+AA299,0)</f>
        <v>0</v>
      </c>
      <c r="AB300" s="644">
        <f ca="1">IF('Health SCR'!AB$3&gt;=$B300,OFFSET($D$283,0,'Health SCR'!AB$3-$B300)*OFFSET(Inputs!$C$30,0,$B300-2)/IF(sommmeProdInv(Inputs!$B$30:$AY$30,$D$283:$BA$283,'Health SCR'!AB$3)&gt;0,sommmeProdInv(Inputs!$B$30:$AY$30,$D$283:$BA$283,'Health SCR'!AB$3),1)+AB299,0)</f>
        <v>0</v>
      </c>
      <c r="AC300" s="644">
        <f ca="1">IF('Health SCR'!AC$3&gt;=$B300,OFFSET($D$283,0,'Health SCR'!AC$3-$B300)*OFFSET(Inputs!$C$30,0,$B300-2)/IF(sommmeProdInv(Inputs!$B$30:$AY$30,$D$283:$BA$283,'Health SCR'!AC$3)&gt;0,sommmeProdInv(Inputs!$B$30:$AY$30,$D$283:$BA$283,'Health SCR'!AC$3),1)+AC299,0)</f>
        <v>0</v>
      </c>
      <c r="AD300" s="644">
        <f ca="1">IF('Health SCR'!AD$3&gt;=$B300,OFFSET($D$283,0,'Health SCR'!AD$3-$B300)*OFFSET(Inputs!$C$30,0,$B300-2)/IF(sommmeProdInv(Inputs!$B$30:$AY$30,$D$283:$BA$283,'Health SCR'!AD$3)&gt;0,sommmeProdInv(Inputs!$B$30:$AY$30,$D$283:$BA$283,'Health SCR'!AD$3),1)+AD299,0)</f>
        <v>0</v>
      </c>
      <c r="AE300" s="644">
        <f ca="1">IF('Health SCR'!AE$3&gt;=$B300,OFFSET($D$283,0,'Health SCR'!AE$3-$B300)*OFFSET(Inputs!$C$30,0,$B300-2)/IF(sommmeProdInv(Inputs!$B$30:$AY$30,$D$283:$BA$283,'Health SCR'!AE$3)&gt;0,sommmeProdInv(Inputs!$B$30:$AY$30,$D$283:$BA$283,'Health SCR'!AE$3),1)+AE299,0)</f>
        <v>0</v>
      </c>
      <c r="AF300" s="644">
        <f ca="1">IF('Health SCR'!AF$3&gt;=$B300,OFFSET($D$283,0,'Health SCR'!AF$3-$B300)*OFFSET(Inputs!$C$30,0,$B300-2)/IF(sommmeProdInv(Inputs!$B$30:$AY$30,$D$283:$BA$283,'Health SCR'!AF$3)&gt;0,sommmeProdInv(Inputs!$B$30:$AY$30,$D$283:$BA$283,'Health SCR'!AF$3),1)+AF299,0)</f>
        <v>0</v>
      </c>
      <c r="AG300" s="644">
        <f ca="1">IF('Health SCR'!AG$3&gt;=$B300,OFFSET($D$283,0,'Health SCR'!AG$3-$B300)*OFFSET(Inputs!$C$30,0,$B300-2)/IF(sommmeProdInv(Inputs!$B$30:$AY$30,$D$283:$BA$283,'Health SCR'!AG$3)&gt;0,sommmeProdInv(Inputs!$B$30:$AY$30,$D$283:$BA$283,'Health SCR'!AG$3),1)+AG299,0)</f>
        <v>0</v>
      </c>
      <c r="AH300" s="644">
        <f ca="1">IF('Health SCR'!AH$3&gt;=$B300,OFFSET($D$283,0,'Health SCR'!AH$3-$B300)*OFFSET(Inputs!$C$30,0,$B300-2)/IF(sommmeProdInv(Inputs!$B$30:$AY$30,$D$283:$BA$283,'Health SCR'!AH$3)&gt;0,sommmeProdInv(Inputs!$B$30:$AY$30,$D$283:$BA$283,'Health SCR'!AH$3),1)+AH299,0)</f>
        <v>0</v>
      </c>
      <c r="AI300" s="644">
        <f ca="1">IF('Health SCR'!AI$3&gt;=$B300,OFFSET($D$283,0,'Health SCR'!AI$3-$B300)*OFFSET(Inputs!$C$30,0,$B300-2)/IF(sommmeProdInv(Inputs!$B$30:$AY$30,$D$283:$BA$283,'Health SCR'!AI$3)&gt;0,sommmeProdInv(Inputs!$B$30:$AY$30,$D$283:$BA$283,'Health SCR'!AI$3),1)+AI299,0)</f>
        <v>0</v>
      </c>
      <c r="AJ300" s="644">
        <f ca="1">IF('Health SCR'!AJ$3&gt;=$B300,OFFSET($D$283,0,'Health SCR'!AJ$3-$B300)*OFFSET(Inputs!$C$30,0,$B300-2)/IF(sommmeProdInv(Inputs!$B$30:$AY$30,$D$283:$BA$283,'Health SCR'!AJ$3)&gt;0,sommmeProdInv(Inputs!$B$30:$AY$30,$D$283:$BA$283,'Health SCR'!AJ$3),1)+AJ299,0)</f>
        <v>0</v>
      </c>
      <c r="AK300" s="644">
        <f ca="1">IF('Health SCR'!AK$3&gt;=$B300,OFFSET($D$283,0,'Health SCR'!AK$3-$B300)*OFFSET(Inputs!$C$30,0,$B300-2)/IF(sommmeProdInv(Inputs!$B$30:$AY$30,$D$283:$BA$283,'Health SCR'!AK$3)&gt;0,sommmeProdInv(Inputs!$B$30:$AY$30,$D$283:$BA$283,'Health SCR'!AK$3),1)+AK299,0)</f>
        <v>0</v>
      </c>
      <c r="AL300" s="644">
        <f ca="1">IF('Health SCR'!AL$3&gt;=$B300,OFFSET($D$283,0,'Health SCR'!AL$3-$B300)*OFFSET(Inputs!$C$30,0,$B300-2)/IF(sommmeProdInv(Inputs!$B$30:$AY$30,$D$283:$BA$283,'Health SCR'!AL$3)&gt;0,sommmeProdInv(Inputs!$B$30:$AY$30,$D$283:$BA$283,'Health SCR'!AL$3),1)+AL299,0)</f>
        <v>0</v>
      </c>
      <c r="AM300" s="644">
        <f ca="1">IF('Health SCR'!AM$3&gt;=$B300,OFFSET($D$283,0,'Health SCR'!AM$3-$B300)*OFFSET(Inputs!$C$30,0,$B300-2)/IF(sommmeProdInv(Inputs!$B$30:$AY$30,$D$283:$BA$283,'Health SCR'!AM$3)&gt;0,sommmeProdInv(Inputs!$B$30:$AY$30,$D$283:$BA$283,'Health SCR'!AM$3),1)+AM299,0)</f>
        <v>0</v>
      </c>
      <c r="AN300" s="644">
        <f ca="1">IF('Health SCR'!AN$3&gt;=$B300,OFFSET($D$283,0,'Health SCR'!AN$3-$B300)*OFFSET(Inputs!$C$30,0,$B300-2)/IF(sommmeProdInv(Inputs!$B$30:$AY$30,$D$283:$BA$283,'Health SCR'!AN$3)&gt;0,sommmeProdInv(Inputs!$B$30:$AY$30,$D$283:$BA$283,'Health SCR'!AN$3),1)+AN299,0)</f>
        <v>0</v>
      </c>
      <c r="AO300" s="644">
        <f ca="1">IF('Health SCR'!AO$3&gt;=$B300,OFFSET($D$283,0,'Health SCR'!AO$3-$B300)*OFFSET(Inputs!$C$30,0,$B300-2)/IF(sommmeProdInv(Inputs!$B$30:$AY$30,$D$283:$BA$283,'Health SCR'!AO$3)&gt;0,sommmeProdInv(Inputs!$B$30:$AY$30,$D$283:$BA$283,'Health SCR'!AO$3),1)+AO299,0)</f>
        <v>0</v>
      </c>
      <c r="AP300" s="644">
        <f ca="1">IF('Health SCR'!AP$3&gt;=$B300,OFFSET($D$283,0,'Health SCR'!AP$3-$B300)*OFFSET(Inputs!$C$30,0,$B300-2)/IF(sommmeProdInv(Inputs!$B$30:$AY$30,$D$283:$BA$283,'Health SCR'!AP$3)&gt;0,sommmeProdInv(Inputs!$B$30:$AY$30,$D$283:$BA$283,'Health SCR'!AP$3),1)+AP299,0)</f>
        <v>0</v>
      </c>
      <c r="AQ300" s="644">
        <f ca="1">IF('Health SCR'!AQ$3&gt;=$B300,OFFSET($D$283,0,'Health SCR'!AQ$3-$B300)*OFFSET(Inputs!$C$30,0,$B300-2)/IF(sommmeProdInv(Inputs!$B$30:$AY$30,$D$283:$BA$283,'Health SCR'!AQ$3)&gt;0,sommmeProdInv(Inputs!$B$30:$AY$30,$D$283:$BA$283,'Health SCR'!AQ$3),1)+AQ299,0)</f>
        <v>0</v>
      </c>
      <c r="AR300" s="644">
        <f ca="1">IF('Health SCR'!AR$3&gt;=$B300,OFFSET($D$283,0,'Health SCR'!AR$3-$B300)*OFFSET(Inputs!$C$30,0,$B300-2)/IF(sommmeProdInv(Inputs!$B$30:$AY$30,$D$283:$BA$283,'Health SCR'!AR$3)&gt;0,sommmeProdInv(Inputs!$B$30:$AY$30,$D$283:$BA$283,'Health SCR'!AR$3),1)+AR299,0)</f>
        <v>0</v>
      </c>
      <c r="AS300" s="644">
        <f ca="1">IF('Health SCR'!AS$3&gt;=$B300,OFFSET($D$283,0,'Health SCR'!AS$3-$B300)*OFFSET(Inputs!$C$30,0,$B300-2)/IF(sommmeProdInv(Inputs!$B$30:$AY$30,$D$283:$BA$283,'Health SCR'!AS$3)&gt;0,sommmeProdInv(Inputs!$B$30:$AY$30,$D$283:$BA$283,'Health SCR'!AS$3),1)+AS299,0)</f>
        <v>0</v>
      </c>
      <c r="AT300" s="644">
        <f ca="1">IF('Health SCR'!AT$3&gt;=$B300,OFFSET($D$283,0,'Health SCR'!AT$3-$B300)*OFFSET(Inputs!$C$30,0,$B300-2)/IF(sommmeProdInv(Inputs!$B$30:$AY$30,$D$283:$BA$283,'Health SCR'!AT$3)&gt;0,sommmeProdInv(Inputs!$B$30:$AY$30,$D$283:$BA$283,'Health SCR'!AT$3),1)+AT299,0)</f>
        <v>0</v>
      </c>
      <c r="AU300" s="644">
        <f ca="1">IF('Health SCR'!AU$3&gt;=$B300,OFFSET($D$283,0,'Health SCR'!AU$3-$B300)*OFFSET(Inputs!$C$30,0,$B300-2)/IF(sommmeProdInv(Inputs!$B$30:$AY$30,$D$283:$BA$283,'Health SCR'!AU$3)&gt;0,sommmeProdInv(Inputs!$B$30:$AY$30,$D$283:$BA$283,'Health SCR'!AU$3),1)+AU299,0)</f>
        <v>0</v>
      </c>
      <c r="AV300" s="644">
        <f ca="1">IF('Health SCR'!AV$3&gt;=$B300,OFFSET($D$283,0,'Health SCR'!AV$3-$B300)*OFFSET(Inputs!$C$30,0,$B300-2)/IF(sommmeProdInv(Inputs!$B$30:$AY$30,$D$283:$BA$283,'Health SCR'!AV$3)&gt;0,sommmeProdInv(Inputs!$B$30:$AY$30,$D$283:$BA$283,'Health SCR'!AV$3),1)+AV299,0)</f>
        <v>0</v>
      </c>
      <c r="AW300" s="644">
        <f ca="1">IF('Health SCR'!AW$3&gt;=$B300,OFFSET($D$283,0,'Health SCR'!AW$3-$B300)*OFFSET(Inputs!$C$30,0,$B300-2)/IF(sommmeProdInv(Inputs!$B$30:$AY$30,$D$283:$BA$283,'Health SCR'!AW$3)&gt;0,sommmeProdInv(Inputs!$B$30:$AY$30,$D$283:$BA$283,'Health SCR'!AW$3),1)+AW299,0)</f>
        <v>0</v>
      </c>
      <c r="AX300" s="644">
        <f ca="1">IF('Health SCR'!AX$3&gt;=$B300,OFFSET($D$283,0,'Health SCR'!AX$3-$B300)*OFFSET(Inputs!$C$30,0,$B300-2)/IF(sommmeProdInv(Inputs!$B$30:$AY$30,$D$283:$BA$283,'Health SCR'!AX$3)&gt;0,sommmeProdInv(Inputs!$B$30:$AY$30,$D$283:$BA$283,'Health SCR'!AX$3),1)+AX299,0)</f>
        <v>0</v>
      </c>
      <c r="AY300" s="644">
        <f ca="1">IF('Health SCR'!AY$3&gt;=$B300,OFFSET($D$283,0,'Health SCR'!AY$3-$B300)*OFFSET(Inputs!$C$30,0,$B300-2)/IF(sommmeProdInv(Inputs!$B$30:$AY$30,$D$283:$BA$283,'Health SCR'!AY$3)&gt;0,sommmeProdInv(Inputs!$B$30:$AY$30,$D$283:$BA$283,'Health SCR'!AY$3),1)+AY299,0)</f>
        <v>0</v>
      </c>
      <c r="AZ300" s="644">
        <f ca="1">IF('Health SCR'!AZ$3&gt;=$B300,OFFSET($D$283,0,'Health SCR'!AZ$3-$B300)*OFFSET(Inputs!$C$30,0,$B300-2)/IF(sommmeProdInv(Inputs!$B$30:$AY$30,$D$283:$BA$283,'Health SCR'!AZ$3)&gt;0,sommmeProdInv(Inputs!$B$30:$AY$30,$D$283:$BA$283,'Health SCR'!AZ$3),1)+AZ299,0)</f>
        <v>0</v>
      </c>
      <c r="BA300" s="645">
        <f ca="1">IF('Health SCR'!BA$3&gt;=$B300,OFFSET($D$283,0,'Health SCR'!BA$3-$B300)*OFFSET(Inputs!$C$30,0,$B300-2)/IF(sommmeProdInv(Inputs!$B$30:$AY$30,$D$283:$BA$283,'Health SCR'!BA$3)&gt;0,sommmeProdInv(Inputs!$B$30:$AY$30,$D$283:$BA$283,'Health SCR'!BA$3),1)+BA299,0)</f>
        <v>0</v>
      </c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43"/>
      <c r="BU300" s="243"/>
      <c r="BV300" s="243"/>
      <c r="BW300" s="243"/>
      <c r="BX300" s="243"/>
      <c r="BY300" s="243"/>
      <c r="BZ300" s="243"/>
      <c r="CA300" s="243"/>
      <c r="CB300" s="243"/>
      <c r="CC300" s="243"/>
      <c r="CD300" s="243"/>
      <c r="CE300" s="243"/>
      <c r="CF300" s="243"/>
      <c r="CG300" s="243"/>
      <c r="CH300" s="243"/>
      <c r="CI300" s="243"/>
      <c r="CJ300" s="243"/>
      <c r="CK300" s="243"/>
      <c r="CL300" s="243"/>
      <c r="CM300" s="243"/>
      <c r="CN300" s="243"/>
      <c r="CO300" s="243"/>
      <c r="CP300" s="243"/>
      <c r="CQ300" s="243"/>
      <c r="CR300" s="243"/>
      <c r="CS300" s="243"/>
      <c r="CT300" s="243"/>
      <c r="CU300" s="243"/>
      <c r="CV300" s="243"/>
      <c r="CW300" s="243"/>
      <c r="CX300" s="243"/>
      <c r="CY300" s="243"/>
      <c r="CZ300" s="243"/>
      <c r="DA300" s="243"/>
      <c r="DB300" s="243"/>
      <c r="DC300" s="243"/>
      <c r="DD300" s="243"/>
      <c r="DE300" s="243"/>
      <c r="DF300" s="243"/>
      <c r="DG300" s="243"/>
      <c r="DH300" s="243"/>
      <c r="DI300" s="243"/>
      <c r="DJ300" s="243"/>
      <c r="DK300" s="243"/>
      <c r="DL300" s="243"/>
      <c r="DM300" s="243"/>
      <c r="DN300" s="243"/>
      <c r="DO300" s="243"/>
      <c r="DP300" s="243"/>
      <c r="DQ300" s="243"/>
      <c r="DR300" s="243"/>
      <c r="DS300" s="243"/>
      <c r="DT300" s="243"/>
      <c r="DU300" s="243"/>
      <c r="DV300" s="243"/>
      <c r="DW300" s="243"/>
      <c r="DX300" s="243"/>
      <c r="DY300" s="243"/>
      <c r="DZ300" s="243"/>
      <c r="EA300" s="243"/>
      <c r="EB300" s="243"/>
      <c r="EC300" s="243"/>
      <c r="ED300" s="243"/>
      <c r="EE300" s="243"/>
      <c r="EF300" s="243"/>
      <c r="EG300" s="243"/>
      <c r="EH300" s="243"/>
      <c r="EI300" s="243"/>
      <c r="EJ300" s="243"/>
      <c r="EK300" s="243"/>
      <c r="EL300" s="243"/>
      <c r="EM300" s="243"/>
      <c r="EN300" s="243"/>
      <c r="EO300" s="243"/>
      <c r="EP300" s="243"/>
      <c r="EQ300" s="243"/>
      <c r="ER300" s="243"/>
      <c r="ES300" s="243"/>
      <c r="ET300" s="243"/>
      <c r="EU300" s="243"/>
      <c r="EV300" s="243"/>
      <c r="EW300" s="243"/>
      <c r="EX300" s="243"/>
      <c r="EY300" s="243"/>
      <c r="EZ300" s="243"/>
      <c r="FA300" s="243"/>
      <c r="FB300" s="243"/>
      <c r="FC300" s="243"/>
      <c r="FD300" s="243"/>
      <c r="FE300" s="243"/>
      <c r="FF300" s="243"/>
      <c r="FG300" s="243"/>
      <c r="FH300" s="243"/>
      <c r="FI300" s="243"/>
      <c r="FJ300" s="243"/>
      <c r="FK300" s="243"/>
      <c r="FL300" s="243"/>
      <c r="FM300" s="243"/>
      <c r="FN300" s="243"/>
      <c r="FO300" s="243"/>
      <c r="FP300" s="243"/>
      <c r="FQ300" s="243"/>
      <c r="FR300" s="243"/>
      <c r="FS300" s="243"/>
      <c r="FT300" s="243"/>
      <c r="FU300" s="243"/>
      <c r="FV300" s="243"/>
      <c r="FW300" s="243"/>
      <c r="FX300" s="243"/>
      <c r="FY300" s="243"/>
      <c r="FZ300" s="243"/>
      <c r="GA300" s="243"/>
      <c r="GB300" s="243"/>
      <c r="GC300" s="243"/>
      <c r="GD300" s="243"/>
      <c r="GE300" s="243"/>
      <c r="GF300" s="243"/>
      <c r="GG300" s="243"/>
      <c r="GH300" s="243"/>
      <c r="GI300" s="243"/>
      <c r="GJ300" s="243"/>
      <c r="GK300" s="243"/>
      <c r="GL300" s="243"/>
      <c r="GM300" s="243"/>
      <c r="GN300" s="243"/>
      <c r="GO300" s="243"/>
      <c r="GP300" s="243"/>
      <c r="GQ300" s="243"/>
      <c r="GR300" s="243"/>
      <c r="GS300" s="243"/>
      <c r="GT300" s="243"/>
      <c r="GU300" s="243"/>
      <c r="GV300" s="243"/>
      <c r="GW300" s="243"/>
      <c r="GX300" s="243"/>
      <c r="GY300" s="243"/>
      <c r="GZ300" s="243"/>
      <c r="HA300" s="243"/>
      <c r="HB300" s="243"/>
      <c r="HC300" s="243"/>
      <c r="HD300" s="243"/>
      <c r="HE300" s="243"/>
      <c r="HF300" s="243"/>
      <c r="HG300" s="243"/>
      <c r="HH300" s="243"/>
      <c r="HI300" s="243"/>
      <c r="HJ300" s="243"/>
      <c r="HK300" s="243"/>
      <c r="HL300" s="243"/>
      <c r="HM300" s="243"/>
      <c r="HN300" s="243"/>
      <c r="HO300" s="243"/>
      <c r="HP300" s="243"/>
      <c r="HQ300" s="243"/>
      <c r="HR300" s="243"/>
      <c r="HS300" s="243"/>
      <c r="HT300" s="243"/>
      <c r="HU300" s="243"/>
      <c r="HV300" s="243"/>
      <c r="HW300" s="243"/>
      <c r="HX300" s="243"/>
      <c r="HY300" s="243"/>
      <c r="HZ300" s="243"/>
      <c r="IA300" s="243"/>
      <c r="IB300" s="243"/>
      <c r="IC300" s="243"/>
      <c r="ID300" s="243"/>
      <c r="IE300" s="243"/>
      <c r="IF300" s="243"/>
      <c r="IG300" s="243"/>
      <c r="IH300" s="243"/>
      <c r="II300" s="243"/>
      <c r="IJ300" s="243"/>
      <c r="IK300" s="243"/>
      <c r="IL300" s="243"/>
      <c r="IM300" s="243"/>
      <c r="IN300" s="243"/>
      <c r="IO300" s="243"/>
      <c r="IP300" s="243"/>
      <c r="IQ300" s="243"/>
      <c r="IR300" s="243"/>
      <c r="IS300" s="243"/>
      <c r="IT300" s="243"/>
      <c r="IU300" s="243"/>
      <c r="IV300" s="243"/>
    </row>
    <row r="301" spans="1:256" s="340" customFormat="1" outlineLevel="1">
      <c r="A301" s="610"/>
      <c r="B301" s="993">
        <v>17</v>
      </c>
      <c r="C301" s="994"/>
      <c r="D301" s="643"/>
      <c r="E301" s="644">
        <f ca="1">IF('Health SCR'!E$3&gt;=$B301,OFFSET($D$283,0,'Health SCR'!E$3-$B301)*OFFSET(Inputs!$C$30,0,$B301-2)/IF(sommmeProdInv(Inputs!$B$30:$AY$30,$D$283:$BA$283,'Health SCR'!E$3)&gt;0,sommmeProdInv(Inputs!$B$30:$AY$30,$D$283:$BA$283,'Health SCR'!E$3),1)+E300,0)</f>
        <v>0</v>
      </c>
      <c r="F301" s="644">
        <f ca="1">IF('Health SCR'!F$3&gt;=$B301,OFFSET($D$283,0,'Health SCR'!F$3-$B301)*OFFSET(Inputs!$C$30,0,$B301-2)/IF(sommmeProdInv(Inputs!$B$30:$AY$30,$D$283:$BA$283,'Health SCR'!F$3)&gt;0,sommmeProdInv(Inputs!$B$30:$AY$30,$D$283:$BA$283,'Health SCR'!F$3),1)+F300,0)</f>
        <v>0</v>
      </c>
      <c r="G301" s="644">
        <f ca="1">IF('Health SCR'!G$3&gt;=$B301,OFFSET($D$283,0,'Health SCR'!G$3-$B301)*OFFSET(Inputs!$C$30,0,$B301-2)/IF(sommmeProdInv(Inputs!$B$30:$AY$30,$D$283:$BA$283,'Health SCR'!G$3)&gt;0,sommmeProdInv(Inputs!$B$30:$AY$30,$D$283:$BA$283,'Health SCR'!G$3),1)+G300,0)</f>
        <v>0</v>
      </c>
      <c r="H301" s="644">
        <f ca="1">IF('Health SCR'!H$3&gt;=$B301,OFFSET($D$283,0,'Health SCR'!H$3-$B301)*OFFSET(Inputs!$C$30,0,$B301-2)/IF(sommmeProdInv(Inputs!$B$30:$AY$30,$D$283:$BA$283,'Health SCR'!H$3)&gt;0,sommmeProdInv(Inputs!$B$30:$AY$30,$D$283:$BA$283,'Health SCR'!H$3),1)+H300,0)</f>
        <v>0</v>
      </c>
      <c r="I301" s="644">
        <f ca="1">IF('Health SCR'!I$3&gt;=$B301,OFFSET($D$283,0,'Health SCR'!I$3-$B301)*OFFSET(Inputs!$C$30,0,$B301-2)/IF(sommmeProdInv(Inputs!$B$30:$AY$30,$D$283:$BA$283,'Health SCR'!I$3)&gt;0,sommmeProdInv(Inputs!$B$30:$AY$30,$D$283:$BA$283,'Health SCR'!I$3),1)+I300,0)</f>
        <v>0</v>
      </c>
      <c r="J301" s="644">
        <f ca="1">IF('Health SCR'!J$3&gt;=$B301,OFFSET($D$283,0,'Health SCR'!J$3-$B301)*OFFSET(Inputs!$C$30,0,$B301-2)/IF(sommmeProdInv(Inputs!$B$30:$AY$30,$D$283:$BA$283,'Health SCR'!J$3)&gt;0,sommmeProdInv(Inputs!$B$30:$AY$30,$D$283:$BA$283,'Health SCR'!J$3),1)+J300,0)</f>
        <v>0</v>
      </c>
      <c r="K301" s="644">
        <f ca="1">IF('Health SCR'!K$3&gt;=$B301,OFFSET($D$283,0,'Health SCR'!K$3-$B301)*OFFSET(Inputs!$C$30,0,$B301-2)/IF(sommmeProdInv(Inputs!$B$30:$AY$30,$D$283:$BA$283,'Health SCR'!K$3)&gt;0,sommmeProdInv(Inputs!$B$30:$AY$30,$D$283:$BA$283,'Health SCR'!K$3),1)+K300,0)</f>
        <v>0</v>
      </c>
      <c r="L301" s="644">
        <f ca="1">IF('Health SCR'!L$3&gt;=$B301,OFFSET($D$283,0,'Health SCR'!L$3-$B301)*OFFSET(Inputs!$C$30,0,$B301-2)/IF(sommmeProdInv(Inputs!$B$30:$AY$30,$D$283:$BA$283,'Health SCR'!L$3)&gt;0,sommmeProdInv(Inputs!$B$30:$AY$30,$D$283:$BA$283,'Health SCR'!L$3),1)+L300,0)</f>
        <v>0</v>
      </c>
      <c r="M301" s="644">
        <f ca="1">IF('Health SCR'!M$3&gt;=$B301,OFFSET($D$283,0,'Health SCR'!M$3-$B301)*OFFSET(Inputs!$C$30,0,$B301-2)/IF(sommmeProdInv(Inputs!$B$30:$AY$30,$D$283:$BA$283,'Health SCR'!M$3)&gt;0,sommmeProdInv(Inputs!$B$30:$AY$30,$D$283:$BA$283,'Health SCR'!M$3),1)+M300,0)</f>
        <v>0</v>
      </c>
      <c r="N301" s="644">
        <f ca="1">IF('Health SCR'!N$3&gt;=$B301,OFFSET($D$283,0,'Health SCR'!N$3-$B301)*OFFSET(Inputs!$C$30,0,$B301-2)/IF(sommmeProdInv(Inputs!$B$30:$AY$30,$D$283:$BA$283,'Health SCR'!N$3)&gt;0,sommmeProdInv(Inputs!$B$30:$AY$30,$D$283:$BA$283,'Health SCR'!N$3),1)+N300,0)</f>
        <v>0</v>
      </c>
      <c r="O301" s="644">
        <f ca="1">IF('Health SCR'!O$3&gt;=$B301,OFFSET($D$283,0,'Health SCR'!O$3-$B301)*OFFSET(Inputs!$C$30,0,$B301-2)/IF(sommmeProdInv(Inputs!$B$30:$AY$30,$D$283:$BA$283,'Health SCR'!O$3)&gt;0,sommmeProdInv(Inputs!$B$30:$AY$30,$D$283:$BA$283,'Health SCR'!O$3),1)+O300,0)</f>
        <v>0</v>
      </c>
      <c r="P301" s="644">
        <f ca="1">IF('Health SCR'!P$3&gt;=$B301,OFFSET($D$283,0,'Health SCR'!P$3-$B301)*OFFSET(Inputs!$C$30,0,$B301-2)/IF(sommmeProdInv(Inputs!$B$30:$AY$30,$D$283:$BA$283,'Health SCR'!P$3)&gt;0,sommmeProdInv(Inputs!$B$30:$AY$30,$D$283:$BA$283,'Health SCR'!P$3),1)+P300,0)</f>
        <v>0</v>
      </c>
      <c r="Q301" s="644">
        <f ca="1">IF('Health SCR'!Q$3&gt;=$B301,OFFSET($D$283,0,'Health SCR'!Q$3-$B301)*OFFSET(Inputs!$C$30,0,$B301-2)/IF(sommmeProdInv(Inputs!$B$30:$AY$30,$D$283:$BA$283,'Health SCR'!Q$3)&gt;0,sommmeProdInv(Inputs!$B$30:$AY$30,$D$283:$BA$283,'Health SCR'!Q$3),1)+Q300,0)</f>
        <v>0</v>
      </c>
      <c r="R301" s="644">
        <f ca="1">IF('Health SCR'!R$3&gt;=$B301,OFFSET($D$283,0,'Health SCR'!R$3-$B301)*OFFSET(Inputs!$C$30,0,$B301-2)/IF(sommmeProdInv(Inputs!$B$30:$AY$30,$D$283:$BA$283,'Health SCR'!R$3)&gt;0,sommmeProdInv(Inputs!$B$30:$AY$30,$D$283:$BA$283,'Health SCR'!R$3),1)+R300,0)</f>
        <v>0</v>
      </c>
      <c r="S301" s="644">
        <f ca="1">IF('Health SCR'!S$3&gt;=$B301,OFFSET($D$283,0,'Health SCR'!S$3-$B301)*OFFSET(Inputs!$C$30,0,$B301-2)/IF(sommmeProdInv(Inputs!$B$30:$AY$30,$D$283:$BA$283,'Health SCR'!S$3)&gt;0,sommmeProdInv(Inputs!$B$30:$AY$30,$D$283:$BA$283,'Health SCR'!S$3),1)+S300,0)</f>
        <v>0</v>
      </c>
      <c r="T301" s="644">
        <f ca="1">IF('Health SCR'!T$3&gt;=$B301,OFFSET($D$283,0,'Health SCR'!T$3-$B301)*OFFSET(Inputs!$C$30,0,$B301-2)/IF(sommmeProdInv(Inputs!$B$30:$AY$30,$D$283:$BA$283,'Health SCR'!T$3)&gt;0,sommmeProdInv(Inputs!$B$30:$AY$30,$D$283:$BA$283,'Health SCR'!T$3),1)+T300,0)</f>
        <v>0</v>
      </c>
      <c r="U301" s="644">
        <f ca="1">IF('Health SCR'!U$3&gt;=$B301,OFFSET($D$283,0,'Health SCR'!U$3-$B301)*OFFSET(Inputs!$C$30,0,$B301-2)/IF(sommmeProdInv(Inputs!$B$30:$AY$30,$D$283:$BA$283,'Health SCR'!U$3)&gt;0,sommmeProdInv(Inputs!$B$30:$AY$30,$D$283:$BA$283,'Health SCR'!U$3),1)+U300,0)</f>
        <v>0</v>
      </c>
      <c r="V301" s="644">
        <f ca="1">IF('Health SCR'!V$3&gt;=$B301,OFFSET($D$283,0,'Health SCR'!V$3-$B301)*OFFSET(Inputs!$C$30,0,$B301-2)/IF(sommmeProdInv(Inputs!$B$30:$AY$30,$D$283:$BA$283,'Health SCR'!V$3)&gt;0,sommmeProdInv(Inputs!$B$30:$AY$30,$D$283:$BA$283,'Health SCR'!V$3),1)+V300,0)</f>
        <v>0</v>
      </c>
      <c r="W301" s="644">
        <f ca="1">IF('Health SCR'!W$3&gt;=$B301,OFFSET($D$283,0,'Health SCR'!W$3-$B301)*OFFSET(Inputs!$C$30,0,$B301-2)/IF(sommmeProdInv(Inputs!$B$30:$AY$30,$D$283:$BA$283,'Health SCR'!W$3)&gt;0,sommmeProdInv(Inputs!$B$30:$AY$30,$D$283:$BA$283,'Health SCR'!W$3),1)+W300,0)</f>
        <v>0</v>
      </c>
      <c r="X301" s="644">
        <f ca="1">IF('Health SCR'!X$3&gt;=$B301,OFFSET($D$283,0,'Health SCR'!X$3-$B301)*OFFSET(Inputs!$C$30,0,$B301-2)/IF(sommmeProdInv(Inputs!$B$30:$AY$30,$D$283:$BA$283,'Health SCR'!X$3)&gt;0,sommmeProdInv(Inputs!$B$30:$AY$30,$D$283:$BA$283,'Health SCR'!X$3),1)+X300,0)</f>
        <v>0</v>
      </c>
      <c r="Y301" s="644">
        <f ca="1">IF('Health SCR'!Y$3&gt;=$B301,OFFSET($D$283,0,'Health SCR'!Y$3-$B301)*OFFSET(Inputs!$C$30,0,$B301-2)/IF(sommmeProdInv(Inputs!$B$30:$AY$30,$D$283:$BA$283,'Health SCR'!Y$3)&gt;0,sommmeProdInv(Inputs!$B$30:$AY$30,$D$283:$BA$283,'Health SCR'!Y$3),1)+Y300,0)</f>
        <v>0</v>
      </c>
      <c r="Z301" s="644">
        <f ca="1">IF('Health SCR'!Z$3&gt;=$B301,OFFSET($D$283,0,'Health SCR'!Z$3-$B301)*OFFSET(Inputs!$C$30,0,$B301-2)/IF(sommmeProdInv(Inputs!$B$30:$AY$30,$D$283:$BA$283,'Health SCR'!Z$3)&gt;0,sommmeProdInv(Inputs!$B$30:$AY$30,$D$283:$BA$283,'Health SCR'!Z$3),1)+Z300,0)</f>
        <v>0</v>
      </c>
      <c r="AA301" s="644">
        <f ca="1">IF('Health SCR'!AA$3&gt;=$B301,OFFSET($D$283,0,'Health SCR'!AA$3-$B301)*OFFSET(Inputs!$C$30,0,$B301-2)/IF(sommmeProdInv(Inputs!$B$30:$AY$30,$D$283:$BA$283,'Health SCR'!AA$3)&gt;0,sommmeProdInv(Inputs!$B$30:$AY$30,$D$283:$BA$283,'Health SCR'!AA$3),1)+AA300,0)</f>
        <v>0</v>
      </c>
      <c r="AB301" s="644">
        <f ca="1">IF('Health SCR'!AB$3&gt;=$B301,OFFSET($D$283,0,'Health SCR'!AB$3-$B301)*OFFSET(Inputs!$C$30,0,$B301-2)/IF(sommmeProdInv(Inputs!$B$30:$AY$30,$D$283:$BA$283,'Health SCR'!AB$3)&gt;0,sommmeProdInv(Inputs!$B$30:$AY$30,$D$283:$BA$283,'Health SCR'!AB$3),1)+AB300,0)</f>
        <v>0</v>
      </c>
      <c r="AC301" s="644">
        <f ca="1">IF('Health SCR'!AC$3&gt;=$B301,OFFSET($D$283,0,'Health SCR'!AC$3-$B301)*OFFSET(Inputs!$C$30,0,$B301-2)/IF(sommmeProdInv(Inputs!$B$30:$AY$30,$D$283:$BA$283,'Health SCR'!AC$3)&gt;0,sommmeProdInv(Inputs!$B$30:$AY$30,$D$283:$BA$283,'Health SCR'!AC$3),1)+AC300,0)</f>
        <v>0</v>
      </c>
      <c r="AD301" s="644">
        <f ca="1">IF('Health SCR'!AD$3&gt;=$B301,OFFSET($D$283,0,'Health SCR'!AD$3-$B301)*OFFSET(Inputs!$C$30,0,$B301-2)/IF(sommmeProdInv(Inputs!$B$30:$AY$30,$D$283:$BA$283,'Health SCR'!AD$3)&gt;0,sommmeProdInv(Inputs!$B$30:$AY$30,$D$283:$BA$283,'Health SCR'!AD$3),1)+AD300,0)</f>
        <v>0</v>
      </c>
      <c r="AE301" s="644">
        <f ca="1">IF('Health SCR'!AE$3&gt;=$B301,OFFSET($D$283,0,'Health SCR'!AE$3-$B301)*OFFSET(Inputs!$C$30,0,$B301-2)/IF(sommmeProdInv(Inputs!$B$30:$AY$30,$D$283:$BA$283,'Health SCR'!AE$3)&gt;0,sommmeProdInv(Inputs!$B$30:$AY$30,$D$283:$BA$283,'Health SCR'!AE$3),1)+AE300,0)</f>
        <v>0</v>
      </c>
      <c r="AF301" s="644">
        <f ca="1">IF('Health SCR'!AF$3&gt;=$B301,OFFSET($D$283,0,'Health SCR'!AF$3-$B301)*OFFSET(Inputs!$C$30,0,$B301-2)/IF(sommmeProdInv(Inputs!$B$30:$AY$30,$D$283:$BA$283,'Health SCR'!AF$3)&gt;0,sommmeProdInv(Inputs!$B$30:$AY$30,$D$283:$BA$283,'Health SCR'!AF$3),1)+AF300,0)</f>
        <v>0</v>
      </c>
      <c r="AG301" s="644">
        <f ca="1">IF('Health SCR'!AG$3&gt;=$B301,OFFSET($D$283,0,'Health SCR'!AG$3-$B301)*OFFSET(Inputs!$C$30,0,$B301-2)/IF(sommmeProdInv(Inputs!$B$30:$AY$30,$D$283:$BA$283,'Health SCR'!AG$3)&gt;0,sommmeProdInv(Inputs!$B$30:$AY$30,$D$283:$BA$283,'Health SCR'!AG$3),1)+AG300,0)</f>
        <v>0</v>
      </c>
      <c r="AH301" s="644">
        <f ca="1">IF('Health SCR'!AH$3&gt;=$B301,OFFSET($D$283,0,'Health SCR'!AH$3-$B301)*OFFSET(Inputs!$C$30,0,$B301-2)/IF(sommmeProdInv(Inputs!$B$30:$AY$30,$D$283:$BA$283,'Health SCR'!AH$3)&gt;0,sommmeProdInv(Inputs!$B$30:$AY$30,$D$283:$BA$283,'Health SCR'!AH$3),1)+AH300,0)</f>
        <v>0</v>
      </c>
      <c r="AI301" s="644">
        <f ca="1">IF('Health SCR'!AI$3&gt;=$B301,OFFSET($D$283,0,'Health SCR'!AI$3-$B301)*OFFSET(Inputs!$C$30,0,$B301-2)/IF(sommmeProdInv(Inputs!$B$30:$AY$30,$D$283:$BA$283,'Health SCR'!AI$3)&gt;0,sommmeProdInv(Inputs!$B$30:$AY$30,$D$283:$BA$283,'Health SCR'!AI$3),1)+AI300,0)</f>
        <v>0</v>
      </c>
      <c r="AJ301" s="644">
        <f ca="1">IF('Health SCR'!AJ$3&gt;=$B301,OFFSET($D$283,0,'Health SCR'!AJ$3-$B301)*OFFSET(Inputs!$C$30,0,$B301-2)/IF(sommmeProdInv(Inputs!$B$30:$AY$30,$D$283:$BA$283,'Health SCR'!AJ$3)&gt;0,sommmeProdInv(Inputs!$B$30:$AY$30,$D$283:$BA$283,'Health SCR'!AJ$3),1)+AJ300,0)</f>
        <v>0</v>
      </c>
      <c r="AK301" s="644">
        <f ca="1">IF('Health SCR'!AK$3&gt;=$B301,OFFSET($D$283,0,'Health SCR'!AK$3-$B301)*OFFSET(Inputs!$C$30,0,$B301-2)/IF(sommmeProdInv(Inputs!$B$30:$AY$30,$D$283:$BA$283,'Health SCR'!AK$3)&gt;0,sommmeProdInv(Inputs!$B$30:$AY$30,$D$283:$BA$283,'Health SCR'!AK$3),1)+AK300,0)</f>
        <v>0</v>
      </c>
      <c r="AL301" s="644">
        <f ca="1">IF('Health SCR'!AL$3&gt;=$B301,OFFSET($D$283,0,'Health SCR'!AL$3-$B301)*OFFSET(Inputs!$C$30,0,$B301-2)/IF(sommmeProdInv(Inputs!$B$30:$AY$30,$D$283:$BA$283,'Health SCR'!AL$3)&gt;0,sommmeProdInv(Inputs!$B$30:$AY$30,$D$283:$BA$283,'Health SCR'!AL$3),1)+AL300,0)</f>
        <v>0</v>
      </c>
      <c r="AM301" s="644">
        <f ca="1">IF('Health SCR'!AM$3&gt;=$B301,OFFSET($D$283,0,'Health SCR'!AM$3-$B301)*OFFSET(Inputs!$C$30,0,$B301-2)/IF(sommmeProdInv(Inputs!$B$30:$AY$30,$D$283:$BA$283,'Health SCR'!AM$3)&gt;0,sommmeProdInv(Inputs!$B$30:$AY$30,$D$283:$BA$283,'Health SCR'!AM$3),1)+AM300,0)</f>
        <v>0</v>
      </c>
      <c r="AN301" s="644">
        <f ca="1">IF('Health SCR'!AN$3&gt;=$B301,OFFSET($D$283,0,'Health SCR'!AN$3-$B301)*OFFSET(Inputs!$C$30,0,$B301-2)/IF(sommmeProdInv(Inputs!$B$30:$AY$30,$D$283:$BA$283,'Health SCR'!AN$3)&gt;0,sommmeProdInv(Inputs!$B$30:$AY$30,$D$283:$BA$283,'Health SCR'!AN$3),1)+AN300,0)</f>
        <v>0</v>
      </c>
      <c r="AO301" s="644">
        <f ca="1">IF('Health SCR'!AO$3&gt;=$B301,OFFSET($D$283,0,'Health SCR'!AO$3-$B301)*OFFSET(Inputs!$C$30,0,$B301-2)/IF(sommmeProdInv(Inputs!$B$30:$AY$30,$D$283:$BA$283,'Health SCR'!AO$3)&gt;0,sommmeProdInv(Inputs!$B$30:$AY$30,$D$283:$BA$283,'Health SCR'!AO$3),1)+AO300,0)</f>
        <v>0</v>
      </c>
      <c r="AP301" s="644">
        <f ca="1">IF('Health SCR'!AP$3&gt;=$B301,OFFSET($D$283,0,'Health SCR'!AP$3-$B301)*OFFSET(Inputs!$C$30,0,$B301-2)/IF(sommmeProdInv(Inputs!$B$30:$AY$30,$D$283:$BA$283,'Health SCR'!AP$3)&gt;0,sommmeProdInv(Inputs!$B$30:$AY$30,$D$283:$BA$283,'Health SCR'!AP$3),1)+AP300,0)</f>
        <v>0</v>
      </c>
      <c r="AQ301" s="644">
        <f ca="1">IF('Health SCR'!AQ$3&gt;=$B301,OFFSET($D$283,0,'Health SCR'!AQ$3-$B301)*OFFSET(Inputs!$C$30,0,$B301-2)/IF(sommmeProdInv(Inputs!$B$30:$AY$30,$D$283:$BA$283,'Health SCR'!AQ$3)&gt;0,sommmeProdInv(Inputs!$B$30:$AY$30,$D$283:$BA$283,'Health SCR'!AQ$3),1)+AQ300,0)</f>
        <v>0</v>
      </c>
      <c r="AR301" s="644">
        <f ca="1">IF('Health SCR'!AR$3&gt;=$B301,OFFSET($D$283,0,'Health SCR'!AR$3-$B301)*OFFSET(Inputs!$C$30,0,$B301-2)/IF(sommmeProdInv(Inputs!$B$30:$AY$30,$D$283:$BA$283,'Health SCR'!AR$3)&gt;0,sommmeProdInv(Inputs!$B$30:$AY$30,$D$283:$BA$283,'Health SCR'!AR$3),1)+AR300,0)</f>
        <v>0</v>
      </c>
      <c r="AS301" s="644">
        <f ca="1">IF('Health SCR'!AS$3&gt;=$B301,OFFSET($D$283,0,'Health SCR'!AS$3-$B301)*OFFSET(Inputs!$C$30,0,$B301-2)/IF(sommmeProdInv(Inputs!$B$30:$AY$30,$D$283:$BA$283,'Health SCR'!AS$3)&gt;0,sommmeProdInv(Inputs!$B$30:$AY$30,$D$283:$BA$283,'Health SCR'!AS$3),1)+AS300,0)</f>
        <v>0</v>
      </c>
      <c r="AT301" s="644">
        <f ca="1">IF('Health SCR'!AT$3&gt;=$B301,OFFSET($D$283,0,'Health SCR'!AT$3-$B301)*OFFSET(Inputs!$C$30,0,$B301-2)/IF(sommmeProdInv(Inputs!$B$30:$AY$30,$D$283:$BA$283,'Health SCR'!AT$3)&gt;0,sommmeProdInv(Inputs!$B$30:$AY$30,$D$283:$BA$283,'Health SCR'!AT$3),1)+AT300,0)</f>
        <v>0</v>
      </c>
      <c r="AU301" s="644">
        <f ca="1">IF('Health SCR'!AU$3&gt;=$B301,OFFSET($D$283,0,'Health SCR'!AU$3-$B301)*OFFSET(Inputs!$C$30,0,$B301-2)/IF(sommmeProdInv(Inputs!$B$30:$AY$30,$D$283:$BA$283,'Health SCR'!AU$3)&gt;0,sommmeProdInv(Inputs!$B$30:$AY$30,$D$283:$BA$283,'Health SCR'!AU$3),1)+AU300,0)</f>
        <v>0</v>
      </c>
      <c r="AV301" s="644">
        <f ca="1">IF('Health SCR'!AV$3&gt;=$B301,OFFSET($D$283,0,'Health SCR'!AV$3-$B301)*OFFSET(Inputs!$C$30,0,$B301-2)/IF(sommmeProdInv(Inputs!$B$30:$AY$30,$D$283:$BA$283,'Health SCR'!AV$3)&gt;0,sommmeProdInv(Inputs!$B$30:$AY$30,$D$283:$BA$283,'Health SCR'!AV$3),1)+AV300,0)</f>
        <v>0</v>
      </c>
      <c r="AW301" s="644">
        <f ca="1">IF('Health SCR'!AW$3&gt;=$B301,OFFSET($D$283,0,'Health SCR'!AW$3-$B301)*OFFSET(Inputs!$C$30,0,$B301-2)/IF(sommmeProdInv(Inputs!$B$30:$AY$30,$D$283:$BA$283,'Health SCR'!AW$3)&gt;0,sommmeProdInv(Inputs!$B$30:$AY$30,$D$283:$BA$283,'Health SCR'!AW$3),1)+AW300,0)</f>
        <v>0</v>
      </c>
      <c r="AX301" s="644">
        <f ca="1">IF('Health SCR'!AX$3&gt;=$B301,OFFSET($D$283,0,'Health SCR'!AX$3-$B301)*OFFSET(Inputs!$C$30,0,$B301-2)/IF(sommmeProdInv(Inputs!$B$30:$AY$30,$D$283:$BA$283,'Health SCR'!AX$3)&gt;0,sommmeProdInv(Inputs!$B$30:$AY$30,$D$283:$BA$283,'Health SCR'!AX$3),1)+AX300,0)</f>
        <v>0</v>
      </c>
      <c r="AY301" s="644">
        <f ca="1">IF('Health SCR'!AY$3&gt;=$B301,OFFSET($D$283,0,'Health SCR'!AY$3-$B301)*OFFSET(Inputs!$C$30,0,$B301-2)/IF(sommmeProdInv(Inputs!$B$30:$AY$30,$D$283:$BA$283,'Health SCR'!AY$3)&gt;0,sommmeProdInv(Inputs!$B$30:$AY$30,$D$283:$BA$283,'Health SCR'!AY$3),1)+AY300,0)</f>
        <v>0</v>
      </c>
      <c r="AZ301" s="644">
        <f ca="1">IF('Health SCR'!AZ$3&gt;=$B301,OFFSET($D$283,0,'Health SCR'!AZ$3-$B301)*OFFSET(Inputs!$C$30,0,$B301-2)/IF(sommmeProdInv(Inputs!$B$30:$AY$30,$D$283:$BA$283,'Health SCR'!AZ$3)&gt;0,sommmeProdInv(Inputs!$B$30:$AY$30,$D$283:$BA$283,'Health SCR'!AZ$3),1)+AZ300,0)</f>
        <v>0</v>
      </c>
      <c r="BA301" s="645">
        <f ca="1">IF('Health SCR'!BA$3&gt;=$B301,OFFSET($D$283,0,'Health SCR'!BA$3-$B301)*OFFSET(Inputs!$C$30,0,$B301-2)/IF(sommmeProdInv(Inputs!$B$30:$AY$30,$D$283:$BA$283,'Health SCR'!BA$3)&gt;0,sommmeProdInv(Inputs!$B$30:$AY$30,$D$283:$BA$283,'Health SCR'!BA$3),1)+BA300,0)</f>
        <v>0</v>
      </c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43"/>
      <c r="BU301" s="243"/>
      <c r="BV301" s="243"/>
      <c r="BW301" s="243"/>
      <c r="BX301" s="243"/>
      <c r="BY301" s="243"/>
      <c r="BZ301" s="243"/>
      <c r="CA301" s="243"/>
      <c r="CB301" s="243"/>
      <c r="CC301" s="243"/>
      <c r="CD301" s="243"/>
      <c r="CE301" s="243"/>
      <c r="CF301" s="243"/>
      <c r="CG301" s="243"/>
      <c r="CH301" s="243"/>
      <c r="CI301" s="243"/>
      <c r="CJ301" s="243"/>
      <c r="CK301" s="243"/>
      <c r="CL301" s="243"/>
      <c r="CM301" s="243"/>
      <c r="CN301" s="243"/>
      <c r="CO301" s="243"/>
      <c r="CP301" s="243"/>
      <c r="CQ301" s="243"/>
      <c r="CR301" s="243"/>
      <c r="CS301" s="243"/>
      <c r="CT301" s="243"/>
      <c r="CU301" s="243"/>
      <c r="CV301" s="243"/>
      <c r="CW301" s="243"/>
      <c r="CX301" s="243"/>
      <c r="CY301" s="243"/>
      <c r="CZ301" s="243"/>
      <c r="DA301" s="243"/>
      <c r="DB301" s="243"/>
      <c r="DC301" s="243"/>
      <c r="DD301" s="243"/>
      <c r="DE301" s="243"/>
      <c r="DF301" s="243"/>
      <c r="DG301" s="243"/>
      <c r="DH301" s="243"/>
      <c r="DI301" s="243"/>
      <c r="DJ301" s="243"/>
      <c r="DK301" s="243"/>
      <c r="DL301" s="243"/>
      <c r="DM301" s="243"/>
      <c r="DN301" s="243"/>
      <c r="DO301" s="243"/>
      <c r="DP301" s="243"/>
      <c r="DQ301" s="243"/>
      <c r="DR301" s="243"/>
      <c r="DS301" s="243"/>
      <c r="DT301" s="243"/>
      <c r="DU301" s="243"/>
      <c r="DV301" s="243"/>
      <c r="DW301" s="243"/>
      <c r="DX301" s="243"/>
      <c r="DY301" s="243"/>
      <c r="DZ301" s="243"/>
      <c r="EA301" s="243"/>
      <c r="EB301" s="243"/>
      <c r="EC301" s="243"/>
      <c r="ED301" s="243"/>
      <c r="EE301" s="243"/>
      <c r="EF301" s="243"/>
      <c r="EG301" s="243"/>
      <c r="EH301" s="243"/>
      <c r="EI301" s="243"/>
      <c r="EJ301" s="243"/>
      <c r="EK301" s="243"/>
      <c r="EL301" s="243"/>
      <c r="EM301" s="243"/>
      <c r="EN301" s="243"/>
      <c r="EO301" s="243"/>
      <c r="EP301" s="243"/>
      <c r="EQ301" s="243"/>
      <c r="ER301" s="243"/>
      <c r="ES301" s="243"/>
      <c r="ET301" s="243"/>
      <c r="EU301" s="243"/>
      <c r="EV301" s="243"/>
      <c r="EW301" s="243"/>
      <c r="EX301" s="243"/>
      <c r="EY301" s="243"/>
      <c r="EZ301" s="243"/>
      <c r="FA301" s="243"/>
      <c r="FB301" s="243"/>
      <c r="FC301" s="243"/>
      <c r="FD301" s="243"/>
      <c r="FE301" s="243"/>
      <c r="FF301" s="243"/>
      <c r="FG301" s="243"/>
      <c r="FH301" s="243"/>
      <c r="FI301" s="243"/>
      <c r="FJ301" s="243"/>
      <c r="FK301" s="243"/>
      <c r="FL301" s="243"/>
      <c r="FM301" s="243"/>
      <c r="FN301" s="243"/>
      <c r="FO301" s="243"/>
      <c r="FP301" s="243"/>
      <c r="FQ301" s="243"/>
      <c r="FR301" s="243"/>
      <c r="FS301" s="243"/>
      <c r="FT301" s="243"/>
      <c r="FU301" s="243"/>
      <c r="FV301" s="243"/>
      <c r="FW301" s="243"/>
      <c r="FX301" s="243"/>
      <c r="FY301" s="243"/>
      <c r="FZ301" s="243"/>
      <c r="GA301" s="243"/>
      <c r="GB301" s="243"/>
      <c r="GC301" s="243"/>
      <c r="GD301" s="243"/>
      <c r="GE301" s="243"/>
      <c r="GF301" s="243"/>
      <c r="GG301" s="243"/>
      <c r="GH301" s="243"/>
      <c r="GI301" s="243"/>
      <c r="GJ301" s="243"/>
      <c r="GK301" s="243"/>
      <c r="GL301" s="243"/>
      <c r="GM301" s="243"/>
      <c r="GN301" s="243"/>
      <c r="GO301" s="243"/>
      <c r="GP301" s="243"/>
      <c r="GQ301" s="243"/>
      <c r="GR301" s="243"/>
      <c r="GS301" s="243"/>
      <c r="GT301" s="243"/>
      <c r="GU301" s="243"/>
      <c r="GV301" s="243"/>
      <c r="GW301" s="243"/>
      <c r="GX301" s="243"/>
      <c r="GY301" s="243"/>
      <c r="GZ301" s="243"/>
      <c r="HA301" s="243"/>
      <c r="HB301" s="243"/>
      <c r="HC301" s="243"/>
      <c r="HD301" s="243"/>
      <c r="HE301" s="243"/>
      <c r="HF301" s="243"/>
      <c r="HG301" s="243"/>
      <c r="HH301" s="243"/>
      <c r="HI301" s="243"/>
      <c r="HJ301" s="243"/>
      <c r="HK301" s="243"/>
      <c r="HL301" s="243"/>
      <c r="HM301" s="243"/>
      <c r="HN301" s="243"/>
      <c r="HO301" s="243"/>
      <c r="HP301" s="243"/>
      <c r="HQ301" s="243"/>
      <c r="HR301" s="243"/>
      <c r="HS301" s="243"/>
      <c r="HT301" s="243"/>
      <c r="HU301" s="243"/>
      <c r="HV301" s="243"/>
      <c r="HW301" s="243"/>
      <c r="HX301" s="243"/>
      <c r="HY301" s="243"/>
      <c r="HZ301" s="243"/>
      <c r="IA301" s="243"/>
      <c r="IB301" s="243"/>
      <c r="IC301" s="243"/>
      <c r="ID301" s="243"/>
      <c r="IE301" s="243"/>
      <c r="IF301" s="243"/>
      <c r="IG301" s="243"/>
      <c r="IH301" s="243"/>
      <c r="II301" s="243"/>
      <c r="IJ301" s="243"/>
      <c r="IK301" s="243"/>
      <c r="IL301" s="243"/>
      <c r="IM301" s="243"/>
      <c r="IN301" s="243"/>
      <c r="IO301" s="243"/>
      <c r="IP301" s="243"/>
      <c r="IQ301" s="243"/>
      <c r="IR301" s="243"/>
      <c r="IS301" s="243"/>
      <c r="IT301" s="243"/>
      <c r="IU301" s="243"/>
      <c r="IV301" s="243"/>
    </row>
    <row r="302" spans="1:256" s="340" customFormat="1" outlineLevel="1">
      <c r="A302" s="610"/>
      <c r="B302" s="993">
        <v>18</v>
      </c>
      <c r="C302" s="994"/>
      <c r="D302" s="643"/>
      <c r="E302" s="644">
        <f ca="1">IF('Health SCR'!E$3&gt;=$B302,OFFSET($D$283,0,'Health SCR'!E$3-$B302)*OFFSET(Inputs!$C$30,0,$B302-2)/IF(sommmeProdInv(Inputs!$B$30:$AY$30,$D$283:$BA$283,'Health SCR'!E$3)&gt;0,sommmeProdInv(Inputs!$B$30:$AY$30,$D$283:$BA$283,'Health SCR'!E$3),1)+E301,0)</f>
        <v>0</v>
      </c>
      <c r="F302" s="644">
        <f ca="1">IF('Health SCR'!F$3&gt;=$B302,OFFSET($D$283,0,'Health SCR'!F$3-$B302)*OFFSET(Inputs!$C$30,0,$B302-2)/IF(sommmeProdInv(Inputs!$B$30:$AY$30,$D$283:$BA$283,'Health SCR'!F$3)&gt;0,sommmeProdInv(Inputs!$B$30:$AY$30,$D$283:$BA$283,'Health SCR'!F$3),1)+F301,0)</f>
        <v>0</v>
      </c>
      <c r="G302" s="644">
        <f ca="1">IF('Health SCR'!G$3&gt;=$B302,OFFSET($D$283,0,'Health SCR'!G$3-$B302)*OFFSET(Inputs!$C$30,0,$B302-2)/IF(sommmeProdInv(Inputs!$B$30:$AY$30,$D$283:$BA$283,'Health SCR'!G$3)&gt;0,sommmeProdInv(Inputs!$B$30:$AY$30,$D$283:$BA$283,'Health SCR'!G$3),1)+G301,0)</f>
        <v>0</v>
      </c>
      <c r="H302" s="644">
        <f ca="1">IF('Health SCR'!H$3&gt;=$B302,OFFSET($D$283,0,'Health SCR'!H$3-$B302)*OFFSET(Inputs!$C$30,0,$B302-2)/IF(sommmeProdInv(Inputs!$B$30:$AY$30,$D$283:$BA$283,'Health SCR'!H$3)&gt;0,sommmeProdInv(Inputs!$B$30:$AY$30,$D$283:$BA$283,'Health SCR'!H$3),1)+H301,0)</f>
        <v>0</v>
      </c>
      <c r="I302" s="644">
        <f ca="1">IF('Health SCR'!I$3&gt;=$B302,OFFSET($D$283,0,'Health SCR'!I$3-$B302)*OFFSET(Inputs!$C$30,0,$B302-2)/IF(sommmeProdInv(Inputs!$B$30:$AY$30,$D$283:$BA$283,'Health SCR'!I$3)&gt;0,sommmeProdInv(Inputs!$B$30:$AY$30,$D$283:$BA$283,'Health SCR'!I$3),1)+I301,0)</f>
        <v>0</v>
      </c>
      <c r="J302" s="644">
        <f ca="1">IF('Health SCR'!J$3&gt;=$B302,OFFSET($D$283,0,'Health SCR'!J$3-$B302)*OFFSET(Inputs!$C$30,0,$B302-2)/IF(sommmeProdInv(Inputs!$B$30:$AY$30,$D$283:$BA$283,'Health SCR'!J$3)&gt;0,sommmeProdInv(Inputs!$B$30:$AY$30,$D$283:$BA$283,'Health SCR'!J$3),1)+J301,0)</f>
        <v>0</v>
      </c>
      <c r="K302" s="644">
        <f ca="1">IF('Health SCR'!K$3&gt;=$B302,OFFSET($D$283,0,'Health SCR'!K$3-$B302)*OFFSET(Inputs!$C$30,0,$B302-2)/IF(sommmeProdInv(Inputs!$B$30:$AY$30,$D$283:$BA$283,'Health SCR'!K$3)&gt;0,sommmeProdInv(Inputs!$B$30:$AY$30,$D$283:$BA$283,'Health SCR'!K$3),1)+K301,0)</f>
        <v>0</v>
      </c>
      <c r="L302" s="644">
        <f ca="1">IF('Health SCR'!L$3&gt;=$B302,OFFSET($D$283,0,'Health SCR'!L$3-$B302)*OFFSET(Inputs!$C$30,0,$B302-2)/IF(sommmeProdInv(Inputs!$B$30:$AY$30,$D$283:$BA$283,'Health SCR'!L$3)&gt;0,sommmeProdInv(Inputs!$B$30:$AY$30,$D$283:$BA$283,'Health SCR'!L$3),1)+L301,0)</f>
        <v>0</v>
      </c>
      <c r="M302" s="644">
        <f ca="1">IF('Health SCR'!M$3&gt;=$B302,OFFSET($D$283,0,'Health SCR'!M$3-$B302)*OFFSET(Inputs!$C$30,0,$B302-2)/IF(sommmeProdInv(Inputs!$B$30:$AY$30,$D$283:$BA$283,'Health SCR'!M$3)&gt;0,sommmeProdInv(Inputs!$B$30:$AY$30,$D$283:$BA$283,'Health SCR'!M$3),1)+M301,0)</f>
        <v>0</v>
      </c>
      <c r="N302" s="644">
        <f ca="1">IF('Health SCR'!N$3&gt;=$B302,OFFSET($D$283,0,'Health SCR'!N$3-$B302)*OFFSET(Inputs!$C$30,0,$B302-2)/IF(sommmeProdInv(Inputs!$B$30:$AY$30,$D$283:$BA$283,'Health SCR'!N$3)&gt;0,sommmeProdInv(Inputs!$B$30:$AY$30,$D$283:$BA$283,'Health SCR'!N$3),1)+N301,0)</f>
        <v>0</v>
      </c>
      <c r="O302" s="644">
        <f ca="1">IF('Health SCR'!O$3&gt;=$B302,OFFSET($D$283,0,'Health SCR'!O$3-$B302)*OFFSET(Inputs!$C$30,0,$B302-2)/IF(sommmeProdInv(Inputs!$B$30:$AY$30,$D$283:$BA$283,'Health SCR'!O$3)&gt;0,sommmeProdInv(Inputs!$B$30:$AY$30,$D$283:$BA$283,'Health SCR'!O$3),1)+O301,0)</f>
        <v>0</v>
      </c>
      <c r="P302" s="644">
        <f ca="1">IF('Health SCR'!P$3&gt;=$B302,OFFSET($D$283,0,'Health SCR'!P$3-$B302)*OFFSET(Inputs!$C$30,0,$B302-2)/IF(sommmeProdInv(Inputs!$B$30:$AY$30,$D$283:$BA$283,'Health SCR'!P$3)&gt;0,sommmeProdInv(Inputs!$B$30:$AY$30,$D$283:$BA$283,'Health SCR'!P$3),1)+P301,0)</f>
        <v>0</v>
      </c>
      <c r="Q302" s="644">
        <f ca="1">IF('Health SCR'!Q$3&gt;=$B302,OFFSET($D$283,0,'Health SCR'!Q$3-$B302)*OFFSET(Inputs!$C$30,0,$B302-2)/IF(sommmeProdInv(Inputs!$B$30:$AY$30,$D$283:$BA$283,'Health SCR'!Q$3)&gt;0,sommmeProdInv(Inputs!$B$30:$AY$30,$D$283:$BA$283,'Health SCR'!Q$3),1)+Q301,0)</f>
        <v>0</v>
      </c>
      <c r="R302" s="644">
        <f ca="1">IF('Health SCR'!R$3&gt;=$B302,OFFSET($D$283,0,'Health SCR'!R$3-$B302)*OFFSET(Inputs!$C$30,0,$B302-2)/IF(sommmeProdInv(Inputs!$B$30:$AY$30,$D$283:$BA$283,'Health SCR'!R$3)&gt;0,sommmeProdInv(Inputs!$B$30:$AY$30,$D$283:$BA$283,'Health SCR'!R$3),1)+R301,0)</f>
        <v>0</v>
      </c>
      <c r="S302" s="644">
        <f ca="1">IF('Health SCR'!S$3&gt;=$B302,OFFSET($D$283,0,'Health SCR'!S$3-$B302)*OFFSET(Inputs!$C$30,0,$B302-2)/IF(sommmeProdInv(Inputs!$B$30:$AY$30,$D$283:$BA$283,'Health SCR'!S$3)&gt;0,sommmeProdInv(Inputs!$B$30:$AY$30,$D$283:$BA$283,'Health SCR'!S$3),1)+S301,0)</f>
        <v>0</v>
      </c>
      <c r="T302" s="644">
        <f ca="1">IF('Health SCR'!T$3&gt;=$B302,OFFSET($D$283,0,'Health SCR'!T$3-$B302)*OFFSET(Inputs!$C$30,0,$B302-2)/IF(sommmeProdInv(Inputs!$B$30:$AY$30,$D$283:$BA$283,'Health SCR'!T$3)&gt;0,sommmeProdInv(Inputs!$B$30:$AY$30,$D$283:$BA$283,'Health SCR'!T$3),1)+T301,0)</f>
        <v>0</v>
      </c>
      <c r="U302" s="644">
        <f ca="1">IF('Health SCR'!U$3&gt;=$B302,OFFSET($D$283,0,'Health SCR'!U$3-$B302)*OFFSET(Inputs!$C$30,0,$B302-2)/IF(sommmeProdInv(Inputs!$B$30:$AY$30,$D$283:$BA$283,'Health SCR'!U$3)&gt;0,sommmeProdInv(Inputs!$B$30:$AY$30,$D$283:$BA$283,'Health SCR'!U$3),1)+U301,0)</f>
        <v>0</v>
      </c>
      <c r="V302" s="644">
        <f ca="1">IF('Health SCR'!V$3&gt;=$B302,OFFSET($D$283,0,'Health SCR'!V$3-$B302)*OFFSET(Inputs!$C$30,0,$B302-2)/IF(sommmeProdInv(Inputs!$B$30:$AY$30,$D$283:$BA$283,'Health SCR'!V$3)&gt;0,sommmeProdInv(Inputs!$B$30:$AY$30,$D$283:$BA$283,'Health SCR'!V$3),1)+V301,0)</f>
        <v>0</v>
      </c>
      <c r="W302" s="644">
        <f ca="1">IF('Health SCR'!W$3&gt;=$B302,OFFSET($D$283,0,'Health SCR'!W$3-$B302)*OFFSET(Inputs!$C$30,0,$B302-2)/IF(sommmeProdInv(Inputs!$B$30:$AY$30,$D$283:$BA$283,'Health SCR'!W$3)&gt;0,sommmeProdInv(Inputs!$B$30:$AY$30,$D$283:$BA$283,'Health SCR'!W$3),1)+W301,0)</f>
        <v>0</v>
      </c>
      <c r="X302" s="644">
        <f ca="1">IF('Health SCR'!X$3&gt;=$B302,OFFSET($D$283,0,'Health SCR'!X$3-$B302)*OFFSET(Inputs!$C$30,0,$B302-2)/IF(sommmeProdInv(Inputs!$B$30:$AY$30,$D$283:$BA$283,'Health SCR'!X$3)&gt;0,sommmeProdInv(Inputs!$B$30:$AY$30,$D$283:$BA$283,'Health SCR'!X$3),1)+X301,0)</f>
        <v>0</v>
      </c>
      <c r="Y302" s="644">
        <f ca="1">IF('Health SCR'!Y$3&gt;=$B302,OFFSET($D$283,0,'Health SCR'!Y$3-$B302)*OFFSET(Inputs!$C$30,0,$B302-2)/IF(sommmeProdInv(Inputs!$B$30:$AY$30,$D$283:$BA$283,'Health SCR'!Y$3)&gt;0,sommmeProdInv(Inputs!$B$30:$AY$30,$D$283:$BA$283,'Health SCR'!Y$3),1)+Y301,0)</f>
        <v>0</v>
      </c>
      <c r="Z302" s="644">
        <f ca="1">IF('Health SCR'!Z$3&gt;=$B302,OFFSET($D$283,0,'Health SCR'!Z$3-$B302)*OFFSET(Inputs!$C$30,0,$B302-2)/IF(sommmeProdInv(Inputs!$B$30:$AY$30,$D$283:$BA$283,'Health SCR'!Z$3)&gt;0,sommmeProdInv(Inputs!$B$30:$AY$30,$D$283:$BA$283,'Health SCR'!Z$3),1)+Z301,0)</f>
        <v>0</v>
      </c>
      <c r="AA302" s="644">
        <f ca="1">IF('Health SCR'!AA$3&gt;=$B302,OFFSET($D$283,0,'Health SCR'!AA$3-$B302)*OFFSET(Inputs!$C$30,0,$B302-2)/IF(sommmeProdInv(Inputs!$B$30:$AY$30,$D$283:$BA$283,'Health SCR'!AA$3)&gt;0,sommmeProdInv(Inputs!$B$30:$AY$30,$D$283:$BA$283,'Health SCR'!AA$3),1)+AA301,0)</f>
        <v>0</v>
      </c>
      <c r="AB302" s="644">
        <f ca="1">IF('Health SCR'!AB$3&gt;=$B302,OFFSET($D$283,0,'Health SCR'!AB$3-$B302)*OFFSET(Inputs!$C$30,0,$B302-2)/IF(sommmeProdInv(Inputs!$B$30:$AY$30,$D$283:$BA$283,'Health SCR'!AB$3)&gt;0,sommmeProdInv(Inputs!$B$30:$AY$30,$D$283:$BA$283,'Health SCR'!AB$3),1)+AB301,0)</f>
        <v>0</v>
      </c>
      <c r="AC302" s="644">
        <f ca="1">IF('Health SCR'!AC$3&gt;=$B302,OFFSET($D$283,0,'Health SCR'!AC$3-$B302)*OFFSET(Inputs!$C$30,0,$B302-2)/IF(sommmeProdInv(Inputs!$B$30:$AY$30,$D$283:$BA$283,'Health SCR'!AC$3)&gt;0,sommmeProdInv(Inputs!$B$30:$AY$30,$D$283:$BA$283,'Health SCR'!AC$3),1)+AC301,0)</f>
        <v>0</v>
      </c>
      <c r="AD302" s="644">
        <f ca="1">IF('Health SCR'!AD$3&gt;=$B302,OFFSET($D$283,0,'Health SCR'!AD$3-$B302)*OFFSET(Inputs!$C$30,0,$B302-2)/IF(sommmeProdInv(Inputs!$B$30:$AY$30,$D$283:$BA$283,'Health SCR'!AD$3)&gt;0,sommmeProdInv(Inputs!$B$30:$AY$30,$D$283:$BA$283,'Health SCR'!AD$3),1)+AD301,0)</f>
        <v>0</v>
      </c>
      <c r="AE302" s="644">
        <f ca="1">IF('Health SCR'!AE$3&gt;=$B302,OFFSET($D$283,0,'Health SCR'!AE$3-$B302)*OFFSET(Inputs!$C$30,0,$B302-2)/IF(sommmeProdInv(Inputs!$B$30:$AY$30,$D$283:$BA$283,'Health SCR'!AE$3)&gt;0,sommmeProdInv(Inputs!$B$30:$AY$30,$D$283:$BA$283,'Health SCR'!AE$3),1)+AE301,0)</f>
        <v>0</v>
      </c>
      <c r="AF302" s="644">
        <f ca="1">IF('Health SCR'!AF$3&gt;=$B302,OFFSET($D$283,0,'Health SCR'!AF$3-$B302)*OFFSET(Inputs!$C$30,0,$B302-2)/IF(sommmeProdInv(Inputs!$B$30:$AY$30,$D$283:$BA$283,'Health SCR'!AF$3)&gt;0,sommmeProdInv(Inputs!$B$30:$AY$30,$D$283:$BA$283,'Health SCR'!AF$3),1)+AF301,0)</f>
        <v>0</v>
      </c>
      <c r="AG302" s="644">
        <f ca="1">IF('Health SCR'!AG$3&gt;=$B302,OFFSET($D$283,0,'Health SCR'!AG$3-$B302)*OFFSET(Inputs!$C$30,0,$B302-2)/IF(sommmeProdInv(Inputs!$B$30:$AY$30,$D$283:$BA$283,'Health SCR'!AG$3)&gt;0,sommmeProdInv(Inputs!$B$30:$AY$30,$D$283:$BA$283,'Health SCR'!AG$3),1)+AG301,0)</f>
        <v>0</v>
      </c>
      <c r="AH302" s="644">
        <f ca="1">IF('Health SCR'!AH$3&gt;=$B302,OFFSET($D$283,0,'Health SCR'!AH$3-$B302)*OFFSET(Inputs!$C$30,0,$B302-2)/IF(sommmeProdInv(Inputs!$B$30:$AY$30,$D$283:$BA$283,'Health SCR'!AH$3)&gt;0,sommmeProdInv(Inputs!$B$30:$AY$30,$D$283:$BA$283,'Health SCR'!AH$3),1)+AH301,0)</f>
        <v>0</v>
      </c>
      <c r="AI302" s="644">
        <f ca="1">IF('Health SCR'!AI$3&gt;=$B302,OFFSET($D$283,0,'Health SCR'!AI$3-$B302)*OFFSET(Inputs!$C$30,0,$B302-2)/IF(sommmeProdInv(Inputs!$B$30:$AY$30,$D$283:$BA$283,'Health SCR'!AI$3)&gt;0,sommmeProdInv(Inputs!$B$30:$AY$30,$D$283:$BA$283,'Health SCR'!AI$3),1)+AI301,0)</f>
        <v>0</v>
      </c>
      <c r="AJ302" s="644">
        <f ca="1">IF('Health SCR'!AJ$3&gt;=$B302,OFFSET($D$283,0,'Health SCR'!AJ$3-$B302)*OFFSET(Inputs!$C$30,0,$B302-2)/IF(sommmeProdInv(Inputs!$B$30:$AY$30,$D$283:$BA$283,'Health SCR'!AJ$3)&gt;0,sommmeProdInv(Inputs!$B$30:$AY$30,$D$283:$BA$283,'Health SCR'!AJ$3),1)+AJ301,0)</f>
        <v>0</v>
      </c>
      <c r="AK302" s="644">
        <f ca="1">IF('Health SCR'!AK$3&gt;=$B302,OFFSET($D$283,0,'Health SCR'!AK$3-$B302)*OFFSET(Inputs!$C$30,0,$B302-2)/IF(sommmeProdInv(Inputs!$B$30:$AY$30,$D$283:$BA$283,'Health SCR'!AK$3)&gt;0,sommmeProdInv(Inputs!$B$30:$AY$30,$D$283:$BA$283,'Health SCR'!AK$3),1)+AK301,0)</f>
        <v>0</v>
      </c>
      <c r="AL302" s="644">
        <f ca="1">IF('Health SCR'!AL$3&gt;=$B302,OFFSET($D$283,0,'Health SCR'!AL$3-$B302)*OFFSET(Inputs!$C$30,0,$B302-2)/IF(sommmeProdInv(Inputs!$B$30:$AY$30,$D$283:$BA$283,'Health SCR'!AL$3)&gt;0,sommmeProdInv(Inputs!$B$30:$AY$30,$D$283:$BA$283,'Health SCR'!AL$3),1)+AL301,0)</f>
        <v>0</v>
      </c>
      <c r="AM302" s="644">
        <f ca="1">IF('Health SCR'!AM$3&gt;=$B302,OFFSET($D$283,0,'Health SCR'!AM$3-$B302)*OFFSET(Inputs!$C$30,0,$B302-2)/IF(sommmeProdInv(Inputs!$B$30:$AY$30,$D$283:$BA$283,'Health SCR'!AM$3)&gt;0,sommmeProdInv(Inputs!$B$30:$AY$30,$D$283:$BA$283,'Health SCR'!AM$3),1)+AM301,0)</f>
        <v>0</v>
      </c>
      <c r="AN302" s="644">
        <f ca="1">IF('Health SCR'!AN$3&gt;=$B302,OFFSET($D$283,0,'Health SCR'!AN$3-$B302)*OFFSET(Inputs!$C$30,0,$B302-2)/IF(sommmeProdInv(Inputs!$B$30:$AY$30,$D$283:$BA$283,'Health SCR'!AN$3)&gt;0,sommmeProdInv(Inputs!$B$30:$AY$30,$D$283:$BA$283,'Health SCR'!AN$3),1)+AN301,0)</f>
        <v>0</v>
      </c>
      <c r="AO302" s="644">
        <f ca="1">IF('Health SCR'!AO$3&gt;=$B302,OFFSET($D$283,0,'Health SCR'!AO$3-$B302)*OFFSET(Inputs!$C$30,0,$B302-2)/IF(sommmeProdInv(Inputs!$B$30:$AY$30,$D$283:$BA$283,'Health SCR'!AO$3)&gt;0,sommmeProdInv(Inputs!$B$30:$AY$30,$D$283:$BA$283,'Health SCR'!AO$3),1)+AO301,0)</f>
        <v>0</v>
      </c>
      <c r="AP302" s="644">
        <f ca="1">IF('Health SCR'!AP$3&gt;=$B302,OFFSET($D$283,0,'Health SCR'!AP$3-$B302)*OFFSET(Inputs!$C$30,0,$B302-2)/IF(sommmeProdInv(Inputs!$B$30:$AY$30,$D$283:$BA$283,'Health SCR'!AP$3)&gt;0,sommmeProdInv(Inputs!$B$30:$AY$30,$D$283:$BA$283,'Health SCR'!AP$3),1)+AP301,0)</f>
        <v>0</v>
      </c>
      <c r="AQ302" s="644">
        <f ca="1">IF('Health SCR'!AQ$3&gt;=$B302,OFFSET($D$283,0,'Health SCR'!AQ$3-$B302)*OFFSET(Inputs!$C$30,0,$B302-2)/IF(sommmeProdInv(Inputs!$B$30:$AY$30,$D$283:$BA$283,'Health SCR'!AQ$3)&gt;0,sommmeProdInv(Inputs!$B$30:$AY$30,$D$283:$BA$283,'Health SCR'!AQ$3),1)+AQ301,0)</f>
        <v>0</v>
      </c>
      <c r="AR302" s="644">
        <f ca="1">IF('Health SCR'!AR$3&gt;=$B302,OFFSET($D$283,0,'Health SCR'!AR$3-$B302)*OFFSET(Inputs!$C$30,0,$B302-2)/IF(sommmeProdInv(Inputs!$B$30:$AY$30,$D$283:$BA$283,'Health SCR'!AR$3)&gt;0,sommmeProdInv(Inputs!$B$30:$AY$30,$D$283:$BA$283,'Health SCR'!AR$3),1)+AR301,0)</f>
        <v>0</v>
      </c>
      <c r="AS302" s="644">
        <f ca="1">IF('Health SCR'!AS$3&gt;=$B302,OFFSET($D$283,0,'Health SCR'!AS$3-$B302)*OFFSET(Inputs!$C$30,0,$B302-2)/IF(sommmeProdInv(Inputs!$B$30:$AY$30,$D$283:$BA$283,'Health SCR'!AS$3)&gt;0,sommmeProdInv(Inputs!$B$30:$AY$30,$D$283:$BA$283,'Health SCR'!AS$3),1)+AS301,0)</f>
        <v>0</v>
      </c>
      <c r="AT302" s="644">
        <f ca="1">IF('Health SCR'!AT$3&gt;=$B302,OFFSET($D$283,0,'Health SCR'!AT$3-$B302)*OFFSET(Inputs!$C$30,0,$B302-2)/IF(sommmeProdInv(Inputs!$B$30:$AY$30,$D$283:$BA$283,'Health SCR'!AT$3)&gt;0,sommmeProdInv(Inputs!$B$30:$AY$30,$D$283:$BA$283,'Health SCR'!AT$3),1)+AT301,0)</f>
        <v>0</v>
      </c>
      <c r="AU302" s="644">
        <f ca="1">IF('Health SCR'!AU$3&gt;=$B302,OFFSET($D$283,0,'Health SCR'!AU$3-$B302)*OFFSET(Inputs!$C$30,0,$B302-2)/IF(sommmeProdInv(Inputs!$B$30:$AY$30,$D$283:$BA$283,'Health SCR'!AU$3)&gt;0,sommmeProdInv(Inputs!$B$30:$AY$30,$D$283:$BA$283,'Health SCR'!AU$3),1)+AU301,0)</f>
        <v>0</v>
      </c>
      <c r="AV302" s="644">
        <f ca="1">IF('Health SCR'!AV$3&gt;=$B302,OFFSET($D$283,0,'Health SCR'!AV$3-$B302)*OFFSET(Inputs!$C$30,0,$B302-2)/IF(sommmeProdInv(Inputs!$B$30:$AY$30,$D$283:$BA$283,'Health SCR'!AV$3)&gt;0,sommmeProdInv(Inputs!$B$30:$AY$30,$D$283:$BA$283,'Health SCR'!AV$3),1)+AV301,0)</f>
        <v>0</v>
      </c>
      <c r="AW302" s="644">
        <f ca="1">IF('Health SCR'!AW$3&gt;=$B302,OFFSET($D$283,0,'Health SCR'!AW$3-$B302)*OFFSET(Inputs!$C$30,0,$B302-2)/IF(sommmeProdInv(Inputs!$B$30:$AY$30,$D$283:$BA$283,'Health SCR'!AW$3)&gt;0,sommmeProdInv(Inputs!$B$30:$AY$30,$D$283:$BA$283,'Health SCR'!AW$3),1)+AW301,0)</f>
        <v>0</v>
      </c>
      <c r="AX302" s="644">
        <f ca="1">IF('Health SCR'!AX$3&gt;=$B302,OFFSET($D$283,0,'Health SCR'!AX$3-$B302)*OFFSET(Inputs!$C$30,0,$B302-2)/IF(sommmeProdInv(Inputs!$B$30:$AY$30,$D$283:$BA$283,'Health SCR'!AX$3)&gt;0,sommmeProdInv(Inputs!$B$30:$AY$30,$D$283:$BA$283,'Health SCR'!AX$3),1)+AX301,0)</f>
        <v>0</v>
      </c>
      <c r="AY302" s="644">
        <f ca="1">IF('Health SCR'!AY$3&gt;=$B302,OFFSET($D$283,0,'Health SCR'!AY$3-$B302)*OFFSET(Inputs!$C$30,0,$B302-2)/IF(sommmeProdInv(Inputs!$B$30:$AY$30,$D$283:$BA$283,'Health SCR'!AY$3)&gt;0,sommmeProdInv(Inputs!$B$30:$AY$30,$D$283:$BA$283,'Health SCR'!AY$3),1)+AY301,0)</f>
        <v>0</v>
      </c>
      <c r="AZ302" s="644">
        <f ca="1">IF('Health SCR'!AZ$3&gt;=$B302,OFFSET($D$283,0,'Health SCR'!AZ$3-$B302)*OFFSET(Inputs!$C$30,0,$B302-2)/IF(sommmeProdInv(Inputs!$B$30:$AY$30,$D$283:$BA$283,'Health SCR'!AZ$3)&gt;0,sommmeProdInv(Inputs!$B$30:$AY$30,$D$283:$BA$283,'Health SCR'!AZ$3),1)+AZ301,0)</f>
        <v>0</v>
      </c>
      <c r="BA302" s="645">
        <f ca="1">IF('Health SCR'!BA$3&gt;=$B302,OFFSET($D$283,0,'Health SCR'!BA$3-$B302)*OFFSET(Inputs!$C$30,0,$B302-2)/IF(sommmeProdInv(Inputs!$B$30:$AY$30,$D$283:$BA$283,'Health SCR'!BA$3)&gt;0,sommmeProdInv(Inputs!$B$30:$AY$30,$D$283:$BA$283,'Health SCR'!BA$3),1)+BA301,0)</f>
        <v>0</v>
      </c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43"/>
      <c r="BU302" s="243"/>
      <c r="BV302" s="243"/>
      <c r="BW302" s="243"/>
      <c r="BX302" s="243"/>
      <c r="BY302" s="243"/>
      <c r="BZ302" s="243"/>
      <c r="CA302" s="243"/>
      <c r="CB302" s="243"/>
      <c r="CC302" s="243"/>
      <c r="CD302" s="243"/>
      <c r="CE302" s="243"/>
      <c r="CF302" s="243"/>
      <c r="CG302" s="243"/>
      <c r="CH302" s="243"/>
      <c r="CI302" s="243"/>
      <c r="CJ302" s="243"/>
      <c r="CK302" s="243"/>
      <c r="CL302" s="243"/>
      <c r="CM302" s="243"/>
      <c r="CN302" s="243"/>
      <c r="CO302" s="243"/>
      <c r="CP302" s="243"/>
      <c r="CQ302" s="243"/>
      <c r="CR302" s="243"/>
      <c r="CS302" s="243"/>
      <c r="CT302" s="243"/>
      <c r="CU302" s="243"/>
      <c r="CV302" s="243"/>
      <c r="CW302" s="243"/>
      <c r="CX302" s="243"/>
      <c r="CY302" s="243"/>
      <c r="CZ302" s="243"/>
      <c r="DA302" s="243"/>
      <c r="DB302" s="243"/>
      <c r="DC302" s="243"/>
      <c r="DD302" s="243"/>
      <c r="DE302" s="243"/>
      <c r="DF302" s="243"/>
      <c r="DG302" s="243"/>
      <c r="DH302" s="243"/>
      <c r="DI302" s="243"/>
      <c r="DJ302" s="243"/>
      <c r="DK302" s="243"/>
      <c r="DL302" s="243"/>
      <c r="DM302" s="243"/>
      <c r="DN302" s="243"/>
      <c r="DO302" s="243"/>
      <c r="DP302" s="243"/>
      <c r="DQ302" s="243"/>
      <c r="DR302" s="243"/>
      <c r="DS302" s="243"/>
      <c r="DT302" s="243"/>
      <c r="DU302" s="243"/>
      <c r="DV302" s="243"/>
      <c r="DW302" s="243"/>
      <c r="DX302" s="243"/>
      <c r="DY302" s="243"/>
      <c r="DZ302" s="243"/>
      <c r="EA302" s="243"/>
      <c r="EB302" s="243"/>
      <c r="EC302" s="243"/>
      <c r="ED302" s="243"/>
      <c r="EE302" s="243"/>
      <c r="EF302" s="243"/>
      <c r="EG302" s="243"/>
      <c r="EH302" s="243"/>
      <c r="EI302" s="243"/>
      <c r="EJ302" s="243"/>
      <c r="EK302" s="243"/>
      <c r="EL302" s="243"/>
      <c r="EM302" s="243"/>
      <c r="EN302" s="243"/>
      <c r="EO302" s="243"/>
      <c r="EP302" s="243"/>
      <c r="EQ302" s="243"/>
      <c r="ER302" s="243"/>
      <c r="ES302" s="243"/>
      <c r="ET302" s="243"/>
      <c r="EU302" s="243"/>
      <c r="EV302" s="243"/>
      <c r="EW302" s="243"/>
      <c r="EX302" s="243"/>
      <c r="EY302" s="243"/>
      <c r="EZ302" s="243"/>
      <c r="FA302" s="243"/>
      <c r="FB302" s="243"/>
      <c r="FC302" s="243"/>
      <c r="FD302" s="243"/>
      <c r="FE302" s="243"/>
      <c r="FF302" s="243"/>
      <c r="FG302" s="243"/>
      <c r="FH302" s="243"/>
      <c r="FI302" s="243"/>
      <c r="FJ302" s="243"/>
      <c r="FK302" s="243"/>
      <c r="FL302" s="243"/>
      <c r="FM302" s="243"/>
      <c r="FN302" s="243"/>
      <c r="FO302" s="243"/>
      <c r="FP302" s="243"/>
      <c r="FQ302" s="243"/>
      <c r="FR302" s="243"/>
      <c r="FS302" s="243"/>
      <c r="FT302" s="243"/>
      <c r="FU302" s="243"/>
      <c r="FV302" s="243"/>
      <c r="FW302" s="243"/>
      <c r="FX302" s="243"/>
      <c r="FY302" s="243"/>
      <c r="FZ302" s="243"/>
      <c r="GA302" s="243"/>
      <c r="GB302" s="243"/>
      <c r="GC302" s="243"/>
      <c r="GD302" s="243"/>
      <c r="GE302" s="243"/>
      <c r="GF302" s="243"/>
      <c r="GG302" s="243"/>
      <c r="GH302" s="243"/>
      <c r="GI302" s="243"/>
      <c r="GJ302" s="243"/>
      <c r="GK302" s="243"/>
      <c r="GL302" s="243"/>
      <c r="GM302" s="243"/>
      <c r="GN302" s="243"/>
      <c r="GO302" s="243"/>
      <c r="GP302" s="243"/>
      <c r="GQ302" s="243"/>
      <c r="GR302" s="243"/>
      <c r="GS302" s="243"/>
      <c r="GT302" s="243"/>
      <c r="GU302" s="243"/>
      <c r="GV302" s="243"/>
      <c r="GW302" s="243"/>
      <c r="GX302" s="243"/>
      <c r="GY302" s="243"/>
      <c r="GZ302" s="243"/>
      <c r="HA302" s="243"/>
      <c r="HB302" s="243"/>
      <c r="HC302" s="243"/>
      <c r="HD302" s="243"/>
      <c r="HE302" s="243"/>
      <c r="HF302" s="243"/>
      <c r="HG302" s="243"/>
      <c r="HH302" s="243"/>
      <c r="HI302" s="243"/>
      <c r="HJ302" s="243"/>
      <c r="HK302" s="243"/>
      <c r="HL302" s="243"/>
      <c r="HM302" s="243"/>
      <c r="HN302" s="243"/>
      <c r="HO302" s="243"/>
      <c r="HP302" s="243"/>
      <c r="HQ302" s="243"/>
      <c r="HR302" s="243"/>
      <c r="HS302" s="243"/>
      <c r="HT302" s="243"/>
      <c r="HU302" s="243"/>
      <c r="HV302" s="243"/>
      <c r="HW302" s="243"/>
      <c r="HX302" s="243"/>
      <c r="HY302" s="243"/>
      <c r="HZ302" s="243"/>
      <c r="IA302" s="243"/>
      <c r="IB302" s="243"/>
      <c r="IC302" s="243"/>
      <c r="ID302" s="243"/>
      <c r="IE302" s="243"/>
      <c r="IF302" s="243"/>
      <c r="IG302" s="243"/>
      <c r="IH302" s="243"/>
      <c r="II302" s="243"/>
      <c r="IJ302" s="243"/>
      <c r="IK302" s="243"/>
      <c r="IL302" s="243"/>
      <c r="IM302" s="243"/>
      <c r="IN302" s="243"/>
      <c r="IO302" s="243"/>
      <c r="IP302" s="243"/>
      <c r="IQ302" s="243"/>
      <c r="IR302" s="243"/>
      <c r="IS302" s="243"/>
      <c r="IT302" s="243"/>
      <c r="IU302" s="243"/>
      <c r="IV302" s="243"/>
    </row>
    <row r="303" spans="1:256" s="340" customFormat="1" outlineLevel="1">
      <c r="A303" s="610"/>
      <c r="B303" s="993">
        <v>19</v>
      </c>
      <c r="C303" s="994"/>
      <c r="D303" s="643"/>
      <c r="E303" s="644">
        <f ca="1">IF('Health SCR'!E$3&gt;=$B303,OFFSET($D$283,0,'Health SCR'!E$3-$B303)*OFFSET(Inputs!$C$30,0,$B303-2)/IF(sommmeProdInv(Inputs!$B$30:$AY$30,$D$283:$BA$283,'Health SCR'!E$3)&gt;0,sommmeProdInv(Inputs!$B$30:$AY$30,$D$283:$BA$283,'Health SCR'!E$3),1)+E302,0)</f>
        <v>0</v>
      </c>
      <c r="F303" s="644">
        <f ca="1">IF('Health SCR'!F$3&gt;=$B303,OFFSET($D$283,0,'Health SCR'!F$3-$B303)*OFFSET(Inputs!$C$30,0,$B303-2)/IF(sommmeProdInv(Inputs!$B$30:$AY$30,$D$283:$BA$283,'Health SCR'!F$3)&gt;0,sommmeProdInv(Inputs!$B$30:$AY$30,$D$283:$BA$283,'Health SCR'!F$3),1)+F302,0)</f>
        <v>0</v>
      </c>
      <c r="G303" s="644">
        <f ca="1">IF('Health SCR'!G$3&gt;=$B303,OFFSET($D$283,0,'Health SCR'!G$3-$B303)*OFFSET(Inputs!$C$30,0,$B303-2)/IF(sommmeProdInv(Inputs!$B$30:$AY$30,$D$283:$BA$283,'Health SCR'!G$3)&gt;0,sommmeProdInv(Inputs!$B$30:$AY$30,$D$283:$BA$283,'Health SCR'!G$3),1)+G302,0)</f>
        <v>0</v>
      </c>
      <c r="H303" s="644">
        <f ca="1">IF('Health SCR'!H$3&gt;=$B303,OFFSET($D$283,0,'Health SCR'!H$3-$B303)*OFFSET(Inputs!$C$30,0,$B303-2)/IF(sommmeProdInv(Inputs!$B$30:$AY$30,$D$283:$BA$283,'Health SCR'!H$3)&gt;0,sommmeProdInv(Inputs!$B$30:$AY$30,$D$283:$BA$283,'Health SCR'!H$3),1)+H302,0)</f>
        <v>0</v>
      </c>
      <c r="I303" s="644">
        <f ca="1">IF('Health SCR'!I$3&gt;=$B303,OFFSET($D$283,0,'Health SCR'!I$3-$B303)*OFFSET(Inputs!$C$30,0,$B303-2)/IF(sommmeProdInv(Inputs!$B$30:$AY$30,$D$283:$BA$283,'Health SCR'!I$3)&gt;0,sommmeProdInv(Inputs!$B$30:$AY$30,$D$283:$BA$283,'Health SCR'!I$3),1)+I302,0)</f>
        <v>0</v>
      </c>
      <c r="J303" s="644">
        <f ca="1">IF('Health SCR'!J$3&gt;=$B303,OFFSET($D$283,0,'Health SCR'!J$3-$B303)*OFFSET(Inputs!$C$30,0,$B303-2)/IF(sommmeProdInv(Inputs!$B$30:$AY$30,$D$283:$BA$283,'Health SCR'!J$3)&gt;0,sommmeProdInv(Inputs!$B$30:$AY$30,$D$283:$BA$283,'Health SCR'!J$3),1)+J302,0)</f>
        <v>0</v>
      </c>
      <c r="K303" s="644">
        <f ca="1">IF('Health SCR'!K$3&gt;=$B303,OFFSET($D$283,0,'Health SCR'!K$3-$B303)*OFFSET(Inputs!$C$30,0,$B303-2)/IF(sommmeProdInv(Inputs!$B$30:$AY$30,$D$283:$BA$283,'Health SCR'!K$3)&gt;0,sommmeProdInv(Inputs!$B$30:$AY$30,$D$283:$BA$283,'Health SCR'!K$3),1)+K302,0)</f>
        <v>0</v>
      </c>
      <c r="L303" s="644">
        <f ca="1">IF('Health SCR'!L$3&gt;=$B303,OFFSET($D$283,0,'Health SCR'!L$3-$B303)*OFFSET(Inputs!$C$30,0,$B303-2)/IF(sommmeProdInv(Inputs!$B$30:$AY$30,$D$283:$BA$283,'Health SCR'!L$3)&gt;0,sommmeProdInv(Inputs!$B$30:$AY$30,$D$283:$BA$283,'Health SCR'!L$3),1)+L302,0)</f>
        <v>0</v>
      </c>
      <c r="M303" s="644">
        <f ca="1">IF('Health SCR'!M$3&gt;=$B303,OFFSET($D$283,0,'Health SCR'!M$3-$B303)*OFFSET(Inputs!$C$30,0,$B303-2)/IF(sommmeProdInv(Inputs!$B$30:$AY$30,$D$283:$BA$283,'Health SCR'!M$3)&gt;0,sommmeProdInv(Inputs!$B$30:$AY$30,$D$283:$BA$283,'Health SCR'!M$3),1)+M302,0)</f>
        <v>0</v>
      </c>
      <c r="N303" s="644">
        <f ca="1">IF('Health SCR'!N$3&gt;=$B303,OFFSET($D$283,0,'Health SCR'!N$3-$B303)*OFFSET(Inputs!$C$30,0,$B303-2)/IF(sommmeProdInv(Inputs!$B$30:$AY$30,$D$283:$BA$283,'Health SCR'!N$3)&gt;0,sommmeProdInv(Inputs!$B$30:$AY$30,$D$283:$BA$283,'Health SCR'!N$3),1)+N302,0)</f>
        <v>0</v>
      </c>
      <c r="O303" s="644">
        <f ca="1">IF('Health SCR'!O$3&gt;=$B303,OFFSET($D$283,0,'Health SCR'!O$3-$B303)*OFFSET(Inputs!$C$30,0,$B303-2)/IF(sommmeProdInv(Inputs!$B$30:$AY$30,$D$283:$BA$283,'Health SCR'!O$3)&gt;0,sommmeProdInv(Inputs!$B$30:$AY$30,$D$283:$BA$283,'Health SCR'!O$3),1)+O302,0)</f>
        <v>0</v>
      </c>
      <c r="P303" s="644">
        <f ca="1">IF('Health SCR'!P$3&gt;=$B303,OFFSET($D$283,0,'Health SCR'!P$3-$B303)*OFFSET(Inputs!$C$30,0,$B303-2)/IF(sommmeProdInv(Inputs!$B$30:$AY$30,$D$283:$BA$283,'Health SCR'!P$3)&gt;0,sommmeProdInv(Inputs!$B$30:$AY$30,$D$283:$BA$283,'Health SCR'!P$3),1)+P302,0)</f>
        <v>0</v>
      </c>
      <c r="Q303" s="644">
        <f ca="1">IF('Health SCR'!Q$3&gt;=$B303,OFFSET($D$283,0,'Health SCR'!Q$3-$B303)*OFFSET(Inputs!$C$30,0,$B303-2)/IF(sommmeProdInv(Inputs!$B$30:$AY$30,$D$283:$BA$283,'Health SCR'!Q$3)&gt;0,sommmeProdInv(Inputs!$B$30:$AY$30,$D$283:$BA$283,'Health SCR'!Q$3),1)+Q302,0)</f>
        <v>0</v>
      </c>
      <c r="R303" s="644">
        <f ca="1">IF('Health SCR'!R$3&gt;=$B303,OFFSET($D$283,0,'Health SCR'!R$3-$B303)*OFFSET(Inputs!$C$30,0,$B303-2)/IF(sommmeProdInv(Inputs!$B$30:$AY$30,$D$283:$BA$283,'Health SCR'!R$3)&gt;0,sommmeProdInv(Inputs!$B$30:$AY$30,$D$283:$BA$283,'Health SCR'!R$3),1)+R302,0)</f>
        <v>0</v>
      </c>
      <c r="S303" s="644">
        <f ca="1">IF('Health SCR'!S$3&gt;=$B303,OFFSET($D$283,0,'Health SCR'!S$3-$B303)*OFFSET(Inputs!$C$30,0,$B303-2)/IF(sommmeProdInv(Inputs!$B$30:$AY$30,$D$283:$BA$283,'Health SCR'!S$3)&gt;0,sommmeProdInv(Inputs!$B$30:$AY$30,$D$283:$BA$283,'Health SCR'!S$3),1)+S302,0)</f>
        <v>0</v>
      </c>
      <c r="T303" s="644">
        <f ca="1">IF('Health SCR'!T$3&gt;=$B303,OFFSET($D$283,0,'Health SCR'!T$3-$B303)*OFFSET(Inputs!$C$30,0,$B303-2)/IF(sommmeProdInv(Inputs!$B$30:$AY$30,$D$283:$BA$283,'Health SCR'!T$3)&gt;0,sommmeProdInv(Inputs!$B$30:$AY$30,$D$283:$BA$283,'Health SCR'!T$3),1)+T302,0)</f>
        <v>0</v>
      </c>
      <c r="U303" s="644">
        <f ca="1">IF('Health SCR'!U$3&gt;=$B303,OFFSET($D$283,0,'Health SCR'!U$3-$B303)*OFFSET(Inputs!$C$30,0,$B303-2)/IF(sommmeProdInv(Inputs!$B$30:$AY$30,$D$283:$BA$283,'Health SCR'!U$3)&gt;0,sommmeProdInv(Inputs!$B$30:$AY$30,$D$283:$BA$283,'Health SCR'!U$3),1)+U302,0)</f>
        <v>0</v>
      </c>
      <c r="V303" s="644">
        <f ca="1">IF('Health SCR'!V$3&gt;=$B303,OFFSET($D$283,0,'Health SCR'!V$3-$B303)*OFFSET(Inputs!$C$30,0,$B303-2)/IF(sommmeProdInv(Inputs!$B$30:$AY$30,$D$283:$BA$283,'Health SCR'!V$3)&gt;0,sommmeProdInv(Inputs!$B$30:$AY$30,$D$283:$BA$283,'Health SCR'!V$3),1)+V302,0)</f>
        <v>0</v>
      </c>
      <c r="W303" s="644">
        <f ca="1">IF('Health SCR'!W$3&gt;=$B303,OFFSET($D$283,0,'Health SCR'!W$3-$B303)*OFFSET(Inputs!$C$30,0,$B303-2)/IF(sommmeProdInv(Inputs!$B$30:$AY$30,$D$283:$BA$283,'Health SCR'!W$3)&gt;0,sommmeProdInv(Inputs!$B$30:$AY$30,$D$283:$BA$283,'Health SCR'!W$3),1)+W302,0)</f>
        <v>0</v>
      </c>
      <c r="X303" s="644">
        <f ca="1">IF('Health SCR'!X$3&gt;=$B303,OFFSET($D$283,0,'Health SCR'!X$3-$B303)*OFFSET(Inputs!$C$30,0,$B303-2)/IF(sommmeProdInv(Inputs!$B$30:$AY$30,$D$283:$BA$283,'Health SCR'!X$3)&gt;0,sommmeProdInv(Inputs!$B$30:$AY$30,$D$283:$BA$283,'Health SCR'!X$3),1)+X302,0)</f>
        <v>0</v>
      </c>
      <c r="Y303" s="644">
        <f ca="1">IF('Health SCR'!Y$3&gt;=$B303,OFFSET($D$283,0,'Health SCR'!Y$3-$B303)*OFFSET(Inputs!$C$30,0,$B303-2)/IF(sommmeProdInv(Inputs!$B$30:$AY$30,$D$283:$BA$283,'Health SCR'!Y$3)&gt;0,sommmeProdInv(Inputs!$B$30:$AY$30,$D$283:$BA$283,'Health SCR'!Y$3),1)+Y302,0)</f>
        <v>0</v>
      </c>
      <c r="Z303" s="644">
        <f ca="1">IF('Health SCR'!Z$3&gt;=$B303,OFFSET($D$283,0,'Health SCR'!Z$3-$B303)*OFFSET(Inputs!$C$30,0,$B303-2)/IF(sommmeProdInv(Inputs!$B$30:$AY$30,$D$283:$BA$283,'Health SCR'!Z$3)&gt;0,sommmeProdInv(Inputs!$B$30:$AY$30,$D$283:$BA$283,'Health SCR'!Z$3),1)+Z302,0)</f>
        <v>0</v>
      </c>
      <c r="AA303" s="644">
        <f ca="1">IF('Health SCR'!AA$3&gt;=$B303,OFFSET($D$283,0,'Health SCR'!AA$3-$B303)*OFFSET(Inputs!$C$30,0,$B303-2)/IF(sommmeProdInv(Inputs!$B$30:$AY$30,$D$283:$BA$283,'Health SCR'!AA$3)&gt;0,sommmeProdInv(Inputs!$B$30:$AY$30,$D$283:$BA$283,'Health SCR'!AA$3),1)+AA302,0)</f>
        <v>0</v>
      </c>
      <c r="AB303" s="644">
        <f ca="1">IF('Health SCR'!AB$3&gt;=$B303,OFFSET($D$283,0,'Health SCR'!AB$3-$B303)*OFFSET(Inputs!$C$30,0,$B303-2)/IF(sommmeProdInv(Inputs!$B$30:$AY$30,$D$283:$BA$283,'Health SCR'!AB$3)&gt;0,sommmeProdInv(Inputs!$B$30:$AY$30,$D$283:$BA$283,'Health SCR'!AB$3),1)+AB302,0)</f>
        <v>0</v>
      </c>
      <c r="AC303" s="644">
        <f ca="1">IF('Health SCR'!AC$3&gt;=$B303,OFFSET($D$283,0,'Health SCR'!AC$3-$B303)*OFFSET(Inputs!$C$30,0,$B303-2)/IF(sommmeProdInv(Inputs!$B$30:$AY$30,$D$283:$BA$283,'Health SCR'!AC$3)&gt;0,sommmeProdInv(Inputs!$B$30:$AY$30,$D$283:$BA$283,'Health SCR'!AC$3),1)+AC302,0)</f>
        <v>0</v>
      </c>
      <c r="AD303" s="644">
        <f ca="1">IF('Health SCR'!AD$3&gt;=$B303,OFFSET($D$283,0,'Health SCR'!AD$3-$B303)*OFFSET(Inputs!$C$30,0,$B303-2)/IF(sommmeProdInv(Inputs!$B$30:$AY$30,$D$283:$BA$283,'Health SCR'!AD$3)&gt;0,sommmeProdInv(Inputs!$B$30:$AY$30,$D$283:$BA$283,'Health SCR'!AD$3),1)+AD302,0)</f>
        <v>0</v>
      </c>
      <c r="AE303" s="644">
        <f ca="1">IF('Health SCR'!AE$3&gt;=$B303,OFFSET($D$283,0,'Health SCR'!AE$3-$B303)*OFFSET(Inputs!$C$30,0,$B303-2)/IF(sommmeProdInv(Inputs!$B$30:$AY$30,$D$283:$BA$283,'Health SCR'!AE$3)&gt;0,sommmeProdInv(Inputs!$B$30:$AY$30,$D$283:$BA$283,'Health SCR'!AE$3),1)+AE302,0)</f>
        <v>0</v>
      </c>
      <c r="AF303" s="644">
        <f ca="1">IF('Health SCR'!AF$3&gt;=$B303,OFFSET($D$283,0,'Health SCR'!AF$3-$B303)*OFFSET(Inputs!$C$30,0,$B303-2)/IF(sommmeProdInv(Inputs!$B$30:$AY$30,$D$283:$BA$283,'Health SCR'!AF$3)&gt;0,sommmeProdInv(Inputs!$B$30:$AY$30,$D$283:$BA$283,'Health SCR'!AF$3),1)+AF302,0)</f>
        <v>0</v>
      </c>
      <c r="AG303" s="644">
        <f ca="1">IF('Health SCR'!AG$3&gt;=$B303,OFFSET($D$283,0,'Health SCR'!AG$3-$B303)*OFFSET(Inputs!$C$30,0,$B303-2)/IF(sommmeProdInv(Inputs!$B$30:$AY$30,$D$283:$BA$283,'Health SCR'!AG$3)&gt;0,sommmeProdInv(Inputs!$B$30:$AY$30,$D$283:$BA$283,'Health SCR'!AG$3),1)+AG302,0)</f>
        <v>0</v>
      </c>
      <c r="AH303" s="644">
        <f ca="1">IF('Health SCR'!AH$3&gt;=$B303,OFFSET($D$283,0,'Health SCR'!AH$3-$B303)*OFFSET(Inputs!$C$30,0,$B303-2)/IF(sommmeProdInv(Inputs!$B$30:$AY$30,$D$283:$BA$283,'Health SCR'!AH$3)&gt;0,sommmeProdInv(Inputs!$B$30:$AY$30,$D$283:$BA$283,'Health SCR'!AH$3),1)+AH302,0)</f>
        <v>0</v>
      </c>
      <c r="AI303" s="644">
        <f ca="1">IF('Health SCR'!AI$3&gt;=$B303,OFFSET($D$283,0,'Health SCR'!AI$3-$B303)*OFFSET(Inputs!$C$30,0,$B303-2)/IF(sommmeProdInv(Inputs!$B$30:$AY$30,$D$283:$BA$283,'Health SCR'!AI$3)&gt;0,sommmeProdInv(Inputs!$B$30:$AY$30,$D$283:$BA$283,'Health SCR'!AI$3),1)+AI302,0)</f>
        <v>0</v>
      </c>
      <c r="AJ303" s="644">
        <f ca="1">IF('Health SCR'!AJ$3&gt;=$B303,OFFSET($D$283,0,'Health SCR'!AJ$3-$B303)*OFFSET(Inputs!$C$30,0,$B303-2)/IF(sommmeProdInv(Inputs!$B$30:$AY$30,$D$283:$BA$283,'Health SCR'!AJ$3)&gt;0,sommmeProdInv(Inputs!$B$30:$AY$30,$D$283:$BA$283,'Health SCR'!AJ$3),1)+AJ302,0)</f>
        <v>0</v>
      </c>
      <c r="AK303" s="644">
        <f ca="1">IF('Health SCR'!AK$3&gt;=$B303,OFFSET($D$283,0,'Health SCR'!AK$3-$B303)*OFFSET(Inputs!$C$30,0,$B303-2)/IF(sommmeProdInv(Inputs!$B$30:$AY$30,$D$283:$BA$283,'Health SCR'!AK$3)&gt;0,sommmeProdInv(Inputs!$B$30:$AY$30,$D$283:$BA$283,'Health SCR'!AK$3),1)+AK302,0)</f>
        <v>0</v>
      </c>
      <c r="AL303" s="644">
        <f ca="1">IF('Health SCR'!AL$3&gt;=$B303,OFFSET($D$283,0,'Health SCR'!AL$3-$B303)*OFFSET(Inputs!$C$30,0,$B303-2)/IF(sommmeProdInv(Inputs!$B$30:$AY$30,$D$283:$BA$283,'Health SCR'!AL$3)&gt;0,sommmeProdInv(Inputs!$B$30:$AY$30,$D$283:$BA$283,'Health SCR'!AL$3),1)+AL302,0)</f>
        <v>0</v>
      </c>
      <c r="AM303" s="644">
        <f ca="1">IF('Health SCR'!AM$3&gt;=$B303,OFFSET($D$283,0,'Health SCR'!AM$3-$B303)*OFFSET(Inputs!$C$30,0,$B303-2)/IF(sommmeProdInv(Inputs!$B$30:$AY$30,$D$283:$BA$283,'Health SCR'!AM$3)&gt;0,sommmeProdInv(Inputs!$B$30:$AY$30,$D$283:$BA$283,'Health SCR'!AM$3),1)+AM302,0)</f>
        <v>0</v>
      </c>
      <c r="AN303" s="644">
        <f ca="1">IF('Health SCR'!AN$3&gt;=$B303,OFFSET($D$283,0,'Health SCR'!AN$3-$B303)*OFFSET(Inputs!$C$30,0,$B303-2)/IF(sommmeProdInv(Inputs!$B$30:$AY$30,$D$283:$BA$283,'Health SCR'!AN$3)&gt;0,sommmeProdInv(Inputs!$B$30:$AY$30,$D$283:$BA$283,'Health SCR'!AN$3),1)+AN302,0)</f>
        <v>0</v>
      </c>
      <c r="AO303" s="644">
        <f ca="1">IF('Health SCR'!AO$3&gt;=$B303,OFFSET($D$283,0,'Health SCR'!AO$3-$B303)*OFFSET(Inputs!$C$30,0,$B303-2)/IF(sommmeProdInv(Inputs!$B$30:$AY$30,$D$283:$BA$283,'Health SCR'!AO$3)&gt;0,sommmeProdInv(Inputs!$B$30:$AY$30,$D$283:$BA$283,'Health SCR'!AO$3),1)+AO302,0)</f>
        <v>0</v>
      </c>
      <c r="AP303" s="644">
        <f ca="1">IF('Health SCR'!AP$3&gt;=$B303,OFFSET($D$283,0,'Health SCR'!AP$3-$B303)*OFFSET(Inputs!$C$30,0,$B303-2)/IF(sommmeProdInv(Inputs!$B$30:$AY$30,$D$283:$BA$283,'Health SCR'!AP$3)&gt;0,sommmeProdInv(Inputs!$B$30:$AY$30,$D$283:$BA$283,'Health SCR'!AP$3),1)+AP302,0)</f>
        <v>0</v>
      </c>
      <c r="AQ303" s="644">
        <f ca="1">IF('Health SCR'!AQ$3&gt;=$B303,OFFSET($D$283,0,'Health SCR'!AQ$3-$B303)*OFFSET(Inputs!$C$30,0,$B303-2)/IF(sommmeProdInv(Inputs!$B$30:$AY$30,$D$283:$BA$283,'Health SCR'!AQ$3)&gt;0,sommmeProdInv(Inputs!$B$30:$AY$30,$D$283:$BA$283,'Health SCR'!AQ$3),1)+AQ302,0)</f>
        <v>0</v>
      </c>
      <c r="AR303" s="644">
        <f ca="1">IF('Health SCR'!AR$3&gt;=$B303,OFFSET($D$283,0,'Health SCR'!AR$3-$B303)*OFFSET(Inputs!$C$30,0,$B303-2)/IF(sommmeProdInv(Inputs!$B$30:$AY$30,$D$283:$BA$283,'Health SCR'!AR$3)&gt;0,sommmeProdInv(Inputs!$B$30:$AY$30,$D$283:$BA$283,'Health SCR'!AR$3),1)+AR302,0)</f>
        <v>0</v>
      </c>
      <c r="AS303" s="644">
        <f ca="1">IF('Health SCR'!AS$3&gt;=$B303,OFFSET($D$283,0,'Health SCR'!AS$3-$B303)*OFFSET(Inputs!$C$30,0,$B303-2)/IF(sommmeProdInv(Inputs!$B$30:$AY$30,$D$283:$BA$283,'Health SCR'!AS$3)&gt;0,sommmeProdInv(Inputs!$B$30:$AY$30,$D$283:$BA$283,'Health SCR'!AS$3),1)+AS302,0)</f>
        <v>0</v>
      </c>
      <c r="AT303" s="644">
        <f ca="1">IF('Health SCR'!AT$3&gt;=$B303,OFFSET($D$283,0,'Health SCR'!AT$3-$B303)*OFFSET(Inputs!$C$30,0,$B303-2)/IF(sommmeProdInv(Inputs!$B$30:$AY$30,$D$283:$BA$283,'Health SCR'!AT$3)&gt;0,sommmeProdInv(Inputs!$B$30:$AY$30,$D$283:$BA$283,'Health SCR'!AT$3),1)+AT302,0)</f>
        <v>0</v>
      </c>
      <c r="AU303" s="644">
        <f ca="1">IF('Health SCR'!AU$3&gt;=$B303,OFFSET($D$283,0,'Health SCR'!AU$3-$B303)*OFFSET(Inputs!$C$30,0,$B303-2)/IF(sommmeProdInv(Inputs!$B$30:$AY$30,$D$283:$BA$283,'Health SCR'!AU$3)&gt;0,sommmeProdInv(Inputs!$B$30:$AY$30,$D$283:$BA$283,'Health SCR'!AU$3),1)+AU302,0)</f>
        <v>0</v>
      </c>
      <c r="AV303" s="644">
        <f ca="1">IF('Health SCR'!AV$3&gt;=$B303,OFFSET($D$283,0,'Health SCR'!AV$3-$B303)*OFFSET(Inputs!$C$30,0,$B303-2)/IF(sommmeProdInv(Inputs!$B$30:$AY$30,$D$283:$BA$283,'Health SCR'!AV$3)&gt;0,sommmeProdInv(Inputs!$B$30:$AY$30,$D$283:$BA$283,'Health SCR'!AV$3),1)+AV302,0)</f>
        <v>0</v>
      </c>
      <c r="AW303" s="644">
        <f ca="1">IF('Health SCR'!AW$3&gt;=$B303,OFFSET($D$283,0,'Health SCR'!AW$3-$B303)*OFFSET(Inputs!$C$30,0,$B303-2)/IF(sommmeProdInv(Inputs!$B$30:$AY$30,$D$283:$BA$283,'Health SCR'!AW$3)&gt;0,sommmeProdInv(Inputs!$B$30:$AY$30,$D$283:$BA$283,'Health SCR'!AW$3),1)+AW302,0)</f>
        <v>0</v>
      </c>
      <c r="AX303" s="644">
        <f ca="1">IF('Health SCR'!AX$3&gt;=$B303,OFFSET($D$283,0,'Health SCR'!AX$3-$B303)*OFFSET(Inputs!$C$30,0,$B303-2)/IF(sommmeProdInv(Inputs!$B$30:$AY$30,$D$283:$BA$283,'Health SCR'!AX$3)&gt;0,sommmeProdInv(Inputs!$B$30:$AY$30,$D$283:$BA$283,'Health SCR'!AX$3),1)+AX302,0)</f>
        <v>0</v>
      </c>
      <c r="AY303" s="644">
        <f ca="1">IF('Health SCR'!AY$3&gt;=$B303,OFFSET($D$283,0,'Health SCR'!AY$3-$B303)*OFFSET(Inputs!$C$30,0,$B303-2)/IF(sommmeProdInv(Inputs!$B$30:$AY$30,$D$283:$BA$283,'Health SCR'!AY$3)&gt;0,sommmeProdInv(Inputs!$B$30:$AY$30,$D$283:$BA$283,'Health SCR'!AY$3),1)+AY302,0)</f>
        <v>0</v>
      </c>
      <c r="AZ303" s="644">
        <f ca="1">IF('Health SCR'!AZ$3&gt;=$B303,OFFSET($D$283,0,'Health SCR'!AZ$3-$B303)*OFFSET(Inputs!$C$30,0,$B303-2)/IF(sommmeProdInv(Inputs!$B$30:$AY$30,$D$283:$BA$283,'Health SCR'!AZ$3)&gt;0,sommmeProdInv(Inputs!$B$30:$AY$30,$D$283:$BA$283,'Health SCR'!AZ$3),1)+AZ302,0)</f>
        <v>0</v>
      </c>
      <c r="BA303" s="645">
        <f ca="1">IF('Health SCR'!BA$3&gt;=$B303,OFFSET($D$283,0,'Health SCR'!BA$3-$B303)*OFFSET(Inputs!$C$30,0,$B303-2)/IF(sommmeProdInv(Inputs!$B$30:$AY$30,$D$283:$BA$283,'Health SCR'!BA$3)&gt;0,sommmeProdInv(Inputs!$B$30:$AY$30,$D$283:$BA$283,'Health SCR'!BA$3),1)+BA302,0)</f>
        <v>0</v>
      </c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43"/>
      <c r="BU303" s="243"/>
      <c r="BV303" s="243"/>
      <c r="BW303" s="243"/>
      <c r="BX303" s="243"/>
      <c r="BY303" s="243"/>
      <c r="BZ303" s="243"/>
      <c r="CA303" s="243"/>
      <c r="CB303" s="243"/>
      <c r="CC303" s="243"/>
      <c r="CD303" s="243"/>
      <c r="CE303" s="243"/>
      <c r="CF303" s="243"/>
      <c r="CG303" s="243"/>
      <c r="CH303" s="243"/>
      <c r="CI303" s="243"/>
      <c r="CJ303" s="243"/>
      <c r="CK303" s="243"/>
      <c r="CL303" s="243"/>
      <c r="CM303" s="243"/>
      <c r="CN303" s="243"/>
      <c r="CO303" s="243"/>
      <c r="CP303" s="243"/>
      <c r="CQ303" s="243"/>
      <c r="CR303" s="243"/>
      <c r="CS303" s="243"/>
      <c r="CT303" s="243"/>
      <c r="CU303" s="243"/>
      <c r="CV303" s="243"/>
      <c r="CW303" s="243"/>
      <c r="CX303" s="243"/>
      <c r="CY303" s="243"/>
      <c r="CZ303" s="243"/>
      <c r="DA303" s="243"/>
      <c r="DB303" s="243"/>
      <c r="DC303" s="243"/>
      <c r="DD303" s="243"/>
      <c r="DE303" s="243"/>
      <c r="DF303" s="243"/>
      <c r="DG303" s="243"/>
      <c r="DH303" s="243"/>
      <c r="DI303" s="243"/>
      <c r="DJ303" s="243"/>
      <c r="DK303" s="243"/>
      <c r="DL303" s="243"/>
      <c r="DM303" s="243"/>
      <c r="DN303" s="243"/>
      <c r="DO303" s="243"/>
      <c r="DP303" s="243"/>
      <c r="DQ303" s="243"/>
      <c r="DR303" s="243"/>
      <c r="DS303" s="243"/>
      <c r="DT303" s="243"/>
      <c r="DU303" s="243"/>
      <c r="DV303" s="243"/>
      <c r="DW303" s="243"/>
      <c r="DX303" s="243"/>
      <c r="DY303" s="243"/>
      <c r="DZ303" s="243"/>
      <c r="EA303" s="243"/>
      <c r="EB303" s="243"/>
      <c r="EC303" s="243"/>
      <c r="ED303" s="243"/>
      <c r="EE303" s="243"/>
      <c r="EF303" s="243"/>
      <c r="EG303" s="243"/>
      <c r="EH303" s="243"/>
      <c r="EI303" s="243"/>
      <c r="EJ303" s="243"/>
      <c r="EK303" s="243"/>
      <c r="EL303" s="243"/>
      <c r="EM303" s="243"/>
      <c r="EN303" s="243"/>
      <c r="EO303" s="243"/>
      <c r="EP303" s="243"/>
      <c r="EQ303" s="243"/>
      <c r="ER303" s="243"/>
      <c r="ES303" s="243"/>
      <c r="ET303" s="243"/>
      <c r="EU303" s="243"/>
      <c r="EV303" s="243"/>
      <c r="EW303" s="243"/>
      <c r="EX303" s="243"/>
      <c r="EY303" s="243"/>
      <c r="EZ303" s="243"/>
      <c r="FA303" s="243"/>
      <c r="FB303" s="243"/>
      <c r="FC303" s="243"/>
      <c r="FD303" s="243"/>
      <c r="FE303" s="243"/>
      <c r="FF303" s="243"/>
      <c r="FG303" s="243"/>
      <c r="FH303" s="243"/>
      <c r="FI303" s="243"/>
      <c r="FJ303" s="243"/>
      <c r="FK303" s="243"/>
      <c r="FL303" s="243"/>
      <c r="FM303" s="243"/>
      <c r="FN303" s="243"/>
      <c r="FO303" s="243"/>
      <c r="FP303" s="243"/>
      <c r="FQ303" s="243"/>
      <c r="FR303" s="243"/>
      <c r="FS303" s="243"/>
      <c r="FT303" s="243"/>
      <c r="FU303" s="243"/>
      <c r="FV303" s="243"/>
      <c r="FW303" s="243"/>
      <c r="FX303" s="243"/>
      <c r="FY303" s="243"/>
      <c r="FZ303" s="243"/>
      <c r="GA303" s="243"/>
      <c r="GB303" s="243"/>
      <c r="GC303" s="243"/>
      <c r="GD303" s="243"/>
      <c r="GE303" s="243"/>
      <c r="GF303" s="243"/>
      <c r="GG303" s="243"/>
      <c r="GH303" s="243"/>
      <c r="GI303" s="243"/>
      <c r="GJ303" s="243"/>
      <c r="GK303" s="243"/>
      <c r="GL303" s="243"/>
      <c r="GM303" s="243"/>
      <c r="GN303" s="243"/>
      <c r="GO303" s="243"/>
      <c r="GP303" s="243"/>
      <c r="GQ303" s="243"/>
      <c r="GR303" s="243"/>
      <c r="GS303" s="243"/>
      <c r="GT303" s="243"/>
      <c r="GU303" s="243"/>
      <c r="GV303" s="243"/>
      <c r="GW303" s="243"/>
      <c r="GX303" s="243"/>
      <c r="GY303" s="243"/>
      <c r="GZ303" s="243"/>
      <c r="HA303" s="243"/>
      <c r="HB303" s="243"/>
      <c r="HC303" s="243"/>
      <c r="HD303" s="243"/>
      <c r="HE303" s="243"/>
      <c r="HF303" s="243"/>
      <c r="HG303" s="243"/>
      <c r="HH303" s="243"/>
      <c r="HI303" s="243"/>
      <c r="HJ303" s="243"/>
      <c r="HK303" s="243"/>
      <c r="HL303" s="243"/>
      <c r="HM303" s="243"/>
      <c r="HN303" s="243"/>
      <c r="HO303" s="243"/>
      <c r="HP303" s="243"/>
      <c r="HQ303" s="243"/>
      <c r="HR303" s="243"/>
      <c r="HS303" s="243"/>
      <c r="HT303" s="243"/>
      <c r="HU303" s="243"/>
      <c r="HV303" s="243"/>
      <c r="HW303" s="243"/>
      <c r="HX303" s="243"/>
      <c r="HY303" s="243"/>
      <c r="HZ303" s="243"/>
      <c r="IA303" s="243"/>
      <c r="IB303" s="243"/>
      <c r="IC303" s="243"/>
      <c r="ID303" s="243"/>
      <c r="IE303" s="243"/>
      <c r="IF303" s="243"/>
      <c r="IG303" s="243"/>
      <c r="IH303" s="243"/>
      <c r="II303" s="243"/>
      <c r="IJ303" s="243"/>
      <c r="IK303" s="243"/>
      <c r="IL303" s="243"/>
      <c r="IM303" s="243"/>
      <c r="IN303" s="243"/>
      <c r="IO303" s="243"/>
      <c r="IP303" s="243"/>
      <c r="IQ303" s="243"/>
      <c r="IR303" s="243"/>
      <c r="IS303" s="243"/>
      <c r="IT303" s="243"/>
      <c r="IU303" s="243"/>
      <c r="IV303" s="243"/>
    </row>
    <row r="304" spans="1:256" s="340" customFormat="1" outlineLevel="1">
      <c r="A304" s="610"/>
      <c r="B304" s="993">
        <v>20</v>
      </c>
      <c r="C304" s="994"/>
      <c r="D304" s="643"/>
      <c r="E304" s="644">
        <f ca="1">IF('Health SCR'!E$3&gt;=$B304,OFFSET($D$283,0,'Health SCR'!E$3-$B304)*OFFSET(Inputs!$C$30,0,$B304-2)/IF(sommmeProdInv(Inputs!$B$30:$AY$30,$D$283:$BA$283,'Health SCR'!E$3)&gt;0,sommmeProdInv(Inputs!$B$30:$AY$30,$D$283:$BA$283,'Health SCR'!E$3),1)+E303,0)</f>
        <v>0</v>
      </c>
      <c r="F304" s="644">
        <f ca="1">IF('Health SCR'!F$3&gt;=$B304,OFFSET($D$283,0,'Health SCR'!F$3-$B304)*OFFSET(Inputs!$C$30,0,$B304-2)/IF(sommmeProdInv(Inputs!$B$30:$AY$30,$D$283:$BA$283,'Health SCR'!F$3)&gt;0,sommmeProdInv(Inputs!$B$30:$AY$30,$D$283:$BA$283,'Health SCR'!F$3),1)+F303,0)</f>
        <v>0</v>
      </c>
      <c r="G304" s="644">
        <f ca="1">IF('Health SCR'!G$3&gt;=$B304,OFFSET($D$283,0,'Health SCR'!G$3-$B304)*OFFSET(Inputs!$C$30,0,$B304-2)/IF(sommmeProdInv(Inputs!$B$30:$AY$30,$D$283:$BA$283,'Health SCR'!G$3)&gt;0,sommmeProdInv(Inputs!$B$30:$AY$30,$D$283:$BA$283,'Health SCR'!G$3),1)+G303,0)</f>
        <v>0</v>
      </c>
      <c r="H304" s="644">
        <f ca="1">IF('Health SCR'!H$3&gt;=$B304,OFFSET($D$283,0,'Health SCR'!H$3-$B304)*OFFSET(Inputs!$C$30,0,$B304-2)/IF(sommmeProdInv(Inputs!$B$30:$AY$30,$D$283:$BA$283,'Health SCR'!H$3)&gt;0,sommmeProdInv(Inputs!$B$30:$AY$30,$D$283:$BA$283,'Health SCR'!H$3),1)+H303,0)</f>
        <v>0</v>
      </c>
      <c r="I304" s="644">
        <f ca="1">IF('Health SCR'!I$3&gt;=$B304,OFFSET($D$283,0,'Health SCR'!I$3-$B304)*OFFSET(Inputs!$C$30,0,$B304-2)/IF(sommmeProdInv(Inputs!$B$30:$AY$30,$D$283:$BA$283,'Health SCR'!I$3)&gt;0,sommmeProdInv(Inputs!$B$30:$AY$30,$D$283:$BA$283,'Health SCR'!I$3),1)+I303,0)</f>
        <v>0</v>
      </c>
      <c r="J304" s="644">
        <f ca="1">IF('Health SCR'!J$3&gt;=$B304,OFFSET($D$283,0,'Health SCR'!J$3-$B304)*OFFSET(Inputs!$C$30,0,$B304-2)/IF(sommmeProdInv(Inputs!$B$30:$AY$30,$D$283:$BA$283,'Health SCR'!J$3)&gt;0,sommmeProdInv(Inputs!$B$30:$AY$30,$D$283:$BA$283,'Health SCR'!J$3),1)+J303,0)</f>
        <v>0</v>
      </c>
      <c r="K304" s="644">
        <f ca="1">IF('Health SCR'!K$3&gt;=$B304,OFFSET($D$283,0,'Health SCR'!K$3-$B304)*OFFSET(Inputs!$C$30,0,$B304-2)/IF(sommmeProdInv(Inputs!$B$30:$AY$30,$D$283:$BA$283,'Health SCR'!K$3)&gt;0,sommmeProdInv(Inputs!$B$30:$AY$30,$D$283:$BA$283,'Health SCR'!K$3),1)+K303,0)</f>
        <v>0</v>
      </c>
      <c r="L304" s="644">
        <f ca="1">IF('Health SCR'!L$3&gt;=$B304,OFFSET($D$283,0,'Health SCR'!L$3-$B304)*OFFSET(Inputs!$C$30,0,$B304-2)/IF(sommmeProdInv(Inputs!$B$30:$AY$30,$D$283:$BA$283,'Health SCR'!L$3)&gt;0,sommmeProdInv(Inputs!$B$30:$AY$30,$D$283:$BA$283,'Health SCR'!L$3),1)+L303,0)</f>
        <v>0</v>
      </c>
      <c r="M304" s="644">
        <f ca="1">IF('Health SCR'!M$3&gt;=$B304,OFFSET($D$283,0,'Health SCR'!M$3-$B304)*OFFSET(Inputs!$C$30,0,$B304-2)/IF(sommmeProdInv(Inputs!$B$30:$AY$30,$D$283:$BA$283,'Health SCR'!M$3)&gt;0,sommmeProdInv(Inputs!$B$30:$AY$30,$D$283:$BA$283,'Health SCR'!M$3),1)+M303,0)</f>
        <v>0</v>
      </c>
      <c r="N304" s="644">
        <f ca="1">IF('Health SCR'!N$3&gt;=$B304,OFFSET($D$283,0,'Health SCR'!N$3-$B304)*OFFSET(Inputs!$C$30,0,$B304-2)/IF(sommmeProdInv(Inputs!$B$30:$AY$30,$D$283:$BA$283,'Health SCR'!N$3)&gt;0,sommmeProdInv(Inputs!$B$30:$AY$30,$D$283:$BA$283,'Health SCR'!N$3),1)+N303,0)</f>
        <v>0</v>
      </c>
      <c r="O304" s="644">
        <f ca="1">IF('Health SCR'!O$3&gt;=$B304,OFFSET($D$283,0,'Health SCR'!O$3-$B304)*OFFSET(Inputs!$C$30,0,$B304-2)/IF(sommmeProdInv(Inputs!$B$30:$AY$30,$D$283:$BA$283,'Health SCR'!O$3)&gt;0,sommmeProdInv(Inputs!$B$30:$AY$30,$D$283:$BA$283,'Health SCR'!O$3),1)+O303,0)</f>
        <v>0</v>
      </c>
      <c r="P304" s="644">
        <f ca="1">IF('Health SCR'!P$3&gt;=$B304,OFFSET($D$283,0,'Health SCR'!P$3-$B304)*OFFSET(Inputs!$C$30,0,$B304-2)/IF(sommmeProdInv(Inputs!$B$30:$AY$30,$D$283:$BA$283,'Health SCR'!P$3)&gt;0,sommmeProdInv(Inputs!$B$30:$AY$30,$D$283:$BA$283,'Health SCR'!P$3),1)+P303,0)</f>
        <v>0</v>
      </c>
      <c r="Q304" s="644">
        <f ca="1">IF('Health SCR'!Q$3&gt;=$B304,OFFSET($D$283,0,'Health SCR'!Q$3-$B304)*OFFSET(Inputs!$C$30,0,$B304-2)/IF(sommmeProdInv(Inputs!$B$30:$AY$30,$D$283:$BA$283,'Health SCR'!Q$3)&gt;0,sommmeProdInv(Inputs!$B$30:$AY$30,$D$283:$BA$283,'Health SCR'!Q$3),1)+Q303,0)</f>
        <v>0</v>
      </c>
      <c r="R304" s="644">
        <f ca="1">IF('Health SCR'!R$3&gt;=$B304,OFFSET($D$283,0,'Health SCR'!R$3-$B304)*OFFSET(Inputs!$C$30,0,$B304-2)/IF(sommmeProdInv(Inputs!$B$30:$AY$30,$D$283:$BA$283,'Health SCR'!R$3)&gt;0,sommmeProdInv(Inputs!$B$30:$AY$30,$D$283:$BA$283,'Health SCR'!R$3),1)+R303,0)</f>
        <v>0</v>
      </c>
      <c r="S304" s="644">
        <f ca="1">IF('Health SCR'!S$3&gt;=$B304,OFFSET($D$283,0,'Health SCR'!S$3-$B304)*OFFSET(Inputs!$C$30,0,$B304-2)/IF(sommmeProdInv(Inputs!$B$30:$AY$30,$D$283:$BA$283,'Health SCR'!S$3)&gt;0,sommmeProdInv(Inputs!$B$30:$AY$30,$D$283:$BA$283,'Health SCR'!S$3),1)+S303,0)</f>
        <v>0</v>
      </c>
      <c r="T304" s="644">
        <f ca="1">IF('Health SCR'!T$3&gt;=$B304,OFFSET($D$283,0,'Health SCR'!T$3-$B304)*OFFSET(Inputs!$C$30,0,$B304-2)/IF(sommmeProdInv(Inputs!$B$30:$AY$30,$D$283:$BA$283,'Health SCR'!T$3)&gt;0,sommmeProdInv(Inputs!$B$30:$AY$30,$D$283:$BA$283,'Health SCR'!T$3),1)+T303,0)</f>
        <v>0</v>
      </c>
      <c r="U304" s="644">
        <f ca="1">IF('Health SCR'!U$3&gt;=$B304,OFFSET($D$283,0,'Health SCR'!U$3-$B304)*OFFSET(Inputs!$C$30,0,$B304-2)/IF(sommmeProdInv(Inputs!$B$30:$AY$30,$D$283:$BA$283,'Health SCR'!U$3)&gt;0,sommmeProdInv(Inputs!$B$30:$AY$30,$D$283:$BA$283,'Health SCR'!U$3),1)+U303,0)</f>
        <v>0</v>
      </c>
      <c r="V304" s="644">
        <f ca="1">IF('Health SCR'!V$3&gt;=$B304,OFFSET($D$283,0,'Health SCR'!V$3-$B304)*OFFSET(Inputs!$C$30,0,$B304-2)/IF(sommmeProdInv(Inputs!$B$30:$AY$30,$D$283:$BA$283,'Health SCR'!V$3)&gt;0,sommmeProdInv(Inputs!$B$30:$AY$30,$D$283:$BA$283,'Health SCR'!V$3),1)+V303,0)</f>
        <v>0</v>
      </c>
      <c r="W304" s="644">
        <f ca="1">IF('Health SCR'!W$3&gt;=$B304,OFFSET($D$283,0,'Health SCR'!W$3-$B304)*OFFSET(Inputs!$C$30,0,$B304-2)/IF(sommmeProdInv(Inputs!$B$30:$AY$30,$D$283:$BA$283,'Health SCR'!W$3)&gt;0,sommmeProdInv(Inputs!$B$30:$AY$30,$D$283:$BA$283,'Health SCR'!W$3),1)+W303,0)</f>
        <v>0</v>
      </c>
      <c r="X304" s="644">
        <f ca="1">IF('Health SCR'!X$3&gt;=$B304,OFFSET($D$283,0,'Health SCR'!X$3-$B304)*OFFSET(Inputs!$C$30,0,$B304-2)/IF(sommmeProdInv(Inputs!$B$30:$AY$30,$D$283:$BA$283,'Health SCR'!X$3)&gt;0,sommmeProdInv(Inputs!$B$30:$AY$30,$D$283:$BA$283,'Health SCR'!X$3),1)+X303,0)</f>
        <v>0</v>
      </c>
      <c r="Y304" s="644">
        <f ca="1">IF('Health SCR'!Y$3&gt;=$B304,OFFSET($D$283,0,'Health SCR'!Y$3-$B304)*OFFSET(Inputs!$C$30,0,$B304-2)/IF(sommmeProdInv(Inputs!$B$30:$AY$30,$D$283:$BA$283,'Health SCR'!Y$3)&gt;0,sommmeProdInv(Inputs!$B$30:$AY$30,$D$283:$BA$283,'Health SCR'!Y$3),1)+Y303,0)</f>
        <v>0</v>
      </c>
      <c r="Z304" s="644">
        <f ca="1">IF('Health SCR'!Z$3&gt;=$B304,OFFSET($D$283,0,'Health SCR'!Z$3-$B304)*OFFSET(Inputs!$C$30,0,$B304-2)/IF(sommmeProdInv(Inputs!$B$30:$AY$30,$D$283:$BA$283,'Health SCR'!Z$3)&gt;0,sommmeProdInv(Inputs!$B$30:$AY$30,$D$283:$BA$283,'Health SCR'!Z$3),1)+Z303,0)</f>
        <v>0</v>
      </c>
      <c r="AA304" s="644">
        <f ca="1">IF('Health SCR'!AA$3&gt;=$B304,OFFSET($D$283,0,'Health SCR'!AA$3-$B304)*OFFSET(Inputs!$C$30,0,$B304-2)/IF(sommmeProdInv(Inputs!$B$30:$AY$30,$D$283:$BA$283,'Health SCR'!AA$3)&gt;0,sommmeProdInv(Inputs!$B$30:$AY$30,$D$283:$BA$283,'Health SCR'!AA$3),1)+AA303,0)</f>
        <v>0</v>
      </c>
      <c r="AB304" s="644">
        <f ca="1">IF('Health SCR'!AB$3&gt;=$B304,OFFSET($D$283,0,'Health SCR'!AB$3-$B304)*OFFSET(Inputs!$C$30,0,$B304-2)/IF(sommmeProdInv(Inputs!$B$30:$AY$30,$D$283:$BA$283,'Health SCR'!AB$3)&gt;0,sommmeProdInv(Inputs!$B$30:$AY$30,$D$283:$BA$283,'Health SCR'!AB$3),1)+AB303,0)</f>
        <v>0</v>
      </c>
      <c r="AC304" s="644">
        <f ca="1">IF('Health SCR'!AC$3&gt;=$B304,OFFSET($D$283,0,'Health SCR'!AC$3-$B304)*OFFSET(Inputs!$C$30,0,$B304-2)/IF(sommmeProdInv(Inputs!$B$30:$AY$30,$D$283:$BA$283,'Health SCR'!AC$3)&gt;0,sommmeProdInv(Inputs!$B$30:$AY$30,$D$283:$BA$283,'Health SCR'!AC$3),1)+AC303,0)</f>
        <v>0</v>
      </c>
      <c r="AD304" s="644">
        <f ca="1">IF('Health SCR'!AD$3&gt;=$B304,OFFSET($D$283,0,'Health SCR'!AD$3-$B304)*OFFSET(Inputs!$C$30,0,$B304-2)/IF(sommmeProdInv(Inputs!$B$30:$AY$30,$D$283:$BA$283,'Health SCR'!AD$3)&gt;0,sommmeProdInv(Inputs!$B$30:$AY$30,$D$283:$BA$283,'Health SCR'!AD$3),1)+AD303,0)</f>
        <v>0</v>
      </c>
      <c r="AE304" s="644">
        <f ca="1">IF('Health SCR'!AE$3&gt;=$B304,OFFSET($D$283,0,'Health SCR'!AE$3-$B304)*OFFSET(Inputs!$C$30,0,$B304-2)/IF(sommmeProdInv(Inputs!$B$30:$AY$30,$D$283:$BA$283,'Health SCR'!AE$3)&gt;0,sommmeProdInv(Inputs!$B$30:$AY$30,$D$283:$BA$283,'Health SCR'!AE$3),1)+AE303,0)</f>
        <v>0</v>
      </c>
      <c r="AF304" s="644">
        <f ca="1">IF('Health SCR'!AF$3&gt;=$B304,OFFSET($D$283,0,'Health SCR'!AF$3-$B304)*OFFSET(Inputs!$C$30,0,$B304-2)/IF(sommmeProdInv(Inputs!$B$30:$AY$30,$D$283:$BA$283,'Health SCR'!AF$3)&gt;0,sommmeProdInv(Inputs!$B$30:$AY$30,$D$283:$BA$283,'Health SCR'!AF$3),1)+AF303,0)</f>
        <v>0</v>
      </c>
      <c r="AG304" s="644">
        <f ca="1">IF('Health SCR'!AG$3&gt;=$B304,OFFSET($D$283,0,'Health SCR'!AG$3-$B304)*OFFSET(Inputs!$C$30,0,$B304-2)/IF(sommmeProdInv(Inputs!$B$30:$AY$30,$D$283:$BA$283,'Health SCR'!AG$3)&gt;0,sommmeProdInv(Inputs!$B$30:$AY$30,$D$283:$BA$283,'Health SCR'!AG$3),1)+AG303,0)</f>
        <v>0</v>
      </c>
      <c r="AH304" s="644">
        <f ca="1">IF('Health SCR'!AH$3&gt;=$B304,OFFSET($D$283,0,'Health SCR'!AH$3-$B304)*OFFSET(Inputs!$C$30,0,$B304-2)/IF(sommmeProdInv(Inputs!$B$30:$AY$30,$D$283:$BA$283,'Health SCR'!AH$3)&gt;0,sommmeProdInv(Inputs!$B$30:$AY$30,$D$283:$BA$283,'Health SCR'!AH$3),1)+AH303,0)</f>
        <v>0</v>
      </c>
      <c r="AI304" s="644">
        <f ca="1">IF('Health SCR'!AI$3&gt;=$B304,OFFSET($D$283,0,'Health SCR'!AI$3-$B304)*OFFSET(Inputs!$C$30,0,$B304-2)/IF(sommmeProdInv(Inputs!$B$30:$AY$30,$D$283:$BA$283,'Health SCR'!AI$3)&gt;0,sommmeProdInv(Inputs!$B$30:$AY$30,$D$283:$BA$283,'Health SCR'!AI$3),1)+AI303,0)</f>
        <v>0</v>
      </c>
      <c r="AJ304" s="644">
        <f ca="1">IF('Health SCR'!AJ$3&gt;=$B304,OFFSET($D$283,0,'Health SCR'!AJ$3-$B304)*OFFSET(Inputs!$C$30,0,$B304-2)/IF(sommmeProdInv(Inputs!$B$30:$AY$30,$D$283:$BA$283,'Health SCR'!AJ$3)&gt;0,sommmeProdInv(Inputs!$B$30:$AY$30,$D$283:$BA$283,'Health SCR'!AJ$3),1)+AJ303,0)</f>
        <v>0</v>
      </c>
      <c r="AK304" s="644">
        <f ca="1">IF('Health SCR'!AK$3&gt;=$B304,OFFSET($D$283,0,'Health SCR'!AK$3-$B304)*OFFSET(Inputs!$C$30,0,$B304-2)/IF(sommmeProdInv(Inputs!$B$30:$AY$30,$D$283:$BA$283,'Health SCR'!AK$3)&gt;0,sommmeProdInv(Inputs!$B$30:$AY$30,$D$283:$BA$283,'Health SCR'!AK$3),1)+AK303,0)</f>
        <v>0</v>
      </c>
      <c r="AL304" s="644">
        <f ca="1">IF('Health SCR'!AL$3&gt;=$B304,OFFSET($D$283,0,'Health SCR'!AL$3-$B304)*OFFSET(Inputs!$C$30,0,$B304-2)/IF(sommmeProdInv(Inputs!$B$30:$AY$30,$D$283:$BA$283,'Health SCR'!AL$3)&gt;0,sommmeProdInv(Inputs!$B$30:$AY$30,$D$283:$BA$283,'Health SCR'!AL$3),1)+AL303,0)</f>
        <v>0</v>
      </c>
      <c r="AM304" s="644">
        <f ca="1">IF('Health SCR'!AM$3&gt;=$B304,OFFSET($D$283,0,'Health SCR'!AM$3-$B304)*OFFSET(Inputs!$C$30,0,$B304-2)/IF(sommmeProdInv(Inputs!$B$30:$AY$30,$D$283:$BA$283,'Health SCR'!AM$3)&gt;0,sommmeProdInv(Inputs!$B$30:$AY$30,$D$283:$BA$283,'Health SCR'!AM$3),1)+AM303,0)</f>
        <v>0</v>
      </c>
      <c r="AN304" s="644">
        <f ca="1">IF('Health SCR'!AN$3&gt;=$B304,OFFSET($D$283,0,'Health SCR'!AN$3-$B304)*OFFSET(Inputs!$C$30,0,$B304-2)/IF(sommmeProdInv(Inputs!$B$30:$AY$30,$D$283:$BA$283,'Health SCR'!AN$3)&gt;0,sommmeProdInv(Inputs!$B$30:$AY$30,$D$283:$BA$283,'Health SCR'!AN$3),1)+AN303,0)</f>
        <v>0</v>
      </c>
      <c r="AO304" s="644">
        <f ca="1">IF('Health SCR'!AO$3&gt;=$B304,OFFSET($D$283,0,'Health SCR'!AO$3-$B304)*OFFSET(Inputs!$C$30,0,$B304-2)/IF(sommmeProdInv(Inputs!$B$30:$AY$30,$D$283:$BA$283,'Health SCR'!AO$3)&gt;0,sommmeProdInv(Inputs!$B$30:$AY$30,$D$283:$BA$283,'Health SCR'!AO$3),1)+AO303,0)</f>
        <v>0</v>
      </c>
      <c r="AP304" s="644">
        <f ca="1">IF('Health SCR'!AP$3&gt;=$B304,OFFSET($D$283,0,'Health SCR'!AP$3-$B304)*OFFSET(Inputs!$C$30,0,$B304-2)/IF(sommmeProdInv(Inputs!$B$30:$AY$30,$D$283:$BA$283,'Health SCR'!AP$3)&gt;0,sommmeProdInv(Inputs!$B$30:$AY$30,$D$283:$BA$283,'Health SCR'!AP$3),1)+AP303,0)</f>
        <v>0</v>
      </c>
      <c r="AQ304" s="644">
        <f ca="1">IF('Health SCR'!AQ$3&gt;=$B304,OFFSET($D$283,0,'Health SCR'!AQ$3-$B304)*OFFSET(Inputs!$C$30,0,$B304-2)/IF(sommmeProdInv(Inputs!$B$30:$AY$30,$D$283:$BA$283,'Health SCR'!AQ$3)&gt;0,sommmeProdInv(Inputs!$B$30:$AY$30,$D$283:$BA$283,'Health SCR'!AQ$3),1)+AQ303,0)</f>
        <v>0</v>
      </c>
      <c r="AR304" s="644">
        <f ca="1">IF('Health SCR'!AR$3&gt;=$B304,OFFSET($D$283,0,'Health SCR'!AR$3-$B304)*OFFSET(Inputs!$C$30,0,$B304-2)/IF(sommmeProdInv(Inputs!$B$30:$AY$30,$D$283:$BA$283,'Health SCR'!AR$3)&gt;0,sommmeProdInv(Inputs!$B$30:$AY$30,$D$283:$BA$283,'Health SCR'!AR$3),1)+AR303,0)</f>
        <v>0</v>
      </c>
      <c r="AS304" s="644">
        <f ca="1">IF('Health SCR'!AS$3&gt;=$B304,OFFSET($D$283,0,'Health SCR'!AS$3-$B304)*OFFSET(Inputs!$C$30,0,$B304-2)/IF(sommmeProdInv(Inputs!$B$30:$AY$30,$D$283:$BA$283,'Health SCR'!AS$3)&gt;0,sommmeProdInv(Inputs!$B$30:$AY$30,$D$283:$BA$283,'Health SCR'!AS$3),1)+AS303,0)</f>
        <v>0</v>
      </c>
      <c r="AT304" s="644">
        <f ca="1">IF('Health SCR'!AT$3&gt;=$B304,OFFSET($D$283,0,'Health SCR'!AT$3-$B304)*OFFSET(Inputs!$C$30,0,$B304-2)/IF(sommmeProdInv(Inputs!$B$30:$AY$30,$D$283:$BA$283,'Health SCR'!AT$3)&gt;0,sommmeProdInv(Inputs!$B$30:$AY$30,$D$283:$BA$283,'Health SCR'!AT$3),1)+AT303,0)</f>
        <v>0</v>
      </c>
      <c r="AU304" s="644">
        <f ca="1">IF('Health SCR'!AU$3&gt;=$B304,OFFSET($D$283,0,'Health SCR'!AU$3-$B304)*OFFSET(Inputs!$C$30,0,$B304-2)/IF(sommmeProdInv(Inputs!$B$30:$AY$30,$D$283:$BA$283,'Health SCR'!AU$3)&gt;0,sommmeProdInv(Inputs!$B$30:$AY$30,$D$283:$BA$283,'Health SCR'!AU$3),1)+AU303,0)</f>
        <v>0</v>
      </c>
      <c r="AV304" s="644">
        <f ca="1">IF('Health SCR'!AV$3&gt;=$B304,OFFSET($D$283,0,'Health SCR'!AV$3-$B304)*OFFSET(Inputs!$C$30,0,$B304-2)/IF(sommmeProdInv(Inputs!$B$30:$AY$30,$D$283:$BA$283,'Health SCR'!AV$3)&gt;0,sommmeProdInv(Inputs!$B$30:$AY$30,$D$283:$BA$283,'Health SCR'!AV$3),1)+AV303,0)</f>
        <v>0</v>
      </c>
      <c r="AW304" s="644">
        <f ca="1">IF('Health SCR'!AW$3&gt;=$B304,OFFSET($D$283,0,'Health SCR'!AW$3-$B304)*OFFSET(Inputs!$C$30,0,$B304-2)/IF(sommmeProdInv(Inputs!$B$30:$AY$30,$D$283:$BA$283,'Health SCR'!AW$3)&gt;0,sommmeProdInv(Inputs!$B$30:$AY$30,$D$283:$BA$283,'Health SCR'!AW$3),1)+AW303,0)</f>
        <v>0</v>
      </c>
      <c r="AX304" s="644">
        <f ca="1">IF('Health SCR'!AX$3&gt;=$B304,OFFSET($D$283,0,'Health SCR'!AX$3-$B304)*OFFSET(Inputs!$C$30,0,$B304-2)/IF(sommmeProdInv(Inputs!$B$30:$AY$30,$D$283:$BA$283,'Health SCR'!AX$3)&gt;0,sommmeProdInv(Inputs!$B$30:$AY$30,$D$283:$BA$283,'Health SCR'!AX$3),1)+AX303,0)</f>
        <v>0</v>
      </c>
      <c r="AY304" s="644">
        <f ca="1">IF('Health SCR'!AY$3&gt;=$B304,OFFSET($D$283,0,'Health SCR'!AY$3-$B304)*OFFSET(Inputs!$C$30,0,$B304-2)/IF(sommmeProdInv(Inputs!$B$30:$AY$30,$D$283:$BA$283,'Health SCR'!AY$3)&gt;0,sommmeProdInv(Inputs!$B$30:$AY$30,$D$283:$BA$283,'Health SCR'!AY$3),1)+AY303,0)</f>
        <v>0</v>
      </c>
      <c r="AZ304" s="644">
        <f ca="1">IF('Health SCR'!AZ$3&gt;=$B304,OFFSET($D$283,0,'Health SCR'!AZ$3-$B304)*OFFSET(Inputs!$C$30,0,$B304-2)/IF(sommmeProdInv(Inputs!$B$30:$AY$30,$D$283:$BA$283,'Health SCR'!AZ$3)&gt;0,sommmeProdInv(Inputs!$B$30:$AY$30,$D$283:$BA$283,'Health SCR'!AZ$3),1)+AZ303,0)</f>
        <v>0</v>
      </c>
      <c r="BA304" s="645">
        <f ca="1">IF('Health SCR'!BA$3&gt;=$B304,OFFSET($D$283,0,'Health SCR'!BA$3-$B304)*OFFSET(Inputs!$C$30,0,$B304-2)/IF(sommmeProdInv(Inputs!$B$30:$AY$30,$D$283:$BA$283,'Health SCR'!BA$3)&gt;0,sommmeProdInv(Inputs!$B$30:$AY$30,$D$283:$BA$283,'Health SCR'!BA$3),1)+BA303,0)</f>
        <v>0</v>
      </c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43"/>
      <c r="BU304" s="243"/>
      <c r="BV304" s="243"/>
      <c r="BW304" s="243"/>
      <c r="BX304" s="243"/>
      <c r="BY304" s="243"/>
      <c r="BZ304" s="243"/>
      <c r="CA304" s="243"/>
      <c r="CB304" s="243"/>
      <c r="CC304" s="243"/>
      <c r="CD304" s="243"/>
      <c r="CE304" s="243"/>
      <c r="CF304" s="243"/>
      <c r="CG304" s="243"/>
      <c r="CH304" s="243"/>
      <c r="CI304" s="243"/>
      <c r="CJ304" s="243"/>
      <c r="CK304" s="243"/>
      <c r="CL304" s="243"/>
      <c r="CM304" s="243"/>
      <c r="CN304" s="243"/>
      <c r="CO304" s="243"/>
      <c r="CP304" s="243"/>
      <c r="CQ304" s="243"/>
      <c r="CR304" s="243"/>
      <c r="CS304" s="243"/>
      <c r="CT304" s="243"/>
      <c r="CU304" s="243"/>
      <c r="CV304" s="243"/>
      <c r="CW304" s="243"/>
      <c r="CX304" s="243"/>
      <c r="CY304" s="243"/>
      <c r="CZ304" s="243"/>
      <c r="DA304" s="243"/>
      <c r="DB304" s="243"/>
      <c r="DC304" s="243"/>
      <c r="DD304" s="243"/>
      <c r="DE304" s="243"/>
      <c r="DF304" s="243"/>
      <c r="DG304" s="243"/>
      <c r="DH304" s="243"/>
      <c r="DI304" s="243"/>
      <c r="DJ304" s="243"/>
      <c r="DK304" s="243"/>
      <c r="DL304" s="243"/>
      <c r="DM304" s="243"/>
      <c r="DN304" s="243"/>
      <c r="DO304" s="243"/>
      <c r="DP304" s="243"/>
      <c r="DQ304" s="243"/>
      <c r="DR304" s="243"/>
      <c r="DS304" s="243"/>
      <c r="DT304" s="243"/>
      <c r="DU304" s="243"/>
      <c r="DV304" s="243"/>
      <c r="DW304" s="243"/>
      <c r="DX304" s="243"/>
      <c r="DY304" s="243"/>
      <c r="DZ304" s="243"/>
      <c r="EA304" s="243"/>
      <c r="EB304" s="243"/>
      <c r="EC304" s="243"/>
      <c r="ED304" s="243"/>
      <c r="EE304" s="243"/>
      <c r="EF304" s="243"/>
      <c r="EG304" s="243"/>
      <c r="EH304" s="243"/>
      <c r="EI304" s="243"/>
      <c r="EJ304" s="243"/>
      <c r="EK304" s="243"/>
      <c r="EL304" s="243"/>
      <c r="EM304" s="243"/>
      <c r="EN304" s="243"/>
      <c r="EO304" s="243"/>
      <c r="EP304" s="243"/>
      <c r="EQ304" s="243"/>
      <c r="ER304" s="243"/>
      <c r="ES304" s="243"/>
      <c r="ET304" s="243"/>
      <c r="EU304" s="243"/>
      <c r="EV304" s="243"/>
      <c r="EW304" s="243"/>
      <c r="EX304" s="243"/>
      <c r="EY304" s="243"/>
      <c r="EZ304" s="243"/>
      <c r="FA304" s="243"/>
      <c r="FB304" s="243"/>
      <c r="FC304" s="243"/>
      <c r="FD304" s="243"/>
      <c r="FE304" s="243"/>
      <c r="FF304" s="243"/>
      <c r="FG304" s="243"/>
      <c r="FH304" s="243"/>
      <c r="FI304" s="243"/>
      <c r="FJ304" s="243"/>
      <c r="FK304" s="243"/>
      <c r="FL304" s="243"/>
      <c r="FM304" s="243"/>
      <c r="FN304" s="243"/>
      <c r="FO304" s="243"/>
      <c r="FP304" s="243"/>
      <c r="FQ304" s="243"/>
      <c r="FR304" s="243"/>
      <c r="FS304" s="243"/>
      <c r="FT304" s="243"/>
      <c r="FU304" s="243"/>
      <c r="FV304" s="243"/>
      <c r="FW304" s="243"/>
      <c r="FX304" s="243"/>
      <c r="FY304" s="243"/>
      <c r="FZ304" s="243"/>
      <c r="GA304" s="243"/>
      <c r="GB304" s="243"/>
      <c r="GC304" s="243"/>
      <c r="GD304" s="243"/>
      <c r="GE304" s="243"/>
      <c r="GF304" s="243"/>
      <c r="GG304" s="243"/>
      <c r="GH304" s="243"/>
      <c r="GI304" s="243"/>
      <c r="GJ304" s="243"/>
      <c r="GK304" s="243"/>
      <c r="GL304" s="243"/>
      <c r="GM304" s="243"/>
      <c r="GN304" s="243"/>
      <c r="GO304" s="243"/>
      <c r="GP304" s="243"/>
      <c r="GQ304" s="243"/>
      <c r="GR304" s="243"/>
      <c r="GS304" s="243"/>
      <c r="GT304" s="243"/>
      <c r="GU304" s="243"/>
      <c r="GV304" s="243"/>
      <c r="GW304" s="243"/>
      <c r="GX304" s="243"/>
      <c r="GY304" s="243"/>
      <c r="GZ304" s="243"/>
      <c r="HA304" s="243"/>
      <c r="HB304" s="243"/>
      <c r="HC304" s="243"/>
      <c r="HD304" s="243"/>
      <c r="HE304" s="243"/>
      <c r="HF304" s="243"/>
      <c r="HG304" s="243"/>
      <c r="HH304" s="243"/>
      <c r="HI304" s="243"/>
      <c r="HJ304" s="243"/>
      <c r="HK304" s="243"/>
      <c r="HL304" s="243"/>
      <c r="HM304" s="243"/>
      <c r="HN304" s="243"/>
      <c r="HO304" s="243"/>
      <c r="HP304" s="243"/>
      <c r="HQ304" s="243"/>
      <c r="HR304" s="243"/>
      <c r="HS304" s="243"/>
      <c r="HT304" s="243"/>
      <c r="HU304" s="243"/>
      <c r="HV304" s="243"/>
      <c r="HW304" s="243"/>
      <c r="HX304" s="243"/>
      <c r="HY304" s="243"/>
      <c r="HZ304" s="243"/>
      <c r="IA304" s="243"/>
      <c r="IB304" s="243"/>
      <c r="IC304" s="243"/>
      <c r="ID304" s="243"/>
      <c r="IE304" s="243"/>
      <c r="IF304" s="243"/>
      <c r="IG304" s="243"/>
      <c r="IH304" s="243"/>
      <c r="II304" s="243"/>
      <c r="IJ304" s="243"/>
      <c r="IK304" s="243"/>
      <c r="IL304" s="243"/>
      <c r="IM304" s="243"/>
      <c r="IN304" s="243"/>
      <c r="IO304" s="243"/>
      <c r="IP304" s="243"/>
      <c r="IQ304" s="243"/>
      <c r="IR304" s="243"/>
      <c r="IS304" s="243"/>
      <c r="IT304" s="243"/>
      <c r="IU304" s="243"/>
      <c r="IV304" s="243"/>
    </row>
    <row r="305" spans="1:256" s="62" customFormat="1" outlineLevel="1">
      <c r="A305" s="610"/>
      <c r="B305" s="993">
        <v>21</v>
      </c>
      <c r="C305" s="994"/>
      <c r="D305" s="643"/>
      <c r="E305" s="644">
        <f ca="1">IF('Health SCR'!E$3&gt;=$B305,OFFSET($D$283,0,'Health SCR'!E$3-$B305)*OFFSET(Inputs!$C$30,0,$B305-2)/IF(sommmeProdInv(Inputs!$B$30:$AY$30,$D$283:$BA$283,'Health SCR'!E$3)&gt;0,sommmeProdInv(Inputs!$B$30:$AY$30,$D$283:$BA$283,'Health SCR'!E$3),1)+E304,0)</f>
        <v>0</v>
      </c>
      <c r="F305" s="644">
        <f ca="1">IF('Health SCR'!F$3&gt;=$B305,OFFSET($D$283,0,'Health SCR'!F$3-$B305)*OFFSET(Inputs!$C$30,0,$B305-2)/IF(sommmeProdInv(Inputs!$B$30:$AY$30,$D$283:$BA$283,'Health SCR'!F$3)&gt;0,sommmeProdInv(Inputs!$B$30:$AY$30,$D$283:$BA$283,'Health SCR'!F$3),1)+F304,0)</f>
        <v>0</v>
      </c>
      <c r="G305" s="644">
        <f ca="1">IF('Health SCR'!G$3&gt;=$B305,OFFSET($D$283,0,'Health SCR'!G$3-$B305)*OFFSET(Inputs!$C$30,0,$B305-2)/IF(sommmeProdInv(Inputs!$B$30:$AY$30,$D$283:$BA$283,'Health SCR'!G$3)&gt;0,sommmeProdInv(Inputs!$B$30:$AY$30,$D$283:$BA$283,'Health SCR'!G$3),1)+G304,0)</f>
        <v>0</v>
      </c>
      <c r="H305" s="644">
        <f ca="1">IF('Health SCR'!H$3&gt;=$B305,OFFSET($D$283,0,'Health SCR'!H$3-$B305)*OFFSET(Inputs!$C$30,0,$B305-2)/IF(sommmeProdInv(Inputs!$B$30:$AY$30,$D$283:$BA$283,'Health SCR'!H$3)&gt;0,sommmeProdInv(Inputs!$B$30:$AY$30,$D$283:$BA$283,'Health SCR'!H$3),1)+H304,0)</f>
        <v>0</v>
      </c>
      <c r="I305" s="644">
        <f ca="1">IF('Health SCR'!I$3&gt;=$B305,OFFSET($D$283,0,'Health SCR'!I$3-$B305)*OFFSET(Inputs!$C$30,0,$B305-2)/IF(sommmeProdInv(Inputs!$B$30:$AY$30,$D$283:$BA$283,'Health SCR'!I$3)&gt;0,sommmeProdInv(Inputs!$B$30:$AY$30,$D$283:$BA$283,'Health SCR'!I$3),1)+I304,0)</f>
        <v>0</v>
      </c>
      <c r="J305" s="644">
        <f ca="1">IF('Health SCR'!J$3&gt;=$B305,OFFSET($D$283,0,'Health SCR'!J$3-$B305)*OFFSET(Inputs!$C$30,0,$B305-2)/IF(sommmeProdInv(Inputs!$B$30:$AY$30,$D$283:$BA$283,'Health SCR'!J$3)&gt;0,sommmeProdInv(Inputs!$B$30:$AY$30,$D$283:$BA$283,'Health SCR'!J$3),1)+J304,0)</f>
        <v>0</v>
      </c>
      <c r="K305" s="644">
        <f ca="1">IF('Health SCR'!K$3&gt;=$B305,OFFSET($D$283,0,'Health SCR'!K$3-$B305)*OFFSET(Inputs!$C$30,0,$B305-2)/IF(sommmeProdInv(Inputs!$B$30:$AY$30,$D$283:$BA$283,'Health SCR'!K$3)&gt;0,sommmeProdInv(Inputs!$B$30:$AY$30,$D$283:$BA$283,'Health SCR'!K$3),1)+K304,0)</f>
        <v>0</v>
      </c>
      <c r="L305" s="644">
        <f ca="1">IF('Health SCR'!L$3&gt;=$B305,OFFSET($D$283,0,'Health SCR'!L$3-$B305)*OFFSET(Inputs!$C$30,0,$B305-2)/IF(sommmeProdInv(Inputs!$B$30:$AY$30,$D$283:$BA$283,'Health SCR'!L$3)&gt;0,sommmeProdInv(Inputs!$B$30:$AY$30,$D$283:$BA$283,'Health SCR'!L$3),1)+L304,0)</f>
        <v>0</v>
      </c>
      <c r="M305" s="644">
        <f ca="1">IF('Health SCR'!M$3&gt;=$B305,OFFSET($D$283,0,'Health SCR'!M$3-$B305)*OFFSET(Inputs!$C$30,0,$B305-2)/IF(sommmeProdInv(Inputs!$B$30:$AY$30,$D$283:$BA$283,'Health SCR'!M$3)&gt;0,sommmeProdInv(Inputs!$B$30:$AY$30,$D$283:$BA$283,'Health SCR'!M$3),1)+M304,0)</f>
        <v>0</v>
      </c>
      <c r="N305" s="644">
        <f ca="1">IF('Health SCR'!N$3&gt;=$B305,OFFSET($D$283,0,'Health SCR'!N$3-$B305)*OFFSET(Inputs!$C$30,0,$B305-2)/IF(sommmeProdInv(Inputs!$B$30:$AY$30,$D$283:$BA$283,'Health SCR'!N$3)&gt;0,sommmeProdInv(Inputs!$B$30:$AY$30,$D$283:$BA$283,'Health SCR'!N$3),1)+N304,0)</f>
        <v>0</v>
      </c>
      <c r="O305" s="644">
        <f ca="1">IF('Health SCR'!O$3&gt;=$B305,OFFSET($D$283,0,'Health SCR'!O$3-$B305)*OFFSET(Inputs!$C$30,0,$B305-2)/IF(sommmeProdInv(Inputs!$B$30:$AY$30,$D$283:$BA$283,'Health SCR'!O$3)&gt;0,sommmeProdInv(Inputs!$B$30:$AY$30,$D$283:$BA$283,'Health SCR'!O$3),1)+O304,0)</f>
        <v>0</v>
      </c>
      <c r="P305" s="644">
        <f ca="1">IF('Health SCR'!P$3&gt;=$B305,OFFSET($D$283,0,'Health SCR'!P$3-$B305)*OFFSET(Inputs!$C$30,0,$B305-2)/IF(sommmeProdInv(Inputs!$B$30:$AY$30,$D$283:$BA$283,'Health SCR'!P$3)&gt;0,sommmeProdInv(Inputs!$B$30:$AY$30,$D$283:$BA$283,'Health SCR'!P$3),1)+P304,0)</f>
        <v>0</v>
      </c>
      <c r="Q305" s="644">
        <f ca="1">IF('Health SCR'!Q$3&gt;=$B305,OFFSET($D$283,0,'Health SCR'!Q$3-$B305)*OFFSET(Inputs!$C$30,0,$B305-2)/IF(sommmeProdInv(Inputs!$B$30:$AY$30,$D$283:$BA$283,'Health SCR'!Q$3)&gt;0,sommmeProdInv(Inputs!$B$30:$AY$30,$D$283:$BA$283,'Health SCR'!Q$3),1)+Q304,0)</f>
        <v>0</v>
      </c>
      <c r="R305" s="644">
        <f ca="1">IF('Health SCR'!R$3&gt;=$B305,OFFSET($D$283,0,'Health SCR'!R$3-$B305)*OFFSET(Inputs!$C$30,0,$B305-2)/IF(sommmeProdInv(Inputs!$B$30:$AY$30,$D$283:$BA$283,'Health SCR'!R$3)&gt;0,sommmeProdInv(Inputs!$B$30:$AY$30,$D$283:$BA$283,'Health SCR'!R$3),1)+R304,0)</f>
        <v>0</v>
      </c>
      <c r="S305" s="644">
        <f ca="1">IF('Health SCR'!S$3&gt;=$B305,OFFSET($D$283,0,'Health SCR'!S$3-$B305)*OFFSET(Inputs!$C$30,0,$B305-2)/IF(sommmeProdInv(Inputs!$B$30:$AY$30,$D$283:$BA$283,'Health SCR'!S$3)&gt;0,sommmeProdInv(Inputs!$B$30:$AY$30,$D$283:$BA$283,'Health SCR'!S$3),1)+S304,0)</f>
        <v>0</v>
      </c>
      <c r="T305" s="644">
        <f ca="1">IF('Health SCR'!T$3&gt;=$B305,OFFSET($D$283,0,'Health SCR'!T$3-$B305)*OFFSET(Inputs!$C$30,0,$B305-2)/IF(sommmeProdInv(Inputs!$B$30:$AY$30,$D$283:$BA$283,'Health SCR'!T$3)&gt;0,sommmeProdInv(Inputs!$B$30:$AY$30,$D$283:$BA$283,'Health SCR'!T$3),1)+T304,0)</f>
        <v>0</v>
      </c>
      <c r="U305" s="644">
        <f ca="1">IF('Health SCR'!U$3&gt;=$B305,OFFSET($D$283,0,'Health SCR'!U$3-$B305)*OFFSET(Inputs!$C$30,0,$B305-2)/IF(sommmeProdInv(Inputs!$B$30:$AY$30,$D$283:$BA$283,'Health SCR'!U$3)&gt;0,sommmeProdInv(Inputs!$B$30:$AY$30,$D$283:$BA$283,'Health SCR'!U$3),1)+U304,0)</f>
        <v>0</v>
      </c>
      <c r="V305" s="644">
        <f ca="1">IF('Health SCR'!V$3&gt;=$B305,OFFSET($D$283,0,'Health SCR'!V$3-$B305)*OFFSET(Inputs!$C$30,0,$B305-2)/IF(sommmeProdInv(Inputs!$B$30:$AY$30,$D$283:$BA$283,'Health SCR'!V$3)&gt;0,sommmeProdInv(Inputs!$B$30:$AY$30,$D$283:$BA$283,'Health SCR'!V$3),1)+V304,0)</f>
        <v>0</v>
      </c>
      <c r="W305" s="644">
        <f ca="1">IF('Health SCR'!W$3&gt;=$B305,OFFSET($D$283,0,'Health SCR'!W$3-$B305)*OFFSET(Inputs!$C$30,0,$B305-2)/IF(sommmeProdInv(Inputs!$B$30:$AY$30,$D$283:$BA$283,'Health SCR'!W$3)&gt;0,sommmeProdInv(Inputs!$B$30:$AY$30,$D$283:$BA$283,'Health SCR'!W$3),1)+W304,0)</f>
        <v>0</v>
      </c>
      <c r="X305" s="644">
        <f ca="1">IF('Health SCR'!X$3&gt;=$B305,OFFSET($D$283,0,'Health SCR'!X$3-$B305)*OFFSET(Inputs!$C$30,0,$B305-2)/IF(sommmeProdInv(Inputs!$B$30:$AY$30,$D$283:$BA$283,'Health SCR'!X$3)&gt;0,sommmeProdInv(Inputs!$B$30:$AY$30,$D$283:$BA$283,'Health SCR'!X$3),1)+X304,0)</f>
        <v>0</v>
      </c>
      <c r="Y305" s="644">
        <f ca="1">IF('Health SCR'!Y$3&gt;=$B305,OFFSET($D$283,0,'Health SCR'!Y$3-$B305)*OFFSET(Inputs!$C$30,0,$B305-2)/IF(sommmeProdInv(Inputs!$B$30:$AY$30,$D$283:$BA$283,'Health SCR'!Y$3)&gt;0,sommmeProdInv(Inputs!$B$30:$AY$30,$D$283:$BA$283,'Health SCR'!Y$3),1)+Y304,0)</f>
        <v>0</v>
      </c>
      <c r="Z305" s="644">
        <f ca="1">IF('Health SCR'!Z$3&gt;=$B305,OFFSET($D$283,0,'Health SCR'!Z$3-$B305)*OFFSET(Inputs!$C$30,0,$B305-2)/IF(sommmeProdInv(Inputs!$B$30:$AY$30,$D$283:$BA$283,'Health SCR'!Z$3)&gt;0,sommmeProdInv(Inputs!$B$30:$AY$30,$D$283:$BA$283,'Health SCR'!Z$3),1)+Z304,0)</f>
        <v>0</v>
      </c>
      <c r="AA305" s="644">
        <f ca="1">IF('Health SCR'!AA$3&gt;=$B305,OFFSET($D$283,0,'Health SCR'!AA$3-$B305)*OFFSET(Inputs!$C$30,0,$B305-2)/IF(sommmeProdInv(Inputs!$B$30:$AY$30,$D$283:$BA$283,'Health SCR'!AA$3)&gt;0,sommmeProdInv(Inputs!$B$30:$AY$30,$D$283:$BA$283,'Health SCR'!AA$3),1)+AA304,0)</f>
        <v>0</v>
      </c>
      <c r="AB305" s="644">
        <f ca="1">IF('Health SCR'!AB$3&gt;=$B305,OFFSET($D$283,0,'Health SCR'!AB$3-$B305)*OFFSET(Inputs!$C$30,0,$B305-2)/IF(sommmeProdInv(Inputs!$B$30:$AY$30,$D$283:$BA$283,'Health SCR'!AB$3)&gt;0,sommmeProdInv(Inputs!$B$30:$AY$30,$D$283:$BA$283,'Health SCR'!AB$3),1)+AB304,0)</f>
        <v>0</v>
      </c>
      <c r="AC305" s="644">
        <f ca="1">IF('Health SCR'!AC$3&gt;=$B305,OFFSET($D$283,0,'Health SCR'!AC$3-$B305)*OFFSET(Inputs!$C$30,0,$B305-2)/IF(sommmeProdInv(Inputs!$B$30:$AY$30,$D$283:$BA$283,'Health SCR'!AC$3)&gt;0,sommmeProdInv(Inputs!$B$30:$AY$30,$D$283:$BA$283,'Health SCR'!AC$3),1)+AC304,0)</f>
        <v>0</v>
      </c>
      <c r="AD305" s="644">
        <f ca="1">IF('Health SCR'!AD$3&gt;=$B305,OFFSET($D$283,0,'Health SCR'!AD$3-$B305)*OFFSET(Inputs!$C$30,0,$B305-2)/IF(sommmeProdInv(Inputs!$B$30:$AY$30,$D$283:$BA$283,'Health SCR'!AD$3)&gt;0,sommmeProdInv(Inputs!$B$30:$AY$30,$D$283:$BA$283,'Health SCR'!AD$3),1)+AD304,0)</f>
        <v>0</v>
      </c>
      <c r="AE305" s="644">
        <f ca="1">IF('Health SCR'!AE$3&gt;=$B305,OFFSET($D$283,0,'Health SCR'!AE$3-$B305)*OFFSET(Inputs!$C$30,0,$B305-2)/IF(sommmeProdInv(Inputs!$B$30:$AY$30,$D$283:$BA$283,'Health SCR'!AE$3)&gt;0,sommmeProdInv(Inputs!$B$30:$AY$30,$D$283:$BA$283,'Health SCR'!AE$3),1)+AE304,0)</f>
        <v>0</v>
      </c>
      <c r="AF305" s="644">
        <f ca="1">IF('Health SCR'!AF$3&gt;=$B305,OFFSET($D$283,0,'Health SCR'!AF$3-$B305)*OFFSET(Inputs!$C$30,0,$B305-2)/IF(sommmeProdInv(Inputs!$B$30:$AY$30,$D$283:$BA$283,'Health SCR'!AF$3)&gt;0,sommmeProdInv(Inputs!$B$30:$AY$30,$D$283:$BA$283,'Health SCR'!AF$3),1)+AF304,0)</f>
        <v>0</v>
      </c>
      <c r="AG305" s="644">
        <f ca="1">IF('Health SCR'!AG$3&gt;=$B305,OFFSET($D$283,0,'Health SCR'!AG$3-$B305)*OFFSET(Inputs!$C$30,0,$B305-2)/IF(sommmeProdInv(Inputs!$B$30:$AY$30,$D$283:$BA$283,'Health SCR'!AG$3)&gt;0,sommmeProdInv(Inputs!$B$30:$AY$30,$D$283:$BA$283,'Health SCR'!AG$3),1)+AG304,0)</f>
        <v>0</v>
      </c>
      <c r="AH305" s="644">
        <f ca="1">IF('Health SCR'!AH$3&gt;=$B305,OFFSET($D$283,0,'Health SCR'!AH$3-$B305)*OFFSET(Inputs!$C$30,0,$B305-2)/IF(sommmeProdInv(Inputs!$B$30:$AY$30,$D$283:$BA$283,'Health SCR'!AH$3)&gt;0,sommmeProdInv(Inputs!$B$30:$AY$30,$D$283:$BA$283,'Health SCR'!AH$3),1)+AH304,0)</f>
        <v>0</v>
      </c>
      <c r="AI305" s="644">
        <f ca="1">IF('Health SCR'!AI$3&gt;=$B305,OFFSET($D$283,0,'Health SCR'!AI$3-$B305)*OFFSET(Inputs!$C$30,0,$B305-2)/IF(sommmeProdInv(Inputs!$B$30:$AY$30,$D$283:$BA$283,'Health SCR'!AI$3)&gt;0,sommmeProdInv(Inputs!$B$30:$AY$30,$D$283:$BA$283,'Health SCR'!AI$3),1)+AI304,0)</f>
        <v>0</v>
      </c>
      <c r="AJ305" s="644">
        <f ca="1">IF('Health SCR'!AJ$3&gt;=$B305,OFFSET($D$283,0,'Health SCR'!AJ$3-$B305)*OFFSET(Inputs!$C$30,0,$B305-2)/IF(sommmeProdInv(Inputs!$B$30:$AY$30,$D$283:$BA$283,'Health SCR'!AJ$3)&gt;0,sommmeProdInv(Inputs!$B$30:$AY$30,$D$283:$BA$283,'Health SCR'!AJ$3),1)+AJ304,0)</f>
        <v>0</v>
      </c>
      <c r="AK305" s="644">
        <f ca="1">IF('Health SCR'!AK$3&gt;=$B305,OFFSET($D$283,0,'Health SCR'!AK$3-$B305)*OFFSET(Inputs!$C$30,0,$B305-2)/IF(sommmeProdInv(Inputs!$B$30:$AY$30,$D$283:$BA$283,'Health SCR'!AK$3)&gt;0,sommmeProdInv(Inputs!$B$30:$AY$30,$D$283:$BA$283,'Health SCR'!AK$3),1)+AK304,0)</f>
        <v>0</v>
      </c>
      <c r="AL305" s="644">
        <f ca="1">IF('Health SCR'!AL$3&gt;=$B305,OFFSET($D$283,0,'Health SCR'!AL$3-$B305)*OFFSET(Inputs!$C$30,0,$B305-2)/IF(sommmeProdInv(Inputs!$B$30:$AY$30,$D$283:$BA$283,'Health SCR'!AL$3)&gt;0,sommmeProdInv(Inputs!$B$30:$AY$30,$D$283:$BA$283,'Health SCR'!AL$3),1)+AL304,0)</f>
        <v>0</v>
      </c>
      <c r="AM305" s="644">
        <f ca="1">IF('Health SCR'!AM$3&gt;=$B305,OFFSET($D$283,0,'Health SCR'!AM$3-$B305)*OFFSET(Inputs!$C$30,0,$B305-2)/IF(sommmeProdInv(Inputs!$B$30:$AY$30,$D$283:$BA$283,'Health SCR'!AM$3)&gt;0,sommmeProdInv(Inputs!$B$30:$AY$30,$D$283:$BA$283,'Health SCR'!AM$3),1)+AM304,0)</f>
        <v>0</v>
      </c>
      <c r="AN305" s="644">
        <f ca="1">IF('Health SCR'!AN$3&gt;=$B305,OFFSET($D$283,0,'Health SCR'!AN$3-$B305)*OFFSET(Inputs!$C$30,0,$B305-2)/IF(sommmeProdInv(Inputs!$B$30:$AY$30,$D$283:$BA$283,'Health SCR'!AN$3)&gt;0,sommmeProdInv(Inputs!$B$30:$AY$30,$D$283:$BA$283,'Health SCR'!AN$3),1)+AN304,0)</f>
        <v>0</v>
      </c>
      <c r="AO305" s="644">
        <f ca="1">IF('Health SCR'!AO$3&gt;=$B305,OFFSET($D$283,0,'Health SCR'!AO$3-$B305)*OFFSET(Inputs!$C$30,0,$B305-2)/IF(sommmeProdInv(Inputs!$B$30:$AY$30,$D$283:$BA$283,'Health SCR'!AO$3)&gt;0,sommmeProdInv(Inputs!$B$30:$AY$30,$D$283:$BA$283,'Health SCR'!AO$3),1)+AO304,0)</f>
        <v>0</v>
      </c>
      <c r="AP305" s="644">
        <f ca="1">IF('Health SCR'!AP$3&gt;=$B305,OFFSET($D$283,0,'Health SCR'!AP$3-$B305)*OFFSET(Inputs!$C$30,0,$B305-2)/IF(sommmeProdInv(Inputs!$B$30:$AY$30,$D$283:$BA$283,'Health SCR'!AP$3)&gt;0,sommmeProdInv(Inputs!$B$30:$AY$30,$D$283:$BA$283,'Health SCR'!AP$3),1)+AP304,0)</f>
        <v>0</v>
      </c>
      <c r="AQ305" s="644">
        <f ca="1">IF('Health SCR'!AQ$3&gt;=$B305,OFFSET($D$283,0,'Health SCR'!AQ$3-$B305)*OFFSET(Inputs!$C$30,0,$B305-2)/IF(sommmeProdInv(Inputs!$B$30:$AY$30,$D$283:$BA$283,'Health SCR'!AQ$3)&gt;0,sommmeProdInv(Inputs!$B$30:$AY$30,$D$283:$BA$283,'Health SCR'!AQ$3),1)+AQ304,0)</f>
        <v>0</v>
      </c>
      <c r="AR305" s="644">
        <f ca="1">IF('Health SCR'!AR$3&gt;=$B305,OFFSET($D$283,0,'Health SCR'!AR$3-$B305)*OFFSET(Inputs!$C$30,0,$B305-2)/IF(sommmeProdInv(Inputs!$B$30:$AY$30,$D$283:$BA$283,'Health SCR'!AR$3)&gt;0,sommmeProdInv(Inputs!$B$30:$AY$30,$D$283:$BA$283,'Health SCR'!AR$3),1)+AR304,0)</f>
        <v>0</v>
      </c>
      <c r="AS305" s="644">
        <f ca="1">IF('Health SCR'!AS$3&gt;=$B305,OFFSET($D$283,0,'Health SCR'!AS$3-$B305)*OFFSET(Inputs!$C$30,0,$B305-2)/IF(sommmeProdInv(Inputs!$B$30:$AY$30,$D$283:$BA$283,'Health SCR'!AS$3)&gt;0,sommmeProdInv(Inputs!$B$30:$AY$30,$D$283:$BA$283,'Health SCR'!AS$3),1)+AS304,0)</f>
        <v>0</v>
      </c>
      <c r="AT305" s="644">
        <f ca="1">IF('Health SCR'!AT$3&gt;=$B305,OFFSET($D$283,0,'Health SCR'!AT$3-$B305)*OFFSET(Inputs!$C$30,0,$B305-2)/IF(sommmeProdInv(Inputs!$B$30:$AY$30,$D$283:$BA$283,'Health SCR'!AT$3)&gt;0,sommmeProdInv(Inputs!$B$30:$AY$30,$D$283:$BA$283,'Health SCR'!AT$3),1)+AT304,0)</f>
        <v>0</v>
      </c>
      <c r="AU305" s="644">
        <f ca="1">IF('Health SCR'!AU$3&gt;=$B305,OFFSET($D$283,0,'Health SCR'!AU$3-$B305)*OFFSET(Inputs!$C$30,0,$B305-2)/IF(sommmeProdInv(Inputs!$B$30:$AY$30,$D$283:$BA$283,'Health SCR'!AU$3)&gt;0,sommmeProdInv(Inputs!$B$30:$AY$30,$D$283:$BA$283,'Health SCR'!AU$3),1)+AU304,0)</f>
        <v>0</v>
      </c>
      <c r="AV305" s="644">
        <f ca="1">IF('Health SCR'!AV$3&gt;=$B305,OFFSET($D$283,0,'Health SCR'!AV$3-$B305)*OFFSET(Inputs!$C$30,0,$B305-2)/IF(sommmeProdInv(Inputs!$B$30:$AY$30,$D$283:$BA$283,'Health SCR'!AV$3)&gt;0,sommmeProdInv(Inputs!$B$30:$AY$30,$D$283:$BA$283,'Health SCR'!AV$3),1)+AV304,0)</f>
        <v>0</v>
      </c>
      <c r="AW305" s="644">
        <f ca="1">IF('Health SCR'!AW$3&gt;=$B305,OFFSET($D$283,0,'Health SCR'!AW$3-$B305)*OFFSET(Inputs!$C$30,0,$B305-2)/IF(sommmeProdInv(Inputs!$B$30:$AY$30,$D$283:$BA$283,'Health SCR'!AW$3)&gt;0,sommmeProdInv(Inputs!$B$30:$AY$30,$D$283:$BA$283,'Health SCR'!AW$3),1)+AW304,0)</f>
        <v>0</v>
      </c>
      <c r="AX305" s="644">
        <f ca="1">IF('Health SCR'!AX$3&gt;=$B305,OFFSET($D$283,0,'Health SCR'!AX$3-$B305)*OFFSET(Inputs!$C$30,0,$B305-2)/IF(sommmeProdInv(Inputs!$B$30:$AY$30,$D$283:$BA$283,'Health SCR'!AX$3)&gt;0,sommmeProdInv(Inputs!$B$30:$AY$30,$D$283:$BA$283,'Health SCR'!AX$3),1)+AX304,0)</f>
        <v>0</v>
      </c>
      <c r="AY305" s="644">
        <f ca="1">IF('Health SCR'!AY$3&gt;=$B305,OFFSET($D$283,0,'Health SCR'!AY$3-$B305)*OFFSET(Inputs!$C$30,0,$B305-2)/IF(sommmeProdInv(Inputs!$B$30:$AY$30,$D$283:$BA$283,'Health SCR'!AY$3)&gt;0,sommmeProdInv(Inputs!$B$30:$AY$30,$D$283:$BA$283,'Health SCR'!AY$3),1)+AY304,0)</f>
        <v>0</v>
      </c>
      <c r="AZ305" s="644">
        <f ca="1">IF('Health SCR'!AZ$3&gt;=$B305,OFFSET($D$283,0,'Health SCR'!AZ$3-$B305)*OFFSET(Inputs!$C$30,0,$B305-2)/IF(sommmeProdInv(Inputs!$B$30:$AY$30,$D$283:$BA$283,'Health SCR'!AZ$3)&gt;0,sommmeProdInv(Inputs!$B$30:$AY$30,$D$283:$BA$283,'Health SCR'!AZ$3),1)+AZ304,0)</f>
        <v>0</v>
      </c>
      <c r="BA305" s="645">
        <f ca="1">IF('Health SCR'!BA$3&gt;=$B305,OFFSET($D$283,0,'Health SCR'!BA$3-$B305)*OFFSET(Inputs!$C$30,0,$B305-2)/IF(sommmeProdInv(Inputs!$B$30:$AY$30,$D$283:$BA$283,'Health SCR'!BA$3)&gt;0,sommmeProdInv(Inputs!$B$30:$AY$30,$D$283:$BA$283,'Health SCR'!BA$3),1)+BA304,0)</f>
        <v>0</v>
      </c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43"/>
      <c r="BU305" s="243"/>
      <c r="BV305" s="243"/>
      <c r="BW305" s="243"/>
      <c r="BX305" s="243"/>
      <c r="BY305" s="243"/>
      <c r="BZ305" s="243"/>
      <c r="CA305" s="243"/>
      <c r="CB305" s="243"/>
      <c r="CC305" s="243"/>
      <c r="CD305" s="243"/>
      <c r="CE305" s="243"/>
      <c r="CF305" s="243"/>
      <c r="CG305" s="243"/>
      <c r="CH305" s="243"/>
      <c r="CI305" s="243"/>
      <c r="CJ305" s="243"/>
      <c r="CK305" s="243"/>
      <c r="CL305" s="243"/>
      <c r="CM305" s="243"/>
      <c r="CN305" s="243"/>
      <c r="CO305" s="243"/>
      <c r="CP305" s="243"/>
      <c r="CQ305" s="243"/>
      <c r="CR305" s="243"/>
      <c r="CS305" s="243"/>
      <c r="CT305" s="243"/>
      <c r="CU305" s="243"/>
      <c r="CV305" s="243"/>
      <c r="CW305" s="243"/>
      <c r="CX305" s="243"/>
      <c r="CY305" s="243"/>
      <c r="CZ305" s="243"/>
      <c r="DA305" s="243"/>
      <c r="DB305" s="243"/>
      <c r="DC305" s="243"/>
      <c r="DD305" s="243"/>
      <c r="DE305" s="243"/>
      <c r="DF305" s="243"/>
      <c r="DG305" s="243"/>
      <c r="DH305" s="243"/>
      <c r="DI305" s="243"/>
      <c r="DJ305" s="243"/>
      <c r="DK305" s="243"/>
      <c r="DL305" s="243"/>
      <c r="DM305" s="243"/>
      <c r="DN305" s="243"/>
      <c r="DO305" s="243"/>
      <c r="DP305" s="243"/>
      <c r="DQ305" s="243"/>
      <c r="DR305" s="243"/>
      <c r="DS305" s="243"/>
      <c r="DT305" s="243"/>
      <c r="DU305" s="243"/>
      <c r="DV305" s="243"/>
      <c r="DW305" s="243"/>
      <c r="DX305" s="243"/>
      <c r="DY305" s="243"/>
      <c r="DZ305" s="243"/>
      <c r="EA305" s="243"/>
      <c r="EB305" s="243"/>
      <c r="EC305" s="243"/>
      <c r="ED305" s="243"/>
      <c r="EE305" s="243"/>
      <c r="EF305" s="243"/>
      <c r="EG305" s="243"/>
      <c r="EH305" s="243"/>
      <c r="EI305" s="243"/>
      <c r="EJ305" s="243"/>
      <c r="EK305" s="243"/>
      <c r="EL305" s="243"/>
      <c r="EM305" s="243"/>
      <c r="EN305" s="243"/>
      <c r="EO305" s="243"/>
      <c r="EP305" s="243"/>
      <c r="EQ305" s="243"/>
      <c r="ER305" s="243"/>
      <c r="ES305" s="243"/>
      <c r="ET305" s="243"/>
      <c r="EU305" s="243"/>
      <c r="EV305" s="243"/>
      <c r="EW305" s="243"/>
      <c r="EX305" s="243"/>
      <c r="EY305" s="243"/>
      <c r="EZ305" s="243"/>
      <c r="FA305" s="243"/>
      <c r="FB305" s="243"/>
      <c r="FC305" s="243"/>
      <c r="FD305" s="243"/>
      <c r="FE305" s="243"/>
      <c r="FF305" s="243"/>
      <c r="FG305" s="243"/>
      <c r="FH305" s="243"/>
      <c r="FI305" s="243"/>
      <c r="FJ305" s="243"/>
      <c r="FK305" s="243"/>
      <c r="FL305" s="243"/>
      <c r="FM305" s="243"/>
      <c r="FN305" s="243"/>
      <c r="FO305" s="243"/>
      <c r="FP305" s="243"/>
      <c r="FQ305" s="243"/>
      <c r="FR305" s="243"/>
      <c r="FS305" s="243"/>
      <c r="FT305" s="243"/>
      <c r="FU305" s="243"/>
      <c r="FV305" s="243"/>
      <c r="FW305" s="243"/>
      <c r="FX305" s="243"/>
      <c r="FY305" s="243"/>
      <c r="FZ305" s="243"/>
      <c r="GA305" s="243"/>
      <c r="GB305" s="243"/>
      <c r="GC305" s="243"/>
      <c r="GD305" s="243"/>
      <c r="GE305" s="243"/>
      <c r="GF305" s="243"/>
      <c r="GG305" s="243"/>
      <c r="GH305" s="243"/>
      <c r="GI305" s="243"/>
      <c r="GJ305" s="243"/>
      <c r="GK305" s="243"/>
      <c r="GL305" s="243"/>
      <c r="GM305" s="243"/>
      <c r="GN305" s="243"/>
      <c r="GO305" s="243"/>
      <c r="GP305" s="243"/>
      <c r="GQ305" s="243"/>
      <c r="GR305" s="243"/>
      <c r="GS305" s="243"/>
      <c r="GT305" s="243"/>
      <c r="GU305" s="243"/>
      <c r="GV305" s="243"/>
      <c r="GW305" s="243"/>
      <c r="GX305" s="243"/>
      <c r="GY305" s="243"/>
      <c r="GZ305" s="243"/>
      <c r="HA305" s="243"/>
      <c r="HB305" s="243"/>
      <c r="HC305" s="243"/>
      <c r="HD305" s="243"/>
      <c r="HE305" s="243"/>
      <c r="HF305" s="243"/>
      <c r="HG305" s="243"/>
      <c r="HH305" s="243"/>
      <c r="HI305" s="243"/>
      <c r="HJ305" s="243"/>
      <c r="HK305" s="243"/>
      <c r="HL305" s="243"/>
      <c r="HM305" s="243"/>
      <c r="HN305" s="243"/>
      <c r="HO305" s="243"/>
      <c r="HP305" s="243"/>
      <c r="HQ305" s="243"/>
      <c r="HR305" s="243"/>
      <c r="HS305" s="243"/>
      <c r="HT305" s="243"/>
      <c r="HU305" s="243"/>
      <c r="HV305" s="243"/>
      <c r="HW305" s="243"/>
      <c r="HX305" s="243"/>
      <c r="HY305" s="243"/>
      <c r="HZ305" s="243"/>
      <c r="IA305" s="243"/>
      <c r="IB305" s="243"/>
      <c r="IC305" s="243"/>
      <c r="ID305" s="243"/>
      <c r="IE305" s="243"/>
      <c r="IF305" s="243"/>
      <c r="IG305" s="243"/>
      <c r="IH305" s="243"/>
      <c r="II305" s="243"/>
      <c r="IJ305" s="243"/>
      <c r="IK305" s="243"/>
      <c r="IL305" s="243"/>
      <c r="IM305" s="243"/>
      <c r="IN305" s="243"/>
      <c r="IO305" s="243"/>
      <c r="IP305" s="243"/>
      <c r="IQ305" s="243"/>
      <c r="IR305" s="243"/>
      <c r="IS305" s="243"/>
      <c r="IT305" s="243"/>
      <c r="IU305" s="243"/>
      <c r="IV305" s="243"/>
    </row>
    <row r="306" spans="1:256" s="62" customFormat="1" outlineLevel="1">
      <c r="A306" s="610"/>
      <c r="B306" s="993">
        <v>22</v>
      </c>
      <c r="C306" s="994"/>
      <c r="D306" s="643"/>
      <c r="E306" s="644">
        <f ca="1">IF('Health SCR'!E$3&gt;=$B306,OFFSET($D$283,0,'Health SCR'!E$3-$B306)*OFFSET(Inputs!$C$30,0,$B306-2)/IF(sommmeProdInv(Inputs!$B$30:$AY$30,$D$283:$BA$283,'Health SCR'!E$3)&gt;0,sommmeProdInv(Inputs!$B$30:$AY$30,$D$283:$BA$283,'Health SCR'!E$3),1)+E305,0)</f>
        <v>0</v>
      </c>
      <c r="F306" s="644">
        <f ca="1">IF('Health SCR'!F$3&gt;=$B306,OFFSET($D$283,0,'Health SCR'!F$3-$B306)*OFFSET(Inputs!$C$30,0,$B306-2)/IF(sommmeProdInv(Inputs!$B$30:$AY$30,$D$283:$BA$283,'Health SCR'!F$3)&gt;0,sommmeProdInv(Inputs!$B$30:$AY$30,$D$283:$BA$283,'Health SCR'!F$3),1)+F305,0)</f>
        <v>0</v>
      </c>
      <c r="G306" s="644">
        <f ca="1">IF('Health SCR'!G$3&gt;=$B306,OFFSET($D$283,0,'Health SCR'!G$3-$B306)*OFFSET(Inputs!$C$30,0,$B306-2)/IF(sommmeProdInv(Inputs!$B$30:$AY$30,$D$283:$BA$283,'Health SCR'!G$3)&gt;0,sommmeProdInv(Inputs!$B$30:$AY$30,$D$283:$BA$283,'Health SCR'!G$3),1)+G305,0)</f>
        <v>0</v>
      </c>
      <c r="H306" s="644">
        <f ca="1">IF('Health SCR'!H$3&gt;=$B306,OFFSET($D$283,0,'Health SCR'!H$3-$B306)*OFFSET(Inputs!$C$30,0,$B306-2)/IF(sommmeProdInv(Inputs!$B$30:$AY$30,$D$283:$BA$283,'Health SCR'!H$3)&gt;0,sommmeProdInv(Inputs!$B$30:$AY$30,$D$283:$BA$283,'Health SCR'!H$3),1)+H305,0)</f>
        <v>0</v>
      </c>
      <c r="I306" s="644">
        <f ca="1">IF('Health SCR'!I$3&gt;=$B306,OFFSET($D$283,0,'Health SCR'!I$3-$B306)*OFFSET(Inputs!$C$30,0,$B306-2)/IF(sommmeProdInv(Inputs!$B$30:$AY$30,$D$283:$BA$283,'Health SCR'!I$3)&gt;0,sommmeProdInv(Inputs!$B$30:$AY$30,$D$283:$BA$283,'Health SCR'!I$3),1)+I305,0)</f>
        <v>0</v>
      </c>
      <c r="J306" s="644">
        <f ca="1">IF('Health SCR'!J$3&gt;=$B306,OFFSET($D$283,0,'Health SCR'!J$3-$B306)*OFFSET(Inputs!$C$30,0,$B306-2)/IF(sommmeProdInv(Inputs!$B$30:$AY$30,$D$283:$BA$283,'Health SCR'!J$3)&gt;0,sommmeProdInv(Inputs!$B$30:$AY$30,$D$283:$BA$283,'Health SCR'!J$3),1)+J305,0)</f>
        <v>0</v>
      </c>
      <c r="K306" s="644">
        <f ca="1">IF('Health SCR'!K$3&gt;=$B306,OFFSET($D$283,0,'Health SCR'!K$3-$B306)*OFFSET(Inputs!$C$30,0,$B306-2)/IF(sommmeProdInv(Inputs!$B$30:$AY$30,$D$283:$BA$283,'Health SCR'!K$3)&gt;0,sommmeProdInv(Inputs!$B$30:$AY$30,$D$283:$BA$283,'Health SCR'!K$3),1)+K305,0)</f>
        <v>0</v>
      </c>
      <c r="L306" s="644">
        <f ca="1">IF('Health SCR'!L$3&gt;=$B306,OFFSET($D$283,0,'Health SCR'!L$3-$B306)*OFFSET(Inputs!$C$30,0,$B306-2)/IF(sommmeProdInv(Inputs!$B$30:$AY$30,$D$283:$BA$283,'Health SCR'!L$3)&gt;0,sommmeProdInv(Inputs!$B$30:$AY$30,$D$283:$BA$283,'Health SCR'!L$3),1)+L305,0)</f>
        <v>0</v>
      </c>
      <c r="M306" s="644">
        <f ca="1">IF('Health SCR'!M$3&gt;=$B306,OFFSET($D$283,0,'Health SCR'!M$3-$B306)*OFFSET(Inputs!$C$30,0,$B306-2)/IF(sommmeProdInv(Inputs!$B$30:$AY$30,$D$283:$BA$283,'Health SCR'!M$3)&gt;0,sommmeProdInv(Inputs!$B$30:$AY$30,$D$283:$BA$283,'Health SCR'!M$3),1)+M305,0)</f>
        <v>0</v>
      </c>
      <c r="N306" s="644">
        <f ca="1">IF('Health SCR'!N$3&gt;=$B306,OFFSET($D$283,0,'Health SCR'!N$3-$B306)*OFFSET(Inputs!$C$30,0,$B306-2)/IF(sommmeProdInv(Inputs!$B$30:$AY$30,$D$283:$BA$283,'Health SCR'!N$3)&gt;0,sommmeProdInv(Inputs!$B$30:$AY$30,$D$283:$BA$283,'Health SCR'!N$3),1)+N305,0)</f>
        <v>0</v>
      </c>
      <c r="O306" s="644">
        <f ca="1">IF('Health SCR'!O$3&gt;=$B306,OFFSET($D$283,0,'Health SCR'!O$3-$B306)*OFFSET(Inputs!$C$30,0,$B306-2)/IF(sommmeProdInv(Inputs!$B$30:$AY$30,$D$283:$BA$283,'Health SCR'!O$3)&gt;0,sommmeProdInv(Inputs!$B$30:$AY$30,$D$283:$BA$283,'Health SCR'!O$3),1)+O305,0)</f>
        <v>0</v>
      </c>
      <c r="P306" s="644">
        <f ca="1">IF('Health SCR'!P$3&gt;=$B306,OFFSET($D$283,0,'Health SCR'!P$3-$B306)*OFFSET(Inputs!$C$30,0,$B306-2)/IF(sommmeProdInv(Inputs!$B$30:$AY$30,$D$283:$BA$283,'Health SCR'!P$3)&gt;0,sommmeProdInv(Inputs!$B$30:$AY$30,$D$283:$BA$283,'Health SCR'!P$3),1)+P305,0)</f>
        <v>0</v>
      </c>
      <c r="Q306" s="644">
        <f ca="1">IF('Health SCR'!Q$3&gt;=$B306,OFFSET($D$283,0,'Health SCR'!Q$3-$B306)*OFFSET(Inputs!$C$30,0,$B306-2)/IF(sommmeProdInv(Inputs!$B$30:$AY$30,$D$283:$BA$283,'Health SCR'!Q$3)&gt;0,sommmeProdInv(Inputs!$B$30:$AY$30,$D$283:$BA$283,'Health SCR'!Q$3),1)+Q305,0)</f>
        <v>0</v>
      </c>
      <c r="R306" s="644">
        <f ca="1">IF('Health SCR'!R$3&gt;=$B306,OFFSET($D$283,0,'Health SCR'!R$3-$B306)*OFFSET(Inputs!$C$30,0,$B306-2)/IF(sommmeProdInv(Inputs!$B$30:$AY$30,$D$283:$BA$283,'Health SCR'!R$3)&gt;0,sommmeProdInv(Inputs!$B$30:$AY$30,$D$283:$BA$283,'Health SCR'!R$3),1)+R305,0)</f>
        <v>0</v>
      </c>
      <c r="S306" s="644">
        <f ca="1">IF('Health SCR'!S$3&gt;=$B306,OFFSET($D$283,0,'Health SCR'!S$3-$B306)*OFFSET(Inputs!$C$30,0,$B306-2)/IF(sommmeProdInv(Inputs!$B$30:$AY$30,$D$283:$BA$283,'Health SCR'!S$3)&gt;0,sommmeProdInv(Inputs!$B$30:$AY$30,$D$283:$BA$283,'Health SCR'!S$3),1)+S305,0)</f>
        <v>0</v>
      </c>
      <c r="T306" s="644">
        <f ca="1">IF('Health SCR'!T$3&gt;=$B306,OFFSET($D$283,0,'Health SCR'!T$3-$B306)*OFFSET(Inputs!$C$30,0,$B306-2)/IF(sommmeProdInv(Inputs!$B$30:$AY$30,$D$283:$BA$283,'Health SCR'!T$3)&gt;0,sommmeProdInv(Inputs!$B$30:$AY$30,$D$283:$BA$283,'Health SCR'!T$3),1)+T305,0)</f>
        <v>0</v>
      </c>
      <c r="U306" s="644">
        <f ca="1">IF('Health SCR'!U$3&gt;=$B306,OFFSET($D$283,0,'Health SCR'!U$3-$B306)*OFFSET(Inputs!$C$30,0,$B306-2)/IF(sommmeProdInv(Inputs!$B$30:$AY$30,$D$283:$BA$283,'Health SCR'!U$3)&gt;0,sommmeProdInv(Inputs!$B$30:$AY$30,$D$283:$BA$283,'Health SCR'!U$3),1)+U305,0)</f>
        <v>0</v>
      </c>
      <c r="V306" s="644">
        <f ca="1">IF('Health SCR'!V$3&gt;=$B306,OFFSET($D$283,0,'Health SCR'!V$3-$B306)*OFFSET(Inputs!$C$30,0,$B306-2)/IF(sommmeProdInv(Inputs!$B$30:$AY$30,$D$283:$BA$283,'Health SCR'!V$3)&gt;0,sommmeProdInv(Inputs!$B$30:$AY$30,$D$283:$BA$283,'Health SCR'!V$3),1)+V305,0)</f>
        <v>0</v>
      </c>
      <c r="W306" s="644">
        <f ca="1">IF('Health SCR'!W$3&gt;=$B306,OFFSET($D$283,0,'Health SCR'!W$3-$B306)*OFFSET(Inputs!$C$30,0,$B306-2)/IF(sommmeProdInv(Inputs!$B$30:$AY$30,$D$283:$BA$283,'Health SCR'!W$3)&gt;0,sommmeProdInv(Inputs!$B$30:$AY$30,$D$283:$BA$283,'Health SCR'!W$3),1)+W305,0)</f>
        <v>0</v>
      </c>
      <c r="X306" s="644">
        <f ca="1">IF('Health SCR'!X$3&gt;=$B306,OFFSET($D$283,0,'Health SCR'!X$3-$B306)*OFFSET(Inputs!$C$30,0,$B306-2)/IF(sommmeProdInv(Inputs!$B$30:$AY$30,$D$283:$BA$283,'Health SCR'!X$3)&gt;0,sommmeProdInv(Inputs!$B$30:$AY$30,$D$283:$BA$283,'Health SCR'!X$3),1)+X305,0)</f>
        <v>0</v>
      </c>
      <c r="Y306" s="644">
        <f ca="1">IF('Health SCR'!Y$3&gt;=$B306,OFFSET($D$283,0,'Health SCR'!Y$3-$B306)*OFFSET(Inputs!$C$30,0,$B306-2)/IF(sommmeProdInv(Inputs!$B$30:$AY$30,$D$283:$BA$283,'Health SCR'!Y$3)&gt;0,sommmeProdInv(Inputs!$B$30:$AY$30,$D$283:$BA$283,'Health SCR'!Y$3),1)+Y305,0)</f>
        <v>0</v>
      </c>
      <c r="Z306" s="644">
        <f ca="1">IF('Health SCR'!Z$3&gt;=$B306,OFFSET($D$283,0,'Health SCR'!Z$3-$B306)*OFFSET(Inputs!$C$30,0,$B306-2)/IF(sommmeProdInv(Inputs!$B$30:$AY$30,$D$283:$BA$283,'Health SCR'!Z$3)&gt;0,sommmeProdInv(Inputs!$B$30:$AY$30,$D$283:$BA$283,'Health SCR'!Z$3),1)+Z305,0)</f>
        <v>0</v>
      </c>
      <c r="AA306" s="644">
        <f ca="1">IF('Health SCR'!AA$3&gt;=$B306,OFFSET($D$283,0,'Health SCR'!AA$3-$B306)*OFFSET(Inputs!$C$30,0,$B306-2)/IF(sommmeProdInv(Inputs!$B$30:$AY$30,$D$283:$BA$283,'Health SCR'!AA$3)&gt;0,sommmeProdInv(Inputs!$B$30:$AY$30,$D$283:$BA$283,'Health SCR'!AA$3),1)+AA305,0)</f>
        <v>0</v>
      </c>
      <c r="AB306" s="644">
        <f ca="1">IF('Health SCR'!AB$3&gt;=$B306,OFFSET($D$283,0,'Health SCR'!AB$3-$B306)*OFFSET(Inputs!$C$30,0,$B306-2)/IF(sommmeProdInv(Inputs!$B$30:$AY$30,$D$283:$BA$283,'Health SCR'!AB$3)&gt;0,sommmeProdInv(Inputs!$B$30:$AY$30,$D$283:$BA$283,'Health SCR'!AB$3),1)+AB305,0)</f>
        <v>0</v>
      </c>
      <c r="AC306" s="644">
        <f ca="1">IF('Health SCR'!AC$3&gt;=$B306,OFFSET($D$283,0,'Health SCR'!AC$3-$B306)*OFFSET(Inputs!$C$30,0,$B306-2)/IF(sommmeProdInv(Inputs!$B$30:$AY$30,$D$283:$BA$283,'Health SCR'!AC$3)&gt;0,sommmeProdInv(Inputs!$B$30:$AY$30,$D$283:$BA$283,'Health SCR'!AC$3),1)+AC305,0)</f>
        <v>0</v>
      </c>
      <c r="AD306" s="644">
        <f ca="1">IF('Health SCR'!AD$3&gt;=$B306,OFFSET($D$283,0,'Health SCR'!AD$3-$B306)*OFFSET(Inputs!$C$30,0,$B306-2)/IF(sommmeProdInv(Inputs!$B$30:$AY$30,$D$283:$BA$283,'Health SCR'!AD$3)&gt;0,sommmeProdInv(Inputs!$B$30:$AY$30,$D$283:$BA$283,'Health SCR'!AD$3),1)+AD305,0)</f>
        <v>0</v>
      </c>
      <c r="AE306" s="644">
        <f ca="1">IF('Health SCR'!AE$3&gt;=$B306,OFFSET($D$283,0,'Health SCR'!AE$3-$B306)*OFFSET(Inputs!$C$30,0,$B306-2)/IF(sommmeProdInv(Inputs!$B$30:$AY$30,$D$283:$BA$283,'Health SCR'!AE$3)&gt;0,sommmeProdInv(Inputs!$B$30:$AY$30,$D$283:$BA$283,'Health SCR'!AE$3),1)+AE305,0)</f>
        <v>0</v>
      </c>
      <c r="AF306" s="644">
        <f ca="1">IF('Health SCR'!AF$3&gt;=$B306,OFFSET($D$283,0,'Health SCR'!AF$3-$B306)*OFFSET(Inputs!$C$30,0,$B306-2)/IF(sommmeProdInv(Inputs!$B$30:$AY$30,$D$283:$BA$283,'Health SCR'!AF$3)&gt;0,sommmeProdInv(Inputs!$B$30:$AY$30,$D$283:$BA$283,'Health SCR'!AF$3),1)+AF305,0)</f>
        <v>0</v>
      </c>
      <c r="AG306" s="644">
        <f ca="1">IF('Health SCR'!AG$3&gt;=$B306,OFFSET($D$283,0,'Health SCR'!AG$3-$B306)*OFFSET(Inputs!$C$30,0,$B306-2)/IF(sommmeProdInv(Inputs!$B$30:$AY$30,$D$283:$BA$283,'Health SCR'!AG$3)&gt;0,sommmeProdInv(Inputs!$B$30:$AY$30,$D$283:$BA$283,'Health SCR'!AG$3),1)+AG305,0)</f>
        <v>0</v>
      </c>
      <c r="AH306" s="644">
        <f ca="1">IF('Health SCR'!AH$3&gt;=$B306,OFFSET($D$283,0,'Health SCR'!AH$3-$B306)*OFFSET(Inputs!$C$30,0,$B306-2)/IF(sommmeProdInv(Inputs!$B$30:$AY$30,$D$283:$BA$283,'Health SCR'!AH$3)&gt;0,sommmeProdInv(Inputs!$B$30:$AY$30,$D$283:$BA$283,'Health SCR'!AH$3),1)+AH305,0)</f>
        <v>0</v>
      </c>
      <c r="AI306" s="644">
        <f ca="1">IF('Health SCR'!AI$3&gt;=$B306,OFFSET($D$283,0,'Health SCR'!AI$3-$B306)*OFFSET(Inputs!$C$30,0,$B306-2)/IF(sommmeProdInv(Inputs!$B$30:$AY$30,$D$283:$BA$283,'Health SCR'!AI$3)&gt;0,sommmeProdInv(Inputs!$B$30:$AY$30,$D$283:$BA$283,'Health SCR'!AI$3),1)+AI305,0)</f>
        <v>0</v>
      </c>
      <c r="AJ306" s="644">
        <f ca="1">IF('Health SCR'!AJ$3&gt;=$B306,OFFSET($D$283,0,'Health SCR'!AJ$3-$B306)*OFFSET(Inputs!$C$30,0,$B306-2)/IF(sommmeProdInv(Inputs!$B$30:$AY$30,$D$283:$BA$283,'Health SCR'!AJ$3)&gt;0,sommmeProdInv(Inputs!$B$30:$AY$30,$D$283:$BA$283,'Health SCR'!AJ$3),1)+AJ305,0)</f>
        <v>0</v>
      </c>
      <c r="AK306" s="644">
        <f ca="1">IF('Health SCR'!AK$3&gt;=$B306,OFFSET($D$283,0,'Health SCR'!AK$3-$B306)*OFFSET(Inputs!$C$30,0,$B306-2)/IF(sommmeProdInv(Inputs!$B$30:$AY$30,$D$283:$BA$283,'Health SCR'!AK$3)&gt;0,sommmeProdInv(Inputs!$B$30:$AY$30,$D$283:$BA$283,'Health SCR'!AK$3),1)+AK305,0)</f>
        <v>0</v>
      </c>
      <c r="AL306" s="644">
        <f ca="1">IF('Health SCR'!AL$3&gt;=$B306,OFFSET($D$283,0,'Health SCR'!AL$3-$B306)*OFFSET(Inputs!$C$30,0,$B306-2)/IF(sommmeProdInv(Inputs!$B$30:$AY$30,$D$283:$BA$283,'Health SCR'!AL$3)&gt;0,sommmeProdInv(Inputs!$B$30:$AY$30,$D$283:$BA$283,'Health SCR'!AL$3),1)+AL305,0)</f>
        <v>0</v>
      </c>
      <c r="AM306" s="644">
        <f ca="1">IF('Health SCR'!AM$3&gt;=$B306,OFFSET($D$283,0,'Health SCR'!AM$3-$B306)*OFFSET(Inputs!$C$30,0,$B306-2)/IF(sommmeProdInv(Inputs!$B$30:$AY$30,$D$283:$BA$283,'Health SCR'!AM$3)&gt;0,sommmeProdInv(Inputs!$B$30:$AY$30,$D$283:$BA$283,'Health SCR'!AM$3),1)+AM305,0)</f>
        <v>0</v>
      </c>
      <c r="AN306" s="644">
        <f ca="1">IF('Health SCR'!AN$3&gt;=$B306,OFFSET($D$283,0,'Health SCR'!AN$3-$B306)*OFFSET(Inputs!$C$30,0,$B306-2)/IF(sommmeProdInv(Inputs!$B$30:$AY$30,$D$283:$BA$283,'Health SCR'!AN$3)&gt;0,sommmeProdInv(Inputs!$B$30:$AY$30,$D$283:$BA$283,'Health SCR'!AN$3),1)+AN305,0)</f>
        <v>0</v>
      </c>
      <c r="AO306" s="644">
        <f ca="1">IF('Health SCR'!AO$3&gt;=$B306,OFFSET($D$283,0,'Health SCR'!AO$3-$B306)*OFFSET(Inputs!$C$30,0,$B306-2)/IF(sommmeProdInv(Inputs!$B$30:$AY$30,$D$283:$BA$283,'Health SCR'!AO$3)&gt;0,sommmeProdInv(Inputs!$B$30:$AY$30,$D$283:$BA$283,'Health SCR'!AO$3),1)+AO305,0)</f>
        <v>0</v>
      </c>
      <c r="AP306" s="644">
        <f ca="1">IF('Health SCR'!AP$3&gt;=$B306,OFFSET($D$283,0,'Health SCR'!AP$3-$B306)*OFFSET(Inputs!$C$30,0,$B306-2)/IF(sommmeProdInv(Inputs!$B$30:$AY$30,$D$283:$BA$283,'Health SCR'!AP$3)&gt;0,sommmeProdInv(Inputs!$B$30:$AY$30,$D$283:$BA$283,'Health SCR'!AP$3),1)+AP305,0)</f>
        <v>0</v>
      </c>
      <c r="AQ306" s="644">
        <f ca="1">IF('Health SCR'!AQ$3&gt;=$B306,OFFSET($D$283,0,'Health SCR'!AQ$3-$B306)*OFFSET(Inputs!$C$30,0,$B306-2)/IF(sommmeProdInv(Inputs!$B$30:$AY$30,$D$283:$BA$283,'Health SCR'!AQ$3)&gt;0,sommmeProdInv(Inputs!$B$30:$AY$30,$D$283:$BA$283,'Health SCR'!AQ$3),1)+AQ305,0)</f>
        <v>0</v>
      </c>
      <c r="AR306" s="644">
        <f ca="1">IF('Health SCR'!AR$3&gt;=$B306,OFFSET($D$283,0,'Health SCR'!AR$3-$B306)*OFFSET(Inputs!$C$30,0,$B306-2)/IF(sommmeProdInv(Inputs!$B$30:$AY$30,$D$283:$BA$283,'Health SCR'!AR$3)&gt;0,sommmeProdInv(Inputs!$B$30:$AY$30,$D$283:$BA$283,'Health SCR'!AR$3),1)+AR305,0)</f>
        <v>0</v>
      </c>
      <c r="AS306" s="644">
        <f ca="1">IF('Health SCR'!AS$3&gt;=$B306,OFFSET($D$283,0,'Health SCR'!AS$3-$B306)*OFFSET(Inputs!$C$30,0,$B306-2)/IF(sommmeProdInv(Inputs!$B$30:$AY$30,$D$283:$BA$283,'Health SCR'!AS$3)&gt;0,sommmeProdInv(Inputs!$B$30:$AY$30,$D$283:$BA$283,'Health SCR'!AS$3),1)+AS305,0)</f>
        <v>0</v>
      </c>
      <c r="AT306" s="644">
        <f ca="1">IF('Health SCR'!AT$3&gt;=$B306,OFFSET($D$283,0,'Health SCR'!AT$3-$B306)*OFFSET(Inputs!$C$30,0,$B306-2)/IF(sommmeProdInv(Inputs!$B$30:$AY$30,$D$283:$BA$283,'Health SCR'!AT$3)&gt;0,sommmeProdInv(Inputs!$B$30:$AY$30,$D$283:$BA$283,'Health SCR'!AT$3),1)+AT305,0)</f>
        <v>0</v>
      </c>
      <c r="AU306" s="644">
        <f ca="1">IF('Health SCR'!AU$3&gt;=$B306,OFFSET($D$283,0,'Health SCR'!AU$3-$B306)*OFFSET(Inputs!$C$30,0,$B306-2)/IF(sommmeProdInv(Inputs!$B$30:$AY$30,$D$283:$BA$283,'Health SCR'!AU$3)&gt;0,sommmeProdInv(Inputs!$B$30:$AY$30,$D$283:$BA$283,'Health SCR'!AU$3),1)+AU305,0)</f>
        <v>0</v>
      </c>
      <c r="AV306" s="644">
        <f ca="1">IF('Health SCR'!AV$3&gt;=$B306,OFFSET($D$283,0,'Health SCR'!AV$3-$B306)*OFFSET(Inputs!$C$30,0,$B306-2)/IF(sommmeProdInv(Inputs!$B$30:$AY$30,$D$283:$BA$283,'Health SCR'!AV$3)&gt;0,sommmeProdInv(Inputs!$B$30:$AY$30,$D$283:$BA$283,'Health SCR'!AV$3),1)+AV305,0)</f>
        <v>0</v>
      </c>
      <c r="AW306" s="644">
        <f ca="1">IF('Health SCR'!AW$3&gt;=$B306,OFFSET($D$283,0,'Health SCR'!AW$3-$B306)*OFFSET(Inputs!$C$30,0,$B306-2)/IF(sommmeProdInv(Inputs!$B$30:$AY$30,$D$283:$BA$283,'Health SCR'!AW$3)&gt;0,sommmeProdInv(Inputs!$B$30:$AY$30,$D$283:$BA$283,'Health SCR'!AW$3),1)+AW305,0)</f>
        <v>0</v>
      </c>
      <c r="AX306" s="644">
        <f ca="1">IF('Health SCR'!AX$3&gt;=$B306,OFFSET($D$283,0,'Health SCR'!AX$3-$B306)*OFFSET(Inputs!$C$30,0,$B306-2)/IF(sommmeProdInv(Inputs!$B$30:$AY$30,$D$283:$BA$283,'Health SCR'!AX$3)&gt;0,sommmeProdInv(Inputs!$B$30:$AY$30,$D$283:$BA$283,'Health SCR'!AX$3),1)+AX305,0)</f>
        <v>0</v>
      </c>
      <c r="AY306" s="644">
        <f ca="1">IF('Health SCR'!AY$3&gt;=$B306,OFFSET($D$283,0,'Health SCR'!AY$3-$B306)*OFFSET(Inputs!$C$30,0,$B306-2)/IF(sommmeProdInv(Inputs!$B$30:$AY$30,$D$283:$BA$283,'Health SCR'!AY$3)&gt;0,sommmeProdInv(Inputs!$B$30:$AY$30,$D$283:$BA$283,'Health SCR'!AY$3),1)+AY305,0)</f>
        <v>0</v>
      </c>
      <c r="AZ306" s="644">
        <f ca="1">IF('Health SCR'!AZ$3&gt;=$B306,OFFSET($D$283,0,'Health SCR'!AZ$3-$B306)*OFFSET(Inputs!$C$30,0,$B306-2)/IF(sommmeProdInv(Inputs!$B$30:$AY$30,$D$283:$BA$283,'Health SCR'!AZ$3)&gt;0,sommmeProdInv(Inputs!$B$30:$AY$30,$D$283:$BA$283,'Health SCR'!AZ$3),1)+AZ305,0)</f>
        <v>0</v>
      </c>
      <c r="BA306" s="645">
        <f ca="1">IF('Health SCR'!BA$3&gt;=$B306,OFFSET($D$283,0,'Health SCR'!BA$3-$B306)*OFFSET(Inputs!$C$30,0,$B306-2)/IF(sommmeProdInv(Inputs!$B$30:$AY$30,$D$283:$BA$283,'Health SCR'!BA$3)&gt;0,sommmeProdInv(Inputs!$B$30:$AY$30,$D$283:$BA$283,'Health SCR'!BA$3),1)+BA305,0)</f>
        <v>0</v>
      </c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43"/>
      <c r="BU306" s="243"/>
      <c r="BV306" s="243"/>
      <c r="BW306" s="243"/>
      <c r="BX306" s="243"/>
      <c r="BY306" s="243"/>
      <c r="BZ306" s="243"/>
      <c r="CA306" s="243"/>
      <c r="CB306" s="243"/>
      <c r="CC306" s="243"/>
      <c r="CD306" s="243"/>
      <c r="CE306" s="243"/>
      <c r="CF306" s="243"/>
      <c r="CG306" s="243"/>
      <c r="CH306" s="243"/>
      <c r="CI306" s="243"/>
      <c r="CJ306" s="243"/>
      <c r="CK306" s="243"/>
      <c r="CL306" s="243"/>
      <c r="CM306" s="243"/>
      <c r="CN306" s="243"/>
      <c r="CO306" s="243"/>
      <c r="CP306" s="243"/>
      <c r="CQ306" s="243"/>
      <c r="CR306" s="243"/>
      <c r="CS306" s="243"/>
      <c r="CT306" s="243"/>
      <c r="CU306" s="243"/>
      <c r="CV306" s="243"/>
      <c r="CW306" s="243"/>
      <c r="CX306" s="243"/>
      <c r="CY306" s="243"/>
      <c r="CZ306" s="243"/>
      <c r="DA306" s="243"/>
      <c r="DB306" s="243"/>
      <c r="DC306" s="243"/>
      <c r="DD306" s="243"/>
      <c r="DE306" s="243"/>
      <c r="DF306" s="243"/>
      <c r="DG306" s="243"/>
      <c r="DH306" s="243"/>
      <c r="DI306" s="243"/>
      <c r="DJ306" s="243"/>
      <c r="DK306" s="243"/>
      <c r="DL306" s="243"/>
      <c r="DM306" s="243"/>
      <c r="DN306" s="243"/>
      <c r="DO306" s="243"/>
      <c r="DP306" s="243"/>
      <c r="DQ306" s="243"/>
      <c r="DR306" s="243"/>
      <c r="DS306" s="243"/>
      <c r="DT306" s="243"/>
      <c r="DU306" s="243"/>
      <c r="DV306" s="243"/>
      <c r="DW306" s="243"/>
      <c r="DX306" s="243"/>
      <c r="DY306" s="243"/>
      <c r="DZ306" s="243"/>
      <c r="EA306" s="243"/>
      <c r="EB306" s="243"/>
      <c r="EC306" s="243"/>
      <c r="ED306" s="243"/>
      <c r="EE306" s="243"/>
      <c r="EF306" s="243"/>
      <c r="EG306" s="243"/>
      <c r="EH306" s="243"/>
      <c r="EI306" s="243"/>
      <c r="EJ306" s="243"/>
      <c r="EK306" s="243"/>
      <c r="EL306" s="243"/>
      <c r="EM306" s="243"/>
      <c r="EN306" s="243"/>
      <c r="EO306" s="243"/>
      <c r="EP306" s="243"/>
      <c r="EQ306" s="243"/>
      <c r="ER306" s="243"/>
      <c r="ES306" s="243"/>
      <c r="ET306" s="243"/>
      <c r="EU306" s="243"/>
      <c r="EV306" s="243"/>
      <c r="EW306" s="243"/>
      <c r="EX306" s="243"/>
      <c r="EY306" s="243"/>
      <c r="EZ306" s="243"/>
      <c r="FA306" s="243"/>
      <c r="FB306" s="243"/>
      <c r="FC306" s="243"/>
      <c r="FD306" s="243"/>
      <c r="FE306" s="243"/>
      <c r="FF306" s="243"/>
      <c r="FG306" s="243"/>
      <c r="FH306" s="243"/>
      <c r="FI306" s="243"/>
      <c r="FJ306" s="243"/>
      <c r="FK306" s="243"/>
      <c r="FL306" s="243"/>
      <c r="FM306" s="243"/>
      <c r="FN306" s="243"/>
      <c r="FO306" s="243"/>
      <c r="FP306" s="243"/>
      <c r="FQ306" s="243"/>
      <c r="FR306" s="243"/>
      <c r="FS306" s="243"/>
      <c r="FT306" s="243"/>
      <c r="FU306" s="243"/>
      <c r="FV306" s="243"/>
      <c r="FW306" s="243"/>
      <c r="FX306" s="243"/>
      <c r="FY306" s="243"/>
      <c r="FZ306" s="243"/>
      <c r="GA306" s="243"/>
      <c r="GB306" s="243"/>
      <c r="GC306" s="243"/>
      <c r="GD306" s="243"/>
      <c r="GE306" s="243"/>
      <c r="GF306" s="243"/>
      <c r="GG306" s="243"/>
      <c r="GH306" s="243"/>
      <c r="GI306" s="243"/>
      <c r="GJ306" s="243"/>
      <c r="GK306" s="243"/>
      <c r="GL306" s="243"/>
      <c r="GM306" s="243"/>
      <c r="GN306" s="243"/>
      <c r="GO306" s="243"/>
      <c r="GP306" s="243"/>
      <c r="GQ306" s="243"/>
      <c r="GR306" s="243"/>
      <c r="GS306" s="243"/>
      <c r="GT306" s="243"/>
      <c r="GU306" s="243"/>
      <c r="GV306" s="243"/>
      <c r="GW306" s="243"/>
      <c r="GX306" s="243"/>
      <c r="GY306" s="243"/>
      <c r="GZ306" s="243"/>
      <c r="HA306" s="243"/>
      <c r="HB306" s="243"/>
      <c r="HC306" s="243"/>
      <c r="HD306" s="243"/>
      <c r="HE306" s="243"/>
      <c r="HF306" s="243"/>
      <c r="HG306" s="243"/>
      <c r="HH306" s="243"/>
      <c r="HI306" s="243"/>
      <c r="HJ306" s="243"/>
      <c r="HK306" s="243"/>
      <c r="HL306" s="243"/>
      <c r="HM306" s="243"/>
      <c r="HN306" s="243"/>
      <c r="HO306" s="243"/>
      <c r="HP306" s="243"/>
      <c r="HQ306" s="243"/>
      <c r="HR306" s="243"/>
      <c r="HS306" s="243"/>
      <c r="HT306" s="243"/>
      <c r="HU306" s="243"/>
      <c r="HV306" s="243"/>
      <c r="HW306" s="243"/>
      <c r="HX306" s="243"/>
      <c r="HY306" s="243"/>
      <c r="HZ306" s="243"/>
      <c r="IA306" s="243"/>
      <c r="IB306" s="243"/>
      <c r="IC306" s="243"/>
      <c r="ID306" s="243"/>
      <c r="IE306" s="243"/>
      <c r="IF306" s="243"/>
      <c r="IG306" s="243"/>
      <c r="IH306" s="243"/>
      <c r="II306" s="243"/>
      <c r="IJ306" s="243"/>
      <c r="IK306" s="243"/>
      <c r="IL306" s="243"/>
      <c r="IM306" s="243"/>
      <c r="IN306" s="243"/>
      <c r="IO306" s="243"/>
      <c r="IP306" s="243"/>
      <c r="IQ306" s="243"/>
      <c r="IR306" s="243"/>
      <c r="IS306" s="243"/>
      <c r="IT306" s="243"/>
      <c r="IU306" s="243"/>
      <c r="IV306" s="243"/>
    </row>
    <row r="307" spans="1:256" s="62" customFormat="1" outlineLevel="1">
      <c r="A307" s="610"/>
      <c r="B307" s="993">
        <v>23</v>
      </c>
      <c r="C307" s="994"/>
      <c r="D307" s="643"/>
      <c r="E307" s="644">
        <f ca="1">IF('Health SCR'!E$3&gt;=$B307,OFFSET($D$283,0,'Health SCR'!E$3-$B307)*OFFSET(Inputs!$C$30,0,$B307-2)/IF(sommmeProdInv(Inputs!$B$30:$AY$30,$D$283:$BA$283,'Health SCR'!E$3)&gt;0,sommmeProdInv(Inputs!$B$30:$AY$30,$D$283:$BA$283,'Health SCR'!E$3),1)+E306,0)</f>
        <v>0</v>
      </c>
      <c r="F307" s="644">
        <f ca="1">IF('Health SCR'!F$3&gt;=$B307,OFFSET($D$283,0,'Health SCR'!F$3-$B307)*OFFSET(Inputs!$C$30,0,$B307-2)/IF(sommmeProdInv(Inputs!$B$30:$AY$30,$D$283:$BA$283,'Health SCR'!F$3)&gt;0,sommmeProdInv(Inputs!$B$30:$AY$30,$D$283:$BA$283,'Health SCR'!F$3),1)+F306,0)</f>
        <v>0</v>
      </c>
      <c r="G307" s="644">
        <f ca="1">IF('Health SCR'!G$3&gt;=$B307,OFFSET($D$283,0,'Health SCR'!G$3-$B307)*OFFSET(Inputs!$C$30,0,$B307-2)/IF(sommmeProdInv(Inputs!$B$30:$AY$30,$D$283:$BA$283,'Health SCR'!G$3)&gt;0,sommmeProdInv(Inputs!$B$30:$AY$30,$D$283:$BA$283,'Health SCR'!G$3),1)+G306,0)</f>
        <v>0</v>
      </c>
      <c r="H307" s="644">
        <f ca="1">IF('Health SCR'!H$3&gt;=$B307,OFFSET($D$283,0,'Health SCR'!H$3-$B307)*OFFSET(Inputs!$C$30,0,$B307-2)/IF(sommmeProdInv(Inputs!$B$30:$AY$30,$D$283:$BA$283,'Health SCR'!H$3)&gt;0,sommmeProdInv(Inputs!$B$30:$AY$30,$D$283:$BA$283,'Health SCR'!H$3),1)+H306,0)</f>
        <v>0</v>
      </c>
      <c r="I307" s="644">
        <f ca="1">IF('Health SCR'!I$3&gt;=$B307,OFFSET($D$283,0,'Health SCR'!I$3-$B307)*OFFSET(Inputs!$C$30,0,$B307-2)/IF(sommmeProdInv(Inputs!$B$30:$AY$30,$D$283:$BA$283,'Health SCR'!I$3)&gt;0,sommmeProdInv(Inputs!$B$30:$AY$30,$D$283:$BA$283,'Health SCR'!I$3),1)+I306,0)</f>
        <v>0</v>
      </c>
      <c r="J307" s="644">
        <f ca="1">IF('Health SCR'!J$3&gt;=$B307,OFFSET($D$283,0,'Health SCR'!J$3-$B307)*OFFSET(Inputs!$C$30,0,$B307-2)/IF(sommmeProdInv(Inputs!$B$30:$AY$30,$D$283:$BA$283,'Health SCR'!J$3)&gt;0,sommmeProdInv(Inputs!$B$30:$AY$30,$D$283:$BA$283,'Health SCR'!J$3),1)+J306,0)</f>
        <v>0</v>
      </c>
      <c r="K307" s="644">
        <f ca="1">IF('Health SCR'!K$3&gt;=$B307,OFFSET($D$283,0,'Health SCR'!K$3-$B307)*OFFSET(Inputs!$C$30,0,$B307-2)/IF(sommmeProdInv(Inputs!$B$30:$AY$30,$D$283:$BA$283,'Health SCR'!K$3)&gt;0,sommmeProdInv(Inputs!$B$30:$AY$30,$D$283:$BA$283,'Health SCR'!K$3),1)+K306,0)</f>
        <v>0</v>
      </c>
      <c r="L307" s="644">
        <f ca="1">IF('Health SCR'!L$3&gt;=$B307,OFFSET($D$283,0,'Health SCR'!L$3-$B307)*OFFSET(Inputs!$C$30,0,$B307-2)/IF(sommmeProdInv(Inputs!$B$30:$AY$30,$D$283:$BA$283,'Health SCR'!L$3)&gt;0,sommmeProdInv(Inputs!$B$30:$AY$30,$D$283:$BA$283,'Health SCR'!L$3),1)+L306,0)</f>
        <v>0</v>
      </c>
      <c r="M307" s="644">
        <f ca="1">IF('Health SCR'!M$3&gt;=$B307,OFFSET($D$283,0,'Health SCR'!M$3-$B307)*OFFSET(Inputs!$C$30,0,$B307-2)/IF(sommmeProdInv(Inputs!$B$30:$AY$30,$D$283:$BA$283,'Health SCR'!M$3)&gt;0,sommmeProdInv(Inputs!$B$30:$AY$30,$D$283:$BA$283,'Health SCR'!M$3),1)+M306,0)</f>
        <v>0</v>
      </c>
      <c r="N307" s="644">
        <f ca="1">IF('Health SCR'!N$3&gt;=$B307,OFFSET($D$283,0,'Health SCR'!N$3-$B307)*OFFSET(Inputs!$C$30,0,$B307-2)/IF(sommmeProdInv(Inputs!$B$30:$AY$30,$D$283:$BA$283,'Health SCR'!N$3)&gt;0,sommmeProdInv(Inputs!$B$30:$AY$30,$D$283:$BA$283,'Health SCR'!N$3),1)+N306,0)</f>
        <v>0</v>
      </c>
      <c r="O307" s="644">
        <f ca="1">IF('Health SCR'!O$3&gt;=$B307,OFFSET($D$283,0,'Health SCR'!O$3-$B307)*OFFSET(Inputs!$C$30,0,$B307-2)/IF(sommmeProdInv(Inputs!$B$30:$AY$30,$D$283:$BA$283,'Health SCR'!O$3)&gt;0,sommmeProdInv(Inputs!$B$30:$AY$30,$D$283:$BA$283,'Health SCR'!O$3),1)+O306,0)</f>
        <v>0</v>
      </c>
      <c r="P307" s="644">
        <f ca="1">IF('Health SCR'!P$3&gt;=$B307,OFFSET($D$283,0,'Health SCR'!P$3-$B307)*OFFSET(Inputs!$C$30,0,$B307-2)/IF(sommmeProdInv(Inputs!$B$30:$AY$30,$D$283:$BA$283,'Health SCR'!P$3)&gt;0,sommmeProdInv(Inputs!$B$30:$AY$30,$D$283:$BA$283,'Health SCR'!P$3),1)+P306,0)</f>
        <v>0</v>
      </c>
      <c r="Q307" s="644">
        <f ca="1">IF('Health SCR'!Q$3&gt;=$B307,OFFSET($D$283,0,'Health SCR'!Q$3-$B307)*OFFSET(Inputs!$C$30,0,$B307-2)/IF(sommmeProdInv(Inputs!$B$30:$AY$30,$D$283:$BA$283,'Health SCR'!Q$3)&gt;0,sommmeProdInv(Inputs!$B$30:$AY$30,$D$283:$BA$283,'Health SCR'!Q$3),1)+Q306,0)</f>
        <v>0</v>
      </c>
      <c r="R307" s="644">
        <f ca="1">IF('Health SCR'!R$3&gt;=$B307,OFFSET($D$283,0,'Health SCR'!R$3-$B307)*OFFSET(Inputs!$C$30,0,$B307-2)/IF(sommmeProdInv(Inputs!$B$30:$AY$30,$D$283:$BA$283,'Health SCR'!R$3)&gt;0,sommmeProdInv(Inputs!$B$30:$AY$30,$D$283:$BA$283,'Health SCR'!R$3),1)+R306,0)</f>
        <v>0</v>
      </c>
      <c r="S307" s="644">
        <f ca="1">IF('Health SCR'!S$3&gt;=$B307,OFFSET($D$283,0,'Health SCR'!S$3-$B307)*OFFSET(Inputs!$C$30,0,$B307-2)/IF(sommmeProdInv(Inputs!$B$30:$AY$30,$D$283:$BA$283,'Health SCR'!S$3)&gt;0,sommmeProdInv(Inputs!$B$30:$AY$30,$D$283:$BA$283,'Health SCR'!S$3),1)+S306,0)</f>
        <v>0</v>
      </c>
      <c r="T307" s="644">
        <f ca="1">IF('Health SCR'!T$3&gt;=$B307,OFFSET($D$283,0,'Health SCR'!T$3-$B307)*OFFSET(Inputs!$C$30,0,$B307-2)/IF(sommmeProdInv(Inputs!$B$30:$AY$30,$D$283:$BA$283,'Health SCR'!T$3)&gt;0,sommmeProdInv(Inputs!$B$30:$AY$30,$D$283:$BA$283,'Health SCR'!T$3),1)+T306,0)</f>
        <v>0</v>
      </c>
      <c r="U307" s="644">
        <f ca="1">IF('Health SCR'!U$3&gt;=$B307,OFFSET($D$283,0,'Health SCR'!U$3-$B307)*OFFSET(Inputs!$C$30,0,$B307-2)/IF(sommmeProdInv(Inputs!$B$30:$AY$30,$D$283:$BA$283,'Health SCR'!U$3)&gt;0,sommmeProdInv(Inputs!$B$30:$AY$30,$D$283:$BA$283,'Health SCR'!U$3),1)+U306,0)</f>
        <v>0</v>
      </c>
      <c r="V307" s="644">
        <f ca="1">IF('Health SCR'!V$3&gt;=$B307,OFFSET($D$283,0,'Health SCR'!V$3-$B307)*OFFSET(Inputs!$C$30,0,$B307-2)/IF(sommmeProdInv(Inputs!$B$30:$AY$30,$D$283:$BA$283,'Health SCR'!V$3)&gt;0,sommmeProdInv(Inputs!$B$30:$AY$30,$D$283:$BA$283,'Health SCR'!V$3),1)+V306,0)</f>
        <v>0</v>
      </c>
      <c r="W307" s="644">
        <f ca="1">IF('Health SCR'!W$3&gt;=$B307,OFFSET($D$283,0,'Health SCR'!W$3-$B307)*OFFSET(Inputs!$C$30,0,$B307-2)/IF(sommmeProdInv(Inputs!$B$30:$AY$30,$D$283:$BA$283,'Health SCR'!W$3)&gt;0,sommmeProdInv(Inputs!$B$30:$AY$30,$D$283:$BA$283,'Health SCR'!W$3),1)+W306,0)</f>
        <v>0</v>
      </c>
      <c r="X307" s="644">
        <f ca="1">IF('Health SCR'!X$3&gt;=$B307,OFFSET($D$283,0,'Health SCR'!X$3-$B307)*OFFSET(Inputs!$C$30,0,$B307-2)/IF(sommmeProdInv(Inputs!$B$30:$AY$30,$D$283:$BA$283,'Health SCR'!X$3)&gt;0,sommmeProdInv(Inputs!$B$30:$AY$30,$D$283:$BA$283,'Health SCR'!X$3),1)+X306,0)</f>
        <v>0</v>
      </c>
      <c r="Y307" s="644">
        <f ca="1">IF('Health SCR'!Y$3&gt;=$B307,OFFSET($D$283,0,'Health SCR'!Y$3-$B307)*OFFSET(Inputs!$C$30,0,$B307-2)/IF(sommmeProdInv(Inputs!$B$30:$AY$30,$D$283:$BA$283,'Health SCR'!Y$3)&gt;0,sommmeProdInv(Inputs!$B$30:$AY$30,$D$283:$BA$283,'Health SCR'!Y$3),1)+Y306,0)</f>
        <v>0</v>
      </c>
      <c r="Z307" s="644">
        <f ca="1">IF('Health SCR'!Z$3&gt;=$B307,OFFSET($D$283,0,'Health SCR'!Z$3-$B307)*OFFSET(Inputs!$C$30,0,$B307-2)/IF(sommmeProdInv(Inputs!$B$30:$AY$30,$D$283:$BA$283,'Health SCR'!Z$3)&gt;0,sommmeProdInv(Inputs!$B$30:$AY$30,$D$283:$BA$283,'Health SCR'!Z$3),1)+Z306,0)</f>
        <v>0</v>
      </c>
      <c r="AA307" s="644">
        <f ca="1">IF('Health SCR'!AA$3&gt;=$B307,OFFSET($D$283,0,'Health SCR'!AA$3-$B307)*OFFSET(Inputs!$C$30,0,$B307-2)/IF(sommmeProdInv(Inputs!$B$30:$AY$30,$D$283:$BA$283,'Health SCR'!AA$3)&gt;0,sommmeProdInv(Inputs!$B$30:$AY$30,$D$283:$BA$283,'Health SCR'!AA$3),1)+AA306,0)</f>
        <v>0</v>
      </c>
      <c r="AB307" s="644">
        <f ca="1">IF('Health SCR'!AB$3&gt;=$B307,OFFSET($D$283,0,'Health SCR'!AB$3-$B307)*OFFSET(Inputs!$C$30,0,$B307-2)/IF(sommmeProdInv(Inputs!$B$30:$AY$30,$D$283:$BA$283,'Health SCR'!AB$3)&gt;0,sommmeProdInv(Inputs!$B$30:$AY$30,$D$283:$BA$283,'Health SCR'!AB$3),1)+AB306,0)</f>
        <v>0</v>
      </c>
      <c r="AC307" s="644">
        <f ca="1">IF('Health SCR'!AC$3&gt;=$B307,OFFSET($D$283,0,'Health SCR'!AC$3-$B307)*OFFSET(Inputs!$C$30,0,$B307-2)/IF(sommmeProdInv(Inputs!$B$30:$AY$30,$D$283:$BA$283,'Health SCR'!AC$3)&gt;0,sommmeProdInv(Inputs!$B$30:$AY$30,$D$283:$BA$283,'Health SCR'!AC$3),1)+AC306,0)</f>
        <v>0</v>
      </c>
      <c r="AD307" s="644">
        <f ca="1">IF('Health SCR'!AD$3&gt;=$B307,OFFSET($D$283,0,'Health SCR'!AD$3-$B307)*OFFSET(Inputs!$C$30,0,$B307-2)/IF(sommmeProdInv(Inputs!$B$30:$AY$30,$D$283:$BA$283,'Health SCR'!AD$3)&gt;0,sommmeProdInv(Inputs!$B$30:$AY$30,$D$283:$BA$283,'Health SCR'!AD$3),1)+AD306,0)</f>
        <v>0</v>
      </c>
      <c r="AE307" s="644">
        <f ca="1">IF('Health SCR'!AE$3&gt;=$B307,OFFSET($D$283,0,'Health SCR'!AE$3-$B307)*OFFSET(Inputs!$C$30,0,$B307-2)/IF(sommmeProdInv(Inputs!$B$30:$AY$30,$D$283:$BA$283,'Health SCR'!AE$3)&gt;0,sommmeProdInv(Inputs!$B$30:$AY$30,$D$283:$BA$283,'Health SCR'!AE$3),1)+AE306,0)</f>
        <v>0</v>
      </c>
      <c r="AF307" s="644">
        <f ca="1">IF('Health SCR'!AF$3&gt;=$B307,OFFSET($D$283,0,'Health SCR'!AF$3-$B307)*OFFSET(Inputs!$C$30,0,$B307-2)/IF(sommmeProdInv(Inputs!$B$30:$AY$30,$D$283:$BA$283,'Health SCR'!AF$3)&gt;0,sommmeProdInv(Inputs!$B$30:$AY$30,$D$283:$BA$283,'Health SCR'!AF$3),1)+AF306,0)</f>
        <v>0</v>
      </c>
      <c r="AG307" s="644">
        <f ca="1">IF('Health SCR'!AG$3&gt;=$B307,OFFSET($D$283,0,'Health SCR'!AG$3-$B307)*OFFSET(Inputs!$C$30,0,$B307-2)/IF(sommmeProdInv(Inputs!$B$30:$AY$30,$D$283:$BA$283,'Health SCR'!AG$3)&gt;0,sommmeProdInv(Inputs!$B$30:$AY$30,$D$283:$BA$283,'Health SCR'!AG$3),1)+AG306,0)</f>
        <v>0</v>
      </c>
      <c r="AH307" s="644">
        <f ca="1">IF('Health SCR'!AH$3&gt;=$B307,OFFSET($D$283,0,'Health SCR'!AH$3-$B307)*OFFSET(Inputs!$C$30,0,$B307-2)/IF(sommmeProdInv(Inputs!$B$30:$AY$30,$D$283:$BA$283,'Health SCR'!AH$3)&gt;0,sommmeProdInv(Inputs!$B$30:$AY$30,$D$283:$BA$283,'Health SCR'!AH$3),1)+AH306,0)</f>
        <v>0</v>
      </c>
      <c r="AI307" s="644">
        <f ca="1">IF('Health SCR'!AI$3&gt;=$B307,OFFSET($D$283,0,'Health SCR'!AI$3-$B307)*OFFSET(Inputs!$C$30,0,$B307-2)/IF(sommmeProdInv(Inputs!$B$30:$AY$30,$D$283:$BA$283,'Health SCR'!AI$3)&gt;0,sommmeProdInv(Inputs!$B$30:$AY$30,$D$283:$BA$283,'Health SCR'!AI$3),1)+AI306,0)</f>
        <v>0</v>
      </c>
      <c r="AJ307" s="644">
        <f ca="1">IF('Health SCR'!AJ$3&gt;=$B307,OFFSET($D$283,0,'Health SCR'!AJ$3-$B307)*OFFSET(Inputs!$C$30,0,$B307-2)/IF(sommmeProdInv(Inputs!$B$30:$AY$30,$D$283:$BA$283,'Health SCR'!AJ$3)&gt;0,sommmeProdInv(Inputs!$B$30:$AY$30,$D$283:$BA$283,'Health SCR'!AJ$3),1)+AJ306,0)</f>
        <v>0</v>
      </c>
      <c r="AK307" s="644">
        <f ca="1">IF('Health SCR'!AK$3&gt;=$B307,OFFSET($D$283,0,'Health SCR'!AK$3-$B307)*OFFSET(Inputs!$C$30,0,$B307-2)/IF(sommmeProdInv(Inputs!$B$30:$AY$30,$D$283:$BA$283,'Health SCR'!AK$3)&gt;0,sommmeProdInv(Inputs!$B$30:$AY$30,$D$283:$BA$283,'Health SCR'!AK$3),1)+AK306,0)</f>
        <v>0</v>
      </c>
      <c r="AL307" s="644">
        <f ca="1">IF('Health SCR'!AL$3&gt;=$B307,OFFSET($D$283,0,'Health SCR'!AL$3-$B307)*OFFSET(Inputs!$C$30,0,$B307-2)/IF(sommmeProdInv(Inputs!$B$30:$AY$30,$D$283:$BA$283,'Health SCR'!AL$3)&gt;0,sommmeProdInv(Inputs!$B$30:$AY$30,$D$283:$BA$283,'Health SCR'!AL$3),1)+AL306,0)</f>
        <v>0</v>
      </c>
      <c r="AM307" s="644">
        <f ca="1">IF('Health SCR'!AM$3&gt;=$B307,OFFSET($D$283,0,'Health SCR'!AM$3-$B307)*OFFSET(Inputs!$C$30,0,$B307-2)/IF(sommmeProdInv(Inputs!$B$30:$AY$30,$D$283:$BA$283,'Health SCR'!AM$3)&gt;0,sommmeProdInv(Inputs!$B$30:$AY$30,$D$283:$BA$283,'Health SCR'!AM$3),1)+AM306,0)</f>
        <v>0</v>
      </c>
      <c r="AN307" s="644">
        <f ca="1">IF('Health SCR'!AN$3&gt;=$B307,OFFSET($D$283,0,'Health SCR'!AN$3-$B307)*OFFSET(Inputs!$C$30,0,$B307-2)/IF(sommmeProdInv(Inputs!$B$30:$AY$30,$D$283:$BA$283,'Health SCR'!AN$3)&gt;0,sommmeProdInv(Inputs!$B$30:$AY$30,$D$283:$BA$283,'Health SCR'!AN$3),1)+AN306,0)</f>
        <v>0</v>
      </c>
      <c r="AO307" s="644">
        <f ca="1">IF('Health SCR'!AO$3&gt;=$B307,OFFSET($D$283,0,'Health SCR'!AO$3-$B307)*OFFSET(Inputs!$C$30,0,$B307-2)/IF(sommmeProdInv(Inputs!$B$30:$AY$30,$D$283:$BA$283,'Health SCR'!AO$3)&gt;0,sommmeProdInv(Inputs!$B$30:$AY$30,$D$283:$BA$283,'Health SCR'!AO$3),1)+AO306,0)</f>
        <v>0</v>
      </c>
      <c r="AP307" s="644">
        <f ca="1">IF('Health SCR'!AP$3&gt;=$B307,OFFSET($D$283,0,'Health SCR'!AP$3-$B307)*OFFSET(Inputs!$C$30,0,$B307-2)/IF(sommmeProdInv(Inputs!$B$30:$AY$30,$D$283:$BA$283,'Health SCR'!AP$3)&gt;0,sommmeProdInv(Inputs!$B$30:$AY$30,$D$283:$BA$283,'Health SCR'!AP$3),1)+AP306,0)</f>
        <v>0</v>
      </c>
      <c r="AQ307" s="644">
        <f ca="1">IF('Health SCR'!AQ$3&gt;=$B307,OFFSET($D$283,0,'Health SCR'!AQ$3-$B307)*OFFSET(Inputs!$C$30,0,$B307-2)/IF(sommmeProdInv(Inputs!$B$30:$AY$30,$D$283:$BA$283,'Health SCR'!AQ$3)&gt;0,sommmeProdInv(Inputs!$B$30:$AY$30,$D$283:$BA$283,'Health SCR'!AQ$3),1)+AQ306,0)</f>
        <v>0</v>
      </c>
      <c r="AR307" s="644">
        <f ca="1">IF('Health SCR'!AR$3&gt;=$B307,OFFSET($D$283,0,'Health SCR'!AR$3-$B307)*OFFSET(Inputs!$C$30,0,$B307-2)/IF(sommmeProdInv(Inputs!$B$30:$AY$30,$D$283:$BA$283,'Health SCR'!AR$3)&gt;0,sommmeProdInv(Inputs!$B$30:$AY$30,$D$283:$BA$283,'Health SCR'!AR$3),1)+AR306,0)</f>
        <v>0</v>
      </c>
      <c r="AS307" s="644">
        <f ca="1">IF('Health SCR'!AS$3&gt;=$B307,OFFSET($D$283,0,'Health SCR'!AS$3-$B307)*OFFSET(Inputs!$C$30,0,$B307-2)/IF(sommmeProdInv(Inputs!$B$30:$AY$30,$D$283:$BA$283,'Health SCR'!AS$3)&gt;0,sommmeProdInv(Inputs!$B$30:$AY$30,$D$283:$BA$283,'Health SCR'!AS$3),1)+AS306,0)</f>
        <v>0</v>
      </c>
      <c r="AT307" s="644">
        <f ca="1">IF('Health SCR'!AT$3&gt;=$B307,OFFSET($D$283,0,'Health SCR'!AT$3-$B307)*OFFSET(Inputs!$C$30,0,$B307-2)/IF(sommmeProdInv(Inputs!$B$30:$AY$30,$D$283:$BA$283,'Health SCR'!AT$3)&gt;0,sommmeProdInv(Inputs!$B$30:$AY$30,$D$283:$BA$283,'Health SCR'!AT$3),1)+AT306,0)</f>
        <v>0</v>
      </c>
      <c r="AU307" s="644">
        <f ca="1">IF('Health SCR'!AU$3&gt;=$B307,OFFSET($D$283,0,'Health SCR'!AU$3-$B307)*OFFSET(Inputs!$C$30,0,$B307-2)/IF(sommmeProdInv(Inputs!$B$30:$AY$30,$D$283:$BA$283,'Health SCR'!AU$3)&gt;0,sommmeProdInv(Inputs!$B$30:$AY$30,$D$283:$BA$283,'Health SCR'!AU$3),1)+AU306,0)</f>
        <v>0</v>
      </c>
      <c r="AV307" s="644">
        <f ca="1">IF('Health SCR'!AV$3&gt;=$B307,OFFSET($D$283,0,'Health SCR'!AV$3-$B307)*OFFSET(Inputs!$C$30,0,$B307-2)/IF(sommmeProdInv(Inputs!$B$30:$AY$30,$D$283:$BA$283,'Health SCR'!AV$3)&gt;0,sommmeProdInv(Inputs!$B$30:$AY$30,$D$283:$BA$283,'Health SCR'!AV$3),1)+AV306,0)</f>
        <v>0</v>
      </c>
      <c r="AW307" s="644">
        <f ca="1">IF('Health SCR'!AW$3&gt;=$B307,OFFSET($D$283,0,'Health SCR'!AW$3-$B307)*OFFSET(Inputs!$C$30,0,$B307-2)/IF(sommmeProdInv(Inputs!$B$30:$AY$30,$D$283:$BA$283,'Health SCR'!AW$3)&gt;0,sommmeProdInv(Inputs!$B$30:$AY$30,$D$283:$BA$283,'Health SCR'!AW$3),1)+AW306,0)</f>
        <v>0</v>
      </c>
      <c r="AX307" s="644">
        <f ca="1">IF('Health SCR'!AX$3&gt;=$B307,OFFSET($D$283,0,'Health SCR'!AX$3-$B307)*OFFSET(Inputs!$C$30,0,$B307-2)/IF(sommmeProdInv(Inputs!$B$30:$AY$30,$D$283:$BA$283,'Health SCR'!AX$3)&gt;0,sommmeProdInv(Inputs!$B$30:$AY$30,$D$283:$BA$283,'Health SCR'!AX$3),1)+AX306,0)</f>
        <v>0</v>
      </c>
      <c r="AY307" s="644">
        <f ca="1">IF('Health SCR'!AY$3&gt;=$B307,OFFSET($D$283,0,'Health SCR'!AY$3-$B307)*OFFSET(Inputs!$C$30,0,$B307-2)/IF(sommmeProdInv(Inputs!$B$30:$AY$30,$D$283:$BA$283,'Health SCR'!AY$3)&gt;0,sommmeProdInv(Inputs!$B$30:$AY$30,$D$283:$BA$283,'Health SCR'!AY$3),1)+AY306,0)</f>
        <v>0</v>
      </c>
      <c r="AZ307" s="644">
        <f ca="1">IF('Health SCR'!AZ$3&gt;=$B307,OFFSET($D$283,0,'Health SCR'!AZ$3-$B307)*OFFSET(Inputs!$C$30,0,$B307-2)/IF(sommmeProdInv(Inputs!$B$30:$AY$30,$D$283:$BA$283,'Health SCR'!AZ$3)&gt;0,sommmeProdInv(Inputs!$B$30:$AY$30,$D$283:$BA$283,'Health SCR'!AZ$3),1)+AZ306,0)</f>
        <v>0</v>
      </c>
      <c r="BA307" s="645">
        <f ca="1">IF('Health SCR'!BA$3&gt;=$B307,OFFSET($D$283,0,'Health SCR'!BA$3-$B307)*OFFSET(Inputs!$C$30,0,$B307-2)/IF(sommmeProdInv(Inputs!$B$30:$AY$30,$D$283:$BA$283,'Health SCR'!BA$3)&gt;0,sommmeProdInv(Inputs!$B$30:$AY$30,$D$283:$BA$283,'Health SCR'!BA$3),1)+BA306,0)</f>
        <v>0</v>
      </c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43"/>
      <c r="BU307" s="243"/>
      <c r="BV307" s="243"/>
      <c r="BW307" s="243"/>
      <c r="BX307" s="243"/>
      <c r="BY307" s="243"/>
      <c r="BZ307" s="243"/>
      <c r="CA307" s="243"/>
      <c r="CB307" s="243"/>
      <c r="CC307" s="243"/>
      <c r="CD307" s="243"/>
      <c r="CE307" s="243"/>
      <c r="CF307" s="243"/>
      <c r="CG307" s="243"/>
      <c r="CH307" s="243"/>
      <c r="CI307" s="243"/>
      <c r="CJ307" s="243"/>
      <c r="CK307" s="243"/>
      <c r="CL307" s="243"/>
      <c r="CM307" s="243"/>
      <c r="CN307" s="243"/>
      <c r="CO307" s="243"/>
      <c r="CP307" s="243"/>
      <c r="CQ307" s="243"/>
      <c r="CR307" s="243"/>
      <c r="CS307" s="243"/>
      <c r="CT307" s="243"/>
      <c r="CU307" s="243"/>
      <c r="CV307" s="243"/>
      <c r="CW307" s="243"/>
      <c r="CX307" s="243"/>
      <c r="CY307" s="243"/>
      <c r="CZ307" s="243"/>
      <c r="DA307" s="243"/>
      <c r="DB307" s="243"/>
      <c r="DC307" s="243"/>
      <c r="DD307" s="243"/>
      <c r="DE307" s="243"/>
      <c r="DF307" s="243"/>
      <c r="DG307" s="243"/>
      <c r="DH307" s="243"/>
      <c r="DI307" s="243"/>
      <c r="DJ307" s="243"/>
      <c r="DK307" s="243"/>
      <c r="DL307" s="243"/>
      <c r="DM307" s="243"/>
      <c r="DN307" s="243"/>
      <c r="DO307" s="243"/>
      <c r="DP307" s="243"/>
      <c r="DQ307" s="243"/>
      <c r="DR307" s="243"/>
      <c r="DS307" s="243"/>
      <c r="DT307" s="243"/>
      <c r="DU307" s="243"/>
      <c r="DV307" s="243"/>
      <c r="DW307" s="243"/>
      <c r="DX307" s="243"/>
      <c r="DY307" s="243"/>
      <c r="DZ307" s="243"/>
      <c r="EA307" s="243"/>
      <c r="EB307" s="243"/>
      <c r="EC307" s="243"/>
      <c r="ED307" s="243"/>
      <c r="EE307" s="243"/>
      <c r="EF307" s="243"/>
      <c r="EG307" s="243"/>
      <c r="EH307" s="243"/>
      <c r="EI307" s="243"/>
      <c r="EJ307" s="243"/>
      <c r="EK307" s="243"/>
      <c r="EL307" s="243"/>
      <c r="EM307" s="243"/>
      <c r="EN307" s="243"/>
      <c r="EO307" s="243"/>
      <c r="EP307" s="243"/>
      <c r="EQ307" s="243"/>
      <c r="ER307" s="243"/>
      <c r="ES307" s="243"/>
      <c r="ET307" s="243"/>
      <c r="EU307" s="243"/>
      <c r="EV307" s="243"/>
      <c r="EW307" s="243"/>
      <c r="EX307" s="243"/>
      <c r="EY307" s="243"/>
      <c r="EZ307" s="243"/>
      <c r="FA307" s="243"/>
      <c r="FB307" s="243"/>
      <c r="FC307" s="243"/>
      <c r="FD307" s="243"/>
      <c r="FE307" s="243"/>
      <c r="FF307" s="243"/>
      <c r="FG307" s="243"/>
      <c r="FH307" s="243"/>
      <c r="FI307" s="243"/>
      <c r="FJ307" s="243"/>
      <c r="FK307" s="243"/>
      <c r="FL307" s="243"/>
      <c r="FM307" s="243"/>
      <c r="FN307" s="243"/>
      <c r="FO307" s="243"/>
      <c r="FP307" s="243"/>
      <c r="FQ307" s="243"/>
      <c r="FR307" s="243"/>
      <c r="FS307" s="243"/>
      <c r="FT307" s="243"/>
      <c r="FU307" s="243"/>
      <c r="FV307" s="243"/>
      <c r="FW307" s="243"/>
      <c r="FX307" s="243"/>
      <c r="FY307" s="243"/>
      <c r="FZ307" s="243"/>
      <c r="GA307" s="243"/>
      <c r="GB307" s="243"/>
      <c r="GC307" s="243"/>
      <c r="GD307" s="243"/>
      <c r="GE307" s="243"/>
      <c r="GF307" s="243"/>
      <c r="GG307" s="243"/>
      <c r="GH307" s="243"/>
      <c r="GI307" s="243"/>
      <c r="GJ307" s="243"/>
      <c r="GK307" s="243"/>
      <c r="GL307" s="243"/>
      <c r="GM307" s="243"/>
      <c r="GN307" s="243"/>
      <c r="GO307" s="243"/>
      <c r="GP307" s="243"/>
      <c r="GQ307" s="243"/>
      <c r="GR307" s="243"/>
      <c r="GS307" s="243"/>
      <c r="GT307" s="243"/>
      <c r="GU307" s="243"/>
      <c r="GV307" s="243"/>
      <c r="GW307" s="243"/>
      <c r="GX307" s="243"/>
      <c r="GY307" s="243"/>
      <c r="GZ307" s="243"/>
      <c r="HA307" s="243"/>
      <c r="HB307" s="243"/>
      <c r="HC307" s="243"/>
      <c r="HD307" s="243"/>
      <c r="HE307" s="243"/>
      <c r="HF307" s="243"/>
      <c r="HG307" s="243"/>
      <c r="HH307" s="243"/>
      <c r="HI307" s="243"/>
      <c r="HJ307" s="243"/>
      <c r="HK307" s="243"/>
      <c r="HL307" s="243"/>
      <c r="HM307" s="243"/>
      <c r="HN307" s="243"/>
      <c r="HO307" s="243"/>
      <c r="HP307" s="243"/>
      <c r="HQ307" s="243"/>
      <c r="HR307" s="243"/>
      <c r="HS307" s="243"/>
      <c r="HT307" s="243"/>
      <c r="HU307" s="243"/>
      <c r="HV307" s="243"/>
      <c r="HW307" s="243"/>
      <c r="HX307" s="243"/>
      <c r="HY307" s="243"/>
      <c r="HZ307" s="243"/>
      <c r="IA307" s="243"/>
      <c r="IB307" s="243"/>
      <c r="IC307" s="243"/>
      <c r="ID307" s="243"/>
      <c r="IE307" s="243"/>
      <c r="IF307" s="243"/>
      <c r="IG307" s="243"/>
      <c r="IH307" s="243"/>
      <c r="II307" s="243"/>
      <c r="IJ307" s="243"/>
      <c r="IK307" s="243"/>
      <c r="IL307" s="243"/>
      <c r="IM307" s="243"/>
      <c r="IN307" s="243"/>
      <c r="IO307" s="243"/>
      <c r="IP307" s="243"/>
      <c r="IQ307" s="243"/>
      <c r="IR307" s="243"/>
      <c r="IS307" s="243"/>
      <c r="IT307" s="243"/>
      <c r="IU307" s="243"/>
      <c r="IV307" s="243"/>
    </row>
    <row r="308" spans="1:256" s="62" customFormat="1" outlineLevel="1">
      <c r="A308" s="610"/>
      <c r="B308" s="993">
        <v>24</v>
      </c>
      <c r="C308" s="994"/>
      <c r="D308" s="643"/>
      <c r="E308" s="644">
        <f ca="1">IF('Health SCR'!E$3&gt;=$B308,OFFSET($D$283,0,'Health SCR'!E$3-$B308)*OFFSET(Inputs!$C$30,0,$B308-2)/IF(sommmeProdInv(Inputs!$B$30:$AY$30,$D$283:$BA$283,'Health SCR'!E$3)&gt;0,sommmeProdInv(Inputs!$B$30:$AY$30,$D$283:$BA$283,'Health SCR'!E$3),1)+E307,0)</f>
        <v>0</v>
      </c>
      <c r="F308" s="644">
        <f ca="1">IF('Health SCR'!F$3&gt;=$B308,OFFSET($D$283,0,'Health SCR'!F$3-$B308)*OFFSET(Inputs!$C$30,0,$B308-2)/IF(sommmeProdInv(Inputs!$B$30:$AY$30,$D$283:$BA$283,'Health SCR'!F$3)&gt;0,sommmeProdInv(Inputs!$B$30:$AY$30,$D$283:$BA$283,'Health SCR'!F$3),1)+F307,0)</f>
        <v>0</v>
      </c>
      <c r="G308" s="644">
        <f ca="1">IF('Health SCR'!G$3&gt;=$B308,OFFSET($D$283,0,'Health SCR'!G$3-$B308)*OFFSET(Inputs!$C$30,0,$B308-2)/IF(sommmeProdInv(Inputs!$B$30:$AY$30,$D$283:$BA$283,'Health SCR'!G$3)&gt;0,sommmeProdInv(Inputs!$B$30:$AY$30,$D$283:$BA$283,'Health SCR'!G$3),1)+G307,0)</f>
        <v>0</v>
      </c>
      <c r="H308" s="644">
        <f ca="1">IF('Health SCR'!H$3&gt;=$B308,OFFSET($D$283,0,'Health SCR'!H$3-$B308)*OFFSET(Inputs!$C$30,0,$B308-2)/IF(sommmeProdInv(Inputs!$B$30:$AY$30,$D$283:$BA$283,'Health SCR'!H$3)&gt;0,sommmeProdInv(Inputs!$B$30:$AY$30,$D$283:$BA$283,'Health SCR'!H$3),1)+H307,0)</f>
        <v>0</v>
      </c>
      <c r="I308" s="644">
        <f ca="1">IF('Health SCR'!I$3&gt;=$B308,OFFSET($D$283,0,'Health SCR'!I$3-$B308)*OFFSET(Inputs!$C$30,0,$B308-2)/IF(sommmeProdInv(Inputs!$B$30:$AY$30,$D$283:$BA$283,'Health SCR'!I$3)&gt;0,sommmeProdInv(Inputs!$B$30:$AY$30,$D$283:$BA$283,'Health SCR'!I$3),1)+I307,0)</f>
        <v>0</v>
      </c>
      <c r="J308" s="644">
        <f ca="1">IF('Health SCR'!J$3&gt;=$B308,OFFSET($D$283,0,'Health SCR'!J$3-$B308)*OFFSET(Inputs!$C$30,0,$B308-2)/IF(sommmeProdInv(Inputs!$B$30:$AY$30,$D$283:$BA$283,'Health SCR'!J$3)&gt;0,sommmeProdInv(Inputs!$B$30:$AY$30,$D$283:$BA$283,'Health SCR'!J$3),1)+J307,0)</f>
        <v>0</v>
      </c>
      <c r="K308" s="644">
        <f ca="1">IF('Health SCR'!K$3&gt;=$B308,OFFSET($D$283,0,'Health SCR'!K$3-$B308)*OFFSET(Inputs!$C$30,0,$B308-2)/IF(sommmeProdInv(Inputs!$B$30:$AY$30,$D$283:$BA$283,'Health SCR'!K$3)&gt;0,sommmeProdInv(Inputs!$B$30:$AY$30,$D$283:$BA$283,'Health SCR'!K$3),1)+K307,0)</f>
        <v>0</v>
      </c>
      <c r="L308" s="644">
        <f ca="1">IF('Health SCR'!L$3&gt;=$B308,OFFSET($D$283,0,'Health SCR'!L$3-$B308)*OFFSET(Inputs!$C$30,0,$B308-2)/IF(sommmeProdInv(Inputs!$B$30:$AY$30,$D$283:$BA$283,'Health SCR'!L$3)&gt;0,sommmeProdInv(Inputs!$B$30:$AY$30,$D$283:$BA$283,'Health SCR'!L$3),1)+L307,0)</f>
        <v>0</v>
      </c>
      <c r="M308" s="644">
        <f ca="1">IF('Health SCR'!M$3&gt;=$B308,OFFSET($D$283,0,'Health SCR'!M$3-$B308)*OFFSET(Inputs!$C$30,0,$B308-2)/IF(sommmeProdInv(Inputs!$B$30:$AY$30,$D$283:$BA$283,'Health SCR'!M$3)&gt;0,sommmeProdInv(Inputs!$B$30:$AY$30,$D$283:$BA$283,'Health SCR'!M$3),1)+M307,0)</f>
        <v>0</v>
      </c>
      <c r="N308" s="644">
        <f ca="1">IF('Health SCR'!N$3&gt;=$B308,OFFSET($D$283,0,'Health SCR'!N$3-$B308)*OFFSET(Inputs!$C$30,0,$B308-2)/IF(sommmeProdInv(Inputs!$B$30:$AY$30,$D$283:$BA$283,'Health SCR'!N$3)&gt;0,sommmeProdInv(Inputs!$B$30:$AY$30,$D$283:$BA$283,'Health SCR'!N$3),1)+N307,0)</f>
        <v>0</v>
      </c>
      <c r="O308" s="644">
        <f ca="1">IF('Health SCR'!O$3&gt;=$B308,OFFSET($D$283,0,'Health SCR'!O$3-$B308)*OFFSET(Inputs!$C$30,0,$B308-2)/IF(sommmeProdInv(Inputs!$B$30:$AY$30,$D$283:$BA$283,'Health SCR'!O$3)&gt;0,sommmeProdInv(Inputs!$B$30:$AY$30,$D$283:$BA$283,'Health SCR'!O$3),1)+O307,0)</f>
        <v>0</v>
      </c>
      <c r="P308" s="644">
        <f ca="1">IF('Health SCR'!P$3&gt;=$B308,OFFSET($D$283,0,'Health SCR'!P$3-$B308)*OFFSET(Inputs!$C$30,0,$B308-2)/IF(sommmeProdInv(Inputs!$B$30:$AY$30,$D$283:$BA$283,'Health SCR'!P$3)&gt;0,sommmeProdInv(Inputs!$B$30:$AY$30,$D$283:$BA$283,'Health SCR'!P$3),1)+P307,0)</f>
        <v>0</v>
      </c>
      <c r="Q308" s="644">
        <f ca="1">IF('Health SCR'!Q$3&gt;=$B308,OFFSET($D$283,0,'Health SCR'!Q$3-$B308)*OFFSET(Inputs!$C$30,0,$B308-2)/IF(sommmeProdInv(Inputs!$B$30:$AY$30,$D$283:$BA$283,'Health SCR'!Q$3)&gt;0,sommmeProdInv(Inputs!$B$30:$AY$30,$D$283:$BA$283,'Health SCR'!Q$3),1)+Q307,0)</f>
        <v>0</v>
      </c>
      <c r="R308" s="644">
        <f ca="1">IF('Health SCR'!R$3&gt;=$B308,OFFSET($D$283,0,'Health SCR'!R$3-$B308)*OFFSET(Inputs!$C$30,0,$B308-2)/IF(sommmeProdInv(Inputs!$B$30:$AY$30,$D$283:$BA$283,'Health SCR'!R$3)&gt;0,sommmeProdInv(Inputs!$B$30:$AY$30,$D$283:$BA$283,'Health SCR'!R$3),1)+R307,0)</f>
        <v>0</v>
      </c>
      <c r="S308" s="644">
        <f ca="1">IF('Health SCR'!S$3&gt;=$B308,OFFSET($D$283,0,'Health SCR'!S$3-$B308)*OFFSET(Inputs!$C$30,0,$B308-2)/IF(sommmeProdInv(Inputs!$B$30:$AY$30,$D$283:$BA$283,'Health SCR'!S$3)&gt;0,sommmeProdInv(Inputs!$B$30:$AY$30,$D$283:$BA$283,'Health SCR'!S$3),1)+S307,0)</f>
        <v>0</v>
      </c>
      <c r="T308" s="644">
        <f ca="1">IF('Health SCR'!T$3&gt;=$B308,OFFSET($D$283,0,'Health SCR'!T$3-$B308)*OFFSET(Inputs!$C$30,0,$B308-2)/IF(sommmeProdInv(Inputs!$B$30:$AY$30,$D$283:$BA$283,'Health SCR'!T$3)&gt;0,sommmeProdInv(Inputs!$B$30:$AY$30,$D$283:$BA$283,'Health SCR'!T$3),1)+T307,0)</f>
        <v>0</v>
      </c>
      <c r="U308" s="644">
        <f ca="1">IF('Health SCR'!U$3&gt;=$B308,OFFSET($D$283,0,'Health SCR'!U$3-$B308)*OFFSET(Inputs!$C$30,0,$B308-2)/IF(sommmeProdInv(Inputs!$B$30:$AY$30,$D$283:$BA$283,'Health SCR'!U$3)&gt;0,sommmeProdInv(Inputs!$B$30:$AY$30,$D$283:$BA$283,'Health SCR'!U$3),1)+U307,0)</f>
        <v>0</v>
      </c>
      <c r="V308" s="644">
        <f ca="1">IF('Health SCR'!V$3&gt;=$B308,OFFSET($D$283,0,'Health SCR'!V$3-$B308)*OFFSET(Inputs!$C$30,0,$B308-2)/IF(sommmeProdInv(Inputs!$B$30:$AY$30,$D$283:$BA$283,'Health SCR'!V$3)&gt;0,sommmeProdInv(Inputs!$B$30:$AY$30,$D$283:$BA$283,'Health SCR'!V$3),1)+V307,0)</f>
        <v>0</v>
      </c>
      <c r="W308" s="644">
        <f ca="1">IF('Health SCR'!W$3&gt;=$B308,OFFSET($D$283,0,'Health SCR'!W$3-$B308)*OFFSET(Inputs!$C$30,0,$B308-2)/IF(sommmeProdInv(Inputs!$B$30:$AY$30,$D$283:$BA$283,'Health SCR'!W$3)&gt;0,sommmeProdInv(Inputs!$B$30:$AY$30,$D$283:$BA$283,'Health SCR'!W$3),1)+W307,0)</f>
        <v>0</v>
      </c>
      <c r="X308" s="644">
        <f ca="1">IF('Health SCR'!X$3&gt;=$B308,OFFSET($D$283,0,'Health SCR'!X$3-$B308)*OFFSET(Inputs!$C$30,0,$B308-2)/IF(sommmeProdInv(Inputs!$B$30:$AY$30,$D$283:$BA$283,'Health SCR'!X$3)&gt;0,sommmeProdInv(Inputs!$B$30:$AY$30,$D$283:$BA$283,'Health SCR'!X$3),1)+X307,0)</f>
        <v>0</v>
      </c>
      <c r="Y308" s="644">
        <f ca="1">IF('Health SCR'!Y$3&gt;=$B308,OFFSET($D$283,0,'Health SCR'!Y$3-$B308)*OFFSET(Inputs!$C$30,0,$B308-2)/IF(sommmeProdInv(Inputs!$B$30:$AY$30,$D$283:$BA$283,'Health SCR'!Y$3)&gt;0,sommmeProdInv(Inputs!$B$30:$AY$30,$D$283:$BA$283,'Health SCR'!Y$3),1)+Y307,0)</f>
        <v>0</v>
      </c>
      <c r="Z308" s="644">
        <f ca="1">IF('Health SCR'!Z$3&gt;=$B308,OFFSET($D$283,0,'Health SCR'!Z$3-$B308)*OFFSET(Inputs!$C$30,0,$B308-2)/IF(sommmeProdInv(Inputs!$B$30:$AY$30,$D$283:$BA$283,'Health SCR'!Z$3)&gt;0,sommmeProdInv(Inputs!$B$30:$AY$30,$D$283:$BA$283,'Health SCR'!Z$3),1)+Z307,0)</f>
        <v>0</v>
      </c>
      <c r="AA308" s="644">
        <f ca="1">IF('Health SCR'!AA$3&gt;=$B308,OFFSET($D$283,0,'Health SCR'!AA$3-$B308)*OFFSET(Inputs!$C$30,0,$B308-2)/IF(sommmeProdInv(Inputs!$B$30:$AY$30,$D$283:$BA$283,'Health SCR'!AA$3)&gt;0,sommmeProdInv(Inputs!$B$30:$AY$30,$D$283:$BA$283,'Health SCR'!AA$3),1)+AA307,0)</f>
        <v>0</v>
      </c>
      <c r="AB308" s="644">
        <f ca="1">IF('Health SCR'!AB$3&gt;=$B308,OFFSET($D$283,0,'Health SCR'!AB$3-$B308)*OFFSET(Inputs!$C$30,0,$B308-2)/IF(sommmeProdInv(Inputs!$B$30:$AY$30,$D$283:$BA$283,'Health SCR'!AB$3)&gt;0,sommmeProdInv(Inputs!$B$30:$AY$30,$D$283:$BA$283,'Health SCR'!AB$3),1)+AB307,0)</f>
        <v>0</v>
      </c>
      <c r="AC308" s="644">
        <f ca="1">IF('Health SCR'!AC$3&gt;=$B308,OFFSET($D$283,0,'Health SCR'!AC$3-$B308)*OFFSET(Inputs!$C$30,0,$B308-2)/IF(sommmeProdInv(Inputs!$B$30:$AY$30,$D$283:$BA$283,'Health SCR'!AC$3)&gt;0,sommmeProdInv(Inputs!$B$30:$AY$30,$D$283:$BA$283,'Health SCR'!AC$3),1)+AC307,0)</f>
        <v>0</v>
      </c>
      <c r="AD308" s="644">
        <f ca="1">IF('Health SCR'!AD$3&gt;=$B308,OFFSET($D$283,0,'Health SCR'!AD$3-$B308)*OFFSET(Inputs!$C$30,0,$B308-2)/IF(sommmeProdInv(Inputs!$B$30:$AY$30,$D$283:$BA$283,'Health SCR'!AD$3)&gt;0,sommmeProdInv(Inputs!$B$30:$AY$30,$D$283:$BA$283,'Health SCR'!AD$3),1)+AD307,0)</f>
        <v>0</v>
      </c>
      <c r="AE308" s="644">
        <f ca="1">IF('Health SCR'!AE$3&gt;=$B308,OFFSET($D$283,0,'Health SCR'!AE$3-$B308)*OFFSET(Inputs!$C$30,0,$B308-2)/IF(sommmeProdInv(Inputs!$B$30:$AY$30,$D$283:$BA$283,'Health SCR'!AE$3)&gt;0,sommmeProdInv(Inputs!$B$30:$AY$30,$D$283:$BA$283,'Health SCR'!AE$3),1)+AE307,0)</f>
        <v>0</v>
      </c>
      <c r="AF308" s="644">
        <f ca="1">IF('Health SCR'!AF$3&gt;=$B308,OFFSET($D$283,0,'Health SCR'!AF$3-$B308)*OFFSET(Inputs!$C$30,0,$B308-2)/IF(sommmeProdInv(Inputs!$B$30:$AY$30,$D$283:$BA$283,'Health SCR'!AF$3)&gt;0,sommmeProdInv(Inputs!$B$30:$AY$30,$D$283:$BA$283,'Health SCR'!AF$3),1)+AF307,0)</f>
        <v>0</v>
      </c>
      <c r="AG308" s="644">
        <f ca="1">IF('Health SCR'!AG$3&gt;=$B308,OFFSET($D$283,0,'Health SCR'!AG$3-$B308)*OFFSET(Inputs!$C$30,0,$B308-2)/IF(sommmeProdInv(Inputs!$B$30:$AY$30,$D$283:$BA$283,'Health SCR'!AG$3)&gt;0,sommmeProdInv(Inputs!$B$30:$AY$30,$D$283:$BA$283,'Health SCR'!AG$3),1)+AG307,0)</f>
        <v>0</v>
      </c>
      <c r="AH308" s="644">
        <f ca="1">IF('Health SCR'!AH$3&gt;=$B308,OFFSET($D$283,0,'Health SCR'!AH$3-$B308)*OFFSET(Inputs!$C$30,0,$B308-2)/IF(sommmeProdInv(Inputs!$B$30:$AY$30,$D$283:$BA$283,'Health SCR'!AH$3)&gt;0,sommmeProdInv(Inputs!$B$30:$AY$30,$D$283:$BA$283,'Health SCR'!AH$3),1)+AH307,0)</f>
        <v>0</v>
      </c>
      <c r="AI308" s="644">
        <f ca="1">IF('Health SCR'!AI$3&gt;=$B308,OFFSET($D$283,0,'Health SCR'!AI$3-$B308)*OFFSET(Inputs!$C$30,0,$B308-2)/IF(sommmeProdInv(Inputs!$B$30:$AY$30,$D$283:$BA$283,'Health SCR'!AI$3)&gt;0,sommmeProdInv(Inputs!$B$30:$AY$30,$D$283:$BA$283,'Health SCR'!AI$3),1)+AI307,0)</f>
        <v>0</v>
      </c>
      <c r="AJ308" s="644">
        <f ca="1">IF('Health SCR'!AJ$3&gt;=$B308,OFFSET($D$283,0,'Health SCR'!AJ$3-$B308)*OFFSET(Inputs!$C$30,0,$B308-2)/IF(sommmeProdInv(Inputs!$B$30:$AY$30,$D$283:$BA$283,'Health SCR'!AJ$3)&gt;0,sommmeProdInv(Inputs!$B$30:$AY$30,$D$283:$BA$283,'Health SCR'!AJ$3),1)+AJ307,0)</f>
        <v>0</v>
      </c>
      <c r="AK308" s="644">
        <f ca="1">IF('Health SCR'!AK$3&gt;=$B308,OFFSET($D$283,0,'Health SCR'!AK$3-$B308)*OFFSET(Inputs!$C$30,0,$B308-2)/IF(sommmeProdInv(Inputs!$B$30:$AY$30,$D$283:$BA$283,'Health SCR'!AK$3)&gt;0,sommmeProdInv(Inputs!$B$30:$AY$30,$D$283:$BA$283,'Health SCR'!AK$3),1)+AK307,0)</f>
        <v>0</v>
      </c>
      <c r="AL308" s="644">
        <f ca="1">IF('Health SCR'!AL$3&gt;=$B308,OFFSET($D$283,0,'Health SCR'!AL$3-$B308)*OFFSET(Inputs!$C$30,0,$B308-2)/IF(sommmeProdInv(Inputs!$B$30:$AY$30,$D$283:$BA$283,'Health SCR'!AL$3)&gt;0,sommmeProdInv(Inputs!$B$30:$AY$30,$D$283:$BA$283,'Health SCR'!AL$3),1)+AL307,0)</f>
        <v>0</v>
      </c>
      <c r="AM308" s="644">
        <f ca="1">IF('Health SCR'!AM$3&gt;=$B308,OFFSET($D$283,0,'Health SCR'!AM$3-$B308)*OFFSET(Inputs!$C$30,0,$B308-2)/IF(sommmeProdInv(Inputs!$B$30:$AY$30,$D$283:$BA$283,'Health SCR'!AM$3)&gt;0,sommmeProdInv(Inputs!$B$30:$AY$30,$D$283:$BA$283,'Health SCR'!AM$3),1)+AM307,0)</f>
        <v>0</v>
      </c>
      <c r="AN308" s="644">
        <f ca="1">IF('Health SCR'!AN$3&gt;=$B308,OFFSET($D$283,0,'Health SCR'!AN$3-$B308)*OFFSET(Inputs!$C$30,0,$B308-2)/IF(sommmeProdInv(Inputs!$B$30:$AY$30,$D$283:$BA$283,'Health SCR'!AN$3)&gt;0,sommmeProdInv(Inputs!$B$30:$AY$30,$D$283:$BA$283,'Health SCR'!AN$3),1)+AN307,0)</f>
        <v>0</v>
      </c>
      <c r="AO308" s="644">
        <f ca="1">IF('Health SCR'!AO$3&gt;=$B308,OFFSET($D$283,0,'Health SCR'!AO$3-$B308)*OFFSET(Inputs!$C$30,0,$B308-2)/IF(sommmeProdInv(Inputs!$B$30:$AY$30,$D$283:$BA$283,'Health SCR'!AO$3)&gt;0,sommmeProdInv(Inputs!$B$30:$AY$30,$D$283:$BA$283,'Health SCR'!AO$3),1)+AO307,0)</f>
        <v>0</v>
      </c>
      <c r="AP308" s="644">
        <f ca="1">IF('Health SCR'!AP$3&gt;=$B308,OFFSET($D$283,0,'Health SCR'!AP$3-$B308)*OFFSET(Inputs!$C$30,0,$B308-2)/IF(sommmeProdInv(Inputs!$B$30:$AY$30,$D$283:$BA$283,'Health SCR'!AP$3)&gt;0,sommmeProdInv(Inputs!$B$30:$AY$30,$D$283:$BA$283,'Health SCR'!AP$3),1)+AP307,0)</f>
        <v>0</v>
      </c>
      <c r="AQ308" s="644">
        <f ca="1">IF('Health SCR'!AQ$3&gt;=$B308,OFFSET($D$283,0,'Health SCR'!AQ$3-$B308)*OFFSET(Inputs!$C$30,0,$B308-2)/IF(sommmeProdInv(Inputs!$B$30:$AY$30,$D$283:$BA$283,'Health SCR'!AQ$3)&gt;0,sommmeProdInv(Inputs!$B$30:$AY$30,$D$283:$BA$283,'Health SCR'!AQ$3),1)+AQ307,0)</f>
        <v>0</v>
      </c>
      <c r="AR308" s="644">
        <f ca="1">IF('Health SCR'!AR$3&gt;=$B308,OFFSET($D$283,0,'Health SCR'!AR$3-$B308)*OFFSET(Inputs!$C$30,0,$B308-2)/IF(sommmeProdInv(Inputs!$B$30:$AY$30,$D$283:$BA$283,'Health SCR'!AR$3)&gt;0,sommmeProdInv(Inputs!$B$30:$AY$30,$D$283:$BA$283,'Health SCR'!AR$3),1)+AR307,0)</f>
        <v>0</v>
      </c>
      <c r="AS308" s="644">
        <f ca="1">IF('Health SCR'!AS$3&gt;=$B308,OFFSET($D$283,0,'Health SCR'!AS$3-$B308)*OFFSET(Inputs!$C$30,0,$B308-2)/IF(sommmeProdInv(Inputs!$B$30:$AY$30,$D$283:$BA$283,'Health SCR'!AS$3)&gt;0,sommmeProdInv(Inputs!$B$30:$AY$30,$D$283:$BA$283,'Health SCR'!AS$3),1)+AS307,0)</f>
        <v>0</v>
      </c>
      <c r="AT308" s="644">
        <f ca="1">IF('Health SCR'!AT$3&gt;=$B308,OFFSET($D$283,0,'Health SCR'!AT$3-$B308)*OFFSET(Inputs!$C$30,0,$B308-2)/IF(sommmeProdInv(Inputs!$B$30:$AY$30,$D$283:$BA$283,'Health SCR'!AT$3)&gt;0,sommmeProdInv(Inputs!$B$30:$AY$30,$D$283:$BA$283,'Health SCR'!AT$3),1)+AT307,0)</f>
        <v>0</v>
      </c>
      <c r="AU308" s="644">
        <f ca="1">IF('Health SCR'!AU$3&gt;=$B308,OFFSET($D$283,0,'Health SCR'!AU$3-$B308)*OFFSET(Inputs!$C$30,0,$B308-2)/IF(sommmeProdInv(Inputs!$B$30:$AY$30,$D$283:$BA$283,'Health SCR'!AU$3)&gt;0,sommmeProdInv(Inputs!$B$30:$AY$30,$D$283:$BA$283,'Health SCR'!AU$3),1)+AU307,0)</f>
        <v>0</v>
      </c>
      <c r="AV308" s="644">
        <f ca="1">IF('Health SCR'!AV$3&gt;=$B308,OFFSET($D$283,0,'Health SCR'!AV$3-$B308)*OFFSET(Inputs!$C$30,0,$B308-2)/IF(sommmeProdInv(Inputs!$B$30:$AY$30,$D$283:$BA$283,'Health SCR'!AV$3)&gt;0,sommmeProdInv(Inputs!$B$30:$AY$30,$D$283:$BA$283,'Health SCR'!AV$3),1)+AV307,0)</f>
        <v>0</v>
      </c>
      <c r="AW308" s="644">
        <f ca="1">IF('Health SCR'!AW$3&gt;=$B308,OFFSET($D$283,0,'Health SCR'!AW$3-$B308)*OFFSET(Inputs!$C$30,0,$B308-2)/IF(sommmeProdInv(Inputs!$B$30:$AY$30,$D$283:$BA$283,'Health SCR'!AW$3)&gt;0,sommmeProdInv(Inputs!$B$30:$AY$30,$D$283:$BA$283,'Health SCR'!AW$3),1)+AW307,0)</f>
        <v>0</v>
      </c>
      <c r="AX308" s="644">
        <f ca="1">IF('Health SCR'!AX$3&gt;=$B308,OFFSET($D$283,0,'Health SCR'!AX$3-$B308)*OFFSET(Inputs!$C$30,0,$B308-2)/IF(sommmeProdInv(Inputs!$B$30:$AY$30,$D$283:$BA$283,'Health SCR'!AX$3)&gt;0,sommmeProdInv(Inputs!$B$30:$AY$30,$D$283:$BA$283,'Health SCR'!AX$3),1)+AX307,0)</f>
        <v>0</v>
      </c>
      <c r="AY308" s="644">
        <f ca="1">IF('Health SCR'!AY$3&gt;=$B308,OFFSET($D$283,0,'Health SCR'!AY$3-$B308)*OFFSET(Inputs!$C$30,0,$B308-2)/IF(sommmeProdInv(Inputs!$B$30:$AY$30,$D$283:$BA$283,'Health SCR'!AY$3)&gt;0,sommmeProdInv(Inputs!$B$30:$AY$30,$D$283:$BA$283,'Health SCR'!AY$3),1)+AY307,0)</f>
        <v>0</v>
      </c>
      <c r="AZ308" s="644">
        <f ca="1">IF('Health SCR'!AZ$3&gt;=$B308,OFFSET($D$283,0,'Health SCR'!AZ$3-$B308)*OFFSET(Inputs!$C$30,0,$B308-2)/IF(sommmeProdInv(Inputs!$B$30:$AY$30,$D$283:$BA$283,'Health SCR'!AZ$3)&gt;0,sommmeProdInv(Inputs!$B$30:$AY$30,$D$283:$BA$283,'Health SCR'!AZ$3),1)+AZ307,0)</f>
        <v>0</v>
      </c>
      <c r="BA308" s="645">
        <f ca="1">IF('Health SCR'!BA$3&gt;=$B308,OFFSET($D$283,0,'Health SCR'!BA$3-$B308)*OFFSET(Inputs!$C$30,0,$B308-2)/IF(sommmeProdInv(Inputs!$B$30:$AY$30,$D$283:$BA$283,'Health SCR'!BA$3)&gt;0,sommmeProdInv(Inputs!$B$30:$AY$30,$D$283:$BA$283,'Health SCR'!BA$3),1)+BA307,0)</f>
        <v>0</v>
      </c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43"/>
      <c r="BU308" s="243"/>
      <c r="BV308" s="243"/>
      <c r="BW308" s="243"/>
      <c r="BX308" s="243"/>
      <c r="BY308" s="243"/>
      <c r="BZ308" s="243"/>
      <c r="CA308" s="243"/>
      <c r="CB308" s="243"/>
      <c r="CC308" s="243"/>
      <c r="CD308" s="243"/>
      <c r="CE308" s="243"/>
      <c r="CF308" s="243"/>
      <c r="CG308" s="243"/>
      <c r="CH308" s="243"/>
      <c r="CI308" s="243"/>
      <c r="CJ308" s="243"/>
      <c r="CK308" s="243"/>
      <c r="CL308" s="243"/>
      <c r="CM308" s="243"/>
      <c r="CN308" s="243"/>
      <c r="CO308" s="243"/>
      <c r="CP308" s="243"/>
      <c r="CQ308" s="243"/>
      <c r="CR308" s="243"/>
      <c r="CS308" s="243"/>
      <c r="CT308" s="243"/>
      <c r="CU308" s="243"/>
      <c r="CV308" s="243"/>
      <c r="CW308" s="243"/>
      <c r="CX308" s="243"/>
      <c r="CY308" s="243"/>
      <c r="CZ308" s="243"/>
      <c r="DA308" s="243"/>
      <c r="DB308" s="243"/>
      <c r="DC308" s="243"/>
      <c r="DD308" s="243"/>
      <c r="DE308" s="243"/>
      <c r="DF308" s="243"/>
      <c r="DG308" s="243"/>
      <c r="DH308" s="243"/>
      <c r="DI308" s="243"/>
      <c r="DJ308" s="243"/>
      <c r="DK308" s="243"/>
      <c r="DL308" s="243"/>
      <c r="DM308" s="243"/>
      <c r="DN308" s="243"/>
      <c r="DO308" s="243"/>
      <c r="DP308" s="243"/>
      <c r="DQ308" s="243"/>
      <c r="DR308" s="243"/>
      <c r="DS308" s="243"/>
      <c r="DT308" s="243"/>
      <c r="DU308" s="243"/>
      <c r="DV308" s="243"/>
      <c r="DW308" s="243"/>
      <c r="DX308" s="243"/>
      <c r="DY308" s="243"/>
      <c r="DZ308" s="243"/>
      <c r="EA308" s="243"/>
      <c r="EB308" s="243"/>
      <c r="EC308" s="243"/>
      <c r="ED308" s="243"/>
      <c r="EE308" s="243"/>
      <c r="EF308" s="243"/>
      <c r="EG308" s="243"/>
      <c r="EH308" s="243"/>
      <c r="EI308" s="243"/>
      <c r="EJ308" s="243"/>
      <c r="EK308" s="243"/>
      <c r="EL308" s="243"/>
      <c r="EM308" s="243"/>
      <c r="EN308" s="243"/>
      <c r="EO308" s="243"/>
      <c r="EP308" s="243"/>
      <c r="EQ308" s="243"/>
      <c r="ER308" s="243"/>
      <c r="ES308" s="243"/>
      <c r="ET308" s="243"/>
      <c r="EU308" s="243"/>
      <c r="EV308" s="243"/>
      <c r="EW308" s="243"/>
      <c r="EX308" s="243"/>
      <c r="EY308" s="243"/>
      <c r="EZ308" s="243"/>
      <c r="FA308" s="243"/>
      <c r="FB308" s="243"/>
      <c r="FC308" s="243"/>
      <c r="FD308" s="243"/>
      <c r="FE308" s="243"/>
      <c r="FF308" s="243"/>
      <c r="FG308" s="243"/>
      <c r="FH308" s="243"/>
      <c r="FI308" s="243"/>
      <c r="FJ308" s="243"/>
      <c r="FK308" s="243"/>
      <c r="FL308" s="243"/>
      <c r="FM308" s="243"/>
      <c r="FN308" s="243"/>
      <c r="FO308" s="243"/>
      <c r="FP308" s="243"/>
      <c r="FQ308" s="243"/>
      <c r="FR308" s="243"/>
      <c r="FS308" s="243"/>
      <c r="FT308" s="243"/>
      <c r="FU308" s="243"/>
      <c r="FV308" s="243"/>
      <c r="FW308" s="243"/>
      <c r="FX308" s="243"/>
      <c r="FY308" s="243"/>
      <c r="FZ308" s="243"/>
      <c r="GA308" s="243"/>
      <c r="GB308" s="243"/>
      <c r="GC308" s="243"/>
      <c r="GD308" s="243"/>
      <c r="GE308" s="243"/>
      <c r="GF308" s="243"/>
      <c r="GG308" s="243"/>
      <c r="GH308" s="243"/>
      <c r="GI308" s="243"/>
      <c r="GJ308" s="243"/>
      <c r="GK308" s="243"/>
      <c r="GL308" s="243"/>
      <c r="GM308" s="243"/>
      <c r="GN308" s="243"/>
      <c r="GO308" s="243"/>
      <c r="GP308" s="243"/>
      <c r="GQ308" s="243"/>
      <c r="GR308" s="243"/>
      <c r="GS308" s="243"/>
      <c r="GT308" s="243"/>
      <c r="GU308" s="243"/>
      <c r="GV308" s="243"/>
      <c r="GW308" s="243"/>
      <c r="GX308" s="243"/>
      <c r="GY308" s="243"/>
      <c r="GZ308" s="243"/>
      <c r="HA308" s="243"/>
      <c r="HB308" s="243"/>
      <c r="HC308" s="243"/>
      <c r="HD308" s="243"/>
      <c r="HE308" s="243"/>
      <c r="HF308" s="243"/>
      <c r="HG308" s="243"/>
      <c r="HH308" s="243"/>
      <c r="HI308" s="243"/>
      <c r="HJ308" s="243"/>
      <c r="HK308" s="243"/>
      <c r="HL308" s="243"/>
      <c r="HM308" s="243"/>
      <c r="HN308" s="243"/>
      <c r="HO308" s="243"/>
      <c r="HP308" s="243"/>
      <c r="HQ308" s="243"/>
      <c r="HR308" s="243"/>
      <c r="HS308" s="243"/>
      <c r="HT308" s="243"/>
      <c r="HU308" s="243"/>
      <c r="HV308" s="243"/>
      <c r="HW308" s="243"/>
      <c r="HX308" s="243"/>
      <c r="HY308" s="243"/>
      <c r="HZ308" s="243"/>
      <c r="IA308" s="243"/>
      <c r="IB308" s="243"/>
      <c r="IC308" s="243"/>
      <c r="ID308" s="243"/>
      <c r="IE308" s="243"/>
      <c r="IF308" s="243"/>
      <c r="IG308" s="243"/>
      <c r="IH308" s="243"/>
      <c r="II308" s="243"/>
      <c r="IJ308" s="243"/>
      <c r="IK308" s="243"/>
      <c r="IL308" s="243"/>
      <c r="IM308" s="243"/>
      <c r="IN308" s="243"/>
      <c r="IO308" s="243"/>
      <c r="IP308" s="243"/>
      <c r="IQ308" s="243"/>
      <c r="IR308" s="243"/>
      <c r="IS308" s="243"/>
      <c r="IT308" s="243"/>
      <c r="IU308" s="243"/>
      <c r="IV308" s="243"/>
    </row>
    <row r="309" spans="1:256" s="62" customFormat="1" outlineLevel="1">
      <c r="A309" s="610"/>
      <c r="B309" s="993">
        <v>25</v>
      </c>
      <c r="C309" s="994"/>
      <c r="D309" s="643"/>
      <c r="E309" s="644">
        <f ca="1">IF('Health SCR'!E$3&gt;=$B309,OFFSET($D$283,0,'Health SCR'!E$3-$B309)*OFFSET(Inputs!$C$30,0,$B309-2)/IF(sommmeProdInv(Inputs!$B$30:$AY$30,$D$283:$BA$283,'Health SCR'!E$3)&gt;0,sommmeProdInv(Inputs!$B$30:$AY$30,$D$283:$BA$283,'Health SCR'!E$3),1)+E308,0)</f>
        <v>0</v>
      </c>
      <c r="F309" s="644">
        <f ca="1">IF('Health SCR'!F$3&gt;=$B309,OFFSET($D$283,0,'Health SCR'!F$3-$B309)*OFFSET(Inputs!$C$30,0,$B309-2)/IF(sommmeProdInv(Inputs!$B$30:$AY$30,$D$283:$BA$283,'Health SCR'!F$3)&gt;0,sommmeProdInv(Inputs!$B$30:$AY$30,$D$283:$BA$283,'Health SCR'!F$3),1)+F308,0)</f>
        <v>0</v>
      </c>
      <c r="G309" s="644">
        <f ca="1">IF('Health SCR'!G$3&gt;=$B309,OFFSET($D$283,0,'Health SCR'!G$3-$B309)*OFFSET(Inputs!$C$30,0,$B309-2)/IF(sommmeProdInv(Inputs!$B$30:$AY$30,$D$283:$BA$283,'Health SCR'!G$3)&gt;0,sommmeProdInv(Inputs!$B$30:$AY$30,$D$283:$BA$283,'Health SCR'!G$3),1)+G308,0)</f>
        <v>0</v>
      </c>
      <c r="H309" s="644">
        <f ca="1">IF('Health SCR'!H$3&gt;=$B309,OFFSET($D$283,0,'Health SCR'!H$3-$B309)*OFFSET(Inputs!$C$30,0,$B309-2)/IF(sommmeProdInv(Inputs!$B$30:$AY$30,$D$283:$BA$283,'Health SCR'!H$3)&gt;0,sommmeProdInv(Inputs!$B$30:$AY$30,$D$283:$BA$283,'Health SCR'!H$3),1)+H308,0)</f>
        <v>0</v>
      </c>
      <c r="I309" s="644">
        <f ca="1">IF('Health SCR'!I$3&gt;=$B309,OFFSET($D$283,0,'Health SCR'!I$3-$B309)*OFFSET(Inputs!$C$30,0,$B309-2)/IF(sommmeProdInv(Inputs!$B$30:$AY$30,$D$283:$BA$283,'Health SCR'!I$3)&gt;0,sommmeProdInv(Inputs!$B$30:$AY$30,$D$283:$BA$283,'Health SCR'!I$3),1)+I308,0)</f>
        <v>0</v>
      </c>
      <c r="J309" s="644">
        <f ca="1">IF('Health SCR'!J$3&gt;=$B309,OFFSET($D$283,0,'Health SCR'!J$3-$B309)*OFFSET(Inputs!$C$30,0,$B309-2)/IF(sommmeProdInv(Inputs!$B$30:$AY$30,$D$283:$BA$283,'Health SCR'!J$3)&gt;0,sommmeProdInv(Inputs!$B$30:$AY$30,$D$283:$BA$283,'Health SCR'!J$3),1)+J308,0)</f>
        <v>0</v>
      </c>
      <c r="K309" s="644">
        <f ca="1">IF('Health SCR'!K$3&gt;=$B309,OFFSET($D$283,0,'Health SCR'!K$3-$B309)*OFFSET(Inputs!$C$30,0,$B309-2)/IF(sommmeProdInv(Inputs!$B$30:$AY$30,$D$283:$BA$283,'Health SCR'!K$3)&gt;0,sommmeProdInv(Inputs!$B$30:$AY$30,$D$283:$BA$283,'Health SCR'!K$3),1)+K308,0)</f>
        <v>0</v>
      </c>
      <c r="L309" s="644">
        <f ca="1">IF('Health SCR'!L$3&gt;=$B309,OFFSET($D$283,0,'Health SCR'!L$3-$B309)*OFFSET(Inputs!$C$30,0,$B309-2)/IF(sommmeProdInv(Inputs!$B$30:$AY$30,$D$283:$BA$283,'Health SCR'!L$3)&gt;0,sommmeProdInv(Inputs!$B$30:$AY$30,$D$283:$BA$283,'Health SCR'!L$3),1)+L308,0)</f>
        <v>0</v>
      </c>
      <c r="M309" s="644">
        <f ca="1">IF('Health SCR'!M$3&gt;=$B309,OFFSET($D$283,0,'Health SCR'!M$3-$B309)*OFFSET(Inputs!$C$30,0,$B309-2)/IF(sommmeProdInv(Inputs!$B$30:$AY$30,$D$283:$BA$283,'Health SCR'!M$3)&gt;0,sommmeProdInv(Inputs!$B$30:$AY$30,$D$283:$BA$283,'Health SCR'!M$3),1)+M308,0)</f>
        <v>0</v>
      </c>
      <c r="N309" s="644">
        <f ca="1">IF('Health SCR'!N$3&gt;=$B309,OFFSET($D$283,0,'Health SCR'!N$3-$B309)*OFFSET(Inputs!$C$30,0,$B309-2)/IF(sommmeProdInv(Inputs!$B$30:$AY$30,$D$283:$BA$283,'Health SCR'!N$3)&gt;0,sommmeProdInv(Inputs!$B$30:$AY$30,$D$283:$BA$283,'Health SCR'!N$3),1)+N308,0)</f>
        <v>0</v>
      </c>
      <c r="O309" s="644">
        <f ca="1">IF('Health SCR'!O$3&gt;=$B309,OFFSET($D$283,0,'Health SCR'!O$3-$B309)*OFFSET(Inputs!$C$30,0,$B309-2)/IF(sommmeProdInv(Inputs!$B$30:$AY$30,$D$283:$BA$283,'Health SCR'!O$3)&gt;0,sommmeProdInv(Inputs!$B$30:$AY$30,$D$283:$BA$283,'Health SCR'!O$3),1)+O308,0)</f>
        <v>0</v>
      </c>
      <c r="P309" s="644">
        <f ca="1">IF('Health SCR'!P$3&gt;=$B309,OFFSET($D$283,0,'Health SCR'!P$3-$B309)*OFFSET(Inputs!$C$30,0,$B309-2)/IF(sommmeProdInv(Inputs!$B$30:$AY$30,$D$283:$BA$283,'Health SCR'!P$3)&gt;0,sommmeProdInv(Inputs!$B$30:$AY$30,$D$283:$BA$283,'Health SCR'!P$3),1)+P308,0)</f>
        <v>0</v>
      </c>
      <c r="Q309" s="644">
        <f ca="1">IF('Health SCR'!Q$3&gt;=$B309,OFFSET($D$283,0,'Health SCR'!Q$3-$B309)*OFFSET(Inputs!$C$30,0,$B309-2)/IF(sommmeProdInv(Inputs!$B$30:$AY$30,$D$283:$BA$283,'Health SCR'!Q$3)&gt;0,sommmeProdInv(Inputs!$B$30:$AY$30,$D$283:$BA$283,'Health SCR'!Q$3),1)+Q308,0)</f>
        <v>0</v>
      </c>
      <c r="R309" s="644">
        <f ca="1">IF('Health SCR'!R$3&gt;=$B309,OFFSET($D$283,0,'Health SCR'!R$3-$B309)*OFFSET(Inputs!$C$30,0,$B309-2)/IF(sommmeProdInv(Inputs!$B$30:$AY$30,$D$283:$BA$283,'Health SCR'!R$3)&gt;0,sommmeProdInv(Inputs!$B$30:$AY$30,$D$283:$BA$283,'Health SCR'!R$3),1)+R308,0)</f>
        <v>0</v>
      </c>
      <c r="S309" s="644">
        <f ca="1">IF('Health SCR'!S$3&gt;=$B309,OFFSET($D$283,0,'Health SCR'!S$3-$B309)*OFFSET(Inputs!$C$30,0,$B309-2)/IF(sommmeProdInv(Inputs!$B$30:$AY$30,$D$283:$BA$283,'Health SCR'!S$3)&gt;0,sommmeProdInv(Inputs!$B$30:$AY$30,$D$283:$BA$283,'Health SCR'!S$3),1)+S308,0)</f>
        <v>0</v>
      </c>
      <c r="T309" s="644">
        <f ca="1">IF('Health SCR'!T$3&gt;=$B309,OFFSET($D$283,0,'Health SCR'!T$3-$B309)*OFFSET(Inputs!$C$30,0,$B309-2)/IF(sommmeProdInv(Inputs!$B$30:$AY$30,$D$283:$BA$283,'Health SCR'!T$3)&gt;0,sommmeProdInv(Inputs!$B$30:$AY$30,$D$283:$BA$283,'Health SCR'!T$3),1)+T308,0)</f>
        <v>0</v>
      </c>
      <c r="U309" s="644">
        <f ca="1">IF('Health SCR'!U$3&gt;=$B309,OFFSET($D$283,0,'Health SCR'!U$3-$B309)*OFFSET(Inputs!$C$30,0,$B309-2)/IF(sommmeProdInv(Inputs!$B$30:$AY$30,$D$283:$BA$283,'Health SCR'!U$3)&gt;0,sommmeProdInv(Inputs!$B$30:$AY$30,$D$283:$BA$283,'Health SCR'!U$3),1)+U308,0)</f>
        <v>0</v>
      </c>
      <c r="V309" s="644">
        <f ca="1">IF('Health SCR'!V$3&gt;=$B309,OFFSET($D$283,0,'Health SCR'!V$3-$B309)*OFFSET(Inputs!$C$30,0,$B309-2)/IF(sommmeProdInv(Inputs!$B$30:$AY$30,$D$283:$BA$283,'Health SCR'!V$3)&gt;0,sommmeProdInv(Inputs!$B$30:$AY$30,$D$283:$BA$283,'Health SCR'!V$3),1)+V308,0)</f>
        <v>0</v>
      </c>
      <c r="W309" s="644">
        <f ca="1">IF('Health SCR'!W$3&gt;=$B309,OFFSET($D$283,0,'Health SCR'!W$3-$B309)*OFFSET(Inputs!$C$30,0,$B309-2)/IF(sommmeProdInv(Inputs!$B$30:$AY$30,$D$283:$BA$283,'Health SCR'!W$3)&gt;0,sommmeProdInv(Inputs!$B$30:$AY$30,$D$283:$BA$283,'Health SCR'!W$3),1)+W308,0)</f>
        <v>0</v>
      </c>
      <c r="X309" s="644">
        <f ca="1">IF('Health SCR'!X$3&gt;=$B309,OFFSET($D$283,0,'Health SCR'!X$3-$B309)*OFFSET(Inputs!$C$30,0,$B309-2)/IF(sommmeProdInv(Inputs!$B$30:$AY$30,$D$283:$BA$283,'Health SCR'!X$3)&gt;0,sommmeProdInv(Inputs!$B$30:$AY$30,$D$283:$BA$283,'Health SCR'!X$3),1)+X308,0)</f>
        <v>0</v>
      </c>
      <c r="Y309" s="644">
        <f ca="1">IF('Health SCR'!Y$3&gt;=$B309,OFFSET($D$283,0,'Health SCR'!Y$3-$B309)*OFFSET(Inputs!$C$30,0,$B309-2)/IF(sommmeProdInv(Inputs!$B$30:$AY$30,$D$283:$BA$283,'Health SCR'!Y$3)&gt;0,sommmeProdInv(Inputs!$B$30:$AY$30,$D$283:$BA$283,'Health SCR'!Y$3),1)+Y308,0)</f>
        <v>0</v>
      </c>
      <c r="Z309" s="644">
        <f ca="1">IF('Health SCR'!Z$3&gt;=$B309,OFFSET($D$283,0,'Health SCR'!Z$3-$B309)*OFFSET(Inputs!$C$30,0,$B309-2)/IF(sommmeProdInv(Inputs!$B$30:$AY$30,$D$283:$BA$283,'Health SCR'!Z$3)&gt;0,sommmeProdInv(Inputs!$B$30:$AY$30,$D$283:$BA$283,'Health SCR'!Z$3),1)+Z308,0)</f>
        <v>0</v>
      </c>
      <c r="AA309" s="644">
        <f ca="1">IF('Health SCR'!AA$3&gt;=$B309,OFFSET($D$283,0,'Health SCR'!AA$3-$B309)*OFFSET(Inputs!$C$30,0,$B309-2)/IF(sommmeProdInv(Inputs!$B$30:$AY$30,$D$283:$BA$283,'Health SCR'!AA$3)&gt;0,sommmeProdInv(Inputs!$B$30:$AY$30,$D$283:$BA$283,'Health SCR'!AA$3),1)+AA308,0)</f>
        <v>0</v>
      </c>
      <c r="AB309" s="644">
        <f ca="1">IF('Health SCR'!AB$3&gt;=$B309,OFFSET($D$283,0,'Health SCR'!AB$3-$B309)*OFFSET(Inputs!$C$30,0,$B309-2)/IF(sommmeProdInv(Inputs!$B$30:$AY$30,$D$283:$BA$283,'Health SCR'!AB$3)&gt;0,sommmeProdInv(Inputs!$B$30:$AY$30,$D$283:$BA$283,'Health SCR'!AB$3),1)+AB308,0)</f>
        <v>0</v>
      </c>
      <c r="AC309" s="644">
        <f ca="1">IF('Health SCR'!AC$3&gt;=$B309,OFFSET($D$283,0,'Health SCR'!AC$3-$B309)*OFFSET(Inputs!$C$30,0,$B309-2)/IF(sommmeProdInv(Inputs!$B$30:$AY$30,$D$283:$BA$283,'Health SCR'!AC$3)&gt;0,sommmeProdInv(Inputs!$B$30:$AY$30,$D$283:$BA$283,'Health SCR'!AC$3),1)+AC308,0)</f>
        <v>0</v>
      </c>
      <c r="AD309" s="644">
        <f ca="1">IF('Health SCR'!AD$3&gt;=$B309,OFFSET($D$283,0,'Health SCR'!AD$3-$B309)*OFFSET(Inputs!$C$30,0,$B309-2)/IF(sommmeProdInv(Inputs!$B$30:$AY$30,$D$283:$BA$283,'Health SCR'!AD$3)&gt;0,sommmeProdInv(Inputs!$B$30:$AY$30,$D$283:$BA$283,'Health SCR'!AD$3),1)+AD308,0)</f>
        <v>0</v>
      </c>
      <c r="AE309" s="644">
        <f ca="1">IF('Health SCR'!AE$3&gt;=$B309,OFFSET($D$283,0,'Health SCR'!AE$3-$B309)*OFFSET(Inputs!$C$30,0,$B309-2)/IF(sommmeProdInv(Inputs!$B$30:$AY$30,$D$283:$BA$283,'Health SCR'!AE$3)&gt;0,sommmeProdInv(Inputs!$B$30:$AY$30,$D$283:$BA$283,'Health SCR'!AE$3),1)+AE308,0)</f>
        <v>0</v>
      </c>
      <c r="AF309" s="644">
        <f ca="1">IF('Health SCR'!AF$3&gt;=$B309,OFFSET($D$283,0,'Health SCR'!AF$3-$B309)*OFFSET(Inputs!$C$30,0,$B309-2)/IF(sommmeProdInv(Inputs!$B$30:$AY$30,$D$283:$BA$283,'Health SCR'!AF$3)&gt;0,sommmeProdInv(Inputs!$B$30:$AY$30,$D$283:$BA$283,'Health SCR'!AF$3),1)+AF308,0)</f>
        <v>0</v>
      </c>
      <c r="AG309" s="644">
        <f ca="1">IF('Health SCR'!AG$3&gt;=$B309,OFFSET($D$283,0,'Health SCR'!AG$3-$B309)*OFFSET(Inputs!$C$30,0,$B309-2)/IF(sommmeProdInv(Inputs!$B$30:$AY$30,$D$283:$BA$283,'Health SCR'!AG$3)&gt;0,sommmeProdInv(Inputs!$B$30:$AY$30,$D$283:$BA$283,'Health SCR'!AG$3),1)+AG308,0)</f>
        <v>0</v>
      </c>
      <c r="AH309" s="644">
        <f ca="1">IF('Health SCR'!AH$3&gt;=$B309,OFFSET($D$283,0,'Health SCR'!AH$3-$B309)*OFFSET(Inputs!$C$30,0,$B309-2)/IF(sommmeProdInv(Inputs!$B$30:$AY$30,$D$283:$BA$283,'Health SCR'!AH$3)&gt;0,sommmeProdInv(Inputs!$B$30:$AY$30,$D$283:$BA$283,'Health SCR'!AH$3),1)+AH308,0)</f>
        <v>0</v>
      </c>
      <c r="AI309" s="644">
        <f ca="1">IF('Health SCR'!AI$3&gt;=$B309,OFFSET($D$283,0,'Health SCR'!AI$3-$B309)*OFFSET(Inputs!$C$30,0,$B309-2)/IF(sommmeProdInv(Inputs!$B$30:$AY$30,$D$283:$BA$283,'Health SCR'!AI$3)&gt;0,sommmeProdInv(Inputs!$B$30:$AY$30,$D$283:$BA$283,'Health SCR'!AI$3),1)+AI308,0)</f>
        <v>0</v>
      </c>
      <c r="AJ309" s="644">
        <f ca="1">IF('Health SCR'!AJ$3&gt;=$B309,OFFSET($D$283,0,'Health SCR'!AJ$3-$B309)*OFFSET(Inputs!$C$30,0,$B309-2)/IF(sommmeProdInv(Inputs!$B$30:$AY$30,$D$283:$BA$283,'Health SCR'!AJ$3)&gt;0,sommmeProdInv(Inputs!$B$30:$AY$30,$D$283:$BA$283,'Health SCR'!AJ$3),1)+AJ308,0)</f>
        <v>0</v>
      </c>
      <c r="AK309" s="644">
        <f ca="1">IF('Health SCR'!AK$3&gt;=$B309,OFFSET($D$283,0,'Health SCR'!AK$3-$B309)*OFFSET(Inputs!$C$30,0,$B309-2)/IF(sommmeProdInv(Inputs!$B$30:$AY$30,$D$283:$BA$283,'Health SCR'!AK$3)&gt;0,sommmeProdInv(Inputs!$B$30:$AY$30,$D$283:$BA$283,'Health SCR'!AK$3),1)+AK308,0)</f>
        <v>0</v>
      </c>
      <c r="AL309" s="644">
        <f ca="1">IF('Health SCR'!AL$3&gt;=$B309,OFFSET($D$283,0,'Health SCR'!AL$3-$B309)*OFFSET(Inputs!$C$30,0,$B309-2)/IF(sommmeProdInv(Inputs!$B$30:$AY$30,$D$283:$BA$283,'Health SCR'!AL$3)&gt;0,sommmeProdInv(Inputs!$B$30:$AY$30,$D$283:$BA$283,'Health SCR'!AL$3),1)+AL308,0)</f>
        <v>0</v>
      </c>
      <c r="AM309" s="644">
        <f ca="1">IF('Health SCR'!AM$3&gt;=$B309,OFFSET($D$283,0,'Health SCR'!AM$3-$B309)*OFFSET(Inputs!$C$30,0,$B309-2)/IF(sommmeProdInv(Inputs!$B$30:$AY$30,$D$283:$BA$283,'Health SCR'!AM$3)&gt;0,sommmeProdInv(Inputs!$B$30:$AY$30,$D$283:$BA$283,'Health SCR'!AM$3),1)+AM308,0)</f>
        <v>0</v>
      </c>
      <c r="AN309" s="644">
        <f ca="1">IF('Health SCR'!AN$3&gt;=$B309,OFFSET($D$283,0,'Health SCR'!AN$3-$B309)*OFFSET(Inputs!$C$30,0,$B309-2)/IF(sommmeProdInv(Inputs!$B$30:$AY$30,$D$283:$BA$283,'Health SCR'!AN$3)&gt;0,sommmeProdInv(Inputs!$B$30:$AY$30,$D$283:$BA$283,'Health SCR'!AN$3),1)+AN308,0)</f>
        <v>0</v>
      </c>
      <c r="AO309" s="644">
        <f ca="1">IF('Health SCR'!AO$3&gt;=$B309,OFFSET($D$283,0,'Health SCR'!AO$3-$B309)*OFFSET(Inputs!$C$30,0,$B309-2)/IF(sommmeProdInv(Inputs!$B$30:$AY$30,$D$283:$BA$283,'Health SCR'!AO$3)&gt;0,sommmeProdInv(Inputs!$B$30:$AY$30,$D$283:$BA$283,'Health SCR'!AO$3),1)+AO308,0)</f>
        <v>0</v>
      </c>
      <c r="AP309" s="644">
        <f ca="1">IF('Health SCR'!AP$3&gt;=$B309,OFFSET($D$283,0,'Health SCR'!AP$3-$B309)*OFFSET(Inputs!$C$30,0,$B309-2)/IF(sommmeProdInv(Inputs!$B$30:$AY$30,$D$283:$BA$283,'Health SCR'!AP$3)&gt;0,sommmeProdInv(Inputs!$B$30:$AY$30,$D$283:$BA$283,'Health SCR'!AP$3),1)+AP308,0)</f>
        <v>0</v>
      </c>
      <c r="AQ309" s="644">
        <f ca="1">IF('Health SCR'!AQ$3&gt;=$B309,OFFSET($D$283,0,'Health SCR'!AQ$3-$B309)*OFFSET(Inputs!$C$30,0,$B309-2)/IF(sommmeProdInv(Inputs!$B$30:$AY$30,$D$283:$BA$283,'Health SCR'!AQ$3)&gt;0,sommmeProdInv(Inputs!$B$30:$AY$30,$D$283:$BA$283,'Health SCR'!AQ$3),1)+AQ308,0)</f>
        <v>0</v>
      </c>
      <c r="AR309" s="644">
        <f ca="1">IF('Health SCR'!AR$3&gt;=$B309,OFFSET($D$283,0,'Health SCR'!AR$3-$B309)*OFFSET(Inputs!$C$30,0,$B309-2)/IF(sommmeProdInv(Inputs!$B$30:$AY$30,$D$283:$BA$283,'Health SCR'!AR$3)&gt;0,sommmeProdInv(Inputs!$B$30:$AY$30,$D$283:$BA$283,'Health SCR'!AR$3),1)+AR308,0)</f>
        <v>0</v>
      </c>
      <c r="AS309" s="644">
        <f ca="1">IF('Health SCR'!AS$3&gt;=$B309,OFFSET($D$283,0,'Health SCR'!AS$3-$B309)*OFFSET(Inputs!$C$30,0,$B309-2)/IF(sommmeProdInv(Inputs!$B$30:$AY$30,$D$283:$BA$283,'Health SCR'!AS$3)&gt;0,sommmeProdInv(Inputs!$B$30:$AY$30,$D$283:$BA$283,'Health SCR'!AS$3),1)+AS308,0)</f>
        <v>0</v>
      </c>
      <c r="AT309" s="644">
        <f ca="1">IF('Health SCR'!AT$3&gt;=$B309,OFFSET($D$283,0,'Health SCR'!AT$3-$B309)*OFFSET(Inputs!$C$30,0,$B309-2)/IF(sommmeProdInv(Inputs!$B$30:$AY$30,$D$283:$BA$283,'Health SCR'!AT$3)&gt;0,sommmeProdInv(Inputs!$B$30:$AY$30,$D$283:$BA$283,'Health SCR'!AT$3),1)+AT308,0)</f>
        <v>0</v>
      </c>
      <c r="AU309" s="644">
        <f ca="1">IF('Health SCR'!AU$3&gt;=$B309,OFFSET($D$283,0,'Health SCR'!AU$3-$B309)*OFFSET(Inputs!$C$30,0,$B309-2)/IF(sommmeProdInv(Inputs!$B$30:$AY$30,$D$283:$BA$283,'Health SCR'!AU$3)&gt;0,sommmeProdInv(Inputs!$B$30:$AY$30,$D$283:$BA$283,'Health SCR'!AU$3),1)+AU308,0)</f>
        <v>0</v>
      </c>
      <c r="AV309" s="644">
        <f ca="1">IF('Health SCR'!AV$3&gt;=$B309,OFFSET($D$283,0,'Health SCR'!AV$3-$B309)*OFFSET(Inputs!$C$30,0,$B309-2)/IF(sommmeProdInv(Inputs!$B$30:$AY$30,$D$283:$BA$283,'Health SCR'!AV$3)&gt;0,sommmeProdInv(Inputs!$B$30:$AY$30,$D$283:$BA$283,'Health SCR'!AV$3),1)+AV308,0)</f>
        <v>0</v>
      </c>
      <c r="AW309" s="644">
        <f ca="1">IF('Health SCR'!AW$3&gt;=$B309,OFFSET($D$283,0,'Health SCR'!AW$3-$B309)*OFFSET(Inputs!$C$30,0,$B309-2)/IF(sommmeProdInv(Inputs!$B$30:$AY$30,$D$283:$BA$283,'Health SCR'!AW$3)&gt;0,sommmeProdInv(Inputs!$B$30:$AY$30,$D$283:$BA$283,'Health SCR'!AW$3),1)+AW308,0)</f>
        <v>0</v>
      </c>
      <c r="AX309" s="644">
        <f ca="1">IF('Health SCR'!AX$3&gt;=$B309,OFFSET($D$283,0,'Health SCR'!AX$3-$B309)*OFFSET(Inputs!$C$30,0,$B309-2)/IF(sommmeProdInv(Inputs!$B$30:$AY$30,$D$283:$BA$283,'Health SCR'!AX$3)&gt;0,sommmeProdInv(Inputs!$B$30:$AY$30,$D$283:$BA$283,'Health SCR'!AX$3),1)+AX308,0)</f>
        <v>0</v>
      </c>
      <c r="AY309" s="644">
        <f ca="1">IF('Health SCR'!AY$3&gt;=$B309,OFFSET($D$283,0,'Health SCR'!AY$3-$B309)*OFFSET(Inputs!$C$30,0,$B309-2)/IF(sommmeProdInv(Inputs!$B$30:$AY$30,$D$283:$BA$283,'Health SCR'!AY$3)&gt;0,sommmeProdInv(Inputs!$B$30:$AY$30,$D$283:$BA$283,'Health SCR'!AY$3),1)+AY308,0)</f>
        <v>0</v>
      </c>
      <c r="AZ309" s="644">
        <f ca="1">IF('Health SCR'!AZ$3&gt;=$B309,OFFSET($D$283,0,'Health SCR'!AZ$3-$B309)*OFFSET(Inputs!$C$30,0,$B309-2)/IF(sommmeProdInv(Inputs!$B$30:$AY$30,$D$283:$BA$283,'Health SCR'!AZ$3)&gt;0,sommmeProdInv(Inputs!$B$30:$AY$30,$D$283:$BA$283,'Health SCR'!AZ$3),1)+AZ308,0)</f>
        <v>0</v>
      </c>
      <c r="BA309" s="645">
        <f ca="1">IF('Health SCR'!BA$3&gt;=$B309,OFFSET($D$283,0,'Health SCR'!BA$3-$B309)*OFFSET(Inputs!$C$30,0,$B309-2)/IF(sommmeProdInv(Inputs!$B$30:$AY$30,$D$283:$BA$283,'Health SCR'!BA$3)&gt;0,sommmeProdInv(Inputs!$B$30:$AY$30,$D$283:$BA$283,'Health SCR'!BA$3),1)+BA308,0)</f>
        <v>0</v>
      </c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43"/>
      <c r="BU309" s="243"/>
      <c r="BV309" s="243"/>
      <c r="BW309" s="243"/>
      <c r="BX309" s="243"/>
      <c r="BY309" s="243"/>
      <c r="BZ309" s="243"/>
      <c r="CA309" s="243"/>
      <c r="CB309" s="243"/>
      <c r="CC309" s="243"/>
      <c r="CD309" s="243"/>
      <c r="CE309" s="243"/>
      <c r="CF309" s="243"/>
      <c r="CG309" s="243"/>
      <c r="CH309" s="243"/>
      <c r="CI309" s="243"/>
      <c r="CJ309" s="243"/>
      <c r="CK309" s="243"/>
      <c r="CL309" s="243"/>
      <c r="CM309" s="243"/>
      <c r="CN309" s="243"/>
      <c r="CO309" s="243"/>
      <c r="CP309" s="243"/>
      <c r="CQ309" s="243"/>
      <c r="CR309" s="243"/>
      <c r="CS309" s="243"/>
      <c r="CT309" s="243"/>
      <c r="CU309" s="243"/>
      <c r="CV309" s="243"/>
      <c r="CW309" s="243"/>
      <c r="CX309" s="243"/>
      <c r="CY309" s="243"/>
      <c r="CZ309" s="243"/>
      <c r="DA309" s="243"/>
      <c r="DB309" s="243"/>
      <c r="DC309" s="243"/>
      <c r="DD309" s="243"/>
      <c r="DE309" s="243"/>
      <c r="DF309" s="243"/>
      <c r="DG309" s="243"/>
      <c r="DH309" s="243"/>
      <c r="DI309" s="243"/>
      <c r="DJ309" s="243"/>
      <c r="DK309" s="243"/>
      <c r="DL309" s="243"/>
      <c r="DM309" s="243"/>
      <c r="DN309" s="243"/>
      <c r="DO309" s="243"/>
      <c r="DP309" s="243"/>
      <c r="DQ309" s="243"/>
      <c r="DR309" s="243"/>
      <c r="DS309" s="243"/>
      <c r="DT309" s="243"/>
      <c r="DU309" s="243"/>
      <c r="DV309" s="243"/>
      <c r="DW309" s="243"/>
      <c r="DX309" s="243"/>
      <c r="DY309" s="243"/>
      <c r="DZ309" s="243"/>
      <c r="EA309" s="243"/>
      <c r="EB309" s="243"/>
      <c r="EC309" s="243"/>
      <c r="ED309" s="243"/>
      <c r="EE309" s="243"/>
      <c r="EF309" s="243"/>
      <c r="EG309" s="243"/>
      <c r="EH309" s="243"/>
      <c r="EI309" s="243"/>
      <c r="EJ309" s="243"/>
      <c r="EK309" s="243"/>
      <c r="EL309" s="243"/>
      <c r="EM309" s="243"/>
      <c r="EN309" s="243"/>
      <c r="EO309" s="243"/>
      <c r="EP309" s="243"/>
      <c r="EQ309" s="243"/>
      <c r="ER309" s="243"/>
      <c r="ES309" s="243"/>
      <c r="ET309" s="243"/>
      <c r="EU309" s="243"/>
      <c r="EV309" s="243"/>
      <c r="EW309" s="243"/>
      <c r="EX309" s="243"/>
      <c r="EY309" s="243"/>
      <c r="EZ309" s="243"/>
      <c r="FA309" s="243"/>
      <c r="FB309" s="243"/>
      <c r="FC309" s="243"/>
      <c r="FD309" s="243"/>
      <c r="FE309" s="243"/>
      <c r="FF309" s="243"/>
      <c r="FG309" s="243"/>
      <c r="FH309" s="243"/>
      <c r="FI309" s="243"/>
      <c r="FJ309" s="243"/>
      <c r="FK309" s="243"/>
      <c r="FL309" s="243"/>
      <c r="FM309" s="243"/>
      <c r="FN309" s="243"/>
      <c r="FO309" s="243"/>
      <c r="FP309" s="243"/>
      <c r="FQ309" s="243"/>
      <c r="FR309" s="243"/>
      <c r="FS309" s="243"/>
      <c r="FT309" s="243"/>
      <c r="FU309" s="243"/>
      <c r="FV309" s="243"/>
      <c r="FW309" s="243"/>
      <c r="FX309" s="243"/>
      <c r="FY309" s="243"/>
      <c r="FZ309" s="243"/>
      <c r="GA309" s="243"/>
      <c r="GB309" s="243"/>
      <c r="GC309" s="243"/>
      <c r="GD309" s="243"/>
      <c r="GE309" s="243"/>
      <c r="GF309" s="243"/>
      <c r="GG309" s="243"/>
      <c r="GH309" s="243"/>
      <c r="GI309" s="243"/>
      <c r="GJ309" s="243"/>
      <c r="GK309" s="243"/>
      <c r="GL309" s="243"/>
      <c r="GM309" s="243"/>
      <c r="GN309" s="243"/>
      <c r="GO309" s="243"/>
      <c r="GP309" s="243"/>
      <c r="GQ309" s="243"/>
      <c r="GR309" s="243"/>
      <c r="GS309" s="243"/>
      <c r="GT309" s="243"/>
      <c r="GU309" s="243"/>
      <c r="GV309" s="243"/>
      <c r="GW309" s="243"/>
      <c r="GX309" s="243"/>
      <c r="GY309" s="243"/>
      <c r="GZ309" s="243"/>
      <c r="HA309" s="243"/>
      <c r="HB309" s="243"/>
      <c r="HC309" s="243"/>
      <c r="HD309" s="243"/>
      <c r="HE309" s="243"/>
      <c r="HF309" s="243"/>
      <c r="HG309" s="243"/>
      <c r="HH309" s="243"/>
      <c r="HI309" s="243"/>
      <c r="HJ309" s="243"/>
      <c r="HK309" s="243"/>
      <c r="HL309" s="243"/>
      <c r="HM309" s="243"/>
      <c r="HN309" s="243"/>
      <c r="HO309" s="243"/>
      <c r="HP309" s="243"/>
      <c r="HQ309" s="243"/>
      <c r="HR309" s="243"/>
      <c r="HS309" s="243"/>
      <c r="HT309" s="243"/>
      <c r="HU309" s="243"/>
      <c r="HV309" s="243"/>
      <c r="HW309" s="243"/>
      <c r="HX309" s="243"/>
      <c r="HY309" s="243"/>
      <c r="HZ309" s="243"/>
      <c r="IA309" s="243"/>
      <c r="IB309" s="243"/>
      <c r="IC309" s="243"/>
      <c r="ID309" s="243"/>
      <c r="IE309" s="243"/>
      <c r="IF309" s="243"/>
      <c r="IG309" s="243"/>
      <c r="IH309" s="243"/>
      <c r="II309" s="243"/>
      <c r="IJ309" s="243"/>
      <c r="IK309" s="243"/>
      <c r="IL309" s="243"/>
      <c r="IM309" s="243"/>
      <c r="IN309" s="243"/>
      <c r="IO309" s="243"/>
      <c r="IP309" s="243"/>
      <c r="IQ309" s="243"/>
      <c r="IR309" s="243"/>
      <c r="IS309" s="243"/>
      <c r="IT309" s="243"/>
      <c r="IU309" s="243"/>
      <c r="IV309" s="243"/>
    </row>
    <row r="310" spans="1:256" s="62" customFormat="1" outlineLevel="1">
      <c r="A310" s="610"/>
      <c r="B310" s="993">
        <v>26</v>
      </c>
      <c r="C310" s="994"/>
      <c r="D310" s="643"/>
      <c r="E310" s="644">
        <f ca="1">IF('Health SCR'!E$3&gt;=$B310,OFFSET($D$283,0,'Health SCR'!E$3-$B310)*OFFSET(Inputs!$C$30,0,$B310-2)/IF(sommmeProdInv(Inputs!$B$30:$AY$30,$D$283:$BA$283,'Health SCR'!E$3)&gt;0,sommmeProdInv(Inputs!$B$30:$AY$30,$D$283:$BA$283,'Health SCR'!E$3),1)+E309,0)</f>
        <v>0</v>
      </c>
      <c r="F310" s="644">
        <f ca="1">IF('Health SCR'!F$3&gt;=$B310,OFFSET($D$283,0,'Health SCR'!F$3-$B310)*OFFSET(Inputs!$C$30,0,$B310-2)/IF(sommmeProdInv(Inputs!$B$30:$AY$30,$D$283:$BA$283,'Health SCR'!F$3)&gt;0,sommmeProdInv(Inputs!$B$30:$AY$30,$D$283:$BA$283,'Health SCR'!F$3),1)+F309,0)</f>
        <v>0</v>
      </c>
      <c r="G310" s="644">
        <f ca="1">IF('Health SCR'!G$3&gt;=$B310,OFFSET($D$283,0,'Health SCR'!G$3-$B310)*OFFSET(Inputs!$C$30,0,$B310-2)/IF(sommmeProdInv(Inputs!$B$30:$AY$30,$D$283:$BA$283,'Health SCR'!G$3)&gt;0,sommmeProdInv(Inputs!$B$30:$AY$30,$D$283:$BA$283,'Health SCR'!G$3),1)+G309,0)</f>
        <v>0</v>
      </c>
      <c r="H310" s="644">
        <f ca="1">IF('Health SCR'!H$3&gt;=$B310,OFFSET($D$283,0,'Health SCR'!H$3-$B310)*OFFSET(Inputs!$C$30,0,$B310-2)/IF(sommmeProdInv(Inputs!$B$30:$AY$30,$D$283:$BA$283,'Health SCR'!H$3)&gt;0,sommmeProdInv(Inputs!$B$30:$AY$30,$D$283:$BA$283,'Health SCR'!H$3),1)+H309,0)</f>
        <v>0</v>
      </c>
      <c r="I310" s="644">
        <f ca="1">IF('Health SCR'!I$3&gt;=$B310,OFFSET($D$283,0,'Health SCR'!I$3-$B310)*OFFSET(Inputs!$C$30,0,$B310-2)/IF(sommmeProdInv(Inputs!$B$30:$AY$30,$D$283:$BA$283,'Health SCR'!I$3)&gt;0,sommmeProdInv(Inputs!$B$30:$AY$30,$D$283:$BA$283,'Health SCR'!I$3),1)+I309,0)</f>
        <v>0</v>
      </c>
      <c r="J310" s="644">
        <f ca="1">IF('Health SCR'!J$3&gt;=$B310,OFFSET($D$283,0,'Health SCR'!J$3-$B310)*OFFSET(Inputs!$C$30,0,$B310-2)/IF(sommmeProdInv(Inputs!$B$30:$AY$30,$D$283:$BA$283,'Health SCR'!J$3)&gt;0,sommmeProdInv(Inputs!$B$30:$AY$30,$D$283:$BA$283,'Health SCR'!J$3),1)+J309,0)</f>
        <v>0</v>
      </c>
      <c r="K310" s="644">
        <f ca="1">IF('Health SCR'!K$3&gt;=$B310,OFFSET($D$283,0,'Health SCR'!K$3-$B310)*OFFSET(Inputs!$C$30,0,$B310-2)/IF(sommmeProdInv(Inputs!$B$30:$AY$30,$D$283:$BA$283,'Health SCR'!K$3)&gt;0,sommmeProdInv(Inputs!$B$30:$AY$30,$D$283:$BA$283,'Health SCR'!K$3),1)+K309,0)</f>
        <v>0</v>
      </c>
      <c r="L310" s="644">
        <f ca="1">IF('Health SCR'!L$3&gt;=$B310,OFFSET($D$283,0,'Health SCR'!L$3-$B310)*OFFSET(Inputs!$C$30,0,$B310-2)/IF(sommmeProdInv(Inputs!$B$30:$AY$30,$D$283:$BA$283,'Health SCR'!L$3)&gt;0,sommmeProdInv(Inputs!$B$30:$AY$30,$D$283:$BA$283,'Health SCR'!L$3),1)+L309,0)</f>
        <v>0</v>
      </c>
      <c r="M310" s="644">
        <f ca="1">IF('Health SCR'!M$3&gt;=$B310,OFFSET($D$283,0,'Health SCR'!M$3-$B310)*OFFSET(Inputs!$C$30,0,$B310-2)/IF(sommmeProdInv(Inputs!$B$30:$AY$30,$D$283:$BA$283,'Health SCR'!M$3)&gt;0,sommmeProdInv(Inputs!$B$30:$AY$30,$D$283:$BA$283,'Health SCR'!M$3),1)+M309,0)</f>
        <v>0</v>
      </c>
      <c r="N310" s="644">
        <f ca="1">IF('Health SCR'!N$3&gt;=$B310,OFFSET($D$283,0,'Health SCR'!N$3-$B310)*OFFSET(Inputs!$C$30,0,$B310-2)/IF(sommmeProdInv(Inputs!$B$30:$AY$30,$D$283:$BA$283,'Health SCR'!N$3)&gt;0,sommmeProdInv(Inputs!$B$30:$AY$30,$D$283:$BA$283,'Health SCR'!N$3),1)+N309,0)</f>
        <v>0</v>
      </c>
      <c r="O310" s="644">
        <f ca="1">IF('Health SCR'!O$3&gt;=$B310,OFFSET($D$283,0,'Health SCR'!O$3-$B310)*OFFSET(Inputs!$C$30,0,$B310-2)/IF(sommmeProdInv(Inputs!$B$30:$AY$30,$D$283:$BA$283,'Health SCR'!O$3)&gt;0,sommmeProdInv(Inputs!$B$30:$AY$30,$D$283:$BA$283,'Health SCR'!O$3),1)+O309,0)</f>
        <v>0</v>
      </c>
      <c r="P310" s="644">
        <f ca="1">IF('Health SCR'!P$3&gt;=$B310,OFFSET($D$283,0,'Health SCR'!P$3-$B310)*OFFSET(Inputs!$C$30,0,$B310-2)/IF(sommmeProdInv(Inputs!$B$30:$AY$30,$D$283:$BA$283,'Health SCR'!P$3)&gt;0,sommmeProdInv(Inputs!$B$30:$AY$30,$D$283:$BA$283,'Health SCR'!P$3),1)+P309,0)</f>
        <v>0</v>
      </c>
      <c r="Q310" s="644">
        <f ca="1">IF('Health SCR'!Q$3&gt;=$B310,OFFSET($D$283,0,'Health SCR'!Q$3-$B310)*OFFSET(Inputs!$C$30,0,$B310-2)/IF(sommmeProdInv(Inputs!$B$30:$AY$30,$D$283:$BA$283,'Health SCR'!Q$3)&gt;0,sommmeProdInv(Inputs!$B$30:$AY$30,$D$283:$BA$283,'Health SCR'!Q$3),1)+Q309,0)</f>
        <v>0</v>
      </c>
      <c r="R310" s="644">
        <f ca="1">IF('Health SCR'!R$3&gt;=$B310,OFFSET($D$283,0,'Health SCR'!R$3-$B310)*OFFSET(Inputs!$C$30,0,$B310-2)/IF(sommmeProdInv(Inputs!$B$30:$AY$30,$D$283:$BA$283,'Health SCR'!R$3)&gt;0,sommmeProdInv(Inputs!$B$30:$AY$30,$D$283:$BA$283,'Health SCR'!R$3),1)+R309,0)</f>
        <v>0</v>
      </c>
      <c r="S310" s="644">
        <f ca="1">IF('Health SCR'!S$3&gt;=$B310,OFFSET($D$283,0,'Health SCR'!S$3-$B310)*OFFSET(Inputs!$C$30,0,$B310-2)/IF(sommmeProdInv(Inputs!$B$30:$AY$30,$D$283:$BA$283,'Health SCR'!S$3)&gt;0,sommmeProdInv(Inputs!$B$30:$AY$30,$D$283:$BA$283,'Health SCR'!S$3),1)+S309,0)</f>
        <v>0</v>
      </c>
      <c r="T310" s="644">
        <f ca="1">IF('Health SCR'!T$3&gt;=$B310,OFFSET($D$283,0,'Health SCR'!T$3-$B310)*OFFSET(Inputs!$C$30,0,$B310-2)/IF(sommmeProdInv(Inputs!$B$30:$AY$30,$D$283:$BA$283,'Health SCR'!T$3)&gt;0,sommmeProdInv(Inputs!$B$30:$AY$30,$D$283:$BA$283,'Health SCR'!T$3),1)+T309,0)</f>
        <v>0</v>
      </c>
      <c r="U310" s="644">
        <f ca="1">IF('Health SCR'!U$3&gt;=$B310,OFFSET($D$283,0,'Health SCR'!U$3-$B310)*OFFSET(Inputs!$C$30,0,$B310-2)/IF(sommmeProdInv(Inputs!$B$30:$AY$30,$D$283:$BA$283,'Health SCR'!U$3)&gt;0,sommmeProdInv(Inputs!$B$30:$AY$30,$D$283:$BA$283,'Health SCR'!U$3),1)+U309,0)</f>
        <v>0</v>
      </c>
      <c r="V310" s="644">
        <f ca="1">IF('Health SCR'!V$3&gt;=$B310,OFFSET($D$283,0,'Health SCR'!V$3-$B310)*OFFSET(Inputs!$C$30,0,$B310-2)/IF(sommmeProdInv(Inputs!$B$30:$AY$30,$D$283:$BA$283,'Health SCR'!V$3)&gt;0,sommmeProdInv(Inputs!$B$30:$AY$30,$D$283:$BA$283,'Health SCR'!V$3),1)+V309,0)</f>
        <v>0</v>
      </c>
      <c r="W310" s="644">
        <f ca="1">IF('Health SCR'!W$3&gt;=$B310,OFFSET($D$283,0,'Health SCR'!W$3-$B310)*OFFSET(Inputs!$C$30,0,$B310-2)/IF(sommmeProdInv(Inputs!$B$30:$AY$30,$D$283:$BA$283,'Health SCR'!W$3)&gt;0,sommmeProdInv(Inputs!$B$30:$AY$30,$D$283:$BA$283,'Health SCR'!W$3),1)+W309,0)</f>
        <v>0</v>
      </c>
      <c r="X310" s="644">
        <f ca="1">IF('Health SCR'!X$3&gt;=$B310,OFFSET($D$283,0,'Health SCR'!X$3-$B310)*OFFSET(Inputs!$C$30,0,$B310-2)/IF(sommmeProdInv(Inputs!$B$30:$AY$30,$D$283:$BA$283,'Health SCR'!X$3)&gt;0,sommmeProdInv(Inputs!$B$30:$AY$30,$D$283:$BA$283,'Health SCR'!X$3),1)+X309,0)</f>
        <v>0</v>
      </c>
      <c r="Y310" s="644">
        <f ca="1">IF('Health SCR'!Y$3&gt;=$B310,OFFSET($D$283,0,'Health SCR'!Y$3-$B310)*OFFSET(Inputs!$C$30,0,$B310-2)/IF(sommmeProdInv(Inputs!$B$30:$AY$30,$D$283:$BA$283,'Health SCR'!Y$3)&gt;0,sommmeProdInv(Inputs!$B$30:$AY$30,$D$283:$BA$283,'Health SCR'!Y$3),1)+Y309,0)</f>
        <v>0</v>
      </c>
      <c r="Z310" s="644">
        <f ca="1">IF('Health SCR'!Z$3&gt;=$B310,OFFSET($D$283,0,'Health SCR'!Z$3-$B310)*OFFSET(Inputs!$C$30,0,$B310-2)/IF(sommmeProdInv(Inputs!$B$30:$AY$30,$D$283:$BA$283,'Health SCR'!Z$3)&gt;0,sommmeProdInv(Inputs!$B$30:$AY$30,$D$283:$BA$283,'Health SCR'!Z$3),1)+Z309,0)</f>
        <v>0</v>
      </c>
      <c r="AA310" s="644">
        <f ca="1">IF('Health SCR'!AA$3&gt;=$B310,OFFSET($D$283,0,'Health SCR'!AA$3-$B310)*OFFSET(Inputs!$C$30,0,$B310-2)/IF(sommmeProdInv(Inputs!$B$30:$AY$30,$D$283:$BA$283,'Health SCR'!AA$3)&gt;0,sommmeProdInv(Inputs!$B$30:$AY$30,$D$283:$BA$283,'Health SCR'!AA$3),1)+AA309,0)</f>
        <v>0</v>
      </c>
      <c r="AB310" s="644">
        <f ca="1">IF('Health SCR'!AB$3&gt;=$B310,OFFSET($D$283,0,'Health SCR'!AB$3-$B310)*OFFSET(Inputs!$C$30,0,$B310-2)/IF(sommmeProdInv(Inputs!$B$30:$AY$30,$D$283:$BA$283,'Health SCR'!AB$3)&gt;0,sommmeProdInv(Inputs!$B$30:$AY$30,$D$283:$BA$283,'Health SCR'!AB$3),1)+AB309,0)</f>
        <v>0</v>
      </c>
      <c r="AC310" s="644">
        <f ca="1">IF('Health SCR'!AC$3&gt;=$B310,OFFSET($D$283,0,'Health SCR'!AC$3-$B310)*OFFSET(Inputs!$C$30,0,$B310-2)/IF(sommmeProdInv(Inputs!$B$30:$AY$30,$D$283:$BA$283,'Health SCR'!AC$3)&gt;0,sommmeProdInv(Inputs!$B$30:$AY$30,$D$283:$BA$283,'Health SCR'!AC$3),1)+AC309,0)</f>
        <v>0</v>
      </c>
      <c r="AD310" s="644">
        <f ca="1">IF('Health SCR'!AD$3&gt;=$B310,OFFSET($D$283,0,'Health SCR'!AD$3-$B310)*OFFSET(Inputs!$C$30,0,$B310-2)/IF(sommmeProdInv(Inputs!$B$30:$AY$30,$D$283:$BA$283,'Health SCR'!AD$3)&gt;0,sommmeProdInv(Inputs!$B$30:$AY$30,$D$283:$BA$283,'Health SCR'!AD$3),1)+AD309,0)</f>
        <v>0</v>
      </c>
      <c r="AE310" s="644">
        <f ca="1">IF('Health SCR'!AE$3&gt;=$B310,OFFSET($D$283,0,'Health SCR'!AE$3-$B310)*OFFSET(Inputs!$C$30,0,$B310-2)/IF(sommmeProdInv(Inputs!$B$30:$AY$30,$D$283:$BA$283,'Health SCR'!AE$3)&gt;0,sommmeProdInv(Inputs!$B$30:$AY$30,$D$283:$BA$283,'Health SCR'!AE$3),1)+AE309,0)</f>
        <v>0</v>
      </c>
      <c r="AF310" s="644">
        <f ca="1">IF('Health SCR'!AF$3&gt;=$B310,OFFSET($D$283,0,'Health SCR'!AF$3-$B310)*OFFSET(Inputs!$C$30,0,$B310-2)/IF(sommmeProdInv(Inputs!$B$30:$AY$30,$D$283:$BA$283,'Health SCR'!AF$3)&gt;0,sommmeProdInv(Inputs!$B$30:$AY$30,$D$283:$BA$283,'Health SCR'!AF$3),1)+AF309,0)</f>
        <v>0</v>
      </c>
      <c r="AG310" s="644">
        <f ca="1">IF('Health SCR'!AG$3&gt;=$B310,OFFSET($D$283,0,'Health SCR'!AG$3-$B310)*OFFSET(Inputs!$C$30,0,$B310-2)/IF(sommmeProdInv(Inputs!$B$30:$AY$30,$D$283:$BA$283,'Health SCR'!AG$3)&gt;0,sommmeProdInv(Inputs!$B$30:$AY$30,$D$283:$BA$283,'Health SCR'!AG$3),1)+AG309,0)</f>
        <v>0</v>
      </c>
      <c r="AH310" s="644">
        <f ca="1">IF('Health SCR'!AH$3&gt;=$B310,OFFSET($D$283,0,'Health SCR'!AH$3-$B310)*OFFSET(Inputs!$C$30,0,$B310-2)/IF(sommmeProdInv(Inputs!$B$30:$AY$30,$D$283:$BA$283,'Health SCR'!AH$3)&gt;0,sommmeProdInv(Inputs!$B$30:$AY$30,$D$283:$BA$283,'Health SCR'!AH$3),1)+AH309,0)</f>
        <v>0</v>
      </c>
      <c r="AI310" s="644">
        <f ca="1">IF('Health SCR'!AI$3&gt;=$B310,OFFSET($D$283,0,'Health SCR'!AI$3-$B310)*OFFSET(Inputs!$C$30,0,$B310-2)/IF(sommmeProdInv(Inputs!$B$30:$AY$30,$D$283:$BA$283,'Health SCR'!AI$3)&gt;0,sommmeProdInv(Inputs!$B$30:$AY$30,$D$283:$BA$283,'Health SCR'!AI$3),1)+AI309,0)</f>
        <v>0</v>
      </c>
      <c r="AJ310" s="644">
        <f ca="1">IF('Health SCR'!AJ$3&gt;=$B310,OFFSET($D$283,0,'Health SCR'!AJ$3-$B310)*OFFSET(Inputs!$C$30,0,$B310-2)/IF(sommmeProdInv(Inputs!$B$30:$AY$30,$D$283:$BA$283,'Health SCR'!AJ$3)&gt;0,sommmeProdInv(Inputs!$B$30:$AY$30,$D$283:$BA$283,'Health SCR'!AJ$3),1)+AJ309,0)</f>
        <v>0</v>
      </c>
      <c r="AK310" s="644">
        <f ca="1">IF('Health SCR'!AK$3&gt;=$B310,OFFSET($D$283,0,'Health SCR'!AK$3-$B310)*OFFSET(Inputs!$C$30,0,$B310-2)/IF(sommmeProdInv(Inputs!$B$30:$AY$30,$D$283:$BA$283,'Health SCR'!AK$3)&gt;0,sommmeProdInv(Inputs!$B$30:$AY$30,$D$283:$BA$283,'Health SCR'!AK$3),1)+AK309,0)</f>
        <v>0</v>
      </c>
      <c r="AL310" s="644">
        <f ca="1">IF('Health SCR'!AL$3&gt;=$B310,OFFSET($D$283,0,'Health SCR'!AL$3-$B310)*OFFSET(Inputs!$C$30,0,$B310-2)/IF(sommmeProdInv(Inputs!$B$30:$AY$30,$D$283:$BA$283,'Health SCR'!AL$3)&gt;0,sommmeProdInv(Inputs!$B$30:$AY$30,$D$283:$BA$283,'Health SCR'!AL$3),1)+AL309,0)</f>
        <v>0</v>
      </c>
      <c r="AM310" s="644">
        <f ca="1">IF('Health SCR'!AM$3&gt;=$B310,OFFSET($D$283,0,'Health SCR'!AM$3-$B310)*OFFSET(Inputs!$C$30,0,$B310-2)/IF(sommmeProdInv(Inputs!$B$30:$AY$30,$D$283:$BA$283,'Health SCR'!AM$3)&gt;0,sommmeProdInv(Inputs!$B$30:$AY$30,$D$283:$BA$283,'Health SCR'!AM$3),1)+AM309,0)</f>
        <v>0</v>
      </c>
      <c r="AN310" s="644">
        <f ca="1">IF('Health SCR'!AN$3&gt;=$B310,OFFSET($D$283,0,'Health SCR'!AN$3-$B310)*OFFSET(Inputs!$C$30,0,$B310-2)/IF(sommmeProdInv(Inputs!$B$30:$AY$30,$D$283:$BA$283,'Health SCR'!AN$3)&gt;0,sommmeProdInv(Inputs!$B$30:$AY$30,$D$283:$BA$283,'Health SCR'!AN$3),1)+AN309,0)</f>
        <v>0</v>
      </c>
      <c r="AO310" s="644">
        <f ca="1">IF('Health SCR'!AO$3&gt;=$B310,OFFSET($D$283,0,'Health SCR'!AO$3-$B310)*OFFSET(Inputs!$C$30,0,$B310-2)/IF(sommmeProdInv(Inputs!$B$30:$AY$30,$D$283:$BA$283,'Health SCR'!AO$3)&gt;0,sommmeProdInv(Inputs!$B$30:$AY$30,$D$283:$BA$283,'Health SCR'!AO$3),1)+AO309,0)</f>
        <v>0</v>
      </c>
      <c r="AP310" s="644">
        <f ca="1">IF('Health SCR'!AP$3&gt;=$B310,OFFSET($D$283,0,'Health SCR'!AP$3-$B310)*OFFSET(Inputs!$C$30,0,$B310-2)/IF(sommmeProdInv(Inputs!$B$30:$AY$30,$D$283:$BA$283,'Health SCR'!AP$3)&gt;0,sommmeProdInv(Inputs!$B$30:$AY$30,$D$283:$BA$283,'Health SCR'!AP$3),1)+AP309,0)</f>
        <v>0</v>
      </c>
      <c r="AQ310" s="644">
        <f ca="1">IF('Health SCR'!AQ$3&gt;=$B310,OFFSET($D$283,0,'Health SCR'!AQ$3-$B310)*OFFSET(Inputs!$C$30,0,$B310-2)/IF(sommmeProdInv(Inputs!$B$30:$AY$30,$D$283:$BA$283,'Health SCR'!AQ$3)&gt;0,sommmeProdInv(Inputs!$B$30:$AY$30,$D$283:$BA$283,'Health SCR'!AQ$3),1)+AQ309,0)</f>
        <v>0</v>
      </c>
      <c r="AR310" s="644">
        <f ca="1">IF('Health SCR'!AR$3&gt;=$B310,OFFSET($D$283,0,'Health SCR'!AR$3-$B310)*OFFSET(Inputs!$C$30,0,$B310-2)/IF(sommmeProdInv(Inputs!$B$30:$AY$30,$D$283:$BA$283,'Health SCR'!AR$3)&gt;0,sommmeProdInv(Inputs!$B$30:$AY$30,$D$283:$BA$283,'Health SCR'!AR$3),1)+AR309,0)</f>
        <v>0</v>
      </c>
      <c r="AS310" s="644">
        <f ca="1">IF('Health SCR'!AS$3&gt;=$B310,OFFSET($D$283,0,'Health SCR'!AS$3-$B310)*OFFSET(Inputs!$C$30,0,$B310-2)/IF(sommmeProdInv(Inputs!$B$30:$AY$30,$D$283:$BA$283,'Health SCR'!AS$3)&gt;0,sommmeProdInv(Inputs!$B$30:$AY$30,$D$283:$BA$283,'Health SCR'!AS$3),1)+AS309,0)</f>
        <v>0</v>
      </c>
      <c r="AT310" s="644">
        <f ca="1">IF('Health SCR'!AT$3&gt;=$B310,OFFSET($D$283,0,'Health SCR'!AT$3-$B310)*OFFSET(Inputs!$C$30,0,$B310-2)/IF(sommmeProdInv(Inputs!$B$30:$AY$30,$D$283:$BA$283,'Health SCR'!AT$3)&gt;0,sommmeProdInv(Inputs!$B$30:$AY$30,$D$283:$BA$283,'Health SCR'!AT$3),1)+AT309,0)</f>
        <v>0</v>
      </c>
      <c r="AU310" s="644">
        <f ca="1">IF('Health SCR'!AU$3&gt;=$B310,OFFSET($D$283,0,'Health SCR'!AU$3-$B310)*OFFSET(Inputs!$C$30,0,$B310-2)/IF(sommmeProdInv(Inputs!$B$30:$AY$30,$D$283:$BA$283,'Health SCR'!AU$3)&gt;0,sommmeProdInv(Inputs!$B$30:$AY$30,$D$283:$BA$283,'Health SCR'!AU$3),1)+AU309,0)</f>
        <v>0</v>
      </c>
      <c r="AV310" s="644">
        <f ca="1">IF('Health SCR'!AV$3&gt;=$B310,OFFSET($D$283,0,'Health SCR'!AV$3-$B310)*OFFSET(Inputs!$C$30,0,$B310-2)/IF(sommmeProdInv(Inputs!$B$30:$AY$30,$D$283:$BA$283,'Health SCR'!AV$3)&gt;0,sommmeProdInv(Inputs!$B$30:$AY$30,$D$283:$BA$283,'Health SCR'!AV$3),1)+AV309,0)</f>
        <v>0</v>
      </c>
      <c r="AW310" s="644">
        <f ca="1">IF('Health SCR'!AW$3&gt;=$B310,OFFSET($D$283,0,'Health SCR'!AW$3-$B310)*OFFSET(Inputs!$C$30,0,$B310-2)/IF(sommmeProdInv(Inputs!$B$30:$AY$30,$D$283:$BA$283,'Health SCR'!AW$3)&gt;0,sommmeProdInv(Inputs!$B$30:$AY$30,$D$283:$BA$283,'Health SCR'!AW$3),1)+AW309,0)</f>
        <v>0</v>
      </c>
      <c r="AX310" s="644">
        <f ca="1">IF('Health SCR'!AX$3&gt;=$B310,OFFSET($D$283,0,'Health SCR'!AX$3-$B310)*OFFSET(Inputs!$C$30,0,$B310-2)/IF(sommmeProdInv(Inputs!$B$30:$AY$30,$D$283:$BA$283,'Health SCR'!AX$3)&gt;0,sommmeProdInv(Inputs!$B$30:$AY$30,$D$283:$BA$283,'Health SCR'!AX$3),1)+AX309,0)</f>
        <v>0</v>
      </c>
      <c r="AY310" s="644">
        <f ca="1">IF('Health SCR'!AY$3&gt;=$B310,OFFSET($D$283,0,'Health SCR'!AY$3-$B310)*OFFSET(Inputs!$C$30,0,$B310-2)/IF(sommmeProdInv(Inputs!$B$30:$AY$30,$D$283:$BA$283,'Health SCR'!AY$3)&gt;0,sommmeProdInv(Inputs!$B$30:$AY$30,$D$283:$BA$283,'Health SCR'!AY$3),1)+AY309,0)</f>
        <v>0</v>
      </c>
      <c r="AZ310" s="644">
        <f ca="1">IF('Health SCR'!AZ$3&gt;=$B310,OFFSET($D$283,0,'Health SCR'!AZ$3-$B310)*OFFSET(Inputs!$C$30,0,$B310-2)/IF(sommmeProdInv(Inputs!$B$30:$AY$30,$D$283:$BA$283,'Health SCR'!AZ$3)&gt;0,sommmeProdInv(Inputs!$B$30:$AY$30,$D$283:$BA$283,'Health SCR'!AZ$3),1)+AZ309,0)</f>
        <v>0</v>
      </c>
      <c r="BA310" s="645">
        <f ca="1">IF('Health SCR'!BA$3&gt;=$B310,OFFSET($D$283,0,'Health SCR'!BA$3-$B310)*OFFSET(Inputs!$C$30,0,$B310-2)/IF(sommmeProdInv(Inputs!$B$30:$AY$30,$D$283:$BA$283,'Health SCR'!BA$3)&gt;0,sommmeProdInv(Inputs!$B$30:$AY$30,$D$283:$BA$283,'Health SCR'!BA$3),1)+BA309,0)</f>
        <v>0</v>
      </c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43"/>
      <c r="BU310" s="243"/>
      <c r="BV310" s="243"/>
      <c r="BW310" s="243"/>
      <c r="BX310" s="243"/>
      <c r="BY310" s="243"/>
      <c r="BZ310" s="243"/>
      <c r="CA310" s="243"/>
      <c r="CB310" s="243"/>
      <c r="CC310" s="243"/>
      <c r="CD310" s="243"/>
      <c r="CE310" s="243"/>
      <c r="CF310" s="243"/>
      <c r="CG310" s="243"/>
      <c r="CH310" s="243"/>
      <c r="CI310" s="243"/>
      <c r="CJ310" s="243"/>
      <c r="CK310" s="243"/>
      <c r="CL310" s="243"/>
      <c r="CM310" s="243"/>
      <c r="CN310" s="243"/>
      <c r="CO310" s="243"/>
      <c r="CP310" s="243"/>
      <c r="CQ310" s="243"/>
      <c r="CR310" s="243"/>
      <c r="CS310" s="243"/>
      <c r="CT310" s="243"/>
      <c r="CU310" s="243"/>
      <c r="CV310" s="243"/>
      <c r="CW310" s="243"/>
      <c r="CX310" s="243"/>
      <c r="CY310" s="243"/>
      <c r="CZ310" s="243"/>
      <c r="DA310" s="243"/>
      <c r="DB310" s="243"/>
      <c r="DC310" s="243"/>
      <c r="DD310" s="243"/>
      <c r="DE310" s="243"/>
      <c r="DF310" s="243"/>
      <c r="DG310" s="243"/>
      <c r="DH310" s="243"/>
      <c r="DI310" s="243"/>
      <c r="DJ310" s="243"/>
      <c r="DK310" s="243"/>
      <c r="DL310" s="243"/>
      <c r="DM310" s="243"/>
      <c r="DN310" s="243"/>
      <c r="DO310" s="243"/>
      <c r="DP310" s="243"/>
      <c r="DQ310" s="243"/>
      <c r="DR310" s="243"/>
      <c r="DS310" s="243"/>
      <c r="DT310" s="243"/>
      <c r="DU310" s="243"/>
      <c r="DV310" s="243"/>
      <c r="DW310" s="243"/>
      <c r="DX310" s="243"/>
      <c r="DY310" s="243"/>
      <c r="DZ310" s="243"/>
      <c r="EA310" s="243"/>
      <c r="EB310" s="243"/>
      <c r="EC310" s="243"/>
      <c r="ED310" s="243"/>
      <c r="EE310" s="243"/>
      <c r="EF310" s="243"/>
      <c r="EG310" s="243"/>
      <c r="EH310" s="243"/>
      <c r="EI310" s="243"/>
      <c r="EJ310" s="243"/>
      <c r="EK310" s="243"/>
      <c r="EL310" s="243"/>
      <c r="EM310" s="243"/>
      <c r="EN310" s="243"/>
      <c r="EO310" s="243"/>
      <c r="EP310" s="243"/>
      <c r="EQ310" s="243"/>
      <c r="ER310" s="243"/>
      <c r="ES310" s="243"/>
      <c r="ET310" s="243"/>
      <c r="EU310" s="243"/>
      <c r="EV310" s="243"/>
      <c r="EW310" s="243"/>
      <c r="EX310" s="243"/>
      <c r="EY310" s="243"/>
      <c r="EZ310" s="243"/>
      <c r="FA310" s="243"/>
      <c r="FB310" s="243"/>
      <c r="FC310" s="243"/>
      <c r="FD310" s="243"/>
      <c r="FE310" s="243"/>
      <c r="FF310" s="243"/>
      <c r="FG310" s="243"/>
      <c r="FH310" s="243"/>
      <c r="FI310" s="243"/>
      <c r="FJ310" s="243"/>
      <c r="FK310" s="243"/>
      <c r="FL310" s="243"/>
      <c r="FM310" s="243"/>
      <c r="FN310" s="243"/>
      <c r="FO310" s="243"/>
      <c r="FP310" s="243"/>
      <c r="FQ310" s="243"/>
      <c r="FR310" s="243"/>
      <c r="FS310" s="243"/>
      <c r="FT310" s="243"/>
      <c r="FU310" s="243"/>
      <c r="FV310" s="243"/>
      <c r="FW310" s="243"/>
      <c r="FX310" s="243"/>
      <c r="FY310" s="243"/>
      <c r="FZ310" s="243"/>
      <c r="GA310" s="243"/>
      <c r="GB310" s="243"/>
      <c r="GC310" s="243"/>
      <c r="GD310" s="243"/>
      <c r="GE310" s="243"/>
      <c r="GF310" s="243"/>
      <c r="GG310" s="243"/>
      <c r="GH310" s="243"/>
      <c r="GI310" s="243"/>
      <c r="GJ310" s="243"/>
      <c r="GK310" s="243"/>
      <c r="GL310" s="243"/>
      <c r="GM310" s="243"/>
      <c r="GN310" s="243"/>
      <c r="GO310" s="243"/>
      <c r="GP310" s="243"/>
      <c r="GQ310" s="243"/>
      <c r="GR310" s="243"/>
      <c r="GS310" s="243"/>
      <c r="GT310" s="243"/>
      <c r="GU310" s="243"/>
      <c r="GV310" s="243"/>
      <c r="GW310" s="243"/>
      <c r="GX310" s="243"/>
      <c r="GY310" s="243"/>
      <c r="GZ310" s="243"/>
      <c r="HA310" s="243"/>
      <c r="HB310" s="243"/>
      <c r="HC310" s="243"/>
      <c r="HD310" s="243"/>
      <c r="HE310" s="243"/>
      <c r="HF310" s="243"/>
      <c r="HG310" s="243"/>
      <c r="HH310" s="243"/>
      <c r="HI310" s="243"/>
      <c r="HJ310" s="243"/>
      <c r="HK310" s="243"/>
      <c r="HL310" s="243"/>
      <c r="HM310" s="243"/>
      <c r="HN310" s="243"/>
      <c r="HO310" s="243"/>
      <c r="HP310" s="243"/>
      <c r="HQ310" s="243"/>
      <c r="HR310" s="243"/>
      <c r="HS310" s="243"/>
      <c r="HT310" s="243"/>
      <c r="HU310" s="243"/>
      <c r="HV310" s="243"/>
      <c r="HW310" s="243"/>
      <c r="HX310" s="243"/>
      <c r="HY310" s="243"/>
      <c r="HZ310" s="243"/>
      <c r="IA310" s="243"/>
      <c r="IB310" s="243"/>
      <c r="IC310" s="243"/>
      <c r="ID310" s="243"/>
      <c r="IE310" s="243"/>
      <c r="IF310" s="243"/>
      <c r="IG310" s="243"/>
      <c r="IH310" s="243"/>
      <c r="II310" s="243"/>
      <c r="IJ310" s="243"/>
      <c r="IK310" s="243"/>
      <c r="IL310" s="243"/>
      <c r="IM310" s="243"/>
      <c r="IN310" s="243"/>
      <c r="IO310" s="243"/>
      <c r="IP310" s="243"/>
      <c r="IQ310" s="243"/>
      <c r="IR310" s="243"/>
      <c r="IS310" s="243"/>
      <c r="IT310" s="243"/>
      <c r="IU310" s="243"/>
      <c r="IV310" s="243"/>
    </row>
    <row r="311" spans="1:256" s="62" customFormat="1" outlineLevel="1">
      <c r="A311" s="610"/>
      <c r="B311" s="993">
        <v>27</v>
      </c>
      <c r="C311" s="994"/>
      <c r="D311" s="643"/>
      <c r="E311" s="644">
        <f ca="1">IF('Health SCR'!E$3&gt;=$B311,OFFSET($D$283,0,'Health SCR'!E$3-$B311)*OFFSET(Inputs!$C$30,0,$B311-2)/IF(sommmeProdInv(Inputs!$B$30:$AY$30,$D$283:$BA$283,'Health SCR'!E$3)&gt;0,sommmeProdInv(Inputs!$B$30:$AY$30,$D$283:$BA$283,'Health SCR'!E$3),1)+E310,0)</f>
        <v>0</v>
      </c>
      <c r="F311" s="644">
        <f ca="1">IF('Health SCR'!F$3&gt;=$B311,OFFSET($D$283,0,'Health SCR'!F$3-$B311)*OFFSET(Inputs!$C$30,0,$B311-2)/IF(sommmeProdInv(Inputs!$B$30:$AY$30,$D$283:$BA$283,'Health SCR'!F$3)&gt;0,sommmeProdInv(Inputs!$B$30:$AY$30,$D$283:$BA$283,'Health SCR'!F$3),1)+F310,0)</f>
        <v>0</v>
      </c>
      <c r="G311" s="644">
        <f ca="1">IF('Health SCR'!G$3&gt;=$B311,OFFSET($D$283,0,'Health SCR'!G$3-$B311)*OFFSET(Inputs!$C$30,0,$B311-2)/IF(sommmeProdInv(Inputs!$B$30:$AY$30,$D$283:$BA$283,'Health SCR'!G$3)&gt;0,sommmeProdInv(Inputs!$B$30:$AY$30,$D$283:$BA$283,'Health SCR'!G$3),1)+G310,0)</f>
        <v>0</v>
      </c>
      <c r="H311" s="644">
        <f ca="1">IF('Health SCR'!H$3&gt;=$B311,OFFSET($D$283,0,'Health SCR'!H$3-$B311)*OFFSET(Inputs!$C$30,0,$B311-2)/IF(sommmeProdInv(Inputs!$B$30:$AY$30,$D$283:$BA$283,'Health SCR'!H$3)&gt;0,sommmeProdInv(Inputs!$B$30:$AY$30,$D$283:$BA$283,'Health SCR'!H$3),1)+H310,0)</f>
        <v>0</v>
      </c>
      <c r="I311" s="644">
        <f ca="1">IF('Health SCR'!I$3&gt;=$B311,OFFSET($D$283,0,'Health SCR'!I$3-$B311)*OFFSET(Inputs!$C$30,0,$B311-2)/IF(sommmeProdInv(Inputs!$B$30:$AY$30,$D$283:$BA$283,'Health SCR'!I$3)&gt;0,sommmeProdInv(Inputs!$B$30:$AY$30,$D$283:$BA$283,'Health SCR'!I$3),1)+I310,0)</f>
        <v>0</v>
      </c>
      <c r="J311" s="644">
        <f ca="1">IF('Health SCR'!J$3&gt;=$B311,OFFSET($D$283,0,'Health SCR'!J$3-$B311)*OFFSET(Inputs!$C$30,0,$B311-2)/IF(sommmeProdInv(Inputs!$B$30:$AY$30,$D$283:$BA$283,'Health SCR'!J$3)&gt;0,sommmeProdInv(Inputs!$B$30:$AY$30,$D$283:$BA$283,'Health SCR'!J$3),1)+J310,0)</f>
        <v>0</v>
      </c>
      <c r="K311" s="644">
        <f ca="1">IF('Health SCR'!K$3&gt;=$B311,OFFSET($D$283,0,'Health SCR'!K$3-$B311)*OFFSET(Inputs!$C$30,0,$B311-2)/IF(sommmeProdInv(Inputs!$B$30:$AY$30,$D$283:$BA$283,'Health SCR'!K$3)&gt;0,sommmeProdInv(Inputs!$B$30:$AY$30,$D$283:$BA$283,'Health SCR'!K$3),1)+K310,0)</f>
        <v>0</v>
      </c>
      <c r="L311" s="644">
        <f ca="1">IF('Health SCR'!L$3&gt;=$B311,OFFSET($D$283,0,'Health SCR'!L$3-$B311)*OFFSET(Inputs!$C$30,0,$B311-2)/IF(sommmeProdInv(Inputs!$B$30:$AY$30,$D$283:$BA$283,'Health SCR'!L$3)&gt;0,sommmeProdInv(Inputs!$B$30:$AY$30,$D$283:$BA$283,'Health SCR'!L$3),1)+L310,0)</f>
        <v>0</v>
      </c>
      <c r="M311" s="644">
        <f ca="1">IF('Health SCR'!M$3&gt;=$B311,OFFSET($D$283,0,'Health SCR'!M$3-$B311)*OFFSET(Inputs!$C$30,0,$B311-2)/IF(sommmeProdInv(Inputs!$B$30:$AY$30,$D$283:$BA$283,'Health SCR'!M$3)&gt;0,sommmeProdInv(Inputs!$B$30:$AY$30,$D$283:$BA$283,'Health SCR'!M$3),1)+M310,0)</f>
        <v>0</v>
      </c>
      <c r="N311" s="644">
        <f ca="1">IF('Health SCR'!N$3&gt;=$B311,OFFSET($D$283,0,'Health SCR'!N$3-$B311)*OFFSET(Inputs!$C$30,0,$B311-2)/IF(sommmeProdInv(Inputs!$B$30:$AY$30,$D$283:$BA$283,'Health SCR'!N$3)&gt;0,sommmeProdInv(Inputs!$B$30:$AY$30,$D$283:$BA$283,'Health SCR'!N$3),1)+N310,0)</f>
        <v>0</v>
      </c>
      <c r="O311" s="644">
        <f ca="1">IF('Health SCR'!O$3&gt;=$B311,OFFSET($D$283,0,'Health SCR'!O$3-$B311)*OFFSET(Inputs!$C$30,0,$B311-2)/IF(sommmeProdInv(Inputs!$B$30:$AY$30,$D$283:$BA$283,'Health SCR'!O$3)&gt;0,sommmeProdInv(Inputs!$B$30:$AY$30,$D$283:$BA$283,'Health SCR'!O$3),1)+O310,0)</f>
        <v>0</v>
      </c>
      <c r="P311" s="644">
        <f ca="1">IF('Health SCR'!P$3&gt;=$B311,OFFSET($D$283,0,'Health SCR'!P$3-$B311)*OFFSET(Inputs!$C$30,0,$B311-2)/IF(sommmeProdInv(Inputs!$B$30:$AY$30,$D$283:$BA$283,'Health SCR'!P$3)&gt;0,sommmeProdInv(Inputs!$B$30:$AY$30,$D$283:$BA$283,'Health SCR'!P$3),1)+P310,0)</f>
        <v>0</v>
      </c>
      <c r="Q311" s="644">
        <f ca="1">IF('Health SCR'!Q$3&gt;=$B311,OFFSET($D$283,0,'Health SCR'!Q$3-$B311)*OFFSET(Inputs!$C$30,0,$B311-2)/IF(sommmeProdInv(Inputs!$B$30:$AY$30,$D$283:$BA$283,'Health SCR'!Q$3)&gt;0,sommmeProdInv(Inputs!$B$30:$AY$30,$D$283:$BA$283,'Health SCR'!Q$3),1)+Q310,0)</f>
        <v>0</v>
      </c>
      <c r="R311" s="644">
        <f ca="1">IF('Health SCR'!R$3&gt;=$B311,OFFSET($D$283,0,'Health SCR'!R$3-$B311)*OFFSET(Inputs!$C$30,0,$B311-2)/IF(sommmeProdInv(Inputs!$B$30:$AY$30,$D$283:$BA$283,'Health SCR'!R$3)&gt;0,sommmeProdInv(Inputs!$B$30:$AY$30,$D$283:$BA$283,'Health SCR'!R$3),1)+R310,0)</f>
        <v>0</v>
      </c>
      <c r="S311" s="644">
        <f ca="1">IF('Health SCR'!S$3&gt;=$B311,OFFSET($D$283,0,'Health SCR'!S$3-$B311)*OFFSET(Inputs!$C$30,0,$B311-2)/IF(sommmeProdInv(Inputs!$B$30:$AY$30,$D$283:$BA$283,'Health SCR'!S$3)&gt;0,sommmeProdInv(Inputs!$B$30:$AY$30,$D$283:$BA$283,'Health SCR'!S$3),1)+S310,0)</f>
        <v>0</v>
      </c>
      <c r="T311" s="644">
        <f ca="1">IF('Health SCR'!T$3&gt;=$B311,OFFSET($D$283,0,'Health SCR'!T$3-$B311)*OFFSET(Inputs!$C$30,0,$B311-2)/IF(sommmeProdInv(Inputs!$B$30:$AY$30,$D$283:$BA$283,'Health SCR'!T$3)&gt;0,sommmeProdInv(Inputs!$B$30:$AY$30,$D$283:$BA$283,'Health SCR'!T$3),1)+T310,0)</f>
        <v>0</v>
      </c>
      <c r="U311" s="644">
        <f ca="1">IF('Health SCR'!U$3&gt;=$B311,OFFSET($D$283,0,'Health SCR'!U$3-$B311)*OFFSET(Inputs!$C$30,0,$B311-2)/IF(sommmeProdInv(Inputs!$B$30:$AY$30,$D$283:$BA$283,'Health SCR'!U$3)&gt;0,sommmeProdInv(Inputs!$B$30:$AY$30,$D$283:$BA$283,'Health SCR'!U$3),1)+U310,0)</f>
        <v>0</v>
      </c>
      <c r="V311" s="644">
        <f ca="1">IF('Health SCR'!V$3&gt;=$B311,OFFSET($D$283,0,'Health SCR'!V$3-$B311)*OFFSET(Inputs!$C$30,0,$B311-2)/IF(sommmeProdInv(Inputs!$B$30:$AY$30,$D$283:$BA$283,'Health SCR'!V$3)&gt;0,sommmeProdInv(Inputs!$B$30:$AY$30,$D$283:$BA$283,'Health SCR'!V$3),1)+V310,0)</f>
        <v>0</v>
      </c>
      <c r="W311" s="644">
        <f ca="1">IF('Health SCR'!W$3&gt;=$B311,OFFSET($D$283,0,'Health SCR'!W$3-$B311)*OFFSET(Inputs!$C$30,0,$B311-2)/IF(sommmeProdInv(Inputs!$B$30:$AY$30,$D$283:$BA$283,'Health SCR'!W$3)&gt;0,sommmeProdInv(Inputs!$B$30:$AY$30,$D$283:$BA$283,'Health SCR'!W$3),1)+W310,0)</f>
        <v>0</v>
      </c>
      <c r="X311" s="644">
        <f ca="1">IF('Health SCR'!X$3&gt;=$B311,OFFSET($D$283,0,'Health SCR'!X$3-$B311)*OFFSET(Inputs!$C$30,0,$B311-2)/IF(sommmeProdInv(Inputs!$B$30:$AY$30,$D$283:$BA$283,'Health SCR'!X$3)&gt;0,sommmeProdInv(Inputs!$B$30:$AY$30,$D$283:$BA$283,'Health SCR'!X$3),1)+X310,0)</f>
        <v>0</v>
      </c>
      <c r="Y311" s="644">
        <f ca="1">IF('Health SCR'!Y$3&gt;=$B311,OFFSET($D$283,0,'Health SCR'!Y$3-$B311)*OFFSET(Inputs!$C$30,0,$B311-2)/IF(sommmeProdInv(Inputs!$B$30:$AY$30,$D$283:$BA$283,'Health SCR'!Y$3)&gt;0,sommmeProdInv(Inputs!$B$30:$AY$30,$D$283:$BA$283,'Health SCR'!Y$3),1)+Y310,0)</f>
        <v>0</v>
      </c>
      <c r="Z311" s="644">
        <f ca="1">IF('Health SCR'!Z$3&gt;=$B311,OFFSET($D$283,0,'Health SCR'!Z$3-$B311)*OFFSET(Inputs!$C$30,0,$B311-2)/IF(sommmeProdInv(Inputs!$B$30:$AY$30,$D$283:$BA$283,'Health SCR'!Z$3)&gt;0,sommmeProdInv(Inputs!$B$30:$AY$30,$D$283:$BA$283,'Health SCR'!Z$3),1)+Z310,0)</f>
        <v>0</v>
      </c>
      <c r="AA311" s="644">
        <f ca="1">IF('Health SCR'!AA$3&gt;=$B311,OFFSET($D$283,0,'Health SCR'!AA$3-$B311)*OFFSET(Inputs!$C$30,0,$B311-2)/IF(sommmeProdInv(Inputs!$B$30:$AY$30,$D$283:$BA$283,'Health SCR'!AA$3)&gt;0,sommmeProdInv(Inputs!$B$30:$AY$30,$D$283:$BA$283,'Health SCR'!AA$3),1)+AA310,0)</f>
        <v>0</v>
      </c>
      <c r="AB311" s="644">
        <f ca="1">IF('Health SCR'!AB$3&gt;=$B311,OFFSET($D$283,0,'Health SCR'!AB$3-$B311)*OFFSET(Inputs!$C$30,0,$B311-2)/IF(sommmeProdInv(Inputs!$B$30:$AY$30,$D$283:$BA$283,'Health SCR'!AB$3)&gt;0,sommmeProdInv(Inputs!$B$30:$AY$30,$D$283:$BA$283,'Health SCR'!AB$3),1)+AB310,0)</f>
        <v>0</v>
      </c>
      <c r="AC311" s="644">
        <f ca="1">IF('Health SCR'!AC$3&gt;=$B311,OFFSET($D$283,0,'Health SCR'!AC$3-$B311)*OFFSET(Inputs!$C$30,0,$B311-2)/IF(sommmeProdInv(Inputs!$B$30:$AY$30,$D$283:$BA$283,'Health SCR'!AC$3)&gt;0,sommmeProdInv(Inputs!$B$30:$AY$30,$D$283:$BA$283,'Health SCR'!AC$3),1)+AC310,0)</f>
        <v>0</v>
      </c>
      <c r="AD311" s="644">
        <f ca="1">IF('Health SCR'!AD$3&gt;=$B311,OFFSET($D$283,0,'Health SCR'!AD$3-$B311)*OFFSET(Inputs!$C$30,0,$B311-2)/IF(sommmeProdInv(Inputs!$B$30:$AY$30,$D$283:$BA$283,'Health SCR'!AD$3)&gt;0,sommmeProdInv(Inputs!$B$30:$AY$30,$D$283:$BA$283,'Health SCR'!AD$3),1)+AD310,0)</f>
        <v>0</v>
      </c>
      <c r="AE311" s="644">
        <f ca="1">IF('Health SCR'!AE$3&gt;=$B311,OFFSET($D$283,0,'Health SCR'!AE$3-$B311)*OFFSET(Inputs!$C$30,0,$B311-2)/IF(sommmeProdInv(Inputs!$B$30:$AY$30,$D$283:$BA$283,'Health SCR'!AE$3)&gt;0,sommmeProdInv(Inputs!$B$30:$AY$30,$D$283:$BA$283,'Health SCR'!AE$3),1)+AE310,0)</f>
        <v>0</v>
      </c>
      <c r="AF311" s="644">
        <f ca="1">IF('Health SCR'!AF$3&gt;=$B311,OFFSET($D$283,0,'Health SCR'!AF$3-$B311)*OFFSET(Inputs!$C$30,0,$B311-2)/IF(sommmeProdInv(Inputs!$B$30:$AY$30,$D$283:$BA$283,'Health SCR'!AF$3)&gt;0,sommmeProdInv(Inputs!$B$30:$AY$30,$D$283:$BA$283,'Health SCR'!AF$3),1)+AF310,0)</f>
        <v>0</v>
      </c>
      <c r="AG311" s="644">
        <f ca="1">IF('Health SCR'!AG$3&gt;=$B311,OFFSET($D$283,0,'Health SCR'!AG$3-$B311)*OFFSET(Inputs!$C$30,0,$B311-2)/IF(sommmeProdInv(Inputs!$B$30:$AY$30,$D$283:$BA$283,'Health SCR'!AG$3)&gt;0,sommmeProdInv(Inputs!$B$30:$AY$30,$D$283:$BA$283,'Health SCR'!AG$3),1)+AG310,0)</f>
        <v>0</v>
      </c>
      <c r="AH311" s="644">
        <f ca="1">IF('Health SCR'!AH$3&gt;=$B311,OFFSET($D$283,0,'Health SCR'!AH$3-$B311)*OFFSET(Inputs!$C$30,0,$B311-2)/IF(sommmeProdInv(Inputs!$B$30:$AY$30,$D$283:$BA$283,'Health SCR'!AH$3)&gt;0,sommmeProdInv(Inputs!$B$30:$AY$30,$D$283:$BA$283,'Health SCR'!AH$3),1)+AH310,0)</f>
        <v>0</v>
      </c>
      <c r="AI311" s="644">
        <f ca="1">IF('Health SCR'!AI$3&gt;=$B311,OFFSET($D$283,0,'Health SCR'!AI$3-$B311)*OFFSET(Inputs!$C$30,0,$B311-2)/IF(sommmeProdInv(Inputs!$B$30:$AY$30,$D$283:$BA$283,'Health SCR'!AI$3)&gt;0,sommmeProdInv(Inputs!$B$30:$AY$30,$D$283:$BA$283,'Health SCR'!AI$3),1)+AI310,0)</f>
        <v>0</v>
      </c>
      <c r="AJ311" s="644">
        <f ca="1">IF('Health SCR'!AJ$3&gt;=$B311,OFFSET($D$283,0,'Health SCR'!AJ$3-$B311)*OFFSET(Inputs!$C$30,0,$B311-2)/IF(sommmeProdInv(Inputs!$B$30:$AY$30,$D$283:$BA$283,'Health SCR'!AJ$3)&gt;0,sommmeProdInv(Inputs!$B$30:$AY$30,$D$283:$BA$283,'Health SCR'!AJ$3),1)+AJ310,0)</f>
        <v>0</v>
      </c>
      <c r="AK311" s="644">
        <f ca="1">IF('Health SCR'!AK$3&gt;=$B311,OFFSET($D$283,0,'Health SCR'!AK$3-$B311)*OFFSET(Inputs!$C$30,0,$B311-2)/IF(sommmeProdInv(Inputs!$B$30:$AY$30,$D$283:$BA$283,'Health SCR'!AK$3)&gt;0,sommmeProdInv(Inputs!$B$30:$AY$30,$D$283:$BA$283,'Health SCR'!AK$3),1)+AK310,0)</f>
        <v>0</v>
      </c>
      <c r="AL311" s="644">
        <f ca="1">IF('Health SCR'!AL$3&gt;=$B311,OFFSET($D$283,0,'Health SCR'!AL$3-$B311)*OFFSET(Inputs!$C$30,0,$B311-2)/IF(sommmeProdInv(Inputs!$B$30:$AY$30,$D$283:$BA$283,'Health SCR'!AL$3)&gt;0,sommmeProdInv(Inputs!$B$30:$AY$30,$D$283:$BA$283,'Health SCR'!AL$3),1)+AL310,0)</f>
        <v>0</v>
      </c>
      <c r="AM311" s="644">
        <f ca="1">IF('Health SCR'!AM$3&gt;=$B311,OFFSET($D$283,0,'Health SCR'!AM$3-$B311)*OFFSET(Inputs!$C$30,0,$B311-2)/IF(sommmeProdInv(Inputs!$B$30:$AY$30,$D$283:$BA$283,'Health SCR'!AM$3)&gt;0,sommmeProdInv(Inputs!$B$30:$AY$30,$D$283:$BA$283,'Health SCR'!AM$3),1)+AM310,0)</f>
        <v>0</v>
      </c>
      <c r="AN311" s="644">
        <f ca="1">IF('Health SCR'!AN$3&gt;=$B311,OFFSET($D$283,0,'Health SCR'!AN$3-$B311)*OFFSET(Inputs!$C$30,0,$B311-2)/IF(sommmeProdInv(Inputs!$B$30:$AY$30,$D$283:$BA$283,'Health SCR'!AN$3)&gt;0,sommmeProdInv(Inputs!$B$30:$AY$30,$D$283:$BA$283,'Health SCR'!AN$3),1)+AN310,0)</f>
        <v>0</v>
      </c>
      <c r="AO311" s="644">
        <f ca="1">IF('Health SCR'!AO$3&gt;=$B311,OFFSET($D$283,0,'Health SCR'!AO$3-$B311)*OFFSET(Inputs!$C$30,0,$B311-2)/IF(sommmeProdInv(Inputs!$B$30:$AY$30,$D$283:$BA$283,'Health SCR'!AO$3)&gt;0,sommmeProdInv(Inputs!$B$30:$AY$30,$D$283:$BA$283,'Health SCR'!AO$3),1)+AO310,0)</f>
        <v>0</v>
      </c>
      <c r="AP311" s="644">
        <f ca="1">IF('Health SCR'!AP$3&gt;=$B311,OFFSET($D$283,0,'Health SCR'!AP$3-$B311)*OFFSET(Inputs!$C$30,0,$B311-2)/IF(sommmeProdInv(Inputs!$B$30:$AY$30,$D$283:$BA$283,'Health SCR'!AP$3)&gt;0,sommmeProdInv(Inputs!$B$30:$AY$30,$D$283:$BA$283,'Health SCR'!AP$3),1)+AP310,0)</f>
        <v>0</v>
      </c>
      <c r="AQ311" s="644">
        <f ca="1">IF('Health SCR'!AQ$3&gt;=$B311,OFFSET($D$283,0,'Health SCR'!AQ$3-$B311)*OFFSET(Inputs!$C$30,0,$B311-2)/IF(sommmeProdInv(Inputs!$B$30:$AY$30,$D$283:$BA$283,'Health SCR'!AQ$3)&gt;0,sommmeProdInv(Inputs!$B$30:$AY$30,$D$283:$BA$283,'Health SCR'!AQ$3),1)+AQ310,0)</f>
        <v>0</v>
      </c>
      <c r="AR311" s="644">
        <f ca="1">IF('Health SCR'!AR$3&gt;=$B311,OFFSET($D$283,0,'Health SCR'!AR$3-$B311)*OFFSET(Inputs!$C$30,0,$B311-2)/IF(sommmeProdInv(Inputs!$B$30:$AY$30,$D$283:$BA$283,'Health SCR'!AR$3)&gt;0,sommmeProdInv(Inputs!$B$30:$AY$30,$D$283:$BA$283,'Health SCR'!AR$3),1)+AR310,0)</f>
        <v>0</v>
      </c>
      <c r="AS311" s="644">
        <f ca="1">IF('Health SCR'!AS$3&gt;=$B311,OFFSET($D$283,0,'Health SCR'!AS$3-$B311)*OFFSET(Inputs!$C$30,0,$B311-2)/IF(sommmeProdInv(Inputs!$B$30:$AY$30,$D$283:$BA$283,'Health SCR'!AS$3)&gt;0,sommmeProdInv(Inputs!$B$30:$AY$30,$D$283:$BA$283,'Health SCR'!AS$3),1)+AS310,0)</f>
        <v>0</v>
      </c>
      <c r="AT311" s="644">
        <f ca="1">IF('Health SCR'!AT$3&gt;=$B311,OFFSET($D$283,0,'Health SCR'!AT$3-$B311)*OFFSET(Inputs!$C$30,0,$B311-2)/IF(sommmeProdInv(Inputs!$B$30:$AY$30,$D$283:$BA$283,'Health SCR'!AT$3)&gt;0,sommmeProdInv(Inputs!$B$30:$AY$30,$D$283:$BA$283,'Health SCR'!AT$3),1)+AT310,0)</f>
        <v>0</v>
      </c>
      <c r="AU311" s="644">
        <f ca="1">IF('Health SCR'!AU$3&gt;=$B311,OFFSET($D$283,0,'Health SCR'!AU$3-$B311)*OFFSET(Inputs!$C$30,0,$B311-2)/IF(sommmeProdInv(Inputs!$B$30:$AY$30,$D$283:$BA$283,'Health SCR'!AU$3)&gt;0,sommmeProdInv(Inputs!$B$30:$AY$30,$D$283:$BA$283,'Health SCR'!AU$3),1)+AU310,0)</f>
        <v>0</v>
      </c>
      <c r="AV311" s="644">
        <f ca="1">IF('Health SCR'!AV$3&gt;=$B311,OFFSET($D$283,0,'Health SCR'!AV$3-$B311)*OFFSET(Inputs!$C$30,0,$B311-2)/IF(sommmeProdInv(Inputs!$B$30:$AY$30,$D$283:$BA$283,'Health SCR'!AV$3)&gt;0,sommmeProdInv(Inputs!$B$30:$AY$30,$D$283:$BA$283,'Health SCR'!AV$3),1)+AV310,0)</f>
        <v>0</v>
      </c>
      <c r="AW311" s="644">
        <f ca="1">IF('Health SCR'!AW$3&gt;=$B311,OFFSET($D$283,0,'Health SCR'!AW$3-$B311)*OFFSET(Inputs!$C$30,0,$B311-2)/IF(sommmeProdInv(Inputs!$B$30:$AY$30,$D$283:$BA$283,'Health SCR'!AW$3)&gt;0,sommmeProdInv(Inputs!$B$30:$AY$30,$D$283:$BA$283,'Health SCR'!AW$3),1)+AW310,0)</f>
        <v>0</v>
      </c>
      <c r="AX311" s="644">
        <f ca="1">IF('Health SCR'!AX$3&gt;=$B311,OFFSET($D$283,0,'Health SCR'!AX$3-$B311)*OFFSET(Inputs!$C$30,0,$B311-2)/IF(sommmeProdInv(Inputs!$B$30:$AY$30,$D$283:$BA$283,'Health SCR'!AX$3)&gt;0,sommmeProdInv(Inputs!$B$30:$AY$30,$D$283:$BA$283,'Health SCR'!AX$3),1)+AX310,0)</f>
        <v>0</v>
      </c>
      <c r="AY311" s="644">
        <f ca="1">IF('Health SCR'!AY$3&gt;=$B311,OFFSET($D$283,0,'Health SCR'!AY$3-$B311)*OFFSET(Inputs!$C$30,0,$B311-2)/IF(sommmeProdInv(Inputs!$B$30:$AY$30,$D$283:$BA$283,'Health SCR'!AY$3)&gt;0,sommmeProdInv(Inputs!$B$30:$AY$30,$D$283:$BA$283,'Health SCR'!AY$3),1)+AY310,0)</f>
        <v>0</v>
      </c>
      <c r="AZ311" s="644">
        <f ca="1">IF('Health SCR'!AZ$3&gt;=$B311,OFFSET($D$283,0,'Health SCR'!AZ$3-$B311)*OFFSET(Inputs!$C$30,0,$B311-2)/IF(sommmeProdInv(Inputs!$B$30:$AY$30,$D$283:$BA$283,'Health SCR'!AZ$3)&gt;0,sommmeProdInv(Inputs!$B$30:$AY$30,$D$283:$BA$283,'Health SCR'!AZ$3),1)+AZ310,0)</f>
        <v>0</v>
      </c>
      <c r="BA311" s="645">
        <f ca="1">IF('Health SCR'!BA$3&gt;=$B311,OFFSET($D$283,0,'Health SCR'!BA$3-$B311)*OFFSET(Inputs!$C$30,0,$B311-2)/IF(sommmeProdInv(Inputs!$B$30:$AY$30,$D$283:$BA$283,'Health SCR'!BA$3)&gt;0,sommmeProdInv(Inputs!$B$30:$AY$30,$D$283:$BA$283,'Health SCR'!BA$3),1)+BA310,0)</f>
        <v>0</v>
      </c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43"/>
      <c r="BU311" s="243"/>
      <c r="BV311" s="243"/>
      <c r="BW311" s="243"/>
      <c r="BX311" s="243"/>
      <c r="BY311" s="243"/>
      <c r="BZ311" s="243"/>
      <c r="CA311" s="243"/>
      <c r="CB311" s="243"/>
      <c r="CC311" s="243"/>
      <c r="CD311" s="243"/>
      <c r="CE311" s="243"/>
      <c r="CF311" s="243"/>
      <c r="CG311" s="243"/>
      <c r="CH311" s="243"/>
      <c r="CI311" s="243"/>
      <c r="CJ311" s="243"/>
      <c r="CK311" s="243"/>
      <c r="CL311" s="243"/>
      <c r="CM311" s="243"/>
      <c r="CN311" s="243"/>
      <c r="CO311" s="243"/>
      <c r="CP311" s="243"/>
      <c r="CQ311" s="243"/>
      <c r="CR311" s="243"/>
      <c r="CS311" s="243"/>
      <c r="CT311" s="243"/>
      <c r="CU311" s="243"/>
      <c r="CV311" s="243"/>
      <c r="CW311" s="243"/>
      <c r="CX311" s="243"/>
      <c r="CY311" s="243"/>
      <c r="CZ311" s="243"/>
      <c r="DA311" s="243"/>
      <c r="DB311" s="243"/>
      <c r="DC311" s="243"/>
      <c r="DD311" s="243"/>
      <c r="DE311" s="243"/>
      <c r="DF311" s="243"/>
      <c r="DG311" s="243"/>
      <c r="DH311" s="243"/>
      <c r="DI311" s="243"/>
      <c r="DJ311" s="243"/>
      <c r="DK311" s="243"/>
      <c r="DL311" s="243"/>
      <c r="DM311" s="243"/>
      <c r="DN311" s="243"/>
      <c r="DO311" s="243"/>
      <c r="DP311" s="243"/>
      <c r="DQ311" s="243"/>
      <c r="DR311" s="243"/>
      <c r="DS311" s="243"/>
      <c r="DT311" s="243"/>
      <c r="DU311" s="243"/>
      <c r="DV311" s="243"/>
      <c r="DW311" s="243"/>
      <c r="DX311" s="243"/>
      <c r="DY311" s="243"/>
      <c r="DZ311" s="243"/>
      <c r="EA311" s="243"/>
      <c r="EB311" s="243"/>
      <c r="EC311" s="243"/>
      <c r="ED311" s="243"/>
      <c r="EE311" s="243"/>
      <c r="EF311" s="243"/>
      <c r="EG311" s="243"/>
      <c r="EH311" s="243"/>
      <c r="EI311" s="243"/>
      <c r="EJ311" s="243"/>
      <c r="EK311" s="243"/>
      <c r="EL311" s="243"/>
      <c r="EM311" s="243"/>
      <c r="EN311" s="243"/>
      <c r="EO311" s="243"/>
      <c r="EP311" s="243"/>
      <c r="EQ311" s="243"/>
      <c r="ER311" s="243"/>
      <c r="ES311" s="243"/>
      <c r="ET311" s="243"/>
      <c r="EU311" s="243"/>
      <c r="EV311" s="243"/>
      <c r="EW311" s="243"/>
      <c r="EX311" s="243"/>
      <c r="EY311" s="243"/>
      <c r="EZ311" s="243"/>
      <c r="FA311" s="243"/>
      <c r="FB311" s="243"/>
      <c r="FC311" s="243"/>
      <c r="FD311" s="243"/>
      <c r="FE311" s="243"/>
      <c r="FF311" s="243"/>
      <c r="FG311" s="243"/>
      <c r="FH311" s="243"/>
      <c r="FI311" s="243"/>
      <c r="FJ311" s="243"/>
      <c r="FK311" s="243"/>
      <c r="FL311" s="243"/>
      <c r="FM311" s="243"/>
      <c r="FN311" s="243"/>
      <c r="FO311" s="243"/>
      <c r="FP311" s="243"/>
      <c r="FQ311" s="243"/>
      <c r="FR311" s="243"/>
      <c r="FS311" s="243"/>
      <c r="FT311" s="243"/>
      <c r="FU311" s="243"/>
      <c r="FV311" s="243"/>
      <c r="FW311" s="243"/>
      <c r="FX311" s="243"/>
      <c r="FY311" s="243"/>
      <c r="FZ311" s="243"/>
      <c r="GA311" s="243"/>
      <c r="GB311" s="243"/>
      <c r="GC311" s="243"/>
      <c r="GD311" s="243"/>
      <c r="GE311" s="243"/>
      <c r="GF311" s="243"/>
      <c r="GG311" s="243"/>
      <c r="GH311" s="243"/>
      <c r="GI311" s="243"/>
      <c r="GJ311" s="243"/>
      <c r="GK311" s="243"/>
      <c r="GL311" s="243"/>
      <c r="GM311" s="243"/>
      <c r="GN311" s="243"/>
      <c r="GO311" s="243"/>
      <c r="GP311" s="243"/>
      <c r="GQ311" s="243"/>
      <c r="GR311" s="243"/>
      <c r="GS311" s="243"/>
      <c r="GT311" s="243"/>
      <c r="GU311" s="243"/>
      <c r="GV311" s="243"/>
      <c r="GW311" s="243"/>
      <c r="GX311" s="243"/>
      <c r="GY311" s="243"/>
      <c r="GZ311" s="243"/>
      <c r="HA311" s="243"/>
      <c r="HB311" s="243"/>
      <c r="HC311" s="243"/>
      <c r="HD311" s="243"/>
      <c r="HE311" s="243"/>
      <c r="HF311" s="243"/>
      <c r="HG311" s="243"/>
      <c r="HH311" s="243"/>
      <c r="HI311" s="243"/>
      <c r="HJ311" s="243"/>
      <c r="HK311" s="243"/>
      <c r="HL311" s="243"/>
      <c r="HM311" s="243"/>
      <c r="HN311" s="243"/>
      <c r="HO311" s="243"/>
      <c r="HP311" s="243"/>
      <c r="HQ311" s="243"/>
      <c r="HR311" s="243"/>
      <c r="HS311" s="243"/>
      <c r="HT311" s="243"/>
      <c r="HU311" s="243"/>
      <c r="HV311" s="243"/>
      <c r="HW311" s="243"/>
      <c r="HX311" s="243"/>
      <c r="HY311" s="243"/>
      <c r="HZ311" s="243"/>
      <c r="IA311" s="243"/>
      <c r="IB311" s="243"/>
      <c r="IC311" s="243"/>
      <c r="ID311" s="243"/>
      <c r="IE311" s="243"/>
      <c r="IF311" s="243"/>
      <c r="IG311" s="243"/>
      <c r="IH311" s="243"/>
      <c r="II311" s="243"/>
      <c r="IJ311" s="243"/>
      <c r="IK311" s="243"/>
      <c r="IL311" s="243"/>
      <c r="IM311" s="243"/>
      <c r="IN311" s="243"/>
      <c r="IO311" s="243"/>
      <c r="IP311" s="243"/>
      <c r="IQ311" s="243"/>
      <c r="IR311" s="243"/>
      <c r="IS311" s="243"/>
      <c r="IT311" s="243"/>
      <c r="IU311" s="243"/>
      <c r="IV311" s="243"/>
    </row>
    <row r="312" spans="1:256" s="62" customFormat="1" outlineLevel="1">
      <c r="A312" s="610"/>
      <c r="B312" s="993">
        <v>28</v>
      </c>
      <c r="C312" s="994"/>
      <c r="D312" s="643"/>
      <c r="E312" s="644">
        <f ca="1">IF('Health SCR'!E$3&gt;=$B312,OFFSET($D$283,0,'Health SCR'!E$3-$B312)*OFFSET(Inputs!$C$30,0,$B312-2)/IF(sommmeProdInv(Inputs!$B$30:$AY$30,$D$283:$BA$283,'Health SCR'!E$3)&gt;0,sommmeProdInv(Inputs!$B$30:$AY$30,$D$283:$BA$283,'Health SCR'!E$3),1)+E311,0)</f>
        <v>0</v>
      </c>
      <c r="F312" s="644">
        <f ca="1">IF('Health SCR'!F$3&gt;=$B312,OFFSET($D$283,0,'Health SCR'!F$3-$B312)*OFFSET(Inputs!$C$30,0,$B312-2)/IF(sommmeProdInv(Inputs!$B$30:$AY$30,$D$283:$BA$283,'Health SCR'!F$3)&gt;0,sommmeProdInv(Inputs!$B$30:$AY$30,$D$283:$BA$283,'Health SCR'!F$3),1)+F311,0)</f>
        <v>0</v>
      </c>
      <c r="G312" s="644">
        <f ca="1">IF('Health SCR'!G$3&gt;=$B312,OFFSET($D$283,0,'Health SCR'!G$3-$B312)*OFFSET(Inputs!$C$30,0,$B312-2)/IF(sommmeProdInv(Inputs!$B$30:$AY$30,$D$283:$BA$283,'Health SCR'!G$3)&gt;0,sommmeProdInv(Inputs!$B$30:$AY$30,$D$283:$BA$283,'Health SCR'!G$3),1)+G311,0)</f>
        <v>0</v>
      </c>
      <c r="H312" s="644">
        <f ca="1">IF('Health SCR'!H$3&gt;=$B312,OFFSET($D$283,0,'Health SCR'!H$3-$B312)*OFFSET(Inputs!$C$30,0,$B312-2)/IF(sommmeProdInv(Inputs!$B$30:$AY$30,$D$283:$BA$283,'Health SCR'!H$3)&gt;0,sommmeProdInv(Inputs!$B$30:$AY$30,$D$283:$BA$283,'Health SCR'!H$3),1)+H311,0)</f>
        <v>0</v>
      </c>
      <c r="I312" s="644">
        <f ca="1">IF('Health SCR'!I$3&gt;=$B312,OFFSET($D$283,0,'Health SCR'!I$3-$B312)*OFFSET(Inputs!$C$30,0,$B312-2)/IF(sommmeProdInv(Inputs!$B$30:$AY$30,$D$283:$BA$283,'Health SCR'!I$3)&gt;0,sommmeProdInv(Inputs!$B$30:$AY$30,$D$283:$BA$283,'Health SCR'!I$3),1)+I311,0)</f>
        <v>0</v>
      </c>
      <c r="J312" s="644">
        <f ca="1">IF('Health SCR'!J$3&gt;=$B312,OFFSET($D$283,0,'Health SCR'!J$3-$B312)*OFFSET(Inputs!$C$30,0,$B312-2)/IF(sommmeProdInv(Inputs!$B$30:$AY$30,$D$283:$BA$283,'Health SCR'!J$3)&gt;0,sommmeProdInv(Inputs!$B$30:$AY$30,$D$283:$BA$283,'Health SCR'!J$3),1)+J311,0)</f>
        <v>0</v>
      </c>
      <c r="K312" s="644">
        <f ca="1">IF('Health SCR'!K$3&gt;=$B312,OFFSET($D$283,0,'Health SCR'!K$3-$B312)*OFFSET(Inputs!$C$30,0,$B312-2)/IF(sommmeProdInv(Inputs!$B$30:$AY$30,$D$283:$BA$283,'Health SCR'!K$3)&gt;0,sommmeProdInv(Inputs!$B$30:$AY$30,$D$283:$BA$283,'Health SCR'!K$3),1)+K311,0)</f>
        <v>0</v>
      </c>
      <c r="L312" s="644">
        <f ca="1">IF('Health SCR'!L$3&gt;=$B312,OFFSET($D$283,0,'Health SCR'!L$3-$B312)*OFFSET(Inputs!$C$30,0,$B312-2)/IF(sommmeProdInv(Inputs!$B$30:$AY$30,$D$283:$BA$283,'Health SCR'!L$3)&gt;0,sommmeProdInv(Inputs!$B$30:$AY$30,$D$283:$BA$283,'Health SCR'!L$3),1)+L311,0)</f>
        <v>0</v>
      </c>
      <c r="M312" s="644">
        <f ca="1">IF('Health SCR'!M$3&gt;=$B312,OFFSET($D$283,0,'Health SCR'!M$3-$B312)*OFFSET(Inputs!$C$30,0,$B312-2)/IF(sommmeProdInv(Inputs!$B$30:$AY$30,$D$283:$BA$283,'Health SCR'!M$3)&gt;0,sommmeProdInv(Inputs!$B$30:$AY$30,$D$283:$BA$283,'Health SCR'!M$3),1)+M311,0)</f>
        <v>0</v>
      </c>
      <c r="N312" s="644">
        <f ca="1">IF('Health SCR'!N$3&gt;=$B312,OFFSET($D$283,0,'Health SCR'!N$3-$B312)*OFFSET(Inputs!$C$30,0,$B312-2)/IF(sommmeProdInv(Inputs!$B$30:$AY$30,$D$283:$BA$283,'Health SCR'!N$3)&gt;0,sommmeProdInv(Inputs!$B$30:$AY$30,$D$283:$BA$283,'Health SCR'!N$3),1)+N311,0)</f>
        <v>0</v>
      </c>
      <c r="O312" s="644">
        <f ca="1">IF('Health SCR'!O$3&gt;=$B312,OFFSET($D$283,0,'Health SCR'!O$3-$B312)*OFFSET(Inputs!$C$30,0,$B312-2)/IF(sommmeProdInv(Inputs!$B$30:$AY$30,$D$283:$BA$283,'Health SCR'!O$3)&gt;0,sommmeProdInv(Inputs!$B$30:$AY$30,$D$283:$BA$283,'Health SCR'!O$3),1)+O311,0)</f>
        <v>0</v>
      </c>
      <c r="P312" s="644">
        <f ca="1">IF('Health SCR'!P$3&gt;=$B312,OFFSET($D$283,0,'Health SCR'!P$3-$B312)*OFFSET(Inputs!$C$30,0,$B312-2)/IF(sommmeProdInv(Inputs!$B$30:$AY$30,$D$283:$BA$283,'Health SCR'!P$3)&gt;0,sommmeProdInv(Inputs!$B$30:$AY$30,$D$283:$BA$283,'Health SCR'!P$3),1)+P311,0)</f>
        <v>0</v>
      </c>
      <c r="Q312" s="644">
        <f ca="1">IF('Health SCR'!Q$3&gt;=$B312,OFFSET($D$283,0,'Health SCR'!Q$3-$B312)*OFFSET(Inputs!$C$30,0,$B312-2)/IF(sommmeProdInv(Inputs!$B$30:$AY$30,$D$283:$BA$283,'Health SCR'!Q$3)&gt;0,sommmeProdInv(Inputs!$B$30:$AY$30,$D$283:$BA$283,'Health SCR'!Q$3),1)+Q311,0)</f>
        <v>0</v>
      </c>
      <c r="R312" s="644">
        <f ca="1">IF('Health SCR'!R$3&gt;=$B312,OFFSET($D$283,0,'Health SCR'!R$3-$B312)*OFFSET(Inputs!$C$30,0,$B312-2)/IF(sommmeProdInv(Inputs!$B$30:$AY$30,$D$283:$BA$283,'Health SCR'!R$3)&gt;0,sommmeProdInv(Inputs!$B$30:$AY$30,$D$283:$BA$283,'Health SCR'!R$3),1)+R311,0)</f>
        <v>0</v>
      </c>
      <c r="S312" s="644">
        <f ca="1">IF('Health SCR'!S$3&gt;=$B312,OFFSET($D$283,0,'Health SCR'!S$3-$B312)*OFFSET(Inputs!$C$30,0,$B312-2)/IF(sommmeProdInv(Inputs!$B$30:$AY$30,$D$283:$BA$283,'Health SCR'!S$3)&gt;0,sommmeProdInv(Inputs!$B$30:$AY$30,$D$283:$BA$283,'Health SCR'!S$3),1)+S311,0)</f>
        <v>0</v>
      </c>
      <c r="T312" s="644">
        <f ca="1">IF('Health SCR'!T$3&gt;=$B312,OFFSET($D$283,0,'Health SCR'!T$3-$B312)*OFFSET(Inputs!$C$30,0,$B312-2)/IF(sommmeProdInv(Inputs!$B$30:$AY$30,$D$283:$BA$283,'Health SCR'!T$3)&gt;0,sommmeProdInv(Inputs!$B$30:$AY$30,$D$283:$BA$283,'Health SCR'!T$3),1)+T311,0)</f>
        <v>0</v>
      </c>
      <c r="U312" s="644">
        <f ca="1">IF('Health SCR'!U$3&gt;=$B312,OFFSET($D$283,0,'Health SCR'!U$3-$B312)*OFFSET(Inputs!$C$30,0,$B312-2)/IF(sommmeProdInv(Inputs!$B$30:$AY$30,$D$283:$BA$283,'Health SCR'!U$3)&gt;0,sommmeProdInv(Inputs!$B$30:$AY$30,$D$283:$BA$283,'Health SCR'!U$3),1)+U311,0)</f>
        <v>0</v>
      </c>
      <c r="V312" s="644">
        <f ca="1">IF('Health SCR'!V$3&gt;=$B312,OFFSET($D$283,0,'Health SCR'!V$3-$B312)*OFFSET(Inputs!$C$30,0,$B312-2)/IF(sommmeProdInv(Inputs!$B$30:$AY$30,$D$283:$BA$283,'Health SCR'!V$3)&gt;0,sommmeProdInv(Inputs!$B$30:$AY$30,$D$283:$BA$283,'Health SCR'!V$3),1)+V311,0)</f>
        <v>0</v>
      </c>
      <c r="W312" s="644">
        <f ca="1">IF('Health SCR'!W$3&gt;=$B312,OFFSET($D$283,0,'Health SCR'!W$3-$B312)*OFFSET(Inputs!$C$30,0,$B312-2)/IF(sommmeProdInv(Inputs!$B$30:$AY$30,$D$283:$BA$283,'Health SCR'!W$3)&gt;0,sommmeProdInv(Inputs!$B$30:$AY$30,$D$283:$BA$283,'Health SCR'!W$3),1)+W311,0)</f>
        <v>0</v>
      </c>
      <c r="X312" s="644">
        <f ca="1">IF('Health SCR'!X$3&gt;=$B312,OFFSET($D$283,0,'Health SCR'!X$3-$B312)*OFFSET(Inputs!$C$30,0,$B312-2)/IF(sommmeProdInv(Inputs!$B$30:$AY$30,$D$283:$BA$283,'Health SCR'!X$3)&gt;0,sommmeProdInv(Inputs!$B$30:$AY$30,$D$283:$BA$283,'Health SCR'!X$3),1)+X311,0)</f>
        <v>0</v>
      </c>
      <c r="Y312" s="644">
        <f ca="1">IF('Health SCR'!Y$3&gt;=$B312,OFFSET($D$283,0,'Health SCR'!Y$3-$B312)*OFFSET(Inputs!$C$30,0,$B312-2)/IF(sommmeProdInv(Inputs!$B$30:$AY$30,$D$283:$BA$283,'Health SCR'!Y$3)&gt;0,sommmeProdInv(Inputs!$B$30:$AY$30,$D$283:$BA$283,'Health SCR'!Y$3),1)+Y311,0)</f>
        <v>0</v>
      </c>
      <c r="Z312" s="644">
        <f ca="1">IF('Health SCR'!Z$3&gt;=$B312,OFFSET($D$283,0,'Health SCR'!Z$3-$B312)*OFFSET(Inputs!$C$30,0,$B312-2)/IF(sommmeProdInv(Inputs!$B$30:$AY$30,$D$283:$BA$283,'Health SCR'!Z$3)&gt;0,sommmeProdInv(Inputs!$B$30:$AY$30,$D$283:$BA$283,'Health SCR'!Z$3),1)+Z311,0)</f>
        <v>0</v>
      </c>
      <c r="AA312" s="644">
        <f ca="1">IF('Health SCR'!AA$3&gt;=$B312,OFFSET($D$283,0,'Health SCR'!AA$3-$B312)*OFFSET(Inputs!$C$30,0,$B312-2)/IF(sommmeProdInv(Inputs!$B$30:$AY$30,$D$283:$BA$283,'Health SCR'!AA$3)&gt;0,sommmeProdInv(Inputs!$B$30:$AY$30,$D$283:$BA$283,'Health SCR'!AA$3),1)+AA311,0)</f>
        <v>0</v>
      </c>
      <c r="AB312" s="644">
        <f ca="1">IF('Health SCR'!AB$3&gt;=$B312,OFFSET($D$283,0,'Health SCR'!AB$3-$B312)*OFFSET(Inputs!$C$30,0,$B312-2)/IF(sommmeProdInv(Inputs!$B$30:$AY$30,$D$283:$BA$283,'Health SCR'!AB$3)&gt;0,sommmeProdInv(Inputs!$B$30:$AY$30,$D$283:$BA$283,'Health SCR'!AB$3),1)+AB311,0)</f>
        <v>0</v>
      </c>
      <c r="AC312" s="644">
        <f ca="1">IF('Health SCR'!AC$3&gt;=$B312,OFFSET($D$283,0,'Health SCR'!AC$3-$B312)*OFFSET(Inputs!$C$30,0,$B312-2)/IF(sommmeProdInv(Inputs!$B$30:$AY$30,$D$283:$BA$283,'Health SCR'!AC$3)&gt;0,sommmeProdInv(Inputs!$B$30:$AY$30,$D$283:$BA$283,'Health SCR'!AC$3),1)+AC311,0)</f>
        <v>0</v>
      </c>
      <c r="AD312" s="644">
        <f ca="1">IF('Health SCR'!AD$3&gt;=$B312,OFFSET($D$283,0,'Health SCR'!AD$3-$B312)*OFFSET(Inputs!$C$30,0,$B312-2)/IF(sommmeProdInv(Inputs!$B$30:$AY$30,$D$283:$BA$283,'Health SCR'!AD$3)&gt;0,sommmeProdInv(Inputs!$B$30:$AY$30,$D$283:$BA$283,'Health SCR'!AD$3),1)+AD311,0)</f>
        <v>0</v>
      </c>
      <c r="AE312" s="644">
        <f ca="1">IF('Health SCR'!AE$3&gt;=$B312,OFFSET($D$283,0,'Health SCR'!AE$3-$B312)*OFFSET(Inputs!$C$30,0,$B312-2)/IF(sommmeProdInv(Inputs!$B$30:$AY$30,$D$283:$BA$283,'Health SCR'!AE$3)&gt;0,sommmeProdInv(Inputs!$B$30:$AY$30,$D$283:$BA$283,'Health SCR'!AE$3),1)+AE311,0)</f>
        <v>0</v>
      </c>
      <c r="AF312" s="644">
        <f ca="1">IF('Health SCR'!AF$3&gt;=$B312,OFFSET($D$283,0,'Health SCR'!AF$3-$B312)*OFFSET(Inputs!$C$30,0,$B312-2)/IF(sommmeProdInv(Inputs!$B$30:$AY$30,$D$283:$BA$283,'Health SCR'!AF$3)&gt;0,sommmeProdInv(Inputs!$B$30:$AY$30,$D$283:$BA$283,'Health SCR'!AF$3),1)+AF311,0)</f>
        <v>0</v>
      </c>
      <c r="AG312" s="644">
        <f ca="1">IF('Health SCR'!AG$3&gt;=$B312,OFFSET($D$283,0,'Health SCR'!AG$3-$B312)*OFFSET(Inputs!$C$30,0,$B312-2)/IF(sommmeProdInv(Inputs!$B$30:$AY$30,$D$283:$BA$283,'Health SCR'!AG$3)&gt;0,sommmeProdInv(Inputs!$B$30:$AY$30,$D$283:$BA$283,'Health SCR'!AG$3),1)+AG311,0)</f>
        <v>0</v>
      </c>
      <c r="AH312" s="644">
        <f ca="1">IF('Health SCR'!AH$3&gt;=$B312,OFFSET($D$283,0,'Health SCR'!AH$3-$B312)*OFFSET(Inputs!$C$30,0,$B312-2)/IF(sommmeProdInv(Inputs!$B$30:$AY$30,$D$283:$BA$283,'Health SCR'!AH$3)&gt;0,sommmeProdInv(Inputs!$B$30:$AY$30,$D$283:$BA$283,'Health SCR'!AH$3),1)+AH311,0)</f>
        <v>0</v>
      </c>
      <c r="AI312" s="644">
        <f ca="1">IF('Health SCR'!AI$3&gt;=$B312,OFFSET($D$283,0,'Health SCR'!AI$3-$B312)*OFFSET(Inputs!$C$30,0,$B312-2)/IF(sommmeProdInv(Inputs!$B$30:$AY$30,$D$283:$BA$283,'Health SCR'!AI$3)&gt;0,sommmeProdInv(Inputs!$B$30:$AY$30,$D$283:$BA$283,'Health SCR'!AI$3),1)+AI311,0)</f>
        <v>0</v>
      </c>
      <c r="AJ312" s="644">
        <f ca="1">IF('Health SCR'!AJ$3&gt;=$B312,OFFSET($D$283,0,'Health SCR'!AJ$3-$B312)*OFFSET(Inputs!$C$30,0,$B312-2)/IF(sommmeProdInv(Inputs!$B$30:$AY$30,$D$283:$BA$283,'Health SCR'!AJ$3)&gt;0,sommmeProdInv(Inputs!$B$30:$AY$30,$D$283:$BA$283,'Health SCR'!AJ$3),1)+AJ311,0)</f>
        <v>0</v>
      </c>
      <c r="AK312" s="644">
        <f ca="1">IF('Health SCR'!AK$3&gt;=$B312,OFFSET($D$283,0,'Health SCR'!AK$3-$B312)*OFFSET(Inputs!$C$30,0,$B312-2)/IF(sommmeProdInv(Inputs!$B$30:$AY$30,$D$283:$BA$283,'Health SCR'!AK$3)&gt;0,sommmeProdInv(Inputs!$B$30:$AY$30,$D$283:$BA$283,'Health SCR'!AK$3),1)+AK311,0)</f>
        <v>0</v>
      </c>
      <c r="AL312" s="644">
        <f ca="1">IF('Health SCR'!AL$3&gt;=$B312,OFFSET($D$283,0,'Health SCR'!AL$3-$B312)*OFFSET(Inputs!$C$30,0,$B312-2)/IF(sommmeProdInv(Inputs!$B$30:$AY$30,$D$283:$BA$283,'Health SCR'!AL$3)&gt;0,sommmeProdInv(Inputs!$B$30:$AY$30,$D$283:$BA$283,'Health SCR'!AL$3),1)+AL311,0)</f>
        <v>0</v>
      </c>
      <c r="AM312" s="644">
        <f ca="1">IF('Health SCR'!AM$3&gt;=$B312,OFFSET($D$283,0,'Health SCR'!AM$3-$B312)*OFFSET(Inputs!$C$30,0,$B312-2)/IF(sommmeProdInv(Inputs!$B$30:$AY$30,$D$283:$BA$283,'Health SCR'!AM$3)&gt;0,sommmeProdInv(Inputs!$B$30:$AY$30,$D$283:$BA$283,'Health SCR'!AM$3),1)+AM311,0)</f>
        <v>0</v>
      </c>
      <c r="AN312" s="644">
        <f ca="1">IF('Health SCR'!AN$3&gt;=$B312,OFFSET($D$283,0,'Health SCR'!AN$3-$B312)*OFFSET(Inputs!$C$30,0,$B312-2)/IF(sommmeProdInv(Inputs!$B$30:$AY$30,$D$283:$BA$283,'Health SCR'!AN$3)&gt;0,sommmeProdInv(Inputs!$B$30:$AY$30,$D$283:$BA$283,'Health SCR'!AN$3),1)+AN311,0)</f>
        <v>0</v>
      </c>
      <c r="AO312" s="644">
        <f ca="1">IF('Health SCR'!AO$3&gt;=$B312,OFFSET($D$283,0,'Health SCR'!AO$3-$B312)*OFFSET(Inputs!$C$30,0,$B312-2)/IF(sommmeProdInv(Inputs!$B$30:$AY$30,$D$283:$BA$283,'Health SCR'!AO$3)&gt;0,sommmeProdInv(Inputs!$B$30:$AY$30,$D$283:$BA$283,'Health SCR'!AO$3),1)+AO311,0)</f>
        <v>0</v>
      </c>
      <c r="AP312" s="644">
        <f ca="1">IF('Health SCR'!AP$3&gt;=$B312,OFFSET($D$283,0,'Health SCR'!AP$3-$B312)*OFFSET(Inputs!$C$30,0,$B312-2)/IF(sommmeProdInv(Inputs!$B$30:$AY$30,$D$283:$BA$283,'Health SCR'!AP$3)&gt;0,sommmeProdInv(Inputs!$B$30:$AY$30,$D$283:$BA$283,'Health SCR'!AP$3),1)+AP311,0)</f>
        <v>0</v>
      </c>
      <c r="AQ312" s="644">
        <f ca="1">IF('Health SCR'!AQ$3&gt;=$B312,OFFSET($D$283,0,'Health SCR'!AQ$3-$B312)*OFFSET(Inputs!$C$30,0,$B312-2)/IF(sommmeProdInv(Inputs!$B$30:$AY$30,$D$283:$BA$283,'Health SCR'!AQ$3)&gt;0,sommmeProdInv(Inputs!$B$30:$AY$30,$D$283:$BA$283,'Health SCR'!AQ$3),1)+AQ311,0)</f>
        <v>0</v>
      </c>
      <c r="AR312" s="644">
        <f ca="1">IF('Health SCR'!AR$3&gt;=$B312,OFFSET($D$283,0,'Health SCR'!AR$3-$B312)*OFFSET(Inputs!$C$30,0,$B312-2)/IF(sommmeProdInv(Inputs!$B$30:$AY$30,$D$283:$BA$283,'Health SCR'!AR$3)&gt;0,sommmeProdInv(Inputs!$B$30:$AY$30,$D$283:$BA$283,'Health SCR'!AR$3),1)+AR311,0)</f>
        <v>0</v>
      </c>
      <c r="AS312" s="644">
        <f ca="1">IF('Health SCR'!AS$3&gt;=$B312,OFFSET($D$283,0,'Health SCR'!AS$3-$B312)*OFFSET(Inputs!$C$30,0,$B312-2)/IF(sommmeProdInv(Inputs!$B$30:$AY$30,$D$283:$BA$283,'Health SCR'!AS$3)&gt;0,sommmeProdInv(Inputs!$B$30:$AY$30,$D$283:$BA$283,'Health SCR'!AS$3),1)+AS311,0)</f>
        <v>0</v>
      </c>
      <c r="AT312" s="644">
        <f ca="1">IF('Health SCR'!AT$3&gt;=$B312,OFFSET($D$283,0,'Health SCR'!AT$3-$B312)*OFFSET(Inputs!$C$30,0,$B312-2)/IF(sommmeProdInv(Inputs!$B$30:$AY$30,$D$283:$BA$283,'Health SCR'!AT$3)&gt;0,sommmeProdInv(Inputs!$B$30:$AY$30,$D$283:$BA$283,'Health SCR'!AT$3),1)+AT311,0)</f>
        <v>0</v>
      </c>
      <c r="AU312" s="644">
        <f ca="1">IF('Health SCR'!AU$3&gt;=$B312,OFFSET($D$283,0,'Health SCR'!AU$3-$B312)*OFFSET(Inputs!$C$30,0,$B312-2)/IF(sommmeProdInv(Inputs!$B$30:$AY$30,$D$283:$BA$283,'Health SCR'!AU$3)&gt;0,sommmeProdInv(Inputs!$B$30:$AY$30,$D$283:$BA$283,'Health SCR'!AU$3),1)+AU311,0)</f>
        <v>0</v>
      </c>
      <c r="AV312" s="644">
        <f ca="1">IF('Health SCR'!AV$3&gt;=$B312,OFFSET($D$283,0,'Health SCR'!AV$3-$B312)*OFFSET(Inputs!$C$30,0,$B312-2)/IF(sommmeProdInv(Inputs!$B$30:$AY$30,$D$283:$BA$283,'Health SCR'!AV$3)&gt;0,sommmeProdInv(Inputs!$B$30:$AY$30,$D$283:$BA$283,'Health SCR'!AV$3),1)+AV311,0)</f>
        <v>0</v>
      </c>
      <c r="AW312" s="644">
        <f ca="1">IF('Health SCR'!AW$3&gt;=$B312,OFFSET($D$283,0,'Health SCR'!AW$3-$B312)*OFFSET(Inputs!$C$30,0,$B312-2)/IF(sommmeProdInv(Inputs!$B$30:$AY$30,$D$283:$BA$283,'Health SCR'!AW$3)&gt;0,sommmeProdInv(Inputs!$B$30:$AY$30,$D$283:$BA$283,'Health SCR'!AW$3),1)+AW311,0)</f>
        <v>0</v>
      </c>
      <c r="AX312" s="644">
        <f ca="1">IF('Health SCR'!AX$3&gt;=$B312,OFFSET($D$283,0,'Health SCR'!AX$3-$B312)*OFFSET(Inputs!$C$30,0,$B312-2)/IF(sommmeProdInv(Inputs!$B$30:$AY$30,$D$283:$BA$283,'Health SCR'!AX$3)&gt;0,sommmeProdInv(Inputs!$B$30:$AY$30,$D$283:$BA$283,'Health SCR'!AX$3),1)+AX311,0)</f>
        <v>0</v>
      </c>
      <c r="AY312" s="644">
        <f ca="1">IF('Health SCR'!AY$3&gt;=$B312,OFFSET($D$283,0,'Health SCR'!AY$3-$B312)*OFFSET(Inputs!$C$30,0,$B312-2)/IF(sommmeProdInv(Inputs!$B$30:$AY$30,$D$283:$BA$283,'Health SCR'!AY$3)&gt;0,sommmeProdInv(Inputs!$B$30:$AY$30,$D$283:$BA$283,'Health SCR'!AY$3),1)+AY311,0)</f>
        <v>0</v>
      </c>
      <c r="AZ312" s="644">
        <f ca="1">IF('Health SCR'!AZ$3&gt;=$B312,OFFSET($D$283,0,'Health SCR'!AZ$3-$B312)*OFFSET(Inputs!$C$30,0,$B312-2)/IF(sommmeProdInv(Inputs!$B$30:$AY$30,$D$283:$BA$283,'Health SCR'!AZ$3)&gt;0,sommmeProdInv(Inputs!$B$30:$AY$30,$D$283:$BA$283,'Health SCR'!AZ$3),1)+AZ311,0)</f>
        <v>0</v>
      </c>
      <c r="BA312" s="645">
        <f ca="1">IF('Health SCR'!BA$3&gt;=$B312,OFFSET($D$283,0,'Health SCR'!BA$3-$B312)*OFFSET(Inputs!$C$30,0,$B312-2)/IF(sommmeProdInv(Inputs!$B$30:$AY$30,$D$283:$BA$283,'Health SCR'!BA$3)&gt;0,sommmeProdInv(Inputs!$B$30:$AY$30,$D$283:$BA$283,'Health SCR'!BA$3),1)+BA311,0)</f>
        <v>0</v>
      </c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43"/>
      <c r="BU312" s="243"/>
      <c r="BV312" s="243"/>
      <c r="BW312" s="243"/>
      <c r="BX312" s="243"/>
      <c r="BY312" s="243"/>
      <c r="BZ312" s="243"/>
      <c r="CA312" s="243"/>
      <c r="CB312" s="243"/>
      <c r="CC312" s="243"/>
      <c r="CD312" s="243"/>
      <c r="CE312" s="243"/>
      <c r="CF312" s="243"/>
      <c r="CG312" s="243"/>
      <c r="CH312" s="243"/>
      <c r="CI312" s="243"/>
      <c r="CJ312" s="243"/>
      <c r="CK312" s="243"/>
      <c r="CL312" s="243"/>
      <c r="CM312" s="243"/>
      <c r="CN312" s="243"/>
      <c r="CO312" s="243"/>
      <c r="CP312" s="243"/>
      <c r="CQ312" s="243"/>
      <c r="CR312" s="243"/>
      <c r="CS312" s="243"/>
      <c r="CT312" s="243"/>
      <c r="CU312" s="243"/>
      <c r="CV312" s="243"/>
      <c r="CW312" s="243"/>
      <c r="CX312" s="243"/>
      <c r="CY312" s="243"/>
      <c r="CZ312" s="243"/>
      <c r="DA312" s="243"/>
      <c r="DB312" s="243"/>
      <c r="DC312" s="243"/>
      <c r="DD312" s="243"/>
      <c r="DE312" s="243"/>
      <c r="DF312" s="243"/>
      <c r="DG312" s="243"/>
      <c r="DH312" s="243"/>
      <c r="DI312" s="243"/>
      <c r="DJ312" s="243"/>
      <c r="DK312" s="243"/>
      <c r="DL312" s="243"/>
      <c r="DM312" s="243"/>
      <c r="DN312" s="243"/>
      <c r="DO312" s="243"/>
      <c r="DP312" s="243"/>
      <c r="DQ312" s="243"/>
      <c r="DR312" s="243"/>
      <c r="DS312" s="243"/>
      <c r="DT312" s="243"/>
      <c r="DU312" s="243"/>
      <c r="DV312" s="243"/>
      <c r="DW312" s="243"/>
      <c r="DX312" s="243"/>
      <c r="DY312" s="243"/>
      <c r="DZ312" s="243"/>
      <c r="EA312" s="243"/>
      <c r="EB312" s="243"/>
      <c r="EC312" s="243"/>
      <c r="ED312" s="243"/>
      <c r="EE312" s="243"/>
      <c r="EF312" s="243"/>
      <c r="EG312" s="243"/>
      <c r="EH312" s="243"/>
      <c r="EI312" s="243"/>
      <c r="EJ312" s="243"/>
      <c r="EK312" s="243"/>
      <c r="EL312" s="243"/>
      <c r="EM312" s="243"/>
      <c r="EN312" s="243"/>
      <c r="EO312" s="243"/>
      <c r="EP312" s="243"/>
      <c r="EQ312" s="243"/>
      <c r="ER312" s="243"/>
      <c r="ES312" s="243"/>
      <c r="ET312" s="243"/>
      <c r="EU312" s="243"/>
      <c r="EV312" s="243"/>
      <c r="EW312" s="243"/>
      <c r="EX312" s="243"/>
      <c r="EY312" s="243"/>
      <c r="EZ312" s="243"/>
      <c r="FA312" s="243"/>
      <c r="FB312" s="243"/>
      <c r="FC312" s="243"/>
      <c r="FD312" s="243"/>
      <c r="FE312" s="243"/>
      <c r="FF312" s="243"/>
      <c r="FG312" s="243"/>
      <c r="FH312" s="243"/>
      <c r="FI312" s="243"/>
      <c r="FJ312" s="243"/>
      <c r="FK312" s="243"/>
      <c r="FL312" s="243"/>
      <c r="FM312" s="243"/>
      <c r="FN312" s="243"/>
      <c r="FO312" s="243"/>
      <c r="FP312" s="243"/>
      <c r="FQ312" s="243"/>
      <c r="FR312" s="243"/>
      <c r="FS312" s="243"/>
      <c r="FT312" s="243"/>
      <c r="FU312" s="243"/>
      <c r="FV312" s="243"/>
      <c r="FW312" s="243"/>
      <c r="FX312" s="243"/>
      <c r="FY312" s="243"/>
      <c r="FZ312" s="243"/>
      <c r="GA312" s="243"/>
      <c r="GB312" s="243"/>
      <c r="GC312" s="243"/>
      <c r="GD312" s="243"/>
      <c r="GE312" s="243"/>
      <c r="GF312" s="243"/>
      <c r="GG312" s="243"/>
      <c r="GH312" s="243"/>
      <c r="GI312" s="243"/>
      <c r="GJ312" s="243"/>
      <c r="GK312" s="243"/>
      <c r="GL312" s="243"/>
      <c r="GM312" s="243"/>
      <c r="GN312" s="243"/>
      <c r="GO312" s="243"/>
      <c r="GP312" s="243"/>
      <c r="GQ312" s="243"/>
      <c r="GR312" s="243"/>
      <c r="GS312" s="243"/>
      <c r="GT312" s="243"/>
      <c r="GU312" s="243"/>
      <c r="GV312" s="243"/>
      <c r="GW312" s="243"/>
      <c r="GX312" s="243"/>
      <c r="GY312" s="243"/>
      <c r="GZ312" s="243"/>
      <c r="HA312" s="243"/>
      <c r="HB312" s="243"/>
      <c r="HC312" s="243"/>
      <c r="HD312" s="243"/>
      <c r="HE312" s="243"/>
      <c r="HF312" s="243"/>
      <c r="HG312" s="243"/>
      <c r="HH312" s="243"/>
      <c r="HI312" s="243"/>
      <c r="HJ312" s="243"/>
      <c r="HK312" s="243"/>
      <c r="HL312" s="243"/>
      <c r="HM312" s="243"/>
      <c r="HN312" s="243"/>
      <c r="HO312" s="243"/>
      <c r="HP312" s="243"/>
      <c r="HQ312" s="243"/>
      <c r="HR312" s="243"/>
      <c r="HS312" s="243"/>
      <c r="HT312" s="243"/>
      <c r="HU312" s="243"/>
      <c r="HV312" s="243"/>
      <c r="HW312" s="243"/>
      <c r="HX312" s="243"/>
      <c r="HY312" s="243"/>
      <c r="HZ312" s="243"/>
      <c r="IA312" s="243"/>
      <c r="IB312" s="243"/>
      <c r="IC312" s="243"/>
      <c r="ID312" s="243"/>
      <c r="IE312" s="243"/>
      <c r="IF312" s="243"/>
      <c r="IG312" s="243"/>
      <c r="IH312" s="243"/>
      <c r="II312" s="243"/>
      <c r="IJ312" s="243"/>
      <c r="IK312" s="243"/>
      <c r="IL312" s="243"/>
      <c r="IM312" s="243"/>
      <c r="IN312" s="243"/>
      <c r="IO312" s="243"/>
      <c r="IP312" s="243"/>
      <c r="IQ312" s="243"/>
      <c r="IR312" s="243"/>
      <c r="IS312" s="243"/>
      <c r="IT312" s="243"/>
      <c r="IU312" s="243"/>
      <c r="IV312" s="243"/>
    </row>
    <row r="313" spans="1:256" s="62" customFormat="1" outlineLevel="1">
      <c r="A313" s="610"/>
      <c r="B313" s="993">
        <v>29</v>
      </c>
      <c r="C313" s="994"/>
      <c r="D313" s="643"/>
      <c r="E313" s="644">
        <f ca="1">IF('Health SCR'!E$3&gt;=$B313,OFFSET($D$283,0,'Health SCR'!E$3-$B313)*OFFSET(Inputs!$C$30,0,$B313-2)/IF(sommmeProdInv(Inputs!$B$30:$AY$30,$D$283:$BA$283,'Health SCR'!E$3)&gt;0,sommmeProdInv(Inputs!$B$30:$AY$30,$D$283:$BA$283,'Health SCR'!E$3),1)+E312,0)</f>
        <v>0</v>
      </c>
      <c r="F313" s="644">
        <f ca="1">IF('Health SCR'!F$3&gt;=$B313,OFFSET($D$283,0,'Health SCR'!F$3-$B313)*OFFSET(Inputs!$C$30,0,$B313-2)/IF(sommmeProdInv(Inputs!$B$30:$AY$30,$D$283:$BA$283,'Health SCR'!F$3)&gt;0,sommmeProdInv(Inputs!$B$30:$AY$30,$D$283:$BA$283,'Health SCR'!F$3),1)+F312,0)</f>
        <v>0</v>
      </c>
      <c r="G313" s="644">
        <f ca="1">IF('Health SCR'!G$3&gt;=$B313,OFFSET($D$283,0,'Health SCR'!G$3-$B313)*OFFSET(Inputs!$C$30,0,$B313-2)/IF(sommmeProdInv(Inputs!$B$30:$AY$30,$D$283:$BA$283,'Health SCR'!G$3)&gt;0,sommmeProdInv(Inputs!$B$30:$AY$30,$D$283:$BA$283,'Health SCR'!G$3),1)+G312,0)</f>
        <v>0</v>
      </c>
      <c r="H313" s="644">
        <f ca="1">IF('Health SCR'!H$3&gt;=$B313,OFFSET($D$283,0,'Health SCR'!H$3-$B313)*OFFSET(Inputs!$C$30,0,$B313-2)/IF(sommmeProdInv(Inputs!$B$30:$AY$30,$D$283:$BA$283,'Health SCR'!H$3)&gt;0,sommmeProdInv(Inputs!$B$30:$AY$30,$D$283:$BA$283,'Health SCR'!H$3),1)+H312,0)</f>
        <v>0</v>
      </c>
      <c r="I313" s="644">
        <f ca="1">IF('Health SCR'!I$3&gt;=$B313,OFFSET($D$283,0,'Health SCR'!I$3-$B313)*OFFSET(Inputs!$C$30,0,$B313-2)/IF(sommmeProdInv(Inputs!$B$30:$AY$30,$D$283:$BA$283,'Health SCR'!I$3)&gt;0,sommmeProdInv(Inputs!$B$30:$AY$30,$D$283:$BA$283,'Health SCR'!I$3),1)+I312,0)</f>
        <v>0</v>
      </c>
      <c r="J313" s="644">
        <f ca="1">IF('Health SCR'!J$3&gt;=$B313,OFFSET($D$283,0,'Health SCR'!J$3-$B313)*OFFSET(Inputs!$C$30,0,$B313-2)/IF(sommmeProdInv(Inputs!$B$30:$AY$30,$D$283:$BA$283,'Health SCR'!J$3)&gt;0,sommmeProdInv(Inputs!$B$30:$AY$30,$D$283:$BA$283,'Health SCR'!J$3),1)+J312,0)</f>
        <v>0</v>
      </c>
      <c r="K313" s="644">
        <f ca="1">IF('Health SCR'!K$3&gt;=$B313,OFFSET($D$283,0,'Health SCR'!K$3-$B313)*OFFSET(Inputs!$C$30,0,$B313-2)/IF(sommmeProdInv(Inputs!$B$30:$AY$30,$D$283:$BA$283,'Health SCR'!K$3)&gt;0,sommmeProdInv(Inputs!$B$30:$AY$30,$D$283:$BA$283,'Health SCR'!K$3),1)+K312,0)</f>
        <v>0</v>
      </c>
      <c r="L313" s="644">
        <f ca="1">IF('Health SCR'!L$3&gt;=$B313,OFFSET($D$283,0,'Health SCR'!L$3-$B313)*OFFSET(Inputs!$C$30,0,$B313-2)/IF(sommmeProdInv(Inputs!$B$30:$AY$30,$D$283:$BA$283,'Health SCR'!L$3)&gt;0,sommmeProdInv(Inputs!$B$30:$AY$30,$D$283:$BA$283,'Health SCR'!L$3),1)+L312,0)</f>
        <v>0</v>
      </c>
      <c r="M313" s="644">
        <f ca="1">IF('Health SCR'!M$3&gt;=$B313,OFFSET($D$283,0,'Health SCR'!M$3-$B313)*OFFSET(Inputs!$C$30,0,$B313-2)/IF(sommmeProdInv(Inputs!$B$30:$AY$30,$D$283:$BA$283,'Health SCR'!M$3)&gt;0,sommmeProdInv(Inputs!$B$30:$AY$30,$D$283:$BA$283,'Health SCR'!M$3),1)+M312,0)</f>
        <v>0</v>
      </c>
      <c r="N313" s="644">
        <f ca="1">IF('Health SCR'!N$3&gt;=$B313,OFFSET($D$283,0,'Health SCR'!N$3-$B313)*OFFSET(Inputs!$C$30,0,$B313-2)/IF(sommmeProdInv(Inputs!$B$30:$AY$30,$D$283:$BA$283,'Health SCR'!N$3)&gt;0,sommmeProdInv(Inputs!$B$30:$AY$30,$D$283:$BA$283,'Health SCR'!N$3),1)+N312,0)</f>
        <v>0</v>
      </c>
      <c r="O313" s="644">
        <f ca="1">IF('Health SCR'!O$3&gt;=$B313,OFFSET($D$283,0,'Health SCR'!O$3-$B313)*OFFSET(Inputs!$C$30,0,$B313-2)/IF(sommmeProdInv(Inputs!$B$30:$AY$30,$D$283:$BA$283,'Health SCR'!O$3)&gt;0,sommmeProdInv(Inputs!$B$30:$AY$30,$D$283:$BA$283,'Health SCR'!O$3),1)+O312,0)</f>
        <v>0</v>
      </c>
      <c r="P313" s="644">
        <f ca="1">IF('Health SCR'!P$3&gt;=$B313,OFFSET($D$283,0,'Health SCR'!P$3-$B313)*OFFSET(Inputs!$C$30,0,$B313-2)/IF(sommmeProdInv(Inputs!$B$30:$AY$30,$D$283:$BA$283,'Health SCR'!P$3)&gt;0,sommmeProdInv(Inputs!$B$30:$AY$30,$D$283:$BA$283,'Health SCR'!P$3),1)+P312,0)</f>
        <v>0</v>
      </c>
      <c r="Q313" s="644">
        <f ca="1">IF('Health SCR'!Q$3&gt;=$B313,OFFSET($D$283,0,'Health SCR'!Q$3-$B313)*OFFSET(Inputs!$C$30,0,$B313-2)/IF(sommmeProdInv(Inputs!$B$30:$AY$30,$D$283:$BA$283,'Health SCR'!Q$3)&gt;0,sommmeProdInv(Inputs!$B$30:$AY$30,$D$283:$BA$283,'Health SCR'!Q$3),1)+Q312,0)</f>
        <v>0</v>
      </c>
      <c r="R313" s="644">
        <f ca="1">IF('Health SCR'!R$3&gt;=$B313,OFFSET($D$283,0,'Health SCR'!R$3-$B313)*OFFSET(Inputs!$C$30,0,$B313-2)/IF(sommmeProdInv(Inputs!$B$30:$AY$30,$D$283:$BA$283,'Health SCR'!R$3)&gt;0,sommmeProdInv(Inputs!$B$30:$AY$30,$D$283:$BA$283,'Health SCR'!R$3),1)+R312,0)</f>
        <v>0</v>
      </c>
      <c r="S313" s="644">
        <f ca="1">IF('Health SCR'!S$3&gt;=$B313,OFFSET($D$283,0,'Health SCR'!S$3-$B313)*OFFSET(Inputs!$C$30,0,$B313-2)/IF(sommmeProdInv(Inputs!$B$30:$AY$30,$D$283:$BA$283,'Health SCR'!S$3)&gt;0,sommmeProdInv(Inputs!$B$30:$AY$30,$D$283:$BA$283,'Health SCR'!S$3),1)+S312,0)</f>
        <v>0</v>
      </c>
      <c r="T313" s="644">
        <f ca="1">IF('Health SCR'!T$3&gt;=$B313,OFFSET($D$283,0,'Health SCR'!T$3-$B313)*OFFSET(Inputs!$C$30,0,$B313-2)/IF(sommmeProdInv(Inputs!$B$30:$AY$30,$D$283:$BA$283,'Health SCR'!T$3)&gt;0,sommmeProdInv(Inputs!$B$30:$AY$30,$D$283:$BA$283,'Health SCR'!T$3),1)+T312,0)</f>
        <v>0</v>
      </c>
      <c r="U313" s="644">
        <f ca="1">IF('Health SCR'!U$3&gt;=$B313,OFFSET($D$283,0,'Health SCR'!U$3-$B313)*OFFSET(Inputs!$C$30,0,$B313-2)/IF(sommmeProdInv(Inputs!$B$30:$AY$30,$D$283:$BA$283,'Health SCR'!U$3)&gt;0,sommmeProdInv(Inputs!$B$30:$AY$30,$D$283:$BA$283,'Health SCR'!U$3),1)+U312,0)</f>
        <v>0</v>
      </c>
      <c r="V313" s="644">
        <f ca="1">IF('Health SCR'!V$3&gt;=$B313,OFFSET($D$283,0,'Health SCR'!V$3-$B313)*OFFSET(Inputs!$C$30,0,$B313-2)/IF(sommmeProdInv(Inputs!$B$30:$AY$30,$D$283:$BA$283,'Health SCR'!V$3)&gt;0,sommmeProdInv(Inputs!$B$30:$AY$30,$D$283:$BA$283,'Health SCR'!V$3),1)+V312,0)</f>
        <v>0</v>
      </c>
      <c r="W313" s="644">
        <f ca="1">IF('Health SCR'!W$3&gt;=$B313,OFFSET($D$283,0,'Health SCR'!W$3-$B313)*OFFSET(Inputs!$C$30,0,$B313-2)/IF(sommmeProdInv(Inputs!$B$30:$AY$30,$D$283:$BA$283,'Health SCR'!W$3)&gt;0,sommmeProdInv(Inputs!$B$30:$AY$30,$D$283:$BA$283,'Health SCR'!W$3),1)+W312,0)</f>
        <v>0</v>
      </c>
      <c r="X313" s="644">
        <f ca="1">IF('Health SCR'!X$3&gt;=$B313,OFFSET($D$283,0,'Health SCR'!X$3-$B313)*OFFSET(Inputs!$C$30,0,$B313-2)/IF(sommmeProdInv(Inputs!$B$30:$AY$30,$D$283:$BA$283,'Health SCR'!X$3)&gt;0,sommmeProdInv(Inputs!$B$30:$AY$30,$D$283:$BA$283,'Health SCR'!X$3),1)+X312,0)</f>
        <v>0</v>
      </c>
      <c r="Y313" s="644">
        <f ca="1">IF('Health SCR'!Y$3&gt;=$B313,OFFSET($D$283,0,'Health SCR'!Y$3-$B313)*OFFSET(Inputs!$C$30,0,$B313-2)/IF(sommmeProdInv(Inputs!$B$30:$AY$30,$D$283:$BA$283,'Health SCR'!Y$3)&gt;0,sommmeProdInv(Inputs!$B$30:$AY$30,$D$283:$BA$283,'Health SCR'!Y$3),1)+Y312,0)</f>
        <v>0</v>
      </c>
      <c r="Z313" s="644">
        <f ca="1">IF('Health SCR'!Z$3&gt;=$B313,OFFSET($D$283,0,'Health SCR'!Z$3-$B313)*OFFSET(Inputs!$C$30,0,$B313-2)/IF(sommmeProdInv(Inputs!$B$30:$AY$30,$D$283:$BA$283,'Health SCR'!Z$3)&gt;0,sommmeProdInv(Inputs!$B$30:$AY$30,$D$283:$BA$283,'Health SCR'!Z$3),1)+Z312,0)</f>
        <v>0</v>
      </c>
      <c r="AA313" s="644">
        <f ca="1">IF('Health SCR'!AA$3&gt;=$B313,OFFSET($D$283,0,'Health SCR'!AA$3-$B313)*OFFSET(Inputs!$C$30,0,$B313-2)/IF(sommmeProdInv(Inputs!$B$30:$AY$30,$D$283:$BA$283,'Health SCR'!AA$3)&gt;0,sommmeProdInv(Inputs!$B$30:$AY$30,$D$283:$BA$283,'Health SCR'!AA$3),1)+AA312,0)</f>
        <v>0</v>
      </c>
      <c r="AB313" s="644">
        <f ca="1">IF('Health SCR'!AB$3&gt;=$B313,OFFSET($D$283,0,'Health SCR'!AB$3-$B313)*OFFSET(Inputs!$C$30,0,$B313-2)/IF(sommmeProdInv(Inputs!$B$30:$AY$30,$D$283:$BA$283,'Health SCR'!AB$3)&gt;0,sommmeProdInv(Inputs!$B$30:$AY$30,$D$283:$BA$283,'Health SCR'!AB$3),1)+AB312,0)</f>
        <v>0</v>
      </c>
      <c r="AC313" s="644">
        <f ca="1">IF('Health SCR'!AC$3&gt;=$B313,OFFSET($D$283,0,'Health SCR'!AC$3-$B313)*OFFSET(Inputs!$C$30,0,$B313-2)/IF(sommmeProdInv(Inputs!$B$30:$AY$30,$D$283:$BA$283,'Health SCR'!AC$3)&gt;0,sommmeProdInv(Inputs!$B$30:$AY$30,$D$283:$BA$283,'Health SCR'!AC$3),1)+AC312,0)</f>
        <v>0</v>
      </c>
      <c r="AD313" s="644">
        <f ca="1">IF('Health SCR'!AD$3&gt;=$B313,OFFSET($D$283,0,'Health SCR'!AD$3-$B313)*OFFSET(Inputs!$C$30,0,$B313-2)/IF(sommmeProdInv(Inputs!$B$30:$AY$30,$D$283:$BA$283,'Health SCR'!AD$3)&gt;0,sommmeProdInv(Inputs!$B$30:$AY$30,$D$283:$BA$283,'Health SCR'!AD$3),1)+AD312,0)</f>
        <v>0</v>
      </c>
      <c r="AE313" s="644">
        <f ca="1">IF('Health SCR'!AE$3&gt;=$B313,OFFSET($D$283,0,'Health SCR'!AE$3-$B313)*OFFSET(Inputs!$C$30,0,$B313-2)/IF(sommmeProdInv(Inputs!$B$30:$AY$30,$D$283:$BA$283,'Health SCR'!AE$3)&gt;0,sommmeProdInv(Inputs!$B$30:$AY$30,$D$283:$BA$283,'Health SCR'!AE$3),1)+AE312,0)</f>
        <v>0</v>
      </c>
      <c r="AF313" s="644">
        <f ca="1">IF('Health SCR'!AF$3&gt;=$B313,OFFSET($D$283,0,'Health SCR'!AF$3-$B313)*OFFSET(Inputs!$C$30,0,$B313-2)/IF(sommmeProdInv(Inputs!$B$30:$AY$30,$D$283:$BA$283,'Health SCR'!AF$3)&gt;0,sommmeProdInv(Inputs!$B$30:$AY$30,$D$283:$BA$283,'Health SCR'!AF$3),1)+AF312,0)</f>
        <v>0</v>
      </c>
      <c r="AG313" s="644">
        <f ca="1">IF('Health SCR'!AG$3&gt;=$B313,OFFSET($D$283,0,'Health SCR'!AG$3-$B313)*OFFSET(Inputs!$C$30,0,$B313-2)/IF(sommmeProdInv(Inputs!$B$30:$AY$30,$D$283:$BA$283,'Health SCR'!AG$3)&gt;0,sommmeProdInv(Inputs!$B$30:$AY$30,$D$283:$BA$283,'Health SCR'!AG$3),1)+AG312,0)</f>
        <v>0</v>
      </c>
      <c r="AH313" s="644">
        <f ca="1">IF('Health SCR'!AH$3&gt;=$B313,OFFSET($D$283,0,'Health SCR'!AH$3-$B313)*OFFSET(Inputs!$C$30,0,$B313-2)/IF(sommmeProdInv(Inputs!$B$30:$AY$30,$D$283:$BA$283,'Health SCR'!AH$3)&gt;0,sommmeProdInv(Inputs!$B$30:$AY$30,$D$283:$BA$283,'Health SCR'!AH$3),1)+AH312,0)</f>
        <v>0</v>
      </c>
      <c r="AI313" s="644">
        <f ca="1">IF('Health SCR'!AI$3&gt;=$B313,OFFSET($D$283,0,'Health SCR'!AI$3-$B313)*OFFSET(Inputs!$C$30,0,$B313-2)/IF(sommmeProdInv(Inputs!$B$30:$AY$30,$D$283:$BA$283,'Health SCR'!AI$3)&gt;0,sommmeProdInv(Inputs!$B$30:$AY$30,$D$283:$BA$283,'Health SCR'!AI$3),1)+AI312,0)</f>
        <v>0</v>
      </c>
      <c r="AJ313" s="644">
        <f ca="1">IF('Health SCR'!AJ$3&gt;=$B313,OFFSET($D$283,0,'Health SCR'!AJ$3-$B313)*OFFSET(Inputs!$C$30,0,$B313-2)/IF(sommmeProdInv(Inputs!$B$30:$AY$30,$D$283:$BA$283,'Health SCR'!AJ$3)&gt;0,sommmeProdInv(Inputs!$B$30:$AY$30,$D$283:$BA$283,'Health SCR'!AJ$3),1)+AJ312,0)</f>
        <v>0</v>
      </c>
      <c r="AK313" s="644">
        <f ca="1">IF('Health SCR'!AK$3&gt;=$B313,OFFSET($D$283,0,'Health SCR'!AK$3-$B313)*OFFSET(Inputs!$C$30,0,$B313-2)/IF(sommmeProdInv(Inputs!$B$30:$AY$30,$D$283:$BA$283,'Health SCR'!AK$3)&gt;0,sommmeProdInv(Inputs!$B$30:$AY$30,$D$283:$BA$283,'Health SCR'!AK$3),1)+AK312,0)</f>
        <v>0</v>
      </c>
      <c r="AL313" s="644">
        <f ca="1">IF('Health SCR'!AL$3&gt;=$B313,OFFSET($D$283,0,'Health SCR'!AL$3-$B313)*OFFSET(Inputs!$C$30,0,$B313-2)/IF(sommmeProdInv(Inputs!$B$30:$AY$30,$D$283:$BA$283,'Health SCR'!AL$3)&gt;0,sommmeProdInv(Inputs!$B$30:$AY$30,$D$283:$BA$283,'Health SCR'!AL$3),1)+AL312,0)</f>
        <v>0</v>
      </c>
      <c r="AM313" s="644">
        <f ca="1">IF('Health SCR'!AM$3&gt;=$B313,OFFSET($D$283,0,'Health SCR'!AM$3-$B313)*OFFSET(Inputs!$C$30,0,$B313-2)/IF(sommmeProdInv(Inputs!$B$30:$AY$30,$D$283:$BA$283,'Health SCR'!AM$3)&gt;0,sommmeProdInv(Inputs!$B$30:$AY$30,$D$283:$BA$283,'Health SCR'!AM$3),1)+AM312,0)</f>
        <v>0</v>
      </c>
      <c r="AN313" s="644">
        <f ca="1">IF('Health SCR'!AN$3&gt;=$B313,OFFSET($D$283,0,'Health SCR'!AN$3-$B313)*OFFSET(Inputs!$C$30,0,$B313-2)/IF(sommmeProdInv(Inputs!$B$30:$AY$30,$D$283:$BA$283,'Health SCR'!AN$3)&gt;0,sommmeProdInv(Inputs!$B$30:$AY$30,$D$283:$BA$283,'Health SCR'!AN$3),1)+AN312,0)</f>
        <v>0</v>
      </c>
      <c r="AO313" s="644">
        <f ca="1">IF('Health SCR'!AO$3&gt;=$B313,OFFSET($D$283,0,'Health SCR'!AO$3-$B313)*OFFSET(Inputs!$C$30,0,$B313-2)/IF(sommmeProdInv(Inputs!$B$30:$AY$30,$D$283:$BA$283,'Health SCR'!AO$3)&gt;0,sommmeProdInv(Inputs!$B$30:$AY$30,$D$283:$BA$283,'Health SCR'!AO$3),1)+AO312,0)</f>
        <v>0</v>
      </c>
      <c r="AP313" s="644">
        <f ca="1">IF('Health SCR'!AP$3&gt;=$B313,OFFSET($D$283,0,'Health SCR'!AP$3-$B313)*OFFSET(Inputs!$C$30,0,$B313-2)/IF(sommmeProdInv(Inputs!$B$30:$AY$30,$D$283:$BA$283,'Health SCR'!AP$3)&gt;0,sommmeProdInv(Inputs!$B$30:$AY$30,$D$283:$BA$283,'Health SCR'!AP$3),1)+AP312,0)</f>
        <v>0</v>
      </c>
      <c r="AQ313" s="644">
        <f ca="1">IF('Health SCR'!AQ$3&gt;=$B313,OFFSET($D$283,0,'Health SCR'!AQ$3-$B313)*OFFSET(Inputs!$C$30,0,$B313-2)/IF(sommmeProdInv(Inputs!$B$30:$AY$30,$D$283:$BA$283,'Health SCR'!AQ$3)&gt;0,sommmeProdInv(Inputs!$B$30:$AY$30,$D$283:$BA$283,'Health SCR'!AQ$3),1)+AQ312,0)</f>
        <v>0</v>
      </c>
      <c r="AR313" s="644">
        <f ca="1">IF('Health SCR'!AR$3&gt;=$B313,OFFSET($D$283,0,'Health SCR'!AR$3-$B313)*OFFSET(Inputs!$C$30,0,$B313-2)/IF(sommmeProdInv(Inputs!$B$30:$AY$30,$D$283:$BA$283,'Health SCR'!AR$3)&gt;0,sommmeProdInv(Inputs!$B$30:$AY$30,$D$283:$BA$283,'Health SCR'!AR$3),1)+AR312,0)</f>
        <v>0</v>
      </c>
      <c r="AS313" s="644">
        <f ca="1">IF('Health SCR'!AS$3&gt;=$B313,OFFSET($D$283,0,'Health SCR'!AS$3-$B313)*OFFSET(Inputs!$C$30,0,$B313-2)/IF(sommmeProdInv(Inputs!$B$30:$AY$30,$D$283:$BA$283,'Health SCR'!AS$3)&gt;0,sommmeProdInv(Inputs!$B$30:$AY$30,$D$283:$BA$283,'Health SCR'!AS$3),1)+AS312,0)</f>
        <v>0</v>
      </c>
      <c r="AT313" s="644">
        <f ca="1">IF('Health SCR'!AT$3&gt;=$B313,OFFSET($D$283,0,'Health SCR'!AT$3-$B313)*OFFSET(Inputs!$C$30,0,$B313-2)/IF(sommmeProdInv(Inputs!$B$30:$AY$30,$D$283:$BA$283,'Health SCR'!AT$3)&gt;0,sommmeProdInv(Inputs!$B$30:$AY$30,$D$283:$BA$283,'Health SCR'!AT$3),1)+AT312,0)</f>
        <v>0</v>
      </c>
      <c r="AU313" s="644">
        <f ca="1">IF('Health SCR'!AU$3&gt;=$B313,OFFSET($D$283,0,'Health SCR'!AU$3-$B313)*OFFSET(Inputs!$C$30,0,$B313-2)/IF(sommmeProdInv(Inputs!$B$30:$AY$30,$D$283:$BA$283,'Health SCR'!AU$3)&gt;0,sommmeProdInv(Inputs!$B$30:$AY$30,$D$283:$BA$283,'Health SCR'!AU$3),1)+AU312,0)</f>
        <v>0</v>
      </c>
      <c r="AV313" s="644">
        <f ca="1">IF('Health SCR'!AV$3&gt;=$B313,OFFSET($D$283,0,'Health SCR'!AV$3-$B313)*OFFSET(Inputs!$C$30,0,$B313-2)/IF(sommmeProdInv(Inputs!$B$30:$AY$30,$D$283:$BA$283,'Health SCR'!AV$3)&gt;0,sommmeProdInv(Inputs!$B$30:$AY$30,$D$283:$BA$283,'Health SCR'!AV$3),1)+AV312,0)</f>
        <v>0</v>
      </c>
      <c r="AW313" s="644">
        <f ca="1">IF('Health SCR'!AW$3&gt;=$B313,OFFSET($D$283,0,'Health SCR'!AW$3-$B313)*OFFSET(Inputs!$C$30,0,$B313-2)/IF(sommmeProdInv(Inputs!$B$30:$AY$30,$D$283:$BA$283,'Health SCR'!AW$3)&gt;0,sommmeProdInv(Inputs!$B$30:$AY$30,$D$283:$BA$283,'Health SCR'!AW$3),1)+AW312,0)</f>
        <v>0</v>
      </c>
      <c r="AX313" s="644">
        <f ca="1">IF('Health SCR'!AX$3&gt;=$B313,OFFSET($D$283,0,'Health SCR'!AX$3-$B313)*OFFSET(Inputs!$C$30,0,$B313-2)/IF(sommmeProdInv(Inputs!$B$30:$AY$30,$D$283:$BA$283,'Health SCR'!AX$3)&gt;0,sommmeProdInv(Inputs!$B$30:$AY$30,$D$283:$BA$283,'Health SCR'!AX$3),1)+AX312,0)</f>
        <v>0</v>
      </c>
      <c r="AY313" s="644">
        <f ca="1">IF('Health SCR'!AY$3&gt;=$B313,OFFSET($D$283,0,'Health SCR'!AY$3-$B313)*OFFSET(Inputs!$C$30,0,$B313-2)/IF(sommmeProdInv(Inputs!$B$30:$AY$30,$D$283:$BA$283,'Health SCR'!AY$3)&gt;0,sommmeProdInv(Inputs!$B$30:$AY$30,$D$283:$BA$283,'Health SCR'!AY$3),1)+AY312,0)</f>
        <v>0</v>
      </c>
      <c r="AZ313" s="644">
        <f ca="1">IF('Health SCR'!AZ$3&gt;=$B313,OFFSET($D$283,0,'Health SCR'!AZ$3-$B313)*OFFSET(Inputs!$C$30,0,$B313-2)/IF(sommmeProdInv(Inputs!$B$30:$AY$30,$D$283:$BA$283,'Health SCR'!AZ$3)&gt;0,sommmeProdInv(Inputs!$B$30:$AY$30,$D$283:$BA$283,'Health SCR'!AZ$3),1)+AZ312,0)</f>
        <v>0</v>
      </c>
      <c r="BA313" s="645">
        <f ca="1">IF('Health SCR'!BA$3&gt;=$B313,OFFSET($D$283,0,'Health SCR'!BA$3-$B313)*OFFSET(Inputs!$C$30,0,$B313-2)/IF(sommmeProdInv(Inputs!$B$30:$AY$30,$D$283:$BA$283,'Health SCR'!BA$3)&gt;0,sommmeProdInv(Inputs!$B$30:$AY$30,$D$283:$BA$283,'Health SCR'!BA$3),1)+BA312,0)</f>
        <v>0</v>
      </c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43"/>
      <c r="BU313" s="243"/>
      <c r="BV313" s="243"/>
      <c r="BW313" s="243"/>
      <c r="BX313" s="243"/>
      <c r="BY313" s="243"/>
      <c r="BZ313" s="243"/>
      <c r="CA313" s="243"/>
      <c r="CB313" s="243"/>
      <c r="CC313" s="243"/>
      <c r="CD313" s="243"/>
      <c r="CE313" s="243"/>
      <c r="CF313" s="243"/>
      <c r="CG313" s="243"/>
      <c r="CH313" s="243"/>
      <c r="CI313" s="243"/>
      <c r="CJ313" s="243"/>
      <c r="CK313" s="243"/>
      <c r="CL313" s="243"/>
      <c r="CM313" s="243"/>
      <c r="CN313" s="243"/>
      <c r="CO313" s="243"/>
      <c r="CP313" s="243"/>
      <c r="CQ313" s="243"/>
      <c r="CR313" s="243"/>
      <c r="CS313" s="243"/>
      <c r="CT313" s="243"/>
      <c r="CU313" s="243"/>
      <c r="CV313" s="243"/>
      <c r="CW313" s="243"/>
      <c r="CX313" s="243"/>
      <c r="CY313" s="243"/>
      <c r="CZ313" s="243"/>
      <c r="DA313" s="243"/>
      <c r="DB313" s="243"/>
      <c r="DC313" s="243"/>
      <c r="DD313" s="243"/>
      <c r="DE313" s="243"/>
      <c r="DF313" s="243"/>
      <c r="DG313" s="243"/>
      <c r="DH313" s="243"/>
      <c r="DI313" s="243"/>
      <c r="DJ313" s="243"/>
      <c r="DK313" s="243"/>
      <c r="DL313" s="243"/>
      <c r="DM313" s="243"/>
      <c r="DN313" s="243"/>
      <c r="DO313" s="243"/>
      <c r="DP313" s="243"/>
      <c r="DQ313" s="243"/>
      <c r="DR313" s="243"/>
      <c r="DS313" s="243"/>
      <c r="DT313" s="243"/>
      <c r="DU313" s="243"/>
      <c r="DV313" s="243"/>
      <c r="DW313" s="243"/>
      <c r="DX313" s="243"/>
      <c r="DY313" s="243"/>
      <c r="DZ313" s="243"/>
      <c r="EA313" s="243"/>
      <c r="EB313" s="243"/>
      <c r="EC313" s="243"/>
      <c r="ED313" s="243"/>
      <c r="EE313" s="243"/>
      <c r="EF313" s="243"/>
      <c r="EG313" s="243"/>
      <c r="EH313" s="243"/>
      <c r="EI313" s="243"/>
      <c r="EJ313" s="243"/>
      <c r="EK313" s="243"/>
      <c r="EL313" s="243"/>
      <c r="EM313" s="243"/>
      <c r="EN313" s="243"/>
      <c r="EO313" s="243"/>
      <c r="EP313" s="243"/>
      <c r="EQ313" s="243"/>
      <c r="ER313" s="243"/>
      <c r="ES313" s="243"/>
      <c r="ET313" s="243"/>
      <c r="EU313" s="243"/>
      <c r="EV313" s="243"/>
      <c r="EW313" s="243"/>
      <c r="EX313" s="243"/>
      <c r="EY313" s="243"/>
      <c r="EZ313" s="243"/>
      <c r="FA313" s="243"/>
      <c r="FB313" s="243"/>
      <c r="FC313" s="243"/>
      <c r="FD313" s="243"/>
      <c r="FE313" s="243"/>
      <c r="FF313" s="243"/>
      <c r="FG313" s="243"/>
      <c r="FH313" s="243"/>
      <c r="FI313" s="243"/>
      <c r="FJ313" s="243"/>
      <c r="FK313" s="243"/>
      <c r="FL313" s="243"/>
      <c r="FM313" s="243"/>
      <c r="FN313" s="243"/>
      <c r="FO313" s="243"/>
      <c r="FP313" s="243"/>
      <c r="FQ313" s="243"/>
      <c r="FR313" s="243"/>
      <c r="FS313" s="243"/>
      <c r="FT313" s="243"/>
      <c r="FU313" s="243"/>
      <c r="FV313" s="243"/>
      <c r="FW313" s="243"/>
      <c r="FX313" s="243"/>
      <c r="FY313" s="243"/>
      <c r="FZ313" s="243"/>
      <c r="GA313" s="243"/>
      <c r="GB313" s="243"/>
      <c r="GC313" s="243"/>
      <c r="GD313" s="243"/>
      <c r="GE313" s="243"/>
      <c r="GF313" s="243"/>
      <c r="GG313" s="243"/>
      <c r="GH313" s="243"/>
      <c r="GI313" s="243"/>
      <c r="GJ313" s="243"/>
      <c r="GK313" s="243"/>
      <c r="GL313" s="243"/>
      <c r="GM313" s="243"/>
      <c r="GN313" s="243"/>
      <c r="GO313" s="243"/>
      <c r="GP313" s="243"/>
      <c r="GQ313" s="243"/>
      <c r="GR313" s="243"/>
      <c r="GS313" s="243"/>
      <c r="GT313" s="243"/>
      <c r="GU313" s="243"/>
      <c r="GV313" s="243"/>
      <c r="GW313" s="243"/>
      <c r="GX313" s="243"/>
      <c r="GY313" s="243"/>
      <c r="GZ313" s="243"/>
      <c r="HA313" s="243"/>
      <c r="HB313" s="243"/>
      <c r="HC313" s="243"/>
      <c r="HD313" s="243"/>
      <c r="HE313" s="243"/>
      <c r="HF313" s="243"/>
      <c r="HG313" s="243"/>
      <c r="HH313" s="243"/>
      <c r="HI313" s="243"/>
      <c r="HJ313" s="243"/>
      <c r="HK313" s="243"/>
      <c r="HL313" s="243"/>
      <c r="HM313" s="243"/>
      <c r="HN313" s="243"/>
      <c r="HO313" s="243"/>
      <c r="HP313" s="243"/>
      <c r="HQ313" s="243"/>
      <c r="HR313" s="243"/>
      <c r="HS313" s="243"/>
      <c r="HT313" s="243"/>
      <c r="HU313" s="243"/>
      <c r="HV313" s="243"/>
      <c r="HW313" s="243"/>
      <c r="HX313" s="243"/>
      <c r="HY313" s="243"/>
      <c r="HZ313" s="243"/>
      <c r="IA313" s="243"/>
      <c r="IB313" s="243"/>
      <c r="IC313" s="243"/>
      <c r="ID313" s="243"/>
      <c r="IE313" s="243"/>
      <c r="IF313" s="243"/>
      <c r="IG313" s="243"/>
      <c r="IH313" s="243"/>
      <c r="II313" s="243"/>
      <c r="IJ313" s="243"/>
      <c r="IK313" s="243"/>
      <c r="IL313" s="243"/>
      <c r="IM313" s="243"/>
      <c r="IN313" s="243"/>
      <c r="IO313" s="243"/>
      <c r="IP313" s="243"/>
      <c r="IQ313" s="243"/>
      <c r="IR313" s="243"/>
      <c r="IS313" s="243"/>
      <c r="IT313" s="243"/>
      <c r="IU313" s="243"/>
      <c r="IV313" s="243"/>
    </row>
    <row r="314" spans="1:256" s="62" customFormat="1" outlineLevel="1">
      <c r="A314" s="610"/>
      <c r="B314" s="993">
        <v>30</v>
      </c>
      <c r="C314" s="994"/>
      <c r="D314" s="643"/>
      <c r="E314" s="644">
        <f ca="1">IF('Health SCR'!E$3&gt;=$B314,OFFSET($D$283,0,'Health SCR'!E$3-$B314)*OFFSET(Inputs!$C$30,0,$B314-2)/IF(sommmeProdInv(Inputs!$B$30:$AY$30,$D$283:$BA$283,'Health SCR'!E$3)&gt;0,sommmeProdInv(Inputs!$B$30:$AY$30,$D$283:$BA$283,'Health SCR'!E$3),1)+E313,0)</f>
        <v>0</v>
      </c>
      <c r="F314" s="644">
        <f ca="1">IF('Health SCR'!F$3&gt;=$B314,OFFSET($D$283,0,'Health SCR'!F$3-$B314)*OFFSET(Inputs!$C$30,0,$B314-2)/IF(sommmeProdInv(Inputs!$B$30:$AY$30,$D$283:$BA$283,'Health SCR'!F$3)&gt;0,sommmeProdInv(Inputs!$B$30:$AY$30,$D$283:$BA$283,'Health SCR'!F$3),1)+F313,0)</f>
        <v>0</v>
      </c>
      <c r="G314" s="644">
        <f ca="1">IF('Health SCR'!G$3&gt;=$B314,OFFSET($D$283,0,'Health SCR'!G$3-$B314)*OFFSET(Inputs!$C$30,0,$B314-2)/IF(sommmeProdInv(Inputs!$B$30:$AY$30,$D$283:$BA$283,'Health SCR'!G$3)&gt;0,sommmeProdInv(Inputs!$B$30:$AY$30,$D$283:$BA$283,'Health SCR'!G$3),1)+G313,0)</f>
        <v>0</v>
      </c>
      <c r="H314" s="644">
        <f ca="1">IF('Health SCR'!H$3&gt;=$B314,OFFSET($D$283,0,'Health SCR'!H$3-$B314)*OFFSET(Inputs!$C$30,0,$B314-2)/IF(sommmeProdInv(Inputs!$B$30:$AY$30,$D$283:$BA$283,'Health SCR'!H$3)&gt;0,sommmeProdInv(Inputs!$B$30:$AY$30,$D$283:$BA$283,'Health SCR'!H$3),1)+H313,0)</f>
        <v>0</v>
      </c>
      <c r="I314" s="644">
        <f ca="1">IF('Health SCR'!I$3&gt;=$B314,OFFSET($D$283,0,'Health SCR'!I$3-$B314)*OFFSET(Inputs!$C$30,0,$B314-2)/IF(sommmeProdInv(Inputs!$B$30:$AY$30,$D$283:$BA$283,'Health SCR'!I$3)&gt;0,sommmeProdInv(Inputs!$B$30:$AY$30,$D$283:$BA$283,'Health SCR'!I$3),1)+I313,0)</f>
        <v>0</v>
      </c>
      <c r="J314" s="644">
        <f ca="1">IF('Health SCR'!J$3&gt;=$B314,OFFSET($D$283,0,'Health SCR'!J$3-$B314)*OFFSET(Inputs!$C$30,0,$B314-2)/IF(sommmeProdInv(Inputs!$B$30:$AY$30,$D$283:$BA$283,'Health SCR'!J$3)&gt;0,sommmeProdInv(Inputs!$B$30:$AY$30,$D$283:$BA$283,'Health SCR'!J$3),1)+J313,0)</f>
        <v>0</v>
      </c>
      <c r="K314" s="644">
        <f ca="1">IF('Health SCR'!K$3&gt;=$B314,OFFSET($D$283,0,'Health SCR'!K$3-$B314)*OFFSET(Inputs!$C$30,0,$B314-2)/IF(sommmeProdInv(Inputs!$B$30:$AY$30,$D$283:$BA$283,'Health SCR'!K$3)&gt;0,sommmeProdInv(Inputs!$B$30:$AY$30,$D$283:$BA$283,'Health SCR'!K$3),1)+K313,0)</f>
        <v>0</v>
      </c>
      <c r="L314" s="644">
        <f ca="1">IF('Health SCR'!L$3&gt;=$B314,OFFSET($D$283,0,'Health SCR'!L$3-$B314)*OFFSET(Inputs!$C$30,0,$B314-2)/IF(sommmeProdInv(Inputs!$B$30:$AY$30,$D$283:$BA$283,'Health SCR'!L$3)&gt;0,sommmeProdInv(Inputs!$B$30:$AY$30,$D$283:$BA$283,'Health SCR'!L$3),1)+L313,0)</f>
        <v>0</v>
      </c>
      <c r="M314" s="644">
        <f ca="1">IF('Health SCR'!M$3&gt;=$B314,OFFSET($D$283,0,'Health SCR'!M$3-$B314)*OFFSET(Inputs!$C$30,0,$B314-2)/IF(sommmeProdInv(Inputs!$B$30:$AY$30,$D$283:$BA$283,'Health SCR'!M$3)&gt;0,sommmeProdInv(Inputs!$B$30:$AY$30,$D$283:$BA$283,'Health SCR'!M$3),1)+M313,0)</f>
        <v>0</v>
      </c>
      <c r="N314" s="644">
        <f ca="1">IF('Health SCR'!N$3&gt;=$B314,OFFSET($D$283,0,'Health SCR'!N$3-$B314)*OFFSET(Inputs!$C$30,0,$B314-2)/IF(sommmeProdInv(Inputs!$B$30:$AY$30,$D$283:$BA$283,'Health SCR'!N$3)&gt;0,sommmeProdInv(Inputs!$B$30:$AY$30,$D$283:$BA$283,'Health SCR'!N$3),1)+N313,0)</f>
        <v>0</v>
      </c>
      <c r="O314" s="644">
        <f ca="1">IF('Health SCR'!O$3&gt;=$B314,OFFSET($D$283,0,'Health SCR'!O$3-$B314)*OFFSET(Inputs!$C$30,0,$B314-2)/IF(sommmeProdInv(Inputs!$B$30:$AY$30,$D$283:$BA$283,'Health SCR'!O$3)&gt;0,sommmeProdInv(Inputs!$B$30:$AY$30,$D$283:$BA$283,'Health SCR'!O$3),1)+O313,0)</f>
        <v>0</v>
      </c>
      <c r="P314" s="644">
        <f ca="1">IF('Health SCR'!P$3&gt;=$B314,OFFSET($D$283,0,'Health SCR'!P$3-$B314)*OFFSET(Inputs!$C$30,0,$B314-2)/IF(sommmeProdInv(Inputs!$B$30:$AY$30,$D$283:$BA$283,'Health SCR'!P$3)&gt;0,sommmeProdInv(Inputs!$B$30:$AY$30,$D$283:$BA$283,'Health SCR'!P$3),1)+P313,0)</f>
        <v>0</v>
      </c>
      <c r="Q314" s="644">
        <f ca="1">IF('Health SCR'!Q$3&gt;=$B314,OFFSET($D$283,0,'Health SCR'!Q$3-$B314)*OFFSET(Inputs!$C$30,0,$B314-2)/IF(sommmeProdInv(Inputs!$B$30:$AY$30,$D$283:$BA$283,'Health SCR'!Q$3)&gt;0,sommmeProdInv(Inputs!$B$30:$AY$30,$D$283:$BA$283,'Health SCR'!Q$3),1)+Q313,0)</f>
        <v>0</v>
      </c>
      <c r="R314" s="644">
        <f ca="1">IF('Health SCR'!R$3&gt;=$B314,OFFSET($D$283,0,'Health SCR'!R$3-$B314)*OFFSET(Inputs!$C$30,0,$B314-2)/IF(sommmeProdInv(Inputs!$B$30:$AY$30,$D$283:$BA$283,'Health SCR'!R$3)&gt;0,sommmeProdInv(Inputs!$B$30:$AY$30,$D$283:$BA$283,'Health SCR'!R$3),1)+R313,0)</f>
        <v>0</v>
      </c>
      <c r="S314" s="644">
        <f ca="1">IF('Health SCR'!S$3&gt;=$B314,OFFSET($D$283,0,'Health SCR'!S$3-$B314)*OFFSET(Inputs!$C$30,0,$B314-2)/IF(sommmeProdInv(Inputs!$B$30:$AY$30,$D$283:$BA$283,'Health SCR'!S$3)&gt;0,sommmeProdInv(Inputs!$B$30:$AY$30,$D$283:$BA$283,'Health SCR'!S$3),1)+S313,0)</f>
        <v>0</v>
      </c>
      <c r="T314" s="644">
        <f ca="1">IF('Health SCR'!T$3&gt;=$B314,OFFSET($D$283,0,'Health SCR'!T$3-$B314)*OFFSET(Inputs!$C$30,0,$B314-2)/IF(sommmeProdInv(Inputs!$B$30:$AY$30,$D$283:$BA$283,'Health SCR'!T$3)&gt;0,sommmeProdInv(Inputs!$B$30:$AY$30,$D$283:$BA$283,'Health SCR'!T$3),1)+T313,0)</f>
        <v>0</v>
      </c>
      <c r="U314" s="644">
        <f ca="1">IF('Health SCR'!U$3&gt;=$B314,OFFSET($D$283,0,'Health SCR'!U$3-$B314)*OFFSET(Inputs!$C$30,0,$B314-2)/IF(sommmeProdInv(Inputs!$B$30:$AY$30,$D$283:$BA$283,'Health SCR'!U$3)&gt;0,sommmeProdInv(Inputs!$B$30:$AY$30,$D$283:$BA$283,'Health SCR'!U$3),1)+U313,0)</f>
        <v>0</v>
      </c>
      <c r="V314" s="644">
        <f ca="1">IF('Health SCR'!V$3&gt;=$B314,OFFSET($D$283,0,'Health SCR'!V$3-$B314)*OFFSET(Inputs!$C$30,0,$B314-2)/IF(sommmeProdInv(Inputs!$B$30:$AY$30,$D$283:$BA$283,'Health SCR'!V$3)&gt;0,sommmeProdInv(Inputs!$B$30:$AY$30,$D$283:$BA$283,'Health SCR'!V$3),1)+V313,0)</f>
        <v>0</v>
      </c>
      <c r="W314" s="644">
        <f ca="1">IF('Health SCR'!W$3&gt;=$B314,OFFSET($D$283,0,'Health SCR'!W$3-$B314)*OFFSET(Inputs!$C$30,0,$B314-2)/IF(sommmeProdInv(Inputs!$B$30:$AY$30,$D$283:$BA$283,'Health SCR'!W$3)&gt;0,sommmeProdInv(Inputs!$B$30:$AY$30,$D$283:$BA$283,'Health SCR'!W$3),1)+W313,0)</f>
        <v>0</v>
      </c>
      <c r="X314" s="644">
        <f ca="1">IF('Health SCR'!X$3&gt;=$B314,OFFSET($D$283,0,'Health SCR'!X$3-$B314)*OFFSET(Inputs!$C$30,0,$B314-2)/IF(sommmeProdInv(Inputs!$B$30:$AY$30,$D$283:$BA$283,'Health SCR'!X$3)&gt;0,sommmeProdInv(Inputs!$B$30:$AY$30,$D$283:$BA$283,'Health SCR'!X$3),1)+X313,0)</f>
        <v>0</v>
      </c>
      <c r="Y314" s="644">
        <f ca="1">IF('Health SCR'!Y$3&gt;=$B314,OFFSET($D$283,0,'Health SCR'!Y$3-$B314)*OFFSET(Inputs!$C$30,0,$B314-2)/IF(sommmeProdInv(Inputs!$B$30:$AY$30,$D$283:$BA$283,'Health SCR'!Y$3)&gt;0,sommmeProdInv(Inputs!$B$30:$AY$30,$D$283:$BA$283,'Health SCR'!Y$3),1)+Y313,0)</f>
        <v>0</v>
      </c>
      <c r="Z314" s="644">
        <f ca="1">IF('Health SCR'!Z$3&gt;=$B314,OFFSET($D$283,0,'Health SCR'!Z$3-$B314)*OFFSET(Inputs!$C$30,0,$B314-2)/IF(sommmeProdInv(Inputs!$B$30:$AY$30,$D$283:$BA$283,'Health SCR'!Z$3)&gt;0,sommmeProdInv(Inputs!$B$30:$AY$30,$D$283:$BA$283,'Health SCR'!Z$3),1)+Z313,0)</f>
        <v>0</v>
      </c>
      <c r="AA314" s="644">
        <f ca="1">IF('Health SCR'!AA$3&gt;=$B314,OFFSET($D$283,0,'Health SCR'!AA$3-$B314)*OFFSET(Inputs!$C$30,0,$B314-2)/IF(sommmeProdInv(Inputs!$B$30:$AY$30,$D$283:$BA$283,'Health SCR'!AA$3)&gt;0,sommmeProdInv(Inputs!$B$30:$AY$30,$D$283:$BA$283,'Health SCR'!AA$3),1)+AA313,0)</f>
        <v>0</v>
      </c>
      <c r="AB314" s="644">
        <f ca="1">IF('Health SCR'!AB$3&gt;=$B314,OFFSET($D$283,0,'Health SCR'!AB$3-$B314)*OFFSET(Inputs!$C$30,0,$B314-2)/IF(sommmeProdInv(Inputs!$B$30:$AY$30,$D$283:$BA$283,'Health SCR'!AB$3)&gt;0,sommmeProdInv(Inputs!$B$30:$AY$30,$D$283:$BA$283,'Health SCR'!AB$3),1)+AB313,0)</f>
        <v>0</v>
      </c>
      <c r="AC314" s="644">
        <f ca="1">IF('Health SCR'!AC$3&gt;=$B314,OFFSET($D$283,0,'Health SCR'!AC$3-$B314)*OFFSET(Inputs!$C$30,0,$B314-2)/IF(sommmeProdInv(Inputs!$B$30:$AY$30,$D$283:$BA$283,'Health SCR'!AC$3)&gt;0,sommmeProdInv(Inputs!$B$30:$AY$30,$D$283:$BA$283,'Health SCR'!AC$3),1)+AC313,0)</f>
        <v>0</v>
      </c>
      <c r="AD314" s="644">
        <f ca="1">IF('Health SCR'!AD$3&gt;=$B314,OFFSET($D$283,0,'Health SCR'!AD$3-$B314)*OFFSET(Inputs!$C$30,0,$B314-2)/IF(sommmeProdInv(Inputs!$B$30:$AY$30,$D$283:$BA$283,'Health SCR'!AD$3)&gt;0,sommmeProdInv(Inputs!$B$30:$AY$30,$D$283:$BA$283,'Health SCR'!AD$3),1)+AD313,0)</f>
        <v>0</v>
      </c>
      <c r="AE314" s="644">
        <f ca="1">IF('Health SCR'!AE$3&gt;=$B314,OFFSET($D$283,0,'Health SCR'!AE$3-$B314)*OFFSET(Inputs!$C$30,0,$B314-2)/IF(sommmeProdInv(Inputs!$B$30:$AY$30,$D$283:$BA$283,'Health SCR'!AE$3)&gt;0,sommmeProdInv(Inputs!$B$30:$AY$30,$D$283:$BA$283,'Health SCR'!AE$3),1)+AE313,0)</f>
        <v>0</v>
      </c>
      <c r="AF314" s="644">
        <f ca="1">IF('Health SCR'!AF$3&gt;=$B314,OFFSET($D$283,0,'Health SCR'!AF$3-$B314)*OFFSET(Inputs!$C$30,0,$B314-2)/IF(sommmeProdInv(Inputs!$B$30:$AY$30,$D$283:$BA$283,'Health SCR'!AF$3)&gt;0,sommmeProdInv(Inputs!$B$30:$AY$30,$D$283:$BA$283,'Health SCR'!AF$3),1)+AF313,0)</f>
        <v>0</v>
      </c>
      <c r="AG314" s="644">
        <f ca="1">IF('Health SCR'!AG$3&gt;=$B314,OFFSET($D$283,0,'Health SCR'!AG$3-$B314)*OFFSET(Inputs!$C$30,0,$B314-2)/IF(sommmeProdInv(Inputs!$B$30:$AY$30,$D$283:$BA$283,'Health SCR'!AG$3)&gt;0,sommmeProdInv(Inputs!$B$30:$AY$30,$D$283:$BA$283,'Health SCR'!AG$3),1)+AG313,0)</f>
        <v>0</v>
      </c>
      <c r="AH314" s="644">
        <f ca="1">IF('Health SCR'!AH$3&gt;=$B314,OFFSET($D$283,0,'Health SCR'!AH$3-$B314)*OFFSET(Inputs!$C$30,0,$B314-2)/IF(sommmeProdInv(Inputs!$B$30:$AY$30,$D$283:$BA$283,'Health SCR'!AH$3)&gt;0,sommmeProdInv(Inputs!$B$30:$AY$30,$D$283:$BA$283,'Health SCR'!AH$3),1)+AH313,0)</f>
        <v>0</v>
      </c>
      <c r="AI314" s="644">
        <f ca="1">IF('Health SCR'!AI$3&gt;=$B314,OFFSET($D$283,0,'Health SCR'!AI$3-$B314)*OFFSET(Inputs!$C$30,0,$B314-2)/IF(sommmeProdInv(Inputs!$B$30:$AY$30,$D$283:$BA$283,'Health SCR'!AI$3)&gt;0,sommmeProdInv(Inputs!$B$30:$AY$30,$D$283:$BA$283,'Health SCR'!AI$3),1)+AI313,0)</f>
        <v>0</v>
      </c>
      <c r="AJ314" s="644">
        <f ca="1">IF('Health SCR'!AJ$3&gt;=$B314,OFFSET($D$283,0,'Health SCR'!AJ$3-$B314)*OFFSET(Inputs!$C$30,0,$B314-2)/IF(sommmeProdInv(Inputs!$B$30:$AY$30,$D$283:$BA$283,'Health SCR'!AJ$3)&gt;0,sommmeProdInv(Inputs!$B$30:$AY$30,$D$283:$BA$283,'Health SCR'!AJ$3),1)+AJ313,0)</f>
        <v>0</v>
      </c>
      <c r="AK314" s="644">
        <f ca="1">IF('Health SCR'!AK$3&gt;=$B314,OFFSET($D$283,0,'Health SCR'!AK$3-$B314)*OFFSET(Inputs!$C$30,0,$B314-2)/IF(sommmeProdInv(Inputs!$B$30:$AY$30,$D$283:$BA$283,'Health SCR'!AK$3)&gt;0,sommmeProdInv(Inputs!$B$30:$AY$30,$D$283:$BA$283,'Health SCR'!AK$3),1)+AK313,0)</f>
        <v>0</v>
      </c>
      <c r="AL314" s="644">
        <f ca="1">IF('Health SCR'!AL$3&gt;=$B314,OFFSET($D$283,0,'Health SCR'!AL$3-$B314)*OFFSET(Inputs!$C$30,0,$B314-2)/IF(sommmeProdInv(Inputs!$B$30:$AY$30,$D$283:$BA$283,'Health SCR'!AL$3)&gt;0,sommmeProdInv(Inputs!$B$30:$AY$30,$D$283:$BA$283,'Health SCR'!AL$3),1)+AL313,0)</f>
        <v>0</v>
      </c>
      <c r="AM314" s="644">
        <f ca="1">IF('Health SCR'!AM$3&gt;=$B314,OFFSET($D$283,0,'Health SCR'!AM$3-$B314)*OFFSET(Inputs!$C$30,0,$B314-2)/IF(sommmeProdInv(Inputs!$B$30:$AY$30,$D$283:$BA$283,'Health SCR'!AM$3)&gt;0,sommmeProdInv(Inputs!$B$30:$AY$30,$D$283:$BA$283,'Health SCR'!AM$3),1)+AM313,0)</f>
        <v>0</v>
      </c>
      <c r="AN314" s="644">
        <f ca="1">IF('Health SCR'!AN$3&gt;=$B314,OFFSET($D$283,0,'Health SCR'!AN$3-$B314)*OFFSET(Inputs!$C$30,0,$B314-2)/IF(sommmeProdInv(Inputs!$B$30:$AY$30,$D$283:$BA$283,'Health SCR'!AN$3)&gt;0,sommmeProdInv(Inputs!$B$30:$AY$30,$D$283:$BA$283,'Health SCR'!AN$3),1)+AN313,0)</f>
        <v>0</v>
      </c>
      <c r="AO314" s="644">
        <f ca="1">IF('Health SCR'!AO$3&gt;=$B314,OFFSET($D$283,0,'Health SCR'!AO$3-$B314)*OFFSET(Inputs!$C$30,0,$B314-2)/IF(sommmeProdInv(Inputs!$B$30:$AY$30,$D$283:$BA$283,'Health SCR'!AO$3)&gt;0,sommmeProdInv(Inputs!$B$30:$AY$30,$D$283:$BA$283,'Health SCR'!AO$3),1)+AO313,0)</f>
        <v>0</v>
      </c>
      <c r="AP314" s="644">
        <f ca="1">IF('Health SCR'!AP$3&gt;=$B314,OFFSET($D$283,0,'Health SCR'!AP$3-$B314)*OFFSET(Inputs!$C$30,0,$B314-2)/IF(sommmeProdInv(Inputs!$B$30:$AY$30,$D$283:$BA$283,'Health SCR'!AP$3)&gt;0,sommmeProdInv(Inputs!$B$30:$AY$30,$D$283:$BA$283,'Health SCR'!AP$3),1)+AP313,0)</f>
        <v>0</v>
      </c>
      <c r="AQ314" s="644">
        <f ca="1">IF('Health SCR'!AQ$3&gt;=$B314,OFFSET($D$283,0,'Health SCR'!AQ$3-$B314)*OFFSET(Inputs!$C$30,0,$B314-2)/IF(sommmeProdInv(Inputs!$B$30:$AY$30,$D$283:$BA$283,'Health SCR'!AQ$3)&gt;0,sommmeProdInv(Inputs!$B$30:$AY$30,$D$283:$BA$283,'Health SCR'!AQ$3),1)+AQ313,0)</f>
        <v>0</v>
      </c>
      <c r="AR314" s="644">
        <f ca="1">IF('Health SCR'!AR$3&gt;=$B314,OFFSET($D$283,0,'Health SCR'!AR$3-$B314)*OFFSET(Inputs!$C$30,0,$B314-2)/IF(sommmeProdInv(Inputs!$B$30:$AY$30,$D$283:$BA$283,'Health SCR'!AR$3)&gt;0,sommmeProdInv(Inputs!$B$30:$AY$30,$D$283:$BA$283,'Health SCR'!AR$3),1)+AR313,0)</f>
        <v>0</v>
      </c>
      <c r="AS314" s="644">
        <f ca="1">IF('Health SCR'!AS$3&gt;=$B314,OFFSET($D$283,0,'Health SCR'!AS$3-$B314)*OFFSET(Inputs!$C$30,0,$B314-2)/IF(sommmeProdInv(Inputs!$B$30:$AY$30,$D$283:$BA$283,'Health SCR'!AS$3)&gt;0,sommmeProdInv(Inputs!$B$30:$AY$30,$D$283:$BA$283,'Health SCR'!AS$3),1)+AS313,0)</f>
        <v>0</v>
      </c>
      <c r="AT314" s="644">
        <f ca="1">IF('Health SCR'!AT$3&gt;=$B314,OFFSET($D$283,0,'Health SCR'!AT$3-$B314)*OFFSET(Inputs!$C$30,0,$B314-2)/IF(sommmeProdInv(Inputs!$B$30:$AY$30,$D$283:$BA$283,'Health SCR'!AT$3)&gt;0,sommmeProdInv(Inputs!$B$30:$AY$30,$D$283:$BA$283,'Health SCR'!AT$3),1)+AT313,0)</f>
        <v>0</v>
      </c>
      <c r="AU314" s="644">
        <f ca="1">IF('Health SCR'!AU$3&gt;=$B314,OFFSET($D$283,0,'Health SCR'!AU$3-$B314)*OFFSET(Inputs!$C$30,0,$B314-2)/IF(sommmeProdInv(Inputs!$B$30:$AY$30,$D$283:$BA$283,'Health SCR'!AU$3)&gt;0,sommmeProdInv(Inputs!$B$30:$AY$30,$D$283:$BA$283,'Health SCR'!AU$3),1)+AU313,0)</f>
        <v>0</v>
      </c>
      <c r="AV314" s="644">
        <f ca="1">IF('Health SCR'!AV$3&gt;=$B314,OFFSET($D$283,0,'Health SCR'!AV$3-$B314)*OFFSET(Inputs!$C$30,0,$B314-2)/IF(sommmeProdInv(Inputs!$B$30:$AY$30,$D$283:$BA$283,'Health SCR'!AV$3)&gt;0,sommmeProdInv(Inputs!$B$30:$AY$30,$D$283:$BA$283,'Health SCR'!AV$3),1)+AV313,0)</f>
        <v>0</v>
      </c>
      <c r="AW314" s="644">
        <f ca="1">IF('Health SCR'!AW$3&gt;=$B314,OFFSET($D$283,0,'Health SCR'!AW$3-$B314)*OFFSET(Inputs!$C$30,0,$B314-2)/IF(sommmeProdInv(Inputs!$B$30:$AY$30,$D$283:$BA$283,'Health SCR'!AW$3)&gt;0,sommmeProdInv(Inputs!$B$30:$AY$30,$D$283:$BA$283,'Health SCR'!AW$3),1)+AW313,0)</f>
        <v>0</v>
      </c>
      <c r="AX314" s="644">
        <f ca="1">IF('Health SCR'!AX$3&gt;=$B314,OFFSET($D$283,0,'Health SCR'!AX$3-$B314)*OFFSET(Inputs!$C$30,0,$B314-2)/IF(sommmeProdInv(Inputs!$B$30:$AY$30,$D$283:$BA$283,'Health SCR'!AX$3)&gt;0,sommmeProdInv(Inputs!$B$30:$AY$30,$D$283:$BA$283,'Health SCR'!AX$3),1)+AX313,0)</f>
        <v>0</v>
      </c>
      <c r="AY314" s="644">
        <f ca="1">IF('Health SCR'!AY$3&gt;=$B314,OFFSET($D$283,0,'Health SCR'!AY$3-$B314)*OFFSET(Inputs!$C$30,0,$B314-2)/IF(sommmeProdInv(Inputs!$B$30:$AY$30,$D$283:$BA$283,'Health SCR'!AY$3)&gt;0,sommmeProdInv(Inputs!$B$30:$AY$30,$D$283:$BA$283,'Health SCR'!AY$3),1)+AY313,0)</f>
        <v>0</v>
      </c>
      <c r="AZ314" s="644">
        <f ca="1">IF('Health SCR'!AZ$3&gt;=$B314,OFFSET($D$283,0,'Health SCR'!AZ$3-$B314)*OFFSET(Inputs!$C$30,0,$B314-2)/IF(sommmeProdInv(Inputs!$B$30:$AY$30,$D$283:$BA$283,'Health SCR'!AZ$3)&gt;0,sommmeProdInv(Inputs!$B$30:$AY$30,$D$283:$BA$283,'Health SCR'!AZ$3),1)+AZ313,0)</f>
        <v>0</v>
      </c>
      <c r="BA314" s="645">
        <f ca="1">IF('Health SCR'!BA$3&gt;=$B314,OFFSET($D$283,0,'Health SCR'!BA$3-$B314)*OFFSET(Inputs!$C$30,0,$B314-2)/IF(sommmeProdInv(Inputs!$B$30:$AY$30,$D$283:$BA$283,'Health SCR'!BA$3)&gt;0,sommmeProdInv(Inputs!$B$30:$AY$30,$D$283:$BA$283,'Health SCR'!BA$3),1)+BA313,0)</f>
        <v>0</v>
      </c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43"/>
      <c r="BU314" s="243"/>
      <c r="BV314" s="243"/>
      <c r="BW314" s="243"/>
      <c r="BX314" s="243"/>
      <c r="BY314" s="243"/>
      <c r="BZ314" s="243"/>
      <c r="CA314" s="243"/>
      <c r="CB314" s="243"/>
      <c r="CC314" s="243"/>
      <c r="CD314" s="243"/>
      <c r="CE314" s="243"/>
      <c r="CF314" s="243"/>
      <c r="CG314" s="243"/>
      <c r="CH314" s="243"/>
      <c r="CI314" s="243"/>
      <c r="CJ314" s="243"/>
      <c r="CK314" s="243"/>
      <c r="CL314" s="243"/>
      <c r="CM314" s="243"/>
      <c r="CN314" s="243"/>
      <c r="CO314" s="243"/>
      <c r="CP314" s="243"/>
      <c r="CQ314" s="243"/>
      <c r="CR314" s="243"/>
      <c r="CS314" s="243"/>
      <c r="CT314" s="243"/>
      <c r="CU314" s="243"/>
      <c r="CV314" s="243"/>
      <c r="CW314" s="243"/>
      <c r="CX314" s="243"/>
      <c r="CY314" s="243"/>
      <c r="CZ314" s="243"/>
      <c r="DA314" s="243"/>
      <c r="DB314" s="243"/>
      <c r="DC314" s="243"/>
      <c r="DD314" s="243"/>
      <c r="DE314" s="243"/>
      <c r="DF314" s="243"/>
      <c r="DG314" s="243"/>
      <c r="DH314" s="243"/>
      <c r="DI314" s="243"/>
      <c r="DJ314" s="243"/>
      <c r="DK314" s="243"/>
      <c r="DL314" s="243"/>
      <c r="DM314" s="243"/>
      <c r="DN314" s="243"/>
      <c r="DO314" s="243"/>
      <c r="DP314" s="243"/>
      <c r="DQ314" s="243"/>
      <c r="DR314" s="243"/>
      <c r="DS314" s="243"/>
      <c r="DT314" s="243"/>
      <c r="DU314" s="243"/>
      <c r="DV314" s="243"/>
      <c r="DW314" s="243"/>
      <c r="DX314" s="243"/>
      <c r="DY314" s="243"/>
      <c r="DZ314" s="243"/>
      <c r="EA314" s="243"/>
      <c r="EB314" s="243"/>
      <c r="EC314" s="243"/>
      <c r="ED314" s="243"/>
      <c r="EE314" s="243"/>
      <c r="EF314" s="243"/>
      <c r="EG314" s="243"/>
      <c r="EH314" s="243"/>
      <c r="EI314" s="243"/>
      <c r="EJ314" s="243"/>
      <c r="EK314" s="243"/>
      <c r="EL314" s="243"/>
      <c r="EM314" s="243"/>
      <c r="EN314" s="243"/>
      <c r="EO314" s="243"/>
      <c r="EP314" s="243"/>
      <c r="EQ314" s="243"/>
      <c r="ER314" s="243"/>
      <c r="ES314" s="243"/>
      <c r="ET314" s="243"/>
      <c r="EU314" s="243"/>
      <c r="EV314" s="243"/>
      <c r="EW314" s="243"/>
      <c r="EX314" s="243"/>
      <c r="EY314" s="243"/>
      <c r="EZ314" s="243"/>
      <c r="FA314" s="243"/>
      <c r="FB314" s="243"/>
      <c r="FC314" s="243"/>
      <c r="FD314" s="243"/>
      <c r="FE314" s="243"/>
      <c r="FF314" s="243"/>
      <c r="FG314" s="243"/>
      <c r="FH314" s="243"/>
      <c r="FI314" s="243"/>
      <c r="FJ314" s="243"/>
      <c r="FK314" s="243"/>
      <c r="FL314" s="243"/>
      <c r="FM314" s="243"/>
      <c r="FN314" s="243"/>
      <c r="FO314" s="243"/>
      <c r="FP314" s="243"/>
      <c r="FQ314" s="243"/>
      <c r="FR314" s="243"/>
      <c r="FS314" s="243"/>
      <c r="FT314" s="243"/>
      <c r="FU314" s="243"/>
      <c r="FV314" s="243"/>
      <c r="FW314" s="243"/>
      <c r="FX314" s="243"/>
      <c r="FY314" s="243"/>
      <c r="FZ314" s="243"/>
      <c r="GA314" s="243"/>
      <c r="GB314" s="243"/>
      <c r="GC314" s="243"/>
      <c r="GD314" s="243"/>
      <c r="GE314" s="243"/>
      <c r="GF314" s="243"/>
      <c r="GG314" s="243"/>
      <c r="GH314" s="243"/>
      <c r="GI314" s="243"/>
      <c r="GJ314" s="243"/>
      <c r="GK314" s="243"/>
      <c r="GL314" s="243"/>
      <c r="GM314" s="243"/>
      <c r="GN314" s="243"/>
      <c r="GO314" s="243"/>
      <c r="GP314" s="243"/>
      <c r="GQ314" s="243"/>
      <c r="GR314" s="243"/>
      <c r="GS314" s="243"/>
      <c r="GT314" s="243"/>
      <c r="GU314" s="243"/>
      <c r="GV314" s="243"/>
      <c r="GW314" s="243"/>
      <c r="GX314" s="243"/>
      <c r="GY314" s="243"/>
      <c r="GZ314" s="243"/>
      <c r="HA314" s="243"/>
      <c r="HB314" s="243"/>
      <c r="HC314" s="243"/>
      <c r="HD314" s="243"/>
      <c r="HE314" s="243"/>
      <c r="HF314" s="243"/>
      <c r="HG314" s="243"/>
      <c r="HH314" s="243"/>
      <c r="HI314" s="243"/>
      <c r="HJ314" s="243"/>
      <c r="HK314" s="243"/>
      <c r="HL314" s="243"/>
      <c r="HM314" s="243"/>
      <c r="HN314" s="243"/>
      <c r="HO314" s="243"/>
      <c r="HP314" s="243"/>
      <c r="HQ314" s="243"/>
      <c r="HR314" s="243"/>
      <c r="HS314" s="243"/>
      <c r="HT314" s="243"/>
      <c r="HU314" s="243"/>
      <c r="HV314" s="243"/>
      <c r="HW314" s="243"/>
      <c r="HX314" s="243"/>
      <c r="HY314" s="243"/>
      <c r="HZ314" s="243"/>
      <c r="IA314" s="243"/>
      <c r="IB314" s="243"/>
      <c r="IC314" s="243"/>
      <c r="ID314" s="243"/>
      <c r="IE314" s="243"/>
      <c r="IF314" s="243"/>
      <c r="IG314" s="243"/>
      <c r="IH314" s="243"/>
      <c r="II314" s="243"/>
      <c r="IJ314" s="243"/>
      <c r="IK314" s="243"/>
      <c r="IL314" s="243"/>
      <c r="IM314" s="243"/>
      <c r="IN314" s="243"/>
      <c r="IO314" s="243"/>
      <c r="IP314" s="243"/>
      <c r="IQ314" s="243"/>
      <c r="IR314" s="243"/>
      <c r="IS314" s="243"/>
      <c r="IT314" s="243"/>
      <c r="IU314" s="243"/>
      <c r="IV314" s="243"/>
    </row>
    <row r="315" spans="1:256" s="62" customFormat="1" outlineLevel="1">
      <c r="A315" s="610"/>
      <c r="B315" s="993">
        <v>31</v>
      </c>
      <c r="C315" s="994"/>
      <c r="D315" s="643"/>
      <c r="E315" s="644">
        <f ca="1">IF('Health SCR'!E$3&gt;=$B315,OFFSET($D$283,0,'Health SCR'!E$3-$B315)*OFFSET(Inputs!$C$30,0,$B315-2)/IF(sommmeProdInv(Inputs!$B$30:$AY$30,$D$283:$BA$283,'Health SCR'!E$3)&gt;0,sommmeProdInv(Inputs!$B$30:$AY$30,$D$283:$BA$283,'Health SCR'!E$3),1)+E314,0)</f>
        <v>0</v>
      </c>
      <c r="F315" s="644">
        <f ca="1">IF('Health SCR'!F$3&gt;=$B315,OFFSET($D$283,0,'Health SCR'!F$3-$B315)*OFFSET(Inputs!$C$30,0,$B315-2)/IF(sommmeProdInv(Inputs!$B$30:$AY$30,$D$283:$BA$283,'Health SCR'!F$3)&gt;0,sommmeProdInv(Inputs!$B$30:$AY$30,$D$283:$BA$283,'Health SCR'!F$3),1)+F314,0)</f>
        <v>0</v>
      </c>
      <c r="G315" s="644">
        <f ca="1">IF('Health SCR'!G$3&gt;=$B315,OFFSET($D$283,0,'Health SCR'!G$3-$B315)*OFFSET(Inputs!$C$30,0,$B315-2)/IF(sommmeProdInv(Inputs!$B$30:$AY$30,$D$283:$BA$283,'Health SCR'!G$3)&gt;0,sommmeProdInv(Inputs!$B$30:$AY$30,$D$283:$BA$283,'Health SCR'!G$3),1)+G314,0)</f>
        <v>0</v>
      </c>
      <c r="H315" s="644">
        <f ca="1">IF('Health SCR'!H$3&gt;=$B315,OFFSET($D$283,0,'Health SCR'!H$3-$B315)*OFFSET(Inputs!$C$30,0,$B315-2)/IF(sommmeProdInv(Inputs!$B$30:$AY$30,$D$283:$BA$283,'Health SCR'!H$3)&gt;0,sommmeProdInv(Inputs!$B$30:$AY$30,$D$283:$BA$283,'Health SCR'!H$3),1)+H314,0)</f>
        <v>0</v>
      </c>
      <c r="I315" s="644">
        <f ca="1">IF('Health SCR'!I$3&gt;=$B315,OFFSET($D$283,0,'Health SCR'!I$3-$B315)*OFFSET(Inputs!$C$30,0,$B315-2)/IF(sommmeProdInv(Inputs!$B$30:$AY$30,$D$283:$BA$283,'Health SCR'!I$3)&gt;0,sommmeProdInv(Inputs!$B$30:$AY$30,$D$283:$BA$283,'Health SCR'!I$3),1)+I314,0)</f>
        <v>0</v>
      </c>
      <c r="J315" s="644">
        <f ca="1">IF('Health SCR'!J$3&gt;=$B315,OFFSET($D$283,0,'Health SCR'!J$3-$B315)*OFFSET(Inputs!$C$30,0,$B315-2)/IF(sommmeProdInv(Inputs!$B$30:$AY$30,$D$283:$BA$283,'Health SCR'!J$3)&gt;0,sommmeProdInv(Inputs!$B$30:$AY$30,$D$283:$BA$283,'Health SCR'!J$3),1)+J314,0)</f>
        <v>0</v>
      </c>
      <c r="K315" s="644">
        <f ca="1">IF('Health SCR'!K$3&gt;=$B315,OFFSET($D$283,0,'Health SCR'!K$3-$B315)*OFFSET(Inputs!$C$30,0,$B315-2)/IF(sommmeProdInv(Inputs!$B$30:$AY$30,$D$283:$BA$283,'Health SCR'!K$3)&gt;0,sommmeProdInv(Inputs!$B$30:$AY$30,$D$283:$BA$283,'Health SCR'!K$3),1)+K314,0)</f>
        <v>0</v>
      </c>
      <c r="L315" s="644">
        <f ca="1">IF('Health SCR'!L$3&gt;=$B315,OFFSET($D$283,0,'Health SCR'!L$3-$B315)*OFFSET(Inputs!$C$30,0,$B315-2)/IF(sommmeProdInv(Inputs!$B$30:$AY$30,$D$283:$BA$283,'Health SCR'!L$3)&gt;0,sommmeProdInv(Inputs!$B$30:$AY$30,$D$283:$BA$283,'Health SCR'!L$3),1)+L314,0)</f>
        <v>0</v>
      </c>
      <c r="M315" s="644">
        <f ca="1">IF('Health SCR'!M$3&gt;=$B315,OFFSET($D$283,0,'Health SCR'!M$3-$B315)*OFFSET(Inputs!$C$30,0,$B315-2)/IF(sommmeProdInv(Inputs!$B$30:$AY$30,$D$283:$BA$283,'Health SCR'!M$3)&gt;0,sommmeProdInv(Inputs!$B$30:$AY$30,$D$283:$BA$283,'Health SCR'!M$3),1)+M314,0)</f>
        <v>0</v>
      </c>
      <c r="N315" s="644">
        <f ca="1">IF('Health SCR'!N$3&gt;=$B315,OFFSET($D$283,0,'Health SCR'!N$3-$B315)*OFFSET(Inputs!$C$30,0,$B315-2)/IF(sommmeProdInv(Inputs!$B$30:$AY$30,$D$283:$BA$283,'Health SCR'!N$3)&gt;0,sommmeProdInv(Inputs!$B$30:$AY$30,$D$283:$BA$283,'Health SCR'!N$3),1)+N314,0)</f>
        <v>0</v>
      </c>
      <c r="O315" s="644">
        <f ca="1">IF('Health SCR'!O$3&gt;=$B315,OFFSET($D$283,0,'Health SCR'!O$3-$B315)*OFFSET(Inputs!$C$30,0,$B315-2)/IF(sommmeProdInv(Inputs!$B$30:$AY$30,$D$283:$BA$283,'Health SCR'!O$3)&gt;0,sommmeProdInv(Inputs!$B$30:$AY$30,$D$283:$BA$283,'Health SCR'!O$3),1)+O314,0)</f>
        <v>0</v>
      </c>
      <c r="P315" s="644">
        <f ca="1">IF('Health SCR'!P$3&gt;=$B315,OFFSET($D$283,0,'Health SCR'!P$3-$B315)*OFFSET(Inputs!$C$30,0,$B315-2)/IF(sommmeProdInv(Inputs!$B$30:$AY$30,$D$283:$BA$283,'Health SCR'!P$3)&gt;0,sommmeProdInv(Inputs!$B$30:$AY$30,$D$283:$BA$283,'Health SCR'!P$3),1)+P314,0)</f>
        <v>0</v>
      </c>
      <c r="Q315" s="644">
        <f ca="1">IF('Health SCR'!Q$3&gt;=$B315,OFFSET($D$283,0,'Health SCR'!Q$3-$B315)*OFFSET(Inputs!$C$30,0,$B315-2)/IF(sommmeProdInv(Inputs!$B$30:$AY$30,$D$283:$BA$283,'Health SCR'!Q$3)&gt;0,sommmeProdInv(Inputs!$B$30:$AY$30,$D$283:$BA$283,'Health SCR'!Q$3),1)+Q314,0)</f>
        <v>0</v>
      </c>
      <c r="R315" s="644">
        <f ca="1">IF('Health SCR'!R$3&gt;=$B315,OFFSET($D$283,0,'Health SCR'!R$3-$B315)*OFFSET(Inputs!$C$30,0,$B315-2)/IF(sommmeProdInv(Inputs!$B$30:$AY$30,$D$283:$BA$283,'Health SCR'!R$3)&gt;0,sommmeProdInv(Inputs!$B$30:$AY$30,$D$283:$BA$283,'Health SCR'!R$3),1)+R314,0)</f>
        <v>0</v>
      </c>
      <c r="S315" s="644">
        <f ca="1">IF('Health SCR'!S$3&gt;=$B315,OFFSET($D$283,0,'Health SCR'!S$3-$B315)*OFFSET(Inputs!$C$30,0,$B315-2)/IF(sommmeProdInv(Inputs!$B$30:$AY$30,$D$283:$BA$283,'Health SCR'!S$3)&gt;0,sommmeProdInv(Inputs!$B$30:$AY$30,$D$283:$BA$283,'Health SCR'!S$3),1)+S314,0)</f>
        <v>0</v>
      </c>
      <c r="T315" s="644">
        <f ca="1">IF('Health SCR'!T$3&gt;=$B315,OFFSET($D$283,0,'Health SCR'!T$3-$B315)*OFFSET(Inputs!$C$30,0,$B315-2)/IF(sommmeProdInv(Inputs!$B$30:$AY$30,$D$283:$BA$283,'Health SCR'!T$3)&gt;0,sommmeProdInv(Inputs!$B$30:$AY$30,$D$283:$BA$283,'Health SCR'!T$3),1)+T314,0)</f>
        <v>0</v>
      </c>
      <c r="U315" s="644">
        <f ca="1">IF('Health SCR'!U$3&gt;=$B315,OFFSET($D$283,0,'Health SCR'!U$3-$B315)*OFFSET(Inputs!$C$30,0,$B315-2)/IF(sommmeProdInv(Inputs!$B$30:$AY$30,$D$283:$BA$283,'Health SCR'!U$3)&gt;0,sommmeProdInv(Inputs!$B$30:$AY$30,$D$283:$BA$283,'Health SCR'!U$3),1)+U314,0)</f>
        <v>0</v>
      </c>
      <c r="V315" s="644">
        <f ca="1">IF('Health SCR'!V$3&gt;=$B315,OFFSET($D$283,0,'Health SCR'!V$3-$B315)*OFFSET(Inputs!$C$30,0,$B315-2)/IF(sommmeProdInv(Inputs!$B$30:$AY$30,$D$283:$BA$283,'Health SCR'!V$3)&gt;0,sommmeProdInv(Inputs!$B$30:$AY$30,$D$283:$BA$283,'Health SCR'!V$3),1)+V314,0)</f>
        <v>0</v>
      </c>
      <c r="W315" s="644">
        <f ca="1">IF('Health SCR'!W$3&gt;=$B315,OFFSET($D$283,0,'Health SCR'!W$3-$B315)*OFFSET(Inputs!$C$30,0,$B315-2)/IF(sommmeProdInv(Inputs!$B$30:$AY$30,$D$283:$BA$283,'Health SCR'!W$3)&gt;0,sommmeProdInv(Inputs!$B$30:$AY$30,$D$283:$BA$283,'Health SCR'!W$3),1)+W314,0)</f>
        <v>0</v>
      </c>
      <c r="X315" s="644">
        <f ca="1">IF('Health SCR'!X$3&gt;=$B315,OFFSET($D$283,0,'Health SCR'!X$3-$B315)*OFFSET(Inputs!$C$30,0,$B315-2)/IF(sommmeProdInv(Inputs!$B$30:$AY$30,$D$283:$BA$283,'Health SCR'!X$3)&gt;0,sommmeProdInv(Inputs!$B$30:$AY$30,$D$283:$BA$283,'Health SCR'!X$3),1)+X314,0)</f>
        <v>0</v>
      </c>
      <c r="Y315" s="644">
        <f ca="1">IF('Health SCR'!Y$3&gt;=$B315,OFFSET($D$283,0,'Health SCR'!Y$3-$B315)*OFFSET(Inputs!$C$30,0,$B315-2)/IF(sommmeProdInv(Inputs!$B$30:$AY$30,$D$283:$BA$283,'Health SCR'!Y$3)&gt;0,sommmeProdInv(Inputs!$B$30:$AY$30,$D$283:$BA$283,'Health SCR'!Y$3),1)+Y314,0)</f>
        <v>0</v>
      </c>
      <c r="Z315" s="644">
        <f ca="1">IF('Health SCR'!Z$3&gt;=$B315,OFFSET($D$283,0,'Health SCR'!Z$3-$B315)*OFFSET(Inputs!$C$30,0,$B315-2)/IF(sommmeProdInv(Inputs!$B$30:$AY$30,$D$283:$BA$283,'Health SCR'!Z$3)&gt;0,sommmeProdInv(Inputs!$B$30:$AY$30,$D$283:$BA$283,'Health SCR'!Z$3),1)+Z314,0)</f>
        <v>0</v>
      </c>
      <c r="AA315" s="644">
        <f ca="1">IF('Health SCR'!AA$3&gt;=$B315,OFFSET($D$283,0,'Health SCR'!AA$3-$B315)*OFFSET(Inputs!$C$30,0,$B315-2)/IF(sommmeProdInv(Inputs!$B$30:$AY$30,$D$283:$BA$283,'Health SCR'!AA$3)&gt;0,sommmeProdInv(Inputs!$B$30:$AY$30,$D$283:$BA$283,'Health SCR'!AA$3),1)+AA314,0)</f>
        <v>0</v>
      </c>
      <c r="AB315" s="644">
        <f ca="1">IF('Health SCR'!AB$3&gt;=$B315,OFFSET($D$283,0,'Health SCR'!AB$3-$B315)*OFFSET(Inputs!$C$30,0,$B315-2)/IF(sommmeProdInv(Inputs!$B$30:$AY$30,$D$283:$BA$283,'Health SCR'!AB$3)&gt;0,sommmeProdInv(Inputs!$B$30:$AY$30,$D$283:$BA$283,'Health SCR'!AB$3),1)+AB314,0)</f>
        <v>0</v>
      </c>
      <c r="AC315" s="644">
        <f ca="1">IF('Health SCR'!AC$3&gt;=$B315,OFFSET($D$283,0,'Health SCR'!AC$3-$B315)*OFFSET(Inputs!$C$30,0,$B315-2)/IF(sommmeProdInv(Inputs!$B$30:$AY$30,$D$283:$BA$283,'Health SCR'!AC$3)&gt;0,sommmeProdInv(Inputs!$B$30:$AY$30,$D$283:$BA$283,'Health SCR'!AC$3),1)+AC314,0)</f>
        <v>0</v>
      </c>
      <c r="AD315" s="644">
        <f ca="1">IF('Health SCR'!AD$3&gt;=$B315,OFFSET($D$283,0,'Health SCR'!AD$3-$B315)*OFFSET(Inputs!$C$30,0,$B315-2)/IF(sommmeProdInv(Inputs!$B$30:$AY$30,$D$283:$BA$283,'Health SCR'!AD$3)&gt;0,sommmeProdInv(Inputs!$B$30:$AY$30,$D$283:$BA$283,'Health SCR'!AD$3),1)+AD314,0)</f>
        <v>0</v>
      </c>
      <c r="AE315" s="644">
        <f ca="1">IF('Health SCR'!AE$3&gt;=$B315,OFFSET($D$283,0,'Health SCR'!AE$3-$B315)*OFFSET(Inputs!$C$30,0,$B315-2)/IF(sommmeProdInv(Inputs!$B$30:$AY$30,$D$283:$BA$283,'Health SCR'!AE$3)&gt;0,sommmeProdInv(Inputs!$B$30:$AY$30,$D$283:$BA$283,'Health SCR'!AE$3),1)+AE314,0)</f>
        <v>0</v>
      </c>
      <c r="AF315" s="644">
        <f ca="1">IF('Health SCR'!AF$3&gt;=$B315,OFFSET($D$283,0,'Health SCR'!AF$3-$B315)*OFFSET(Inputs!$C$30,0,$B315-2)/IF(sommmeProdInv(Inputs!$B$30:$AY$30,$D$283:$BA$283,'Health SCR'!AF$3)&gt;0,sommmeProdInv(Inputs!$B$30:$AY$30,$D$283:$BA$283,'Health SCR'!AF$3),1)+AF314,0)</f>
        <v>0</v>
      </c>
      <c r="AG315" s="644">
        <f ca="1">IF('Health SCR'!AG$3&gt;=$B315,OFFSET($D$283,0,'Health SCR'!AG$3-$B315)*OFFSET(Inputs!$C$30,0,$B315-2)/IF(sommmeProdInv(Inputs!$B$30:$AY$30,$D$283:$BA$283,'Health SCR'!AG$3)&gt;0,sommmeProdInv(Inputs!$B$30:$AY$30,$D$283:$BA$283,'Health SCR'!AG$3),1)+AG314,0)</f>
        <v>0</v>
      </c>
      <c r="AH315" s="644">
        <f ca="1">IF('Health SCR'!AH$3&gt;=$B315,OFFSET($D$283,0,'Health SCR'!AH$3-$B315)*OFFSET(Inputs!$C$30,0,$B315-2)/IF(sommmeProdInv(Inputs!$B$30:$AY$30,$D$283:$BA$283,'Health SCR'!AH$3)&gt;0,sommmeProdInv(Inputs!$B$30:$AY$30,$D$283:$BA$283,'Health SCR'!AH$3),1)+AH314,0)</f>
        <v>0</v>
      </c>
      <c r="AI315" s="644">
        <f ca="1">IF('Health SCR'!AI$3&gt;=$B315,OFFSET($D$283,0,'Health SCR'!AI$3-$B315)*OFFSET(Inputs!$C$30,0,$B315-2)/IF(sommmeProdInv(Inputs!$B$30:$AY$30,$D$283:$BA$283,'Health SCR'!AI$3)&gt;0,sommmeProdInv(Inputs!$B$30:$AY$30,$D$283:$BA$283,'Health SCR'!AI$3),1)+AI314,0)</f>
        <v>0</v>
      </c>
      <c r="AJ315" s="644">
        <f ca="1">IF('Health SCR'!AJ$3&gt;=$B315,OFFSET($D$283,0,'Health SCR'!AJ$3-$B315)*OFFSET(Inputs!$C$30,0,$B315-2)/IF(sommmeProdInv(Inputs!$B$30:$AY$30,$D$283:$BA$283,'Health SCR'!AJ$3)&gt;0,sommmeProdInv(Inputs!$B$30:$AY$30,$D$283:$BA$283,'Health SCR'!AJ$3),1)+AJ314,0)</f>
        <v>0</v>
      </c>
      <c r="AK315" s="644">
        <f ca="1">IF('Health SCR'!AK$3&gt;=$B315,OFFSET($D$283,0,'Health SCR'!AK$3-$B315)*OFFSET(Inputs!$C$30,0,$B315-2)/IF(sommmeProdInv(Inputs!$B$30:$AY$30,$D$283:$BA$283,'Health SCR'!AK$3)&gt;0,sommmeProdInv(Inputs!$B$30:$AY$30,$D$283:$BA$283,'Health SCR'!AK$3),1)+AK314,0)</f>
        <v>0</v>
      </c>
      <c r="AL315" s="644">
        <f ca="1">IF('Health SCR'!AL$3&gt;=$B315,OFFSET($D$283,0,'Health SCR'!AL$3-$B315)*OFFSET(Inputs!$C$30,0,$B315-2)/IF(sommmeProdInv(Inputs!$B$30:$AY$30,$D$283:$BA$283,'Health SCR'!AL$3)&gt;0,sommmeProdInv(Inputs!$B$30:$AY$30,$D$283:$BA$283,'Health SCR'!AL$3),1)+AL314,0)</f>
        <v>0</v>
      </c>
      <c r="AM315" s="644">
        <f ca="1">IF('Health SCR'!AM$3&gt;=$B315,OFFSET($D$283,0,'Health SCR'!AM$3-$B315)*OFFSET(Inputs!$C$30,0,$B315-2)/IF(sommmeProdInv(Inputs!$B$30:$AY$30,$D$283:$BA$283,'Health SCR'!AM$3)&gt;0,sommmeProdInv(Inputs!$B$30:$AY$30,$D$283:$BA$283,'Health SCR'!AM$3),1)+AM314,0)</f>
        <v>0</v>
      </c>
      <c r="AN315" s="644">
        <f ca="1">IF('Health SCR'!AN$3&gt;=$B315,OFFSET($D$283,0,'Health SCR'!AN$3-$B315)*OFFSET(Inputs!$C$30,0,$B315-2)/IF(sommmeProdInv(Inputs!$B$30:$AY$30,$D$283:$BA$283,'Health SCR'!AN$3)&gt;0,sommmeProdInv(Inputs!$B$30:$AY$30,$D$283:$BA$283,'Health SCR'!AN$3),1)+AN314,0)</f>
        <v>0</v>
      </c>
      <c r="AO315" s="644">
        <f ca="1">IF('Health SCR'!AO$3&gt;=$B315,OFFSET($D$283,0,'Health SCR'!AO$3-$B315)*OFFSET(Inputs!$C$30,0,$B315-2)/IF(sommmeProdInv(Inputs!$B$30:$AY$30,$D$283:$BA$283,'Health SCR'!AO$3)&gt;0,sommmeProdInv(Inputs!$B$30:$AY$30,$D$283:$BA$283,'Health SCR'!AO$3),1)+AO314,0)</f>
        <v>0</v>
      </c>
      <c r="AP315" s="644">
        <f ca="1">IF('Health SCR'!AP$3&gt;=$B315,OFFSET($D$283,0,'Health SCR'!AP$3-$B315)*OFFSET(Inputs!$C$30,0,$B315-2)/IF(sommmeProdInv(Inputs!$B$30:$AY$30,$D$283:$BA$283,'Health SCR'!AP$3)&gt;0,sommmeProdInv(Inputs!$B$30:$AY$30,$D$283:$BA$283,'Health SCR'!AP$3),1)+AP314,0)</f>
        <v>0</v>
      </c>
      <c r="AQ315" s="644">
        <f ca="1">IF('Health SCR'!AQ$3&gt;=$B315,OFFSET($D$283,0,'Health SCR'!AQ$3-$B315)*OFFSET(Inputs!$C$30,0,$B315-2)/IF(sommmeProdInv(Inputs!$B$30:$AY$30,$D$283:$BA$283,'Health SCR'!AQ$3)&gt;0,sommmeProdInv(Inputs!$B$30:$AY$30,$D$283:$BA$283,'Health SCR'!AQ$3),1)+AQ314,0)</f>
        <v>0</v>
      </c>
      <c r="AR315" s="644">
        <f ca="1">IF('Health SCR'!AR$3&gt;=$B315,OFFSET($D$283,0,'Health SCR'!AR$3-$B315)*OFFSET(Inputs!$C$30,0,$B315-2)/IF(sommmeProdInv(Inputs!$B$30:$AY$30,$D$283:$BA$283,'Health SCR'!AR$3)&gt;0,sommmeProdInv(Inputs!$B$30:$AY$30,$D$283:$BA$283,'Health SCR'!AR$3),1)+AR314,0)</f>
        <v>0</v>
      </c>
      <c r="AS315" s="644">
        <f ca="1">IF('Health SCR'!AS$3&gt;=$B315,OFFSET($D$283,0,'Health SCR'!AS$3-$B315)*OFFSET(Inputs!$C$30,0,$B315-2)/IF(sommmeProdInv(Inputs!$B$30:$AY$30,$D$283:$BA$283,'Health SCR'!AS$3)&gt;0,sommmeProdInv(Inputs!$B$30:$AY$30,$D$283:$BA$283,'Health SCR'!AS$3),1)+AS314,0)</f>
        <v>0</v>
      </c>
      <c r="AT315" s="644">
        <f ca="1">IF('Health SCR'!AT$3&gt;=$B315,OFFSET($D$283,0,'Health SCR'!AT$3-$B315)*OFFSET(Inputs!$C$30,0,$B315-2)/IF(sommmeProdInv(Inputs!$B$30:$AY$30,$D$283:$BA$283,'Health SCR'!AT$3)&gt;0,sommmeProdInv(Inputs!$B$30:$AY$30,$D$283:$BA$283,'Health SCR'!AT$3),1)+AT314,0)</f>
        <v>0</v>
      </c>
      <c r="AU315" s="644">
        <f ca="1">IF('Health SCR'!AU$3&gt;=$B315,OFFSET($D$283,0,'Health SCR'!AU$3-$B315)*OFFSET(Inputs!$C$30,0,$B315-2)/IF(sommmeProdInv(Inputs!$B$30:$AY$30,$D$283:$BA$283,'Health SCR'!AU$3)&gt;0,sommmeProdInv(Inputs!$B$30:$AY$30,$D$283:$BA$283,'Health SCR'!AU$3),1)+AU314,0)</f>
        <v>0</v>
      </c>
      <c r="AV315" s="644">
        <f ca="1">IF('Health SCR'!AV$3&gt;=$B315,OFFSET($D$283,0,'Health SCR'!AV$3-$B315)*OFFSET(Inputs!$C$30,0,$B315-2)/IF(sommmeProdInv(Inputs!$B$30:$AY$30,$D$283:$BA$283,'Health SCR'!AV$3)&gt;0,sommmeProdInv(Inputs!$B$30:$AY$30,$D$283:$BA$283,'Health SCR'!AV$3),1)+AV314,0)</f>
        <v>0</v>
      </c>
      <c r="AW315" s="644">
        <f ca="1">IF('Health SCR'!AW$3&gt;=$B315,OFFSET($D$283,0,'Health SCR'!AW$3-$B315)*OFFSET(Inputs!$C$30,0,$B315-2)/IF(sommmeProdInv(Inputs!$B$30:$AY$30,$D$283:$BA$283,'Health SCR'!AW$3)&gt;0,sommmeProdInv(Inputs!$B$30:$AY$30,$D$283:$BA$283,'Health SCR'!AW$3),1)+AW314,0)</f>
        <v>0</v>
      </c>
      <c r="AX315" s="644">
        <f ca="1">IF('Health SCR'!AX$3&gt;=$B315,OFFSET($D$283,0,'Health SCR'!AX$3-$B315)*OFFSET(Inputs!$C$30,0,$B315-2)/IF(sommmeProdInv(Inputs!$B$30:$AY$30,$D$283:$BA$283,'Health SCR'!AX$3)&gt;0,sommmeProdInv(Inputs!$B$30:$AY$30,$D$283:$BA$283,'Health SCR'!AX$3),1)+AX314,0)</f>
        <v>0</v>
      </c>
      <c r="AY315" s="644">
        <f ca="1">IF('Health SCR'!AY$3&gt;=$B315,OFFSET($D$283,0,'Health SCR'!AY$3-$B315)*OFFSET(Inputs!$C$30,0,$B315-2)/IF(sommmeProdInv(Inputs!$B$30:$AY$30,$D$283:$BA$283,'Health SCR'!AY$3)&gt;0,sommmeProdInv(Inputs!$B$30:$AY$30,$D$283:$BA$283,'Health SCR'!AY$3),1)+AY314,0)</f>
        <v>0</v>
      </c>
      <c r="AZ315" s="644">
        <f ca="1">IF('Health SCR'!AZ$3&gt;=$B315,OFFSET($D$283,0,'Health SCR'!AZ$3-$B315)*OFFSET(Inputs!$C$30,0,$B315-2)/IF(sommmeProdInv(Inputs!$B$30:$AY$30,$D$283:$BA$283,'Health SCR'!AZ$3)&gt;0,sommmeProdInv(Inputs!$B$30:$AY$30,$D$283:$BA$283,'Health SCR'!AZ$3),1)+AZ314,0)</f>
        <v>0</v>
      </c>
      <c r="BA315" s="645">
        <f ca="1">IF('Health SCR'!BA$3&gt;=$B315,OFFSET($D$283,0,'Health SCR'!BA$3-$B315)*OFFSET(Inputs!$C$30,0,$B315-2)/IF(sommmeProdInv(Inputs!$B$30:$AY$30,$D$283:$BA$283,'Health SCR'!BA$3)&gt;0,sommmeProdInv(Inputs!$B$30:$AY$30,$D$283:$BA$283,'Health SCR'!BA$3),1)+BA314,0)</f>
        <v>0</v>
      </c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43"/>
      <c r="BU315" s="243"/>
      <c r="BV315" s="243"/>
      <c r="BW315" s="243"/>
      <c r="BX315" s="243"/>
      <c r="BY315" s="243"/>
      <c r="BZ315" s="243"/>
      <c r="CA315" s="243"/>
      <c r="CB315" s="243"/>
      <c r="CC315" s="243"/>
      <c r="CD315" s="243"/>
      <c r="CE315" s="243"/>
      <c r="CF315" s="243"/>
      <c r="CG315" s="243"/>
      <c r="CH315" s="243"/>
      <c r="CI315" s="243"/>
      <c r="CJ315" s="243"/>
      <c r="CK315" s="243"/>
      <c r="CL315" s="243"/>
      <c r="CM315" s="243"/>
      <c r="CN315" s="243"/>
      <c r="CO315" s="243"/>
      <c r="CP315" s="243"/>
      <c r="CQ315" s="243"/>
      <c r="CR315" s="243"/>
      <c r="CS315" s="243"/>
      <c r="CT315" s="243"/>
      <c r="CU315" s="243"/>
      <c r="CV315" s="243"/>
      <c r="CW315" s="243"/>
      <c r="CX315" s="243"/>
      <c r="CY315" s="243"/>
      <c r="CZ315" s="243"/>
      <c r="DA315" s="243"/>
      <c r="DB315" s="243"/>
      <c r="DC315" s="243"/>
      <c r="DD315" s="243"/>
      <c r="DE315" s="243"/>
      <c r="DF315" s="243"/>
      <c r="DG315" s="243"/>
      <c r="DH315" s="243"/>
      <c r="DI315" s="243"/>
      <c r="DJ315" s="243"/>
      <c r="DK315" s="243"/>
      <c r="DL315" s="243"/>
      <c r="DM315" s="243"/>
      <c r="DN315" s="243"/>
      <c r="DO315" s="243"/>
      <c r="DP315" s="243"/>
      <c r="DQ315" s="243"/>
      <c r="DR315" s="243"/>
      <c r="DS315" s="243"/>
      <c r="DT315" s="243"/>
      <c r="DU315" s="243"/>
      <c r="DV315" s="243"/>
      <c r="DW315" s="243"/>
      <c r="DX315" s="243"/>
      <c r="DY315" s="243"/>
      <c r="DZ315" s="243"/>
      <c r="EA315" s="243"/>
      <c r="EB315" s="243"/>
      <c r="EC315" s="243"/>
      <c r="ED315" s="243"/>
      <c r="EE315" s="243"/>
      <c r="EF315" s="243"/>
      <c r="EG315" s="243"/>
      <c r="EH315" s="243"/>
      <c r="EI315" s="243"/>
      <c r="EJ315" s="243"/>
      <c r="EK315" s="243"/>
      <c r="EL315" s="243"/>
      <c r="EM315" s="243"/>
      <c r="EN315" s="243"/>
      <c r="EO315" s="243"/>
      <c r="EP315" s="243"/>
      <c r="EQ315" s="243"/>
      <c r="ER315" s="243"/>
      <c r="ES315" s="243"/>
      <c r="ET315" s="243"/>
      <c r="EU315" s="243"/>
      <c r="EV315" s="243"/>
      <c r="EW315" s="243"/>
      <c r="EX315" s="243"/>
      <c r="EY315" s="243"/>
      <c r="EZ315" s="243"/>
      <c r="FA315" s="243"/>
      <c r="FB315" s="243"/>
      <c r="FC315" s="243"/>
      <c r="FD315" s="243"/>
      <c r="FE315" s="243"/>
      <c r="FF315" s="243"/>
      <c r="FG315" s="243"/>
      <c r="FH315" s="243"/>
      <c r="FI315" s="243"/>
      <c r="FJ315" s="243"/>
      <c r="FK315" s="243"/>
      <c r="FL315" s="243"/>
      <c r="FM315" s="243"/>
      <c r="FN315" s="243"/>
      <c r="FO315" s="243"/>
      <c r="FP315" s="243"/>
      <c r="FQ315" s="243"/>
      <c r="FR315" s="243"/>
      <c r="FS315" s="243"/>
      <c r="FT315" s="243"/>
      <c r="FU315" s="243"/>
      <c r="FV315" s="243"/>
      <c r="FW315" s="243"/>
      <c r="FX315" s="243"/>
      <c r="FY315" s="243"/>
      <c r="FZ315" s="243"/>
      <c r="GA315" s="243"/>
      <c r="GB315" s="243"/>
      <c r="GC315" s="243"/>
      <c r="GD315" s="243"/>
      <c r="GE315" s="243"/>
      <c r="GF315" s="243"/>
      <c r="GG315" s="243"/>
      <c r="GH315" s="243"/>
      <c r="GI315" s="243"/>
      <c r="GJ315" s="243"/>
      <c r="GK315" s="243"/>
      <c r="GL315" s="243"/>
      <c r="GM315" s="243"/>
      <c r="GN315" s="243"/>
      <c r="GO315" s="243"/>
      <c r="GP315" s="243"/>
      <c r="GQ315" s="243"/>
      <c r="GR315" s="243"/>
      <c r="GS315" s="243"/>
      <c r="GT315" s="243"/>
      <c r="GU315" s="243"/>
      <c r="GV315" s="243"/>
      <c r="GW315" s="243"/>
      <c r="GX315" s="243"/>
      <c r="GY315" s="243"/>
      <c r="GZ315" s="243"/>
      <c r="HA315" s="243"/>
      <c r="HB315" s="243"/>
      <c r="HC315" s="243"/>
      <c r="HD315" s="243"/>
      <c r="HE315" s="243"/>
      <c r="HF315" s="243"/>
      <c r="HG315" s="243"/>
      <c r="HH315" s="243"/>
      <c r="HI315" s="243"/>
      <c r="HJ315" s="243"/>
      <c r="HK315" s="243"/>
      <c r="HL315" s="243"/>
      <c r="HM315" s="243"/>
      <c r="HN315" s="243"/>
      <c r="HO315" s="243"/>
      <c r="HP315" s="243"/>
      <c r="HQ315" s="243"/>
      <c r="HR315" s="243"/>
      <c r="HS315" s="243"/>
      <c r="HT315" s="243"/>
      <c r="HU315" s="243"/>
      <c r="HV315" s="243"/>
      <c r="HW315" s="243"/>
      <c r="HX315" s="243"/>
      <c r="HY315" s="243"/>
      <c r="HZ315" s="243"/>
      <c r="IA315" s="243"/>
      <c r="IB315" s="243"/>
      <c r="IC315" s="243"/>
      <c r="ID315" s="243"/>
      <c r="IE315" s="243"/>
      <c r="IF315" s="243"/>
      <c r="IG315" s="243"/>
      <c r="IH315" s="243"/>
      <c r="II315" s="243"/>
      <c r="IJ315" s="243"/>
      <c r="IK315" s="243"/>
      <c r="IL315" s="243"/>
      <c r="IM315" s="243"/>
      <c r="IN315" s="243"/>
      <c r="IO315" s="243"/>
      <c r="IP315" s="243"/>
      <c r="IQ315" s="243"/>
      <c r="IR315" s="243"/>
      <c r="IS315" s="243"/>
      <c r="IT315" s="243"/>
      <c r="IU315" s="243"/>
      <c r="IV315" s="243"/>
    </row>
    <row r="316" spans="1:256" s="221" customFormat="1" outlineLevel="1">
      <c r="A316" s="610"/>
      <c r="B316" s="993">
        <v>32</v>
      </c>
      <c r="C316" s="994"/>
      <c r="D316" s="643"/>
      <c r="E316" s="644">
        <f ca="1">IF('Health SCR'!E$3&gt;=$B316,OFFSET($D$283,0,'Health SCR'!E$3-$B316)*OFFSET(Inputs!$C$30,0,$B316-2)/IF(sommmeProdInv(Inputs!$B$30:$AY$30,$D$283:$BA$283,'Health SCR'!E$3)&gt;0,sommmeProdInv(Inputs!$B$30:$AY$30,$D$283:$BA$283,'Health SCR'!E$3),1)+E315,0)</f>
        <v>0</v>
      </c>
      <c r="F316" s="644">
        <f ca="1">IF('Health SCR'!F$3&gt;=$B316,OFFSET($D$283,0,'Health SCR'!F$3-$B316)*OFFSET(Inputs!$C$30,0,$B316-2)/IF(sommmeProdInv(Inputs!$B$30:$AY$30,$D$283:$BA$283,'Health SCR'!F$3)&gt;0,sommmeProdInv(Inputs!$B$30:$AY$30,$D$283:$BA$283,'Health SCR'!F$3),1)+F315,0)</f>
        <v>0</v>
      </c>
      <c r="G316" s="644">
        <f ca="1">IF('Health SCR'!G$3&gt;=$B316,OFFSET($D$283,0,'Health SCR'!G$3-$B316)*OFFSET(Inputs!$C$30,0,$B316-2)/IF(sommmeProdInv(Inputs!$B$30:$AY$30,$D$283:$BA$283,'Health SCR'!G$3)&gt;0,sommmeProdInv(Inputs!$B$30:$AY$30,$D$283:$BA$283,'Health SCR'!G$3),1)+G315,0)</f>
        <v>0</v>
      </c>
      <c r="H316" s="644">
        <f ca="1">IF('Health SCR'!H$3&gt;=$B316,OFFSET($D$283,0,'Health SCR'!H$3-$B316)*OFFSET(Inputs!$C$30,0,$B316-2)/IF(sommmeProdInv(Inputs!$B$30:$AY$30,$D$283:$BA$283,'Health SCR'!H$3)&gt;0,sommmeProdInv(Inputs!$B$30:$AY$30,$D$283:$BA$283,'Health SCR'!H$3),1)+H315,0)</f>
        <v>0</v>
      </c>
      <c r="I316" s="644">
        <f ca="1">IF('Health SCR'!I$3&gt;=$B316,OFFSET($D$283,0,'Health SCR'!I$3-$B316)*OFFSET(Inputs!$C$30,0,$B316-2)/IF(sommmeProdInv(Inputs!$B$30:$AY$30,$D$283:$BA$283,'Health SCR'!I$3)&gt;0,sommmeProdInv(Inputs!$B$30:$AY$30,$D$283:$BA$283,'Health SCR'!I$3),1)+I315,0)</f>
        <v>0</v>
      </c>
      <c r="J316" s="644">
        <f ca="1">IF('Health SCR'!J$3&gt;=$B316,OFFSET($D$283,0,'Health SCR'!J$3-$B316)*OFFSET(Inputs!$C$30,0,$B316-2)/IF(sommmeProdInv(Inputs!$B$30:$AY$30,$D$283:$BA$283,'Health SCR'!J$3)&gt;0,sommmeProdInv(Inputs!$B$30:$AY$30,$D$283:$BA$283,'Health SCR'!J$3),1)+J315,0)</f>
        <v>0</v>
      </c>
      <c r="K316" s="644">
        <f ca="1">IF('Health SCR'!K$3&gt;=$B316,OFFSET($D$283,0,'Health SCR'!K$3-$B316)*OFFSET(Inputs!$C$30,0,$B316-2)/IF(sommmeProdInv(Inputs!$B$30:$AY$30,$D$283:$BA$283,'Health SCR'!K$3)&gt;0,sommmeProdInv(Inputs!$B$30:$AY$30,$D$283:$BA$283,'Health SCR'!K$3),1)+K315,0)</f>
        <v>0</v>
      </c>
      <c r="L316" s="644">
        <f ca="1">IF('Health SCR'!L$3&gt;=$B316,OFFSET($D$283,0,'Health SCR'!L$3-$B316)*OFFSET(Inputs!$C$30,0,$B316-2)/IF(sommmeProdInv(Inputs!$B$30:$AY$30,$D$283:$BA$283,'Health SCR'!L$3)&gt;0,sommmeProdInv(Inputs!$B$30:$AY$30,$D$283:$BA$283,'Health SCR'!L$3),1)+L315,0)</f>
        <v>0</v>
      </c>
      <c r="M316" s="644">
        <f ca="1">IF('Health SCR'!M$3&gt;=$B316,OFFSET($D$283,0,'Health SCR'!M$3-$B316)*OFFSET(Inputs!$C$30,0,$B316-2)/IF(sommmeProdInv(Inputs!$B$30:$AY$30,$D$283:$BA$283,'Health SCR'!M$3)&gt;0,sommmeProdInv(Inputs!$B$30:$AY$30,$D$283:$BA$283,'Health SCR'!M$3),1)+M315,0)</f>
        <v>0</v>
      </c>
      <c r="N316" s="644">
        <f ca="1">IF('Health SCR'!N$3&gt;=$B316,OFFSET($D$283,0,'Health SCR'!N$3-$B316)*OFFSET(Inputs!$C$30,0,$B316-2)/IF(sommmeProdInv(Inputs!$B$30:$AY$30,$D$283:$BA$283,'Health SCR'!N$3)&gt;0,sommmeProdInv(Inputs!$B$30:$AY$30,$D$283:$BA$283,'Health SCR'!N$3),1)+N315,0)</f>
        <v>0</v>
      </c>
      <c r="O316" s="644">
        <f ca="1">IF('Health SCR'!O$3&gt;=$B316,OFFSET($D$283,0,'Health SCR'!O$3-$B316)*OFFSET(Inputs!$C$30,0,$B316-2)/IF(sommmeProdInv(Inputs!$B$30:$AY$30,$D$283:$BA$283,'Health SCR'!O$3)&gt;0,sommmeProdInv(Inputs!$B$30:$AY$30,$D$283:$BA$283,'Health SCR'!O$3),1)+O315,0)</f>
        <v>0</v>
      </c>
      <c r="P316" s="644">
        <f ca="1">IF('Health SCR'!P$3&gt;=$B316,OFFSET($D$283,0,'Health SCR'!P$3-$B316)*OFFSET(Inputs!$C$30,0,$B316-2)/IF(sommmeProdInv(Inputs!$B$30:$AY$30,$D$283:$BA$283,'Health SCR'!P$3)&gt;0,sommmeProdInv(Inputs!$B$30:$AY$30,$D$283:$BA$283,'Health SCR'!P$3),1)+P315,0)</f>
        <v>0</v>
      </c>
      <c r="Q316" s="644">
        <f ca="1">IF('Health SCR'!Q$3&gt;=$B316,OFFSET($D$283,0,'Health SCR'!Q$3-$B316)*OFFSET(Inputs!$C$30,0,$B316-2)/IF(sommmeProdInv(Inputs!$B$30:$AY$30,$D$283:$BA$283,'Health SCR'!Q$3)&gt;0,sommmeProdInv(Inputs!$B$30:$AY$30,$D$283:$BA$283,'Health SCR'!Q$3),1)+Q315,0)</f>
        <v>0</v>
      </c>
      <c r="R316" s="644">
        <f ca="1">IF('Health SCR'!R$3&gt;=$B316,OFFSET($D$283,0,'Health SCR'!R$3-$B316)*OFFSET(Inputs!$C$30,0,$B316-2)/IF(sommmeProdInv(Inputs!$B$30:$AY$30,$D$283:$BA$283,'Health SCR'!R$3)&gt;0,sommmeProdInv(Inputs!$B$30:$AY$30,$D$283:$BA$283,'Health SCR'!R$3),1)+R315,0)</f>
        <v>0</v>
      </c>
      <c r="S316" s="644">
        <f ca="1">IF('Health SCR'!S$3&gt;=$B316,OFFSET($D$283,0,'Health SCR'!S$3-$B316)*OFFSET(Inputs!$C$30,0,$B316-2)/IF(sommmeProdInv(Inputs!$B$30:$AY$30,$D$283:$BA$283,'Health SCR'!S$3)&gt;0,sommmeProdInv(Inputs!$B$30:$AY$30,$D$283:$BA$283,'Health SCR'!S$3),1)+S315,0)</f>
        <v>0</v>
      </c>
      <c r="T316" s="644">
        <f ca="1">IF('Health SCR'!T$3&gt;=$B316,OFFSET($D$283,0,'Health SCR'!T$3-$B316)*OFFSET(Inputs!$C$30,0,$B316-2)/IF(sommmeProdInv(Inputs!$B$30:$AY$30,$D$283:$BA$283,'Health SCR'!T$3)&gt;0,sommmeProdInv(Inputs!$B$30:$AY$30,$D$283:$BA$283,'Health SCR'!T$3),1)+T315,0)</f>
        <v>0</v>
      </c>
      <c r="U316" s="644">
        <f ca="1">IF('Health SCR'!U$3&gt;=$B316,OFFSET($D$283,0,'Health SCR'!U$3-$B316)*OFFSET(Inputs!$C$30,0,$B316-2)/IF(sommmeProdInv(Inputs!$B$30:$AY$30,$D$283:$BA$283,'Health SCR'!U$3)&gt;0,sommmeProdInv(Inputs!$B$30:$AY$30,$D$283:$BA$283,'Health SCR'!U$3),1)+U315,0)</f>
        <v>0</v>
      </c>
      <c r="V316" s="644">
        <f ca="1">IF('Health SCR'!V$3&gt;=$B316,OFFSET($D$283,0,'Health SCR'!V$3-$B316)*OFFSET(Inputs!$C$30,0,$B316-2)/IF(sommmeProdInv(Inputs!$B$30:$AY$30,$D$283:$BA$283,'Health SCR'!V$3)&gt;0,sommmeProdInv(Inputs!$B$30:$AY$30,$D$283:$BA$283,'Health SCR'!V$3),1)+V315,0)</f>
        <v>0</v>
      </c>
      <c r="W316" s="644">
        <f ca="1">IF('Health SCR'!W$3&gt;=$B316,OFFSET($D$283,0,'Health SCR'!W$3-$B316)*OFFSET(Inputs!$C$30,0,$B316-2)/IF(sommmeProdInv(Inputs!$B$30:$AY$30,$D$283:$BA$283,'Health SCR'!W$3)&gt;0,sommmeProdInv(Inputs!$B$30:$AY$30,$D$283:$BA$283,'Health SCR'!W$3),1)+W315,0)</f>
        <v>0</v>
      </c>
      <c r="X316" s="644">
        <f ca="1">IF('Health SCR'!X$3&gt;=$B316,OFFSET($D$283,0,'Health SCR'!X$3-$B316)*OFFSET(Inputs!$C$30,0,$B316-2)/IF(sommmeProdInv(Inputs!$B$30:$AY$30,$D$283:$BA$283,'Health SCR'!X$3)&gt;0,sommmeProdInv(Inputs!$B$30:$AY$30,$D$283:$BA$283,'Health SCR'!X$3),1)+X315,0)</f>
        <v>0</v>
      </c>
      <c r="Y316" s="644">
        <f ca="1">IF('Health SCR'!Y$3&gt;=$B316,OFFSET($D$283,0,'Health SCR'!Y$3-$B316)*OFFSET(Inputs!$C$30,0,$B316-2)/IF(sommmeProdInv(Inputs!$B$30:$AY$30,$D$283:$BA$283,'Health SCR'!Y$3)&gt;0,sommmeProdInv(Inputs!$B$30:$AY$30,$D$283:$BA$283,'Health SCR'!Y$3),1)+Y315,0)</f>
        <v>0</v>
      </c>
      <c r="Z316" s="644">
        <f ca="1">IF('Health SCR'!Z$3&gt;=$B316,OFFSET($D$283,0,'Health SCR'!Z$3-$B316)*OFFSET(Inputs!$C$30,0,$B316-2)/IF(sommmeProdInv(Inputs!$B$30:$AY$30,$D$283:$BA$283,'Health SCR'!Z$3)&gt;0,sommmeProdInv(Inputs!$B$30:$AY$30,$D$283:$BA$283,'Health SCR'!Z$3),1)+Z315,0)</f>
        <v>0</v>
      </c>
      <c r="AA316" s="644">
        <f ca="1">IF('Health SCR'!AA$3&gt;=$B316,OFFSET($D$283,0,'Health SCR'!AA$3-$B316)*OFFSET(Inputs!$C$30,0,$B316-2)/IF(sommmeProdInv(Inputs!$B$30:$AY$30,$D$283:$BA$283,'Health SCR'!AA$3)&gt;0,sommmeProdInv(Inputs!$B$30:$AY$30,$D$283:$BA$283,'Health SCR'!AA$3),1)+AA315,0)</f>
        <v>0</v>
      </c>
      <c r="AB316" s="644">
        <f ca="1">IF('Health SCR'!AB$3&gt;=$B316,OFFSET($D$283,0,'Health SCR'!AB$3-$B316)*OFFSET(Inputs!$C$30,0,$B316-2)/IF(sommmeProdInv(Inputs!$B$30:$AY$30,$D$283:$BA$283,'Health SCR'!AB$3)&gt;0,sommmeProdInv(Inputs!$B$30:$AY$30,$D$283:$BA$283,'Health SCR'!AB$3),1)+AB315,0)</f>
        <v>0</v>
      </c>
      <c r="AC316" s="644">
        <f ca="1">IF('Health SCR'!AC$3&gt;=$B316,OFFSET($D$283,0,'Health SCR'!AC$3-$B316)*OFFSET(Inputs!$C$30,0,$B316-2)/IF(sommmeProdInv(Inputs!$B$30:$AY$30,$D$283:$BA$283,'Health SCR'!AC$3)&gt;0,sommmeProdInv(Inputs!$B$30:$AY$30,$D$283:$BA$283,'Health SCR'!AC$3),1)+AC315,0)</f>
        <v>0</v>
      </c>
      <c r="AD316" s="644">
        <f ca="1">IF('Health SCR'!AD$3&gt;=$B316,OFFSET($D$283,0,'Health SCR'!AD$3-$B316)*OFFSET(Inputs!$C$30,0,$B316-2)/IF(sommmeProdInv(Inputs!$B$30:$AY$30,$D$283:$BA$283,'Health SCR'!AD$3)&gt;0,sommmeProdInv(Inputs!$B$30:$AY$30,$D$283:$BA$283,'Health SCR'!AD$3),1)+AD315,0)</f>
        <v>0</v>
      </c>
      <c r="AE316" s="644">
        <f ca="1">IF('Health SCR'!AE$3&gt;=$B316,OFFSET($D$283,0,'Health SCR'!AE$3-$B316)*OFFSET(Inputs!$C$30,0,$B316-2)/IF(sommmeProdInv(Inputs!$B$30:$AY$30,$D$283:$BA$283,'Health SCR'!AE$3)&gt;0,sommmeProdInv(Inputs!$B$30:$AY$30,$D$283:$BA$283,'Health SCR'!AE$3),1)+AE315,0)</f>
        <v>0</v>
      </c>
      <c r="AF316" s="644">
        <f ca="1">IF('Health SCR'!AF$3&gt;=$B316,OFFSET($D$283,0,'Health SCR'!AF$3-$B316)*OFFSET(Inputs!$C$30,0,$B316-2)/IF(sommmeProdInv(Inputs!$B$30:$AY$30,$D$283:$BA$283,'Health SCR'!AF$3)&gt;0,sommmeProdInv(Inputs!$B$30:$AY$30,$D$283:$BA$283,'Health SCR'!AF$3),1)+AF315,0)</f>
        <v>0</v>
      </c>
      <c r="AG316" s="644">
        <f ca="1">IF('Health SCR'!AG$3&gt;=$B316,OFFSET($D$283,0,'Health SCR'!AG$3-$B316)*OFFSET(Inputs!$C$30,0,$B316-2)/IF(sommmeProdInv(Inputs!$B$30:$AY$30,$D$283:$BA$283,'Health SCR'!AG$3)&gt;0,sommmeProdInv(Inputs!$B$30:$AY$30,$D$283:$BA$283,'Health SCR'!AG$3),1)+AG315,0)</f>
        <v>0</v>
      </c>
      <c r="AH316" s="644">
        <f ca="1">IF('Health SCR'!AH$3&gt;=$B316,OFFSET($D$283,0,'Health SCR'!AH$3-$B316)*OFFSET(Inputs!$C$30,0,$B316-2)/IF(sommmeProdInv(Inputs!$B$30:$AY$30,$D$283:$BA$283,'Health SCR'!AH$3)&gt;0,sommmeProdInv(Inputs!$B$30:$AY$30,$D$283:$BA$283,'Health SCR'!AH$3),1)+AH315,0)</f>
        <v>0</v>
      </c>
      <c r="AI316" s="644">
        <f ca="1">IF('Health SCR'!AI$3&gt;=$B316,OFFSET($D$283,0,'Health SCR'!AI$3-$B316)*OFFSET(Inputs!$C$30,0,$B316-2)/IF(sommmeProdInv(Inputs!$B$30:$AY$30,$D$283:$BA$283,'Health SCR'!AI$3)&gt;0,sommmeProdInv(Inputs!$B$30:$AY$30,$D$283:$BA$283,'Health SCR'!AI$3),1)+AI315,0)</f>
        <v>0</v>
      </c>
      <c r="AJ316" s="644">
        <f ca="1">IF('Health SCR'!AJ$3&gt;=$B316,OFFSET($D$283,0,'Health SCR'!AJ$3-$B316)*OFFSET(Inputs!$C$30,0,$B316-2)/IF(sommmeProdInv(Inputs!$B$30:$AY$30,$D$283:$BA$283,'Health SCR'!AJ$3)&gt;0,sommmeProdInv(Inputs!$B$30:$AY$30,$D$283:$BA$283,'Health SCR'!AJ$3),1)+AJ315,0)</f>
        <v>0</v>
      </c>
      <c r="AK316" s="644">
        <f ca="1">IF('Health SCR'!AK$3&gt;=$B316,OFFSET($D$283,0,'Health SCR'!AK$3-$B316)*OFFSET(Inputs!$C$30,0,$B316-2)/IF(sommmeProdInv(Inputs!$B$30:$AY$30,$D$283:$BA$283,'Health SCR'!AK$3)&gt;0,sommmeProdInv(Inputs!$B$30:$AY$30,$D$283:$BA$283,'Health SCR'!AK$3),1)+AK315,0)</f>
        <v>0</v>
      </c>
      <c r="AL316" s="644">
        <f ca="1">IF('Health SCR'!AL$3&gt;=$B316,OFFSET($D$283,0,'Health SCR'!AL$3-$B316)*OFFSET(Inputs!$C$30,0,$B316-2)/IF(sommmeProdInv(Inputs!$B$30:$AY$30,$D$283:$BA$283,'Health SCR'!AL$3)&gt;0,sommmeProdInv(Inputs!$B$30:$AY$30,$D$283:$BA$283,'Health SCR'!AL$3),1)+AL315,0)</f>
        <v>0</v>
      </c>
      <c r="AM316" s="644">
        <f ca="1">IF('Health SCR'!AM$3&gt;=$B316,OFFSET($D$283,0,'Health SCR'!AM$3-$B316)*OFFSET(Inputs!$C$30,0,$B316-2)/IF(sommmeProdInv(Inputs!$B$30:$AY$30,$D$283:$BA$283,'Health SCR'!AM$3)&gt;0,sommmeProdInv(Inputs!$B$30:$AY$30,$D$283:$BA$283,'Health SCR'!AM$3),1)+AM315,0)</f>
        <v>0</v>
      </c>
      <c r="AN316" s="644">
        <f ca="1">IF('Health SCR'!AN$3&gt;=$B316,OFFSET($D$283,0,'Health SCR'!AN$3-$B316)*OFFSET(Inputs!$C$30,0,$B316-2)/IF(sommmeProdInv(Inputs!$B$30:$AY$30,$D$283:$BA$283,'Health SCR'!AN$3)&gt;0,sommmeProdInv(Inputs!$B$30:$AY$30,$D$283:$BA$283,'Health SCR'!AN$3),1)+AN315,0)</f>
        <v>0</v>
      </c>
      <c r="AO316" s="644">
        <f ca="1">IF('Health SCR'!AO$3&gt;=$B316,OFFSET($D$283,0,'Health SCR'!AO$3-$B316)*OFFSET(Inputs!$C$30,0,$B316-2)/IF(sommmeProdInv(Inputs!$B$30:$AY$30,$D$283:$BA$283,'Health SCR'!AO$3)&gt;0,sommmeProdInv(Inputs!$B$30:$AY$30,$D$283:$BA$283,'Health SCR'!AO$3),1)+AO315,0)</f>
        <v>0</v>
      </c>
      <c r="AP316" s="644">
        <f ca="1">IF('Health SCR'!AP$3&gt;=$B316,OFFSET($D$283,0,'Health SCR'!AP$3-$B316)*OFFSET(Inputs!$C$30,0,$B316-2)/IF(sommmeProdInv(Inputs!$B$30:$AY$30,$D$283:$BA$283,'Health SCR'!AP$3)&gt;0,sommmeProdInv(Inputs!$B$30:$AY$30,$D$283:$BA$283,'Health SCR'!AP$3),1)+AP315,0)</f>
        <v>0</v>
      </c>
      <c r="AQ316" s="644">
        <f ca="1">IF('Health SCR'!AQ$3&gt;=$B316,OFFSET($D$283,0,'Health SCR'!AQ$3-$B316)*OFFSET(Inputs!$C$30,0,$B316-2)/IF(sommmeProdInv(Inputs!$B$30:$AY$30,$D$283:$BA$283,'Health SCR'!AQ$3)&gt;0,sommmeProdInv(Inputs!$B$30:$AY$30,$D$283:$BA$283,'Health SCR'!AQ$3),1)+AQ315,0)</f>
        <v>0</v>
      </c>
      <c r="AR316" s="644">
        <f ca="1">IF('Health SCR'!AR$3&gt;=$B316,OFFSET($D$283,0,'Health SCR'!AR$3-$B316)*OFFSET(Inputs!$C$30,0,$B316-2)/IF(sommmeProdInv(Inputs!$B$30:$AY$30,$D$283:$BA$283,'Health SCR'!AR$3)&gt;0,sommmeProdInv(Inputs!$B$30:$AY$30,$D$283:$BA$283,'Health SCR'!AR$3),1)+AR315,0)</f>
        <v>0</v>
      </c>
      <c r="AS316" s="644">
        <f ca="1">IF('Health SCR'!AS$3&gt;=$B316,OFFSET($D$283,0,'Health SCR'!AS$3-$B316)*OFFSET(Inputs!$C$30,0,$B316-2)/IF(sommmeProdInv(Inputs!$B$30:$AY$30,$D$283:$BA$283,'Health SCR'!AS$3)&gt;0,sommmeProdInv(Inputs!$B$30:$AY$30,$D$283:$BA$283,'Health SCR'!AS$3),1)+AS315,0)</f>
        <v>0</v>
      </c>
      <c r="AT316" s="644">
        <f ca="1">IF('Health SCR'!AT$3&gt;=$B316,OFFSET($D$283,0,'Health SCR'!AT$3-$B316)*OFFSET(Inputs!$C$30,0,$B316-2)/IF(sommmeProdInv(Inputs!$B$30:$AY$30,$D$283:$BA$283,'Health SCR'!AT$3)&gt;0,sommmeProdInv(Inputs!$B$30:$AY$30,$D$283:$BA$283,'Health SCR'!AT$3),1)+AT315,0)</f>
        <v>0</v>
      </c>
      <c r="AU316" s="644">
        <f ca="1">IF('Health SCR'!AU$3&gt;=$B316,OFFSET($D$283,0,'Health SCR'!AU$3-$B316)*OFFSET(Inputs!$C$30,0,$B316-2)/IF(sommmeProdInv(Inputs!$B$30:$AY$30,$D$283:$BA$283,'Health SCR'!AU$3)&gt;0,sommmeProdInv(Inputs!$B$30:$AY$30,$D$283:$BA$283,'Health SCR'!AU$3),1)+AU315,0)</f>
        <v>0</v>
      </c>
      <c r="AV316" s="644">
        <f ca="1">IF('Health SCR'!AV$3&gt;=$B316,OFFSET($D$283,0,'Health SCR'!AV$3-$B316)*OFFSET(Inputs!$C$30,0,$B316-2)/IF(sommmeProdInv(Inputs!$B$30:$AY$30,$D$283:$BA$283,'Health SCR'!AV$3)&gt;0,sommmeProdInv(Inputs!$B$30:$AY$30,$D$283:$BA$283,'Health SCR'!AV$3),1)+AV315,0)</f>
        <v>0</v>
      </c>
      <c r="AW316" s="644">
        <f ca="1">IF('Health SCR'!AW$3&gt;=$B316,OFFSET($D$283,0,'Health SCR'!AW$3-$B316)*OFFSET(Inputs!$C$30,0,$B316-2)/IF(sommmeProdInv(Inputs!$B$30:$AY$30,$D$283:$BA$283,'Health SCR'!AW$3)&gt;0,sommmeProdInv(Inputs!$B$30:$AY$30,$D$283:$BA$283,'Health SCR'!AW$3),1)+AW315,0)</f>
        <v>0</v>
      </c>
      <c r="AX316" s="644">
        <f ca="1">IF('Health SCR'!AX$3&gt;=$B316,OFFSET($D$283,0,'Health SCR'!AX$3-$B316)*OFFSET(Inputs!$C$30,0,$B316-2)/IF(sommmeProdInv(Inputs!$B$30:$AY$30,$D$283:$BA$283,'Health SCR'!AX$3)&gt;0,sommmeProdInv(Inputs!$B$30:$AY$30,$D$283:$BA$283,'Health SCR'!AX$3),1)+AX315,0)</f>
        <v>0</v>
      </c>
      <c r="AY316" s="644">
        <f ca="1">IF('Health SCR'!AY$3&gt;=$B316,OFFSET($D$283,0,'Health SCR'!AY$3-$B316)*OFFSET(Inputs!$C$30,0,$B316-2)/IF(sommmeProdInv(Inputs!$B$30:$AY$30,$D$283:$BA$283,'Health SCR'!AY$3)&gt;0,sommmeProdInv(Inputs!$B$30:$AY$30,$D$283:$BA$283,'Health SCR'!AY$3),1)+AY315,0)</f>
        <v>0</v>
      </c>
      <c r="AZ316" s="644">
        <f ca="1">IF('Health SCR'!AZ$3&gt;=$B316,OFFSET($D$283,0,'Health SCR'!AZ$3-$B316)*OFFSET(Inputs!$C$30,0,$B316-2)/IF(sommmeProdInv(Inputs!$B$30:$AY$30,$D$283:$BA$283,'Health SCR'!AZ$3)&gt;0,sommmeProdInv(Inputs!$B$30:$AY$30,$D$283:$BA$283,'Health SCR'!AZ$3),1)+AZ315,0)</f>
        <v>0</v>
      </c>
      <c r="BA316" s="645">
        <f ca="1">IF('Health SCR'!BA$3&gt;=$B316,OFFSET($D$283,0,'Health SCR'!BA$3-$B316)*OFFSET(Inputs!$C$30,0,$B316-2)/IF(sommmeProdInv(Inputs!$B$30:$AY$30,$D$283:$BA$283,'Health SCR'!BA$3)&gt;0,sommmeProdInv(Inputs!$B$30:$AY$30,$D$283:$BA$283,'Health SCR'!BA$3),1)+BA315,0)</f>
        <v>0</v>
      </c>
      <c r="BB316" s="286"/>
      <c r="BC316" s="286"/>
      <c r="BD316" s="286"/>
      <c r="BE316" s="286"/>
      <c r="BF316" s="286"/>
      <c r="BG316" s="286"/>
      <c r="BH316" s="286"/>
      <c r="BI316" s="286"/>
      <c r="BJ316" s="286"/>
      <c r="BK316" s="286"/>
      <c r="BL316" s="286"/>
      <c r="BM316" s="286"/>
      <c r="BN316" s="286"/>
      <c r="BO316" s="286"/>
      <c r="BP316" s="286"/>
      <c r="BQ316" s="286"/>
      <c r="BR316" s="286"/>
      <c r="BS316" s="286"/>
      <c r="BT316" s="286"/>
      <c r="BU316" s="286"/>
      <c r="BV316" s="286"/>
      <c r="BW316" s="286"/>
      <c r="BX316" s="286"/>
      <c r="BY316" s="286"/>
      <c r="BZ316" s="286"/>
      <c r="CA316" s="286"/>
      <c r="CB316" s="286"/>
      <c r="CC316" s="286"/>
      <c r="CD316" s="286"/>
      <c r="CE316" s="286"/>
      <c r="CF316" s="286"/>
      <c r="CG316" s="286"/>
      <c r="CH316" s="286"/>
      <c r="CI316" s="286"/>
      <c r="CJ316" s="286"/>
      <c r="CK316" s="286"/>
      <c r="CL316" s="286"/>
      <c r="CM316" s="286"/>
      <c r="CN316" s="286"/>
      <c r="CO316" s="286"/>
      <c r="CP316" s="286"/>
      <c r="CQ316" s="286"/>
      <c r="CR316" s="286"/>
      <c r="CS316" s="286"/>
      <c r="CT316" s="286"/>
      <c r="CU316" s="286"/>
      <c r="CV316" s="286"/>
      <c r="CW316" s="286"/>
      <c r="CX316" s="286"/>
      <c r="CY316" s="286"/>
      <c r="CZ316" s="286"/>
      <c r="DA316" s="286"/>
      <c r="DB316" s="286"/>
      <c r="DC316" s="286"/>
      <c r="DD316" s="286"/>
      <c r="DE316" s="286"/>
      <c r="DF316" s="286"/>
      <c r="DG316" s="286"/>
      <c r="DH316" s="286"/>
      <c r="DI316" s="286"/>
      <c r="DJ316" s="286"/>
      <c r="DK316" s="286"/>
      <c r="DL316" s="286"/>
      <c r="DM316" s="286"/>
      <c r="DN316" s="286"/>
      <c r="DO316" s="286"/>
      <c r="DP316" s="286"/>
      <c r="DQ316" s="286"/>
      <c r="DR316" s="286"/>
      <c r="DS316" s="286"/>
      <c r="DT316" s="286"/>
      <c r="DU316" s="286"/>
      <c r="DV316" s="286"/>
      <c r="DW316" s="286"/>
      <c r="DX316" s="286"/>
      <c r="DY316" s="286"/>
      <c r="DZ316" s="286"/>
      <c r="EA316" s="286"/>
      <c r="EB316" s="286"/>
      <c r="EC316" s="286"/>
      <c r="ED316" s="286"/>
      <c r="EE316" s="286"/>
      <c r="EF316" s="286"/>
      <c r="EG316" s="286"/>
      <c r="EH316" s="286"/>
      <c r="EI316" s="286"/>
      <c r="EJ316" s="286"/>
      <c r="EK316" s="286"/>
      <c r="EL316" s="286"/>
      <c r="EM316" s="286"/>
      <c r="EN316" s="286"/>
      <c r="EO316" s="286"/>
      <c r="EP316" s="286"/>
      <c r="EQ316" s="286"/>
      <c r="ER316" s="286"/>
      <c r="ES316" s="286"/>
      <c r="ET316" s="286"/>
      <c r="EU316" s="286"/>
      <c r="EV316" s="286"/>
      <c r="EW316" s="286"/>
      <c r="EX316" s="286"/>
      <c r="EY316" s="286"/>
      <c r="EZ316" s="286"/>
      <c r="FA316" s="286"/>
      <c r="FB316" s="286"/>
      <c r="FC316" s="286"/>
      <c r="FD316" s="286"/>
      <c r="FE316" s="286"/>
      <c r="FF316" s="286"/>
      <c r="FG316" s="286"/>
      <c r="FH316" s="286"/>
      <c r="FI316" s="286"/>
      <c r="FJ316" s="286"/>
      <c r="FK316" s="286"/>
      <c r="FL316" s="286"/>
      <c r="FM316" s="286"/>
      <c r="FN316" s="286"/>
      <c r="FO316" s="286"/>
      <c r="FP316" s="286"/>
      <c r="FQ316" s="286"/>
      <c r="FR316" s="286"/>
      <c r="FS316" s="286"/>
      <c r="FT316" s="286"/>
      <c r="FU316" s="286"/>
      <c r="FV316" s="286"/>
      <c r="FW316" s="286"/>
      <c r="FX316" s="286"/>
      <c r="FY316" s="286"/>
      <c r="FZ316" s="286"/>
      <c r="GA316" s="286"/>
      <c r="GB316" s="286"/>
      <c r="GC316" s="286"/>
      <c r="GD316" s="286"/>
      <c r="GE316" s="286"/>
      <c r="GF316" s="286"/>
      <c r="GG316" s="286"/>
      <c r="GH316" s="286"/>
      <c r="GI316" s="286"/>
      <c r="GJ316" s="286"/>
      <c r="GK316" s="286"/>
      <c r="GL316" s="286"/>
      <c r="GM316" s="286"/>
      <c r="GN316" s="286"/>
      <c r="GO316" s="286"/>
      <c r="GP316" s="286"/>
      <c r="GQ316" s="286"/>
      <c r="GR316" s="286"/>
      <c r="GS316" s="286"/>
      <c r="GT316" s="286"/>
      <c r="GU316" s="286"/>
      <c r="GV316" s="286"/>
      <c r="GW316" s="286"/>
      <c r="GX316" s="286"/>
      <c r="GY316" s="286"/>
      <c r="GZ316" s="286"/>
      <c r="HA316" s="286"/>
      <c r="HB316" s="286"/>
      <c r="HC316" s="286"/>
      <c r="HD316" s="286"/>
      <c r="HE316" s="286"/>
      <c r="HF316" s="286"/>
      <c r="HG316" s="286"/>
      <c r="HH316" s="286"/>
      <c r="HI316" s="286"/>
      <c r="HJ316" s="286"/>
      <c r="HK316" s="286"/>
      <c r="HL316" s="286"/>
      <c r="HM316" s="286"/>
      <c r="HN316" s="286"/>
      <c r="HO316" s="286"/>
      <c r="HP316" s="286"/>
      <c r="HQ316" s="286"/>
      <c r="HR316" s="286"/>
      <c r="HS316" s="286"/>
      <c r="HT316" s="286"/>
      <c r="HU316" s="286"/>
      <c r="HV316" s="286"/>
      <c r="HW316" s="286"/>
      <c r="HX316" s="286"/>
      <c r="HY316" s="286"/>
      <c r="HZ316" s="286"/>
      <c r="IA316" s="286"/>
      <c r="IB316" s="286"/>
      <c r="IC316" s="286"/>
      <c r="ID316" s="286"/>
      <c r="IE316" s="286"/>
      <c r="IF316" s="286"/>
      <c r="IG316" s="286"/>
      <c r="IH316" s="286"/>
      <c r="II316" s="286"/>
      <c r="IJ316" s="286"/>
      <c r="IK316" s="286"/>
      <c r="IL316" s="286"/>
      <c r="IM316" s="286"/>
      <c r="IN316" s="286"/>
      <c r="IO316" s="286"/>
      <c r="IP316" s="286"/>
      <c r="IQ316" s="286"/>
      <c r="IR316" s="286"/>
      <c r="IS316" s="286"/>
      <c r="IT316" s="286"/>
      <c r="IU316" s="286"/>
      <c r="IV316" s="286"/>
    </row>
    <row r="317" spans="1:256" s="221" customFormat="1" outlineLevel="1">
      <c r="A317" s="610"/>
      <c r="B317" s="993">
        <v>33</v>
      </c>
      <c r="C317" s="994"/>
      <c r="D317" s="643"/>
      <c r="E317" s="644">
        <f ca="1">IF('Health SCR'!E$3&gt;=$B317,OFFSET($D$283,0,'Health SCR'!E$3-$B317)*OFFSET(Inputs!$C$30,0,$B317-2)/IF(sommmeProdInv(Inputs!$B$30:$AY$30,$D$283:$BA$283,'Health SCR'!E$3)&gt;0,sommmeProdInv(Inputs!$B$30:$AY$30,$D$283:$BA$283,'Health SCR'!E$3),1)+E316,0)</f>
        <v>0</v>
      </c>
      <c r="F317" s="644">
        <f ca="1">IF('Health SCR'!F$3&gt;=$B317,OFFSET($D$283,0,'Health SCR'!F$3-$B317)*OFFSET(Inputs!$C$30,0,$B317-2)/IF(sommmeProdInv(Inputs!$B$30:$AY$30,$D$283:$BA$283,'Health SCR'!F$3)&gt;0,sommmeProdInv(Inputs!$B$30:$AY$30,$D$283:$BA$283,'Health SCR'!F$3),1)+F316,0)</f>
        <v>0</v>
      </c>
      <c r="G317" s="644">
        <f ca="1">IF('Health SCR'!G$3&gt;=$B317,OFFSET($D$283,0,'Health SCR'!G$3-$B317)*OFFSET(Inputs!$C$30,0,$B317-2)/IF(sommmeProdInv(Inputs!$B$30:$AY$30,$D$283:$BA$283,'Health SCR'!G$3)&gt;0,sommmeProdInv(Inputs!$B$30:$AY$30,$D$283:$BA$283,'Health SCR'!G$3),1)+G316,0)</f>
        <v>0</v>
      </c>
      <c r="H317" s="644">
        <f ca="1">IF('Health SCR'!H$3&gt;=$B317,OFFSET($D$283,0,'Health SCR'!H$3-$B317)*OFFSET(Inputs!$C$30,0,$B317-2)/IF(sommmeProdInv(Inputs!$B$30:$AY$30,$D$283:$BA$283,'Health SCR'!H$3)&gt;0,sommmeProdInv(Inputs!$B$30:$AY$30,$D$283:$BA$283,'Health SCR'!H$3),1)+H316,0)</f>
        <v>0</v>
      </c>
      <c r="I317" s="644">
        <f ca="1">IF('Health SCR'!I$3&gt;=$B317,OFFSET($D$283,0,'Health SCR'!I$3-$B317)*OFFSET(Inputs!$C$30,0,$B317-2)/IF(sommmeProdInv(Inputs!$B$30:$AY$30,$D$283:$BA$283,'Health SCR'!I$3)&gt;0,sommmeProdInv(Inputs!$B$30:$AY$30,$D$283:$BA$283,'Health SCR'!I$3),1)+I316,0)</f>
        <v>0</v>
      </c>
      <c r="J317" s="644">
        <f ca="1">IF('Health SCR'!J$3&gt;=$B317,OFFSET($D$283,0,'Health SCR'!J$3-$B317)*OFFSET(Inputs!$C$30,0,$B317-2)/IF(sommmeProdInv(Inputs!$B$30:$AY$30,$D$283:$BA$283,'Health SCR'!J$3)&gt;0,sommmeProdInv(Inputs!$B$30:$AY$30,$D$283:$BA$283,'Health SCR'!J$3),1)+J316,0)</f>
        <v>0</v>
      </c>
      <c r="K317" s="644">
        <f ca="1">IF('Health SCR'!K$3&gt;=$B317,OFFSET($D$283,0,'Health SCR'!K$3-$B317)*OFFSET(Inputs!$C$30,0,$B317-2)/IF(sommmeProdInv(Inputs!$B$30:$AY$30,$D$283:$BA$283,'Health SCR'!K$3)&gt;0,sommmeProdInv(Inputs!$B$30:$AY$30,$D$283:$BA$283,'Health SCR'!K$3),1)+K316,0)</f>
        <v>0</v>
      </c>
      <c r="L317" s="644">
        <f ca="1">IF('Health SCR'!L$3&gt;=$B317,OFFSET($D$283,0,'Health SCR'!L$3-$B317)*OFFSET(Inputs!$C$30,0,$B317-2)/IF(sommmeProdInv(Inputs!$B$30:$AY$30,$D$283:$BA$283,'Health SCR'!L$3)&gt;0,sommmeProdInv(Inputs!$B$30:$AY$30,$D$283:$BA$283,'Health SCR'!L$3),1)+L316,0)</f>
        <v>0</v>
      </c>
      <c r="M317" s="644">
        <f ca="1">IF('Health SCR'!M$3&gt;=$B317,OFFSET($D$283,0,'Health SCR'!M$3-$B317)*OFFSET(Inputs!$C$30,0,$B317-2)/IF(sommmeProdInv(Inputs!$B$30:$AY$30,$D$283:$BA$283,'Health SCR'!M$3)&gt;0,sommmeProdInv(Inputs!$B$30:$AY$30,$D$283:$BA$283,'Health SCR'!M$3),1)+M316,0)</f>
        <v>0</v>
      </c>
      <c r="N317" s="644">
        <f ca="1">IF('Health SCR'!N$3&gt;=$B317,OFFSET($D$283,0,'Health SCR'!N$3-$B317)*OFFSET(Inputs!$C$30,0,$B317-2)/IF(sommmeProdInv(Inputs!$B$30:$AY$30,$D$283:$BA$283,'Health SCR'!N$3)&gt;0,sommmeProdInv(Inputs!$B$30:$AY$30,$D$283:$BA$283,'Health SCR'!N$3),1)+N316,0)</f>
        <v>0</v>
      </c>
      <c r="O317" s="644">
        <f ca="1">IF('Health SCR'!O$3&gt;=$B317,OFFSET($D$283,0,'Health SCR'!O$3-$B317)*OFFSET(Inputs!$C$30,0,$B317-2)/IF(sommmeProdInv(Inputs!$B$30:$AY$30,$D$283:$BA$283,'Health SCR'!O$3)&gt;0,sommmeProdInv(Inputs!$B$30:$AY$30,$D$283:$BA$283,'Health SCR'!O$3),1)+O316,0)</f>
        <v>0</v>
      </c>
      <c r="P317" s="644">
        <f ca="1">IF('Health SCR'!P$3&gt;=$B317,OFFSET($D$283,0,'Health SCR'!P$3-$B317)*OFFSET(Inputs!$C$30,0,$B317-2)/IF(sommmeProdInv(Inputs!$B$30:$AY$30,$D$283:$BA$283,'Health SCR'!P$3)&gt;0,sommmeProdInv(Inputs!$B$30:$AY$30,$D$283:$BA$283,'Health SCR'!P$3),1)+P316,0)</f>
        <v>0</v>
      </c>
      <c r="Q317" s="644">
        <f ca="1">IF('Health SCR'!Q$3&gt;=$B317,OFFSET($D$283,0,'Health SCR'!Q$3-$B317)*OFFSET(Inputs!$C$30,0,$B317-2)/IF(sommmeProdInv(Inputs!$B$30:$AY$30,$D$283:$BA$283,'Health SCR'!Q$3)&gt;0,sommmeProdInv(Inputs!$B$30:$AY$30,$D$283:$BA$283,'Health SCR'!Q$3),1)+Q316,0)</f>
        <v>0</v>
      </c>
      <c r="R317" s="644">
        <f ca="1">IF('Health SCR'!R$3&gt;=$B317,OFFSET($D$283,0,'Health SCR'!R$3-$B317)*OFFSET(Inputs!$C$30,0,$B317-2)/IF(sommmeProdInv(Inputs!$B$30:$AY$30,$D$283:$BA$283,'Health SCR'!R$3)&gt;0,sommmeProdInv(Inputs!$B$30:$AY$30,$D$283:$BA$283,'Health SCR'!R$3),1)+R316,0)</f>
        <v>0</v>
      </c>
      <c r="S317" s="644">
        <f ca="1">IF('Health SCR'!S$3&gt;=$B317,OFFSET($D$283,0,'Health SCR'!S$3-$B317)*OFFSET(Inputs!$C$30,0,$B317-2)/IF(sommmeProdInv(Inputs!$B$30:$AY$30,$D$283:$BA$283,'Health SCR'!S$3)&gt;0,sommmeProdInv(Inputs!$B$30:$AY$30,$D$283:$BA$283,'Health SCR'!S$3),1)+S316,0)</f>
        <v>0</v>
      </c>
      <c r="T317" s="644">
        <f ca="1">IF('Health SCR'!T$3&gt;=$B317,OFFSET($D$283,0,'Health SCR'!T$3-$B317)*OFFSET(Inputs!$C$30,0,$B317-2)/IF(sommmeProdInv(Inputs!$B$30:$AY$30,$D$283:$BA$283,'Health SCR'!T$3)&gt;0,sommmeProdInv(Inputs!$B$30:$AY$30,$D$283:$BA$283,'Health SCR'!T$3),1)+T316,0)</f>
        <v>0</v>
      </c>
      <c r="U317" s="644">
        <f ca="1">IF('Health SCR'!U$3&gt;=$B317,OFFSET($D$283,0,'Health SCR'!U$3-$B317)*OFFSET(Inputs!$C$30,0,$B317-2)/IF(sommmeProdInv(Inputs!$B$30:$AY$30,$D$283:$BA$283,'Health SCR'!U$3)&gt;0,sommmeProdInv(Inputs!$B$30:$AY$30,$D$283:$BA$283,'Health SCR'!U$3),1)+U316,0)</f>
        <v>0</v>
      </c>
      <c r="V317" s="644">
        <f ca="1">IF('Health SCR'!V$3&gt;=$B317,OFFSET($D$283,0,'Health SCR'!V$3-$B317)*OFFSET(Inputs!$C$30,0,$B317-2)/IF(sommmeProdInv(Inputs!$B$30:$AY$30,$D$283:$BA$283,'Health SCR'!V$3)&gt;0,sommmeProdInv(Inputs!$B$30:$AY$30,$D$283:$BA$283,'Health SCR'!V$3),1)+V316,0)</f>
        <v>0</v>
      </c>
      <c r="W317" s="644">
        <f ca="1">IF('Health SCR'!W$3&gt;=$B317,OFFSET($D$283,0,'Health SCR'!W$3-$B317)*OFFSET(Inputs!$C$30,0,$B317-2)/IF(sommmeProdInv(Inputs!$B$30:$AY$30,$D$283:$BA$283,'Health SCR'!W$3)&gt;0,sommmeProdInv(Inputs!$B$30:$AY$30,$D$283:$BA$283,'Health SCR'!W$3),1)+W316,0)</f>
        <v>0</v>
      </c>
      <c r="X317" s="644">
        <f ca="1">IF('Health SCR'!X$3&gt;=$B317,OFFSET($D$283,0,'Health SCR'!X$3-$B317)*OFFSET(Inputs!$C$30,0,$B317-2)/IF(sommmeProdInv(Inputs!$B$30:$AY$30,$D$283:$BA$283,'Health SCR'!X$3)&gt;0,sommmeProdInv(Inputs!$B$30:$AY$30,$D$283:$BA$283,'Health SCR'!X$3),1)+X316,0)</f>
        <v>0</v>
      </c>
      <c r="Y317" s="644">
        <f ca="1">IF('Health SCR'!Y$3&gt;=$B317,OFFSET($D$283,0,'Health SCR'!Y$3-$B317)*OFFSET(Inputs!$C$30,0,$B317-2)/IF(sommmeProdInv(Inputs!$B$30:$AY$30,$D$283:$BA$283,'Health SCR'!Y$3)&gt;0,sommmeProdInv(Inputs!$B$30:$AY$30,$D$283:$BA$283,'Health SCR'!Y$3),1)+Y316,0)</f>
        <v>0</v>
      </c>
      <c r="Z317" s="644">
        <f ca="1">IF('Health SCR'!Z$3&gt;=$B317,OFFSET($D$283,0,'Health SCR'!Z$3-$B317)*OFFSET(Inputs!$C$30,0,$B317-2)/IF(sommmeProdInv(Inputs!$B$30:$AY$30,$D$283:$BA$283,'Health SCR'!Z$3)&gt;0,sommmeProdInv(Inputs!$B$30:$AY$30,$D$283:$BA$283,'Health SCR'!Z$3),1)+Z316,0)</f>
        <v>0</v>
      </c>
      <c r="AA317" s="644">
        <f ca="1">IF('Health SCR'!AA$3&gt;=$B317,OFFSET($D$283,0,'Health SCR'!AA$3-$B317)*OFFSET(Inputs!$C$30,0,$B317-2)/IF(sommmeProdInv(Inputs!$B$30:$AY$30,$D$283:$BA$283,'Health SCR'!AA$3)&gt;0,sommmeProdInv(Inputs!$B$30:$AY$30,$D$283:$BA$283,'Health SCR'!AA$3),1)+AA316,0)</f>
        <v>0</v>
      </c>
      <c r="AB317" s="644">
        <f ca="1">IF('Health SCR'!AB$3&gt;=$B317,OFFSET($D$283,0,'Health SCR'!AB$3-$B317)*OFFSET(Inputs!$C$30,0,$B317-2)/IF(sommmeProdInv(Inputs!$B$30:$AY$30,$D$283:$BA$283,'Health SCR'!AB$3)&gt;0,sommmeProdInv(Inputs!$B$30:$AY$30,$D$283:$BA$283,'Health SCR'!AB$3),1)+AB316,0)</f>
        <v>0</v>
      </c>
      <c r="AC317" s="644">
        <f ca="1">IF('Health SCR'!AC$3&gt;=$B317,OFFSET($D$283,0,'Health SCR'!AC$3-$B317)*OFFSET(Inputs!$C$30,0,$B317-2)/IF(sommmeProdInv(Inputs!$B$30:$AY$30,$D$283:$BA$283,'Health SCR'!AC$3)&gt;0,sommmeProdInv(Inputs!$B$30:$AY$30,$D$283:$BA$283,'Health SCR'!AC$3),1)+AC316,0)</f>
        <v>0</v>
      </c>
      <c r="AD317" s="644">
        <f ca="1">IF('Health SCR'!AD$3&gt;=$B317,OFFSET($D$283,0,'Health SCR'!AD$3-$B317)*OFFSET(Inputs!$C$30,0,$B317-2)/IF(sommmeProdInv(Inputs!$B$30:$AY$30,$D$283:$BA$283,'Health SCR'!AD$3)&gt;0,sommmeProdInv(Inputs!$B$30:$AY$30,$D$283:$BA$283,'Health SCR'!AD$3),1)+AD316,0)</f>
        <v>0</v>
      </c>
      <c r="AE317" s="644">
        <f ca="1">IF('Health SCR'!AE$3&gt;=$B317,OFFSET($D$283,0,'Health SCR'!AE$3-$B317)*OFFSET(Inputs!$C$30,0,$B317-2)/IF(sommmeProdInv(Inputs!$B$30:$AY$30,$D$283:$BA$283,'Health SCR'!AE$3)&gt;0,sommmeProdInv(Inputs!$B$30:$AY$30,$D$283:$BA$283,'Health SCR'!AE$3),1)+AE316,0)</f>
        <v>0</v>
      </c>
      <c r="AF317" s="644">
        <f ca="1">IF('Health SCR'!AF$3&gt;=$B317,OFFSET($D$283,0,'Health SCR'!AF$3-$B317)*OFFSET(Inputs!$C$30,0,$B317-2)/IF(sommmeProdInv(Inputs!$B$30:$AY$30,$D$283:$BA$283,'Health SCR'!AF$3)&gt;0,sommmeProdInv(Inputs!$B$30:$AY$30,$D$283:$BA$283,'Health SCR'!AF$3),1)+AF316,0)</f>
        <v>0</v>
      </c>
      <c r="AG317" s="644">
        <f ca="1">IF('Health SCR'!AG$3&gt;=$B317,OFFSET($D$283,0,'Health SCR'!AG$3-$B317)*OFFSET(Inputs!$C$30,0,$B317-2)/IF(sommmeProdInv(Inputs!$B$30:$AY$30,$D$283:$BA$283,'Health SCR'!AG$3)&gt;0,sommmeProdInv(Inputs!$B$30:$AY$30,$D$283:$BA$283,'Health SCR'!AG$3),1)+AG316,0)</f>
        <v>0</v>
      </c>
      <c r="AH317" s="644">
        <f ca="1">IF('Health SCR'!AH$3&gt;=$B317,OFFSET($D$283,0,'Health SCR'!AH$3-$B317)*OFFSET(Inputs!$C$30,0,$B317-2)/IF(sommmeProdInv(Inputs!$B$30:$AY$30,$D$283:$BA$283,'Health SCR'!AH$3)&gt;0,sommmeProdInv(Inputs!$B$30:$AY$30,$D$283:$BA$283,'Health SCR'!AH$3),1)+AH316,0)</f>
        <v>0</v>
      </c>
      <c r="AI317" s="644">
        <f ca="1">IF('Health SCR'!AI$3&gt;=$B317,OFFSET($D$283,0,'Health SCR'!AI$3-$B317)*OFFSET(Inputs!$C$30,0,$B317-2)/IF(sommmeProdInv(Inputs!$B$30:$AY$30,$D$283:$BA$283,'Health SCR'!AI$3)&gt;0,sommmeProdInv(Inputs!$B$30:$AY$30,$D$283:$BA$283,'Health SCR'!AI$3),1)+AI316,0)</f>
        <v>0</v>
      </c>
      <c r="AJ317" s="644">
        <f ca="1">IF('Health SCR'!AJ$3&gt;=$B317,OFFSET($D$283,0,'Health SCR'!AJ$3-$B317)*OFFSET(Inputs!$C$30,0,$B317-2)/IF(sommmeProdInv(Inputs!$B$30:$AY$30,$D$283:$BA$283,'Health SCR'!AJ$3)&gt;0,sommmeProdInv(Inputs!$B$30:$AY$30,$D$283:$BA$283,'Health SCR'!AJ$3),1)+AJ316,0)</f>
        <v>0</v>
      </c>
      <c r="AK317" s="644">
        <f ca="1">IF('Health SCR'!AK$3&gt;=$B317,OFFSET($D$283,0,'Health SCR'!AK$3-$B317)*OFFSET(Inputs!$C$30,0,$B317-2)/IF(sommmeProdInv(Inputs!$B$30:$AY$30,$D$283:$BA$283,'Health SCR'!AK$3)&gt;0,sommmeProdInv(Inputs!$B$30:$AY$30,$D$283:$BA$283,'Health SCR'!AK$3),1)+AK316,0)</f>
        <v>0</v>
      </c>
      <c r="AL317" s="644">
        <f ca="1">IF('Health SCR'!AL$3&gt;=$B317,OFFSET($D$283,0,'Health SCR'!AL$3-$B317)*OFFSET(Inputs!$C$30,0,$B317-2)/IF(sommmeProdInv(Inputs!$B$30:$AY$30,$D$283:$BA$283,'Health SCR'!AL$3)&gt;0,sommmeProdInv(Inputs!$B$30:$AY$30,$D$283:$BA$283,'Health SCR'!AL$3),1)+AL316,0)</f>
        <v>0</v>
      </c>
      <c r="AM317" s="644">
        <f ca="1">IF('Health SCR'!AM$3&gt;=$B317,OFFSET($D$283,0,'Health SCR'!AM$3-$B317)*OFFSET(Inputs!$C$30,0,$B317-2)/IF(sommmeProdInv(Inputs!$B$30:$AY$30,$D$283:$BA$283,'Health SCR'!AM$3)&gt;0,sommmeProdInv(Inputs!$B$30:$AY$30,$D$283:$BA$283,'Health SCR'!AM$3),1)+AM316,0)</f>
        <v>0</v>
      </c>
      <c r="AN317" s="644">
        <f ca="1">IF('Health SCR'!AN$3&gt;=$B317,OFFSET($D$283,0,'Health SCR'!AN$3-$B317)*OFFSET(Inputs!$C$30,0,$B317-2)/IF(sommmeProdInv(Inputs!$B$30:$AY$30,$D$283:$BA$283,'Health SCR'!AN$3)&gt;0,sommmeProdInv(Inputs!$B$30:$AY$30,$D$283:$BA$283,'Health SCR'!AN$3),1)+AN316,0)</f>
        <v>0</v>
      </c>
      <c r="AO317" s="644">
        <f ca="1">IF('Health SCR'!AO$3&gt;=$B317,OFFSET($D$283,0,'Health SCR'!AO$3-$B317)*OFFSET(Inputs!$C$30,0,$B317-2)/IF(sommmeProdInv(Inputs!$B$30:$AY$30,$D$283:$BA$283,'Health SCR'!AO$3)&gt;0,sommmeProdInv(Inputs!$B$30:$AY$30,$D$283:$BA$283,'Health SCR'!AO$3),1)+AO316,0)</f>
        <v>0</v>
      </c>
      <c r="AP317" s="644">
        <f ca="1">IF('Health SCR'!AP$3&gt;=$B317,OFFSET($D$283,0,'Health SCR'!AP$3-$B317)*OFFSET(Inputs!$C$30,0,$B317-2)/IF(sommmeProdInv(Inputs!$B$30:$AY$30,$D$283:$BA$283,'Health SCR'!AP$3)&gt;0,sommmeProdInv(Inputs!$B$30:$AY$30,$D$283:$BA$283,'Health SCR'!AP$3),1)+AP316,0)</f>
        <v>0</v>
      </c>
      <c r="AQ317" s="644">
        <f ca="1">IF('Health SCR'!AQ$3&gt;=$B317,OFFSET($D$283,0,'Health SCR'!AQ$3-$B317)*OFFSET(Inputs!$C$30,0,$B317-2)/IF(sommmeProdInv(Inputs!$B$30:$AY$30,$D$283:$BA$283,'Health SCR'!AQ$3)&gt;0,sommmeProdInv(Inputs!$B$30:$AY$30,$D$283:$BA$283,'Health SCR'!AQ$3),1)+AQ316,0)</f>
        <v>0</v>
      </c>
      <c r="AR317" s="644">
        <f ca="1">IF('Health SCR'!AR$3&gt;=$B317,OFFSET($D$283,0,'Health SCR'!AR$3-$B317)*OFFSET(Inputs!$C$30,0,$B317-2)/IF(sommmeProdInv(Inputs!$B$30:$AY$30,$D$283:$BA$283,'Health SCR'!AR$3)&gt;0,sommmeProdInv(Inputs!$B$30:$AY$30,$D$283:$BA$283,'Health SCR'!AR$3),1)+AR316,0)</f>
        <v>0</v>
      </c>
      <c r="AS317" s="644">
        <f ca="1">IF('Health SCR'!AS$3&gt;=$B317,OFFSET($D$283,0,'Health SCR'!AS$3-$B317)*OFFSET(Inputs!$C$30,0,$B317-2)/IF(sommmeProdInv(Inputs!$B$30:$AY$30,$D$283:$BA$283,'Health SCR'!AS$3)&gt;0,sommmeProdInv(Inputs!$B$30:$AY$30,$D$283:$BA$283,'Health SCR'!AS$3),1)+AS316,0)</f>
        <v>0</v>
      </c>
      <c r="AT317" s="644">
        <f ca="1">IF('Health SCR'!AT$3&gt;=$B317,OFFSET($D$283,0,'Health SCR'!AT$3-$B317)*OFFSET(Inputs!$C$30,0,$B317-2)/IF(sommmeProdInv(Inputs!$B$30:$AY$30,$D$283:$BA$283,'Health SCR'!AT$3)&gt;0,sommmeProdInv(Inputs!$B$30:$AY$30,$D$283:$BA$283,'Health SCR'!AT$3),1)+AT316,0)</f>
        <v>0</v>
      </c>
      <c r="AU317" s="644">
        <f ca="1">IF('Health SCR'!AU$3&gt;=$B317,OFFSET($D$283,0,'Health SCR'!AU$3-$B317)*OFFSET(Inputs!$C$30,0,$B317-2)/IF(sommmeProdInv(Inputs!$B$30:$AY$30,$D$283:$BA$283,'Health SCR'!AU$3)&gt;0,sommmeProdInv(Inputs!$B$30:$AY$30,$D$283:$BA$283,'Health SCR'!AU$3),1)+AU316,0)</f>
        <v>0</v>
      </c>
      <c r="AV317" s="644">
        <f ca="1">IF('Health SCR'!AV$3&gt;=$B317,OFFSET($D$283,0,'Health SCR'!AV$3-$B317)*OFFSET(Inputs!$C$30,0,$B317-2)/IF(sommmeProdInv(Inputs!$B$30:$AY$30,$D$283:$BA$283,'Health SCR'!AV$3)&gt;0,sommmeProdInv(Inputs!$B$30:$AY$30,$D$283:$BA$283,'Health SCR'!AV$3),1)+AV316,0)</f>
        <v>0</v>
      </c>
      <c r="AW317" s="644">
        <f ca="1">IF('Health SCR'!AW$3&gt;=$B317,OFFSET($D$283,0,'Health SCR'!AW$3-$B317)*OFFSET(Inputs!$C$30,0,$B317-2)/IF(sommmeProdInv(Inputs!$B$30:$AY$30,$D$283:$BA$283,'Health SCR'!AW$3)&gt;0,sommmeProdInv(Inputs!$B$30:$AY$30,$D$283:$BA$283,'Health SCR'!AW$3),1)+AW316,0)</f>
        <v>0</v>
      </c>
      <c r="AX317" s="644">
        <f ca="1">IF('Health SCR'!AX$3&gt;=$B317,OFFSET($D$283,0,'Health SCR'!AX$3-$B317)*OFFSET(Inputs!$C$30,0,$B317-2)/IF(sommmeProdInv(Inputs!$B$30:$AY$30,$D$283:$BA$283,'Health SCR'!AX$3)&gt;0,sommmeProdInv(Inputs!$B$30:$AY$30,$D$283:$BA$283,'Health SCR'!AX$3),1)+AX316,0)</f>
        <v>0</v>
      </c>
      <c r="AY317" s="644">
        <f ca="1">IF('Health SCR'!AY$3&gt;=$B317,OFFSET($D$283,0,'Health SCR'!AY$3-$B317)*OFFSET(Inputs!$C$30,0,$B317-2)/IF(sommmeProdInv(Inputs!$B$30:$AY$30,$D$283:$BA$283,'Health SCR'!AY$3)&gt;0,sommmeProdInv(Inputs!$B$30:$AY$30,$D$283:$BA$283,'Health SCR'!AY$3),1)+AY316,0)</f>
        <v>0</v>
      </c>
      <c r="AZ317" s="644">
        <f ca="1">IF('Health SCR'!AZ$3&gt;=$B317,OFFSET($D$283,0,'Health SCR'!AZ$3-$B317)*OFFSET(Inputs!$C$30,0,$B317-2)/IF(sommmeProdInv(Inputs!$B$30:$AY$30,$D$283:$BA$283,'Health SCR'!AZ$3)&gt;0,sommmeProdInv(Inputs!$B$30:$AY$30,$D$283:$BA$283,'Health SCR'!AZ$3),1)+AZ316,0)</f>
        <v>0</v>
      </c>
      <c r="BA317" s="645">
        <f ca="1">IF('Health SCR'!BA$3&gt;=$B317,OFFSET($D$283,0,'Health SCR'!BA$3-$B317)*OFFSET(Inputs!$C$30,0,$B317-2)/IF(sommmeProdInv(Inputs!$B$30:$AY$30,$D$283:$BA$283,'Health SCR'!BA$3)&gt;0,sommmeProdInv(Inputs!$B$30:$AY$30,$D$283:$BA$283,'Health SCR'!BA$3),1)+BA316,0)</f>
        <v>0</v>
      </c>
    </row>
    <row r="318" spans="1:256" s="221" customFormat="1" outlineLevel="1">
      <c r="A318" s="610"/>
      <c r="B318" s="993">
        <v>34</v>
      </c>
      <c r="C318" s="994"/>
      <c r="D318" s="643"/>
      <c r="E318" s="644">
        <f ca="1">IF('Health SCR'!E$3&gt;=$B318,OFFSET($D$283,0,'Health SCR'!E$3-$B318)*OFFSET(Inputs!$C$30,0,$B318-2)/IF(sommmeProdInv(Inputs!$B$30:$AY$30,$D$283:$BA$283,'Health SCR'!E$3)&gt;0,sommmeProdInv(Inputs!$B$30:$AY$30,$D$283:$BA$283,'Health SCR'!E$3),1)+E317,0)</f>
        <v>0</v>
      </c>
      <c r="F318" s="644">
        <f ca="1">IF('Health SCR'!F$3&gt;=$B318,OFFSET($D$283,0,'Health SCR'!F$3-$B318)*OFFSET(Inputs!$C$30,0,$B318-2)/IF(sommmeProdInv(Inputs!$B$30:$AY$30,$D$283:$BA$283,'Health SCR'!F$3)&gt;0,sommmeProdInv(Inputs!$B$30:$AY$30,$D$283:$BA$283,'Health SCR'!F$3),1)+F317,0)</f>
        <v>0</v>
      </c>
      <c r="G318" s="644">
        <f ca="1">IF('Health SCR'!G$3&gt;=$B318,OFFSET($D$283,0,'Health SCR'!G$3-$B318)*OFFSET(Inputs!$C$30,0,$B318-2)/IF(sommmeProdInv(Inputs!$B$30:$AY$30,$D$283:$BA$283,'Health SCR'!G$3)&gt;0,sommmeProdInv(Inputs!$B$30:$AY$30,$D$283:$BA$283,'Health SCR'!G$3),1)+G317,0)</f>
        <v>0</v>
      </c>
      <c r="H318" s="644">
        <f ca="1">IF('Health SCR'!H$3&gt;=$B318,OFFSET($D$283,0,'Health SCR'!H$3-$B318)*OFFSET(Inputs!$C$30,0,$B318-2)/IF(sommmeProdInv(Inputs!$B$30:$AY$30,$D$283:$BA$283,'Health SCR'!H$3)&gt;0,sommmeProdInv(Inputs!$B$30:$AY$30,$D$283:$BA$283,'Health SCR'!H$3),1)+H317,0)</f>
        <v>0</v>
      </c>
      <c r="I318" s="644">
        <f ca="1">IF('Health SCR'!I$3&gt;=$B318,OFFSET($D$283,0,'Health SCR'!I$3-$B318)*OFFSET(Inputs!$C$30,0,$B318-2)/IF(sommmeProdInv(Inputs!$B$30:$AY$30,$D$283:$BA$283,'Health SCR'!I$3)&gt;0,sommmeProdInv(Inputs!$B$30:$AY$30,$D$283:$BA$283,'Health SCR'!I$3),1)+I317,0)</f>
        <v>0</v>
      </c>
      <c r="J318" s="644">
        <f ca="1">IF('Health SCR'!J$3&gt;=$B318,OFFSET($D$283,0,'Health SCR'!J$3-$B318)*OFFSET(Inputs!$C$30,0,$B318-2)/IF(sommmeProdInv(Inputs!$B$30:$AY$30,$D$283:$BA$283,'Health SCR'!J$3)&gt;0,sommmeProdInv(Inputs!$B$30:$AY$30,$D$283:$BA$283,'Health SCR'!J$3),1)+J317,0)</f>
        <v>0</v>
      </c>
      <c r="K318" s="644">
        <f ca="1">IF('Health SCR'!K$3&gt;=$B318,OFFSET($D$283,0,'Health SCR'!K$3-$B318)*OFFSET(Inputs!$C$30,0,$B318-2)/IF(sommmeProdInv(Inputs!$B$30:$AY$30,$D$283:$BA$283,'Health SCR'!K$3)&gt;0,sommmeProdInv(Inputs!$B$30:$AY$30,$D$283:$BA$283,'Health SCR'!K$3),1)+K317,0)</f>
        <v>0</v>
      </c>
      <c r="L318" s="644">
        <f ca="1">IF('Health SCR'!L$3&gt;=$B318,OFFSET($D$283,0,'Health SCR'!L$3-$B318)*OFFSET(Inputs!$C$30,0,$B318-2)/IF(sommmeProdInv(Inputs!$B$30:$AY$30,$D$283:$BA$283,'Health SCR'!L$3)&gt;0,sommmeProdInv(Inputs!$B$30:$AY$30,$D$283:$BA$283,'Health SCR'!L$3),1)+L317,0)</f>
        <v>0</v>
      </c>
      <c r="M318" s="644">
        <f ca="1">IF('Health SCR'!M$3&gt;=$B318,OFFSET($D$283,0,'Health SCR'!M$3-$B318)*OFFSET(Inputs!$C$30,0,$B318-2)/IF(sommmeProdInv(Inputs!$B$30:$AY$30,$D$283:$BA$283,'Health SCR'!M$3)&gt;0,sommmeProdInv(Inputs!$B$30:$AY$30,$D$283:$BA$283,'Health SCR'!M$3),1)+M317,0)</f>
        <v>0</v>
      </c>
      <c r="N318" s="644">
        <f ca="1">IF('Health SCR'!N$3&gt;=$B318,OFFSET($D$283,0,'Health SCR'!N$3-$B318)*OFFSET(Inputs!$C$30,0,$B318-2)/IF(sommmeProdInv(Inputs!$B$30:$AY$30,$D$283:$BA$283,'Health SCR'!N$3)&gt;0,sommmeProdInv(Inputs!$B$30:$AY$30,$D$283:$BA$283,'Health SCR'!N$3),1)+N317,0)</f>
        <v>0</v>
      </c>
      <c r="O318" s="644">
        <f ca="1">IF('Health SCR'!O$3&gt;=$B318,OFFSET($D$283,0,'Health SCR'!O$3-$B318)*OFFSET(Inputs!$C$30,0,$B318-2)/IF(sommmeProdInv(Inputs!$B$30:$AY$30,$D$283:$BA$283,'Health SCR'!O$3)&gt;0,sommmeProdInv(Inputs!$B$30:$AY$30,$D$283:$BA$283,'Health SCR'!O$3),1)+O317,0)</f>
        <v>0</v>
      </c>
      <c r="P318" s="644">
        <f ca="1">IF('Health SCR'!P$3&gt;=$B318,OFFSET($D$283,0,'Health SCR'!P$3-$B318)*OFFSET(Inputs!$C$30,0,$B318-2)/IF(sommmeProdInv(Inputs!$B$30:$AY$30,$D$283:$BA$283,'Health SCR'!P$3)&gt;0,sommmeProdInv(Inputs!$B$30:$AY$30,$D$283:$BA$283,'Health SCR'!P$3),1)+P317,0)</f>
        <v>0</v>
      </c>
      <c r="Q318" s="644">
        <f ca="1">IF('Health SCR'!Q$3&gt;=$B318,OFFSET($D$283,0,'Health SCR'!Q$3-$B318)*OFFSET(Inputs!$C$30,0,$B318-2)/IF(sommmeProdInv(Inputs!$B$30:$AY$30,$D$283:$BA$283,'Health SCR'!Q$3)&gt;0,sommmeProdInv(Inputs!$B$30:$AY$30,$D$283:$BA$283,'Health SCR'!Q$3),1)+Q317,0)</f>
        <v>0</v>
      </c>
      <c r="R318" s="644">
        <f ca="1">IF('Health SCR'!R$3&gt;=$B318,OFFSET($D$283,0,'Health SCR'!R$3-$B318)*OFFSET(Inputs!$C$30,0,$B318-2)/IF(sommmeProdInv(Inputs!$B$30:$AY$30,$D$283:$BA$283,'Health SCR'!R$3)&gt;0,sommmeProdInv(Inputs!$B$30:$AY$30,$D$283:$BA$283,'Health SCR'!R$3),1)+R317,0)</f>
        <v>0</v>
      </c>
      <c r="S318" s="644">
        <f ca="1">IF('Health SCR'!S$3&gt;=$B318,OFFSET($D$283,0,'Health SCR'!S$3-$B318)*OFFSET(Inputs!$C$30,0,$B318-2)/IF(sommmeProdInv(Inputs!$B$30:$AY$30,$D$283:$BA$283,'Health SCR'!S$3)&gt;0,sommmeProdInv(Inputs!$B$30:$AY$30,$D$283:$BA$283,'Health SCR'!S$3),1)+S317,0)</f>
        <v>0</v>
      </c>
      <c r="T318" s="644">
        <f ca="1">IF('Health SCR'!T$3&gt;=$B318,OFFSET($D$283,0,'Health SCR'!T$3-$B318)*OFFSET(Inputs!$C$30,0,$B318-2)/IF(sommmeProdInv(Inputs!$B$30:$AY$30,$D$283:$BA$283,'Health SCR'!T$3)&gt;0,sommmeProdInv(Inputs!$B$30:$AY$30,$D$283:$BA$283,'Health SCR'!T$3),1)+T317,0)</f>
        <v>0</v>
      </c>
      <c r="U318" s="644">
        <f ca="1">IF('Health SCR'!U$3&gt;=$B318,OFFSET($D$283,0,'Health SCR'!U$3-$B318)*OFFSET(Inputs!$C$30,0,$B318-2)/IF(sommmeProdInv(Inputs!$B$30:$AY$30,$D$283:$BA$283,'Health SCR'!U$3)&gt;0,sommmeProdInv(Inputs!$B$30:$AY$30,$D$283:$BA$283,'Health SCR'!U$3),1)+U317,0)</f>
        <v>0</v>
      </c>
      <c r="V318" s="644">
        <f ca="1">IF('Health SCR'!V$3&gt;=$B318,OFFSET($D$283,0,'Health SCR'!V$3-$B318)*OFFSET(Inputs!$C$30,0,$B318-2)/IF(sommmeProdInv(Inputs!$B$30:$AY$30,$D$283:$BA$283,'Health SCR'!V$3)&gt;0,sommmeProdInv(Inputs!$B$30:$AY$30,$D$283:$BA$283,'Health SCR'!V$3),1)+V317,0)</f>
        <v>0</v>
      </c>
      <c r="W318" s="644">
        <f ca="1">IF('Health SCR'!W$3&gt;=$B318,OFFSET($D$283,0,'Health SCR'!W$3-$B318)*OFFSET(Inputs!$C$30,0,$B318-2)/IF(sommmeProdInv(Inputs!$B$30:$AY$30,$D$283:$BA$283,'Health SCR'!W$3)&gt;0,sommmeProdInv(Inputs!$B$30:$AY$30,$D$283:$BA$283,'Health SCR'!W$3),1)+W317,0)</f>
        <v>0</v>
      </c>
      <c r="X318" s="644">
        <f ca="1">IF('Health SCR'!X$3&gt;=$B318,OFFSET($D$283,0,'Health SCR'!X$3-$B318)*OFFSET(Inputs!$C$30,0,$B318-2)/IF(sommmeProdInv(Inputs!$B$30:$AY$30,$D$283:$BA$283,'Health SCR'!X$3)&gt;0,sommmeProdInv(Inputs!$B$30:$AY$30,$D$283:$BA$283,'Health SCR'!X$3),1)+X317,0)</f>
        <v>0</v>
      </c>
      <c r="Y318" s="644">
        <f ca="1">IF('Health SCR'!Y$3&gt;=$B318,OFFSET($D$283,0,'Health SCR'!Y$3-$B318)*OFFSET(Inputs!$C$30,0,$B318-2)/IF(sommmeProdInv(Inputs!$B$30:$AY$30,$D$283:$BA$283,'Health SCR'!Y$3)&gt;0,sommmeProdInv(Inputs!$B$30:$AY$30,$D$283:$BA$283,'Health SCR'!Y$3),1)+Y317,0)</f>
        <v>0</v>
      </c>
      <c r="Z318" s="644">
        <f ca="1">IF('Health SCR'!Z$3&gt;=$B318,OFFSET($D$283,0,'Health SCR'!Z$3-$B318)*OFFSET(Inputs!$C$30,0,$B318-2)/IF(sommmeProdInv(Inputs!$B$30:$AY$30,$D$283:$BA$283,'Health SCR'!Z$3)&gt;0,sommmeProdInv(Inputs!$B$30:$AY$30,$D$283:$BA$283,'Health SCR'!Z$3),1)+Z317,0)</f>
        <v>0</v>
      </c>
      <c r="AA318" s="644">
        <f ca="1">IF('Health SCR'!AA$3&gt;=$B318,OFFSET($D$283,0,'Health SCR'!AA$3-$B318)*OFFSET(Inputs!$C$30,0,$B318-2)/IF(sommmeProdInv(Inputs!$B$30:$AY$30,$D$283:$BA$283,'Health SCR'!AA$3)&gt;0,sommmeProdInv(Inputs!$B$30:$AY$30,$D$283:$BA$283,'Health SCR'!AA$3),1)+AA317,0)</f>
        <v>0</v>
      </c>
      <c r="AB318" s="644">
        <f ca="1">IF('Health SCR'!AB$3&gt;=$B318,OFFSET($D$283,0,'Health SCR'!AB$3-$B318)*OFFSET(Inputs!$C$30,0,$B318-2)/IF(sommmeProdInv(Inputs!$B$30:$AY$30,$D$283:$BA$283,'Health SCR'!AB$3)&gt;0,sommmeProdInv(Inputs!$B$30:$AY$30,$D$283:$BA$283,'Health SCR'!AB$3),1)+AB317,0)</f>
        <v>0</v>
      </c>
      <c r="AC318" s="644">
        <f ca="1">IF('Health SCR'!AC$3&gt;=$B318,OFFSET($D$283,0,'Health SCR'!AC$3-$B318)*OFFSET(Inputs!$C$30,0,$B318-2)/IF(sommmeProdInv(Inputs!$B$30:$AY$30,$D$283:$BA$283,'Health SCR'!AC$3)&gt;0,sommmeProdInv(Inputs!$B$30:$AY$30,$D$283:$BA$283,'Health SCR'!AC$3),1)+AC317,0)</f>
        <v>0</v>
      </c>
      <c r="AD318" s="644">
        <f ca="1">IF('Health SCR'!AD$3&gt;=$B318,OFFSET($D$283,0,'Health SCR'!AD$3-$B318)*OFFSET(Inputs!$C$30,0,$B318-2)/IF(sommmeProdInv(Inputs!$B$30:$AY$30,$D$283:$BA$283,'Health SCR'!AD$3)&gt;0,sommmeProdInv(Inputs!$B$30:$AY$30,$D$283:$BA$283,'Health SCR'!AD$3),1)+AD317,0)</f>
        <v>0</v>
      </c>
      <c r="AE318" s="644">
        <f ca="1">IF('Health SCR'!AE$3&gt;=$B318,OFFSET($D$283,0,'Health SCR'!AE$3-$B318)*OFFSET(Inputs!$C$30,0,$B318-2)/IF(sommmeProdInv(Inputs!$B$30:$AY$30,$D$283:$BA$283,'Health SCR'!AE$3)&gt;0,sommmeProdInv(Inputs!$B$30:$AY$30,$D$283:$BA$283,'Health SCR'!AE$3),1)+AE317,0)</f>
        <v>0</v>
      </c>
      <c r="AF318" s="644">
        <f ca="1">IF('Health SCR'!AF$3&gt;=$B318,OFFSET($D$283,0,'Health SCR'!AF$3-$B318)*OFFSET(Inputs!$C$30,0,$B318-2)/IF(sommmeProdInv(Inputs!$B$30:$AY$30,$D$283:$BA$283,'Health SCR'!AF$3)&gt;0,sommmeProdInv(Inputs!$B$30:$AY$30,$D$283:$BA$283,'Health SCR'!AF$3),1)+AF317,0)</f>
        <v>0</v>
      </c>
      <c r="AG318" s="644">
        <f ca="1">IF('Health SCR'!AG$3&gt;=$B318,OFFSET($D$283,0,'Health SCR'!AG$3-$B318)*OFFSET(Inputs!$C$30,0,$B318-2)/IF(sommmeProdInv(Inputs!$B$30:$AY$30,$D$283:$BA$283,'Health SCR'!AG$3)&gt;0,sommmeProdInv(Inputs!$B$30:$AY$30,$D$283:$BA$283,'Health SCR'!AG$3),1)+AG317,0)</f>
        <v>0</v>
      </c>
      <c r="AH318" s="644">
        <f ca="1">IF('Health SCR'!AH$3&gt;=$B318,OFFSET($D$283,0,'Health SCR'!AH$3-$B318)*OFFSET(Inputs!$C$30,0,$B318-2)/IF(sommmeProdInv(Inputs!$B$30:$AY$30,$D$283:$BA$283,'Health SCR'!AH$3)&gt;0,sommmeProdInv(Inputs!$B$30:$AY$30,$D$283:$BA$283,'Health SCR'!AH$3),1)+AH317,0)</f>
        <v>0</v>
      </c>
      <c r="AI318" s="644">
        <f ca="1">IF('Health SCR'!AI$3&gt;=$B318,OFFSET($D$283,0,'Health SCR'!AI$3-$B318)*OFFSET(Inputs!$C$30,0,$B318-2)/IF(sommmeProdInv(Inputs!$B$30:$AY$30,$D$283:$BA$283,'Health SCR'!AI$3)&gt;0,sommmeProdInv(Inputs!$B$30:$AY$30,$D$283:$BA$283,'Health SCR'!AI$3),1)+AI317,0)</f>
        <v>0</v>
      </c>
      <c r="AJ318" s="644">
        <f ca="1">IF('Health SCR'!AJ$3&gt;=$B318,OFFSET($D$283,0,'Health SCR'!AJ$3-$B318)*OFFSET(Inputs!$C$30,0,$B318-2)/IF(sommmeProdInv(Inputs!$B$30:$AY$30,$D$283:$BA$283,'Health SCR'!AJ$3)&gt;0,sommmeProdInv(Inputs!$B$30:$AY$30,$D$283:$BA$283,'Health SCR'!AJ$3),1)+AJ317,0)</f>
        <v>0</v>
      </c>
      <c r="AK318" s="644">
        <f ca="1">IF('Health SCR'!AK$3&gt;=$B318,OFFSET($D$283,0,'Health SCR'!AK$3-$B318)*OFFSET(Inputs!$C$30,0,$B318-2)/IF(sommmeProdInv(Inputs!$B$30:$AY$30,$D$283:$BA$283,'Health SCR'!AK$3)&gt;0,sommmeProdInv(Inputs!$B$30:$AY$30,$D$283:$BA$283,'Health SCR'!AK$3),1)+AK317,0)</f>
        <v>0</v>
      </c>
      <c r="AL318" s="644">
        <f ca="1">IF('Health SCR'!AL$3&gt;=$B318,OFFSET($D$283,0,'Health SCR'!AL$3-$B318)*OFFSET(Inputs!$C$30,0,$B318-2)/IF(sommmeProdInv(Inputs!$B$30:$AY$30,$D$283:$BA$283,'Health SCR'!AL$3)&gt;0,sommmeProdInv(Inputs!$B$30:$AY$30,$D$283:$BA$283,'Health SCR'!AL$3),1)+AL317,0)</f>
        <v>0</v>
      </c>
      <c r="AM318" s="644">
        <f ca="1">IF('Health SCR'!AM$3&gt;=$B318,OFFSET($D$283,0,'Health SCR'!AM$3-$B318)*OFFSET(Inputs!$C$30,0,$B318-2)/IF(sommmeProdInv(Inputs!$B$30:$AY$30,$D$283:$BA$283,'Health SCR'!AM$3)&gt;0,sommmeProdInv(Inputs!$B$30:$AY$30,$D$283:$BA$283,'Health SCR'!AM$3),1)+AM317,0)</f>
        <v>0</v>
      </c>
      <c r="AN318" s="644">
        <f ca="1">IF('Health SCR'!AN$3&gt;=$B318,OFFSET($D$283,0,'Health SCR'!AN$3-$B318)*OFFSET(Inputs!$C$30,0,$B318-2)/IF(sommmeProdInv(Inputs!$B$30:$AY$30,$D$283:$BA$283,'Health SCR'!AN$3)&gt;0,sommmeProdInv(Inputs!$B$30:$AY$30,$D$283:$BA$283,'Health SCR'!AN$3),1)+AN317,0)</f>
        <v>0</v>
      </c>
      <c r="AO318" s="644">
        <f ca="1">IF('Health SCR'!AO$3&gt;=$B318,OFFSET($D$283,0,'Health SCR'!AO$3-$B318)*OFFSET(Inputs!$C$30,0,$B318-2)/IF(sommmeProdInv(Inputs!$B$30:$AY$30,$D$283:$BA$283,'Health SCR'!AO$3)&gt;0,sommmeProdInv(Inputs!$B$30:$AY$30,$D$283:$BA$283,'Health SCR'!AO$3),1)+AO317,0)</f>
        <v>0</v>
      </c>
      <c r="AP318" s="644">
        <f ca="1">IF('Health SCR'!AP$3&gt;=$B318,OFFSET($D$283,0,'Health SCR'!AP$3-$B318)*OFFSET(Inputs!$C$30,0,$B318-2)/IF(sommmeProdInv(Inputs!$B$30:$AY$30,$D$283:$BA$283,'Health SCR'!AP$3)&gt;0,sommmeProdInv(Inputs!$B$30:$AY$30,$D$283:$BA$283,'Health SCR'!AP$3),1)+AP317,0)</f>
        <v>0</v>
      </c>
      <c r="AQ318" s="644">
        <f ca="1">IF('Health SCR'!AQ$3&gt;=$B318,OFFSET($D$283,0,'Health SCR'!AQ$3-$B318)*OFFSET(Inputs!$C$30,0,$B318-2)/IF(sommmeProdInv(Inputs!$B$30:$AY$30,$D$283:$BA$283,'Health SCR'!AQ$3)&gt;0,sommmeProdInv(Inputs!$B$30:$AY$30,$D$283:$BA$283,'Health SCR'!AQ$3),1)+AQ317,0)</f>
        <v>0</v>
      </c>
      <c r="AR318" s="644">
        <f ca="1">IF('Health SCR'!AR$3&gt;=$B318,OFFSET($D$283,0,'Health SCR'!AR$3-$B318)*OFFSET(Inputs!$C$30,0,$B318-2)/IF(sommmeProdInv(Inputs!$B$30:$AY$30,$D$283:$BA$283,'Health SCR'!AR$3)&gt;0,sommmeProdInv(Inputs!$B$30:$AY$30,$D$283:$BA$283,'Health SCR'!AR$3),1)+AR317,0)</f>
        <v>0</v>
      </c>
      <c r="AS318" s="644">
        <f ca="1">IF('Health SCR'!AS$3&gt;=$B318,OFFSET($D$283,0,'Health SCR'!AS$3-$B318)*OFFSET(Inputs!$C$30,0,$B318-2)/IF(sommmeProdInv(Inputs!$B$30:$AY$30,$D$283:$BA$283,'Health SCR'!AS$3)&gt;0,sommmeProdInv(Inputs!$B$30:$AY$30,$D$283:$BA$283,'Health SCR'!AS$3),1)+AS317,0)</f>
        <v>0</v>
      </c>
      <c r="AT318" s="644">
        <f ca="1">IF('Health SCR'!AT$3&gt;=$B318,OFFSET($D$283,0,'Health SCR'!AT$3-$B318)*OFFSET(Inputs!$C$30,0,$B318-2)/IF(sommmeProdInv(Inputs!$B$30:$AY$30,$D$283:$BA$283,'Health SCR'!AT$3)&gt;0,sommmeProdInv(Inputs!$B$30:$AY$30,$D$283:$BA$283,'Health SCR'!AT$3),1)+AT317,0)</f>
        <v>0</v>
      </c>
      <c r="AU318" s="644">
        <f ca="1">IF('Health SCR'!AU$3&gt;=$B318,OFFSET($D$283,0,'Health SCR'!AU$3-$B318)*OFFSET(Inputs!$C$30,0,$B318-2)/IF(sommmeProdInv(Inputs!$B$30:$AY$30,$D$283:$BA$283,'Health SCR'!AU$3)&gt;0,sommmeProdInv(Inputs!$B$30:$AY$30,$D$283:$BA$283,'Health SCR'!AU$3),1)+AU317,0)</f>
        <v>0</v>
      </c>
      <c r="AV318" s="644">
        <f ca="1">IF('Health SCR'!AV$3&gt;=$B318,OFFSET($D$283,0,'Health SCR'!AV$3-$B318)*OFFSET(Inputs!$C$30,0,$B318-2)/IF(sommmeProdInv(Inputs!$B$30:$AY$30,$D$283:$BA$283,'Health SCR'!AV$3)&gt;0,sommmeProdInv(Inputs!$B$30:$AY$30,$D$283:$BA$283,'Health SCR'!AV$3),1)+AV317,0)</f>
        <v>0</v>
      </c>
      <c r="AW318" s="644">
        <f ca="1">IF('Health SCR'!AW$3&gt;=$B318,OFFSET($D$283,0,'Health SCR'!AW$3-$B318)*OFFSET(Inputs!$C$30,0,$B318-2)/IF(sommmeProdInv(Inputs!$B$30:$AY$30,$D$283:$BA$283,'Health SCR'!AW$3)&gt;0,sommmeProdInv(Inputs!$B$30:$AY$30,$D$283:$BA$283,'Health SCR'!AW$3),1)+AW317,0)</f>
        <v>0</v>
      </c>
      <c r="AX318" s="644">
        <f ca="1">IF('Health SCR'!AX$3&gt;=$B318,OFFSET($D$283,0,'Health SCR'!AX$3-$B318)*OFFSET(Inputs!$C$30,0,$B318-2)/IF(sommmeProdInv(Inputs!$B$30:$AY$30,$D$283:$BA$283,'Health SCR'!AX$3)&gt;0,sommmeProdInv(Inputs!$B$30:$AY$30,$D$283:$BA$283,'Health SCR'!AX$3),1)+AX317,0)</f>
        <v>0</v>
      </c>
      <c r="AY318" s="644">
        <f ca="1">IF('Health SCR'!AY$3&gt;=$B318,OFFSET($D$283,0,'Health SCR'!AY$3-$B318)*OFFSET(Inputs!$C$30,0,$B318-2)/IF(sommmeProdInv(Inputs!$B$30:$AY$30,$D$283:$BA$283,'Health SCR'!AY$3)&gt;0,sommmeProdInv(Inputs!$B$30:$AY$30,$D$283:$BA$283,'Health SCR'!AY$3),1)+AY317,0)</f>
        <v>0</v>
      </c>
      <c r="AZ318" s="644">
        <f ca="1">IF('Health SCR'!AZ$3&gt;=$B318,OFFSET($D$283,0,'Health SCR'!AZ$3-$B318)*OFFSET(Inputs!$C$30,0,$B318-2)/IF(sommmeProdInv(Inputs!$B$30:$AY$30,$D$283:$BA$283,'Health SCR'!AZ$3)&gt;0,sommmeProdInv(Inputs!$B$30:$AY$30,$D$283:$BA$283,'Health SCR'!AZ$3),1)+AZ317,0)</f>
        <v>0</v>
      </c>
      <c r="BA318" s="645">
        <f ca="1">IF('Health SCR'!BA$3&gt;=$B318,OFFSET($D$283,0,'Health SCR'!BA$3-$B318)*OFFSET(Inputs!$C$30,0,$B318-2)/IF(sommmeProdInv(Inputs!$B$30:$AY$30,$D$283:$BA$283,'Health SCR'!BA$3)&gt;0,sommmeProdInv(Inputs!$B$30:$AY$30,$D$283:$BA$283,'Health SCR'!BA$3),1)+BA317,0)</f>
        <v>0</v>
      </c>
    </row>
    <row r="319" spans="1:256" s="221" customFormat="1" outlineLevel="1">
      <c r="A319" s="610"/>
      <c r="B319" s="993">
        <v>35</v>
      </c>
      <c r="C319" s="994"/>
      <c r="D319" s="643"/>
      <c r="E319" s="644">
        <f ca="1">IF('Health SCR'!E$3&gt;=$B319,OFFSET($D$283,0,'Health SCR'!E$3-$B319)*OFFSET(Inputs!$C$30,0,$B319-2)/IF(sommmeProdInv(Inputs!$B$30:$AY$30,$D$283:$BA$283,'Health SCR'!E$3)&gt;0,sommmeProdInv(Inputs!$B$30:$AY$30,$D$283:$BA$283,'Health SCR'!E$3),1)+E318,0)</f>
        <v>0</v>
      </c>
      <c r="F319" s="644">
        <f ca="1">IF('Health SCR'!F$3&gt;=$B319,OFFSET($D$283,0,'Health SCR'!F$3-$B319)*OFFSET(Inputs!$C$30,0,$B319-2)/IF(sommmeProdInv(Inputs!$B$30:$AY$30,$D$283:$BA$283,'Health SCR'!F$3)&gt;0,sommmeProdInv(Inputs!$B$30:$AY$30,$D$283:$BA$283,'Health SCR'!F$3),1)+F318,0)</f>
        <v>0</v>
      </c>
      <c r="G319" s="644">
        <f ca="1">IF('Health SCR'!G$3&gt;=$B319,OFFSET($D$283,0,'Health SCR'!G$3-$B319)*OFFSET(Inputs!$C$30,0,$B319-2)/IF(sommmeProdInv(Inputs!$B$30:$AY$30,$D$283:$BA$283,'Health SCR'!G$3)&gt;0,sommmeProdInv(Inputs!$B$30:$AY$30,$D$283:$BA$283,'Health SCR'!G$3),1)+G318,0)</f>
        <v>0</v>
      </c>
      <c r="H319" s="644">
        <f ca="1">IF('Health SCR'!H$3&gt;=$B319,OFFSET($D$283,0,'Health SCR'!H$3-$B319)*OFFSET(Inputs!$C$30,0,$B319-2)/IF(sommmeProdInv(Inputs!$B$30:$AY$30,$D$283:$BA$283,'Health SCR'!H$3)&gt;0,sommmeProdInv(Inputs!$B$30:$AY$30,$D$283:$BA$283,'Health SCR'!H$3),1)+H318,0)</f>
        <v>0</v>
      </c>
      <c r="I319" s="644">
        <f ca="1">IF('Health SCR'!I$3&gt;=$B319,OFFSET($D$283,0,'Health SCR'!I$3-$B319)*OFFSET(Inputs!$C$30,0,$B319-2)/IF(sommmeProdInv(Inputs!$B$30:$AY$30,$D$283:$BA$283,'Health SCR'!I$3)&gt;0,sommmeProdInv(Inputs!$B$30:$AY$30,$D$283:$BA$283,'Health SCR'!I$3),1)+I318,0)</f>
        <v>0</v>
      </c>
      <c r="J319" s="644">
        <f ca="1">IF('Health SCR'!J$3&gt;=$B319,OFFSET($D$283,0,'Health SCR'!J$3-$B319)*OFFSET(Inputs!$C$30,0,$B319-2)/IF(sommmeProdInv(Inputs!$B$30:$AY$30,$D$283:$BA$283,'Health SCR'!J$3)&gt;0,sommmeProdInv(Inputs!$B$30:$AY$30,$D$283:$BA$283,'Health SCR'!J$3),1)+J318,0)</f>
        <v>0</v>
      </c>
      <c r="K319" s="644">
        <f ca="1">IF('Health SCR'!K$3&gt;=$B319,OFFSET($D$283,0,'Health SCR'!K$3-$B319)*OFFSET(Inputs!$C$30,0,$B319-2)/IF(sommmeProdInv(Inputs!$B$30:$AY$30,$D$283:$BA$283,'Health SCR'!K$3)&gt;0,sommmeProdInv(Inputs!$B$30:$AY$30,$D$283:$BA$283,'Health SCR'!K$3),1)+K318,0)</f>
        <v>0</v>
      </c>
      <c r="L319" s="644">
        <f ca="1">IF('Health SCR'!L$3&gt;=$B319,OFFSET($D$283,0,'Health SCR'!L$3-$B319)*OFFSET(Inputs!$C$30,0,$B319-2)/IF(sommmeProdInv(Inputs!$B$30:$AY$30,$D$283:$BA$283,'Health SCR'!L$3)&gt;0,sommmeProdInv(Inputs!$B$30:$AY$30,$D$283:$BA$283,'Health SCR'!L$3),1)+L318,0)</f>
        <v>0</v>
      </c>
      <c r="M319" s="644">
        <f ca="1">IF('Health SCR'!M$3&gt;=$B319,OFFSET($D$283,0,'Health SCR'!M$3-$B319)*OFFSET(Inputs!$C$30,0,$B319-2)/IF(sommmeProdInv(Inputs!$B$30:$AY$30,$D$283:$BA$283,'Health SCR'!M$3)&gt;0,sommmeProdInv(Inputs!$B$30:$AY$30,$D$283:$BA$283,'Health SCR'!M$3),1)+M318,0)</f>
        <v>0</v>
      </c>
      <c r="N319" s="644">
        <f ca="1">IF('Health SCR'!N$3&gt;=$B319,OFFSET($D$283,0,'Health SCR'!N$3-$B319)*OFFSET(Inputs!$C$30,0,$B319-2)/IF(sommmeProdInv(Inputs!$B$30:$AY$30,$D$283:$BA$283,'Health SCR'!N$3)&gt;0,sommmeProdInv(Inputs!$B$30:$AY$30,$D$283:$BA$283,'Health SCR'!N$3),1)+N318,0)</f>
        <v>0</v>
      </c>
      <c r="O319" s="644">
        <f ca="1">IF('Health SCR'!O$3&gt;=$B319,OFFSET($D$283,0,'Health SCR'!O$3-$B319)*OFFSET(Inputs!$C$30,0,$B319-2)/IF(sommmeProdInv(Inputs!$B$30:$AY$30,$D$283:$BA$283,'Health SCR'!O$3)&gt;0,sommmeProdInv(Inputs!$B$30:$AY$30,$D$283:$BA$283,'Health SCR'!O$3),1)+O318,0)</f>
        <v>0</v>
      </c>
      <c r="P319" s="644">
        <f ca="1">IF('Health SCR'!P$3&gt;=$B319,OFFSET($D$283,0,'Health SCR'!P$3-$B319)*OFFSET(Inputs!$C$30,0,$B319-2)/IF(sommmeProdInv(Inputs!$B$30:$AY$30,$D$283:$BA$283,'Health SCR'!P$3)&gt;0,sommmeProdInv(Inputs!$B$30:$AY$30,$D$283:$BA$283,'Health SCR'!P$3),1)+P318,0)</f>
        <v>0</v>
      </c>
      <c r="Q319" s="644">
        <f ca="1">IF('Health SCR'!Q$3&gt;=$B319,OFFSET($D$283,0,'Health SCR'!Q$3-$B319)*OFFSET(Inputs!$C$30,0,$B319-2)/IF(sommmeProdInv(Inputs!$B$30:$AY$30,$D$283:$BA$283,'Health SCR'!Q$3)&gt;0,sommmeProdInv(Inputs!$B$30:$AY$30,$D$283:$BA$283,'Health SCR'!Q$3),1)+Q318,0)</f>
        <v>0</v>
      </c>
      <c r="R319" s="644">
        <f ca="1">IF('Health SCR'!R$3&gt;=$B319,OFFSET($D$283,0,'Health SCR'!R$3-$B319)*OFFSET(Inputs!$C$30,0,$B319-2)/IF(sommmeProdInv(Inputs!$B$30:$AY$30,$D$283:$BA$283,'Health SCR'!R$3)&gt;0,sommmeProdInv(Inputs!$B$30:$AY$30,$D$283:$BA$283,'Health SCR'!R$3),1)+R318,0)</f>
        <v>0</v>
      </c>
      <c r="S319" s="644">
        <f ca="1">IF('Health SCR'!S$3&gt;=$B319,OFFSET($D$283,0,'Health SCR'!S$3-$B319)*OFFSET(Inputs!$C$30,0,$B319-2)/IF(sommmeProdInv(Inputs!$B$30:$AY$30,$D$283:$BA$283,'Health SCR'!S$3)&gt;0,sommmeProdInv(Inputs!$B$30:$AY$30,$D$283:$BA$283,'Health SCR'!S$3),1)+S318,0)</f>
        <v>0</v>
      </c>
      <c r="T319" s="644">
        <f ca="1">IF('Health SCR'!T$3&gt;=$B319,OFFSET($D$283,0,'Health SCR'!T$3-$B319)*OFFSET(Inputs!$C$30,0,$B319-2)/IF(sommmeProdInv(Inputs!$B$30:$AY$30,$D$283:$BA$283,'Health SCR'!T$3)&gt;0,sommmeProdInv(Inputs!$B$30:$AY$30,$D$283:$BA$283,'Health SCR'!T$3),1)+T318,0)</f>
        <v>0</v>
      </c>
      <c r="U319" s="644">
        <f ca="1">IF('Health SCR'!U$3&gt;=$B319,OFFSET($D$283,0,'Health SCR'!U$3-$B319)*OFFSET(Inputs!$C$30,0,$B319-2)/IF(sommmeProdInv(Inputs!$B$30:$AY$30,$D$283:$BA$283,'Health SCR'!U$3)&gt;0,sommmeProdInv(Inputs!$B$30:$AY$30,$D$283:$BA$283,'Health SCR'!U$3),1)+U318,0)</f>
        <v>0</v>
      </c>
      <c r="V319" s="644">
        <f ca="1">IF('Health SCR'!V$3&gt;=$B319,OFFSET($D$283,0,'Health SCR'!V$3-$B319)*OFFSET(Inputs!$C$30,0,$B319-2)/IF(sommmeProdInv(Inputs!$B$30:$AY$30,$D$283:$BA$283,'Health SCR'!V$3)&gt;0,sommmeProdInv(Inputs!$B$30:$AY$30,$D$283:$BA$283,'Health SCR'!V$3),1)+V318,0)</f>
        <v>0</v>
      </c>
      <c r="W319" s="644">
        <f ca="1">IF('Health SCR'!W$3&gt;=$B319,OFFSET($D$283,0,'Health SCR'!W$3-$B319)*OFFSET(Inputs!$C$30,0,$B319-2)/IF(sommmeProdInv(Inputs!$B$30:$AY$30,$D$283:$BA$283,'Health SCR'!W$3)&gt;0,sommmeProdInv(Inputs!$B$30:$AY$30,$D$283:$BA$283,'Health SCR'!W$3),1)+W318,0)</f>
        <v>0</v>
      </c>
      <c r="X319" s="644">
        <f ca="1">IF('Health SCR'!X$3&gt;=$B319,OFFSET($D$283,0,'Health SCR'!X$3-$B319)*OFFSET(Inputs!$C$30,0,$B319-2)/IF(sommmeProdInv(Inputs!$B$30:$AY$30,$D$283:$BA$283,'Health SCR'!X$3)&gt;0,sommmeProdInv(Inputs!$B$30:$AY$30,$D$283:$BA$283,'Health SCR'!X$3),1)+X318,0)</f>
        <v>0</v>
      </c>
      <c r="Y319" s="644">
        <f ca="1">IF('Health SCR'!Y$3&gt;=$B319,OFFSET($D$283,0,'Health SCR'!Y$3-$B319)*OFFSET(Inputs!$C$30,0,$B319-2)/IF(sommmeProdInv(Inputs!$B$30:$AY$30,$D$283:$BA$283,'Health SCR'!Y$3)&gt;0,sommmeProdInv(Inputs!$B$30:$AY$30,$D$283:$BA$283,'Health SCR'!Y$3),1)+Y318,0)</f>
        <v>0</v>
      </c>
      <c r="Z319" s="644">
        <f ca="1">IF('Health SCR'!Z$3&gt;=$B319,OFFSET($D$283,0,'Health SCR'!Z$3-$B319)*OFFSET(Inputs!$C$30,0,$B319-2)/IF(sommmeProdInv(Inputs!$B$30:$AY$30,$D$283:$BA$283,'Health SCR'!Z$3)&gt;0,sommmeProdInv(Inputs!$B$30:$AY$30,$D$283:$BA$283,'Health SCR'!Z$3),1)+Z318,0)</f>
        <v>0</v>
      </c>
      <c r="AA319" s="644">
        <f ca="1">IF('Health SCR'!AA$3&gt;=$B319,OFFSET($D$283,0,'Health SCR'!AA$3-$B319)*OFFSET(Inputs!$C$30,0,$B319-2)/IF(sommmeProdInv(Inputs!$B$30:$AY$30,$D$283:$BA$283,'Health SCR'!AA$3)&gt;0,sommmeProdInv(Inputs!$B$30:$AY$30,$D$283:$BA$283,'Health SCR'!AA$3),1)+AA318,0)</f>
        <v>0</v>
      </c>
      <c r="AB319" s="644">
        <f ca="1">IF('Health SCR'!AB$3&gt;=$B319,OFFSET($D$283,0,'Health SCR'!AB$3-$B319)*OFFSET(Inputs!$C$30,0,$B319-2)/IF(sommmeProdInv(Inputs!$B$30:$AY$30,$D$283:$BA$283,'Health SCR'!AB$3)&gt;0,sommmeProdInv(Inputs!$B$30:$AY$30,$D$283:$BA$283,'Health SCR'!AB$3),1)+AB318,0)</f>
        <v>0</v>
      </c>
      <c r="AC319" s="644">
        <f ca="1">IF('Health SCR'!AC$3&gt;=$B319,OFFSET($D$283,0,'Health SCR'!AC$3-$B319)*OFFSET(Inputs!$C$30,0,$B319-2)/IF(sommmeProdInv(Inputs!$B$30:$AY$30,$D$283:$BA$283,'Health SCR'!AC$3)&gt;0,sommmeProdInv(Inputs!$B$30:$AY$30,$D$283:$BA$283,'Health SCR'!AC$3),1)+AC318,0)</f>
        <v>0</v>
      </c>
      <c r="AD319" s="644">
        <f ca="1">IF('Health SCR'!AD$3&gt;=$B319,OFFSET($D$283,0,'Health SCR'!AD$3-$B319)*OFFSET(Inputs!$C$30,0,$B319-2)/IF(sommmeProdInv(Inputs!$B$30:$AY$30,$D$283:$BA$283,'Health SCR'!AD$3)&gt;0,sommmeProdInv(Inputs!$B$30:$AY$30,$D$283:$BA$283,'Health SCR'!AD$3),1)+AD318,0)</f>
        <v>0</v>
      </c>
      <c r="AE319" s="644">
        <f ca="1">IF('Health SCR'!AE$3&gt;=$B319,OFFSET($D$283,0,'Health SCR'!AE$3-$B319)*OFFSET(Inputs!$C$30,0,$B319-2)/IF(sommmeProdInv(Inputs!$B$30:$AY$30,$D$283:$BA$283,'Health SCR'!AE$3)&gt;0,sommmeProdInv(Inputs!$B$30:$AY$30,$D$283:$BA$283,'Health SCR'!AE$3),1)+AE318,0)</f>
        <v>0</v>
      </c>
      <c r="AF319" s="644">
        <f ca="1">IF('Health SCR'!AF$3&gt;=$B319,OFFSET($D$283,0,'Health SCR'!AF$3-$B319)*OFFSET(Inputs!$C$30,0,$B319-2)/IF(sommmeProdInv(Inputs!$B$30:$AY$30,$D$283:$BA$283,'Health SCR'!AF$3)&gt;0,sommmeProdInv(Inputs!$B$30:$AY$30,$D$283:$BA$283,'Health SCR'!AF$3),1)+AF318,0)</f>
        <v>0</v>
      </c>
      <c r="AG319" s="644">
        <f ca="1">IF('Health SCR'!AG$3&gt;=$B319,OFFSET($D$283,0,'Health SCR'!AG$3-$B319)*OFFSET(Inputs!$C$30,0,$B319-2)/IF(sommmeProdInv(Inputs!$B$30:$AY$30,$D$283:$BA$283,'Health SCR'!AG$3)&gt;0,sommmeProdInv(Inputs!$B$30:$AY$30,$D$283:$BA$283,'Health SCR'!AG$3),1)+AG318,0)</f>
        <v>0</v>
      </c>
      <c r="AH319" s="644">
        <f ca="1">IF('Health SCR'!AH$3&gt;=$B319,OFFSET($D$283,0,'Health SCR'!AH$3-$B319)*OFFSET(Inputs!$C$30,0,$B319-2)/IF(sommmeProdInv(Inputs!$B$30:$AY$30,$D$283:$BA$283,'Health SCR'!AH$3)&gt;0,sommmeProdInv(Inputs!$B$30:$AY$30,$D$283:$BA$283,'Health SCR'!AH$3),1)+AH318,0)</f>
        <v>0</v>
      </c>
      <c r="AI319" s="644">
        <f ca="1">IF('Health SCR'!AI$3&gt;=$B319,OFFSET($D$283,0,'Health SCR'!AI$3-$B319)*OFFSET(Inputs!$C$30,0,$B319-2)/IF(sommmeProdInv(Inputs!$B$30:$AY$30,$D$283:$BA$283,'Health SCR'!AI$3)&gt;0,sommmeProdInv(Inputs!$B$30:$AY$30,$D$283:$BA$283,'Health SCR'!AI$3),1)+AI318,0)</f>
        <v>0</v>
      </c>
      <c r="AJ319" s="644">
        <f ca="1">IF('Health SCR'!AJ$3&gt;=$B319,OFFSET($D$283,0,'Health SCR'!AJ$3-$B319)*OFFSET(Inputs!$C$30,0,$B319-2)/IF(sommmeProdInv(Inputs!$B$30:$AY$30,$D$283:$BA$283,'Health SCR'!AJ$3)&gt;0,sommmeProdInv(Inputs!$B$30:$AY$30,$D$283:$BA$283,'Health SCR'!AJ$3),1)+AJ318,0)</f>
        <v>0</v>
      </c>
      <c r="AK319" s="644">
        <f ca="1">IF('Health SCR'!AK$3&gt;=$B319,OFFSET($D$283,0,'Health SCR'!AK$3-$B319)*OFFSET(Inputs!$C$30,0,$B319-2)/IF(sommmeProdInv(Inputs!$B$30:$AY$30,$D$283:$BA$283,'Health SCR'!AK$3)&gt;0,sommmeProdInv(Inputs!$B$30:$AY$30,$D$283:$BA$283,'Health SCR'!AK$3),1)+AK318,0)</f>
        <v>0</v>
      </c>
      <c r="AL319" s="644">
        <f ca="1">IF('Health SCR'!AL$3&gt;=$B319,OFFSET($D$283,0,'Health SCR'!AL$3-$B319)*OFFSET(Inputs!$C$30,0,$B319-2)/IF(sommmeProdInv(Inputs!$B$30:$AY$30,$D$283:$BA$283,'Health SCR'!AL$3)&gt;0,sommmeProdInv(Inputs!$B$30:$AY$30,$D$283:$BA$283,'Health SCR'!AL$3),1)+AL318,0)</f>
        <v>0</v>
      </c>
      <c r="AM319" s="644">
        <f ca="1">IF('Health SCR'!AM$3&gt;=$B319,OFFSET($D$283,0,'Health SCR'!AM$3-$B319)*OFFSET(Inputs!$C$30,0,$B319-2)/IF(sommmeProdInv(Inputs!$B$30:$AY$30,$D$283:$BA$283,'Health SCR'!AM$3)&gt;0,sommmeProdInv(Inputs!$B$30:$AY$30,$D$283:$BA$283,'Health SCR'!AM$3),1)+AM318,0)</f>
        <v>0</v>
      </c>
      <c r="AN319" s="644">
        <f ca="1">IF('Health SCR'!AN$3&gt;=$B319,OFFSET($D$283,0,'Health SCR'!AN$3-$B319)*OFFSET(Inputs!$C$30,0,$B319-2)/IF(sommmeProdInv(Inputs!$B$30:$AY$30,$D$283:$BA$283,'Health SCR'!AN$3)&gt;0,sommmeProdInv(Inputs!$B$30:$AY$30,$D$283:$BA$283,'Health SCR'!AN$3),1)+AN318,0)</f>
        <v>0</v>
      </c>
      <c r="AO319" s="644">
        <f ca="1">IF('Health SCR'!AO$3&gt;=$B319,OFFSET($D$283,0,'Health SCR'!AO$3-$B319)*OFFSET(Inputs!$C$30,0,$B319-2)/IF(sommmeProdInv(Inputs!$B$30:$AY$30,$D$283:$BA$283,'Health SCR'!AO$3)&gt;0,sommmeProdInv(Inputs!$B$30:$AY$30,$D$283:$BA$283,'Health SCR'!AO$3),1)+AO318,0)</f>
        <v>0</v>
      </c>
      <c r="AP319" s="644">
        <f ca="1">IF('Health SCR'!AP$3&gt;=$B319,OFFSET($D$283,0,'Health SCR'!AP$3-$B319)*OFFSET(Inputs!$C$30,0,$B319-2)/IF(sommmeProdInv(Inputs!$B$30:$AY$30,$D$283:$BA$283,'Health SCR'!AP$3)&gt;0,sommmeProdInv(Inputs!$B$30:$AY$30,$D$283:$BA$283,'Health SCR'!AP$3),1)+AP318,0)</f>
        <v>0</v>
      </c>
      <c r="AQ319" s="644">
        <f ca="1">IF('Health SCR'!AQ$3&gt;=$B319,OFFSET($D$283,0,'Health SCR'!AQ$3-$B319)*OFFSET(Inputs!$C$30,0,$B319-2)/IF(sommmeProdInv(Inputs!$B$30:$AY$30,$D$283:$BA$283,'Health SCR'!AQ$3)&gt;0,sommmeProdInv(Inputs!$B$30:$AY$30,$D$283:$BA$283,'Health SCR'!AQ$3),1)+AQ318,0)</f>
        <v>0</v>
      </c>
      <c r="AR319" s="644">
        <f ca="1">IF('Health SCR'!AR$3&gt;=$B319,OFFSET($D$283,0,'Health SCR'!AR$3-$B319)*OFFSET(Inputs!$C$30,0,$B319-2)/IF(sommmeProdInv(Inputs!$B$30:$AY$30,$D$283:$BA$283,'Health SCR'!AR$3)&gt;0,sommmeProdInv(Inputs!$B$30:$AY$30,$D$283:$BA$283,'Health SCR'!AR$3),1)+AR318,0)</f>
        <v>0</v>
      </c>
      <c r="AS319" s="644">
        <f ca="1">IF('Health SCR'!AS$3&gt;=$B319,OFFSET($D$283,0,'Health SCR'!AS$3-$B319)*OFFSET(Inputs!$C$30,0,$B319-2)/IF(sommmeProdInv(Inputs!$B$30:$AY$30,$D$283:$BA$283,'Health SCR'!AS$3)&gt;0,sommmeProdInv(Inputs!$B$30:$AY$30,$D$283:$BA$283,'Health SCR'!AS$3),1)+AS318,0)</f>
        <v>0</v>
      </c>
      <c r="AT319" s="644">
        <f ca="1">IF('Health SCR'!AT$3&gt;=$B319,OFFSET($D$283,0,'Health SCR'!AT$3-$B319)*OFFSET(Inputs!$C$30,0,$B319-2)/IF(sommmeProdInv(Inputs!$B$30:$AY$30,$D$283:$BA$283,'Health SCR'!AT$3)&gt;0,sommmeProdInv(Inputs!$B$30:$AY$30,$D$283:$BA$283,'Health SCR'!AT$3),1)+AT318,0)</f>
        <v>0</v>
      </c>
      <c r="AU319" s="644">
        <f ca="1">IF('Health SCR'!AU$3&gt;=$B319,OFFSET($D$283,0,'Health SCR'!AU$3-$B319)*OFFSET(Inputs!$C$30,0,$B319-2)/IF(sommmeProdInv(Inputs!$B$30:$AY$30,$D$283:$BA$283,'Health SCR'!AU$3)&gt;0,sommmeProdInv(Inputs!$B$30:$AY$30,$D$283:$BA$283,'Health SCR'!AU$3),1)+AU318,0)</f>
        <v>0</v>
      </c>
      <c r="AV319" s="644">
        <f ca="1">IF('Health SCR'!AV$3&gt;=$B319,OFFSET($D$283,0,'Health SCR'!AV$3-$B319)*OFFSET(Inputs!$C$30,0,$B319-2)/IF(sommmeProdInv(Inputs!$B$30:$AY$30,$D$283:$BA$283,'Health SCR'!AV$3)&gt;0,sommmeProdInv(Inputs!$B$30:$AY$30,$D$283:$BA$283,'Health SCR'!AV$3),1)+AV318,0)</f>
        <v>0</v>
      </c>
      <c r="AW319" s="644">
        <f ca="1">IF('Health SCR'!AW$3&gt;=$B319,OFFSET($D$283,0,'Health SCR'!AW$3-$B319)*OFFSET(Inputs!$C$30,0,$B319-2)/IF(sommmeProdInv(Inputs!$B$30:$AY$30,$D$283:$BA$283,'Health SCR'!AW$3)&gt;0,sommmeProdInv(Inputs!$B$30:$AY$30,$D$283:$BA$283,'Health SCR'!AW$3),1)+AW318,0)</f>
        <v>0</v>
      </c>
      <c r="AX319" s="644">
        <f ca="1">IF('Health SCR'!AX$3&gt;=$B319,OFFSET($D$283,0,'Health SCR'!AX$3-$B319)*OFFSET(Inputs!$C$30,0,$B319-2)/IF(sommmeProdInv(Inputs!$B$30:$AY$30,$D$283:$BA$283,'Health SCR'!AX$3)&gt;0,sommmeProdInv(Inputs!$B$30:$AY$30,$D$283:$BA$283,'Health SCR'!AX$3),1)+AX318,0)</f>
        <v>0</v>
      </c>
      <c r="AY319" s="644">
        <f ca="1">IF('Health SCR'!AY$3&gt;=$B319,OFFSET($D$283,0,'Health SCR'!AY$3-$B319)*OFFSET(Inputs!$C$30,0,$B319-2)/IF(sommmeProdInv(Inputs!$B$30:$AY$30,$D$283:$BA$283,'Health SCR'!AY$3)&gt;0,sommmeProdInv(Inputs!$B$30:$AY$30,$D$283:$BA$283,'Health SCR'!AY$3),1)+AY318,0)</f>
        <v>0</v>
      </c>
      <c r="AZ319" s="644">
        <f ca="1">IF('Health SCR'!AZ$3&gt;=$B319,OFFSET($D$283,0,'Health SCR'!AZ$3-$B319)*OFFSET(Inputs!$C$30,0,$B319-2)/IF(sommmeProdInv(Inputs!$B$30:$AY$30,$D$283:$BA$283,'Health SCR'!AZ$3)&gt;0,sommmeProdInv(Inputs!$B$30:$AY$30,$D$283:$BA$283,'Health SCR'!AZ$3),1)+AZ318,0)</f>
        <v>0</v>
      </c>
      <c r="BA319" s="645">
        <f ca="1">IF('Health SCR'!BA$3&gt;=$B319,OFFSET($D$283,0,'Health SCR'!BA$3-$B319)*OFFSET(Inputs!$C$30,0,$B319-2)/IF(sommmeProdInv(Inputs!$B$30:$AY$30,$D$283:$BA$283,'Health SCR'!BA$3)&gt;0,sommmeProdInv(Inputs!$B$30:$AY$30,$D$283:$BA$283,'Health SCR'!BA$3),1)+BA318,0)</f>
        <v>0</v>
      </c>
    </row>
    <row r="320" spans="1:256" s="221" customFormat="1" outlineLevel="1">
      <c r="A320" s="610"/>
      <c r="B320" s="993">
        <v>36</v>
      </c>
      <c r="C320" s="994"/>
      <c r="D320" s="643"/>
      <c r="E320" s="644">
        <f ca="1">IF('Health SCR'!E$3&gt;=$B320,OFFSET($D$283,0,'Health SCR'!E$3-$B320)*OFFSET(Inputs!$C$30,0,$B320-2)/IF(sommmeProdInv(Inputs!$B$30:$AY$30,$D$283:$BA$283,'Health SCR'!E$3)&gt;0,sommmeProdInv(Inputs!$B$30:$AY$30,$D$283:$BA$283,'Health SCR'!E$3),1)+E319,0)</f>
        <v>0</v>
      </c>
      <c r="F320" s="644">
        <f ca="1">IF('Health SCR'!F$3&gt;=$B320,OFFSET($D$283,0,'Health SCR'!F$3-$B320)*OFFSET(Inputs!$C$30,0,$B320-2)/IF(sommmeProdInv(Inputs!$B$30:$AY$30,$D$283:$BA$283,'Health SCR'!F$3)&gt;0,sommmeProdInv(Inputs!$B$30:$AY$30,$D$283:$BA$283,'Health SCR'!F$3),1)+F319,0)</f>
        <v>0</v>
      </c>
      <c r="G320" s="644">
        <f ca="1">IF('Health SCR'!G$3&gt;=$B320,OFFSET($D$283,0,'Health SCR'!G$3-$B320)*OFFSET(Inputs!$C$30,0,$B320-2)/IF(sommmeProdInv(Inputs!$B$30:$AY$30,$D$283:$BA$283,'Health SCR'!G$3)&gt;0,sommmeProdInv(Inputs!$B$30:$AY$30,$D$283:$BA$283,'Health SCR'!G$3),1)+G319,0)</f>
        <v>0</v>
      </c>
      <c r="H320" s="644">
        <f ca="1">IF('Health SCR'!H$3&gt;=$B320,OFFSET($D$283,0,'Health SCR'!H$3-$B320)*OFFSET(Inputs!$C$30,0,$B320-2)/IF(sommmeProdInv(Inputs!$B$30:$AY$30,$D$283:$BA$283,'Health SCR'!H$3)&gt;0,sommmeProdInv(Inputs!$B$30:$AY$30,$D$283:$BA$283,'Health SCR'!H$3),1)+H319,0)</f>
        <v>0</v>
      </c>
      <c r="I320" s="644">
        <f ca="1">IF('Health SCR'!I$3&gt;=$B320,OFFSET($D$283,0,'Health SCR'!I$3-$B320)*OFFSET(Inputs!$C$30,0,$B320-2)/IF(sommmeProdInv(Inputs!$B$30:$AY$30,$D$283:$BA$283,'Health SCR'!I$3)&gt;0,sommmeProdInv(Inputs!$B$30:$AY$30,$D$283:$BA$283,'Health SCR'!I$3),1)+I319,0)</f>
        <v>0</v>
      </c>
      <c r="J320" s="644">
        <f ca="1">IF('Health SCR'!J$3&gt;=$B320,OFFSET($D$283,0,'Health SCR'!J$3-$B320)*OFFSET(Inputs!$C$30,0,$B320-2)/IF(sommmeProdInv(Inputs!$B$30:$AY$30,$D$283:$BA$283,'Health SCR'!J$3)&gt;0,sommmeProdInv(Inputs!$B$30:$AY$30,$D$283:$BA$283,'Health SCR'!J$3),1)+J319,0)</f>
        <v>0</v>
      </c>
      <c r="K320" s="644">
        <f ca="1">IF('Health SCR'!K$3&gt;=$B320,OFFSET($D$283,0,'Health SCR'!K$3-$B320)*OFFSET(Inputs!$C$30,0,$B320-2)/IF(sommmeProdInv(Inputs!$B$30:$AY$30,$D$283:$BA$283,'Health SCR'!K$3)&gt;0,sommmeProdInv(Inputs!$B$30:$AY$30,$D$283:$BA$283,'Health SCR'!K$3),1)+K319,0)</f>
        <v>0</v>
      </c>
      <c r="L320" s="644">
        <f ca="1">IF('Health SCR'!L$3&gt;=$B320,OFFSET($D$283,0,'Health SCR'!L$3-$B320)*OFFSET(Inputs!$C$30,0,$B320-2)/IF(sommmeProdInv(Inputs!$B$30:$AY$30,$D$283:$BA$283,'Health SCR'!L$3)&gt;0,sommmeProdInv(Inputs!$B$30:$AY$30,$D$283:$BA$283,'Health SCR'!L$3),1)+L319,0)</f>
        <v>0</v>
      </c>
      <c r="M320" s="644">
        <f ca="1">IF('Health SCR'!M$3&gt;=$B320,OFFSET($D$283,0,'Health SCR'!M$3-$B320)*OFFSET(Inputs!$C$30,0,$B320-2)/IF(sommmeProdInv(Inputs!$B$30:$AY$30,$D$283:$BA$283,'Health SCR'!M$3)&gt;0,sommmeProdInv(Inputs!$B$30:$AY$30,$D$283:$BA$283,'Health SCR'!M$3),1)+M319,0)</f>
        <v>0</v>
      </c>
      <c r="N320" s="644">
        <f ca="1">IF('Health SCR'!N$3&gt;=$B320,OFFSET($D$283,0,'Health SCR'!N$3-$B320)*OFFSET(Inputs!$C$30,0,$B320-2)/IF(sommmeProdInv(Inputs!$B$30:$AY$30,$D$283:$BA$283,'Health SCR'!N$3)&gt;0,sommmeProdInv(Inputs!$B$30:$AY$30,$D$283:$BA$283,'Health SCR'!N$3),1)+N319,0)</f>
        <v>0</v>
      </c>
      <c r="O320" s="644">
        <f ca="1">IF('Health SCR'!O$3&gt;=$B320,OFFSET($D$283,0,'Health SCR'!O$3-$B320)*OFFSET(Inputs!$C$30,0,$B320-2)/IF(sommmeProdInv(Inputs!$B$30:$AY$30,$D$283:$BA$283,'Health SCR'!O$3)&gt;0,sommmeProdInv(Inputs!$B$30:$AY$30,$D$283:$BA$283,'Health SCR'!O$3),1)+O319,0)</f>
        <v>0</v>
      </c>
      <c r="P320" s="644">
        <f ca="1">IF('Health SCR'!P$3&gt;=$B320,OFFSET($D$283,0,'Health SCR'!P$3-$B320)*OFFSET(Inputs!$C$30,0,$B320-2)/IF(sommmeProdInv(Inputs!$B$30:$AY$30,$D$283:$BA$283,'Health SCR'!P$3)&gt;0,sommmeProdInv(Inputs!$B$30:$AY$30,$D$283:$BA$283,'Health SCR'!P$3),1)+P319,0)</f>
        <v>0</v>
      </c>
      <c r="Q320" s="644">
        <f ca="1">IF('Health SCR'!Q$3&gt;=$B320,OFFSET($D$283,0,'Health SCR'!Q$3-$B320)*OFFSET(Inputs!$C$30,0,$B320-2)/IF(sommmeProdInv(Inputs!$B$30:$AY$30,$D$283:$BA$283,'Health SCR'!Q$3)&gt;0,sommmeProdInv(Inputs!$B$30:$AY$30,$D$283:$BA$283,'Health SCR'!Q$3),1)+Q319,0)</f>
        <v>0</v>
      </c>
      <c r="R320" s="644">
        <f ca="1">IF('Health SCR'!R$3&gt;=$B320,OFFSET($D$283,0,'Health SCR'!R$3-$B320)*OFFSET(Inputs!$C$30,0,$B320-2)/IF(sommmeProdInv(Inputs!$B$30:$AY$30,$D$283:$BA$283,'Health SCR'!R$3)&gt;0,sommmeProdInv(Inputs!$B$30:$AY$30,$D$283:$BA$283,'Health SCR'!R$3),1)+R319,0)</f>
        <v>0</v>
      </c>
      <c r="S320" s="644">
        <f ca="1">IF('Health SCR'!S$3&gt;=$B320,OFFSET($D$283,0,'Health SCR'!S$3-$B320)*OFFSET(Inputs!$C$30,0,$B320-2)/IF(sommmeProdInv(Inputs!$B$30:$AY$30,$D$283:$BA$283,'Health SCR'!S$3)&gt;0,sommmeProdInv(Inputs!$B$30:$AY$30,$D$283:$BA$283,'Health SCR'!S$3),1)+S319,0)</f>
        <v>0</v>
      </c>
      <c r="T320" s="644">
        <f ca="1">IF('Health SCR'!T$3&gt;=$B320,OFFSET($D$283,0,'Health SCR'!T$3-$B320)*OFFSET(Inputs!$C$30,0,$B320-2)/IF(sommmeProdInv(Inputs!$B$30:$AY$30,$D$283:$BA$283,'Health SCR'!T$3)&gt;0,sommmeProdInv(Inputs!$B$30:$AY$30,$D$283:$BA$283,'Health SCR'!T$3),1)+T319,0)</f>
        <v>0</v>
      </c>
      <c r="U320" s="644">
        <f ca="1">IF('Health SCR'!U$3&gt;=$B320,OFFSET($D$283,0,'Health SCR'!U$3-$B320)*OFFSET(Inputs!$C$30,0,$B320-2)/IF(sommmeProdInv(Inputs!$B$30:$AY$30,$D$283:$BA$283,'Health SCR'!U$3)&gt;0,sommmeProdInv(Inputs!$B$30:$AY$30,$D$283:$BA$283,'Health SCR'!U$3),1)+U319,0)</f>
        <v>0</v>
      </c>
      <c r="V320" s="644">
        <f ca="1">IF('Health SCR'!V$3&gt;=$B320,OFFSET($D$283,0,'Health SCR'!V$3-$B320)*OFFSET(Inputs!$C$30,0,$B320-2)/IF(sommmeProdInv(Inputs!$B$30:$AY$30,$D$283:$BA$283,'Health SCR'!V$3)&gt;0,sommmeProdInv(Inputs!$B$30:$AY$30,$D$283:$BA$283,'Health SCR'!V$3),1)+V319,0)</f>
        <v>0</v>
      </c>
      <c r="W320" s="644">
        <f ca="1">IF('Health SCR'!W$3&gt;=$B320,OFFSET($D$283,0,'Health SCR'!W$3-$B320)*OFFSET(Inputs!$C$30,0,$B320-2)/IF(sommmeProdInv(Inputs!$B$30:$AY$30,$D$283:$BA$283,'Health SCR'!W$3)&gt;0,sommmeProdInv(Inputs!$B$30:$AY$30,$D$283:$BA$283,'Health SCR'!W$3),1)+W319,0)</f>
        <v>0</v>
      </c>
      <c r="X320" s="644">
        <f ca="1">IF('Health SCR'!X$3&gt;=$B320,OFFSET($D$283,0,'Health SCR'!X$3-$B320)*OFFSET(Inputs!$C$30,0,$B320-2)/IF(sommmeProdInv(Inputs!$B$30:$AY$30,$D$283:$BA$283,'Health SCR'!X$3)&gt;0,sommmeProdInv(Inputs!$B$30:$AY$30,$D$283:$BA$283,'Health SCR'!X$3),1)+X319,0)</f>
        <v>0</v>
      </c>
      <c r="Y320" s="644">
        <f ca="1">IF('Health SCR'!Y$3&gt;=$B320,OFFSET($D$283,0,'Health SCR'!Y$3-$B320)*OFFSET(Inputs!$C$30,0,$B320-2)/IF(sommmeProdInv(Inputs!$B$30:$AY$30,$D$283:$BA$283,'Health SCR'!Y$3)&gt;0,sommmeProdInv(Inputs!$B$30:$AY$30,$D$283:$BA$283,'Health SCR'!Y$3),1)+Y319,0)</f>
        <v>0</v>
      </c>
      <c r="Z320" s="644">
        <f ca="1">IF('Health SCR'!Z$3&gt;=$B320,OFFSET($D$283,0,'Health SCR'!Z$3-$B320)*OFFSET(Inputs!$C$30,0,$B320-2)/IF(sommmeProdInv(Inputs!$B$30:$AY$30,$D$283:$BA$283,'Health SCR'!Z$3)&gt;0,sommmeProdInv(Inputs!$B$30:$AY$30,$D$283:$BA$283,'Health SCR'!Z$3),1)+Z319,0)</f>
        <v>0</v>
      </c>
      <c r="AA320" s="644">
        <f ca="1">IF('Health SCR'!AA$3&gt;=$B320,OFFSET($D$283,0,'Health SCR'!AA$3-$B320)*OFFSET(Inputs!$C$30,0,$B320-2)/IF(sommmeProdInv(Inputs!$B$30:$AY$30,$D$283:$BA$283,'Health SCR'!AA$3)&gt;0,sommmeProdInv(Inputs!$B$30:$AY$30,$D$283:$BA$283,'Health SCR'!AA$3),1)+AA319,0)</f>
        <v>0</v>
      </c>
      <c r="AB320" s="644">
        <f ca="1">IF('Health SCR'!AB$3&gt;=$B320,OFFSET($D$283,0,'Health SCR'!AB$3-$B320)*OFFSET(Inputs!$C$30,0,$B320-2)/IF(sommmeProdInv(Inputs!$B$30:$AY$30,$D$283:$BA$283,'Health SCR'!AB$3)&gt;0,sommmeProdInv(Inputs!$B$30:$AY$30,$D$283:$BA$283,'Health SCR'!AB$3),1)+AB319,0)</f>
        <v>0</v>
      </c>
      <c r="AC320" s="644">
        <f ca="1">IF('Health SCR'!AC$3&gt;=$B320,OFFSET($D$283,0,'Health SCR'!AC$3-$B320)*OFFSET(Inputs!$C$30,0,$B320-2)/IF(sommmeProdInv(Inputs!$B$30:$AY$30,$D$283:$BA$283,'Health SCR'!AC$3)&gt;0,sommmeProdInv(Inputs!$B$30:$AY$30,$D$283:$BA$283,'Health SCR'!AC$3),1)+AC319,0)</f>
        <v>0</v>
      </c>
      <c r="AD320" s="644">
        <f ca="1">IF('Health SCR'!AD$3&gt;=$B320,OFFSET($D$283,0,'Health SCR'!AD$3-$B320)*OFFSET(Inputs!$C$30,0,$B320-2)/IF(sommmeProdInv(Inputs!$B$30:$AY$30,$D$283:$BA$283,'Health SCR'!AD$3)&gt;0,sommmeProdInv(Inputs!$B$30:$AY$30,$D$283:$BA$283,'Health SCR'!AD$3),1)+AD319,0)</f>
        <v>0</v>
      </c>
      <c r="AE320" s="644">
        <f ca="1">IF('Health SCR'!AE$3&gt;=$B320,OFFSET($D$283,0,'Health SCR'!AE$3-$B320)*OFFSET(Inputs!$C$30,0,$B320-2)/IF(sommmeProdInv(Inputs!$B$30:$AY$30,$D$283:$BA$283,'Health SCR'!AE$3)&gt;0,sommmeProdInv(Inputs!$B$30:$AY$30,$D$283:$BA$283,'Health SCR'!AE$3),1)+AE319,0)</f>
        <v>0</v>
      </c>
      <c r="AF320" s="644">
        <f ca="1">IF('Health SCR'!AF$3&gt;=$B320,OFFSET($D$283,0,'Health SCR'!AF$3-$B320)*OFFSET(Inputs!$C$30,0,$B320-2)/IF(sommmeProdInv(Inputs!$B$30:$AY$30,$D$283:$BA$283,'Health SCR'!AF$3)&gt;0,sommmeProdInv(Inputs!$B$30:$AY$30,$D$283:$BA$283,'Health SCR'!AF$3),1)+AF319,0)</f>
        <v>0</v>
      </c>
      <c r="AG320" s="644">
        <f ca="1">IF('Health SCR'!AG$3&gt;=$B320,OFFSET($D$283,0,'Health SCR'!AG$3-$B320)*OFFSET(Inputs!$C$30,0,$B320-2)/IF(sommmeProdInv(Inputs!$B$30:$AY$30,$D$283:$BA$283,'Health SCR'!AG$3)&gt;0,sommmeProdInv(Inputs!$B$30:$AY$30,$D$283:$BA$283,'Health SCR'!AG$3),1)+AG319,0)</f>
        <v>0</v>
      </c>
      <c r="AH320" s="644">
        <f ca="1">IF('Health SCR'!AH$3&gt;=$B320,OFFSET($D$283,0,'Health SCR'!AH$3-$B320)*OFFSET(Inputs!$C$30,0,$B320-2)/IF(sommmeProdInv(Inputs!$B$30:$AY$30,$D$283:$BA$283,'Health SCR'!AH$3)&gt;0,sommmeProdInv(Inputs!$B$30:$AY$30,$D$283:$BA$283,'Health SCR'!AH$3),1)+AH319,0)</f>
        <v>0</v>
      </c>
      <c r="AI320" s="644">
        <f ca="1">IF('Health SCR'!AI$3&gt;=$B320,OFFSET($D$283,0,'Health SCR'!AI$3-$B320)*OFFSET(Inputs!$C$30,0,$B320-2)/IF(sommmeProdInv(Inputs!$B$30:$AY$30,$D$283:$BA$283,'Health SCR'!AI$3)&gt;0,sommmeProdInv(Inputs!$B$30:$AY$30,$D$283:$BA$283,'Health SCR'!AI$3),1)+AI319,0)</f>
        <v>0</v>
      </c>
      <c r="AJ320" s="644">
        <f ca="1">IF('Health SCR'!AJ$3&gt;=$B320,OFFSET($D$283,0,'Health SCR'!AJ$3-$B320)*OFFSET(Inputs!$C$30,0,$B320-2)/IF(sommmeProdInv(Inputs!$B$30:$AY$30,$D$283:$BA$283,'Health SCR'!AJ$3)&gt;0,sommmeProdInv(Inputs!$B$30:$AY$30,$D$283:$BA$283,'Health SCR'!AJ$3),1)+AJ319,0)</f>
        <v>0</v>
      </c>
      <c r="AK320" s="644">
        <f ca="1">IF('Health SCR'!AK$3&gt;=$B320,OFFSET($D$283,0,'Health SCR'!AK$3-$B320)*OFFSET(Inputs!$C$30,0,$B320-2)/IF(sommmeProdInv(Inputs!$B$30:$AY$30,$D$283:$BA$283,'Health SCR'!AK$3)&gt;0,sommmeProdInv(Inputs!$B$30:$AY$30,$D$283:$BA$283,'Health SCR'!AK$3),1)+AK319,0)</f>
        <v>0</v>
      </c>
      <c r="AL320" s="644">
        <f ca="1">IF('Health SCR'!AL$3&gt;=$B320,OFFSET($D$283,0,'Health SCR'!AL$3-$B320)*OFFSET(Inputs!$C$30,0,$B320-2)/IF(sommmeProdInv(Inputs!$B$30:$AY$30,$D$283:$BA$283,'Health SCR'!AL$3)&gt;0,sommmeProdInv(Inputs!$B$30:$AY$30,$D$283:$BA$283,'Health SCR'!AL$3),1)+AL319,0)</f>
        <v>0</v>
      </c>
      <c r="AM320" s="644">
        <f ca="1">IF('Health SCR'!AM$3&gt;=$B320,OFFSET($D$283,0,'Health SCR'!AM$3-$B320)*OFFSET(Inputs!$C$30,0,$B320-2)/IF(sommmeProdInv(Inputs!$B$30:$AY$30,$D$283:$BA$283,'Health SCR'!AM$3)&gt;0,sommmeProdInv(Inputs!$B$30:$AY$30,$D$283:$BA$283,'Health SCR'!AM$3),1)+AM319,0)</f>
        <v>0</v>
      </c>
      <c r="AN320" s="644">
        <f ca="1">IF('Health SCR'!AN$3&gt;=$B320,OFFSET($D$283,0,'Health SCR'!AN$3-$B320)*OFFSET(Inputs!$C$30,0,$B320-2)/IF(sommmeProdInv(Inputs!$B$30:$AY$30,$D$283:$BA$283,'Health SCR'!AN$3)&gt;0,sommmeProdInv(Inputs!$B$30:$AY$30,$D$283:$BA$283,'Health SCR'!AN$3),1)+AN319,0)</f>
        <v>0</v>
      </c>
      <c r="AO320" s="644">
        <f ca="1">IF('Health SCR'!AO$3&gt;=$B320,OFFSET($D$283,0,'Health SCR'!AO$3-$B320)*OFFSET(Inputs!$C$30,0,$B320-2)/IF(sommmeProdInv(Inputs!$B$30:$AY$30,$D$283:$BA$283,'Health SCR'!AO$3)&gt;0,sommmeProdInv(Inputs!$B$30:$AY$30,$D$283:$BA$283,'Health SCR'!AO$3),1)+AO319,0)</f>
        <v>0</v>
      </c>
      <c r="AP320" s="644">
        <f ca="1">IF('Health SCR'!AP$3&gt;=$B320,OFFSET($D$283,0,'Health SCR'!AP$3-$B320)*OFFSET(Inputs!$C$30,0,$B320-2)/IF(sommmeProdInv(Inputs!$B$30:$AY$30,$D$283:$BA$283,'Health SCR'!AP$3)&gt;0,sommmeProdInv(Inputs!$B$30:$AY$30,$D$283:$BA$283,'Health SCR'!AP$3),1)+AP319,0)</f>
        <v>0</v>
      </c>
      <c r="AQ320" s="644">
        <f ca="1">IF('Health SCR'!AQ$3&gt;=$B320,OFFSET($D$283,0,'Health SCR'!AQ$3-$B320)*OFFSET(Inputs!$C$30,0,$B320-2)/IF(sommmeProdInv(Inputs!$B$30:$AY$30,$D$283:$BA$283,'Health SCR'!AQ$3)&gt;0,sommmeProdInv(Inputs!$B$30:$AY$30,$D$283:$BA$283,'Health SCR'!AQ$3),1)+AQ319,0)</f>
        <v>0</v>
      </c>
      <c r="AR320" s="644">
        <f ca="1">IF('Health SCR'!AR$3&gt;=$B320,OFFSET($D$283,0,'Health SCR'!AR$3-$B320)*OFFSET(Inputs!$C$30,0,$B320-2)/IF(sommmeProdInv(Inputs!$B$30:$AY$30,$D$283:$BA$283,'Health SCR'!AR$3)&gt;0,sommmeProdInv(Inputs!$B$30:$AY$30,$D$283:$BA$283,'Health SCR'!AR$3),1)+AR319,0)</f>
        <v>0</v>
      </c>
      <c r="AS320" s="644">
        <f ca="1">IF('Health SCR'!AS$3&gt;=$B320,OFFSET($D$283,0,'Health SCR'!AS$3-$B320)*OFFSET(Inputs!$C$30,0,$B320-2)/IF(sommmeProdInv(Inputs!$B$30:$AY$30,$D$283:$BA$283,'Health SCR'!AS$3)&gt;0,sommmeProdInv(Inputs!$B$30:$AY$30,$D$283:$BA$283,'Health SCR'!AS$3),1)+AS319,0)</f>
        <v>0</v>
      </c>
      <c r="AT320" s="644">
        <f ca="1">IF('Health SCR'!AT$3&gt;=$B320,OFFSET($D$283,0,'Health SCR'!AT$3-$B320)*OFFSET(Inputs!$C$30,0,$B320-2)/IF(sommmeProdInv(Inputs!$B$30:$AY$30,$D$283:$BA$283,'Health SCR'!AT$3)&gt;0,sommmeProdInv(Inputs!$B$30:$AY$30,$D$283:$BA$283,'Health SCR'!AT$3),1)+AT319,0)</f>
        <v>0</v>
      </c>
      <c r="AU320" s="644">
        <f ca="1">IF('Health SCR'!AU$3&gt;=$B320,OFFSET($D$283,0,'Health SCR'!AU$3-$B320)*OFFSET(Inputs!$C$30,0,$B320-2)/IF(sommmeProdInv(Inputs!$B$30:$AY$30,$D$283:$BA$283,'Health SCR'!AU$3)&gt;0,sommmeProdInv(Inputs!$B$30:$AY$30,$D$283:$BA$283,'Health SCR'!AU$3),1)+AU319,0)</f>
        <v>0</v>
      </c>
      <c r="AV320" s="644">
        <f ca="1">IF('Health SCR'!AV$3&gt;=$B320,OFFSET($D$283,0,'Health SCR'!AV$3-$B320)*OFFSET(Inputs!$C$30,0,$B320-2)/IF(sommmeProdInv(Inputs!$B$30:$AY$30,$D$283:$BA$283,'Health SCR'!AV$3)&gt;0,sommmeProdInv(Inputs!$B$30:$AY$30,$D$283:$BA$283,'Health SCR'!AV$3),1)+AV319,0)</f>
        <v>0</v>
      </c>
      <c r="AW320" s="644">
        <f ca="1">IF('Health SCR'!AW$3&gt;=$B320,OFFSET($D$283,0,'Health SCR'!AW$3-$B320)*OFFSET(Inputs!$C$30,0,$B320-2)/IF(sommmeProdInv(Inputs!$B$30:$AY$30,$D$283:$BA$283,'Health SCR'!AW$3)&gt;0,sommmeProdInv(Inputs!$B$30:$AY$30,$D$283:$BA$283,'Health SCR'!AW$3),1)+AW319,0)</f>
        <v>0</v>
      </c>
      <c r="AX320" s="644">
        <f ca="1">IF('Health SCR'!AX$3&gt;=$B320,OFFSET($D$283,0,'Health SCR'!AX$3-$B320)*OFFSET(Inputs!$C$30,0,$B320-2)/IF(sommmeProdInv(Inputs!$B$30:$AY$30,$D$283:$BA$283,'Health SCR'!AX$3)&gt;0,sommmeProdInv(Inputs!$B$30:$AY$30,$D$283:$BA$283,'Health SCR'!AX$3),1)+AX319,0)</f>
        <v>0</v>
      </c>
      <c r="AY320" s="644">
        <f ca="1">IF('Health SCR'!AY$3&gt;=$B320,OFFSET($D$283,0,'Health SCR'!AY$3-$B320)*OFFSET(Inputs!$C$30,0,$B320-2)/IF(sommmeProdInv(Inputs!$B$30:$AY$30,$D$283:$BA$283,'Health SCR'!AY$3)&gt;0,sommmeProdInv(Inputs!$B$30:$AY$30,$D$283:$BA$283,'Health SCR'!AY$3),1)+AY319,0)</f>
        <v>0</v>
      </c>
      <c r="AZ320" s="644">
        <f ca="1">IF('Health SCR'!AZ$3&gt;=$B320,OFFSET($D$283,0,'Health SCR'!AZ$3-$B320)*OFFSET(Inputs!$C$30,0,$B320-2)/IF(sommmeProdInv(Inputs!$B$30:$AY$30,$D$283:$BA$283,'Health SCR'!AZ$3)&gt;0,sommmeProdInv(Inputs!$B$30:$AY$30,$D$283:$BA$283,'Health SCR'!AZ$3),1)+AZ319,0)</f>
        <v>0</v>
      </c>
      <c r="BA320" s="645">
        <f ca="1">IF('Health SCR'!BA$3&gt;=$B320,OFFSET($D$283,0,'Health SCR'!BA$3-$B320)*OFFSET(Inputs!$C$30,0,$B320-2)/IF(sommmeProdInv(Inputs!$B$30:$AY$30,$D$283:$BA$283,'Health SCR'!BA$3)&gt;0,sommmeProdInv(Inputs!$B$30:$AY$30,$D$283:$BA$283,'Health SCR'!BA$3),1)+BA319,0)</f>
        <v>0</v>
      </c>
    </row>
    <row r="321" spans="1:53" s="221" customFormat="1" outlineLevel="1">
      <c r="A321" s="610"/>
      <c r="B321" s="993">
        <v>37</v>
      </c>
      <c r="C321" s="994"/>
      <c r="D321" s="643"/>
      <c r="E321" s="644">
        <f ca="1">IF('Health SCR'!E$3&gt;=$B321,OFFSET($D$283,0,'Health SCR'!E$3-$B321)*OFFSET(Inputs!$C$30,0,$B321-2)/IF(sommmeProdInv(Inputs!$B$30:$AY$30,$D$283:$BA$283,'Health SCR'!E$3)&gt;0,sommmeProdInv(Inputs!$B$30:$AY$30,$D$283:$BA$283,'Health SCR'!E$3),1)+E320,0)</f>
        <v>0</v>
      </c>
      <c r="F321" s="644">
        <f ca="1">IF('Health SCR'!F$3&gt;=$B321,OFFSET($D$283,0,'Health SCR'!F$3-$B321)*OFFSET(Inputs!$C$30,0,$B321-2)/IF(sommmeProdInv(Inputs!$B$30:$AY$30,$D$283:$BA$283,'Health SCR'!F$3)&gt;0,sommmeProdInv(Inputs!$B$30:$AY$30,$D$283:$BA$283,'Health SCR'!F$3),1)+F320,0)</f>
        <v>0</v>
      </c>
      <c r="G321" s="644">
        <f ca="1">IF('Health SCR'!G$3&gt;=$B321,OFFSET($D$283,0,'Health SCR'!G$3-$B321)*OFFSET(Inputs!$C$30,0,$B321-2)/IF(sommmeProdInv(Inputs!$B$30:$AY$30,$D$283:$BA$283,'Health SCR'!G$3)&gt;0,sommmeProdInv(Inputs!$B$30:$AY$30,$D$283:$BA$283,'Health SCR'!G$3),1)+G320,0)</f>
        <v>0</v>
      </c>
      <c r="H321" s="644">
        <f ca="1">IF('Health SCR'!H$3&gt;=$B321,OFFSET($D$283,0,'Health SCR'!H$3-$B321)*OFFSET(Inputs!$C$30,0,$B321-2)/IF(sommmeProdInv(Inputs!$B$30:$AY$30,$D$283:$BA$283,'Health SCR'!H$3)&gt;0,sommmeProdInv(Inputs!$B$30:$AY$30,$D$283:$BA$283,'Health SCR'!H$3),1)+H320,0)</f>
        <v>0</v>
      </c>
      <c r="I321" s="644">
        <f ca="1">IF('Health SCR'!I$3&gt;=$B321,OFFSET($D$283,0,'Health SCR'!I$3-$B321)*OFFSET(Inputs!$C$30,0,$B321-2)/IF(sommmeProdInv(Inputs!$B$30:$AY$30,$D$283:$BA$283,'Health SCR'!I$3)&gt;0,sommmeProdInv(Inputs!$B$30:$AY$30,$D$283:$BA$283,'Health SCR'!I$3),1)+I320,0)</f>
        <v>0</v>
      </c>
      <c r="J321" s="644">
        <f ca="1">IF('Health SCR'!J$3&gt;=$B321,OFFSET($D$283,0,'Health SCR'!J$3-$B321)*OFFSET(Inputs!$C$30,0,$B321-2)/IF(sommmeProdInv(Inputs!$B$30:$AY$30,$D$283:$BA$283,'Health SCR'!J$3)&gt;0,sommmeProdInv(Inputs!$B$30:$AY$30,$D$283:$BA$283,'Health SCR'!J$3),1)+J320,0)</f>
        <v>0</v>
      </c>
      <c r="K321" s="644">
        <f ca="1">IF('Health SCR'!K$3&gt;=$B321,OFFSET($D$283,0,'Health SCR'!K$3-$B321)*OFFSET(Inputs!$C$30,0,$B321-2)/IF(sommmeProdInv(Inputs!$B$30:$AY$30,$D$283:$BA$283,'Health SCR'!K$3)&gt;0,sommmeProdInv(Inputs!$B$30:$AY$30,$D$283:$BA$283,'Health SCR'!K$3),1)+K320,0)</f>
        <v>0</v>
      </c>
      <c r="L321" s="644">
        <f ca="1">IF('Health SCR'!L$3&gt;=$B321,OFFSET($D$283,0,'Health SCR'!L$3-$B321)*OFFSET(Inputs!$C$30,0,$B321-2)/IF(sommmeProdInv(Inputs!$B$30:$AY$30,$D$283:$BA$283,'Health SCR'!L$3)&gt;0,sommmeProdInv(Inputs!$B$30:$AY$30,$D$283:$BA$283,'Health SCR'!L$3),1)+L320,0)</f>
        <v>0</v>
      </c>
      <c r="M321" s="644">
        <f ca="1">IF('Health SCR'!M$3&gt;=$B321,OFFSET($D$283,0,'Health SCR'!M$3-$B321)*OFFSET(Inputs!$C$30,0,$B321-2)/IF(sommmeProdInv(Inputs!$B$30:$AY$30,$D$283:$BA$283,'Health SCR'!M$3)&gt;0,sommmeProdInv(Inputs!$B$30:$AY$30,$D$283:$BA$283,'Health SCR'!M$3),1)+M320,0)</f>
        <v>0</v>
      </c>
      <c r="N321" s="644">
        <f ca="1">IF('Health SCR'!N$3&gt;=$B321,OFFSET($D$283,0,'Health SCR'!N$3-$B321)*OFFSET(Inputs!$C$30,0,$B321-2)/IF(sommmeProdInv(Inputs!$B$30:$AY$30,$D$283:$BA$283,'Health SCR'!N$3)&gt;0,sommmeProdInv(Inputs!$B$30:$AY$30,$D$283:$BA$283,'Health SCR'!N$3),1)+N320,0)</f>
        <v>0</v>
      </c>
      <c r="O321" s="644">
        <f ca="1">IF('Health SCR'!O$3&gt;=$B321,OFFSET($D$283,0,'Health SCR'!O$3-$B321)*OFFSET(Inputs!$C$30,0,$B321-2)/IF(sommmeProdInv(Inputs!$B$30:$AY$30,$D$283:$BA$283,'Health SCR'!O$3)&gt;0,sommmeProdInv(Inputs!$B$30:$AY$30,$D$283:$BA$283,'Health SCR'!O$3),1)+O320,0)</f>
        <v>0</v>
      </c>
      <c r="P321" s="644">
        <f ca="1">IF('Health SCR'!P$3&gt;=$B321,OFFSET($D$283,0,'Health SCR'!P$3-$B321)*OFFSET(Inputs!$C$30,0,$B321-2)/IF(sommmeProdInv(Inputs!$B$30:$AY$30,$D$283:$BA$283,'Health SCR'!P$3)&gt;0,sommmeProdInv(Inputs!$B$30:$AY$30,$D$283:$BA$283,'Health SCR'!P$3),1)+P320,0)</f>
        <v>0</v>
      </c>
      <c r="Q321" s="644">
        <f ca="1">IF('Health SCR'!Q$3&gt;=$B321,OFFSET($D$283,0,'Health SCR'!Q$3-$B321)*OFFSET(Inputs!$C$30,0,$B321-2)/IF(sommmeProdInv(Inputs!$B$30:$AY$30,$D$283:$BA$283,'Health SCR'!Q$3)&gt;0,sommmeProdInv(Inputs!$B$30:$AY$30,$D$283:$BA$283,'Health SCR'!Q$3),1)+Q320,0)</f>
        <v>0</v>
      </c>
      <c r="R321" s="644">
        <f ca="1">IF('Health SCR'!R$3&gt;=$B321,OFFSET($D$283,0,'Health SCR'!R$3-$B321)*OFFSET(Inputs!$C$30,0,$B321-2)/IF(sommmeProdInv(Inputs!$B$30:$AY$30,$D$283:$BA$283,'Health SCR'!R$3)&gt;0,sommmeProdInv(Inputs!$B$30:$AY$30,$D$283:$BA$283,'Health SCR'!R$3),1)+R320,0)</f>
        <v>0</v>
      </c>
      <c r="S321" s="644">
        <f ca="1">IF('Health SCR'!S$3&gt;=$B321,OFFSET($D$283,0,'Health SCR'!S$3-$B321)*OFFSET(Inputs!$C$30,0,$B321-2)/IF(sommmeProdInv(Inputs!$B$30:$AY$30,$D$283:$BA$283,'Health SCR'!S$3)&gt;0,sommmeProdInv(Inputs!$B$30:$AY$30,$D$283:$BA$283,'Health SCR'!S$3),1)+S320,0)</f>
        <v>0</v>
      </c>
      <c r="T321" s="644">
        <f ca="1">IF('Health SCR'!T$3&gt;=$B321,OFFSET($D$283,0,'Health SCR'!T$3-$B321)*OFFSET(Inputs!$C$30,0,$B321-2)/IF(sommmeProdInv(Inputs!$B$30:$AY$30,$D$283:$BA$283,'Health SCR'!T$3)&gt;0,sommmeProdInv(Inputs!$B$30:$AY$30,$D$283:$BA$283,'Health SCR'!T$3),1)+T320,0)</f>
        <v>0</v>
      </c>
      <c r="U321" s="644">
        <f ca="1">IF('Health SCR'!U$3&gt;=$B321,OFFSET($D$283,0,'Health SCR'!U$3-$B321)*OFFSET(Inputs!$C$30,0,$B321-2)/IF(sommmeProdInv(Inputs!$B$30:$AY$30,$D$283:$BA$283,'Health SCR'!U$3)&gt;0,sommmeProdInv(Inputs!$B$30:$AY$30,$D$283:$BA$283,'Health SCR'!U$3),1)+U320,0)</f>
        <v>0</v>
      </c>
      <c r="V321" s="644">
        <f ca="1">IF('Health SCR'!V$3&gt;=$B321,OFFSET($D$283,0,'Health SCR'!V$3-$B321)*OFFSET(Inputs!$C$30,0,$B321-2)/IF(sommmeProdInv(Inputs!$B$30:$AY$30,$D$283:$BA$283,'Health SCR'!V$3)&gt;0,sommmeProdInv(Inputs!$B$30:$AY$30,$D$283:$BA$283,'Health SCR'!V$3),1)+V320,0)</f>
        <v>0</v>
      </c>
      <c r="W321" s="644">
        <f ca="1">IF('Health SCR'!W$3&gt;=$B321,OFFSET($D$283,0,'Health SCR'!W$3-$B321)*OFFSET(Inputs!$C$30,0,$B321-2)/IF(sommmeProdInv(Inputs!$B$30:$AY$30,$D$283:$BA$283,'Health SCR'!W$3)&gt;0,sommmeProdInv(Inputs!$B$30:$AY$30,$D$283:$BA$283,'Health SCR'!W$3),1)+W320,0)</f>
        <v>0</v>
      </c>
      <c r="X321" s="644">
        <f ca="1">IF('Health SCR'!X$3&gt;=$B321,OFFSET($D$283,0,'Health SCR'!X$3-$B321)*OFFSET(Inputs!$C$30,0,$B321-2)/IF(sommmeProdInv(Inputs!$B$30:$AY$30,$D$283:$BA$283,'Health SCR'!X$3)&gt;0,sommmeProdInv(Inputs!$B$30:$AY$30,$D$283:$BA$283,'Health SCR'!X$3),1)+X320,0)</f>
        <v>0</v>
      </c>
      <c r="Y321" s="644">
        <f ca="1">IF('Health SCR'!Y$3&gt;=$B321,OFFSET($D$283,0,'Health SCR'!Y$3-$B321)*OFFSET(Inputs!$C$30,0,$B321-2)/IF(sommmeProdInv(Inputs!$B$30:$AY$30,$D$283:$BA$283,'Health SCR'!Y$3)&gt;0,sommmeProdInv(Inputs!$B$30:$AY$30,$D$283:$BA$283,'Health SCR'!Y$3),1)+Y320,0)</f>
        <v>0</v>
      </c>
      <c r="Z321" s="644">
        <f ca="1">IF('Health SCR'!Z$3&gt;=$B321,OFFSET($D$283,0,'Health SCR'!Z$3-$B321)*OFFSET(Inputs!$C$30,0,$B321-2)/IF(sommmeProdInv(Inputs!$B$30:$AY$30,$D$283:$BA$283,'Health SCR'!Z$3)&gt;0,sommmeProdInv(Inputs!$B$30:$AY$30,$D$283:$BA$283,'Health SCR'!Z$3),1)+Z320,0)</f>
        <v>0</v>
      </c>
      <c r="AA321" s="644">
        <f ca="1">IF('Health SCR'!AA$3&gt;=$B321,OFFSET($D$283,0,'Health SCR'!AA$3-$B321)*OFFSET(Inputs!$C$30,0,$B321-2)/IF(sommmeProdInv(Inputs!$B$30:$AY$30,$D$283:$BA$283,'Health SCR'!AA$3)&gt;0,sommmeProdInv(Inputs!$B$30:$AY$30,$D$283:$BA$283,'Health SCR'!AA$3),1)+AA320,0)</f>
        <v>0</v>
      </c>
      <c r="AB321" s="644">
        <f ca="1">IF('Health SCR'!AB$3&gt;=$B321,OFFSET($D$283,0,'Health SCR'!AB$3-$B321)*OFFSET(Inputs!$C$30,0,$B321-2)/IF(sommmeProdInv(Inputs!$B$30:$AY$30,$D$283:$BA$283,'Health SCR'!AB$3)&gt;0,sommmeProdInv(Inputs!$B$30:$AY$30,$D$283:$BA$283,'Health SCR'!AB$3),1)+AB320,0)</f>
        <v>0</v>
      </c>
      <c r="AC321" s="644">
        <f ca="1">IF('Health SCR'!AC$3&gt;=$B321,OFFSET($D$283,0,'Health SCR'!AC$3-$B321)*OFFSET(Inputs!$C$30,0,$B321-2)/IF(sommmeProdInv(Inputs!$B$30:$AY$30,$D$283:$BA$283,'Health SCR'!AC$3)&gt;0,sommmeProdInv(Inputs!$B$30:$AY$30,$D$283:$BA$283,'Health SCR'!AC$3),1)+AC320,0)</f>
        <v>0</v>
      </c>
      <c r="AD321" s="644">
        <f ca="1">IF('Health SCR'!AD$3&gt;=$B321,OFFSET($D$283,0,'Health SCR'!AD$3-$B321)*OFFSET(Inputs!$C$30,0,$B321-2)/IF(sommmeProdInv(Inputs!$B$30:$AY$30,$D$283:$BA$283,'Health SCR'!AD$3)&gt;0,sommmeProdInv(Inputs!$B$30:$AY$30,$D$283:$BA$283,'Health SCR'!AD$3),1)+AD320,0)</f>
        <v>0</v>
      </c>
      <c r="AE321" s="644">
        <f ca="1">IF('Health SCR'!AE$3&gt;=$B321,OFFSET($D$283,0,'Health SCR'!AE$3-$B321)*OFFSET(Inputs!$C$30,0,$B321-2)/IF(sommmeProdInv(Inputs!$B$30:$AY$30,$D$283:$BA$283,'Health SCR'!AE$3)&gt;0,sommmeProdInv(Inputs!$B$30:$AY$30,$D$283:$BA$283,'Health SCR'!AE$3),1)+AE320,0)</f>
        <v>0</v>
      </c>
      <c r="AF321" s="644">
        <f ca="1">IF('Health SCR'!AF$3&gt;=$B321,OFFSET($D$283,0,'Health SCR'!AF$3-$B321)*OFFSET(Inputs!$C$30,0,$B321-2)/IF(sommmeProdInv(Inputs!$B$30:$AY$30,$D$283:$BA$283,'Health SCR'!AF$3)&gt;0,sommmeProdInv(Inputs!$B$30:$AY$30,$D$283:$BA$283,'Health SCR'!AF$3),1)+AF320,0)</f>
        <v>0</v>
      </c>
      <c r="AG321" s="644">
        <f ca="1">IF('Health SCR'!AG$3&gt;=$B321,OFFSET($D$283,0,'Health SCR'!AG$3-$B321)*OFFSET(Inputs!$C$30,0,$B321-2)/IF(sommmeProdInv(Inputs!$B$30:$AY$30,$D$283:$BA$283,'Health SCR'!AG$3)&gt;0,sommmeProdInv(Inputs!$B$30:$AY$30,$D$283:$BA$283,'Health SCR'!AG$3),1)+AG320,0)</f>
        <v>0</v>
      </c>
      <c r="AH321" s="644">
        <f ca="1">IF('Health SCR'!AH$3&gt;=$B321,OFFSET($D$283,0,'Health SCR'!AH$3-$B321)*OFFSET(Inputs!$C$30,0,$B321-2)/IF(sommmeProdInv(Inputs!$B$30:$AY$30,$D$283:$BA$283,'Health SCR'!AH$3)&gt;0,sommmeProdInv(Inputs!$B$30:$AY$30,$D$283:$BA$283,'Health SCR'!AH$3),1)+AH320,0)</f>
        <v>0</v>
      </c>
      <c r="AI321" s="644">
        <f ca="1">IF('Health SCR'!AI$3&gt;=$B321,OFFSET($D$283,0,'Health SCR'!AI$3-$B321)*OFFSET(Inputs!$C$30,0,$B321-2)/IF(sommmeProdInv(Inputs!$B$30:$AY$30,$D$283:$BA$283,'Health SCR'!AI$3)&gt;0,sommmeProdInv(Inputs!$B$30:$AY$30,$D$283:$BA$283,'Health SCR'!AI$3),1)+AI320,0)</f>
        <v>0</v>
      </c>
      <c r="AJ321" s="644">
        <f ca="1">IF('Health SCR'!AJ$3&gt;=$B321,OFFSET($D$283,0,'Health SCR'!AJ$3-$B321)*OFFSET(Inputs!$C$30,0,$B321-2)/IF(sommmeProdInv(Inputs!$B$30:$AY$30,$D$283:$BA$283,'Health SCR'!AJ$3)&gt;0,sommmeProdInv(Inputs!$B$30:$AY$30,$D$283:$BA$283,'Health SCR'!AJ$3),1)+AJ320,0)</f>
        <v>0</v>
      </c>
      <c r="AK321" s="644">
        <f ca="1">IF('Health SCR'!AK$3&gt;=$B321,OFFSET($D$283,0,'Health SCR'!AK$3-$B321)*OFFSET(Inputs!$C$30,0,$B321-2)/IF(sommmeProdInv(Inputs!$B$30:$AY$30,$D$283:$BA$283,'Health SCR'!AK$3)&gt;0,sommmeProdInv(Inputs!$B$30:$AY$30,$D$283:$BA$283,'Health SCR'!AK$3),1)+AK320,0)</f>
        <v>0</v>
      </c>
      <c r="AL321" s="644">
        <f ca="1">IF('Health SCR'!AL$3&gt;=$B321,OFFSET($D$283,0,'Health SCR'!AL$3-$B321)*OFFSET(Inputs!$C$30,0,$B321-2)/IF(sommmeProdInv(Inputs!$B$30:$AY$30,$D$283:$BA$283,'Health SCR'!AL$3)&gt;0,sommmeProdInv(Inputs!$B$30:$AY$30,$D$283:$BA$283,'Health SCR'!AL$3),1)+AL320,0)</f>
        <v>0</v>
      </c>
      <c r="AM321" s="644">
        <f ca="1">IF('Health SCR'!AM$3&gt;=$B321,OFFSET($D$283,0,'Health SCR'!AM$3-$B321)*OFFSET(Inputs!$C$30,0,$B321-2)/IF(sommmeProdInv(Inputs!$B$30:$AY$30,$D$283:$BA$283,'Health SCR'!AM$3)&gt;0,sommmeProdInv(Inputs!$B$30:$AY$30,$D$283:$BA$283,'Health SCR'!AM$3),1)+AM320,0)</f>
        <v>0</v>
      </c>
      <c r="AN321" s="644">
        <f ca="1">IF('Health SCR'!AN$3&gt;=$B321,OFFSET($D$283,0,'Health SCR'!AN$3-$B321)*OFFSET(Inputs!$C$30,0,$B321-2)/IF(sommmeProdInv(Inputs!$B$30:$AY$30,$D$283:$BA$283,'Health SCR'!AN$3)&gt;0,sommmeProdInv(Inputs!$B$30:$AY$30,$D$283:$BA$283,'Health SCR'!AN$3),1)+AN320,0)</f>
        <v>0</v>
      </c>
      <c r="AO321" s="644">
        <f ca="1">IF('Health SCR'!AO$3&gt;=$B321,OFFSET($D$283,0,'Health SCR'!AO$3-$B321)*OFFSET(Inputs!$C$30,0,$B321-2)/IF(sommmeProdInv(Inputs!$B$30:$AY$30,$D$283:$BA$283,'Health SCR'!AO$3)&gt;0,sommmeProdInv(Inputs!$B$30:$AY$30,$D$283:$BA$283,'Health SCR'!AO$3),1)+AO320,0)</f>
        <v>0</v>
      </c>
      <c r="AP321" s="644">
        <f ca="1">IF('Health SCR'!AP$3&gt;=$B321,OFFSET($D$283,0,'Health SCR'!AP$3-$B321)*OFFSET(Inputs!$C$30,0,$B321-2)/IF(sommmeProdInv(Inputs!$B$30:$AY$30,$D$283:$BA$283,'Health SCR'!AP$3)&gt;0,sommmeProdInv(Inputs!$B$30:$AY$30,$D$283:$BA$283,'Health SCR'!AP$3),1)+AP320,0)</f>
        <v>0</v>
      </c>
      <c r="AQ321" s="644">
        <f ca="1">IF('Health SCR'!AQ$3&gt;=$B321,OFFSET($D$283,0,'Health SCR'!AQ$3-$B321)*OFFSET(Inputs!$C$30,0,$B321-2)/IF(sommmeProdInv(Inputs!$B$30:$AY$30,$D$283:$BA$283,'Health SCR'!AQ$3)&gt;0,sommmeProdInv(Inputs!$B$30:$AY$30,$D$283:$BA$283,'Health SCR'!AQ$3),1)+AQ320,0)</f>
        <v>0</v>
      </c>
      <c r="AR321" s="644">
        <f ca="1">IF('Health SCR'!AR$3&gt;=$B321,OFFSET($D$283,0,'Health SCR'!AR$3-$B321)*OFFSET(Inputs!$C$30,0,$B321-2)/IF(sommmeProdInv(Inputs!$B$30:$AY$30,$D$283:$BA$283,'Health SCR'!AR$3)&gt;0,sommmeProdInv(Inputs!$B$30:$AY$30,$D$283:$BA$283,'Health SCR'!AR$3),1)+AR320,0)</f>
        <v>0</v>
      </c>
      <c r="AS321" s="644">
        <f ca="1">IF('Health SCR'!AS$3&gt;=$B321,OFFSET($D$283,0,'Health SCR'!AS$3-$B321)*OFFSET(Inputs!$C$30,0,$B321-2)/IF(sommmeProdInv(Inputs!$B$30:$AY$30,$D$283:$BA$283,'Health SCR'!AS$3)&gt;0,sommmeProdInv(Inputs!$B$30:$AY$30,$D$283:$BA$283,'Health SCR'!AS$3),1)+AS320,0)</f>
        <v>0</v>
      </c>
      <c r="AT321" s="644">
        <f ca="1">IF('Health SCR'!AT$3&gt;=$B321,OFFSET($D$283,0,'Health SCR'!AT$3-$B321)*OFFSET(Inputs!$C$30,0,$B321-2)/IF(sommmeProdInv(Inputs!$B$30:$AY$30,$D$283:$BA$283,'Health SCR'!AT$3)&gt;0,sommmeProdInv(Inputs!$B$30:$AY$30,$D$283:$BA$283,'Health SCR'!AT$3),1)+AT320,0)</f>
        <v>0</v>
      </c>
      <c r="AU321" s="644">
        <f ca="1">IF('Health SCR'!AU$3&gt;=$B321,OFFSET($D$283,0,'Health SCR'!AU$3-$B321)*OFFSET(Inputs!$C$30,0,$B321-2)/IF(sommmeProdInv(Inputs!$B$30:$AY$30,$D$283:$BA$283,'Health SCR'!AU$3)&gt;0,sommmeProdInv(Inputs!$B$30:$AY$30,$D$283:$BA$283,'Health SCR'!AU$3),1)+AU320,0)</f>
        <v>0</v>
      </c>
      <c r="AV321" s="644">
        <f ca="1">IF('Health SCR'!AV$3&gt;=$B321,OFFSET($D$283,0,'Health SCR'!AV$3-$B321)*OFFSET(Inputs!$C$30,0,$B321-2)/IF(sommmeProdInv(Inputs!$B$30:$AY$30,$D$283:$BA$283,'Health SCR'!AV$3)&gt;0,sommmeProdInv(Inputs!$B$30:$AY$30,$D$283:$BA$283,'Health SCR'!AV$3),1)+AV320,0)</f>
        <v>0</v>
      </c>
      <c r="AW321" s="644">
        <f ca="1">IF('Health SCR'!AW$3&gt;=$B321,OFFSET($D$283,0,'Health SCR'!AW$3-$B321)*OFFSET(Inputs!$C$30,0,$B321-2)/IF(sommmeProdInv(Inputs!$B$30:$AY$30,$D$283:$BA$283,'Health SCR'!AW$3)&gt;0,sommmeProdInv(Inputs!$B$30:$AY$30,$D$283:$BA$283,'Health SCR'!AW$3),1)+AW320,0)</f>
        <v>0</v>
      </c>
      <c r="AX321" s="644">
        <f ca="1">IF('Health SCR'!AX$3&gt;=$B321,OFFSET($D$283,0,'Health SCR'!AX$3-$B321)*OFFSET(Inputs!$C$30,0,$B321-2)/IF(sommmeProdInv(Inputs!$B$30:$AY$30,$D$283:$BA$283,'Health SCR'!AX$3)&gt;0,sommmeProdInv(Inputs!$B$30:$AY$30,$D$283:$BA$283,'Health SCR'!AX$3),1)+AX320,0)</f>
        <v>0</v>
      </c>
      <c r="AY321" s="644">
        <f ca="1">IF('Health SCR'!AY$3&gt;=$B321,OFFSET($D$283,0,'Health SCR'!AY$3-$B321)*OFFSET(Inputs!$C$30,0,$B321-2)/IF(sommmeProdInv(Inputs!$B$30:$AY$30,$D$283:$BA$283,'Health SCR'!AY$3)&gt;0,sommmeProdInv(Inputs!$B$30:$AY$30,$D$283:$BA$283,'Health SCR'!AY$3),1)+AY320,0)</f>
        <v>0</v>
      </c>
      <c r="AZ321" s="644">
        <f ca="1">IF('Health SCR'!AZ$3&gt;=$B321,OFFSET($D$283,0,'Health SCR'!AZ$3-$B321)*OFFSET(Inputs!$C$30,0,$B321-2)/IF(sommmeProdInv(Inputs!$B$30:$AY$30,$D$283:$BA$283,'Health SCR'!AZ$3)&gt;0,sommmeProdInv(Inputs!$B$30:$AY$30,$D$283:$BA$283,'Health SCR'!AZ$3),1)+AZ320,0)</f>
        <v>0</v>
      </c>
      <c r="BA321" s="645">
        <f ca="1">IF('Health SCR'!BA$3&gt;=$B321,OFFSET($D$283,0,'Health SCR'!BA$3-$B321)*OFFSET(Inputs!$C$30,0,$B321-2)/IF(sommmeProdInv(Inputs!$B$30:$AY$30,$D$283:$BA$283,'Health SCR'!BA$3)&gt;0,sommmeProdInv(Inputs!$B$30:$AY$30,$D$283:$BA$283,'Health SCR'!BA$3),1)+BA320,0)</f>
        <v>0</v>
      </c>
    </row>
    <row r="322" spans="1:53" s="221" customFormat="1" outlineLevel="1">
      <c r="A322" s="610"/>
      <c r="B322" s="993">
        <v>38</v>
      </c>
      <c r="C322" s="994"/>
      <c r="D322" s="643"/>
      <c r="E322" s="644">
        <f ca="1">IF('Health SCR'!E$3&gt;=$B322,OFFSET($D$283,0,'Health SCR'!E$3-$B322)*OFFSET(Inputs!$C$30,0,$B322-2)/IF(sommmeProdInv(Inputs!$B$30:$AY$30,$D$283:$BA$283,'Health SCR'!E$3)&gt;0,sommmeProdInv(Inputs!$B$30:$AY$30,$D$283:$BA$283,'Health SCR'!E$3),1)+E321,0)</f>
        <v>0</v>
      </c>
      <c r="F322" s="644">
        <f ca="1">IF('Health SCR'!F$3&gt;=$B322,OFFSET($D$283,0,'Health SCR'!F$3-$B322)*OFFSET(Inputs!$C$30,0,$B322-2)/IF(sommmeProdInv(Inputs!$B$30:$AY$30,$D$283:$BA$283,'Health SCR'!F$3)&gt;0,sommmeProdInv(Inputs!$B$30:$AY$30,$D$283:$BA$283,'Health SCR'!F$3),1)+F321,0)</f>
        <v>0</v>
      </c>
      <c r="G322" s="644">
        <f ca="1">IF('Health SCR'!G$3&gt;=$B322,OFFSET($D$283,0,'Health SCR'!G$3-$B322)*OFFSET(Inputs!$C$30,0,$B322-2)/IF(sommmeProdInv(Inputs!$B$30:$AY$30,$D$283:$BA$283,'Health SCR'!G$3)&gt;0,sommmeProdInv(Inputs!$B$30:$AY$30,$D$283:$BA$283,'Health SCR'!G$3),1)+G321,0)</f>
        <v>0</v>
      </c>
      <c r="H322" s="644">
        <f ca="1">IF('Health SCR'!H$3&gt;=$B322,OFFSET($D$283,0,'Health SCR'!H$3-$B322)*OFFSET(Inputs!$C$30,0,$B322-2)/IF(sommmeProdInv(Inputs!$B$30:$AY$30,$D$283:$BA$283,'Health SCR'!H$3)&gt;0,sommmeProdInv(Inputs!$B$30:$AY$30,$D$283:$BA$283,'Health SCR'!H$3),1)+H321,0)</f>
        <v>0</v>
      </c>
      <c r="I322" s="644">
        <f ca="1">IF('Health SCR'!I$3&gt;=$B322,OFFSET($D$283,0,'Health SCR'!I$3-$B322)*OFFSET(Inputs!$C$30,0,$B322-2)/IF(sommmeProdInv(Inputs!$B$30:$AY$30,$D$283:$BA$283,'Health SCR'!I$3)&gt;0,sommmeProdInv(Inputs!$B$30:$AY$30,$D$283:$BA$283,'Health SCR'!I$3),1)+I321,0)</f>
        <v>0</v>
      </c>
      <c r="J322" s="644">
        <f ca="1">IF('Health SCR'!J$3&gt;=$B322,OFFSET($D$283,0,'Health SCR'!J$3-$B322)*OFFSET(Inputs!$C$30,0,$B322-2)/IF(sommmeProdInv(Inputs!$B$30:$AY$30,$D$283:$BA$283,'Health SCR'!J$3)&gt;0,sommmeProdInv(Inputs!$B$30:$AY$30,$D$283:$BA$283,'Health SCR'!J$3),1)+J321,0)</f>
        <v>0</v>
      </c>
      <c r="K322" s="644">
        <f ca="1">IF('Health SCR'!K$3&gt;=$B322,OFFSET($D$283,0,'Health SCR'!K$3-$B322)*OFFSET(Inputs!$C$30,0,$B322-2)/IF(sommmeProdInv(Inputs!$B$30:$AY$30,$D$283:$BA$283,'Health SCR'!K$3)&gt;0,sommmeProdInv(Inputs!$B$30:$AY$30,$D$283:$BA$283,'Health SCR'!K$3),1)+K321,0)</f>
        <v>0</v>
      </c>
      <c r="L322" s="644">
        <f ca="1">IF('Health SCR'!L$3&gt;=$B322,OFFSET($D$283,0,'Health SCR'!L$3-$B322)*OFFSET(Inputs!$C$30,0,$B322-2)/IF(sommmeProdInv(Inputs!$B$30:$AY$30,$D$283:$BA$283,'Health SCR'!L$3)&gt;0,sommmeProdInv(Inputs!$B$30:$AY$30,$D$283:$BA$283,'Health SCR'!L$3),1)+L321,0)</f>
        <v>0</v>
      </c>
      <c r="M322" s="644">
        <f ca="1">IF('Health SCR'!M$3&gt;=$B322,OFFSET($D$283,0,'Health SCR'!M$3-$B322)*OFFSET(Inputs!$C$30,0,$B322-2)/IF(sommmeProdInv(Inputs!$B$30:$AY$30,$D$283:$BA$283,'Health SCR'!M$3)&gt;0,sommmeProdInv(Inputs!$B$30:$AY$30,$D$283:$BA$283,'Health SCR'!M$3),1)+M321,0)</f>
        <v>0</v>
      </c>
      <c r="N322" s="644">
        <f ca="1">IF('Health SCR'!N$3&gt;=$B322,OFFSET($D$283,0,'Health SCR'!N$3-$B322)*OFFSET(Inputs!$C$30,0,$B322-2)/IF(sommmeProdInv(Inputs!$B$30:$AY$30,$D$283:$BA$283,'Health SCR'!N$3)&gt;0,sommmeProdInv(Inputs!$B$30:$AY$30,$D$283:$BA$283,'Health SCR'!N$3),1)+N321,0)</f>
        <v>0</v>
      </c>
      <c r="O322" s="644">
        <f ca="1">IF('Health SCR'!O$3&gt;=$B322,OFFSET($D$283,0,'Health SCR'!O$3-$B322)*OFFSET(Inputs!$C$30,0,$B322-2)/IF(sommmeProdInv(Inputs!$B$30:$AY$30,$D$283:$BA$283,'Health SCR'!O$3)&gt;0,sommmeProdInv(Inputs!$B$30:$AY$30,$D$283:$BA$283,'Health SCR'!O$3),1)+O321,0)</f>
        <v>0</v>
      </c>
      <c r="P322" s="644">
        <f ca="1">IF('Health SCR'!P$3&gt;=$B322,OFFSET($D$283,0,'Health SCR'!P$3-$B322)*OFFSET(Inputs!$C$30,0,$B322-2)/IF(sommmeProdInv(Inputs!$B$30:$AY$30,$D$283:$BA$283,'Health SCR'!P$3)&gt;0,sommmeProdInv(Inputs!$B$30:$AY$30,$D$283:$BA$283,'Health SCR'!P$3),1)+P321,0)</f>
        <v>0</v>
      </c>
      <c r="Q322" s="644">
        <f ca="1">IF('Health SCR'!Q$3&gt;=$B322,OFFSET($D$283,0,'Health SCR'!Q$3-$B322)*OFFSET(Inputs!$C$30,0,$B322-2)/IF(sommmeProdInv(Inputs!$B$30:$AY$30,$D$283:$BA$283,'Health SCR'!Q$3)&gt;0,sommmeProdInv(Inputs!$B$30:$AY$30,$D$283:$BA$283,'Health SCR'!Q$3),1)+Q321,0)</f>
        <v>0</v>
      </c>
      <c r="R322" s="644">
        <f ca="1">IF('Health SCR'!R$3&gt;=$B322,OFFSET($D$283,0,'Health SCR'!R$3-$B322)*OFFSET(Inputs!$C$30,0,$B322-2)/IF(sommmeProdInv(Inputs!$B$30:$AY$30,$D$283:$BA$283,'Health SCR'!R$3)&gt;0,sommmeProdInv(Inputs!$B$30:$AY$30,$D$283:$BA$283,'Health SCR'!R$3),1)+R321,0)</f>
        <v>0</v>
      </c>
      <c r="S322" s="644">
        <f ca="1">IF('Health SCR'!S$3&gt;=$B322,OFFSET($D$283,0,'Health SCR'!S$3-$B322)*OFFSET(Inputs!$C$30,0,$B322-2)/IF(sommmeProdInv(Inputs!$B$30:$AY$30,$D$283:$BA$283,'Health SCR'!S$3)&gt;0,sommmeProdInv(Inputs!$B$30:$AY$30,$D$283:$BA$283,'Health SCR'!S$3),1)+S321,0)</f>
        <v>0</v>
      </c>
      <c r="T322" s="644">
        <f ca="1">IF('Health SCR'!T$3&gt;=$B322,OFFSET($D$283,0,'Health SCR'!T$3-$B322)*OFFSET(Inputs!$C$30,0,$B322-2)/IF(sommmeProdInv(Inputs!$B$30:$AY$30,$D$283:$BA$283,'Health SCR'!T$3)&gt;0,sommmeProdInv(Inputs!$B$30:$AY$30,$D$283:$BA$283,'Health SCR'!T$3),1)+T321,0)</f>
        <v>0</v>
      </c>
      <c r="U322" s="644">
        <f ca="1">IF('Health SCR'!U$3&gt;=$B322,OFFSET($D$283,0,'Health SCR'!U$3-$B322)*OFFSET(Inputs!$C$30,0,$B322-2)/IF(sommmeProdInv(Inputs!$B$30:$AY$30,$D$283:$BA$283,'Health SCR'!U$3)&gt;0,sommmeProdInv(Inputs!$B$30:$AY$30,$D$283:$BA$283,'Health SCR'!U$3),1)+U321,0)</f>
        <v>0</v>
      </c>
      <c r="V322" s="644">
        <f ca="1">IF('Health SCR'!V$3&gt;=$B322,OFFSET($D$283,0,'Health SCR'!V$3-$B322)*OFFSET(Inputs!$C$30,0,$B322-2)/IF(sommmeProdInv(Inputs!$B$30:$AY$30,$D$283:$BA$283,'Health SCR'!V$3)&gt;0,sommmeProdInv(Inputs!$B$30:$AY$30,$D$283:$BA$283,'Health SCR'!V$3),1)+V321,0)</f>
        <v>0</v>
      </c>
      <c r="W322" s="644">
        <f ca="1">IF('Health SCR'!W$3&gt;=$B322,OFFSET($D$283,0,'Health SCR'!W$3-$B322)*OFFSET(Inputs!$C$30,0,$B322-2)/IF(sommmeProdInv(Inputs!$B$30:$AY$30,$D$283:$BA$283,'Health SCR'!W$3)&gt;0,sommmeProdInv(Inputs!$B$30:$AY$30,$D$283:$BA$283,'Health SCR'!W$3),1)+W321,0)</f>
        <v>0</v>
      </c>
      <c r="X322" s="644">
        <f ca="1">IF('Health SCR'!X$3&gt;=$B322,OFFSET($D$283,0,'Health SCR'!X$3-$B322)*OFFSET(Inputs!$C$30,0,$B322-2)/IF(sommmeProdInv(Inputs!$B$30:$AY$30,$D$283:$BA$283,'Health SCR'!X$3)&gt;0,sommmeProdInv(Inputs!$B$30:$AY$30,$D$283:$BA$283,'Health SCR'!X$3),1)+X321,0)</f>
        <v>0</v>
      </c>
      <c r="Y322" s="644">
        <f ca="1">IF('Health SCR'!Y$3&gt;=$B322,OFFSET($D$283,0,'Health SCR'!Y$3-$B322)*OFFSET(Inputs!$C$30,0,$B322-2)/IF(sommmeProdInv(Inputs!$B$30:$AY$30,$D$283:$BA$283,'Health SCR'!Y$3)&gt;0,sommmeProdInv(Inputs!$B$30:$AY$30,$D$283:$BA$283,'Health SCR'!Y$3),1)+Y321,0)</f>
        <v>0</v>
      </c>
      <c r="Z322" s="644">
        <f ca="1">IF('Health SCR'!Z$3&gt;=$B322,OFFSET($D$283,0,'Health SCR'!Z$3-$B322)*OFFSET(Inputs!$C$30,0,$B322-2)/IF(sommmeProdInv(Inputs!$B$30:$AY$30,$D$283:$BA$283,'Health SCR'!Z$3)&gt;0,sommmeProdInv(Inputs!$B$30:$AY$30,$D$283:$BA$283,'Health SCR'!Z$3),1)+Z321,0)</f>
        <v>0</v>
      </c>
      <c r="AA322" s="644">
        <f ca="1">IF('Health SCR'!AA$3&gt;=$B322,OFFSET($D$283,0,'Health SCR'!AA$3-$B322)*OFFSET(Inputs!$C$30,0,$B322-2)/IF(sommmeProdInv(Inputs!$B$30:$AY$30,$D$283:$BA$283,'Health SCR'!AA$3)&gt;0,sommmeProdInv(Inputs!$B$30:$AY$30,$D$283:$BA$283,'Health SCR'!AA$3),1)+AA321,0)</f>
        <v>0</v>
      </c>
      <c r="AB322" s="644">
        <f ca="1">IF('Health SCR'!AB$3&gt;=$B322,OFFSET($D$283,0,'Health SCR'!AB$3-$B322)*OFFSET(Inputs!$C$30,0,$B322-2)/IF(sommmeProdInv(Inputs!$B$30:$AY$30,$D$283:$BA$283,'Health SCR'!AB$3)&gt;0,sommmeProdInv(Inputs!$B$30:$AY$30,$D$283:$BA$283,'Health SCR'!AB$3),1)+AB321,0)</f>
        <v>0</v>
      </c>
      <c r="AC322" s="644">
        <f ca="1">IF('Health SCR'!AC$3&gt;=$B322,OFFSET($D$283,0,'Health SCR'!AC$3-$B322)*OFFSET(Inputs!$C$30,0,$B322-2)/IF(sommmeProdInv(Inputs!$B$30:$AY$30,$D$283:$BA$283,'Health SCR'!AC$3)&gt;0,sommmeProdInv(Inputs!$B$30:$AY$30,$D$283:$BA$283,'Health SCR'!AC$3),1)+AC321,0)</f>
        <v>0</v>
      </c>
      <c r="AD322" s="644">
        <f ca="1">IF('Health SCR'!AD$3&gt;=$B322,OFFSET($D$283,0,'Health SCR'!AD$3-$B322)*OFFSET(Inputs!$C$30,0,$B322-2)/IF(sommmeProdInv(Inputs!$B$30:$AY$30,$D$283:$BA$283,'Health SCR'!AD$3)&gt;0,sommmeProdInv(Inputs!$B$30:$AY$30,$D$283:$BA$283,'Health SCR'!AD$3),1)+AD321,0)</f>
        <v>0</v>
      </c>
      <c r="AE322" s="644">
        <f ca="1">IF('Health SCR'!AE$3&gt;=$B322,OFFSET($D$283,0,'Health SCR'!AE$3-$B322)*OFFSET(Inputs!$C$30,0,$B322-2)/IF(sommmeProdInv(Inputs!$B$30:$AY$30,$D$283:$BA$283,'Health SCR'!AE$3)&gt;0,sommmeProdInv(Inputs!$B$30:$AY$30,$D$283:$BA$283,'Health SCR'!AE$3),1)+AE321,0)</f>
        <v>0</v>
      </c>
      <c r="AF322" s="644">
        <f ca="1">IF('Health SCR'!AF$3&gt;=$B322,OFFSET($D$283,0,'Health SCR'!AF$3-$B322)*OFFSET(Inputs!$C$30,0,$B322-2)/IF(sommmeProdInv(Inputs!$B$30:$AY$30,$D$283:$BA$283,'Health SCR'!AF$3)&gt;0,sommmeProdInv(Inputs!$B$30:$AY$30,$D$283:$BA$283,'Health SCR'!AF$3),1)+AF321,0)</f>
        <v>0</v>
      </c>
      <c r="AG322" s="644">
        <f ca="1">IF('Health SCR'!AG$3&gt;=$B322,OFFSET($D$283,0,'Health SCR'!AG$3-$B322)*OFFSET(Inputs!$C$30,0,$B322-2)/IF(sommmeProdInv(Inputs!$B$30:$AY$30,$D$283:$BA$283,'Health SCR'!AG$3)&gt;0,sommmeProdInv(Inputs!$B$30:$AY$30,$D$283:$BA$283,'Health SCR'!AG$3),1)+AG321,0)</f>
        <v>0</v>
      </c>
      <c r="AH322" s="644">
        <f ca="1">IF('Health SCR'!AH$3&gt;=$B322,OFFSET($D$283,0,'Health SCR'!AH$3-$B322)*OFFSET(Inputs!$C$30,0,$B322-2)/IF(sommmeProdInv(Inputs!$B$30:$AY$30,$D$283:$BA$283,'Health SCR'!AH$3)&gt;0,sommmeProdInv(Inputs!$B$30:$AY$30,$D$283:$BA$283,'Health SCR'!AH$3),1)+AH321,0)</f>
        <v>0</v>
      </c>
      <c r="AI322" s="644">
        <f ca="1">IF('Health SCR'!AI$3&gt;=$B322,OFFSET($D$283,0,'Health SCR'!AI$3-$B322)*OFFSET(Inputs!$C$30,0,$B322-2)/IF(sommmeProdInv(Inputs!$B$30:$AY$30,$D$283:$BA$283,'Health SCR'!AI$3)&gt;0,sommmeProdInv(Inputs!$B$30:$AY$30,$D$283:$BA$283,'Health SCR'!AI$3),1)+AI321,0)</f>
        <v>0</v>
      </c>
      <c r="AJ322" s="644">
        <f ca="1">IF('Health SCR'!AJ$3&gt;=$B322,OFFSET($D$283,0,'Health SCR'!AJ$3-$B322)*OFFSET(Inputs!$C$30,0,$B322-2)/IF(sommmeProdInv(Inputs!$B$30:$AY$30,$D$283:$BA$283,'Health SCR'!AJ$3)&gt;0,sommmeProdInv(Inputs!$B$30:$AY$30,$D$283:$BA$283,'Health SCR'!AJ$3),1)+AJ321,0)</f>
        <v>0</v>
      </c>
      <c r="AK322" s="644">
        <f ca="1">IF('Health SCR'!AK$3&gt;=$B322,OFFSET($D$283,0,'Health SCR'!AK$3-$B322)*OFFSET(Inputs!$C$30,0,$B322-2)/IF(sommmeProdInv(Inputs!$B$30:$AY$30,$D$283:$BA$283,'Health SCR'!AK$3)&gt;0,sommmeProdInv(Inputs!$B$30:$AY$30,$D$283:$BA$283,'Health SCR'!AK$3),1)+AK321,0)</f>
        <v>0</v>
      </c>
      <c r="AL322" s="644">
        <f ca="1">IF('Health SCR'!AL$3&gt;=$B322,OFFSET($D$283,0,'Health SCR'!AL$3-$B322)*OFFSET(Inputs!$C$30,0,$B322-2)/IF(sommmeProdInv(Inputs!$B$30:$AY$30,$D$283:$BA$283,'Health SCR'!AL$3)&gt;0,sommmeProdInv(Inputs!$B$30:$AY$30,$D$283:$BA$283,'Health SCR'!AL$3),1)+AL321,0)</f>
        <v>0</v>
      </c>
      <c r="AM322" s="644">
        <f ca="1">IF('Health SCR'!AM$3&gt;=$B322,OFFSET($D$283,0,'Health SCR'!AM$3-$B322)*OFFSET(Inputs!$C$30,0,$B322-2)/IF(sommmeProdInv(Inputs!$B$30:$AY$30,$D$283:$BA$283,'Health SCR'!AM$3)&gt;0,sommmeProdInv(Inputs!$B$30:$AY$30,$D$283:$BA$283,'Health SCR'!AM$3),1)+AM321,0)</f>
        <v>0</v>
      </c>
      <c r="AN322" s="644">
        <f ca="1">IF('Health SCR'!AN$3&gt;=$B322,OFFSET($D$283,0,'Health SCR'!AN$3-$B322)*OFFSET(Inputs!$C$30,0,$B322-2)/IF(sommmeProdInv(Inputs!$B$30:$AY$30,$D$283:$BA$283,'Health SCR'!AN$3)&gt;0,sommmeProdInv(Inputs!$B$30:$AY$30,$D$283:$BA$283,'Health SCR'!AN$3),1)+AN321,0)</f>
        <v>0</v>
      </c>
      <c r="AO322" s="644">
        <f ca="1">IF('Health SCR'!AO$3&gt;=$B322,OFFSET($D$283,0,'Health SCR'!AO$3-$B322)*OFFSET(Inputs!$C$30,0,$B322-2)/IF(sommmeProdInv(Inputs!$B$30:$AY$30,$D$283:$BA$283,'Health SCR'!AO$3)&gt;0,sommmeProdInv(Inputs!$B$30:$AY$30,$D$283:$BA$283,'Health SCR'!AO$3),1)+AO321,0)</f>
        <v>0</v>
      </c>
      <c r="AP322" s="644">
        <f ca="1">IF('Health SCR'!AP$3&gt;=$B322,OFFSET($D$283,0,'Health SCR'!AP$3-$B322)*OFFSET(Inputs!$C$30,0,$B322-2)/IF(sommmeProdInv(Inputs!$B$30:$AY$30,$D$283:$BA$283,'Health SCR'!AP$3)&gt;0,sommmeProdInv(Inputs!$B$30:$AY$30,$D$283:$BA$283,'Health SCR'!AP$3),1)+AP321,0)</f>
        <v>0</v>
      </c>
      <c r="AQ322" s="644">
        <f ca="1">IF('Health SCR'!AQ$3&gt;=$B322,OFFSET($D$283,0,'Health SCR'!AQ$3-$B322)*OFFSET(Inputs!$C$30,0,$B322-2)/IF(sommmeProdInv(Inputs!$B$30:$AY$30,$D$283:$BA$283,'Health SCR'!AQ$3)&gt;0,sommmeProdInv(Inputs!$B$30:$AY$30,$D$283:$BA$283,'Health SCR'!AQ$3),1)+AQ321,0)</f>
        <v>0</v>
      </c>
      <c r="AR322" s="644">
        <f ca="1">IF('Health SCR'!AR$3&gt;=$B322,OFFSET($D$283,0,'Health SCR'!AR$3-$B322)*OFFSET(Inputs!$C$30,0,$B322-2)/IF(sommmeProdInv(Inputs!$B$30:$AY$30,$D$283:$BA$283,'Health SCR'!AR$3)&gt;0,sommmeProdInv(Inputs!$B$30:$AY$30,$D$283:$BA$283,'Health SCR'!AR$3),1)+AR321,0)</f>
        <v>0</v>
      </c>
      <c r="AS322" s="644">
        <f ca="1">IF('Health SCR'!AS$3&gt;=$B322,OFFSET($D$283,0,'Health SCR'!AS$3-$B322)*OFFSET(Inputs!$C$30,0,$B322-2)/IF(sommmeProdInv(Inputs!$B$30:$AY$30,$D$283:$BA$283,'Health SCR'!AS$3)&gt;0,sommmeProdInv(Inputs!$B$30:$AY$30,$D$283:$BA$283,'Health SCR'!AS$3),1)+AS321,0)</f>
        <v>0</v>
      </c>
      <c r="AT322" s="644">
        <f ca="1">IF('Health SCR'!AT$3&gt;=$B322,OFFSET($D$283,0,'Health SCR'!AT$3-$B322)*OFFSET(Inputs!$C$30,0,$B322-2)/IF(sommmeProdInv(Inputs!$B$30:$AY$30,$D$283:$BA$283,'Health SCR'!AT$3)&gt;0,sommmeProdInv(Inputs!$B$30:$AY$30,$D$283:$BA$283,'Health SCR'!AT$3),1)+AT321,0)</f>
        <v>0</v>
      </c>
      <c r="AU322" s="644">
        <f ca="1">IF('Health SCR'!AU$3&gt;=$B322,OFFSET($D$283,0,'Health SCR'!AU$3-$B322)*OFFSET(Inputs!$C$30,0,$B322-2)/IF(sommmeProdInv(Inputs!$B$30:$AY$30,$D$283:$BA$283,'Health SCR'!AU$3)&gt;0,sommmeProdInv(Inputs!$B$30:$AY$30,$D$283:$BA$283,'Health SCR'!AU$3),1)+AU321,0)</f>
        <v>0</v>
      </c>
      <c r="AV322" s="644">
        <f ca="1">IF('Health SCR'!AV$3&gt;=$B322,OFFSET($D$283,0,'Health SCR'!AV$3-$B322)*OFFSET(Inputs!$C$30,0,$B322-2)/IF(sommmeProdInv(Inputs!$B$30:$AY$30,$D$283:$BA$283,'Health SCR'!AV$3)&gt;0,sommmeProdInv(Inputs!$B$30:$AY$30,$D$283:$BA$283,'Health SCR'!AV$3),1)+AV321,0)</f>
        <v>0</v>
      </c>
      <c r="AW322" s="644">
        <f ca="1">IF('Health SCR'!AW$3&gt;=$B322,OFFSET($D$283,0,'Health SCR'!AW$3-$B322)*OFFSET(Inputs!$C$30,0,$B322-2)/IF(sommmeProdInv(Inputs!$B$30:$AY$30,$D$283:$BA$283,'Health SCR'!AW$3)&gt;0,sommmeProdInv(Inputs!$B$30:$AY$30,$D$283:$BA$283,'Health SCR'!AW$3),1)+AW321,0)</f>
        <v>0</v>
      </c>
      <c r="AX322" s="644">
        <f ca="1">IF('Health SCR'!AX$3&gt;=$B322,OFFSET($D$283,0,'Health SCR'!AX$3-$B322)*OFFSET(Inputs!$C$30,0,$B322-2)/IF(sommmeProdInv(Inputs!$B$30:$AY$30,$D$283:$BA$283,'Health SCR'!AX$3)&gt;0,sommmeProdInv(Inputs!$B$30:$AY$30,$D$283:$BA$283,'Health SCR'!AX$3),1)+AX321,0)</f>
        <v>0</v>
      </c>
      <c r="AY322" s="644">
        <f ca="1">IF('Health SCR'!AY$3&gt;=$B322,OFFSET($D$283,0,'Health SCR'!AY$3-$B322)*OFFSET(Inputs!$C$30,0,$B322-2)/IF(sommmeProdInv(Inputs!$B$30:$AY$30,$D$283:$BA$283,'Health SCR'!AY$3)&gt;0,sommmeProdInv(Inputs!$B$30:$AY$30,$D$283:$BA$283,'Health SCR'!AY$3),1)+AY321,0)</f>
        <v>0</v>
      </c>
      <c r="AZ322" s="644">
        <f ca="1">IF('Health SCR'!AZ$3&gt;=$B322,OFFSET($D$283,0,'Health SCR'!AZ$3-$B322)*OFFSET(Inputs!$C$30,0,$B322-2)/IF(sommmeProdInv(Inputs!$B$30:$AY$30,$D$283:$BA$283,'Health SCR'!AZ$3)&gt;0,sommmeProdInv(Inputs!$B$30:$AY$30,$D$283:$BA$283,'Health SCR'!AZ$3),1)+AZ321,0)</f>
        <v>0</v>
      </c>
      <c r="BA322" s="645">
        <f ca="1">IF('Health SCR'!BA$3&gt;=$B322,OFFSET($D$283,0,'Health SCR'!BA$3-$B322)*OFFSET(Inputs!$C$30,0,$B322-2)/IF(sommmeProdInv(Inputs!$B$30:$AY$30,$D$283:$BA$283,'Health SCR'!BA$3)&gt;0,sommmeProdInv(Inputs!$B$30:$AY$30,$D$283:$BA$283,'Health SCR'!BA$3),1)+BA321,0)</f>
        <v>0</v>
      </c>
    </row>
    <row r="323" spans="1:53" s="221" customFormat="1" outlineLevel="1">
      <c r="A323" s="610"/>
      <c r="B323" s="993">
        <v>39</v>
      </c>
      <c r="C323" s="994"/>
      <c r="D323" s="643"/>
      <c r="E323" s="644">
        <f ca="1">IF('Health SCR'!E$3&gt;=$B323,OFFSET($D$283,0,'Health SCR'!E$3-$B323)*OFFSET(Inputs!$C$30,0,$B323-2)/IF(sommmeProdInv(Inputs!$B$30:$AY$30,$D$283:$BA$283,'Health SCR'!E$3)&gt;0,sommmeProdInv(Inputs!$B$30:$AY$30,$D$283:$BA$283,'Health SCR'!E$3),1)+E322,0)</f>
        <v>0</v>
      </c>
      <c r="F323" s="644">
        <f ca="1">IF('Health SCR'!F$3&gt;=$B323,OFFSET($D$283,0,'Health SCR'!F$3-$B323)*OFFSET(Inputs!$C$30,0,$B323-2)/IF(sommmeProdInv(Inputs!$B$30:$AY$30,$D$283:$BA$283,'Health SCR'!F$3)&gt;0,sommmeProdInv(Inputs!$B$30:$AY$30,$D$283:$BA$283,'Health SCR'!F$3),1)+F322,0)</f>
        <v>0</v>
      </c>
      <c r="G323" s="644">
        <f ca="1">IF('Health SCR'!G$3&gt;=$B323,OFFSET($D$283,0,'Health SCR'!G$3-$B323)*OFFSET(Inputs!$C$30,0,$B323-2)/IF(sommmeProdInv(Inputs!$B$30:$AY$30,$D$283:$BA$283,'Health SCR'!G$3)&gt;0,sommmeProdInv(Inputs!$B$30:$AY$30,$D$283:$BA$283,'Health SCR'!G$3),1)+G322,0)</f>
        <v>0</v>
      </c>
      <c r="H323" s="644">
        <f ca="1">IF('Health SCR'!H$3&gt;=$B323,OFFSET($D$283,0,'Health SCR'!H$3-$B323)*OFFSET(Inputs!$C$30,0,$B323-2)/IF(sommmeProdInv(Inputs!$B$30:$AY$30,$D$283:$BA$283,'Health SCR'!H$3)&gt;0,sommmeProdInv(Inputs!$B$30:$AY$30,$D$283:$BA$283,'Health SCR'!H$3),1)+H322,0)</f>
        <v>0</v>
      </c>
      <c r="I323" s="644">
        <f ca="1">IF('Health SCR'!I$3&gt;=$B323,OFFSET($D$283,0,'Health SCR'!I$3-$B323)*OFFSET(Inputs!$C$30,0,$B323-2)/IF(sommmeProdInv(Inputs!$B$30:$AY$30,$D$283:$BA$283,'Health SCR'!I$3)&gt;0,sommmeProdInv(Inputs!$B$30:$AY$30,$D$283:$BA$283,'Health SCR'!I$3),1)+I322,0)</f>
        <v>0</v>
      </c>
      <c r="J323" s="644">
        <f ca="1">IF('Health SCR'!J$3&gt;=$B323,OFFSET($D$283,0,'Health SCR'!J$3-$B323)*OFFSET(Inputs!$C$30,0,$B323-2)/IF(sommmeProdInv(Inputs!$B$30:$AY$30,$D$283:$BA$283,'Health SCR'!J$3)&gt;0,sommmeProdInv(Inputs!$B$30:$AY$30,$D$283:$BA$283,'Health SCR'!J$3),1)+J322,0)</f>
        <v>0</v>
      </c>
      <c r="K323" s="644">
        <f ca="1">IF('Health SCR'!K$3&gt;=$B323,OFFSET($D$283,0,'Health SCR'!K$3-$B323)*OFFSET(Inputs!$C$30,0,$B323-2)/IF(sommmeProdInv(Inputs!$B$30:$AY$30,$D$283:$BA$283,'Health SCR'!K$3)&gt;0,sommmeProdInv(Inputs!$B$30:$AY$30,$D$283:$BA$283,'Health SCR'!K$3),1)+K322,0)</f>
        <v>0</v>
      </c>
      <c r="L323" s="644">
        <f ca="1">IF('Health SCR'!L$3&gt;=$B323,OFFSET($D$283,0,'Health SCR'!L$3-$B323)*OFFSET(Inputs!$C$30,0,$B323-2)/IF(sommmeProdInv(Inputs!$B$30:$AY$30,$D$283:$BA$283,'Health SCR'!L$3)&gt;0,sommmeProdInv(Inputs!$B$30:$AY$30,$D$283:$BA$283,'Health SCR'!L$3),1)+L322,0)</f>
        <v>0</v>
      </c>
      <c r="M323" s="644">
        <f ca="1">IF('Health SCR'!M$3&gt;=$B323,OFFSET($D$283,0,'Health SCR'!M$3-$B323)*OFFSET(Inputs!$C$30,0,$B323-2)/IF(sommmeProdInv(Inputs!$B$30:$AY$30,$D$283:$BA$283,'Health SCR'!M$3)&gt;0,sommmeProdInv(Inputs!$B$30:$AY$30,$D$283:$BA$283,'Health SCR'!M$3),1)+M322,0)</f>
        <v>0</v>
      </c>
      <c r="N323" s="644">
        <f ca="1">IF('Health SCR'!N$3&gt;=$B323,OFFSET($D$283,0,'Health SCR'!N$3-$B323)*OFFSET(Inputs!$C$30,0,$B323-2)/IF(sommmeProdInv(Inputs!$B$30:$AY$30,$D$283:$BA$283,'Health SCR'!N$3)&gt;0,sommmeProdInv(Inputs!$B$30:$AY$30,$D$283:$BA$283,'Health SCR'!N$3),1)+N322,0)</f>
        <v>0</v>
      </c>
      <c r="O323" s="644">
        <f ca="1">IF('Health SCR'!O$3&gt;=$B323,OFFSET($D$283,0,'Health SCR'!O$3-$B323)*OFFSET(Inputs!$C$30,0,$B323-2)/IF(sommmeProdInv(Inputs!$B$30:$AY$30,$D$283:$BA$283,'Health SCR'!O$3)&gt;0,sommmeProdInv(Inputs!$B$30:$AY$30,$D$283:$BA$283,'Health SCR'!O$3),1)+O322,0)</f>
        <v>0</v>
      </c>
      <c r="P323" s="644">
        <f ca="1">IF('Health SCR'!P$3&gt;=$B323,OFFSET($D$283,0,'Health SCR'!P$3-$B323)*OFFSET(Inputs!$C$30,0,$B323-2)/IF(sommmeProdInv(Inputs!$B$30:$AY$30,$D$283:$BA$283,'Health SCR'!P$3)&gt;0,sommmeProdInv(Inputs!$B$30:$AY$30,$D$283:$BA$283,'Health SCR'!P$3),1)+P322,0)</f>
        <v>0</v>
      </c>
      <c r="Q323" s="644">
        <f ca="1">IF('Health SCR'!Q$3&gt;=$B323,OFFSET($D$283,0,'Health SCR'!Q$3-$B323)*OFFSET(Inputs!$C$30,0,$B323-2)/IF(sommmeProdInv(Inputs!$B$30:$AY$30,$D$283:$BA$283,'Health SCR'!Q$3)&gt;0,sommmeProdInv(Inputs!$B$30:$AY$30,$D$283:$BA$283,'Health SCR'!Q$3),1)+Q322,0)</f>
        <v>0</v>
      </c>
      <c r="R323" s="644">
        <f ca="1">IF('Health SCR'!R$3&gt;=$B323,OFFSET($D$283,0,'Health SCR'!R$3-$B323)*OFFSET(Inputs!$C$30,0,$B323-2)/IF(sommmeProdInv(Inputs!$B$30:$AY$30,$D$283:$BA$283,'Health SCR'!R$3)&gt;0,sommmeProdInv(Inputs!$B$30:$AY$30,$D$283:$BA$283,'Health SCR'!R$3),1)+R322,0)</f>
        <v>0</v>
      </c>
      <c r="S323" s="644">
        <f ca="1">IF('Health SCR'!S$3&gt;=$B323,OFFSET($D$283,0,'Health SCR'!S$3-$B323)*OFFSET(Inputs!$C$30,0,$B323-2)/IF(sommmeProdInv(Inputs!$B$30:$AY$30,$D$283:$BA$283,'Health SCR'!S$3)&gt;0,sommmeProdInv(Inputs!$B$30:$AY$30,$D$283:$BA$283,'Health SCR'!S$3),1)+S322,0)</f>
        <v>0</v>
      </c>
      <c r="T323" s="644">
        <f ca="1">IF('Health SCR'!T$3&gt;=$B323,OFFSET($D$283,0,'Health SCR'!T$3-$B323)*OFFSET(Inputs!$C$30,0,$B323-2)/IF(sommmeProdInv(Inputs!$B$30:$AY$30,$D$283:$BA$283,'Health SCR'!T$3)&gt;0,sommmeProdInv(Inputs!$B$30:$AY$30,$D$283:$BA$283,'Health SCR'!T$3),1)+T322,0)</f>
        <v>0</v>
      </c>
      <c r="U323" s="644">
        <f ca="1">IF('Health SCR'!U$3&gt;=$B323,OFFSET($D$283,0,'Health SCR'!U$3-$B323)*OFFSET(Inputs!$C$30,0,$B323-2)/IF(sommmeProdInv(Inputs!$B$30:$AY$30,$D$283:$BA$283,'Health SCR'!U$3)&gt;0,sommmeProdInv(Inputs!$B$30:$AY$30,$D$283:$BA$283,'Health SCR'!U$3),1)+U322,0)</f>
        <v>0</v>
      </c>
      <c r="V323" s="644">
        <f ca="1">IF('Health SCR'!V$3&gt;=$B323,OFFSET($D$283,0,'Health SCR'!V$3-$B323)*OFFSET(Inputs!$C$30,0,$B323-2)/IF(sommmeProdInv(Inputs!$B$30:$AY$30,$D$283:$BA$283,'Health SCR'!V$3)&gt;0,sommmeProdInv(Inputs!$B$30:$AY$30,$D$283:$BA$283,'Health SCR'!V$3),1)+V322,0)</f>
        <v>0</v>
      </c>
      <c r="W323" s="644">
        <f ca="1">IF('Health SCR'!W$3&gt;=$B323,OFFSET($D$283,0,'Health SCR'!W$3-$B323)*OFFSET(Inputs!$C$30,0,$B323-2)/IF(sommmeProdInv(Inputs!$B$30:$AY$30,$D$283:$BA$283,'Health SCR'!W$3)&gt;0,sommmeProdInv(Inputs!$B$30:$AY$30,$D$283:$BA$283,'Health SCR'!W$3),1)+W322,0)</f>
        <v>0</v>
      </c>
      <c r="X323" s="644">
        <f ca="1">IF('Health SCR'!X$3&gt;=$B323,OFFSET($D$283,0,'Health SCR'!X$3-$B323)*OFFSET(Inputs!$C$30,0,$B323-2)/IF(sommmeProdInv(Inputs!$B$30:$AY$30,$D$283:$BA$283,'Health SCR'!X$3)&gt;0,sommmeProdInv(Inputs!$B$30:$AY$30,$D$283:$BA$283,'Health SCR'!X$3),1)+X322,0)</f>
        <v>0</v>
      </c>
      <c r="Y323" s="644">
        <f ca="1">IF('Health SCR'!Y$3&gt;=$B323,OFFSET($D$283,0,'Health SCR'!Y$3-$B323)*OFFSET(Inputs!$C$30,0,$B323-2)/IF(sommmeProdInv(Inputs!$B$30:$AY$30,$D$283:$BA$283,'Health SCR'!Y$3)&gt;0,sommmeProdInv(Inputs!$B$30:$AY$30,$D$283:$BA$283,'Health SCR'!Y$3),1)+Y322,0)</f>
        <v>0</v>
      </c>
      <c r="Z323" s="644">
        <f ca="1">IF('Health SCR'!Z$3&gt;=$B323,OFFSET($D$283,0,'Health SCR'!Z$3-$B323)*OFFSET(Inputs!$C$30,0,$B323-2)/IF(sommmeProdInv(Inputs!$B$30:$AY$30,$D$283:$BA$283,'Health SCR'!Z$3)&gt;0,sommmeProdInv(Inputs!$B$30:$AY$30,$D$283:$BA$283,'Health SCR'!Z$3),1)+Z322,0)</f>
        <v>0</v>
      </c>
      <c r="AA323" s="644">
        <f ca="1">IF('Health SCR'!AA$3&gt;=$B323,OFFSET($D$283,0,'Health SCR'!AA$3-$B323)*OFFSET(Inputs!$C$30,0,$B323-2)/IF(sommmeProdInv(Inputs!$B$30:$AY$30,$D$283:$BA$283,'Health SCR'!AA$3)&gt;0,sommmeProdInv(Inputs!$B$30:$AY$30,$D$283:$BA$283,'Health SCR'!AA$3),1)+AA322,0)</f>
        <v>0</v>
      </c>
      <c r="AB323" s="644">
        <f ca="1">IF('Health SCR'!AB$3&gt;=$B323,OFFSET($D$283,0,'Health SCR'!AB$3-$B323)*OFFSET(Inputs!$C$30,0,$B323-2)/IF(sommmeProdInv(Inputs!$B$30:$AY$30,$D$283:$BA$283,'Health SCR'!AB$3)&gt;0,sommmeProdInv(Inputs!$B$30:$AY$30,$D$283:$BA$283,'Health SCR'!AB$3),1)+AB322,0)</f>
        <v>0</v>
      </c>
      <c r="AC323" s="644">
        <f ca="1">IF('Health SCR'!AC$3&gt;=$B323,OFFSET($D$283,0,'Health SCR'!AC$3-$B323)*OFFSET(Inputs!$C$30,0,$B323-2)/IF(sommmeProdInv(Inputs!$B$30:$AY$30,$D$283:$BA$283,'Health SCR'!AC$3)&gt;0,sommmeProdInv(Inputs!$B$30:$AY$30,$D$283:$BA$283,'Health SCR'!AC$3),1)+AC322,0)</f>
        <v>0</v>
      </c>
      <c r="AD323" s="644">
        <f ca="1">IF('Health SCR'!AD$3&gt;=$B323,OFFSET($D$283,0,'Health SCR'!AD$3-$B323)*OFFSET(Inputs!$C$30,0,$B323-2)/IF(sommmeProdInv(Inputs!$B$30:$AY$30,$D$283:$BA$283,'Health SCR'!AD$3)&gt;0,sommmeProdInv(Inputs!$B$30:$AY$30,$D$283:$BA$283,'Health SCR'!AD$3),1)+AD322,0)</f>
        <v>0</v>
      </c>
      <c r="AE323" s="644">
        <f ca="1">IF('Health SCR'!AE$3&gt;=$B323,OFFSET($D$283,0,'Health SCR'!AE$3-$B323)*OFFSET(Inputs!$C$30,0,$B323-2)/IF(sommmeProdInv(Inputs!$B$30:$AY$30,$D$283:$BA$283,'Health SCR'!AE$3)&gt;0,sommmeProdInv(Inputs!$B$30:$AY$30,$D$283:$BA$283,'Health SCR'!AE$3),1)+AE322,0)</f>
        <v>0</v>
      </c>
      <c r="AF323" s="644">
        <f ca="1">IF('Health SCR'!AF$3&gt;=$B323,OFFSET($D$283,0,'Health SCR'!AF$3-$B323)*OFFSET(Inputs!$C$30,0,$B323-2)/IF(sommmeProdInv(Inputs!$B$30:$AY$30,$D$283:$BA$283,'Health SCR'!AF$3)&gt;0,sommmeProdInv(Inputs!$B$30:$AY$30,$D$283:$BA$283,'Health SCR'!AF$3),1)+AF322,0)</f>
        <v>0</v>
      </c>
      <c r="AG323" s="644">
        <f ca="1">IF('Health SCR'!AG$3&gt;=$B323,OFFSET($D$283,0,'Health SCR'!AG$3-$B323)*OFFSET(Inputs!$C$30,0,$B323-2)/IF(sommmeProdInv(Inputs!$B$30:$AY$30,$D$283:$BA$283,'Health SCR'!AG$3)&gt;0,sommmeProdInv(Inputs!$B$30:$AY$30,$D$283:$BA$283,'Health SCR'!AG$3),1)+AG322,0)</f>
        <v>0</v>
      </c>
      <c r="AH323" s="644">
        <f ca="1">IF('Health SCR'!AH$3&gt;=$B323,OFFSET($D$283,0,'Health SCR'!AH$3-$B323)*OFFSET(Inputs!$C$30,0,$B323-2)/IF(sommmeProdInv(Inputs!$B$30:$AY$30,$D$283:$BA$283,'Health SCR'!AH$3)&gt;0,sommmeProdInv(Inputs!$B$30:$AY$30,$D$283:$BA$283,'Health SCR'!AH$3),1)+AH322,0)</f>
        <v>0</v>
      </c>
      <c r="AI323" s="644">
        <f ca="1">IF('Health SCR'!AI$3&gt;=$B323,OFFSET($D$283,0,'Health SCR'!AI$3-$B323)*OFFSET(Inputs!$C$30,0,$B323-2)/IF(sommmeProdInv(Inputs!$B$30:$AY$30,$D$283:$BA$283,'Health SCR'!AI$3)&gt;0,sommmeProdInv(Inputs!$B$30:$AY$30,$D$283:$BA$283,'Health SCR'!AI$3),1)+AI322,0)</f>
        <v>0</v>
      </c>
      <c r="AJ323" s="644">
        <f ca="1">IF('Health SCR'!AJ$3&gt;=$B323,OFFSET($D$283,0,'Health SCR'!AJ$3-$B323)*OFFSET(Inputs!$C$30,0,$B323-2)/IF(sommmeProdInv(Inputs!$B$30:$AY$30,$D$283:$BA$283,'Health SCR'!AJ$3)&gt;0,sommmeProdInv(Inputs!$B$30:$AY$30,$D$283:$BA$283,'Health SCR'!AJ$3),1)+AJ322,0)</f>
        <v>0</v>
      </c>
      <c r="AK323" s="644">
        <f ca="1">IF('Health SCR'!AK$3&gt;=$B323,OFFSET($D$283,0,'Health SCR'!AK$3-$B323)*OFFSET(Inputs!$C$30,0,$B323-2)/IF(sommmeProdInv(Inputs!$B$30:$AY$30,$D$283:$BA$283,'Health SCR'!AK$3)&gt;0,sommmeProdInv(Inputs!$B$30:$AY$30,$D$283:$BA$283,'Health SCR'!AK$3),1)+AK322,0)</f>
        <v>0</v>
      </c>
      <c r="AL323" s="644">
        <f ca="1">IF('Health SCR'!AL$3&gt;=$B323,OFFSET($D$283,0,'Health SCR'!AL$3-$B323)*OFFSET(Inputs!$C$30,0,$B323-2)/IF(sommmeProdInv(Inputs!$B$30:$AY$30,$D$283:$BA$283,'Health SCR'!AL$3)&gt;0,sommmeProdInv(Inputs!$B$30:$AY$30,$D$283:$BA$283,'Health SCR'!AL$3),1)+AL322,0)</f>
        <v>0</v>
      </c>
      <c r="AM323" s="644">
        <f ca="1">IF('Health SCR'!AM$3&gt;=$B323,OFFSET($D$283,0,'Health SCR'!AM$3-$B323)*OFFSET(Inputs!$C$30,0,$B323-2)/IF(sommmeProdInv(Inputs!$B$30:$AY$30,$D$283:$BA$283,'Health SCR'!AM$3)&gt;0,sommmeProdInv(Inputs!$B$30:$AY$30,$D$283:$BA$283,'Health SCR'!AM$3),1)+AM322,0)</f>
        <v>0</v>
      </c>
      <c r="AN323" s="644">
        <f ca="1">IF('Health SCR'!AN$3&gt;=$B323,OFFSET($D$283,0,'Health SCR'!AN$3-$B323)*OFFSET(Inputs!$C$30,0,$B323-2)/IF(sommmeProdInv(Inputs!$B$30:$AY$30,$D$283:$BA$283,'Health SCR'!AN$3)&gt;0,sommmeProdInv(Inputs!$B$30:$AY$30,$D$283:$BA$283,'Health SCR'!AN$3),1)+AN322,0)</f>
        <v>0</v>
      </c>
      <c r="AO323" s="644">
        <f ca="1">IF('Health SCR'!AO$3&gt;=$B323,OFFSET($D$283,0,'Health SCR'!AO$3-$B323)*OFFSET(Inputs!$C$30,0,$B323-2)/IF(sommmeProdInv(Inputs!$B$30:$AY$30,$D$283:$BA$283,'Health SCR'!AO$3)&gt;0,sommmeProdInv(Inputs!$B$30:$AY$30,$D$283:$BA$283,'Health SCR'!AO$3),1)+AO322,0)</f>
        <v>0</v>
      </c>
      <c r="AP323" s="644">
        <f ca="1">IF('Health SCR'!AP$3&gt;=$B323,OFFSET($D$283,0,'Health SCR'!AP$3-$B323)*OFFSET(Inputs!$C$30,0,$B323-2)/IF(sommmeProdInv(Inputs!$B$30:$AY$30,$D$283:$BA$283,'Health SCR'!AP$3)&gt;0,sommmeProdInv(Inputs!$B$30:$AY$30,$D$283:$BA$283,'Health SCR'!AP$3),1)+AP322,0)</f>
        <v>0</v>
      </c>
      <c r="AQ323" s="644">
        <f ca="1">IF('Health SCR'!AQ$3&gt;=$B323,OFFSET($D$283,0,'Health SCR'!AQ$3-$B323)*OFFSET(Inputs!$C$30,0,$B323-2)/IF(sommmeProdInv(Inputs!$B$30:$AY$30,$D$283:$BA$283,'Health SCR'!AQ$3)&gt;0,sommmeProdInv(Inputs!$B$30:$AY$30,$D$283:$BA$283,'Health SCR'!AQ$3),1)+AQ322,0)</f>
        <v>0</v>
      </c>
      <c r="AR323" s="644">
        <f ca="1">IF('Health SCR'!AR$3&gt;=$B323,OFFSET($D$283,0,'Health SCR'!AR$3-$B323)*OFFSET(Inputs!$C$30,0,$B323-2)/IF(sommmeProdInv(Inputs!$B$30:$AY$30,$D$283:$BA$283,'Health SCR'!AR$3)&gt;0,sommmeProdInv(Inputs!$B$30:$AY$30,$D$283:$BA$283,'Health SCR'!AR$3),1)+AR322,0)</f>
        <v>0</v>
      </c>
      <c r="AS323" s="644">
        <f ca="1">IF('Health SCR'!AS$3&gt;=$B323,OFFSET($D$283,0,'Health SCR'!AS$3-$B323)*OFFSET(Inputs!$C$30,0,$B323-2)/IF(sommmeProdInv(Inputs!$B$30:$AY$30,$D$283:$BA$283,'Health SCR'!AS$3)&gt;0,sommmeProdInv(Inputs!$B$30:$AY$30,$D$283:$BA$283,'Health SCR'!AS$3),1)+AS322,0)</f>
        <v>0</v>
      </c>
      <c r="AT323" s="644">
        <f ca="1">IF('Health SCR'!AT$3&gt;=$B323,OFFSET($D$283,0,'Health SCR'!AT$3-$B323)*OFFSET(Inputs!$C$30,0,$B323-2)/IF(sommmeProdInv(Inputs!$B$30:$AY$30,$D$283:$BA$283,'Health SCR'!AT$3)&gt;0,sommmeProdInv(Inputs!$B$30:$AY$30,$D$283:$BA$283,'Health SCR'!AT$3),1)+AT322,0)</f>
        <v>0</v>
      </c>
      <c r="AU323" s="644">
        <f ca="1">IF('Health SCR'!AU$3&gt;=$B323,OFFSET($D$283,0,'Health SCR'!AU$3-$B323)*OFFSET(Inputs!$C$30,0,$B323-2)/IF(sommmeProdInv(Inputs!$B$30:$AY$30,$D$283:$BA$283,'Health SCR'!AU$3)&gt;0,sommmeProdInv(Inputs!$B$30:$AY$30,$D$283:$BA$283,'Health SCR'!AU$3),1)+AU322,0)</f>
        <v>0</v>
      </c>
      <c r="AV323" s="644">
        <f ca="1">IF('Health SCR'!AV$3&gt;=$B323,OFFSET($D$283,0,'Health SCR'!AV$3-$B323)*OFFSET(Inputs!$C$30,0,$B323-2)/IF(sommmeProdInv(Inputs!$B$30:$AY$30,$D$283:$BA$283,'Health SCR'!AV$3)&gt;0,sommmeProdInv(Inputs!$B$30:$AY$30,$D$283:$BA$283,'Health SCR'!AV$3),1)+AV322,0)</f>
        <v>0</v>
      </c>
      <c r="AW323" s="644">
        <f ca="1">IF('Health SCR'!AW$3&gt;=$B323,OFFSET($D$283,0,'Health SCR'!AW$3-$B323)*OFFSET(Inputs!$C$30,0,$B323-2)/IF(sommmeProdInv(Inputs!$B$30:$AY$30,$D$283:$BA$283,'Health SCR'!AW$3)&gt;0,sommmeProdInv(Inputs!$B$30:$AY$30,$D$283:$BA$283,'Health SCR'!AW$3),1)+AW322,0)</f>
        <v>0</v>
      </c>
      <c r="AX323" s="644">
        <f ca="1">IF('Health SCR'!AX$3&gt;=$B323,OFFSET($D$283,0,'Health SCR'!AX$3-$B323)*OFFSET(Inputs!$C$30,0,$B323-2)/IF(sommmeProdInv(Inputs!$B$30:$AY$30,$D$283:$BA$283,'Health SCR'!AX$3)&gt;0,sommmeProdInv(Inputs!$B$30:$AY$30,$D$283:$BA$283,'Health SCR'!AX$3),1)+AX322,0)</f>
        <v>0</v>
      </c>
      <c r="AY323" s="644">
        <f ca="1">IF('Health SCR'!AY$3&gt;=$B323,OFFSET($D$283,0,'Health SCR'!AY$3-$B323)*OFFSET(Inputs!$C$30,0,$B323-2)/IF(sommmeProdInv(Inputs!$B$30:$AY$30,$D$283:$BA$283,'Health SCR'!AY$3)&gt;0,sommmeProdInv(Inputs!$B$30:$AY$30,$D$283:$BA$283,'Health SCR'!AY$3),1)+AY322,0)</f>
        <v>0</v>
      </c>
      <c r="AZ323" s="644">
        <f ca="1">IF('Health SCR'!AZ$3&gt;=$B323,OFFSET($D$283,0,'Health SCR'!AZ$3-$B323)*OFFSET(Inputs!$C$30,0,$B323-2)/IF(sommmeProdInv(Inputs!$B$30:$AY$30,$D$283:$BA$283,'Health SCR'!AZ$3)&gt;0,sommmeProdInv(Inputs!$B$30:$AY$30,$D$283:$BA$283,'Health SCR'!AZ$3),1)+AZ322,0)</f>
        <v>0</v>
      </c>
      <c r="BA323" s="645">
        <f ca="1">IF('Health SCR'!BA$3&gt;=$B323,OFFSET($D$283,0,'Health SCR'!BA$3-$B323)*OFFSET(Inputs!$C$30,0,$B323-2)/IF(sommmeProdInv(Inputs!$B$30:$AY$30,$D$283:$BA$283,'Health SCR'!BA$3)&gt;0,sommmeProdInv(Inputs!$B$30:$AY$30,$D$283:$BA$283,'Health SCR'!BA$3),1)+BA322,0)</f>
        <v>0</v>
      </c>
    </row>
    <row r="324" spans="1:53" s="221" customFormat="1" outlineLevel="1">
      <c r="A324" s="610"/>
      <c r="B324" s="993">
        <v>40</v>
      </c>
      <c r="C324" s="994"/>
      <c r="D324" s="643"/>
      <c r="E324" s="644">
        <f ca="1">IF('Health SCR'!E$3&gt;=$B324,OFFSET($D$283,0,'Health SCR'!E$3-$B324)*OFFSET(Inputs!$C$30,0,$B324-2)/IF(sommmeProdInv(Inputs!$B$30:$AY$30,$D$283:$BA$283,'Health SCR'!E$3)&gt;0,sommmeProdInv(Inputs!$B$30:$AY$30,$D$283:$BA$283,'Health SCR'!E$3),1)+E323,0)</f>
        <v>0</v>
      </c>
      <c r="F324" s="644">
        <f ca="1">IF('Health SCR'!F$3&gt;=$B324,OFFSET($D$283,0,'Health SCR'!F$3-$B324)*OFFSET(Inputs!$C$30,0,$B324-2)/IF(sommmeProdInv(Inputs!$B$30:$AY$30,$D$283:$BA$283,'Health SCR'!F$3)&gt;0,sommmeProdInv(Inputs!$B$30:$AY$30,$D$283:$BA$283,'Health SCR'!F$3),1)+F323,0)</f>
        <v>0</v>
      </c>
      <c r="G324" s="644">
        <f ca="1">IF('Health SCR'!G$3&gt;=$B324,OFFSET($D$283,0,'Health SCR'!G$3-$B324)*OFFSET(Inputs!$C$30,0,$B324-2)/IF(sommmeProdInv(Inputs!$B$30:$AY$30,$D$283:$BA$283,'Health SCR'!G$3)&gt;0,sommmeProdInv(Inputs!$B$30:$AY$30,$D$283:$BA$283,'Health SCR'!G$3),1)+G323,0)</f>
        <v>0</v>
      </c>
      <c r="H324" s="644">
        <f ca="1">IF('Health SCR'!H$3&gt;=$B324,OFFSET($D$283,0,'Health SCR'!H$3-$B324)*OFFSET(Inputs!$C$30,0,$B324-2)/IF(sommmeProdInv(Inputs!$B$30:$AY$30,$D$283:$BA$283,'Health SCR'!H$3)&gt;0,sommmeProdInv(Inputs!$B$30:$AY$30,$D$283:$BA$283,'Health SCR'!H$3),1)+H323,0)</f>
        <v>0</v>
      </c>
      <c r="I324" s="644">
        <f ca="1">IF('Health SCR'!I$3&gt;=$B324,OFFSET($D$283,0,'Health SCR'!I$3-$B324)*OFFSET(Inputs!$C$30,0,$B324-2)/IF(sommmeProdInv(Inputs!$B$30:$AY$30,$D$283:$BA$283,'Health SCR'!I$3)&gt;0,sommmeProdInv(Inputs!$B$30:$AY$30,$D$283:$BA$283,'Health SCR'!I$3),1)+I323,0)</f>
        <v>0</v>
      </c>
      <c r="J324" s="644">
        <f ca="1">IF('Health SCR'!J$3&gt;=$B324,OFFSET($D$283,0,'Health SCR'!J$3-$B324)*OFFSET(Inputs!$C$30,0,$B324-2)/IF(sommmeProdInv(Inputs!$B$30:$AY$30,$D$283:$BA$283,'Health SCR'!J$3)&gt;0,sommmeProdInv(Inputs!$B$30:$AY$30,$D$283:$BA$283,'Health SCR'!J$3),1)+J323,0)</f>
        <v>0</v>
      </c>
      <c r="K324" s="644">
        <f ca="1">IF('Health SCR'!K$3&gt;=$B324,OFFSET($D$283,0,'Health SCR'!K$3-$B324)*OFFSET(Inputs!$C$30,0,$B324-2)/IF(sommmeProdInv(Inputs!$B$30:$AY$30,$D$283:$BA$283,'Health SCR'!K$3)&gt;0,sommmeProdInv(Inputs!$B$30:$AY$30,$D$283:$BA$283,'Health SCR'!K$3),1)+K323,0)</f>
        <v>0</v>
      </c>
      <c r="L324" s="644">
        <f ca="1">IF('Health SCR'!L$3&gt;=$B324,OFFSET($D$283,0,'Health SCR'!L$3-$B324)*OFFSET(Inputs!$C$30,0,$B324-2)/IF(sommmeProdInv(Inputs!$B$30:$AY$30,$D$283:$BA$283,'Health SCR'!L$3)&gt;0,sommmeProdInv(Inputs!$B$30:$AY$30,$D$283:$BA$283,'Health SCR'!L$3),1)+L323,0)</f>
        <v>0</v>
      </c>
      <c r="M324" s="644">
        <f ca="1">IF('Health SCR'!M$3&gt;=$B324,OFFSET($D$283,0,'Health SCR'!M$3-$B324)*OFFSET(Inputs!$C$30,0,$B324-2)/IF(sommmeProdInv(Inputs!$B$30:$AY$30,$D$283:$BA$283,'Health SCR'!M$3)&gt;0,sommmeProdInv(Inputs!$B$30:$AY$30,$D$283:$BA$283,'Health SCR'!M$3),1)+M323,0)</f>
        <v>0</v>
      </c>
      <c r="N324" s="644">
        <f ca="1">IF('Health SCR'!N$3&gt;=$B324,OFFSET($D$283,0,'Health SCR'!N$3-$B324)*OFFSET(Inputs!$C$30,0,$B324-2)/IF(sommmeProdInv(Inputs!$B$30:$AY$30,$D$283:$BA$283,'Health SCR'!N$3)&gt;0,sommmeProdInv(Inputs!$B$30:$AY$30,$D$283:$BA$283,'Health SCR'!N$3),1)+N323,0)</f>
        <v>0</v>
      </c>
      <c r="O324" s="644">
        <f ca="1">IF('Health SCR'!O$3&gt;=$B324,OFFSET($D$283,0,'Health SCR'!O$3-$B324)*OFFSET(Inputs!$C$30,0,$B324-2)/IF(sommmeProdInv(Inputs!$B$30:$AY$30,$D$283:$BA$283,'Health SCR'!O$3)&gt;0,sommmeProdInv(Inputs!$B$30:$AY$30,$D$283:$BA$283,'Health SCR'!O$3),1)+O323,0)</f>
        <v>0</v>
      </c>
      <c r="P324" s="644">
        <f ca="1">IF('Health SCR'!P$3&gt;=$B324,OFFSET($D$283,0,'Health SCR'!P$3-$B324)*OFFSET(Inputs!$C$30,0,$B324-2)/IF(sommmeProdInv(Inputs!$B$30:$AY$30,$D$283:$BA$283,'Health SCR'!P$3)&gt;0,sommmeProdInv(Inputs!$B$30:$AY$30,$D$283:$BA$283,'Health SCR'!P$3),1)+P323,0)</f>
        <v>0</v>
      </c>
      <c r="Q324" s="644">
        <f ca="1">IF('Health SCR'!Q$3&gt;=$B324,OFFSET($D$283,0,'Health SCR'!Q$3-$B324)*OFFSET(Inputs!$C$30,0,$B324-2)/IF(sommmeProdInv(Inputs!$B$30:$AY$30,$D$283:$BA$283,'Health SCR'!Q$3)&gt;0,sommmeProdInv(Inputs!$B$30:$AY$30,$D$283:$BA$283,'Health SCR'!Q$3),1)+Q323,0)</f>
        <v>0</v>
      </c>
      <c r="R324" s="644">
        <f ca="1">IF('Health SCR'!R$3&gt;=$B324,OFFSET($D$283,0,'Health SCR'!R$3-$B324)*OFFSET(Inputs!$C$30,0,$B324-2)/IF(sommmeProdInv(Inputs!$B$30:$AY$30,$D$283:$BA$283,'Health SCR'!R$3)&gt;0,sommmeProdInv(Inputs!$B$30:$AY$30,$D$283:$BA$283,'Health SCR'!R$3),1)+R323,0)</f>
        <v>0</v>
      </c>
      <c r="S324" s="644">
        <f ca="1">IF('Health SCR'!S$3&gt;=$B324,OFFSET($D$283,0,'Health SCR'!S$3-$B324)*OFFSET(Inputs!$C$30,0,$B324-2)/IF(sommmeProdInv(Inputs!$B$30:$AY$30,$D$283:$BA$283,'Health SCR'!S$3)&gt;0,sommmeProdInv(Inputs!$B$30:$AY$30,$D$283:$BA$283,'Health SCR'!S$3),1)+S323,0)</f>
        <v>0</v>
      </c>
      <c r="T324" s="644">
        <f ca="1">IF('Health SCR'!T$3&gt;=$B324,OFFSET($D$283,0,'Health SCR'!T$3-$B324)*OFFSET(Inputs!$C$30,0,$B324-2)/IF(sommmeProdInv(Inputs!$B$30:$AY$30,$D$283:$BA$283,'Health SCR'!T$3)&gt;0,sommmeProdInv(Inputs!$B$30:$AY$30,$D$283:$BA$283,'Health SCR'!T$3),1)+T323,0)</f>
        <v>0</v>
      </c>
      <c r="U324" s="644">
        <f ca="1">IF('Health SCR'!U$3&gt;=$B324,OFFSET($D$283,0,'Health SCR'!U$3-$B324)*OFFSET(Inputs!$C$30,0,$B324-2)/IF(sommmeProdInv(Inputs!$B$30:$AY$30,$D$283:$BA$283,'Health SCR'!U$3)&gt;0,sommmeProdInv(Inputs!$B$30:$AY$30,$D$283:$BA$283,'Health SCR'!U$3),1)+U323,0)</f>
        <v>0</v>
      </c>
      <c r="V324" s="644">
        <f ca="1">IF('Health SCR'!V$3&gt;=$B324,OFFSET($D$283,0,'Health SCR'!V$3-$B324)*OFFSET(Inputs!$C$30,0,$B324-2)/IF(sommmeProdInv(Inputs!$B$30:$AY$30,$D$283:$BA$283,'Health SCR'!V$3)&gt;0,sommmeProdInv(Inputs!$B$30:$AY$30,$D$283:$BA$283,'Health SCR'!V$3),1)+V323,0)</f>
        <v>0</v>
      </c>
      <c r="W324" s="644">
        <f ca="1">IF('Health SCR'!W$3&gt;=$B324,OFFSET($D$283,0,'Health SCR'!W$3-$B324)*OFFSET(Inputs!$C$30,0,$B324-2)/IF(sommmeProdInv(Inputs!$B$30:$AY$30,$D$283:$BA$283,'Health SCR'!W$3)&gt;0,sommmeProdInv(Inputs!$B$30:$AY$30,$D$283:$BA$283,'Health SCR'!W$3),1)+W323,0)</f>
        <v>0</v>
      </c>
      <c r="X324" s="644">
        <f ca="1">IF('Health SCR'!X$3&gt;=$B324,OFFSET($D$283,0,'Health SCR'!X$3-$B324)*OFFSET(Inputs!$C$30,0,$B324-2)/IF(sommmeProdInv(Inputs!$B$30:$AY$30,$D$283:$BA$283,'Health SCR'!X$3)&gt;0,sommmeProdInv(Inputs!$B$30:$AY$30,$D$283:$BA$283,'Health SCR'!X$3),1)+X323,0)</f>
        <v>0</v>
      </c>
      <c r="Y324" s="644">
        <f ca="1">IF('Health SCR'!Y$3&gt;=$B324,OFFSET($D$283,0,'Health SCR'!Y$3-$B324)*OFFSET(Inputs!$C$30,0,$B324-2)/IF(sommmeProdInv(Inputs!$B$30:$AY$30,$D$283:$BA$283,'Health SCR'!Y$3)&gt;0,sommmeProdInv(Inputs!$B$30:$AY$30,$D$283:$BA$283,'Health SCR'!Y$3),1)+Y323,0)</f>
        <v>0</v>
      </c>
      <c r="Z324" s="644">
        <f ca="1">IF('Health SCR'!Z$3&gt;=$B324,OFFSET($D$283,0,'Health SCR'!Z$3-$B324)*OFFSET(Inputs!$C$30,0,$B324-2)/IF(sommmeProdInv(Inputs!$B$30:$AY$30,$D$283:$BA$283,'Health SCR'!Z$3)&gt;0,sommmeProdInv(Inputs!$B$30:$AY$30,$D$283:$BA$283,'Health SCR'!Z$3),1)+Z323,0)</f>
        <v>0</v>
      </c>
      <c r="AA324" s="644">
        <f ca="1">IF('Health SCR'!AA$3&gt;=$B324,OFFSET($D$283,0,'Health SCR'!AA$3-$B324)*OFFSET(Inputs!$C$30,0,$B324-2)/IF(sommmeProdInv(Inputs!$B$30:$AY$30,$D$283:$BA$283,'Health SCR'!AA$3)&gt;0,sommmeProdInv(Inputs!$B$30:$AY$30,$D$283:$BA$283,'Health SCR'!AA$3),1)+AA323,0)</f>
        <v>0</v>
      </c>
      <c r="AB324" s="644">
        <f ca="1">IF('Health SCR'!AB$3&gt;=$B324,OFFSET($D$283,0,'Health SCR'!AB$3-$B324)*OFFSET(Inputs!$C$30,0,$B324-2)/IF(sommmeProdInv(Inputs!$B$30:$AY$30,$D$283:$BA$283,'Health SCR'!AB$3)&gt;0,sommmeProdInv(Inputs!$B$30:$AY$30,$D$283:$BA$283,'Health SCR'!AB$3),1)+AB323,0)</f>
        <v>0</v>
      </c>
      <c r="AC324" s="644">
        <f ca="1">IF('Health SCR'!AC$3&gt;=$B324,OFFSET($D$283,0,'Health SCR'!AC$3-$B324)*OFFSET(Inputs!$C$30,0,$B324-2)/IF(sommmeProdInv(Inputs!$B$30:$AY$30,$D$283:$BA$283,'Health SCR'!AC$3)&gt;0,sommmeProdInv(Inputs!$B$30:$AY$30,$D$283:$BA$283,'Health SCR'!AC$3),1)+AC323,0)</f>
        <v>0</v>
      </c>
      <c r="AD324" s="644">
        <f ca="1">IF('Health SCR'!AD$3&gt;=$B324,OFFSET($D$283,0,'Health SCR'!AD$3-$B324)*OFFSET(Inputs!$C$30,0,$B324-2)/IF(sommmeProdInv(Inputs!$B$30:$AY$30,$D$283:$BA$283,'Health SCR'!AD$3)&gt;0,sommmeProdInv(Inputs!$B$30:$AY$30,$D$283:$BA$283,'Health SCR'!AD$3),1)+AD323,0)</f>
        <v>0</v>
      </c>
      <c r="AE324" s="644">
        <f ca="1">IF('Health SCR'!AE$3&gt;=$B324,OFFSET($D$283,0,'Health SCR'!AE$3-$B324)*OFFSET(Inputs!$C$30,0,$B324-2)/IF(sommmeProdInv(Inputs!$B$30:$AY$30,$D$283:$BA$283,'Health SCR'!AE$3)&gt;0,sommmeProdInv(Inputs!$B$30:$AY$30,$D$283:$BA$283,'Health SCR'!AE$3),1)+AE323,0)</f>
        <v>0</v>
      </c>
      <c r="AF324" s="644">
        <f ca="1">IF('Health SCR'!AF$3&gt;=$B324,OFFSET($D$283,0,'Health SCR'!AF$3-$B324)*OFFSET(Inputs!$C$30,0,$B324-2)/IF(sommmeProdInv(Inputs!$B$30:$AY$30,$D$283:$BA$283,'Health SCR'!AF$3)&gt;0,sommmeProdInv(Inputs!$B$30:$AY$30,$D$283:$BA$283,'Health SCR'!AF$3),1)+AF323,0)</f>
        <v>0</v>
      </c>
      <c r="AG324" s="644">
        <f ca="1">IF('Health SCR'!AG$3&gt;=$B324,OFFSET($D$283,0,'Health SCR'!AG$3-$B324)*OFFSET(Inputs!$C$30,0,$B324-2)/IF(sommmeProdInv(Inputs!$B$30:$AY$30,$D$283:$BA$283,'Health SCR'!AG$3)&gt;0,sommmeProdInv(Inputs!$B$30:$AY$30,$D$283:$BA$283,'Health SCR'!AG$3),1)+AG323,0)</f>
        <v>0</v>
      </c>
      <c r="AH324" s="644">
        <f ca="1">IF('Health SCR'!AH$3&gt;=$B324,OFFSET($D$283,0,'Health SCR'!AH$3-$B324)*OFFSET(Inputs!$C$30,0,$B324-2)/IF(sommmeProdInv(Inputs!$B$30:$AY$30,$D$283:$BA$283,'Health SCR'!AH$3)&gt;0,sommmeProdInv(Inputs!$B$30:$AY$30,$D$283:$BA$283,'Health SCR'!AH$3),1)+AH323,0)</f>
        <v>0</v>
      </c>
      <c r="AI324" s="644">
        <f ca="1">IF('Health SCR'!AI$3&gt;=$B324,OFFSET($D$283,0,'Health SCR'!AI$3-$B324)*OFFSET(Inputs!$C$30,0,$B324-2)/IF(sommmeProdInv(Inputs!$B$30:$AY$30,$D$283:$BA$283,'Health SCR'!AI$3)&gt;0,sommmeProdInv(Inputs!$B$30:$AY$30,$D$283:$BA$283,'Health SCR'!AI$3),1)+AI323,0)</f>
        <v>0</v>
      </c>
      <c r="AJ324" s="644">
        <f ca="1">IF('Health SCR'!AJ$3&gt;=$B324,OFFSET($D$283,0,'Health SCR'!AJ$3-$B324)*OFFSET(Inputs!$C$30,0,$B324-2)/IF(sommmeProdInv(Inputs!$B$30:$AY$30,$D$283:$BA$283,'Health SCR'!AJ$3)&gt;0,sommmeProdInv(Inputs!$B$30:$AY$30,$D$283:$BA$283,'Health SCR'!AJ$3),1)+AJ323,0)</f>
        <v>0</v>
      </c>
      <c r="AK324" s="644">
        <f ca="1">IF('Health SCR'!AK$3&gt;=$B324,OFFSET($D$283,0,'Health SCR'!AK$3-$B324)*OFFSET(Inputs!$C$30,0,$B324-2)/IF(sommmeProdInv(Inputs!$B$30:$AY$30,$D$283:$BA$283,'Health SCR'!AK$3)&gt;0,sommmeProdInv(Inputs!$B$30:$AY$30,$D$283:$BA$283,'Health SCR'!AK$3),1)+AK323,0)</f>
        <v>0</v>
      </c>
      <c r="AL324" s="644">
        <f ca="1">IF('Health SCR'!AL$3&gt;=$B324,OFFSET($D$283,0,'Health SCR'!AL$3-$B324)*OFFSET(Inputs!$C$30,0,$B324-2)/IF(sommmeProdInv(Inputs!$B$30:$AY$30,$D$283:$BA$283,'Health SCR'!AL$3)&gt;0,sommmeProdInv(Inputs!$B$30:$AY$30,$D$283:$BA$283,'Health SCR'!AL$3),1)+AL323,0)</f>
        <v>0</v>
      </c>
      <c r="AM324" s="644">
        <f ca="1">IF('Health SCR'!AM$3&gt;=$B324,OFFSET($D$283,0,'Health SCR'!AM$3-$B324)*OFFSET(Inputs!$C$30,0,$B324-2)/IF(sommmeProdInv(Inputs!$B$30:$AY$30,$D$283:$BA$283,'Health SCR'!AM$3)&gt;0,sommmeProdInv(Inputs!$B$30:$AY$30,$D$283:$BA$283,'Health SCR'!AM$3),1)+AM323,0)</f>
        <v>0</v>
      </c>
      <c r="AN324" s="644">
        <f ca="1">IF('Health SCR'!AN$3&gt;=$B324,OFFSET($D$283,0,'Health SCR'!AN$3-$B324)*OFFSET(Inputs!$C$30,0,$B324-2)/IF(sommmeProdInv(Inputs!$B$30:$AY$30,$D$283:$BA$283,'Health SCR'!AN$3)&gt;0,sommmeProdInv(Inputs!$B$30:$AY$30,$D$283:$BA$283,'Health SCR'!AN$3),1)+AN323,0)</f>
        <v>0</v>
      </c>
      <c r="AO324" s="644">
        <f ca="1">IF('Health SCR'!AO$3&gt;=$B324,OFFSET($D$283,0,'Health SCR'!AO$3-$B324)*OFFSET(Inputs!$C$30,0,$B324-2)/IF(sommmeProdInv(Inputs!$B$30:$AY$30,$D$283:$BA$283,'Health SCR'!AO$3)&gt;0,sommmeProdInv(Inputs!$B$30:$AY$30,$D$283:$BA$283,'Health SCR'!AO$3),1)+AO323,0)</f>
        <v>0</v>
      </c>
      <c r="AP324" s="644">
        <f ca="1">IF('Health SCR'!AP$3&gt;=$B324,OFFSET($D$283,0,'Health SCR'!AP$3-$B324)*OFFSET(Inputs!$C$30,0,$B324-2)/IF(sommmeProdInv(Inputs!$B$30:$AY$30,$D$283:$BA$283,'Health SCR'!AP$3)&gt;0,sommmeProdInv(Inputs!$B$30:$AY$30,$D$283:$BA$283,'Health SCR'!AP$3),1)+AP323,0)</f>
        <v>0</v>
      </c>
      <c r="AQ324" s="644">
        <f ca="1">IF('Health SCR'!AQ$3&gt;=$B324,OFFSET($D$283,0,'Health SCR'!AQ$3-$B324)*OFFSET(Inputs!$C$30,0,$B324-2)/IF(sommmeProdInv(Inputs!$B$30:$AY$30,$D$283:$BA$283,'Health SCR'!AQ$3)&gt;0,sommmeProdInv(Inputs!$B$30:$AY$30,$D$283:$BA$283,'Health SCR'!AQ$3),1)+AQ323,0)</f>
        <v>0</v>
      </c>
      <c r="AR324" s="644">
        <f ca="1">IF('Health SCR'!AR$3&gt;=$B324,OFFSET($D$283,0,'Health SCR'!AR$3-$B324)*OFFSET(Inputs!$C$30,0,$B324-2)/IF(sommmeProdInv(Inputs!$B$30:$AY$30,$D$283:$BA$283,'Health SCR'!AR$3)&gt;0,sommmeProdInv(Inputs!$B$30:$AY$30,$D$283:$BA$283,'Health SCR'!AR$3),1)+AR323,0)</f>
        <v>0</v>
      </c>
      <c r="AS324" s="644">
        <f ca="1">IF('Health SCR'!AS$3&gt;=$B324,OFFSET($D$283,0,'Health SCR'!AS$3-$B324)*OFFSET(Inputs!$C$30,0,$B324-2)/IF(sommmeProdInv(Inputs!$B$30:$AY$30,$D$283:$BA$283,'Health SCR'!AS$3)&gt;0,sommmeProdInv(Inputs!$B$30:$AY$30,$D$283:$BA$283,'Health SCR'!AS$3),1)+AS323,0)</f>
        <v>0</v>
      </c>
      <c r="AT324" s="644">
        <f ca="1">IF('Health SCR'!AT$3&gt;=$B324,OFFSET($D$283,0,'Health SCR'!AT$3-$B324)*OFFSET(Inputs!$C$30,0,$B324-2)/IF(sommmeProdInv(Inputs!$B$30:$AY$30,$D$283:$BA$283,'Health SCR'!AT$3)&gt;0,sommmeProdInv(Inputs!$B$30:$AY$30,$D$283:$BA$283,'Health SCR'!AT$3),1)+AT323,0)</f>
        <v>0</v>
      </c>
      <c r="AU324" s="644">
        <f ca="1">IF('Health SCR'!AU$3&gt;=$B324,OFFSET($D$283,0,'Health SCR'!AU$3-$B324)*OFFSET(Inputs!$C$30,0,$B324-2)/IF(sommmeProdInv(Inputs!$B$30:$AY$30,$D$283:$BA$283,'Health SCR'!AU$3)&gt;0,sommmeProdInv(Inputs!$B$30:$AY$30,$D$283:$BA$283,'Health SCR'!AU$3),1)+AU323,0)</f>
        <v>0</v>
      </c>
      <c r="AV324" s="644">
        <f ca="1">IF('Health SCR'!AV$3&gt;=$B324,OFFSET($D$283,0,'Health SCR'!AV$3-$B324)*OFFSET(Inputs!$C$30,0,$B324-2)/IF(sommmeProdInv(Inputs!$B$30:$AY$30,$D$283:$BA$283,'Health SCR'!AV$3)&gt;0,sommmeProdInv(Inputs!$B$30:$AY$30,$D$283:$BA$283,'Health SCR'!AV$3),1)+AV323,0)</f>
        <v>0</v>
      </c>
      <c r="AW324" s="644">
        <f ca="1">IF('Health SCR'!AW$3&gt;=$B324,OFFSET($D$283,0,'Health SCR'!AW$3-$B324)*OFFSET(Inputs!$C$30,0,$B324-2)/IF(sommmeProdInv(Inputs!$B$30:$AY$30,$D$283:$BA$283,'Health SCR'!AW$3)&gt;0,sommmeProdInv(Inputs!$B$30:$AY$30,$D$283:$BA$283,'Health SCR'!AW$3),1)+AW323,0)</f>
        <v>0</v>
      </c>
      <c r="AX324" s="644">
        <f ca="1">IF('Health SCR'!AX$3&gt;=$B324,OFFSET($D$283,0,'Health SCR'!AX$3-$B324)*OFFSET(Inputs!$C$30,0,$B324-2)/IF(sommmeProdInv(Inputs!$B$30:$AY$30,$D$283:$BA$283,'Health SCR'!AX$3)&gt;0,sommmeProdInv(Inputs!$B$30:$AY$30,$D$283:$BA$283,'Health SCR'!AX$3),1)+AX323,0)</f>
        <v>0</v>
      </c>
      <c r="AY324" s="644">
        <f ca="1">IF('Health SCR'!AY$3&gt;=$B324,OFFSET($D$283,0,'Health SCR'!AY$3-$B324)*OFFSET(Inputs!$C$30,0,$B324-2)/IF(sommmeProdInv(Inputs!$B$30:$AY$30,$D$283:$BA$283,'Health SCR'!AY$3)&gt;0,sommmeProdInv(Inputs!$B$30:$AY$30,$D$283:$BA$283,'Health SCR'!AY$3),1)+AY323,0)</f>
        <v>0</v>
      </c>
      <c r="AZ324" s="644">
        <f ca="1">IF('Health SCR'!AZ$3&gt;=$B324,OFFSET($D$283,0,'Health SCR'!AZ$3-$B324)*OFFSET(Inputs!$C$30,0,$B324-2)/IF(sommmeProdInv(Inputs!$B$30:$AY$30,$D$283:$BA$283,'Health SCR'!AZ$3)&gt;0,sommmeProdInv(Inputs!$B$30:$AY$30,$D$283:$BA$283,'Health SCR'!AZ$3),1)+AZ323,0)</f>
        <v>0</v>
      </c>
      <c r="BA324" s="645">
        <f ca="1">IF('Health SCR'!BA$3&gt;=$B324,OFFSET($D$283,0,'Health SCR'!BA$3-$B324)*OFFSET(Inputs!$C$30,0,$B324-2)/IF(sommmeProdInv(Inputs!$B$30:$AY$30,$D$283:$BA$283,'Health SCR'!BA$3)&gt;0,sommmeProdInv(Inputs!$B$30:$AY$30,$D$283:$BA$283,'Health SCR'!BA$3),1)+BA323,0)</f>
        <v>0</v>
      </c>
    </row>
    <row r="325" spans="1:53" s="221" customFormat="1" outlineLevel="1">
      <c r="A325" s="610"/>
      <c r="B325" s="993">
        <v>41</v>
      </c>
      <c r="C325" s="994"/>
      <c r="D325" s="643"/>
      <c r="E325" s="644">
        <f ca="1">IF('Health SCR'!E$3&gt;=$B325,OFFSET($D$283,0,'Health SCR'!E$3-$B325)*OFFSET(Inputs!$C$30,0,$B325-2)/IF(sommmeProdInv(Inputs!$B$30:$AY$30,$D$283:$BA$283,'Health SCR'!E$3)&gt;0,sommmeProdInv(Inputs!$B$30:$AY$30,$D$283:$BA$283,'Health SCR'!E$3),1)+E324,0)</f>
        <v>0</v>
      </c>
      <c r="F325" s="644">
        <f ca="1">IF('Health SCR'!F$3&gt;=$B325,OFFSET($D$283,0,'Health SCR'!F$3-$B325)*OFFSET(Inputs!$C$30,0,$B325-2)/IF(sommmeProdInv(Inputs!$B$30:$AY$30,$D$283:$BA$283,'Health SCR'!F$3)&gt;0,sommmeProdInv(Inputs!$B$30:$AY$30,$D$283:$BA$283,'Health SCR'!F$3),1)+F324,0)</f>
        <v>0</v>
      </c>
      <c r="G325" s="644">
        <f ca="1">IF('Health SCR'!G$3&gt;=$B325,OFFSET($D$283,0,'Health SCR'!G$3-$B325)*OFFSET(Inputs!$C$30,0,$B325-2)/IF(sommmeProdInv(Inputs!$B$30:$AY$30,$D$283:$BA$283,'Health SCR'!G$3)&gt;0,sommmeProdInv(Inputs!$B$30:$AY$30,$D$283:$BA$283,'Health SCR'!G$3),1)+G324,0)</f>
        <v>0</v>
      </c>
      <c r="H325" s="644">
        <f ca="1">IF('Health SCR'!H$3&gt;=$B325,OFFSET($D$283,0,'Health SCR'!H$3-$B325)*OFFSET(Inputs!$C$30,0,$B325-2)/IF(sommmeProdInv(Inputs!$B$30:$AY$30,$D$283:$BA$283,'Health SCR'!H$3)&gt;0,sommmeProdInv(Inputs!$B$30:$AY$30,$D$283:$BA$283,'Health SCR'!H$3),1)+H324,0)</f>
        <v>0</v>
      </c>
      <c r="I325" s="644">
        <f ca="1">IF('Health SCR'!I$3&gt;=$B325,OFFSET($D$283,0,'Health SCR'!I$3-$B325)*OFFSET(Inputs!$C$30,0,$B325-2)/IF(sommmeProdInv(Inputs!$B$30:$AY$30,$D$283:$BA$283,'Health SCR'!I$3)&gt;0,sommmeProdInv(Inputs!$B$30:$AY$30,$D$283:$BA$283,'Health SCR'!I$3),1)+I324,0)</f>
        <v>0</v>
      </c>
      <c r="J325" s="644">
        <f ca="1">IF('Health SCR'!J$3&gt;=$B325,OFFSET($D$283,0,'Health SCR'!J$3-$B325)*OFFSET(Inputs!$C$30,0,$B325-2)/IF(sommmeProdInv(Inputs!$B$30:$AY$30,$D$283:$BA$283,'Health SCR'!J$3)&gt;0,sommmeProdInv(Inputs!$B$30:$AY$30,$D$283:$BA$283,'Health SCR'!J$3),1)+J324,0)</f>
        <v>0</v>
      </c>
      <c r="K325" s="644">
        <f ca="1">IF('Health SCR'!K$3&gt;=$B325,OFFSET($D$283,0,'Health SCR'!K$3-$B325)*OFFSET(Inputs!$C$30,0,$B325-2)/IF(sommmeProdInv(Inputs!$B$30:$AY$30,$D$283:$BA$283,'Health SCR'!K$3)&gt;0,sommmeProdInv(Inputs!$B$30:$AY$30,$D$283:$BA$283,'Health SCR'!K$3),1)+K324,0)</f>
        <v>0</v>
      </c>
      <c r="L325" s="644">
        <f ca="1">IF('Health SCR'!L$3&gt;=$B325,OFFSET($D$283,0,'Health SCR'!L$3-$B325)*OFFSET(Inputs!$C$30,0,$B325-2)/IF(sommmeProdInv(Inputs!$B$30:$AY$30,$D$283:$BA$283,'Health SCR'!L$3)&gt;0,sommmeProdInv(Inputs!$B$30:$AY$30,$D$283:$BA$283,'Health SCR'!L$3),1)+L324,0)</f>
        <v>0</v>
      </c>
      <c r="M325" s="644">
        <f ca="1">IF('Health SCR'!M$3&gt;=$B325,OFFSET($D$283,0,'Health SCR'!M$3-$B325)*OFFSET(Inputs!$C$30,0,$B325-2)/IF(sommmeProdInv(Inputs!$B$30:$AY$30,$D$283:$BA$283,'Health SCR'!M$3)&gt;0,sommmeProdInv(Inputs!$B$30:$AY$30,$D$283:$BA$283,'Health SCR'!M$3),1)+M324,0)</f>
        <v>0</v>
      </c>
      <c r="N325" s="644">
        <f ca="1">IF('Health SCR'!N$3&gt;=$B325,OFFSET($D$283,0,'Health SCR'!N$3-$B325)*OFFSET(Inputs!$C$30,0,$B325-2)/IF(sommmeProdInv(Inputs!$B$30:$AY$30,$D$283:$BA$283,'Health SCR'!N$3)&gt;0,sommmeProdInv(Inputs!$B$30:$AY$30,$D$283:$BA$283,'Health SCR'!N$3),1)+N324,0)</f>
        <v>0</v>
      </c>
      <c r="O325" s="644">
        <f ca="1">IF('Health SCR'!O$3&gt;=$B325,OFFSET($D$283,0,'Health SCR'!O$3-$B325)*OFFSET(Inputs!$C$30,0,$B325-2)/IF(sommmeProdInv(Inputs!$B$30:$AY$30,$D$283:$BA$283,'Health SCR'!O$3)&gt;0,sommmeProdInv(Inputs!$B$30:$AY$30,$D$283:$BA$283,'Health SCR'!O$3),1)+O324,0)</f>
        <v>0</v>
      </c>
      <c r="P325" s="644">
        <f ca="1">IF('Health SCR'!P$3&gt;=$B325,OFFSET($D$283,0,'Health SCR'!P$3-$B325)*OFFSET(Inputs!$C$30,0,$B325-2)/IF(sommmeProdInv(Inputs!$B$30:$AY$30,$D$283:$BA$283,'Health SCR'!P$3)&gt;0,sommmeProdInv(Inputs!$B$30:$AY$30,$D$283:$BA$283,'Health SCR'!P$3),1)+P324,0)</f>
        <v>0</v>
      </c>
      <c r="Q325" s="644">
        <f ca="1">IF('Health SCR'!Q$3&gt;=$B325,OFFSET($D$283,0,'Health SCR'!Q$3-$B325)*OFFSET(Inputs!$C$30,0,$B325-2)/IF(sommmeProdInv(Inputs!$B$30:$AY$30,$D$283:$BA$283,'Health SCR'!Q$3)&gt;0,sommmeProdInv(Inputs!$B$30:$AY$30,$D$283:$BA$283,'Health SCR'!Q$3),1)+Q324,0)</f>
        <v>0</v>
      </c>
      <c r="R325" s="644">
        <f ca="1">IF('Health SCR'!R$3&gt;=$B325,OFFSET($D$283,0,'Health SCR'!R$3-$B325)*OFFSET(Inputs!$C$30,0,$B325-2)/IF(sommmeProdInv(Inputs!$B$30:$AY$30,$D$283:$BA$283,'Health SCR'!R$3)&gt;0,sommmeProdInv(Inputs!$B$30:$AY$30,$D$283:$BA$283,'Health SCR'!R$3),1)+R324,0)</f>
        <v>0</v>
      </c>
      <c r="S325" s="644">
        <f ca="1">IF('Health SCR'!S$3&gt;=$B325,OFFSET($D$283,0,'Health SCR'!S$3-$B325)*OFFSET(Inputs!$C$30,0,$B325-2)/IF(sommmeProdInv(Inputs!$B$30:$AY$30,$D$283:$BA$283,'Health SCR'!S$3)&gt;0,sommmeProdInv(Inputs!$B$30:$AY$30,$D$283:$BA$283,'Health SCR'!S$3),1)+S324,0)</f>
        <v>0</v>
      </c>
      <c r="T325" s="644">
        <f ca="1">IF('Health SCR'!T$3&gt;=$B325,OFFSET($D$283,0,'Health SCR'!T$3-$B325)*OFFSET(Inputs!$C$30,0,$B325-2)/IF(sommmeProdInv(Inputs!$B$30:$AY$30,$D$283:$BA$283,'Health SCR'!T$3)&gt;0,sommmeProdInv(Inputs!$B$30:$AY$30,$D$283:$BA$283,'Health SCR'!T$3),1)+T324,0)</f>
        <v>0</v>
      </c>
      <c r="U325" s="644">
        <f ca="1">IF('Health SCR'!U$3&gt;=$B325,OFFSET($D$283,0,'Health SCR'!U$3-$B325)*OFFSET(Inputs!$C$30,0,$B325-2)/IF(sommmeProdInv(Inputs!$B$30:$AY$30,$D$283:$BA$283,'Health SCR'!U$3)&gt;0,sommmeProdInv(Inputs!$B$30:$AY$30,$D$283:$BA$283,'Health SCR'!U$3),1)+U324,0)</f>
        <v>0</v>
      </c>
      <c r="V325" s="644">
        <f ca="1">IF('Health SCR'!V$3&gt;=$B325,OFFSET($D$283,0,'Health SCR'!V$3-$B325)*OFFSET(Inputs!$C$30,0,$B325-2)/IF(sommmeProdInv(Inputs!$B$30:$AY$30,$D$283:$BA$283,'Health SCR'!V$3)&gt;0,sommmeProdInv(Inputs!$B$30:$AY$30,$D$283:$BA$283,'Health SCR'!V$3),1)+V324,0)</f>
        <v>0</v>
      </c>
      <c r="W325" s="644">
        <f ca="1">IF('Health SCR'!W$3&gt;=$B325,OFFSET($D$283,0,'Health SCR'!W$3-$B325)*OFFSET(Inputs!$C$30,0,$B325-2)/IF(sommmeProdInv(Inputs!$B$30:$AY$30,$D$283:$BA$283,'Health SCR'!W$3)&gt;0,sommmeProdInv(Inputs!$B$30:$AY$30,$D$283:$BA$283,'Health SCR'!W$3),1)+W324,0)</f>
        <v>0</v>
      </c>
      <c r="X325" s="644">
        <f ca="1">IF('Health SCR'!X$3&gt;=$B325,OFFSET($D$283,0,'Health SCR'!X$3-$B325)*OFFSET(Inputs!$C$30,0,$B325-2)/IF(sommmeProdInv(Inputs!$B$30:$AY$30,$D$283:$BA$283,'Health SCR'!X$3)&gt;0,sommmeProdInv(Inputs!$B$30:$AY$30,$D$283:$BA$283,'Health SCR'!X$3),1)+X324,0)</f>
        <v>0</v>
      </c>
      <c r="Y325" s="644">
        <f ca="1">IF('Health SCR'!Y$3&gt;=$B325,OFFSET($D$283,0,'Health SCR'!Y$3-$B325)*OFFSET(Inputs!$C$30,0,$B325-2)/IF(sommmeProdInv(Inputs!$B$30:$AY$30,$D$283:$BA$283,'Health SCR'!Y$3)&gt;0,sommmeProdInv(Inputs!$B$30:$AY$30,$D$283:$BA$283,'Health SCR'!Y$3),1)+Y324,0)</f>
        <v>0</v>
      </c>
      <c r="Z325" s="644">
        <f ca="1">IF('Health SCR'!Z$3&gt;=$B325,OFFSET($D$283,0,'Health SCR'!Z$3-$B325)*OFFSET(Inputs!$C$30,0,$B325-2)/IF(sommmeProdInv(Inputs!$B$30:$AY$30,$D$283:$BA$283,'Health SCR'!Z$3)&gt;0,sommmeProdInv(Inputs!$B$30:$AY$30,$D$283:$BA$283,'Health SCR'!Z$3),1)+Z324,0)</f>
        <v>0</v>
      </c>
      <c r="AA325" s="644">
        <f ca="1">IF('Health SCR'!AA$3&gt;=$B325,OFFSET($D$283,0,'Health SCR'!AA$3-$B325)*OFFSET(Inputs!$C$30,0,$B325-2)/IF(sommmeProdInv(Inputs!$B$30:$AY$30,$D$283:$BA$283,'Health SCR'!AA$3)&gt;0,sommmeProdInv(Inputs!$B$30:$AY$30,$D$283:$BA$283,'Health SCR'!AA$3),1)+AA324,0)</f>
        <v>0</v>
      </c>
      <c r="AB325" s="644">
        <f ca="1">IF('Health SCR'!AB$3&gt;=$B325,OFFSET($D$283,0,'Health SCR'!AB$3-$B325)*OFFSET(Inputs!$C$30,0,$B325-2)/IF(sommmeProdInv(Inputs!$B$30:$AY$30,$D$283:$BA$283,'Health SCR'!AB$3)&gt;0,sommmeProdInv(Inputs!$B$30:$AY$30,$D$283:$BA$283,'Health SCR'!AB$3),1)+AB324,0)</f>
        <v>0</v>
      </c>
      <c r="AC325" s="644">
        <f ca="1">IF('Health SCR'!AC$3&gt;=$B325,OFFSET($D$283,0,'Health SCR'!AC$3-$B325)*OFFSET(Inputs!$C$30,0,$B325-2)/IF(sommmeProdInv(Inputs!$B$30:$AY$30,$D$283:$BA$283,'Health SCR'!AC$3)&gt;0,sommmeProdInv(Inputs!$B$30:$AY$30,$D$283:$BA$283,'Health SCR'!AC$3),1)+AC324,0)</f>
        <v>0</v>
      </c>
      <c r="AD325" s="644">
        <f ca="1">IF('Health SCR'!AD$3&gt;=$B325,OFFSET($D$283,0,'Health SCR'!AD$3-$B325)*OFFSET(Inputs!$C$30,0,$B325-2)/IF(sommmeProdInv(Inputs!$B$30:$AY$30,$D$283:$BA$283,'Health SCR'!AD$3)&gt;0,sommmeProdInv(Inputs!$B$30:$AY$30,$D$283:$BA$283,'Health SCR'!AD$3),1)+AD324,0)</f>
        <v>0</v>
      </c>
      <c r="AE325" s="644">
        <f ca="1">IF('Health SCR'!AE$3&gt;=$B325,OFFSET($D$283,0,'Health SCR'!AE$3-$B325)*OFFSET(Inputs!$C$30,0,$B325-2)/IF(sommmeProdInv(Inputs!$B$30:$AY$30,$D$283:$BA$283,'Health SCR'!AE$3)&gt;0,sommmeProdInv(Inputs!$B$30:$AY$30,$D$283:$BA$283,'Health SCR'!AE$3),1)+AE324,0)</f>
        <v>0</v>
      </c>
      <c r="AF325" s="644">
        <f ca="1">IF('Health SCR'!AF$3&gt;=$B325,OFFSET($D$283,0,'Health SCR'!AF$3-$B325)*OFFSET(Inputs!$C$30,0,$B325-2)/IF(sommmeProdInv(Inputs!$B$30:$AY$30,$D$283:$BA$283,'Health SCR'!AF$3)&gt;0,sommmeProdInv(Inputs!$B$30:$AY$30,$D$283:$BA$283,'Health SCR'!AF$3),1)+AF324,0)</f>
        <v>0</v>
      </c>
      <c r="AG325" s="644">
        <f ca="1">IF('Health SCR'!AG$3&gt;=$B325,OFFSET($D$283,0,'Health SCR'!AG$3-$B325)*OFFSET(Inputs!$C$30,0,$B325-2)/IF(sommmeProdInv(Inputs!$B$30:$AY$30,$D$283:$BA$283,'Health SCR'!AG$3)&gt;0,sommmeProdInv(Inputs!$B$30:$AY$30,$D$283:$BA$283,'Health SCR'!AG$3),1)+AG324,0)</f>
        <v>0</v>
      </c>
      <c r="AH325" s="644">
        <f ca="1">IF('Health SCR'!AH$3&gt;=$B325,OFFSET($D$283,0,'Health SCR'!AH$3-$B325)*OFFSET(Inputs!$C$30,0,$B325-2)/IF(sommmeProdInv(Inputs!$B$30:$AY$30,$D$283:$BA$283,'Health SCR'!AH$3)&gt;0,sommmeProdInv(Inputs!$B$30:$AY$30,$D$283:$BA$283,'Health SCR'!AH$3),1)+AH324,0)</f>
        <v>0</v>
      </c>
      <c r="AI325" s="644">
        <f ca="1">IF('Health SCR'!AI$3&gt;=$B325,OFFSET($D$283,0,'Health SCR'!AI$3-$B325)*OFFSET(Inputs!$C$30,0,$B325-2)/IF(sommmeProdInv(Inputs!$B$30:$AY$30,$D$283:$BA$283,'Health SCR'!AI$3)&gt;0,sommmeProdInv(Inputs!$B$30:$AY$30,$D$283:$BA$283,'Health SCR'!AI$3),1)+AI324,0)</f>
        <v>0</v>
      </c>
      <c r="AJ325" s="644">
        <f ca="1">IF('Health SCR'!AJ$3&gt;=$B325,OFFSET($D$283,0,'Health SCR'!AJ$3-$B325)*OFFSET(Inputs!$C$30,0,$B325-2)/IF(sommmeProdInv(Inputs!$B$30:$AY$30,$D$283:$BA$283,'Health SCR'!AJ$3)&gt;0,sommmeProdInv(Inputs!$B$30:$AY$30,$D$283:$BA$283,'Health SCR'!AJ$3),1)+AJ324,0)</f>
        <v>0</v>
      </c>
      <c r="AK325" s="644">
        <f ca="1">IF('Health SCR'!AK$3&gt;=$B325,OFFSET($D$283,0,'Health SCR'!AK$3-$B325)*OFFSET(Inputs!$C$30,0,$B325-2)/IF(sommmeProdInv(Inputs!$B$30:$AY$30,$D$283:$BA$283,'Health SCR'!AK$3)&gt;0,sommmeProdInv(Inputs!$B$30:$AY$30,$D$283:$BA$283,'Health SCR'!AK$3),1)+AK324,0)</f>
        <v>0</v>
      </c>
      <c r="AL325" s="644">
        <f ca="1">IF('Health SCR'!AL$3&gt;=$B325,OFFSET($D$283,0,'Health SCR'!AL$3-$B325)*OFFSET(Inputs!$C$30,0,$B325-2)/IF(sommmeProdInv(Inputs!$B$30:$AY$30,$D$283:$BA$283,'Health SCR'!AL$3)&gt;0,sommmeProdInv(Inputs!$B$30:$AY$30,$D$283:$BA$283,'Health SCR'!AL$3),1)+AL324,0)</f>
        <v>0</v>
      </c>
      <c r="AM325" s="644">
        <f ca="1">IF('Health SCR'!AM$3&gt;=$B325,OFFSET($D$283,0,'Health SCR'!AM$3-$B325)*OFFSET(Inputs!$C$30,0,$B325-2)/IF(sommmeProdInv(Inputs!$B$30:$AY$30,$D$283:$BA$283,'Health SCR'!AM$3)&gt;0,sommmeProdInv(Inputs!$B$30:$AY$30,$D$283:$BA$283,'Health SCR'!AM$3),1)+AM324,0)</f>
        <v>0</v>
      </c>
      <c r="AN325" s="644">
        <f ca="1">IF('Health SCR'!AN$3&gt;=$B325,OFFSET($D$283,0,'Health SCR'!AN$3-$B325)*OFFSET(Inputs!$C$30,0,$B325-2)/IF(sommmeProdInv(Inputs!$B$30:$AY$30,$D$283:$BA$283,'Health SCR'!AN$3)&gt;0,sommmeProdInv(Inputs!$B$30:$AY$30,$D$283:$BA$283,'Health SCR'!AN$3),1)+AN324,0)</f>
        <v>0</v>
      </c>
      <c r="AO325" s="644">
        <f ca="1">IF('Health SCR'!AO$3&gt;=$B325,OFFSET($D$283,0,'Health SCR'!AO$3-$B325)*OFFSET(Inputs!$C$30,0,$B325-2)/IF(sommmeProdInv(Inputs!$B$30:$AY$30,$D$283:$BA$283,'Health SCR'!AO$3)&gt;0,sommmeProdInv(Inputs!$B$30:$AY$30,$D$283:$BA$283,'Health SCR'!AO$3),1)+AO324,0)</f>
        <v>0</v>
      </c>
      <c r="AP325" s="644">
        <f ca="1">IF('Health SCR'!AP$3&gt;=$B325,OFFSET($D$283,0,'Health SCR'!AP$3-$B325)*OFFSET(Inputs!$C$30,0,$B325-2)/IF(sommmeProdInv(Inputs!$B$30:$AY$30,$D$283:$BA$283,'Health SCR'!AP$3)&gt;0,sommmeProdInv(Inputs!$B$30:$AY$30,$D$283:$BA$283,'Health SCR'!AP$3),1)+AP324,0)</f>
        <v>0</v>
      </c>
      <c r="AQ325" s="644">
        <f ca="1">IF('Health SCR'!AQ$3&gt;=$B325,OFFSET($D$283,0,'Health SCR'!AQ$3-$B325)*OFFSET(Inputs!$C$30,0,$B325-2)/IF(sommmeProdInv(Inputs!$B$30:$AY$30,$D$283:$BA$283,'Health SCR'!AQ$3)&gt;0,sommmeProdInv(Inputs!$B$30:$AY$30,$D$283:$BA$283,'Health SCR'!AQ$3),1)+AQ324,0)</f>
        <v>0</v>
      </c>
      <c r="AR325" s="644">
        <f ca="1">IF('Health SCR'!AR$3&gt;=$B325,OFFSET($D$283,0,'Health SCR'!AR$3-$B325)*OFFSET(Inputs!$C$30,0,$B325-2)/IF(sommmeProdInv(Inputs!$B$30:$AY$30,$D$283:$BA$283,'Health SCR'!AR$3)&gt;0,sommmeProdInv(Inputs!$B$30:$AY$30,$D$283:$BA$283,'Health SCR'!AR$3),1)+AR324,0)</f>
        <v>0</v>
      </c>
      <c r="AS325" s="644">
        <f ca="1">IF('Health SCR'!AS$3&gt;=$B325,OFFSET($D$283,0,'Health SCR'!AS$3-$B325)*OFFSET(Inputs!$C$30,0,$B325-2)/IF(sommmeProdInv(Inputs!$B$30:$AY$30,$D$283:$BA$283,'Health SCR'!AS$3)&gt;0,sommmeProdInv(Inputs!$B$30:$AY$30,$D$283:$BA$283,'Health SCR'!AS$3),1)+AS324,0)</f>
        <v>0</v>
      </c>
      <c r="AT325" s="644">
        <f ca="1">IF('Health SCR'!AT$3&gt;=$B325,OFFSET($D$283,0,'Health SCR'!AT$3-$B325)*OFFSET(Inputs!$C$30,0,$B325-2)/IF(sommmeProdInv(Inputs!$B$30:$AY$30,$D$283:$BA$283,'Health SCR'!AT$3)&gt;0,sommmeProdInv(Inputs!$B$30:$AY$30,$D$283:$BA$283,'Health SCR'!AT$3),1)+AT324,0)</f>
        <v>0</v>
      </c>
      <c r="AU325" s="644">
        <f ca="1">IF('Health SCR'!AU$3&gt;=$B325,OFFSET($D$283,0,'Health SCR'!AU$3-$B325)*OFFSET(Inputs!$C$30,0,$B325-2)/IF(sommmeProdInv(Inputs!$B$30:$AY$30,$D$283:$BA$283,'Health SCR'!AU$3)&gt;0,sommmeProdInv(Inputs!$B$30:$AY$30,$D$283:$BA$283,'Health SCR'!AU$3),1)+AU324,0)</f>
        <v>0</v>
      </c>
      <c r="AV325" s="644">
        <f ca="1">IF('Health SCR'!AV$3&gt;=$B325,OFFSET($D$283,0,'Health SCR'!AV$3-$B325)*OFFSET(Inputs!$C$30,0,$B325-2)/IF(sommmeProdInv(Inputs!$B$30:$AY$30,$D$283:$BA$283,'Health SCR'!AV$3)&gt;0,sommmeProdInv(Inputs!$B$30:$AY$30,$D$283:$BA$283,'Health SCR'!AV$3),1)+AV324,0)</f>
        <v>0</v>
      </c>
      <c r="AW325" s="644">
        <f ca="1">IF('Health SCR'!AW$3&gt;=$B325,OFFSET($D$283,0,'Health SCR'!AW$3-$B325)*OFFSET(Inputs!$C$30,0,$B325-2)/IF(sommmeProdInv(Inputs!$B$30:$AY$30,$D$283:$BA$283,'Health SCR'!AW$3)&gt;0,sommmeProdInv(Inputs!$B$30:$AY$30,$D$283:$BA$283,'Health SCR'!AW$3),1)+AW324,0)</f>
        <v>0</v>
      </c>
      <c r="AX325" s="644">
        <f ca="1">IF('Health SCR'!AX$3&gt;=$B325,OFFSET($D$283,0,'Health SCR'!AX$3-$B325)*OFFSET(Inputs!$C$30,0,$B325-2)/IF(sommmeProdInv(Inputs!$B$30:$AY$30,$D$283:$BA$283,'Health SCR'!AX$3)&gt;0,sommmeProdInv(Inputs!$B$30:$AY$30,$D$283:$BA$283,'Health SCR'!AX$3),1)+AX324,0)</f>
        <v>0</v>
      </c>
      <c r="AY325" s="644">
        <f ca="1">IF('Health SCR'!AY$3&gt;=$B325,OFFSET($D$283,0,'Health SCR'!AY$3-$B325)*OFFSET(Inputs!$C$30,0,$B325-2)/IF(sommmeProdInv(Inputs!$B$30:$AY$30,$D$283:$BA$283,'Health SCR'!AY$3)&gt;0,sommmeProdInv(Inputs!$B$30:$AY$30,$D$283:$BA$283,'Health SCR'!AY$3),1)+AY324,0)</f>
        <v>0</v>
      </c>
      <c r="AZ325" s="644">
        <f ca="1">IF('Health SCR'!AZ$3&gt;=$B325,OFFSET($D$283,0,'Health SCR'!AZ$3-$B325)*OFFSET(Inputs!$C$30,0,$B325-2)/IF(sommmeProdInv(Inputs!$B$30:$AY$30,$D$283:$BA$283,'Health SCR'!AZ$3)&gt;0,sommmeProdInv(Inputs!$B$30:$AY$30,$D$283:$BA$283,'Health SCR'!AZ$3),1)+AZ324,0)</f>
        <v>0</v>
      </c>
      <c r="BA325" s="645">
        <f ca="1">IF('Health SCR'!BA$3&gt;=$B325,OFFSET($D$283,0,'Health SCR'!BA$3-$B325)*OFFSET(Inputs!$C$30,0,$B325-2)/IF(sommmeProdInv(Inputs!$B$30:$AY$30,$D$283:$BA$283,'Health SCR'!BA$3)&gt;0,sommmeProdInv(Inputs!$B$30:$AY$30,$D$283:$BA$283,'Health SCR'!BA$3),1)+BA324,0)</f>
        <v>0</v>
      </c>
    </row>
    <row r="326" spans="1:53" s="221" customFormat="1" outlineLevel="1">
      <c r="A326" s="610"/>
      <c r="B326" s="993">
        <v>42</v>
      </c>
      <c r="C326" s="994"/>
      <c r="D326" s="643"/>
      <c r="E326" s="644">
        <f ca="1">IF('Health SCR'!E$3&gt;=$B326,OFFSET($D$283,0,'Health SCR'!E$3-$B326)*OFFSET(Inputs!$C$30,0,$B326-2)/IF(sommmeProdInv(Inputs!$B$30:$AY$30,$D$283:$BA$283,'Health SCR'!E$3)&gt;0,sommmeProdInv(Inputs!$B$30:$AY$30,$D$283:$BA$283,'Health SCR'!E$3),1)+E325,0)</f>
        <v>0</v>
      </c>
      <c r="F326" s="644">
        <f ca="1">IF('Health SCR'!F$3&gt;=$B326,OFFSET($D$283,0,'Health SCR'!F$3-$B326)*OFFSET(Inputs!$C$30,0,$B326-2)/IF(sommmeProdInv(Inputs!$B$30:$AY$30,$D$283:$BA$283,'Health SCR'!F$3)&gt;0,sommmeProdInv(Inputs!$B$30:$AY$30,$D$283:$BA$283,'Health SCR'!F$3),1)+F325,0)</f>
        <v>0</v>
      </c>
      <c r="G326" s="644">
        <f ca="1">IF('Health SCR'!G$3&gt;=$B326,OFFSET($D$283,0,'Health SCR'!G$3-$B326)*OFFSET(Inputs!$C$30,0,$B326-2)/IF(sommmeProdInv(Inputs!$B$30:$AY$30,$D$283:$BA$283,'Health SCR'!G$3)&gt;0,sommmeProdInv(Inputs!$B$30:$AY$30,$D$283:$BA$283,'Health SCR'!G$3),1)+G325,0)</f>
        <v>0</v>
      </c>
      <c r="H326" s="644">
        <f ca="1">IF('Health SCR'!H$3&gt;=$B326,OFFSET($D$283,0,'Health SCR'!H$3-$B326)*OFFSET(Inputs!$C$30,0,$B326-2)/IF(sommmeProdInv(Inputs!$B$30:$AY$30,$D$283:$BA$283,'Health SCR'!H$3)&gt;0,sommmeProdInv(Inputs!$B$30:$AY$30,$D$283:$BA$283,'Health SCR'!H$3),1)+H325,0)</f>
        <v>0</v>
      </c>
      <c r="I326" s="644">
        <f ca="1">IF('Health SCR'!I$3&gt;=$B326,OFFSET($D$283,0,'Health SCR'!I$3-$B326)*OFFSET(Inputs!$C$30,0,$B326-2)/IF(sommmeProdInv(Inputs!$B$30:$AY$30,$D$283:$BA$283,'Health SCR'!I$3)&gt;0,sommmeProdInv(Inputs!$B$30:$AY$30,$D$283:$BA$283,'Health SCR'!I$3),1)+I325,0)</f>
        <v>0</v>
      </c>
      <c r="J326" s="644">
        <f ca="1">IF('Health SCR'!J$3&gt;=$B326,OFFSET($D$283,0,'Health SCR'!J$3-$B326)*OFFSET(Inputs!$C$30,0,$B326-2)/IF(sommmeProdInv(Inputs!$B$30:$AY$30,$D$283:$BA$283,'Health SCR'!J$3)&gt;0,sommmeProdInv(Inputs!$B$30:$AY$30,$D$283:$BA$283,'Health SCR'!J$3),1)+J325,0)</f>
        <v>0</v>
      </c>
      <c r="K326" s="644">
        <f ca="1">IF('Health SCR'!K$3&gt;=$B326,OFFSET($D$283,0,'Health SCR'!K$3-$B326)*OFFSET(Inputs!$C$30,0,$B326-2)/IF(sommmeProdInv(Inputs!$B$30:$AY$30,$D$283:$BA$283,'Health SCR'!K$3)&gt;0,sommmeProdInv(Inputs!$B$30:$AY$30,$D$283:$BA$283,'Health SCR'!K$3),1)+K325,0)</f>
        <v>0</v>
      </c>
      <c r="L326" s="644">
        <f ca="1">IF('Health SCR'!L$3&gt;=$B326,OFFSET($D$283,0,'Health SCR'!L$3-$B326)*OFFSET(Inputs!$C$30,0,$B326-2)/IF(sommmeProdInv(Inputs!$B$30:$AY$30,$D$283:$BA$283,'Health SCR'!L$3)&gt;0,sommmeProdInv(Inputs!$B$30:$AY$30,$D$283:$BA$283,'Health SCR'!L$3),1)+L325,0)</f>
        <v>0</v>
      </c>
      <c r="M326" s="644">
        <f ca="1">IF('Health SCR'!M$3&gt;=$B326,OFFSET($D$283,0,'Health SCR'!M$3-$B326)*OFFSET(Inputs!$C$30,0,$B326-2)/IF(sommmeProdInv(Inputs!$B$30:$AY$30,$D$283:$BA$283,'Health SCR'!M$3)&gt;0,sommmeProdInv(Inputs!$B$30:$AY$30,$D$283:$BA$283,'Health SCR'!M$3),1)+M325,0)</f>
        <v>0</v>
      </c>
      <c r="N326" s="644">
        <f ca="1">IF('Health SCR'!N$3&gt;=$B326,OFFSET($D$283,0,'Health SCR'!N$3-$B326)*OFFSET(Inputs!$C$30,0,$B326-2)/IF(sommmeProdInv(Inputs!$B$30:$AY$30,$D$283:$BA$283,'Health SCR'!N$3)&gt;0,sommmeProdInv(Inputs!$B$30:$AY$30,$D$283:$BA$283,'Health SCR'!N$3),1)+N325,0)</f>
        <v>0</v>
      </c>
      <c r="O326" s="644">
        <f ca="1">IF('Health SCR'!O$3&gt;=$B326,OFFSET($D$283,0,'Health SCR'!O$3-$B326)*OFFSET(Inputs!$C$30,0,$B326-2)/IF(sommmeProdInv(Inputs!$B$30:$AY$30,$D$283:$BA$283,'Health SCR'!O$3)&gt;0,sommmeProdInv(Inputs!$B$30:$AY$30,$D$283:$BA$283,'Health SCR'!O$3),1)+O325,0)</f>
        <v>0</v>
      </c>
      <c r="P326" s="644">
        <f ca="1">IF('Health SCR'!P$3&gt;=$B326,OFFSET($D$283,0,'Health SCR'!P$3-$B326)*OFFSET(Inputs!$C$30,0,$B326-2)/IF(sommmeProdInv(Inputs!$B$30:$AY$30,$D$283:$BA$283,'Health SCR'!P$3)&gt;0,sommmeProdInv(Inputs!$B$30:$AY$30,$D$283:$BA$283,'Health SCR'!P$3),1)+P325,0)</f>
        <v>0</v>
      </c>
      <c r="Q326" s="644">
        <f ca="1">IF('Health SCR'!Q$3&gt;=$B326,OFFSET($D$283,0,'Health SCR'!Q$3-$B326)*OFFSET(Inputs!$C$30,0,$B326-2)/IF(sommmeProdInv(Inputs!$B$30:$AY$30,$D$283:$BA$283,'Health SCR'!Q$3)&gt;0,sommmeProdInv(Inputs!$B$30:$AY$30,$D$283:$BA$283,'Health SCR'!Q$3),1)+Q325,0)</f>
        <v>0</v>
      </c>
      <c r="R326" s="644">
        <f ca="1">IF('Health SCR'!R$3&gt;=$B326,OFFSET($D$283,0,'Health SCR'!R$3-$B326)*OFFSET(Inputs!$C$30,0,$B326-2)/IF(sommmeProdInv(Inputs!$B$30:$AY$30,$D$283:$BA$283,'Health SCR'!R$3)&gt;0,sommmeProdInv(Inputs!$B$30:$AY$30,$D$283:$BA$283,'Health SCR'!R$3),1)+R325,0)</f>
        <v>0</v>
      </c>
      <c r="S326" s="644">
        <f ca="1">IF('Health SCR'!S$3&gt;=$B326,OFFSET($D$283,0,'Health SCR'!S$3-$B326)*OFFSET(Inputs!$C$30,0,$B326-2)/IF(sommmeProdInv(Inputs!$B$30:$AY$30,$D$283:$BA$283,'Health SCR'!S$3)&gt;0,sommmeProdInv(Inputs!$B$30:$AY$30,$D$283:$BA$283,'Health SCR'!S$3),1)+S325,0)</f>
        <v>0</v>
      </c>
      <c r="T326" s="644">
        <f ca="1">IF('Health SCR'!T$3&gt;=$B326,OFFSET($D$283,0,'Health SCR'!T$3-$B326)*OFFSET(Inputs!$C$30,0,$B326-2)/IF(sommmeProdInv(Inputs!$B$30:$AY$30,$D$283:$BA$283,'Health SCR'!T$3)&gt;0,sommmeProdInv(Inputs!$B$30:$AY$30,$D$283:$BA$283,'Health SCR'!T$3),1)+T325,0)</f>
        <v>0</v>
      </c>
      <c r="U326" s="644">
        <f ca="1">IF('Health SCR'!U$3&gt;=$B326,OFFSET($D$283,0,'Health SCR'!U$3-$B326)*OFFSET(Inputs!$C$30,0,$B326-2)/IF(sommmeProdInv(Inputs!$B$30:$AY$30,$D$283:$BA$283,'Health SCR'!U$3)&gt;0,sommmeProdInv(Inputs!$B$30:$AY$30,$D$283:$BA$283,'Health SCR'!U$3),1)+U325,0)</f>
        <v>0</v>
      </c>
      <c r="V326" s="644">
        <f ca="1">IF('Health SCR'!V$3&gt;=$B326,OFFSET($D$283,0,'Health SCR'!V$3-$B326)*OFFSET(Inputs!$C$30,0,$B326-2)/IF(sommmeProdInv(Inputs!$B$30:$AY$30,$D$283:$BA$283,'Health SCR'!V$3)&gt;0,sommmeProdInv(Inputs!$B$30:$AY$30,$D$283:$BA$283,'Health SCR'!V$3),1)+V325,0)</f>
        <v>0</v>
      </c>
      <c r="W326" s="644">
        <f ca="1">IF('Health SCR'!W$3&gt;=$B326,OFFSET($D$283,0,'Health SCR'!W$3-$B326)*OFFSET(Inputs!$C$30,0,$B326-2)/IF(sommmeProdInv(Inputs!$B$30:$AY$30,$D$283:$BA$283,'Health SCR'!W$3)&gt;0,sommmeProdInv(Inputs!$B$30:$AY$30,$D$283:$BA$283,'Health SCR'!W$3),1)+W325,0)</f>
        <v>0</v>
      </c>
      <c r="X326" s="644">
        <f ca="1">IF('Health SCR'!X$3&gt;=$B326,OFFSET($D$283,0,'Health SCR'!X$3-$B326)*OFFSET(Inputs!$C$30,0,$B326-2)/IF(sommmeProdInv(Inputs!$B$30:$AY$30,$D$283:$BA$283,'Health SCR'!X$3)&gt;0,sommmeProdInv(Inputs!$B$30:$AY$30,$D$283:$BA$283,'Health SCR'!X$3),1)+X325,0)</f>
        <v>0</v>
      </c>
      <c r="Y326" s="644">
        <f ca="1">IF('Health SCR'!Y$3&gt;=$B326,OFFSET($D$283,0,'Health SCR'!Y$3-$B326)*OFFSET(Inputs!$C$30,0,$B326-2)/IF(sommmeProdInv(Inputs!$B$30:$AY$30,$D$283:$BA$283,'Health SCR'!Y$3)&gt;0,sommmeProdInv(Inputs!$B$30:$AY$30,$D$283:$BA$283,'Health SCR'!Y$3),1)+Y325,0)</f>
        <v>0</v>
      </c>
      <c r="Z326" s="644">
        <f ca="1">IF('Health SCR'!Z$3&gt;=$B326,OFFSET($D$283,0,'Health SCR'!Z$3-$B326)*OFFSET(Inputs!$C$30,0,$B326-2)/IF(sommmeProdInv(Inputs!$B$30:$AY$30,$D$283:$BA$283,'Health SCR'!Z$3)&gt;0,sommmeProdInv(Inputs!$B$30:$AY$30,$D$283:$BA$283,'Health SCR'!Z$3),1)+Z325,0)</f>
        <v>0</v>
      </c>
      <c r="AA326" s="644">
        <f ca="1">IF('Health SCR'!AA$3&gt;=$B326,OFFSET($D$283,0,'Health SCR'!AA$3-$B326)*OFFSET(Inputs!$C$30,0,$B326-2)/IF(sommmeProdInv(Inputs!$B$30:$AY$30,$D$283:$BA$283,'Health SCR'!AA$3)&gt;0,sommmeProdInv(Inputs!$B$30:$AY$30,$D$283:$BA$283,'Health SCR'!AA$3),1)+AA325,0)</f>
        <v>0</v>
      </c>
      <c r="AB326" s="644">
        <f ca="1">IF('Health SCR'!AB$3&gt;=$B326,OFFSET($D$283,0,'Health SCR'!AB$3-$B326)*OFFSET(Inputs!$C$30,0,$B326-2)/IF(sommmeProdInv(Inputs!$B$30:$AY$30,$D$283:$BA$283,'Health SCR'!AB$3)&gt;0,sommmeProdInv(Inputs!$B$30:$AY$30,$D$283:$BA$283,'Health SCR'!AB$3),1)+AB325,0)</f>
        <v>0</v>
      </c>
      <c r="AC326" s="644">
        <f ca="1">IF('Health SCR'!AC$3&gt;=$B326,OFFSET($D$283,0,'Health SCR'!AC$3-$B326)*OFFSET(Inputs!$C$30,0,$B326-2)/IF(sommmeProdInv(Inputs!$B$30:$AY$30,$D$283:$BA$283,'Health SCR'!AC$3)&gt;0,sommmeProdInv(Inputs!$B$30:$AY$30,$D$283:$BA$283,'Health SCR'!AC$3),1)+AC325,0)</f>
        <v>0</v>
      </c>
      <c r="AD326" s="644">
        <f ca="1">IF('Health SCR'!AD$3&gt;=$B326,OFFSET($D$283,0,'Health SCR'!AD$3-$B326)*OFFSET(Inputs!$C$30,0,$B326-2)/IF(sommmeProdInv(Inputs!$B$30:$AY$30,$D$283:$BA$283,'Health SCR'!AD$3)&gt;0,sommmeProdInv(Inputs!$B$30:$AY$30,$D$283:$BA$283,'Health SCR'!AD$3),1)+AD325,0)</f>
        <v>0</v>
      </c>
      <c r="AE326" s="644">
        <f ca="1">IF('Health SCR'!AE$3&gt;=$B326,OFFSET($D$283,0,'Health SCR'!AE$3-$B326)*OFFSET(Inputs!$C$30,0,$B326-2)/IF(sommmeProdInv(Inputs!$B$30:$AY$30,$D$283:$BA$283,'Health SCR'!AE$3)&gt;0,sommmeProdInv(Inputs!$B$30:$AY$30,$D$283:$BA$283,'Health SCR'!AE$3),1)+AE325,0)</f>
        <v>0</v>
      </c>
      <c r="AF326" s="644">
        <f ca="1">IF('Health SCR'!AF$3&gt;=$B326,OFFSET($D$283,0,'Health SCR'!AF$3-$B326)*OFFSET(Inputs!$C$30,0,$B326-2)/IF(sommmeProdInv(Inputs!$B$30:$AY$30,$D$283:$BA$283,'Health SCR'!AF$3)&gt;0,sommmeProdInv(Inputs!$B$30:$AY$30,$D$283:$BA$283,'Health SCR'!AF$3),1)+AF325,0)</f>
        <v>0</v>
      </c>
      <c r="AG326" s="644">
        <f ca="1">IF('Health SCR'!AG$3&gt;=$B326,OFFSET($D$283,0,'Health SCR'!AG$3-$B326)*OFFSET(Inputs!$C$30,0,$B326-2)/IF(sommmeProdInv(Inputs!$B$30:$AY$30,$D$283:$BA$283,'Health SCR'!AG$3)&gt;0,sommmeProdInv(Inputs!$B$30:$AY$30,$D$283:$BA$283,'Health SCR'!AG$3),1)+AG325,0)</f>
        <v>0</v>
      </c>
      <c r="AH326" s="644">
        <f ca="1">IF('Health SCR'!AH$3&gt;=$B326,OFFSET($D$283,0,'Health SCR'!AH$3-$B326)*OFFSET(Inputs!$C$30,0,$B326-2)/IF(sommmeProdInv(Inputs!$B$30:$AY$30,$D$283:$BA$283,'Health SCR'!AH$3)&gt;0,sommmeProdInv(Inputs!$B$30:$AY$30,$D$283:$BA$283,'Health SCR'!AH$3),1)+AH325,0)</f>
        <v>0</v>
      </c>
      <c r="AI326" s="644">
        <f ca="1">IF('Health SCR'!AI$3&gt;=$B326,OFFSET($D$283,0,'Health SCR'!AI$3-$B326)*OFFSET(Inputs!$C$30,0,$B326-2)/IF(sommmeProdInv(Inputs!$B$30:$AY$30,$D$283:$BA$283,'Health SCR'!AI$3)&gt;0,sommmeProdInv(Inputs!$B$30:$AY$30,$D$283:$BA$283,'Health SCR'!AI$3),1)+AI325,0)</f>
        <v>0</v>
      </c>
      <c r="AJ326" s="644">
        <f ca="1">IF('Health SCR'!AJ$3&gt;=$B326,OFFSET($D$283,0,'Health SCR'!AJ$3-$B326)*OFFSET(Inputs!$C$30,0,$B326-2)/IF(sommmeProdInv(Inputs!$B$30:$AY$30,$D$283:$BA$283,'Health SCR'!AJ$3)&gt;0,sommmeProdInv(Inputs!$B$30:$AY$30,$D$283:$BA$283,'Health SCR'!AJ$3),1)+AJ325,0)</f>
        <v>0</v>
      </c>
      <c r="AK326" s="644">
        <f ca="1">IF('Health SCR'!AK$3&gt;=$B326,OFFSET($D$283,0,'Health SCR'!AK$3-$B326)*OFFSET(Inputs!$C$30,0,$B326-2)/IF(sommmeProdInv(Inputs!$B$30:$AY$30,$D$283:$BA$283,'Health SCR'!AK$3)&gt;0,sommmeProdInv(Inputs!$B$30:$AY$30,$D$283:$BA$283,'Health SCR'!AK$3),1)+AK325,0)</f>
        <v>0</v>
      </c>
      <c r="AL326" s="644">
        <f ca="1">IF('Health SCR'!AL$3&gt;=$B326,OFFSET($D$283,0,'Health SCR'!AL$3-$B326)*OFFSET(Inputs!$C$30,0,$B326-2)/IF(sommmeProdInv(Inputs!$B$30:$AY$30,$D$283:$BA$283,'Health SCR'!AL$3)&gt;0,sommmeProdInv(Inputs!$B$30:$AY$30,$D$283:$BA$283,'Health SCR'!AL$3),1)+AL325,0)</f>
        <v>0</v>
      </c>
      <c r="AM326" s="644">
        <f ca="1">IF('Health SCR'!AM$3&gt;=$B326,OFFSET($D$283,0,'Health SCR'!AM$3-$B326)*OFFSET(Inputs!$C$30,0,$B326-2)/IF(sommmeProdInv(Inputs!$B$30:$AY$30,$D$283:$BA$283,'Health SCR'!AM$3)&gt;0,sommmeProdInv(Inputs!$B$30:$AY$30,$D$283:$BA$283,'Health SCR'!AM$3),1)+AM325,0)</f>
        <v>0</v>
      </c>
      <c r="AN326" s="644">
        <f ca="1">IF('Health SCR'!AN$3&gt;=$B326,OFFSET($D$283,0,'Health SCR'!AN$3-$B326)*OFFSET(Inputs!$C$30,0,$B326-2)/IF(sommmeProdInv(Inputs!$B$30:$AY$30,$D$283:$BA$283,'Health SCR'!AN$3)&gt;0,sommmeProdInv(Inputs!$B$30:$AY$30,$D$283:$BA$283,'Health SCR'!AN$3),1)+AN325,0)</f>
        <v>0</v>
      </c>
      <c r="AO326" s="644">
        <f ca="1">IF('Health SCR'!AO$3&gt;=$B326,OFFSET($D$283,0,'Health SCR'!AO$3-$B326)*OFFSET(Inputs!$C$30,0,$B326-2)/IF(sommmeProdInv(Inputs!$B$30:$AY$30,$D$283:$BA$283,'Health SCR'!AO$3)&gt;0,sommmeProdInv(Inputs!$B$30:$AY$30,$D$283:$BA$283,'Health SCR'!AO$3),1)+AO325,0)</f>
        <v>0</v>
      </c>
      <c r="AP326" s="644">
        <f ca="1">IF('Health SCR'!AP$3&gt;=$B326,OFFSET($D$283,0,'Health SCR'!AP$3-$B326)*OFFSET(Inputs!$C$30,0,$B326-2)/IF(sommmeProdInv(Inputs!$B$30:$AY$30,$D$283:$BA$283,'Health SCR'!AP$3)&gt;0,sommmeProdInv(Inputs!$B$30:$AY$30,$D$283:$BA$283,'Health SCR'!AP$3),1)+AP325,0)</f>
        <v>0</v>
      </c>
      <c r="AQ326" s="644">
        <f ca="1">IF('Health SCR'!AQ$3&gt;=$B326,OFFSET($D$283,0,'Health SCR'!AQ$3-$B326)*OFFSET(Inputs!$C$30,0,$B326-2)/IF(sommmeProdInv(Inputs!$B$30:$AY$30,$D$283:$BA$283,'Health SCR'!AQ$3)&gt;0,sommmeProdInv(Inputs!$B$30:$AY$30,$D$283:$BA$283,'Health SCR'!AQ$3),1)+AQ325,0)</f>
        <v>0</v>
      </c>
      <c r="AR326" s="644">
        <f ca="1">IF('Health SCR'!AR$3&gt;=$B326,OFFSET($D$283,0,'Health SCR'!AR$3-$B326)*OFFSET(Inputs!$C$30,0,$B326-2)/IF(sommmeProdInv(Inputs!$B$30:$AY$30,$D$283:$BA$283,'Health SCR'!AR$3)&gt;0,sommmeProdInv(Inputs!$B$30:$AY$30,$D$283:$BA$283,'Health SCR'!AR$3),1)+AR325,0)</f>
        <v>0</v>
      </c>
      <c r="AS326" s="644">
        <f ca="1">IF('Health SCR'!AS$3&gt;=$B326,OFFSET($D$283,0,'Health SCR'!AS$3-$B326)*OFFSET(Inputs!$C$30,0,$B326-2)/IF(sommmeProdInv(Inputs!$B$30:$AY$30,$D$283:$BA$283,'Health SCR'!AS$3)&gt;0,sommmeProdInv(Inputs!$B$30:$AY$30,$D$283:$BA$283,'Health SCR'!AS$3),1)+AS325,0)</f>
        <v>0</v>
      </c>
      <c r="AT326" s="644">
        <f ca="1">IF('Health SCR'!AT$3&gt;=$B326,OFFSET($D$283,0,'Health SCR'!AT$3-$B326)*OFFSET(Inputs!$C$30,0,$B326-2)/IF(sommmeProdInv(Inputs!$B$30:$AY$30,$D$283:$BA$283,'Health SCR'!AT$3)&gt;0,sommmeProdInv(Inputs!$B$30:$AY$30,$D$283:$BA$283,'Health SCR'!AT$3),1)+AT325,0)</f>
        <v>0</v>
      </c>
      <c r="AU326" s="644">
        <f ca="1">IF('Health SCR'!AU$3&gt;=$B326,OFFSET($D$283,0,'Health SCR'!AU$3-$B326)*OFFSET(Inputs!$C$30,0,$B326-2)/IF(sommmeProdInv(Inputs!$B$30:$AY$30,$D$283:$BA$283,'Health SCR'!AU$3)&gt;0,sommmeProdInv(Inputs!$B$30:$AY$30,$D$283:$BA$283,'Health SCR'!AU$3),1)+AU325,0)</f>
        <v>0</v>
      </c>
      <c r="AV326" s="644">
        <f ca="1">IF('Health SCR'!AV$3&gt;=$B326,OFFSET($D$283,0,'Health SCR'!AV$3-$B326)*OFFSET(Inputs!$C$30,0,$B326-2)/IF(sommmeProdInv(Inputs!$B$30:$AY$30,$D$283:$BA$283,'Health SCR'!AV$3)&gt;0,sommmeProdInv(Inputs!$B$30:$AY$30,$D$283:$BA$283,'Health SCR'!AV$3),1)+AV325,0)</f>
        <v>0</v>
      </c>
      <c r="AW326" s="644">
        <f ca="1">IF('Health SCR'!AW$3&gt;=$B326,OFFSET($D$283,0,'Health SCR'!AW$3-$B326)*OFFSET(Inputs!$C$30,0,$B326-2)/IF(sommmeProdInv(Inputs!$B$30:$AY$30,$D$283:$BA$283,'Health SCR'!AW$3)&gt;0,sommmeProdInv(Inputs!$B$30:$AY$30,$D$283:$BA$283,'Health SCR'!AW$3),1)+AW325,0)</f>
        <v>0</v>
      </c>
      <c r="AX326" s="644">
        <f ca="1">IF('Health SCR'!AX$3&gt;=$B326,OFFSET($D$283,0,'Health SCR'!AX$3-$B326)*OFFSET(Inputs!$C$30,0,$B326-2)/IF(sommmeProdInv(Inputs!$B$30:$AY$30,$D$283:$BA$283,'Health SCR'!AX$3)&gt;0,sommmeProdInv(Inputs!$B$30:$AY$30,$D$283:$BA$283,'Health SCR'!AX$3),1)+AX325,0)</f>
        <v>0</v>
      </c>
      <c r="AY326" s="644">
        <f ca="1">IF('Health SCR'!AY$3&gt;=$B326,OFFSET($D$283,0,'Health SCR'!AY$3-$B326)*OFFSET(Inputs!$C$30,0,$B326-2)/IF(sommmeProdInv(Inputs!$B$30:$AY$30,$D$283:$BA$283,'Health SCR'!AY$3)&gt;0,sommmeProdInv(Inputs!$B$30:$AY$30,$D$283:$BA$283,'Health SCR'!AY$3),1)+AY325,0)</f>
        <v>0</v>
      </c>
      <c r="AZ326" s="644">
        <f ca="1">IF('Health SCR'!AZ$3&gt;=$B326,OFFSET($D$283,0,'Health SCR'!AZ$3-$B326)*OFFSET(Inputs!$C$30,0,$B326-2)/IF(sommmeProdInv(Inputs!$B$30:$AY$30,$D$283:$BA$283,'Health SCR'!AZ$3)&gt;0,sommmeProdInv(Inputs!$B$30:$AY$30,$D$283:$BA$283,'Health SCR'!AZ$3),1)+AZ325,0)</f>
        <v>0</v>
      </c>
      <c r="BA326" s="645">
        <f ca="1">IF('Health SCR'!BA$3&gt;=$B326,OFFSET($D$283,0,'Health SCR'!BA$3-$B326)*OFFSET(Inputs!$C$30,0,$B326-2)/IF(sommmeProdInv(Inputs!$B$30:$AY$30,$D$283:$BA$283,'Health SCR'!BA$3)&gt;0,sommmeProdInv(Inputs!$B$30:$AY$30,$D$283:$BA$283,'Health SCR'!BA$3),1)+BA325,0)</f>
        <v>0</v>
      </c>
    </row>
    <row r="327" spans="1:53" s="221" customFormat="1" outlineLevel="1">
      <c r="A327" s="610"/>
      <c r="B327" s="993">
        <v>43</v>
      </c>
      <c r="C327" s="994"/>
      <c r="D327" s="643"/>
      <c r="E327" s="644">
        <f ca="1">IF('Health SCR'!E$3&gt;=$B327,OFFSET($D$283,0,'Health SCR'!E$3-$B327)*OFFSET(Inputs!$C$30,0,$B327-2)/IF(sommmeProdInv(Inputs!$B$30:$AY$30,$D$283:$BA$283,'Health SCR'!E$3)&gt;0,sommmeProdInv(Inputs!$B$30:$AY$30,$D$283:$BA$283,'Health SCR'!E$3),1)+E326,0)</f>
        <v>0</v>
      </c>
      <c r="F327" s="644">
        <f ca="1">IF('Health SCR'!F$3&gt;=$B327,OFFSET($D$283,0,'Health SCR'!F$3-$B327)*OFFSET(Inputs!$C$30,0,$B327-2)/IF(sommmeProdInv(Inputs!$B$30:$AY$30,$D$283:$BA$283,'Health SCR'!F$3)&gt;0,sommmeProdInv(Inputs!$B$30:$AY$30,$D$283:$BA$283,'Health SCR'!F$3),1)+F326,0)</f>
        <v>0</v>
      </c>
      <c r="G327" s="644">
        <f ca="1">IF('Health SCR'!G$3&gt;=$B327,OFFSET($D$283,0,'Health SCR'!G$3-$B327)*OFFSET(Inputs!$C$30,0,$B327-2)/IF(sommmeProdInv(Inputs!$B$30:$AY$30,$D$283:$BA$283,'Health SCR'!G$3)&gt;0,sommmeProdInv(Inputs!$B$30:$AY$30,$D$283:$BA$283,'Health SCR'!G$3),1)+G326,0)</f>
        <v>0</v>
      </c>
      <c r="H327" s="644">
        <f ca="1">IF('Health SCR'!H$3&gt;=$B327,OFFSET($D$283,0,'Health SCR'!H$3-$B327)*OFFSET(Inputs!$C$30,0,$B327-2)/IF(sommmeProdInv(Inputs!$B$30:$AY$30,$D$283:$BA$283,'Health SCR'!H$3)&gt;0,sommmeProdInv(Inputs!$B$30:$AY$30,$D$283:$BA$283,'Health SCR'!H$3),1)+H326,0)</f>
        <v>0</v>
      </c>
      <c r="I327" s="644">
        <f ca="1">IF('Health SCR'!I$3&gt;=$B327,OFFSET($D$283,0,'Health SCR'!I$3-$B327)*OFFSET(Inputs!$C$30,0,$B327-2)/IF(sommmeProdInv(Inputs!$B$30:$AY$30,$D$283:$BA$283,'Health SCR'!I$3)&gt;0,sommmeProdInv(Inputs!$B$30:$AY$30,$D$283:$BA$283,'Health SCR'!I$3),1)+I326,0)</f>
        <v>0</v>
      </c>
      <c r="J327" s="644">
        <f ca="1">IF('Health SCR'!J$3&gt;=$B327,OFFSET($D$283,0,'Health SCR'!J$3-$B327)*OFFSET(Inputs!$C$30,0,$B327-2)/IF(sommmeProdInv(Inputs!$B$30:$AY$30,$D$283:$BA$283,'Health SCR'!J$3)&gt;0,sommmeProdInv(Inputs!$B$30:$AY$30,$D$283:$BA$283,'Health SCR'!J$3),1)+J326,0)</f>
        <v>0</v>
      </c>
      <c r="K327" s="644">
        <f ca="1">IF('Health SCR'!K$3&gt;=$B327,OFFSET($D$283,0,'Health SCR'!K$3-$B327)*OFFSET(Inputs!$C$30,0,$B327-2)/IF(sommmeProdInv(Inputs!$B$30:$AY$30,$D$283:$BA$283,'Health SCR'!K$3)&gt;0,sommmeProdInv(Inputs!$B$30:$AY$30,$D$283:$BA$283,'Health SCR'!K$3),1)+K326,0)</f>
        <v>0</v>
      </c>
      <c r="L327" s="644">
        <f ca="1">IF('Health SCR'!L$3&gt;=$B327,OFFSET($D$283,0,'Health SCR'!L$3-$B327)*OFFSET(Inputs!$C$30,0,$B327-2)/IF(sommmeProdInv(Inputs!$B$30:$AY$30,$D$283:$BA$283,'Health SCR'!L$3)&gt;0,sommmeProdInv(Inputs!$B$30:$AY$30,$D$283:$BA$283,'Health SCR'!L$3),1)+L326,0)</f>
        <v>0</v>
      </c>
      <c r="M327" s="644">
        <f ca="1">IF('Health SCR'!M$3&gt;=$B327,OFFSET($D$283,0,'Health SCR'!M$3-$B327)*OFFSET(Inputs!$C$30,0,$B327-2)/IF(sommmeProdInv(Inputs!$B$30:$AY$30,$D$283:$BA$283,'Health SCR'!M$3)&gt;0,sommmeProdInv(Inputs!$B$30:$AY$30,$D$283:$BA$283,'Health SCR'!M$3),1)+M326,0)</f>
        <v>0</v>
      </c>
      <c r="N327" s="644">
        <f ca="1">IF('Health SCR'!N$3&gt;=$B327,OFFSET($D$283,0,'Health SCR'!N$3-$B327)*OFFSET(Inputs!$C$30,0,$B327-2)/IF(sommmeProdInv(Inputs!$B$30:$AY$30,$D$283:$BA$283,'Health SCR'!N$3)&gt;0,sommmeProdInv(Inputs!$B$30:$AY$30,$D$283:$BA$283,'Health SCR'!N$3),1)+N326,0)</f>
        <v>0</v>
      </c>
      <c r="O327" s="644">
        <f ca="1">IF('Health SCR'!O$3&gt;=$B327,OFFSET($D$283,0,'Health SCR'!O$3-$B327)*OFFSET(Inputs!$C$30,0,$B327-2)/IF(sommmeProdInv(Inputs!$B$30:$AY$30,$D$283:$BA$283,'Health SCR'!O$3)&gt;0,sommmeProdInv(Inputs!$B$30:$AY$30,$D$283:$BA$283,'Health SCR'!O$3),1)+O326,0)</f>
        <v>0</v>
      </c>
      <c r="P327" s="644">
        <f ca="1">IF('Health SCR'!P$3&gt;=$B327,OFFSET($D$283,0,'Health SCR'!P$3-$B327)*OFFSET(Inputs!$C$30,0,$B327-2)/IF(sommmeProdInv(Inputs!$B$30:$AY$30,$D$283:$BA$283,'Health SCR'!P$3)&gt;0,sommmeProdInv(Inputs!$B$30:$AY$30,$D$283:$BA$283,'Health SCR'!P$3),1)+P326,0)</f>
        <v>0</v>
      </c>
      <c r="Q327" s="644">
        <f ca="1">IF('Health SCR'!Q$3&gt;=$B327,OFFSET($D$283,0,'Health SCR'!Q$3-$B327)*OFFSET(Inputs!$C$30,0,$B327-2)/IF(sommmeProdInv(Inputs!$B$30:$AY$30,$D$283:$BA$283,'Health SCR'!Q$3)&gt;0,sommmeProdInv(Inputs!$B$30:$AY$30,$D$283:$BA$283,'Health SCR'!Q$3),1)+Q326,0)</f>
        <v>0</v>
      </c>
      <c r="R327" s="644">
        <f ca="1">IF('Health SCR'!R$3&gt;=$B327,OFFSET($D$283,0,'Health SCR'!R$3-$B327)*OFFSET(Inputs!$C$30,0,$B327-2)/IF(sommmeProdInv(Inputs!$B$30:$AY$30,$D$283:$BA$283,'Health SCR'!R$3)&gt;0,sommmeProdInv(Inputs!$B$30:$AY$30,$D$283:$BA$283,'Health SCR'!R$3),1)+R326,0)</f>
        <v>0</v>
      </c>
      <c r="S327" s="644">
        <f ca="1">IF('Health SCR'!S$3&gt;=$B327,OFFSET($D$283,0,'Health SCR'!S$3-$B327)*OFFSET(Inputs!$C$30,0,$B327-2)/IF(sommmeProdInv(Inputs!$B$30:$AY$30,$D$283:$BA$283,'Health SCR'!S$3)&gt;0,sommmeProdInv(Inputs!$B$30:$AY$30,$D$283:$BA$283,'Health SCR'!S$3),1)+S326,0)</f>
        <v>0</v>
      </c>
      <c r="T327" s="644">
        <f ca="1">IF('Health SCR'!T$3&gt;=$B327,OFFSET($D$283,0,'Health SCR'!T$3-$B327)*OFFSET(Inputs!$C$30,0,$B327-2)/IF(sommmeProdInv(Inputs!$B$30:$AY$30,$D$283:$BA$283,'Health SCR'!T$3)&gt;0,sommmeProdInv(Inputs!$B$30:$AY$30,$D$283:$BA$283,'Health SCR'!T$3),1)+T326,0)</f>
        <v>0</v>
      </c>
      <c r="U327" s="644">
        <f ca="1">IF('Health SCR'!U$3&gt;=$B327,OFFSET($D$283,0,'Health SCR'!U$3-$B327)*OFFSET(Inputs!$C$30,0,$B327-2)/IF(sommmeProdInv(Inputs!$B$30:$AY$30,$D$283:$BA$283,'Health SCR'!U$3)&gt;0,sommmeProdInv(Inputs!$B$30:$AY$30,$D$283:$BA$283,'Health SCR'!U$3),1)+U326,0)</f>
        <v>0</v>
      </c>
      <c r="V327" s="644">
        <f ca="1">IF('Health SCR'!V$3&gt;=$B327,OFFSET($D$283,0,'Health SCR'!V$3-$B327)*OFFSET(Inputs!$C$30,0,$B327-2)/IF(sommmeProdInv(Inputs!$B$30:$AY$30,$D$283:$BA$283,'Health SCR'!V$3)&gt;0,sommmeProdInv(Inputs!$B$30:$AY$30,$D$283:$BA$283,'Health SCR'!V$3),1)+V326,0)</f>
        <v>0</v>
      </c>
      <c r="W327" s="644">
        <f ca="1">IF('Health SCR'!W$3&gt;=$B327,OFFSET($D$283,0,'Health SCR'!W$3-$B327)*OFFSET(Inputs!$C$30,0,$B327-2)/IF(sommmeProdInv(Inputs!$B$30:$AY$30,$D$283:$BA$283,'Health SCR'!W$3)&gt;0,sommmeProdInv(Inputs!$B$30:$AY$30,$D$283:$BA$283,'Health SCR'!W$3),1)+W326,0)</f>
        <v>0</v>
      </c>
      <c r="X327" s="644">
        <f ca="1">IF('Health SCR'!X$3&gt;=$B327,OFFSET($D$283,0,'Health SCR'!X$3-$B327)*OFFSET(Inputs!$C$30,0,$B327-2)/IF(sommmeProdInv(Inputs!$B$30:$AY$30,$D$283:$BA$283,'Health SCR'!X$3)&gt;0,sommmeProdInv(Inputs!$B$30:$AY$30,$D$283:$BA$283,'Health SCR'!X$3),1)+X326,0)</f>
        <v>0</v>
      </c>
      <c r="Y327" s="644">
        <f ca="1">IF('Health SCR'!Y$3&gt;=$B327,OFFSET($D$283,0,'Health SCR'!Y$3-$B327)*OFFSET(Inputs!$C$30,0,$B327-2)/IF(sommmeProdInv(Inputs!$B$30:$AY$30,$D$283:$BA$283,'Health SCR'!Y$3)&gt;0,sommmeProdInv(Inputs!$B$30:$AY$30,$D$283:$BA$283,'Health SCR'!Y$3),1)+Y326,0)</f>
        <v>0</v>
      </c>
      <c r="Z327" s="644">
        <f ca="1">IF('Health SCR'!Z$3&gt;=$B327,OFFSET($D$283,0,'Health SCR'!Z$3-$B327)*OFFSET(Inputs!$C$30,0,$B327-2)/IF(sommmeProdInv(Inputs!$B$30:$AY$30,$D$283:$BA$283,'Health SCR'!Z$3)&gt;0,sommmeProdInv(Inputs!$B$30:$AY$30,$D$283:$BA$283,'Health SCR'!Z$3),1)+Z326,0)</f>
        <v>0</v>
      </c>
      <c r="AA327" s="644">
        <f ca="1">IF('Health SCR'!AA$3&gt;=$B327,OFFSET($D$283,0,'Health SCR'!AA$3-$B327)*OFFSET(Inputs!$C$30,0,$B327-2)/IF(sommmeProdInv(Inputs!$B$30:$AY$30,$D$283:$BA$283,'Health SCR'!AA$3)&gt;0,sommmeProdInv(Inputs!$B$30:$AY$30,$D$283:$BA$283,'Health SCR'!AA$3),1)+AA326,0)</f>
        <v>0</v>
      </c>
      <c r="AB327" s="644">
        <f ca="1">IF('Health SCR'!AB$3&gt;=$B327,OFFSET($D$283,0,'Health SCR'!AB$3-$B327)*OFFSET(Inputs!$C$30,0,$B327-2)/IF(sommmeProdInv(Inputs!$B$30:$AY$30,$D$283:$BA$283,'Health SCR'!AB$3)&gt;0,sommmeProdInv(Inputs!$B$30:$AY$30,$D$283:$BA$283,'Health SCR'!AB$3),1)+AB326,0)</f>
        <v>0</v>
      </c>
      <c r="AC327" s="644">
        <f ca="1">IF('Health SCR'!AC$3&gt;=$B327,OFFSET($D$283,0,'Health SCR'!AC$3-$B327)*OFFSET(Inputs!$C$30,0,$B327-2)/IF(sommmeProdInv(Inputs!$B$30:$AY$30,$D$283:$BA$283,'Health SCR'!AC$3)&gt;0,sommmeProdInv(Inputs!$B$30:$AY$30,$D$283:$BA$283,'Health SCR'!AC$3),1)+AC326,0)</f>
        <v>0</v>
      </c>
      <c r="AD327" s="644">
        <f ca="1">IF('Health SCR'!AD$3&gt;=$B327,OFFSET($D$283,0,'Health SCR'!AD$3-$B327)*OFFSET(Inputs!$C$30,0,$B327-2)/IF(sommmeProdInv(Inputs!$B$30:$AY$30,$D$283:$BA$283,'Health SCR'!AD$3)&gt;0,sommmeProdInv(Inputs!$B$30:$AY$30,$D$283:$BA$283,'Health SCR'!AD$3),1)+AD326,0)</f>
        <v>0</v>
      </c>
      <c r="AE327" s="644">
        <f ca="1">IF('Health SCR'!AE$3&gt;=$B327,OFFSET($D$283,0,'Health SCR'!AE$3-$B327)*OFFSET(Inputs!$C$30,0,$B327-2)/IF(sommmeProdInv(Inputs!$B$30:$AY$30,$D$283:$BA$283,'Health SCR'!AE$3)&gt;0,sommmeProdInv(Inputs!$B$30:$AY$30,$D$283:$BA$283,'Health SCR'!AE$3),1)+AE326,0)</f>
        <v>0</v>
      </c>
      <c r="AF327" s="644">
        <f ca="1">IF('Health SCR'!AF$3&gt;=$B327,OFFSET($D$283,0,'Health SCR'!AF$3-$B327)*OFFSET(Inputs!$C$30,0,$B327-2)/IF(sommmeProdInv(Inputs!$B$30:$AY$30,$D$283:$BA$283,'Health SCR'!AF$3)&gt;0,sommmeProdInv(Inputs!$B$30:$AY$30,$D$283:$BA$283,'Health SCR'!AF$3),1)+AF326,0)</f>
        <v>0</v>
      </c>
      <c r="AG327" s="644">
        <f ca="1">IF('Health SCR'!AG$3&gt;=$B327,OFFSET($D$283,0,'Health SCR'!AG$3-$B327)*OFFSET(Inputs!$C$30,0,$B327-2)/IF(sommmeProdInv(Inputs!$B$30:$AY$30,$D$283:$BA$283,'Health SCR'!AG$3)&gt;0,sommmeProdInv(Inputs!$B$30:$AY$30,$D$283:$BA$283,'Health SCR'!AG$3),1)+AG326,0)</f>
        <v>0</v>
      </c>
      <c r="AH327" s="644">
        <f ca="1">IF('Health SCR'!AH$3&gt;=$B327,OFFSET($D$283,0,'Health SCR'!AH$3-$B327)*OFFSET(Inputs!$C$30,0,$B327-2)/IF(sommmeProdInv(Inputs!$B$30:$AY$30,$D$283:$BA$283,'Health SCR'!AH$3)&gt;0,sommmeProdInv(Inputs!$B$30:$AY$30,$D$283:$BA$283,'Health SCR'!AH$3),1)+AH326,0)</f>
        <v>0</v>
      </c>
      <c r="AI327" s="644">
        <f ca="1">IF('Health SCR'!AI$3&gt;=$B327,OFFSET($D$283,0,'Health SCR'!AI$3-$B327)*OFFSET(Inputs!$C$30,0,$B327-2)/IF(sommmeProdInv(Inputs!$B$30:$AY$30,$D$283:$BA$283,'Health SCR'!AI$3)&gt;0,sommmeProdInv(Inputs!$B$30:$AY$30,$D$283:$BA$283,'Health SCR'!AI$3),1)+AI326,0)</f>
        <v>0</v>
      </c>
      <c r="AJ327" s="644">
        <f ca="1">IF('Health SCR'!AJ$3&gt;=$B327,OFFSET($D$283,0,'Health SCR'!AJ$3-$B327)*OFFSET(Inputs!$C$30,0,$B327-2)/IF(sommmeProdInv(Inputs!$B$30:$AY$30,$D$283:$BA$283,'Health SCR'!AJ$3)&gt;0,sommmeProdInv(Inputs!$B$30:$AY$30,$D$283:$BA$283,'Health SCR'!AJ$3),1)+AJ326,0)</f>
        <v>0</v>
      </c>
      <c r="AK327" s="644">
        <f ca="1">IF('Health SCR'!AK$3&gt;=$B327,OFFSET($D$283,0,'Health SCR'!AK$3-$B327)*OFFSET(Inputs!$C$30,0,$B327-2)/IF(sommmeProdInv(Inputs!$B$30:$AY$30,$D$283:$BA$283,'Health SCR'!AK$3)&gt;0,sommmeProdInv(Inputs!$B$30:$AY$30,$D$283:$BA$283,'Health SCR'!AK$3),1)+AK326,0)</f>
        <v>0</v>
      </c>
      <c r="AL327" s="644">
        <f ca="1">IF('Health SCR'!AL$3&gt;=$B327,OFFSET($D$283,0,'Health SCR'!AL$3-$B327)*OFFSET(Inputs!$C$30,0,$B327-2)/IF(sommmeProdInv(Inputs!$B$30:$AY$30,$D$283:$BA$283,'Health SCR'!AL$3)&gt;0,sommmeProdInv(Inputs!$B$30:$AY$30,$D$283:$BA$283,'Health SCR'!AL$3),1)+AL326,0)</f>
        <v>0</v>
      </c>
      <c r="AM327" s="644">
        <f ca="1">IF('Health SCR'!AM$3&gt;=$B327,OFFSET($D$283,0,'Health SCR'!AM$3-$B327)*OFFSET(Inputs!$C$30,0,$B327-2)/IF(sommmeProdInv(Inputs!$B$30:$AY$30,$D$283:$BA$283,'Health SCR'!AM$3)&gt;0,sommmeProdInv(Inputs!$B$30:$AY$30,$D$283:$BA$283,'Health SCR'!AM$3),1)+AM326,0)</f>
        <v>0</v>
      </c>
      <c r="AN327" s="644">
        <f ca="1">IF('Health SCR'!AN$3&gt;=$B327,OFFSET($D$283,0,'Health SCR'!AN$3-$B327)*OFFSET(Inputs!$C$30,0,$B327-2)/IF(sommmeProdInv(Inputs!$B$30:$AY$30,$D$283:$BA$283,'Health SCR'!AN$3)&gt;0,sommmeProdInv(Inputs!$B$30:$AY$30,$D$283:$BA$283,'Health SCR'!AN$3),1)+AN326,0)</f>
        <v>0</v>
      </c>
      <c r="AO327" s="644">
        <f ca="1">IF('Health SCR'!AO$3&gt;=$B327,OFFSET($D$283,0,'Health SCR'!AO$3-$B327)*OFFSET(Inputs!$C$30,0,$B327-2)/IF(sommmeProdInv(Inputs!$B$30:$AY$30,$D$283:$BA$283,'Health SCR'!AO$3)&gt;0,sommmeProdInv(Inputs!$B$30:$AY$30,$D$283:$BA$283,'Health SCR'!AO$3),1)+AO326,0)</f>
        <v>0</v>
      </c>
      <c r="AP327" s="644">
        <f ca="1">IF('Health SCR'!AP$3&gt;=$B327,OFFSET($D$283,0,'Health SCR'!AP$3-$B327)*OFFSET(Inputs!$C$30,0,$B327-2)/IF(sommmeProdInv(Inputs!$B$30:$AY$30,$D$283:$BA$283,'Health SCR'!AP$3)&gt;0,sommmeProdInv(Inputs!$B$30:$AY$30,$D$283:$BA$283,'Health SCR'!AP$3),1)+AP326,0)</f>
        <v>0</v>
      </c>
      <c r="AQ327" s="644">
        <f ca="1">IF('Health SCR'!AQ$3&gt;=$B327,OFFSET($D$283,0,'Health SCR'!AQ$3-$B327)*OFFSET(Inputs!$C$30,0,$B327-2)/IF(sommmeProdInv(Inputs!$B$30:$AY$30,$D$283:$BA$283,'Health SCR'!AQ$3)&gt;0,sommmeProdInv(Inputs!$B$30:$AY$30,$D$283:$BA$283,'Health SCR'!AQ$3),1)+AQ326,0)</f>
        <v>0</v>
      </c>
      <c r="AR327" s="644">
        <f ca="1">IF('Health SCR'!AR$3&gt;=$B327,OFFSET($D$283,0,'Health SCR'!AR$3-$B327)*OFFSET(Inputs!$C$30,0,$B327-2)/IF(sommmeProdInv(Inputs!$B$30:$AY$30,$D$283:$BA$283,'Health SCR'!AR$3)&gt;0,sommmeProdInv(Inputs!$B$30:$AY$30,$D$283:$BA$283,'Health SCR'!AR$3),1)+AR326,0)</f>
        <v>0</v>
      </c>
      <c r="AS327" s="644">
        <f ca="1">IF('Health SCR'!AS$3&gt;=$B327,OFFSET($D$283,0,'Health SCR'!AS$3-$B327)*OFFSET(Inputs!$C$30,0,$B327-2)/IF(sommmeProdInv(Inputs!$B$30:$AY$30,$D$283:$BA$283,'Health SCR'!AS$3)&gt;0,sommmeProdInv(Inputs!$B$30:$AY$30,$D$283:$BA$283,'Health SCR'!AS$3),1)+AS326,0)</f>
        <v>0</v>
      </c>
      <c r="AT327" s="644">
        <f ca="1">IF('Health SCR'!AT$3&gt;=$B327,OFFSET($D$283,0,'Health SCR'!AT$3-$B327)*OFFSET(Inputs!$C$30,0,$B327-2)/IF(sommmeProdInv(Inputs!$B$30:$AY$30,$D$283:$BA$283,'Health SCR'!AT$3)&gt;0,sommmeProdInv(Inputs!$B$30:$AY$30,$D$283:$BA$283,'Health SCR'!AT$3),1)+AT326,0)</f>
        <v>0</v>
      </c>
      <c r="AU327" s="644">
        <f ca="1">IF('Health SCR'!AU$3&gt;=$B327,OFFSET($D$283,0,'Health SCR'!AU$3-$B327)*OFFSET(Inputs!$C$30,0,$B327-2)/IF(sommmeProdInv(Inputs!$B$30:$AY$30,$D$283:$BA$283,'Health SCR'!AU$3)&gt;0,sommmeProdInv(Inputs!$B$30:$AY$30,$D$283:$BA$283,'Health SCR'!AU$3),1)+AU326,0)</f>
        <v>0</v>
      </c>
      <c r="AV327" s="644">
        <f ca="1">IF('Health SCR'!AV$3&gt;=$B327,OFFSET($D$283,0,'Health SCR'!AV$3-$B327)*OFFSET(Inputs!$C$30,0,$B327-2)/IF(sommmeProdInv(Inputs!$B$30:$AY$30,$D$283:$BA$283,'Health SCR'!AV$3)&gt;0,sommmeProdInv(Inputs!$B$30:$AY$30,$D$283:$BA$283,'Health SCR'!AV$3),1)+AV326,0)</f>
        <v>0</v>
      </c>
      <c r="AW327" s="644">
        <f ca="1">IF('Health SCR'!AW$3&gt;=$B327,OFFSET($D$283,0,'Health SCR'!AW$3-$B327)*OFFSET(Inputs!$C$30,0,$B327-2)/IF(sommmeProdInv(Inputs!$B$30:$AY$30,$D$283:$BA$283,'Health SCR'!AW$3)&gt;0,sommmeProdInv(Inputs!$B$30:$AY$30,$D$283:$BA$283,'Health SCR'!AW$3),1)+AW326,0)</f>
        <v>0</v>
      </c>
      <c r="AX327" s="644">
        <f ca="1">IF('Health SCR'!AX$3&gt;=$B327,OFFSET($D$283,0,'Health SCR'!AX$3-$B327)*OFFSET(Inputs!$C$30,0,$B327-2)/IF(sommmeProdInv(Inputs!$B$30:$AY$30,$D$283:$BA$283,'Health SCR'!AX$3)&gt;0,sommmeProdInv(Inputs!$B$30:$AY$30,$D$283:$BA$283,'Health SCR'!AX$3),1)+AX326,0)</f>
        <v>0</v>
      </c>
      <c r="AY327" s="644">
        <f ca="1">IF('Health SCR'!AY$3&gt;=$B327,OFFSET($D$283,0,'Health SCR'!AY$3-$B327)*OFFSET(Inputs!$C$30,0,$B327-2)/IF(sommmeProdInv(Inputs!$B$30:$AY$30,$D$283:$BA$283,'Health SCR'!AY$3)&gt;0,sommmeProdInv(Inputs!$B$30:$AY$30,$D$283:$BA$283,'Health SCR'!AY$3),1)+AY326,0)</f>
        <v>0</v>
      </c>
      <c r="AZ327" s="644">
        <f ca="1">IF('Health SCR'!AZ$3&gt;=$B327,OFFSET($D$283,0,'Health SCR'!AZ$3-$B327)*OFFSET(Inputs!$C$30,0,$B327-2)/IF(sommmeProdInv(Inputs!$B$30:$AY$30,$D$283:$BA$283,'Health SCR'!AZ$3)&gt;0,sommmeProdInv(Inputs!$B$30:$AY$30,$D$283:$BA$283,'Health SCR'!AZ$3),1)+AZ326,0)</f>
        <v>0</v>
      </c>
      <c r="BA327" s="645">
        <f ca="1">IF('Health SCR'!BA$3&gt;=$B327,OFFSET($D$283,0,'Health SCR'!BA$3-$B327)*OFFSET(Inputs!$C$30,0,$B327-2)/IF(sommmeProdInv(Inputs!$B$30:$AY$30,$D$283:$BA$283,'Health SCR'!BA$3)&gt;0,sommmeProdInv(Inputs!$B$30:$AY$30,$D$283:$BA$283,'Health SCR'!BA$3),1)+BA326,0)</f>
        <v>0</v>
      </c>
    </row>
    <row r="328" spans="1:53" s="221" customFormat="1" outlineLevel="1">
      <c r="A328" s="610"/>
      <c r="B328" s="993">
        <v>44</v>
      </c>
      <c r="C328" s="994"/>
      <c r="D328" s="643"/>
      <c r="E328" s="644">
        <f ca="1">IF('Health SCR'!E$3&gt;=$B328,OFFSET($D$283,0,'Health SCR'!E$3-$B328)*OFFSET(Inputs!$C$30,0,$B328-2)/IF(sommmeProdInv(Inputs!$B$30:$AY$30,$D$283:$BA$283,'Health SCR'!E$3)&gt;0,sommmeProdInv(Inputs!$B$30:$AY$30,$D$283:$BA$283,'Health SCR'!E$3),1)+E327,0)</f>
        <v>0</v>
      </c>
      <c r="F328" s="644">
        <f ca="1">IF('Health SCR'!F$3&gt;=$B328,OFFSET($D$283,0,'Health SCR'!F$3-$B328)*OFFSET(Inputs!$C$30,0,$B328-2)/IF(sommmeProdInv(Inputs!$B$30:$AY$30,$D$283:$BA$283,'Health SCR'!F$3)&gt;0,sommmeProdInv(Inputs!$B$30:$AY$30,$D$283:$BA$283,'Health SCR'!F$3),1)+F327,0)</f>
        <v>0</v>
      </c>
      <c r="G328" s="644">
        <f ca="1">IF('Health SCR'!G$3&gt;=$B328,OFFSET($D$283,0,'Health SCR'!G$3-$B328)*OFFSET(Inputs!$C$30,0,$B328-2)/IF(sommmeProdInv(Inputs!$B$30:$AY$30,$D$283:$BA$283,'Health SCR'!G$3)&gt;0,sommmeProdInv(Inputs!$B$30:$AY$30,$D$283:$BA$283,'Health SCR'!G$3),1)+G327,0)</f>
        <v>0</v>
      </c>
      <c r="H328" s="644">
        <f ca="1">IF('Health SCR'!H$3&gt;=$B328,OFFSET($D$283,0,'Health SCR'!H$3-$B328)*OFFSET(Inputs!$C$30,0,$B328-2)/IF(sommmeProdInv(Inputs!$B$30:$AY$30,$D$283:$BA$283,'Health SCR'!H$3)&gt;0,sommmeProdInv(Inputs!$B$30:$AY$30,$D$283:$BA$283,'Health SCR'!H$3),1)+H327,0)</f>
        <v>0</v>
      </c>
      <c r="I328" s="644">
        <f ca="1">IF('Health SCR'!I$3&gt;=$B328,OFFSET($D$283,0,'Health SCR'!I$3-$B328)*OFFSET(Inputs!$C$30,0,$B328-2)/IF(sommmeProdInv(Inputs!$B$30:$AY$30,$D$283:$BA$283,'Health SCR'!I$3)&gt;0,sommmeProdInv(Inputs!$B$30:$AY$30,$D$283:$BA$283,'Health SCR'!I$3),1)+I327,0)</f>
        <v>0</v>
      </c>
      <c r="J328" s="644">
        <f ca="1">IF('Health SCR'!J$3&gt;=$B328,OFFSET($D$283,0,'Health SCR'!J$3-$B328)*OFFSET(Inputs!$C$30,0,$B328-2)/IF(sommmeProdInv(Inputs!$B$30:$AY$30,$D$283:$BA$283,'Health SCR'!J$3)&gt;0,sommmeProdInv(Inputs!$B$30:$AY$30,$D$283:$BA$283,'Health SCR'!J$3),1)+J327,0)</f>
        <v>0</v>
      </c>
      <c r="K328" s="644">
        <f ca="1">IF('Health SCR'!K$3&gt;=$B328,OFFSET($D$283,0,'Health SCR'!K$3-$B328)*OFFSET(Inputs!$C$30,0,$B328-2)/IF(sommmeProdInv(Inputs!$B$30:$AY$30,$D$283:$BA$283,'Health SCR'!K$3)&gt;0,sommmeProdInv(Inputs!$B$30:$AY$30,$D$283:$BA$283,'Health SCR'!K$3),1)+K327,0)</f>
        <v>0</v>
      </c>
      <c r="L328" s="644">
        <f ca="1">IF('Health SCR'!L$3&gt;=$B328,OFFSET($D$283,0,'Health SCR'!L$3-$B328)*OFFSET(Inputs!$C$30,0,$B328-2)/IF(sommmeProdInv(Inputs!$B$30:$AY$30,$D$283:$BA$283,'Health SCR'!L$3)&gt;0,sommmeProdInv(Inputs!$B$30:$AY$30,$D$283:$BA$283,'Health SCR'!L$3),1)+L327,0)</f>
        <v>0</v>
      </c>
      <c r="M328" s="644">
        <f ca="1">IF('Health SCR'!M$3&gt;=$B328,OFFSET($D$283,0,'Health SCR'!M$3-$B328)*OFFSET(Inputs!$C$30,0,$B328-2)/IF(sommmeProdInv(Inputs!$B$30:$AY$30,$D$283:$BA$283,'Health SCR'!M$3)&gt;0,sommmeProdInv(Inputs!$B$30:$AY$30,$D$283:$BA$283,'Health SCR'!M$3),1)+M327,0)</f>
        <v>0</v>
      </c>
      <c r="N328" s="644">
        <f ca="1">IF('Health SCR'!N$3&gt;=$B328,OFFSET($D$283,0,'Health SCR'!N$3-$B328)*OFFSET(Inputs!$C$30,0,$B328-2)/IF(sommmeProdInv(Inputs!$B$30:$AY$30,$D$283:$BA$283,'Health SCR'!N$3)&gt;0,sommmeProdInv(Inputs!$B$30:$AY$30,$D$283:$BA$283,'Health SCR'!N$3),1)+N327,0)</f>
        <v>0</v>
      </c>
      <c r="O328" s="644">
        <f ca="1">IF('Health SCR'!O$3&gt;=$B328,OFFSET($D$283,0,'Health SCR'!O$3-$B328)*OFFSET(Inputs!$C$30,0,$B328-2)/IF(sommmeProdInv(Inputs!$B$30:$AY$30,$D$283:$BA$283,'Health SCR'!O$3)&gt;0,sommmeProdInv(Inputs!$B$30:$AY$30,$D$283:$BA$283,'Health SCR'!O$3),1)+O327,0)</f>
        <v>0</v>
      </c>
      <c r="P328" s="644">
        <f ca="1">IF('Health SCR'!P$3&gt;=$B328,OFFSET($D$283,0,'Health SCR'!P$3-$B328)*OFFSET(Inputs!$C$30,0,$B328-2)/IF(sommmeProdInv(Inputs!$B$30:$AY$30,$D$283:$BA$283,'Health SCR'!P$3)&gt;0,sommmeProdInv(Inputs!$B$30:$AY$30,$D$283:$BA$283,'Health SCR'!P$3),1)+P327,0)</f>
        <v>0</v>
      </c>
      <c r="Q328" s="644">
        <f ca="1">IF('Health SCR'!Q$3&gt;=$B328,OFFSET($D$283,0,'Health SCR'!Q$3-$B328)*OFFSET(Inputs!$C$30,0,$B328-2)/IF(sommmeProdInv(Inputs!$B$30:$AY$30,$D$283:$BA$283,'Health SCR'!Q$3)&gt;0,sommmeProdInv(Inputs!$B$30:$AY$30,$D$283:$BA$283,'Health SCR'!Q$3),1)+Q327,0)</f>
        <v>0</v>
      </c>
      <c r="R328" s="644">
        <f ca="1">IF('Health SCR'!R$3&gt;=$B328,OFFSET($D$283,0,'Health SCR'!R$3-$B328)*OFFSET(Inputs!$C$30,0,$B328-2)/IF(sommmeProdInv(Inputs!$B$30:$AY$30,$D$283:$BA$283,'Health SCR'!R$3)&gt;0,sommmeProdInv(Inputs!$B$30:$AY$30,$D$283:$BA$283,'Health SCR'!R$3),1)+R327,0)</f>
        <v>0</v>
      </c>
      <c r="S328" s="644">
        <f ca="1">IF('Health SCR'!S$3&gt;=$B328,OFFSET($D$283,0,'Health SCR'!S$3-$B328)*OFFSET(Inputs!$C$30,0,$B328-2)/IF(sommmeProdInv(Inputs!$B$30:$AY$30,$D$283:$BA$283,'Health SCR'!S$3)&gt;0,sommmeProdInv(Inputs!$B$30:$AY$30,$D$283:$BA$283,'Health SCR'!S$3),1)+S327,0)</f>
        <v>0</v>
      </c>
      <c r="T328" s="644">
        <f ca="1">IF('Health SCR'!T$3&gt;=$B328,OFFSET($D$283,0,'Health SCR'!T$3-$B328)*OFFSET(Inputs!$C$30,0,$B328-2)/IF(sommmeProdInv(Inputs!$B$30:$AY$30,$D$283:$BA$283,'Health SCR'!T$3)&gt;0,sommmeProdInv(Inputs!$B$30:$AY$30,$D$283:$BA$283,'Health SCR'!T$3),1)+T327,0)</f>
        <v>0</v>
      </c>
      <c r="U328" s="644">
        <f ca="1">IF('Health SCR'!U$3&gt;=$B328,OFFSET($D$283,0,'Health SCR'!U$3-$B328)*OFFSET(Inputs!$C$30,0,$B328-2)/IF(sommmeProdInv(Inputs!$B$30:$AY$30,$D$283:$BA$283,'Health SCR'!U$3)&gt;0,sommmeProdInv(Inputs!$B$30:$AY$30,$D$283:$BA$283,'Health SCR'!U$3),1)+U327,0)</f>
        <v>0</v>
      </c>
      <c r="V328" s="644">
        <f ca="1">IF('Health SCR'!V$3&gt;=$B328,OFFSET($D$283,0,'Health SCR'!V$3-$B328)*OFFSET(Inputs!$C$30,0,$B328-2)/IF(sommmeProdInv(Inputs!$B$30:$AY$30,$D$283:$BA$283,'Health SCR'!V$3)&gt;0,sommmeProdInv(Inputs!$B$30:$AY$30,$D$283:$BA$283,'Health SCR'!V$3),1)+V327,0)</f>
        <v>0</v>
      </c>
      <c r="W328" s="644">
        <f ca="1">IF('Health SCR'!W$3&gt;=$B328,OFFSET($D$283,0,'Health SCR'!W$3-$B328)*OFFSET(Inputs!$C$30,0,$B328-2)/IF(sommmeProdInv(Inputs!$B$30:$AY$30,$D$283:$BA$283,'Health SCR'!W$3)&gt;0,sommmeProdInv(Inputs!$B$30:$AY$30,$D$283:$BA$283,'Health SCR'!W$3),1)+W327,0)</f>
        <v>0</v>
      </c>
      <c r="X328" s="644">
        <f ca="1">IF('Health SCR'!X$3&gt;=$B328,OFFSET($D$283,0,'Health SCR'!X$3-$B328)*OFFSET(Inputs!$C$30,0,$B328-2)/IF(sommmeProdInv(Inputs!$B$30:$AY$30,$D$283:$BA$283,'Health SCR'!X$3)&gt;0,sommmeProdInv(Inputs!$B$30:$AY$30,$D$283:$BA$283,'Health SCR'!X$3),1)+X327,0)</f>
        <v>0</v>
      </c>
      <c r="Y328" s="644">
        <f ca="1">IF('Health SCR'!Y$3&gt;=$B328,OFFSET($D$283,0,'Health SCR'!Y$3-$B328)*OFFSET(Inputs!$C$30,0,$B328-2)/IF(sommmeProdInv(Inputs!$B$30:$AY$30,$D$283:$BA$283,'Health SCR'!Y$3)&gt;0,sommmeProdInv(Inputs!$B$30:$AY$30,$D$283:$BA$283,'Health SCR'!Y$3),1)+Y327,0)</f>
        <v>0</v>
      </c>
      <c r="Z328" s="644">
        <f ca="1">IF('Health SCR'!Z$3&gt;=$B328,OFFSET($D$283,0,'Health SCR'!Z$3-$B328)*OFFSET(Inputs!$C$30,0,$B328-2)/IF(sommmeProdInv(Inputs!$B$30:$AY$30,$D$283:$BA$283,'Health SCR'!Z$3)&gt;0,sommmeProdInv(Inputs!$B$30:$AY$30,$D$283:$BA$283,'Health SCR'!Z$3),1)+Z327,0)</f>
        <v>0</v>
      </c>
      <c r="AA328" s="644">
        <f ca="1">IF('Health SCR'!AA$3&gt;=$B328,OFFSET($D$283,0,'Health SCR'!AA$3-$B328)*OFFSET(Inputs!$C$30,0,$B328-2)/IF(sommmeProdInv(Inputs!$B$30:$AY$30,$D$283:$BA$283,'Health SCR'!AA$3)&gt;0,sommmeProdInv(Inputs!$B$30:$AY$30,$D$283:$BA$283,'Health SCR'!AA$3),1)+AA327,0)</f>
        <v>0</v>
      </c>
      <c r="AB328" s="644">
        <f ca="1">IF('Health SCR'!AB$3&gt;=$B328,OFFSET($D$283,0,'Health SCR'!AB$3-$B328)*OFFSET(Inputs!$C$30,0,$B328-2)/IF(sommmeProdInv(Inputs!$B$30:$AY$30,$D$283:$BA$283,'Health SCR'!AB$3)&gt;0,sommmeProdInv(Inputs!$B$30:$AY$30,$D$283:$BA$283,'Health SCR'!AB$3),1)+AB327,0)</f>
        <v>0</v>
      </c>
      <c r="AC328" s="644">
        <f ca="1">IF('Health SCR'!AC$3&gt;=$B328,OFFSET($D$283,0,'Health SCR'!AC$3-$B328)*OFFSET(Inputs!$C$30,0,$B328-2)/IF(sommmeProdInv(Inputs!$B$30:$AY$30,$D$283:$BA$283,'Health SCR'!AC$3)&gt;0,sommmeProdInv(Inputs!$B$30:$AY$30,$D$283:$BA$283,'Health SCR'!AC$3),1)+AC327,0)</f>
        <v>0</v>
      </c>
      <c r="AD328" s="644">
        <f ca="1">IF('Health SCR'!AD$3&gt;=$B328,OFFSET($D$283,0,'Health SCR'!AD$3-$B328)*OFFSET(Inputs!$C$30,0,$B328-2)/IF(sommmeProdInv(Inputs!$B$30:$AY$30,$D$283:$BA$283,'Health SCR'!AD$3)&gt;0,sommmeProdInv(Inputs!$B$30:$AY$30,$D$283:$BA$283,'Health SCR'!AD$3),1)+AD327,0)</f>
        <v>0</v>
      </c>
      <c r="AE328" s="644">
        <f ca="1">IF('Health SCR'!AE$3&gt;=$B328,OFFSET($D$283,0,'Health SCR'!AE$3-$B328)*OFFSET(Inputs!$C$30,0,$B328-2)/IF(sommmeProdInv(Inputs!$B$30:$AY$30,$D$283:$BA$283,'Health SCR'!AE$3)&gt;0,sommmeProdInv(Inputs!$B$30:$AY$30,$D$283:$BA$283,'Health SCR'!AE$3),1)+AE327,0)</f>
        <v>0</v>
      </c>
      <c r="AF328" s="644">
        <f ca="1">IF('Health SCR'!AF$3&gt;=$B328,OFFSET($D$283,0,'Health SCR'!AF$3-$B328)*OFFSET(Inputs!$C$30,0,$B328-2)/IF(sommmeProdInv(Inputs!$B$30:$AY$30,$D$283:$BA$283,'Health SCR'!AF$3)&gt;0,sommmeProdInv(Inputs!$B$30:$AY$30,$D$283:$BA$283,'Health SCR'!AF$3),1)+AF327,0)</f>
        <v>0</v>
      </c>
      <c r="AG328" s="644">
        <f ca="1">IF('Health SCR'!AG$3&gt;=$B328,OFFSET($D$283,0,'Health SCR'!AG$3-$B328)*OFFSET(Inputs!$C$30,0,$B328-2)/IF(sommmeProdInv(Inputs!$B$30:$AY$30,$D$283:$BA$283,'Health SCR'!AG$3)&gt;0,sommmeProdInv(Inputs!$B$30:$AY$30,$D$283:$BA$283,'Health SCR'!AG$3),1)+AG327,0)</f>
        <v>0</v>
      </c>
      <c r="AH328" s="644">
        <f ca="1">IF('Health SCR'!AH$3&gt;=$B328,OFFSET($D$283,0,'Health SCR'!AH$3-$B328)*OFFSET(Inputs!$C$30,0,$B328-2)/IF(sommmeProdInv(Inputs!$B$30:$AY$30,$D$283:$BA$283,'Health SCR'!AH$3)&gt;0,sommmeProdInv(Inputs!$B$30:$AY$30,$D$283:$BA$283,'Health SCR'!AH$3),1)+AH327,0)</f>
        <v>0</v>
      </c>
      <c r="AI328" s="644">
        <f ca="1">IF('Health SCR'!AI$3&gt;=$B328,OFFSET($D$283,0,'Health SCR'!AI$3-$B328)*OFFSET(Inputs!$C$30,0,$B328-2)/IF(sommmeProdInv(Inputs!$B$30:$AY$30,$D$283:$BA$283,'Health SCR'!AI$3)&gt;0,sommmeProdInv(Inputs!$B$30:$AY$30,$D$283:$BA$283,'Health SCR'!AI$3),1)+AI327,0)</f>
        <v>0</v>
      </c>
      <c r="AJ328" s="644">
        <f ca="1">IF('Health SCR'!AJ$3&gt;=$B328,OFFSET($D$283,0,'Health SCR'!AJ$3-$B328)*OFFSET(Inputs!$C$30,0,$B328-2)/IF(sommmeProdInv(Inputs!$B$30:$AY$30,$D$283:$BA$283,'Health SCR'!AJ$3)&gt;0,sommmeProdInv(Inputs!$B$30:$AY$30,$D$283:$BA$283,'Health SCR'!AJ$3),1)+AJ327,0)</f>
        <v>0</v>
      </c>
      <c r="AK328" s="644">
        <f ca="1">IF('Health SCR'!AK$3&gt;=$B328,OFFSET($D$283,0,'Health SCR'!AK$3-$B328)*OFFSET(Inputs!$C$30,0,$B328-2)/IF(sommmeProdInv(Inputs!$B$30:$AY$30,$D$283:$BA$283,'Health SCR'!AK$3)&gt;0,sommmeProdInv(Inputs!$B$30:$AY$30,$D$283:$BA$283,'Health SCR'!AK$3),1)+AK327,0)</f>
        <v>0</v>
      </c>
      <c r="AL328" s="644">
        <f ca="1">IF('Health SCR'!AL$3&gt;=$B328,OFFSET($D$283,0,'Health SCR'!AL$3-$B328)*OFFSET(Inputs!$C$30,0,$B328-2)/IF(sommmeProdInv(Inputs!$B$30:$AY$30,$D$283:$BA$283,'Health SCR'!AL$3)&gt;0,sommmeProdInv(Inputs!$B$30:$AY$30,$D$283:$BA$283,'Health SCR'!AL$3),1)+AL327,0)</f>
        <v>0</v>
      </c>
      <c r="AM328" s="644">
        <f ca="1">IF('Health SCR'!AM$3&gt;=$B328,OFFSET($D$283,0,'Health SCR'!AM$3-$B328)*OFFSET(Inputs!$C$30,0,$B328-2)/IF(sommmeProdInv(Inputs!$B$30:$AY$30,$D$283:$BA$283,'Health SCR'!AM$3)&gt;0,sommmeProdInv(Inputs!$B$30:$AY$30,$D$283:$BA$283,'Health SCR'!AM$3),1)+AM327,0)</f>
        <v>0</v>
      </c>
      <c r="AN328" s="644">
        <f ca="1">IF('Health SCR'!AN$3&gt;=$B328,OFFSET($D$283,0,'Health SCR'!AN$3-$B328)*OFFSET(Inputs!$C$30,0,$B328-2)/IF(sommmeProdInv(Inputs!$B$30:$AY$30,$D$283:$BA$283,'Health SCR'!AN$3)&gt;0,sommmeProdInv(Inputs!$B$30:$AY$30,$D$283:$BA$283,'Health SCR'!AN$3),1)+AN327,0)</f>
        <v>0</v>
      </c>
      <c r="AO328" s="644">
        <f ca="1">IF('Health SCR'!AO$3&gt;=$B328,OFFSET($D$283,0,'Health SCR'!AO$3-$B328)*OFFSET(Inputs!$C$30,0,$B328-2)/IF(sommmeProdInv(Inputs!$B$30:$AY$30,$D$283:$BA$283,'Health SCR'!AO$3)&gt;0,sommmeProdInv(Inputs!$B$30:$AY$30,$D$283:$BA$283,'Health SCR'!AO$3),1)+AO327,0)</f>
        <v>0</v>
      </c>
      <c r="AP328" s="644">
        <f ca="1">IF('Health SCR'!AP$3&gt;=$B328,OFFSET($D$283,0,'Health SCR'!AP$3-$B328)*OFFSET(Inputs!$C$30,0,$B328-2)/IF(sommmeProdInv(Inputs!$B$30:$AY$30,$D$283:$BA$283,'Health SCR'!AP$3)&gt;0,sommmeProdInv(Inputs!$B$30:$AY$30,$D$283:$BA$283,'Health SCR'!AP$3),1)+AP327,0)</f>
        <v>0</v>
      </c>
      <c r="AQ328" s="644">
        <f ca="1">IF('Health SCR'!AQ$3&gt;=$B328,OFFSET($D$283,0,'Health SCR'!AQ$3-$B328)*OFFSET(Inputs!$C$30,0,$B328-2)/IF(sommmeProdInv(Inputs!$B$30:$AY$30,$D$283:$BA$283,'Health SCR'!AQ$3)&gt;0,sommmeProdInv(Inputs!$B$30:$AY$30,$D$283:$BA$283,'Health SCR'!AQ$3),1)+AQ327,0)</f>
        <v>0</v>
      </c>
      <c r="AR328" s="644">
        <f ca="1">IF('Health SCR'!AR$3&gt;=$B328,OFFSET($D$283,0,'Health SCR'!AR$3-$B328)*OFFSET(Inputs!$C$30,0,$B328-2)/IF(sommmeProdInv(Inputs!$B$30:$AY$30,$D$283:$BA$283,'Health SCR'!AR$3)&gt;0,sommmeProdInv(Inputs!$B$30:$AY$30,$D$283:$BA$283,'Health SCR'!AR$3),1)+AR327,0)</f>
        <v>0</v>
      </c>
      <c r="AS328" s="644">
        <f ca="1">IF('Health SCR'!AS$3&gt;=$B328,OFFSET($D$283,0,'Health SCR'!AS$3-$B328)*OFFSET(Inputs!$C$30,0,$B328-2)/IF(sommmeProdInv(Inputs!$B$30:$AY$30,$D$283:$BA$283,'Health SCR'!AS$3)&gt;0,sommmeProdInv(Inputs!$B$30:$AY$30,$D$283:$BA$283,'Health SCR'!AS$3),1)+AS327,0)</f>
        <v>0</v>
      </c>
      <c r="AT328" s="644">
        <f ca="1">IF('Health SCR'!AT$3&gt;=$B328,OFFSET($D$283,0,'Health SCR'!AT$3-$B328)*OFFSET(Inputs!$C$30,0,$B328-2)/IF(sommmeProdInv(Inputs!$B$30:$AY$30,$D$283:$BA$283,'Health SCR'!AT$3)&gt;0,sommmeProdInv(Inputs!$B$30:$AY$30,$D$283:$BA$283,'Health SCR'!AT$3),1)+AT327,0)</f>
        <v>0</v>
      </c>
      <c r="AU328" s="644">
        <f ca="1">IF('Health SCR'!AU$3&gt;=$B328,OFFSET($D$283,0,'Health SCR'!AU$3-$B328)*OFFSET(Inputs!$C$30,0,$B328-2)/IF(sommmeProdInv(Inputs!$B$30:$AY$30,$D$283:$BA$283,'Health SCR'!AU$3)&gt;0,sommmeProdInv(Inputs!$B$30:$AY$30,$D$283:$BA$283,'Health SCR'!AU$3),1)+AU327,0)</f>
        <v>0</v>
      </c>
      <c r="AV328" s="644">
        <f ca="1">IF('Health SCR'!AV$3&gt;=$B328,OFFSET($D$283,0,'Health SCR'!AV$3-$B328)*OFFSET(Inputs!$C$30,0,$B328-2)/IF(sommmeProdInv(Inputs!$B$30:$AY$30,$D$283:$BA$283,'Health SCR'!AV$3)&gt;0,sommmeProdInv(Inputs!$B$30:$AY$30,$D$283:$BA$283,'Health SCR'!AV$3),1)+AV327,0)</f>
        <v>0</v>
      </c>
      <c r="AW328" s="644">
        <f ca="1">IF('Health SCR'!AW$3&gt;=$B328,OFFSET($D$283,0,'Health SCR'!AW$3-$B328)*OFFSET(Inputs!$C$30,0,$B328-2)/IF(sommmeProdInv(Inputs!$B$30:$AY$30,$D$283:$BA$283,'Health SCR'!AW$3)&gt;0,sommmeProdInv(Inputs!$B$30:$AY$30,$D$283:$BA$283,'Health SCR'!AW$3),1)+AW327,0)</f>
        <v>0</v>
      </c>
      <c r="AX328" s="644">
        <f ca="1">IF('Health SCR'!AX$3&gt;=$B328,OFFSET($D$283,0,'Health SCR'!AX$3-$B328)*OFFSET(Inputs!$C$30,0,$B328-2)/IF(sommmeProdInv(Inputs!$B$30:$AY$30,$D$283:$BA$283,'Health SCR'!AX$3)&gt;0,sommmeProdInv(Inputs!$B$30:$AY$30,$D$283:$BA$283,'Health SCR'!AX$3),1)+AX327,0)</f>
        <v>0</v>
      </c>
      <c r="AY328" s="644">
        <f ca="1">IF('Health SCR'!AY$3&gt;=$B328,OFFSET($D$283,0,'Health SCR'!AY$3-$B328)*OFFSET(Inputs!$C$30,0,$B328-2)/IF(sommmeProdInv(Inputs!$B$30:$AY$30,$D$283:$BA$283,'Health SCR'!AY$3)&gt;0,sommmeProdInv(Inputs!$B$30:$AY$30,$D$283:$BA$283,'Health SCR'!AY$3),1)+AY327,0)</f>
        <v>0</v>
      </c>
      <c r="AZ328" s="644">
        <f ca="1">IF('Health SCR'!AZ$3&gt;=$B328,OFFSET($D$283,0,'Health SCR'!AZ$3-$B328)*OFFSET(Inputs!$C$30,0,$B328-2)/IF(sommmeProdInv(Inputs!$B$30:$AY$30,$D$283:$BA$283,'Health SCR'!AZ$3)&gt;0,sommmeProdInv(Inputs!$B$30:$AY$30,$D$283:$BA$283,'Health SCR'!AZ$3),1)+AZ327,0)</f>
        <v>0</v>
      </c>
      <c r="BA328" s="645">
        <f ca="1">IF('Health SCR'!BA$3&gt;=$B328,OFFSET($D$283,0,'Health SCR'!BA$3-$B328)*OFFSET(Inputs!$C$30,0,$B328-2)/IF(sommmeProdInv(Inputs!$B$30:$AY$30,$D$283:$BA$283,'Health SCR'!BA$3)&gt;0,sommmeProdInv(Inputs!$B$30:$AY$30,$D$283:$BA$283,'Health SCR'!BA$3),1)+BA327,0)</f>
        <v>0</v>
      </c>
    </row>
    <row r="329" spans="1:53" s="221" customFormat="1" outlineLevel="1">
      <c r="A329" s="610"/>
      <c r="B329" s="993">
        <v>45</v>
      </c>
      <c r="C329" s="994"/>
      <c r="D329" s="643"/>
      <c r="E329" s="644">
        <f ca="1">IF('Health SCR'!E$3&gt;=$B329,OFFSET($D$283,0,'Health SCR'!E$3-$B329)*OFFSET(Inputs!$C$30,0,$B329-2)/IF(sommmeProdInv(Inputs!$B$30:$AY$30,$D$283:$BA$283,'Health SCR'!E$3)&gt;0,sommmeProdInv(Inputs!$B$30:$AY$30,$D$283:$BA$283,'Health SCR'!E$3),1)+E328,0)</f>
        <v>0</v>
      </c>
      <c r="F329" s="644">
        <f ca="1">IF('Health SCR'!F$3&gt;=$B329,OFFSET($D$283,0,'Health SCR'!F$3-$B329)*OFFSET(Inputs!$C$30,0,$B329-2)/IF(sommmeProdInv(Inputs!$B$30:$AY$30,$D$283:$BA$283,'Health SCR'!F$3)&gt;0,sommmeProdInv(Inputs!$B$30:$AY$30,$D$283:$BA$283,'Health SCR'!F$3),1)+F328,0)</f>
        <v>0</v>
      </c>
      <c r="G329" s="644">
        <f ca="1">IF('Health SCR'!G$3&gt;=$B329,OFFSET($D$283,0,'Health SCR'!G$3-$B329)*OFFSET(Inputs!$C$30,0,$B329-2)/IF(sommmeProdInv(Inputs!$B$30:$AY$30,$D$283:$BA$283,'Health SCR'!G$3)&gt;0,sommmeProdInv(Inputs!$B$30:$AY$30,$D$283:$BA$283,'Health SCR'!G$3),1)+G328,0)</f>
        <v>0</v>
      </c>
      <c r="H329" s="644">
        <f ca="1">IF('Health SCR'!H$3&gt;=$B329,OFFSET($D$283,0,'Health SCR'!H$3-$B329)*OFFSET(Inputs!$C$30,0,$B329-2)/IF(sommmeProdInv(Inputs!$B$30:$AY$30,$D$283:$BA$283,'Health SCR'!H$3)&gt;0,sommmeProdInv(Inputs!$B$30:$AY$30,$D$283:$BA$283,'Health SCR'!H$3),1)+H328,0)</f>
        <v>0</v>
      </c>
      <c r="I329" s="644">
        <f ca="1">IF('Health SCR'!I$3&gt;=$B329,OFFSET($D$283,0,'Health SCR'!I$3-$B329)*OFFSET(Inputs!$C$30,0,$B329-2)/IF(sommmeProdInv(Inputs!$B$30:$AY$30,$D$283:$BA$283,'Health SCR'!I$3)&gt;0,sommmeProdInv(Inputs!$B$30:$AY$30,$D$283:$BA$283,'Health SCR'!I$3),1)+I328,0)</f>
        <v>0</v>
      </c>
      <c r="J329" s="644">
        <f ca="1">IF('Health SCR'!J$3&gt;=$B329,OFFSET($D$283,0,'Health SCR'!J$3-$B329)*OFFSET(Inputs!$C$30,0,$B329-2)/IF(sommmeProdInv(Inputs!$B$30:$AY$30,$D$283:$BA$283,'Health SCR'!J$3)&gt;0,sommmeProdInv(Inputs!$B$30:$AY$30,$D$283:$BA$283,'Health SCR'!J$3),1)+J328,0)</f>
        <v>0</v>
      </c>
      <c r="K329" s="644">
        <f ca="1">IF('Health SCR'!K$3&gt;=$B329,OFFSET($D$283,0,'Health SCR'!K$3-$B329)*OFFSET(Inputs!$C$30,0,$B329-2)/IF(sommmeProdInv(Inputs!$B$30:$AY$30,$D$283:$BA$283,'Health SCR'!K$3)&gt;0,sommmeProdInv(Inputs!$B$30:$AY$30,$D$283:$BA$283,'Health SCR'!K$3),1)+K328,0)</f>
        <v>0</v>
      </c>
      <c r="L329" s="644">
        <f ca="1">IF('Health SCR'!L$3&gt;=$B329,OFFSET($D$283,0,'Health SCR'!L$3-$B329)*OFFSET(Inputs!$C$30,0,$B329-2)/IF(sommmeProdInv(Inputs!$B$30:$AY$30,$D$283:$BA$283,'Health SCR'!L$3)&gt;0,sommmeProdInv(Inputs!$B$30:$AY$30,$D$283:$BA$283,'Health SCR'!L$3),1)+L328,0)</f>
        <v>0</v>
      </c>
      <c r="M329" s="644">
        <f ca="1">IF('Health SCR'!M$3&gt;=$B329,OFFSET($D$283,0,'Health SCR'!M$3-$B329)*OFFSET(Inputs!$C$30,0,$B329-2)/IF(sommmeProdInv(Inputs!$B$30:$AY$30,$D$283:$BA$283,'Health SCR'!M$3)&gt;0,sommmeProdInv(Inputs!$B$30:$AY$30,$D$283:$BA$283,'Health SCR'!M$3),1)+M328,0)</f>
        <v>0</v>
      </c>
      <c r="N329" s="644">
        <f ca="1">IF('Health SCR'!N$3&gt;=$B329,OFFSET($D$283,0,'Health SCR'!N$3-$B329)*OFFSET(Inputs!$C$30,0,$B329-2)/IF(sommmeProdInv(Inputs!$B$30:$AY$30,$D$283:$BA$283,'Health SCR'!N$3)&gt;0,sommmeProdInv(Inputs!$B$30:$AY$30,$D$283:$BA$283,'Health SCR'!N$3),1)+N328,0)</f>
        <v>0</v>
      </c>
      <c r="O329" s="644">
        <f ca="1">IF('Health SCR'!O$3&gt;=$B329,OFFSET($D$283,0,'Health SCR'!O$3-$B329)*OFFSET(Inputs!$C$30,0,$B329-2)/IF(sommmeProdInv(Inputs!$B$30:$AY$30,$D$283:$BA$283,'Health SCR'!O$3)&gt;0,sommmeProdInv(Inputs!$B$30:$AY$30,$D$283:$BA$283,'Health SCR'!O$3),1)+O328,0)</f>
        <v>0</v>
      </c>
      <c r="P329" s="644">
        <f ca="1">IF('Health SCR'!P$3&gt;=$B329,OFFSET($D$283,0,'Health SCR'!P$3-$B329)*OFFSET(Inputs!$C$30,0,$B329-2)/IF(sommmeProdInv(Inputs!$B$30:$AY$30,$D$283:$BA$283,'Health SCR'!P$3)&gt;0,sommmeProdInv(Inputs!$B$30:$AY$30,$D$283:$BA$283,'Health SCR'!P$3),1)+P328,0)</f>
        <v>0</v>
      </c>
      <c r="Q329" s="644">
        <f ca="1">IF('Health SCR'!Q$3&gt;=$B329,OFFSET($D$283,0,'Health SCR'!Q$3-$B329)*OFFSET(Inputs!$C$30,0,$B329-2)/IF(sommmeProdInv(Inputs!$B$30:$AY$30,$D$283:$BA$283,'Health SCR'!Q$3)&gt;0,sommmeProdInv(Inputs!$B$30:$AY$30,$D$283:$BA$283,'Health SCR'!Q$3),1)+Q328,0)</f>
        <v>0</v>
      </c>
      <c r="R329" s="644">
        <f ca="1">IF('Health SCR'!R$3&gt;=$B329,OFFSET($D$283,0,'Health SCR'!R$3-$B329)*OFFSET(Inputs!$C$30,0,$B329-2)/IF(sommmeProdInv(Inputs!$B$30:$AY$30,$D$283:$BA$283,'Health SCR'!R$3)&gt;0,sommmeProdInv(Inputs!$B$30:$AY$30,$D$283:$BA$283,'Health SCR'!R$3),1)+R328,0)</f>
        <v>0</v>
      </c>
      <c r="S329" s="644">
        <f ca="1">IF('Health SCR'!S$3&gt;=$B329,OFFSET($D$283,0,'Health SCR'!S$3-$B329)*OFFSET(Inputs!$C$30,0,$B329-2)/IF(sommmeProdInv(Inputs!$B$30:$AY$30,$D$283:$BA$283,'Health SCR'!S$3)&gt;0,sommmeProdInv(Inputs!$B$30:$AY$30,$D$283:$BA$283,'Health SCR'!S$3),1)+S328,0)</f>
        <v>0</v>
      </c>
      <c r="T329" s="644">
        <f ca="1">IF('Health SCR'!T$3&gt;=$B329,OFFSET($D$283,0,'Health SCR'!T$3-$B329)*OFFSET(Inputs!$C$30,0,$B329-2)/IF(sommmeProdInv(Inputs!$B$30:$AY$30,$D$283:$BA$283,'Health SCR'!T$3)&gt;0,sommmeProdInv(Inputs!$B$30:$AY$30,$D$283:$BA$283,'Health SCR'!T$3),1)+T328,0)</f>
        <v>0</v>
      </c>
      <c r="U329" s="644">
        <f ca="1">IF('Health SCR'!U$3&gt;=$B329,OFFSET($D$283,0,'Health SCR'!U$3-$B329)*OFFSET(Inputs!$C$30,0,$B329-2)/IF(sommmeProdInv(Inputs!$B$30:$AY$30,$D$283:$BA$283,'Health SCR'!U$3)&gt;0,sommmeProdInv(Inputs!$B$30:$AY$30,$D$283:$BA$283,'Health SCR'!U$3),1)+U328,0)</f>
        <v>0</v>
      </c>
      <c r="V329" s="644">
        <f ca="1">IF('Health SCR'!V$3&gt;=$B329,OFFSET($D$283,0,'Health SCR'!V$3-$B329)*OFFSET(Inputs!$C$30,0,$B329-2)/IF(sommmeProdInv(Inputs!$B$30:$AY$30,$D$283:$BA$283,'Health SCR'!V$3)&gt;0,sommmeProdInv(Inputs!$B$30:$AY$30,$D$283:$BA$283,'Health SCR'!V$3),1)+V328,0)</f>
        <v>0</v>
      </c>
      <c r="W329" s="644">
        <f ca="1">IF('Health SCR'!W$3&gt;=$B329,OFFSET($D$283,0,'Health SCR'!W$3-$B329)*OFFSET(Inputs!$C$30,0,$B329-2)/IF(sommmeProdInv(Inputs!$B$30:$AY$30,$D$283:$BA$283,'Health SCR'!W$3)&gt;0,sommmeProdInv(Inputs!$B$30:$AY$30,$D$283:$BA$283,'Health SCR'!W$3),1)+W328,0)</f>
        <v>0</v>
      </c>
      <c r="X329" s="644">
        <f ca="1">IF('Health SCR'!X$3&gt;=$B329,OFFSET($D$283,0,'Health SCR'!X$3-$B329)*OFFSET(Inputs!$C$30,0,$B329-2)/IF(sommmeProdInv(Inputs!$B$30:$AY$30,$D$283:$BA$283,'Health SCR'!X$3)&gt;0,sommmeProdInv(Inputs!$B$30:$AY$30,$D$283:$BA$283,'Health SCR'!X$3),1)+X328,0)</f>
        <v>0</v>
      </c>
      <c r="Y329" s="644">
        <f ca="1">IF('Health SCR'!Y$3&gt;=$B329,OFFSET($D$283,0,'Health SCR'!Y$3-$B329)*OFFSET(Inputs!$C$30,0,$B329-2)/IF(sommmeProdInv(Inputs!$B$30:$AY$30,$D$283:$BA$283,'Health SCR'!Y$3)&gt;0,sommmeProdInv(Inputs!$B$30:$AY$30,$D$283:$BA$283,'Health SCR'!Y$3),1)+Y328,0)</f>
        <v>0</v>
      </c>
      <c r="Z329" s="644">
        <f ca="1">IF('Health SCR'!Z$3&gt;=$B329,OFFSET($D$283,0,'Health SCR'!Z$3-$B329)*OFFSET(Inputs!$C$30,0,$B329-2)/IF(sommmeProdInv(Inputs!$B$30:$AY$30,$D$283:$BA$283,'Health SCR'!Z$3)&gt;0,sommmeProdInv(Inputs!$B$30:$AY$30,$D$283:$BA$283,'Health SCR'!Z$3),1)+Z328,0)</f>
        <v>0</v>
      </c>
      <c r="AA329" s="644">
        <f ca="1">IF('Health SCR'!AA$3&gt;=$B329,OFFSET($D$283,0,'Health SCR'!AA$3-$B329)*OFFSET(Inputs!$C$30,0,$B329-2)/IF(sommmeProdInv(Inputs!$B$30:$AY$30,$D$283:$BA$283,'Health SCR'!AA$3)&gt;0,sommmeProdInv(Inputs!$B$30:$AY$30,$D$283:$BA$283,'Health SCR'!AA$3),1)+AA328,0)</f>
        <v>0</v>
      </c>
      <c r="AB329" s="644">
        <f ca="1">IF('Health SCR'!AB$3&gt;=$B329,OFFSET($D$283,0,'Health SCR'!AB$3-$B329)*OFFSET(Inputs!$C$30,0,$B329-2)/IF(sommmeProdInv(Inputs!$B$30:$AY$30,$D$283:$BA$283,'Health SCR'!AB$3)&gt;0,sommmeProdInv(Inputs!$B$30:$AY$30,$D$283:$BA$283,'Health SCR'!AB$3),1)+AB328,0)</f>
        <v>0</v>
      </c>
      <c r="AC329" s="644">
        <f ca="1">IF('Health SCR'!AC$3&gt;=$B329,OFFSET($D$283,0,'Health SCR'!AC$3-$B329)*OFFSET(Inputs!$C$30,0,$B329-2)/IF(sommmeProdInv(Inputs!$B$30:$AY$30,$D$283:$BA$283,'Health SCR'!AC$3)&gt;0,sommmeProdInv(Inputs!$B$30:$AY$30,$D$283:$BA$283,'Health SCR'!AC$3),1)+AC328,0)</f>
        <v>0</v>
      </c>
      <c r="AD329" s="644">
        <f ca="1">IF('Health SCR'!AD$3&gt;=$B329,OFFSET($D$283,0,'Health SCR'!AD$3-$B329)*OFFSET(Inputs!$C$30,0,$B329-2)/IF(sommmeProdInv(Inputs!$B$30:$AY$30,$D$283:$BA$283,'Health SCR'!AD$3)&gt;0,sommmeProdInv(Inputs!$B$30:$AY$30,$D$283:$BA$283,'Health SCR'!AD$3),1)+AD328,0)</f>
        <v>0</v>
      </c>
      <c r="AE329" s="644">
        <f ca="1">IF('Health SCR'!AE$3&gt;=$B329,OFFSET($D$283,0,'Health SCR'!AE$3-$B329)*OFFSET(Inputs!$C$30,0,$B329-2)/IF(sommmeProdInv(Inputs!$B$30:$AY$30,$D$283:$BA$283,'Health SCR'!AE$3)&gt;0,sommmeProdInv(Inputs!$B$30:$AY$30,$D$283:$BA$283,'Health SCR'!AE$3),1)+AE328,0)</f>
        <v>0</v>
      </c>
      <c r="AF329" s="644">
        <f ca="1">IF('Health SCR'!AF$3&gt;=$B329,OFFSET($D$283,0,'Health SCR'!AF$3-$B329)*OFFSET(Inputs!$C$30,0,$B329-2)/IF(sommmeProdInv(Inputs!$B$30:$AY$30,$D$283:$BA$283,'Health SCR'!AF$3)&gt;0,sommmeProdInv(Inputs!$B$30:$AY$30,$D$283:$BA$283,'Health SCR'!AF$3),1)+AF328,0)</f>
        <v>0</v>
      </c>
      <c r="AG329" s="644">
        <f ca="1">IF('Health SCR'!AG$3&gt;=$B329,OFFSET($D$283,0,'Health SCR'!AG$3-$B329)*OFFSET(Inputs!$C$30,0,$B329-2)/IF(sommmeProdInv(Inputs!$B$30:$AY$30,$D$283:$BA$283,'Health SCR'!AG$3)&gt;0,sommmeProdInv(Inputs!$B$30:$AY$30,$D$283:$BA$283,'Health SCR'!AG$3),1)+AG328,0)</f>
        <v>0</v>
      </c>
      <c r="AH329" s="644">
        <f ca="1">IF('Health SCR'!AH$3&gt;=$B329,OFFSET($D$283,0,'Health SCR'!AH$3-$B329)*OFFSET(Inputs!$C$30,0,$B329-2)/IF(sommmeProdInv(Inputs!$B$30:$AY$30,$D$283:$BA$283,'Health SCR'!AH$3)&gt;0,sommmeProdInv(Inputs!$B$30:$AY$30,$D$283:$BA$283,'Health SCR'!AH$3),1)+AH328,0)</f>
        <v>0</v>
      </c>
      <c r="AI329" s="644">
        <f ca="1">IF('Health SCR'!AI$3&gt;=$B329,OFFSET($D$283,0,'Health SCR'!AI$3-$B329)*OFFSET(Inputs!$C$30,0,$B329-2)/IF(sommmeProdInv(Inputs!$B$30:$AY$30,$D$283:$BA$283,'Health SCR'!AI$3)&gt;0,sommmeProdInv(Inputs!$B$30:$AY$30,$D$283:$BA$283,'Health SCR'!AI$3),1)+AI328,0)</f>
        <v>0</v>
      </c>
      <c r="AJ329" s="644">
        <f ca="1">IF('Health SCR'!AJ$3&gt;=$B329,OFFSET($D$283,0,'Health SCR'!AJ$3-$B329)*OFFSET(Inputs!$C$30,0,$B329-2)/IF(sommmeProdInv(Inputs!$B$30:$AY$30,$D$283:$BA$283,'Health SCR'!AJ$3)&gt;0,sommmeProdInv(Inputs!$B$30:$AY$30,$D$283:$BA$283,'Health SCR'!AJ$3),1)+AJ328,0)</f>
        <v>0</v>
      </c>
      <c r="AK329" s="644">
        <f ca="1">IF('Health SCR'!AK$3&gt;=$B329,OFFSET($D$283,0,'Health SCR'!AK$3-$B329)*OFFSET(Inputs!$C$30,0,$B329-2)/IF(sommmeProdInv(Inputs!$B$30:$AY$30,$D$283:$BA$283,'Health SCR'!AK$3)&gt;0,sommmeProdInv(Inputs!$B$30:$AY$30,$D$283:$BA$283,'Health SCR'!AK$3),1)+AK328,0)</f>
        <v>0</v>
      </c>
      <c r="AL329" s="644">
        <f ca="1">IF('Health SCR'!AL$3&gt;=$B329,OFFSET($D$283,0,'Health SCR'!AL$3-$B329)*OFFSET(Inputs!$C$30,0,$B329-2)/IF(sommmeProdInv(Inputs!$B$30:$AY$30,$D$283:$BA$283,'Health SCR'!AL$3)&gt;0,sommmeProdInv(Inputs!$B$30:$AY$30,$D$283:$BA$283,'Health SCR'!AL$3),1)+AL328,0)</f>
        <v>0</v>
      </c>
      <c r="AM329" s="644">
        <f ca="1">IF('Health SCR'!AM$3&gt;=$B329,OFFSET($D$283,0,'Health SCR'!AM$3-$B329)*OFFSET(Inputs!$C$30,0,$B329-2)/IF(sommmeProdInv(Inputs!$B$30:$AY$30,$D$283:$BA$283,'Health SCR'!AM$3)&gt;0,sommmeProdInv(Inputs!$B$30:$AY$30,$D$283:$BA$283,'Health SCR'!AM$3),1)+AM328,0)</f>
        <v>0</v>
      </c>
      <c r="AN329" s="644">
        <f ca="1">IF('Health SCR'!AN$3&gt;=$B329,OFFSET($D$283,0,'Health SCR'!AN$3-$B329)*OFFSET(Inputs!$C$30,0,$B329-2)/IF(sommmeProdInv(Inputs!$B$30:$AY$30,$D$283:$BA$283,'Health SCR'!AN$3)&gt;0,sommmeProdInv(Inputs!$B$30:$AY$30,$D$283:$BA$283,'Health SCR'!AN$3),1)+AN328,0)</f>
        <v>0</v>
      </c>
      <c r="AO329" s="644">
        <f ca="1">IF('Health SCR'!AO$3&gt;=$B329,OFFSET($D$283,0,'Health SCR'!AO$3-$B329)*OFFSET(Inputs!$C$30,0,$B329-2)/IF(sommmeProdInv(Inputs!$B$30:$AY$30,$D$283:$BA$283,'Health SCR'!AO$3)&gt;0,sommmeProdInv(Inputs!$B$30:$AY$30,$D$283:$BA$283,'Health SCR'!AO$3),1)+AO328,0)</f>
        <v>0</v>
      </c>
      <c r="AP329" s="644">
        <f ca="1">IF('Health SCR'!AP$3&gt;=$B329,OFFSET($D$283,0,'Health SCR'!AP$3-$B329)*OFFSET(Inputs!$C$30,0,$B329-2)/IF(sommmeProdInv(Inputs!$B$30:$AY$30,$D$283:$BA$283,'Health SCR'!AP$3)&gt;0,sommmeProdInv(Inputs!$B$30:$AY$30,$D$283:$BA$283,'Health SCR'!AP$3),1)+AP328,0)</f>
        <v>0</v>
      </c>
      <c r="AQ329" s="644">
        <f ca="1">IF('Health SCR'!AQ$3&gt;=$B329,OFFSET($D$283,0,'Health SCR'!AQ$3-$B329)*OFFSET(Inputs!$C$30,0,$B329-2)/IF(sommmeProdInv(Inputs!$B$30:$AY$30,$D$283:$BA$283,'Health SCR'!AQ$3)&gt;0,sommmeProdInv(Inputs!$B$30:$AY$30,$D$283:$BA$283,'Health SCR'!AQ$3),1)+AQ328,0)</f>
        <v>0</v>
      </c>
      <c r="AR329" s="644">
        <f ca="1">IF('Health SCR'!AR$3&gt;=$B329,OFFSET($D$283,0,'Health SCR'!AR$3-$B329)*OFFSET(Inputs!$C$30,0,$B329-2)/IF(sommmeProdInv(Inputs!$B$30:$AY$30,$D$283:$BA$283,'Health SCR'!AR$3)&gt;0,sommmeProdInv(Inputs!$B$30:$AY$30,$D$283:$BA$283,'Health SCR'!AR$3),1)+AR328,0)</f>
        <v>0</v>
      </c>
      <c r="AS329" s="644">
        <f ca="1">IF('Health SCR'!AS$3&gt;=$B329,OFFSET($D$283,0,'Health SCR'!AS$3-$B329)*OFFSET(Inputs!$C$30,0,$B329-2)/IF(sommmeProdInv(Inputs!$B$30:$AY$30,$D$283:$BA$283,'Health SCR'!AS$3)&gt;0,sommmeProdInv(Inputs!$B$30:$AY$30,$D$283:$BA$283,'Health SCR'!AS$3),1)+AS328,0)</f>
        <v>0</v>
      </c>
      <c r="AT329" s="644">
        <f ca="1">IF('Health SCR'!AT$3&gt;=$B329,OFFSET($D$283,0,'Health SCR'!AT$3-$B329)*OFFSET(Inputs!$C$30,0,$B329-2)/IF(sommmeProdInv(Inputs!$B$30:$AY$30,$D$283:$BA$283,'Health SCR'!AT$3)&gt;0,sommmeProdInv(Inputs!$B$30:$AY$30,$D$283:$BA$283,'Health SCR'!AT$3),1)+AT328,0)</f>
        <v>0</v>
      </c>
      <c r="AU329" s="644">
        <f ca="1">IF('Health SCR'!AU$3&gt;=$B329,OFFSET($D$283,0,'Health SCR'!AU$3-$B329)*OFFSET(Inputs!$C$30,0,$B329-2)/IF(sommmeProdInv(Inputs!$B$30:$AY$30,$D$283:$BA$283,'Health SCR'!AU$3)&gt;0,sommmeProdInv(Inputs!$B$30:$AY$30,$D$283:$BA$283,'Health SCR'!AU$3),1)+AU328,0)</f>
        <v>0</v>
      </c>
      <c r="AV329" s="644">
        <f ca="1">IF('Health SCR'!AV$3&gt;=$B329,OFFSET($D$283,0,'Health SCR'!AV$3-$B329)*OFFSET(Inputs!$C$30,0,$B329-2)/IF(sommmeProdInv(Inputs!$B$30:$AY$30,$D$283:$BA$283,'Health SCR'!AV$3)&gt;0,sommmeProdInv(Inputs!$B$30:$AY$30,$D$283:$BA$283,'Health SCR'!AV$3),1)+AV328,0)</f>
        <v>0</v>
      </c>
      <c r="AW329" s="644">
        <f ca="1">IF('Health SCR'!AW$3&gt;=$B329,OFFSET($D$283,0,'Health SCR'!AW$3-$B329)*OFFSET(Inputs!$C$30,0,$B329-2)/IF(sommmeProdInv(Inputs!$B$30:$AY$30,$D$283:$BA$283,'Health SCR'!AW$3)&gt;0,sommmeProdInv(Inputs!$B$30:$AY$30,$D$283:$BA$283,'Health SCR'!AW$3),1)+AW328,0)</f>
        <v>0</v>
      </c>
      <c r="AX329" s="644">
        <f ca="1">IF('Health SCR'!AX$3&gt;=$B329,OFFSET($D$283,0,'Health SCR'!AX$3-$B329)*OFFSET(Inputs!$C$30,0,$B329-2)/IF(sommmeProdInv(Inputs!$B$30:$AY$30,$D$283:$BA$283,'Health SCR'!AX$3)&gt;0,sommmeProdInv(Inputs!$B$30:$AY$30,$D$283:$BA$283,'Health SCR'!AX$3),1)+AX328,0)</f>
        <v>0</v>
      </c>
      <c r="AY329" s="644">
        <f ca="1">IF('Health SCR'!AY$3&gt;=$B329,OFFSET($D$283,0,'Health SCR'!AY$3-$B329)*OFFSET(Inputs!$C$30,0,$B329-2)/IF(sommmeProdInv(Inputs!$B$30:$AY$30,$D$283:$BA$283,'Health SCR'!AY$3)&gt;0,sommmeProdInv(Inputs!$B$30:$AY$30,$D$283:$BA$283,'Health SCR'!AY$3),1)+AY328,0)</f>
        <v>0</v>
      </c>
      <c r="AZ329" s="644">
        <f ca="1">IF('Health SCR'!AZ$3&gt;=$B329,OFFSET($D$283,0,'Health SCR'!AZ$3-$B329)*OFFSET(Inputs!$C$30,0,$B329-2)/IF(sommmeProdInv(Inputs!$B$30:$AY$30,$D$283:$BA$283,'Health SCR'!AZ$3)&gt;0,sommmeProdInv(Inputs!$B$30:$AY$30,$D$283:$BA$283,'Health SCR'!AZ$3),1)+AZ328,0)</f>
        <v>0</v>
      </c>
      <c r="BA329" s="645">
        <f ca="1">IF('Health SCR'!BA$3&gt;=$B329,OFFSET($D$283,0,'Health SCR'!BA$3-$B329)*OFFSET(Inputs!$C$30,0,$B329-2)/IF(sommmeProdInv(Inputs!$B$30:$AY$30,$D$283:$BA$283,'Health SCR'!BA$3)&gt;0,sommmeProdInv(Inputs!$B$30:$AY$30,$D$283:$BA$283,'Health SCR'!BA$3),1)+BA328,0)</f>
        <v>0</v>
      </c>
    </row>
    <row r="330" spans="1:53" s="221" customFormat="1" outlineLevel="1">
      <c r="A330" s="610"/>
      <c r="B330" s="993">
        <v>46</v>
      </c>
      <c r="C330" s="994"/>
      <c r="D330" s="643"/>
      <c r="E330" s="644">
        <f ca="1">IF('Health SCR'!E$3&gt;=$B330,OFFSET($D$283,0,'Health SCR'!E$3-$B330)*OFFSET(Inputs!$C$30,0,$B330-2)/IF(sommmeProdInv(Inputs!$B$30:$AY$30,$D$283:$BA$283,'Health SCR'!E$3)&gt;0,sommmeProdInv(Inputs!$B$30:$AY$30,$D$283:$BA$283,'Health SCR'!E$3),1)+E329,0)</f>
        <v>0</v>
      </c>
      <c r="F330" s="644">
        <f ca="1">IF('Health SCR'!F$3&gt;=$B330,OFFSET($D$283,0,'Health SCR'!F$3-$B330)*OFFSET(Inputs!$C$30,0,$B330-2)/IF(sommmeProdInv(Inputs!$B$30:$AY$30,$D$283:$BA$283,'Health SCR'!F$3)&gt;0,sommmeProdInv(Inputs!$B$30:$AY$30,$D$283:$BA$283,'Health SCR'!F$3),1)+F329,0)</f>
        <v>0</v>
      </c>
      <c r="G330" s="644">
        <f ca="1">IF('Health SCR'!G$3&gt;=$B330,OFFSET($D$283,0,'Health SCR'!G$3-$B330)*OFFSET(Inputs!$C$30,0,$B330-2)/IF(sommmeProdInv(Inputs!$B$30:$AY$30,$D$283:$BA$283,'Health SCR'!G$3)&gt;0,sommmeProdInv(Inputs!$B$30:$AY$30,$D$283:$BA$283,'Health SCR'!G$3),1)+G329,0)</f>
        <v>0</v>
      </c>
      <c r="H330" s="644">
        <f ca="1">IF('Health SCR'!H$3&gt;=$B330,OFFSET($D$283,0,'Health SCR'!H$3-$B330)*OFFSET(Inputs!$C$30,0,$B330-2)/IF(sommmeProdInv(Inputs!$B$30:$AY$30,$D$283:$BA$283,'Health SCR'!H$3)&gt;0,sommmeProdInv(Inputs!$B$30:$AY$30,$D$283:$BA$283,'Health SCR'!H$3),1)+H329,0)</f>
        <v>0</v>
      </c>
      <c r="I330" s="644">
        <f ca="1">IF('Health SCR'!I$3&gt;=$B330,OFFSET($D$283,0,'Health SCR'!I$3-$B330)*OFFSET(Inputs!$C$30,0,$B330-2)/IF(sommmeProdInv(Inputs!$B$30:$AY$30,$D$283:$BA$283,'Health SCR'!I$3)&gt;0,sommmeProdInv(Inputs!$B$30:$AY$30,$D$283:$BA$283,'Health SCR'!I$3),1)+I329,0)</f>
        <v>0</v>
      </c>
      <c r="J330" s="644">
        <f ca="1">IF('Health SCR'!J$3&gt;=$B330,OFFSET($D$283,0,'Health SCR'!J$3-$B330)*OFFSET(Inputs!$C$30,0,$B330-2)/IF(sommmeProdInv(Inputs!$B$30:$AY$30,$D$283:$BA$283,'Health SCR'!J$3)&gt;0,sommmeProdInv(Inputs!$B$30:$AY$30,$D$283:$BA$283,'Health SCR'!J$3),1)+J329,0)</f>
        <v>0</v>
      </c>
      <c r="K330" s="644">
        <f ca="1">IF('Health SCR'!K$3&gt;=$B330,OFFSET($D$283,0,'Health SCR'!K$3-$B330)*OFFSET(Inputs!$C$30,0,$B330-2)/IF(sommmeProdInv(Inputs!$B$30:$AY$30,$D$283:$BA$283,'Health SCR'!K$3)&gt;0,sommmeProdInv(Inputs!$B$30:$AY$30,$D$283:$BA$283,'Health SCR'!K$3),1)+K329,0)</f>
        <v>0</v>
      </c>
      <c r="L330" s="644">
        <f ca="1">IF('Health SCR'!L$3&gt;=$B330,OFFSET($D$283,0,'Health SCR'!L$3-$B330)*OFFSET(Inputs!$C$30,0,$B330-2)/IF(sommmeProdInv(Inputs!$B$30:$AY$30,$D$283:$BA$283,'Health SCR'!L$3)&gt;0,sommmeProdInv(Inputs!$B$30:$AY$30,$D$283:$BA$283,'Health SCR'!L$3),1)+L329,0)</f>
        <v>0</v>
      </c>
      <c r="M330" s="644">
        <f ca="1">IF('Health SCR'!M$3&gt;=$B330,OFFSET($D$283,0,'Health SCR'!M$3-$B330)*OFFSET(Inputs!$C$30,0,$B330-2)/IF(sommmeProdInv(Inputs!$B$30:$AY$30,$D$283:$BA$283,'Health SCR'!M$3)&gt;0,sommmeProdInv(Inputs!$B$30:$AY$30,$D$283:$BA$283,'Health SCR'!M$3),1)+M329,0)</f>
        <v>0</v>
      </c>
      <c r="N330" s="644">
        <f ca="1">IF('Health SCR'!N$3&gt;=$B330,OFFSET($D$283,0,'Health SCR'!N$3-$B330)*OFFSET(Inputs!$C$30,0,$B330-2)/IF(sommmeProdInv(Inputs!$B$30:$AY$30,$D$283:$BA$283,'Health SCR'!N$3)&gt;0,sommmeProdInv(Inputs!$B$30:$AY$30,$D$283:$BA$283,'Health SCR'!N$3),1)+N329,0)</f>
        <v>0</v>
      </c>
      <c r="O330" s="644">
        <f ca="1">IF('Health SCR'!O$3&gt;=$B330,OFFSET($D$283,0,'Health SCR'!O$3-$B330)*OFFSET(Inputs!$C$30,0,$B330-2)/IF(sommmeProdInv(Inputs!$B$30:$AY$30,$D$283:$BA$283,'Health SCR'!O$3)&gt;0,sommmeProdInv(Inputs!$B$30:$AY$30,$D$283:$BA$283,'Health SCR'!O$3),1)+O329,0)</f>
        <v>0</v>
      </c>
      <c r="P330" s="644">
        <f ca="1">IF('Health SCR'!P$3&gt;=$B330,OFFSET($D$283,0,'Health SCR'!P$3-$B330)*OFFSET(Inputs!$C$30,0,$B330-2)/IF(sommmeProdInv(Inputs!$B$30:$AY$30,$D$283:$BA$283,'Health SCR'!P$3)&gt;0,sommmeProdInv(Inputs!$B$30:$AY$30,$D$283:$BA$283,'Health SCR'!P$3),1)+P329,0)</f>
        <v>0</v>
      </c>
      <c r="Q330" s="644">
        <f ca="1">IF('Health SCR'!Q$3&gt;=$B330,OFFSET($D$283,0,'Health SCR'!Q$3-$B330)*OFFSET(Inputs!$C$30,0,$B330-2)/IF(sommmeProdInv(Inputs!$B$30:$AY$30,$D$283:$BA$283,'Health SCR'!Q$3)&gt;0,sommmeProdInv(Inputs!$B$30:$AY$30,$D$283:$BA$283,'Health SCR'!Q$3),1)+Q329,0)</f>
        <v>0</v>
      </c>
      <c r="R330" s="644">
        <f ca="1">IF('Health SCR'!R$3&gt;=$B330,OFFSET($D$283,0,'Health SCR'!R$3-$B330)*OFFSET(Inputs!$C$30,0,$B330-2)/IF(sommmeProdInv(Inputs!$B$30:$AY$30,$D$283:$BA$283,'Health SCR'!R$3)&gt;0,sommmeProdInv(Inputs!$B$30:$AY$30,$D$283:$BA$283,'Health SCR'!R$3),1)+R329,0)</f>
        <v>0</v>
      </c>
      <c r="S330" s="644">
        <f ca="1">IF('Health SCR'!S$3&gt;=$B330,OFFSET($D$283,0,'Health SCR'!S$3-$B330)*OFFSET(Inputs!$C$30,0,$B330-2)/IF(sommmeProdInv(Inputs!$B$30:$AY$30,$D$283:$BA$283,'Health SCR'!S$3)&gt;0,sommmeProdInv(Inputs!$B$30:$AY$30,$D$283:$BA$283,'Health SCR'!S$3),1)+S329,0)</f>
        <v>0</v>
      </c>
      <c r="T330" s="644">
        <f ca="1">IF('Health SCR'!T$3&gt;=$B330,OFFSET($D$283,0,'Health SCR'!T$3-$B330)*OFFSET(Inputs!$C$30,0,$B330-2)/IF(sommmeProdInv(Inputs!$B$30:$AY$30,$D$283:$BA$283,'Health SCR'!T$3)&gt;0,sommmeProdInv(Inputs!$B$30:$AY$30,$D$283:$BA$283,'Health SCR'!T$3),1)+T329,0)</f>
        <v>0</v>
      </c>
      <c r="U330" s="644">
        <f ca="1">IF('Health SCR'!U$3&gt;=$B330,OFFSET($D$283,0,'Health SCR'!U$3-$B330)*OFFSET(Inputs!$C$30,0,$B330-2)/IF(sommmeProdInv(Inputs!$B$30:$AY$30,$D$283:$BA$283,'Health SCR'!U$3)&gt;0,sommmeProdInv(Inputs!$B$30:$AY$30,$D$283:$BA$283,'Health SCR'!U$3),1)+U329,0)</f>
        <v>0</v>
      </c>
      <c r="V330" s="644">
        <f ca="1">IF('Health SCR'!V$3&gt;=$B330,OFFSET($D$283,0,'Health SCR'!V$3-$B330)*OFFSET(Inputs!$C$30,0,$B330-2)/IF(sommmeProdInv(Inputs!$B$30:$AY$30,$D$283:$BA$283,'Health SCR'!V$3)&gt;0,sommmeProdInv(Inputs!$B$30:$AY$30,$D$283:$BA$283,'Health SCR'!V$3),1)+V329,0)</f>
        <v>0</v>
      </c>
      <c r="W330" s="644">
        <f ca="1">IF('Health SCR'!W$3&gt;=$B330,OFFSET($D$283,0,'Health SCR'!W$3-$B330)*OFFSET(Inputs!$C$30,0,$B330-2)/IF(sommmeProdInv(Inputs!$B$30:$AY$30,$D$283:$BA$283,'Health SCR'!W$3)&gt;0,sommmeProdInv(Inputs!$B$30:$AY$30,$D$283:$BA$283,'Health SCR'!W$3),1)+W329,0)</f>
        <v>0</v>
      </c>
      <c r="X330" s="644">
        <f ca="1">IF('Health SCR'!X$3&gt;=$B330,OFFSET($D$283,0,'Health SCR'!X$3-$B330)*OFFSET(Inputs!$C$30,0,$B330-2)/IF(sommmeProdInv(Inputs!$B$30:$AY$30,$D$283:$BA$283,'Health SCR'!X$3)&gt;0,sommmeProdInv(Inputs!$B$30:$AY$30,$D$283:$BA$283,'Health SCR'!X$3),1)+X329,0)</f>
        <v>0</v>
      </c>
      <c r="Y330" s="644">
        <f ca="1">IF('Health SCR'!Y$3&gt;=$B330,OFFSET($D$283,0,'Health SCR'!Y$3-$B330)*OFFSET(Inputs!$C$30,0,$B330-2)/IF(sommmeProdInv(Inputs!$B$30:$AY$30,$D$283:$BA$283,'Health SCR'!Y$3)&gt;0,sommmeProdInv(Inputs!$B$30:$AY$30,$D$283:$BA$283,'Health SCR'!Y$3),1)+Y329,0)</f>
        <v>0</v>
      </c>
      <c r="Z330" s="644">
        <f ca="1">IF('Health SCR'!Z$3&gt;=$B330,OFFSET($D$283,0,'Health SCR'!Z$3-$B330)*OFFSET(Inputs!$C$30,0,$B330-2)/IF(sommmeProdInv(Inputs!$B$30:$AY$30,$D$283:$BA$283,'Health SCR'!Z$3)&gt;0,sommmeProdInv(Inputs!$B$30:$AY$30,$D$283:$BA$283,'Health SCR'!Z$3),1)+Z329,0)</f>
        <v>0</v>
      </c>
      <c r="AA330" s="644">
        <f ca="1">IF('Health SCR'!AA$3&gt;=$B330,OFFSET($D$283,0,'Health SCR'!AA$3-$B330)*OFFSET(Inputs!$C$30,0,$B330-2)/IF(sommmeProdInv(Inputs!$B$30:$AY$30,$D$283:$BA$283,'Health SCR'!AA$3)&gt;0,sommmeProdInv(Inputs!$B$30:$AY$30,$D$283:$BA$283,'Health SCR'!AA$3),1)+AA329,0)</f>
        <v>0</v>
      </c>
      <c r="AB330" s="644">
        <f ca="1">IF('Health SCR'!AB$3&gt;=$B330,OFFSET($D$283,0,'Health SCR'!AB$3-$B330)*OFFSET(Inputs!$C$30,0,$B330-2)/IF(sommmeProdInv(Inputs!$B$30:$AY$30,$D$283:$BA$283,'Health SCR'!AB$3)&gt;0,sommmeProdInv(Inputs!$B$30:$AY$30,$D$283:$BA$283,'Health SCR'!AB$3),1)+AB329,0)</f>
        <v>0</v>
      </c>
      <c r="AC330" s="644">
        <f ca="1">IF('Health SCR'!AC$3&gt;=$B330,OFFSET($D$283,0,'Health SCR'!AC$3-$B330)*OFFSET(Inputs!$C$30,0,$B330-2)/IF(sommmeProdInv(Inputs!$B$30:$AY$30,$D$283:$BA$283,'Health SCR'!AC$3)&gt;0,sommmeProdInv(Inputs!$B$30:$AY$30,$D$283:$BA$283,'Health SCR'!AC$3),1)+AC329,0)</f>
        <v>0</v>
      </c>
      <c r="AD330" s="644">
        <f ca="1">IF('Health SCR'!AD$3&gt;=$B330,OFFSET($D$283,0,'Health SCR'!AD$3-$B330)*OFFSET(Inputs!$C$30,0,$B330-2)/IF(sommmeProdInv(Inputs!$B$30:$AY$30,$D$283:$BA$283,'Health SCR'!AD$3)&gt;0,sommmeProdInv(Inputs!$B$30:$AY$30,$D$283:$BA$283,'Health SCR'!AD$3),1)+AD329,0)</f>
        <v>0</v>
      </c>
      <c r="AE330" s="644">
        <f ca="1">IF('Health SCR'!AE$3&gt;=$B330,OFFSET($D$283,0,'Health SCR'!AE$3-$B330)*OFFSET(Inputs!$C$30,0,$B330-2)/IF(sommmeProdInv(Inputs!$B$30:$AY$30,$D$283:$BA$283,'Health SCR'!AE$3)&gt;0,sommmeProdInv(Inputs!$B$30:$AY$30,$D$283:$BA$283,'Health SCR'!AE$3),1)+AE329,0)</f>
        <v>0</v>
      </c>
      <c r="AF330" s="644">
        <f ca="1">IF('Health SCR'!AF$3&gt;=$B330,OFFSET($D$283,0,'Health SCR'!AF$3-$B330)*OFFSET(Inputs!$C$30,0,$B330-2)/IF(sommmeProdInv(Inputs!$B$30:$AY$30,$D$283:$BA$283,'Health SCR'!AF$3)&gt;0,sommmeProdInv(Inputs!$B$30:$AY$30,$D$283:$BA$283,'Health SCR'!AF$3),1)+AF329,0)</f>
        <v>0</v>
      </c>
      <c r="AG330" s="644">
        <f ca="1">IF('Health SCR'!AG$3&gt;=$B330,OFFSET($D$283,0,'Health SCR'!AG$3-$B330)*OFFSET(Inputs!$C$30,0,$B330-2)/IF(sommmeProdInv(Inputs!$B$30:$AY$30,$D$283:$BA$283,'Health SCR'!AG$3)&gt;0,sommmeProdInv(Inputs!$B$30:$AY$30,$D$283:$BA$283,'Health SCR'!AG$3),1)+AG329,0)</f>
        <v>0</v>
      </c>
      <c r="AH330" s="644">
        <f ca="1">IF('Health SCR'!AH$3&gt;=$B330,OFFSET($D$283,0,'Health SCR'!AH$3-$B330)*OFFSET(Inputs!$C$30,0,$B330-2)/IF(sommmeProdInv(Inputs!$B$30:$AY$30,$D$283:$BA$283,'Health SCR'!AH$3)&gt;0,sommmeProdInv(Inputs!$B$30:$AY$30,$D$283:$BA$283,'Health SCR'!AH$3),1)+AH329,0)</f>
        <v>0</v>
      </c>
      <c r="AI330" s="644">
        <f ca="1">IF('Health SCR'!AI$3&gt;=$B330,OFFSET($D$283,0,'Health SCR'!AI$3-$B330)*OFFSET(Inputs!$C$30,0,$B330-2)/IF(sommmeProdInv(Inputs!$B$30:$AY$30,$D$283:$BA$283,'Health SCR'!AI$3)&gt;0,sommmeProdInv(Inputs!$B$30:$AY$30,$D$283:$BA$283,'Health SCR'!AI$3),1)+AI329,0)</f>
        <v>0</v>
      </c>
      <c r="AJ330" s="644">
        <f ca="1">IF('Health SCR'!AJ$3&gt;=$B330,OFFSET($D$283,0,'Health SCR'!AJ$3-$B330)*OFFSET(Inputs!$C$30,0,$B330-2)/IF(sommmeProdInv(Inputs!$B$30:$AY$30,$D$283:$BA$283,'Health SCR'!AJ$3)&gt;0,sommmeProdInv(Inputs!$B$30:$AY$30,$D$283:$BA$283,'Health SCR'!AJ$3),1)+AJ329,0)</f>
        <v>0</v>
      </c>
      <c r="AK330" s="644">
        <f ca="1">IF('Health SCR'!AK$3&gt;=$B330,OFFSET($D$283,0,'Health SCR'!AK$3-$B330)*OFFSET(Inputs!$C$30,0,$B330-2)/IF(sommmeProdInv(Inputs!$B$30:$AY$30,$D$283:$BA$283,'Health SCR'!AK$3)&gt;0,sommmeProdInv(Inputs!$B$30:$AY$30,$D$283:$BA$283,'Health SCR'!AK$3),1)+AK329,0)</f>
        <v>0</v>
      </c>
      <c r="AL330" s="644">
        <f ca="1">IF('Health SCR'!AL$3&gt;=$B330,OFFSET($D$283,0,'Health SCR'!AL$3-$B330)*OFFSET(Inputs!$C$30,0,$B330-2)/IF(sommmeProdInv(Inputs!$B$30:$AY$30,$D$283:$BA$283,'Health SCR'!AL$3)&gt;0,sommmeProdInv(Inputs!$B$30:$AY$30,$D$283:$BA$283,'Health SCR'!AL$3),1)+AL329,0)</f>
        <v>0</v>
      </c>
      <c r="AM330" s="644">
        <f ca="1">IF('Health SCR'!AM$3&gt;=$B330,OFFSET($D$283,0,'Health SCR'!AM$3-$B330)*OFFSET(Inputs!$C$30,0,$B330-2)/IF(sommmeProdInv(Inputs!$B$30:$AY$30,$D$283:$BA$283,'Health SCR'!AM$3)&gt;0,sommmeProdInv(Inputs!$B$30:$AY$30,$D$283:$BA$283,'Health SCR'!AM$3),1)+AM329,0)</f>
        <v>0</v>
      </c>
      <c r="AN330" s="644">
        <f ca="1">IF('Health SCR'!AN$3&gt;=$B330,OFFSET($D$283,0,'Health SCR'!AN$3-$B330)*OFFSET(Inputs!$C$30,0,$B330-2)/IF(sommmeProdInv(Inputs!$B$30:$AY$30,$D$283:$BA$283,'Health SCR'!AN$3)&gt;0,sommmeProdInv(Inputs!$B$30:$AY$30,$D$283:$BA$283,'Health SCR'!AN$3),1)+AN329,0)</f>
        <v>0</v>
      </c>
      <c r="AO330" s="644">
        <f ca="1">IF('Health SCR'!AO$3&gt;=$B330,OFFSET($D$283,0,'Health SCR'!AO$3-$B330)*OFFSET(Inputs!$C$30,0,$B330-2)/IF(sommmeProdInv(Inputs!$B$30:$AY$30,$D$283:$BA$283,'Health SCR'!AO$3)&gt;0,sommmeProdInv(Inputs!$B$30:$AY$30,$D$283:$BA$283,'Health SCR'!AO$3),1)+AO329,0)</f>
        <v>0</v>
      </c>
      <c r="AP330" s="644">
        <f ca="1">IF('Health SCR'!AP$3&gt;=$B330,OFFSET($D$283,0,'Health SCR'!AP$3-$B330)*OFFSET(Inputs!$C$30,0,$B330-2)/IF(sommmeProdInv(Inputs!$B$30:$AY$30,$D$283:$BA$283,'Health SCR'!AP$3)&gt;0,sommmeProdInv(Inputs!$B$30:$AY$30,$D$283:$BA$283,'Health SCR'!AP$3),1)+AP329,0)</f>
        <v>0</v>
      </c>
      <c r="AQ330" s="644">
        <f ca="1">IF('Health SCR'!AQ$3&gt;=$B330,OFFSET($D$283,0,'Health SCR'!AQ$3-$B330)*OFFSET(Inputs!$C$30,0,$B330-2)/IF(sommmeProdInv(Inputs!$B$30:$AY$30,$D$283:$BA$283,'Health SCR'!AQ$3)&gt;0,sommmeProdInv(Inputs!$B$30:$AY$30,$D$283:$BA$283,'Health SCR'!AQ$3),1)+AQ329,0)</f>
        <v>0</v>
      </c>
      <c r="AR330" s="644">
        <f ca="1">IF('Health SCR'!AR$3&gt;=$B330,OFFSET($D$283,0,'Health SCR'!AR$3-$B330)*OFFSET(Inputs!$C$30,0,$B330-2)/IF(sommmeProdInv(Inputs!$B$30:$AY$30,$D$283:$BA$283,'Health SCR'!AR$3)&gt;0,sommmeProdInv(Inputs!$B$30:$AY$30,$D$283:$BA$283,'Health SCR'!AR$3),1)+AR329,0)</f>
        <v>0</v>
      </c>
      <c r="AS330" s="644">
        <f ca="1">IF('Health SCR'!AS$3&gt;=$B330,OFFSET($D$283,0,'Health SCR'!AS$3-$B330)*OFFSET(Inputs!$C$30,0,$B330-2)/IF(sommmeProdInv(Inputs!$B$30:$AY$30,$D$283:$BA$283,'Health SCR'!AS$3)&gt;0,sommmeProdInv(Inputs!$B$30:$AY$30,$D$283:$BA$283,'Health SCR'!AS$3),1)+AS329,0)</f>
        <v>0</v>
      </c>
      <c r="AT330" s="644">
        <f ca="1">IF('Health SCR'!AT$3&gt;=$B330,OFFSET($D$283,0,'Health SCR'!AT$3-$B330)*OFFSET(Inputs!$C$30,0,$B330-2)/IF(sommmeProdInv(Inputs!$B$30:$AY$30,$D$283:$BA$283,'Health SCR'!AT$3)&gt;0,sommmeProdInv(Inputs!$B$30:$AY$30,$D$283:$BA$283,'Health SCR'!AT$3),1)+AT329,0)</f>
        <v>0</v>
      </c>
      <c r="AU330" s="644">
        <f ca="1">IF('Health SCR'!AU$3&gt;=$B330,OFFSET($D$283,0,'Health SCR'!AU$3-$B330)*OFFSET(Inputs!$C$30,0,$B330-2)/IF(sommmeProdInv(Inputs!$B$30:$AY$30,$D$283:$BA$283,'Health SCR'!AU$3)&gt;0,sommmeProdInv(Inputs!$B$30:$AY$30,$D$283:$BA$283,'Health SCR'!AU$3),1)+AU329,0)</f>
        <v>0</v>
      </c>
      <c r="AV330" s="644">
        <f ca="1">IF('Health SCR'!AV$3&gt;=$B330,OFFSET($D$283,0,'Health SCR'!AV$3-$B330)*OFFSET(Inputs!$C$30,0,$B330-2)/IF(sommmeProdInv(Inputs!$B$30:$AY$30,$D$283:$BA$283,'Health SCR'!AV$3)&gt;0,sommmeProdInv(Inputs!$B$30:$AY$30,$D$283:$BA$283,'Health SCR'!AV$3),1)+AV329,0)</f>
        <v>0</v>
      </c>
      <c r="AW330" s="644">
        <f ca="1">IF('Health SCR'!AW$3&gt;=$B330,OFFSET($D$283,0,'Health SCR'!AW$3-$B330)*OFFSET(Inputs!$C$30,0,$B330-2)/IF(sommmeProdInv(Inputs!$B$30:$AY$30,$D$283:$BA$283,'Health SCR'!AW$3)&gt;0,sommmeProdInv(Inputs!$B$30:$AY$30,$D$283:$BA$283,'Health SCR'!AW$3),1)+AW329,0)</f>
        <v>0</v>
      </c>
      <c r="AX330" s="644">
        <f ca="1">IF('Health SCR'!AX$3&gt;=$B330,OFFSET($D$283,0,'Health SCR'!AX$3-$B330)*OFFSET(Inputs!$C$30,0,$B330-2)/IF(sommmeProdInv(Inputs!$B$30:$AY$30,$D$283:$BA$283,'Health SCR'!AX$3)&gt;0,sommmeProdInv(Inputs!$B$30:$AY$30,$D$283:$BA$283,'Health SCR'!AX$3),1)+AX329,0)</f>
        <v>0</v>
      </c>
      <c r="AY330" s="644">
        <f ca="1">IF('Health SCR'!AY$3&gt;=$B330,OFFSET($D$283,0,'Health SCR'!AY$3-$B330)*OFFSET(Inputs!$C$30,0,$B330-2)/IF(sommmeProdInv(Inputs!$B$30:$AY$30,$D$283:$BA$283,'Health SCR'!AY$3)&gt;0,sommmeProdInv(Inputs!$B$30:$AY$30,$D$283:$BA$283,'Health SCR'!AY$3),1)+AY329,0)</f>
        <v>0</v>
      </c>
      <c r="AZ330" s="644">
        <f ca="1">IF('Health SCR'!AZ$3&gt;=$B330,OFFSET($D$283,0,'Health SCR'!AZ$3-$B330)*OFFSET(Inputs!$C$30,0,$B330-2)/IF(sommmeProdInv(Inputs!$B$30:$AY$30,$D$283:$BA$283,'Health SCR'!AZ$3)&gt;0,sommmeProdInv(Inputs!$B$30:$AY$30,$D$283:$BA$283,'Health SCR'!AZ$3),1)+AZ329,0)</f>
        <v>0</v>
      </c>
      <c r="BA330" s="645">
        <f ca="1">IF('Health SCR'!BA$3&gt;=$B330,OFFSET($D$283,0,'Health SCR'!BA$3-$B330)*OFFSET(Inputs!$C$30,0,$B330-2)/IF(sommmeProdInv(Inputs!$B$30:$AY$30,$D$283:$BA$283,'Health SCR'!BA$3)&gt;0,sommmeProdInv(Inputs!$B$30:$AY$30,$D$283:$BA$283,'Health SCR'!BA$3),1)+BA329,0)</f>
        <v>0</v>
      </c>
    </row>
    <row r="331" spans="1:53" s="221" customFormat="1" outlineLevel="1">
      <c r="A331" s="610"/>
      <c r="B331" s="993">
        <v>47</v>
      </c>
      <c r="C331" s="994"/>
      <c r="D331" s="643"/>
      <c r="E331" s="644">
        <f ca="1">IF('Health SCR'!E$3&gt;=$B331,OFFSET($D$283,0,'Health SCR'!E$3-$B331)*OFFSET(Inputs!$C$30,0,$B331-2)/IF(sommmeProdInv(Inputs!$B$30:$AY$30,$D$283:$BA$283,'Health SCR'!E$3)&gt;0,sommmeProdInv(Inputs!$B$30:$AY$30,$D$283:$BA$283,'Health SCR'!E$3),1)+E330,0)</f>
        <v>0</v>
      </c>
      <c r="F331" s="644">
        <f ca="1">IF('Health SCR'!F$3&gt;=$B331,OFFSET($D$283,0,'Health SCR'!F$3-$B331)*OFFSET(Inputs!$C$30,0,$B331-2)/IF(sommmeProdInv(Inputs!$B$30:$AY$30,$D$283:$BA$283,'Health SCR'!F$3)&gt;0,sommmeProdInv(Inputs!$B$30:$AY$30,$D$283:$BA$283,'Health SCR'!F$3),1)+F330,0)</f>
        <v>0</v>
      </c>
      <c r="G331" s="644">
        <f ca="1">IF('Health SCR'!G$3&gt;=$B331,OFFSET($D$283,0,'Health SCR'!G$3-$B331)*OFFSET(Inputs!$C$30,0,$B331-2)/IF(sommmeProdInv(Inputs!$B$30:$AY$30,$D$283:$BA$283,'Health SCR'!G$3)&gt;0,sommmeProdInv(Inputs!$B$30:$AY$30,$D$283:$BA$283,'Health SCR'!G$3),1)+G330,0)</f>
        <v>0</v>
      </c>
      <c r="H331" s="644">
        <f ca="1">IF('Health SCR'!H$3&gt;=$B331,OFFSET($D$283,0,'Health SCR'!H$3-$B331)*OFFSET(Inputs!$C$30,0,$B331-2)/IF(sommmeProdInv(Inputs!$B$30:$AY$30,$D$283:$BA$283,'Health SCR'!H$3)&gt;0,sommmeProdInv(Inputs!$B$30:$AY$30,$D$283:$BA$283,'Health SCR'!H$3),1)+H330,0)</f>
        <v>0</v>
      </c>
      <c r="I331" s="644">
        <f ca="1">IF('Health SCR'!I$3&gt;=$B331,OFFSET($D$283,0,'Health SCR'!I$3-$B331)*OFFSET(Inputs!$C$30,0,$B331-2)/IF(sommmeProdInv(Inputs!$B$30:$AY$30,$D$283:$BA$283,'Health SCR'!I$3)&gt;0,sommmeProdInv(Inputs!$B$30:$AY$30,$D$283:$BA$283,'Health SCR'!I$3),1)+I330,0)</f>
        <v>0</v>
      </c>
      <c r="J331" s="644">
        <f ca="1">IF('Health SCR'!J$3&gt;=$B331,OFFSET($D$283,0,'Health SCR'!J$3-$B331)*OFFSET(Inputs!$C$30,0,$B331-2)/IF(sommmeProdInv(Inputs!$B$30:$AY$30,$D$283:$BA$283,'Health SCR'!J$3)&gt;0,sommmeProdInv(Inputs!$B$30:$AY$30,$D$283:$BA$283,'Health SCR'!J$3),1)+J330,0)</f>
        <v>0</v>
      </c>
      <c r="K331" s="644">
        <f ca="1">IF('Health SCR'!K$3&gt;=$B331,OFFSET($D$283,0,'Health SCR'!K$3-$B331)*OFFSET(Inputs!$C$30,0,$B331-2)/IF(sommmeProdInv(Inputs!$B$30:$AY$30,$D$283:$BA$283,'Health SCR'!K$3)&gt;0,sommmeProdInv(Inputs!$B$30:$AY$30,$D$283:$BA$283,'Health SCR'!K$3),1)+K330,0)</f>
        <v>0</v>
      </c>
      <c r="L331" s="644">
        <f ca="1">IF('Health SCR'!L$3&gt;=$B331,OFFSET($D$283,0,'Health SCR'!L$3-$B331)*OFFSET(Inputs!$C$30,0,$B331-2)/IF(sommmeProdInv(Inputs!$B$30:$AY$30,$D$283:$BA$283,'Health SCR'!L$3)&gt;0,sommmeProdInv(Inputs!$B$30:$AY$30,$D$283:$BA$283,'Health SCR'!L$3),1)+L330,0)</f>
        <v>0</v>
      </c>
      <c r="M331" s="644">
        <f ca="1">IF('Health SCR'!M$3&gt;=$B331,OFFSET($D$283,0,'Health SCR'!M$3-$B331)*OFFSET(Inputs!$C$30,0,$B331-2)/IF(sommmeProdInv(Inputs!$B$30:$AY$30,$D$283:$BA$283,'Health SCR'!M$3)&gt;0,sommmeProdInv(Inputs!$B$30:$AY$30,$D$283:$BA$283,'Health SCR'!M$3),1)+M330,0)</f>
        <v>0</v>
      </c>
      <c r="N331" s="644">
        <f ca="1">IF('Health SCR'!N$3&gt;=$B331,OFFSET($D$283,0,'Health SCR'!N$3-$B331)*OFFSET(Inputs!$C$30,0,$B331-2)/IF(sommmeProdInv(Inputs!$B$30:$AY$30,$D$283:$BA$283,'Health SCR'!N$3)&gt;0,sommmeProdInv(Inputs!$B$30:$AY$30,$D$283:$BA$283,'Health SCR'!N$3),1)+N330,0)</f>
        <v>0</v>
      </c>
      <c r="O331" s="644">
        <f ca="1">IF('Health SCR'!O$3&gt;=$B331,OFFSET($D$283,0,'Health SCR'!O$3-$B331)*OFFSET(Inputs!$C$30,0,$B331-2)/IF(sommmeProdInv(Inputs!$B$30:$AY$30,$D$283:$BA$283,'Health SCR'!O$3)&gt;0,sommmeProdInv(Inputs!$B$30:$AY$30,$D$283:$BA$283,'Health SCR'!O$3),1)+O330,0)</f>
        <v>0</v>
      </c>
      <c r="P331" s="644">
        <f ca="1">IF('Health SCR'!P$3&gt;=$B331,OFFSET($D$283,0,'Health SCR'!P$3-$B331)*OFFSET(Inputs!$C$30,0,$B331-2)/IF(sommmeProdInv(Inputs!$B$30:$AY$30,$D$283:$BA$283,'Health SCR'!P$3)&gt;0,sommmeProdInv(Inputs!$B$30:$AY$30,$D$283:$BA$283,'Health SCR'!P$3),1)+P330,0)</f>
        <v>0</v>
      </c>
      <c r="Q331" s="644">
        <f ca="1">IF('Health SCR'!Q$3&gt;=$B331,OFFSET($D$283,0,'Health SCR'!Q$3-$B331)*OFFSET(Inputs!$C$30,0,$B331-2)/IF(sommmeProdInv(Inputs!$B$30:$AY$30,$D$283:$BA$283,'Health SCR'!Q$3)&gt;0,sommmeProdInv(Inputs!$B$30:$AY$30,$D$283:$BA$283,'Health SCR'!Q$3),1)+Q330,0)</f>
        <v>0</v>
      </c>
      <c r="R331" s="644">
        <f ca="1">IF('Health SCR'!R$3&gt;=$B331,OFFSET($D$283,0,'Health SCR'!R$3-$B331)*OFFSET(Inputs!$C$30,0,$B331-2)/IF(sommmeProdInv(Inputs!$B$30:$AY$30,$D$283:$BA$283,'Health SCR'!R$3)&gt;0,sommmeProdInv(Inputs!$B$30:$AY$30,$D$283:$BA$283,'Health SCR'!R$3),1)+R330,0)</f>
        <v>0</v>
      </c>
      <c r="S331" s="644">
        <f ca="1">IF('Health SCR'!S$3&gt;=$B331,OFFSET($D$283,0,'Health SCR'!S$3-$B331)*OFFSET(Inputs!$C$30,0,$B331-2)/IF(sommmeProdInv(Inputs!$B$30:$AY$30,$D$283:$BA$283,'Health SCR'!S$3)&gt;0,sommmeProdInv(Inputs!$B$30:$AY$30,$D$283:$BA$283,'Health SCR'!S$3),1)+S330,0)</f>
        <v>0</v>
      </c>
      <c r="T331" s="644">
        <f ca="1">IF('Health SCR'!T$3&gt;=$B331,OFFSET($D$283,0,'Health SCR'!T$3-$B331)*OFFSET(Inputs!$C$30,0,$B331-2)/IF(sommmeProdInv(Inputs!$B$30:$AY$30,$D$283:$BA$283,'Health SCR'!T$3)&gt;0,sommmeProdInv(Inputs!$B$30:$AY$30,$D$283:$BA$283,'Health SCR'!T$3),1)+T330,0)</f>
        <v>0</v>
      </c>
      <c r="U331" s="644">
        <f ca="1">IF('Health SCR'!U$3&gt;=$B331,OFFSET($D$283,0,'Health SCR'!U$3-$B331)*OFFSET(Inputs!$C$30,0,$B331-2)/IF(sommmeProdInv(Inputs!$B$30:$AY$30,$D$283:$BA$283,'Health SCR'!U$3)&gt;0,sommmeProdInv(Inputs!$B$30:$AY$30,$D$283:$BA$283,'Health SCR'!U$3),1)+U330,0)</f>
        <v>0</v>
      </c>
      <c r="V331" s="644">
        <f ca="1">IF('Health SCR'!V$3&gt;=$B331,OFFSET($D$283,0,'Health SCR'!V$3-$B331)*OFFSET(Inputs!$C$30,0,$B331-2)/IF(sommmeProdInv(Inputs!$B$30:$AY$30,$D$283:$BA$283,'Health SCR'!V$3)&gt;0,sommmeProdInv(Inputs!$B$30:$AY$30,$D$283:$BA$283,'Health SCR'!V$3),1)+V330,0)</f>
        <v>0</v>
      </c>
      <c r="W331" s="644">
        <f ca="1">IF('Health SCR'!W$3&gt;=$B331,OFFSET($D$283,0,'Health SCR'!W$3-$B331)*OFFSET(Inputs!$C$30,0,$B331-2)/IF(sommmeProdInv(Inputs!$B$30:$AY$30,$D$283:$BA$283,'Health SCR'!W$3)&gt;0,sommmeProdInv(Inputs!$B$30:$AY$30,$D$283:$BA$283,'Health SCR'!W$3),1)+W330,0)</f>
        <v>0</v>
      </c>
      <c r="X331" s="644">
        <f ca="1">IF('Health SCR'!X$3&gt;=$B331,OFFSET($D$283,0,'Health SCR'!X$3-$B331)*OFFSET(Inputs!$C$30,0,$B331-2)/IF(sommmeProdInv(Inputs!$B$30:$AY$30,$D$283:$BA$283,'Health SCR'!X$3)&gt;0,sommmeProdInv(Inputs!$B$30:$AY$30,$D$283:$BA$283,'Health SCR'!X$3),1)+X330,0)</f>
        <v>0</v>
      </c>
      <c r="Y331" s="644">
        <f ca="1">IF('Health SCR'!Y$3&gt;=$B331,OFFSET($D$283,0,'Health SCR'!Y$3-$B331)*OFFSET(Inputs!$C$30,0,$B331-2)/IF(sommmeProdInv(Inputs!$B$30:$AY$30,$D$283:$BA$283,'Health SCR'!Y$3)&gt;0,sommmeProdInv(Inputs!$B$30:$AY$30,$D$283:$BA$283,'Health SCR'!Y$3),1)+Y330,0)</f>
        <v>0</v>
      </c>
      <c r="Z331" s="644">
        <f ca="1">IF('Health SCR'!Z$3&gt;=$B331,OFFSET($D$283,0,'Health SCR'!Z$3-$B331)*OFFSET(Inputs!$C$30,0,$B331-2)/IF(sommmeProdInv(Inputs!$B$30:$AY$30,$D$283:$BA$283,'Health SCR'!Z$3)&gt;0,sommmeProdInv(Inputs!$B$30:$AY$30,$D$283:$BA$283,'Health SCR'!Z$3),1)+Z330,0)</f>
        <v>0</v>
      </c>
      <c r="AA331" s="644">
        <f ca="1">IF('Health SCR'!AA$3&gt;=$B331,OFFSET($D$283,0,'Health SCR'!AA$3-$B331)*OFFSET(Inputs!$C$30,0,$B331-2)/IF(sommmeProdInv(Inputs!$B$30:$AY$30,$D$283:$BA$283,'Health SCR'!AA$3)&gt;0,sommmeProdInv(Inputs!$B$30:$AY$30,$D$283:$BA$283,'Health SCR'!AA$3),1)+AA330,0)</f>
        <v>0</v>
      </c>
      <c r="AB331" s="644">
        <f ca="1">IF('Health SCR'!AB$3&gt;=$B331,OFFSET($D$283,0,'Health SCR'!AB$3-$B331)*OFFSET(Inputs!$C$30,0,$B331-2)/IF(sommmeProdInv(Inputs!$B$30:$AY$30,$D$283:$BA$283,'Health SCR'!AB$3)&gt;0,sommmeProdInv(Inputs!$B$30:$AY$30,$D$283:$BA$283,'Health SCR'!AB$3),1)+AB330,0)</f>
        <v>0</v>
      </c>
      <c r="AC331" s="644">
        <f ca="1">IF('Health SCR'!AC$3&gt;=$B331,OFFSET($D$283,0,'Health SCR'!AC$3-$B331)*OFFSET(Inputs!$C$30,0,$B331-2)/IF(sommmeProdInv(Inputs!$B$30:$AY$30,$D$283:$BA$283,'Health SCR'!AC$3)&gt;0,sommmeProdInv(Inputs!$B$30:$AY$30,$D$283:$BA$283,'Health SCR'!AC$3),1)+AC330,0)</f>
        <v>0</v>
      </c>
      <c r="AD331" s="644">
        <f ca="1">IF('Health SCR'!AD$3&gt;=$B331,OFFSET($D$283,0,'Health SCR'!AD$3-$B331)*OFFSET(Inputs!$C$30,0,$B331-2)/IF(sommmeProdInv(Inputs!$B$30:$AY$30,$D$283:$BA$283,'Health SCR'!AD$3)&gt;0,sommmeProdInv(Inputs!$B$30:$AY$30,$D$283:$BA$283,'Health SCR'!AD$3),1)+AD330,0)</f>
        <v>0</v>
      </c>
      <c r="AE331" s="644">
        <f ca="1">IF('Health SCR'!AE$3&gt;=$B331,OFFSET($D$283,0,'Health SCR'!AE$3-$B331)*OFFSET(Inputs!$C$30,0,$B331-2)/IF(sommmeProdInv(Inputs!$B$30:$AY$30,$D$283:$BA$283,'Health SCR'!AE$3)&gt;0,sommmeProdInv(Inputs!$B$30:$AY$30,$D$283:$BA$283,'Health SCR'!AE$3),1)+AE330,0)</f>
        <v>0</v>
      </c>
      <c r="AF331" s="644">
        <f ca="1">IF('Health SCR'!AF$3&gt;=$B331,OFFSET($D$283,0,'Health SCR'!AF$3-$B331)*OFFSET(Inputs!$C$30,0,$B331-2)/IF(sommmeProdInv(Inputs!$B$30:$AY$30,$D$283:$BA$283,'Health SCR'!AF$3)&gt;0,sommmeProdInv(Inputs!$B$30:$AY$30,$D$283:$BA$283,'Health SCR'!AF$3),1)+AF330,0)</f>
        <v>0</v>
      </c>
      <c r="AG331" s="644">
        <f ca="1">IF('Health SCR'!AG$3&gt;=$B331,OFFSET($D$283,0,'Health SCR'!AG$3-$B331)*OFFSET(Inputs!$C$30,0,$B331-2)/IF(sommmeProdInv(Inputs!$B$30:$AY$30,$D$283:$BA$283,'Health SCR'!AG$3)&gt;0,sommmeProdInv(Inputs!$B$30:$AY$30,$D$283:$BA$283,'Health SCR'!AG$3),1)+AG330,0)</f>
        <v>0</v>
      </c>
      <c r="AH331" s="644">
        <f ca="1">IF('Health SCR'!AH$3&gt;=$B331,OFFSET($D$283,0,'Health SCR'!AH$3-$B331)*OFFSET(Inputs!$C$30,0,$B331-2)/IF(sommmeProdInv(Inputs!$B$30:$AY$30,$D$283:$BA$283,'Health SCR'!AH$3)&gt;0,sommmeProdInv(Inputs!$B$30:$AY$30,$D$283:$BA$283,'Health SCR'!AH$3),1)+AH330,0)</f>
        <v>0</v>
      </c>
      <c r="AI331" s="644">
        <f ca="1">IF('Health SCR'!AI$3&gt;=$B331,OFFSET($D$283,0,'Health SCR'!AI$3-$B331)*OFFSET(Inputs!$C$30,0,$B331-2)/IF(sommmeProdInv(Inputs!$B$30:$AY$30,$D$283:$BA$283,'Health SCR'!AI$3)&gt;0,sommmeProdInv(Inputs!$B$30:$AY$30,$D$283:$BA$283,'Health SCR'!AI$3),1)+AI330,0)</f>
        <v>0</v>
      </c>
      <c r="AJ331" s="644">
        <f ca="1">IF('Health SCR'!AJ$3&gt;=$B331,OFFSET($D$283,0,'Health SCR'!AJ$3-$B331)*OFFSET(Inputs!$C$30,0,$B331-2)/IF(sommmeProdInv(Inputs!$B$30:$AY$30,$D$283:$BA$283,'Health SCR'!AJ$3)&gt;0,sommmeProdInv(Inputs!$B$30:$AY$30,$D$283:$BA$283,'Health SCR'!AJ$3),1)+AJ330,0)</f>
        <v>0</v>
      </c>
      <c r="AK331" s="644">
        <f ca="1">IF('Health SCR'!AK$3&gt;=$B331,OFFSET($D$283,0,'Health SCR'!AK$3-$B331)*OFFSET(Inputs!$C$30,0,$B331-2)/IF(sommmeProdInv(Inputs!$B$30:$AY$30,$D$283:$BA$283,'Health SCR'!AK$3)&gt;0,sommmeProdInv(Inputs!$B$30:$AY$30,$D$283:$BA$283,'Health SCR'!AK$3),1)+AK330,0)</f>
        <v>0</v>
      </c>
      <c r="AL331" s="644">
        <f ca="1">IF('Health SCR'!AL$3&gt;=$B331,OFFSET($D$283,0,'Health SCR'!AL$3-$B331)*OFFSET(Inputs!$C$30,0,$B331-2)/IF(sommmeProdInv(Inputs!$B$30:$AY$30,$D$283:$BA$283,'Health SCR'!AL$3)&gt;0,sommmeProdInv(Inputs!$B$30:$AY$30,$D$283:$BA$283,'Health SCR'!AL$3),1)+AL330,0)</f>
        <v>0</v>
      </c>
      <c r="AM331" s="644">
        <f ca="1">IF('Health SCR'!AM$3&gt;=$B331,OFFSET($D$283,0,'Health SCR'!AM$3-$B331)*OFFSET(Inputs!$C$30,0,$B331-2)/IF(sommmeProdInv(Inputs!$B$30:$AY$30,$D$283:$BA$283,'Health SCR'!AM$3)&gt;0,sommmeProdInv(Inputs!$B$30:$AY$30,$D$283:$BA$283,'Health SCR'!AM$3),1)+AM330,0)</f>
        <v>0</v>
      </c>
      <c r="AN331" s="644">
        <f ca="1">IF('Health SCR'!AN$3&gt;=$B331,OFFSET($D$283,0,'Health SCR'!AN$3-$B331)*OFFSET(Inputs!$C$30,0,$B331-2)/IF(sommmeProdInv(Inputs!$B$30:$AY$30,$D$283:$BA$283,'Health SCR'!AN$3)&gt;0,sommmeProdInv(Inputs!$B$30:$AY$30,$D$283:$BA$283,'Health SCR'!AN$3),1)+AN330,0)</f>
        <v>0</v>
      </c>
      <c r="AO331" s="644">
        <f ca="1">IF('Health SCR'!AO$3&gt;=$B331,OFFSET($D$283,0,'Health SCR'!AO$3-$B331)*OFFSET(Inputs!$C$30,0,$B331-2)/IF(sommmeProdInv(Inputs!$B$30:$AY$30,$D$283:$BA$283,'Health SCR'!AO$3)&gt;0,sommmeProdInv(Inputs!$B$30:$AY$30,$D$283:$BA$283,'Health SCR'!AO$3),1)+AO330,0)</f>
        <v>0</v>
      </c>
      <c r="AP331" s="644">
        <f ca="1">IF('Health SCR'!AP$3&gt;=$B331,OFFSET($D$283,0,'Health SCR'!AP$3-$B331)*OFFSET(Inputs!$C$30,0,$B331-2)/IF(sommmeProdInv(Inputs!$B$30:$AY$30,$D$283:$BA$283,'Health SCR'!AP$3)&gt;0,sommmeProdInv(Inputs!$B$30:$AY$30,$D$283:$BA$283,'Health SCR'!AP$3),1)+AP330,0)</f>
        <v>0</v>
      </c>
      <c r="AQ331" s="644">
        <f ca="1">IF('Health SCR'!AQ$3&gt;=$B331,OFFSET($D$283,0,'Health SCR'!AQ$3-$B331)*OFFSET(Inputs!$C$30,0,$B331-2)/IF(sommmeProdInv(Inputs!$B$30:$AY$30,$D$283:$BA$283,'Health SCR'!AQ$3)&gt;0,sommmeProdInv(Inputs!$B$30:$AY$30,$D$283:$BA$283,'Health SCR'!AQ$3),1)+AQ330,0)</f>
        <v>0</v>
      </c>
      <c r="AR331" s="644">
        <f ca="1">IF('Health SCR'!AR$3&gt;=$B331,OFFSET($D$283,0,'Health SCR'!AR$3-$B331)*OFFSET(Inputs!$C$30,0,$B331-2)/IF(sommmeProdInv(Inputs!$B$30:$AY$30,$D$283:$BA$283,'Health SCR'!AR$3)&gt;0,sommmeProdInv(Inputs!$B$30:$AY$30,$D$283:$BA$283,'Health SCR'!AR$3),1)+AR330,0)</f>
        <v>0</v>
      </c>
      <c r="AS331" s="644">
        <f ca="1">IF('Health SCR'!AS$3&gt;=$B331,OFFSET($D$283,0,'Health SCR'!AS$3-$B331)*OFFSET(Inputs!$C$30,0,$B331-2)/IF(sommmeProdInv(Inputs!$B$30:$AY$30,$D$283:$BA$283,'Health SCR'!AS$3)&gt;0,sommmeProdInv(Inputs!$B$30:$AY$30,$D$283:$BA$283,'Health SCR'!AS$3),1)+AS330,0)</f>
        <v>0</v>
      </c>
      <c r="AT331" s="644">
        <f ca="1">IF('Health SCR'!AT$3&gt;=$B331,OFFSET($D$283,0,'Health SCR'!AT$3-$B331)*OFFSET(Inputs!$C$30,0,$B331-2)/IF(sommmeProdInv(Inputs!$B$30:$AY$30,$D$283:$BA$283,'Health SCR'!AT$3)&gt;0,sommmeProdInv(Inputs!$B$30:$AY$30,$D$283:$BA$283,'Health SCR'!AT$3),1)+AT330,0)</f>
        <v>0</v>
      </c>
      <c r="AU331" s="644">
        <f ca="1">IF('Health SCR'!AU$3&gt;=$B331,OFFSET($D$283,0,'Health SCR'!AU$3-$B331)*OFFSET(Inputs!$C$30,0,$B331-2)/IF(sommmeProdInv(Inputs!$B$30:$AY$30,$D$283:$BA$283,'Health SCR'!AU$3)&gt;0,sommmeProdInv(Inputs!$B$30:$AY$30,$D$283:$BA$283,'Health SCR'!AU$3),1)+AU330,0)</f>
        <v>0</v>
      </c>
      <c r="AV331" s="644">
        <f ca="1">IF('Health SCR'!AV$3&gt;=$B331,OFFSET($D$283,0,'Health SCR'!AV$3-$B331)*OFFSET(Inputs!$C$30,0,$B331-2)/IF(sommmeProdInv(Inputs!$B$30:$AY$30,$D$283:$BA$283,'Health SCR'!AV$3)&gt;0,sommmeProdInv(Inputs!$B$30:$AY$30,$D$283:$BA$283,'Health SCR'!AV$3),1)+AV330,0)</f>
        <v>0</v>
      </c>
      <c r="AW331" s="644">
        <f ca="1">IF('Health SCR'!AW$3&gt;=$B331,OFFSET($D$283,0,'Health SCR'!AW$3-$B331)*OFFSET(Inputs!$C$30,0,$B331-2)/IF(sommmeProdInv(Inputs!$B$30:$AY$30,$D$283:$BA$283,'Health SCR'!AW$3)&gt;0,sommmeProdInv(Inputs!$B$30:$AY$30,$D$283:$BA$283,'Health SCR'!AW$3),1)+AW330,0)</f>
        <v>0</v>
      </c>
      <c r="AX331" s="644">
        <f ca="1">IF('Health SCR'!AX$3&gt;=$B331,OFFSET($D$283,0,'Health SCR'!AX$3-$B331)*OFFSET(Inputs!$C$30,0,$B331-2)/IF(sommmeProdInv(Inputs!$B$30:$AY$30,$D$283:$BA$283,'Health SCR'!AX$3)&gt;0,sommmeProdInv(Inputs!$B$30:$AY$30,$D$283:$BA$283,'Health SCR'!AX$3),1)+AX330,0)</f>
        <v>0</v>
      </c>
      <c r="AY331" s="644">
        <f ca="1">IF('Health SCR'!AY$3&gt;=$B331,OFFSET($D$283,0,'Health SCR'!AY$3-$B331)*OFFSET(Inputs!$C$30,0,$B331-2)/IF(sommmeProdInv(Inputs!$B$30:$AY$30,$D$283:$BA$283,'Health SCR'!AY$3)&gt;0,sommmeProdInv(Inputs!$B$30:$AY$30,$D$283:$BA$283,'Health SCR'!AY$3),1)+AY330,0)</f>
        <v>0</v>
      </c>
      <c r="AZ331" s="644">
        <f ca="1">IF('Health SCR'!AZ$3&gt;=$B331,OFFSET($D$283,0,'Health SCR'!AZ$3-$B331)*OFFSET(Inputs!$C$30,0,$B331-2)/IF(sommmeProdInv(Inputs!$B$30:$AY$30,$D$283:$BA$283,'Health SCR'!AZ$3)&gt;0,sommmeProdInv(Inputs!$B$30:$AY$30,$D$283:$BA$283,'Health SCR'!AZ$3),1)+AZ330,0)</f>
        <v>0</v>
      </c>
      <c r="BA331" s="645">
        <f ca="1">IF('Health SCR'!BA$3&gt;=$B331,OFFSET($D$283,0,'Health SCR'!BA$3-$B331)*OFFSET(Inputs!$C$30,0,$B331-2)/IF(sommmeProdInv(Inputs!$B$30:$AY$30,$D$283:$BA$283,'Health SCR'!BA$3)&gt;0,sommmeProdInv(Inputs!$B$30:$AY$30,$D$283:$BA$283,'Health SCR'!BA$3),1)+BA330,0)</f>
        <v>0</v>
      </c>
    </row>
    <row r="332" spans="1:53" s="221" customFormat="1" outlineLevel="1">
      <c r="A332" s="610"/>
      <c r="B332" s="993">
        <v>48</v>
      </c>
      <c r="C332" s="994"/>
      <c r="D332" s="643"/>
      <c r="E332" s="644">
        <f ca="1">IF('Health SCR'!E$3&gt;=$B332,OFFSET($D$283,0,'Health SCR'!E$3-$B332)*OFFSET(Inputs!$C$30,0,$B332-2)/IF(sommmeProdInv(Inputs!$B$30:$AY$30,$D$283:$BA$283,'Health SCR'!E$3)&gt;0,sommmeProdInv(Inputs!$B$30:$AY$30,$D$283:$BA$283,'Health SCR'!E$3),1)+E331,0)</f>
        <v>0</v>
      </c>
      <c r="F332" s="644">
        <f ca="1">IF('Health SCR'!F$3&gt;=$B332,OFFSET($D$283,0,'Health SCR'!F$3-$B332)*OFFSET(Inputs!$C$30,0,$B332-2)/IF(sommmeProdInv(Inputs!$B$30:$AY$30,$D$283:$BA$283,'Health SCR'!F$3)&gt;0,sommmeProdInv(Inputs!$B$30:$AY$30,$D$283:$BA$283,'Health SCR'!F$3),1)+F331,0)</f>
        <v>0</v>
      </c>
      <c r="G332" s="644">
        <f ca="1">IF('Health SCR'!G$3&gt;=$B332,OFFSET($D$283,0,'Health SCR'!G$3-$B332)*OFFSET(Inputs!$C$30,0,$B332-2)/IF(sommmeProdInv(Inputs!$B$30:$AY$30,$D$283:$BA$283,'Health SCR'!G$3)&gt;0,sommmeProdInv(Inputs!$B$30:$AY$30,$D$283:$BA$283,'Health SCR'!G$3),1)+G331,0)</f>
        <v>0</v>
      </c>
      <c r="H332" s="644">
        <f ca="1">IF('Health SCR'!H$3&gt;=$B332,OFFSET($D$283,0,'Health SCR'!H$3-$B332)*OFFSET(Inputs!$C$30,0,$B332-2)/IF(sommmeProdInv(Inputs!$B$30:$AY$30,$D$283:$BA$283,'Health SCR'!H$3)&gt;0,sommmeProdInv(Inputs!$B$30:$AY$30,$D$283:$BA$283,'Health SCR'!H$3),1)+H331,0)</f>
        <v>0</v>
      </c>
      <c r="I332" s="644">
        <f ca="1">IF('Health SCR'!I$3&gt;=$B332,OFFSET($D$283,0,'Health SCR'!I$3-$B332)*OFFSET(Inputs!$C$30,0,$B332-2)/IF(sommmeProdInv(Inputs!$B$30:$AY$30,$D$283:$BA$283,'Health SCR'!I$3)&gt;0,sommmeProdInv(Inputs!$B$30:$AY$30,$D$283:$BA$283,'Health SCR'!I$3),1)+I331,0)</f>
        <v>0</v>
      </c>
      <c r="J332" s="644">
        <f ca="1">IF('Health SCR'!J$3&gt;=$B332,OFFSET($D$283,0,'Health SCR'!J$3-$B332)*OFFSET(Inputs!$C$30,0,$B332-2)/IF(sommmeProdInv(Inputs!$B$30:$AY$30,$D$283:$BA$283,'Health SCR'!J$3)&gt;0,sommmeProdInv(Inputs!$B$30:$AY$30,$D$283:$BA$283,'Health SCR'!J$3),1)+J331,0)</f>
        <v>0</v>
      </c>
      <c r="K332" s="644">
        <f ca="1">IF('Health SCR'!K$3&gt;=$B332,OFFSET($D$283,0,'Health SCR'!K$3-$B332)*OFFSET(Inputs!$C$30,0,$B332-2)/IF(sommmeProdInv(Inputs!$B$30:$AY$30,$D$283:$BA$283,'Health SCR'!K$3)&gt;0,sommmeProdInv(Inputs!$B$30:$AY$30,$D$283:$BA$283,'Health SCR'!K$3),1)+K331,0)</f>
        <v>0</v>
      </c>
      <c r="L332" s="644">
        <f ca="1">IF('Health SCR'!L$3&gt;=$B332,OFFSET($D$283,0,'Health SCR'!L$3-$B332)*OFFSET(Inputs!$C$30,0,$B332-2)/IF(sommmeProdInv(Inputs!$B$30:$AY$30,$D$283:$BA$283,'Health SCR'!L$3)&gt;0,sommmeProdInv(Inputs!$B$30:$AY$30,$D$283:$BA$283,'Health SCR'!L$3),1)+L331,0)</f>
        <v>0</v>
      </c>
      <c r="M332" s="644">
        <f ca="1">IF('Health SCR'!M$3&gt;=$B332,OFFSET($D$283,0,'Health SCR'!M$3-$B332)*OFFSET(Inputs!$C$30,0,$B332-2)/IF(sommmeProdInv(Inputs!$B$30:$AY$30,$D$283:$BA$283,'Health SCR'!M$3)&gt;0,sommmeProdInv(Inputs!$B$30:$AY$30,$D$283:$BA$283,'Health SCR'!M$3),1)+M331,0)</f>
        <v>0</v>
      </c>
      <c r="N332" s="644">
        <f ca="1">IF('Health SCR'!N$3&gt;=$B332,OFFSET($D$283,0,'Health SCR'!N$3-$B332)*OFFSET(Inputs!$C$30,0,$B332-2)/IF(sommmeProdInv(Inputs!$B$30:$AY$30,$D$283:$BA$283,'Health SCR'!N$3)&gt;0,sommmeProdInv(Inputs!$B$30:$AY$30,$D$283:$BA$283,'Health SCR'!N$3),1)+N331,0)</f>
        <v>0</v>
      </c>
      <c r="O332" s="644">
        <f ca="1">IF('Health SCR'!O$3&gt;=$B332,OFFSET($D$283,0,'Health SCR'!O$3-$B332)*OFFSET(Inputs!$C$30,0,$B332-2)/IF(sommmeProdInv(Inputs!$B$30:$AY$30,$D$283:$BA$283,'Health SCR'!O$3)&gt;0,sommmeProdInv(Inputs!$B$30:$AY$30,$D$283:$BA$283,'Health SCR'!O$3),1)+O331,0)</f>
        <v>0</v>
      </c>
      <c r="P332" s="644">
        <f ca="1">IF('Health SCR'!P$3&gt;=$B332,OFFSET($D$283,0,'Health SCR'!P$3-$B332)*OFFSET(Inputs!$C$30,0,$B332-2)/IF(sommmeProdInv(Inputs!$B$30:$AY$30,$D$283:$BA$283,'Health SCR'!P$3)&gt;0,sommmeProdInv(Inputs!$B$30:$AY$30,$D$283:$BA$283,'Health SCR'!P$3),1)+P331,0)</f>
        <v>0</v>
      </c>
      <c r="Q332" s="644">
        <f ca="1">IF('Health SCR'!Q$3&gt;=$B332,OFFSET($D$283,0,'Health SCR'!Q$3-$B332)*OFFSET(Inputs!$C$30,0,$B332-2)/IF(sommmeProdInv(Inputs!$B$30:$AY$30,$D$283:$BA$283,'Health SCR'!Q$3)&gt;0,sommmeProdInv(Inputs!$B$30:$AY$30,$D$283:$BA$283,'Health SCR'!Q$3),1)+Q331,0)</f>
        <v>0</v>
      </c>
      <c r="R332" s="644">
        <f ca="1">IF('Health SCR'!R$3&gt;=$B332,OFFSET($D$283,0,'Health SCR'!R$3-$B332)*OFFSET(Inputs!$C$30,0,$B332-2)/IF(sommmeProdInv(Inputs!$B$30:$AY$30,$D$283:$BA$283,'Health SCR'!R$3)&gt;0,sommmeProdInv(Inputs!$B$30:$AY$30,$D$283:$BA$283,'Health SCR'!R$3),1)+R331,0)</f>
        <v>0</v>
      </c>
      <c r="S332" s="644">
        <f ca="1">IF('Health SCR'!S$3&gt;=$B332,OFFSET($D$283,0,'Health SCR'!S$3-$B332)*OFFSET(Inputs!$C$30,0,$B332-2)/IF(sommmeProdInv(Inputs!$B$30:$AY$30,$D$283:$BA$283,'Health SCR'!S$3)&gt;0,sommmeProdInv(Inputs!$B$30:$AY$30,$D$283:$BA$283,'Health SCR'!S$3),1)+S331,0)</f>
        <v>0</v>
      </c>
      <c r="T332" s="644">
        <f ca="1">IF('Health SCR'!T$3&gt;=$B332,OFFSET($D$283,0,'Health SCR'!T$3-$B332)*OFFSET(Inputs!$C$30,0,$B332-2)/IF(sommmeProdInv(Inputs!$B$30:$AY$30,$D$283:$BA$283,'Health SCR'!T$3)&gt;0,sommmeProdInv(Inputs!$B$30:$AY$30,$D$283:$BA$283,'Health SCR'!T$3),1)+T331,0)</f>
        <v>0</v>
      </c>
      <c r="U332" s="644">
        <f ca="1">IF('Health SCR'!U$3&gt;=$B332,OFFSET($D$283,0,'Health SCR'!U$3-$B332)*OFFSET(Inputs!$C$30,0,$B332-2)/IF(sommmeProdInv(Inputs!$B$30:$AY$30,$D$283:$BA$283,'Health SCR'!U$3)&gt;0,sommmeProdInv(Inputs!$B$30:$AY$30,$D$283:$BA$283,'Health SCR'!U$3),1)+U331,0)</f>
        <v>0</v>
      </c>
      <c r="V332" s="644">
        <f ca="1">IF('Health SCR'!V$3&gt;=$B332,OFFSET($D$283,0,'Health SCR'!V$3-$B332)*OFFSET(Inputs!$C$30,0,$B332-2)/IF(sommmeProdInv(Inputs!$B$30:$AY$30,$D$283:$BA$283,'Health SCR'!V$3)&gt;0,sommmeProdInv(Inputs!$B$30:$AY$30,$D$283:$BA$283,'Health SCR'!V$3),1)+V331,0)</f>
        <v>0</v>
      </c>
      <c r="W332" s="644">
        <f ca="1">IF('Health SCR'!W$3&gt;=$B332,OFFSET($D$283,0,'Health SCR'!W$3-$B332)*OFFSET(Inputs!$C$30,0,$B332-2)/IF(sommmeProdInv(Inputs!$B$30:$AY$30,$D$283:$BA$283,'Health SCR'!W$3)&gt;0,sommmeProdInv(Inputs!$B$30:$AY$30,$D$283:$BA$283,'Health SCR'!W$3),1)+W331,0)</f>
        <v>0</v>
      </c>
      <c r="X332" s="644">
        <f ca="1">IF('Health SCR'!X$3&gt;=$B332,OFFSET($D$283,0,'Health SCR'!X$3-$B332)*OFFSET(Inputs!$C$30,0,$B332-2)/IF(sommmeProdInv(Inputs!$B$30:$AY$30,$D$283:$BA$283,'Health SCR'!X$3)&gt;0,sommmeProdInv(Inputs!$B$30:$AY$30,$D$283:$BA$283,'Health SCR'!X$3),1)+X331,0)</f>
        <v>0</v>
      </c>
      <c r="Y332" s="644">
        <f ca="1">IF('Health SCR'!Y$3&gt;=$B332,OFFSET($D$283,0,'Health SCR'!Y$3-$B332)*OFFSET(Inputs!$C$30,0,$B332-2)/IF(sommmeProdInv(Inputs!$B$30:$AY$30,$D$283:$BA$283,'Health SCR'!Y$3)&gt;0,sommmeProdInv(Inputs!$B$30:$AY$30,$D$283:$BA$283,'Health SCR'!Y$3),1)+Y331,0)</f>
        <v>0</v>
      </c>
      <c r="Z332" s="644">
        <f ca="1">IF('Health SCR'!Z$3&gt;=$B332,OFFSET($D$283,0,'Health SCR'!Z$3-$B332)*OFFSET(Inputs!$C$30,0,$B332-2)/IF(sommmeProdInv(Inputs!$B$30:$AY$30,$D$283:$BA$283,'Health SCR'!Z$3)&gt;0,sommmeProdInv(Inputs!$B$30:$AY$30,$D$283:$BA$283,'Health SCR'!Z$3),1)+Z331,0)</f>
        <v>0</v>
      </c>
      <c r="AA332" s="644">
        <f ca="1">IF('Health SCR'!AA$3&gt;=$B332,OFFSET($D$283,0,'Health SCR'!AA$3-$B332)*OFFSET(Inputs!$C$30,0,$B332-2)/IF(sommmeProdInv(Inputs!$B$30:$AY$30,$D$283:$BA$283,'Health SCR'!AA$3)&gt;0,sommmeProdInv(Inputs!$B$30:$AY$30,$D$283:$BA$283,'Health SCR'!AA$3),1)+AA331,0)</f>
        <v>0</v>
      </c>
      <c r="AB332" s="644">
        <f ca="1">IF('Health SCR'!AB$3&gt;=$B332,OFFSET($D$283,0,'Health SCR'!AB$3-$B332)*OFFSET(Inputs!$C$30,0,$B332-2)/IF(sommmeProdInv(Inputs!$B$30:$AY$30,$D$283:$BA$283,'Health SCR'!AB$3)&gt;0,sommmeProdInv(Inputs!$B$30:$AY$30,$D$283:$BA$283,'Health SCR'!AB$3),1)+AB331,0)</f>
        <v>0</v>
      </c>
      <c r="AC332" s="644">
        <f ca="1">IF('Health SCR'!AC$3&gt;=$B332,OFFSET($D$283,0,'Health SCR'!AC$3-$B332)*OFFSET(Inputs!$C$30,0,$B332-2)/IF(sommmeProdInv(Inputs!$B$30:$AY$30,$D$283:$BA$283,'Health SCR'!AC$3)&gt;0,sommmeProdInv(Inputs!$B$30:$AY$30,$D$283:$BA$283,'Health SCR'!AC$3),1)+AC331,0)</f>
        <v>0</v>
      </c>
      <c r="AD332" s="644">
        <f ca="1">IF('Health SCR'!AD$3&gt;=$B332,OFFSET($D$283,0,'Health SCR'!AD$3-$B332)*OFFSET(Inputs!$C$30,0,$B332-2)/IF(sommmeProdInv(Inputs!$B$30:$AY$30,$D$283:$BA$283,'Health SCR'!AD$3)&gt;0,sommmeProdInv(Inputs!$B$30:$AY$30,$D$283:$BA$283,'Health SCR'!AD$3),1)+AD331,0)</f>
        <v>0</v>
      </c>
      <c r="AE332" s="644">
        <f ca="1">IF('Health SCR'!AE$3&gt;=$B332,OFFSET($D$283,0,'Health SCR'!AE$3-$B332)*OFFSET(Inputs!$C$30,0,$B332-2)/IF(sommmeProdInv(Inputs!$B$30:$AY$30,$D$283:$BA$283,'Health SCR'!AE$3)&gt;0,sommmeProdInv(Inputs!$B$30:$AY$30,$D$283:$BA$283,'Health SCR'!AE$3),1)+AE331,0)</f>
        <v>0</v>
      </c>
      <c r="AF332" s="644">
        <f ca="1">IF('Health SCR'!AF$3&gt;=$B332,OFFSET($D$283,0,'Health SCR'!AF$3-$B332)*OFFSET(Inputs!$C$30,0,$B332-2)/IF(sommmeProdInv(Inputs!$B$30:$AY$30,$D$283:$BA$283,'Health SCR'!AF$3)&gt;0,sommmeProdInv(Inputs!$B$30:$AY$30,$D$283:$BA$283,'Health SCR'!AF$3),1)+AF331,0)</f>
        <v>0</v>
      </c>
      <c r="AG332" s="644">
        <f ca="1">IF('Health SCR'!AG$3&gt;=$B332,OFFSET($D$283,0,'Health SCR'!AG$3-$B332)*OFFSET(Inputs!$C$30,0,$B332-2)/IF(sommmeProdInv(Inputs!$B$30:$AY$30,$D$283:$BA$283,'Health SCR'!AG$3)&gt;0,sommmeProdInv(Inputs!$B$30:$AY$30,$D$283:$BA$283,'Health SCR'!AG$3),1)+AG331,0)</f>
        <v>0</v>
      </c>
      <c r="AH332" s="644">
        <f ca="1">IF('Health SCR'!AH$3&gt;=$B332,OFFSET($D$283,0,'Health SCR'!AH$3-$B332)*OFFSET(Inputs!$C$30,0,$B332-2)/IF(sommmeProdInv(Inputs!$B$30:$AY$30,$D$283:$BA$283,'Health SCR'!AH$3)&gt;0,sommmeProdInv(Inputs!$B$30:$AY$30,$D$283:$BA$283,'Health SCR'!AH$3),1)+AH331,0)</f>
        <v>0</v>
      </c>
      <c r="AI332" s="644">
        <f ca="1">IF('Health SCR'!AI$3&gt;=$B332,OFFSET($D$283,0,'Health SCR'!AI$3-$B332)*OFFSET(Inputs!$C$30,0,$B332-2)/IF(sommmeProdInv(Inputs!$B$30:$AY$30,$D$283:$BA$283,'Health SCR'!AI$3)&gt;0,sommmeProdInv(Inputs!$B$30:$AY$30,$D$283:$BA$283,'Health SCR'!AI$3),1)+AI331,0)</f>
        <v>0</v>
      </c>
      <c r="AJ332" s="644">
        <f ca="1">IF('Health SCR'!AJ$3&gt;=$B332,OFFSET($D$283,0,'Health SCR'!AJ$3-$B332)*OFFSET(Inputs!$C$30,0,$B332-2)/IF(sommmeProdInv(Inputs!$B$30:$AY$30,$D$283:$BA$283,'Health SCR'!AJ$3)&gt;0,sommmeProdInv(Inputs!$B$30:$AY$30,$D$283:$BA$283,'Health SCR'!AJ$3),1)+AJ331,0)</f>
        <v>0</v>
      </c>
      <c r="AK332" s="644">
        <f ca="1">IF('Health SCR'!AK$3&gt;=$B332,OFFSET($D$283,0,'Health SCR'!AK$3-$B332)*OFFSET(Inputs!$C$30,0,$B332-2)/IF(sommmeProdInv(Inputs!$B$30:$AY$30,$D$283:$BA$283,'Health SCR'!AK$3)&gt;0,sommmeProdInv(Inputs!$B$30:$AY$30,$D$283:$BA$283,'Health SCR'!AK$3),1)+AK331,0)</f>
        <v>0</v>
      </c>
      <c r="AL332" s="644">
        <f ca="1">IF('Health SCR'!AL$3&gt;=$B332,OFFSET($D$283,0,'Health SCR'!AL$3-$B332)*OFFSET(Inputs!$C$30,0,$B332-2)/IF(sommmeProdInv(Inputs!$B$30:$AY$30,$D$283:$BA$283,'Health SCR'!AL$3)&gt;0,sommmeProdInv(Inputs!$B$30:$AY$30,$D$283:$BA$283,'Health SCR'!AL$3),1)+AL331,0)</f>
        <v>0</v>
      </c>
      <c r="AM332" s="644">
        <f ca="1">IF('Health SCR'!AM$3&gt;=$B332,OFFSET($D$283,0,'Health SCR'!AM$3-$B332)*OFFSET(Inputs!$C$30,0,$B332-2)/IF(sommmeProdInv(Inputs!$B$30:$AY$30,$D$283:$BA$283,'Health SCR'!AM$3)&gt;0,sommmeProdInv(Inputs!$B$30:$AY$30,$D$283:$BA$283,'Health SCR'!AM$3),1)+AM331,0)</f>
        <v>0</v>
      </c>
      <c r="AN332" s="644">
        <f ca="1">IF('Health SCR'!AN$3&gt;=$B332,OFFSET($D$283,0,'Health SCR'!AN$3-$B332)*OFFSET(Inputs!$C$30,0,$B332-2)/IF(sommmeProdInv(Inputs!$B$30:$AY$30,$D$283:$BA$283,'Health SCR'!AN$3)&gt;0,sommmeProdInv(Inputs!$B$30:$AY$30,$D$283:$BA$283,'Health SCR'!AN$3),1)+AN331,0)</f>
        <v>0</v>
      </c>
      <c r="AO332" s="644">
        <f ca="1">IF('Health SCR'!AO$3&gt;=$B332,OFFSET($D$283,0,'Health SCR'!AO$3-$B332)*OFFSET(Inputs!$C$30,0,$B332-2)/IF(sommmeProdInv(Inputs!$B$30:$AY$30,$D$283:$BA$283,'Health SCR'!AO$3)&gt;0,sommmeProdInv(Inputs!$B$30:$AY$30,$D$283:$BA$283,'Health SCR'!AO$3),1)+AO331,0)</f>
        <v>0</v>
      </c>
      <c r="AP332" s="644">
        <f ca="1">IF('Health SCR'!AP$3&gt;=$B332,OFFSET($D$283,0,'Health SCR'!AP$3-$B332)*OFFSET(Inputs!$C$30,0,$B332-2)/IF(sommmeProdInv(Inputs!$B$30:$AY$30,$D$283:$BA$283,'Health SCR'!AP$3)&gt;0,sommmeProdInv(Inputs!$B$30:$AY$30,$D$283:$BA$283,'Health SCR'!AP$3),1)+AP331,0)</f>
        <v>0</v>
      </c>
      <c r="AQ332" s="644">
        <f ca="1">IF('Health SCR'!AQ$3&gt;=$B332,OFFSET($D$283,0,'Health SCR'!AQ$3-$B332)*OFFSET(Inputs!$C$30,0,$B332-2)/IF(sommmeProdInv(Inputs!$B$30:$AY$30,$D$283:$BA$283,'Health SCR'!AQ$3)&gt;0,sommmeProdInv(Inputs!$B$30:$AY$30,$D$283:$BA$283,'Health SCR'!AQ$3),1)+AQ331,0)</f>
        <v>0</v>
      </c>
      <c r="AR332" s="644">
        <f ca="1">IF('Health SCR'!AR$3&gt;=$B332,OFFSET($D$283,0,'Health SCR'!AR$3-$B332)*OFFSET(Inputs!$C$30,0,$B332-2)/IF(sommmeProdInv(Inputs!$B$30:$AY$30,$D$283:$BA$283,'Health SCR'!AR$3)&gt;0,sommmeProdInv(Inputs!$B$30:$AY$30,$D$283:$BA$283,'Health SCR'!AR$3),1)+AR331,0)</f>
        <v>0</v>
      </c>
      <c r="AS332" s="644">
        <f ca="1">IF('Health SCR'!AS$3&gt;=$B332,OFFSET($D$283,0,'Health SCR'!AS$3-$B332)*OFFSET(Inputs!$C$30,0,$B332-2)/IF(sommmeProdInv(Inputs!$B$30:$AY$30,$D$283:$BA$283,'Health SCR'!AS$3)&gt;0,sommmeProdInv(Inputs!$B$30:$AY$30,$D$283:$BA$283,'Health SCR'!AS$3),1)+AS331,0)</f>
        <v>0</v>
      </c>
      <c r="AT332" s="644">
        <f ca="1">IF('Health SCR'!AT$3&gt;=$B332,OFFSET($D$283,0,'Health SCR'!AT$3-$B332)*OFFSET(Inputs!$C$30,0,$B332-2)/IF(sommmeProdInv(Inputs!$B$30:$AY$30,$D$283:$BA$283,'Health SCR'!AT$3)&gt;0,sommmeProdInv(Inputs!$B$30:$AY$30,$D$283:$BA$283,'Health SCR'!AT$3),1)+AT331,0)</f>
        <v>0</v>
      </c>
      <c r="AU332" s="644">
        <f ca="1">IF('Health SCR'!AU$3&gt;=$B332,OFFSET($D$283,0,'Health SCR'!AU$3-$B332)*OFFSET(Inputs!$C$30,0,$B332-2)/IF(sommmeProdInv(Inputs!$B$30:$AY$30,$D$283:$BA$283,'Health SCR'!AU$3)&gt;0,sommmeProdInv(Inputs!$B$30:$AY$30,$D$283:$BA$283,'Health SCR'!AU$3),1)+AU331,0)</f>
        <v>0</v>
      </c>
      <c r="AV332" s="644">
        <f ca="1">IF('Health SCR'!AV$3&gt;=$B332,OFFSET($D$283,0,'Health SCR'!AV$3-$B332)*OFFSET(Inputs!$C$30,0,$B332-2)/IF(sommmeProdInv(Inputs!$B$30:$AY$30,$D$283:$BA$283,'Health SCR'!AV$3)&gt;0,sommmeProdInv(Inputs!$B$30:$AY$30,$D$283:$BA$283,'Health SCR'!AV$3),1)+AV331,0)</f>
        <v>0</v>
      </c>
      <c r="AW332" s="644">
        <f ca="1">IF('Health SCR'!AW$3&gt;=$B332,OFFSET($D$283,0,'Health SCR'!AW$3-$B332)*OFFSET(Inputs!$C$30,0,$B332-2)/IF(sommmeProdInv(Inputs!$B$30:$AY$30,$D$283:$BA$283,'Health SCR'!AW$3)&gt;0,sommmeProdInv(Inputs!$B$30:$AY$30,$D$283:$BA$283,'Health SCR'!AW$3),1)+AW331,0)</f>
        <v>0</v>
      </c>
      <c r="AX332" s="644">
        <f ca="1">IF('Health SCR'!AX$3&gt;=$B332,OFFSET($D$283,0,'Health SCR'!AX$3-$B332)*OFFSET(Inputs!$C$30,0,$B332-2)/IF(sommmeProdInv(Inputs!$B$30:$AY$30,$D$283:$BA$283,'Health SCR'!AX$3)&gt;0,sommmeProdInv(Inputs!$B$30:$AY$30,$D$283:$BA$283,'Health SCR'!AX$3),1)+AX331,0)</f>
        <v>0</v>
      </c>
      <c r="AY332" s="644">
        <f ca="1">IF('Health SCR'!AY$3&gt;=$B332,OFFSET($D$283,0,'Health SCR'!AY$3-$B332)*OFFSET(Inputs!$C$30,0,$B332-2)/IF(sommmeProdInv(Inputs!$B$30:$AY$30,$D$283:$BA$283,'Health SCR'!AY$3)&gt;0,sommmeProdInv(Inputs!$B$30:$AY$30,$D$283:$BA$283,'Health SCR'!AY$3),1)+AY331,0)</f>
        <v>0</v>
      </c>
      <c r="AZ332" s="644">
        <f ca="1">IF('Health SCR'!AZ$3&gt;=$B332,OFFSET($D$283,0,'Health SCR'!AZ$3-$B332)*OFFSET(Inputs!$C$30,0,$B332-2)/IF(sommmeProdInv(Inputs!$B$30:$AY$30,$D$283:$BA$283,'Health SCR'!AZ$3)&gt;0,sommmeProdInv(Inputs!$B$30:$AY$30,$D$283:$BA$283,'Health SCR'!AZ$3),1)+AZ331,0)</f>
        <v>0</v>
      </c>
      <c r="BA332" s="645">
        <f ca="1">IF('Health SCR'!BA$3&gt;=$B332,OFFSET($D$283,0,'Health SCR'!BA$3-$B332)*OFFSET(Inputs!$C$30,0,$B332-2)/IF(sommmeProdInv(Inputs!$B$30:$AY$30,$D$283:$BA$283,'Health SCR'!BA$3)&gt;0,sommmeProdInv(Inputs!$B$30:$AY$30,$D$283:$BA$283,'Health SCR'!BA$3),1)+BA331,0)</f>
        <v>0</v>
      </c>
    </row>
    <row r="333" spans="1:53" s="221" customFormat="1" outlineLevel="1">
      <c r="A333" s="610"/>
      <c r="B333" s="993">
        <v>49</v>
      </c>
      <c r="C333" s="994"/>
      <c r="D333" s="643"/>
      <c r="E333" s="644">
        <f ca="1">IF('Health SCR'!E$3&gt;=$B333,OFFSET($D$283,0,'Health SCR'!E$3-$B333)*OFFSET(Inputs!$C$30,0,$B333-2)/IF(sommmeProdInv(Inputs!$B$30:$AY$30,$D$283:$BA$283,'Health SCR'!E$3)&gt;0,sommmeProdInv(Inputs!$B$30:$AY$30,$D$283:$BA$283,'Health SCR'!E$3),1)+E332,0)</f>
        <v>0</v>
      </c>
      <c r="F333" s="644">
        <f ca="1">IF('Health SCR'!F$3&gt;=$B333,OFFSET($D$283,0,'Health SCR'!F$3-$B333)*OFFSET(Inputs!$C$30,0,$B333-2)/IF(sommmeProdInv(Inputs!$B$30:$AY$30,$D$283:$BA$283,'Health SCR'!F$3)&gt;0,sommmeProdInv(Inputs!$B$30:$AY$30,$D$283:$BA$283,'Health SCR'!F$3),1)+F332,0)</f>
        <v>0</v>
      </c>
      <c r="G333" s="644">
        <f ca="1">IF('Health SCR'!G$3&gt;=$B333,OFFSET($D$283,0,'Health SCR'!G$3-$B333)*OFFSET(Inputs!$C$30,0,$B333-2)/IF(sommmeProdInv(Inputs!$B$30:$AY$30,$D$283:$BA$283,'Health SCR'!G$3)&gt;0,sommmeProdInv(Inputs!$B$30:$AY$30,$D$283:$BA$283,'Health SCR'!G$3),1)+G332,0)</f>
        <v>0</v>
      </c>
      <c r="H333" s="644">
        <f ca="1">IF('Health SCR'!H$3&gt;=$B333,OFFSET($D$283,0,'Health SCR'!H$3-$B333)*OFFSET(Inputs!$C$30,0,$B333-2)/IF(sommmeProdInv(Inputs!$B$30:$AY$30,$D$283:$BA$283,'Health SCR'!H$3)&gt;0,sommmeProdInv(Inputs!$B$30:$AY$30,$D$283:$BA$283,'Health SCR'!H$3),1)+H332,0)</f>
        <v>0</v>
      </c>
      <c r="I333" s="644">
        <f ca="1">IF('Health SCR'!I$3&gt;=$B333,OFFSET($D$283,0,'Health SCR'!I$3-$B333)*OFFSET(Inputs!$C$30,0,$B333-2)/IF(sommmeProdInv(Inputs!$B$30:$AY$30,$D$283:$BA$283,'Health SCR'!I$3)&gt;0,sommmeProdInv(Inputs!$B$30:$AY$30,$D$283:$BA$283,'Health SCR'!I$3),1)+I332,0)</f>
        <v>0</v>
      </c>
      <c r="J333" s="644">
        <f ca="1">IF('Health SCR'!J$3&gt;=$B333,OFFSET($D$283,0,'Health SCR'!J$3-$B333)*OFFSET(Inputs!$C$30,0,$B333-2)/IF(sommmeProdInv(Inputs!$B$30:$AY$30,$D$283:$BA$283,'Health SCR'!J$3)&gt;0,sommmeProdInv(Inputs!$B$30:$AY$30,$D$283:$BA$283,'Health SCR'!J$3),1)+J332,0)</f>
        <v>0</v>
      </c>
      <c r="K333" s="644">
        <f ca="1">IF('Health SCR'!K$3&gt;=$B333,OFFSET($D$283,0,'Health SCR'!K$3-$B333)*OFFSET(Inputs!$C$30,0,$B333-2)/IF(sommmeProdInv(Inputs!$B$30:$AY$30,$D$283:$BA$283,'Health SCR'!K$3)&gt;0,sommmeProdInv(Inputs!$B$30:$AY$30,$D$283:$BA$283,'Health SCR'!K$3),1)+K332,0)</f>
        <v>0</v>
      </c>
      <c r="L333" s="644">
        <f ca="1">IF('Health SCR'!L$3&gt;=$B333,OFFSET($D$283,0,'Health SCR'!L$3-$B333)*OFFSET(Inputs!$C$30,0,$B333-2)/IF(sommmeProdInv(Inputs!$B$30:$AY$30,$D$283:$BA$283,'Health SCR'!L$3)&gt;0,sommmeProdInv(Inputs!$B$30:$AY$30,$D$283:$BA$283,'Health SCR'!L$3),1)+L332,0)</f>
        <v>0</v>
      </c>
      <c r="M333" s="644">
        <f ca="1">IF('Health SCR'!M$3&gt;=$B333,OFFSET($D$283,0,'Health SCR'!M$3-$B333)*OFFSET(Inputs!$C$30,0,$B333-2)/IF(sommmeProdInv(Inputs!$B$30:$AY$30,$D$283:$BA$283,'Health SCR'!M$3)&gt;0,sommmeProdInv(Inputs!$B$30:$AY$30,$D$283:$BA$283,'Health SCR'!M$3),1)+M332,0)</f>
        <v>0</v>
      </c>
      <c r="N333" s="644">
        <f ca="1">IF('Health SCR'!N$3&gt;=$B333,OFFSET($D$283,0,'Health SCR'!N$3-$B333)*OFFSET(Inputs!$C$30,0,$B333-2)/IF(sommmeProdInv(Inputs!$B$30:$AY$30,$D$283:$BA$283,'Health SCR'!N$3)&gt;0,sommmeProdInv(Inputs!$B$30:$AY$30,$D$283:$BA$283,'Health SCR'!N$3),1)+N332,0)</f>
        <v>0</v>
      </c>
      <c r="O333" s="644">
        <f ca="1">IF('Health SCR'!O$3&gt;=$B333,OFFSET($D$283,0,'Health SCR'!O$3-$B333)*OFFSET(Inputs!$C$30,0,$B333-2)/IF(sommmeProdInv(Inputs!$B$30:$AY$30,$D$283:$BA$283,'Health SCR'!O$3)&gt;0,sommmeProdInv(Inputs!$B$30:$AY$30,$D$283:$BA$283,'Health SCR'!O$3),1)+O332,0)</f>
        <v>0</v>
      </c>
      <c r="P333" s="644">
        <f ca="1">IF('Health SCR'!P$3&gt;=$B333,OFFSET($D$283,0,'Health SCR'!P$3-$B333)*OFFSET(Inputs!$C$30,0,$B333-2)/IF(sommmeProdInv(Inputs!$B$30:$AY$30,$D$283:$BA$283,'Health SCR'!P$3)&gt;0,sommmeProdInv(Inputs!$B$30:$AY$30,$D$283:$BA$283,'Health SCR'!P$3),1)+P332,0)</f>
        <v>0</v>
      </c>
      <c r="Q333" s="644">
        <f ca="1">IF('Health SCR'!Q$3&gt;=$B333,OFFSET($D$283,0,'Health SCR'!Q$3-$B333)*OFFSET(Inputs!$C$30,0,$B333-2)/IF(sommmeProdInv(Inputs!$B$30:$AY$30,$D$283:$BA$283,'Health SCR'!Q$3)&gt;0,sommmeProdInv(Inputs!$B$30:$AY$30,$D$283:$BA$283,'Health SCR'!Q$3),1)+Q332,0)</f>
        <v>0</v>
      </c>
      <c r="R333" s="644">
        <f ca="1">IF('Health SCR'!R$3&gt;=$B333,OFFSET($D$283,0,'Health SCR'!R$3-$B333)*OFFSET(Inputs!$C$30,0,$B333-2)/IF(sommmeProdInv(Inputs!$B$30:$AY$30,$D$283:$BA$283,'Health SCR'!R$3)&gt;0,sommmeProdInv(Inputs!$B$30:$AY$30,$D$283:$BA$283,'Health SCR'!R$3),1)+R332,0)</f>
        <v>0</v>
      </c>
      <c r="S333" s="644">
        <f ca="1">IF('Health SCR'!S$3&gt;=$B333,OFFSET($D$283,0,'Health SCR'!S$3-$B333)*OFFSET(Inputs!$C$30,0,$B333-2)/IF(sommmeProdInv(Inputs!$B$30:$AY$30,$D$283:$BA$283,'Health SCR'!S$3)&gt;0,sommmeProdInv(Inputs!$B$30:$AY$30,$D$283:$BA$283,'Health SCR'!S$3),1)+S332,0)</f>
        <v>0</v>
      </c>
      <c r="T333" s="644">
        <f ca="1">IF('Health SCR'!T$3&gt;=$B333,OFFSET($D$283,0,'Health SCR'!T$3-$B333)*OFFSET(Inputs!$C$30,0,$B333-2)/IF(sommmeProdInv(Inputs!$B$30:$AY$30,$D$283:$BA$283,'Health SCR'!T$3)&gt;0,sommmeProdInv(Inputs!$B$30:$AY$30,$D$283:$BA$283,'Health SCR'!T$3),1)+T332,0)</f>
        <v>0</v>
      </c>
      <c r="U333" s="644">
        <f ca="1">IF('Health SCR'!U$3&gt;=$B333,OFFSET($D$283,0,'Health SCR'!U$3-$B333)*OFFSET(Inputs!$C$30,0,$B333-2)/IF(sommmeProdInv(Inputs!$B$30:$AY$30,$D$283:$BA$283,'Health SCR'!U$3)&gt;0,sommmeProdInv(Inputs!$B$30:$AY$30,$D$283:$BA$283,'Health SCR'!U$3),1)+U332,0)</f>
        <v>0</v>
      </c>
      <c r="V333" s="644">
        <f ca="1">IF('Health SCR'!V$3&gt;=$B333,OFFSET($D$283,0,'Health SCR'!V$3-$B333)*OFFSET(Inputs!$C$30,0,$B333-2)/IF(sommmeProdInv(Inputs!$B$30:$AY$30,$D$283:$BA$283,'Health SCR'!V$3)&gt;0,sommmeProdInv(Inputs!$B$30:$AY$30,$D$283:$BA$283,'Health SCR'!V$3),1)+V332,0)</f>
        <v>0</v>
      </c>
      <c r="W333" s="644">
        <f ca="1">IF('Health SCR'!W$3&gt;=$B333,OFFSET($D$283,0,'Health SCR'!W$3-$B333)*OFFSET(Inputs!$C$30,0,$B333-2)/IF(sommmeProdInv(Inputs!$B$30:$AY$30,$D$283:$BA$283,'Health SCR'!W$3)&gt;0,sommmeProdInv(Inputs!$B$30:$AY$30,$D$283:$BA$283,'Health SCR'!W$3),1)+W332,0)</f>
        <v>0</v>
      </c>
      <c r="X333" s="644">
        <f ca="1">IF('Health SCR'!X$3&gt;=$B333,OFFSET($D$283,0,'Health SCR'!X$3-$B333)*OFFSET(Inputs!$C$30,0,$B333-2)/IF(sommmeProdInv(Inputs!$B$30:$AY$30,$D$283:$BA$283,'Health SCR'!X$3)&gt;0,sommmeProdInv(Inputs!$B$30:$AY$30,$D$283:$BA$283,'Health SCR'!X$3),1)+X332,0)</f>
        <v>0</v>
      </c>
      <c r="Y333" s="644">
        <f ca="1">IF('Health SCR'!Y$3&gt;=$B333,OFFSET($D$283,0,'Health SCR'!Y$3-$B333)*OFFSET(Inputs!$C$30,0,$B333-2)/IF(sommmeProdInv(Inputs!$B$30:$AY$30,$D$283:$BA$283,'Health SCR'!Y$3)&gt;0,sommmeProdInv(Inputs!$B$30:$AY$30,$D$283:$BA$283,'Health SCR'!Y$3),1)+Y332,0)</f>
        <v>0</v>
      </c>
      <c r="Z333" s="644">
        <f ca="1">IF('Health SCR'!Z$3&gt;=$B333,OFFSET($D$283,0,'Health SCR'!Z$3-$B333)*OFFSET(Inputs!$C$30,0,$B333-2)/IF(sommmeProdInv(Inputs!$B$30:$AY$30,$D$283:$BA$283,'Health SCR'!Z$3)&gt;0,sommmeProdInv(Inputs!$B$30:$AY$30,$D$283:$BA$283,'Health SCR'!Z$3),1)+Z332,0)</f>
        <v>0</v>
      </c>
      <c r="AA333" s="644">
        <f ca="1">IF('Health SCR'!AA$3&gt;=$B333,OFFSET($D$283,0,'Health SCR'!AA$3-$B333)*OFFSET(Inputs!$C$30,0,$B333-2)/IF(sommmeProdInv(Inputs!$B$30:$AY$30,$D$283:$BA$283,'Health SCR'!AA$3)&gt;0,sommmeProdInv(Inputs!$B$30:$AY$30,$D$283:$BA$283,'Health SCR'!AA$3),1)+AA332,0)</f>
        <v>0</v>
      </c>
      <c r="AB333" s="644">
        <f ca="1">IF('Health SCR'!AB$3&gt;=$B333,OFFSET($D$283,0,'Health SCR'!AB$3-$B333)*OFFSET(Inputs!$C$30,0,$B333-2)/IF(sommmeProdInv(Inputs!$B$30:$AY$30,$D$283:$BA$283,'Health SCR'!AB$3)&gt;0,sommmeProdInv(Inputs!$B$30:$AY$30,$D$283:$BA$283,'Health SCR'!AB$3),1)+AB332,0)</f>
        <v>0</v>
      </c>
      <c r="AC333" s="644">
        <f ca="1">IF('Health SCR'!AC$3&gt;=$B333,OFFSET($D$283,0,'Health SCR'!AC$3-$B333)*OFFSET(Inputs!$C$30,0,$B333-2)/IF(sommmeProdInv(Inputs!$B$30:$AY$30,$D$283:$BA$283,'Health SCR'!AC$3)&gt;0,sommmeProdInv(Inputs!$B$30:$AY$30,$D$283:$BA$283,'Health SCR'!AC$3),1)+AC332,0)</f>
        <v>0</v>
      </c>
      <c r="AD333" s="644">
        <f ca="1">IF('Health SCR'!AD$3&gt;=$B333,OFFSET($D$283,0,'Health SCR'!AD$3-$B333)*OFFSET(Inputs!$C$30,0,$B333-2)/IF(sommmeProdInv(Inputs!$B$30:$AY$30,$D$283:$BA$283,'Health SCR'!AD$3)&gt;0,sommmeProdInv(Inputs!$B$30:$AY$30,$D$283:$BA$283,'Health SCR'!AD$3),1)+AD332,0)</f>
        <v>0</v>
      </c>
      <c r="AE333" s="644">
        <f ca="1">IF('Health SCR'!AE$3&gt;=$B333,OFFSET($D$283,0,'Health SCR'!AE$3-$B333)*OFFSET(Inputs!$C$30,0,$B333-2)/IF(sommmeProdInv(Inputs!$B$30:$AY$30,$D$283:$BA$283,'Health SCR'!AE$3)&gt;0,sommmeProdInv(Inputs!$B$30:$AY$30,$D$283:$BA$283,'Health SCR'!AE$3),1)+AE332,0)</f>
        <v>0</v>
      </c>
      <c r="AF333" s="644">
        <f ca="1">IF('Health SCR'!AF$3&gt;=$B333,OFFSET($D$283,0,'Health SCR'!AF$3-$B333)*OFFSET(Inputs!$C$30,0,$B333-2)/IF(sommmeProdInv(Inputs!$B$30:$AY$30,$D$283:$BA$283,'Health SCR'!AF$3)&gt;0,sommmeProdInv(Inputs!$B$30:$AY$30,$D$283:$BA$283,'Health SCR'!AF$3),1)+AF332,0)</f>
        <v>0</v>
      </c>
      <c r="AG333" s="644">
        <f ca="1">IF('Health SCR'!AG$3&gt;=$B333,OFFSET($D$283,0,'Health SCR'!AG$3-$B333)*OFFSET(Inputs!$C$30,0,$B333-2)/IF(sommmeProdInv(Inputs!$B$30:$AY$30,$D$283:$BA$283,'Health SCR'!AG$3)&gt;0,sommmeProdInv(Inputs!$B$30:$AY$30,$D$283:$BA$283,'Health SCR'!AG$3),1)+AG332,0)</f>
        <v>0</v>
      </c>
      <c r="AH333" s="644">
        <f ca="1">IF('Health SCR'!AH$3&gt;=$B333,OFFSET($D$283,0,'Health SCR'!AH$3-$B333)*OFFSET(Inputs!$C$30,0,$B333-2)/IF(sommmeProdInv(Inputs!$B$30:$AY$30,$D$283:$BA$283,'Health SCR'!AH$3)&gt;0,sommmeProdInv(Inputs!$B$30:$AY$30,$D$283:$BA$283,'Health SCR'!AH$3),1)+AH332,0)</f>
        <v>0</v>
      </c>
      <c r="AI333" s="644">
        <f ca="1">IF('Health SCR'!AI$3&gt;=$B333,OFFSET($D$283,0,'Health SCR'!AI$3-$B333)*OFFSET(Inputs!$C$30,0,$B333-2)/IF(sommmeProdInv(Inputs!$B$30:$AY$30,$D$283:$BA$283,'Health SCR'!AI$3)&gt;0,sommmeProdInv(Inputs!$B$30:$AY$30,$D$283:$BA$283,'Health SCR'!AI$3),1)+AI332,0)</f>
        <v>0</v>
      </c>
      <c r="AJ333" s="644">
        <f ca="1">IF('Health SCR'!AJ$3&gt;=$B333,OFFSET($D$283,0,'Health SCR'!AJ$3-$B333)*OFFSET(Inputs!$C$30,0,$B333-2)/IF(sommmeProdInv(Inputs!$B$30:$AY$30,$D$283:$BA$283,'Health SCR'!AJ$3)&gt;0,sommmeProdInv(Inputs!$B$30:$AY$30,$D$283:$BA$283,'Health SCR'!AJ$3),1)+AJ332,0)</f>
        <v>0</v>
      </c>
      <c r="AK333" s="644">
        <f ca="1">IF('Health SCR'!AK$3&gt;=$B333,OFFSET($D$283,0,'Health SCR'!AK$3-$B333)*OFFSET(Inputs!$C$30,0,$B333-2)/IF(sommmeProdInv(Inputs!$B$30:$AY$30,$D$283:$BA$283,'Health SCR'!AK$3)&gt;0,sommmeProdInv(Inputs!$B$30:$AY$30,$D$283:$BA$283,'Health SCR'!AK$3),1)+AK332,0)</f>
        <v>0</v>
      </c>
      <c r="AL333" s="644">
        <f ca="1">IF('Health SCR'!AL$3&gt;=$B333,OFFSET($D$283,0,'Health SCR'!AL$3-$B333)*OFFSET(Inputs!$C$30,0,$B333-2)/IF(sommmeProdInv(Inputs!$B$30:$AY$30,$D$283:$BA$283,'Health SCR'!AL$3)&gt;0,sommmeProdInv(Inputs!$B$30:$AY$30,$D$283:$BA$283,'Health SCR'!AL$3),1)+AL332,0)</f>
        <v>0</v>
      </c>
      <c r="AM333" s="644">
        <f ca="1">IF('Health SCR'!AM$3&gt;=$B333,OFFSET($D$283,0,'Health SCR'!AM$3-$B333)*OFFSET(Inputs!$C$30,0,$B333-2)/IF(sommmeProdInv(Inputs!$B$30:$AY$30,$D$283:$BA$283,'Health SCR'!AM$3)&gt;0,sommmeProdInv(Inputs!$B$30:$AY$30,$D$283:$BA$283,'Health SCR'!AM$3),1)+AM332,0)</f>
        <v>0</v>
      </c>
      <c r="AN333" s="644">
        <f ca="1">IF('Health SCR'!AN$3&gt;=$B333,OFFSET($D$283,0,'Health SCR'!AN$3-$B333)*OFFSET(Inputs!$C$30,0,$B333-2)/IF(sommmeProdInv(Inputs!$B$30:$AY$30,$D$283:$BA$283,'Health SCR'!AN$3)&gt;0,sommmeProdInv(Inputs!$B$30:$AY$30,$D$283:$BA$283,'Health SCR'!AN$3),1)+AN332,0)</f>
        <v>0</v>
      </c>
      <c r="AO333" s="644">
        <f ca="1">IF('Health SCR'!AO$3&gt;=$B333,OFFSET($D$283,0,'Health SCR'!AO$3-$B333)*OFFSET(Inputs!$C$30,0,$B333-2)/IF(sommmeProdInv(Inputs!$B$30:$AY$30,$D$283:$BA$283,'Health SCR'!AO$3)&gt;0,sommmeProdInv(Inputs!$B$30:$AY$30,$D$283:$BA$283,'Health SCR'!AO$3),1)+AO332,0)</f>
        <v>0</v>
      </c>
      <c r="AP333" s="644">
        <f ca="1">IF('Health SCR'!AP$3&gt;=$B333,OFFSET($D$283,0,'Health SCR'!AP$3-$B333)*OFFSET(Inputs!$C$30,0,$B333-2)/IF(sommmeProdInv(Inputs!$B$30:$AY$30,$D$283:$BA$283,'Health SCR'!AP$3)&gt;0,sommmeProdInv(Inputs!$B$30:$AY$30,$D$283:$BA$283,'Health SCR'!AP$3),1)+AP332,0)</f>
        <v>0</v>
      </c>
      <c r="AQ333" s="644">
        <f ca="1">IF('Health SCR'!AQ$3&gt;=$B333,OFFSET($D$283,0,'Health SCR'!AQ$3-$B333)*OFFSET(Inputs!$C$30,0,$B333-2)/IF(sommmeProdInv(Inputs!$B$30:$AY$30,$D$283:$BA$283,'Health SCR'!AQ$3)&gt;0,sommmeProdInv(Inputs!$B$30:$AY$30,$D$283:$BA$283,'Health SCR'!AQ$3),1)+AQ332,0)</f>
        <v>0</v>
      </c>
      <c r="AR333" s="644">
        <f ca="1">IF('Health SCR'!AR$3&gt;=$B333,OFFSET($D$283,0,'Health SCR'!AR$3-$B333)*OFFSET(Inputs!$C$30,0,$B333-2)/IF(sommmeProdInv(Inputs!$B$30:$AY$30,$D$283:$BA$283,'Health SCR'!AR$3)&gt;0,sommmeProdInv(Inputs!$B$30:$AY$30,$D$283:$BA$283,'Health SCR'!AR$3),1)+AR332,0)</f>
        <v>0</v>
      </c>
      <c r="AS333" s="644">
        <f ca="1">IF('Health SCR'!AS$3&gt;=$B333,OFFSET($D$283,0,'Health SCR'!AS$3-$B333)*OFFSET(Inputs!$C$30,0,$B333-2)/IF(sommmeProdInv(Inputs!$B$30:$AY$30,$D$283:$BA$283,'Health SCR'!AS$3)&gt;0,sommmeProdInv(Inputs!$B$30:$AY$30,$D$283:$BA$283,'Health SCR'!AS$3),1)+AS332,0)</f>
        <v>0</v>
      </c>
      <c r="AT333" s="644">
        <f ca="1">IF('Health SCR'!AT$3&gt;=$B333,OFFSET($D$283,0,'Health SCR'!AT$3-$B333)*OFFSET(Inputs!$C$30,0,$B333-2)/IF(sommmeProdInv(Inputs!$B$30:$AY$30,$D$283:$BA$283,'Health SCR'!AT$3)&gt;0,sommmeProdInv(Inputs!$B$30:$AY$30,$D$283:$BA$283,'Health SCR'!AT$3),1)+AT332,0)</f>
        <v>0</v>
      </c>
      <c r="AU333" s="644">
        <f ca="1">IF('Health SCR'!AU$3&gt;=$B333,OFFSET($D$283,0,'Health SCR'!AU$3-$B333)*OFFSET(Inputs!$C$30,0,$B333-2)/IF(sommmeProdInv(Inputs!$B$30:$AY$30,$D$283:$BA$283,'Health SCR'!AU$3)&gt;0,sommmeProdInv(Inputs!$B$30:$AY$30,$D$283:$BA$283,'Health SCR'!AU$3),1)+AU332,0)</f>
        <v>0</v>
      </c>
      <c r="AV333" s="644">
        <f ca="1">IF('Health SCR'!AV$3&gt;=$B333,OFFSET($D$283,0,'Health SCR'!AV$3-$B333)*OFFSET(Inputs!$C$30,0,$B333-2)/IF(sommmeProdInv(Inputs!$B$30:$AY$30,$D$283:$BA$283,'Health SCR'!AV$3)&gt;0,sommmeProdInv(Inputs!$B$30:$AY$30,$D$283:$BA$283,'Health SCR'!AV$3),1)+AV332,0)</f>
        <v>0</v>
      </c>
      <c r="AW333" s="644">
        <f ca="1">IF('Health SCR'!AW$3&gt;=$B333,OFFSET($D$283,0,'Health SCR'!AW$3-$B333)*OFFSET(Inputs!$C$30,0,$B333-2)/IF(sommmeProdInv(Inputs!$B$30:$AY$30,$D$283:$BA$283,'Health SCR'!AW$3)&gt;0,sommmeProdInv(Inputs!$B$30:$AY$30,$D$283:$BA$283,'Health SCR'!AW$3),1)+AW332,0)</f>
        <v>0</v>
      </c>
      <c r="AX333" s="644">
        <f ca="1">IF('Health SCR'!AX$3&gt;=$B333,OFFSET($D$283,0,'Health SCR'!AX$3-$B333)*OFFSET(Inputs!$C$30,0,$B333-2)/IF(sommmeProdInv(Inputs!$B$30:$AY$30,$D$283:$BA$283,'Health SCR'!AX$3)&gt;0,sommmeProdInv(Inputs!$B$30:$AY$30,$D$283:$BA$283,'Health SCR'!AX$3),1)+AX332,0)</f>
        <v>0</v>
      </c>
      <c r="AY333" s="644">
        <f ca="1">IF('Health SCR'!AY$3&gt;=$B333,OFFSET($D$283,0,'Health SCR'!AY$3-$B333)*OFFSET(Inputs!$C$30,0,$B333-2)/IF(sommmeProdInv(Inputs!$B$30:$AY$30,$D$283:$BA$283,'Health SCR'!AY$3)&gt;0,sommmeProdInv(Inputs!$B$30:$AY$30,$D$283:$BA$283,'Health SCR'!AY$3),1)+AY332,0)</f>
        <v>0</v>
      </c>
      <c r="AZ333" s="644">
        <f ca="1">IF('Health SCR'!AZ$3&gt;=$B333,OFFSET($D$283,0,'Health SCR'!AZ$3-$B333)*OFFSET(Inputs!$C$30,0,$B333-2)/IF(sommmeProdInv(Inputs!$B$30:$AY$30,$D$283:$BA$283,'Health SCR'!AZ$3)&gt;0,sommmeProdInv(Inputs!$B$30:$AY$30,$D$283:$BA$283,'Health SCR'!AZ$3),1)+AZ332,0)</f>
        <v>0</v>
      </c>
      <c r="BA333" s="645">
        <f ca="1">IF('Health SCR'!BA$3&gt;=$B333,OFFSET($D$283,0,'Health SCR'!BA$3-$B333)*OFFSET(Inputs!$C$30,0,$B333-2)/IF(sommmeProdInv(Inputs!$B$30:$AY$30,$D$283:$BA$283,'Health SCR'!BA$3)&gt;0,sommmeProdInv(Inputs!$B$30:$AY$30,$D$283:$BA$283,'Health SCR'!BA$3),1)+BA332,0)</f>
        <v>0</v>
      </c>
    </row>
    <row r="334" spans="1:53" s="221" customFormat="1" outlineLevel="1">
      <c r="A334" s="611"/>
      <c r="B334" s="995">
        <v>50</v>
      </c>
      <c r="C334" s="996"/>
      <c r="D334" s="647"/>
      <c r="E334" s="648">
        <f ca="1">IF('Health SCR'!E$3&gt;=$B334,OFFSET($D$283,0,'Health SCR'!E$3-$B334)*OFFSET(Inputs!$C$30,0,$B334-2)/IF(sommmeProdInv(Inputs!$B$30:$AY$30,$D$283:$BA$283,'Health SCR'!E$3)&gt;0,sommmeProdInv(Inputs!$B$30:$AY$30,$D$283:$BA$283,'Health SCR'!E$3),1)+E333,0)</f>
        <v>0</v>
      </c>
      <c r="F334" s="648">
        <f ca="1">IF('Health SCR'!F$3&gt;=$B334,OFFSET($D$283,0,'Health SCR'!F$3-$B334)*OFFSET(Inputs!$C$30,0,$B334-2)/IF(sommmeProdInv(Inputs!$B$30:$AY$30,$D$283:$BA$283,'Health SCR'!F$3)&gt;0,sommmeProdInv(Inputs!$B$30:$AY$30,$D$283:$BA$283,'Health SCR'!F$3),1)+F333,0)</f>
        <v>0</v>
      </c>
      <c r="G334" s="648">
        <f ca="1">IF('Health SCR'!G$3&gt;=$B334,OFFSET($D$283,0,'Health SCR'!G$3-$B334)*OFFSET(Inputs!$C$30,0,$B334-2)/IF(sommmeProdInv(Inputs!$B$30:$AY$30,$D$283:$BA$283,'Health SCR'!G$3)&gt;0,sommmeProdInv(Inputs!$B$30:$AY$30,$D$283:$BA$283,'Health SCR'!G$3),1)+G333,0)</f>
        <v>0</v>
      </c>
      <c r="H334" s="648">
        <f ca="1">IF('Health SCR'!H$3&gt;=$B334,OFFSET($D$283,0,'Health SCR'!H$3-$B334)*OFFSET(Inputs!$C$30,0,$B334-2)/IF(sommmeProdInv(Inputs!$B$30:$AY$30,$D$283:$BA$283,'Health SCR'!H$3)&gt;0,sommmeProdInv(Inputs!$B$30:$AY$30,$D$283:$BA$283,'Health SCR'!H$3),1)+H333,0)</f>
        <v>0</v>
      </c>
      <c r="I334" s="648">
        <f ca="1">IF('Health SCR'!I$3&gt;=$B334,OFFSET($D$283,0,'Health SCR'!I$3-$B334)*OFFSET(Inputs!$C$30,0,$B334-2)/IF(sommmeProdInv(Inputs!$B$30:$AY$30,$D$283:$BA$283,'Health SCR'!I$3)&gt;0,sommmeProdInv(Inputs!$B$30:$AY$30,$D$283:$BA$283,'Health SCR'!I$3),1)+I333,0)</f>
        <v>0</v>
      </c>
      <c r="J334" s="648">
        <f ca="1">IF('Health SCR'!J$3&gt;=$B334,OFFSET($D$283,0,'Health SCR'!J$3-$B334)*OFFSET(Inputs!$C$30,0,$B334-2)/IF(sommmeProdInv(Inputs!$B$30:$AY$30,$D$283:$BA$283,'Health SCR'!J$3)&gt;0,sommmeProdInv(Inputs!$B$30:$AY$30,$D$283:$BA$283,'Health SCR'!J$3),1)+J333,0)</f>
        <v>0</v>
      </c>
      <c r="K334" s="648">
        <f ca="1">IF('Health SCR'!K$3&gt;=$B334,OFFSET($D$283,0,'Health SCR'!K$3-$B334)*OFFSET(Inputs!$C$30,0,$B334-2)/IF(sommmeProdInv(Inputs!$B$30:$AY$30,$D$283:$BA$283,'Health SCR'!K$3)&gt;0,sommmeProdInv(Inputs!$B$30:$AY$30,$D$283:$BA$283,'Health SCR'!K$3),1)+K333,0)</f>
        <v>0</v>
      </c>
      <c r="L334" s="648">
        <f ca="1">IF('Health SCR'!L$3&gt;=$B334,OFFSET($D$283,0,'Health SCR'!L$3-$B334)*OFFSET(Inputs!$C$30,0,$B334-2)/IF(sommmeProdInv(Inputs!$B$30:$AY$30,$D$283:$BA$283,'Health SCR'!L$3)&gt;0,sommmeProdInv(Inputs!$B$30:$AY$30,$D$283:$BA$283,'Health SCR'!L$3),1)+L333,0)</f>
        <v>0</v>
      </c>
      <c r="M334" s="648">
        <f ca="1">IF('Health SCR'!M$3&gt;=$B334,OFFSET($D$283,0,'Health SCR'!M$3-$B334)*OFFSET(Inputs!$C$30,0,$B334-2)/IF(sommmeProdInv(Inputs!$B$30:$AY$30,$D$283:$BA$283,'Health SCR'!M$3)&gt;0,sommmeProdInv(Inputs!$B$30:$AY$30,$D$283:$BA$283,'Health SCR'!M$3),1)+M333,0)</f>
        <v>0</v>
      </c>
      <c r="N334" s="648">
        <f ca="1">IF('Health SCR'!N$3&gt;=$B334,OFFSET($D$283,0,'Health SCR'!N$3-$B334)*OFFSET(Inputs!$C$30,0,$B334-2)/IF(sommmeProdInv(Inputs!$B$30:$AY$30,$D$283:$BA$283,'Health SCR'!N$3)&gt;0,sommmeProdInv(Inputs!$B$30:$AY$30,$D$283:$BA$283,'Health SCR'!N$3),1)+N333,0)</f>
        <v>0</v>
      </c>
      <c r="O334" s="648">
        <f ca="1">IF('Health SCR'!O$3&gt;=$B334,OFFSET($D$283,0,'Health SCR'!O$3-$B334)*OFFSET(Inputs!$C$30,0,$B334-2)/IF(sommmeProdInv(Inputs!$B$30:$AY$30,$D$283:$BA$283,'Health SCR'!O$3)&gt;0,sommmeProdInv(Inputs!$B$30:$AY$30,$D$283:$BA$283,'Health SCR'!O$3),1)+O333,0)</f>
        <v>0</v>
      </c>
      <c r="P334" s="648">
        <f ca="1">IF('Health SCR'!P$3&gt;=$B334,OFFSET($D$283,0,'Health SCR'!P$3-$B334)*OFFSET(Inputs!$C$30,0,$B334-2)/IF(sommmeProdInv(Inputs!$B$30:$AY$30,$D$283:$BA$283,'Health SCR'!P$3)&gt;0,sommmeProdInv(Inputs!$B$30:$AY$30,$D$283:$BA$283,'Health SCR'!P$3),1)+P333,0)</f>
        <v>0</v>
      </c>
      <c r="Q334" s="648">
        <f ca="1">IF('Health SCR'!Q$3&gt;=$B334,OFFSET($D$283,0,'Health SCR'!Q$3-$B334)*OFFSET(Inputs!$C$30,0,$B334-2)/IF(sommmeProdInv(Inputs!$B$30:$AY$30,$D$283:$BA$283,'Health SCR'!Q$3)&gt;0,sommmeProdInv(Inputs!$B$30:$AY$30,$D$283:$BA$283,'Health SCR'!Q$3),1)+Q333,0)</f>
        <v>0</v>
      </c>
      <c r="R334" s="648">
        <f ca="1">IF('Health SCR'!R$3&gt;=$B334,OFFSET($D$283,0,'Health SCR'!R$3-$B334)*OFFSET(Inputs!$C$30,0,$B334-2)/IF(sommmeProdInv(Inputs!$B$30:$AY$30,$D$283:$BA$283,'Health SCR'!R$3)&gt;0,sommmeProdInv(Inputs!$B$30:$AY$30,$D$283:$BA$283,'Health SCR'!R$3),1)+R333,0)</f>
        <v>0</v>
      </c>
      <c r="S334" s="648">
        <f ca="1">IF('Health SCR'!S$3&gt;=$B334,OFFSET($D$283,0,'Health SCR'!S$3-$B334)*OFFSET(Inputs!$C$30,0,$B334-2)/IF(sommmeProdInv(Inputs!$B$30:$AY$30,$D$283:$BA$283,'Health SCR'!S$3)&gt;0,sommmeProdInv(Inputs!$B$30:$AY$30,$D$283:$BA$283,'Health SCR'!S$3),1)+S333,0)</f>
        <v>0</v>
      </c>
      <c r="T334" s="648">
        <f ca="1">IF('Health SCR'!T$3&gt;=$B334,OFFSET($D$283,0,'Health SCR'!T$3-$B334)*OFFSET(Inputs!$C$30,0,$B334-2)/IF(sommmeProdInv(Inputs!$B$30:$AY$30,$D$283:$BA$283,'Health SCR'!T$3)&gt;0,sommmeProdInv(Inputs!$B$30:$AY$30,$D$283:$BA$283,'Health SCR'!T$3),1)+T333,0)</f>
        <v>0</v>
      </c>
      <c r="U334" s="648">
        <f ca="1">IF('Health SCR'!U$3&gt;=$B334,OFFSET($D$283,0,'Health SCR'!U$3-$B334)*OFFSET(Inputs!$C$30,0,$B334-2)/IF(sommmeProdInv(Inputs!$B$30:$AY$30,$D$283:$BA$283,'Health SCR'!U$3)&gt;0,sommmeProdInv(Inputs!$B$30:$AY$30,$D$283:$BA$283,'Health SCR'!U$3),1)+U333,0)</f>
        <v>0</v>
      </c>
      <c r="V334" s="648">
        <f ca="1">IF('Health SCR'!V$3&gt;=$B334,OFFSET($D$283,0,'Health SCR'!V$3-$B334)*OFFSET(Inputs!$C$30,0,$B334-2)/IF(sommmeProdInv(Inputs!$B$30:$AY$30,$D$283:$BA$283,'Health SCR'!V$3)&gt;0,sommmeProdInv(Inputs!$B$30:$AY$30,$D$283:$BA$283,'Health SCR'!V$3),1)+V333,0)</f>
        <v>0</v>
      </c>
      <c r="W334" s="648">
        <f ca="1">IF('Health SCR'!W$3&gt;=$B334,OFFSET($D$283,0,'Health SCR'!W$3-$B334)*OFFSET(Inputs!$C$30,0,$B334-2)/IF(sommmeProdInv(Inputs!$B$30:$AY$30,$D$283:$BA$283,'Health SCR'!W$3)&gt;0,sommmeProdInv(Inputs!$B$30:$AY$30,$D$283:$BA$283,'Health SCR'!W$3),1)+W333,0)</f>
        <v>0</v>
      </c>
      <c r="X334" s="648">
        <f ca="1">IF('Health SCR'!X$3&gt;=$B334,OFFSET($D$283,0,'Health SCR'!X$3-$B334)*OFFSET(Inputs!$C$30,0,$B334-2)/IF(sommmeProdInv(Inputs!$B$30:$AY$30,$D$283:$BA$283,'Health SCR'!X$3)&gt;0,sommmeProdInv(Inputs!$B$30:$AY$30,$D$283:$BA$283,'Health SCR'!X$3),1)+X333,0)</f>
        <v>0</v>
      </c>
      <c r="Y334" s="648">
        <f ca="1">IF('Health SCR'!Y$3&gt;=$B334,OFFSET($D$283,0,'Health SCR'!Y$3-$B334)*OFFSET(Inputs!$C$30,0,$B334-2)/IF(sommmeProdInv(Inputs!$B$30:$AY$30,$D$283:$BA$283,'Health SCR'!Y$3)&gt;0,sommmeProdInv(Inputs!$B$30:$AY$30,$D$283:$BA$283,'Health SCR'!Y$3),1)+Y333,0)</f>
        <v>0</v>
      </c>
      <c r="Z334" s="648">
        <f ca="1">IF('Health SCR'!Z$3&gt;=$B334,OFFSET($D$283,0,'Health SCR'!Z$3-$B334)*OFFSET(Inputs!$C$30,0,$B334-2)/IF(sommmeProdInv(Inputs!$B$30:$AY$30,$D$283:$BA$283,'Health SCR'!Z$3)&gt;0,sommmeProdInv(Inputs!$B$30:$AY$30,$D$283:$BA$283,'Health SCR'!Z$3),1)+Z333,0)</f>
        <v>0</v>
      </c>
      <c r="AA334" s="648">
        <f ca="1">IF('Health SCR'!AA$3&gt;=$B334,OFFSET($D$283,0,'Health SCR'!AA$3-$B334)*OFFSET(Inputs!$C$30,0,$B334-2)/IF(sommmeProdInv(Inputs!$B$30:$AY$30,$D$283:$BA$283,'Health SCR'!AA$3)&gt;0,sommmeProdInv(Inputs!$B$30:$AY$30,$D$283:$BA$283,'Health SCR'!AA$3),1)+AA333,0)</f>
        <v>0</v>
      </c>
      <c r="AB334" s="648">
        <f ca="1">IF('Health SCR'!AB$3&gt;=$B334,OFFSET($D$283,0,'Health SCR'!AB$3-$B334)*OFFSET(Inputs!$C$30,0,$B334-2)/IF(sommmeProdInv(Inputs!$B$30:$AY$30,$D$283:$BA$283,'Health SCR'!AB$3)&gt;0,sommmeProdInv(Inputs!$B$30:$AY$30,$D$283:$BA$283,'Health SCR'!AB$3),1)+AB333,0)</f>
        <v>0</v>
      </c>
      <c r="AC334" s="648">
        <f ca="1">IF('Health SCR'!AC$3&gt;=$B334,OFFSET($D$283,0,'Health SCR'!AC$3-$B334)*OFFSET(Inputs!$C$30,0,$B334-2)/IF(sommmeProdInv(Inputs!$B$30:$AY$30,$D$283:$BA$283,'Health SCR'!AC$3)&gt;0,sommmeProdInv(Inputs!$B$30:$AY$30,$D$283:$BA$283,'Health SCR'!AC$3),1)+AC333,0)</f>
        <v>0</v>
      </c>
      <c r="AD334" s="648">
        <f ca="1">IF('Health SCR'!AD$3&gt;=$B334,OFFSET($D$283,0,'Health SCR'!AD$3-$B334)*OFFSET(Inputs!$C$30,0,$B334-2)/IF(sommmeProdInv(Inputs!$B$30:$AY$30,$D$283:$BA$283,'Health SCR'!AD$3)&gt;0,sommmeProdInv(Inputs!$B$30:$AY$30,$D$283:$BA$283,'Health SCR'!AD$3),1)+AD333,0)</f>
        <v>0</v>
      </c>
      <c r="AE334" s="648">
        <f ca="1">IF('Health SCR'!AE$3&gt;=$B334,OFFSET($D$283,0,'Health SCR'!AE$3-$B334)*OFFSET(Inputs!$C$30,0,$B334-2)/IF(sommmeProdInv(Inputs!$B$30:$AY$30,$D$283:$BA$283,'Health SCR'!AE$3)&gt;0,sommmeProdInv(Inputs!$B$30:$AY$30,$D$283:$BA$283,'Health SCR'!AE$3),1)+AE333,0)</f>
        <v>0</v>
      </c>
      <c r="AF334" s="648">
        <f ca="1">IF('Health SCR'!AF$3&gt;=$B334,OFFSET($D$283,0,'Health SCR'!AF$3-$B334)*OFFSET(Inputs!$C$30,0,$B334-2)/IF(sommmeProdInv(Inputs!$B$30:$AY$30,$D$283:$BA$283,'Health SCR'!AF$3)&gt;0,sommmeProdInv(Inputs!$B$30:$AY$30,$D$283:$BA$283,'Health SCR'!AF$3),1)+AF333,0)</f>
        <v>0</v>
      </c>
      <c r="AG334" s="648">
        <f ca="1">IF('Health SCR'!AG$3&gt;=$B334,OFFSET($D$283,0,'Health SCR'!AG$3-$B334)*OFFSET(Inputs!$C$30,0,$B334-2)/IF(sommmeProdInv(Inputs!$B$30:$AY$30,$D$283:$BA$283,'Health SCR'!AG$3)&gt;0,sommmeProdInv(Inputs!$B$30:$AY$30,$D$283:$BA$283,'Health SCR'!AG$3),1)+AG333,0)</f>
        <v>0</v>
      </c>
      <c r="AH334" s="648">
        <f ca="1">IF('Health SCR'!AH$3&gt;=$B334,OFFSET($D$283,0,'Health SCR'!AH$3-$B334)*OFFSET(Inputs!$C$30,0,$B334-2)/IF(sommmeProdInv(Inputs!$B$30:$AY$30,$D$283:$BA$283,'Health SCR'!AH$3)&gt;0,sommmeProdInv(Inputs!$B$30:$AY$30,$D$283:$BA$283,'Health SCR'!AH$3),1)+AH333,0)</f>
        <v>0</v>
      </c>
      <c r="AI334" s="648">
        <f ca="1">IF('Health SCR'!AI$3&gt;=$B334,OFFSET($D$283,0,'Health SCR'!AI$3-$B334)*OFFSET(Inputs!$C$30,0,$B334-2)/IF(sommmeProdInv(Inputs!$B$30:$AY$30,$D$283:$BA$283,'Health SCR'!AI$3)&gt;0,sommmeProdInv(Inputs!$B$30:$AY$30,$D$283:$BA$283,'Health SCR'!AI$3),1)+AI333,0)</f>
        <v>0</v>
      </c>
      <c r="AJ334" s="648">
        <f ca="1">IF('Health SCR'!AJ$3&gt;=$B334,OFFSET($D$283,0,'Health SCR'!AJ$3-$B334)*OFFSET(Inputs!$C$30,0,$B334-2)/IF(sommmeProdInv(Inputs!$B$30:$AY$30,$D$283:$BA$283,'Health SCR'!AJ$3)&gt;0,sommmeProdInv(Inputs!$B$30:$AY$30,$D$283:$BA$283,'Health SCR'!AJ$3),1)+AJ333,0)</f>
        <v>0</v>
      </c>
      <c r="AK334" s="648">
        <f ca="1">IF('Health SCR'!AK$3&gt;=$B334,OFFSET($D$283,0,'Health SCR'!AK$3-$B334)*OFFSET(Inputs!$C$30,0,$B334-2)/IF(sommmeProdInv(Inputs!$B$30:$AY$30,$D$283:$BA$283,'Health SCR'!AK$3)&gt;0,sommmeProdInv(Inputs!$B$30:$AY$30,$D$283:$BA$283,'Health SCR'!AK$3),1)+AK333,0)</f>
        <v>0</v>
      </c>
      <c r="AL334" s="648">
        <f ca="1">IF('Health SCR'!AL$3&gt;=$B334,OFFSET($D$283,0,'Health SCR'!AL$3-$B334)*OFFSET(Inputs!$C$30,0,$B334-2)/IF(sommmeProdInv(Inputs!$B$30:$AY$30,$D$283:$BA$283,'Health SCR'!AL$3)&gt;0,sommmeProdInv(Inputs!$B$30:$AY$30,$D$283:$BA$283,'Health SCR'!AL$3),1)+AL333,0)</f>
        <v>0</v>
      </c>
      <c r="AM334" s="648">
        <f ca="1">IF('Health SCR'!AM$3&gt;=$B334,OFFSET($D$283,0,'Health SCR'!AM$3-$B334)*OFFSET(Inputs!$C$30,0,$B334-2)/IF(sommmeProdInv(Inputs!$B$30:$AY$30,$D$283:$BA$283,'Health SCR'!AM$3)&gt;0,sommmeProdInv(Inputs!$B$30:$AY$30,$D$283:$BA$283,'Health SCR'!AM$3),1)+AM333,0)</f>
        <v>0</v>
      </c>
      <c r="AN334" s="648">
        <f ca="1">IF('Health SCR'!AN$3&gt;=$B334,OFFSET($D$283,0,'Health SCR'!AN$3-$B334)*OFFSET(Inputs!$C$30,0,$B334-2)/IF(sommmeProdInv(Inputs!$B$30:$AY$30,$D$283:$BA$283,'Health SCR'!AN$3)&gt;0,sommmeProdInv(Inputs!$B$30:$AY$30,$D$283:$BA$283,'Health SCR'!AN$3),1)+AN333,0)</f>
        <v>0</v>
      </c>
      <c r="AO334" s="648">
        <f ca="1">IF('Health SCR'!AO$3&gt;=$B334,OFFSET($D$283,0,'Health SCR'!AO$3-$B334)*OFFSET(Inputs!$C$30,0,$B334-2)/IF(sommmeProdInv(Inputs!$B$30:$AY$30,$D$283:$BA$283,'Health SCR'!AO$3)&gt;0,sommmeProdInv(Inputs!$B$30:$AY$30,$D$283:$BA$283,'Health SCR'!AO$3),1)+AO333,0)</f>
        <v>0</v>
      </c>
      <c r="AP334" s="648">
        <f ca="1">IF('Health SCR'!AP$3&gt;=$B334,OFFSET($D$283,0,'Health SCR'!AP$3-$B334)*OFFSET(Inputs!$C$30,0,$B334-2)/IF(sommmeProdInv(Inputs!$B$30:$AY$30,$D$283:$BA$283,'Health SCR'!AP$3)&gt;0,sommmeProdInv(Inputs!$B$30:$AY$30,$D$283:$BA$283,'Health SCR'!AP$3),1)+AP333,0)</f>
        <v>0</v>
      </c>
      <c r="AQ334" s="648">
        <f ca="1">IF('Health SCR'!AQ$3&gt;=$B334,OFFSET($D$283,0,'Health SCR'!AQ$3-$B334)*OFFSET(Inputs!$C$30,0,$B334-2)/IF(sommmeProdInv(Inputs!$B$30:$AY$30,$D$283:$BA$283,'Health SCR'!AQ$3)&gt;0,sommmeProdInv(Inputs!$B$30:$AY$30,$D$283:$BA$283,'Health SCR'!AQ$3),1)+AQ333,0)</f>
        <v>0</v>
      </c>
      <c r="AR334" s="648">
        <f ca="1">IF('Health SCR'!AR$3&gt;=$B334,OFFSET($D$283,0,'Health SCR'!AR$3-$B334)*OFFSET(Inputs!$C$30,0,$B334-2)/IF(sommmeProdInv(Inputs!$B$30:$AY$30,$D$283:$BA$283,'Health SCR'!AR$3)&gt;0,sommmeProdInv(Inputs!$B$30:$AY$30,$D$283:$BA$283,'Health SCR'!AR$3),1)+AR333,0)</f>
        <v>0</v>
      </c>
      <c r="AS334" s="648">
        <f ca="1">IF('Health SCR'!AS$3&gt;=$B334,OFFSET($D$283,0,'Health SCR'!AS$3-$B334)*OFFSET(Inputs!$C$30,0,$B334-2)/IF(sommmeProdInv(Inputs!$B$30:$AY$30,$D$283:$BA$283,'Health SCR'!AS$3)&gt;0,sommmeProdInv(Inputs!$B$30:$AY$30,$D$283:$BA$283,'Health SCR'!AS$3),1)+AS333,0)</f>
        <v>0</v>
      </c>
      <c r="AT334" s="648">
        <f ca="1">IF('Health SCR'!AT$3&gt;=$B334,OFFSET($D$283,0,'Health SCR'!AT$3-$B334)*OFFSET(Inputs!$C$30,0,$B334-2)/IF(sommmeProdInv(Inputs!$B$30:$AY$30,$D$283:$BA$283,'Health SCR'!AT$3)&gt;0,sommmeProdInv(Inputs!$B$30:$AY$30,$D$283:$BA$283,'Health SCR'!AT$3),1)+AT333,0)</f>
        <v>0</v>
      </c>
      <c r="AU334" s="648">
        <f ca="1">IF('Health SCR'!AU$3&gt;=$B334,OFFSET($D$283,0,'Health SCR'!AU$3-$B334)*OFFSET(Inputs!$C$30,0,$B334-2)/IF(sommmeProdInv(Inputs!$B$30:$AY$30,$D$283:$BA$283,'Health SCR'!AU$3)&gt;0,sommmeProdInv(Inputs!$B$30:$AY$30,$D$283:$BA$283,'Health SCR'!AU$3),1)+AU333,0)</f>
        <v>0</v>
      </c>
      <c r="AV334" s="648">
        <f ca="1">IF('Health SCR'!AV$3&gt;=$B334,OFFSET($D$283,0,'Health SCR'!AV$3-$B334)*OFFSET(Inputs!$C$30,0,$B334-2)/IF(sommmeProdInv(Inputs!$B$30:$AY$30,$D$283:$BA$283,'Health SCR'!AV$3)&gt;0,sommmeProdInv(Inputs!$B$30:$AY$30,$D$283:$BA$283,'Health SCR'!AV$3),1)+AV333,0)</f>
        <v>0</v>
      </c>
      <c r="AW334" s="648">
        <f ca="1">IF('Health SCR'!AW$3&gt;=$B334,OFFSET($D$283,0,'Health SCR'!AW$3-$B334)*OFFSET(Inputs!$C$30,0,$B334-2)/IF(sommmeProdInv(Inputs!$B$30:$AY$30,$D$283:$BA$283,'Health SCR'!AW$3)&gt;0,sommmeProdInv(Inputs!$B$30:$AY$30,$D$283:$BA$283,'Health SCR'!AW$3),1)+AW333,0)</f>
        <v>0</v>
      </c>
      <c r="AX334" s="648">
        <f ca="1">IF('Health SCR'!AX$3&gt;=$B334,OFFSET($D$283,0,'Health SCR'!AX$3-$B334)*OFFSET(Inputs!$C$30,0,$B334-2)/IF(sommmeProdInv(Inputs!$B$30:$AY$30,$D$283:$BA$283,'Health SCR'!AX$3)&gt;0,sommmeProdInv(Inputs!$B$30:$AY$30,$D$283:$BA$283,'Health SCR'!AX$3),1)+AX333,0)</f>
        <v>0</v>
      </c>
      <c r="AY334" s="648">
        <f ca="1">IF('Health SCR'!AY$3&gt;=$B334,OFFSET($D$283,0,'Health SCR'!AY$3-$B334)*OFFSET(Inputs!$C$30,0,$B334-2)/IF(sommmeProdInv(Inputs!$B$30:$AY$30,$D$283:$BA$283,'Health SCR'!AY$3)&gt;0,sommmeProdInv(Inputs!$B$30:$AY$30,$D$283:$BA$283,'Health SCR'!AY$3),1)+AY333,0)</f>
        <v>0</v>
      </c>
      <c r="AZ334" s="648">
        <f ca="1">IF('Health SCR'!AZ$3&gt;=$B334,OFFSET($D$283,0,'Health SCR'!AZ$3-$B334)*OFFSET(Inputs!$C$30,0,$B334-2)/IF(sommmeProdInv(Inputs!$B$30:$AY$30,$D$283:$BA$283,'Health SCR'!AZ$3)&gt;0,sommmeProdInv(Inputs!$B$30:$AY$30,$D$283:$BA$283,'Health SCR'!AZ$3),1)+AZ333,0)</f>
        <v>0</v>
      </c>
      <c r="BA334" s="649">
        <f ca="1">IF('Health SCR'!BA$3&gt;=$B334,OFFSET($D$283,0,'Health SCR'!BA$3-$B334)*OFFSET(Inputs!$C$30,0,$B334-2)/IF(sommmeProdInv(Inputs!$B$30:$AY$30,$D$283:$BA$283,'Health SCR'!BA$3)&gt;0,sommmeProdInv(Inputs!$B$30:$AY$30,$D$283:$BA$283,'Health SCR'!BA$3),1)+BA333,0)</f>
        <v>0</v>
      </c>
    </row>
    <row r="335" spans="1:53" s="221" customFormat="1"/>
    <row r="336" spans="1:53" s="221" customFormat="1">
      <c r="A336" s="790" t="s">
        <v>27</v>
      </c>
      <c r="D336" s="221" t="s">
        <v>734</v>
      </c>
    </row>
    <row r="337" spans="1:257" s="221" customFormat="1"/>
    <row r="338" spans="1:257" s="394" customFormat="1">
      <c r="A338" s="654"/>
      <c r="B338" s="336"/>
      <c r="C338" s="336"/>
      <c r="D338" s="336"/>
      <c r="E338" s="336"/>
      <c r="F338" s="336"/>
      <c r="G338" s="336"/>
      <c r="H338" s="336"/>
      <c r="I338" s="336"/>
      <c r="J338" s="336"/>
      <c r="K338" s="336"/>
      <c r="L338" s="336"/>
      <c r="M338" s="336"/>
      <c r="N338" s="336"/>
      <c r="O338" s="336"/>
      <c r="P338" s="336"/>
      <c r="Q338" s="336"/>
      <c r="R338" s="336"/>
      <c r="S338" s="336"/>
      <c r="T338" s="336"/>
      <c r="U338" s="336"/>
      <c r="V338" s="336"/>
      <c r="W338" s="336"/>
      <c r="X338" s="336"/>
      <c r="Y338" s="336"/>
      <c r="Z338" s="336"/>
      <c r="AA338" s="336"/>
      <c r="AB338" s="336"/>
      <c r="AC338" s="336"/>
      <c r="AD338" s="336"/>
      <c r="AE338" s="336"/>
      <c r="AF338" s="336"/>
      <c r="AG338" s="336"/>
      <c r="AH338" s="336"/>
      <c r="AI338" s="336"/>
      <c r="AJ338" s="336"/>
      <c r="AK338" s="336"/>
      <c r="AL338" s="336"/>
      <c r="AM338" s="336"/>
      <c r="AN338" s="336"/>
      <c r="AO338" s="336"/>
      <c r="AP338" s="336"/>
      <c r="AQ338" s="336"/>
      <c r="AR338" s="336"/>
      <c r="AS338" s="336"/>
      <c r="AT338" s="336"/>
      <c r="AU338" s="336"/>
      <c r="AV338" s="336"/>
      <c r="AW338" s="336"/>
      <c r="AX338" s="336"/>
      <c r="AY338" s="336"/>
      <c r="AZ338" s="336"/>
      <c r="BA338" s="337"/>
      <c r="BB338" s="286"/>
      <c r="BC338" s="286"/>
      <c r="BD338" s="286"/>
      <c r="BE338" s="286"/>
      <c r="BF338" s="286"/>
      <c r="BG338" s="286"/>
      <c r="BH338" s="286"/>
      <c r="BI338" s="286"/>
      <c r="BJ338" s="286"/>
      <c r="BK338" s="286"/>
      <c r="BL338" s="286"/>
      <c r="BM338" s="286"/>
      <c r="BN338" s="286"/>
      <c r="BO338" s="286"/>
      <c r="BP338" s="286"/>
      <c r="BQ338" s="286"/>
      <c r="BR338" s="286"/>
      <c r="BS338" s="286"/>
      <c r="BT338" s="286"/>
      <c r="BU338" s="286"/>
      <c r="BV338" s="286"/>
      <c r="BW338" s="286"/>
      <c r="BX338" s="286"/>
      <c r="BY338" s="286"/>
      <c r="BZ338" s="286"/>
      <c r="CA338" s="286"/>
      <c r="CB338" s="286"/>
      <c r="CC338" s="286"/>
      <c r="CD338" s="286"/>
      <c r="CE338" s="286"/>
      <c r="CF338" s="286"/>
      <c r="CG338" s="286"/>
      <c r="CH338" s="286"/>
      <c r="CI338" s="286"/>
      <c r="CJ338" s="286"/>
      <c r="CK338" s="286"/>
      <c r="CL338" s="286"/>
      <c r="CM338" s="286"/>
      <c r="CN338" s="286"/>
      <c r="CO338" s="286"/>
      <c r="CP338" s="286"/>
      <c r="CQ338" s="286"/>
      <c r="CR338" s="286"/>
      <c r="CS338" s="286"/>
      <c r="CT338" s="286"/>
      <c r="CU338" s="286"/>
      <c r="CV338" s="286"/>
      <c r="CW338" s="286"/>
      <c r="CX338" s="286"/>
      <c r="CY338" s="286"/>
      <c r="CZ338" s="286"/>
      <c r="DA338" s="286"/>
      <c r="DB338" s="286"/>
      <c r="DC338" s="286"/>
      <c r="DD338" s="286"/>
      <c r="DE338" s="286"/>
      <c r="DF338" s="286"/>
      <c r="DG338" s="286"/>
      <c r="DH338" s="286"/>
      <c r="DI338" s="286"/>
      <c r="DJ338" s="286"/>
      <c r="DK338" s="286"/>
      <c r="DL338" s="286"/>
      <c r="DM338" s="286"/>
      <c r="DN338" s="286"/>
      <c r="DO338" s="286"/>
      <c r="DP338" s="286"/>
      <c r="DQ338" s="286"/>
      <c r="DR338" s="286"/>
      <c r="DS338" s="286"/>
      <c r="DT338" s="286"/>
      <c r="DU338" s="286"/>
      <c r="DV338" s="286"/>
      <c r="DW338" s="286"/>
      <c r="DX338" s="286"/>
      <c r="DY338" s="286"/>
      <c r="DZ338" s="286"/>
      <c r="EA338" s="286"/>
      <c r="EB338" s="286"/>
      <c r="EC338" s="286"/>
      <c r="ED338" s="286"/>
      <c r="EE338" s="286"/>
      <c r="EF338" s="286"/>
      <c r="EG338" s="286"/>
      <c r="EH338" s="286"/>
      <c r="EI338" s="286"/>
      <c r="EJ338" s="286"/>
      <c r="EK338" s="286"/>
      <c r="EL338" s="286"/>
      <c r="EM338" s="286"/>
      <c r="EN338" s="286"/>
      <c r="EO338" s="286"/>
      <c r="EP338" s="286"/>
      <c r="EQ338" s="286"/>
      <c r="ER338" s="286"/>
      <c r="ES338" s="286"/>
      <c r="ET338" s="286"/>
      <c r="EU338" s="286"/>
      <c r="EV338" s="286"/>
      <c r="EW338" s="286"/>
      <c r="EX338" s="286"/>
      <c r="EY338" s="286"/>
      <c r="EZ338" s="286"/>
      <c r="FA338" s="286"/>
      <c r="FB338" s="286"/>
      <c r="FC338" s="286"/>
      <c r="FD338" s="286"/>
      <c r="FE338" s="286"/>
      <c r="FF338" s="286"/>
      <c r="FG338" s="286"/>
      <c r="FH338" s="286"/>
      <c r="FI338" s="286"/>
      <c r="FJ338" s="286"/>
      <c r="FK338" s="286"/>
      <c r="FL338" s="286"/>
      <c r="FM338" s="286"/>
      <c r="FN338" s="286"/>
      <c r="FO338" s="286"/>
      <c r="FP338" s="286"/>
      <c r="FQ338" s="286"/>
      <c r="FR338" s="286"/>
      <c r="FS338" s="286"/>
      <c r="FT338" s="286"/>
      <c r="FU338" s="286"/>
      <c r="FV338" s="286"/>
      <c r="FW338" s="286"/>
      <c r="FX338" s="286"/>
      <c r="FY338" s="286"/>
      <c r="FZ338" s="286"/>
      <c r="GA338" s="286"/>
      <c r="GB338" s="286"/>
      <c r="GC338" s="286"/>
      <c r="GD338" s="286"/>
      <c r="GE338" s="286"/>
      <c r="GF338" s="286"/>
      <c r="GG338" s="286"/>
      <c r="GH338" s="286"/>
      <c r="GI338" s="286"/>
      <c r="GJ338" s="286"/>
      <c r="GK338" s="286"/>
      <c r="GL338" s="286"/>
      <c r="GM338" s="286"/>
      <c r="GN338" s="286"/>
      <c r="GO338" s="286"/>
      <c r="GP338" s="286"/>
      <c r="GQ338" s="286"/>
      <c r="GR338" s="286"/>
      <c r="GS338" s="286"/>
      <c r="GT338" s="286"/>
      <c r="GU338" s="286"/>
      <c r="GV338" s="286"/>
      <c r="GW338" s="286"/>
      <c r="GX338" s="286"/>
      <c r="GY338" s="286"/>
      <c r="GZ338" s="286"/>
      <c r="HA338" s="286"/>
      <c r="HB338" s="286"/>
      <c r="HC338" s="286"/>
      <c r="HD338" s="286"/>
      <c r="HE338" s="286"/>
      <c r="HF338" s="286"/>
      <c r="HG338" s="286"/>
      <c r="HH338" s="286"/>
      <c r="HI338" s="286"/>
      <c r="HJ338" s="286"/>
      <c r="HK338" s="286"/>
      <c r="HL338" s="286"/>
      <c r="HM338" s="286"/>
      <c r="HN338" s="286"/>
      <c r="HO338" s="286"/>
      <c r="HP338" s="286"/>
      <c r="HQ338" s="286"/>
      <c r="HR338" s="286"/>
      <c r="HS338" s="286"/>
      <c r="HT338" s="286"/>
      <c r="HU338" s="286"/>
      <c r="HV338" s="286"/>
      <c r="HW338" s="286"/>
      <c r="HX338" s="286"/>
      <c r="HY338" s="286"/>
      <c r="HZ338" s="286"/>
      <c r="IA338" s="286"/>
      <c r="IB338" s="286"/>
      <c r="IC338" s="286"/>
      <c r="ID338" s="286"/>
      <c r="IE338" s="286"/>
      <c r="IF338" s="286"/>
      <c r="IG338" s="286"/>
      <c r="IH338" s="286"/>
      <c r="II338" s="286"/>
      <c r="IJ338" s="286"/>
      <c r="IK338" s="286"/>
      <c r="IL338" s="286"/>
      <c r="IM338" s="286"/>
      <c r="IN338" s="286"/>
      <c r="IO338" s="286"/>
      <c r="IP338" s="286"/>
      <c r="IQ338" s="286"/>
      <c r="IR338" s="286"/>
      <c r="IS338" s="286"/>
      <c r="IT338" s="286"/>
      <c r="IU338" s="286"/>
      <c r="IV338" s="286"/>
    </row>
    <row r="339" spans="1:257" s="901" customFormat="1">
      <c r="A339" s="651" t="s">
        <v>447</v>
      </c>
      <c r="B339" s="997">
        <v>1</v>
      </c>
      <c r="C339" s="998"/>
      <c r="D339" s="640">
        <f ca="1">IFERROR(SUMPRODUCT(CHOOSE({1;2;3;4;5},D64,D120,D175,D230,D285),OFFSET(Inputs!$B$35:$B$39,0,$B339-1))/SUM(OFFSET(Inputs!$B$35:$B$39,0,$B339-1)),0)</f>
        <v>0</v>
      </c>
      <c r="E339" s="640">
        <f ca="1">IFERROR(SUMPRODUCT(CHOOSE({1;2;3;4;5},E64,E120,E175,E230,E285),OFFSET(Inputs!$B$35:$B$39,0,$B339-1))/SUM(OFFSET(Inputs!$B$35:$B$39,0,$B339-1)),0)</f>
        <v>0</v>
      </c>
      <c r="F339" s="640">
        <f ca="1">IFERROR(SUMPRODUCT(CHOOSE({1;2;3;4;5},F64,F120,F175,F230,F285),OFFSET(Inputs!$B$35:$B$39,0,$B339-1))/SUM(OFFSET(Inputs!$B$35:$B$39,0,$B339-1)),0)</f>
        <v>0</v>
      </c>
      <c r="G339" s="640">
        <f ca="1">IFERROR(SUMPRODUCT(CHOOSE({1;2;3;4;5},G64,G120,G175,G230,G285),OFFSET(Inputs!$B$35:$B$39,0,$B339-1))/SUM(OFFSET(Inputs!$B$35:$B$39,0,$B339-1)),0)</f>
        <v>0</v>
      </c>
      <c r="H339" s="640">
        <f ca="1">IFERROR(SUMPRODUCT(CHOOSE({1;2;3;4;5},H64,H120,H175,H230,H285),OFFSET(Inputs!$B$35:$B$39,0,$B339-1))/SUM(OFFSET(Inputs!$B$35:$B$39,0,$B339-1)),0)</f>
        <v>0</v>
      </c>
      <c r="I339" s="640">
        <f ca="1">IFERROR(SUMPRODUCT(CHOOSE({1;2;3;4;5},I64,I120,I175,I230,I285),OFFSET(Inputs!$B$35:$B$39,0,$B339-1))/SUM(OFFSET(Inputs!$B$35:$B$39,0,$B339-1)),0)</f>
        <v>0</v>
      </c>
      <c r="J339" s="640">
        <f ca="1">IFERROR(SUMPRODUCT(CHOOSE({1;2;3;4;5},J64,J120,J175,J230,J285),OFFSET(Inputs!$B$35:$B$39,0,$B339-1))/SUM(OFFSET(Inputs!$B$35:$B$39,0,$B339-1)),0)</f>
        <v>0</v>
      </c>
      <c r="K339" s="640">
        <f ca="1">IFERROR(SUMPRODUCT(CHOOSE({1;2;3;4;5},K64,K120,K175,K230,K285),OFFSET(Inputs!$B$35:$B$39,0,$B339-1))/SUM(OFFSET(Inputs!$B$35:$B$39,0,$B339-1)),0)</f>
        <v>0</v>
      </c>
      <c r="L339" s="640">
        <f ca="1">IFERROR(SUMPRODUCT(CHOOSE({1;2;3;4;5},L64,L120,L175,L230,L285),OFFSET(Inputs!$B$35:$B$39,0,$B339-1))/SUM(OFFSET(Inputs!$B$35:$B$39,0,$B339-1)),0)</f>
        <v>0</v>
      </c>
      <c r="M339" s="640">
        <f ca="1">IFERROR(SUMPRODUCT(CHOOSE({1;2;3;4;5},M64,M120,M175,M230,M285),OFFSET(Inputs!$B$35:$B$39,0,$B339-1))/SUM(OFFSET(Inputs!$B$35:$B$39,0,$B339-1)),0)</f>
        <v>0</v>
      </c>
      <c r="N339" s="640">
        <f ca="1">IFERROR(SUMPRODUCT(CHOOSE({1;2;3;4;5},N64,N120,N175,N230,N285),OFFSET(Inputs!$B$35:$B$39,0,$B339-1))/SUM(OFFSET(Inputs!$B$35:$B$39,0,$B339-1)),0)</f>
        <v>0</v>
      </c>
      <c r="O339" s="640">
        <f ca="1">IFERROR(SUMPRODUCT(CHOOSE({1;2;3;4;5},O64,O120,O175,O230,O285),OFFSET(Inputs!$B$35:$B$39,0,$B339-1))/SUM(OFFSET(Inputs!$B$35:$B$39,0,$B339-1)),0)</f>
        <v>0</v>
      </c>
      <c r="P339" s="640">
        <f ca="1">IFERROR(SUMPRODUCT(CHOOSE({1;2;3;4;5},P64,P120,P175,P230,P285),OFFSET(Inputs!$B$35:$B$39,0,$B339-1))/SUM(OFFSET(Inputs!$B$35:$B$39,0,$B339-1)),0)</f>
        <v>0</v>
      </c>
      <c r="Q339" s="640">
        <f ca="1">IFERROR(SUMPRODUCT(CHOOSE({1;2;3;4;5},Q64,Q120,Q175,Q230,Q285),OFFSET(Inputs!$B$35:$B$39,0,$B339-1))/SUM(OFFSET(Inputs!$B$35:$B$39,0,$B339-1)),0)</f>
        <v>0</v>
      </c>
      <c r="R339" s="640">
        <f ca="1">IFERROR(SUMPRODUCT(CHOOSE({1;2;3;4;5},R64,R120,R175,R230,R285),OFFSET(Inputs!$B$35:$B$39,0,$B339-1))/SUM(OFFSET(Inputs!$B$35:$B$39,0,$B339-1)),0)</f>
        <v>0</v>
      </c>
      <c r="S339" s="640">
        <f ca="1">IFERROR(SUMPRODUCT(CHOOSE({1;2;3;4;5},S64,S120,S175,S230,S285),OFFSET(Inputs!$B$35:$B$39,0,$B339-1))/SUM(OFFSET(Inputs!$B$35:$B$39,0,$B339-1)),0)</f>
        <v>0</v>
      </c>
      <c r="T339" s="640">
        <f ca="1">IFERROR(SUMPRODUCT(CHOOSE({1;2;3;4;5},T64,T120,T175,T230,T285),OFFSET(Inputs!$B$35:$B$39,0,$B339-1))/SUM(OFFSET(Inputs!$B$35:$B$39,0,$B339-1)),0)</f>
        <v>0</v>
      </c>
      <c r="U339" s="640">
        <f ca="1">IFERROR(SUMPRODUCT(CHOOSE({1;2;3;4;5},U64,U120,U175,U230,U285),OFFSET(Inputs!$B$35:$B$39,0,$B339-1))/SUM(OFFSET(Inputs!$B$35:$B$39,0,$B339-1)),0)</f>
        <v>0</v>
      </c>
      <c r="V339" s="640">
        <f ca="1">IFERROR(SUMPRODUCT(CHOOSE({1;2;3;4;5},V64,V120,V175,V230,V285),OFFSET(Inputs!$B$35:$B$39,0,$B339-1))/SUM(OFFSET(Inputs!$B$35:$B$39,0,$B339-1)),0)</f>
        <v>0</v>
      </c>
      <c r="W339" s="640">
        <f ca="1">IFERROR(SUMPRODUCT(CHOOSE({1;2;3;4;5},W64,W120,W175,W230,W285),OFFSET(Inputs!$B$35:$B$39,0,$B339-1))/SUM(OFFSET(Inputs!$B$35:$B$39,0,$B339-1)),0)</f>
        <v>0</v>
      </c>
      <c r="X339" s="640">
        <f ca="1">IFERROR(SUMPRODUCT(CHOOSE({1;2;3;4;5},X64,X120,X175,X230,X285),OFFSET(Inputs!$B$35:$B$39,0,$B339-1))/SUM(OFFSET(Inputs!$B$35:$B$39,0,$B339-1)),0)</f>
        <v>0</v>
      </c>
      <c r="Y339" s="640">
        <f ca="1">IFERROR(SUMPRODUCT(CHOOSE({1;2;3;4;5},Y64,Y120,Y175,Y230,Y285),OFFSET(Inputs!$B$35:$B$39,0,$B339-1))/SUM(OFFSET(Inputs!$B$35:$B$39,0,$B339-1)),0)</f>
        <v>0</v>
      </c>
      <c r="Z339" s="640">
        <f ca="1">IFERROR(SUMPRODUCT(CHOOSE({1;2;3;4;5},Z64,Z120,Z175,Z230,Z285),OFFSET(Inputs!$B$35:$B$39,0,$B339-1))/SUM(OFFSET(Inputs!$B$35:$B$39,0,$B339-1)),0)</f>
        <v>0</v>
      </c>
      <c r="AA339" s="640">
        <f ca="1">IFERROR(SUMPRODUCT(CHOOSE({1;2;3;4;5},AA64,AA120,AA175,AA230,AA285),OFFSET(Inputs!$B$35:$B$39,0,$B339-1))/SUM(OFFSET(Inputs!$B$35:$B$39,0,$B339-1)),0)</f>
        <v>0</v>
      </c>
      <c r="AB339" s="640">
        <f ca="1">IFERROR(SUMPRODUCT(CHOOSE({1;2;3;4;5},AB64,AB120,AB175,AB230,AB285),OFFSET(Inputs!$B$35:$B$39,0,$B339-1))/SUM(OFFSET(Inputs!$B$35:$B$39,0,$B339-1)),0)</f>
        <v>0</v>
      </c>
      <c r="AC339" s="640">
        <f ca="1">IFERROR(SUMPRODUCT(CHOOSE({1;2;3;4;5},AC64,AC120,AC175,AC230,AC285),OFFSET(Inputs!$B$35:$B$39,0,$B339-1))/SUM(OFFSET(Inputs!$B$35:$B$39,0,$B339-1)),0)</f>
        <v>0</v>
      </c>
      <c r="AD339" s="640">
        <f ca="1">IFERROR(SUMPRODUCT(CHOOSE({1;2;3;4;5},AD64,AD120,AD175,AD230,AD285),OFFSET(Inputs!$B$35:$B$39,0,$B339-1))/SUM(OFFSET(Inputs!$B$35:$B$39,0,$B339-1)),0)</f>
        <v>0</v>
      </c>
      <c r="AE339" s="640">
        <f ca="1">IFERROR(SUMPRODUCT(CHOOSE({1;2;3;4;5},AE64,AE120,AE175,AE230,AE285),OFFSET(Inputs!$B$35:$B$39,0,$B339-1))/SUM(OFFSET(Inputs!$B$35:$B$39,0,$B339-1)),0)</f>
        <v>0</v>
      </c>
      <c r="AF339" s="640">
        <f ca="1">IFERROR(SUMPRODUCT(CHOOSE({1;2;3;4;5},AF64,AF120,AF175,AF230,AF285),OFFSET(Inputs!$B$35:$B$39,0,$B339-1))/SUM(OFFSET(Inputs!$B$35:$B$39,0,$B339-1)),0)</f>
        <v>0</v>
      </c>
      <c r="AG339" s="640">
        <f ca="1">IFERROR(SUMPRODUCT(CHOOSE({1;2;3;4;5},AG64,AG120,AG175,AG230,AG285),OFFSET(Inputs!$B$35:$B$39,0,$B339-1))/SUM(OFFSET(Inputs!$B$35:$B$39,0,$B339-1)),0)</f>
        <v>0</v>
      </c>
      <c r="AH339" s="640">
        <f ca="1">IFERROR(SUMPRODUCT(CHOOSE({1;2;3;4;5},AH64,AH120,AH175,AH230,AH285),OFFSET(Inputs!$B$35:$B$39,0,$B339-1))/SUM(OFFSET(Inputs!$B$35:$B$39,0,$B339-1)),0)</f>
        <v>0</v>
      </c>
      <c r="AI339" s="640">
        <f ca="1">IFERROR(SUMPRODUCT(CHOOSE({1;2;3;4;5},AI64,AI120,AI175,AI230,AI285),OFFSET(Inputs!$B$35:$B$39,0,$B339-1))/SUM(OFFSET(Inputs!$B$35:$B$39,0,$B339-1)),0)</f>
        <v>0</v>
      </c>
      <c r="AJ339" s="640">
        <f ca="1">IFERROR(SUMPRODUCT(CHOOSE({1;2;3;4;5},AJ64,AJ120,AJ175,AJ230,AJ285),OFFSET(Inputs!$B$35:$B$39,0,$B339-1))/SUM(OFFSET(Inputs!$B$35:$B$39,0,$B339-1)),0)</f>
        <v>0</v>
      </c>
      <c r="AK339" s="640">
        <f ca="1">IFERROR(SUMPRODUCT(CHOOSE({1;2;3;4;5},AK64,AK120,AK175,AK230,AK285),OFFSET(Inputs!$B$35:$B$39,0,$B339-1))/SUM(OFFSET(Inputs!$B$35:$B$39,0,$B339-1)),0)</f>
        <v>0</v>
      </c>
      <c r="AL339" s="640">
        <f ca="1">IFERROR(SUMPRODUCT(CHOOSE({1;2;3;4;5},AL64,AL120,AL175,AL230,AL285),OFFSET(Inputs!$B$35:$B$39,0,$B339-1))/SUM(OFFSET(Inputs!$B$35:$B$39,0,$B339-1)),0)</f>
        <v>0</v>
      </c>
      <c r="AM339" s="640">
        <f ca="1">IFERROR(SUMPRODUCT(CHOOSE({1;2;3;4;5},AM64,AM120,AM175,AM230,AM285),OFFSET(Inputs!$B$35:$B$39,0,$B339-1))/SUM(OFFSET(Inputs!$B$35:$B$39,0,$B339-1)),0)</f>
        <v>0</v>
      </c>
      <c r="AN339" s="640">
        <f ca="1">IFERROR(SUMPRODUCT(CHOOSE({1;2;3;4;5},AN64,AN120,AN175,AN230,AN285),OFFSET(Inputs!$B$35:$B$39,0,$B339-1))/SUM(OFFSET(Inputs!$B$35:$B$39,0,$B339-1)),0)</f>
        <v>0</v>
      </c>
      <c r="AO339" s="640">
        <f ca="1">IFERROR(SUMPRODUCT(CHOOSE({1;2;3;4;5},AO64,AO120,AO175,AO230,AO285),OFFSET(Inputs!$B$35:$B$39,0,$B339-1))/SUM(OFFSET(Inputs!$B$35:$B$39,0,$B339-1)),0)</f>
        <v>0</v>
      </c>
      <c r="AP339" s="640">
        <f ca="1">IFERROR(SUMPRODUCT(CHOOSE({1;2;3;4;5},AP64,AP120,AP175,AP230,AP285),OFFSET(Inputs!$B$35:$B$39,0,$B339-1))/SUM(OFFSET(Inputs!$B$35:$B$39,0,$B339-1)),0)</f>
        <v>0</v>
      </c>
      <c r="AQ339" s="640">
        <f ca="1">IFERROR(SUMPRODUCT(CHOOSE({1;2;3;4;5},AQ64,AQ120,AQ175,AQ230,AQ285),OFFSET(Inputs!$B$35:$B$39,0,$B339-1))/SUM(OFFSET(Inputs!$B$35:$B$39,0,$B339-1)),0)</f>
        <v>0</v>
      </c>
      <c r="AR339" s="640">
        <f ca="1">IFERROR(SUMPRODUCT(CHOOSE({1;2;3;4;5},AR64,AR120,AR175,AR230,AR285),OFFSET(Inputs!$B$35:$B$39,0,$B339-1))/SUM(OFFSET(Inputs!$B$35:$B$39,0,$B339-1)),0)</f>
        <v>0</v>
      </c>
      <c r="AS339" s="640">
        <f ca="1">IFERROR(SUMPRODUCT(CHOOSE({1;2;3;4;5},AS64,AS120,AS175,AS230,AS285),OFFSET(Inputs!$B$35:$B$39,0,$B339-1))/SUM(OFFSET(Inputs!$B$35:$B$39,0,$B339-1)),0)</f>
        <v>0</v>
      </c>
      <c r="AT339" s="640">
        <f ca="1">IFERROR(SUMPRODUCT(CHOOSE({1;2;3;4;5},AT64,AT120,AT175,AT230,AT285),OFFSET(Inputs!$B$35:$B$39,0,$B339-1))/SUM(OFFSET(Inputs!$B$35:$B$39,0,$B339-1)),0)</f>
        <v>0</v>
      </c>
      <c r="AU339" s="640">
        <f ca="1">IFERROR(SUMPRODUCT(CHOOSE({1;2;3;4;5},AU64,AU120,AU175,AU230,AU285),OFFSET(Inputs!$B$35:$B$39,0,$B339-1))/SUM(OFFSET(Inputs!$B$35:$B$39,0,$B339-1)),0)</f>
        <v>0</v>
      </c>
      <c r="AV339" s="640">
        <f ca="1">IFERROR(SUMPRODUCT(CHOOSE({1;2;3;4;5},AV64,AV120,AV175,AV230,AV285),OFFSET(Inputs!$B$35:$B$39,0,$B339-1))/SUM(OFFSET(Inputs!$B$35:$B$39,0,$B339-1)),0)</f>
        <v>0</v>
      </c>
      <c r="AW339" s="640">
        <f ca="1">IFERROR(SUMPRODUCT(CHOOSE({1;2;3;4;5},AW64,AW120,AW175,AW230,AW285),OFFSET(Inputs!$B$35:$B$39,0,$B339-1))/SUM(OFFSET(Inputs!$B$35:$B$39,0,$B339-1)),0)</f>
        <v>0</v>
      </c>
      <c r="AX339" s="640">
        <f ca="1">IFERROR(SUMPRODUCT(CHOOSE({1;2;3;4;5},AX64,AX120,AX175,AX230,AX285),OFFSET(Inputs!$B$35:$B$39,0,$B339-1))/SUM(OFFSET(Inputs!$B$35:$B$39,0,$B339-1)),0)</f>
        <v>0</v>
      </c>
      <c r="AY339" s="640">
        <f ca="1">IFERROR(SUMPRODUCT(CHOOSE({1;2;3;4;5},AY64,AY120,AY175,AY230,AY285),OFFSET(Inputs!$B$35:$B$39,0,$B339-1))/SUM(OFFSET(Inputs!$B$35:$B$39,0,$B339-1)),0)</f>
        <v>0</v>
      </c>
      <c r="AZ339" s="640">
        <f ca="1">IFERROR(SUMPRODUCT(CHOOSE({1;2;3;4;5},AZ64,AZ120,AZ175,AZ230,AZ285),OFFSET(Inputs!$B$35:$B$39,0,$B339-1))/SUM(OFFSET(Inputs!$B$35:$B$39,0,$B339-1)),0)</f>
        <v>0</v>
      </c>
      <c r="BA339" s="641">
        <f ca="1">IFERROR(SUMPRODUCT(CHOOSE({1;2;3;4;5},BA64,BA120,BA175,BA230,BA285),OFFSET(Inputs!$B$35:$B$39,0,$B339-1))/SUM(OFFSET(Inputs!$B$35:$B$39,0,$B339-1)),0)</f>
        <v>0</v>
      </c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43"/>
      <c r="BU339" s="243"/>
      <c r="BV339" s="243"/>
      <c r="BW339" s="243"/>
      <c r="BX339" s="243"/>
      <c r="BY339" s="243"/>
      <c r="BZ339" s="243"/>
      <c r="CA339" s="243"/>
      <c r="CB339" s="243"/>
      <c r="CC339" s="243"/>
      <c r="CD339" s="243"/>
      <c r="CE339" s="243"/>
      <c r="CF339" s="243"/>
      <c r="CG339" s="243"/>
      <c r="CH339" s="243"/>
      <c r="CI339" s="243"/>
      <c r="CJ339" s="243"/>
      <c r="CK339" s="243"/>
      <c r="CL339" s="243"/>
      <c r="CM339" s="243"/>
      <c r="CN339" s="243"/>
      <c r="CO339" s="243"/>
      <c r="CP339" s="243"/>
      <c r="CQ339" s="243"/>
      <c r="CR339" s="243"/>
      <c r="CS339" s="243"/>
      <c r="CT339" s="243"/>
      <c r="CU339" s="243"/>
      <c r="CV339" s="243"/>
      <c r="CW339" s="243"/>
      <c r="CX339" s="243"/>
      <c r="CY339" s="243"/>
      <c r="CZ339" s="243"/>
      <c r="DA339" s="243"/>
      <c r="DB339" s="243"/>
      <c r="DC339" s="243"/>
      <c r="DD339" s="243"/>
      <c r="DE339" s="243"/>
      <c r="DF339" s="243"/>
      <c r="DG339" s="243"/>
      <c r="DH339" s="243"/>
      <c r="DI339" s="243"/>
      <c r="DJ339" s="243"/>
      <c r="DK339" s="243"/>
      <c r="DL339" s="243"/>
      <c r="DM339" s="243"/>
      <c r="DN339" s="243"/>
      <c r="DO339" s="243"/>
      <c r="DP339" s="243"/>
      <c r="DQ339" s="243"/>
      <c r="DR339" s="243"/>
      <c r="DS339" s="243"/>
      <c r="DT339" s="243"/>
      <c r="DU339" s="243"/>
      <c r="DV339" s="243"/>
      <c r="DW339" s="243"/>
      <c r="DX339" s="243"/>
      <c r="DY339" s="243"/>
      <c r="DZ339" s="243"/>
      <c r="EA339" s="243"/>
      <c r="EB339" s="243"/>
      <c r="EC339" s="243"/>
      <c r="ED339" s="243"/>
      <c r="EE339" s="243"/>
      <c r="EF339" s="243"/>
      <c r="EG339" s="243"/>
      <c r="EH339" s="243"/>
      <c r="EI339" s="243"/>
      <c r="EJ339" s="243"/>
      <c r="EK339" s="243"/>
      <c r="EL339" s="243"/>
      <c r="EM339" s="243"/>
      <c r="EN339" s="243"/>
      <c r="EO339" s="243"/>
      <c r="EP339" s="243"/>
      <c r="EQ339" s="243"/>
      <c r="ER339" s="243"/>
      <c r="ES339" s="243"/>
      <c r="ET339" s="243"/>
      <c r="EU339" s="243"/>
      <c r="EV339" s="243"/>
      <c r="EW339" s="243"/>
      <c r="EX339" s="243"/>
      <c r="EY339" s="243"/>
      <c r="EZ339" s="243"/>
      <c r="FA339" s="243"/>
      <c r="FB339" s="243"/>
      <c r="FC339" s="243"/>
      <c r="FD339" s="243"/>
      <c r="FE339" s="243"/>
      <c r="FF339" s="243"/>
      <c r="FG339" s="243"/>
      <c r="FH339" s="243"/>
      <c r="FI339" s="243"/>
      <c r="FJ339" s="243"/>
      <c r="FK339" s="243"/>
      <c r="FL339" s="243"/>
      <c r="FM339" s="243"/>
      <c r="FN339" s="243"/>
      <c r="FO339" s="243"/>
      <c r="FP339" s="243"/>
      <c r="FQ339" s="243"/>
      <c r="FR339" s="243"/>
      <c r="FS339" s="243"/>
      <c r="FT339" s="243"/>
      <c r="FU339" s="243"/>
      <c r="FV339" s="243"/>
      <c r="FW339" s="243"/>
      <c r="FX339" s="243"/>
      <c r="FY339" s="243"/>
      <c r="FZ339" s="243"/>
      <c r="GA339" s="243"/>
      <c r="GB339" s="243"/>
      <c r="GC339" s="243"/>
      <c r="GD339" s="243"/>
      <c r="GE339" s="243"/>
      <c r="GF339" s="243"/>
      <c r="GG339" s="243"/>
      <c r="GH339" s="243"/>
      <c r="GI339" s="243"/>
      <c r="GJ339" s="243"/>
      <c r="GK339" s="243"/>
      <c r="GL339" s="243"/>
      <c r="GM339" s="243"/>
      <c r="GN339" s="243"/>
      <c r="GO339" s="243"/>
      <c r="GP339" s="243"/>
      <c r="GQ339" s="243"/>
      <c r="GR339" s="243"/>
      <c r="GS339" s="243"/>
      <c r="GT339" s="243"/>
      <c r="GU339" s="243"/>
      <c r="GV339" s="243"/>
      <c r="GW339" s="243"/>
      <c r="GX339" s="243"/>
      <c r="GY339" s="243"/>
      <c r="GZ339" s="243"/>
      <c r="HA339" s="243"/>
      <c r="HB339" s="243"/>
      <c r="HC339" s="243"/>
      <c r="HD339" s="243"/>
      <c r="HE339" s="243"/>
      <c r="HF339" s="243"/>
      <c r="HG339" s="243"/>
      <c r="HH339" s="243"/>
      <c r="HI339" s="243"/>
      <c r="HJ339" s="243"/>
      <c r="HK339" s="243"/>
      <c r="HL339" s="243"/>
      <c r="HM339" s="243"/>
      <c r="HN339" s="243"/>
      <c r="HO339" s="243"/>
      <c r="HP339" s="243"/>
      <c r="HQ339" s="243"/>
      <c r="HR339" s="243"/>
      <c r="HS339" s="243"/>
      <c r="HT339" s="243"/>
      <c r="HU339" s="243"/>
      <c r="HV339" s="243"/>
      <c r="HW339" s="243"/>
      <c r="HX339" s="243"/>
      <c r="HY339" s="243"/>
      <c r="HZ339" s="243"/>
      <c r="IA339" s="243"/>
      <c r="IB339" s="243"/>
      <c r="IC339" s="243"/>
      <c r="ID339" s="243"/>
      <c r="IE339" s="243"/>
      <c r="IF339" s="243"/>
      <c r="IG339" s="243"/>
      <c r="IH339" s="243"/>
      <c r="II339" s="243"/>
      <c r="IJ339" s="243"/>
      <c r="IK339" s="243"/>
      <c r="IL339" s="243"/>
      <c r="IM339" s="243"/>
      <c r="IN339" s="243"/>
      <c r="IO339" s="243"/>
      <c r="IP339" s="243"/>
      <c r="IQ339" s="243"/>
      <c r="IR339" s="243"/>
      <c r="IS339" s="243"/>
      <c r="IT339" s="243"/>
      <c r="IU339" s="243"/>
      <c r="IV339" s="243"/>
      <c r="IW339" s="243"/>
    </row>
    <row r="340" spans="1:257" s="221" customFormat="1" outlineLevel="1">
      <c r="A340" s="610"/>
      <c r="B340" s="987">
        <v>2</v>
      </c>
      <c r="C340" s="988"/>
      <c r="D340" s="918">
        <f ca="1">IFERROR(SUMPRODUCT(CHOOSE({1;2;3;4;5},D65,D121,D176,D231,D286),OFFSET(Inputs!$B$35:$B$39,0,$B340-1))/SUM(OFFSET(Inputs!$B$35:$B$39,0,$B340-1)),0)</f>
        <v>0</v>
      </c>
      <c r="E340" s="902">
        <f ca="1">IFERROR(SUMPRODUCT(CHOOSE({1;2;3;4;5},E65,E121,E176,E231,E286),OFFSET(Inputs!$B$35:$B$39,0,$B340-1))/SUM(OFFSET(Inputs!$B$35:$B$39,0,$B340-1)),0)</f>
        <v>0</v>
      </c>
      <c r="F340" s="902">
        <f ca="1">IFERROR(SUMPRODUCT(CHOOSE({1;2;3;4;5},F65,F121,F176,F231,F286),OFFSET(Inputs!$B$35:$B$39,0,$B340-1))/SUM(OFFSET(Inputs!$B$35:$B$39,0,$B340-1)),0)</f>
        <v>0</v>
      </c>
      <c r="G340" s="902">
        <f ca="1">IFERROR(SUMPRODUCT(CHOOSE({1;2;3;4;5},G65,G121,G176,G231,G286),OFFSET(Inputs!$B$35:$B$39,0,$B340-1))/SUM(OFFSET(Inputs!$B$35:$B$39,0,$B340-1)),0)</f>
        <v>0</v>
      </c>
      <c r="H340" s="902">
        <f ca="1">IFERROR(SUMPRODUCT(CHOOSE({1;2;3;4;5},H65,H121,H176,H231,H286),OFFSET(Inputs!$B$35:$B$39,0,$B340-1))/SUM(OFFSET(Inputs!$B$35:$B$39,0,$B340-1)),0)</f>
        <v>0</v>
      </c>
      <c r="I340" s="902">
        <f ca="1">IFERROR(SUMPRODUCT(CHOOSE({1;2;3;4;5},I65,I121,I176,I231,I286),OFFSET(Inputs!$B$35:$B$39,0,$B340-1))/SUM(OFFSET(Inputs!$B$35:$B$39,0,$B340-1)),0)</f>
        <v>0</v>
      </c>
      <c r="J340" s="902">
        <f ca="1">IFERROR(SUMPRODUCT(CHOOSE({1;2;3;4;5},J65,J121,J176,J231,J286),OFFSET(Inputs!$B$35:$B$39,0,$B340-1))/SUM(OFFSET(Inputs!$B$35:$B$39,0,$B340-1)),0)</f>
        <v>0</v>
      </c>
      <c r="K340" s="902">
        <f ca="1">IFERROR(SUMPRODUCT(CHOOSE({1;2;3;4;5},K65,K121,K176,K231,K286),OFFSET(Inputs!$B$35:$B$39,0,$B340-1))/SUM(OFFSET(Inputs!$B$35:$B$39,0,$B340-1)),0)</f>
        <v>0</v>
      </c>
      <c r="L340" s="902">
        <f ca="1">IFERROR(SUMPRODUCT(CHOOSE({1;2;3;4;5},L65,L121,L176,L231,L286),OFFSET(Inputs!$B$35:$B$39,0,$B340-1))/SUM(OFFSET(Inputs!$B$35:$B$39,0,$B340-1)),0)</f>
        <v>0</v>
      </c>
      <c r="M340" s="902">
        <f ca="1">IFERROR(SUMPRODUCT(CHOOSE({1;2;3;4;5},M65,M121,M176,M231,M286),OFFSET(Inputs!$B$35:$B$39,0,$B340-1))/SUM(OFFSET(Inputs!$B$35:$B$39,0,$B340-1)),0)</f>
        <v>0</v>
      </c>
      <c r="N340" s="902">
        <f ca="1">IFERROR(SUMPRODUCT(CHOOSE({1;2;3;4;5},N65,N121,N176,N231,N286),OFFSET(Inputs!$B$35:$B$39,0,$B340-1))/SUM(OFFSET(Inputs!$B$35:$B$39,0,$B340-1)),0)</f>
        <v>0</v>
      </c>
      <c r="O340" s="902">
        <f ca="1">IFERROR(SUMPRODUCT(CHOOSE({1;2;3;4;5},O65,O121,O176,O231,O286),OFFSET(Inputs!$B$35:$B$39,0,$B340-1))/SUM(OFFSET(Inputs!$B$35:$B$39,0,$B340-1)),0)</f>
        <v>0</v>
      </c>
      <c r="P340" s="902">
        <f ca="1">IFERROR(SUMPRODUCT(CHOOSE({1;2;3;4;5},P65,P121,P176,P231,P286),OFFSET(Inputs!$B$35:$B$39,0,$B340-1))/SUM(OFFSET(Inputs!$B$35:$B$39,0,$B340-1)),0)</f>
        <v>0</v>
      </c>
      <c r="Q340" s="902">
        <f ca="1">IFERROR(SUMPRODUCT(CHOOSE({1;2;3;4;5},Q65,Q121,Q176,Q231,Q286),OFFSET(Inputs!$B$35:$B$39,0,$B340-1))/SUM(OFFSET(Inputs!$B$35:$B$39,0,$B340-1)),0)</f>
        <v>0</v>
      </c>
      <c r="R340" s="902">
        <f ca="1">IFERROR(SUMPRODUCT(CHOOSE({1;2;3;4;5},R65,R121,R176,R231,R286),OFFSET(Inputs!$B$35:$B$39,0,$B340-1))/SUM(OFFSET(Inputs!$B$35:$B$39,0,$B340-1)),0)</f>
        <v>0</v>
      </c>
      <c r="S340" s="902">
        <f ca="1">IFERROR(SUMPRODUCT(CHOOSE({1;2;3;4;5},S65,S121,S176,S231,S286),OFFSET(Inputs!$B$35:$B$39,0,$B340-1))/SUM(OFFSET(Inputs!$B$35:$B$39,0,$B340-1)),0)</f>
        <v>0</v>
      </c>
      <c r="T340" s="902">
        <f ca="1">IFERROR(SUMPRODUCT(CHOOSE({1;2;3;4;5},T65,T121,T176,T231,T286),OFFSET(Inputs!$B$35:$B$39,0,$B340-1))/SUM(OFFSET(Inputs!$B$35:$B$39,0,$B340-1)),0)</f>
        <v>0</v>
      </c>
      <c r="U340" s="902">
        <f ca="1">IFERROR(SUMPRODUCT(CHOOSE({1;2;3;4;5},U65,U121,U176,U231,U286),OFFSET(Inputs!$B$35:$B$39,0,$B340-1))/SUM(OFFSET(Inputs!$B$35:$B$39,0,$B340-1)),0)</f>
        <v>0</v>
      </c>
      <c r="V340" s="902">
        <f ca="1">IFERROR(SUMPRODUCT(CHOOSE({1;2;3;4;5},V65,V121,V176,V231,V286),OFFSET(Inputs!$B$35:$B$39,0,$B340-1))/SUM(OFFSET(Inputs!$B$35:$B$39,0,$B340-1)),0)</f>
        <v>0</v>
      </c>
      <c r="W340" s="902">
        <f ca="1">IFERROR(SUMPRODUCT(CHOOSE({1;2;3;4;5},W65,W121,W176,W231,W286),OFFSET(Inputs!$B$35:$B$39,0,$B340-1))/SUM(OFFSET(Inputs!$B$35:$B$39,0,$B340-1)),0)</f>
        <v>0</v>
      </c>
      <c r="X340" s="902">
        <f ca="1">IFERROR(SUMPRODUCT(CHOOSE({1;2;3;4;5},X65,X121,X176,X231,X286),OFFSET(Inputs!$B$35:$B$39,0,$B340-1))/SUM(OFFSET(Inputs!$B$35:$B$39,0,$B340-1)),0)</f>
        <v>0</v>
      </c>
      <c r="Y340" s="902">
        <f ca="1">IFERROR(SUMPRODUCT(CHOOSE({1;2;3;4;5},Y65,Y121,Y176,Y231,Y286),OFFSET(Inputs!$B$35:$B$39,0,$B340-1))/SUM(OFFSET(Inputs!$B$35:$B$39,0,$B340-1)),0)</f>
        <v>0</v>
      </c>
      <c r="Z340" s="902">
        <f ca="1">IFERROR(SUMPRODUCT(CHOOSE({1;2;3;4;5},Z65,Z121,Z176,Z231,Z286),OFFSET(Inputs!$B$35:$B$39,0,$B340-1))/SUM(OFFSET(Inputs!$B$35:$B$39,0,$B340-1)),0)</f>
        <v>0</v>
      </c>
      <c r="AA340" s="902">
        <f ca="1">IFERROR(SUMPRODUCT(CHOOSE({1;2;3;4;5},AA65,AA121,AA176,AA231,AA286),OFFSET(Inputs!$B$35:$B$39,0,$B340-1))/SUM(OFFSET(Inputs!$B$35:$B$39,0,$B340-1)),0)</f>
        <v>0</v>
      </c>
      <c r="AB340" s="902">
        <f ca="1">IFERROR(SUMPRODUCT(CHOOSE({1;2;3;4;5},AB65,AB121,AB176,AB231,AB286),OFFSET(Inputs!$B$35:$B$39,0,$B340-1))/SUM(OFFSET(Inputs!$B$35:$B$39,0,$B340-1)),0)</f>
        <v>0</v>
      </c>
      <c r="AC340" s="902">
        <f ca="1">IFERROR(SUMPRODUCT(CHOOSE({1;2;3;4;5},AC65,AC121,AC176,AC231,AC286),OFFSET(Inputs!$B$35:$B$39,0,$B340-1))/SUM(OFFSET(Inputs!$B$35:$B$39,0,$B340-1)),0)</f>
        <v>0</v>
      </c>
      <c r="AD340" s="902">
        <f ca="1">IFERROR(SUMPRODUCT(CHOOSE({1;2;3;4;5},AD65,AD121,AD176,AD231,AD286),OFFSET(Inputs!$B$35:$B$39,0,$B340-1))/SUM(OFFSET(Inputs!$B$35:$B$39,0,$B340-1)),0)</f>
        <v>0</v>
      </c>
      <c r="AE340" s="902">
        <f ca="1">IFERROR(SUMPRODUCT(CHOOSE({1;2;3;4;5},AE65,AE121,AE176,AE231,AE286),OFFSET(Inputs!$B$35:$B$39,0,$B340-1))/SUM(OFFSET(Inputs!$B$35:$B$39,0,$B340-1)),0)</f>
        <v>0</v>
      </c>
      <c r="AF340" s="902">
        <f ca="1">IFERROR(SUMPRODUCT(CHOOSE({1;2;3;4;5},AF65,AF121,AF176,AF231,AF286),OFFSET(Inputs!$B$35:$B$39,0,$B340-1))/SUM(OFFSET(Inputs!$B$35:$B$39,0,$B340-1)),0)</f>
        <v>0</v>
      </c>
      <c r="AG340" s="902">
        <f ca="1">IFERROR(SUMPRODUCT(CHOOSE({1;2;3;4;5},AG65,AG121,AG176,AG231,AG286),OFFSET(Inputs!$B$35:$B$39,0,$B340-1))/SUM(OFFSET(Inputs!$B$35:$B$39,0,$B340-1)),0)</f>
        <v>0</v>
      </c>
      <c r="AH340" s="902">
        <f ca="1">IFERROR(SUMPRODUCT(CHOOSE({1;2;3;4;5},AH65,AH121,AH176,AH231,AH286),OFFSET(Inputs!$B$35:$B$39,0,$B340-1))/SUM(OFFSET(Inputs!$B$35:$B$39,0,$B340-1)),0)</f>
        <v>0</v>
      </c>
      <c r="AI340" s="902">
        <f ca="1">IFERROR(SUMPRODUCT(CHOOSE({1;2;3;4;5},AI65,AI121,AI176,AI231,AI286),OFFSET(Inputs!$B$35:$B$39,0,$B340-1))/SUM(OFFSET(Inputs!$B$35:$B$39,0,$B340-1)),0)</f>
        <v>0</v>
      </c>
      <c r="AJ340" s="902">
        <f ca="1">IFERROR(SUMPRODUCT(CHOOSE({1;2;3;4;5},AJ65,AJ121,AJ176,AJ231,AJ286),OFFSET(Inputs!$B$35:$B$39,0,$B340-1))/SUM(OFFSET(Inputs!$B$35:$B$39,0,$B340-1)),0)</f>
        <v>0</v>
      </c>
      <c r="AK340" s="902">
        <f ca="1">IFERROR(SUMPRODUCT(CHOOSE({1;2;3;4;5},AK65,AK121,AK176,AK231,AK286),OFFSET(Inputs!$B$35:$B$39,0,$B340-1))/SUM(OFFSET(Inputs!$B$35:$B$39,0,$B340-1)),0)</f>
        <v>0</v>
      </c>
      <c r="AL340" s="902">
        <f ca="1">IFERROR(SUMPRODUCT(CHOOSE({1;2;3;4;5},AL65,AL121,AL176,AL231,AL286),OFFSET(Inputs!$B$35:$B$39,0,$B340-1))/SUM(OFFSET(Inputs!$B$35:$B$39,0,$B340-1)),0)</f>
        <v>0</v>
      </c>
      <c r="AM340" s="902">
        <f ca="1">IFERROR(SUMPRODUCT(CHOOSE({1;2;3;4;5},AM65,AM121,AM176,AM231,AM286),OFFSET(Inputs!$B$35:$B$39,0,$B340-1))/SUM(OFFSET(Inputs!$B$35:$B$39,0,$B340-1)),0)</f>
        <v>0</v>
      </c>
      <c r="AN340" s="902">
        <f ca="1">IFERROR(SUMPRODUCT(CHOOSE({1;2;3;4;5},AN65,AN121,AN176,AN231,AN286),OFFSET(Inputs!$B$35:$B$39,0,$B340-1))/SUM(OFFSET(Inputs!$B$35:$B$39,0,$B340-1)),0)</f>
        <v>0</v>
      </c>
      <c r="AO340" s="902">
        <f ca="1">IFERROR(SUMPRODUCT(CHOOSE({1;2;3;4;5},AO65,AO121,AO176,AO231,AO286),OFFSET(Inputs!$B$35:$B$39,0,$B340-1))/SUM(OFFSET(Inputs!$B$35:$B$39,0,$B340-1)),0)</f>
        <v>0</v>
      </c>
      <c r="AP340" s="902">
        <f ca="1">IFERROR(SUMPRODUCT(CHOOSE({1;2;3;4;5},AP65,AP121,AP176,AP231,AP286),OFFSET(Inputs!$B$35:$B$39,0,$B340-1))/SUM(OFFSET(Inputs!$B$35:$B$39,0,$B340-1)),0)</f>
        <v>0</v>
      </c>
      <c r="AQ340" s="902">
        <f ca="1">IFERROR(SUMPRODUCT(CHOOSE({1;2;3;4;5},AQ65,AQ121,AQ176,AQ231,AQ286),OFFSET(Inputs!$B$35:$B$39,0,$B340-1))/SUM(OFFSET(Inputs!$B$35:$B$39,0,$B340-1)),0)</f>
        <v>0</v>
      </c>
      <c r="AR340" s="902">
        <f ca="1">IFERROR(SUMPRODUCT(CHOOSE({1;2;3;4;5},AR65,AR121,AR176,AR231,AR286),OFFSET(Inputs!$B$35:$B$39,0,$B340-1))/SUM(OFFSET(Inputs!$B$35:$B$39,0,$B340-1)),0)</f>
        <v>0</v>
      </c>
      <c r="AS340" s="902">
        <f ca="1">IFERROR(SUMPRODUCT(CHOOSE({1;2;3;4;5},AS65,AS121,AS176,AS231,AS286),OFFSET(Inputs!$B$35:$B$39,0,$B340-1))/SUM(OFFSET(Inputs!$B$35:$B$39,0,$B340-1)),0)</f>
        <v>0</v>
      </c>
      <c r="AT340" s="902">
        <f ca="1">IFERROR(SUMPRODUCT(CHOOSE({1;2;3;4;5},AT65,AT121,AT176,AT231,AT286),OFFSET(Inputs!$B$35:$B$39,0,$B340-1))/SUM(OFFSET(Inputs!$B$35:$B$39,0,$B340-1)),0)</f>
        <v>0</v>
      </c>
      <c r="AU340" s="902">
        <f ca="1">IFERROR(SUMPRODUCT(CHOOSE({1;2;3;4;5},AU65,AU121,AU176,AU231,AU286),OFFSET(Inputs!$B$35:$B$39,0,$B340-1))/SUM(OFFSET(Inputs!$B$35:$B$39,0,$B340-1)),0)</f>
        <v>0</v>
      </c>
      <c r="AV340" s="902">
        <f ca="1">IFERROR(SUMPRODUCT(CHOOSE({1;2;3;4;5},AV65,AV121,AV176,AV231,AV286),OFFSET(Inputs!$B$35:$B$39,0,$B340-1))/SUM(OFFSET(Inputs!$B$35:$B$39,0,$B340-1)),0)</f>
        <v>0</v>
      </c>
      <c r="AW340" s="902">
        <f ca="1">IFERROR(SUMPRODUCT(CHOOSE({1;2;3;4;5},AW65,AW121,AW176,AW231,AW286),OFFSET(Inputs!$B$35:$B$39,0,$B340-1))/SUM(OFFSET(Inputs!$B$35:$B$39,0,$B340-1)),0)</f>
        <v>0</v>
      </c>
      <c r="AX340" s="902">
        <f ca="1">IFERROR(SUMPRODUCT(CHOOSE({1;2;3;4;5},AX65,AX121,AX176,AX231,AX286),OFFSET(Inputs!$B$35:$B$39,0,$B340-1))/SUM(OFFSET(Inputs!$B$35:$B$39,0,$B340-1)),0)</f>
        <v>0</v>
      </c>
      <c r="AY340" s="902">
        <f ca="1">IFERROR(SUMPRODUCT(CHOOSE({1;2;3;4;5},AY65,AY121,AY176,AY231,AY286),OFFSET(Inputs!$B$35:$B$39,0,$B340-1))/SUM(OFFSET(Inputs!$B$35:$B$39,0,$B340-1)),0)</f>
        <v>0</v>
      </c>
      <c r="AZ340" s="902">
        <f ca="1">IFERROR(SUMPRODUCT(CHOOSE({1;2;3;4;5},AZ65,AZ121,AZ176,AZ231,AZ286),OFFSET(Inputs!$B$35:$B$39,0,$B340-1))/SUM(OFFSET(Inputs!$B$35:$B$39,0,$B340-1)),0)</f>
        <v>0</v>
      </c>
      <c r="BA340" s="902">
        <f ca="1">IFERROR(SUMPRODUCT(CHOOSE({1;2;3;4;5},BA65,BA121,BA176,BA231,BA286),OFFSET(Inputs!$B$35:$B$39,0,$B340-1))/SUM(OFFSET(Inputs!$B$35:$B$39,0,$B340-1)),0)</f>
        <v>0</v>
      </c>
      <c r="BB340" s="286"/>
      <c r="BC340" s="286"/>
      <c r="BD340" s="286"/>
      <c r="BE340" s="286"/>
      <c r="BF340" s="286"/>
      <c r="BG340" s="286"/>
      <c r="BH340" s="286"/>
      <c r="BI340" s="286"/>
      <c r="BJ340" s="286"/>
      <c r="BK340" s="286"/>
      <c r="BL340" s="286"/>
      <c r="BM340" s="286"/>
      <c r="BN340" s="286"/>
      <c r="BO340" s="286"/>
      <c r="BP340" s="286"/>
      <c r="BQ340" s="286"/>
      <c r="BR340" s="286"/>
      <c r="BS340" s="286"/>
      <c r="BT340" s="286"/>
      <c r="BU340" s="286"/>
      <c r="BV340" s="286"/>
      <c r="BW340" s="286"/>
      <c r="BX340" s="286"/>
      <c r="BY340" s="286"/>
      <c r="BZ340" s="286"/>
      <c r="CA340" s="286"/>
      <c r="CB340" s="286"/>
      <c r="CC340" s="286"/>
      <c r="CD340" s="286"/>
      <c r="CE340" s="286"/>
      <c r="CF340" s="286"/>
      <c r="CG340" s="286"/>
      <c r="CH340" s="286"/>
      <c r="CI340" s="286"/>
      <c r="CJ340" s="286"/>
      <c r="CK340" s="286"/>
      <c r="CL340" s="286"/>
      <c r="CM340" s="286"/>
      <c r="CN340" s="286"/>
      <c r="CO340" s="286"/>
      <c r="CP340" s="286"/>
      <c r="CQ340" s="286"/>
      <c r="CR340" s="286"/>
      <c r="CS340" s="286"/>
      <c r="CT340" s="286"/>
      <c r="CU340" s="286"/>
      <c r="CV340" s="286"/>
      <c r="CW340" s="286"/>
      <c r="CX340" s="286"/>
      <c r="CY340" s="286"/>
      <c r="CZ340" s="286"/>
      <c r="DA340" s="286"/>
      <c r="DB340" s="286"/>
      <c r="DC340" s="286"/>
      <c r="DD340" s="286"/>
      <c r="DE340" s="286"/>
      <c r="DF340" s="286"/>
      <c r="DG340" s="286"/>
      <c r="DH340" s="286"/>
      <c r="DI340" s="286"/>
      <c r="DJ340" s="286"/>
      <c r="DK340" s="286"/>
      <c r="DL340" s="286"/>
      <c r="DM340" s="286"/>
      <c r="DN340" s="286"/>
      <c r="DO340" s="286"/>
      <c r="DP340" s="286"/>
      <c r="DQ340" s="286"/>
      <c r="DR340" s="286"/>
      <c r="DS340" s="286"/>
      <c r="DT340" s="286"/>
      <c r="DU340" s="286"/>
      <c r="DV340" s="286"/>
      <c r="DW340" s="286"/>
      <c r="DX340" s="286"/>
      <c r="DY340" s="286"/>
      <c r="DZ340" s="286"/>
      <c r="EA340" s="286"/>
      <c r="EB340" s="286"/>
      <c r="EC340" s="286"/>
      <c r="ED340" s="286"/>
      <c r="EE340" s="286"/>
      <c r="EF340" s="286"/>
      <c r="EG340" s="286"/>
      <c r="EH340" s="286"/>
      <c r="EI340" s="286"/>
      <c r="EJ340" s="286"/>
      <c r="EK340" s="286"/>
      <c r="EL340" s="286"/>
      <c r="EM340" s="286"/>
      <c r="EN340" s="286"/>
      <c r="EO340" s="286"/>
      <c r="EP340" s="286"/>
      <c r="EQ340" s="286"/>
      <c r="ER340" s="286"/>
      <c r="ES340" s="286"/>
      <c r="ET340" s="286"/>
      <c r="EU340" s="286"/>
      <c r="EV340" s="286"/>
      <c r="EW340" s="286"/>
      <c r="EX340" s="286"/>
      <c r="EY340" s="286"/>
      <c r="EZ340" s="286"/>
      <c r="FA340" s="286"/>
      <c r="FB340" s="286"/>
      <c r="FC340" s="286"/>
      <c r="FD340" s="286"/>
      <c r="FE340" s="286"/>
      <c r="FF340" s="286"/>
      <c r="FG340" s="286"/>
      <c r="FH340" s="286"/>
      <c r="FI340" s="286"/>
      <c r="FJ340" s="286"/>
      <c r="FK340" s="286"/>
      <c r="FL340" s="286"/>
      <c r="FM340" s="286"/>
      <c r="FN340" s="286"/>
      <c r="FO340" s="286"/>
      <c r="FP340" s="286"/>
      <c r="FQ340" s="286"/>
      <c r="FR340" s="286"/>
      <c r="FS340" s="286"/>
      <c r="FT340" s="286"/>
      <c r="FU340" s="286"/>
      <c r="FV340" s="286"/>
      <c r="FW340" s="286"/>
      <c r="FX340" s="286"/>
      <c r="FY340" s="286"/>
      <c r="FZ340" s="286"/>
      <c r="GA340" s="286"/>
      <c r="GB340" s="286"/>
      <c r="GC340" s="286"/>
      <c r="GD340" s="286"/>
      <c r="GE340" s="286"/>
      <c r="GF340" s="286"/>
      <c r="GG340" s="286"/>
      <c r="GH340" s="286"/>
      <c r="GI340" s="286"/>
      <c r="GJ340" s="286"/>
      <c r="GK340" s="286"/>
      <c r="GL340" s="286"/>
      <c r="GM340" s="286"/>
      <c r="GN340" s="286"/>
      <c r="GO340" s="286"/>
      <c r="GP340" s="286"/>
      <c r="GQ340" s="286"/>
      <c r="GR340" s="286"/>
      <c r="GS340" s="286"/>
      <c r="GT340" s="286"/>
      <c r="GU340" s="286"/>
      <c r="GV340" s="286"/>
      <c r="GW340" s="286"/>
      <c r="GX340" s="286"/>
      <c r="GY340" s="286"/>
      <c r="GZ340" s="286"/>
      <c r="HA340" s="286"/>
      <c r="HB340" s="286"/>
      <c r="HC340" s="286"/>
      <c r="HD340" s="286"/>
      <c r="HE340" s="286"/>
      <c r="HF340" s="286"/>
      <c r="HG340" s="286"/>
      <c r="HH340" s="286"/>
      <c r="HI340" s="286"/>
      <c r="HJ340" s="286"/>
      <c r="HK340" s="286"/>
      <c r="HL340" s="286"/>
      <c r="HM340" s="286"/>
      <c r="HN340" s="286"/>
      <c r="HO340" s="286"/>
      <c r="HP340" s="286"/>
      <c r="HQ340" s="286"/>
      <c r="HR340" s="286"/>
      <c r="HS340" s="286"/>
      <c r="HT340" s="286"/>
      <c r="HU340" s="286"/>
      <c r="HV340" s="286"/>
      <c r="HW340" s="286"/>
      <c r="HX340" s="286"/>
      <c r="HY340" s="286"/>
      <c r="HZ340" s="286"/>
      <c r="IA340" s="286"/>
      <c r="IB340" s="286"/>
      <c r="IC340" s="286"/>
      <c r="ID340" s="286"/>
      <c r="IE340" s="286"/>
      <c r="IF340" s="286"/>
      <c r="IG340" s="286"/>
      <c r="IH340" s="286"/>
      <c r="II340" s="286"/>
      <c r="IJ340" s="286"/>
      <c r="IK340" s="286"/>
      <c r="IL340" s="286"/>
      <c r="IM340" s="286"/>
      <c r="IN340" s="286"/>
      <c r="IO340" s="286"/>
      <c r="IP340" s="286"/>
      <c r="IQ340" s="286"/>
      <c r="IR340" s="286"/>
      <c r="IS340" s="286"/>
      <c r="IT340" s="286"/>
      <c r="IU340" s="286"/>
      <c r="IV340" s="286"/>
    </row>
    <row r="341" spans="1:257" s="221" customFormat="1" outlineLevel="1">
      <c r="A341" s="610"/>
      <c r="B341" s="987">
        <v>3</v>
      </c>
      <c r="C341" s="988"/>
      <c r="D341" s="918">
        <f ca="1">IFERROR(SUMPRODUCT(CHOOSE({1;2;3;4;5},D66,D122,D177,D232,D287),OFFSET(Inputs!$B$35:$B$39,0,$B341-1))/SUM(OFFSET(Inputs!$B$35:$B$39,0,$B341-1)),0)</f>
        <v>0</v>
      </c>
      <c r="E341" s="918">
        <f ca="1">IFERROR(SUMPRODUCT(CHOOSE({1;2;3;4;5},E66,E122,E177,E232,E287),OFFSET(Inputs!$B$35:$B$39,0,$B341-1))/SUM(OFFSET(Inputs!$B$35:$B$39,0,$B341-1)),0)</f>
        <v>0</v>
      </c>
      <c r="F341" s="902">
        <f ca="1">IFERROR(SUMPRODUCT(CHOOSE({1;2;3;4;5},F66,F122,F177,F232,F287),OFFSET(Inputs!$B$35:$B$39,0,$B341-1))/SUM(OFFSET(Inputs!$B$35:$B$39,0,$B341-1)),0)</f>
        <v>0</v>
      </c>
      <c r="G341" s="902">
        <f ca="1">IFERROR(SUMPRODUCT(CHOOSE({1;2;3;4;5},G66,G122,G177,G232,G287),OFFSET(Inputs!$B$35:$B$39,0,$B341-1))/SUM(OFFSET(Inputs!$B$35:$B$39,0,$B341-1)),0)</f>
        <v>0</v>
      </c>
      <c r="H341" s="902">
        <f ca="1">IFERROR(SUMPRODUCT(CHOOSE({1;2;3;4;5},H66,H122,H177,H232,H287),OFFSET(Inputs!$B$35:$B$39,0,$B341-1))/SUM(OFFSET(Inputs!$B$35:$B$39,0,$B341-1)),0)</f>
        <v>0</v>
      </c>
      <c r="I341" s="902">
        <f ca="1">IFERROR(SUMPRODUCT(CHOOSE({1;2;3;4;5},I66,I122,I177,I232,I287),OFFSET(Inputs!$B$35:$B$39,0,$B341-1))/SUM(OFFSET(Inputs!$B$35:$B$39,0,$B341-1)),0)</f>
        <v>0</v>
      </c>
      <c r="J341" s="902">
        <f ca="1">IFERROR(SUMPRODUCT(CHOOSE({1;2;3;4;5},J66,J122,J177,J232,J287),OFFSET(Inputs!$B$35:$B$39,0,$B341-1))/SUM(OFFSET(Inputs!$B$35:$B$39,0,$B341-1)),0)</f>
        <v>0</v>
      </c>
      <c r="K341" s="902">
        <f ca="1">IFERROR(SUMPRODUCT(CHOOSE({1;2;3;4;5},K66,K122,K177,K232,K287),OFFSET(Inputs!$B$35:$B$39,0,$B341-1))/SUM(OFFSET(Inputs!$B$35:$B$39,0,$B341-1)),0)</f>
        <v>0</v>
      </c>
      <c r="L341" s="902">
        <f ca="1">IFERROR(SUMPRODUCT(CHOOSE({1;2;3;4;5},L66,L122,L177,L232,L287),OFFSET(Inputs!$B$35:$B$39,0,$B341-1))/SUM(OFFSET(Inputs!$B$35:$B$39,0,$B341-1)),0)</f>
        <v>0</v>
      </c>
      <c r="M341" s="902">
        <f ca="1">IFERROR(SUMPRODUCT(CHOOSE({1;2;3;4;5},M66,M122,M177,M232,M287),OFFSET(Inputs!$B$35:$B$39,0,$B341-1))/SUM(OFFSET(Inputs!$B$35:$B$39,0,$B341-1)),0)</f>
        <v>0</v>
      </c>
      <c r="N341" s="902">
        <f ca="1">IFERROR(SUMPRODUCT(CHOOSE({1;2;3;4;5},N66,N122,N177,N232,N287),OFFSET(Inputs!$B$35:$B$39,0,$B341-1))/SUM(OFFSET(Inputs!$B$35:$B$39,0,$B341-1)),0)</f>
        <v>0</v>
      </c>
      <c r="O341" s="902">
        <f ca="1">IFERROR(SUMPRODUCT(CHOOSE({1;2;3;4;5},O66,O122,O177,O232,O287),OFFSET(Inputs!$B$35:$B$39,0,$B341-1))/SUM(OFFSET(Inputs!$B$35:$B$39,0,$B341-1)),0)</f>
        <v>0</v>
      </c>
      <c r="P341" s="902">
        <f ca="1">IFERROR(SUMPRODUCT(CHOOSE({1;2;3;4;5},P66,P122,P177,P232,P287),OFFSET(Inputs!$B$35:$B$39,0,$B341-1))/SUM(OFFSET(Inputs!$B$35:$B$39,0,$B341-1)),0)</f>
        <v>0</v>
      </c>
      <c r="Q341" s="902">
        <f ca="1">IFERROR(SUMPRODUCT(CHOOSE({1;2;3;4;5},Q66,Q122,Q177,Q232,Q287),OFFSET(Inputs!$B$35:$B$39,0,$B341-1))/SUM(OFFSET(Inputs!$B$35:$B$39,0,$B341-1)),0)</f>
        <v>0</v>
      </c>
      <c r="R341" s="902">
        <f ca="1">IFERROR(SUMPRODUCT(CHOOSE({1;2;3;4;5},R66,R122,R177,R232,R287),OFFSET(Inputs!$B$35:$B$39,0,$B341-1))/SUM(OFFSET(Inputs!$B$35:$B$39,0,$B341-1)),0)</f>
        <v>0</v>
      </c>
      <c r="S341" s="902">
        <f ca="1">IFERROR(SUMPRODUCT(CHOOSE({1;2;3;4;5},S66,S122,S177,S232,S287),OFFSET(Inputs!$B$35:$B$39,0,$B341-1))/SUM(OFFSET(Inputs!$B$35:$B$39,0,$B341-1)),0)</f>
        <v>0</v>
      </c>
      <c r="T341" s="902">
        <f ca="1">IFERROR(SUMPRODUCT(CHOOSE({1;2;3;4;5},T66,T122,T177,T232,T287),OFFSET(Inputs!$B$35:$B$39,0,$B341-1))/SUM(OFFSET(Inputs!$B$35:$B$39,0,$B341-1)),0)</f>
        <v>0</v>
      </c>
      <c r="U341" s="902">
        <f ca="1">IFERROR(SUMPRODUCT(CHOOSE({1;2;3;4;5},U66,U122,U177,U232,U287),OFFSET(Inputs!$B$35:$B$39,0,$B341-1))/SUM(OFFSET(Inputs!$B$35:$B$39,0,$B341-1)),0)</f>
        <v>0</v>
      </c>
      <c r="V341" s="902">
        <f ca="1">IFERROR(SUMPRODUCT(CHOOSE({1;2;3;4;5},V66,V122,V177,V232,V287),OFFSET(Inputs!$B$35:$B$39,0,$B341-1))/SUM(OFFSET(Inputs!$B$35:$B$39,0,$B341-1)),0)</f>
        <v>0</v>
      </c>
      <c r="W341" s="902">
        <f ca="1">IFERROR(SUMPRODUCT(CHOOSE({1;2;3;4;5},W66,W122,W177,W232,W287),OFFSET(Inputs!$B$35:$B$39,0,$B341-1))/SUM(OFFSET(Inputs!$B$35:$B$39,0,$B341-1)),0)</f>
        <v>0</v>
      </c>
      <c r="X341" s="902">
        <f ca="1">IFERROR(SUMPRODUCT(CHOOSE({1;2;3;4;5},X66,X122,X177,X232,X287),OFFSET(Inputs!$B$35:$B$39,0,$B341-1))/SUM(OFFSET(Inputs!$B$35:$B$39,0,$B341-1)),0)</f>
        <v>0</v>
      </c>
      <c r="Y341" s="902">
        <f ca="1">IFERROR(SUMPRODUCT(CHOOSE({1;2;3;4;5},Y66,Y122,Y177,Y232,Y287),OFFSET(Inputs!$B$35:$B$39,0,$B341-1))/SUM(OFFSET(Inputs!$B$35:$B$39,0,$B341-1)),0)</f>
        <v>0</v>
      </c>
      <c r="Z341" s="902">
        <f ca="1">IFERROR(SUMPRODUCT(CHOOSE({1;2;3;4;5},Z66,Z122,Z177,Z232,Z287),OFFSET(Inputs!$B$35:$B$39,0,$B341-1))/SUM(OFFSET(Inputs!$B$35:$B$39,0,$B341-1)),0)</f>
        <v>0</v>
      </c>
      <c r="AA341" s="902">
        <f ca="1">IFERROR(SUMPRODUCT(CHOOSE({1;2;3;4;5},AA66,AA122,AA177,AA232,AA287),OFFSET(Inputs!$B$35:$B$39,0,$B341-1))/SUM(OFFSET(Inputs!$B$35:$B$39,0,$B341-1)),0)</f>
        <v>0</v>
      </c>
      <c r="AB341" s="902">
        <f ca="1">IFERROR(SUMPRODUCT(CHOOSE({1;2;3;4;5},AB66,AB122,AB177,AB232,AB287),OFFSET(Inputs!$B$35:$B$39,0,$B341-1))/SUM(OFFSET(Inputs!$B$35:$B$39,0,$B341-1)),0)</f>
        <v>0</v>
      </c>
      <c r="AC341" s="902">
        <f ca="1">IFERROR(SUMPRODUCT(CHOOSE({1;2;3;4;5},AC66,AC122,AC177,AC232,AC287),OFFSET(Inputs!$B$35:$B$39,0,$B341-1))/SUM(OFFSET(Inputs!$B$35:$B$39,0,$B341-1)),0)</f>
        <v>0</v>
      </c>
      <c r="AD341" s="902">
        <f ca="1">IFERROR(SUMPRODUCT(CHOOSE({1;2;3;4;5},AD66,AD122,AD177,AD232,AD287),OFFSET(Inputs!$B$35:$B$39,0,$B341-1))/SUM(OFFSET(Inputs!$B$35:$B$39,0,$B341-1)),0)</f>
        <v>0</v>
      </c>
      <c r="AE341" s="902">
        <f ca="1">IFERROR(SUMPRODUCT(CHOOSE({1;2;3;4;5},AE66,AE122,AE177,AE232,AE287),OFFSET(Inputs!$B$35:$B$39,0,$B341-1))/SUM(OFFSET(Inputs!$B$35:$B$39,0,$B341-1)),0)</f>
        <v>0</v>
      </c>
      <c r="AF341" s="902">
        <f ca="1">IFERROR(SUMPRODUCT(CHOOSE({1;2;3;4;5},AF66,AF122,AF177,AF232,AF287),OFFSET(Inputs!$B$35:$B$39,0,$B341-1))/SUM(OFFSET(Inputs!$B$35:$B$39,0,$B341-1)),0)</f>
        <v>0</v>
      </c>
      <c r="AG341" s="902">
        <f ca="1">IFERROR(SUMPRODUCT(CHOOSE({1;2;3;4;5},AG66,AG122,AG177,AG232,AG287),OFFSET(Inputs!$B$35:$B$39,0,$B341-1))/SUM(OFFSET(Inputs!$B$35:$B$39,0,$B341-1)),0)</f>
        <v>0</v>
      </c>
      <c r="AH341" s="902">
        <f ca="1">IFERROR(SUMPRODUCT(CHOOSE({1;2;3;4;5},AH66,AH122,AH177,AH232,AH287),OFFSET(Inputs!$B$35:$B$39,0,$B341-1))/SUM(OFFSET(Inputs!$B$35:$B$39,0,$B341-1)),0)</f>
        <v>0</v>
      </c>
      <c r="AI341" s="902">
        <f ca="1">IFERROR(SUMPRODUCT(CHOOSE({1;2;3;4;5},AI66,AI122,AI177,AI232,AI287),OFFSET(Inputs!$B$35:$B$39,0,$B341-1))/SUM(OFFSET(Inputs!$B$35:$B$39,0,$B341-1)),0)</f>
        <v>0</v>
      </c>
      <c r="AJ341" s="902">
        <f ca="1">IFERROR(SUMPRODUCT(CHOOSE({1;2;3;4;5},AJ66,AJ122,AJ177,AJ232,AJ287),OFFSET(Inputs!$B$35:$B$39,0,$B341-1))/SUM(OFFSET(Inputs!$B$35:$B$39,0,$B341-1)),0)</f>
        <v>0</v>
      </c>
      <c r="AK341" s="902">
        <f ca="1">IFERROR(SUMPRODUCT(CHOOSE({1;2;3;4;5},AK66,AK122,AK177,AK232,AK287),OFFSET(Inputs!$B$35:$B$39,0,$B341-1))/SUM(OFFSET(Inputs!$B$35:$B$39,0,$B341-1)),0)</f>
        <v>0</v>
      </c>
      <c r="AL341" s="902">
        <f ca="1">IFERROR(SUMPRODUCT(CHOOSE({1;2;3;4;5},AL66,AL122,AL177,AL232,AL287),OFFSET(Inputs!$B$35:$B$39,0,$B341-1))/SUM(OFFSET(Inputs!$B$35:$B$39,0,$B341-1)),0)</f>
        <v>0</v>
      </c>
      <c r="AM341" s="902">
        <f ca="1">IFERROR(SUMPRODUCT(CHOOSE({1;2;3;4;5},AM66,AM122,AM177,AM232,AM287),OFFSET(Inputs!$B$35:$B$39,0,$B341-1))/SUM(OFFSET(Inputs!$B$35:$B$39,0,$B341-1)),0)</f>
        <v>0</v>
      </c>
      <c r="AN341" s="902">
        <f ca="1">IFERROR(SUMPRODUCT(CHOOSE({1;2;3;4;5},AN66,AN122,AN177,AN232,AN287),OFFSET(Inputs!$B$35:$B$39,0,$B341-1))/SUM(OFFSET(Inputs!$B$35:$B$39,0,$B341-1)),0)</f>
        <v>0</v>
      </c>
      <c r="AO341" s="902">
        <f ca="1">IFERROR(SUMPRODUCT(CHOOSE({1;2;3;4;5},AO66,AO122,AO177,AO232,AO287),OFFSET(Inputs!$B$35:$B$39,0,$B341-1))/SUM(OFFSET(Inputs!$B$35:$B$39,0,$B341-1)),0)</f>
        <v>0</v>
      </c>
      <c r="AP341" s="902">
        <f ca="1">IFERROR(SUMPRODUCT(CHOOSE({1;2;3;4;5},AP66,AP122,AP177,AP232,AP287),OFFSET(Inputs!$B$35:$B$39,0,$B341-1))/SUM(OFFSET(Inputs!$B$35:$B$39,0,$B341-1)),0)</f>
        <v>0</v>
      </c>
      <c r="AQ341" s="902">
        <f ca="1">IFERROR(SUMPRODUCT(CHOOSE({1;2;3;4;5},AQ66,AQ122,AQ177,AQ232,AQ287),OFFSET(Inputs!$B$35:$B$39,0,$B341-1))/SUM(OFFSET(Inputs!$B$35:$B$39,0,$B341-1)),0)</f>
        <v>0</v>
      </c>
      <c r="AR341" s="902">
        <f ca="1">IFERROR(SUMPRODUCT(CHOOSE({1;2;3;4;5},AR66,AR122,AR177,AR232,AR287),OFFSET(Inputs!$B$35:$B$39,0,$B341-1))/SUM(OFFSET(Inputs!$B$35:$B$39,0,$B341-1)),0)</f>
        <v>0</v>
      </c>
      <c r="AS341" s="902">
        <f ca="1">IFERROR(SUMPRODUCT(CHOOSE({1;2;3;4;5},AS66,AS122,AS177,AS232,AS287),OFFSET(Inputs!$B$35:$B$39,0,$B341-1))/SUM(OFFSET(Inputs!$B$35:$B$39,0,$B341-1)),0)</f>
        <v>0</v>
      </c>
      <c r="AT341" s="902">
        <f ca="1">IFERROR(SUMPRODUCT(CHOOSE({1;2;3;4;5},AT66,AT122,AT177,AT232,AT287),OFFSET(Inputs!$B$35:$B$39,0,$B341-1))/SUM(OFFSET(Inputs!$B$35:$B$39,0,$B341-1)),0)</f>
        <v>0</v>
      </c>
      <c r="AU341" s="902">
        <f ca="1">IFERROR(SUMPRODUCT(CHOOSE({1;2;3;4;5},AU66,AU122,AU177,AU232,AU287),OFFSET(Inputs!$B$35:$B$39,0,$B341-1))/SUM(OFFSET(Inputs!$B$35:$B$39,0,$B341-1)),0)</f>
        <v>0</v>
      </c>
      <c r="AV341" s="902">
        <f ca="1">IFERROR(SUMPRODUCT(CHOOSE({1;2;3;4;5},AV66,AV122,AV177,AV232,AV287),OFFSET(Inputs!$B$35:$B$39,0,$B341-1))/SUM(OFFSET(Inputs!$B$35:$B$39,0,$B341-1)),0)</f>
        <v>0</v>
      </c>
      <c r="AW341" s="902">
        <f ca="1">IFERROR(SUMPRODUCT(CHOOSE({1;2;3;4;5},AW66,AW122,AW177,AW232,AW287),OFFSET(Inputs!$B$35:$B$39,0,$B341-1))/SUM(OFFSET(Inputs!$B$35:$B$39,0,$B341-1)),0)</f>
        <v>0</v>
      </c>
      <c r="AX341" s="902">
        <f ca="1">IFERROR(SUMPRODUCT(CHOOSE({1;2;3;4;5},AX66,AX122,AX177,AX232,AX287),OFFSET(Inputs!$B$35:$B$39,0,$B341-1))/SUM(OFFSET(Inputs!$B$35:$B$39,0,$B341-1)),0)</f>
        <v>0</v>
      </c>
      <c r="AY341" s="902">
        <f ca="1">IFERROR(SUMPRODUCT(CHOOSE({1;2;3;4;5},AY66,AY122,AY177,AY232,AY287),OFFSET(Inputs!$B$35:$B$39,0,$B341-1))/SUM(OFFSET(Inputs!$B$35:$B$39,0,$B341-1)),0)</f>
        <v>0</v>
      </c>
      <c r="AZ341" s="902">
        <f ca="1">IFERROR(SUMPRODUCT(CHOOSE({1;2;3;4;5},AZ66,AZ122,AZ177,AZ232,AZ287),OFFSET(Inputs!$B$35:$B$39,0,$B341-1))/SUM(OFFSET(Inputs!$B$35:$B$39,0,$B341-1)),0)</f>
        <v>0</v>
      </c>
      <c r="BA341" s="902">
        <f ca="1">IFERROR(SUMPRODUCT(CHOOSE({1;2;3;4;5},BA66,BA122,BA177,BA232,BA287),OFFSET(Inputs!$B$35:$B$39,0,$B341-1))/SUM(OFFSET(Inputs!$B$35:$B$39,0,$B341-1)),0)</f>
        <v>0</v>
      </c>
      <c r="BB341" s="286"/>
      <c r="BC341" s="286"/>
      <c r="BD341" s="286"/>
      <c r="BE341" s="286"/>
      <c r="BF341" s="286"/>
      <c r="BG341" s="286"/>
      <c r="BH341" s="286"/>
      <c r="BI341" s="286"/>
      <c r="BJ341" s="286"/>
      <c r="BK341" s="286"/>
      <c r="BL341" s="286"/>
      <c r="BM341" s="286"/>
      <c r="BN341" s="286"/>
      <c r="BO341" s="286"/>
      <c r="BP341" s="286"/>
      <c r="BQ341" s="286"/>
      <c r="BR341" s="286"/>
      <c r="BS341" s="286"/>
      <c r="BT341" s="286"/>
      <c r="BU341" s="286"/>
      <c r="BV341" s="286"/>
      <c r="BW341" s="286"/>
      <c r="BX341" s="286"/>
      <c r="BY341" s="286"/>
      <c r="BZ341" s="286"/>
      <c r="CA341" s="286"/>
      <c r="CB341" s="286"/>
      <c r="CC341" s="286"/>
      <c r="CD341" s="286"/>
      <c r="CE341" s="286"/>
      <c r="CF341" s="286"/>
      <c r="CG341" s="286"/>
      <c r="CH341" s="286"/>
      <c r="CI341" s="286"/>
      <c r="CJ341" s="286"/>
      <c r="CK341" s="286"/>
      <c r="CL341" s="286"/>
      <c r="CM341" s="286"/>
      <c r="CN341" s="286"/>
      <c r="CO341" s="286"/>
      <c r="CP341" s="286"/>
      <c r="CQ341" s="286"/>
      <c r="CR341" s="286"/>
      <c r="CS341" s="286"/>
      <c r="CT341" s="286"/>
      <c r="CU341" s="286"/>
      <c r="CV341" s="286"/>
      <c r="CW341" s="286"/>
      <c r="CX341" s="286"/>
      <c r="CY341" s="286"/>
      <c r="CZ341" s="286"/>
      <c r="DA341" s="286"/>
      <c r="DB341" s="286"/>
      <c r="DC341" s="286"/>
      <c r="DD341" s="286"/>
      <c r="DE341" s="286"/>
      <c r="DF341" s="286"/>
      <c r="DG341" s="286"/>
      <c r="DH341" s="286"/>
      <c r="DI341" s="286"/>
      <c r="DJ341" s="286"/>
      <c r="DK341" s="286"/>
      <c r="DL341" s="286"/>
      <c r="DM341" s="286"/>
      <c r="DN341" s="286"/>
      <c r="DO341" s="286"/>
      <c r="DP341" s="286"/>
      <c r="DQ341" s="286"/>
      <c r="DR341" s="286"/>
      <c r="DS341" s="286"/>
      <c r="DT341" s="286"/>
      <c r="DU341" s="286"/>
      <c r="DV341" s="286"/>
      <c r="DW341" s="286"/>
      <c r="DX341" s="286"/>
      <c r="DY341" s="286"/>
      <c r="DZ341" s="286"/>
      <c r="EA341" s="286"/>
      <c r="EB341" s="286"/>
      <c r="EC341" s="286"/>
      <c r="ED341" s="286"/>
      <c r="EE341" s="286"/>
      <c r="EF341" s="286"/>
      <c r="EG341" s="286"/>
      <c r="EH341" s="286"/>
      <c r="EI341" s="286"/>
      <c r="EJ341" s="286"/>
      <c r="EK341" s="286"/>
      <c r="EL341" s="286"/>
      <c r="EM341" s="286"/>
      <c r="EN341" s="286"/>
      <c r="EO341" s="286"/>
      <c r="EP341" s="286"/>
      <c r="EQ341" s="286"/>
      <c r="ER341" s="286"/>
      <c r="ES341" s="286"/>
      <c r="ET341" s="286"/>
      <c r="EU341" s="286"/>
      <c r="EV341" s="286"/>
      <c r="EW341" s="286"/>
      <c r="EX341" s="286"/>
      <c r="EY341" s="286"/>
      <c r="EZ341" s="286"/>
      <c r="FA341" s="286"/>
      <c r="FB341" s="286"/>
      <c r="FC341" s="286"/>
      <c r="FD341" s="286"/>
      <c r="FE341" s="286"/>
      <c r="FF341" s="286"/>
      <c r="FG341" s="286"/>
      <c r="FH341" s="286"/>
      <c r="FI341" s="286"/>
      <c r="FJ341" s="286"/>
      <c r="FK341" s="286"/>
      <c r="FL341" s="286"/>
      <c r="FM341" s="286"/>
      <c r="FN341" s="286"/>
      <c r="FO341" s="286"/>
      <c r="FP341" s="286"/>
      <c r="FQ341" s="286"/>
      <c r="FR341" s="286"/>
      <c r="FS341" s="286"/>
      <c r="FT341" s="286"/>
      <c r="FU341" s="286"/>
      <c r="FV341" s="286"/>
      <c r="FW341" s="286"/>
      <c r="FX341" s="286"/>
      <c r="FY341" s="286"/>
      <c r="FZ341" s="286"/>
      <c r="GA341" s="286"/>
      <c r="GB341" s="286"/>
      <c r="GC341" s="286"/>
      <c r="GD341" s="286"/>
      <c r="GE341" s="286"/>
      <c r="GF341" s="286"/>
      <c r="GG341" s="286"/>
      <c r="GH341" s="286"/>
      <c r="GI341" s="286"/>
      <c r="GJ341" s="286"/>
      <c r="GK341" s="286"/>
      <c r="GL341" s="286"/>
      <c r="GM341" s="286"/>
      <c r="GN341" s="286"/>
      <c r="GO341" s="286"/>
      <c r="GP341" s="286"/>
      <c r="GQ341" s="286"/>
      <c r="GR341" s="286"/>
      <c r="GS341" s="286"/>
      <c r="GT341" s="286"/>
      <c r="GU341" s="286"/>
      <c r="GV341" s="286"/>
      <c r="GW341" s="286"/>
      <c r="GX341" s="286"/>
      <c r="GY341" s="286"/>
      <c r="GZ341" s="286"/>
      <c r="HA341" s="286"/>
      <c r="HB341" s="286"/>
      <c r="HC341" s="286"/>
      <c r="HD341" s="286"/>
      <c r="HE341" s="286"/>
      <c r="HF341" s="286"/>
      <c r="HG341" s="286"/>
      <c r="HH341" s="286"/>
      <c r="HI341" s="286"/>
      <c r="HJ341" s="286"/>
      <c r="HK341" s="286"/>
      <c r="HL341" s="286"/>
      <c r="HM341" s="286"/>
      <c r="HN341" s="286"/>
      <c r="HO341" s="286"/>
      <c r="HP341" s="286"/>
      <c r="HQ341" s="286"/>
      <c r="HR341" s="286"/>
      <c r="HS341" s="286"/>
      <c r="HT341" s="286"/>
      <c r="HU341" s="286"/>
      <c r="HV341" s="286"/>
      <c r="HW341" s="286"/>
      <c r="HX341" s="286"/>
      <c r="HY341" s="286"/>
      <c r="HZ341" s="286"/>
      <c r="IA341" s="286"/>
      <c r="IB341" s="286"/>
      <c r="IC341" s="286"/>
      <c r="ID341" s="286"/>
      <c r="IE341" s="286"/>
      <c r="IF341" s="286"/>
      <c r="IG341" s="286"/>
      <c r="IH341" s="286"/>
      <c r="II341" s="286"/>
      <c r="IJ341" s="286"/>
      <c r="IK341" s="286"/>
      <c r="IL341" s="286"/>
      <c r="IM341" s="286"/>
      <c r="IN341" s="286"/>
      <c r="IO341" s="286"/>
      <c r="IP341" s="286"/>
      <c r="IQ341" s="286"/>
      <c r="IR341" s="286"/>
      <c r="IS341" s="286"/>
      <c r="IT341" s="286"/>
      <c r="IU341" s="286"/>
      <c r="IV341" s="286"/>
    </row>
    <row r="342" spans="1:257" s="221" customFormat="1" outlineLevel="1">
      <c r="A342" s="610"/>
      <c r="B342" s="987">
        <v>4</v>
      </c>
      <c r="C342" s="988"/>
      <c r="D342" s="918">
        <f ca="1">IFERROR(SUMPRODUCT(CHOOSE({1;2;3;4;5},D67,D123,D178,D233,D288),OFFSET(Inputs!$B$35:$B$39,0,$B342-1))/SUM(OFFSET(Inputs!$B$35:$B$39,0,$B342-1)),0)</f>
        <v>0</v>
      </c>
      <c r="E342" s="918">
        <f ca="1">IFERROR(SUMPRODUCT(CHOOSE({1;2;3;4;5},E67,E123,E178,E233,E288),OFFSET(Inputs!$B$35:$B$39,0,$B342-1))/SUM(OFFSET(Inputs!$B$35:$B$39,0,$B342-1)),0)</f>
        <v>0</v>
      </c>
      <c r="F342" s="918">
        <f ca="1">IFERROR(SUMPRODUCT(CHOOSE({1;2;3;4;5},F67,F123,F178,F233,F288),OFFSET(Inputs!$B$35:$B$39,0,$B342-1))/SUM(OFFSET(Inputs!$B$35:$B$39,0,$B342-1)),0)</f>
        <v>0</v>
      </c>
      <c r="G342" s="902">
        <f ca="1">IFERROR(SUMPRODUCT(CHOOSE({1;2;3;4;5},G67,G123,G178,G233,G288),OFFSET(Inputs!$B$35:$B$39,0,$B342-1))/SUM(OFFSET(Inputs!$B$35:$B$39,0,$B342-1)),0)</f>
        <v>0</v>
      </c>
      <c r="H342" s="902">
        <f ca="1">IFERROR(SUMPRODUCT(CHOOSE({1;2;3;4;5},H67,H123,H178,H233,H288),OFFSET(Inputs!$B$35:$B$39,0,$B342-1))/SUM(OFFSET(Inputs!$B$35:$B$39,0,$B342-1)),0)</f>
        <v>0</v>
      </c>
      <c r="I342" s="902">
        <f ca="1">IFERROR(SUMPRODUCT(CHOOSE({1;2;3;4;5},I67,I123,I178,I233,I288),OFFSET(Inputs!$B$35:$B$39,0,$B342-1))/SUM(OFFSET(Inputs!$B$35:$B$39,0,$B342-1)),0)</f>
        <v>0</v>
      </c>
      <c r="J342" s="902">
        <f ca="1">IFERROR(SUMPRODUCT(CHOOSE({1;2;3;4;5},J67,J123,J178,J233,J288),OFFSET(Inputs!$B$35:$B$39,0,$B342-1))/SUM(OFFSET(Inputs!$B$35:$B$39,0,$B342-1)),0)</f>
        <v>0</v>
      </c>
      <c r="K342" s="902">
        <f ca="1">IFERROR(SUMPRODUCT(CHOOSE({1;2;3;4;5},K67,K123,K178,K233,K288),OFFSET(Inputs!$B$35:$B$39,0,$B342-1))/SUM(OFFSET(Inputs!$B$35:$B$39,0,$B342-1)),0)</f>
        <v>0</v>
      </c>
      <c r="L342" s="902">
        <f ca="1">IFERROR(SUMPRODUCT(CHOOSE({1;2;3;4;5},L67,L123,L178,L233,L288),OFFSET(Inputs!$B$35:$B$39,0,$B342-1))/SUM(OFFSET(Inputs!$B$35:$B$39,0,$B342-1)),0)</f>
        <v>0</v>
      </c>
      <c r="M342" s="902">
        <f ca="1">IFERROR(SUMPRODUCT(CHOOSE({1;2;3;4;5},M67,M123,M178,M233,M288),OFFSET(Inputs!$B$35:$B$39,0,$B342-1))/SUM(OFFSET(Inputs!$B$35:$B$39,0,$B342-1)),0)</f>
        <v>0</v>
      </c>
      <c r="N342" s="902">
        <f ca="1">IFERROR(SUMPRODUCT(CHOOSE({1;2;3;4;5},N67,N123,N178,N233,N288),OFFSET(Inputs!$B$35:$B$39,0,$B342-1))/SUM(OFFSET(Inputs!$B$35:$B$39,0,$B342-1)),0)</f>
        <v>0</v>
      </c>
      <c r="O342" s="902">
        <f ca="1">IFERROR(SUMPRODUCT(CHOOSE({1;2;3;4;5},O67,O123,O178,O233,O288),OFFSET(Inputs!$B$35:$B$39,0,$B342-1))/SUM(OFFSET(Inputs!$B$35:$B$39,0,$B342-1)),0)</f>
        <v>0</v>
      </c>
      <c r="P342" s="902">
        <f ca="1">IFERROR(SUMPRODUCT(CHOOSE({1;2;3;4;5},P67,P123,P178,P233,P288),OFFSET(Inputs!$B$35:$B$39,0,$B342-1))/SUM(OFFSET(Inputs!$B$35:$B$39,0,$B342-1)),0)</f>
        <v>0</v>
      </c>
      <c r="Q342" s="902">
        <f ca="1">IFERROR(SUMPRODUCT(CHOOSE({1;2;3;4;5},Q67,Q123,Q178,Q233,Q288),OFFSET(Inputs!$B$35:$B$39,0,$B342-1))/SUM(OFFSET(Inputs!$B$35:$B$39,0,$B342-1)),0)</f>
        <v>0</v>
      </c>
      <c r="R342" s="902">
        <f ca="1">IFERROR(SUMPRODUCT(CHOOSE({1;2;3;4;5},R67,R123,R178,R233,R288),OFFSET(Inputs!$B$35:$B$39,0,$B342-1))/SUM(OFFSET(Inputs!$B$35:$B$39,0,$B342-1)),0)</f>
        <v>0</v>
      </c>
      <c r="S342" s="902">
        <f ca="1">IFERROR(SUMPRODUCT(CHOOSE({1;2;3;4;5},S67,S123,S178,S233,S288),OFFSET(Inputs!$B$35:$B$39,0,$B342-1))/SUM(OFFSET(Inputs!$B$35:$B$39,0,$B342-1)),0)</f>
        <v>0</v>
      </c>
      <c r="T342" s="902">
        <f ca="1">IFERROR(SUMPRODUCT(CHOOSE({1;2;3;4;5},T67,T123,T178,T233,T288),OFFSET(Inputs!$B$35:$B$39,0,$B342-1))/SUM(OFFSET(Inputs!$B$35:$B$39,0,$B342-1)),0)</f>
        <v>0</v>
      </c>
      <c r="U342" s="902">
        <f ca="1">IFERROR(SUMPRODUCT(CHOOSE({1;2;3;4;5},U67,U123,U178,U233,U288),OFFSET(Inputs!$B$35:$B$39,0,$B342-1))/SUM(OFFSET(Inputs!$B$35:$B$39,0,$B342-1)),0)</f>
        <v>0</v>
      </c>
      <c r="V342" s="902">
        <f ca="1">IFERROR(SUMPRODUCT(CHOOSE({1;2;3;4;5},V67,V123,V178,V233,V288),OFFSET(Inputs!$B$35:$B$39,0,$B342-1))/SUM(OFFSET(Inputs!$B$35:$B$39,0,$B342-1)),0)</f>
        <v>0</v>
      </c>
      <c r="W342" s="902">
        <f ca="1">IFERROR(SUMPRODUCT(CHOOSE({1;2;3;4;5},W67,W123,W178,W233,W288),OFFSET(Inputs!$B$35:$B$39,0,$B342-1))/SUM(OFFSET(Inputs!$B$35:$B$39,0,$B342-1)),0)</f>
        <v>0</v>
      </c>
      <c r="X342" s="902">
        <f ca="1">IFERROR(SUMPRODUCT(CHOOSE({1;2;3;4;5},X67,X123,X178,X233,X288),OFFSET(Inputs!$B$35:$B$39,0,$B342-1))/SUM(OFFSET(Inputs!$B$35:$B$39,0,$B342-1)),0)</f>
        <v>0</v>
      </c>
      <c r="Y342" s="902">
        <f ca="1">IFERROR(SUMPRODUCT(CHOOSE({1;2;3;4;5},Y67,Y123,Y178,Y233,Y288),OFFSET(Inputs!$B$35:$B$39,0,$B342-1))/SUM(OFFSET(Inputs!$B$35:$B$39,0,$B342-1)),0)</f>
        <v>0</v>
      </c>
      <c r="Z342" s="902">
        <f ca="1">IFERROR(SUMPRODUCT(CHOOSE({1;2;3;4;5},Z67,Z123,Z178,Z233,Z288),OFFSET(Inputs!$B$35:$B$39,0,$B342-1))/SUM(OFFSET(Inputs!$B$35:$B$39,0,$B342-1)),0)</f>
        <v>0</v>
      </c>
      <c r="AA342" s="902">
        <f ca="1">IFERROR(SUMPRODUCT(CHOOSE({1;2;3;4;5},AA67,AA123,AA178,AA233,AA288),OFFSET(Inputs!$B$35:$B$39,0,$B342-1))/SUM(OFFSET(Inputs!$B$35:$B$39,0,$B342-1)),0)</f>
        <v>0</v>
      </c>
      <c r="AB342" s="902">
        <f ca="1">IFERROR(SUMPRODUCT(CHOOSE({1;2;3;4;5},AB67,AB123,AB178,AB233,AB288),OFFSET(Inputs!$B$35:$B$39,0,$B342-1))/SUM(OFFSET(Inputs!$B$35:$B$39,0,$B342-1)),0)</f>
        <v>0</v>
      </c>
      <c r="AC342" s="902">
        <f ca="1">IFERROR(SUMPRODUCT(CHOOSE({1;2;3;4;5},AC67,AC123,AC178,AC233,AC288),OFFSET(Inputs!$B$35:$B$39,0,$B342-1))/SUM(OFFSET(Inputs!$B$35:$B$39,0,$B342-1)),0)</f>
        <v>0</v>
      </c>
      <c r="AD342" s="902">
        <f ca="1">IFERROR(SUMPRODUCT(CHOOSE({1;2;3;4;5},AD67,AD123,AD178,AD233,AD288),OFFSET(Inputs!$B$35:$B$39,0,$B342-1))/SUM(OFFSET(Inputs!$B$35:$B$39,0,$B342-1)),0)</f>
        <v>0</v>
      </c>
      <c r="AE342" s="902">
        <f ca="1">IFERROR(SUMPRODUCT(CHOOSE({1;2;3;4;5},AE67,AE123,AE178,AE233,AE288),OFFSET(Inputs!$B$35:$B$39,0,$B342-1))/SUM(OFFSET(Inputs!$B$35:$B$39,0,$B342-1)),0)</f>
        <v>0</v>
      </c>
      <c r="AF342" s="902">
        <f ca="1">IFERROR(SUMPRODUCT(CHOOSE({1;2;3;4;5},AF67,AF123,AF178,AF233,AF288),OFFSET(Inputs!$B$35:$B$39,0,$B342-1))/SUM(OFFSET(Inputs!$B$35:$B$39,0,$B342-1)),0)</f>
        <v>0</v>
      </c>
      <c r="AG342" s="902">
        <f ca="1">IFERROR(SUMPRODUCT(CHOOSE({1;2;3;4;5},AG67,AG123,AG178,AG233,AG288),OFFSET(Inputs!$B$35:$B$39,0,$B342-1))/SUM(OFFSET(Inputs!$B$35:$B$39,0,$B342-1)),0)</f>
        <v>0</v>
      </c>
      <c r="AH342" s="902">
        <f ca="1">IFERROR(SUMPRODUCT(CHOOSE({1;2;3;4;5},AH67,AH123,AH178,AH233,AH288),OFFSET(Inputs!$B$35:$B$39,0,$B342-1))/SUM(OFFSET(Inputs!$B$35:$B$39,0,$B342-1)),0)</f>
        <v>0</v>
      </c>
      <c r="AI342" s="902">
        <f ca="1">IFERROR(SUMPRODUCT(CHOOSE({1;2;3;4;5},AI67,AI123,AI178,AI233,AI288),OFFSET(Inputs!$B$35:$B$39,0,$B342-1))/SUM(OFFSET(Inputs!$B$35:$B$39,0,$B342-1)),0)</f>
        <v>0</v>
      </c>
      <c r="AJ342" s="902">
        <f ca="1">IFERROR(SUMPRODUCT(CHOOSE({1;2;3;4;5},AJ67,AJ123,AJ178,AJ233,AJ288),OFFSET(Inputs!$B$35:$B$39,0,$B342-1))/SUM(OFFSET(Inputs!$B$35:$B$39,0,$B342-1)),0)</f>
        <v>0</v>
      </c>
      <c r="AK342" s="902">
        <f ca="1">IFERROR(SUMPRODUCT(CHOOSE({1;2;3;4;5},AK67,AK123,AK178,AK233,AK288),OFFSET(Inputs!$B$35:$B$39,0,$B342-1))/SUM(OFFSET(Inputs!$B$35:$B$39,0,$B342-1)),0)</f>
        <v>0</v>
      </c>
      <c r="AL342" s="902">
        <f ca="1">IFERROR(SUMPRODUCT(CHOOSE({1;2;3;4;5},AL67,AL123,AL178,AL233,AL288),OFFSET(Inputs!$B$35:$B$39,0,$B342-1))/SUM(OFFSET(Inputs!$B$35:$B$39,0,$B342-1)),0)</f>
        <v>0</v>
      </c>
      <c r="AM342" s="902">
        <f ca="1">IFERROR(SUMPRODUCT(CHOOSE({1;2;3;4;5},AM67,AM123,AM178,AM233,AM288),OFFSET(Inputs!$B$35:$B$39,0,$B342-1))/SUM(OFFSET(Inputs!$B$35:$B$39,0,$B342-1)),0)</f>
        <v>0</v>
      </c>
      <c r="AN342" s="902">
        <f ca="1">IFERROR(SUMPRODUCT(CHOOSE({1;2;3;4;5},AN67,AN123,AN178,AN233,AN288),OFFSET(Inputs!$B$35:$B$39,0,$B342-1))/SUM(OFFSET(Inputs!$B$35:$B$39,0,$B342-1)),0)</f>
        <v>0</v>
      </c>
      <c r="AO342" s="902">
        <f ca="1">IFERROR(SUMPRODUCT(CHOOSE({1;2;3;4;5},AO67,AO123,AO178,AO233,AO288),OFFSET(Inputs!$B$35:$B$39,0,$B342-1))/SUM(OFFSET(Inputs!$B$35:$B$39,0,$B342-1)),0)</f>
        <v>0</v>
      </c>
      <c r="AP342" s="902">
        <f ca="1">IFERROR(SUMPRODUCT(CHOOSE({1;2;3;4;5},AP67,AP123,AP178,AP233,AP288),OFFSET(Inputs!$B$35:$B$39,0,$B342-1))/SUM(OFFSET(Inputs!$B$35:$B$39,0,$B342-1)),0)</f>
        <v>0</v>
      </c>
      <c r="AQ342" s="902">
        <f ca="1">IFERROR(SUMPRODUCT(CHOOSE({1;2;3;4;5},AQ67,AQ123,AQ178,AQ233,AQ288),OFFSET(Inputs!$B$35:$B$39,0,$B342-1))/SUM(OFFSET(Inputs!$B$35:$B$39,0,$B342-1)),0)</f>
        <v>0</v>
      </c>
      <c r="AR342" s="902">
        <f ca="1">IFERROR(SUMPRODUCT(CHOOSE({1;2;3;4;5},AR67,AR123,AR178,AR233,AR288),OFFSET(Inputs!$B$35:$B$39,0,$B342-1))/SUM(OFFSET(Inputs!$B$35:$B$39,0,$B342-1)),0)</f>
        <v>0</v>
      </c>
      <c r="AS342" s="902">
        <f ca="1">IFERROR(SUMPRODUCT(CHOOSE({1;2;3;4;5},AS67,AS123,AS178,AS233,AS288),OFFSET(Inputs!$B$35:$B$39,0,$B342-1))/SUM(OFFSET(Inputs!$B$35:$B$39,0,$B342-1)),0)</f>
        <v>0</v>
      </c>
      <c r="AT342" s="902">
        <f ca="1">IFERROR(SUMPRODUCT(CHOOSE({1;2;3;4;5},AT67,AT123,AT178,AT233,AT288),OFFSET(Inputs!$B$35:$B$39,0,$B342-1))/SUM(OFFSET(Inputs!$B$35:$B$39,0,$B342-1)),0)</f>
        <v>0</v>
      </c>
      <c r="AU342" s="902">
        <f ca="1">IFERROR(SUMPRODUCT(CHOOSE({1;2;3;4;5},AU67,AU123,AU178,AU233,AU288),OFFSET(Inputs!$B$35:$B$39,0,$B342-1))/SUM(OFFSET(Inputs!$B$35:$B$39,0,$B342-1)),0)</f>
        <v>0</v>
      </c>
      <c r="AV342" s="902">
        <f ca="1">IFERROR(SUMPRODUCT(CHOOSE({1;2;3;4;5},AV67,AV123,AV178,AV233,AV288),OFFSET(Inputs!$B$35:$B$39,0,$B342-1))/SUM(OFFSET(Inputs!$B$35:$B$39,0,$B342-1)),0)</f>
        <v>0</v>
      </c>
      <c r="AW342" s="902">
        <f ca="1">IFERROR(SUMPRODUCT(CHOOSE({1;2;3;4;5},AW67,AW123,AW178,AW233,AW288),OFFSET(Inputs!$B$35:$B$39,0,$B342-1))/SUM(OFFSET(Inputs!$B$35:$B$39,0,$B342-1)),0)</f>
        <v>0</v>
      </c>
      <c r="AX342" s="902">
        <f ca="1">IFERROR(SUMPRODUCT(CHOOSE({1;2;3;4;5},AX67,AX123,AX178,AX233,AX288),OFFSET(Inputs!$B$35:$B$39,0,$B342-1))/SUM(OFFSET(Inputs!$B$35:$B$39,0,$B342-1)),0)</f>
        <v>0</v>
      </c>
      <c r="AY342" s="902">
        <f ca="1">IFERROR(SUMPRODUCT(CHOOSE({1;2;3;4;5},AY67,AY123,AY178,AY233,AY288),OFFSET(Inputs!$B$35:$B$39,0,$B342-1))/SUM(OFFSET(Inputs!$B$35:$B$39,0,$B342-1)),0)</f>
        <v>0</v>
      </c>
      <c r="AZ342" s="902">
        <f ca="1">IFERROR(SUMPRODUCT(CHOOSE({1;2;3;4;5},AZ67,AZ123,AZ178,AZ233,AZ288),OFFSET(Inputs!$B$35:$B$39,0,$B342-1))/SUM(OFFSET(Inputs!$B$35:$B$39,0,$B342-1)),0)</f>
        <v>0</v>
      </c>
      <c r="BA342" s="902">
        <f ca="1">IFERROR(SUMPRODUCT(CHOOSE({1;2;3;4;5},BA67,BA123,BA178,BA233,BA288),OFFSET(Inputs!$B$35:$B$39,0,$B342-1))/SUM(OFFSET(Inputs!$B$35:$B$39,0,$B342-1)),0)</f>
        <v>0</v>
      </c>
      <c r="BB342" s="286"/>
      <c r="BC342" s="286"/>
      <c r="BD342" s="286"/>
      <c r="BE342" s="286"/>
      <c r="BF342" s="286"/>
      <c r="BG342" s="286"/>
      <c r="BH342" s="286"/>
      <c r="BI342" s="286"/>
      <c r="BJ342" s="286"/>
      <c r="BK342" s="286"/>
      <c r="BL342" s="286"/>
      <c r="BM342" s="286"/>
      <c r="BN342" s="286"/>
      <c r="BO342" s="286"/>
      <c r="BP342" s="286"/>
      <c r="BQ342" s="286"/>
      <c r="BR342" s="286"/>
      <c r="BS342" s="286"/>
      <c r="BT342" s="286"/>
      <c r="BU342" s="286"/>
      <c r="BV342" s="286"/>
      <c r="BW342" s="286"/>
      <c r="BX342" s="286"/>
      <c r="BY342" s="286"/>
      <c r="BZ342" s="286"/>
      <c r="CA342" s="286"/>
      <c r="CB342" s="286"/>
      <c r="CC342" s="286"/>
      <c r="CD342" s="286"/>
      <c r="CE342" s="286"/>
      <c r="CF342" s="286"/>
      <c r="CG342" s="286"/>
      <c r="CH342" s="286"/>
      <c r="CI342" s="286"/>
      <c r="CJ342" s="286"/>
      <c r="CK342" s="286"/>
      <c r="CL342" s="286"/>
      <c r="CM342" s="286"/>
      <c r="CN342" s="286"/>
      <c r="CO342" s="286"/>
      <c r="CP342" s="286"/>
      <c r="CQ342" s="286"/>
      <c r="CR342" s="286"/>
      <c r="CS342" s="286"/>
      <c r="CT342" s="286"/>
      <c r="CU342" s="286"/>
      <c r="CV342" s="286"/>
      <c r="CW342" s="286"/>
      <c r="CX342" s="286"/>
      <c r="CY342" s="286"/>
      <c r="CZ342" s="286"/>
      <c r="DA342" s="286"/>
      <c r="DB342" s="286"/>
      <c r="DC342" s="286"/>
      <c r="DD342" s="286"/>
      <c r="DE342" s="286"/>
      <c r="DF342" s="286"/>
      <c r="DG342" s="286"/>
      <c r="DH342" s="286"/>
      <c r="DI342" s="286"/>
      <c r="DJ342" s="286"/>
      <c r="DK342" s="286"/>
      <c r="DL342" s="286"/>
      <c r="DM342" s="286"/>
      <c r="DN342" s="286"/>
      <c r="DO342" s="286"/>
      <c r="DP342" s="286"/>
      <c r="DQ342" s="286"/>
      <c r="DR342" s="286"/>
      <c r="DS342" s="286"/>
      <c r="DT342" s="286"/>
      <c r="DU342" s="286"/>
      <c r="DV342" s="286"/>
      <c r="DW342" s="286"/>
      <c r="DX342" s="286"/>
      <c r="DY342" s="286"/>
      <c r="DZ342" s="286"/>
      <c r="EA342" s="286"/>
      <c r="EB342" s="286"/>
      <c r="EC342" s="286"/>
      <c r="ED342" s="286"/>
      <c r="EE342" s="286"/>
      <c r="EF342" s="286"/>
      <c r="EG342" s="286"/>
      <c r="EH342" s="286"/>
      <c r="EI342" s="286"/>
      <c r="EJ342" s="286"/>
      <c r="EK342" s="286"/>
      <c r="EL342" s="286"/>
      <c r="EM342" s="286"/>
      <c r="EN342" s="286"/>
      <c r="EO342" s="286"/>
      <c r="EP342" s="286"/>
      <c r="EQ342" s="286"/>
      <c r="ER342" s="286"/>
      <c r="ES342" s="286"/>
      <c r="ET342" s="286"/>
      <c r="EU342" s="286"/>
      <c r="EV342" s="286"/>
      <c r="EW342" s="286"/>
      <c r="EX342" s="286"/>
      <c r="EY342" s="286"/>
      <c r="EZ342" s="286"/>
      <c r="FA342" s="286"/>
      <c r="FB342" s="286"/>
      <c r="FC342" s="286"/>
      <c r="FD342" s="286"/>
      <c r="FE342" s="286"/>
      <c r="FF342" s="286"/>
      <c r="FG342" s="286"/>
      <c r="FH342" s="286"/>
      <c r="FI342" s="286"/>
      <c r="FJ342" s="286"/>
      <c r="FK342" s="286"/>
      <c r="FL342" s="286"/>
      <c r="FM342" s="286"/>
      <c r="FN342" s="286"/>
      <c r="FO342" s="286"/>
      <c r="FP342" s="286"/>
      <c r="FQ342" s="286"/>
      <c r="FR342" s="286"/>
      <c r="FS342" s="286"/>
      <c r="FT342" s="286"/>
      <c r="FU342" s="286"/>
      <c r="FV342" s="286"/>
      <c r="FW342" s="286"/>
      <c r="FX342" s="286"/>
      <c r="FY342" s="286"/>
      <c r="FZ342" s="286"/>
      <c r="GA342" s="286"/>
      <c r="GB342" s="286"/>
      <c r="GC342" s="286"/>
      <c r="GD342" s="286"/>
      <c r="GE342" s="286"/>
      <c r="GF342" s="286"/>
      <c r="GG342" s="286"/>
      <c r="GH342" s="286"/>
      <c r="GI342" s="286"/>
      <c r="GJ342" s="286"/>
      <c r="GK342" s="286"/>
      <c r="GL342" s="286"/>
      <c r="GM342" s="286"/>
      <c r="GN342" s="286"/>
      <c r="GO342" s="286"/>
      <c r="GP342" s="286"/>
      <c r="GQ342" s="286"/>
      <c r="GR342" s="286"/>
      <c r="GS342" s="286"/>
      <c r="GT342" s="286"/>
      <c r="GU342" s="286"/>
      <c r="GV342" s="286"/>
      <c r="GW342" s="286"/>
      <c r="GX342" s="286"/>
      <c r="GY342" s="286"/>
      <c r="GZ342" s="286"/>
      <c r="HA342" s="286"/>
      <c r="HB342" s="286"/>
      <c r="HC342" s="286"/>
      <c r="HD342" s="286"/>
      <c r="HE342" s="286"/>
      <c r="HF342" s="286"/>
      <c r="HG342" s="286"/>
      <c r="HH342" s="286"/>
      <c r="HI342" s="286"/>
      <c r="HJ342" s="286"/>
      <c r="HK342" s="286"/>
      <c r="HL342" s="286"/>
      <c r="HM342" s="286"/>
      <c r="HN342" s="286"/>
      <c r="HO342" s="286"/>
      <c r="HP342" s="286"/>
      <c r="HQ342" s="286"/>
      <c r="HR342" s="286"/>
      <c r="HS342" s="286"/>
      <c r="HT342" s="286"/>
      <c r="HU342" s="286"/>
      <c r="HV342" s="286"/>
      <c r="HW342" s="286"/>
      <c r="HX342" s="286"/>
      <c r="HY342" s="286"/>
      <c r="HZ342" s="286"/>
      <c r="IA342" s="286"/>
      <c r="IB342" s="286"/>
      <c r="IC342" s="286"/>
      <c r="ID342" s="286"/>
      <c r="IE342" s="286"/>
      <c r="IF342" s="286"/>
      <c r="IG342" s="286"/>
      <c r="IH342" s="286"/>
      <c r="II342" s="286"/>
      <c r="IJ342" s="286"/>
      <c r="IK342" s="286"/>
      <c r="IL342" s="286"/>
      <c r="IM342" s="286"/>
      <c r="IN342" s="286"/>
      <c r="IO342" s="286"/>
      <c r="IP342" s="286"/>
      <c r="IQ342" s="286"/>
      <c r="IR342" s="286"/>
      <c r="IS342" s="286"/>
      <c r="IT342" s="286"/>
      <c r="IU342" s="286"/>
      <c r="IV342" s="286"/>
    </row>
    <row r="343" spans="1:257" s="62" customFormat="1" outlineLevel="1">
      <c r="A343" s="610"/>
      <c r="B343" s="987">
        <v>5</v>
      </c>
      <c r="C343" s="988"/>
      <c r="D343" s="918">
        <f ca="1">IFERROR(SUMPRODUCT(CHOOSE({1;2;3;4;5},D68,D124,D179,D234,D289),OFFSET(Inputs!$B$35:$B$39,0,$B343-1))/SUM(OFFSET(Inputs!$B$35:$B$39,0,$B343-1)),0)</f>
        <v>0</v>
      </c>
      <c r="E343" s="918">
        <f ca="1">IFERROR(SUMPRODUCT(CHOOSE({1;2;3;4;5},E68,E124,E179,E234,E289),OFFSET(Inputs!$B$35:$B$39,0,$B343-1))/SUM(OFFSET(Inputs!$B$35:$B$39,0,$B343-1)),0)</f>
        <v>0</v>
      </c>
      <c r="F343" s="918">
        <f ca="1">IFERROR(SUMPRODUCT(CHOOSE({1;2;3;4;5},F68,F124,F179,F234,F289),OFFSET(Inputs!$B$35:$B$39,0,$B343-1))/SUM(OFFSET(Inputs!$B$35:$B$39,0,$B343-1)),0)</f>
        <v>0</v>
      </c>
      <c r="G343" s="918">
        <f ca="1">IFERROR(SUMPRODUCT(CHOOSE({1;2;3;4;5},G68,G124,G179,G234,G289),OFFSET(Inputs!$B$35:$B$39,0,$B343-1))/SUM(OFFSET(Inputs!$B$35:$B$39,0,$B343-1)),0)</f>
        <v>0</v>
      </c>
      <c r="H343" s="902">
        <f ca="1">IFERROR(SUMPRODUCT(CHOOSE({1;2;3;4;5},H68,H124,H179,H234,H289),OFFSET(Inputs!$B$35:$B$39,0,$B343-1))/SUM(OFFSET(Inputs!$B$35:$B$39,0,$B343-1)),0)</f>
        <v>0</v>
      </c>
      <c r="I343" s="902">
        <f ca="1">IFERROR(SUMPRODUCT(CHOOSE({1;2;3;4;5},I68,I124,I179,I234,I289),OFFSET(Inputs!$B$35:$B$39,0,$B343-1))/SUM(OFFSET(Inputs!$B$35:$B$39,0,$B343-1)),0)</f>
        <v>0</v>
      </c>
      <c r="J343" s="902">
        <f ca="1">IFERROR(SUMPRODUCT(CHOOSE({1;2;3;4;5},J68,J124,J179,J234,J289),OFFSET(Inputs!$B$35:$B$39,0,$B343-1))/SUM(OFFSET(Inputs!$B$35:$B$39,0,$B343-1)),0)</f>
        <v>0</v>
      </c>
      <c r="K343" s="902">
        <f ca="1">IFERROR(SUMPRODUCT(CHOOSE({1;2;3;4;5},K68,K124,K179,K234,K289),OFFSET(Inputs!$B$35:$B$39,0,$B343-1))/SUM(OFFSET(Inputs!$B$35:$B$39,0,$B343-1)),0)</f>
        <v>0</v>
      </c>
      <c r="L343" s="902">
        <f ca="1">IFERROR(SUMPRODUCT(CHOOSE({1;2;3;4;5},L68,L124,L179,L234,L289),OFFSET(Inputs!$B$35:$B$39,0,$B343-1))/SUM(OFFSET(Inputs!$B$35:$B$39,0,$B343-1)),0)</f>
        <v>0</v>
      </c>
      <c r="M343" s="902">
        <f ca="1">IFERROR(SUMPRODUCT(CHOOSE({1;2;3;4;5},M68,M124,M179,M234,M289),OFFSET(Inputs!$B$35:$B$39,0,$B343-1))/SUM(OFFSET(Inputs!$B$35:$B$39,0,$B343-1)),0)</f>
        <v>0</v>
      </c>
      <c r="N343" s="902">
        <f ca="1">IFERROR(SUMPRODUCT(CHOOSE({1;2;3;4;5},N68,N124,N179,N234,N289),OFFSET(Inputs!$B$35:$B$39,0,$B343-1))/SUM(OFFSET(Inputs!$B$35:$B$39,0,$B343-1)),0)</f>
        <v>0</v>
      </c>
      <c r="O343" s="902">
        <f ca="1">IFERROR(SUMPRODUCT(CHOOSE({1;2;3;4;5},O68,O124,O179,O234,O289),OFFSET(Inputs!$B$35:$B$39,0,$B343-1))/SUM(OFFSET(Inputs!$B$35:$B$39,0,$B343-1)),0)</f>
        <v>0</v>
      </c>
      <c r="P343" s="902">
        <f ca="1">IFERROR(SUMPRODUCT(CHOOSE({1;2;3;4;5},P68,P124,P179,P234,P289),OFFSET(Inputs!$B$35:$B$39,0,$B343-1))/SUM(OFFSET(Inputs!$B$35:$B$39,0,$B343-1)),0)</f>
        <v>0</v>
      </c>
      <c r="Q343" s="902">
        <f ca="1">IFERROR(SUMPRODUCT(CHOOSE({1;2;3;4;5},Q68,Q124,Q179,Q234,Q289),OFFSET(Inputs!$B$35:$B$39,0,$B343-1))/SUM(OFFSET(Inputs!$B$35:$B$39,0,$B343-1)),0)</f>
        <v>0</v>
      </c>
      <c r="R343" s="902">
        <f ca="1">IFERROR(SUMPRODUCT(CHOOSE({1;2;3;4;5},R68,R124,R179,R234,R289),OFFSET(Inputs!$B$35:$B$39,0,$B343-1))/SUM(OFFSET(Inputs!$B$35:$B$39,0,$B343-1)),0)</f>
        <v>0</v>
      </c>
      <c r="S343" s="902">
        <f ca="1">IFERROR(SUMPRODUCT(CHOOSE({1;2;3;4;5},S68,S124,S179,S234,S289),OFFSET(Inputs!$B$35:$B$39,0,$B343-1))/SUM(OFFSET(Inputs!$B$35:$B$39,0,$B343-1)),0)</f>
        <v>0</v>
      </c>
      <c r="T343" s="902">
        <f ca="1">IFERROR(SUMPRODUCT(CHOOSE({1;2;3;4;5},T68,T124,T179,T234,T289),OFFSET(Inputs!$B$35:$B$39,0,$B343-1))/SUM(OFFSET(Inputs!$B$35:$B$39,0,$B343-1)),0)</f>
        <v>0</v>
      </c>
      <c r="U343" s="902">
        <f ca="1">IFERROR(SUMPRODUCT(CHOOSE({1;2;3;4;5},U68,U124,U179,U234,U289),OFFSET(Inputs!$B$35:$B$39,0,$B343-1))/SUM(OFFSET(Inputs!$B$35:$B$39,0,$B343-1)),0)</f>
        <v>0</v>
      </c>
      <c r="V343" s="902">
        <f ca="1">IFERROR(SUMPRODUCT(CHOOSE({1;2;3;4;5},V68,V124,V179,V234,V289),OFFSET(Inputs!$B$35:$B$39,0,$B343-1))/SUM(OFFSET(Inputs!$B$35:$B$39,0,$B343-1)),0)</f>
        <v>0</v>
      </c>
      <c r="W343" s="902">
        <f ca="1">IFERROR(SUMPRODUCT(CHOOSE({1;2;3;4;5},W68,W124,W179,W234,W289),OFFSET(Inputs!$B$35:$B$39,0,$B343-1))/SUM(OFFSET(Inputs!$B$35:$B$39,0,$B343-1)),0)</f>
        <v>0</v>
      </c>
      <c r="X343" s="902">
        <f ca="1">IFERROR(SUMPRODUCT(CHOOSE({1;2;3;4;5},X68,X124,X179,X234,X289),OFFSET(Inputs!$B$35:$B$39,0,$B343-1))/SUM(OFFSET(Inputs!$B$35:$B$39,0,$B343-1)),0)</f>
        <v>0</v>
      </c>
      <c r="Y343" s="902">
        <f ca="1">IFERROR(SUMPRODUCT(CHOOSE({1;2;3;4;5},Y68,Y124,Y179,Y234,Y289),OFFSET(Inputs!$B$35:$B$39,0,$B343-1))/SUM(OFFSET(Inputs!$B$35:$B$39,0,$B343-1)),0)</f>
        <v>0</v>
      </c>
      <c r="Z343" s="902">
        <f ca="1">IFERROR(SUMPRODUCT(CHOOSE({1;2;3;4;5},Z68,Z124,Z179,Z234,Z289),OFFSET(Inputs!$B$35:$B$39,0,$B343-1))/SUM(OFFSET(Inputs!$B$35:$B$39,0,$B343-1)),0)</f>
        <v>0</v>
      </c>
      <c r="AA343" s="902">
        <f ca="1">IFERROR(SUMPRODUCT(CHOOSE({1;2;3;4;5},AA68,AA124,AA179,AA234,AA289),OFFSET(Inputs!$B$35:$B$39,0,$B343-1))/SUM(OFFSET(Inputs!$B$35:$B$39,0,$B343-1)),0)</f>
        <v>0</v>
      </c>
      <c r="AB343" s="902">
        <f ca="1">IFERROR(SUMPRODUCT(CHOOSE({1;2;3;4;5},AB68,AB124,AB179,AB234,AB289),OFFSET(Inputs!$B$35:$B$39,0,$B343-1))/SUM(OFFSET(Inputs!$B$35:$B$39,0,$B343-1)),0)</f>
        <v>0</v>
      </c>
      <c r="AC343" s="902">
        <f ca="1">IFERROR(SUMPRODUCT(CHOOSE({1;2;3;4;5},AC68,AC124,AC179,AC234,AC289),OFFSET(Inputs!$B$35:$B$39,0,$B343-1))/SUM(OFFSET(Inputs!$B$35:$B$39,0,$B343-1)),0)</f>
        <v>0</v>
      </c>
      <c r="AD343" s="902">
        <f ca="1">IFERROR(SUMPRODUCT(CHOOSE({1;2;3;4;5},AD68,AD124,AD179,AD234,AD289),OFFSET(Inputs!$B$35:$B$39,0,$B343-1))/SUM(OFFSET(Inputs!$B$35:$B$39,0,$B343-1)),0)</f>
        <v>0</v>
      </c>
      <c r="AE343" s="902">
        <f ca="1">IFERROR(SUMPRODUCT(CHOOSE({1;2;3;4;5},AE68,AE124,AE179,AE234,AE289),OFFSET(Inputs!$B$35:$B$39,0,$B343-1))/SUM(OFFSET(Inputs!$B$35:$B$39,0,$B343-1)),0)</f>
        <v>0</v>
      </c>
      <c r="AF343" s="902">
        <f ca="1">IFERROR(SUMPRODUCT(CHOOSE({1;2;3;4;5},AF68,AF124,AF179,AF234,AF289),OFFSET(Inputs!$B$35:$B$39,0,$B343-1))/SUM(OFFSET(Inputs!$B$35:$B$39,0,$B343-1)),0)</f>
        <v>0</v>
      </c>
      <c r="AG343" s="902">
        <f ca="1">IFERROR(SUMPRODUCT(CHOOSE({1;2;3;4;5},AG68,AG124,AG179,AG234,AG289),OFFSET(Inputs!$B$35:$B$39,0,$B343-1))/SUM(OFFSET(Inputs!$B$35:$B$39,0,$B343-1)),0)</f>
        <v>0</v>
      </c>
      <c r="AH343" s="902">
        <f ca="1">IFERROR(SUMPRODUCT(CHOOSE({1;2;3;4;5},AH68,AH124,AH179,AH234,AH289),OFFSET(Inputs!$B$35:$B$39,0,$B343-1))/SUM(OFFSET(Inputs!$B$35:$B$39,0,$B343-1)),0)</f>
        <v>0</v>
      </c>
      <c r="AI343" s="902">
        <f ca="1">IFERROR(SUMPRODUCT(CHOOSE({1;2;3;4;5},AI68,AI124,AI179,AI234,AI289),OFFSET(Inputs!$B$35:$B$39,0,$B343-1))/SUM(OFFSET(Inputs!$B$35:$B$39,0,$B343-1)),0)</f>
        <v>0</v>
      </c>
      <c r="AJ343" s="902">
        <f ca="1">IFERROR(SUMPRODUCT(CHOOSE({1;2;3;4;5},AJ68,AJ124,AJ179,AJ234,AJ289),OFFSET(Inputs!$B$35:$B$39,0,$B343-1))/SUM(OFFSET(Inputs!$B$35:$B$39,0,$B343-1)),0)</f>
        <v>0</v>
      </c>
      <c r="AK343" s="902">
        <f ca="1">IFERROR(SUMPRODUCT(CHOOSE({1;2;3;4;5},AK68,AK124,AK179,AK234,AK289),OFFSET(Inputs!$B$35:$B$39,0,$B343-1))/SUM(OFFSET(Inputs!$B$35:$B$39,0,$B343-1)),0)</f>
        <v>0</v>
      </c>
      <c r="AL343" s="902">
        <f ca="1">IFERROR(SUMPRODUCT(CHOOSE({1;2;3;4;5},AL68,AL124,AL179,AL234,AL289),OFFSET(Inputs!$B$35:$B$39,0,$B343-1))/SUM(OFFSET(Inputs!$B$35:$B$39,0,$B343-1)),0)</f>
        <v>0</v>
      </c>
      <c r="AM343" s="902">
        <f ca="1">IFERROR(SUMPRODUCT(CHOOSE({1;2;3;4;5},AM68,AM124,AM179,AM234,AM289),OFFSET(Inputs!$B$35:$B$39,0,$B343-1))/SUM(OFFSET(Inputs!$B$35:$B$39,0,$B343-1)),0)</f>
        <v>0</v>
      </c>
      <c r="AN343" s="902">
        <f ca="1">IFERROR(SUMPRODUCT(CHOOSE({1;2;3;4;5},AN68,AN124,AN179,AN234,AN289),OFFSET(Inputs!$B$35:$B$39,0,$B343-1))/SUM(OFFSET(Inputs!$B$35:$B$39,0,$B343-1)),0)</f>
        <v>0</v>
      </c>
      <c r="AO343" s="902">
        <f ca="1">IFERROR(SUMPRODUCT(CHOOSE({1;2;3;4;5},AO68,AO124,AO179,AO234,AO289),OFFSET(Inputs!$B$35:$B$39,0,$B343-1))/SUM(OFFSET(Inputs!$B$35:$B$39,0,$B343-1)),0)</f>
        <v>0</v>
      </c>
      <c r="AP343" s="902">
        <f ca="1">IFERROR(SUMPRODUCT(CHOOSE({1;2;3;4;5},AP68,AP124,AP179,AP234,AP289),OFFSET(Inputs!$B$35:$B$39,0,$B343-1))/SUM(OFFSET(Inputs!$B$35:$B$39,0,$B343-1)),0)</f>
        <v>0</v>
      </c>
      <c r="AQ343" s="902">
        <f ca="1">IFERROR(SUMPRODUCT(CHOOSE({1;2;3;4;5},AQ68,AQ124,AQ179,AQ234,AQ289),OFFSET(Inputs!$B$35:$B$39,0,$B343-1))/SUM(OFFSET(Inputs!$B$35:$B$39,0,$B343-1)),0)</f>
        <v>0</v>
      </c>
      <c r="AR343" s="902">
        <f ca="1">IFERROR(SUMPRODUCT(CHOOSE({1;2;3;4;5},AR68,AR124,AR179,AR234,AR289),OFFSET(Inputs!$B$35:$B$39,0,$B343-1))/SUM(OFFSET(Inputs!$B$35:$B$39,0,$B343-1)),0)</f>
        <v>0</v>
      </c>
      <c r="AS343" s="902">
        <f ca="1">IFERROR(SUMPRODUCT(CHOOSE({1;2;3;4;5},AS68,AS124,AS179,AS234,AS289),OFFSET(Inputs!$B$35:$B$39,0,$B343-1))/SUM(OFFSET(Inputs!$B$35:$B$39,0,$B343-1)),0)</f>
        <v>0</v>
      </c>
      <c r="AT343" s="902">
        <f ca="1">IFERROR(SUMPRODUCT(CHOOSE({1;2;3;4;5},AT68,AT124,AT179,AT234,AT289),OFFSET(Inputs!$B$35:$B$39,0,$B343-1))/SUM(OFFSET(Inputs!$B$35:$B$39,0,$B343-1)),0)</f>
        <v>0</v>
      </c>
      <c r="AU343" s="902">
        <f ca="1">IFERROR(SUMPRODUCT(CHOOSE({1;2;3;4;5},AU68,AU124,AU179,AU234,AU289),OFFSET(Inputs!$B$35:$B$39,0,$B343-1))/SUM(OFFSET(Inputs!$B$35:$B$39,0,$B343-1)),0)</f>
        <v>0</v>
      </c>
      <c r="AV343" s="902">
        <f ca="1">IFERROR(SUMPRODUCT(CHOOSE({1;2;3;4;5},AV68,AV124,AV179,AV234,AV289),OFFSET(Inputs!$B$35:$B$39,0,$B343-1))/SUM(OFFSET(Inputs!$B$35:$B$39,0,$B343-1)),0)</f>
        <v>0</v>
      </c>
      <c r="AW343" s="902">
        <f ca="1">IFERROR(SUMPRODUCT(CHOOSE({1;2;3;4;5},AW68,AW124,AW179,AW234,AW289),OFFSET(Inputs!$B$35:$B$39,0,$B343-1))/SUM(OFFSET(Inputs!$B$35:$B$39,0,$B343-1)),0)</f>
        <v>0</v>
      </c>
      <c r="AX343" s="902">
        <f ca="1">IFERROR(SUMPRODUCT(CHOOSE({1;2;3;4;5},AX68,AX124,AX179,AX234,AX289),OFFSET(Inputs!$B$35:$B$39,0,$B343-1))/SUM(OFFSET(Inputs!$B$35:$B$39,0,$B343-1)),0)</f>
        <v>0</v>
      </c>
      <c r="AY343" s="902">
        <f ca="1">IFERROR(SUMPRODUCT(CHOOSE({1;2;3;4;5},AY68,AY124,AY179,AY234,AY289),OFFSET(Inputs!$B$35:$B$39,0,$B343-1))/SUM(OFFSET(Inputs!$B$35:$B$39,0,$B343-1)),0)</f>
        <v>0</v>
      </c>
      <c r="AZ343" s="902">
        <f ca="1">IFERROR(SUMPRODUCT(CHOOSE({1;2;3;4;5},AZ68,AZ124,AZ179,AZ234,AZ289),OFFSET(Inputs!$B$35:$B$39,0,$B343-1))/SUM(OFFSET(Inputs!$B$35:$B$39,0,$B343-1)),0)</f>
        <v>0</v>
      </c>
      <c r="BA343" s="902">
        <f ca="1">IFERROR(SUMPRODUCT(CHOOSE({1;2;3;4;5},BA68,BA124,BA179,BA234,BA289),OFFSET(Inputs!$B$35:$B$39,0,$B343-1))/SUM(OFFSET(Inputs!$B$35:$B$39,0,$B343-1)),0)</f>
        <v>0</v>
      </c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43"/>
      <c r="BU343" s="243"/>
      <c r="BV343" s="243"/>
      <c r="BW343" s="243"/>
      <c r="BX343" s="243"/>
      <c r="BY343" s="243"/>
      <c r="BZ343" s="243"/>
      <c r="CA343" s="243"/>
      <c r="CB343" s="243"/>
      <c r="CC343" s="243"/>
      <c r="CD343" s="243"/>
      <c r="CE343" s="243"/>
      <c r="CF343" s="243"/>
      <c r="CG343" s="243"/>
      <c r="CH343" s="243"/>
      <c r="CI343" s="243"/>
      <c r="CJ343" s="243"/>
      <c r="CK343" s="243"/>
      <c r="CL343" s="243"/>
      <c r="CM343" s="243"/>
      <c r="CN343" s="243"/>
      <c r="CO343" s="243"/>
      <c r="CP343" s="243"/>
      <c r="CQ343" s="243"/>
      <c r="CR343" s="243"/>
      <c r="CS343" s="243"/>
      <c r="CT343" s="243"/>
      <c r="CU343" s="243"/>
      <c r="CV343" s="243"/>
      <c r="CW343" s="243"/>
      <c r="CX343" s="243"/>
      <c r="CY343" s="243"/>
      <c r="CZ343" s="243"/>
      <c r="DA343" s="243"/>
      <c r="DB343" s="243"/>
      <c r="DC343" s="243"/>
      <c r="DD343" s="243"/>
      <c r="DE343" s="243"/>
      <c r="DF343" s="243"/>
      <c r="DG343" s="243"/>
      <c r="DH343" s="243"/>
      <c r="DI343" s="243"/>
      <c r="DJ343" s="243"/>
      <c r="DK343" s="243"/>
      <c r="DL343" s="243"/>
      <c r="DM343" s="243"/>
      <c r="DN343" s="243"/>
      <c r="DO343" s="243"/>
      <c r="DP343" s="243"/>
      <c r="DQ343" s="243"/>
      <c r="DR343" s="243"/>
      <c r="DS343" s="243"/>
      <c r="DT343" s="243"/>
      <c r="DU343" s="243"/>
      <c r="DV343" s="243"/>
      <c r="DW343" s="243"/>
      <c r="DX343" s="243"/>
      <c r="DY343" s="243"/>
      <c r="DZ343" s="243"/>
      <c r="EA343" s="243"/>
      <c r="EB343" s="243"/>
      <c r="EC343" s="243"/>
      <c r="ED343" s="243"/>
      <c r="EE343" s="243"/>
      <c r="EF343" s="243"/>
      <c r="EG343" s="243"/>
      <c r="EH343" s="243"/>
      <c r="EI343" s="243"/>
      <c r="EJ343" s="243"/>
      <c r="EK343" s="243"/>
      <c r="EL343" s="243"/>
      <c r="EM343" s="243"/>
      <c r="EN343" s="243"/>
      <c r="EO343" s="243"/>
      <c r="EP343" s="243"/>
      <c r="EQ343" s="243"/>
      <c r="ER343" s="243"/>
      <c r="ES343" s="243"/>
      <c r="ET343" s="243"/>
      <c r="EU343" s="243"/>
      <c r="EV343" s="243"/>
      <c r="EW343" s="243"/>
      <c r="EX343" s="243"/>
      <c r="EY343" s="243"/>
      <c r="EZ343" s="243"/>
      <c r="FA343" s="243"/>
      <c r="FB343" s="243"/>
      <c r="FC343" s="243"/>
      <c r="FD343" s="243"/>
      <c r="FE343" s="243"/>
      <c r="FF343" s="243"/>
      <c r="FG343" s="243"/>
      <c r="FH343" s="243"/>
      <c r="FI343" s="243"/>
      <c r="FJ343" s="243"/>
      <c r="FK343" s="243"/>
      <c r="FL343" s="243"/>
      <c r="FM343" s="243"/>
      <c r="FN343" s="243"/>
      <c r="FO343" s="243"/>
      <c r="FP343" s="243"/>
      <c r="FQ343" s="243"/>
      <c r="FR343" s="243"/>
      <c r="FS343" s="243"/>
      <c r="FT343" s="243"/>
      <c r="FU343" s="243"/>
      <c r="FV343" s="243"/>
      <c r="FW343" s="243"/>
      <c r="FX343" s="243"/>
      <c r="FY343" s="243"/>
      <c r="FZ343" s="243"/>
      <c r="GA343" s="243"/>
      <c r="GB343" s="243"/>
      <c r="GC343" s="243"/>
      <c r="GD343" s="243"/>
      <c r="GE343" s="243"/>
      <c r="GF343" s="243"/>
      <c r="GG343" s="243"/>
      <c r="GH343" s="243"/>
      <c r="GI343" s="243"/>
      <c r="GJ343" s="243"/>
      <c r="GK343" s="243"/>
      <c r="GL343" s="243"/>
      <c r="GM343" s="243"/>
      <c r="GN343" s="243"/>
      <c r="GO343" s="243"/>
      <c r="GP343" s="243"/>
      <c r="GQ343" s="243"/>
      <c r="GR343" s="243"/>
      <c r="GS343" s="243"/>
      <c r="GT343" s="243"/>
      <c r="GU343" s="243"/>
      <c r="GV343" s="243"/>
      <c r="GW343" s="243"/>
      <c r="GX343" s="243"/>
      <c r="GY343" s="243"/>
      <c r="GZ343" s="243"/>
      <c r="HA343" s="243"/>
      <c r="HB343" s="243"/>
      <c r="HC343" s="243"/>
      <c r="HD343" s="243"/>
      <c r="HE343" s="243"/>
      <c r="HF343" s="243"/>
      <c r="HG343" s="243"/>
      <c r="HH343" s="243"/>
      <c r="HI343" s="243"/>
      <c r="HJ343" s="243"/>
      <c r="HK343" s="243"/>
      <c r="HL343" s="243"/>
      <c r="HM343" s="243"/>
      <c r="HN343" s="243"/>
      <c r="HO343" s="243"/>
      <c r="HP343" s="243"/>
      <c r="HQ343" s="243"/>
      <c r="HR343" s="243"/>
      <c r="HS343" s="243"/>
      <c r="HT343" s="243"/>
      <c r="HU343" s="243"/>
      <c r="HV343" s="243"/>
      <c r="HW343" s="243"/>
      <c r="HX343" s="243"/>
      <c r="HY343" s="243"/>
      <c r="HZ343" s="243"/>
      <c r="IA343" s="243"/>
      <c r="IB343" s="243"/>
      <c r="IC343" s="243"/>
      <c r="ID343" s="243"/>
      <c r="IE343" s="243"/>
      <c r="IF343" s="243"/>
      <c r="IG343" s="243"/>
      <c r="IH343" s="243"/>
      <c r="II343" s="243"/>
      <c r="IJ343" s="243"/>
      <c r="IK343" s="243"/>
      <c r="IL343" s="243"/>
      <c r="IM343" s="243"/>
      <c r="IN343" s="243"/>
      <c r="IO343" s="243"/>
      <c r="IP343" s="243"/>
      <c r="IQ343" s="243"/>
      <c r="IR343" s="243"/>
      <c r="IS343" s="243"/>
      <c r="IT343" s="243"/>
      <c r="IU343" s="243"/>
      <c r="IV343" s="243"/>
    </row>
    <row r="344" spans="1:257" s="62" customFormat="1" outlineLevel="1">
      <c r="A344" s="610"/>
      <c r="B344" s="987">
        <v>6</v>
      </c>
      <c r="C344" s="988"/>
      <c r="D344" s="918">
        <f ca="1">IFERROR(SUMPRODUCT(CHOOSE({1;2;3;4;5},D69,D125,D180,D235,D290),OFFSET(Inputs!$B$35:$B$39,0,$B344-1))/SUM(OFFSET(Inputs!$B$35:$B$39,0,$B344-1)),0)</f>
        <v>0</v>
      </c>
      <c r="E344" s="918">
        <f ca="1">IFERROR(SUMPRODUCT(CHOOSE({1;2;3;4;5},E69,E125,E180,E235,E290),OFFSET(Inputs!$B$35:$B$39,0,$B344-1))/SUM(OFFSET(Inputs!$B$35:$B$39,0,$B344-1)),0)</f>
        <v>0</v>
      </c>
      <c r="F344" s="918">
        <f ca="1">IFERROR(SUMPRODUCT(CHOOSE({1;2;3;4;5},F69,F125,F180,F235,F290),OFFSET(Inputs!$B$35:$B$39,0,$B344-1))/SUM(OFFSET(Inputs!$B$35:$B$39,0,$B344-1)),0)</f>
        <v>0</v>
      </c>
      <c r="G344" s="918">
        <f ca="1">IFERROR(SUMPRODUCT(CHOOSE({1;2;3;4;5},G69,G125,G180,G235,G290),OFFSET(Inputs!$B$35:$B$39,0,$B344-1))/SUM(OFFSET(Inputs!$B$35:$B$39,0,$B344-1)),0)</f>
        <v>0</v>
      </c>
      <c r="H344" s="918">
        <f ca="1">IFERROR(SUMPRODUCT(CHOOSE({1;2;3;4;5},H69,H125,H180,H235,H290),OFFSET(Inputs!$B$35:$B$39,0,$B344-1))/SUM(OFFSET(Inputs!$B$35:$B$39,0,$B344-1)),0)</f>
        <v>0</v>
      </c>
      <c r="I344" s="902">
        <f ca="1">IFERROR(SUMPRODUCT(CHOOSE({1;2;3;4;5},I69,I125,I180,I235,I290),OFFSET(Inputs!$B$35:$B$39,0,$B344-1))/SUM(OFFSET(Inputs!$B$35:$B$39,0,$B344-1)),0)</f>
        <v>0</v>
      </c>
      <c r="J344" s="902">
        <f ca="1">IFERROR(SUMPRODUCT(CHOOSE({1;2;3;4;5},J69,J125,J180,J235,J290),OFFSET(Inputs!$B$35:$B$39,0,$B344-1))/SUM(OFFSET(Inputs!$B$35:$B$39,0,$B344-1)),0)</f>
        <v>0</v>
      </c>
      <c r="K344" s="902">
        <f ca="1">IFERROR(SUMPRODUCT(CHOOSE({1;2;3;4;5},K69,K125,K180,K235,K290),OFFSET(Inputs!$B$35:$B$39,0,$B344-1))/SUM(OFFSET(Inputs!$B$35:$B$39,0,$B344-1)),0)</f>
        <v>0</v>
      </c>
      <c r="L344" s="902">
        <f ca="1">IFERROR(SUMPRODUCT(CHOOSE({1;2;3;4;5},L69,L125,L180,L235,L290),OFFSET(Inputs!$B$35:$B$39,0,$B344-1))/SUM(OFFSET(Inputs!$B$35:$B$39,0,$B344-1)),0)</f>
        <v>0</v>
      </c>
      <c r="M344" s="902">
        <f ca="1">IFERROR(SUMPRODUCT(CHOOSE({1;2;3;4;5},M69,M125,M180,M235,M290),OFFSET(Inputs!$B$35:$B$39,0,$B344-1))/SUM(OFFSET(Inputs!$B$35:$B$39,0,$B344-1)),0)</f>
        <v>0</v>
      </c>
      <c r="N344" s="902">
        <f ca="1">IFERROR(SUMPRODUCT(CHOOSE({1;2;3;4;5},N69,N125,N180,N235,N290),OFFSET(Inputs!$B$35:$B$39,0,$B344-1))/SUM(OFFSET(Inputs!$B$35:$B$39,0,$B344-1)),0)</f>
        <v>0</v>
      </c>
      <c r="O344" s="902">
        <f ca="1">IFERROR(SUMPRODUCT(CHOOSE({1;2;3;4;5},O69,O125,O180,O235,O290),OFFSET(Inputs!$B$35:$B$39,0,$B344-1))/SUM(OFFSET(Inputs!$B$35:$B$39,0,$B344-1)),0)</f>
        <v>0</v>
      </c>
      <c r="P344" s="902">
        <f ca="1">IFERROR(SUMPRODUCT(CHOOSE({1;2;3;4;5},P69,P125,P180,P235,P290),OFFSET(Inputs!$B$35:$B$39,0,$B344-1))/SUM(OFFSET(Inputs!$B$35:$B$39,0,$B344-1)),0)</f>
        <v>0</v>
      </c>
      <c r="Q344" s="902">
        <f ca="1">IFERROR(SUMPRODUCT(CHOOSE({1;2;3;4;5},Q69,Q125,Q180,Q235,Q290),OFFSET(Inputs!$B$35:$B$39,0,$B344-1))/SUM(OFFSET(Inputs!$B$35:$B$39,0,$B344-1)),0)</f>
        <v>0</v>
      </c>
      <c r="R344" s="902">
        <f ca="1">IFERROR(SUMPRODUCT(CHOOSE({1;2;3;4;5},R69,R125,R180,R235,R290),OFFSET(Inputs!$B$35:$B$39,0,$B344-1))/SUM(OFFSET(Inputs!$B$35:$B$39,0,$B344-1)),0)</f>
        <v>0</v>
      </c>
      <c r="S344" s="902">
        <f ca="1">IFERROR(SUMPRODUCT(CHOOSE({1;2;3;4;5},S69,S125,S180,S235,S290),OFFSET(Inputs!$B$35:$B$39,0,$B344-1))/SUM(OFFSET(Inputs!$B$35:$B$39,0,$B344-1)),0)</f>
        <v>0</v>
      </c>
      <c r="T344" s="902">
        <f ca="1">IFERROR(SUMPRODUCT(CHOOSE({1;2;3;4;5},T69,T125,T180,T235,T290),OFFSET(Inputs!$B$35:$B$39,0,$B344-1))/SUM(OFFSET(Inputs!$B$35:$B$39,0,$B344-1)),0)</f>
        <v>0</v>
      </c>
      <c r="U344" s="902">
        <f ca="1">IFERROR(SUMPRODUCT(CHOOSE({1;2;3;4;5},U69,U125,U180,U235,U290),OFFSET(Inputs!$B$35:$B$39,0,$B344-1))/SUM(OFFSET(Inputs!$B$35:$B$39,0,$B344-1)),0)</f>
        <v>0</v>
      </c>
      <c r="V344" s="902">
        <f ca="1">IFERROR(SUMPRODUCT(CHOOSE({1;2;3;4;5},V69,V125,V180,V235,V290),OFFSET(Inputs!$B$35:$B$39,0,$B344-1))/SUM(OFFSET(Inputs!$B$35:$B$39,0,$B344-1)),0)</f>
        <v>0</v>
      </c>
      <c r="W344" s="902">
        <f ca="1">IFERROR(SUMPRODUCT(CHOOSE({1;2;3;4;5},W69,W125,W180,W235,W290),OFFSET(Inputs!$B$35:$B$39,0,$B344-1))/SUM(OFFSET(Inputs!$B$35:$B$39,0,$B344-1)),0)</f>
        <v>0</v>
      </c>
      <c r="X344" s="902">
        <f ca="1">IFERROR(SUMPRODUCT(CHOOSE({1;2;3;4;5},X69,X125,X180,X235,X290),OFFSET(Inputs!$B$35:$B$39,0,$B344-1))/SUM(OFFSET(Inputs!$B$35:$B$39,0,$B344-1)),0)</f>
        <v>0</v>
      </c>
      <c r="Y344" s="902">
        <f ca="1">IFERROR(SUMPRODUCT(CHOOSE({1;2;3;4;5},Y69,Y125,Y180,Y235,Y290),OFFSET(Inputs!$B$35:$B$39,0,$B344-1))/SUM(OFFSET(Inputs!$B$35:$B$39,0,$B344-1)),0)</f>
        <v>0</v>
      </c>
      <c r="Z344" s="902">
        <f ca="1">IFERROR(SUMPRODUCT(CHOOSE({1;2;3;4;5},Z69,Z125,Z180,Z235,Z290),OFFSET(Inputs!$B$35:$B$39,0,$B344-1))/SUM(OFFSET(Inputs!$B$35:$B$39,0,$B344-1)),0)</f>
        <v>0</v>
      </c>
      <c r="AA344" s="902">
        <f ca="1">IFERROR(SUMPRODUCT(CHOOSE({1;2;3;4;5},AA69,AA125,AA180,AA235,AA290),OFFSET(Inputs!$B$35:$B$39,0,$B344-1))/SUM(OFFSET(Inputs!$B$35:$B$39,0,$B344-1)),0)</f>
        <v>0</v>
      </c>
      <c r="AB344" s="902">
        <f ca="1">IFERROR(SUMPRODUCT(CHOOSE({1;2;3;4;5},AB69,AB125,AB180,AB235,AB290),OFFSET(Inputs!$B$35:$B$39,0,$B344-1))/SUM(OFFSET(Inputs!$B$35:$B$39,0,$B344-1)),0)</f>
        <v>0</v>
      </c>
      <c r="AC344" s="902">
        <f ca="1">IFERROR(SUMPRODUCT(CHOOSE({1;2;3;4;5},AC69,AC125,AC180,AC235,AC290),OFFSET(Inputs!$B$35:$B$39,0,$B344-1))/SUM(OFFSET(Inputs!$B$35:$B$39,0,$B344-1)),0)</f>
        <v>0</v>
      </c>
      <c r="AD344" s="902">
        <f ca="1">IFERROR(SUMPRODUCT(CHOOSE({1;2;3;4;5},AD69,AD125,AD180,AD235,AD290),OFFSET(Inputs!$B$35:$B$39,0,$B344-1))/SUM(OFFSET(Inputs!$B$35:$B$39,0,$B344-1)),0)</f>
        <v>0</v>
      </c>
      <c r="AE344" s="902">
        <f ca="1">IFERROR(SUMPRODUCT(CHOOSE({1;2;3;4;5},AE69,AE125,AE180,AE235,AE290),OFFSET(Inputs!$B$35:$B$39,0,$B344-1))/SUM(OFFSET(Inputs!$B$35:$B$39,0,$B344-1)),0)</f>
        <v>0</v>
      </c>
      <c r="AF344" s="902">
        <f ca="1">IFERROR(SUMPRODUCT(CHOOSE({1;2;3;4;5},AF69,AF125,AF180,AF235,AF290),OFFSET(Inputs!$B$35:$B$39,0,$B344-1))/SUM(OFFSET(Inputs!$B$35:$B$39,0,$B344-1)),0)</f>
        <v>0</v>
      </c>
      <c r="AG344" s="902">
        <f ca="1">IFERROR(SUMPRODUCT(CHOOSE({1;2;3;4;5},AG69,AG125,AG180,AG235,AG290),OFFSET(Inputs!$B$35:$B$39,0,$B344-1))/SUM(OFFSET(Inputs!$B$35:$B$39,0,$B344-1)),0)</f>
        <v>0</v>
      </c>
      <c r="AH344" s="902">
        <f ca="1">IFERROR(SUMPRODUCT(CHOOSE({1;2;3;4;5},AH69,AH125,AH180,AH235,AH290),OFFSET(Inputs!$B$35:$B$39,0,$B344-1))/SUM(OFFSET(Inputs!$B$35:$B$39,0,$B344-1)),0)</f>
        <v>0</v>
      </c>
      <c r="AI344" s="902">
        <f ca="1">IFERROR(SUMPRODUCT(CHOOSE({1;2;3;4;5},AI69,AI125,AI180,AI235,AI290),OFFSET(Inputs!$B$35:$B$39,0,$B344-1))/SUM(OFFSET(Inputs!$B$35:$B$39,0,$B344-1)),0)</f>
        <v>0</v>
      </c>
      <c r="AJ344" s="902">
        <f ca="1">IFERROR(SUMPRODUCT(CHOOSE({1;2;3;4;5},AJ69,AJ125,AJ180,AJ235,AJ290),OFFSET(Inputs!$B$35:$B$39,0,$B344-1))/SUM(OFFSET(Inputs!$B$35:$B$39,0,$B344-1)),0)</f>
        <v>0</v>
      </c>
      <c r="AK344" s="902">
        <f ca="1">IFERROR(SUMPRODUCT(CHOOSE({1;2;3;4;5},AK69,AK125,AK180,AK235,AK290),OFFSET(Inputs!$B$35:$B$39,0,$B344-1))/SUM(OFFSET(Inputs!$B$35:$B$39,0,$B344-1)),0)</f>
        <v>0</v>
      </c>
      <c r="AL344" s="902">
        <f ca="1">IFERROR(SUMPRODUCT(CHOOSE({1;2;3;4;5},AL69,AL125,AL180,AL235,AL290),OFFSET(Inputs!$B$35:$B$39,0,$B344-1))/SUM(OFFSET(Inputs!$B$35:$B$39,0,$B344-1)),0)</f>
        <v>0</v>
      </c>
      <c r="AM344" s="902">
        <f ca="1">IFERROR(SUMPRODUCT(CHOOSE({1;2;3;4;5},AM69,AM125,AM180,AM235,AM290),OFFSET(Inputs!$B$35:$B$39,0,$B344-1))/SUM(OFFSET(Inputs!$B$35:$B$39,0,$B344-1)),0)</f>
        <v>0</v>
      </c>
      <c r="AN344" s="902">
        <f ca="1">IFERROR(SUMPRODUCT(CHOOSE({1;2;3;4;5},AN69,AN125,AN180,AN235,AN290),OFFSET(Inputs!$B$35:$B$39,0,$B344-1))/SUM(OFFSET(Inputs!$B$35:$B$39,0,$B344-1)),0)</f>
        <v>0</v>
      </c>
      <c r="AO344" s="902">
        <f ca="1">IFERROR(SUMPRODUCT(CHOOSE({1;2;3;4;5},AO69,AO125,AO180,AO235,AO290),OFFSET(Inputs!$B$35:$B$39,0,$B344-1))/SUM(OFFSET(Inputs!$B$35:$B$39,0,$B344-1)),0)</f>
        <v>0</v>
      </c>
      <c r="AP344" s="902">
        <f ca="1">IFERROR(SUMPRODUCT(CHOOSE({1;2;3;4;5},AP69,AP125,AP180,AP235,AP290),OFFSET(Inputs!$B$35:$B$39,0,$B344-1))/SUM(OFFSET(Inputs!$B$35:$B$39,0,$B344-1)),0)</f>
        <v>0</v>
      </c>
      <c r="AQ344" s="902">
        <f ca="1">IFERROR(SUMPRODUCT(CHOOSE({1;2;3;4;5},AQ69,AQ125,AQ180,AQ235,AQ290),OFFSET(Inputs!$B$35:$B$39,0,$B344-1))/SUM(OFFSET(Inputs!$B$35:$B$39,0,$B344-1)),0)</f>
        <v>0</v>
      </c>
      <c r="AR344" s="902">
        <f ca="1">IFERROR(SUMPRODUCT(CHOOSE({1;2;3;4;5},AR69,AR125,AR180,AR235,AR290),OFFSET(Inputs!$B$35:$B$39,0,$B344-1))/SUM(OFFSET(Inputs!$B$35:$B$39,0,$B344-1)),0)</f>
        <v>0</v>
      </c>
      <c r="AS344" s="902">
        <f ca="1">IFERROR(SUMPRODUCT(CHOOSE({1;2;3;4;5},AS69,AS125,AS180,AS235,AS290),OFFSET(Inputs!$B$35:$B$39,0,$B344-1))/SUM(OFFSET(Inputs!$B$35:$B$39,0,$B344-1)),0)</f>
        <v>0</v>
      </c>
      <c r="AT344" s="902">
        <f ca="1">IFERROR(SUMPRODUCT(CHOOSE({1;2;3;4;5},AT69,AT125,AT180,AT235,AT290),OFFSET(Inputs!$B$35:$B$39,0,$B344-1))/SUM(OFFSET(Inputs!$B$35:$B$39,0,$B344-1)),0)</f>
        <v>0</v>
      </c>
      <c r="AU344" s="902">
        <f ca="1">IFERROR(SUMPRODUCT(CHOOSE({1;2;3;4;5},AU69,AU125,AU180,AU235,AU290),OFFSET(Inputs!$B$35:$B$39,0,$B344-1))/SUM(OFFSET(Inputs!$B$35:$B$39,0,$B344-1)),0)</f>
        <v>0</v>
      </c>
      <c r="AV344" s="902">
        <f ca="1">IFERROR(SUMPRODUCT(CHOOSE({1;2;3;4;5},AV69,AV125,AV180,AV235,AV290),OFFSET(Inputs!$B$35:$B$39,0,$B344-1))/SUM(OFFSET(Inputs!$B$35:$B$39,0,$B344-1)),0)</f>
        <v>0</v>
      </c>
      <c r="AW344" s="902">
        <f ca="1">IFERROR(SUMPRODUCT(CHOOSE({1;2;3;4;5},AW69,AW125,AW180,AW235,AW290),OFFSET(Inputs!$B$35:$B$39,0,$B344-1))/SUM(OFFSET(Inputs!$B$35:$B$39,0,$B344-1)),0)</f>
        <v>0</v>
      </c>
      <c r="AX344" s="902">
        <f ca="1">IFERROR(SUMPRODUCT(CHOOSE({1;2;3;4;5},AX69,AX125,AX180,AX235,AX290),OFFSET(Inputs!$B$35:$B$39,0,$B344-1))/SUM(OFFSET(Inputs!$B$35:$B$39,0,$B344-1)),0)</f>
        <v>0</v>
      </c>
      <c r="AY344" s="902">
        <f ca="1">IFERROR(SUMPRODUCT(CHOOSE({1;2;3;4;5},AY69,AY125,AY180,AY235,AY290),OFFSET(Inputs!$B$35:$B$39,0,$B344-1))/SUM(OFFSET(Inputs!$B$35:$B$39,0,$B344-1)),0)</f>
        <v>0</v>
      </c>
      <c r="AZ344" s="902">
        <f ca="1">IFERROR(SUMPRODUCT(CHOOSE({1;2;3;4;5},AZ69,AZ125,AZ180,AZ235,AZ290),OFFSET(Inputs!$B$35:$B$39,0,$B344-1))/SUM(OFFSET(Inputs!$B$35:$B$39,0,$B344-1)),0)</f>
        <v>0</v>
      </c>
      <c r="BA344" s="902">
        <f ca="1">IFERROR(SUMPRODUCT(CHOOSE({1;2;3;4;5},BA69,BA125,BA180,BA235,BA290),OFFSET(Inputs!$B$35:$B$39,0,$B344-1))/SUM(OFFSET(Inputs!$B$35:$B$39,0,$B344-1)),0)</f>
        <v>0</v>
      </c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43"/>
      <c r="BU344" s="243"/>
      <c r="BV344" s="243"/>
      <c r="BW344" s="243"/>
      <c r="BX344" s="243"/>
      <c r="BY344" s="243"/>
      <c r="BZ344" s="243"/>
      <c r="CA344" s="243"/>
      <c r="CB344" s="243"/>
      <c r="CC344" s="243"/>
      <c r="CD344" s="243"/>
      <c r="CE344" s="243"/>
      <c r="CF344" s="243"/>
      <c r="CG344" s="243"/>
      <c r="CH344" s="243"/>
      <c r="CI344" s="243"/>
      <c r="CJ344" s="243"/>
      <c r="CK344" s="243"/>
      <c r="CL344" s="243"/>
      <c r="CM344" s="243"/>
      <c r="CN344" s="243"/>
      <c r="CO344" s="243"/>
      <c r="CP344" s="243"/>
      <c r="CQ344" s="243"/>
      <c r="CR344" s="243"/>
      <c r="CS344" s="243"/>
      <c r="CT344" s="243"/>
      <c r="CU344" s="243"/>
      <c r="CV344" s="243"/>
      <c r="CW344" s="243"/>
      <c r="CX344" s="243"/>
      <c r="CY344" s="243"/>
      <c r="CZ344" s="243"/>
      <c r="DA344" s="243"/>
      <c r="DB344" s="243"/>
      <c r="DC344" s="243"/>
      <c r="DD344" s="243"/>
      <c r="DE344" s="243"/>
      <c r="DF344" s="243"/>
      <c r="DG344" s="243"/>
      <c r="DH344" s="243"/>
      <c r="DI344" s="243"/>
      <c r="DJ344" s="243"/>
      <c r="DK344" s="243"/>
      <c r="DL344" s="243"/>
      <c r="DM344" s="243"/>
      <c r="DN344" s="243"/>
      <c r="DO344" s="243"/>
      <c r="DP344" s="243"/>
      <c r="DQ344" s="243"/>
      <c r="DR344" s="243"/>
      <c r="DS344" s="243"/>
      <c r="DT344" s="243"/>
      <c r="DU344" s="243"/>
      <c r="DV344" s="243"/>
      <c r="DW344" s="243"/>
      <c r="DX344" s="243"/>
      <c r="DY344" s="243"/>
      <c r="DZ344" s="243"/>
      <c r="EA344" s="243"/>
      <c r="EB344" s="243"/>
      <c r="EC344" s="243"/>
      <c r="ED344" s="243"/>
      <c r="EE344" s="243"/>
      <c r="EF344" s="243"/>
      <c r="EG344" s="243"/>
      <c r="EH344" s="243"/>
      <c r="EI344" s="243"/>
      <c r="EJ344" s="243"/>
      <c r="EK344" s="243"/>
      <c r="EL344" s="243"/>
      <c r="EM344" s="243"/>
      <c r="EN344" s="243"/>
      <c r="EO344" s="243"/>
      <c r="EP344" s="243"/>
      <c r="EQ344" s="243"/>
      <c r="ER344" s="243"/>
      <c r="ES344" s="243"/>
      <c r="ET344" s="243"/>
      <c r="EU344" s="243"/>
      <c r="EV344" s="243"/>
      <c r="EW344" s="243"/>
      <c r="EX344" s="243"/>
      <c r="EY344" s="243"/>
      <c r="EZ344" s="243"/>
      <c r="FA344" s="243"/>
      <c r="FB344" s="243"/>
      <c r="FC344" s="243"/>
      <c r="FD344" s="243"/>
      <c r="FE344" s="243"/>
      <c r="FF344" s="243"/>
      <c r="FG344" s="243"/>
      <c r="FH344" s="243"/>
      <c r="FI344" s="243"/>
      <c r="FJ344" s="243"/>
      <c r="FK344" s="243"/>
      <c r="FL344" s="243"/>
      <c r="FM344" s="243"/>
      <c r="FN344" s="243"/>
      <c r="FO344" s="243"/>
      <c r="FP344" s="243"/>
      <c r="FQ344" s="243"/>
      <c r="FR344" s="243"/>
      <c r="FS344" s="243"/>
      <c r="FT344" s="243"/>
      <c r="FU344" s="243"/>
      <c r="FV344" s="243"/>
      <c r="FW344" s="243"/>
      <c r="FX344" s="243"/>
      <c r="FY344" s="243"/>
      <c r="FZ344" s="243"/>
      <c r="GA344" s="243"/>
      <c r="GB344" s="243"/>
      <c r="GC344" s="243"/>
      <c r="GD344" s="243"/>
      <c r="GE344" s="243"/>
      <c r="GF344" s="243"/>
      <c r="GG344" s="243"/>
      <c r="GH344" s="243"/>
      <c r="GI344" s="243"/>
      <c r="GJ344" s="243"/>
      <c r="GK344" s="243"/>
      <c r="GL344" s="243"/>
      <c r="GM344" s="243"/>
      <c r="GN344" s="243"/>
      <c r="GO344" s="243"/>
      <c r="GP344" s="243"/>
      <c r="GQ344" s="243"/>
      <c r="GR344" s="243"/>
      <c r="GS344" s="243"/>
      <c r="GT344" s="243"/>
      <c r="GU344" s="243"/>
      <c r="GV344" s="243"/>
      <c r="GW344" s="243"/>
      <c r="GX344" s="243"/>
      <c r="GY344" s="243"/>
      <c r="GZ344" s="243"/>
      <c r="HA344" s="243"/>
      <c r="HB344" s="243"/>
      <c r="HC344" s="243"/>
      <c r="HD344" s="243"/>
      <c r="HE344" s="243"/>
      <c r="HF344" s="243"/>
      <c r="HG344" s="243"/>
      <c r="HH344" s="243"/>
      <c r="HI344" s="243"/>
      <c r="HJ344" s="243"/>
      <c r="HK344" s="243"/>
      <c r="HL344" s="243"/>
      <c r="HM344" s="243"/>
      <c r="HN344" s="243"/>
      <c r="HO344" s="243"/>
      <c r="HP344" s="243"/>
      <c r="HQ344" s="243"/>
      <c r="HR344" s="243"/>
      <c r="HS344" s="243"/>
      <c r="HT344" s="243"/>
      <c r="HU344" s="243"/>
      <c r="HV344" s="243"/>
      <c r="HW344" s="243"/>
      <c r="HX344" s="243"/>
      <c r="HY344" s="243"/>
      <c r="HZ344" s="243"/>
      <c r="IA344" s="243"/>
      <c r="IB344" s="243"/>
      <c r="IC344" s="243"/>
      <c r="ID344" s="243"/>
      <c r="IE344" s="243"/>
      <c r="IF344" s="243"/>
      <c r="IG344" s="243"/>
      <c r="IH344" s="243"/>
      <c r="II344" s="243"/>
      <c r="IJ344" s="243"/>
      <c r="IK344" s="243"/>
      <c r="IL344" s="243"/>
      <c r="IM344" s="243"/>
      <c r="IN344" s="243"/>
      <c r="IO344" s="243"/>
      <c r="IP344" s="243"/>
      <c r="IQ344" s="243"/>
      <c r="IR344" s="243"/>
      <c r="IS344" s="243"/>
      <c r="IT344" s="243"/>
      <c r="IU344" s="243"/>
      <c r="IV344" s="243"/>
    </row>
    <row r="345" spans="1:257" s="62" customFormat="1" outlineLevel="1">
      <c r="A345" s="610"/>
      <c r="B345" s="987">
        <v>7</v>
      </c>
      <c r="C345" s="988"/>
      <c r="D345" s="918">
        <f ca="1">IFERROR(SUMPRODUCT(CHOOSE({1;2;3;4;5},D70,D126,D181,D236,D291),OFFSET(Inputs!$B$35:$B$39,0,$B345-1))/SUM(OFFSET(Inputs!$B$35:$B$39,0,$B345-1)),0)</f>
        <v>0</v>
      </c>
      <c r="E345" s="918">
        <f ca="1">IFERROR(SUMPRODUCT(CHOOSE({1;2;3;4;5},E70,E126,E181,E236,E291),OFFSET(Inputs!$B$35:$B$39,0,$B345-1))/SUM(OFFSET(Inputs!$B$35:$B$39,0,$B345-1)),0)</f>
        <v>0</v>
      </c>
      <c r="F345" s="918">
        <f ca="1">IFERROR(SUMPRODUCT(CHOOSE({1;2;3;4;5},F70,F126,F181,F236,F291),OFFSET(Inputs!$B$35:$B$39,0,$B345-1))/SUM(OFFSET(Inputs!$B$35:$B$39,0,$B345-1)),0)</f>
        <v>0</v>
      </c>
      <c r="G345" s="918">
        <f ca="1">IFERROR(SUMPRODUCT(CHOOSE({1;2;3;4;5},G70,G126,G181,G236,G291),OFFSET(Inputs!$B$35:$B$39,0,$B345-1))/SUM(OFFSET(Inputs!$B$35:$B$39,0,$B345-1)),0)</f>
        <v>0</v>
      </c>
      <c r="H345" s="918">
        <f ca="1">IFERROR(SUMPRODUCT(CHOOSE({1;2;3;4;5},H70,H126,H181,H236,H291),OFFSET(Inputs!$B$35:$B$39,0,$B345-1))/SUM(OFFSET(Inputs!$B$35:$B$39,0,$B345-1)),0)</f>
        <v>0</v>
      </c>
      <c r="I345" s="918">
        <f ca="1">IFERROR(SUMPRODUCT(CHOOSE({1;2;3;4;5},I70,I126,I181,I236,I291),OFFSET(Inputs!$B$35:$B$39,0,$B345-1))/SUM(OFFSET(Inputs!$B$35:$B$39,0,$B345-1)),0)</f>
        <v>0</v>
      </c>
      <c r="J345" s="902">
        <f ca="1">IFERROR(SUMPRODUCT(CHOOSE({1;2;3;4;5},J70,J126,J181,J236,J291),OFFSET(Inputs!$B$35:$B$39,0,$B345-1))/SUM(OFFSET(Inputs!$B$35:$B$39,0,$B345-1)),0)</f>
        <v>0</v>
      </c>
      <c r="K345" s="902">
        <f ca="1">IFERROR(SUMPRODUCT(CHOOSE({1;2;3;4;5},K70,K126,K181,K236,K291),OFFSET(Inputs!$B$35:$B$39,0,$B345-1))/SUM(OFFSET(Inputs!$B$35:$B$39,0,$B345-1)),0)</f>
        <v>0</v>
      </c>
      <c r="L345" s="902">
        <f ca="1">IFERROR(SUMPRODUCT(CHOOSE({1;2;3;4;5},L70,L126,L181,L236,L291),OFFSET(Inputs!$B$35:$B$39,0,$B345-1))/SUM(OFFSET(Inputs!$B$35:$B$39,0,$B345-1)),0)</f>
        <v>0</v>
      </c>
      <c r="M345" s="902">
        <f ca="1">IFERROR(SUMPRODUCT(CHOOSE({1;2;3;4;5},M70,M126,M181,M236,M291),OFFSET(Inputs!$B$35:$B$39,0,$B345-1))/SUM(OFFSET(Inputs!$B$35:$B$39,0,$B345-1)),0)</f>
        <v>0</v>
      </c>
      <c r="N345" s="902">
        <f ca="1">IFERROR(SUMPRODUCT(CHOOSE({1;2;3;4;5},N70,N126,N181,N236,N291),OFFSET(Inputs!$B$35:$B$39,0,$B345-1))/SUM(OFFSET(Inputs!$B$35:$B$39,0,$B345-1)),0)</f>
        <v>0</v>
      </c>
      <c r="O345" s="902">
        <f ca="1">IFERROR(SUMPRODUCT(CHOOSE({1;2;3;4;5},O70,O126,O181,O236,O291),OFFSET(Inputs!$B$35:$B$39,0,$B345-1))/SUM(OFFSET(Inputs!$B$35:$B$39,0,$B345-1)),0)</f>
        <v>0</v>
      </c>
      <c r="P345" s="902">
        <f ca="1">IFERROR(SUMPRODUCT(CHOOSE({1;2;3;4;5},P70,P126,P181,P236,P291),OFFSET(Inputs!$B$35:$B$39,0,$B345-1))/SUM(OFFSET(Inputs!$B$35:$B$39,0,$B345-1)),0)</f>
        <v>0</v>
      </c>
      <c r="Q345" s="902">
        <f ca="1">IFERROR(SUMPRODUCT(CHOOSE({1;2;3;4;5},Q70,Q126,Q181,Q236,Q291),OFFSET(Inputs!$B$35:$B$39,0,$B345-1))/SUM(OFFSET(Inputs!$B$35:$B$39,0,$B345-1)),0)</f>
        <v>0</v>
      </c>
      <c r="R345" s="902">
        <f ca="1">IFERROR(SUMPRODUCT(CHOOSE({1;2;3;4;5},R70,R126,R181,R236,R291),OFFSET(Inputs!$B$35:$B$39,0,$B345-1))/SUM(OFFSET(Inputs!$B$35:$B$39,0,$B345-1)),0)</f>
        <v>0</v>
      </c>
      <c r="S345" s="902">
        <f ca="1">IFERROR(SUMPRODUCT(CHOOSE({1;2;3;4;5},S70,S126,S181,S236,S291),OFFSET(Inputs!$B$35:$B$39,0,$B345-1))/SUM(OFFSET(Inputs!$B$35:$B$39,0,$B345-1)),0)</f>
        <v>0</v>
      </c>
      <c r="T345" s="902">
        <f ca="1">IFERROR(SUMPRODUCT(CHOOSE({1;2;3;4;5},T70,T126,T181,T236,T291),OFFSET(Inputs!$B$35:$B$39,0,$B345-1))/SUM(OFFSET(Inputs!$B$35:$B$39,0,$B345-1)),0)</f>
        <v>0</v>
      </c>
      <c r="U345" s="902">
        <f ca="1">IFERROR(SUMPRODUCT(CHOOSE({1;2;3;4;5},U70,U126,U181,U236,U291),OFFSET(Inputs!$B$35:$B$39,0,$B345-1))/SUM(OFFSET(Inputs!$B$35:$B$39,0,$B345-1)),0)</f>
        <v>0</v>
      </c>
      <c r="V345" s="902">
        <f ca="1">IFERROR(SUMPRODUCT(CHOOSE({1;2;3;4;5},V70,V126,V181,V236,V291),OFFSET(Inputs!$B$35:$B$39,0,$B345-1))/SUM(OFFSET(Inputs!$B$35:$B$39,0,$B345-1)),0)</f>
        <v>0</v>
      </c>
      <c r="W345" s="902">
        <f ca="1">IFERROR(SUMPRODUCT(CHOOSE({1;2;3;4;5},W70,W126,W181,W236,W291),OFFSET(Inputs!$B$35:$B$39,0,$B345-1))/SUM(OFFSET(Inputs!$B$35:$B$39,0,$B345-1)),0)</f>
        <v>0</v>
      </c>
      <c r="X345" s="902">
        <f ca="1">IFERROR(SUMPRODUCT(CHOOSE({1;2;3;4;5},X70,X126,X181,X236,X291),OFFSET(Inputs!$B$35:$B$39,0,$B345-1))/SUM(OFFSET(Inputs!$B$35:$B$39,0,$B345-1)),0)</f>
        <v>0</v>
      </c>
      <c r="Y345" s="902">
        <f ca="1">IFERROR(SUMPRODUCT(CHOOSE({1;2;3;4;5},Y70,Y126,Y181,Y236,Y291),OFFSET(Inputs!$B$35:$B$39,0,$B345-1))/SUM(OFFSET(Inputs!$B$35:$B$39,0,$B345-1)),0)</f>
        <v>0</v>
      </c>
      <c r="Z345" s="902">
        <f ca="1">IFERROR(SUMPRODUCT(CHOOSE({1;2;3;4;5},Z70,Z126,Z181,Z236,Z291),OFFSET(Inputs!$B$35:$B$39,0,$B345-1))/SUM(OFFSET(Inputs!$B$35:$B$39,0,$B345-1)),0)</f>
        <v>0</v>
      </c>
      <c r="AA345" s="902">
        <f ca="1">IFERROR(SUMPRODUCT(CHOOSE({1;2;3;4;5},AA70,AA126,AA181,AA236,AA291),OFFSET(Inputs!$B$35:$B$39,0,$B345-1))/SUM(OFFSET(Inputs!$B$35:$B$39,0,$B345-1)),0)</f>
        <v>0</v>
      </c>
      <c r="AB345" s="902">
        <f ca="1">IFERROR(SUMPRODUCT(CHOOSE({1;2;3;4;5},AB70,AB126,AB181,AB236,AB291),OFFSET(Inputs!$B$35:$B$39,0,$B345-1))/SUM(OFFSET(Inputs!$B$35:$B$39,0,$B345-1)),0)</f>
        <v>0</v>
      </c>
      <c r="AC345" s="902">
        <f ca="1">IFERROR(SUMPRODUCT(CHOOSE({1;2;3;4;5},AC70,AC126,AC181,AC236,AC291),OFFSET(Inputs!$B$35:$B$39,0,$B345-1))/SUM(OFFSET(Inputs!$B$35:$B$39,0,$B345-1)),0)</f>
        <v>0</v>
      </c>
      <c r="AD345" s="902">
        <f ca="1">IFERROR(SUMPRODUCT(CHOOSE({1;2;3;4;5},AD70,AD126,AD181,AD236,AD291),OFFSET(Inputs!$B$35:$B$39,0,$B345-1))/SUM(OFFSET(Inputs!$B$35:$B$39,0,$B345-1)),0)</f>
        <v>0</v>
      </c>
      <c r="AE345" s="902">
        <f ca="1">IFERROR(SUMPRODUCT(CHOOSE({1;2;3;4;5},AE70,AE126,AE181,AE236,AE291),OFFSET(Inputs!$B$35:$B$39,0,$B345-1))/SUM(OFFSET(Inputs!$B$35:$B$39,0,$B345-1)),0)</f>
        <v>0</v>
      </c>
      <c r="AF345" s="902">
        <f ca="1">IFERROR(SUMPRODUCT(CHOOSE({1;2;3;4;5},AF70,AF126,AF181,AF236,AF291),OFFSET(Inputs!$B$35:$B$39,0,$B345-1))/SUM(OFFSET(Inputs!$B$35:$B$39,0,$B345-1)),0)</f>
        <v>0</v>
      </c>
      <c r="AG345" s="902">
        <f ca="1">IFERROR(SUMPRODUCT(CHOOSE({1;2;3;4;5},AG70,AG126,AG181,AG236,AG291),OFFSET(Inputs!$B$35:$B$39,0,$B345-1))/SUM(OFFSET(Inputs!$B$35:$B$39,0,$B345-1)),0)</f>
        <v>0</v>
      </c>
      <c r="AH345" s="902">
        <f ca="1">IFERROR(SUMPRODUCT(CHOOSE({1;2;3;4;5},AH70,AH126,AH181,AH236,AH291),OFFSET(Inputs!$B$35:$B$39,0,$B345-1))/SUM(OFFSET(Inputs!$B$35:$B$39,0,$B345-1)),0)</f>
        <v>0</v>
      </c>
      <c r="AI345" s="902">
        <f ca="1">IFERROR(SUMPRODUCT(CHOOSE({1;2;3;4;5},AI70,AI126,AI181,AI236,AI291),OFFSET(Inputs!$B$35:$B$39,0,$B345-1))/SUM(OFFSET(Inputs!$B$35:$B$39,0,$B345-1)),0)</f>
        <v>0</v>
      </c>
      <c r="AJ345" s="902">
        <f ca="1">IFERROR(SUMPRODUCT(CHOOSE({1;2;3;4;5},AJ70,AJ126,AJ181,AJ236,AJ291),OFFSET(Inputs!$B$35:$B$39,0,$B345-1))/SUM(OFFSET(Inputs!$B$35:$B$39,0,$B345-1)),0)</f>
        <v>0</v>
      </c>
      <c r="AK345" s="902">
        <f ca="1">IFERROR(SUMPRODUCT(CHOOSE({1;2;3;4;5},AK70,AK126,AK181,AK236,AK291),OFFSET(Inputs!$B$35:$B$39,0,$B345-1))/SUM(OFFSET(Inputs!$B$35:$B$39,0,$B345-1)),0)</f>
        <v>0</v>
      </c>
      <c r="AL345" s="902">
        <f ca="1">IFERROR(SUMPRODUCT(CHOOSE({1;2;3;4;5},AL70,AL126,AL181,AL236,AL291),OFFSET(Inputs!$B$35:$B$39,0,$B345-1))/SUM(OFFSET(Inputs!$B$35:$B$39,0,$B345-1)),0)</f>
        <v>0</v>
      </c>
      <c r="AM345" s="902">
        <f ca="1">IFERROR(SUMPRODUCT(CHOOSE({1;2;3;4;5},AM70,AM126,AM181,AM236,AM291),OFFSET(Inputs!$B$35:$B$39,0,$B345-1))/SUM(OFFSET(Inputs!$B$35:$B$39,0,$B345-1)),0)</f>
        <v>0</v>
      </c>
      <c r="AN345" s="902">
        <f ca="1">IFERROR(SUMPRODUCT(CHOOSE({1;2;3;4;5},AN70,AN126,AN181,AN236,AN291),OFFSET(Inputs!$B$35:$B$39,0,$B345-1))/SUM(OFFSET(Inputs!$B$35:$B$39,0,$B345-1)),0)</f>
        <v>0</v>
      </c>
      <c r="AO345" s="902">
        <f ca="1">IFERROR(SUMPRODUCT(CHOOSE({1;2;3;4;5},AO70,AO126,AO181,AO236,AO291),OFFSET(Inputs!$B$35:$B$39,0,$B345-1))/SUM(OFFSET(Inputs!$B$35:$B$39,0,$B345-1)),0)</f>
        <v>0</v>
      </c>
      <c r="AP345" s="902">
        <f ca="1">IFERROR(SUMPRODUCT(CHOOSE({1;2;3;4;5},AP70,AP126,AP181,AP236,AP291),OFFSET(Inputs!$B$35:$B$39,0,$B345-1))/SUM(OFFSET(Inputs!$B$35:$B$39,0,$B345-1)),0)</f>
        <v>0</v>
      </c>
      <c r="AQ345" s="902">
        <f ca="1">IFERROR(SUMPRODUCT(CHOOSE({1;2;3;4;5},AQ70,AQ126,AQ181,AQ236,AQ291),OFFSET(Inputs!$B$35:$B$39,0,$B345-1))/SUM(OFFSET(Inputs!$B$35:$B$39,0,$B345-1)),0)</f>
        <v>0</v>
      </c>
      <c r="AR345" s="902">
        <f ca="1">IFERROR(SUMPRODUCT(CHOOSE({1;2;3;4;5},AR70,AR126,AR181,AR236,AR291),OFFSET(Inputs!$B$35:$B$39,0,$B345-1))/SUM(OFFSET(Inputs!$B$35:$B$39,0,$B345-1)),0)</f>
        <v>0</v>
      </c>
      <c r="AS345" s="902">
        <f ca="1">IFERROR(SUMPRODUCT(CHOOSE({1;2;3;4;5},AS70,AS126,AS181,AS236,AS291),OFFSET(Inputs!$B$35:$B$39,0,$B345-1))/SUM(OFFSET(Inputs!$B$35:$B$39,0,$B345-1)),0)</f>
        <v>0</v>
      </c>
      <c r="AT345" s="902">
        <f ca="1">IFERROR(SUMPRODUCT(CHOOSE({1;2;3;4;5},AT70,AT126,AT181,AT236,AT291),OFFSET(Inputs!$B$35:$B$39,0,$B345-1))/SUM(OFFSET(Inputs!$B$35:$B$39,0,$B345-1)),0)</f>
        <v>0</v>
      </c>
      <c r="AU345" s="902">
        <f ca="1">IFERROR(SUMPRODUCT(CHOOSE({1;2;3;4;5},AU70,AU126,AU181,AU236,AU291),OFFSET(Inputs!$B$35:$B$39,0,$B345-1))/SUM(OFFSET(Inputs!$B$35:$B$39,0,$B345-1)),0)</f>
        <v>0</v>
      </c>
      <c r="AV345" s="902">
        <f ca="1">IFERROR(SUMPRODUCT(CHOOSE({1;2;3;4;5},AV70,AV126,AV181,AV236,AV291),OFFSET(Inputs!$B$35:$B$39,0,$B345-1))/SUM(OFFSET(Inputs!$B$35:$B$39,0,$B345-1)),0)</f>
        <v>0</v>
      </c>
      <c r="AW345" s="902">
        <f ca="1">IFERROR(SUMPRODUCT(CHOOSE({1;2;3;4;5},AW70,AW126,AW181,AW236,AW291),OFFSET(Inputs!$B$35:$B$39,0,$B345-1))/SUM(OFFSET(Inputs!$B$35:$B$39,0,$B345-1)),0)</f>
        <v>0</v>
      </c>
      <c r="AX345" s="902">
        <f ca="1">IFERROR(SUMPRODUCT(CHOOSE({1;2;3;4;5},AX70,AX126,AX181,AX236,AX291),OFFSET(Inputs!$B$35:$B$39,0,$B345-1))/SUM(OFFSET(Inputs!$B$35:$B$39,0,$B345-1)),0)</f>
        <v>0</v>
      </c>
      <c r="AY345" s="902">
        <f ca="1">IFERROR(SUMPRODUCT(CHOOSE({1;2;3;4;5},AY70,AY126,AY181,AY236,AY291),OFFSET(Inputs!$B$35:$B$39,0,$B345-1))/SUM(OFFSET(Inputs!$B$35:$B$39,0,$B345-1)),0)</f>
        <v>0</v>
      </c>
      <c r="AZ345" s="902">
        <f ca="1">IFERROR(SUMPRODUCT(CHOOSE({1;2;3;4;5},AZ70,AZ126,AZ181,AZ236,AZ291),OFFSET(Inputs!$B$35:$B$39,0,$B345-1))/SUM(OFFSET(Inputs!$B$35:$B$39,0,$B345-1)),0)</f>
        <v>0</v>
      </c>
      <c r="BA345" s="902">
        <f ca="1">IFERROR(SUMPRODUCT(CHOOSE({1;2;3;4;5},BA70,BA126,BA181,BA236,BA291),OFFSET(Inputs!$B$35:$B$39,0,$B345-1))/SUM(OFFSET(Inputs!$B$35:$B$39,0,$B345-1)),0)</f>
        <v>0</v>
      </c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43"/>
      <c r="BU345" s="243"/>
      <c r="BV345" s="243"/>
      <c r="BW345" s="243"/>
      <c r="BX345" s="243"/>
      <c r="BY345" s="243"/>
      <c r="BZ345" s="243"/>
      <c r="CA345" s="243"/>
      <c r="CB345" s="243"/>
      <c r="CC345" s="243"/>
      <c r="CD345" s="243"/>
      <c r="CE345" s="243"/>
      <c r="CF345" s="243"/>
      <c r="CG345" s="243"/>
      <c r="CH345" s="243"/>
      <c r="CI345" s="243"/>
      <c r="CJ345" s="243"/>
      <c r="CK345" s="243"/>
      <c r="CL345" s="243"/>
      <c r="CM345" s="243"/>
      <c r="CN345" s="243"/>
      <c r="CO345" s="243"/>
      <c r="CP345" s="243"/>
      <c r="CQ345" s="243"/>
      <c r="CR345" s="243"/>
      <c r="CS345" s="243"/>
      <c r="CT345" s="243"/>
      <c r="CU345" s="243"/>
      <c r="CV345" s="243"/>
      <c r="CW345" s="243"/>
      <c r="CX345" s="243"/>
      <c r="CY345" s="243"/>
      <c r="CZ345" s="243"/>
      <c r="DA345" s="243"/>
      <c r="DB345" s="243"/>
      <c r="DC345" s="243"/>
      <c r="DD345" s="243"/>
      <c r="DE345" s="243"/>
      <c r="DF345" s="243"/>
      <c r="DG345" s="243"/>
      <c r="DH345" s="243"/>
      <c r="DI345" s="243"/>
      <c r="DJ345" s="243"/>
      <c r="DK345" s="243"/>
      <c r="DL345" s="243"/>
      <c r="DM345" s="243"/>
      <c r="DN345" s="243"/>
      <c r="DO345" s="243"/>
      <c r="DP345" s="243"/>
      <c r="DQ345" s="243"/>
      <c r="DR345" s="243"/>
      <c r="DS345" s="243"/>
      <c r="DT345" s="243"/>
      <c r="DU345" s="243"/>
      <c r="DV345" s="243"/>
      <c r="DW345" s="243"/>
      <c r="DX345" s="243"/>
      <c r="DY345" s="243"/>
      <c r="DZ345" s="243"/>
      <c r="EA345" s="243"/>
      <c r="EB345" s="243"/>
      <c r="EC345" s="243"/>
      <c r="ED345" s="243"/>
      <c r="EE345" s="243"/>
      <c r="EF345" s="243"/>
      <c r="EG345" s="243"/>
      <c r="EH345" s="243"/>
      <c r="EI345" s="243"/>
      <c r="EJ345" s="243"/>
      <c r="EK345" s="243"/>
      <c r="EL345" s="243"/>
      <c r="EM345" s="243"/>
      <c r="EN345" s="243"/>
      <c r="EO345" s="243"/>
      <c r="EP345" s="243"/>
      <c r="EQ345" s="243"/>
      <c r="ER345" s="243"/>
      <c r="ES345" s="243"/>
      <c r="ET345" s="243"/>
      <c r="EU345" s="243"/>
      <c r="EV345" s="243"/>
      <c r="EW345" s="243"/>
      <c r="EX345" s="243"/>
      <c r="EY345" s="243"/>
      <c r="EZ345" s="243"/>
      <c r="FA345" s="243"/>
      <c r="FB345" s="243"/>
      <c r="FC345" s="243"/>
      <c r="FD345" s="243"/>
      <c r="FE345" s="243"/>
      <c r="FF345" s="243"/>
      <c r="FG345" s="243"/>
      <c r="FH345" s="243"/>
      <c r="FI345" s="243"/>
      <c r="FJ345" s="243"/>
      <c r="FK345" s="243"/>
      <c r="FL345" s="243"/>
      <c r="FM345" s="243"/>
      <c r="FN345" s="243"/>
      <c r="FO345" s="243"/>
      <c r="FP345" s="243"/>
      <c r="FQ345" s="243"/>
      <c r="FR345" s="243"/>
      <c r="FS345" s="243"/>
      <c r="FT345" s="243"/>
      <c r="FU345" s="243"/>
      <c r="FV345" s="243"/>
      <c r="FW345" s="243"/>
      <c r="FX345" s="243"/>
      <c r="FY345" s="243"/>
      <c r="FZ345" s="243"/>
      <c r="GA345" s="243"/>
      <c r="GB345" s="243"/>
      <c r="GC345" s="243"/>
      <c r="GD345" s="243"/>
      <c r="GE345" s="243"/>
      <c r="GF345" s="243"/>
      <c r="GG345" s="243"/>
      <c r="GH345" s="243"/>
      <c r="GI345" s="243"/>
      <c r="GJ345" s="243"/>
      <c r="GK345" s="243"/>
      <c r="GL345" s="243"/>
      <c r="GM345" s="243"/>
      <c r="GN345" s="243"/>
      <c r="GO345" s="243"/>
      <c r="GP345" s="243"/>
      <c r="GQ345" s="243"/>
      <c r="GR345" s="243"/>
      <c r="GS345" s="243"/>
      <c r="GT345" s="243"/>
      <c r="GU345" s="243"/>
      <c r="GV345" s="243"/>
      <c r="GW345" s="243"/>
      <c r="GX345" s="243"/>
      <c r="GY345" s="243"/>
      <c r="GZ345" s="243"/>
      <c r="HA345" s="243"/>
      <c r="HB345" s="243"/>
      <c r="HC345" s="243"/>
      <c r="HD345" s="243"/>
      <c r="HE345" s="243"/>
      <c r="HF345" s="243"/>
      <c r="HG345" s="243"/>
      <c r="HH345" s="243"/>
      <c r="HI345" s="243"/>
      <c r="HJ345" s="243"/>
      <c r="HK345" s="243"/>
      <c r="HL345" s="243"/>
      <c r="HM345" s="243"/>
      <c r="HN345" s="243"/>
      <c r="HO345" s="243"/>
      <c r="HP345" s="243"/>
      <c r="HQ345" s="243"/>
      <c r="HR345" s="243"/>
      <c r="HS345" s="243"/>
      <c r="HT345" s="243"/>
      <c r="HU345" s="243"/>
      <c r="HV345" s="243"/>
      <c r="HW345" s="243"/>
      <c r="HX345" s="243"/>
      <c r="HY345" s="243"/>
      <c r="HZ345" s="243"/>
      <c r="IA345" s="243"/>
      <c r="IB345" s="243"/>
      <c r="IC345" s="243"/>
      <c r="ID345" s="243"/>
      <c r="IE345" s="243"/>
      <c r="IF345" s="243"/>
      <c r="IG345" s="243"/>
      <c r="IH345" s="243"/>
      <c r="II345" s="243"/>
      <c r="IJ345" s="243"/>
      <c r="IK345" s="243"/>
      <c r="IL345" s="243"/>
      <c r="IM345" s="243"/>
      <c r="IN345" s="243"/>
      <c r="IO345" s="243"/>
      <c r="IP345" s="243"/>
      <c r="IQ345" s="243"/>
      <c r="IR345" s="243"/>
      <c r="IS345" s="243"/>
      <c r="IT345" s="243"/>
      <c r="IU345" s="243"/>
      <c r="IV345" s="243"/>
    </row>
    <row r="346" spans="1:257" s="62" customFormat="1" outlineLevel="1">
      <c r="A346" s="610"/>
      <c r="B346" s="987">
        <v>8</v>
      </c>
      <c r="C346" s="988"/>
      <c r="D346" s="918">
        <f ca="1">IFERROR(SUMPRODUCT(CHOOSE({1;2;3;4;5},D71,D127,D182,D237,D292),OFFSET(Inputs!$B$35:$B$39,0,$B346-1))/SUM(OFFSET(Inputs!$B$35:$B$39,0,$B346-1)),0)</f>
        <v>0</v>
      </c>
      <c r="E346" s="918">
        <f ca="1">IFERROR(SUMPRODUCT(CHOOSE({1;2;3;4;5},E71,E127,E182,E237,E292),OFFSET(Inputs!$B$35:$B$39,0,$B346-1))/SUM(OFFSET(Inputs!$B$35:$B$39,0,$B346-1)),0)</f>
        <v>0</v>
      </c>
      <c r="F346" s="918">
        <f ca="1">IFERROR(SUMPRODUCT(CHOOSE({1;2;3;4;5},F71,F127,F182,F237,F292),OFFSET(Inputs!$B$35:$B$39,0,$B346-1))/SUM(OFFSET(Inputs!$B$35:$B$39,0,$B346-1)),0)</f>
        <v>0</v>
      </c>
      <c r="G346" s="918">
        <f ca="1">IFERROR(SUMPRODUCT(CHOOSE({1;2;3;4;5},G71,G127,G182,G237,G292),OFFSET(Inputs!$B$35:$B$39,0,$B346-1))/SUM(OFFSET(Inputs!$B$35:$B$39,0,$B346-1)),0)</f>
        <v>0</v>
      </c>
      <c r="H346" s="918">
        <f ca="1">IFERROR(SUMPRODUCT(CHOOSE({1;2;3;4;5},H71,H127,H182,H237,H292),OFFSET(Inputs!$B$35:$B$39,0,$B346-1))/SUM(OFFSET(Inputs!$B$35:$B$39,0,$B346-1)),0)</f>
        <v>0</v>
      </c>
      <c r="I346" s="918">
        <f ca="1">IFERROR(SUMPRODUCT(CHOOSE({1;2;3;4;5},I71,I127,I182,I237,I292),OFFSET(Inputs!$B$35:$B$39,0,$B346-1))/SUM(OFFSET(Inputs!$B$35:$B$39,0,$B346-1)),0)</f>
        <v>0</v>
      </c>
      <c r="J346" s="918">
        <f ca="1">IFERROR(SUMPRODUCT(CHOOSE({1;2;3;4;5},J71,J127,J182,J237,J292),OFFSET(Inputs!$B$35:$B$39,0,$B346-1))/SUM(OFFSET(Inputs!$B$35:$B$39,0,$B346-1)),0)</f>
        <v>0</v>
      </c>
      <c r="K346" s="902">
        <f ca="1">IFERROR(SUMPRODUCT(CHOOSE({1;2;3;4;5},K71,K127,K182,K237,K292),OFFSET(Inputs!$B$35:$B$39,0,$B346-1))/SUM(OFFSET(Inputs!$B$35:$B$39,0,$B346-1)),0)</f>
        <v>0</v>
      </c>
      <c r="L346" s="902">
        <f ca="1">IFERROR(SUMPRODUCT(CHOOSE({1;2;3;4;5},L71,L127,L182,L237,L292),OFFSET(Inputs!$B$35:$B$39,0,$B346-1))/SUM(OFFSET(Inputs!$B$35:$B$39,0,$B346-1)),0)</f>
        <v>0</v>
      </c>
      <c r="M346" s="902">
        <f ca="1">IFERROR(SUMPRODUCT(CHOOSE({1;2;3;4;5},M71,M127,M182,M237,M292),OFFSET(Inputs!$B$35:$B$39,0,$B346-1))/SUM(OFFSET(Inputs!$B$35:$B$39,0,$B346-1)),0)</f>
        <v>0</v>
      </c>
      <c r="N346" s="902">
        <f ca="1">IFERROR(SUMPRODUCT(CHOOSE({1;2;3;4;5},N71,N127,N182,N237,N292),OFFSET(Inputs!$B$35:$B$39,0,$B346-1))/SUM(OFFSET(Inputs!$B$35:$B$39,0,$B346-1)),0)</f>
        <v>0</v>
      </c>
      <c r="O346" s="902">
        <f ca="1">IFERROR(SUMPRODUCT(CHOOSE({1;2;3;4;5},O71,O127,O182,O237,O292),OFFSET(Inputs!$B$35:$B$39,0,$B346-1))/SUM(OFFSET(Inputs!$B$35:$B$39,0,$B346-1)),0)</f>
        <v>0</v>
      </c>
      <c r="P346" s="902">
        <f ca="1">IFERROR(SUMPRODUCT(CHOOSE({1;2;3;4;5},P71,P127,P182,P237,P292),OFFSET(Inputs!$B$35:$B$39,0,$B346-1))/SUM(OFFSET(Inputs!$B$35:$B$39,0,$B346-1)),0)</f>
        <v>0</v>
      </c>
      <c r="Q346" s="902">
        <f ca="1">IFERROR(SUMPRODUCT(CHOOSE({1;2;3;4;5},Q71,Q127,Q182,Q237,Q292),OFFSET(Inputs!$B$35:$B$39,0,$B346-1))/SUM(OFFSET(Inputs!$B$35:$B$39,0,$B346-1)),0)</f>
        <v>0</v>
      </c>
      <c r="R346" s="902">
        <f ca="1">IFERROR(SUMPRODUCT(CHOOSE({1;2;3;4;5},R71,R127,R182,R237,R292),OFFSET(Inputs!$B$35:$B$39,0,$B346-1))/SUM(OFFSET(Inputs!$B$35:$B$39,0,$B346-1)),0)</f>
        <v>0</v>
      </c>
      <c r="S346" s="902">
        <f ca="1">IFERROR(SUMPRODUCT(CHOOSE({1;2;3;4;5},S71,S127,S182,S237,S292),OFFSET(Inputs!$B$35:$B$39,0,$B346-1))/SUM(OFFSET(Inputs!$B$35:$B$39,0,$B346-1)),0)</f>
        <v>0</v>
      </c>
      <c r="T346" s="902">
        <f ca="1">IFERROR(SUMPRODUCT(CHOOSE({1;2;3;4;5},T71,T127,T182,T237,T292),OFFSET(Inputs!$B$35:$B$39,0,$B346-1))/SUM(OFFSET(Inputs!$B$35:$B$39,0,$B346-1)),0)</f>
        <v>0</v>
      </c>
      <c r="U346" s="902">
        <f ca="1">IFERROR(SUMPRODUCT(CHOOSE({1;2;3;4;5},U71,U127,U182,U237,U292),OFFSET(Inputs!$B$35:$B$39,0,$B346-1))/SUM(OFFSET(Inputs!$B$35:$B$39,0,$B346-1)),0)</f>
        <v>0</v>
      </c>
      <c r="V346" s="902">
        <f ca="1">IFERROR(SUMPRODUCT(CHOOSE({1;2;3;4;5},V71,V127,V182,V237,V292),OFFSET(Inputs!$B$35:$B$39,0,$B346-1))/SUM(OFFSET(Inputs!$B$35:$B$39,0,$B346-1)),0)</f>
        <v>0</v>
      </c>
      <c r="W346" s="902">
        <f ca="1">IFERROR(SUMPRODUCT(CHOOSE({1;2;3;4;5},W71,W127,W182,W237,W292),OFFSET(Inputs!$B$35:$B$39,0,$B346-1))/SUM(OFFSET(Inputs!$B$35:$B$39,0,$B346-1)),0)</f>
        <v>0</v>
      </c>
      <c r="X346" s="902">
        <f ca="1">IFERROR(SUMPRODUCT(CHOOSE({1;2;3;4;5},X71,X127,X182,X237,X292),OFFSET(Inputs!$B$35:$B$39,0,$B346-1))/SUM(OFFSET(Inputs!$B$35:$B$39,0,$B346-1)),0)</f>
        <v>0</v>
      </c>
      <c r="Y346" s="902">
        <f ca="1">IFERROR(SUMPRODUCT(CHOOSE({1;2;3;4;5},Y71,Y127,Y182,Y237,Y292),OFFSET(Inputs!$B$35:$B$39,0,$B346-1))/SUM(OFFSET(Inputs!$B$35:$B$39,0,$B346-1)),0)</f>
        <v>0</v>
      </c>
      <c r="Z346" s="902">
        <f ca="1">IFERROR(SUMPRODUCT(CHOOSE({1;2;3;4;5},Z71,Z127,Z182,Z237,Z292),OFFSET(Inputs!$B$35:$B$39,0,$B346-1))/SUM(OFFSET(Inputs!$B$35:$B$39,0,$B346-1)),0)</f>
        <v>0</v>
      </c>
      <c r="AA346" s="902">
        <f ca="1">IFERROR(SUMPRODUCT(CHOOSE({1;2;3;4;5},AA71,AA127,AA182,AA237,AA292),OFFSET(Inputs!$B$35:$B$39,0,$B346-1))/SUM(OFFSET(Inputs!$B$35:$B$39,0,$B346-1)),0)</f>
        <v>0</v>
      </c>
      <c r="AB346" s="902">
        <f ca="1">IFERROR(SUMPRODUCT(CHOOSE({1;2;3;4;5},AB71,AB127,AB182,AB237,AB292),OFFSET(Inputs!$B$35:$B$39,0,$B346-1))/SUM(OFFSET(Inputs!$B$35:$B$39,0,$B346-1)),0)</f>
        <v>0</v>
      </c>
      <c r="AC346" s="902">
        <f ca="1">IFERROR(SUMPRODUCT(CHOOSE({1;2;3;4;5},AC71,AC127,AC182,AC237,AC292),OFFSET(Inputs!$B$35:$B$39,0,$B346-1))/SUM(OFFSET(Inputs!$B$35:$B$39,0,$B346-1)),0)</f>
        <v>0</v>
      </c>
      <c r="AD346" s="902">
        <f ca="1">IFERROR(SUMPRODUCT(CHOOSE({1;2;3;4;5},AD71,AD127,AD182,AD237,AD292),OFFSET(Inputs!$B$35:$B$39,0,$B346-1))/SUM(OFFSET(Inputs!$B$35:$B$39,0,$B346-1)),0)</f>
        <v>0</v>
      </c>
      <c r="AE346" s="902">
        <f ca="1">IFERROR(SUMPRODUCT(CHOOSE({1;2;3;4;5},AE71,AE127,AE182,AE237,AE292),OFFSET(Inputs!$B$35:$B$39,0,$B346-1))/SUM(OFFSET(Inputs!$B$35:$B$39,0,$B346-1)),0)</f>
        <v>0</v>
      </c>
      <c r="AF346" s="902">
        <f ca="1">IFERROR(SUMPRODUCT(CHOOSE({1;2;3;4;5},AF71,AF127,AF182,AF237,AF292),OFFSET(Inputs!$B$35:$B$39,0,$B346-1))/SUM(OFFSET(Inputs!$B$35:$B$39,0,$B346-1)),0)</f>
        <v>0</v>
      </c>
      <c r="AG346" s="902">
        <f ca="1">IFERROR(SUMPRODUCT(CHOOSE({1;2;3;4;5},AG71,AG127,AG182,AG237,AG292),OFFSET(Inputs!$B$35:$B$39,0,$B346-1))/SUM(OFFSET(Inputs!$B$35:$B$39,0,$B346-1)),0)</f>
        <v>0</v>
      </c>
      <c r="AH346" s="902">
        <f ca="1">IFERROR(SUMPRODUCT(CHOOSE({1;2;3;4;5},AH71,AH127,AH182,AH237,AH292),OFFSET(Inputs!$B$35:$B$39,0,$B346-1))/SUM(OFFSET(Inputs!$B$35:$B$39,0,$B346-1)),0)</f>
        <v>0</v>
      </c>
      <c r="AI346" s="902">
        <f ca="1">IFERROR(SUMPRODUCT(CHOOSE({1;2;3;4;5},AI71,AI127,AI182,AI237,AI292),OFFSET(Inputs!$B$35:$B$39,0,$B346-1))/SUM(OFFSET(Inputs!$B$35:$B$39,0,$B346-1)),0)</f>
        <v>0</v>
      </c>
      <c r="AJ346" s="902">
        <f ca="1">IFERROR(SUMPRODUCT(CHOOSE({1;2;3;4;5},AJ71,AJ127,AJ182,AJ237,AJ292),OFFSET(Inputs!$B$35:$B$39,0,$B346-1))/SUM(OFFSET(Inputs!$B$35:$B$39,0,$B346-1)),0)</f>
        <v>0</v>
      </c>
      <c r="AK346" s="902">
        <f ca="1">IFERROR(SUMPRODUCT(CHOOSE({1;2;3;4;5},AK71,AK127,AK182,AK237,AK292),OFFSET(Inputs!$B$35:$B$39,0,$B346-1))/SUM(OFFSET(Inputs!$B$35:$B$39,0,$B346-1)),0)</f>
        <v>0</v>
      </c>
      <c r="AL346" s="902">
        <f ca="1">IFERROR(SUMPRODUCT(CHOOSE({1;2;3;4;5},AL71,AL127,AL182,AL237,AL292),OFFSET(Inputs!$B$35:$B$39,0,$B346-1))/SUM(OFFSET(Inputs!$B$35:$B$39,0,$B346-1)),0)</f>
        <v>0</v>
      </c>
      <c r="AM346" s="902">
        <f ca="1">IFERROR(SUMPRODUCT(CHOOSE({1;2;3;4;5},AM71,AM127,AM182,AM237,AM292),OFFSET(Inputs!$B$35:$B$39,0,$B346-1))/SUM(OFFSET(Inputs!$B$35:$B$39,0,$B346-1)),0)</f>
        <v>0</v>
      </c>
      <c r="AN346" s="902">
        <f ca="1">IFERROR(SUMPRODUCT(CHOOSE({1;2;3;4;5},AN71,AN127,AN182,AN237,AN292),OFFSET(Inputs!$B$35:$B$39,0,$B346-1))/SUM(OFFSET(Inputs!$B$35:$B$39,0,$B346-1)),0)</f>
        <v>0</v>
      </c>
      <c r="AO346" s="902">
        <f ca="1">IFERROR(SUMPRODUCT(CHOOSE({1;2;3;4;5},AO71,AO127,AO182,AO237,AO292),OFFSET(Inputs!$B$35:$B$39,0,$B346-1))/SUM(OFFSET(Inputs!$B$35:$B$39,0,$B346-1)),0)</f>
        <v>0</v>
      </c>
      <c r="AP346" s="902">
        <f ca="1">IFERROR(SUMPRODUCT(CHOOSE({1;2;3;4;5},AP71,AP127,AP182,AP237,AP292),OFFSET(Inputs!$B$35:$B$39,0,$B346-1))/SUM(OFFSET(Inputs!$B$35:$B$39,0,$B346-1)),0)</f>
        <v>0</v>
      </c>
      <c r="AQ346" s="902">
        <f ca="1">IFERROR(SUMPRODUCT(CHOOSE({1;2;3;4;5},AQ71,AQ127,AQ182,AQ237,AQ292),OFFSET(Inputs!$B$35:$B$39,0,$B346-1))/SUM(OFFSET(Inputs!$B$35:$B$39,0,$B346-1)),0)</f>
        <v>0</v>
      </c>
      <c r="AR346" s="902">
        <f ca="1">IFERROR(SUMPRODUCT(CHOOSE({1;2;3;4;5},AR71,AR127,AR182,AR237,AR292),OFFSET(Inputs!$B$35:$B$39,0,$B346-1))/SUM(OFFSET(Inputs!$B$35:$B$39,0,$B346-1)),0)</f>
        <v>0</v>
      </c>
      <c r="AS346" s="902">
        <f ca="1">IFERROR(SUMPRODUCT(CHOOSE({1;2;3;4;5},AS71,AS127,AS182,AS237,AS292),OFFSET(Inputs!$B$35:$B$39,0,$B346-1))/SUM(OFFSET(Inputs!$B$35:$B$39,0,$B346-1)),0)</f>
        <v>0</v>
      </c>
      <c r="AT346" s="902">
        <f ca="1">IFERROR(SUMPRODUCT(CHOOSE({1;2;3;4;5},AT71,AT127,AT182,AT237,AT292),OFFSET(Inputs!$B$35:$B$39,0,$B346-1))/SUM(OFFSET(Inputs!$B$35:$B$39,0,$B346-1)),0)</f>
        <v>0</v>
      </c>
      <c r="AU346" s="902">
        <f ca="1">IFERROR(SUMPRODUCT(CHOOSE({1;2;3;4;5},AU71,AU127,AU182,AU237,AU292),OFFSET(Inputs!$B$35:$B$39,0,$B346-1))/SUM(OFFSET(Inputs!$B$35:$B$39,0,$B346-1)),0)</f>
        <v>0</v>
      </c>
      <c r="AV346" s="902">
        <f ca="1">IFERROR(SUMPRODUCT(CHOOSE({1;2;3;4;5},AV71,AV127,AV182,AV237,AV292),OFFSET(Inputs!$B$35:$B$39,0,$B346-1))/SUM(OFFSET(Inputs!$B$35:$B$39,0,$B346-1)),0)</f>
        <v>0</v>
      </c>
      <c r="AW346" s="902">
        <f ca="1">IFERROR(SUMPRODUCT(CHOOSE({1;2;3;4;5},AW71,AW127,AW182,AW237,AW292),OFFSET(Inputs!$B$35:$B$39,0,$B346-1))/SUM(OFFSET(Inputs!$B$35:$B$39,0,$B346-1)),0)</f>
        <v>0</v>
      </c>
      <c r="AX346" s="902">
        <f ca="1">IFERROR(SUMPRODUCT(CHOOSE({1;2;3;4;5},AX71,AX127,AX182,AX237,AX292),OFFSET(Inputs!$B$35:$B$39,0,$B346-1))/SUM(OFFSET(Inputs!$B$35:$B$39,0,$B346-1)),0)</f>
        <v>0</v>
      </c>
      <c r="AY346" s="902">
        <f ca="1">IFERROR(SUMPRODUCT(CHOOSE({1;2;3;4;5},AY71,AY127,AY182,AY237,AY292),OFFSET(Inputs!$B$35:$B$39,0,$B346-1))/SUM(OFFSET(Inputs!$B$35:$B$39,0,$B346-1)),0)</f>
        <v>0</v>
      </c>
      <c r="AZ346" s="902">
        <f ca="1">IFERROR(SUMPRODUCT(CHOOSE({1;2;3;4;5},AZ71,AZ127,AZ182,AZ237,AZ292),OFFSET(Inputs!$B$35:$B$39,0,$B346-1))/SUM(OFFSET(Inputs!$B$35:$B$39,0,$B346-1)),0)</f>
        <v>0</v>
      </c>
      <c r="BA346" s="902">
        <f ca="1">IFERROR(SUMPRODUCT(CHOOSE({1;2;3;4;5},BA71,BA127,BA182,BA237,BA292),OFFSET(Inputs!$B$35:$B$39,0,$B346-1))/SUM(OFFSET(Inputs!$B$35:$B$39,0,$B346-1)),0)</f>
        <v>0</v>
      </c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43"/>
      <c r="BU346" s="243"/>
      <c r="BV346" s="243"/>
      <c r="BW346" s="243"/>
      <c r="BX346" s="243"/>
      <c r="BY346" s="243"/>
      <c r="BZ346" s="243"/>
      <c r="CA346" s="243"/>
      <c r="CB346" s="243"/>
      <c r="CC346" s="243"/>
      <c r="CD346" s="243"/>
      <c r="CE346" s="243"/>
      <c r="CF346" s="243"/>
      <c r="CG346" s="243"/>
      <c r="CH346" s="243"/>
      <c r="CI346" s="243"/>
      <c r="CJ346" s="243"/>
      <c r="CK346" s="243"/>
      <c r="CL346" s="243"/>
      <c r="CM346" s="243"/>
      <c r="CN346" s="243"/>
      <c r="CO346" s="243"/>
      <c r="CP346" s="243"/>
      <c r="CQ346" s="243"/>
      <c r="CR346" s="243"/>
      <c r="CS346" s="243"/>
      <c r="CT346" s="243"/>
      <c r="CU346" s="243"/>
      <c r="CV346" s="243"/>
      <c r="CW346" s="243"/>
      <c r="CX346" s="243"/>
      <c r="CY346" s="243"/>
      <c r="CZ346" s="243"/>
      <c r="DA346" s="243"/>
      <c r="DB346" s="243"/>
      <c r="DC346" s="243"/>
      <c r="DD346" s="243"/>
      <c r="DE346" s="243"/>
      <c r="DF346" s="243"/>
      <c r="DG346" s="243"/>
      <c r="DH346" s="243"/>
      <c r="DI346" s="243"/>
      <c r="DJ346" s="243"/>
      <c r="DK346" s="243"/>
      <c r="DL346" s="243"/>
      <c r="DM346" s="243"/>
      <c r="DN346" s="243"/>
      <c r="DO346" s="243"/>
      <c r="DP346" s="243"/>
      <c r="DQ346" s="243"/>
      <c r="DR346" s="243"/>
      <c r="DS346" s="243"/>
      <c r="DT346" s="243"/>
      <c r="DU346" s="243"/>
      <c r="DV346" s="243"/>
      <c r="DW346" s="243"/>
      <c r="DX346" s="243"/>
      <c r="DY346" s="243"/>
      <c r="DZ346" s="243"/>
      <c r="EA346" s="243"/>
      <c r="EB346" s="243"/>
      <c r="EC346" s="243"/>
      <c r="ED346" s="243"/>
      <c r="EE346" s="243"/>
      <c r="EF346" s="243"/>
      <c r="EG346" s="243"/>
      <c r="EH346" s="243"/>
      <c r="EI346" s="243"/>
      <c r="EJ346" s="243"/>
      <c r="EK346" s="243"/>
      <c r="EL346" s="243"/>
      <c r="EM346" s="243"/>
      <c r="EN346" s="243"/>
      <c r="EO346" s="243"/>
      <c r="EP346" s="243"/>
      <c r="EQ346" s="243"/>
      <c r="ER346" s="243"/>
      <c r="ES346" s="243"/>
      <c r="ET346" s="243"/>
      <c r="EU346" s="243"/>
      <c r="EV346" s="243"/>
      <c r="EW346" s="243"/>
      <c r="EX346" s="243"/>
      <c r="EY346" s="243"/>
      <c r="EZ346" s="243"/>
      <c r="FA346" s="243"/>
      <c r="FB346" s="243"/>
      <c r="FC346" s="243"/>
      <c r="FD346" s="243"/>
      <c r="FE346" s="243"/>
      <c r="FF346" s="243"/>
      <c r="FG346" s="243"/>
      <c r="FH346" s="243"/>
      <c r="FI346" s="243"/>
      <c r="FJ346" s="243"/>
      <c r="FK346" s="243"/>
      <c r="FL346" s="243"/>
      <c r="FM346" s="243"/>
      <c r="FN346" s="243"/>
      <c r="FO346" s="243"/>
      <c r="FP346" s="243"/>
      <c r="FQ346" s="243"/>
      <c r="FR346" s="243"/>
      <c r="FS346" s="243"/>
      <c r="FT346" s="243"/>
      <c r="FU346" s="243"/>
      <c r="FV346" s="243"/>
      <c r="FW346" s="243"/>
      <c r="FX346" s="243"/>
      <c r="FY346" s="243"/>
      <c r="FZ346" s="243"/>
      <c r="GA346" s="243"/>
      <c r="GB346" s="243"/>
      <c r="GC346" s="243"/>
      <c r="GD346" s="243"/>
      <c r="GE346" s="243"/>
      <c r="GF346" s="243"/>
      <c r="GG346" s="243"/>
      <c r="GH346" s="243"/>
      <c r="GI346" s="243"/>
      <c r="GJ346" s="243"/>
      <c r="GK346" s="243"/>
      <c r="GL346" s="243"/>
      <c r="GM346" s="243"/>
      <c r="GN346" s="243"/>
      <c r="GO346" s="243"/>
      <c r="GP346" s="243"/>
      <c r="GQ346" s="243"/>
      <c r="GR346" s="243"/>
      <c r="GS346" s="243"/>
      <c r="GT346" s="243"/>
      <c r="GU346" s="243"/>
      <c r="GV346" s="243"/>
      <c r="GW346" s="243"/>
      <c r="GX346" s="243"/>
      <c r="GY346" s="243"/>
      <c r="GZ346" s="243"/>
      <c r="HA346" s="243"/>
      <c r="HB346" s="243"/>
      <c r="HC346" s="243"/>
      <c r="HD346" s="243"/>
      <c r="HE346" s="243"/>
      <c r="HF346" s="243"/>
      <c r="HG346" s="243"/>
      <c r="HH346" s="243"/>
      <c r="HI346" s="243"/>
      <c r="HJ346" s="243"/>
      <c r="HK346" s="243"/>
      <c r="HL346" s="243"/>
      <c r="HM346" s="243"/>
      <c r="HN346" s="243"/>
      <c r="HO346" s="243"/>
      <c r="HP346" s="243"/>
      <c r="HQ346" s="243"/>
      <c r="HR346" s="243"/>
      <c r="HS346" s="243"/>
      <c r="HT346" s="243"/>
      <c r="HU346" s="243"/>
      <c r="HV346" s="243"/>
      <c r="HW346" s="243"/>
      <c r="HX346" s="243"/>
      <c r="HY346" s="243"/>
      <c r="HZ346" s="243"/>
      <c r="IA346" s="243"/>
      <c r="IB346" s="243"/>
      <c r="IC346" s="243"/>
      <c r="ID346" s="243"/>
      <c r="IE346" s="243"/>
      <c r="IF346" s="243"/>
      <c r="IG346" s="243"/>
      <c r="IH346" s="243"/>
      <c r="II346" s="243"/>
      <c r="IJ346" s="243"/>
      <c r="IK346" s="243"/>
      <c r="IL346" s="243"/>
      <c r="IM346" s="243"/>
      <c r="IN346" s="243"/>
      <c r="IO346" s="243"/>
      <c r="IP346" s="243"/>
      <c r="IQ346" s="243"/>
      <c r="IR346" s="243"/>
      <c r="IS346" s="243"/>
      <c r="IT346" s="243"/>
      <c r="IU346" s="243"/>
      <c r="IV346" s="243"/>
    </row>
    <row r="347" spans="1:257" s="340" customFormat="1" outlineLevel="1">
      <c r="A347" s="610"/>
      <c r="B347" s="987">
        <v>9</v>
      </c>
      <c r="C347" s="988"/>
      <c r="D347" s="918">
        <f ca="1">IFERROR(SUMPRODUCT(CHOOSE({1;2;3;4;5},D72,D128,D183,D238,D293),OFFSET(Inputs!$B$35:$B$39,0,$B347-1))/SUM(OFFSET(Inputs!$B$35:$B$39,0,$B347-1)),0)</f>
        <v>0</v>
      </c>
      <c r="E347" s="918">
        <f ca="1">IFERROR(SUMPRODUCT(CHOOSE({1;2;3;4;5},E72,E128,E183,E238,E293),OFFSET(Inputs!$B$35:$B$39,0,$B347-1))/SUM(OFFSET(Inputs!$B$35:$B$39,0,$B347-1)),0)</f>
        <v>0</v>
      </c>
      <c r="F347" s="918">
        <f ca="1">IFERROR(SUMPRODUCT(CHOOSE({1;2;3;4;5},F72,F128,F183,F238,F293),OFFSET(Inputs!$B$35:$B$39,0,$B347-1))/SUM(OFFSET(Inputs!$B$35:$B$39,0,$B347-1)),0)</f>
        <v>0</v>
      </c>
      <c r="G347" s="918">
        <f ca="1">IFERROR(SUMPRODUCT(CHOOSE({1;2;3;4;5},G72,G128,G183,G238,G293),OFFSET(Inputs!$B$35:$B$39,0,$B347-1))/SUM(OFFSET(Inputs!$B$35:$B$39,0,$B347-1)),0)</f>
        <v>0</v>
      </c>
      <c r="H347" s="918">
        <f ca="1">IFERROR(SUMPRODUCT(CHOOSE({1;2;3;4;5},H72,H128,H183,H238,H293),OFFSET(Inputs!$B$35:$B$39,0,$B347-1))/SUM(OFFSET(Inputs!$B$35:$B$39,0,$B347-1)),0)</f>
        <v>0</v>
      </c>
      <c r="I347" s="918">
        <f ca="1">IFERROR(SUMPRODUCT(CHOOSE({1;2;3;4;5},I72,I128,I183,I238,I293),OFFSET(Inputs!$B$35:$B$39,0,$B347-1))/SUM(OFFSET(Inputs!$B$35:$B$39,0,$B347-1)),0)</f>
        <v>0</v>
      </c>
      <c r="J347" s="918">
        <f ca="1">IFERROR(SUMPRODUCT(CHOOSE({1;2;3;4;5},J72,J128,J183,J238,J293),OFFSET(Inputs!$B$35:$B$39,0,$B347-1))/SUM(OFFSET(Inputs!$B$35:$B$39,0,$B347-1)),0)</f>
        <v>0</v>
      </c>
      <c r="K347" s="918">
        <f ca="1">IFERROR(SUMPRODUCT(CHOOSE({1;2;3;4;5},K72,K128,K183,K238,K293),OFFSET(Inputs!$B$35:$B$39,0,$B347-1))/SUM(OFFSET(Inputs!$B$35:$B$39,0,$B347-1)),0)</f>
        <v>0</v>
      </c>
      <c r="L347" s="902">
        <f ca="1">IFERROR(SUMPRODUCT(CHOOSE({1;2;3;4;5},L72,L128,L183,L238,L293),OFFSET(Inputs!$B$35:$B$39,0,$B347-1))/SUM(OFFSET(Inputs!$B$35:$B$39,0,$B347-1)),0)</f>
        <v>0</v>
      </c>
      <c r="M347" s="902">
        <f ca="1">IFERROR(SUMPRODUCT(CHOOSE({1;2;3;4;5},M72,M128,M183,M238,M293),OFFSET(Inputs!$B$35:$B$39,0,$B347-1))/SUM(OFFSET(Inputs!$B$35:$B$39,0,$B347-1)),0)</f>
        <v>0</v>
      </c>
      <c r="N347" s="902">
        <f ca="1">IFERROR(SUMPRODUCT(CHOOSE({1;2;3;4;5},N72,N128,N183,N238,N293),OFFSET(Inputs!$B$35:$B$39,0,$B347-1))/SUM(OFFSET(Inputs!$B$35:$B$39,0,$B347-1)),0)</f>
        <v>0</v>
      </c>
      <c r="O347" s="902">
        <f ca="1">IFERROR(SUMPRODUCT(CHOOSE({1;2;3;4;5},O72,O128,O183,O238,O293),OFFSET(Inputs!$B$35:$B$39,0,$B347-1))/SUM(OFFSET(Inputs!$B$35:$B$39,0,$B347-1)),0)</f>
        <v>0</v>
      </c>
      <c r="P347" s="902">
        <f ca="1">IFERROR(SUMPRODUCT(CHOOSE({1;2;3;4;5},P72,P128,P183,P238,P293),OFFSET(Inputs!$B$35:$B$39,0,$B347-1))/SUM(OFFSET(Inputs!$B$35:$B$39,0,$B347-1)),0)</f>
        <v>0</v>
      </c>
      <c r="Q347" s="902">
        <f ca="1">IFERROR(SUMPRODUCT(CHOOSE({1;2;3;4;5},Q72,Q128,Q183,Q238,Q293),OFFSET(Inputs!$B$35:$B$39,0,$B347-1))/SUM(OFFSET(Inputs!$B$35:$B$39,0,$B347-1)),0)</f>
        <v>0</v>
      </c>
      <c r="R347" s="902">
        <f ca="1">IFERROR(SUMPRODUCT(CHOOSE({1;2;3;4;5},R72,R128,R183,R238,R293),OFFSET(Inputs!$B$35:$B$39,0,$B347-1))/SUM(OFFSET(Inputs!$B$35:$B$39,0,$B347-1)),0)</f>
        <v>0</v>
      </c>
      <c r="S347" s="902">
        <f ca="1">IFERROR(SUMPRODUCT(CHOOSE({1;2;3;4;5},S72,S128,S183,S238,S293),OFFSET(Inputs!$B$35:$B$39,0,$B347-1))/SUM(OFFSET(Inputs!$B$35:$B$39,0,$B347-1)),0)</f>
        <v>0</v>
      </c>
      <c r="T347" s="902">
        <f ca="1">IFERROR(SUMPRODUCT(CHOOSE({1;2;3;4;5},T72,T128,T183,T238,T293),OFFSET(Inputs!$B$35:$B$39,0,$B347-1))/SUM(OFFSET(Inputs!$B$35:$B$39,0,$B347-1)),0)</f>
        <v>0</v>
      </c>
      <c r="U347" s="902">
        <f ca="1">IFERROR(SUMPRODUCT(CHOOSE({1;2;3;4;5},U72,U128,U183,U238,U293),OFFSET(Inputs!$B$35:$B$39,0,$B347-1))/SUM(OFFSET(Inputs!$B$35:$B$39,0,$B347-1)),0)</f>
        <v>0</v>
      </c>
      <c r="V347" s="902">
        <f ca="1">IFERROR(SUMPRODUCT(CHOOSE({1;2;3;4;5},V72,V128,V183,V238,V293),OFFSET(Inputs!$B$35:$B$39,0,$B347-1))/SUM(OFFSET(Inputs!$B$35:$B$39,0,$B347-1)),0)</f>
        <v>0</v>
      </c>
      <c r="W347" s="902">
        <f ca="1">IFERROR(SUMPRODUCT(CHOOSE({1;2;3;4;5},W72,W128,W183,W238,W293),OFFSET(Inputs!$B$35:$B$39,0,$B347-1))/SUM(OFFSET(Inputs!$B$35:$B$39,0,$B347-1)),0)</f>
        <v>0</v>
      </c>
      <c r="X347" s="902">
        <f ca="1">IFERROR(SUMPRODUCT(CHOOSE({1;2;3;4;5},X72,X128,X183,X238,X293),OFFSET(Inputs!$B$35:$B$39,0,$B347-1))/SUM(OFFSET(Inputs!$B$35:$B$39,0,$B347-1)),0)</f>
        <v>0</v>
      </c>
      <c r="Y347" s="902">
        <f ca="1">IFERROR(SUMPRODUCT(CHOOSE({1;2;3;4;5},Y72,Y128,Y183,Y238,Y293),OFFSET(Inputs!$B$35:$B$39,0,$B347-1))/SUM(OFFSET(Inputs!$B$35:$B$39,0,$B347-1)),0)</f>
        <v>0</v>
      </c>
      <c r="Z347" s="902">
        <f ca="1">IFERROR(SUMPRODUCT(CHOOSE({1;2;3;4;5},Z72,Z128,Z183,Z238,Z293),OFFSET(Inputs!$B$35:$B$39,0,$B347-1))/SUM(OFFSET(Inputs!$B$35:$B$39,0,$B347-1)),0)</f>
        <v>0</v>
      </c>
      <c r="AA347" s="902">
        <f ca="1">IFERROR(SUMPRODUCT(CHOOSE({1;2;3;4;5},AA72,AA128,AA183,AA238,AA293),OFFSET(Inputs!$B$35:$B$39,0,$B347-1))/SUM(OFFSET(Inputs!$B$35:$B$39,0,$B347-1)),0)</f>
        <v>0</v>
      </c>
      <c r="AB347" s="902">
        <f ca="1">IFERROR(SUMPRODUCT(CHOOSE({1;2;3;4;5},AB72,AB128,AB183,AB238,AB293),OFFSET(Inputs!$B$35:$B$39,0,$B347-1))/SUM(OFFSET(Inputs!$B$35:$B$39,0,$B347-1)),0)</f>
        <v>0</v>
      </c>
      <c r="AC347" s="902">
        <f ca="1">IFERROR(SUMPRODUCT(CHOOSE({1;2;3;4;5},AC72,AC128,AC183,AC238,AC293),OFFSET(Inputs!$B$35:$B$39,0,$B347-1))/SUM(OFFSET(Inputs!$B$35:$B$39,0,$B347-1)),0)</f>
        <v>0</v>
      </c>
      <c r="AD347" s="902">
        <f ca="1">IFERROR(SUMPRODUCT(CHOOSE({1;2;3;4;5},AD72,AD128,AD183,AD238,AD293),OFFSET(Inputs!$B$35:$B$39,0,$B347-1))/SUM(OFFSET(Inputs!$B$35:$B$39,0,$B347-1)),0)</f>
        <v>0</v>
      </c>
      <c r="AE347" s="902">
        <f ca="1">IFERROR(SUMPRODUCT(CHOOSE({1;2;3;4;5},AE72,AE128,AE183,AE238,AE293),OFFSET(Inputs!$B$35:$B$39,0,$B347-1))/SUM(OFFSET(Inputs!$B$35:$B$39,0,$B347-1)),0)</f>
        <v>0</v>
      </c>
      <c r="AF347" s="902">
        <f ca="1">IFERROR(SUMPRODUCT(CHOOSE({1;2;3;4;5},AF72,AF128,AF183,AF238,AF293),OFFSET(Inputs!$B$35:$B$39,0,$B347-1))/SUM(OFFSET(Inputs!$B$35:$B$39,0,$B347-1)),0)</f>
        <v>0</v>
      </c>
      <c r="AG347" s="902">
        <f ca="1">IFERROR(SUMPRODUCT(CHOOSE({1;2;3;4;5},AG72,AG128,AG183,AG238,AG293),OFFSET(Inputs!$B$35:$B$39,0,$B347-1))/SUM(OFFSET(Inputs!$B$35:$B$39,0,$B347-1)),0)</f>
        <v>0</v>
      </c>
      <c r="AH347" s="902">
        <f ca="1">IFERROR(SUMPRODUCT(CHOOSE({1;2;3;4;5},AH72,AH128,AH183,AH238,AH293),OFFSET(Inputs!$B$35:$B$39,0,$B347-1))/SUM(OFFSET(Inputs!$B$35:$B$39,0,$B347-1)),0)</f>
        <v>0</v>
      </c>
      <c r="AI347" s="902">
        <f ca="1">IFERROR(SUMPRODUCT(CHOOSE({1;2;3;4;5},AI72,AI128,AI183,AI238,AI293),OFFSET(Inputs!$B$35:$B$39,0,$B347-1))/SUM(OFFSET(Inputs!$B$35:$B$39,0,$B347-1)),0)</f>
        <v>0</v>
      </c>
      <c r="AJ347" s="902">
        <f ca="1">IFERROR(SUMPRODUCT(CHOOSE({1;2;3;4;5},AJ72,AJ128,AJ183,AJ238,AJ293),OFFSET(Inputs!$B$35:$B$39,0,$B347-1))/SUM(OFFSET(Inputs!$B$35:$B$39,0,$B347-1)),0)</f>
        <v>0</v>
      </c>
      <c r="AK347" s="902">
        <f ca="1">IFERROR(SUMPRODUCT(CHOOSE({1;2;3;4;5},AK72,AK128,AK183,AK238,AK293),OFFSET(Inputs!$B$35:$B$39,0,$B347-1))/SUM(OFFSET(Inputs!$B$35:$B$39,0,$B347-1)),0)</f>
        <v>0</v>
      </c>
      <c r="AL347" s="902">
        <f ca="1">IFERROR(SUMPRODUCT(CHOOSE({1;2;3;4;5},AL72,AL128,AL183,AL238,AL293),OFFSET(Inputs!$B$35:$B$39,0,$B347-1))/SUM(OFFSET(Inputs!$B$35:$B$39,0,$B347-1)),0)</f>
        <v>0</v>
      </c>
      <c r="AM347" s="902">
        <f ca="1">IFERROR(SUMPRODUCT(CHOOSE({1;2;3;4;5},AM72,AM128,AM183,AM238,AM293),OFFSET(Inputs!$B$35:$B$39,0,$B347-1))/SUM(OFFSET(Inputs!$B$35:$B$39,0,$B347-1)),0)</f>
        <v>0</v>
      </c>
      <c r="AN347" s="902">
        <f ca="1">IFERROR(SUMPRODUCT(CHOOSE({1;2;3;4;5},AN72,AN128,AN183,AN238,AN293),OFFSET(Inputs!$B$35:$B$39,0,$B347-1))/SUM(OFFSET(Inputs!$B$35:$B$39,0,$B347-1)),0)</f>
        <v>0</v>
      </c>
      <c r="AO347" s="902">
        <f ca="1">IFERROR(SUMPRODUCT(CHOOSE({1;2;3;4;5},AO72,AO128,AO183,AO238,AO293),OFFSET(Inputs!$B$35:$B$39,0,$B347-1))/SUM(OFFSET(Inputs!$B$35:$B$39,0,$B347-1)),0)</f>
        <v>0</v>
      </c>
      <c r="AP347" s="902">
        <f ca="1">IFERROR(SUMPRODUCT(CHOOSE({1;2;3;4;5},AP72,AP128,AP183,AP238,AP293),OFFSET(Inputs!$B$35:$B$39,0,$B347-1))/SUM(OFFSET(Inputs!$B$35:$B$39,0,$B347-1)),0)</f>
        <v>0</v>
      </c>
      <c r="AQ347" s="902">
        <f ca="1">IFERROR(SUMPRODUCT(CHOOSE({1;2;3;4;5},AQ72,AQ128,AQ183,AQ238,AQ293),OFFSET(Inputs!$B$35:$B$39,0,$B347-1))/SUM(OFFSET(Inputs!$B$35:$B$39,0,$B347-1)),0)</f>
        <v>0</v>
      </c>
      <c r="AR347" s="902">
        <f ca="1">IFERROR(SUMPRODUCT(CHOOSE({1;2;3;4;5},AR72,AR128,AR183,AR238,AR293),OFFSET(Inputs!$B$35:$B$39,0,$B347-1))/SUM(OFFSET(Inputs!$B$35:$B$39,0,$B347-1)),0)</f>
        <v>0</v>
      </c>
      <c r="AS347" s="902">
        <f ca="1">IFERROR(SUMPRODUCT(CHOOSE({1;2;3;4;5},AS72,AS128,AS183,AS238,AS293),OFFSET(Inputs!$B$35:$B$39,0,$B347-1))/SUM(OFFSET(Inputs!$B$35:$B$39,0,$B347-1)),0)</f>
        <v>0</v>
      </c>
      <c r="AT347" s="902">
        <f ca="1">IFERROR(SUMPRODUCT(CHOOSE({1;2;3;4;5},AT72,AT128,AT183,AT238,AT293),OFFSET(Inputs!$B$35:$B$39,0,$B347-1))/SUM(OFFSET(Inputs!$B$35:$B$39,0,$B347-1)),0)</f>
        <v>0</v>
      </c>
      <c r="AU347" s="902">
        <f ca="1">IFERROR(SUMPRODUCT(CHOOSE({1;2;3;4;5},AU72,AU128,AU183,AU238,AU293),OFFSET(Inputs!$B$35:$B$39,0,$B347-1))/SUM(OFFSET(Inputs!$B$35:$B$39,0,$B347-1)),0)</f>
        <v>0</v>
      </c>
      <c r="AV347" s="902">
        <f ca="1">IFERROR(SUMPRODUCT(CHOOSE({1;2;3;4;5},AV72,AV128,AV183,AV238,AV293),OFFSET(Inputs!$B$35:$B$39,0,$B347-1))/SUM(OFFSET(Inputs!$B$35:$B$39,0,$B347-1)),0)</f>
        <v>0</v>
      </c>
      <c r="AW347" s="902">
        <f ca="1">IFERROR(SUMPRODUCT(CHOOSE({1;2;3;4;5},AW72,AW128,AW183,AW238,AW293),OFFSET(Inputs!$B$35:$B$39,0,$B347-1))/SUM(OFFSET(Inputs!$B$35:$B$39,0,$B347-1)),0)</f>
        <v>0</v>
      </c>
      <c r="AX347" s="902">
        <f ca="1">IFERROR(SUMPRODUCT(CHOOSE({1;2;3;4;5},AX72,AX128,AX183,AX238,AX293),OFFSET(Inputs!$B$35:$B$39,0,$B347-1))/SUM(OFFSET(Inputs!$B$35:$B$39,0,$B347-1)),0)</f>
        <v>0</v>
      </c>
      <c r="AY347" s="902">
        <f ca="1">IFERROR(SUMPRODUCT(CHOOSE({1;2;3;4;5},AY72,AY128,AY183,AY238,AY293),OFFSET(Inputs!$B$35:$B$39,0,$B347-1))/SUM(OFFSET(Inputs!$B$35:$B$39,0,$B347-1)),0)</f>
        <v>0</v>
      </c>
      <c r="AZ347" s="902">
        <f ca="1">IFERROR(SUMPRODUCT(CHOOSE({1;2;3;4;5},AZ72,AZ128,AZ183,AZ238,AZ293),OFFSET(Inputs!$B$35:$B$39,0,$B347-1))/SUM(OFFSET(Inputs!$B$35:$B$39,0,$B347-1)),0)</f>
        <v>0</v>
      </c>
      <c r="BA347" s="902">
        <f ca="1">IFERROR(SUMPRODUCT(CHOOSE({1;2;3;4;5},BA72,BA128,BA183,BA238,BA293),OFFSET(Inputs!$B$35:$B$39,0,$B347-1))/SUM(OFFSET(Inputs!$B$35:$B$39,0,$B347-1)),0)</f>
        <v>0</v>
      </c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43"/>
      <c r="BU347" s="243"/>
      <c r="BV347" s="243"/>
      <c r="BW347" s="243"/>
      <c r="BX347" s="243"/>
      <c r="BY347" s="243"/>
      <c r="BZ347" s="243"/>
      <c r="CA347" s="243"/>
      <c r="CB347" s="243"/>
      <c r="CC347" s="243"/>
      <c r="CD347" s="243"/>
      <c r="CE347" s="243"/>
      <c r="CF347" s="243"/>
      <c r="CG347" s="243"/>
      <c r="CH347" s="243"/>
      <c r="CI347" s="243"/>
      <c r="CJ347" s="243"/>
      <c r="CK347" s="243"/>
      <c r="CL347" s="243"/>
      <c r="CM347" s="243"/>
      <c r="CN347" s="243"/>
      <c r="CO347" s="243"/>
      <c r="CP347" s="243"/>
      <c r="CQ347" s="243"/>
      <c r="CR347" s="243"/>
      <c r="CS347" s="243"/>
      <c r="CT347" s="243"/>
      <c r="CU347" s="243"/>
      <c r="CV347" s="243"/>
      <c r="CW347" s="243"/>
      <c r="CX347" s="243"/>
      <c r="CY347" s="243"/>
      <c r="CZ347" s="243"/>
      <c r="DA347" s="243"/>
      <c r="DB347" s="243"/>
      <c r="DC347" s="243"/>
      <c r="DD347" s="243"/>
      <c r="DE347" s="243"/>
      <c r="DF347" s="243"/>
      <c r="DG347" s="243"/>
      <c r="DH347" s="243"/>
      <c r="DI347" s="243"/>
      <c r="DJ347" s="243"/>
      <c r="DK347" s="243"/>
      <c r="DL347" s="243"/>
      <c r="DM347" s="243"/>
      <c r="DN347" s="243"/>
      <c r="DO347" s="243"/>
      <c r="DP347" s="243"/>
      <c r="DQ347" s="243"/>
      <c r="DR347" s="243"/>
      <c r="DS347" s="243"/>
      <c r="DT347" s="243"/>
      <c r="DU347" s="243"/>
      <c r="DV347" s="243"/>
      <c r="DW347" s="243"/>
      <c r="DX347" s="243"/>
      <c r="DY347" s="243"/>
      <c r="DZ347" s="243"/>
      <c r="EA347" s="243"/>
      <c r="EB347" s="243"/>
      <c r="EC347" s="243"/>
      <c r="ED347" s="243"/>
      <c r="EE347" s="243"/>
      <c r="EF347" s="243"/>
      <c r="EG347" s="243"/>
      <c r="EH347" s="243"/>
      <c r="EI347" s="243"/>
      <c r="EJ347" s="243"/>
      <c r="EK347" s="243"/>
      <c r="EL347" s="243"/>
      <c r="EM347" s="243"/>
      <c r="EN347" s="243"/>
      <c r="EO347" s="243"/>
      <c r="EP347" s="243"/>
      <c r="EQ347" s="243"/>
      <c r="ER347" s="243"/>
      <c r="ES347" s="243"/>
      <c r="ET347" s="243"/>
      <c r="EU347" s="243"/>
      <c r="EV347" s="243"/>
      <c r="EW347" s="243"/>
      <c r="EX347" s="243"/>
      <c r="EY347" s="243"/>
      <c r="EZ347" s="243"/>
      <c r="FA347" s="243"/>
      <c r="FB347" s="243"/>
      <c r="FC347" s="243"/>
      <c r="FD347" s="243"/>
      <c r="FE347" s="243"/>
      <c r="FF347" s="243"/>
      <c r="FG347" s="243"/>
      <c r="FH347" s="243"/>
      <c r="FI347" s="243"/>
      <c r="FJ347" s="243"/>
      <c r="FK347" s="243"/>
      <c r="FL347" s="243"/>
      <c r="FM347" s="243"/>
      <c r="FN347" s="243"/>
      <c r="FO347" s="243"/>
      <c r="FP347" s="243"/>
      <c r="FQ347" s="243"/>
      <c r="FR347" s="243"/>
      <c r="FS347" s="243"/>
      <c r="FT347" s="243"/>
      <c r="FU347" s="243"/>
      <c r="FV347" s="243"/>
      <c r="FW347" s="243"/>
      <c r="FX347" s="243"/>
      <c r="FY347" s="243"/>
      <c r="FZ347" s="243"/>
      <c r="GA347" s="243"/>
      <c r="GB347" s="243"/>
      <c r="GC347" s="243"/>
      <c r="GD347" s="243"/>
      <c r="GE347" s="243"/>
      <c r="GF347" s="243"/>
      <c r="GG347" s="243"/>
      <c r="GH347" s="243"/>
      <c r="GI347" s="243"/>
      <c r="GJ347" s="243"/>
      <c r="GK347" s="243"/>
      <c r="GL347" s="243"/>
      <c r="GM347" s="243"/>
      <c r="GN347" s="243"/>
      <c r="GO347" s="243"/>
      <c r="GP347" s="243"/>
      <c r="GQ347" s="243"/>
      <c r="GR347" s="243"/>
      <c r="GS347" s="243"/>
      <c r="GT347" s="243"/>
      <c r="GU347" s="243"/>
      <c r="GV347" s="243"/>
      <c r="GW347" s="243"/>
      <c r="GX347" s="243"/>
      <c r="GY347" s="243"/>
      <c r="GZ347" s="243"/>
      <c r="HA347" s="243"/>
      <c r="HB347" s="243"/>
      <c r="HC347" s="243"/>
      <c r="HD347" s="243"/>
      <c r="HE347" s="243"/>
      <c r="HF347" s="243"/>
      <c r="HG347" s="243"/>
      <c r="HH347" s="243"/>
      <c r="HI347" s="243"/>
      <c r="HJ347" s="243"/>
      <c r="HK347" s="243"/>
      <c r="HL347" s="243"/>
      <c r="HM347" s="243"/>
      <c r="HN347" s="243"/>
      <c r="HO347" s="243"/>
      <c r="HP347" s="243"/>
      <c r="HQ347" s="243"/>
      <c r="HR347" s="243"/>
      <c r="HS347" s="243"/>
      <c r="HT347" s="243"/>
      <c r="HU347" s="243"/>
      <c r="HV347" s="243"/>
      <c r="HW347" s="243"/>
      <c r="HX347" s="243"/>
      <c r="HY347" s="243"/>
      <c r="HZ347" s="243"/>
      <c r="IA347" s="243"/>
      <c r="IB347" s="243"/>
      <c r="IC347" s="243"/>
      <c r="ID347" s="243"/>
      <c r="IE347" s="243"/>
      <c r="IF347" s="243"/>
      <c r="IG347" s="243"/>
      <c r="IH347" s="243"/>
      <c r="II347" s="243"/>
      <c r="IJ347" s="243"/>
      <c r="IK347" s="243"/>
      <c r="IL347" s="243"/>
      <c r="IM347" s="243"/>
      <c r="IN347" s="243"/>
      <c r="IO347" s="243"/>
      <c r="IP347" s="243"/>
      <c r="IQ347" s="243"/>
      <c r="IR347" s="243"/>
      <c r="IS347" s="243"/>
      <c r="IT347" s="243"/>
      <c r="IU347" s="243"/>
      <c r="IV347" s="243"/>
    </row>
    <row r="348" spans="1:257" s="340" customFormat="1" outlineLevel="1">
      <c r="A348" s="610"/>
      <c r="B348" s="987">
        <v>10</v>
      </c>
      <c r="C348" s="988"/>
      <c r="D348" s="918">
        <f ca="1">IFERROR(SUMPRODUCT(CHOOSE({1;2;3;4;5},D73,D129,D184,D239,D294),OFFSET(Inputs!$B$35:$B$39,0,$B348-1))/SUM(OFFSET(Inputs!$B$35:$B$39,0,$B348-1)),0)</f>
        <v>0</v>
      </c>
      <c r="E348" s="918">
        <f ca="1">IFERROR(SUMPRODUCT(CHOOSE({1;2;3;4;5},E73,E129,E184,E239,E294),OFFSET(Inputs!$B$35:$B$39,0,$B348-1))/SUM(OFFSET(Inputs!$B$35:$B$39,0,$B348-1)),0)</f>
        <v>0</v>
      </c>
      <c r="F348" s="918">
        <f ca="1">IFERROR(SUMPRODUCT(CHOOSE({1;2;3;4;5},F73,F129,F184,F239,F294),OFFSET(Inputs!$B$35:$B$39,0,$B348-1))/SUM(OFFSET(Inputs!$B$35:$B$39,0,$B348-1)),0)</f>
        <v>0</v>
      </c>
      <c r="G348" s="918">
        <f ca="1">IFERROR(SUMPRODUCT(CHOOSE({1;2;3;4;5},G73,G129,G184,G239,G294),OFFSET(Inputs!$B$35:$B$39,0,$B348-1))/SUM(OFFSET(Inputs!$B$35:$B$39,0,$B348-1)),0)</f>
        <v>0</v>
      </c>
      <c r="H348" s="918">
        <f ca="1">IFERROR(SUMPRODUCT(CHOOSE({1;2;3;4;5},H73,H129,H184,H239,H294),OFFSET(Inputs!$B$35:$B$39,0,$B348-1))/SUM(OFFSET(Inputs!$B$35:$B$39,0,$B348-1)),0)</f>
        <v>0</v>
      </c>
      <c r="I348" s="918">
        <f ca="1">IFERROR(SUMPRODUCT(CHOOSE({1;2;3;4;5},I73,I129,I184,I239,I294),OFFSET(Inputs!$B$35:$B$39,0,$B348-1))/SUM(OFFSET(Inputs!$B$35:$B$39,0,$B348-1)),0)</f>
        <v>0</v>
      </c>
      <c r="J348" s="918">
        <f ca="1">IFERROR(SUMPRODUCT(CHOOSE({1;2;3;4;5},J73,J129,J184,J239,J294),OFFSET(Inputs!$B$35:$B$39,0,$B348-1))/SUM(OFFSET(Inputs!$B$35:$B$39,0,$B348-1)),0)</f>
        <v>0</v>
      </c>
      <c r="K348" s="918">
        <f ca="1">IFERROR(SUMPRODUCT(CHOOSE({1;2;3;4;5},K73,K129,K184,K239,K294),OFFSET(Inputs!$B$35:$B$39,0,$B348-1))/SUM(OFFSET(Inputs!$B$35:$B$39,0,$B348-1)),0)</f>
        <v>0</v>
      </c>
      <c r="L348" s="918">
        <f ca="1">IFERROR(SUMPRODUCT(CHOOSE({1;2;3;4;5},L73,L129,L184,L239,L294),OFFSET(Inputs!$B$35:$B$39,0,$B348-1))/SUM(OFFSET(Inputs!$B$35:$B$39,0,$B348-1)),0)</f>
        <v>0</v>
      </c>
      <c r="M348" s="902">
        <f ca="1">IFERROR(SUMPRODUCT(CHOOSE({1;2;3;4;5},M73,M129,M184,M239,M294),OFFSET(Inputs!$B$35:$B$39,0,$B348-1))/SUM(OFFSET(Inputs!$B$35:$B$39,0,$B348-1)),0)</f>
        <v>0</v>
      </c>
      <c r="N348" s="902">
        <f ca="1">IFERROR(SUMPRODUCT(CHOOSE({1;2;3;4;5},N73,N129,N184,N239,N294),OFFSET(Inputs!$B$35:$B$39,0,$B348-1))/SUM(OFFSET(Inputs!$B$35:$B$39,0,$B348-1)),0)</f>
        <v>0</v>
      </c>
      <c r="O348" s="902">
        <f ca="1">IFERROR(SUMPRODUCT(CHOOSE({1;2;3;4;5},O73,O129,O184,O239,O294),OFFSET(Inputs!$B$35:$B$39,0,$B348-1))/SUM(OFFSET(Inputs!$B$35:$B$39,0,$B348-1)),0)</f>
        <v>0</v>
      </c>
      <c r="P348" s="902">
        <f ca="1">IFERROR(SUMPRODUCT(CHOOSE({1;2;3;4;5},P73,P129,P184,P239,P294),OFFSET(Inputs!$B$35:$B$39,0,$B348-1))/SUM(OFFSET(Inputs!$B$35:$B$39,0,$B348-1)),0)</f>
        <v>0</v>
      </c>
      <c r="Q348" s="902">
        <f ca="1">IFERROR(SUMPRODUCT(CHOOSE({1;2;3;4;5},Q73,Q129,Q184,Q239,Q294),OFFSET(Inputs!$B$35:$B$39,0,$B348-1))/SUM(OFFSET(Inputs!$B$35:$B$39,0,$B348-1)),0)</f>
        <v>0</v>
      </c>
      <c r="R348" s="902">
        <f ca="1">IFERROR(SUMPRODUCT(CHOOSE({1;2;3;4;5},R73,R129,R184,R239,R294),OFFSET(Inputs!$B$35:$B$39,0,$B348-1))/SUM(OFFSET(Inputs!$B$35:$B$39,0,$B348-1)),0)</f>
        <v>0</v>
      </c>
      <c r="S348" s="902">
        <f ca="1">IFERROR(SUMPRODUCT(CHOOSE({1;2;3;4;5},S73,S129,S184,S239,S294),OFFSET(Inputs!$B$35:$B$39,0,$B348-1))/SUM(OFFSET(Inputs!$B$35:$B$39,0,$B348-1)),0)</f>
        <v>0</v>
      </c>
      <c r="T348" s="902">
        <f ca="1">IFERROR(SUMPRODUCT(CHOOSE({1;2;3;4;5},T73,T129,T184,T239,T294),OFFSET(Inputs!$B$35:$B$39,0,$B348-1))/SUM(OFFSET(Inputs!$B$35:$B$39,0,$B348-1)),0)</f>
        <v>0</v>
      </c>
      <c r="U348" s="902">
        <f ca="1">IFERROR(SUMPRODUCT(CHOOSE({1;2;3;4;5},U73,U129,U184,U239,U294),OFFSET(Inputs!$B$35:$B$39,0,$B348-1))/SUM(OFFSET(Inputs!$B$35:$B$39,0,$B348-1)),0)</f>
        <v>0</v>
      </c>
      <c r="V348" s="902">
        <f ca="1">IFERROR(SUMPRODUCT(CHOOSE({1;2;3;4;5},V73,V129,V184,V239,V294),OFFSET(Inputs!$B$35:$B$39,0,$B348-1))/SUM(OFFSET(Inputs!$B$35:$B$39,0,$B348-1)),0)</f>
        <v>0</v>
      </c>
      <c r="W348" s="902">
        <f ca="1">IFERROR(SUMPRODUCT(CHOOSE({1;2;3;4;5},W73,W129,W184,W239,W294),OFFSET(Inputs!$B$35:$B$39,0,$B348-1))/SUM(OFFSET(Inputs!$B$35:$B$39,0,$B348-1)),0)</f>
        <v>0</v>
      </c>
      <c r="X348" s="902">
        <f ca="1">IFERROR(SUMPRODUCT(CHOOSE({1;2;3;4;5},X73,X129,X184,X239,X294),OFFSET(Inputs!$B$35:$B$39,0,$B348-1))/SUM(OFFSET(Inputs!$B$35:$B$39,0,$B348-1)),0)</f>
        <v>0</v>
      </c>
      <c r="Y348" s="902">
        <f ca="1">IFERROR(SUMPRODUCT(CHOOSE({1;2;3;4;5},Y73,Y129,Y184,Y239,Y294),OFFSET(Inputs!$B$35:$B$39,0,$B348-1))/SUM(OFFSET(Inputs!$B$35:$B$39,0,$B348-1)),0)</f>
        <v>0</v>
      </c>
      <c r="Z348" s="902">
        <f ca="1">IFERROR(SUMPRODUCT(CHOOSE({1;2;3;4;5},Z73,Z129,Z184,Z239,Z294),OFFSET(Inputs!$B$35:$B$39,0,$B348-1))/SUM(OFFSET(Inputs!$B$35:$B$39,0,$B348-1)),0)</f>
        <v>0</v>
      </c>
      <c r="AA348" s="902">
        <f ca="1">IFERROR(SUMPRODUCT(CHOOSE({1;2;3;4;5},AA73,AA129,AA184,AA239,AA294),OFFSET(Inputs!$B$35:$B$39,0,$B348-1))/SUM(OFFSET(Inputs!$B$35:$B$39,0,$B348-1)),0)</f>
        <v>0</v>
      </c>
      <c r="AB348" s="902">
        <f ca="1">IFERROR(SUMPRODUCT(CHOOSE({1;2;3;4;5},AB73,AB129,AB184,AB239,AB294),OFFSET(Inputs!$B$35:$B$39,0,$B348-1))/SUM(OFFSET(Inputs!$B$35:$B$39,0,$B348-1)),0)</f>
        <v>0</v>
      </c>
      <c r="AC348" s="902">
        <f ca="1">IFERROR(SUMPRODUCT(CHOOSE({1;2;3;4;5},AC73,AC129,AC184,AC239,AC294),OFFSET(Inputs!$B$35:$B$39,0,$B348-1))/SUM(OFFSET(Inputs!$B$35:$B$39,0,$B348-1)),0)</f>
        <v>0</v>
      </c>
      <c r="AD348" s="902">
        <f ca="1">IFERROR(SUMPRODUCT(CHOOSE({1;2;3;4;5},AD73,AD129,AD184,AD239,AD294),OFFSET(Inputs!$B$35:$B$39,0,$B348-1))/SUM(OFFSET(Inputs!$B$35:$B$39,0,$B348-1)),0)</f>
        <v>0</v>
      </c>
      <c r="AE348" s="902">
        <f ca="1">IFERROR(SUMPRODUCT(CHOOSE({1;2;3;4;5},AE73,AE129,AE184,AE239,AE294),OFFSET(Inputs!$B$35:$B$39,0,$B348-1))/SUM(OFFSET(Inputs!$B$35:$B$39,0,$B348-1)),0)</f>
        <v>0</v>
      </c>
      <c r="AF348" s="902">
        <f ca="1">IFERROR(SUMPRODUCT(CHOOSE({1;2;3;4;5},AF73,AF129,AF184,AF239,AF294),OFFSET(Inputs!$B$35:$B$39,0,$B348-1))/SUM(OFFSET(Inputs!$B$35:$B$39,0,$B348-1)),0)</f>
        <v>0</v>
      </c>
      <c r="AG348" s="902">
        <f ca="1">IFERROR(SUMPRODUCT(CHOOSE({1;2;3;4;5},AG73,AG129,AG184,AG239,AG294),OFFSET(Inputs!$B$35:$B$39,0,$B348-1))/SUM(OFFSET(Inputs!$B$35:$B$39,0,$B348-1)),0)</f>
        <v>0</v>
      </c>
      <c r="AH348" s="902">
        <f ca="1">IFERROR(SUMPRODUCT(CHOOSE({1;2;3;4;5},AH73,AH129,AH184,AH239,AH294),OFFSET(Inputs!$B$35:$B$39,0,$B348-1))/SUM(OFFSET(Inputs!$B$35:$B$39,0,$B348-1)),0)</f>
        <v>0</v>
      </c>
      <c r="AI348" s="902">
        <f ca="1">IFERROR(SUMPRODUCT(CHOOSE({1;2;3;4;5},AI73,AI129,AI184,AI239,AI294),OFFSET(Inputs!$B$35:$B$39,0,$B348-1))/SUM(OFFSET(Inputs!$B$35:$B$39,0,$B348-1)),0)</f>
        <v>0</v>
      </c>
      <c r="AJ348" s="902">
        <f ca="1">IFERROR(SUMPRODUCT(CHOOSE({1;2;3;4;5},AJ73,AJ129,AJ184,AJ239,AJ294),OFFSET(Inputs!$B$35:$B$39,0,$B348-1))/SUM(OFFSET(Inputs!$B$35:$B$39,0,$B348-1)),0)</f>
        <v>0</v>
      </c>
      <c r="AK348" s="902">
        <f ca="1">IFERROR(SUMPRODUCT(CHOOSE({1;2;3;4;5},AK73,AK129,AK184,AK239,AK294),OFFSET(Inputs!$B$35:$B$39,0,$B348-1))/SUM(OFFSET(Inputs!$B$35:$B$39,0,$B348-1)),0)</f>
        <v>0</v>
      </c>
      <c r="AL348" s="902">
        <f ca="1">IFERROR(SUMPRODUCT(CHOOSE({1;2;3;4;5},AL73,AL129,AL184,AL239,AL294),OFFSET(Inputs!$B$35:$B$39,0,$B348-1))/SUM(OFFSET(Inputs!$B$35:$B$39,0,$B348-1)),0)</f>
        <v>0</v>
      </c>
      <c r="AM348" s="902">
        <f ca="1">IFERROR(SUMPRODUCT(CHOOSE({1;2;3;4;5},AM73,AM129,AM184,AM239,AM294),OFFSET(Inputs!$B$35:$B$39,0,$B348-1))/SUM(OFFSET(Inputs!$B$35:$B$39,0,$B348-1)),0)</f>
        <v>0</v>
      </c>
      <c r="AN348" s="902">
        <f ca="1">IFERROR(SUMPRODUCT(CHOOSE({1;2;3;4;5},AN73,AN129,AN184,AN239,AN294),OFFSET(Inputs!$B$35:$B$39,0,$B348-1))/SUM(OFFSET(Inputs!$B$35:$B$39,0,$B348-1)),0)</f>
        <v>0</v>
      </c>
      <c r="AO348" s="902">
        <f ca="1">IFERROR(SUMPRODUCT(CHOOSE({1;2;3;4;5},AO73,AO129,AO184,AO239,AO294),OFFSET(Inputs!$B$35:$B$39,0,$B348-1))/SUM(OFFSET(Inputs!$B$35:$B$39,0,$B348-1)),0)</f>
        <v>0</v>
      </c>
      <c r="AP348" s="902">
        <f ca="1">IFERROR(SUMPRODUCT(CHOOSE({1;2;3;4;5},AP73,AP129,AP184,AP239,AP294),OFFSET(Inputs!$B$35:$B$39,0,$B348-1))/SUM(OFFSET(Inputs!$B$35:$B$39,0,$B348-1)),0)</f>
        <v>0</v>
      </c>
      <c r="AQ348" s="902">
        <f ca="1">IFERROR(SUMPRODUCT(CHOOSE({1;2;3;4;5},AQ73,AQ129,AQ184,AQ239,AQ294),OFFSET(Inputs!$B$35:$B$39,0,$B348-1))/SUM(OFFSET(Inputs!$B$35:$B$39,0,$B348-1)),0)</f>
        <v>0</v>
      </c>
      <c r="AR348" s="902">
        <f ca="1">IFERROR(SUMPRODUCT(CHOOSE({1;2;3;4;5},AR73,AR129,AR184,AR239,AR294),OFFSET(Inputs!$B$35:$B$39,0,$B348-1))/SUM(OFFSET(Inputs!$B$35:$B$39,0,$B348-1)),0)</f>
        <v>0</v>
      </c>
      <c r="AS348" s="902">
        <f ca="1">IFERROR(SUMPRODUCT(CHOOSE({1;2;3;4;5},AS73,AS129,AS184,AS239,AS294),OFFSET(Inputs!$B$35:$B$39,0,$B348-1))/SUM(OFFSET(Inputs!$B$35:$B$39,0,$B348-1)),0)</f>
        <v>0</v>
      </c>
      <c r="AT348" s="902">
        <f ca="1">IFERROR(SUMPRODUCT(CHOOSE({1;2;3;4;5},AT73,AT129,AT184,AT239,AT294),OFFSET(Inputs!$B$35:$B$39,0,$B348-1))/SUM(OFFSET(Inputs!$B$35:$B$39,0,$B348-1)),0)</f>
        <v>0</v>
      </c>
      <c r="AU348" s="902">
        <f ca="1">IFERROR(SUMPRODUCT(CHOOSE({1;2;3;4;5},AU73,AU129,AU184,AU239,AU294),OFFSET(Inputs!$B$35:$B$39,0,$B348-1))/SUM(OFFSET(Inputs!$B$35:$B$39,0,$B348-1)),0)</f>
        <v>0</v>
      </c>
      <c r="AV348" s="902">
        <f ca="1">IFERROR(SUMPRODUCT(CHOOSE({1;2;3;4;5},AV73,AV129,AV184,AV239,AV294),OFFSET(Inputs!$B$35:$B$39,0,$B348-1))/SUM(OFFSET(Inputs!$B$35:$B$39,0,$B348-1)),0)</f>
        <v>0</v>
      </c>
      <c r="AW348" s="902">
        <f ca="1">IFERROR(SUMPRODUCT(CHOOSE({1;2;3;4;5},AW73,AW129,AW184,AW239,AW294),OFFSET(Inputs!$B$35:$B$39,0,$B348-1))/SUM(OFFSET(Inputs!$B$35:$B$39,0,$B348-1)),0)</f>
        <v>0</v>
      </c>
      <c r="AX348" s="902">
        <f ca="1">IFERROR(SUMPRODUCT(CHOOSE({1;2;3;4;5},AX73,AX129,AX184,AX239,AX294),OFFSET(Inputs!$B$35:$B$39,0,$B348-1))/SUM(OFFSET(Inputs!$B$35:$B$39,0,$B348-1)),0)</f>
        <v>0</v>
      </c>
      <c r="AY348" s="902">
        <f ca="1">IFERROR(SUMPRODUCT(CHOOSE({1;2;3;4;5},AY73,AY129,AY184,AY239,AY294),OFFSET(Inputs!$B$35:$B$39,0,$B348-1))/SUM(OFFSET(Inputs!$B$35:$B$39,0,$B348-1)),0)</f>
        <v>0</v>
      </c>
      <c r="AZ348" s="902">
        <f ca="1">IFERROR(SUMPRODUCT(CHOOSE({1;2;3;4;5},AZ73,AZ129,AZ184,AZ239,AZ294),OFFSET(Inputs!$B$35:$B$39,0,$B348-1))/SUM(OFFSET(Inputs!$B$35:$B$39,0,$B348-1)),0)</f>
        <v>0</v>
      </c>
      <c r="BA348" s="902">
        <f ca="1">IFERROR(SUMPRODUCT(CHOOSE({1;2;3;4;5},BA73,BA129,BA184,BA239,BA294),OFFSET(Inputs!$B$35:$B$39,0,$B348-1))/SUM(OFFSET(Inputs!$B$35:$B$39,0,$B348-1)),0)</f>
        <v>0</v>
      </c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43"/>
      <c r="BU348" s="243"/>
      <c r="BV348" s="243"/>
      <c r="BW348" s="243"/>
      <c r="BX348" s="243"/>
      <c r="BY348" s="243"/>
      <c r="BZ348" s="243"/>
      <c r="CA348" s="243"/>
      <c r="CB348" s="243"/>
      <c r="CC348" s="243"/>
      <c r="CD348" s="243"/>
      <c r="CE348" s="243"/>
      <c r="CF348" s="243"/>
      <c r="CG348" s="243"/>
      <c r="CH348" s="243"/>
      <c r="CI348" s="243"/>
      <c r="CJ348" s="243"/>
      <c r="CK348" s="243"/>
      <c r="CL348" s="243"/>
      <c r="CM348" s="243"/>
      <c r="CN348" s="243"/>
      <c r="CO348" s="243"/>
      <c r="CP348" s="243"/>
      <c r="CQ348" s="243"/>
      <c r="CR348" s="243"/>
      <c r="CS348" s="243"/>
      <c r="CT348" s="243"/>
      <c r="CU348" s="243"/>
      <c r="CV348" s="243"/>
      <c r="CW348" s="243"/>
      <c r="CX348" s="243"/>
      <c r="CY348" s="243"/>
      <c r="CZ348" s="243"/>
      <c r="DA348" s="243"/>
      <c r="DB348" s="243"/>
      <c r="DC348" s="243"/>
      <c r="DD348" s="243"/>
      <c r="DE348" s="243"/>
      <c r="DF348" s="243"/>
      <c r="DG348" s="243"/>
      <c r="DH348" s="243"/>
      <c r="DI348" s="243"/>
      <c r="DJ348" s="243"/>
      <c r="DK348" s="243"/>
      <c r="DL348" s="243"/>
      <c r="DM348" s="243"/>
      <c r="DN348" s="243"/>
      <c r="DO348" s="243"/>
      <c r="DP348" s="243"/>
      <c r="DQ348" s="243"/>
      <c r="DR348" s="243"/>
      <c r="DS348" s="243"/>
      <c r="DT348" s="243"/>
      <c r="DU348" s="243"/>
      <c r="DV348" s="243"/>
      <c r="DW348" s="243"/>
      <c r="DX348" s="243"/>
      <c r="DY348" s="243"/>
      <c r="DZ348" s="243"/>
      <c r="EA348" s="243"/>
      <c r="EB348" s="243"/>
      <c r="EC348" s="243"/>
      <c r="ED348" s="243"/>
      <c r="EE348" s="243"/>
      <c r="EF348" s="243"/>
      <c r="EG348" s="243"/>
      <c r="EH348" s="243"/>
      <c r="EI348" s="243"/>
      <c r="EJ348" s="243"/>
      <c r="EK348" s="243"/>
      <c r="EL348" s="243"/>
      <c r="EM348" s="243"/>
      <c r="EN348" s="243"/>
      <c r="EO348" s="243"/>
      <c r="EP348" s="243"/>
      <c r="EQ348" s="243"/>
      <c r="ER348" s="243"/>
      <c r="ES348" s="243"/>
      <c r="ET348" s="243"/>
      <c r="EU348" s="243"/>
      <c r="EV348" s="243"/>
      <c r="EW348" s="243"/>
      <c r="EX348" s="243"/>
      <c r="EY348" s="243"/>
      <c r="EZ348" s="243"/>
      <c r="FA348" s="243"/>
      <c r="FB348" s="243"/>
      <c r="FC348" s="243"/>
      <c r="FD348" s="243"/>
      <c r="FE348" s="243"/>
      <c r="FF348" s="243"/>
      <c r="FG348" s="243"/>
      <c r="FH348" s="243"/>
      <c r="FI348" s="243"/>
      <c r="FJ348" s="243"/>
      <c r="FK348" s="243"/>
      <c r="FL348" s="243"/>
      <c r="FM348" s="243"/>
      <c r="FN348" s="243"/>
      <c r="FO348" s="243"/>
      <c r="FP348" s="243"/>
      <c r="FQ348" s="243"/>
      <c r="FR348" s="243"/>
      <c r="FS348" s="243"/>
      <c r="FT348" s="243"/>
      <c r="FU348" s="243"/>
      <c r="FV348" s="243"/>
      <c r="FW348" s="243"/>
      <c r="FX348" s="243"/>
      <c r="FY348" s="243"/>
      <c r="FZ348" s="243"/>
      <c r="GA348" s="243"/>
      <c r="GB348" s="243"/>
      <c r="GC348" s="243"/>
      <c r="GD348" s="243"/>
      <c r="GE348" s="243"/>
      <c r="GF348" s="243"/>
      <c r="GG348" s="243"/>
      <c r="GH348" s="243"/>
      <c r="GI348" s="243"/>
      <c r="GJ348" s="243"/>
      <c r="GK348" s="243"/>
      <c r="GL348" s="243"/>
      <c r="GM348" s="243"/>
      <c r="GN348" s="243"/>
      <c r="GO348" s="243"/>
      <c r="GP348" s="243"/>
      <c r="GQ348" s="243"/>
      <c r="GR348" s="243"/>
      <c r="GS348" s="243"/>
      <c r="GT348" s="243"/>
      <c r="GU348" s="243"/>
      <c r="GV348" s="243"/>
      <c r="GW348" s="243"/>
      <c r="GX348" s="243"/>
      <c r="GY348" s="243"/>
      <c r="GZ348" s="243"/>
      <c r="HA348" s="243"/>
      <c r="HB348" s="243"/>
      <c r="HC348" s="243"/>
      <c r="HD348" s="243"/>
      <c r="HE348" s="243"/>
      <c r="HF348" s="243"/>
      <c r="HG348" s="243"/>
      <c r="HH348" s="243"/>
      <c r="HI348" s="243"/>
      <c r="HJ348" s="243"/>
      <c r="HK348" s="243"/>
      <c r="HL348" s="243"/>
      <c r="HM348" s="243"/>
      <c r="HN348" s="243"/>
      <c r="HO348" s="243"/>
      <c r="HP348" s="243"/>
      <c r="HQ348" s="243"/>
      <c r="HR348" s="243"/>
      <c r="HS348" s="243"/>
      <c r="HT348" s="243"/>
      <c r="HU348" s="243"/>
      <c r="HV348" s="243"/>
      <c r="HW348" s="243"/>
      <c r="HX348" s="243"/>
      <c r="HY348" s="243"/>
      <c r="HZ348" s="243"/>
      <c r="IA348" s="243"/>
      <c r="IB348" s="243"/>
      <c r="IC348" s="243"/>
      <c r="ID348" s="243"/>
      <c r="IE348" s="243"/>
      <c r="IF348" s="243"/>
      <c r="IG348" s="243"/>
      <c r="IH348" s="243"/>
      <c r="II348" s="243"/>
      <c r="IJ348" s="243"/>
      <c r="IK348" s="243"/>
      <c r="IL348" s="243"/>
      <c r="IM348" s="243"/>
      <c r="IN348" s="243"/>
      <c r="IO348" s="243"/>
      <c r="IP348" s="243"/>
      <c r="IQ348" s="243"/>
      <c r="IR348" s="243"/>
      <c r="IS348" s="243"/>
      <c r="IT348" s="243"/>
      <c r="IU348" s="243"/>
      <c r="IV348" s="243"/>
    </row>
    <row r="349" spans="1:257" s="340" customFormat="1" outlineLevel="1">
      <c r="A349" s="610"/>
      <c r="B349" s="987">
        <v>11</v>
      </c>
      <c r="C349" s="988"/>
      <c r="D349" s="918">
        <f ca="1">IFERROR(SUMPRODUCT(CHOOSE({1;2;3;4;5},D74,D130,D185,D240,D295),OFFSET(Inputs!$B$35:$B$39,0,$B349-1))/SUM(OFFSET(Inputs!$B$35:$B$39,0,$B349-1)),0)</f>
        <v>0</v>
      </c>
      <c r="E349" s="918">
        <f ca="1">IFERROR(SUMPRODUCT(CHOOSE({1;2;3;4;5},E74,E130,E185,E240,E295),OFFSET(Inputs!$B$35:$B$39,0,$B349-1))/SUM(OFFSET(Inputs!$B$35:$B$39,0,$B349-1)),0)</f>
        <v>0</v>
      </c>
      <c r="F349" s="918">
        <f ca="1">IFERROR(SUMPRODUCT(CHOOSE({1;2;3;4;5},F74,F130,F185,F240,F295),OFFSET(Inputs!$B$35:$B$39,0,$B349-1))/SUM(OFFSET(Inputs!$B$35:$B$39,0,$B349-1)),0)</f>
        <v>0</v>
      </c>
      <c r="G349" s="918">
        <f ca="1">IFERROR(SUMPRODUCT(CHOOSE({1;2;3;4;5},G74,G130,G185,G240,G295),OFFSET(Inputs!$B$35:$B$39,0,$B349-1))/SUM(OFFSET(Inputs!$B$35:$B$39,0,$B349-1)),0)</f>
        <v>0</v>
      </c>
      <c r="H349" s="918">
        <f ca="1">IFERROR(SUMPRODUCT(CHOOSE({1;2;3;4;5},H74,H130,H185,H240,H295),OFFSET(Inputs!$B$35:$B$39,0,$B349-1))/SUM(OFFSET(Inputs!$B$35:$B$39,0,$B349-1)),0)</f>
        <v>0</v>
      </c>
      <c r="I349" s="918">
        <f ca="1">IFERROR(SUMPRODUCT(CHOOSE({1;2;3;4;5},I74,I130,I185,I240,I295),OFFSET(Inputs!$B$35:$B$39,0,$B349-1))/SUM(OFFSET(Inputs!$B$35:$B$39,0,$B349-1)),0)</f>
        <v>0</v>
      </c>
      <c r="J349" s="918">
        <f ca="1">IFERROR(SUMPRODUCT(CHOOSE({1;2;3;4;5},J74,J130,J185,J240,J295),OFFSET(Inputs!$B$35:$B$39,0,$B349-1))/SUM(OFFSET(Inputs!$B$35:$B$39,0,$B349-1)),0)</f>
        <v>0</v>
      </c>
      <c r="K349" s="918">
        <f ca="1">IFERROR(SUMPRODUCT(CHOOSE({1;2;3;4;5},K74,K130,K185,K240,K295),OFFSET(Inputs!$B$35:$B$39,0,$B349-1))/SUM(OFFSET(Inputs!$B$35:$B$39,0,$B349-1)),0)</f>
        <v>0</v>
      </c>
      <c r="L349" s="918">
        <f ca="1">IFERROR(SUMPRODUCT(CHOOSE({1;2;3;4;5},L74,L130,L185,L240,L295),OFFSET(Inputs!$B$35:$B$39,0,$B349-1))/SUM(OFFSET(Inputs!$B$35:$B$39,0,$B349-1)),0)</f>
        <v>0</v>
      </c>
      <c r="M349" s="918">
        <f ca="1">IFERROR(SUMPRODUCT(CHOOSE({1;2;3;4;5},M74,M130,M185,M240,M295),OFFSET(Inputs!$B$35:$B$39,0,$B349-1))/SUM(OFFSET(Inputs!$B$35:$B$39,0,$B349-1)),0)</f>
        <v>0</v>
      </c>
      <c r="N349" s="902">
        <f ca="1">IFERROR(SUMPRODUCT(CHOOSE({1;2;3;4;5},N74,N130,N185,N240,N295),OFFSET(Inputs!$B$35:$B$39,0,$B349-1))/SUM(OFFSET(Inputs!$B$35:$B$39,0,$B349-1)),0)</f>
        <v>0</v>
      </c>
      <c r="O349" s="902">
        <f ca="1">IFERROR(SUMPRODUCT(CHOOSE({1;2;3;4;5},O74,O130,O185,O240,O295),OFFSET(Inputs!$B$35:$B$39,0,$B349-1))/SUM(OFFSET(Inputs!$B$35:$B$39,0,$B349-1)),0)</f>
        <v>0</v>
      </c>
      <c r="P349" s="902">
        <f ca="1">IFERROR(SUMPRODUCT(CHOOSE({1;2;3;4;5},P74,P130,P185,P240,P295),OFFSET(Inputs!$B$35:$B$39,0,$B349-1))/SUM(OFFSET(Inputs!$B$35:$B$39,0,$B349-1)),0)</f>
        <v>0</v>
      </c>
      <c r="Q349" s="902">
        <f ca="1">IFERROR(SUMPRODUCT(CHOOSE({1;2;3;4;5},Q74,Q130,Q185,Q240,Q295),OFFSET(Inputs!$B$35:$B$39,0,$B349-1))/SUM(OFFSET(Inputs!$B$35:$B$39,0,$B349-1)),0)</f>
        <v>0</v>
      </c>
      <c r="R349" s="902">
        <f ca="1">IFERROR(SUMPRODUCT(CHOOSE({1;2;3;4;5},R74,R130,R185,R240,R295),OFFSET(Inputs!$B$35:$B$39,0,$B349-1))/SUM(OFFSET(Inputs!$B$35:$B$39,0,$B349-1)),0)</f>
        <v>0</v>
      </c>
      <c r="S349" s="902">
        <f ca="1">IFERROR(SUMPRODUCT(CHOOSE({1;2;3;4;5},S74,S130,S185,S240,S295),OFFSET(Inputs!$B$35:$B$39,0,$B349-1))/SUM(OFFSET(Inputs!$B$35:$B$39,0,$B349-1)),0)</f>
        <v>0</v>
      </c>
      <c r="T349" s="902">
        <f ca="1">IFERROR(SUMPRODUCT(CHOOSE({1;2;3;4;5},T74,T130,T185,T240,T295),OFFSET(Inputs!$B$35:$B$39,0,$B349-1))/SUM(OFFSET(Inputs!$B$35:$B$39,0,$B349-1)),0)</f>
        <v>0</v>
      </c>
      <c r="U349" s="902">
        <f ca="1">IFERROR(SUMPRODUCT(CHOOSE({1;2;3;4;5},U74,U130,U185,U240,U295),OFFSET(Inputs!$B$35:$B$39,0,$B349-1))/SUM(OFFSET(Inputs!$B$35:$B$39,0,$B349-1)),0)</f>
        <v>0</v>
      </c>
      <c r="V349" s="902">
        <f ca="1">IFERROR(SUMPRODUCT(CHOOSE({1;2;3;4;5},V74,V130,V185,V240,V295),OFFSET(Inputs!$B$35:$B$39,0,$B349-1))/SUM(OFFSET(Inputs!$B$35:$B$39,0,$B349-1)),0)</f>
        <v>0</v>
      </c>
      <c r="W349" s="902">
        <f ca="1">IFERROR(SUMPRODUCT(CHOOSE({1;2;3;4;5},W74,W130,W185,W240,W295),OFFSET(Inputs!$B$35:$B$39,0,$B349-1))/SUM(OFFSET(Inputs!$B$35:$B$39,0,$B349-1)),0)</f>
        <v>0</v>
      </c>
      <c r="X349" s="902">
        <f ca="1">IFERROR(SUMPRODUCT(CHOOSE({1;2;3;4;5},X74,X130,X185,X240,X295),OFFSET(Inputs!$B$35:$B$39,0,$B349-1))/SUM(OFFSET(Inputs!$B$35:$B$39,0,$B349-1)),0)</f>
        <v>0</v>
      </c>
      <c r="Y349" s="902">
        <f ca="1">IFERROR(SUMPRODUCT(CHOOSE({1;2;3;4;5},Y74,Y130,Y185,Y240,Y295),OFFSET(Inputs!$B$35:$B$39,0,$B349-1))/SUM(OFFSET(Inputs!$B$35:$B$39,0,$B349-1)),0)</f>
        <v>0</v>
      </c>
      <c r="Z349" s="902">
        <f ca="1">IFERROR(SUMPRODUCT(CHOOSE({1;2;3;4;5},Z74,Z130,Z185,Z240,Z295),OFFSET(Inputs!$B$35:$B$39,0,$B349-1))/SUM(OFFSET(Inputs!$B$35:$B$39,0,$B349-1)),0)</f>
        <v>0</v>
      </c>
      <c r="AA349" s="902">
        <f ca="1">IFERROR(SUMPRODUCT(CHOOSE({1;2;3;4;5},AA74,AA130,AA185,AA240,AA295),OFFSET(Inputs!$B$35:$B$39,0,$B349-1))/SUM(OFFSET(Inputs!$B$35:$B$39,0,$B349-1)),0)</f>
        <v>0</v>
      </c>
      <c r="AB349" s="902">
        <f ca="1">IFERROR(SUMPRODUCT(CHOOSE({1;2;3;4;5},AB74,AB130,AB185,AB240,AB295),OFFSET(Inputs!$B$35:$B$39,0,$B349-1))/SUM(OFFSET(Inputs!$B$35:$B$39,0,$B349-1)),0)</f>
        <v>0</v>
      </c>
      <c r="AC349" s="902">
        <f ca="1">IFERROR(SUMPRODUCT(CHOOSE({1;2;3;4;5},AC74,AC130,AC185,AC240,AC295),OFFSET(Inputs!$B$35:$B$39,0,$B349-1))/SUM(OFFSET(Inputs!$B$35:$B$39,0,$B349-1)),0)</f>
        <v>0</v>
      </c>
      <c r="AD349" s="902">
        <f ca="1">IFERROR(SUMPRODUCT(CHOOSE({1;2;3;4;5},AD74,AD130,AD185,AD240,AD295),OFFSET(Inputs!$B$35:$B$39,0,$B349-1))/SUM(OFFSET(Inputs!$B$35:$B$39,0,$B349-1)),0)</f>
        <v>0</v>
      </c>
      <c r="AE349" s="902">
        <f ca="1">IFERROR(SUMPRODUCT(CHOOSE({1;2;3;4;5},AE74,AE130,AE185,AE240,AE295),OFFSET(Inputs!$B$35:$B$39,0,$B349-1))/SUM(OFFSET(Inputs!$B$35:$B$39,0,$B349-1)),0)</f>
        <v>0</v>
      </c>
      <c r="AF349" s="902">
        <f ca="1">IFERROR(SUMPRODUCT(CHOOSE({1;2;3;4;5},AF74,AF130,AF185,AF240,AF295),OFFSET(Inputs!$B$35:$B$39,0,$B349-1))/SUM(OFFSET(Inputs!$B$35:$B$39,0,$B349-1)),0)</f>
        <v>0</v>
      </c>
      <c r="AG349" s="902">
        <f ca="1">IFERROR(SUMPRODUCT(CHOOSE({1;2;3;4;5},AG74,AG130,AG185,AG240,AG295),OFFSET(Inputs!$B$35:$B$39,0,$B349-1))/SUM(OFFSET(Inputs!$B$35:$B$39,0,$B349-1)),0)</f>
        <v>0</v>
      </c>
      <c r="AH349" s="902">
        <f ca="1">IFERROR(SUMPRODUCT(CHOOSE({1;2;3;4;5},AH74,AH130,AH185,AH240,AH295),OFFSET(Inputs!$B$35:$B$39,0,$B349-1))/SUM(OFFSET(Inputs!$B$35:$B$39,0,$B349-1)),0)</f>
        <v>0</v>
      </c>
      <c r="AI349" s="902">
        <f ca="1">IFERROR(SUMPRODUCT(CHOOSE({1;2;3;4;5},AI74,AI130,AI185,AI240,AI295),OFFSET(Inputs!$B$35:$B$39,0,$B349-1))/SUM(OFFSET(Inputs!$B$35:$B$39,0,$B349-1)),0)</f>
        <v>0</v>
      </c>
      <c r="AJ349" s="902">
        <f ca="1">IFERROR(SUMPRODUCT(CHOOSE({1;2;3;4;5},AJ74,AJ130,AJ185,AJ240,AJ295),OFFSET(Inputs!$B$35:$B$39,0,$B349-1))/SUM(OFFSET(Inputs!$B$35:$B$39,0,$B349-1)),0)</f>
        <v>0</v>
      </c>
      <c r="AK349" s="902">
        <f ca="1">IFERROR(SUMPRODUCT(CHOOSE({1;2;3;4;5},AK74,AK130,AK185,AK240,AK295),OFFSET(Inputs!$B$35:$B$39,0,$B349-1))/SUM(OFFSET(Inputs!$B$35:$B$39,0,$B349-1)),0)</f>
        <v>0</v>
      </c>
      <c r="AL349" s="902">
        <f ca="1">IFERROR(SUMPRODUCT(CHOOSE({1;2;3;4;5},AL74,AL130,AL185,AL240,AL295),OFFSET(Inputs!$B$35:$B$39,0,$B349-1))/SUM(OFFSET(Inputs!$B$35:$B$39,0,$B349-1)),0)</f>
        <v>0</v>
      </c>
      <c r="AM349" s="902">
        <f ca="1">IFERROR(SUMPRODUCT(CHOOSE({1;2;3;4;5},AM74,AM130,AM185,AM240,AM295),OFFSET(Inputs!$B$35:$B$39,0,$B349-1))/SUM(OFFSET(Inputs!$B$35:$B$39,0,$B349-1)),0)</f>
        <v>0</v>
      </c>
      <c r="AN349" s="902">
        <f ca="1">IFERROR(SUMPRODUCT(CHOOSE({1;2;3;4;5},AN74,AN130,AN185,AN240,AN295),OFFSET(Inputs!$B$35:$B$39,0,$B349-1))/SUM(OFFSET(Inputs!$B$35:$B$39,0,$B349-1)),0)</f>
        <v>0</v>
      </c>
      <c r="AO349" s="902">
        <f ca="1">IFERROR(SUMPRODUCT(CHOOSE({1;2;3;4;5},AO74,AO130,AO185,AO240,AO295),OFFSET(Inputs!$B$35:$B$39,0,$B349-1))/SUM(OFFSET(Inputs!$B$35:$B$39,0,$B349-1)),0)</f>
        <v>0</v>
      </c>
      <c r="AP349" s="902">
        <f ca="1">IFERROR(SUMPRODUCT(CHOOSE({1;2;3;4;5},AP74,AP130,AP185,AP240,AP295),OFFSET(Inputs!$B$35:$B$39,0,$B349-1))/SUM(OFFSET(Inputs!$B$35:$B$39,0,$B349-1)),0)</f>
        <v>0</v>
      </c>
      <c r="AQ349" s="902">
        <f ca="1">IFERROR(SUMPRODUCT(CHOOSE({1;2;3;4;5},AQ74,AQ130,AQ185,AQ240,AQ295),OFFSET(Inputs!$B$35:$B$39,0,$B349-1))/SUM(OFFSET(Inputs!$B$35:$B$39,0,$B349-1)),0)</f>
        <v>0</v>
      </c>
      <c r="AR349" s="902">
        <f ca="1">IFERROR(SUMPRODUCT(CHOOSE({1;2;3;4;5},AR74,AR130,AR185,AR240,AR295),OFFSET(Inputs!$B$35:$B$39,0,$B349-1))/SUM(OFFSET(Inputs!$B$35:$B$39,0,$B349-1)),0)</f>
        <v>0</v>
      </c>
      <c r="AS349" s="902">
        <f ca="1">IFERROR(SUMPRODUCT(CHOOSE({1;2;3;4;5},AS74,AS130,AS185,AS240,AS295),OFFSET(Inputs!$B$35:$B$39,0,$B349-1))/SUM(OFFSET(Inputs!$B$35:$B$39,0,$B349-1)),0)</f>
        <v>0</v>
      </c>
      <c r="AT349" s="902">
        <f ca="1">IFERROR(SUMPRODUCT(CHOOSE({1;2;3;4;5},AT74,AT130,AT185,AT240,AT295),OFFSET(Inputs!$B$35:$B$39,0,$B349-1))/SUM(OFFSET(Inputs!$B$35:$B$39,0,$B349-1)),0)</f>
        <v>0</v>
      </c>
      <c r="AU349" s="902">
        <f ca="1">IFERROR(SUMPRODUCT(CHOOSE({1;2;3;4;5},AU74,AU130,AU185,AU240,AU295),OFFSET(Inputs!$B$35:$B$39,0,$B349-1))/SUM(OFFSET(Inputs!$B$35:$B$39,0,$B349-1)),0)</f>
        <v>0</v>
      </c>
      <c r="AV349" s="902">
        <f ca="1">IFERROR(SUMPRODUCT(CHOOSE({1;2;3;4;5},AV74,AV130,AV185,AV240,AV295),OFFSET(Inputs!$B$35:$B$39,0,$B349-1))/SUM(OFFSET(Inputs!$B$35:$B$39,0,$B349-1)),0)</f>
        <v>0</v>
      </c>
      <c r="AW349" s="902">
        <f ca="1">IFERROR(SUMPRODUCT(CHOOSE({1;2;3;4;5},AW74,AW130,AW185,AW240,AW295),OFFSET(Inputs!$B$35:$B$39,0,$B349-1))/SUM(OFFSET(Inputs!$B$35:$B$39,0,$B349-1)),0)</f>
        <v>0</v>
      </c>
      <c r="AX349" s="902">
        <f ca="1">IFERROR(SUMPRODUCT(CHOOSE({1;2;3;4;5},AX74,AX130,AX185,AX240,AX295),OFFSET(Inputs!$B$35:$B$39,0,$B349-1))/SUM(OFFSET(Inputs!$B$35:$B$39,0,$B349-1)),0)</f>
        <v>0</v>
      </c>
      <c r="AY349" s="902">
        <f ca="1">IFERROR(SUMPRODUCT(CHOOSE({1;2;3;4;5},AY74,AY130,AY185,AY240,AY295),OFFSET(Inputs!$B$35:$B$39,0,$B349-1))/SUM(OFFSET(Inputs!$B$35:$B$39,0,$B349-1)),0)</f>
        <v>0</v>
      </c>
      <c r="AZ349" s="902">
        <f ca="1">IFERROR(SUMPRODUCT(CHOOSE({1;2;3;4;5},AZ74,AZ130,AZ185,AZ240,AZ295),OFFSET(Inputs!$B$35:$B$39,0,$B349-1))/SUM(OFFSET(Inputs!$B$35:$B$39,0,$B349-1)),0)</f>
        <v>0</v>
      </c>
      <c r="BA349" s="902">
        <f ca="1">IFERROR(SUMPRODUCT(CHOOSE({1;2;3;4;5},BA74,BA130,BA185,BA240,BA295),OFFSET(Inputs!$B$35:$B$39,0,$B349-1))/SUM(OFFSET(Inputs!$B$35:$B$39,0,$B349-1)),0)</f>
        <v>0</v>
      </c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43"/>
      <c r="BU349" s="243"/>
      <c r="BV349" s="243"/>
      <c r="BW349" s="243"/>
      <c r="BX349" s="243"/>
      <c r="BY349" s="243"/>
      <c r="BZ349" s="243"/>
      <c r="CA349" s="243"/>
      <c r="CB349" s="243"/>
      <c r="CC349" s="243"/>
      <c r="CD349" s="243"/>
      <c r="CE349" s="243"/>
      <c r="CF349" s="243"/>
      <c r="CG349" s="243"/>
      <c r="CH349" s="243"/>
      <c r="CI349" s="243"/>
      <c r="CJ349" s="243"/>
      <c r="CK349" s="243"/>
      <c r="CL349" s="243"/>
      <c r="CM349" s="243"/>
      <c r="CN349" s="243"/>
      <c r="CO349" s="243"/>
      <c r="CP349" s="243"/>
      <c r="CQ349" s="243"/>
      <c r="CR349" s="243"/>
      <c r="CS349" s="243"/>
      <c r="CT349" s="243"/>
      <c r="CU349" s="243"/>
      <c r="CV349" s="243"/>
      <c r="CW349" s="243"/>
      <c r="CX349" s="243"/>
      <c r="CY349" s="243"/>
      <c r="CZ349" s="243"/>
      <c r="DA349" s="243"/>
      <c r="DB349" s="243"/>
      <c r="DC349" s="243"/>
      <c r="DD349" s="243"/>
      <c r="DE349" s="243"/>
      <c r="DF349" s="243"/>
      <c r="DG349" s="243"/>
      <c r="DH349" s="243"/>
      <c r="DI349" s="243"/>
      <c r="DJ349" s="243"/>
      <c r="DK349" s="243"/>
      <c r="DL349" s="243"/>
      <c r="DM349" s="243"/>
      <c r="DN349" s="243"/>
      <c r="DO349" s="243"/>
      <c r="DP349" s="243"/>
      <c r="DQ349" s="243"/>
      <c r="DR349" s="243"/>
      <c r="DS349" s="243"/>
      <c r="DT349" s="243"/>
      <c r="DU349" s="243"/>
      <c r="DV349" s="243"/>
      <c r="DW349" s="243"/>
      <c r="DX349" s="243"/>
      <c r="DY349" s="243"/>
      <c r="DZ349" s="243"/>
      <c r="EA349" s="243"/>
      <c r="EB349" s="243"/>
      <c r="EC349" s="243"/>
      <c r="ED349" s="243"/>
      <c r="EE349" s="243"/>
      <c r="EF349" s="243"/>
      <c r="EG349" s="243"/>
      <c r="EH349" s="243"/>
      <c r="EI349" s="243"/>
      <c r="EJ349" s="243"/>
      <c r="EK349" s="243"/>
      <c r="EL349" s="243"/>
      <c r="EM349" s="243"/>
      <c r="EN349" s="243"/>
      <c r="EO349" s="243"/>
      <c r="EP349" s="243"/>
      <c r="EQ349" s="243"/>
      <c r="ER349" s="243"/>
      <c r="ES349" s="243"/>
      <c r="ET349" s="243"/>
      <c r="EU349" s="243"/>
      <c r="EV349" s="243"/>
      <c r="EW349" s="243"/>
      <c r="EX349" s="243"/>
      <c r="EY349" s="243"/>
      <c r="EZ349" s="243"/>
      <c r="FA349" s="243"/>
      <c r="FB349" s="243"/>
      <c r="FC349" s="243"/>
      <c r="FD349" s="243"/>
      <c r="FE349" s="243"/>
      <c r="FF349" s="243"/>
      <c r="FG349" s="243"/>
      <c r="FH349" s="243"/>
      <c r="FI349" s="243"/>
      <c r="FJ349" s="243"/>
      <c r="FK349" s="243"/>
      <c r="FL349" s="243"/>
      <c r="FM349" s="243"/>
      <c r="FN349" s="243"/>
      <c r="FO349" s="243"/>
      <c r="FP349" s="243"/>
      <c r="FQ349" s="243"/>
      <c r="FR349" s="243"/>
      <c r="FS349" s="243"/>
      <c r="FT349" s="243"/>
      <c r="FU349" s="243"/>
      <c r="FV349" s="243"/>
      <c r="FW349" s="243"/>
      <c r="FX349" s="243"/>
      <c r="FY349" s="243"/>
      <c r="FZ349" s="243"/>
      <c r="GA349" s="243"/>
      <c r="GB349" s="243"/>
      <c r="GC349" s="243"/>
      <c r="GD349" s="243"/>
      <c r="GE349" s="243"/>
      <c r="GF349" s="243"/>
      <c r="GG349" s="243"/>
      <c r="GH349" s="243"/>
      <c r="GI349" s="243"/>
      <c r="GJ349" s="243"/>
      <c r="GK349" s="243"/>
      <c r="GL349" s="243"/>
      <c r="GM349" s="243"/>
      <c r="GN349" s="243"/>
      <c r="GO349" s="243"/>
      <c r="GP349" s="243"/>
      <c r="GQ349" s="243"/>
      <c r="GR349" s="243"/>
      <c r="GS349" s="243"/>
      <c r="GT349" s="243"/>
      <c r="GU349" s="243"/>
      <c r="GV349" s="243"/>
      <c r="GW349" s="243"/>
      <c r="GX349" s="243"/>
      <c r="GY349" s="243"/>
      <c r="GZ349" s="243"/>
      <c r="HA349" s="243"/>
      <c r="HB349" s="243"/>
      <c r="HC349" s="243"/>
      <c r="HD349" s="243"/>
      <c r="HE349" s="243"/>
      <c r="HF349" s="243"/>
      <c r="HG349" s="243"/>
      <c r="HH349" s="243"/>
      <c r="HI349" s="243"/>
      <c r="HJ349" s="243"/>
      <c r="HK349" s="243"/>
      <c r="HL349" s="243"/>
      <c r="HM349" s="243"/>
      <c r="HN349" s="243"/>
      <c r="HO349" s="243"/>
      <c r="HP349" s="243"/>
      <c r="HQ349" s="243"/>
      <c r="HR349" s="243"/>
      <c r="HS349" s="243"/>
      <c r="HT349" s="243"/>
      <c r="HU349" s="243"/>
      <c r="HV349" s="243"/>
      <c r="HW349" s="243"/>
      <c r="HX349" s="243"/>
      <c r="HY349" s="243"/>
      <c r="HZ349" s="243"/>
      <c r="IA349" s="243"/>
      <c r="IB349" s="243"/>
      <c r="IC349" s="243"/>
      <c r="ID349" s="243"/>
      <c r="IE349" s="243"/>
      <c r="IF349" s="243"/>
      <c r="IG349" s="243"/>
      <c r="IH349" s="243"/>
      <c r="II349" s="243"/>
      <c r="IJ349" s="243"/>
      <c r="IK349" s="243"/>
      <c r="IL349" s="243"/>
      <c r="IM349" s="243"/>
      <c r="IN349" s="243"/>
      <c r="IO349" s="243"/>
      <c r="IP349" s="243"/>
      <c r="IQ349" s="243"/>
      <c r="IR349" s="243"/>
      <c r="IS349" s="243"/>
      <c r="IT349" s="243"/>
      <c r="IU349" s="243"/>
      <c r="IV349" s="243"/>
    </row>
    <row r="350" spans="1:257" s="340" customFormat="1" outlineLevel="1">
      <c r="A350" s="610"/>
      <c r="B350" s="987">
        <v>12</v>
      </c>
      <c r="C350" s="988"/>
      <c r="D350" s="918">
        <f ca="1">IFERROR(SUMPRODUCT(CHOOSE({1;2;3;4;5},D75,D131,D186,D241,D296),OFFSET(Inputs!$B$35:$B$39,0,$B350-1))/SUM(OFFSET(Inputs!$B$35:$B$39,0,$B350-1)),0)</f>
        <v>0</v>
      </c>
      <c r="E350" s="918">
        <f ca="1">IFERROR(SUMPRODUCT(CHOOSE({1;2;3;4;5},E75,E131,E186,E241,E296),OFFSET(Inputs!$B$35:$B$39,0,$B350-1))/SUM(OFFSET(Inputs!$B$35:$B$39,0,$B350-1)),0)</f>
        <v>0</v>
      </c>
      <c r="F350" s="918">
        <f ca="1">IFERROR(SUMPRODUCT(CHOOSE({1;2;3;4;5},F75,F131,F186,F241,F296),OFFSET(Inputs!$B$35:$B$39,0,$B350-1))/SUM(OFFSET(Inputs!$B$35:$B$39,0,$B350-1)),0)</f>
        <v>0</v>
      </c>
      <c r="G350" s="918">
        <f ca="1">IFERROR(SUMPRODUCT(CHOOSE({1;2;3;4;5},G75,G131,G186,G241,G296),OFFSET(Inputs!$B$35:$B$39,0,$B350-1))/SUM(OFFSET(Inputs!$B$35:$B$39,0,$B350-1)),0)</f>
        <v>0</v>
      </c>
      <c r="H350" s="918">
        <f ca="1">IFERROR(SUMPRODUCT(CHOOSE({1;2;3;4;5},H75,H131,H186,H241,H296),OFFSET(Inputs!$B$35:$B$39,0,$B350-1))/SUM(OFFSET(Inputs!$B$35:$B$39,0,$B350-1)),0)</f>
        <v>0</v>
      </c>
      <c r="I350" s="918">
        <f ca="1">IFERROR(SUMPRODUCT(CHOOSE({1;2;3;4;5},I75,I131,I186,I241,I296),OFFSET(Inputs!$B$35:$B$39,0,$B350-1))/SUM(OFFSET(Inputs!$B$35:$B$39,0,$B350-1)),0)</f>
        <v>0</v>
      </c>
      <c r="J350" s="918">
        <f ca="1">IFERROR(SUMPRODUCT(CHOOSE({1;2;3;4;5},J75,J131,J186,J241,J296),OFFSET(Inputs!$B$35:$B$39,0,$B350-1))/SUM(OFFSET(Inputs!$B$35:$B$39,0,$B350-1)),0)</f>
        <v>0</v>
      </c>
      <c r="K350" s="918">
        <f ca="1">IFERROR(SUMPRODUCT(CHOOSE({1;2;3;4;5},K75,K131,K186,K241,K296),OFFSET(Inputs!$B$35:$B$39,0,$B350-1))/SUM(OFFSET(Inputs!$B$35:$B$39,0,$B350-1)),0)</f>
        <v>0</v>
      </c>
      <c r="L350" s="918">
        <f ca="1">IFERROR(SUMPRODUCT(CHOOSE({1;2;3;4;5},L75,L131,L186,L241,L296),OFFSET(Inputs!$B$35:$B$39,0,$B350-1))/SUM(OFFSET(Inputs!$B$35:$B$39,0,$B350-1)),0)</f>
        <v>0</v>
      </c>
      <c r="M350" s="918">
        <f ca="1">IFERROR(SUMPRODUCT(CHOOSE({1;2;3;4;5},M75,M131,M186,M241,M296),OFFSET(Inputs!$B$35:$B$39,0,$B350-1))/SUM(OFFSET(Inputs!$B$35:$B$39,0,$B350-1)),0)</f>
        <v>0</v>
      </c>
      <c r="N350" s="918">
        <f ca="1">IFERROR(SUMPRODUCT(CHOOSE({1;2;3;4;5},N75,N131,N186,N241,N296),OFFSET(Inputs!$B$35:$B$39,0,$B350-1))/SUM(OFFSET(Inputs!$B$35:$B$39,0,$B350-1)),0)</f>
        <v>0</v>
      </c>
      <c r="O350" s="902">
        <f ca="1">IFERROR(SUMPRODUCT(CHOOSE({1;2;3;4;5},O75,O131,O186,O241,O296),OFFSET(Inputs!$B$35:$B$39,0,$B350-1))/SUM(OFFSET(Inputs!$B$35:$B$39,0,$B350-1)),0)</f>
        <v>0</v>
      </c>
      <c r="P350" s="902">
        <f ca="1">IFERROR(SUMPRODUCT(CHOOSE({1;2;3;4;5},P75,P131,P186,P241,P296),OFFSET(Inputs!$B$35:$B$39,0,$B350-1))/SUM(OFFSET(Inputs!$B$35:$B$39,0,$B350-1)),0)</f>
        <v>0</v>
      </c>
      <c r="Q350" s="902">
        <f ca="1">IFERROR(SUMPRODUCT(CHOOSE({1;2;3;4;5},Q75,Q131,Q186,Q241,Q296),OFFSET(Inputs!$B$35:$B$39,0,$B350-1))/SUM(OFFSET(Inputs!$B$35:$B$39,0,$B350-1)),0)</f>
        <v>0</v>
      </c>
      <c r="R350" s="902">
        <f ca="1">IFERROR(SUMPRODUCT(CHOOSE({1;2;3;4;5},R75,R131,R186,R241,R296),OFFSET(Inputs!$B$35:$B$39,0,$B350-1))/SUM(OFFSET(Inputs!$B$35:$B$39,0,$B350-1)),0)</f>
        <v>0</v>
      </c>
      <c r="S350" s="902">
        <f ca="1">IFERROR(SUMPRODUCT(CHOOSE({1;2;3;4;5},S75,S131,S186,S241,S296),OFFSET(Inputs!$B$35:$B$39,0,$B350-1))/SUM(OFFSET(Inputs!$B$35:$B$39,0,$B350-1)),0)</f>
        <v>0</v>
      </c>
      <c r="T350" s="902">
        <f ca="1">IFERROR(SUMPRODUCT(CHOOSE({1;2;3;4;5},T75,T131,T186,T241,T296),OFFSET(Inputs!$B$35:$B$39,0,$B350-1))/SUM(OFFSET(Inputs!$B$35:$B$39,0,$B350-1)),0)</f>
        <v>0</v>
      </c>
      <c r="U350" s="902">
        <f ca="1">IFERROR(SUMPRODUCT(CHOOSE({1;2;3;4;5},U75,U131,U186,U241,U296),OFFSET(Inputs!$B$35:$B$39,0,$B350-1))/SUM(OFFSET(Inputs!$B$35:$B$39,0,$B350-1)),0)</f>
        <v>0</v>
      </c>
      <c r="V350" s="902">
        <f ca="1">IFERROR(SUMPRODUCT(CHOOSE({1;2;3;4;5},V75,V131,V186,V241,V296),OFFSET(Inputs!$B$35:$B$39,0,$B350-1))/SUM(OFFSET(Inputs!$B$35:$B$39,0,$B350-1)),0)</f>
        <v>0</v>
      </c>
      <c r="W350" s="902">
        <f ca="1">IFERROR(SUMPRODUCT(CHOOSE({1;2;3;4;5},W75,W131,W186,W241,W296),OFFSET(Inputs!$B$35:$B$39,0,$B350-1))/SUM(OFFSET(Inputs!$B$35:$B$39,0,$B350-1)),0)</f>
        <v>0</v>
      </c>
      <c r="X350" s="902">
        <f ca="1">IFERROR(SUMPRODUCT(CHOOSE({1;2;3;4;5},X75,X131,X186,X241,X296),OFFSET(Inputs!$B$35:$B$39,0,$B350-1))/SUM(OFFSET(Inputs!$B$35:$B$39,0,$B350-1)),0)</f>
        <v>0</v>
      </c>
      <c r="Y350" s="902">
        <f ca="1">IFERROR(SUMPRODUCT(CHOOSE({1;2;3;4;5},Y75,Y131,Y186,Y241,Y296),OFFSET(Inputs!$B$35:$B$39,0,$B350-1))/SUM(OFFSET(Inputs!$B$35:$B$39,0,$B350-1)),0)</f>
        <v>0</v>
      </c>
      <c r="Z350" s="902">
        <f ca="1">IFERROR(SUMPRODUCT(CHOOSE({1;2;3;4;5},Z75,Z131,Z186,Z241,Z296),OFFSET(Inputs!$B$35:$B$39,0,$B350-1))/SUM(OFFSET(Inputs!$B$35:$B$39,0,$B350-1)),0)</f>
        <v>0</v>
      </c>
      <c r="AA350" s="902">
        <f ca="1">IFERROR(SUMPRODUCT(CHOOSE({1;2;3;4;5},AA75,AA131,AA186,AA241,AA296),OFFSET(Inputs!$B$35:$B$39,0,$B350-1))/SUM(OFFSET(Inputs!$B$35:$B$39,0,$B350-1)),0)</f>
        <v>0</v>
      </c>
      <c r="AB350" s="902">
        <f ca="1">IFERROR(SUMPRODUCT(CHOOSE({1;2;3;4;5},AB75,AB131,AB186,AB241,AB296),OFFSET(Inputs!$B$35:$B$39,0,$B350-1))/SUM(OFFSET(Inputs!$B$35:$B$39,0,$B350-1)),0)</f>
        <v>0</v>
      </c>
      <c r="AC350" s="902">
        <f ca="1">IFERROR(SUMPRODUCT(CHOOSE({1;2;3;4;5},AC75,AC131,AC186,AC241,AC296),OFFSET(Inputs!$B$35:$B$39,0,$B350-1))/SUM(OFFSET(Inputs!$B$35:$B$39,0,$B350-1)),0)</f>
        <v>0</v>
      </c>
      <c r="AD350" s="902">
        <f ca="1">IFERROR(SUMPRODUCT(CHOOSE({1;2;3;4;5},AD75,AD131,AD186,AD241,AD296),OFFSET(Inputs!$B$35:$B$39,0,$B350-1))/SUM(OFFSET(Inputs!$B$35:$B$39,0,$B350-1)),0)</f>
        <v>0</v>
      </c>
      <c r="AE350" s="902">
        <f ca="1">IFERROR(SUMPRODUCT(CHOOSE({1;2;3;4;5},AE75,AE131,AE186,AE241,AE296),OFFSET(Inputs!$B$35:$B$39,0,$B350-1))/SUM(OFFSET(Inputs!$B$35:$B$39,0,$B350-1)),0)</f>
        <v>0</v>
      </c>
      <c r="AF350" s="902">
        <f ca="1">IFERROR(SUMPRODUCT(CHOOSE({1;2;3;4;5},AF75,AF131,AF186,AF241,AF296),OFFSET(Inputs!$B$35:$B$39,0,$B350-1))/SUM(OFFSET(Inputs!$B$35:$B$39,0,$B350-1)),0)</f>
        <v>0</v>
      </c>
      <c r="AG350" s="902">
        <f ca="1">IFERROR(SUMPRODUCT(CHOOSE({1;2;3;4;5},AG75,AG131,AG186,AG241,AG296),OFFSET(Inputs!$B$35:$B$39,0,$B350-1))/SUM(OFFSET(Inputs!$B$35:$B$39,0,$B350-1)),0)</f>
        <v>0</v>
      </c>
      <c r="AH350" s="902">
        <f ca="1">IFERROR(SUMPRODUCT(CHOOSE({1;2;3;4;5},AH75,AH131,AH186,AH241,AH296),OFFSET(Inputs!$B$35:$B$39,0,$B350-1))/SUM(OFFSET(Inputs!$B$35:$B$39,0,$B350-1)),0)</f>
        <v>0</v>
      </c>
      <c r="AI350" s="902">
        <f ca="1">IFERROR(SUMPRODUCT(CHOOSE({1;2;3;4;5},AI75,AI131,AI186,AI241,AI296),OFFSET(Inputs!$B$35:$B$39,0,$B350-1))/SUM(OFFSET(Inputs!$B$35:$B$39,0,$B350-1)),0)</f>
        <v>0</v>
      </c>
      <c r="AJ350" s="902">
        <f ca="1">IFERROR(SUMPRODUCT(CHOOSE({1;2;3;4;5},AJ75,AJ131,AJ186,AJ241,AJ296),OFFSET(Inputs!$B$35:$B$39,0,$B350-1))/SUM(OFFSET(Inputs!$B$35:$B$39,0,$B350-1)),0)</f>
        <v>0</v>
      </c>
      <c r="AK350" s="902">
        <f ca="1">IFERROR(SUMPRODUCT(CHOOSE({1;2;3;4;5},AK75,AK131,AK186,AK241,AK296),OFFSET(Inputs!$B$35:$B$39,0,$B350-1))/SUM(OFFSET(Inputs!$B$35:$B$39,0,$B350-1)),0)</f>
        <v>0</v>
      </c>
      <c r="AL350" s="902">
        <f ca="1">IFERROR(SUMPRODUCT(CHOOSE({1;2;3;4;5},AL75,AL131,AL186,AL241,AL296),OFFSET(Inputs!$B$35:$B$39,0,$B350-1))/SUM(OFFSET(Inputs!$B$35:$B$39,0,$B350-1)),0)</f>
        <v>0</v>
      </c>
      <c r="AM350" s="902">
        <f ca="1">IFERROR(SUMPRODUCT(CHOOSE({1;2;3;4;5},AM75,AM131,AM186,AM241,AM296),OFFSET(Inputs!$B$35:$B$39,0,$B350-1))/SUM(OFFSET(Inputs!$B$35:$B$39,0,$B350-1)),0)</f>
        <v>0</v>
      </c>
      <c r="AN350" s="902">
        <f ca="1">IFERROR(SUMPRODUCT(CHOOSE({1;2;3;4;5},AN75,AN131,AN186,AN241,AN296),OFFSET(Inputs!$B$35:$B$39,0,$B350-1))/SUM(OFFSET(Inputs!$B$35:$B$39,0,$B350-1)),0)</f>
        <v>0</v>
      </c>
      <c r="AO350" s="902">
        <f ca="1">IFERROR(SUMPRODUCT(CHOOSE({1;2;3;4;5},AO75,AO131,AO186,AO241,AO296),OFFSET(Inputs!$B$35:$B$39,0,$B350-1))/SUM(OFFSET(Inputs!$B$35:$B$39,0,$B350-1)),0)</f>
        <v>0</v>
      </c>
      <c r="AP350" s="902">
        <f ca="1">IFERROR(SUMPRODUCT(CHOOSE({1;2;3;4;5},AP75,AP131,AP186,AP241,AP296),OFFSET(Inputs!$B$35:$B$39,0,$B350-1))/SUM(OFFSET(Inputs!$B$35:$B$39,0,$B350-1)),0)</f>
        <v>0</v>
      </c>
      <c r="AQ350" s="902">
        <f ca="1">IFERROR(SUMPRODUCT(CHOOSE({1;2;3;4;5},AQ75,AQ131,AQ186,AQ241,AQ296),OFFSET(Inputs!$B$35:$B$39,0,$B350-1))/SUM(OFFSET(Inputs!$B$35:$B$39,0,$B350-1)),0)</f>
        <v>0</v>
      </c>
      <c r="AR350" s="902">
        <f ca="1">IFERROR(SUMPRODUCT(CHOOSE({1;2;3;4;5},AR75,AR131,AR186,AR241,AR296),OFFSET(Inputs!$B$35:$B$39,0,$B350-1))/SUM(OFFSET(Inputs!$B$35:$B$39,0,$B350-1)),0)</f>
        <v>0</v>
      </c>
      <c r="AS350" s="902">
        <f ca="1">IFERROR(SUMPRODUCT(CHOOSE({1;2;3;4;5},AS75,AS131,AS186,AS241,AS296),OFFSET(Inputs!$B$35:$B$39,0,$B350-1))/SUM(OFFSET(Inputs!$B$35:$B$39,0,$B350-1)),0)</f>
        <v>0</v>
      </c>
      <c r="AT350" s="902">
        <f ca="1">IFERROR(SUMPRODUCT(CHOOSE({1;2;3;4;5},AT75,AT131,AT186,AT241,AT296),OFFSET(Inputs!$B$35:$B$39,0,$B350-1))/SUM(OFFSET(Inputs!$B$35:$B$39,0,$B350-1)),0)</f>
        <v>0</v>
      </c>
      <c r="AU350" s="902">
        <f ca="1">IFERROR(SUMPRODUCT(CHOOSE({1;2;3;4;5},AU75,AU131,AU186,AU241,AU296),OFFSET(Inputs!$B$35:$B$39,0,$B350-1))/SUM(OFFSET(Inputs!$B$35:$B$39,0,$B350-1)),0)</f>
        <v>0</v>
      </c>
      <c r="AV350" s="902">
        <f ca="1">IFERROR(SUMPRODUCT(CHOOSE({1;2;3;4;5},AV75,AV131,AV186,AV241,AV296),OFFSET(Inputs!$B$35:$B$39,0,$B350-1))/SUM(OFFSET(Inputs!$B$35:$B$39,0,$B350-1)),0)</f>
        <v>0</v>
      </c>
      <c r="AW350" s="902">
        <f ca="1">IFERROR(SUMPRODUCT(CHOOSE({1;2;3;4;5},AW75,AW131,AW186,AW241,AW296),OFFSET(Inputs!$B$35:$B$39,0,$B350-1))/SUM(OFFSET(Inputs!$B$35:$B$39,0,$B350-1)),0)</f>
        <v>0</v>
      </c>
      <c r="AX350" s="902">
        <f ca="1">IFERROR(SUMPRODUCT(CHOOSE({1;2;3;4;5},AX75,AX131,AX186,AX241,AX296),OFFSET(Inputs!$B$35:$B$39,0,$B350-1))/SUM(OFFSET(Inputs!$B$35:$B$39,0,$B350-1)),0)</f>
        <v>0</v>
      </c>
      <c r="AY350" s="902">
        <f ca="1">IFERROR(SUMPRODUCT(CHOOSE({1;2;3;4;5},AY75,AY131,AY186,AY241,AY296),OFFSET(Inputs!$B$35:$B$39,0,$B350-1))/SUM(OFFSET(Inputs!$B$35:$B$39,0,$B350-1)),0)</f>
        <v>0</v>
      </c>
      <c r="AZ350" s="902">
        <f ca="1">IFERROR(SUMPRODUCT(CHOOSE({1;2;3;4;5},AZ75,AZ131,AZ186,AZ241,AZ296),OFFSET(Inputs!$B$35:$B$39,0,$B350-1))/SUM(OFFSET(Inputs!$B$35:$B$39,0,$B350-1)),0)</f>
        <v>0</v>
      </c>
      <c r="BA350" s="902">
        <f ca="1">IFERROR(SUMPRODUCT(CHOOSE({1;2;3;4;5},BA75,BA131,BA186,BA241,BA296),OFFSET(Inputs!$B$35:$B$39,0,$B350-1))/SUM(OFFSET(Inputs!$B$35:$B$39,0,$B350-1)),0)</f>
        <v>0</v>
      </c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43"/>
      <c r="BU350" s="243"/>
      <c r="BV350" s="243"/>
      <c r="BW350" s="243"/>
      <c r="BX350" s="243"/>
      <c r="BY350" s="243"/>
      <c r="BZ350" s="243"/>
      <c r="CA350" s="243"/>
      <c r="CB350" s="243"/>
      <c r="CC350" s="243"/>
      <c r="CD350" s="243"/>
      <c r="CE350" s="243"/>
      <c r="CF350" s="243"/>
      <c r="CG350" s="243"/>
      <c r="CH350" s="243"/>
      <c r="CI350" s="243"/>
      <c r="CJ350" s="243"/>
      <c r="CK350" s="243"/>
      <c r="CL350" s="243"/>
      <c r="CM350" s="243"/>
      <c r="CN350" s="243"/>
      <c r="CO350" s="243"/>
      <c r="CP350" s="243"/>
      <c r="CQ350" s="243"/>
      <c r="CR350" s="243"/>
      <c r="CS350" s="243"/>
      <c r="CT350" s="243"/>
      <c r="CU350" s="243"/>
      <c r="CV350" s="243"/>
      <c r="CW350" s="243"/>
      <c r="CX350" s="243"/>
      <c r="CY350" s="243"/>
      <c r="CZ350" s="243"/>
      <c r="DA350" s="243"/>
      <c r="DB350" s="243"/>
      <c r="DC350" s="243"/>
      <c r="DD350" s="243"/>
      <c r="DE350" s="243"/>
      <c r="DF350" s="243"/>
      <c r="DG350" s="243"/>
      <c r="DH350" s="243"/>
      <c r="DI350" s="243"/>
      <c r="DJ350" s="243"/>
      <c r="DK350" s="243"/>
      <c r="DL350" s="243"/>
      <c r="DM350" s="243"/>
      <c r="DN350" s="243"/>
      <c r="DO350" s="243"/>
      <c r="DP350" s="243"/>
      <c r="DQ350" s="243"/>
      <c r="DR350" s="243"/>
      <c r="DS350" s="243"/>
      <c r="DT350" s="243"/>
      <c r="DU350" s="243"/>
      <c r="DV350" s="243"/>
      <c r="DW350" s="243"/>
      <c r="DX350" s="243"/>
      <c r="DY350" s="243"/>
      <c r="DZ350" s="243"/>
      <c r="EA350" s="243"/>
      <c r="EB350" s="243"/>
      <c r="EC350" s="243"/>
      <c r="ED350" s="243"/>
      <c r="EE350" s="243"/>
      <c r="EF350" s="243"/>
      <c r="EG350" s="243"/>
      <c r="EH350" s="243"/>
      <c r="EI350" s="243"/>
      <c r="EJ350" s="243"/>
      <c r="EK350" s="243"/>
      <c r="EL350" s="243"/>
      <c r="EM350" s="243"/>
      <c r="EN350" s="243"/>
      <c r="EO350" s="243"/>
      <c r="EP350" s="243"/>
      <c r="EQ350" s="243"/>
      <c r="ER350" s="243"/>
      <c r="ES350" s="243"/>
      <c r="ET350" s="243"/>
      <c r="EU350" s="243"/>
      <c r="EV350" s="243"/>
      <c r="EW350" s="243"/>
      <c r="EX350" s="243"/>
      <c r="EY350" s="243"/>
      <c r="EZ350" s="243"/>
      <c r="FA350" s="243"/>
      <c r="FB350" s="243"/>
      <c r="FC350" s="243"/>
      <c r="FD350" s="243"/>
      <c r="FE350" s="243"/>
      <c r="FF350" s="243"/>
      <c r="FG350" s="243"/>
      <c r="FH350" s="243"/>
      <c r="FI350" s="243"/>
      <c r="FJ350" s="243"/>
      <c r="FK350" s="243"/>
      <c r="FL350" s="243"/>
      <c r="FM350" s="243"/>
      <c r="FN350" s="243"/>
      <c r="FO350" s="243"/>
      <c r="FP350" s="243"/>
      <c r="FQ350" s="243"/>
      <c r="FR350" s="243"/>
      <c r="FS350" s="243"/>
      <c r="FT350" s="243"/>
      <c r="FU350" s="243"/>
      <c r="FV350" s="243"/>
      <c r="FW350" s="243"/>
      <c r="FX350" s="243"/>
      <c r="FY350" s="243"/>
      <c r="FZ350" s="243"/>
      <c r="GA350" s="243"/>
      <c r="GB350" s="243"/>
      <c r="GC350" s="243"/>
      <c r="GD350" s="243"/>
      <c r="GE350" s="243"/>
      <c r="GF350" s="243"/>
      <c r="GG350" s="243"/>
      <c r="GH350" s="243"/>
      <c r="GI350" s="243"/>
      <c r="GJ350" s="243"/>
      <c r="GK350" s="243"/>
      <c r="GL350" s="243"/>
      <c r="GM350" s="243"/>
      <c r="GN350" s="243"/>
      <c r="GO350" s="243"/>
      <c r="GP350" s="243"/>
      <c r="GQ350" s="243"/>
      <c r="GR350" s="243"/>
      <c r="GS350" s="243"/>
      <c r="GT350" s="243"/>
      <c r="GU350" s="243"/>
      <c r="GV350" s="243"/>
      <c r="GW350" s="243"/>
      <c r="GX350" s="243"/>
      <c r="GY350" s="243"/>
      <c r="GZ350" s="243"/>
      <c r="HA350" s="243"/>
      <c r="HB350" s="243"/>
      <c r="HC350" s="243"/>
      <c r="HD350" s="243"/>
      <c r="HE350" s="243"/>
      <c r="HF350" s="243"/>
      <c r="HG350" s="243"/>
      <c r="HH350" s="243"/>
      <c r="HI350" s="243"/>
      <c r="HJ350" s="243"/>
      <c r="HK350" s="243"/>
      <c r="HL350" s="243"/>
      <c r="HM350" s="243"/>
      <c r="HN350" s="243"/>
      <c r="HO350" s="243"/>
      <c r="HP350" s="243"/>
      <c r="HQ350" s="243"/>
      <c r="HR350" s="243"/>
      <c r="HS350" s="243"/>
      <c r="HT350" s="243"/>
      <c r="HU350" s="243"/>
      <c r="HV350" s="243"/>
      <c r="HW350" s="243"/>
      <c r="HX350" s="243"/>
      <c r="HY350" s="243"/>
      <c r="HZ350" s="243"/>
      <c r="IA350" s="243"/>
      <c r="IB350" s="243"/>
      <c r="IC350" s="243"/>
      <c r="ID350" s="243"/>
      <c r="IE350" s="243"/>
      <c r="IF350" s="243"/>
      <c r="IG350" s="243"/>
      <c r="IH350" s="243"/>
      <c r="II350" s="243"/>
      <c r="IJ350" s="243"/>
      <c r="IK350" s="243"/>
      <c r="IL350" s="243"/>
      <c r="IM350" s="243"/>
      <c r="IN350" s="243"/>
      <c r="IO350" s="243"/>
      <c r="IP350" s="243"/>
      <c r="IQ350" s="243"/>
      <c r="IR350" s="243"/>
      <c r="IS350" s="243"/>
      <c r="IT350" s="243"/>
      <c r="IU350" s="243"/>
      <c r="IV350" s="243"/>
    </row>
    <row r="351" spans="1:257" s="340" customFormat="1" outlineLevel="1">
      <c r="A351" s="610"/>
      <c r="B351" s="987">
        <v>13</v>
      </c>
      <c r="C351" s="988"/>
      <c r="D351" s="918">
        <f ca="1">IFERROR(SUMPRODUCT(CHOOSE({1;2;3;4;5},D76,D132,D187,D242,D297),OFFSET(Inputs!$B$35:$B$39,0,$B351-1))/SUM(OFFSET(Inputs!$B$35:$B$39,0,$B351-1)),0)</f>
        <v>0</v>
      </c>
      <c r="E351" s="918">
        <f ca="1">IFERROR(SUMPRODUCT(CHOOSE({1;2;3;4;5},E76,E132,E187,E242,E297),OFFSET(Inputs!$B$35:$B$39,0,$B351-1))/SUM(OFFSET(Inputs!$B$35:$B$39,0,$B351-1)),0)</f>
        <v>0</v>
      </c>
      <c r="F351" s="918">
        <f ca="1">IFERROR(SUMPRODUCT(CHOOSE({1;2;3;4;5},F76,F132,F187,F242,F297),OFFSET(Inputs!$B$35:$B$39,0,$B351-1))/SUM(OFFSET(Inputs!$B$35:$B$39,0,$B351-1)),0)</f>
        <v>0</v>
      </c>
      <c r="G351" s="918">
        <f ca="1">IFERROR(SUMPRODUCT(CHOOSE({1;2;3;4;5},G76,G132,G187,G242,G297),OFFSET(Inputs!$B$35:$B$39,0,$B351-1))/SUM(OFFSET(Inputs!$B$35:$B$39,0,$B351-1)),0)</f>
        <v>0</v>
      </c>
      <c r="H351" s="918">
        <f ca="1">IFERROR(SUMPRODUCT(CHOOSE({1;2;3;4;5},H76,H132,H187,H242,H297),OFFSET(Inputs!$B$35:$B$39,0,$B351-1))/SUM(OFFSET(Inputs!$B$35:$B$39,0,$B351-1)),0)</f>
        <v>0</v>
      </c>
      <c r="I351" s="918">
        <f ca="1">IFERROR(SUMPRODUCT(CHOOSE({1;2;3;4;5},I76,I132,I187,I242,I297),OFFSET(Inputs!$B$35:$B$39,0,$B351-1))/SUM(OFFSET(Inputs!$B$35:$B$39,0,$B351-1)),0)</f>
        <v>0</v>
      </c>
      <c r="J351" s="918">
        <f ca="1">IFERROR(SUMPRODUCT(CHOOSE({1;2;3;4;5},J76,J132,J187,J242,J297),OFFSET(Inputs!$B$35:$B$39,0,$B351-1))/SUM(OFFSET(Inputs!$B$35:$B$39,0,$B351-1)),0)</f>
        <v>0</v>
      </c>
      <c r="K351" s="918">
        <f ca="1">IFERROR(SUMPRODUCT(CHOOSE({1;2;3;4;5},K76,K132,K187,K242,K297),OFFSET(Inputs!$B$35:$B$39,0,$B351-1))/SUM(OFFSET(Inputs!$B$35:$B$39,0,$B351-1)),0)</f>
        <v>0</v>
      </c>
      <c r="L351" s="918">
        <f ca="1">IFERROR(SUMPRODUCT(CHOOSE({1;2;3;4;5},L76,L132,L187,L242,L297),OFFSET(Inputs!$B$35:$B$39,0,$B351-1))/SUM(OFFSET(Inputs!$B$35:$B$39,0,$B351-1)),0)</f>
        <v>0</v>
      </c>
      <c r="M351" s="918">
        <f ca="1">IFERROR(SUMPRODUCT(CHOOSE({1;2;3;4;5},M76,M132,M187,M242,M297),OFFSET(Inputs!$B$35:$B$39,0,$B351-1))/SUM(OFFSET(Inputs!$B$35:$B$39,0,$B351-1)),0)</f>
        <v>0</v>
      </c>
      <c r="N351" s="918">
        <f ca="1">IFERROR(SUMPRODUCT(CHOOSE({1;2;3;4;5},N76,N132,N187,N242,N297),OFFSET(Inputs!$B$35:$B$39,0,$B351-1))/SUM(OFFSET(Inputs!$B$35:$B$39,0,$B351-1)),0)</f>
        <v>0</v>
      </c>
      <c r="O351" s="918">
        <f ca="1">IFERROR(SUMPRODUCT(CHOOSE({1;2;3;4;5},O76,O132,O187,O242,O297),OFFSET(Inputs!$B$35:$B$39,0,$B351-1))/SUM(OFFSET(Inputs!$B$35:$B$39,0,$B351-1)),0)</f>
        <v>0</v>
      </c>
      <c r="P351" s="902">
        <f ca="1">IFERROR(SUMPRODUCT(CHOOSE({1;2;3;4;5},P76,P132,P187,P242,P297),OFFSET(Inputs!$B$35:$B$39,0,$B351-1))/SUM(OFFSET(Inputs!$B$35:$B$39,0,$B351-1)),0)</f>
        <v>0</v>
      </c>
      <c r="Q351" s="902">
        <f ca="1">IFERROR(SUMPRODUCT(CHOOSE({1;2;3;4;5},Q76,Q132,Q187,Q242,Q297),OFFSET(Inputs!$B$35:$B$39,0,$B351-1))/SUM(OFFSET(Inputs!$B$35:$B$39,0,$B351-1)),0)</f>
        <v>0</v>
      </c>
      <c r="R351" s="902">
        <f ca="1">IFERROR(SUMPRODUCT(CHOOSE({1;2;3;4;5},R76,R132,R187,R242,R297),OFFSET(Inputs!$B$35:$B$39,0,$B351-1))/SUM(OFFSET(Inputs!$B$35:$B$39,0,$B351-1)),0)</f>
        <v>0</v>
      </c>
      <c r="S351" s="902">
        <f ca="1">IFERROR(SUMPRODUCT(CHOOSE({1;2;3;4;5},S76,S132,S187,S242,S297),OFFSET(Inputs!$B$35:$B$39,0,$B351-1))/SUM(OFFSET(Inputs!$B$35:$B$39,0,$B351-1)),0)</f>
        <v>0</v>
      </c>
      <c r="T351" s="902">
        <f ca="1">IFERROR(SUMPRODUCT(CHOOSE({1;2;3;4;5},T76,T132,T187,T242,T297),OFFSET(Inputs!$B$35:$B$39,0,$B351-1))/SUM(OFFSET(Inputs!$B$35:$B$39,0,$B351-1)),0)</f>
        <v>0</v>
      </c>
      <c r="U351" s="902">
        <f ca="1">IFERROR(SUMPRODUCT(CHOOSE({1;2;3;4;5},U76,U132,U187,U242,U297),OFFSET(Inputs!$B$35:$B$39,0,$B351-1))/SUM(OFFSET(Inputs!$B$35:$B$39,0,$B351-1)),0)</f>
        <v>0</v>
      </c>
      <c r="V351" s="902">
        <f ca="1">IFERROR(SUMPRODUCT(CHOOSE({1;2;3;4;5},V76,V132,V187,V242,V297),OFFSET(Inputs!$B$35:$B$39,0,$B351-1))/SUM(OFFSET(Inputs!$B$35:$B$39,0,$B351-1)),0)</f>
        <v>0</v>
      </c>
      <c r="W351" s="902">
        <f ca="1">IFERROR(SUMPRODUCT(CHOOSE({1;2;3;4;5},W76,W132,W187,W242,W297),OFFSET(Inputs!$B$35:$B$39,0,$B351-1))/SUM(OFFSET(Inputs!$B$35:$B$39,0,$B351-1)),0)</f>
        <v>0</v>
      </c>
      <c r="X351" s="902">
        <f ca="1">IFERROR(SUMPRODUCT(CHOOSE({1;2;3;4;5},X76,X132,X187,X242,X297),OFFSET(Inputs!$B$35:$B$39,0,$B351-1))/SUM(OFFSET(Inputs!$B$35:$B$39,0,$B351-1)),0)</f>
        <v>0</v>
      </c>
      <c r="Y351" s="902">
        <f ca="1">IFERROR(SUMPRODUCT(CHOOSE({1;2;3;4;5},Y76,Y132,Y187,Y242,Y297),OFFSET(Inputs!$B$35:$B$39,0,$B351-1))/SUM(OFFSET(Inputs!$B$35:$B$39,0,$B351-1)),0)</f>
        <v>0</v>
      </c>
      <c r="Z351" s="902">
        <f ca="1">IFERROR(SUMPRODUCT(CHOOSE({1;2;3;4;5},Z76,Z132,Z187,Z242,Z297),OFFSET(Inputs!$B$35:$B$39,0,$B351-1))/SUM(OFFSET(Inputs!$B$35:$B$39,0,$B351-1)),0)</f>
        <v>0</v>
      </c>
      <c r="AA351" s="902">
        <f ca="1">IFERROR(SUMPRODUCT(CHOOSE({1;2;3;4;5},AA76,AA132,AA187,AA242,AA297),OFFSET(Inputs!$B$35:$B$39,0,$B351-1))/SUM(OFFSET(Inputs!$B$35:$B$39,0,$B351-1)),0)</f>
        <v>0</v>
      </c>
      <c r="AB351" s="902">
        <f ca="1">IFERROR(SUMPRODUCT(CHOOSE({1;2;3;4;5},AB76,AB132,AB187,AB242,AB297),OFFSET(Inputs!$B$35:$B$39,0,$B351-1))/SUM(OFFSET(Inputs!$B$35:$B$39,0,$B351-1)),0)</f>
        <v>0</v>
      </c>
      <c r="AC351" s="902">
        <f ca="1">IFERROR(SUMPRODUCT(CHOOSE({1;2;3;4;5},AC76,AC132,AC187,AC242,AC297),OFFSET(Inputs!$B$35:$B$39,0,$B351-1))/SUM(OFFSET(Inputs!$B$35:$B$39,0,$B351-1)),0)</f>
        <v>0</v>
      </c>
      <c r="AD351" s="902">
        <f ca="1">IFERROR(SUMPRODUCT(CHOOSE({1;2;3;4;5},AD76,AD132,AD187,AD242,AD297),OFFSET(Inputs!$B$35:$B$39,0,$B351-1))/SUM(OFFSET(Inputs!$B$35:$B$39,0,$B351-1)),0)</f>
        <v>0</v>
      </c>
      <c r="AE351" s="902">
        <f ca="1">IFERROR(SUMPRODUCT(CHOOSE({1;2;3;4;5},AE76,AE132,AE187,AE242,AE297),OFFSET(Inputs!$B$35:$B$39,0,$B351-1))/SUM(OFFSET(Inputs!$B$35:$B$39,0,$B351-1)),0)</f>
        <v>0</v>
      </c>
      <c r="AF351" s="902">
        <f ca="1">IFERROR(SUMPRODUCT(CHOOSE({1;2;3;4;5},AF76,AF132,AF187,AF242,AF297),OFFSET(Inputs!$B$35:$B$39,0,$B351-1))/SUM(OFFSET(Inputs!$B$35:$B$39,0,$B351-1)),0)</f>
        <v>0</v>
      </c>
      <c r="AG351" s="902">
        <f ca="1">IFERROR(SUMPRODUCT(CHOOSE({1;2;3;4;5},AG76,AG132,AG187,AG242,AG297),OFFSET(Inputs!$B$35:$B$39,0,$B351-1))/SUM(OFFSET(Inputs!$B$35:$B$39,0,$B351-1)),0)</f>
        <v>0</v>
      </c>
      <c r="AH351" s="902">
        <f ca="1">IFERROR(SUMPRODUCT(CHOOSE({1;2;3;4;5},AH76,AH132,AH187,AH242,AH297),OFFSET(Inputs!$B$35:$B$39,0,$B351-1))/SUM(OFFSET(Inputs!$B$35:$B$39,0,$B351-1)),0)</f>
        <v>0</v>
      </c>
      <c r="AI351" s="902">
        <f ca="1">IFERROR(SUMPRODUCT(CHOOSE({1;2;3;4;5},AI76,AI132,AI187,AI242,AI297),OFFSET(Inputs!$B$35:$B$39,0,$B351-1))/SUM(OFFSET(Inputs!$B$35:$B$39,0,$B351-1)),0)</f>
        <v>0</v>
      </c>
      <c r="AJ351" s="902">
        <f ca="1">IFERROR(SUMPRODUCT(CHOOSE({1;2;3;4;5},AJ76,AJ132,AJ187,AJ242,AJ297),OFFSET(Inputs!$B$35:$B$39,0,$B351-1))/SUM(OFFSET(Inputs!$B$35:$B$39,0,$B351-1)),0)</f>
        <v>0</v>
      </c>
      <c r="AK351" s="902">
        <f ca="1">IFERROR(SUMPRODUCT(CHOOSE({1;2;3;4;5},AK76,AK132,AK187,AK242,AK297),OFFSET(Inputs!$B$35:$B$39,0,$B351-1))/SUM(OFFSET(Inputs!$B$35:$B$39,0,$B351-1)),0)</f>
        <v>0</v>
      </c>
      <c r="AL351" s="902">
        <f ca="1">IFERROR(SUMPRODUCT(CHOOSE({1;2;3;4;5},AL76,AL132,AL187,AL242,AL297),OFFSET(Inputs!$B$35:$B$39,0,$B351-1))/SUM(OFFSET(Inputs!$B$35:$B$39,0,$B351-1)),0)</f>
        <v>0</v>
      </c>
      <c r="AM351" s="902">
        <f ca="1">IFERROR(SUMPRODUCT(CHOOSE({1;2;3;4;5},AM76,AM132,AM187,AM242,AM297),OFFSET(Inputs!$B$35:$B$39,0,$B351-1))/SUM(OFFSET(Inputs!$B$35:$B$39,0,$B351-1)),0)</f>
        <v>0</v>
      </c>
      <c r="AN351" s="902">
        <f ca="1">IFERROR(SUMPRODUCT(CHOOSE({1;2;3;4;5},AN76,AN132,AN187,AN242,AN297),OFFSET(Inputs!$B$35:$B$39,0,$B351-1))/SUM(OFFSET(Inputs!$B$35:$B$39,0,$B351-1)),0)</f>
        <v>0</v>
      </c>
      <c r="AO351" s="902">
        <f ca="1">IFERROR(SUMPRODUCT(CHOOSE({1;2;3;4;5},AO76,AO132,AO187,AO242,AO297),OFFSET(Inputs!$B$35:$B$39,0,$B351-1))/SUM(OFFSET(Inputs!$B$35:$B$39,0,$B351-1)),0)</f>
        <v>0</v>
      </c>
      <c r="AP351" s="902">
        <f ca="1">IFERROR(SUMPRODUCT(CHOOSE({1;2;3;4;5},AP76,AP132,AP187,AP242,AP297),OFFSET(Inputs!$B$35:$B$39,0,$B351-1))/SUM(OFFSET(Inputs!$B$35:$B$39,0,$B351-1)),0)</f>
        <v>0</v>
      </c>
      <c r="AQ351" s="902">
        <f ca="1">IFERROR(SUMPRODUCT(CHOOSE({1;2;3;4;5},AQ76,AQ132,AQ187,AQ242,AQ297),OFFSET(Inputs!$B$35:$B$39,0,$B351-1))/SUM(OFFSET(Inputs!$B$35:$B$39,0,$B351-1)),0)</f>
        <v>0</v>
      </c>
      <c r="AR351" s="902">
        <f ca="1">IFERROR(SUMPRODUCT(CHOOSE({1;2;3;4;5},AR76,AR132,AR187,AR242,AR297),OFFSET(Inputs!$B$35:$B$39,0,$B351-1))/SUM(OFFSET(Inputs!$B$35:$B$39,0,$B351-1)),0)</f>
        <v>0</v>
      </c>
      <c r="AS351" s="902">
        <f ca="1">IFERROR(SUMPRODUCT(CHOOSE({1;2;3;4;5},AS76,AS132,AS187,AS242,AS297),OFFSET(Inputs!$B$35:$B$39,0,$B351-1))/SUM(OFFSET(Inputs!$B$35:$B$39,0,$B351-1)),0)</f>
        <v>0</v>
      </c>
      <c r="AT351" s="902">
        <f ca="1">IFERROR(SUMPRODUCT(CHOOSE({1;2;3;4;5},AT76,AT132,AT187,AT242,AT297),OFFSET(Inputs!$B$35:$B$39,0,$B351-1))/SUM(OFFSET(Inputs!$B$35:$B$39,0,$B351-1)),0)</f>
        <v>0</v>
      </c>
      <c r="AU351" s="902">
        <f ca="1">IFERROR(SUMPRODUCT(CHOOSE({1;2;3;4;5},AU76,AU132,AU187,AU242,AU297),OFFSET(Inputs!$B$35:$B$39,0,$B351-1))/SUM(OFFSET(Inputs!$B$35:$B$39,0,$B351-1)),0)</f>
        <v>0</v>
      </c>
      <c r="AV351" s="902">
        <f ca="1">IFERROR(SUMPRODUCT(CHOOSE({1;2;3;4;5},AV76,AV132,AV187,AV242,AV297),OFFSET(Inputs!$B$35:$B$39,0,$B351-1))/SUM(OFFSET(Inputs!$B$35:$B$39,0,$B351-1)),0)</f>
        <v>0</v>
      </c>
      <c r="AW351" s="902">
        <f ca="1">IFERROR(SUMPRODUCT(CHOOSE({1;2;3;4;5},AW76,AW132,AW187,AW242,AW297),OFFSET(Inputs!$B$35:$B$39,0,$B351-1))/SUM(OFFSET(Inputs!$B$35:$B$39,0,$B351-1)),0)</f>
        <v>0</v>
      </c>
      <c r="AX351" s="902">
        <f ca="1">IFERROR(SUMPRODUCT(CHOOSE({1;2;3;4;5},AX76,AX132,AX187,AX242,AX297),OFFSET(Inputs!$B$35:$B$39,0,$B351-1))/SUM(OFFSET(Inputs!$B$35:$B$39,0,$B351-1)),0)</f>
        <v>0</v>
      </c>
      <c r="AY351" s="902">
        <f ca="1">IFERROR(SUMPRODUCT(CHOOSE({1;2;3;4;5},AY76,AY132,AY187,AY242,AY297),OFFSET(Inputs!$B$35:$B$39,0,$B351-1))/SUM(OFFSET(Inputs!$B$35:$B$39,0,$B351-1)),0)</f>
        <v>0</v>
      </c>
      <c r="AZ351" s="902">
        <f ca="1">IFERROR(SUMPRODUCT(CHOOSE({1;2;3;4;5},AZ76,AZ132,AZ187,AZ242,AZ297),OFFSET(Inputs!$B$35:$B$39,0,$B351-1))/SUM(OFFSET(Inputs!$B$35:$B$39,0,$B351-1)),0)</f>
        <v>0</v>
      </c>
      <c r="BA351" s="902">
        <f ca="1">IFERROR(SUMPRODUCT(CHOOSE({1;2;3;4;5},BA76,BA132,BA187,BA242,BA297),OFFSET(Inputs!$B$35:$B$39,0,$B351-1))/SUM(OFFSET(Inputs!$B$35:$B$39,0,$B351-1)),0)</f>
        <v>0</v>
      </c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43"/>
      <c r="BU351" s="243"/>
      <c r="BV351" s="243"/>
      <c r="BW351" s="243"/>
      <c r="BX351" s="243"/>
      <c r="BY351" s="243"/>
      <c r="BZ351" s="243"/>
      <c r="CA351" s="243"/>
      <c r="CB351" s="243"/>
      <c r="CC351" s="243"/>
      <c r="CD351" s="243"/>
      <c r="CE351" s="243"/>
      <c r="CF351" s="243"/>
      <c r="CG351" s="243"/>
      <c r="CH351" s="243"/>
      <c r="CI351" s="243"/>
      <c r="CJ351" s="243"/>
      <c r="CK351" s="243"/>
      <c r="CL351" s="243"/>
      <c r="CM351" s="243"/>
      <c r="CN351" s="243"/>
      <c r="CO351" s="243"/>
      <c r="CP351" s="243"/>
      <c r="CQ351" s="243"/>
      <c r="CR351" s="243"/>
      <c r="CS351" s="243"/>
      <c r="CT351" s="243"/>
      <c r="CU351" s="243"/>
      <c r="CV351" s="243"/>
      <c r="CW351" s="243"/>
      <c r="CX351" s="243"/>
      <c r="CY351" s="243"/>
      <c r="CZ351" s="243"/>
      <c r="DA351" s="243"/>
      <c r="DB351" s="243"/>
      <c r="DC351" s="243"/>
      <c r="DD351" s="243"/>
      <c r="DE351" s="243"/>
      <c r="DF351" s="243"/>
      <c r="DG351" s="243"/>
      <c r="DH351" s="243"/>
      <c r="DI351" s="243"/>
      <c r="DJ351" s="243"/>
      <c r="DK351" s="243"/>
      <c r="DL351" s="243"/>
      <c r="DM351" s="243"/>
      <c r="DN351" s="243"/>
      <c r="DO351" s="243"/>
      <c r="DP351" s="243"/>
      <c r="DQ351" s="243"/>
      <c r="DR351" s="243"/>
      <c r="DS351" s="243"/>
      <c r="DT351" s="243"/>
      <c r="DU351" s="243"/>
      <c r="DV351" s="243"/>
      <c r="DW351" s="243"/>
      <c r="DX351" s="243"/>
      <c r="DY351" s="243"/>
      <c r="DZ351" s="243"/>
      <c r="EA351" s="243"/>
      <c r="EB351" s="243"/>
      <c r="EC351" s="243"/>
      <c r="ED351" s="243"/>
      <c r="EE351" s="243"/>
      <c r="EF351" s="243"/>
      <c r="EG351" s="243"/>
      <c r="EH351" s="243"/>
      <c r="EI351" s="243"/>
      <c r="EJ351" s="243"/>
      <c r="EK351" s="243"/>
      <c r="EL351" s="243"/>
      <c r="EM351" s="243"/>
      <c r="EN351" s="243"/>
      <c r="EO351" s="243"/>
      <c r="EP351" s="243"/>
      <c r="EQ351" s="243"/>
      <c r="ER351" s="243"/>
      <c r="ES351" s="243"/>
      <c r="ET351" s="243"/>
      <c r="EU351" s="243"/>
      <c r="EV351" s="243"/>
      <c r="EW351" s="243"/>
      <c r="EX351" s="243"/>
      <c r="EY351" s="243"/>
      <c r="EZ351" s="243"/>
      <c r="FA351" s="243"/>
      <c r="FB351" s="243"/>
      <c r="FC351" s="243"/>
      <c r="FD351" s="243"/>
      <c r="FE351" s="243"/>
      <c r="FF351" s="243"/>
      <c r="FG351" s="243"/>
      <c r="FH351" s="243"/>
      <c r="FI351" s="243"/>
      <c r="FJ351" s="243"/>
      <c r="FK351" s="243"/>
      <c r="FL351" s="243"/>
      <c r="FM351" s="243"/>
      <c r="FN351" s="243"/>
      <c r="FO351" s="243"/>
      <c r="FP351" s="243"/>
      <c r="FQ351" s="243"/>
      <c r="FR351" s="243"/>
      <c r="FS351" s="243"/>
      <c r="FT351" s="243"/>
      <c r="FU351" s="243"/>
      <c r="FV351" s="243"/>
      <c r="FW351" s="243"/>
      <c r="FX351" s="243"/>
      <c r="FY351" s="243"/>
      <c r="FZ351" s="243"/>
      <c r="GA351" s="243"/>
      <c r="GB351" s="243"/>
      <c r="GC351" s="243"/>
      <c r="GD351" s="243"/>
      <c r="GE351" s="243"/>
      <c r="GF351" s="243"/>
      <c r="GG351" s="243"/>
      <c r="GH351" s="243"/>
      <c r="GI351" s="243"/>
      <c r="GJ351" s="243"/>
      <c r="GK351" s="243"/>
      <c r="GL351" s="243"/>
      <c r="GM351" s="243"/>
      <c r="GN351" s="243"/>
      <c r="GO351" s="243"/>
      <c r="GP351" s="243"/>
      <c r="GQ351" s="243"/>
      <c r="GR351" s="243"/>
      <c r="GS351" s="243"/>
      <c r="GT351" s="243"/>
      <c r="GU351" s="243"/>
      <c r="GV351" s="243"/>
      <c r="GW351" s="243"/>
      <c r="GX351" s="243"/>
      <c r="GY351" s="243"/>
      <c r="GZ351" s="243"/>
      <c r="HA351" s="243"/>
      <c r="HB351" s="243"/>
      <c r="HC351" s="243"/>
      <c r="HD351" s="243"/>
      <c r="HE351" s="243"/>
      <c r="HF351" s="243"/>
      <c r="HG351" s="243"/>
      <c r="HH351" s="243"/>
      <c r="HI351" s="243"/>
      <c r="HJ351" s="243"/>
      <c r="HK351" s="243"/>
      <c r="HL351" s="243"/>
      <c r="HM351" s="243"/>
      <c r="HN351" s="243"/>
      <c r="HO351" s="243"/>
      <c r="HP351" s="243"/>
      <c r="HQ351" s="243"/>
      <c r="HR351" s="243"/>
      <c r="HS351" s="243"/>
      <c r="HT351" s="243"/>
      <c r="HU351" s="243"/>
      <c r="HV351" s="243"/>
      <c r="HW351" s="243"/>
      <c r="HX351" s="243"/>
      <c r="HY351" s="243"/>
      <c r="HZ351" s="243"/>
      <c r="IA351" s="243"/>
      <c r="IB351" s="243"/>
      <c r="IC351" s="243"/>
      <c r="ID351" s="243"/>
      <c r="IE351" s="243"/>
      <c r="IF351" s="243"/>
      <c r="IG351" s="243"/>
      <c r="IH351" s="243"/>
      <c r="II351" s="243"/>
      <c r="IJ351" s="243"/>
      <c r="IK351" s="243"/>
      <c r="IL351" s="243"/>
      <c r="IM351" s="243"/>
      <c r="IN351" s="243"/>
      <c r="IO351" s="243"/>
      <c r="IP351" s="243"/>
      <c r="IQ351" s="243"/>
      <c r="IR351" s="243"/>
      <c r="IS351" s="243"/>
      <c r="IT351" s="243"/>
      <c r="IU351" s="243"/>
      <c r="IV351" s="243"/>
    </row>
    <row r="352" spans="1:257" s="340" customFormat="1" outlineLevel="1">
      <c r="A352" s="610"/>
      <c r="B352" s="987">
        <v>14</v>
      </c>
      <c r="C352" s="988"/>
      <c r="D352" s="918">
        <f ca="1">IFERROR(SUMPRODUCT(CHOOSE({1;2;3;4;5},D77,D133,D188,D243,D298),OFFSET(Inputs!$B$35:$B$39,0,$B352-1))/SUM(OFFSET(Inputs!$B$35:$B$39,0,$B352-1)),0)</f>
        <v>0</v>
      </c>
      <c r="E352" s="918">
        <f ca="1">IFERROR(SUMPRODUCT(CHOOSE({1;2;3;4;5},E77,E133,E188,E243,E298),OFFSET(Inputs!$B$35:$B$39,0,$B352-1))/SUM(OFFSET(Inputs!$B$35:$B$39,0,$B352-1)),0)</f>
        <v>0</v>
      </c>
      <c r="F352" s="918">
        <f ca="1">IFERROR(SUMPRODUCT(CHOOSE({1;2;3;4;5},F77,F133,F188,F243,F298),OFFSET(Inputs!$B$35:$B$39,0,$B352-1))/SUM(OFFSET(Inputs!$B$35:$B$39,0,$B352-1)),0)</f>
        <v>0</v>
      </c>
      <c r="G352" s="918">
        <f ca="1">IFERROR(SUMPRODUCT(CHOOSE({1;2;3;4;5},G77,G133,G188,G243,G298),OFFSET(Inputs!$B$35:$B$39,0,$B352-1))/SUM(OFFSET(Inputs!$B$35:$B$39,0,$B352-1)),0)</f>
        <v>0</v>
      </c>
      <c r="H352" s="918">
        <f ca="1">IFERROR(SUMPRODUCT(CHOOSE({1;2;3;4;5},H77,H133,H188,H243,H298),OFFSET(Inputs!$B$35:$B$39,0,$B352-1))/SUM(OFFSET(Inputs!$B$35:$B$39,0,$B352-1)),0)</f>
        <v>0</v>
      </c>
      <c r="I352" s="918">
        <f ca="1">IFERROR(SUMPRODUCT(CHOOSE({1;2;3;4;5},I77,I133,I188,I243,I298),OFFSET(Inputs!$B$35:$B$39,0,$B352-1))/SUM(OFFSET(Inputs!$B$35:$B$39,0,$B352-1)),0)</f>
        <v>0</v>
      </c>
      <c r="J352" s="918">
        <f ca="1">IFERROR(SUMPRODUCT(CHOOSE({1;2;3;4;5},J77,J133,J188,J243,J298),OFFSET(Inputs!$B$35:$B$39,0,$B352-1))/SUM(OFFSET(Inputs!$B$35:$B$39,0,$B352-1)),0)</f>
        <v>0</v>
      </c>
      <c r="K352" s="918">
        <f ca="1">IFERROR(SUMPRODUCT(CHOOSE({1;2;3;4;5},K77,K133,K188,K243,K298),OFFSET(Inputs!$B$35:$B$39,0,$B352-1))/SUM(OFFSET(Inputs!$B$35:$B$39,0,$B352-1)),0)</f>
        <v>0</v>
      </c>
      <c r="L352" s="918">
        <f ca="1">IFERROR(SUMPRODUCT(CHOOSE({1;2;3;4;5},L77,L133,L188,L243,L298),OFFSET(Inputs!$B$35:$B$39,0,$B352-1))/SUM(OFFSET(Inputs!$B$35:$B$39,0,$B352-1)),0)</f>
        <v>0</v>
      </c>
      <c r="M352" s="918">
        <f ca="1">IFERROR(SUMPRODUCT(CHOOSE({1;2;3;4;5},M77,M133,M188,M243,M298),OFFSET(Inputs!$B$35:$B$39,0,$B352-1))/SUM(OFFSET(Inputs!$B$35:$B$39,0,$B352-1)),0)</f>
        <v>0</v>
      </c>
      <c r="N352" s="918">
        <f ca="1">IFERROR(SUMPRODUCT(CHOOSE({1;2;3;4;5},N77,N133,N188,N243,N298),OFFSET(Inputs!$B$35:$B$39,0,$B352-1))/SUM(OFFSET(Inputs!$B$35:$B$39,0,$B352-1)),0)</f>
        <v>0</v>
      </c>
      <c r="O352" s="918">
        <f ca="1">IFERROR(SUMPRODUCT(CHOOSE({1;2;3;4;5},O77,O133,O188,O243,O298),OFFSET(Inputs!$B$35:$B$39,0,$B352-1))/SUM(OFFSET(Inputs!$B$35:$B$39,0,$B352-1)),0)</f>
        <v>0</v>
      </c>
      <c r="P352" s="918">
        <f ca="1">IFERROR(SUMPRODUCT(CHOOSE({1;2;3;4;5},P77,P133,P188,P243,P298),OFFSET(Inputs!$B$35:$B$39,0,$B352-1))/SUM(OFFSET(Inputs!$B$35:$B$39,0,$B352-1)),0)</f>
        <v>0</v>
      </c>
      <c r="Q352" s="902">
        <f ca="1">IFERROR(SUMPRODUCT(CHOOSE({1;2;3;4;5},Q77,Q133,Q188,Q243,Q298),OFFSET(Inputs!$B$35:$B$39,0,$B352-1))/SUM(OFFSET(Inputs!$B$35:$B$39,0,$B352-1)),0)</f>
        <v>0</v>
      </c>
      <c r="R352" s="902">
        <f ca="1">IFERROR(SUMPRODUCT(CHOOSE({1;2;3;4;5},R77,R133,R188,R243,R298),OFFSET(Inputs!$B$35:$B$39,0,$B352-1))/SUM(OFFSET(Inputs!$B$35:$B$39,0,$B352-1)),0)</f>
        <v>0</v>
      </c>
      <c r="S352" s="902">
        <f ca="1">IFERROR(SUMPRODUCT(CHOOSE({1;2;3;4;5},S77,S133,S188,S243,S298),OFFSET(Inputs!$B$35:$B$39,0,$B352-1))/SUM(OFFSET(Inputs!$B$35:$B$39,0,$B352-1)),0)</f>
        <v>0</v>
      </c>
      <c r="T352" s="902">
        <f ca="1">IFERROR(SUMPRODUCT(CHOOSE({1;2;3;4;5},T77,T133,T188,T243,T298),OFFSET(Inputs!$B$35:$B$39,0,$B352-1))/SUM(OFFSET(Inputs!$B$35:$B$39,0,$B352-1)),0)</f>
        <v>0</v>
      </c>
      <c r="U352" s="902">
        <f ca="1">IFERROR(SUMPRODUCT(CHOOSE({1;2;3;4;5},U77,U133,U188,U243,U298),OFFSET(Inputs!$B$35:$B$39,0,$B352-1))/SUM(OFFSET(Inputs!$B$35:$B$39,0,$B352-1)),0)</f>
        <v>0</v>
      </c>
      <c r="V352" s="902">
        <f ca="1">IFERROR(SUMPRODUCT(CHOOSE({1;2;3;4;5},V77,V133,V188,V243,V298),OFFSET(Inputs!$B$35:$B$39,0,$B352-1))/SUM(OFFSET(Inputs!$B$35:$B$39,0,$B352-1)),0)</f>
        <v>0</v>
      </c>
      <c r="W352" s="902">
        <f ca="1">IFERROR(SUMPRODUCT(CHOOSE({1;2;3;4;5},W77,W133,W188,W243,W298),OFFSET(Inputs!$B$35:$B$39,0,$B352-1))/SUM(OFFSET(Inputs!$B$35:$B$39,0,$B352-1)),0)</f>
        <v>0</v>
      </c>
      <c r="X352" s="902">
        <f ca="1">IFERROR(SUMPRODUCT(CHOOSE({1;2;3;4;5},X77,X133,X188,X243,X298),OFFSET(Inputs!$B$35:$B$39,0,$B352-1))/SUM(OFFSET(Inputs!$B$35:$B$39,0,$B352-1)),0)</f>
        <v>0</v>
      </c>
      <c r="Y352" s="902">
        <f ca="1">IFERROR(SUMPRODUCT(CHOOSE({1;2;3;4;5},Y77,Y133,Y188,Y243,Y298),OFFSET(Inputs!$B$35:$B$39,0,$B352-1))/SUM(OFFSET(Inputs!$B$35:$B$39,0,$B352-1)),0)</f>
        <v>0</v>
      </c>
      <c r="Z352" s="902">
        <f ca="1">IFERROR(SUMPRODUCT(CHOOSE({1;2;3;4;5},Z77,Z133,Z188,Z243,Z298),OFFSET(Inputs!$B$35:$B$39,0,$B352-1))/SUM(OFFSET(Inputs!$B$35:$B$39,0,$B352-1)),0)</f>
        <v>0</v>
      </c>
      <c r="AA352" s="902">
        <f ca="1">IFERROR(SUMPRODUCT(CHOOSE({1;2;3;4;5},AA77,AA133,AA188,AA243,AA298),OFFSET(Inputs!$B$35:$B$39,0,$B352-1))/SUM(OFFSET(Inputs!$B$35:$B$39,0,$B352-1)),0)</f>
        <v>0</v>
      </c>
      <c r="AB352" s="902">
        <f ca="1">IFERROR(SUMPRODUCT(CHOOSE({1;2;3;4;5},AB77,AB133,AB188,AB243,AB298),OFFSET(Inputs!$B$35:$B$39,0,$B352-1))/SUM(OFFSET(Inputs!$B$35:$B$39,0,$B352-1)),0)</f>
        <v>0</v>
      </c>
      <c r="AC352" s="902">
        <f ca="1">IFERROR(SUMPRODUCT(CHOOSE({1;2;3;4;5},AC77,AC133,AC188,AC243,AC298),OFFSET(Inputs!$B$35:$B$39,0,$B352-1))/SUM(OFFSET(Inputs!$B$35:$B$39,0,$B352-1)),0)</f>
        <v>0</v>
      </c>
      <c r="AD352" s="902">
        <f ca="1">IFERROR(SUMPRODUCT(CHOOSE({1;2;3;4;5},AD77,AD133,AD188,AD243,AD298),OFFSET(Inputs!$B$35:$B$39,0,$B352-1))/SUM(OFFSET(Inputs!$B$35:$B$39,0,$B352-1)),0)</f>
        <v>0</v>
      </c>
      <c r="AE352" s="902">
        <f ca="1">IFERROR(SUMPRODUCT(CHOOSE({1;2;3;4;5},AE77,AE133,AE188,AE243,AE298),OFFSET(Inputs!$B$35:$B$39,0,$B352-1))/SUM(OFFSET(Inputs!$B$35:$B$39,0,$B352-1)),0)</f>
        <v>0</v>
      </c>
      <c r="AF352" s="902">
        <f ca="1">IFERROR(SUMPRODUCT(CHOOSE({1;2;3;4;5},AF77,AF133,AF188,AF243,AF298),OFFSET(Inputs!$B$35:$B$39,0,$B352-1))/SUM(OFFSET(Inputs!$B$35:$B$39,0,$B352-1)),0)</f>
        <v>0</v>
      </c>
      <c r="AG352" s="902">
        <f ca="1">IFERROR(SUMPRODUCT(CHOOSE({1;2;3;4;5},AG77,AG133,AG188,AG243,AG298),OFFSET(Inputs!$B$35:$B$39,0,$B352-1))/SUM(OFFSET(Inputs!$B$35:$B$39,0,$B352-1)),0)</f>
        <v>0</v>
      </c>
      <c r="AH352" s="902">
        <f ca="1">IFERROR(SUMPRODUCT(CHOOSE({1;2;3;4;5},AH77,AH133,AH188,AH243,AH298),OFFSET(Inputs!$B$35:$B$39,0,$B352-1))/SUM(OFFSET(Inputs!$B$35:$B$39,0,$B352-1)),0)</f>
        <v>0</v>
      </c>
      <c r="AI352" s="902">
        <f ca="1">IFERROR(SUMPRODUCT(CHOOSE({1;2;3;4;5},AI77,AI133,AI188,AI243,AI298),OFFSET(Inputs!$B$35:$B$39,0,$B352-1))/SUM(OFFSET(Inputs!$B$35:$B$39,0,$B352-1)),0)</f>
        <v>0</v>
      </c>
      <c r="AJ352" s="902">
        <f ca="1">IFERROR(SUMPRODUCT(CHOOSE({1;2;3;4;5},AJ77,AJ133,AJ188,AJ243,AJ298),OFFSET(Inputs!$B$35:$B$39,0,$B352-1))/SUM(OFFSET(Inputs!$B$35:$B$39,0,$B352-1)),0)</f>
        <v>0</v>
      </c>
      <c r="AK352" s="902">
        <f ca="1">IFERROR(SUMPRODUCT(CHOOSE({1;2;3;4;5},AK77,AK133,AK188,AK243,AK298),OFFSET(Inputs!$B$35:$B$39,0,$B352-1))/SUM(OFFSET(Inputs!$B$35:$B$39,0,$B352-1)),0)</f>
        <v>0</v>
      </c>
      <c r="AL352" s="902">
        <f ca="1">IFERROR(SUMPRODUCT(CHOOSE({1;2;3;4;5},AL77,AL133,AL188,AL243,AL298),OFFSET(Inputs!$B$35:$B$39,0,$B352-1))/SUM(OFFSET(Inputs!$B$35:$B$39,0,$B352-1)),0)</f>
        <v>0</v>
      </c>
      <c r="AM352" s="902">
        <f ca="1">IFERROR(SUMPRODUCT(CHOOSE({1;2;3;4;5},AM77,AM133,AM188,AM243,AM298),OFFSET(Inputs!$B$35:$B$39,0,$B352-1))/SUM(OFFSET(Inputs!$B$35:$B$39,0,$B352-1)),0)</f>
        <v>0</v>
      </c>
      <c r="AN352" s="902">
        <f ca="1">IFERROR(SUMPRODUCT(CHOOSE({1;2;3;4;5},AN77,AN133,AN188,AN243,AN298),OFFSET(Inputs!$B$35:$B$39,0,$B352-1))/SUM(OFFSET(Inputs!$B$35:$B$39,0,$B352-1)),0)</f>
        <v>0</v>
      </c>
      <c r="AO352" s="902">
        <f ca="1">IFERROR(SUMPRODUCT(CHOOSE({1;2;3;4;5},AO77,AO133,AO188,AO243,AO298),OFFSET(Inputs!$B$35:$B$39,0,$B352-1))/SUM(OFFSET(Inputs!$B$35:$B$39,0,$B352-1)),0)</f>
        <v>0</v>
      </c>
      <c r="AP352" s="902">
        <f ca="1">IFERROR(SUMPRODUCT(CHOOSE({1;2;3;4;5},AP77,AP133,AP188,AP243,AP298),OFFSET(Inputs!$B$35:$B$39,0,$B352-1))/SUM(OFFSET(Inputs!$B$35:$B$39,0,$B352-1)),0)</f>
        <v>0</v>
      </c>
      <c r="AQ352" s="902">
        <f ca="1">IFERROR(SUMPRODUCT(CHOOSE({1;2;3;4;5},AQ77,AQ133,AQ188,AQ243,AQ298),OFFSET(Inputs!$B$35:$B$39,0,$B352-1))/SUM(OFFSET(Inputs!$B$35:$B$39,0,$B352-1)),0)</f>
        <v>0</v>
      </c>
      <c r="AR352" s="902">
        <f ca="1">IFERROR(SUMPRODUCT(CHOOSE({1;2;3;4;5},AR77,AR133,AR188,AR243,AR298),OFFSET(Inputs!$B$35:$B$39,0,$B352-1))/SUM(OFFSET(Inputs!$B$35:$B$39,0,$B352-1)),0)</f>
        <v>0</v>
      </c>
      <c r="AS352" s="902">
        <f ca="1">IFERROR(SUMPRODUCT(CHOOSE({1;2;3;4;5},AS77,AS133,AS188,AS243,AS298),OFFSET(Inputs!$B$35:$B$39,0,$B352-1))/SUM(OFFSET(Inputs!$B$35:$B$39,0,$B352-1)),0)</f>
        <v>0</v>
      </c>
      <c r="AT352" s="902">
        <f ca="1">IFERROR(SUMPRODUCT(CHOOSE({1;2;3;4;5},AT77,AT133,AT188,AT243,AT298),OFFSET(Inputs!$B$35:$B$39,0,$B352-1))/SUM(OFFSET(Inputs!$B$35:$B$39,0,$B352-1)),0)</f>
        <v>0</v>
      </c>
      <c r="AU352" s="902">
        <f ca="1">IFERROR(SUMPRODUCT(CHOOSE({1;2;3;4;5},AU77,AU133,AU188,AU243,AU298),OFFSET(Inputs!$B$35:$B$39,0,$B352-1))/SUM(OFFSET(Inputs!$B$35:$B$39,0,$B352-1)),0)</f>
        <v>0</v>
      </c>
      <c r="AV352" s="902">
        <f ca="1">IFERROR(SUMPRODUCT(CHOOSE({1;2;3;4;5},AV77,AV133,AV188,AV243,AV298),OFFSET(Inputs!$B$35:$B$39,0,$B352-1))/SUM(OFFSET(Inputs!$B$35:$B$39,0,$B352-1)),0)</f>
        <v>0</v>
      </c>
      <c r="AW352" s="902">
        <f ca="1">IFERROR(SUMPRODUCT(CHOOSE({1;2;3;4;5},AW77,AW133,AW188,AW243,AW298),OFFSET(Inputs!$B$35:$B$39,0,$B352-1))/SUM(OFFSET(Inputs!$B$35:$B$39,0,$B352-1)),0)</f>
        <v>0</v>
      </c>
      <c r="AX352" s="902">
        <f ca="1">IFERROR(SUMPRODUCT(CHOOSE({1;2;3;4;5},AX77,AX133,AX188,AX243,AX298),OFFSET(Inputs!$B$35:$B$39,0,$B352-1))/SUM(OFFSET(Inputs!$B$35:$B$39,0,$B352-1)),0)</f>
        <v>0</v>
      </c>
      <c r="AY352" s="902">
        <f ca="1">IFERROR(SUMPRODUCT(CHOOSE({1;2;3;4;5},AY77,AY133,AY188,AY243,AY298),OFFSET(Inputs!$B$35:$B$39,0,$B352-1))/SUM(OFFSET(Inputs!$B$35:$B$39,0,$B352-1)),0)</f>
        <v>0</v>
      </c>
      <c r="AZ352" s="902">
        <f ca="1">IFERROR(SUMPRODUCT(CHOOSE({1;2;3;4;5},AZ77,AZ133,AZ188,AZ243,AZ298),OFFSET(Inputs!$B$35:$B$39,0,$B352-1))/SUM(OFFSET(Inputs!$B$35:$B$39,0,$B352-1)),0)</f>
        <v>0</v>
      </c>
      <c r="BA352" s="902">
        <f ca="1">IFERROR(SUMPRODUCT(CHOOSE({1;2;3;4;5},BA77,BA133,BA188,BA243,BA298),OFFSET(Inputs!$B$35:$B$39,0,$B352-1))/SUM(OFFSET(Inputs!$B$35:$B$39,0,$B352-1)),0)</f>
        <v>0</v>
      </c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43"/>
      <c r="BU352" s="243"/>
      <c r="BV352" s="243"/>
      <c r="BW352" s="243"/>
      <c r="BX352" s="243"/>
      <c r="BY352" s="243"/>
      <c r="BZ352" s="243"/>
      <c r="CA352" s="243"/>
      <c r="CB352" s="243"/>
      <c r="CC352" s="243"/>
      <c r="CD352" s="243"/>
      <c r="CE352" s="243"/>
      <c r="CF352" s="243"/>
      <c r="CG352" s="243"/>
      <c r="CH352" s="243"/>
      <c r="CI352" s="243"/>
      <c r="CJ352" s="243"/>
      <c r="CK352" s="243"/>
      <c r="CL352" s="243"/>
      <c r="CM352" s="243"/>
      <c r="CN352" s="243"/>
      <c r="CO352" s="243"/>
      <c r="CP352" s="243"/>
      <c r="CQ352" s="243"/>
      <c r="CR352" s="243"/>
      <c r="CS352" s="243"/>
      <c r="CT352" s="243"/>
      <c r="CU352" s="243"/>
      <c r="CV352" s="243"/>
      <c r="CW352" s="243"/>
      <c r="CX352" s="243"/>
      <c r="CY352" s="243"/>
      <c r="CZ352" s="243"/>
      <c r="DA352" s="243"/>
      <c r="DB352" s="243"/>
      <c r="DC352" s="243"/>
      <c r="DD352" s="243"/>
      <c r="DE352" s="243"/>
      <c r="DF352" s="243"/>
      <c r="DG352" s="243"/>
      <c r="DH352" s="243"/>
      <c r="DI352" s="243"/>
      <c r="DJ352" s="243"/>
      <c r="DK352" s="243"/>
      <c r="DL352" s="243"/>
      <c r="DM352" s="243"/>
      <c r="DN352" s="243"/>
      <c r="DO352" s="243"/>
      <c r="DP352" s="243"/>
      <c r="DQ352" s="243"/>
      <c r="DR352" s="243"/>
      <c r="DS352" s="243"/>
      <c r="DT352" s="243"/>
      <c r="DU352" s="243"/>
      <c r="DV352" s="243"/>
      <c r="DW352" s="243"/>
      <c r="DX352" s="243"/>
      <c r="DY352" s="243"/>
      <c r="DZ352" s="243"/>
      <c r="EA352" s="243"/>
      <c r="EB352" s="243"/>
      <c r="EC352" s="243"/>
      <c r="ED352" s="243"/>
      <c r="EE352" s="243"/>
      <c r="EF352" s="243"/>
      <c r="EG352" s="243"/>
      <c r="EH352" s="243"/>
      <c r="EI352" s="243"/>
      <c r="EJ352" s="243"/>
      <c r="EK352" s="243"/>
      <c r="EL352" s="243"/>
      <c r="EM352" s="243"/>
      <c r="EN352" s="243"/>
      <c r="EO352" s="243"/>
      <c r="EP352" s="243"/>
      <c r="EQ352" s="243"/>
      <c r="ER352" s="243"/>
      <c r="ES352" s="243"/>
      <c r="ET352" s="243"/>
      <c r="EU352" s="243"/>
      <c r="EV352" s="243"/>
      <c r="EW352" s="243"/>
      <c r="EX352" s="243"/>
      <c r="EY352" s="243"/>
      <c r="EZ352" s="243"/>
      <c r="FA352" s="243"/>
      <c r="FB352" s="243"/>
      <c r="FC352" s="243"/>
      <c r="FD352" s="243"/>
      <c r="FE352" s="243"/>
      <c r="FF352" s="243"/>
      <c r="FG352" s="243"/>
      <c r="FH352" s="243"/>
      <c r="FI352" s="243"/>
      <c r="FJ352" s="243"/>
      <c r="FK352" s="243"/>
      <c r="FL352" s="243"/>
      <c r="FM352" s="243"/>
      <c r="FN352" s="243"/>
      <c r="FO352" s="243"/>
      <c r="FP352" s="243"/>
      <c r="FQ352" s="243"/>
      <c r="FR352" s="243"/>
      <c r="FS352" s="243"/>
      <c r="FT352" s="243"/>
      <c r="FU352" s="243"/>
      <c r="FV352" s="243"/>
      <c r="FW352" s="243"/>
      <c r="FX352" s="243"/>
      <c r="FY352" s="243"/>
      <c r="FZ352" s="243"/>
      <c r="GA352" s="243"/>
      <c r="GB352" s="243"/>
      <c r="GC352" s="243"/>
      <c r="GD352" s="243"/>
      <c r="GE352" s="243"/>
      <c r="GF352" s="243"/>
      <c r="GG352" s="243"/>
      <c r="GH352" s="243"/>
      <c r="GI352" s="243"/>
      <c r="GJ352" s="243"/>
      <c r="GK352" s="243"/>
      <c r="GL352" s="243"/>
      <c r="GM352" s="243"/>
      <c r="GN352" s="243"/>
      <c r="GO352" s="243"/>
      <c r="GP352" s="243"/>
      <c r="GQ352" s="243"/>
      <c r="GR352" s="243"/>
      <c r="GS352" s="243"/>
      <c r="GT352" s="243"/>
      <c r="GU352" s="243"/>
      <c r="GV352" s="243"/>
      <c r="GW352" s="243"/>
      <c r="GX352" s="243"/>
      <c r="GY352" s="243"/>
      <c r="GZ352" s="243"/>
      <c r="HA352" s="243"/>
      <c r="HB352" s="243"/>
      <c r="HC352" s="243"/>
      <c r="HD352" s="243"/>
      <c r="HE352" s="243"/>
      <c r="HF352" s="243"/>
      <c r="HG352" s="243"/>
      <c r="HH352" s="243"/>
      <c r="HI352" s="243"/>
      <c r="HJ352" s="243"/>
      <c r="HK352" s="243"/>
      <c r="HL352" s="243"/>
      <c r="HM352" s="243"/>
      <c r="HN352" s="243"/>
      <c r="HO352" s="243"/>
      <c r="HP352" s="243"/>
      <c r="HQ352" s="243"/>
      <c r="HR352" s="243"/>
      <c r="HS352" s="243"/>
      <c r="HT352" s="243"/>
      <c r="HU352" s="243"/>
      <c r="HV352" s="243"/>
      <c r="HW352" s="243"/>
      <c r="HX352" s="243"/>
      <c r="HY352" s="243"/>
      <c r="HZ352" s="243"/>
      <c r="IA352" s="243"/>
      <c r="IB352" s="243"/>
      <c r="IC352" s="243"/>
      <c r="ID352" s="243"/>
      <c r="IE352" s="243"/>
      <c r="IF352" s="243"/>
      <c r="IG352" s="243"/>
      <c r="IH352" s="243"/>
      <c r="II352" s="243"/>
      <c r="IJ352" s="243"/>
      <c r="IK352" s="243"/>
      <c r="IL352" s="243"/>
      <c r="IM352" s="243"/>
      <c r="IN352" s="243"/>
      <c r="IO352" s="243"/>
      <c r="IP352" s="243"/>
      <c r="IQ352" s="243"/>
      <c r="IR352" s="243"/>
      <c r="IS352" s="243"/>
      <c r="IT352" s="243"/>
      <c r="IU352" s="243"/>
      <c r="IV352" s="243"/>
    </row>
    <row r="353" spans="1:256" s="340" customFormat="1" outlineLevel="1">
      <c r="A353" s="610"/>
      <c r="B353" s="987">
        <v>15</v>
      </c>
      <c r="C353" s="988"/>
      <c r="D353" s="918">
        <f ca="1">IFERROR(SUMPRODUCT(CHOOSE({1;2;3;4;5},D78,D134,D189,D244,D299),OFFSET(Inputs!$B$35:$B$39,0,$B353-1))/SUM(OFFSET(Inputs!$B$35:$B$39,0,$B353-1)),0)</f>
        <v>0</v>
      </c>
      <c r="E353" s="918">
        <f ca="1">IFERROR(SUMPRODUCT(CHOOSE({1;2;3;4;5},E78,E134,E189,E244,E299),OFFSET(Inputs!$B$35:$B$39,0,$B353-1))/SUM(OFFSET(Inputs!$B$35:$B$39,0,$B353-1)),0)</f>
        <v>0</v>
      </c>
      <c r="F353" s="918">
        <f ca="1">IFERROR(SUMPRODUCT(CHOOSE({1;2;3;4;5},F78,F134,F189,F244,F299),OFFSET(Inputs!$B$35:$B$39,0,$B353-1))/SUM(OFFSET(Inputs!$B$35:$B$39,0,$B353-1)),0)</f>
        <v>0</v>
      </c>
      <c r="G353" s="918">
        <f ca="1">IFERROR(SUMPRODUCT(CHOOSE({1;2;3;4;5},G78,G134,G189,G244,G299),OFFSET(Inputs!$B$35:$B$39,0,$B353-1))/SUM(OFFSET(Inputs!$B$35:$B$39,0,$B353-1)),0)</f>
        <v>0</v>
      </c>
      <c r="H353" s="918">
        <f ca="1">IFERROR(SUMPRODUCT(CHOOSE({1;2;3;4;5},H78,H134,H189,H244,H299),OFFSET(Inputs!$B$35:$B$39,0,$B353-1))/SUM(OFFSET(Inputs!$B$35:$B$39,0,$B353-1)),0)</f>
        <v>0</v>
      </c>
      <c r="I353" s="918">
        <f ca="1">IFERROR(SUMPRODUCT(CHOOSE({1;2;3;4;5},I78,I134,I189,I244,I299),OFFSET(Inputs!$B$35:$B$39,0,$B353-1))/SUM(OFFSET(Inputs!$B$35:$B$39,0,$B353-1)),0)</f>
        <v>0</v>
      </c>
      <c r="J353" s="918">
        <f ca="1">IFERROR(SUMPRODUCT(CHOOSE({1;2;3;4;5},J78,J134,J189,J244,J299),OFFSET(Inputs!$B$35:$B$39,0,$B353-1))/SUM(OFFSET(Inputs!$B$35:$B$39,0,$B353-1)),0)</f>
        <v>0</v>
      </c>
      <c r="K353" s="918">
        <f ca="1">IFERROR(SUMPRODUCT(CHOOSE({1;2;3;4;5},K78,K134,K189,K244,K299),OFFSET(Inputs!$B$35:$B$39,0,$B353-1))/SUM(OFFSET(Inputs!$B$35:$B$39,0,$B353-1)),0)</f>
        <v>0</v>
      </c>
      <c r="L353" s="918">
        <f ca="1">IFERROR(SUMPRODUCT(CHOOSE({1;2;3;4;5},L78,L134,L189,L244,L299),OFFSET(Inputs!$B$35:$B$39,0,$B353-1))/SUM(OFFSET(Inputs!$B$35:$B$39,0,$B353-1)),0)</f>
        <v>0</v>
      </c>
      <c r="M353" s="918">
        <f ca="1">IFERROR(SUMPRODUCT(CHOOSE({1;2;3;4;5},M78,M134,M189,M244,M299),OFFSET(Inputs!$B$35:$B$39,0,$B353-1))/SUM(OFFSET(Inputs!$B$35:$B$39,0,$B353-1)),0)</f>
        <v>0</v>
      </c>
      <c r="N353" s="918">
        <f ca="1">IFERROR(SUMPRODUCT(CHOOSE({1;2;3;4;5},N78,N134,N189,N244,N299),OFFSET(Inputs!$B$35:$B$39,0,$B353-1))/SUM(OFFSET(Inputs!$B$35:$B$39,0,$B353-1)),0)</f>
        <v>0</v>
      </c>
      <c r="O353" s="918">
        <f ca="1">IFERROR(SUMPRODUCT(CHOOSE({1;2;3;4;5},O78,O134,O189,O244,O299),OFFSET(Inputs!$B$35:$B$39,0,$B353-1))/SUM(OFFSET(Inputs!$B$35:$B$39,0,$B353-1)),0)</f>
        <v>0</v>
      </c>
      <c r="P353" s="918">
        <f ca="1">IFERROR(SUMPRODUCT(CHOOSE({1;2;3;4;5},P78,P134,P189,P244,P299),OFFSET(Inputs!$B$35:$B$39,0,$B353-1))/SUM(OFFSET(Inputs!$B$35:$B$39,0,$B353-1)),0)</f>
        <v>0</v>
      </c>
      <c r="Q353" s="918">
        <f ca="1">IFERROR(SUMPRODUCT(CHOOSE({1;2;3;4;5},Q78,Q134,Q189,Q244,Q299),OFFSET(Inputs!$B$35:$B$39,0,$B353-1))/SUM(OFFSET(Inputs!$B$35:$B$39,0,$B353-1)),0)</f>
        <v>0</v>
      </c>
      <c r="R353" s="902">
        <f ca="1">IFERROR(SUMPRODUCT(CHOOSE({1;2;3;4;5},R78,R134,R189,R244,R299),OFFSET(Inputs!$B$35:$B$39,0,$B353-1))/SUM(OFFSET(Inputs!$B$35:$B$39,0,$B353-1)),0)</f>
        <v>0</v>
      </c>
      <c r="S353" s="902">
        <f ca="1">IFERROR(SUMPRODUCT(CHOOSE({1;2;3;4;5},S78,S134,S189,S244,S299),OFFSET(Inputs!$B$35:$B$39,0,$B353-1))/SUM(OFFSET(Inputs!$B$35:$B$39,0,$B353-1)),0)</f>
        <v>0</v>
      </c>
      <c r="T353" s="902">
        <f ca="1">IFERROR(SUMPRODUCT(CHOOSE({1;2;3;4;5},T78,T134,T189,T244,T299),OFFSET(Inputs!$B$35:$B$39,0,$B353-1))/SUM(OFFSET(Inputs!$B$35:$B$39,0,$B353-1)),0)</f>
        <v>0</v>
      </c>
      <c r="U353" s="902">
        <f ca="1">IFERROR(SUMPRODUCT(CHOOSE({1;2;3;4;5},U78,U134,U189,U244,U299),OFFSET(Inputs!$B$35:$B$39,0,$B353-1))/SUM(OFFSET(Inputs!$B$35:$B$39,0,$B353-1)),0)</f>
        <v>0</v>
      </c>
      <c r="V353" s="902">
        <f ca="1">IFERROR(SUMPRODUCT(CHOOSE({1;2;3;4;5},V78,V134,V189,V244,V299),OFFSET(Inputs!$B$35:$B$39,0,$B353-1))/SUM(OFFSET(Inputs!$B$35:$B$39,0,$B353-1)),0)</f>
        <v>0</v>
      </c>
      <c r="W353" s="902">
        <f ca="1">IFERROR(SUMPRODUCT(CHOOSE({1;2;3;4;5},W78,W134,W189,W244,W299),OFFSET(Inputs!$B$35:$B$39,0,$B353-1))/SUM(OFFSET(Inputs!$B$35:$B$39,0,$B353-1)),0)</f>
        <v>0</v>
      </c>
      <c r="X353" s="902">
        <f ca="1">IFERROR(SUMPRODUCT(CHOOSE({1;2;3;4;5},X78,X134,X189,X244,X299),OFFSET(Inputs!$B$35:$B$39,0,$B353-1))/SUM(OFFSET(Inputs!$B$35:$B$39,0,$B353-1)),0)</f>
        <v>0</v>
      </c>
      <c r="Y353" s="902">
        <f ca="1">IFERROR(SUMPRODUCT(CHOOSE({1;2;3;4;5},Y78,Y134,Y189,Y244,Y299),OFFSET(Inputs!$B$35:$B$39,0,$B353-1))/SUM(OFFSET(Inputs!$B$35:$B$39,0,$B353-1)),0)</f>
        <v>0</v>
      </c>
      <c r="Z353" s="902">
        <f ca="1">IFERROR(SUMPRODUCT(CHOOSE({1;2;3;4;5},Z78,Z134,Z189,Z244,Z299),OFFSET(Inputs!$B$35:$B$39,0,$B353-1))/SUM(OFFSET(Inputs!$B$35:$B$39,0,$B353-1)),0)</f>
        <v>0</v>
      </c>
      <c r="AA353" s="902">
        <f ca="1">IFERROR(SUMPRODUCT(CHOOSE({1;2;3;4;5},AA78,AA134,AA189,AA244,AA299),OFFSET(Inputs!$B$35:$B$39,0,$B353-1))/SUM(OFFSET(Inputs!$B$35:$B$39,0,$B353-1)),0)</f>
        <v>0</v>
      </c>
      <c r="AB353" s="902">
        <f ca="1">IFERROR(SUMPRODUCT(CHOOSE({1;2;3;4;5},AB78,AB134,AB189,AB244,AB299),OFFSET(Inputs!$B$35:$B$39,0,$B353-1))/SUM(OFFSET(Inputs!$B$35:$B$39,0,$B353-1)),0)</f>
        <v>0</v>
      </c>
      <c r="AC353" s="902">
        <f ca="1">IFERROR(SUMPRODUCT(CHOOSE({1;2;3;4;5},AC78,AC134,AC189,AC244,AC299),OFFSET(Inputs!$B$35:$B$39,0,$B353-1))/SUM(OFFSET(Inputs!$B$35:$B$39,0,$B353-1)),0)</f>
        <v>0</v>
      </c>
      <c r="AD353" s="902">
        <f ca="1">IFERROR(SUMPRODUCT(CHOOSE({1;2;3;4;5},AD78,AD134,AD189,AD244,AD299),OFFSET(Inputs!$B$35:$B$39,0,$B353-1))/SUM(OFFSET(Inputs!$B$35:$B$39,0,$B353-1)),0)</f>
        <v>0</v>
      </c>
      <c r="AE353" s="902">
        <f ca="1">IFERROR(SUMPRODUCT(CHOOSE({1;2;3;4;5},AE78,AE134,AE189,AE244,AE299),OFFSET(Inputs!$B$35:$B$39,0,$B353-1))/SUM(OFFSET(Inputs!$B$35:$B$39,0,$B353-1)),0)</f>
        <v>0</v>
      </c>
      <c r="AF353" s="902">
        <f ca="1">IFERROR(SUMPRODUCT(CHOOSE({1;2;3;4;5},AF78,AF134,AF189,AF244,AF299),OFFSET(Inputs!$B$35:$B$39,0,$B353-1))/SUM(OFFSET(Inputs!$B$35:$B$39,0,$B353-1)),0)</f>
        <v>0</v>
      </c>
      <c r="AG353" s="902">
        <f ca="1">IFERROR(SUMPRODUCT(CHOOSE({1;2;3;4;5},AG78,AG134,AG189,AG244,AG299),OFFSET(Inputs!$B$35:$B$39,0,$B353-1))/SUM(OFFSET(Inputs!$B$35:$B$39,0,$B353-1)),0)</f>
        <v>0</v>
      </c>
      <c r="AH353" s="902">
        <f ca="1">IFERROR(SUMPRODUCT(CHOOSE({1;2;3;4;5},AH78,AH134,AH189,AH244,AH299),OFFSET(Inputs!$B$35:$B$39,0,$B353-1))/SUM(OFFSET(Inputs!$B$35:$B$39,0,$B353-1)),0)</f>
        <v>0</v>
      </c>
      <c r="AI353" s="902">
        <f ca="1">IFERROR(SUMPRODUCT(CHOOSE({1;2;3;4;5},AI78,AI134,AI189,AI244,AI299),OFFSET(Inputs!$B$35:$B$39,0,$B353-1))/SUM(OFFSET(Inputs!$B$35:$B$39,0,$B353-1)),0)</f>
        <v>0</v>
      </c>
      <c r="AJ353" s="902">
        <f ca="1">IFERROR(SUMPRODUCT(CHOOSE({1;2;3;4;5},AJ78,AJ134,AJ189,AJ244,AJ299),OFFSET(Inputs!$B$35:$B$39,0,$B353-1))/SUM(OFFSET(Inputs!$B$35:$B$39,0,$B353-1)),0)</f>
        <v>0</v>
      </c>
      <c r="AK353" s="902">
        <f ca="1">IFERROR(SUMPRODUCT(CHOOSE({1;2;3;4;5},AK78,AK134,AK189,AK244,AK299),OFFSET(Inputs!$B$35:$B$39,0,$B353-1))/SUM(OFFSET(Inputs!$B$35:$B$39,0,$B353-1)),0)</f>
        <v>0</v>
      </c>
      <c r="AL353" s="902">
        <f ca="1">IFERROR(SUMPRODUCT(CHOOSE({1;2;3;4;5},AL78,AL134,AL189,AL244,AL299),OFFSET(Inputs!$B$35:$B$39,0,$B353-1))/SUM(OFFSET(Inputs!$B$35:$B$39,0,$B353-1)),0)</f>
        <v>0</v>
      </c>
      <c r="AM353" s="902">
        <f ca="1">IFERROR(SUMPRODUCT(CHOOSE({1;2;3;4;5},AM78,AM134,AM189,AM244,AM299),OFFSET(Inputs!$B$35:$B$39,0,$B353-1))/SUM(OFFSET(Inputs!$B$35:$B$39,0,$B353-1)),0)</f>
        <v>0</v>
      </c>
      <c r="AN353" s="902">
        <f ca="1">IFERROR(SUMPRODUCT(CHOOSE({1;2;3;4;5},AN78,AN134,AN189,AN244,AN299),OFFSET(Inputs!$B$35:$B$39,0,$B353-1))/SUM(OFFSET(Inputs!$B$35:$B$39,0,$B353-1)),0)</f>
        <v>0</v>
      </c>
      <c r="AO353" s="902">
        <f ca="1">IFERROR(SUMPRODUCT(CHOOSE({1;2;3;4;5},AO78,AO134,AO189,AO244,AO299),OFFSET(Inputs!$B$35:$B$39,0,$B353-1))/SUM(OFFSET(Inputs!$B$35:$B$39,0,$B353-1)),0)</f>
        <v>0</v>
      </c>
      <c r="AP353" s="902">
        <f ca="1">IFERROR(SUMPRODUCT(CHOOSE({1;2;3;4;5},AP78,AP134,AP189,AP244,AP299),OFFSET(Inputs!$B$35:$B$39,0,$B353-1))/SUM(OFFSET(Inputs!$B$35:$B$39,0,$B353-1)),0)</f>
        <v>0</v>
      </c>
      <c r="AQ353" s="902">
        <f ca="1">IFERROR(SUMPRODUCT(CHOOSE({1;2;3;4;5},AQ78,AQ134,AQ189,AQ244,AQ299),OFFSET(Inputs!$B$35:$B$39,0,$B353-1))/SUM(OFFSET(Inputs!$B$35:$B$39,0,$B353-1)),0)</f>
        <v>0</v>
      </c>
      <c r="AR353" s="902">
        <f ca="1">IFERROR(SUMPRODUCT(CHOOSE({1;2;3;4;5},AR78,AR134,AR189,AR244,AR299),OFFSET(Inputs!$B$35:$B$39,0,$B353-1))/SUM(OFFSET(Inputs!$B$35:$B$39,0,$B353-1)),0)</f>
        <v>0</v>
      </c>
      <c r="AS353" s="902">
        <f ca="1">IFERROR(SUMPRODUCT(CHOOSE({1;2;3;4;5},AS78,AS134,AS189,AS244,AS299),OFFSET(Inputs!$B$35:$B$39,0,$B353-1))/SUM(OFFSET(Inputs!$B$35:$B$39,0,$B353-1)),0)</f>
        <v>0</v>
      </c>
      <c r="AT353" s="902">
        <f ca="1">IFERROR(SUMPRODUCT(CHOOSE({1;2;3;4;5},AT78,AT134,AT189,AT244,AT299),OFFSET(Inputs!$B$35:$B$39,0,$B353-1))/SUM(OFFSET(Inputs!$B$35:$B$39,0,$B353-1)),0)</f>
        <v>0</v>
      </c>
      <c r="AU353" s="902">
        <f ca="1">IFERROR(SUMPRODUCT(CHOOSE({1;2;3;4;5},AU78,AU134,AU189,AU244,AU299),OFFSET(Inputs!$B$35:$B$39,0,$B353-1))/SUM(OFFSET(Inputs!$B$35:$B$39,0,$B353-1)),0)</f>
        <v>0</v>
      </c>
      <c r="AV353" s="902">
        <f ca="1">IFERROR(SUMPRODUCT(CHOOSE({1;2;3;4;5},AV78,AV134,AV189,AV244,AV299),OFFSET(Inputs!$B$35:$B$39,0,$B353-1))/SUM(OFFSET(Inputs!$B$35:$B$39,0,$B353-1)),0)</f>
        <v>0</v>
      </c>
      <c r="AW353" s="902">
        <f ca="1">IFERROR(SUMPRODUCT(CHOOSE({1;2;3;4;5},AW78,AW134,AW189,AW244,AW299),OFFSET(Inputs!$B$35:$B$39,0,$B353-1))/SUM(OFFSET(Inputs!$B$35:$B$39,0,$B353-1)),0)</f>
        <v>0</v>
      </c>
      <c r="AX353" s="902">
        <f ca="1">IFERROR(SUMPRODUCT(CHOOSE({1;2;3;4;5},AX78,AX134,AX189,AX244,AX299),OFFSET(Inputs!$B$35:$B$39,0,$B353-1))/SUM(OFFSET(Inputs!$B$35:$B$39,0,$B353-1)),0)</f>
        <v>0</v>
      </c>
      <c r="AY353" s="902">
        <f ca="1">IFERROR(SUMPRODUCT(CHOOSE({1;2;3;4;5},AY78,AY134,AY189,AY244,AY299),OFFSET(Inputs!$B$35:$B$39,0,$B353-1))/SUM(OFFSET(Inputs!$B$35:$B$39,0,$B353-1)),0)</f>
        <v>0</v>
      </c>
      <c r="AZ353" s="902">
        <f ca="1">IFERROR(SUMPRODUCT(CHOOSE({1;2;3;4;5},AZ78,AZ134,AZ189,AZ244,AZ299),OFFSET(Inputs!$B$35:$B$39,0,$B353-1))/SUM(OFFSET(Inputs!$B$35:$B$39,0,$B353-1)),0)</f>
        <v>0</v>
      </c>
      <c r="BA353" s="902">
        <f ca="1">IFERROR(SUMPRODUCT(CHOOSE({1;2;3;4;5},BA78,BA134,BA189,BA244,BA299),OFFSET(Inputs!$B$35:$B$39,0,$B353-1))/SUM(OFFSET(Inputs!$B$35:$B$39,0,$B353-1)),0)</f>
        <v>0</v>
      </c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43"/>
      <c r="BU353" s="243"/>
      <c r="BV353" s="243"/>
      <c r="BW353" s="243"/>
      <c r="BX353" s="243"/>
      <c r="BY353" s="243"/>
      <c r="BZ353" s="243"/>
      <c r="CA353" s="243"/>
      <c r="CB353" s="243"/>
      <c r="CC353" s="243"/>
      <c r="CD353" s="243"/>
      <c r="CE353" s="243"/>
      <c r="CF353" s="243"/>
      <c r="CG353" s="243"/>
      <c r="CH353" s="243"/>
      <c r="CI353" s="243"/>
      <c r="CJ353" s="243"/>
      <c r="CK353" s="243"/>
      <c r="CL353" s="243"/>
      <c r="CM353" s="243"/>
      <c r="CN353" s="243"/>
      <c r="CO353" s="243"/>
      <c r="CP353" s="243"/>
      <c r="CQ353" s="243"/>
      <c r="CR353" s="243"/>
      <c r="CS353" s="243"/>
      <c r="CT353" s="243"/>
      <c r="CU353" s="243"/>
      <c r="CV353" s="243"/>
      <c r="CW353" s="243"/>
      <c r="CX353" s="243"/>
      <c r="CY353" s="243"/>
      <c r="CZ353" s="243"/>
      <c r="DA353" s="243"/>
      <c r="DB353" s="243"/>
      <c r="DC353" s="243"/>
      <c r="DD353" s="243"/>
      <c r="DE353" s="243"/>
      <c r="DF353" s="243"/>
      <c r="DG353" s="243"/>
      <c r="DH353" s="243"/>
      <c r="DI353" s="243"/>
      <c r="DJ353" s="243"/>
      <c r="DK353" s="243"/>
      <c r="DL353" s="243"/>
      <c r="DM353" s="243"/>
      <c r="DN353" s="243"/>
      <c r="DO353" s="243"/>
      <c r="DP353" s="243"/>
      <c r="DQ353" s="243"/>
      <c r="DR353" s="243"/>
      <c r="DS353" s="243"/>
      <c r="DT353" s="243"/>
      <c r="DU353" s="243"/>
      <c r="DV353" s="243"/>
      <c r="DW353" s="243"/>
      <c r="DX353" s="243"/>
      <c r="DY353" s="243"/>
      <c r="DZ353" s="243"/>
      <c r="EA353" s="243"/>
      <c r="EB353" s="243"/>
      <c r="EC353" s="243"/>
      <c r="ED353" s="243"/>
      <c r="EE353" s="243"/>
      <c r="EF353" s="243"/>
      <c r="EG353" s="243"/>
      <c r="EH353" s="243"/>
      <c r="EI353" s="243"/>
      <c r="EJ353" s="243"/>
      <c r="EK353" s="243"/>
      <c r="EL353" s="243"/>
      <c r="EM353" s="243"/>
      <c r="EN353" s="243"/>
      <c r="EO353" s="243"/>
      <c r="EP353" s="243"/>
      <c r="EQ353" s="243"/>
      <c r="ER353" s="243"/>
      <c r="ES353" s="243"/>
      <c r="ET353" s="243"/>
      <c r="EU353" s="243"/>
      <c r="EV353" s="243"/>
      <c r="EW353" s="243"/>
      <c r="EX353" s="243"/>
      <c r="EY353" s="243"/>
      <c r="EZ353" s="243"/>
      <c r="FA353" s="243"/>
      <c r="FB353" s="243"/>
      <c r="FC353" s="243"/>
      <c r="FD353" s="243"/>
      <c r="FE353" s="243"/>
      <c r="FF353" s="243"/>
      <c r="FG353" s="243"/>
      <c r="FH353" s="243"/>
      <c r="FI353" s="243"/>
      <c r="FJ353" s="243"/>
      <c r="FK353" s="243"/>
      <c r="FL353" s="243"/>
      <c r="FM353" s="243"/>
      <c r="FN353" s="243"/>
      <c r="FO353" s="243"/>
      <c r="FP353" s="243"/>
      <c r="FQ353" s="243"/>
      <c r="FR353" s="243"/>
      <c r="FS353" s="243"/>
      <c r="FT353" s="243"/>
      <c r="FU353" s="243"/>
      <c r="FV353" s="243"/>
      <c r="FW353" s="243"/>
      <c r="FX353" s="243"/>
      <c r="FY353" s="243"/>
      <c r="FZ353" s="243"/>
      <c r="GA353" s="243"/>
      <c r="GB353" s="243"/>
      <c r="GC353" s="243"/>
      <c r="GD353" s="243"/>
      <c r="GE353" s="243"/>
      <c r="GF353" s="243"/>
      <c r="GG353" s="243"/>
      <c r="GH353" s="243"/>
      <c r="GI353" s="243"/>
      <c r="GJ353" s="243"/>
      <c r="GK353" s="243"/>
      <c r="GL353" s="243"/>
      <c r="GM353" s="243"/>
      <c r="GN353" s="243"/>
      <c r="GO353" s="243"/>
      <c r="GP353" s="243"/>
      <c r="GQ353" s="243"/>
      <c r="GR353" s="243"/>
      <c r="GS353" s="243"/>
      <c r="GT353" s="243"/>
      <c r="GU353" s="243"/>
      <c r="GV353" s="243"/>
      <c r="GW353" s="243"/>
      <c r="GX353" s="243"/>
      <c r="GY353" s="243"/>
      <c r="GZ353" s="243"/>
      <c r="HA353" s="243"/>
      <c r="HB353" s="243"/>
      <c r="HC353" s="243"/>
      <c r="HD353" s="243"/>
      <c r="HE353" s="243"/>
      <c r="HF353" s="243"/>
      <c r="HG353" s="243"/>
      <c r="HH353" s="243"/>
      <c r="HI353" s="243"/>
      <c r="HJ353" s="243"/>
      <c r="HK353" s="243"/>
      <c r="HL353" s="243"/>
      <c r="HM353" s="243"/>
      <c r="HN353" s="243"/>
      <c r="HO353" s="243"/>
      <c r="HP353" s="243"/>
      <c r="HQ353" s="243"/>
      <c r="HR353" s="243"/>
      <c r="HS353" s="243"/>
      <c r="HT353" s="243"/>
      <c r="HU353" s="243"/>
      <c r="HV353" s="243"/>
      <c r="HW353" s="243"/>
      <c r="HX353" s="243"/>
      <c r="HY353" s="243"/>
      <c r="HZ353" s="243"/>
      <c r="IA353" s="243"/>
      <c r="IB353" s="243"/>
      <c r="IC353" s="243"/>
      <c r="ID353" s="243"/>
      <c r="IE353" s="243"/>
      <c r="IF353" s="243"/>
      <c r="IG353" s="243"/>
      <c r="IH353" s="243"/>
      <c r="II353" s="243"/>
      <c r="IJ353" s="243"/>
      <c r="IK353" s="243"/>
      <c r="IL353" s="243"/>
      <c r="IM353" s="243"/>
      <c r="IN353" s="243"/>
      <c r="IO353" s="243"/>
      <c r="IP353" s="243"/>
      <c r="IQ353" s="243"/>
      <c r="IR353" s="243"/>
      <c r="IS353" s="243"/>
      <c r="IT353" s="243"/>
      <c r="IU353" s="243"/>
      <c r="IV353" s="243"/>
    </row>
    <row r="354" spans="1:256" s="340" customFormat="1" outlineLevel="1">
      <c r="A354" s="610"/>
      <c r="B354" s="987">
        <v>16</v>
      </c>
      <c r="C354" s="988"/>
      <c r="D354" s="918">
        <f ca="1">IFERROR(SUMPRODUCT(CHOOSE({1;2;3;4;5},D79,D135,D190,D245,D300),OFFSET(Inputs!$B$35:$B$39,0,$B354-1))/SUM(OFFSET(Inputs!$B$35:$B$39,0,$B354-1)),0)</f>
        <v>0</v>
      </c>
      <c r="E354" s="918">
        <f ca="1">IFERROR(SUMPRODUCT(CHOOSE({1;2;3;4;5},E79,E135,E190,E245,E300),OFFSET(Inputs!$B$35:$B$39,0,$B354-1))/SUM(OFFSET(Inputs!$B$35:$B$39,0,$B354-1)),0)</f>
        <v>0</v>
      </c>
      <c r="F354" s="918">
        <f ca="1">IFERROR(SUMPRODUCT(CHOOSE({1;2;3;4;5},F79,F135,F190,F245,F300),OFFSET(Inputs!$B$35:$B$39,0,$B354-1))/SUM(OFFSET(Inputs!$B$35:$B$39,0,$B354-1)),0)</f>
        <v>0</v>
      </c>
      <c r="G354" s="918">
        <f ca="1">IFERROR(SUMPRODUCT(CHOOSE({1;2;3;4;5},G79,G135,G190,G245,G300),OFFSET(Inputs!$B$35:$B$39,0,$B354-1))/SUM(OFFSET(Inputs!$B$35:$B$39,0,$B354-1)),0)</f>
        <v>0</v>
      </c>
      <c r="H354" s="918">
        <f ca="1">IFERROR(SUMPRODUCT(CHOOSE({1;2;3;4;5},H79,H135,H190,H245,H300),OFFSET(Inputs!$B$35:$B$39,0,$B354-1))/SUM(OFFSET(Inputs!$B$35:$B$39,0,$B354-1)),0)</f>
        <v>0</v>
      </c>
      <c r="I354" s="918">
        <f ca="1">IFERROR(SUMPRODUCT(CHOOSE({1;2;3;4;5},I79,I135,I190,I245,I300),OFFSET(Inputs!$B$35:$B$39,0,$B354-1))/SUM(OFFSET(Inputs!$B$35:$B$39,0,$B354-1)),0)</f>
        <v>0</v>
      </c>
      <c r="J354" s="918">
        <f ca="1">IFERROR(SUMPRODUCT(CHOOSE({1;2;3;4;5},J79,J135,J190,J245,J300),OFFSET(Inputs!$B$35:$B$39,0,$B354-1))/SUM(OFFSET(Inputs!$B$35:$B$39,0,$B354-1)),0)</f>
        <v>0</v>
      </c>
      <c r="K354" s="918">
        <f ca="1">IFERROR(SUMPRODUCT(CHOOSE({1;2;3;4;5},K79,K135,K190,K245,K300),OFFSET(Inputs!$B$35:$B$39,0,$B354-1))/SUM(OFFSET(Inputs!$B$35:$B$39,0,$B354-1)),0)</f>
        <v>0</v>
      </c>
      <c r="L354" s="918">
        <f ca="1">IFERROR(SUMPRODUCT(CHOOSE({1;2;3;4;5},L79,L135,L190,L245,L300),OFFSET(Inputs!$B$35:$B$39,0,$B354-1))/SUM(OFFSET(Inputs!$B$35:$B$39,0,$B354-1)),0)</f>
        <v>0</v>
      </c>
      <c r="M354" s="918">
        <f ca="1">IFERROR(SUMPRODUCT(CHOOSE({1;2;3;4;5},M79,M135,M190,M245,M300),OFFSET(Inputs!$B$35:$B$39,0,$B354-1))/SUM(OFFSET(Inputs!$B$35:$B$39,0,$B354-1)),0)</f>
        <v>0</v>
      </c>
      <c r="N354" s="918">
        <f ca="1">IFERROR(SUMPRODUCT(CHOOSE({1;2;3;4;5},N79,N135,N190,N245,N300),OFFSET(Inputs!$B$35:$B$39,0,$B354-1))/SUM(OFFSET(Inputs!$B$35:$B$39,0,$B354-1)),0)</f>
        <v>0</v>
      </c>
      <c r="O354" s="918">
        <f ca="1">IFERROR(SUMPRODUCT(CHOOSE({1;2;3;4;5},O79,O135,O190,O245,O300),OFFSET(Inputs!$B$35:$B$39,0,$B354-1))/SUM(OFFSET(Inputs!$B$35:$B$39,0,$B354-1)),0)</f>
        <v>0</v>
      </c>
      <c r="P354" s="918">
        <f ca="1">IFERROR(SUMPRODUCT(CHOOSE({1;2;3;4;5},P79,P135,P190,P245,P300),OFFSET(Inputs!$B$35:$B$39,0,$B354-1))/SUM(OFFSET(Inputs!$B$35:$B$39,0,$B354-1)),0)</f>
        <v>0</v>
      </c>
      <c r="Q354" s="918">
        <f ca="1">IFERROR(SUMPRODUCT(CHOOSE({1;2;3;4;5},Q79,Q135,Q190,Q245,Q300),OFFSET(Inputs!$B$35:$B$39,0,$B354-1))/SUM(OFFSET(Inputs!$B$35:$B$39,0,$B354-1)),0)</f>
        <v>0</v>
      </c>
      <c r="R354" s="918">
        <f ca="1">IFERROR(SUMPRODUCT(CHOOSE({1;2;3;4;5},R79,R135,R190,R245,R300),OFFSET(Inputs!$B$35:$B$39,0,$B354-1))/SUM(OFFSET(Inputs!$B$35:$B$39,0,$B354-1)),0)</f>
        <v>0</v>
      </c>
      <c r="S354" s="902">
        <f ca="1">IFERROR(SUMPRODUCT(CHOOSE({1;2;3;4;5},S79,S135,S190,S245,S300),OFFSET(Inputs!$B$35:$B$39,0,$B354-1))/SUM(OFFSET(Inputs!$B$35:$B$39,0,$B354-1)),0)</f>
        <v>0</v>
      </c>
      <c r="T354" s="902">
        <f ca="1">IFERROR(SUMPRODUCT(CHOOSE({1;2;3;4;5},T79,T135,T190,T245,T300),OFFSET(Inputs!$B$35:$B$39,0,$B354-1))/SUM(OFFSET(Inputs!$B$35:$B$39,0,$B354-1)),0)</f>
        <v>0</v>
      </c>
      <c r="U354" s="902">
        <f ca="1">IFERROR(SUMPRODUCT(CHOOSE({1;2;3;4;5},U79,U135,U190,U245,U300),OFFSET(Inputs!$B$35:$B$39,0,$B354-1))/SUM(OFFSET(Inputs!$B$35:$B$39,0,$B354-1)),0)</f>
        <v>0</v>
      </c>
      <c r="V354" s="902">
        <f ca="1">IFERROR(SUMPRODUCT(CHOOSE({1;2;3;4;5},V79,V135,V190,V245,V300),OFFSET(Inputs!$B$35:$B$39,0,$B354-1))/SUM(OFFSET(Inputs!$B$35:$B$39,0,$B354-1)),0)</f>
        <v>0</v>
      </c>
      <c r="W354" s="902">
        <f ca="1">IFERROR(SUMPRODUCT(CHOOSE({1;2;3;4;5},W79,W135,W190,W245,W300),OFFSET(Inputs!$B$35:$B$39,0,$B354-1))/SUM(OFFSET(Inputs!$B$35:$B$39,0,$B354-1)),0)</f>
        <v>0</v>
      </c>
      <c r="X354" s="902">
        <f ca="1">IFERROR(SUMPRODUCT(CHOOSE({1;2;3;4;5},X79,X135,X190,X245,X300),OFFSET(Inputs!$B$35:$B$39,0,$B354-1))/SUM(OFFSET(Inputs!$B$35:$B$39,0,$B354-1)),0)</f>
        <v>0</v>
      </c>
      <c r="Y354" s="902">
        <f ca="1">IFERROR(SUMPRODUCT(CHOOSE({1;2;3;4;5},Y79,Y135,Y190,Y245,Y300),OFFSET(Inputs!$B$35:$B$39,0,$B354-1))/SUM(OFFSET(Inputs!$B$35:$B$39,0,$B354-1)),0)</f>
        <v>0</v>
      </c>
      <c r="Z354" s="902">
        <f ca="1">IFERROR(SUMPRODUCT(CHOOSE({1;2;3;4;5},Z79,Z135,Z190,Z245,Z300),OFFSET(Inputs!$B$35:$B$39,0,$B354-1))/SUM(OFFSET(Inputs!$B$35:$B$39,0,$B354-1)),0)</f>
        <v>0</v>
      </c>
      <c r="AA354" s="902">
        <f ca="1">IFERROR(SUMPRODUCT(CHOOSE({1;2;3;4;5},AA79,AA135,AA190,AA245,AA300),OFFSET(Inputs!$B$35:$B$39,0,$B354-1))/SUM(OFFSET(Inputs!$B$35:$B$39,0,$B354-1)),0)</f>
        <v>0</v>
      </c>
      <c r="AB354" s="902">
        <f ca="1">IFERROR(SUMPRODUCT(CHOOSE({1;2;3;4;5},AB79,AB135,AB190,AB245,AB300),OFFSET(Inputs!$B$35:$B$39,0,$B354-1))/SUM(OFFSET(Inputs!$B$35:$B$39,0,$B354-1)),0)</f>
        <v>0</v>
      </c>
      <c r="AC354" s="902">
        <f ca="1">IFERROR(SUMPRODUCT(CHOOSE({1;2;3;4;5},AC79,AC135,AC190,AC245,AC300),OFFSET(Inputs!$B$35:$B$39,0,$B354-1))/SUM(OFFSET(Inputs!$B$35:$B$39,0,$B354-1)),0)</f>
        <v>0</v>
      </c>
      <c r="AD354" s="902">
        <f ca="1">IFERROR(SUMPRODUCT(CHOOSE({1;2;3;4;5},AD79,AD135,AD190,AD245,AD300),OFFSET(Inputs!$B$35:$B$39,0,$B354-1))/SUM(OFFSET(Inputs!$B$35:$B$39,0,$B354-1)),0)</f>
        <v>0</v>
      </c>
      <c r="AE354" s="902">
        <f ca="1">IFERROR(SUMPRODUCT(CHOOSE({1;2;3;4;5},AE79,AE135,AE190,AE245,AE300),OFFSET(Inputs!$B$35:$B$39,0,$B354-1))/SUM(OFFSET(Inputs!$B$35:$B$39,0,$B354-1)),0)</f>
        <v>0</v>
      </c>
      <c r="AF354" s="902">
        <f ca="1">IFERROR(SUMPRODUCT(CHOOSE({1;2;3;4;5},AF79,AF135,AF190,AF245,AF300),OFFSET(Inputs!$B$35:$B$39,0,$B354-1))/SUM(OFFSET(Inputs!$B$35:$B$39,0,$B354-1)),0)</f>
        <v>0</v>
      </c>
      <c r="AG354" s="902">
        <f ca="1">IFERROR(SUMPRODUCT(CHOOSE({1;2;3;4;5},AG79,AG135,AG190,AG245,AG300),OFFSET(Inputs!$B$35:$B$39,0,$B354-1))/SUM(OFFSET(Inputs!$B$35:$B$39,0,$B354-1)),0)</f>
        <v>0</v>
      </c>
      <c r="AH354" s="902">
        <f ca="1">IFERROR(SUMPRODUCT(CHOOSE({1;2;3;4;5},AH79,AH135,AH190,AH245,AH300),OFFSET(Inputs!$B$35:$B$39,0,$B354-1))/SUM(OFFSET(Inputs!$B$35:$B$39,0,$B354-1)),0)</f>
        <v>0</v>
      </c>
      <c r="AI354" s="902">
        <f ca="1">IFERROR(SUMPRODUCT(CHOOSE({1;2;3;4;5},AI79,AI135,AI190,AI245,AI300),OFFSET(Inputs!$B$35:$B$39,0,$B354-1))/SUM(OFFSET(Inputs!$B$35:$B$39,0,$B354-1)),0)</f>
        <v>0</v>
      </c>
      <c r="AJ354" s="902">
        <f ca="1">IFERROR(SUMPRODUCT(CHOOSE({1;2;3;4;5},AJ79,AJ135,AJ190,AJ245,AJ300),OFFSET(Inputs!$B$35:$B$39,0,$B354-1))/SUM(OFFSET(Inputs!$B$35:$B$39,0,$B354-1)),0)</f>
        <v>0</v>
      </c>
      <c r="AK354" s="902">
        <f ca="1">IFERROR(SUMPRODUCT(CHOOSE({1;2;3;4;5},AK79,AK135,AK190,AK245,AK300),OFFSET(Inputs!$B$35:$B$39,0,$B354-1))/SUM(OFFSET(Inputs!$B$35:$B$39,0,$B354-1)),0)</f>
        <v>0</v>
      </c>
      <c r="AL354" s="902">
        <f ca="1">IFERROR(SUMPRODUCT(CHOOSE({1;2;3;4;5},AL79,AL135,AL190,AL245,AL300),OFFSET(Inputs!$B$35:$B$39,0,$B354-1))/SUM(OFFSET(Inputs!$B$35:$B$39,0,$B354-1)),0)</f>
        <v>0</v>
      </c>
      <c r="AM354" s="902">
        <f ca="1">IFERROR(SUMPRODUCT(CHOOSE({1;2;3;4;5},AM79,AM135,AM190,AM245,AM300),OFFSET(Inputs!$B$35:$B$39,0,$B354-1))/SUM(OFFSET(Inputs!$B$35:$B$39,0,$B354-1)),0)</f>
        <v>0</v>
      </c>
      <c r="AN354" s="902">
        <f ca="1">IFERROR(SUMPRODUCT(CHOOSE({1;2;3;4;5},AN79,AN135,AN190,AN245,AN300),OFFSET(Inputs!$B$35:$B$39,0,$B354-1))/SUM(OFFSET(Inputs!$B$35:$B$39,0,$B354-1)),0)</f>
        <v>0</v>
      </c>
      <c r="AO354" s="902">
        <f ca="1">IFERROR(SUMPRODUCT(CHOOSE({1;2;3;4;5},AO79,AO135,AO190,AO245,AO300),OFFSET(Inputs!$B$35:$B$39,0,$B354-1))/SUM(OFFSET(Inputs!$B$35:$B$39,0,$B354-1)),0)</f>
        <v>0</v>
      </c>
      <c r="AP354" s="902">
        <f ca="1">IFERROR(SUMPRODUCT(CHOOSE({1;2;3;4;5},AP79,AP135,AP190,AP245,AP300),OFFSET(Inputs!$B$35:$B$39,0,$B354-1))/SUM(OFFSET(Inputs!$B$35:$B$39,0,$B354-1)),0)</f>
        <v>0</v>
      </c>
      <c r="AQ354" s="902">
        <f ca="1">IFERROR(SUMPRODUCT(CHOOSE({1;2;3;4;5},AQ79,AQ135,AQ190,AQ245,AQ300),OFFSET(Inputs!$B$35:$B$39,0,$B354-1))/SUM(OFFSET(Inputs!$B$35:$B$39,0,$B354-1)),0)</f>
        <v>0</v>
      </c>
      <c r="AR354" s="902">
        <f ca="1">IFERROR(SUMPRODUCT(CHOOSE({1;2;3;4;5},AR79,AR135,AR190,AR245,AR300),OFFSET(Inputs!$B$35:$B$39,0,$B354-1))/SUM(OFFSET(Inputs!$B$35:$B$39,0,$B354-1)),0)</f>
        <v>0</v>
      </c>
      <c r="AS354" s="902">
        <f ca="1">IFERROR(SUMPRODUCT(CHOOSE({1;2;3;4;5},AS79,AS135,AS190,AS245,AS300),OFFSET(Inputs!$B$35:$B$39,0,$B354-1))/SUM(OFFSET(Inputs!$B$35:$B$39,0,$B354-1)),0)</f>
        <v>0</v>
      </c>
      <c r="AT354" s="902">
        <f ca="1">IFERROR(SUMPRODUCT(CHOOSE({1;2;3;4;5},AT79,AT135,AT190,AT245,AT300),OFFSET(Inputs!$B$35:$B$39,0,$B354-1))/SUM(OFFSET(Inputs!$B$35:$B$39,0,$B354-1)),0)</f>
        <v>0</v>
      </c>
      <c r="AU354" s="902">
        <f ca="1">IFERROR(SUMPRODUCT(CHOOSE({1;2;3;4;5},AU79,AU135,AU190,AU245,AU300),OFFSET(Inputs!$B$35:$B$39,0,$B354-1))/SUM(OFFSET(Inputs!$B$35:$B$39,0,$B354-1)),0)</f>
        <v>0</v>
      </c>
      <c r="AV354" s="902">
        <f ca="1">IFERROR(SUMPRODUCT(CHOOSE({1;2;3;4;5},AV79,AV135,AV190,AV245,AV300),OFFSET(Inputs!$B$35:$B$39,0,$B354-1))/SUM(OFFSET(Inputs!$B$35:$B$39,0,$B354-1)),0)</f>
        <v>0</v>
      </c>
      <c r="AW354" s="902">
        <f ca="1">IFERROR(SUMPRODUCT(CHOOSE({1;2;3;4;5},AW79,AW135,AW190,AW245,AW300),OFFSET(Inputs!$B$35:$B$39,0,$B354-1))/SUM(OFFSET(Inputs!$B$35:$B$39,0,$B354-1)),0)</f>
        <v>0</v>
      </c>
      <c r="AX354" s="902">
        <f ca="1">IFERROR(SUMPRODUCT(CHOOSE({1;2;3;4;5},AX79,AX135,AX190,AX245,AX300),OFFSET(Inputs!$B$35:$B$39,0,$B354-1))/SUM(OFFSET(Inputs!$B$35:$B$39,0,$B354-1)),0)</f>
        <v>0</v>
      </c>
      <c r="AY354" s="902">
        <f ca="1">IFERROR(SUMPRODUCT(CHOOSE({1;2;3;4;5},AY79,AY135,AY190,AY245,AY300),OFFSET(Inputs!$B$35:$B$39,0,$B354-1))/SUM(OFFSET(Inputs!$B$35:$B$39,0,$B354-1)),0)</f>
        <v>0</v>
      </c>
      <c r="AZ354" s="902">
        <f ca="1">IFERROR(SUMPRODUCT(CHOOSE({1;2;3;4;5},AZ79,AZ135,AZ190,AZ245,AZ300),OFFSET(Inputs!$B$35:$B$39,0,$B354-1))/SUM(OFFSET(Inputs!$B$35:$B$39,0,$B354-1)),0)</f>
        <v>0</v>
      </c>
      <c r="BA354" s="902">
        <f ca="1">IFERROR(SUMPRODUCT(CHOOSE({1;2;3;4;5},BA79,BA135,BA190,BA245,BA300),OFFSET(Inputs!$B$35:$B$39,0,$B354-1))/SUM(OFFSET(Inputs!$B$35:$B$39,0,$B354-1)),0)</f>
        <v>0</v>
      </c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43"/>
      <c r="BU354" s="243"/>
      <c r="BV354" s="243"/>
      <c r="BW354" s="243"/>
      <c r="BX354" s="243"/>
      <c r="BY354" s="243"/>
      <c r="BZ354" s="243"/>
      <c r="CA354" s="243"/>
      <c r="CB354" s="243"/>
      <c r="CC354" s="243"/>
      <c r="CD354" s="243"/>
      <c r="CE354" s="243"/>
      <c r="CF354" s="243"/>
      <c r="CG354" s="243"/>
      <c r="CH354" s="243"/>
      <c r="CI354" s="243"/>
      <c r="CJ354" s="243"/>
      <c r="CK354" s="243"/>
      <c r="CL354" s="243"/>
      <c r="CM354" s="243"/>
      <c r="CN354" s="243"/>
      <c r="CO354" s="243"/>
      <c r="CP354" s="243"/>
      <c r="CQ354" s="243"/>
      <c r="CR354" s="243"/>
      <c r="CS354" s="243"/>
      <c r="CT354" s="243"/>
      <c r="CU354" s="243"/>
      <c r="CV354" s="243"/>
      <c r="CW354" s="243"/>
      <c r="CX354" s="243"/>
      <c r="CY354" s="243"/>
      <c r="CZ354" s="243"/>
      <c r="DA354" s="243"/>
      <c r="DB354" s="243"/>
      <c r="DC354" s="243"/>
      <c r="DD354" s="243"/>
      <c r="DE354" s="243"/>
      <c r="DF354" s="243"/>
      <c r="DG354" s="243"/>
      <c r="DH354" s="243"/>
      <c r="DI354" s="243"/>
      <c r="DJ354" s="243"/>
      <c r="DK354" s="243"/>
      <c r="DL354" s="243"/>
      <c r="DM354" s="243"/>
      <c r="DN354" s="243"/>
      <c r="DO354" s="243"/>
      <c r="DP354" s="243"/>
      <c r="DQ354" s="243"/>
      <c r="DR354" s="243"/>
      <c r="DS354" s="243"/>
      <c r="DT354" s="243"/>
      <c r="DU354" s="243"/>
      <c r="DV354" s="243"/>
      <c r="DW354" s="243"/>
      <c r="DX354" s="243"/>
      <c r="DY354" s="243"/>
      <c r="DZ354" s="243"/>
      <c r="EA354" s="243"/>
      <c r="EB354" s="243"/>
      <c r="EC354" s="243"/>
      <c r="ED354" s="243"/>
      <c r="EE354" s="243"/>
      <c r="EF354" s="243"/>
      <c r="EG354" s="243"/>
      <c r="EH354" s="243"/>
      <c r="EI354" s="243"/>
      <c r="EJ354" s="243"/>
      <c r="EK354" s="243"/>
      <c r="EL354" s="243"/>
      <c r="EM354" s="243"/>
      <c r="EN354" s="243"/>
      <c r="EO354" s="243"/>
      <c r="EP354" s="243"/>
      <c r="EQ354" s="243"/>
      <c r="ER354" s="243"/>
      <c r="ES354" s="243"/>
      <c r="ET354" s="243"/>
      <c r="EU354" s="243"/>
      <c r="EV354" s="243"/>
      <c r="EW354" s="243"/>
      <c r="EX354" s="243"/>
      <c r="EY354" s="243"/>
      <c r="EZ354" s="243"/>
      <c r="FA354" s="243"/>
      <c r="FB354" s="243"/>
      <c r="FC354" s="243"/>
      <c r="FD354" s="243"/>
      <c r="FE354" s="243"/>
      <c r="FF354" s="243"/>
      <c r="FG354" s="243"/>
      <c r="FH354" s="243"/>
      <c r="FI354" s="243"/>
      <c r="FJ354" s="243"/>
      <c r="FK354" s="243"/>
      <c r="FL354" s="243"/>
      <c r="FM354" s="243"/>
      <c r="FN354" s="243"/>
      <c r="FO354" s="243"/>
      <c r="FP354" s="243"/>
      <c r="FQ354" s="243"/>
      <c r="FR354" s="243"/>
      <c r="FS354" s="243"/>
      <c r="FT354" s="243"/>
      <c r="FU354" s="243"/>
      <c r="FV354" s="243"/>
      <c r="FW354" s="243"/>
      <c r="FX354" s="243"/>
      <c r="FY354" s="243"/>
      <c r="FZ354" s="243"/>
      <c r="GA354" s="243"/>
      <c r="GB354" s="243"/>
      <c r="GC354" s="243"/>
      <c r="GD354" s="243"/>
      <c r="GE354" s="243"/>
      <c r="GF354" s="243"/>
      <c r="GG354" s="243"/>
      <c r="GH354" s="243"/>
      <c r="GI354" s="243"/>
      <c r="GJ354" s="243"/>
      <c r="GK354" s="243"/>
      <c r="GL354" s="243"/>
      <c r="GM354" s="243"/>
      <c r="GN354" s="243"/>
      <c r="GO354" s="243"/>
      <c r="GP354" s="243"/>
      <c r="GQ354" s="243"/>
      <c r="GR354" s="243"/>
      <c r="GS354" s="243"/>
      <c r="GT354" s="243"/>
      <c r="GU354" s="243"/>
      <c r="GV354" s="243"/>
      <c r="GW354" s="243"/>
      <c r="GX354" s="243"/>
      <c r="GY354" s="243"/>
      <c r="GZ354" s="243"/>
      <c r="HA354" s="243"/>
      <c r="HB354" s="243"/>
      <c r="HC354" s="243"/>
      <c r="HD354" s="243"/>
      <c r="HE354" s="243"/>
      <c r="HF354" s="243"/>
      <c r="HG354" s="243"/>
      <c r="HH354" s="243"/>
      <c r="HI354" s="243"/>
      <c r="HJ354" s="243"/>
      <c r="HK354" s="243"/>
      <c r="HL354" s="243"/>
      <c r="HM354" s="243"/>
      <c r="HN354" s="243"/>
      <c r="HO354" s="243"/>
      <c r="HP354" s="243"/>
      <c r="HQ354" s="243"/>
      <c r="HR354" s="243"/>
      <c r="HS354" s="243"/>
      <c r="HT354" s="243"/>
      <c r="HU354" s="243"/>
      <c r="HV354" s="243"/>
      <c r="HW354" s="243"/>
      <c r="HX354" s="243"/>
      <c r="HY354" s="243"/>
      <c r="HZ354" s="243"/>
      <c r="IA354" s="243"/>
      <c r="IB354" s="243"/>
      <c r="IC354" s="243"/>
      <c r="ID354" s="243"/>
      <c r="IE354" s="243"/>
      <c r="IF354" s="243"/>
      <c r="IG354" s="243"/>
      <c r="IH354" s="243"/>
      <c r="II354" s="243"/>
      <c r="IJ354" s="243"/>
      <c r="IK354" s="243"/>
      <c r="IL354" s="243"/>
      <c r="IM354" s="243"/>
      <c r="IN354" s="243"/>
      <c r="IO354" s="243"/>
      <c r="IP354" s="243"/>
      <c r="IQ354" s="243"/>
      <c r="IR354" s="243"/>
      <c r="IS354" s="243"/>
      <c r="IT354" s="243"/>
      <c r="IU354" s="243"/>
      <c r="IV354" s="243"/>
    </row>
    <row r="355" spans="1:256" s="340" customFormat="1" outlineLevel="1">
      <c r="A355" s="610"/>
      <c r="B355" s="987">
        <v>17</v>
      </c>
      <c r="C355" s="988"/>
      <c r="D355" s="918">
        <f ca="1">IFERROR(SUMPRODUCT(CHOOSE({1;2;3;4;5},D80,D136,D191,D246,D301),OFFSET(Inputs!$B$35:$B$39,0,$B355-1))/SUM(OFFSET(Inputs!$B$35:$B$39,0,$B355-1)),0)</f>
        <v>0</v>
      </c>
      <c r="E355" s="918">
        <f ca="1">IFERROR(SUMPRODUCT(CHOOSE({1;2;3;4;5},E80,E136,E191,E246,E301),OFFSET(Inputs!$B$35:$B$39,0,$B355-1))/SUM(OFFSET(Inputs!$B$35:$B$39,0,$B355-1)),0)</f>
        <v>0</v>
      </c>
      <c r="F355" s="918">
        <f ca="1">IFERROR(SUMPRODUCT(CHOOSE({1;2;3;4;5},F80,F136,F191,F246,F301),OFFSET(Inputs!$B$35:$B$39,0,$B355-1))/SUM(OFFSET(Inputs!$B$35:$B$39,0,$B355-1)),0)</f>
        <v>0</v>
      </c>
      <c r="G355" s="918">
        <f ca="1">IFERROR(SUMPRODUCT(CHOOSE({1;2;3;4;5},G80,G136,G191,G246,G301),OFFSET(Inputs!$B$35:$B$39,0,$B355-1))/SUM(OFFSET(Inputs!$B$35:$B$39,0,$B355-1)),0)</f>
        <v>0</v>
      </c>
      <c r="H355" s="918">
        <f ca="1">IFERROR(SUMPRODUCT(CHOOSE({1;2;3;4;5},H80,H136,H191,H246,H301),OFFSET(Inputs!$B$35:$B$39,0,$B355-1))/SUM(OFFSET(Inputs!$B$35:$B$39,0,$B355-1)),0)</f>
        <v>0</v>
      </c>
      <c r="I355" s="918">
        <f ca="1">IFERROR(SUMPRODUCT(CHOOSE({1;2;3;4;5},I80,I136,I191,I246,I301),OFFSET(Inputs!$B$35:$B$39,0,$B355-1))/SUM(OFFSET(Inputs!$B$35:$B$39,0,$B355-1)),0)</f>
        <v>0</v>
      </c>
      <c r="J355" s="918">
        <f ca="1">IFERROR(SUMPRODUCT(CHOOSE({1;2;3;4;5},J80,J136,J191,J246,J301),OFFSET(Inputs!$B$35:$B$39,0,$B355-1))/SUM(OFFSET(Inputs!$B$35:$B$39,0,$B355-1)),0)</f>
        <v>0</v>
      </c>
      <c r="K355" s="918">
        <f ca="1">IFERROR(SUMPRODUCT(CHOOSE({1;2;3;4;5},K80,K136,K191,K246,K301),OFFSET(Inputs!$B$35:$B$39,0,$B355-1))/SUM(OFFSET(Inputs!$B$35:$B$39,0,$B355-1)),0)</f>
        <v>0</v>
      </c>
      <c r="L355" s="918">
        <f ca="1">IFERROR(SUMPRODUCT(CHOOSE({1;2;3;4;5},L80,L136,L191,L246,L301),OFFSET(Inputs!$B$35:$B$39,0,$B355-1))/SUM(OFFSET(Inputs!$B$35:$B$39,0,$B355-1)),0)</f>
        <v>0</v>
      </c>
      <c r="M355" s="918">
        <f ca="1">IFERROR(SUMPRODUCT(CHOOSE({1;2;3;4;5},M80,M136,M191,M246,M301),OFFSET(Inputs!$B$35:$B$39,0,$B355-1))/SUM(OFFSET(Inputs!$B$35:$B$39,0,$B355-1)),0)</f>
        <v>0</v>
      </c>
      <c r="N355" s="918">
        <f ca="1">IFERROR(SUMPRODUCT(CHOOSE({1;2;3;4;5},N80,N136,N191,N246,N301),OFFSET(Inputs!$B$35:$B$39,0,$B355-1))/SUM(OFFSET(Inputs!$B$35:$B$39,0,$B355-1)),0)</f>
        <v>0</v>
      </c>
      <c r="O355" s="918">
        <f ca="1">IFERROR(SUMPRODUCT(CHOOSE({1;2;3;4;5},O80,O136,O191,O246,O301),OFFSET(Inputs!$B$35:$B$39,0,$B355-1))/SUM(OFFSET(Inputs!$B$35:$B$39,0,$B355-1)),0)</f>
        <v>0</v>
      </c>
      <c r="P355" s="918">
        <f ca="1">IFERROR(SUMPRODUCT(CHOOSE({1;2;3;4;5},P80,P136,P191,P246,P301),OFFSET(Inputs!$B$35:$B$39,0,$B355-1))/SUM(OFFSET(Inputs!$B$35:$B$39,0,$B355-1)),0)</f>
        <v>0</v>
      </c>
      <c r="Q355" s="918">
        <f ca="1">IFERROR(SUMPRODUCT(CHOOSE({1;2;3;4;5},Q80,Q136,Q191,Q246,Q301),OFFSET(Inputs!$B$35:$B$39,0,$B355-1))/SUM(OFFSET(Inputs!$B$35:$B$39,0,$B355-1)),0)</f>
        <v>0</v>
      </c>
      <c r="R355" s="918">
        <f ca="1">IFERROR(SUMPRODUCT(CHOOSE({1;2;3;4;5},R80,R136,R191,R246,R301),OFFSET(Inputs!$B$35:$B$39,0,$B355-1))/SUM(OFFSET(Inputs!$B$35:$B$39,0,$B355-1)),0)</f>
        <v>0</v>
      </c>
      <c r="S355" s="918">
        <f ca="1">IFERROR(SUMPRODUCT(CHOOSE({1;2;3;4;5},S80,S136,S191,S246,S301),OFFSET(Inputs!$B$35:$B$39,0,$B355-1))/SUM(OFFSET(Inputs!$B$35:$B$39,0,$B355-1)),0)</f>
        <v>0</v>
      </c>
      <c r="T355" s="902">
        <f ca="1">IFERROR(SUMPRODUCT(CHOOSE({1;2;3;4;5},T80,T136,T191,T246,T301),OFFSET(Inputs!$B$35:$B$39,0,$B355-1))/SUM(OFFSET(Inputs!$B$35:$B$39,0,$B355-1)),0)</f>
        <v>0</v>
      </c>
      <c r="U355" s="902">
        <f ca="1">IFERROR(SUMPRODUCT(CHOOSE({1;2;3;4;5},U80,U136,U191,U246,U301),OFFSET(Inputs!$B$35:$B$39,0,$B355-1))/SUM(OFFSET(Inputs!$B$35:$B$39,0,$B355-1)),0)</f>
        <v>0</v>
      </c>
      <c r="V355" s="902">
        <f ca="1">IFERROR(SUMPRODUCT(CHOOSE({1;2;3;4;5},V80,V136,V191,V246,V301),OFFSET(Inputs!$B$35:$B$39,0,$B355-1))/SUM(OFFSET(Inputs!$B$35:$B$39,0,$B355-1)),0)</f>
        <v>0</v>
      </c>
      <c r="W355" s="902">
        <f ca="1">IFERROR(SUMPRODUCT(CHOOSE({1;2;3;4;5},W80,W136,W191,W246,W301),OFFSET(Inputs!$B$35:$B$39,0,$B355-1))/SUM(OFFSET(Inputs!$B$35:$B$39,0,$B355-1)),0)</f>
        <v>0</v>
      </c>
      <c r="X355" s="902">
        <f ca="1">IFERROR(SUMPRODUCT(CHOOSE({1;2;3;4;5},X80,X136,X191,X246,X301),OFFSET(Inputs!$B$35:$B$39,0,$B355-1))/SUM(OFFSET(Inputs!$B$35:$B$39,0,$B355-1)),0)</f>
        <v>0</v>
      </c>
      <c r="Y355" s="902">
        <f ca="1">IFERROR(SUMPRODUCT(CHOOSE({1;2;3;4;5},Y80,Y136,Y191,Y246,Y301),OFFSET(Inputs!$B$35:$B$39,0,$B355-1))/SUM(OFFSET(Inputs!$B$35:$B$39,0,$B355-1)),0)</f>
        <v>0</v>
      </c>
      <c r="Z355" s="902">
        <f ca="1">IFERROR(SUMPRODUCT(CHOOSE({1;2;3;4;5},Z80,Z136,Z191,Z246,Z301),OFFSET(Inputs!$B$35:$B$39,0,$B355-1))/SUM(OFFSET(Inputs!$B$35:$B$39,0,$B355-1)),0)</f>
        <v>0</v>
      </c>
      <c r="AA355" s="902">
        <f ca="1">IFERROR(SUMPRODUCT(CHOOSE({1;2;3;4;5},AA80,AA136,AA191,AA246,AA301),OFFSET(Inputs!$B$35:$B$39,0,$B355-1))/SUM(OFFSET(Inputs!$B$35:$B$39,0,$B355-1)),0)</f>
        <v>0</v>
      </c>
      <c r="AB355" s="902">
        <f ca="1">IFERROR(SUMPRODUCT(CHOOSE({1;2;3;4;5},AB80,AB136,AB191,AB246,AB301),OFFSET(Inputs!$B$35:$B$39,0,$B355-1))/SUM(OFFSET(Inputs!$B$35:$B$39,0,$B355-1)),0)</f>
        <v>0</v>
      </c>
      <c r="AC355" s="902">
        <f ca="1">IFERROR(SUMPRODUCT(CHOOSE({1;2;3;4;5},AC80,AC136,AC191,AC246,AC301),OFFSET(Inputs!$B$35:$B$39,0,$B355-1))/SUM(OFFSET(Inputs!$B$35:$B$39,0,$B355-1)),0)</f>
        <v>0</v>
      </c>
      <c r="AD355" s="902">
        <f ca="1">IFERROR(SUMPRODUCT(CHOOSE({1;2;3;4;5},AD80,AD136,AD191,AD246,AD301),OFFSET(Inputs!$B$35:$B$39,0,$B355-1))/SUM(OFFSET(Inputs!$B$35:$B$39,0,$B355-1)),0)</f>
        <v>0</v>
      </c>
      <c r="AE355" s="902">
        <f ca="1">IFERROR(SUMPRODUCT(CHOOSE({1;2;3;4;5},AE80,AE136,AE191,AE246,AE301),OFFSET(Inputs!$B$35:$B$39,0,$B355-1))/SUM(OFFSET(Inputs!$B$35:$B$39,0,$B355-1)),0)</f>
        <v>0</v>
      </c>
      <c r="AF355" s="902">
        <f ca="1">IFERROR(SUMPRODUCT(CHOOSE({1;2;3;4;5},AF80,AF136,AF191,AF246,AF301),OFFSET(Inputs!$B$35:$B$39,0,$B355-1))/SUM(OFFSET(Inputs!$B$35:$B$39,0,$B355-1)),0)</f>
        <v>0</v>
      </c>
      <c r="AG355" s="902">
        <f ca="1">IFERROR(SUMPRODUCT(CHOOSE({1;2;3;4;5},AG80,AG136,AG191,AG246,AG301),OFFSET(Inputs!$B$35:$B$39,0,$B355-1))/SUM(OFFSET(Inputs!$B$35:$B$39,0,$B355-1)),0)</f>
        <v>0</v>
      </c>
      <c r="AH355" s="902">
        <f ca="1">IFERROR(SUMPRODUCT(CHOOSE({1;2;3;4;5},AH80,AH136,AH191,AH246,AH301),OFFSET(Inputs!$B$35:$B$39,0,$B355-1))/SUM(OFFSET(Inputs!$B$35:$B$39,0,$B355-1)),0)</f>
        <v>0</v>
      </c>
      <c r="AI355" s="902">
        <f ca="1">IFERROR(SUMPRODUCT(CHOOSE({1;2;3;4;5},AI80,AI136,AI191,AI246,AI301),OFFSET(Inputs!$B$35:$B$39,0,$B355-1))/SUM(OFFSET(Inputs!$B$35:$B$39,0,$B355-1)),0)</f>
        <v>0</v>
      </c>
      <c r="AJ355" s="902">
        <f ca="1">IFERROR(SUMPRODUCT(CHOOSE({1;2;3;4;5},AJ80,AJ136,AJ191,AJ246,AJ301),OFFSET(Inputs!$B$35:$B$39,0,$B355-1))/SUM(OFFSET(Inputs!$B$35:$B$39,0,$B355-1)),0)</f>
        <v>0</v>
      </c>
      <c r="AK355" s="902">
        <f ca="1">IFERROR(SUMPRODUCT(CHOOSE({1;2;3;4;5},AK80,AK136,AK191,AK246,AK301),OFFSET(Inputs!$B$35:$B$39,0,$B355-1))/SUM(OFFSET(Inputs!$B$35:$B$39,0,$B355-1)),0)</f>
        <v>0</v>
      </c>
      <c r="AL355" s="902">
        <f ca="1">IFERROR(SUMPRODUCT(CHOOSE({1;2;3;4;5},AL80,AL136,AL191,AL246,AL301),OFFSET(Inputs!$B$35:$B$39,0,$B355-1))/SUM(OFFSET(Inputs!$B$35:$B$39,0,$B355-1)),0)</f>
        <v>0</v>
      </c>
      <c r="AM355" s="902">
        <f ca="1">IFERROR(SUMPRODUCT(CHOOSE({1;2;3;4;5},AM80,AM136,AM191,AM246,AM301),OFFSET(Inputs!$B$35:$B$39,0,$B355-1))/SUM(OFFSET(Inputs!$B$35:$B$39,0,$B355-1)),0)</f>
        <v>0</v>
      </c>
      <c r="AN355" s="902">
        <f ca="1">IFERROR(SUMPRODUCT(CHOOSE({1;2;3;4;5},AN80,AN136,AN191,AN246,AN301),OFFSET(Inputs!$B$35:$B$39,0,$B355-1))/SUM(OFFSET(Inputs!$B$35:$B$39,0,$B355-1)),0)</f>
        <v>0</v>
      </c>
      <c r="AO355" s="902">
        <f ca="1">IFERROR(SUMPRODUCT(CHOOSE({1;2;3;4;5},AO80,AO136,AO191,AO246,AO301),OFFSET(Inputs!$B$35:$B$39,0,$B355-1))/SUM(OFFSET(Inputs!$B$35:$B$39,0,$B355-1)),0)</f>
        <v>0</v>
      </c>
      <c r="AP355" s="902">
        <f ca="1">IFERROR(SUMPRODUCT(CHOOSE({1;2;3;4;5},AP80,AP136,AP191,AP246,AP301),OFFSET(Inputs!$B$35:$B$39,0,$B355-1))/SUM(OFFSET(Inputs!$B$35:$B$39,0,$B355-1)),0)</f>
        <v>0</v>
      </c>
      <c r="AQ355" s="902">
        <f ca="1">IFERROR(SUMPRODUCT(CHOOSE({1;2;3;4;5},AQ80,AQ136,AQ191,AQ246,AQ301),OFFSET(Inputs!$B$35:$B$39,0,$B355-1))/SUM(OFFSET(Inputs!$B$35:$B$39,0,$B355-1)),0)</f>
        <v>0</v>
      </c>
      <c r="AR355" s="902">
        <f ca="1">IFERROR(SUMPRODUCT(CHOOSE({1;2;3;4;5},AR80,AR136,AR191,AR246,AR301),OFFSET(Inputs!$B$35:$B$39,0,$B355-1))/SUM(OFFSET(Inputs!$B$35:$B$39,0,$B355-1)),0)</f>
        <v>0</v>
      </c>
      <c r="AS355" s="902">
        <f ca="1">IFERROR(SUMPRODUCT(CHOOSE({1;2;3;4;5},AS80,AS136,AS191,AS246,AS301),OFFSET(Inputs!$B$35:$B$39,0,$B355-1))/SUM(OFFSET(Inputs!$B$35:$B$39,0,$B355-1)),0)</f>
        <v>0</v>
      </c>
      <c r="AT355" s="902">
        <f ca="1">IFERROR(SUMPRODUCT(CHOOSE({1;2;3;4;5},AT80,AT136,AT191,AT246,AT301),OFFSET(Inputs!$B$35:$B$39,0,$B355-1))/SUM(OFFSET(Inputs!$B$35:$B$39,0,$B355-1)),0)</f>
        <v>0</v>
      </c>
      <c r="AU355" s="902">
        <f ca="1">IFERROR(SUMPRODUCT(CHOOSE({1;2;3;4;5},AU80,AU136,AU191,AU246,AU301),OFFSET(Inputs!$B$35:$B$39,0,$B355-1))/SUM(OFFSET(Inputs!$B$35:$B$39,0,$B355-1)),0)</f>
        <v>0</v>
      </c>
      <c r="AV355" s="902">
        <f ca="1">IFERROR(SUMPRODUCT(CHOOSE({1;2;3;4;5},AV80,AV136,AV191,AV246,AV301),OFFSET(Inputs!$B$35:$B$39,0,$B355-1))/SUM(OFFSET(Inputs!$B$35:$B$39,0,$B355-1)),0)</f>
        <v>0</v>
      </c>
      <c r="AW355" s="902">
        <f ca="1">IFERROR(SUMPRODUCT(CHOOSE({1;2;3;4;5},AW80,AW136,AW191,AW246,AW301),OFFSET(Inputs!$B$35:$B$39,0,$B355-1))/SUM(OFFSET(Inputs!$B$35:$B$39,0,$B355-1)),0)</f>
        <v>0</v>
      </c>
      <c r="AX355" s="902">
        <f ca="1">IFERROR(SUMPRODUCT(CHOOSE({1;2;3;4;5},AX80,AX136,AX191,AX246,AX301),OFFSET(Inputs!$B$35:$B$39,0,$B355-1))/SUM(OFFSET(Inputs!$B$35:$B$39,0,$B355-1)),0)</f>
        <v>0</v>
      </c>
      <c r="AY355" s="902">
        <f ca="1">IFERROR(SUMPRODUCT(CHOOSE({1;2;3;4;5},AY80,AY136,AY191,AY246,AY301),OFFSET(Inputs!$B$35:$B$39,0,$B355-1))/SUM(OFFSET(Inputs!$B$35:$B$39,0,$B355-1)),0)</f>
        <v>0</v>
      </c>
      <c r="AZ355" s="902">
        <f ca="1">IFERROR(SUMPRODUCT(CHOOSE({1;2;3;4;5},AZ80,AZ136,AZ191,AZ246,AZ301),OFFSET(Inputs!$B$35:$B$39,0,$B355-1))/SUM(OFFSET(Inputs!$B$35:$B$39,0,$B355-1)),0)</f>
        <v>0</v>
      </c>
      <c r="BA355" s="902">
        <f ca="1">IFERROR(SUMPRODUCT(CHOOSE({1;2;3;4;5},BA80,BA136,BA191,BA246,BA301),OFFSET(Inputs!$B$35:$B$39,0,$B355-1))/SUM(OFFSET(Inputs!$B$35:$B$39,0,$B355-1)),0)</f>
        <v>0</v>
      </c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43"/>
      <c r="BU355" s="243"/>
      <c r="BV355" s="243"/>
      <c r="BW355" s="243"/>
      <c r="BX355" s="243"/>
      <c r="BY355" s="243"/>
      <c r="BZ355" s="243"/>
      <c r="CA355" s="243"/>
      <c r="CB355" s="243"/>
      <c r="CC355" s="243"/>
      <c r="CD355" s="243"/>
      <c r="CE355" s="243"/>
      <c r="CF355" s="243"/>
      <c r="CG355" s="243"/>
      <c r="CH355" s="243"/>
      <c r="CI355" s="243"/>
      <c r="CJ355" s="243"/>
      <c r="CK355" s="243"/>
      <c r="CL355" s="243"/>
      <c r="CM355" s="243"/>
      <c r="CN355" s="243"/>
      <c r="CO355" s="243"/>
      <c r="CP355" s="243"/>
      <c r="CQ355" s="243"/>
      <c r="CR355" s="243"/>
      <c r="CS355" s="243"/>
      <c r="CT355" s="243"/>
      <c r="CU355" s="243"/>
      <c r="CV355" s="243"/>
      <c r="CW355" s="243"/>
      <c r="CX355" s="243"/>
      <c r="CY355" s="243"/>
      <c r="CZ355" s="243"/>
      <c r="DA355" s="243"/>
      <c r="DB355" s="243"/>
      <c r="DC355" s="243"/>
      <c r="DD355" s="243"/>
      <c r="DE355" s="243"/>
      <c r="DF355" s="243"/>
      <c r="DG355" s="243"/>
      <c r="DH355" s="243"/>
      <c r="DI355" s="243"/>
      <c r="DJ355" s="243"/>
      <c r="DK355" s="243"/>
      <c r="DL355" s="243"/>
      <c r="DM355" s="243"/>
      <c r="DN355" s="243"/>
      <c r="DO355" s="243"/>
      <c r="DP355" s="243"/>
      <c r="DQ355" s="243"/>
      <c r="DR355" s="243"/>
      <c r="DS355" s="243"/>
      <c r="DT355" s="243"/>
      <c r="DU355" s="243"/>
      <c r="DV355" s="243"/>
      <c r="DW355" s="243"/>
      <c r="DX355" s="243"/>
      <c r="DY355" s="243"/>
      <c r="DZ355" s="243"/>
      <c r="EA355" s="243"/>
      <c r="EB355" s="243"/>
      <c r="EC355" s="243"/>
      <c r="ED355" s="243"/>
      <c r="EE355" s="243"/>
      <c r="EF355" s="243"/>
      <c r="EG355" s="243"/>
      <c r="EH355" s="243"/>
      <c r="EI355" s="243"/>
      <c r="EJ355" s="243"/>
      <c r="EK355" s="243"/>
      <c r="EL355" s="243"/>
      <c r="EM355" s="243"/>
      <c r="EN355" s="243"/>
      <c r="EO355" s="243"/>
      <c r="EP355" s="243"/>
      <c r="EQ355" s="243"/>
      <c r="ER355" s="243"/>
      <c r="ES355" s="243"/>
      <c r="ET355" s="243"/>
      <c r="EU355" s="243"/>
      <c r="EV355" s="243"/>
      <c r="EW355" s="243"/>
      <c r="EX355" s="243"/>
      <c r="EY355" s="243"/>
      <c r="EZ355" s="243"/>
      <c r="FA355" s="243"/>
      <c r="FB355" s="243"/>
      <c r="FC355" s="243"/>
      <c r="FD355" s="243"/>
      <c r="FE355" s="243"/>
      <c r="FF355" s="243"/>
      <c r="FG355" s="243"/>
      <c r="FH355" s="243"/>
      <c r="FI355" s="243"/>
      <c r="FJ355" s="243"/>
      <c r="FK355" s="243"/>
      <c r="FL355" s="243"/>
      <c r="FM355" s="243"/>
      <c r="FN355" s="243"/>
      <c r="FO355" s="243"/>
      <c r="FP355" s="243"/>
      <c r="FQ355" s="243"/>
      <c r="FR355" s="243"/>
      <c r="FS355" s="243"/>
      <c r="FT355" s="243"/>
      <c r="FU355" s="243"/>
      <c r="FV355" s="243"/>
      <c r="FW355" s="243"/>
      <c r="FX355" s="243"/>
      <c r="FY355" s="243"/>
      <c r="FZ355" s="243"/>
      <c r="GA355" s="243"/>
      <c r="GB355" s="243"/>
      <c r="GC355" s="243"/>
      <c r="GD355" s="243"/>
      <c r="GE355" s="243"/>
      <c r="GF355" s="243"/>
      <c r="GG355" s="243"/>
      <c r="GH355" s="243"/>
      <c r="GI355" s="243"/>
      <c r="GJ355" s="243"/>
      <c r="GK355" s="243"/>
      <c r="GL355" s="243"/>
      <c r="GM355" s="243"/>
      <c r="GN355" s="243"/>
      <c r="GO355" s="243"/>
      <c r="GP355" s="243"/>
      <c r="GQ355" s="243"/>
      <c r="GR355" s="243"/>
      <c r="GS355" s="243"/>
      <c r="GT355" s="243"/>
      <c r="GU355" s="243"/>
      <c r="GV355" s="243"/>
      <c r="GW355" s="243"/>
      <c r="GX355" s="243"/>
      <c r="GY355" s="243"/>
      <c r="GZ355" s="243"/>
      <c r="HA355" s="243"/>
      <c r="HB355" s="243"/>
      <c r="HC355" s="243"/>
      <c r="HD355" s="243"/>
      <c r="HE355" s="243"/>
      <c r="HF355" s="243"/>
      <c r="HG355" s="243"/>
      <c r="HH355" s="243"/>
      <c r="HI355" s="243"/>
      <c r="HJ355" s="243"/>
      <c r="HK355" s="243"/>
      <c r="HL355" s="243"/>
      <c r="HM355" s="243"/>
      <c r="HN355" s="243"/>
      <c r="HO355" s="243"/>
      <c r="HP355" s="243"/>
      <c r="HQ355" s="243"/>
      <c r="HR355" s="243"/>
      <c r="HS355" s="243"/>
      <c r="HT355" s="243"/>
      <c r="HU355" s="243"/>
      <c r="HV355" s="243"/>
      <c r="HW355" s="243"/>
      <c r="HX355" s="243"/>
      <c r="HY355" s="243"/>
      <c r="HZ355" s="243"/>
      <c r="IA355" s="243"/>
      <c r="IB355" s="243"/>
      <c r="IC355" s="243"/>
      <c r="ID355" s="243"/>
      <c r="IE355" s="243"/>
      <c r="IF355" s="243"/>
      <c r="IG355" s="243"/>
      <c r="IH355" s="243"/>
      <c r="II355" s="243"/>
      <c r="IJ355" s="243"/>
      <c r="IK355" s="243"/>
      <c r="IL355" s="243"/>
      <c r="IM355" s="243"/>
      <c r="IN355" s="243"/>
      <c r="IO355" s="243"/>
      <c r="IP355" s="243"/>
      <c r="IQ355" s="243"/>
      <c r="IR355" s="243"/>
      <c r="IS355" s="243"/>
      <c r="IT355" s="243"/>
      <c r="IU355" s="243"/>
      <c r="IV355" s="243"/>
    </row>
    <row r="356" spans="1:256" s="340" customFormat="1" outlineLevel="1">
      <c r="A356" s="610"/>
      <c r="B356" s="987">
        <v>18</v>
      </c>
      <c r="C356" s="988"/>
      <c r="D356" s="918">
        <f ca="1">IFERROR(SUMPRODUCT(CHOOSE({1;2;3;4;5},D81,D137,D192,D247,D302),OFFSET(Inputs!$B$35:$B$39,0,$B356-1))/SUM(OFFSET(Inputs!$B$35:$B$39,0,$B356-1)),0)</f>
        <v>0</v>
      </c>
      <c r="E356" s="918">
        <f ca="1">IFERROR(SUMPRODUCT(CHOOSE({1;2;3;4;5},E81,E137,E192,E247,E302),OFFSET(Inputs!$B$35:$B$39,0,$B356-1))/SUM(OFFSET(Inputs!$B$35:$B$39,0,$B356-1)),0)</f>
        <v>0</v>
      </c>
      <c r="F356" s="918">
        <f ca="1">IFERROR(SUMPRODUCT(CHOOSE({1;2;3;4;5},F81,F137,F192,F247,F302),OFFSET(Inputs!$B$35:$B$39,0,$B356-1))/SUM(OFFSET(Inputs!$B$35:$B$39,0,$B356-1)),0)</f>
        <v>0</v>
      </c>
      <c r="G356" s="918">
        <f ca="1">IFERROR(SUMPRODUCT(CHOOSE({1;2;3;4;5},G81,G137,G192,G247,G302),OFFSET(Inputs!$B$35:$B$39,0,$B356-1))/SUM(OFFSET(Inputs!$B$35:$B$39,0,$B356-1)),0)</f>
        <v>0</v>
      </c>
      <c r="H356" s="918">
        <f ca="1">IFERROR(SUMPRODUCT(CHOOSE({1;2;3;4;5},H81,H137,H192,H247,H302),OFFSET(Inputs!$B$35:$B$39,0,$B356-1))/SUM(OFFSET(Inputs!$B$35:$B$39,0,$B356-1)),0)</f>
        <v>0</v>
      </c>
      <c r="I356" s="918">
        <f ca="1">IFERROR(SUMPRODUCT(CHOOSE({1;2;3;4;5},I81,I137,I192,I247,I302),OFFSET(Inputs!$B$35:$B$39,0,$B356-1))/SUM(OFFSET(Inputs!$B$35:$B$39,0,$B356-1)),0)</f>
        <v>0</v>
      </c>
      <c r="J356" s="918">
        <f ca="1">IFERROR(SUMPRODUCT(CHOOSE({1;2;3;4;5},J81,J137,J192,J247,J302),OFFSET(Inputs!$B$35:$B$39,0,$B356-1))/SUM(OFFSET(Inputs!$B$35:$B$39,0,$B356-1)),0)</f>
        <v>0</v>
      </c>
      <c r="K356" s="918">
        <f ca="1">IFERROR(SUMPRODUCT(CHOOSE({1;2;3;4;5},K81,K137,K192,K247,K302),OFFSET(Inputs!$B$35:$B$39,0,$B356-1))/SUM(OFFSET(Inputs!$B$35:$B$39,0,$B356-1)),0)</f>
        <v>0</v>
      </c>
      <c r="L356" s="918">
        <f ca="1">IFERROR(SUMPRODUCT(CHOOSE({1;2;3;4;5},L81,L137,L192,L247,L302),OFFSET(Inputs!$B$35:$B$39,0,$B356-1))/SUM(OFFSET(Inputs!$B$35:$B$39,0,$B356-1)),0)</f>
        <v>0</v>
      </c>
      <c r="M356" s="918">
        <f ca="1">IFERROR(SUMPRODUCT(CHOOSE({1;2;3;4;5},M81,M137,M192,M247,M302),OFFSET(Inputs!$B$35:$B$39,0,$B356-1))/SUM(OFFSET(Inputs!$B$35:$B$39,0,$B356-1)),0)</f>
        <v>0</v>
      </c>
      <c r="N356" s="918">
        <f ca="1">IFERROR(SUMPRODUCT(CHOOSE({1;2;3;4;5},N81,N137,N192,N247,N302),OFFSET(Inputs!$B$35:$B$39,0,$B356-1))/SUM(OFFSET(Inputs!$B$35:$B$39,0,$B356-1)),0)</f>
        <v>0</v>
      </c>
      <c r="O356" s="918">
        <f ca="1">IFERROR(SUMPRODUCT(CHOOSE({1;2;3;4;5},O81,O137,O192,O247,O302),OFFSET(Inputs!$B$35:$B$39,0,$B356-1))/SUM(OFFSET(Inputs!$B$35:$B$39,0,$B356-1)),0)</f>
        <v>0</v>
      </c>
      <c r="P356" s="918">
        <f ca="1">IFERROR(SUMPRODUCT(CHOOSE({1;2;3;4;5},P81,P137,P192,P247,P302),OFFSET(Inputs!$B$35:$B$39,0,$B356-1))/SUM(OFFSET(Inputs!$B$35:$B$39,0,$B356-1)),0)</f>
        <v>0</v>
      </c>
      <c r="Q356" s="918">
        <f ca="1">IFERROR(SUMPRODUCT(CHOOSE({1;2;3;4;5},Q81,Q137,Q192,Q247,Q302),OFFSET(Inputs!$B$35:$B$39,0,$B356-1))/SUM(OFFSET(Inputs!$B$35:$B$39,0,$B356-1)),0)</f>
        <v>0</v>
      </c>
      <c r="R356" s="918">
        <f ca="1">IFERROR(SUMPRODUCT(CHOOSE({1;2;3;4;5},R81,R137,R192,R247,R302),OFFSET(Inputs!$B$35:$B$39,0,$B356-1))/SUM(OFFSET(Inputs!$B$35:$B$39,0,$B356-1)),0)</f>
        <v>0</v>
      </c>
      <c r="S356" s="918">
        <f ca="1">IFERROR(SUMPRODUCT(CHOOSE({1;2;3;4;5},S81,S137,S192,S247,S302),OFFSET(Inputs!$B$35:$B$39,0,$B356-1))/SUM(OFFSET(Inputs!$B$35:$B$39,0,$B356-1)),0)</f>
        <v>0</v>
      </c>
      <c r="T356" s="918">
        <f ca="1">IFERROR(SUMPRODUCT(CHOOSE({1;2;3;4;5},T81,T137,T192,T247,T302),OFFSET(Inputs!$B$35:$B$39,0,$B356-1))/SUM(OFFSET(Inputs!$B$35:$B$39,0,$B356-1)),0)</f>
        <v>0</v>
      </c>
      <c r="U356" s="902">
        <f ca="1">IFERROR(SUMPRODUCT(CHOOSE({1;2;3;4;5},U81,U137,U192,U247,U302),OFFSET(Inputs!$B$35:$B$39,0,$B356-1))/SUM(OFFSET(Inputs!$B$35:$B$39,0,$B356-1)),0)</f>
        <v>0</v>
      </c>
      <c r="V356" s="902">
        <f ca="1">IFERROR(SUMPRODUCT(CHOOSE({1;2;3;4;5},V81,V137,V192,V247,V302),OFFSET(Inputs!$B$35:$B$39,0,$B356-1))/SUM(OFFSET(Inputs!$B$35:$B$39,0,$B356-1)),0)</f>
        <v>0</v>
      </c>
      <c r="W356" s="902">
        <f ca="1">IFERROR(SUMPRODUCT(CHOOSE({1;2;3;4;5},W81,W137,W192,W247,W302),OFFSET(Inputs!$B$35:$B$39,0,$B356-1))/SUM(OFFSET(Inputs!$B$35:$B$39,0,$B356-1)),0)</f>
        <v>0</v>
      </c>
      <c r="X356" s="902">
        <f ca="1">IFERROR(SUMPRODUCT(CHOOSE({1;2;3;4;5},X81,X137,X192,X247,X302),OFFSET(Inputs!$B$35:$B$39,0,$B356-1))/SUM(OFFSET(Inputs!$B$35:$B$39,0,$B356-1)),0)</f>
        <v>0</v>
      </c>
      <c r="Y356" s="902">
        <f ca="1">IFERROR(SUMPRODUCT(CHOOSE({1;2;3;4;5},Y81,Y137,Y192,Y247,Y302),OFFSET(Inputs!$B$35:$B$39,0,$B356-1))/SUM(OFFSET(Inputs!$B$35:$B$39,0,$B356-1)),0)</f>
        <v>0</v>
      </c>
      <c r="Z356" s="902">
        <f ca="1">IFERROR(SUMPRODUCT(CHOOSE({1;2;3;4;5},Z81,Z137,Z192,Z247,Z302),OFFSET(Inputs!$B$35:$B$39,0,$B356-1))/SUM(OFFSET(Inputs!$B$35:$B$39,0,$B356-1)),0)</f>
        <v>0</v>
      </c>
      <c r="AA356" s="902">
        <f ca="1">IFERROR(SUMPRODUCT(CHOOSE({1;2;3;4;5},AA81,AA137,AA192,AA247,AA302),OFFSET(Inputs!$B$35:$B$39,0,$B356-1))/SUM(OFFSET(Inputs!$B$35:$B$39,0,$B356-1)),0)</f>
        <v>0</v>
      </c>
      <c r="AB356" s="902">
        <f ca="1">IFERROR(SUMPRODUCT(CHOOSE({1;2;3;4;5},AB81,AB137,AB192,AB247,AB302),OFFSET(Inputs!$B$35:$B$39,0,$B356-1))/SUM(OFFSET(Inputs!$B$35:$B$39,0,$B356-1)),0)</f>
        <v>0</v>
      </c>
      <c r="AC356" s="902">
        <f ca="1">IFERROR(SUMPRODUCT(CHOOSE({1;2;3;4;5},AC81,AC137,AC192,AC247,AC302),OFFSET(Inputs!$B$35:$B$39,0,$B356-1))/SUM(OFFSET(Inputs!$B$35:$B$39,0,$B356-1)),0)</f>
        <v>0</v>
      </c>
      <c r="AD356" s="902">
        <f ca="1">IFERROR(SUMPRODUCT(CHOOSE({1;2;3;4;5},AD81,AD137,AD192,AD247,AD302),OFFSET(Inputs!$B$35:$B$39,0,$B356-1))/SUM(OFFSET(Inputs!$B$35:$B$39,0,$B356-1)),0)</f>
        <v>0</v>
      </c>
      <c r="AE356" s="902">
        <f ca="1">IFERROR(SUMPRODUCT(CHOOSE({1;2;3;4;5},AE81,AE137,AE192,AE247,AE302),OFFSET(Inputs!$B$35:$B$39,0,$B356-1))/SUM(OFFSET(Inputs!$B$35:$B$39,0,$B356-1)),0)</f>
        <v>0</v>
      </c>
      <c r="AF356" s="902">
        <f ca="1">IFERROR(SUMPRODUCT(CHOOSE({1;2;3;4;5},AF81,AF137,AF192,AF247,AF302),OFFSET(Inputs!$B$35:$B$39,0,$B356-1))/SUM(OFFSET(Inputs!$B$35:$B$39,0,$B356-1)),0)</f>
        <v>0</v>
      </c>
      <c r="AG356" s="902">
        <f ca="1">IFERROR(SUMPRODUCT(CHOOSE({1;2;3;4;5},AG81,AG137,AG192,AG247,AG302),OFFSET(Inputs!$B$35:$B$39,0,$B356-1))/SUM(OFFSET(Inputs!$B$35:$B$39,0,$B356-1)),0)</f>
        <v>0</v>
      </c>
      <c r="AH356" s="902">
        <f ca="1">IFERROR(SUMPRODUCT(CHOOSE({1;2;3;4;5},AH81,AH137,AH192,AH247,AH302),OFFSET(Inputs!$B$35:$B$39,0,$B356-1))/SUM(OFFSET(Inputs!$B$35:$B$39,0,$B356-1)),0)</f>
        <v>0</v>
      </c>
      <c r="AI356" s="902">
        <f ca="1">IFERROR(SUMPRODUCT(CHOOSE({1;2;3;4;5},AI81,AI137,AI192,AI247,AI302),OFFSET(Inputs!$B$35:$B$39,0,$B356-1))/SUM(OFFSET(Inputs!$B$35:$B$39,0,$B356-1)),0)</f>
        <v>0</v>
      </c>
      <c r="AJ356" s="902">
        <f ca="1">IFERROR(SUMPRODUCT(CHOOSE({1;2;3;4;5},AJ81,AJ137,AJ192,AJ247,AJ302),OFFSET(Inputs!$B$35:$B$39,0,$B356-1))/SUM(OFFSET(Inputs!$B$35:$B$39,0,$B356-1)),0)</f>
        <v>0</v>
      </c>
      <c r="AK356" s="902">
        <f ca="1">IFERROR(SUMPRODUCT(CHOOSE({1;2;3;4;5},AK81,AK137,AK192,AK247,AK302),OFFSET(Inputs!$B$35:$B$39,0,$B356-1))/SUM(OFFSET(Inputs!$B$35:$B$39,0,$B356-1)),0)</f>
        <v>0</v>
      </c>
      <c r="AL356" s="902">
        <f ca="1">IFERROR(SUMPRODUCT(CHOOSE({1;2;3;4;5},AL81,AL137,AL192,AL247,AL302),OFFSET(Inputs!$B$35:$B$39,0,$B356-1))/SUM(OFFSET(Inputs!$B$35:$B$39,0,$B356-1)),0)</f>
        <v>0</v>
      </c>
      <c r="AM356" s="902">
        <f ca="1">IFERROR(SUMPRODUCT(CHOOSE({1;2;3;4;5},AM81,AM137,AM192,AM247,AM302),OFFSET(Inputs!$B$35:$B$39,0,$B356-1))/SUM(OFFSET(Inputs!$B$35:$B$39,0,$B356-1)),0)</f>
        <v>0</v>
      </c>
      <c r="AN356" s="902">
        <f ca="1">IFERROR(SUMPRODUCT(CHOOSE({1;2;3;4;5},AN81,AN137,AN192,AN247,AN302),OFFSET(Inputs!$B$35:$B$39,0,$B356-1))/SUM(OFFSET(Inputs!$B$35:$B$39,0,$B356-1)),0)</f>
        <v>0</v>
      </c>
      <c r="AO356" s="902">
        <f ca="1">IFERROR(SUMPRODUCT(CHOOSE({1;2;3;4;5},AO81,AO137,AO192,AO247,AO302),OFFSET(Inputs!$B$35:$B$39,0,$B356-1))/SUM(OFFSET(Inputs!$B$35:$B$39,0,$B356-1)),0)</f>
        <v>0</v>
      </c>
      <c r="AP356" s="902">
        <f ca="1">IFERROR(SUMPRODUCT(CHOOSE({1;2;3;4;5},AP81,AP137,AP192,AP247,AP302),OFFSET(Inputs!$B$35:$B$39,0,$B356-1))/SUM(OFFSET(Inputs!$B$35:$B$39,0,$B356-1)),0)</f>
        <v>0</v>
      </c>
      <c r="AQ356" s="902">
        <f ca="1">IFERROR(SUMPRODUCT(CHOOSE({1;2;3;4;5},AQ81,AQ137,AQ192,AQ247,AQ302),OFFSET(Inputs!$B$35:$B$39,0,$B356-1))/SUM(OFFSET(Inputs!$B$35:$B$39,0,$B356-1)),0)</f>
        <v>0</v>
      </c>
      <c r="AR356" s="902">
        <f ca="1">IFERROR(SUMPRODUCT(CHOOSE({1;2;3;4;5},AR81,AR137,AR192,AR247,AR302),OFFSET(Inputs!$B$35:$B$39,0,$B356-1))/SUM(OFFSET(Inputs!$B$35:$B$39,0,$B356-1)),0)</f>
        <v>0</v>
      </c>
      <c r="AS356" s="902">
        <f ca="1">IFERROR(SUMPRODUCT(CHOOSE({1;2;3;4;5},AS81,AS137,AS192,AS247,AS302),OFFSET(Inputs!$B$35:$B$39,0,$B356-1))/SUM(OFFSET(Inputs!$B$35:$B$39,0,$B356-1)),0)</f>
        <v>0</v>
      </c>
      <c r="AT356" s="902">
        <f ca="1">IFERROR(SUMPRODUCT(CHOOSE({1;2;3;4;5},AT81,AT137,AT192,AT247,AT302),OFFSET(Inputs!$B$35:$B$39,0,$B356-1))/SUM(OFFSET(Inputs!$B$35:$B$39,0,$B356-1)),0)</f>
        <v>0</v>
      </c>
      <c r="AU356" s="902">
        <f ca="1">IFERROR(SUMPRODUCT(CHOOSE({1;2;3;4;5},AU81,AU137,AU192,AU247,AU302),OFFSET(Inputs!$B$35:$B$39,0,$B356-1))/SUM(OFFSET(Inputs!$B$35:$B$39,0,$B356-1)),0)</f>
        <v>0</v>
      </c>
      <c r="AV356" s="902">
        <f ca="1">IFERROR(SUMPRODUCT(CHOOSE({1;2;3;4;5},AV81,AV137,AV192,AV247,AV302),OFFSET(Inputs!$B$35:$B$39,0,$B356-1))/SUM(OFFSET(Inputs!$B$35:$B$39,0,$B356-1)),0)</f>
        <v>0</v>
      </c>
      <c r="AW356" s="902">
        <f ca="1">IFERROR(SUMPRODUCT(CHOOSE({1;2;3;4;5},AW81,AW137,AW192,AW247,AW302),OFFSET(Inputs!$B$35:$B$39,0,$B356-1))/SUM(OFFSET(Inputs!$B$35:$B$39,0,$B356-1)),0)</f>
        <v>0</v>
      </c>
      <c r="AX356" s="902">
        <f ca="1">IFERROR(SUMPRODUCT(CHOOSE({1;2;3;4;5},AX81,AX137,AX192,AX247,AX302),OFFSET(Inputs!$B$35:$B$39,0,$B356-1))/SUM(OFFSET(Inputs!$B$35:$B$39,0,$B356-1)),0)</f>
        <v>0</v>
      </c>
      <c r="AY356" s="902">
        <f ca="1">IFERROR(SUMPRODUCT(CHOOSE({1;2;3;4;5},AY81,AY137,AY192,AY247,AY302),OFFSET(Inputs!$B$35:$B$39,0,$B356-1))/SUM(OFFSET(Inputs!$B$35:$B$39,0,$B356-1)),0)</f>
        <v>0</v>
      </c>
      <c r="AZ356" s="902">
        <f ca="1">IFERROR(SUMPRODUCT(CHOOSE({1;2;3;4;5},AZ81,AZ137,AZ192,AZ247,AZ302),OFFSET(Inputs!$B$35:$B$39,0,$B356-1))/SUM(OFFSET(Inputs!$B$35:$B$39,0,$B356-1)),0)</f>
        <v>0</v>
      </c>
      <c r="BA356" s="902">
        <f ca="1">IFERROR(SUMPRODUCT(CHOOSE({1;2;3;4;5},BA81,BA137,BA192,BA247,BA302),OFFSET(Inputs!$B$35:$B$39,0,$B356-1))/SUM(OFFSET(Inputs!$B$35:$B$39,0,$B356-1)),0)</f>
        <v>0</v>
      </c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43"/>
      <c r="BU356" s="243"/>
      <c r="BV356" s="243"/>
      <c r="BW356" s="243"/>
      <c r="BX356" s="243"/>
      <c r="BY356" s="243"/>
      <c r="BZ356" s="243"/>
      <c r="CA356" s="243"/>
      <c r="CB356" s="243"/>
      <c r="CC356" s="243"/>
      <c r="CD356" s="243"/>
      <c r="CE356" s="243"/>
      <c r="CF356" s="243"/>
      <c r="CG356" s="243"/>
      <c r="CH356" s="243"/>
      <c r="CI356" s="243"/>
      <c r="CJ356" s="243"/>
      <c r="CK356" s="243"/>
      <c r="CL356" s="243"/>
      <c r="CM356" s="243"/>
      <c r="CN356" s="243"/>
      <c r="CO356" s="243"/>
      <c r="CP356" s="243"/>
      <c r="CQ356" s="243"/>
      <c r="CR356" s="243"/>
      <c r="CS356" s="243"/>
      <c r="CT356" s="243"/>
      <c r="CU356" s="243"/>
      <c r="CV356" s="243"/>
      <c r="CW356" s="243"/>
      <c r="CX356" s="243"/>
      <c r="CY356" s="243"/>
      <c r="CZ356" s="243"/>
      <c r="DA356" s="243"/>
      <c r="DB356" s="243"/>
      <c r="DC356" s="243"/>
      <c r="DD356" s="243"/>
      <c r="DE356" s="243"/>
      <c r="DF356" s="243"/>
      <c r="DG356" s="243"/>
      <c r="DH356" s="243"/>
      <c r="DI356" s="243"/>
      <c r="DJ356" s="243"/>
      <c r="DK356" s="243"/>
      <c r="DL356" s="243"/>
      <c r="DM356" s="243"/>
      <c r="DN356" s="243"/>
      <c r="DO356" s="243"/>
      <c r="DP356" s="243"/>
      <c r="DQ356" s="243"/>
      <c r="DR356" s="243"/>
      <c r="DS356" s="243"/>
      <c r="DT356" s="243"/>
      <c r="DU356" s="243"/>
      <c r="DV356" s="243"/>
      <c r="DW356" s="243"/>
      <c r="DX356" s="243"/>
      <c r="DY356" s="243"/>
      <c r="DZ356" s="243"/>
      <c r="EA356" s="243"/>
      <c r="EB356" s="243"/>
      <c r="EC356" s="243"/>
      <c r="ED356" s="243"/>
      <c r="EE356" s="243"/>
      <c r="EF356" s="243"/>
      <c r="EG356" s="243"/>
      <c r="EH356" s="243"/>
      <c r="EI356" s="243"/>
      <c r="EJ356" s="243"/>
      <c r="EK356" s="243"/>
      <c r="EL356" s="243"/>
      <c r="EM356" s="243"/>
      <c r="EN356" s="243"/>
      <c r="EO356" s="243"/>
      <c r="EP356" s="243"/>
      <c r="EQ356" s="243"/>
      <c r="ER356" s="243"/>
      <c r="ES356" s="243"/>
      <c r="ET356" s="243"/>
      <c r="EU356" s="243"/>
      <c r="EV356" s="243"/>
      <c r="EW356" s="243"/>
      <c r="EX356" s="243"/>
      <c r="EY356" s="243"/>
      <c r="EZ356" s="243"/>
      <c r="FA356" s="243"/>
      <c r="FB356" s="243"/>
      <c r="FC356" s="243"/>
      <c r="FD356" s="243"/>
      <c r="FE356" s="243"/>
      <c r="FF356" s="243"/>
      <c r="FG356" s="243"/>
      <c r="FH356" s="243"/>
      <c r="FI356" s="243"/>
      <c r="FJ356" s="243"/>
      <c r="FK356" s="243"/>
      <c r="FL356" s="243"/>
      <c r="FM356" s="243"/>
      <c r="FN356" s="243"/>
      <c r="FO356" s="243"/>
      <c r="FP356" s="243"/>
      <c r="FQ356" s="243"/>
      <c r="FR356" s="243"/>
      <c r="FS356" s="243"/>
      <c r="FT356" s="243"/>
      <c r="FU356" s="243"/>
      <c r="FV356" s="243"/>
      <c r="FW356" s="243"/>
      <c r="FX356" s="243"/>
      <c r="FY356" s="243"/>
      <c r="FZ356" s="243"/>
      <c r="GA356" s="243"/>
      <c r="GB356" s="243"/>
      <c r="GC356" s="243"/>
      <c r="GD356" s="243"/>
      <c r="GE356" s="243"/>
      <c r="GF356" s="243"/>
      <c r="GG356" s="243"/>
      <c r="GH356" s="243"/>
      <c r="GI356" s="243"/>
      <c r="GJ356" s="243"/>
      <c r="GK356" s="243"/>
      <c r="GL356" s="243"/>
      <c r="GM356" s="243"/>
      <c r="GN356" s="243"/>
      <c r="GO356" s="243"/>
      <c r="GP356" s="243"/>
      <c r="GQ356" s="243"/>
      <c r="GR356" s="243"/>
      <c r="GS356" s="243"/>
      <c r="GT356" s="243"/>
      <c r="GU356" s="243"/>
      <c r="GV356" s="243"/>
      <c r="GW356" s="243"/>
      <c r="GX356" s="243"/>
      <c r="GY356" s="243"/>
      <c r="GZ356" s="243"/>
      <c r="HA356" s="243"/>
      <c r="HB356" s="243"/>
      <c r="HC356" s="243"/>
      <c r="HD356" s="243"/>
      <c r="HE356" s="243"/>
      <c r="HF356" s="243"/>
      <c r="HG356" s="243"/>
      <c r="HH356" s="243"/>
      <c r="HI356" s="243"/>
      <c r="HJ356" s="243"/>
      <c r="HK356" s="243"/>
      <c r="HL356" s="243"/>
      <c r="HM356" s="243"/>
      <c r="HN356" s="243"/>
      <c r="HO356" s="243"/>
      <c r="HP356" s="243"/>
      <c r="HQ356" s="243"/>
      <c r="HR356" s="243"/>
      <c r="HS356" s="243"/>
      <c r="HT356" s="243"/>
      <c r="HU356" s="243"/>
      <c r="HV356" s="243"/>
      <c r="HW356" s="243"/>
      <c r="HX356" s="243"/>
      <c r="HY356" s="243"/>
      <c r="HZ356" s="243"/>
      <c r="IA356" s="243"/>
      <c r="IB356" s="243"/>
      <c r="IC356" s="243"/>
      <c r="ID356" s="243"/>
      <c r="IE356" s="243"/>
      <c r="IF356" s="243"/>
      <c r="IG356" s="243"/>
      <c r="IH356" s="243"/>
      <c r="II356" s="243"/>
      <c r="IJ356" s="243"/>
      <c r="IK356" s="243"/>
      <c r="IL356" s="243"/>
      <c r="IM356" s="243"/>
      <c r="IN356" s="243"/>
      <c r="IO356" s="243"/>
      <c r="IP356" s="243"/>
      <c r="IQ356" s="243"/>
      <c r="IR356" s="243"/>
      <c r="IS356" s="243"/>
      <c r="IT356" s="243"/>
      <c r="IU356" s="243"/>
      <c r="IV356" s="243"/>
    </row>
    <row r="357" spans="1:256" s="340" customFormat="1" outlineLevel="1">
      <c r="A357" s="610"/>
      <c r="B357" s="987">
        <v>19</v>
      </c>
      <c r="C357" s="988"/>
      <c r="D357" s="918">
        <f ca="1">IFERROR(SUMPRODUCT(CHOOSE({1;2;3;4;5},D82,D138,D193,D248,D303),OFFSET(Inputs!$B$35:$B$39,0,$B357-1))/SUM(OFFSET(Inputs!$B$35:$B$39,0,$B357-1)),0)</f>
        <v>0</v>
      </c>
      <c r="E357" s="918">
        <f ca="1">IFERROR(SUMPRODUCT(CHOOSE({1;2;3;4;5},E82,E138,E193,E248,E303),OFFSET(Inputs!$B$35:$B$39,0,$B357-1))/SUM(OFFSET(Inputs!$B$35:$B$39,0,$B357-1)),0)</f>
        <v>0</v>
      </c>
      <c r="F357" s="918">
        <f ca="1">IFERROR(SUMPRODUCT(CHOOSE({1;2;3;4;5},F82,F138,F193,F248,F303),OFFSET(Inputs!$B$35:$B$39,0,$B357-1))/SUM(OFFSET(Inputs!$B$35:$B$39,0,$B357-1)),0)</f>
        <v>0</v>
      </c>
      <c r="G357" s="918">
        <f ca="1">IFERROR(SUMPRODUCT(CHOOSE({1;2;3;4;5},G82,G138,G193,G248,G303),OFFSET(Inputs!$B$35:$B$39,0,$B357-1))/SUM(OFFSET(Inputs!$B$35:$B$39,0,$B357-1)),0)</f>
        <v>0</v>
      </c>
      <c r="H357" s="918">
        <f ca="1">IFERROR(SUMPRODUCT(CHOOSE({1;2;3;4;5},H82,H138,H193,H248,H303),OFFSET(Inputs!$B$35:$B$39,0,$B357-1))/SUM(OFFSET(Inputs!$B$35:$B$39,0,$B357-1)),0)</f>
        <v>0</v>
      </c>
      <c r="I357" s="918">
        <f ca="1">IFERROR(SUMPRODUCT(CHOOSE({1;2;3;4;5},I82,I138,I193,I248,I303),OFFSET(Inputs!$B$35:$B$39,0,$B357-1))/SUM(OFFSET(Inputs!$B$35:$B$39,0,$B357-1)),0)</f>
        <v>0</v>
      </c>
      <c r="J357" s="918">
        <f ca="1">IFERROR(SUMPRODUCT(CHOOSE({1;2;3;4;5},J82,J138,J193,J248,J303),OFFSET(Inputs!$B$35:$B$39,0,$B357-1))/SUM(OFFSET(Inputs!$B$35:$B$39,0,$B357-1)),0)</f>
        <v>0</v>
      </c>
      <c r="K357" s="918">
        <f ca="1">IFERROR(SUMPRODUCT(CHOOSE({1;2;3;4;5},K82,K138,K193,K248,K303),OFFSET(Inputs!$B$35:$B$39,0,$B357-1))/SUM(OFFSET(Inputs!$B$35:$B$39,0,$B357-1)),0)</f>
        <v>0</v>
      </c>
      <c r="L357" s="918">
        <f ca="1">IFERROR(SUMPRODUCT(CHOOSE({1;2;3;4;5},L82,L138,L193,L248,L303),OFFSET(Inputs!$B$35:$B$39,0,$B357-1))/SUM(OFFSET(Inputs!$B$35:$B$39,0,$B357-1)),0)</f>
        <v>0</v>
      </c>
      <c r="M357" s="918">
        <f ca="1">IFERROR(SUMPRODUCT(CHOOSE({1;2;3;4;5},M82,M138,M193,M248,M303),OFFSET(Inputs!$B$35:$B$39,0,$B357-1))/SUM(OFFSET(Inputs!$B$35:$B$39,0,$B357-1)),0)</f>
        <v>0</v>
      </c>
      <c r="N357" s="918">
        <f ca="1">IFERROR(SUMPRODUCT(CHOOSE({1;2;3;4;5},N82,N138,N193,N248,N303),OFFSET(Inputs!$B$35:$B$39,0,$B357-1))/SUM(OFFSET(Inputs!$B$35:$B$39,0,$B357-1)),0)</f>
        <v>0</v>
      </c>
      <c r="O357" s="918">
        <f ca="1">IFERROR(SUMPRODUCT(CHOOSE({1;2;3;4;5},O82,O138,O193,O248,O303),OFFSET(Inputs!$B$35:$B$39,0,$B357-1))/SUM(OFFSET(Inputs!$B$35:$B$39,0,$B357-1)),0)</f>
        <v>0</v>
      </c>
      <c r="P357" s="918">
        <f ca="1">IFERROR(SUMPRODUCT(CHOOSE({1;2;3;4;5},P82,P138,P193,P248,P303),OFFSET(Inputs!$B$35:$B$39,0,$B357-1))/SUM(OFFSET(Inputs!$B$35:$B$39,0,$B357-1)),0)</f>
        <v>0</v>
      </c>
      <c r="Q357" s="918">
        <f ca="1">IFERROR(SUMPRODUCT(CHOOSE({1;2;3;4;5},Q82,Q138,Q193,Q248,Q303),OFFSET(Inputs!$B$35:$B$39,0,$B357-1))/SUM(OFFSET(Inputs!$B$35:$B$39,0,$B357-1)),0)</f>
        <v>0</v>
      </c>
      <c r="R357" s="918">
        <f ca="1">IFERROR(SUMPRODUCT(CHOOSE({1;2;3;4;5},R82,R138,R193,R248,R303),OFFSET(Inputs!$B$35:$B$39,0,$B357-1))/SUM(OFFSET(Inputs!$B$35:$B$39,0,$B357-1)),0)</f>
        <v>0</v>
      </c>
      <c r="S357" s="918">
        <f ca="1">IFERROR(SUMPRODUCT(CHOOSE({1;2;3;4;5},S82,S138,S193,S248,S303),OFFSET(Inputs!$B$35:$B$39,0,$B357-1))/SUM(OFFSET(Inputs!$B$35:$B$39,0,$B357-1)),0)</f>
        <v>0</v>
      </c>
      <c r="T357" s="918">
        <f ca="1">IFERROR(SUMPRODUCT(CHOOSE({1;2;3;4;5},T82,T138,T193,T248,T303),OFFSET(Inputs!$B$35:$B$39,0,$B357-1))/SUM(OFFSET(Inputs!$B$35:$B$39,0,$B357-1)),0)</f>
        <v>0</v>
      </c>
      <c r="U357" s="918">
        <f ca="1">IFERROR(SUMPRODUCT(CHOOSE({1;2;3;4;5},U82,U138,U193,U248,U303),OFFSET(Inputs!$B$35:$B$39,0,$B357-1))/SUM(OFFSET(Inputs!$B$35:$B$39,0,$B357-1)),0)</f>
        <v>0</v>
      </c>
      <c r="V357" s="902">
        <f ca="1">IFERROR(SUMPRODUCT(CHOOSE({1;2;3;4;5},V82,V138,V193,V248,V303),OFFSET(Inputs!$B$35:$B$39,0,$B357-1))/SUM(OFFSET(Inputs!$B$35:$B$39,0,$B357-1)),0)</f>
        <v>0</v>
      </c>
      <c r="W357" s="902">
        <f ca="1">IFERROR(SUMPRODUCT(CHOOSE({1;2;3;4;5},W82,W138,W193,W248,W303),OFFSET(Inputs!$B$35:$B$39,0,$B357-1))/SUM(OFFSET(Inputs!$B$35:$B$39,0,$B357-1)),0)</f>
        <v>0</v>
      </c>
      <c r="X357" s="902">
        <f ca="1">IFERROR(SUMPRODUCT(CHOOSE({1;2;3;4;5},X82,X138,X193,X248,X303),OFFSET(Inputs!$B$35:$B$39,0,$B357-1))/SUM(OFFSET(Inputs!$B$35:$B$39,0,$B357-1)),0)</f>
        <v>0</v>
      </c>
      <c r="Y357" s="902">
        <f ca="1">IFERROR(SUMPRODUCT(CHOOSE({1;2;3;4;5},Y82,Y138,Y193,Y248,Y303),OFFSET(Inputs!$B$35:$B$39,0,$B357-1))/SUM(OFFSET(Inputs!$B$35:$B$39,0,$B357-1)),0)</f>
        <v>0</v>
      </c>
      <c r="Z357" s="902">
        <f ca="1">IFERROR(SUMPRODUCT(CHOOSE({1;2;3;4;5},Z82,Z138,Z193,Z248,Z303),OFFSET(Inputs!$B$35:$B$39,0,$B357-1))/SUM(OFFSET(Inputs!$B$35:$B$39,0,$B357-1)),0)</f>
        <v>0</v>
      </c>
      <c r="AA357" s="902">
        <f ca="1">IFERROR(SUMPRODUCT(CHOOSE({1;2;3;4;5},AA82,AA138,AA193,AA248,AA303),OFFSET(Inputs!$B$35:$B$39,0,$B357-1))/SUM(OFFSET(Inputs!$B$35:$B$39,0,$B357-1)),0)</f>
        <v>0</v>
      </c>
      <c r="AB357" s="902">
        <f ca="1">IFERROR(SUMPRODUCT(CHOOSE({1;2;3;4;5},AB82,AB138,AB193,AB248,AB303),OFFSET(Inputs!$B$35:$B$39,0,$B357-1))/SUM(OFFSET(Inputs!$B$35:$B$39,0,$B357-1)),0)</f>
        <v>0</v>
      </c>
      <c r="AC357" s="902">
        <f ca="1">IFERROR(SUMPRODUCT(CHOOSE({1;2;3;4;5},AC82,AC138,AC193,AC248,AC303),OFFSET(Inputs!$B$35:$B$39,0,$B357-1))/SUM(OFFSET(Inputs!$B$35:$B$39,0,$B357-1)),0)</f>
        <v>0</v>
      </c>
      <c r="AD357" s="902">
        <f ca="1">IFERROR(SUMPRODUCT(CHOOSE({1;2;3;4;5},AD82,AD138,AD193,AD248,AD303),OFFSET(Inputs!$B$35:$B$39,0,$B357-1))/SUM(OFFSET(Inputs!$B$35:$B$39,0,$B357-1)),0)</f>
        <v>0</v>
      </c>
      <c r="AE357" s="902">
        <f ca="1">IFERROR(SUMPRODUCT(CHOOSE({1;2;3;4;5},AE82,AE138,AE193,AE248,AE303),OFFSET(Inputs!$B$35:$B$39,0,$B357-1))/SUM(OFFSET(Inputs!$B$35:$B$39,0,$B357-1)),0)</f>
        <v>0</v>
      </c>
      <c r="AF357" s="902">
        <f ca="1">IFERROR(SUMPRODUCT(CHOOSE({1;2;3;4;5},AF82,AF138,AF193,AF248,AF303),OFFSET(Inputs!$B$35:$B$39,0,$B357-1))/SUM(OFFSET(Inputs!$B$35:$B$39,0,$B357-1)),0)</f>
        <v>0</v>
      </c>
      <c r="AG357" s="902">
        <f ca="1">IFERROR(SUMPRODUCT(CHOOSE({1;2;3;4;5},AG82,AG138,AG193,AG248,AG303),OFFSET(Inputs!$B$35:$B$39,0,$B357-1))/SUM(OFFSET(Inputs!$B$35:$B$39,0,$B357-1)),0)</f>
        <v>0</v>
      </c>
      <c r="AH357" s="902">
        <f ca="1">IFERROR(SUMPRODUCT(CHOOSE({1;2;3;4;5},AH82,AH138,AH193,AH248,AH303),OFFSET(Inputs!$B$35:$B$39,0,$B357-1))/SUM(OFFSET(Inputs!$B$35:$B$39,0,$B357-1)),0)</f>
        <v>0</v>
      </c>
      <c r="AI357" s="902">
        <f ca="1">IFERROR(SUMPRODUCT(CHOOSE({1;2;3;4;5},AI82,AI138,AI193,AI248,AI303),OFFSET(Inputs!$B$35:$B$39,0,$B357-1))/SUM(OFFSET(Inputs!$B$35:$B$39,0,$B357-1)),0)</f>
        <v>0</v>
      </c>
      <c r="AJ357" s="902">
        <f ca="1">IFERROR(SUMPRODUCT(CHOOSE({1;2;3;4;5},AJ82,AJ138,AJ193,AJ248,AJ303),OFFSET(Inputs!$B$35:$B$39,0,$B357-1))/SUM(OFFSET(Inputs!$B$35:$B$39,0,$B357-1)),0)</f>
        <v>0</v>
      </c>
      <c r="AK357" s="902">
        <f ca="1">IFERROR(SUMPRODUCT(CHOOSE({1;2;3;4;5},AK82,AK138,AK193,AK248,AK303),OFFSET(Inputs!$B$35:$B$39,0,$B357-1))/SUM(OFFSET(Inputs!$B$35:$B$39,0,$B357-1)),0)</f>
        <v>0</v>
      </c>
      <c r="AL357" s="902">
        <f ca="1">IFERROR(SUMPRODUCT(CHOOSE({1;2;3;4;5},AL82,AL138,AL193,AL248,AL303),OFFSET(Inputs!$B$35:$B$39,0,$B357-1))/SUM(OFFSET(Inputs!$B$35:$B$39,0,$B357-1)),0)</f>
        <v>0</v>
      </c>
      <c r="AM357" s="902">
        <f ca="1">IFERROR(SUMPRODUCT(CHOOSE({1;2;3;4;5},AM82,AM138,AM193,AM248,AM303),OFFSET(Inputs!$B$35:$B$39,0,$B357-1))/SUM(OFFSET(Inputs!$B$35:$B$39,0,$B357-1)),0)</f>
        <v>0</v>
      </c>
      <c r="AN357" s="902">
        <f ca="1">IFERROR(SUMPRODUCT(CHOOSE({1;2;3;4;5},AN82,AN138,AN193,AN248,AN303),OFFSET(Inputs!$B$35:$B$39,0,$B357-1))/SUM(OFFSET(Inputs!$B$35:$B$39,0,$B357-1)),0)</f>
        <v>0</v>
      </c>
      <c r="AO357" s="902">
        <f ca="1">IFERROR(SUMPRODUCT(CHOOSE({1;2;3;4;5},AO82,AO138,AO193,AO248,AO303),OFFSET(Inputs!$B$35:$B$39,0,$B357-1))/SUM(OFFSET(Inputs!$B$35:$B$39,0,$B357-1)),0)</f>
        <v>0</v>
      </c>
      <c r="AP357" s="902">
        <f ca="1">IFERROR(SUMPRODUCT(CHOOSE({1;2;3;4;5},AP82,AP138,AP193,AP248,AP303),OFFSET(Inputs!$B$35:$B$39,0,$B357-1))/SUM(OFFSET(Inputs!$B$35:$B$39,0,$B357-1)),0)</f>
        <v>0</v>
      </c>
      <c r="AQ357" s="902">
        <f ca="1">IFERROR(SUMPRODUCT(CHOOSE({1;2;3;4;5},AQ82,AQ138,AQ193,AQ248,AQ303),OFFSET(Inputs!$B$35:$B$39,0,$B357-1))/SUM(OFFSET(Inputs!$B$35:$B$39,0,$B357-1)),0)</f>
        <v>0</v>
      </c>
      <c r="AR357" s="902">
        <f ca="1">IFERROR(SUMPRODUCT(CHOOSE({1;2;3;4;5},AR82,AR138,AR193,AR248,AR303),OFFSET(Inputs!$B$35:$B$39,0,$B357-1))/SUM(OFFSET(Inputs!$B$35:$B$39,0,$B357-1)),0)</f>
        <v>0</v>
      </c>
      <c r="AS357" s="902">
        <f ca="1">IFERROR(SUMPRODUCT(CHOOSE({1;2;3;4;5},AS82,AS138,AS193,AS248,AS303),OFFSET(Inputs!$B$35:$B$39,0,$B357-1))/SUM(OFFSET(Inputs!$B$35:$B$39,0,$B357-1)),0)</f>
        <v>0</v>
      </c>
      <c r="AT357" s="902">
        <f ca="1">IFERROR(SUMPRODUCT(CHOOSE({1;2;3;4;5},AT82,AT138,AT193,AT248,AT303),OFFSET(Inputs!$B$35:$B$39,0,$B357-1))/SUM(OFFSET(Inputs!$B$35:$B$39,0,$B357-1)),0)</f>
        <v>0</v>
      </c>
      <c r="AU357" s="902">
        <f ca="1">IFERROR(SUMPRODUCT(CHOOSE({1;2;3;4;5},AU82,AU138,AU193,AU248,AU303),OFFSET(Inputs!$B$35:$B$39,0,$B357-1))/SUM(OFFSET(Inputs!$B$35:$B$39,0,$B357-1)),0)</f>
        <v>0</v>
      </c>
      <c r="AV357" s="902">
        <f ca="1">IFERROR(SUMPRODUCT(CHOOSE({1;2;3;4;5},AV82,AV138,AV193,AV248,AV303),OFFSET(Inputs!$B$35:$B$39,0,$B357-1))/SUM(OFFSET(Inputs!$B$35:$B$39,0,$B357-1)),0)</f>
        <v>0</v>
      </c>
      <c r="AW357" s="902">
        <f ca="1">IFERROR(SUMPRODUCT(CHOOSE({1;2;3;4;5},AW82,AW138,AW193,AW248,AW303),OFFSET(Inputs!$B$35:$B$39,0,$B357-1))/SUM(OFFSET(Inputs!$B$35:$B$39,0,$B357-1)),0)</f>
        <v>0</v>
      </c>
      <c r="AX357" s="902">
        <f ca="1">IFERROR(SUMPRODUCT(CHOOSE({1;2;3;4;5},AX82,AX138,AX193,AX248,AX303),OFFSET(Inputs!$B$35:$B$39,0,$B357-1))/SUM(OFFSET(Inputs!$B$35:$B$39,0,$B357-1)),0)</f>
        <v>0</v>
      </c>
      <c r="AY357" s="902">
        <f ca="1">IFERROR(SUMPRODUCT(CHOOSE({1;2;3;4;5},AY82,AY138,AY193,AY248,AY303),OFFSET(Inputs!$B$35:$B$39,0,$B357-1))/SUM(OFFSET(Inputs!$B$35:$B$39,0,$B357-1)),0)</f>
        <v>0</v>
      </c>
      <c r="AZ357" s="902">
        <f ca="1">IFERROR(SUMPRODUCT(CHOOSE({1;2;3;4;5},AZ82,AZ138,AZ193,AZ248,AZ303),OFFSET(Inputs!$B$35:$B$39,0,$B357-1))/SUM(OFFSET(Inputs!$B$35:$B$39,0,$B357-1)),0)</f>
        <v>0</v>
      </c>
      <c r="BA357" s="902">
        <f ca="1">IFERROR(SUMPRODUCT(CHOOSE({1;2;3;4;5},BA82,BA138,BA193,BA248,BA303),OFFSET(Inputs!$B$35:$B$39,0,$B357-1))/SUM(OFFSET(Inputs!$B$35:$B$39,0,$B357-1)),0)</f>
        <v>0</v>
      </c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43"/>
      <c r="BU357" s="243"/>
      <c r="BV357" s="243"/>
      <c r="BW357" s="243"/>
      <c r="BX357" s="243"/>
      <c r="BY357" s="243"/>
      <c r="BZ357" s="243"/>
      <c r="CA357" s="243"/>
      <c r="CB357" s="243"/>
      <c r="CC357" s="243"/>
      <c r="CD357" s="243"/>
      <c r="CE357" s="243"/>
      <c r="CF357" s="243"/>
      <c r="CG357" s="243"/>
      <c r="CH357" s="243"/>
      <c r="CI357" s="243"/>
      <c r="CJ357" s="243"/>
      <c r="CK357" s="243"/>
      <c r="CL357" s="243"/>
      <c r="CM357" s="243"/>
      <c r="CN357" s="243"/>
      <c r="CO357" s="243"/>
      <c r="CP357" s="243"/>
      <c r="CQ357" s="243"/>
      <c r="CR357" s="243"/>
      <c r="CS357" s="243"/>
      <c r="CT357" s="243"/>
      <c r="CU357" s="243"/>
      <c r="CV357" s="243"/>
      <c r="CW357" s="243"/>
      <c r="CX357" s="243"/>
      <c r="CY357" s="243"/>
      <c r="CZ357" s="243"/>
      <c r="DA357" s="243"/>
      <c r="DB357" s="243"/>
      <c r="DC357" s="243"/>
      <c r="DD357" s="243"/>
      <c r="DE357" s="243"/>
      <c r="DF357" s="243"/>
      <c r="DG357" s="243"/>
      <c r="DH357" s="243"/>
      <c r="DI357" s="243"/>
      <c r="DJ357" s="243"/>
      <c r="DK357" s="243"/>
      <c r="DL357" s="243"/>
      <c r="DM357" s="243"/>
      <c r="DN357" s="243"/>
      <c r="DO357" s="243"/>
      <c r="DP357" s="243"/>
      <c r="DQ357" s="243"/>
      <c r="DR357" s="243"/>
      <c r="DS357" s="243"/>
      <c r="DT357" s="243"/>
      <c r="DU357" s="243"/>
      <c r="DV357" s="243"/>
      <c r="DW357" s="243"/>
      <c r="DX357" s="243"/>
      <c r="DY357" s="243"/>
      <c r="DZ357" s="243"/>
      <c r="EA357" s="243"/>
      <c r="EB357" s="243"/>
      <c r="EC357" s="243"/>
      <c r="ED357" s="243"/>
      <c r="EE357" s="243"/>
      <c r="EF357" s="243"/>
      <c r="EG357" s="243"/>
      <c r="EH357" s="243"/>
      <c r="EI357" s="243"/>
      <c r="EJ357" s="243"/>
      <c r="EK357" s="243"/>
      <c r="EL357" s="243"/>
      <c r="EM357" s="243"/>
      <c r="EN357" s="243"/>
      <c r="EO357" s="243"/>
      <c r="EP357" s="243"/>
      <c r="EQ357" s="243"/>
      <c r="ER357" s="243"/>
      <c r="ES357" s="243"/>
      <c r="ET357" s="243"/>
      <c r="EU357" s="243"/>
      <c r="EV357" s="243"/>
      <c r="EW357" s="243"/>
      <c r="EX357" s="243"/>
      <c r="EY357" s="243"/>
      <c r="EZ357" s="243"/>
      <c r="FA357" s="243"/>
      <c r="FB357" s="243"/>
      <c r="FC357" s="243"/>
      <c r="FD357" s="243"/>
      <c r="FE357" s="243"/>
      <c r="FF357" s="243"/>
      <c r="FG357" s="243"/>
      <c r="FH357" s="243"/>
      <c r="FI357" s="243"/>
      <c r="FJ357" s="243"/>
      <c r="FK357" s="243"/>
      <c r="FL357" s="243"/>
      <c r="FM357" s="243"/>
      <c r="FN357" s="243"/>
      <c r="FO357" s="243"/>
      <c r="FP357" s="243"/>
      <c r="FQ357" s="243"/>
      <c r="FR357" s="243"/>
      <c r="FS357" s="243"/>
      <c r="FT357" s="243"/>
      <c r="FU357" s="243"/>
      <c r="FV357" s="243"/>
      <c r="FW357" s="243"/>
      <c r="FX357" s="243"/>
      <c r="FY357" s="243"/>
      <c r="FZ357" s="243"/>
      <c r="GA357" s="243"/>
      <c r="GB357" s="243"/>
      <c r="GC357" s="243"/>
      <c r="GD357" s="243"/>
      <c r="GE357" s="243"/>
      <c r="GF357" s="243"/>
      <c r="GG357" s="243"/>
      <c r="GH357" s="243"/>
      <c r="GI357" s="243"/>
      <c r="GJ357" s="243"/>
      <c r="GK357" s="243"/>
      <c r="GL357" s="243"/>
      <c r="GM357" s="243"/>
      <c r="GN357" s="243"/>
      <c r="GO357" s="243"/>
      <c r="GP357" s="243"/>
      <c r="GQ357" s="243"/>
      <c r="GR357" s="243"/>
      <c r="GS357" s="243"/>
      <c r="GT357" s="243"/>
      <c r="GU357" s="243"/>
      <c r="GV357" s="243"/>
      <c r="GW357" s="243"/>
      <c r="GX357" s="243"/>
      <c r="GY357" s="243"/>
      <c r="GZ357" s="243"/>
      <c r="HA357" s="243"/>
      <c r="HB357" s="243"/>
      <c r="HC357" s="243"/>
      <c r="HD357" s="243"/>
      <c r="HE357" s="243"/>
      <c r="HF357" s="243"/>
      <c r="HG357" s="243"/>
      <c r="HH357" s="243"/>
      <c r="HI357" s="243"/>
      <c r="HJ357" s="243"/>
      <c r="HK357" s="243"/>
      <c r="HL357" s="243"/>
      <c r="HM357" s="243"/>
      <c r="HN357" s="243"/>
      <c r="HO357" s="243"/>
      <c r="HP357" s="243"/>
      <c r="HQ357" s="243"/>
      <c r="HR357" s="243"/>
      <c r="HS357" s="243"/>
      <c r="HT357" s="243"/>
      <c r="HU357" s="243"/>
      <c r="HV357" s="243"/>
      <c r="HW357" s="243"/>
      <c r="HX357" s="243"/>
      <c r="HY357" s="243"/>
      <c r="HZ357" s="243"/>
      <c r="IA357" s="243"/>
      <c r="IB357" s="243"/>
      <c r="IC357" s="243"/>
      <c r="ID357" s="243"/>
      <c r="IE357" s="243"/>
      <c r="IF357" s="243"/>
      <c r="IG357" s="243"/>
      <c r="IH357" s="243"/>
      <c r="II357" s="243"/>
      <c r="IJ357" s="243"/>
      <c r="IK357" s="243"/>
      <c r="IL357" s="243"/>
      <c r="IM357" s="243"/>
      <c r="IN357" s="243"/>
      <c r="IO357" s="243"/>
      <c r="IP357" s="243"/>
      <c r="IQ357" s="243"/>
      <c r="IR357" s="243"/>
      <c r="IS357" s="243"/>
      <c r="IT357" s="243"/>
      <c r="IU357" s="243"/>
      <c r="IV357" s="243"/>
    </row>
    <row r="358" spans="1:256" s="340" customFormat="1" outlineLevel="1">
      <c r="A358" s="610"/>
      <c r="B358" s="987">
        <v>20</v>
      </c>
      <c r="C358" s="988"/>
      <c r="D358" s="918">
        <f ca="1">IFERROR(SUMPRODUCT(CHOOSE({1;2;3;4;5},D83,D139,D194,D249,D304),OFFSET(Inputs!$B$35:$B$39,0,$B358-1))/SUM(OFFSET(Inputs!$B$35:$B$39,0,$B358-1)),0)</f>
        <v>0</v>
      </c>
      <c r="E358" s="918">
        <f ca="1">IFERROR(SUMPRODUCT(CHOOSE({1;2;3;4;5},E83,E139,E194,E249,E304),OFFSET(Inputs!$B$35:$B$39,0,$B358-1))/SUM(OFFSET(Inputs!$B$35:$B$39,0,$B358-1)),0)</f>
        <v>0</v>
      </c>
      <c r="F358" s="918">
        <f ca="1">IFERROR(SUMPRODUCT(CHOOSE({1;2;3;4;5},F83,F139,F194,F249,F304),OFFSET(Inputs!$B$35:$B$39,0,$B358-1))/SUM(OFFSET(Inputs!$B$35:$B$39,0,$B358-1)),0)</f>
        <v>0</v>
      </c>
      <c r="G358" s="918">
        <f ca="1">IFERROR(SUMPRODUCT(CHOOSE({1;2;3;4;5},G83,G139,G194,G249,G304),OFFSET(Inputs!$B$35:$B$39,0,$B358-1))/SUM(OFFSET(Inputs!$B$35:$B$39,0,$B358-1)),0)</f>
        <v>0</v>
      </c>
      <c r="H358" s="918">
        <f ca="1">IFERROR(SUMPRODUCT(CHOOSE({1;2;3;4;5},H83,H139,H194,H249,H304),OFFSET(Inputs!$B$35:$B$39,0,$B358-1))/SUM(OFFSET(Inputs!$B$35:$B$39,0,$B358-1)),0)</f>
        <v>0</v>
      </c>
      <c r="I358" s="918">
        <f ca="1">IFERROR(SUMPRODUCT(CHOOSE({1;2;3;4;5},I83,I139,I194,I249,I304),OFFSET(Inputs!$B$35:$B$39,0,$B358-1))/SUM(OFFSET(Inputs!$B$35:$B$39,0,$B358-1)),0)</f>
        <v>0</v>
      </c>
      <c r="J358" s="918">
        <f ca="1">IFERROR(SUMPRODUCT(CHOOSE({1;2;3;4;5},J83,J139,J194,J249,J304),OFFSET(Inputs!$B$35:$B$39,0,$B358-1))/SUM(OFFSET(Inputs!$B$35:$B$39,0,$B358-1)),0)</f>
        <v>0</v>
      </c>
      <c r="K358" s="918">
        <f ca="1">IFERROR(SUMPRODUCT(CHOOSE({1;2;3;4;5},K83,K139,K194,K249,K304),OFFSET(Inputs!$B$35:$B$39,0,$B358-1))/SUM(OFFSET(Inputs!$B$35:$B$39,0,$B358-1)),0)</f>
        <v>0</v>
      </c>
      <c r="L358" s="918">
        <f ca="1">IFERROR(SUMPRODUCT(CHOOSE({1;2;3;4;5},L83,L139,L194,L249,L304),OFFSET(Inputs!$B$35:$B$39,0,$B358-1))/SUM(OFFSET(Inputs!$B$35:$B$39,0,$B358-1)),0)</f>
        <v>0</v>
      </c>
      <c r="M358" s="918">
        <f ca="1">IFERROR(SUMPRODUCT(CHOOSE({1;2;3;4;5},M83,M139,M194,M249,M304),OFFSET(Inputs!$B$35:$B$39,0,$B358-1))/SUM(OFFSET(Inputs!$B$35:$B$39,0,$B358-1)),0)</f>
        <v>0</v>
      </c>
      <c r="N358" s="918">
        <f ca="1">IFERROR(SUMPRODUCT(CHOOSE({1;2;3;4;5},N83,N139,N194,N249,N304),OFFSET(Inputs!$B$35:$B$39,0,$B358-1))/SUM(OFFSET(Inputs!$B$35:$B$39,0,$B358-1)),0)</f>
        <v>0</v>
      </c>
      <c r="O358" s="918">
        <f ca="1">IFERROR(SUMPRODUCT(CHOOSE({1;2;3;4;5},O83,O139,O194,O249,O304),OFFSET(Inputs!$B$35:$B$39,0,$B358-1))/SUM(OFFSET(Inputs!$B$35:$B$39,0,$B358-1)),0)</f>
        <v>0</v>
      </c>
      <c r="P358" s="918">
        <f ca="1">IFERROR(SUMPRODUCT(CHOOSE({1;2;3;4;5},P83,P139,P194,P249,P304),OFFSET(Inputs!$B$35:$B$39,0,$B358-1))/SUM(OFFSET(Inputs!$B$35:$B$39,0,$B358-1)),0)</f>
        <v>0</v>
      </c>
      <c r="Q358" s="918">
        <f ca="1">IFERROR(SUMPRODUCT(CHOOSE({1;2;3;4;5},Q83,Q139,Q194,Q249,Q304),OFFSET(Inputs!$B$35:$B$39,0,$B358-1))/SUM(OFFSET(Inputs!$B$35:$B$39,0,$B358-1)),0)</f>
        <v>0</v>
      </c>
      <c r="R358" s="918">
        <f ca="1">IFERROR(SUMPRODUCT(CHOOSE({1;2;3;4;5},R83,R139,R194,R249,R304),OFFSET(Inputs!$B$35:$B$39,0,$B358-1))/SUM(OFFSET(Inputs!$B$35:$B$39,0,$B358-1)),0)</f>
        <v>0</v>
      </c>
      <c r="S358" s="918">
        <f ca="1">IFERROR(SUMPRODUCT(CHOOSE({1;2;3;4;5},S83,S139,S194,S249,S304),OFFSET(Inputs!$B$35:$B$39,0,$B358-1))/SUM(OFFSET(Inputs!$B$35:$B$39,0,$B358-1)),0)</f>
        <v>0</v>
      </c>
      <c r="T358" s="918">
        <f ca="1">IFERROR(SUMPRODUCT(CHOOSE({1;2;3;4;5},T83,T139,T194,T249,T304),OFFSET(Inputs!$B$35:$B$39,0,$B358-1))/SUM(OFFSET(Inputs!$B$35:$B$39,0,$B358-1)),0)</f>
        <v>0</v>
      </c>
      <c r="U358" s="918">
        <f ca="1">IFERROR(SUMPRODUCT(CHOOSE({1;2;3;4;5},U83,U139,U194,U249,U304),OFFSET(Inputs!$B$35:$B$39,0,$B358-1))/SUM(OFFSET(Inputs!$B$35:$B$39,0,$B358-1)),0)</f>
        <v>0</v>
      </c>
      <c r="V358" s="918">
        <f ca="1">IFERROR(SUMPRODUCT(CHOOSE({1;2;3;4;5},V83,V139,V194,V249,V304),OFFSET(Inputs!$B$35:$B$39,0,$B358-1))/SUM(OFFSET(Inputs!$B$35:$B$39,0,$B358-1)),0)</f>
        <v>0</v>
      </c>
      <c r="W358" s="902">
        <f ca="1">IFERROR(SUMPRODUCT(CHOOSE({1;2;3;4;5},W83,W139,W194,W249,W304),OFFSET(Inputs!$B$35:$B$39,0,$B358-1))/SUM(OFFSET(Inputs!$B$35:$B$39,0,$B358-1)),0)</f>
        <v>0</v>
      </c>
      <c r="X358" s="902">
        <f ca="1">IFERROR(SUMPRODUCT(CHOOSE({1;2;3;4;5},X83,X139,X194,X249,X304),OFFSET(Inputs!$B$35:$B$39,0,$B358-1))/SUM(OFFSET(Inputs!$B$35:$B$39,0,$B358-1)),0)</f>
        <v>0</v>
      </c>
      <c r="Y358" s="902">
        <f ca="1">IFERROR(SUMPRODUCT(CHOOSE({1;2;3;4;5},Y83,Y139,Y194,Y249,Y304),OFFSET(Inputs!$B$35:$B$39,0,$B358-1))/SUM(OFFSET(Inputs!$B$35:$B$39,0,$B358-1)),0)</f>
        <v>0</v>
      </c>
      <c r="Z358" s="902">
        <f ca="1">IFERROR(SUMPRODUCT(CHOOSE({1;2;3;4;5},Z83,Z139,Z194,Z249,Z304),OFFSET(Inputs!$B$35:$B$39,0,$B358-1))/SUM(OFFSET(Inputs!$B$35:$B$39,0,$B358-1)),0)</f>
        <v>0</v>
      </c>
      <c r="AA358" s="902">
        <f ca="1">IFERROR(SUMPRODUCT(CHOOSE({1;2;3;4;5},AA83,AA139,AA194,AA249,AA304),OFFSET(Inputs!$B$35:$B$39,0,$B358-1))/SUM(OFFSET(Inputs!$B$35:$B$39,0,$B358-1)),0)</f>
        <v>0</v>
      </c>
      <c r="AB358" s="902">
        <f ca="1">IFERROR(SUMPRODUCT(CHOOSE({1;2;3;4;5},AB83,AB139,AB194,AB249,AB304),OFFSET(Inputs!$B$35:$B$39,0,$B358-1))/SUM(OFFSET(Inputs!$B$35:$B$39,0,$B358-1)),0)</f>
        <v>0</v>
      </c>
      <c r="AC358" s="902">
        <f ca="1">IFERROR(SUMPRODUCT(CHOOSE({1;2;3;4;5},AC83,AC139,AC194,AC249,AC304),OFFSET(Inputs!$B$35:$B$39,0,$B358-1))/SUM(OFFSET(Inputs!$B$35:$B$39,0,$B358-1)),0)</f>
        <v>0</v>
      </c>
      <c r="AD358" s="902">
        <f ca="1">IFERROR(SUMPRODUCT(CHOOSE({1;2;3;4;5},AD83,AD139,AD194,AD249,AD304),OFFSET(Inputs!$B$35:$B$39,0,$B358-1))/SUM(OFFSET(Inputs!$B$35:$B$39,0,$B358-1)),0)</f>
        <v>0</v>
      </c>
      <c r="AE358" s="902">
        <f ca="1">IFERROR(SUMPRODUCT(CHOOSE({1;2;3;4;5},AE83,AE139,AE194,AE249,AE304),OFFSET(Inputs!$B$35:$B$39,0,$B358-1))/SUM(OFFSET(Inputs!$B$35:$B$39,0,$B358-1)),0)</f>
        <v>0</v>
      </c>
      <c r="AF358" s="902">
        <f ca="1">IFERROR(SUMPRODUCT(CHOOSE({1;2;3;4;5},AF83,AF139,AF194,AF249,AF304),OFFSET(Inputs!$B$35:$B$39,0,$B358-1))/SUM(OFFSET(Inputs!$B$35:$B$39,0,$B358-1)),0)</f>
        <v>0</v>
      </c>
      <c r="AG358" s="902">
        <f ca="1">IFERROR(SUMPRODUCT(CHOOSE({1;2;3;4;5},AG83,AG139,AG194,AG249,AG304),OFFSET(Inputs!$B$35:$B$39,0,$B358-1))/SUM(OFFSET(Inputs!$B$35:$B$39,0,$B358-1)),0)</f>
        <v>0</v>
      </c>
      <c r="AH358" s="902">
        <f ca="1">IFERROR(SUMPRODUCT(CHOOSE({1;2;3;4;5},AH83,AH139,AH194,AH249,AH304),OFFSET(Inputs!$B$35:$B$39,0,$B358-1))/SUM(OFFSET(Inputs!$B$35:$B$39,0,$B358-1)),0)</f>
        <v>0</v>
      </c>
      <c r="AI358" s="902">
        <f ca="1">IFERROR(SUMPRODUCT(CHOOSE({1;2;3;4;5},AI83,AI139,AI194,AI249,AI304),OFFSET(Inputs!$B$35:$B$39,0,$B358-1))/SUM(OFFSET(Inputs!$B$35:$B$39,0,$B358-1)),0)</f>
        <v>0</v>
      </c>
      <c r="AJ358" s="902">
        <f ca="1">IFERROR(SUMPRODUCT(CHOOSE({1;2;3;4;5},AJ83,AJ139,AJ194,AJ249,AJ304),OFFSET(Inputs!$B$35:$B$39,0,$B358-1))/SUM(OFFSET(Inputs!$B$35:$B$39,0,$B358-1)),0)</f>
        <v>0</v>
      </c>
      <c r="AK358" s="902">
        <f ca="1">IFERROR(SUMPRODUCT(CHOOSE({1;2;3;4;5},AK83,AK139,AK194,AK249,AK304),OFFSET(Inputs!$B$35:$B$39,0,$B358-1))/SUM(OFFSET(Inputs!$B$35:$B$39,0,$B358-1)),0)</f>
        <v>0</v>
      </c>
      <c r="AL358" s="902">
        <f ca="1">IFERROR(SUMPRODUCT(CHOOSE({1;2;3;4;5},AL83,AL139,AL194,AL249,AL304),OFFSET(Inputs!$B$35:$B$39,0,$B358-1))/SUM(OFFSET(Inputs!$B$35:$B$39,0,$B358-1)),0)</f>
        <v>0</v>
      </c>
      <c r="AM358" s="902">
        <f ca="1">IFERROR(SUMPRODUCT(CHOOSE({1;2;3;4;5},AM83,AM139,AM194,AM249,AM304),OFFSET(Inputs!$B$35:$B$39,0,$B358-1))/SUM(OFFSET(Inputs!$B$35:$B$39,0,$B358-1)),0)</f>
        <v>0</v>
      </c>
      <c r="AN358" s="902">
        <f ca="1">IFERROR(SUMPRODUCT(CHOOSE({1;2;3;4;5},AN83,AN139,AN194,AN249,AN304),OFFSET(Inputs!$B$35:$B$39,0,$B358-1))/SUM(OFFSET(Inputs!$B$35:$B$39,0,$B358-1)),0)</f>
        <v>0</v>
      </c>
      <c r="AO358" s="902">
        <f ca="1">IFERROR(SUMPRODUCT(CHOOSE({1;2;3;4;5},AO83,AO139,AO194,AO249,AO304),OFFSET(Inputs!$B$35:$B$39,0,$B358-1))/SUM(OFFSET(Inputs!$B$35:$B$39,0,$B358-1)),0)</f>
        <v>0</v>
      </c>
      <c r="AP358" s="902">
        <f ca="1">IFERROR(SUMPRODUCT(CHOOSE({1;2;3;4;5},AP83,AP139,AP194,AP249,AP304),OFFSET(Inputs!$B$35:$B$39,0,$B358-1))/SUM(OFFSET(Inputs!$B$35:$B$39,0,$B358-1)),0)</f>
        <v>0</v>
      </c>
      <c r="AQ358" s="902">
        <f ca="1">IFERROR(SUMPRODUCT(CHOOSE({1;2;3;4;5},AQ83,AQ139,AQ194,AQ249,AQ304),OFFSET(Inputs!$B$35:$B$39,0,$B358-1))/SUM(OFFSET(Inputs!$B$35:$B$39,0,$B358-1)),0)</f>
        <v>0</v>
      </c>
      <c r="AR358" s="902">
        <f ca="1">IFERROR(SUMPRODUCT(CHOOSE({1;2;3;4;5},AR83,AR139,AR194,AR249,AR304),OFFSET(Inputs!$B$35:$B$39,0,$B358-1))/SUM(OFFSET(Inputs!$B$35:$B$39,0,$B358-1)),0)</f>
        <v>0</v>
      </c>
      <c r="AS358" s="902">
        <f ca="1">IFERROR(SUMPRODUCT(CHOOSE({1;2;3;4;5},AS83,AS139,AS194,AS249,AS304),OFFSET(Inputs!$B$35:$B$39,0,$B358-1))/SUM(OFFSET(Inputs!$B$35:$B$39,0,$B358-1)),0)</f>
        <v>0</v>
      </c>
      <c r="AT358" s="902">
        <f ca="1">IFERROR(SUMPRODUCT(CHOOSE({1;2;3;4;5},AT83,AT139,AT194,AT249,AT304),OFFSET(Inputs!$B$35:$B$39,0,$B358-1))/SUM(OFFSET(Inputs!$B$35:$B$39,0,$B358-1)),0)</f>
        <v>0</v>
      </c>
      <c r="AU358" s="902">
        <f ca="1">IFERROR(SUMPRODUCT(CHOOSE({1;2;3;4;5},AU83,AU139,AU194,AU249,AU304),OFFSET(Inputs!$B$35:$B$39,0,$B358-1))/SUM(OFFSET(Inputs!$B$35:$B$39,0,$B358-1)),0)</f>
        <v>0</v>
      </c>
      <c r="AV358" s="902">
        <f ca="1">IFERROR(SUMPRODUCT(CHOOSE({1;2;3;4;5},AV83,AV139,AV194,AV249,AV304),OFFSET(Inputs!$B$35:$B$39,0,$B358-1))/SUM(OFFSET(Inputs!$B$35:$B$39,0,$B358-1)),0)</f>
        <v>0</v>
      </c>
      <c r="AW358" s="902">
        <f ca="1">IFERROR(SUMPRODUCT(CHOOSE({1;2;3;4;5},AW83,AW139,AW194,AW249,AW304),OFFSET(Inputs!$B$35:$B$39,0,$B358-1))/SUM(OFFSET(Inputs!$B$35:$B$39,0,$B358-1)),0)</f>
        <v>0</v>
      </c>
      <c r="AX358" s="902">
        <f ca="1">IFERROR(SUMPRODUCT(CHOOSE({1;2;3;4;5},AX83,AX139,AX194,AX249,AX304),OFFSET(Inputs!$B$35:$B$39,0,$B358-1))/SUM(OFFSET(Inputs!$B$35:$B$39,0,$B358-1)),0)</f>
        <v>0</v>
      </c>
      <c r="AY358" s="902">
        <f ca="1">IFERROR(SUMPRODUCT(CHOOSE({1;2;3;4;5},AY83,AY139,AY194,AY249,AY304),OFFSET(Inputs!$B$35:$B$39,0,$B358-1))/SUM(OFFSET(Inputs!$B$35:$B$39,0,$B358-1)),0)</f>
        <v>0</v>
      </c>
      <c r="AZ358" s="902">
        <f ca="1">IFERROR(SUMPRODUCT(CHOOSE({1;2;3;4;5},AZ83,AZ139,AZ194,AZ249,AZ304),OFFSET(Inputs!$B$35:$B$39,0,$B358-1))/SUM(OFFSET(Inputs!$B$35:$B$39,0,$B358-1)),0)</f>
        <v>0</v>
      </c>
      <c r="BA358" s="902">
        <f ca="1">IFERROR(SUMPRODUCT(CHOOSE({1;2;3;4;5},BA83,BA139,BA194,BA249,BA304),OFFSET(Inputs!$B$35:$B$39,0,$B358-1))/SUM(OFFSET(Inputs!$B$35:$B$39,0,$B358-1)),0)</f>
        <v>0</v>
      </c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43"/>
      <c r="BU358" s="243"/>
      <c r="BV358" s="243"/>
      <c r="BW358" s="243"/>
      <c r="BX358" s="243"/>
      <c r="BY358" s="243"/>
      <c r="BZ358" s="243"/>
      <c r="CA358" s="243"/>
      <c r="CB358" s="243"/>
      <c r="CC358" s="243"/>
      <c r="CD358" s="243"/>
      <c r="CE358" s="243"/>
      <c r="CF358" s="243"/>
      <c r="CG358" s="243"/>
      <c r="CH358" s="243"/>
      <c r="CI358" s="243"/>
      <c r="CJ358" s="243"/>
      <c r="CK358" s="243"/>
      <c r="CL358" s="243"/>
      <c r="CM358" s="243"/>
      <c r="CN358" s="243"/>
      <c r="CO358" s="243"/>
      <c r="CP358" s="243"/>
      <c r="CQ358" s="243"/>
      <c r="CR358" s="243"/>
      <c r="CS358" s="243"/>
      <c r="CT358" s="243"/>
      <c r="CU358" s="243"/>
      <c r="CV358" s="243"/>
      <c r="CW358" s="243"/>
      <c r="CX358" s="243"/>
      <c r="CY358" s="243"/>
      <c r="CZ358" s="243"/>
      <c r="DA358" s="243"/>
      <c r="DB358" s="243"/>
      <c r="DC358" s="243"/>
      <c r="DD358" s="243"/>
      <c r="DE358" s="243"/>
      <c r="DF358" s="243"/>
      <c r="DG358" s="243"/>
      <c r="DH358" s="243"/>
      <c r="DI358" s="243"/>
      <c r="DJ358" s="243"/>
      <c r="DK358" s="243"/>
      <c r="DL358" s="243"/>
      <c r="DM358" s="243"/>
      <c r="DN358" s="243"/>
      <c r="DO358" s="243"/>
      <c r="DP358" s="243"/>
      <c r="DQ358" s="243"/>
      <c r="DR358" s="243"/>
      <c r="DS358" s="243"/>
      <c r="DT358" s="243"/>
      <c r="DU358" s="243"/>
      <c r="DV358" s="243"/>
      <c r="DW358" s="243"/>
      <c r="DX358" s="243"/>
      <c r="DY358" s="243"/>
      <c r="DZ358" s="243"/>
      <c r="EA358" s="243"/>
      <c r="EB358" s="243"/>
      <c r="EC358" s="243"/>
      <c r="ED358" s="243"/>
      <c r="EE358" s="243"/>
      <c r="EF358" s="243"/>
      <c r="EG358" s="243"/>
      <c r="EH358" s="243"/>
      <c r="EI358" s="243"/>
      <c r="EJ358" s="243"/>
      <c r="EK358" s="243"/>
      <c r="EL358" s="243"/>
      <c r="EM358" s="243"/>
      <c r="EN358" s="243"/>
      <c r="EO358" s="243"/>
      <c r="EP358" s="243"/>
      <c r="EQ358" s="243"/>
      <c r="ER358" s="243"/>
      <c r="ES358" s="243"/>
      <c r="ET358" s="243"/>
      <c r="EU358" s="243"/>
      <c r="EV358" s="243"/>
      <c r="EW358" s="243"/>
      <c r="EX358" s="243"/>
      <c r="EY358" s="243"/>
      <c r="EZ358" s="243"/>
      <c r="FA358" s="243"/>
      <c r="FB358" s="243"/>
      <c r="FC358" s="243"/>
      <c r="FD358" s="243"/>
      <c r="FE358" s="243"/>
      <c r="FF358" s="243"/>
      <c r="FG358" s="243"/>
      <c r="FH358" s="243"/>
      <c r="FI358" s="243"/>
      <c r="FJ358" s="243"/>
      <c r="FK358" s="243"/>
      <c r="FL358" s="243"/>
      <c r="FM358" s="243"/>
      <c r="FN358" s="243"/>
      <c r="FO358" s="243"/>
      <c r="FP358" s="243"/>
      <c r="FQ358" s="243"/>
      <c r="FR358" s="243"/>
      <c r="FS358" s="243"/>
      <c r="FT358" s="243"/>
      <c r="FU358" s="243"/>
      <c r="FV358" s="243"/>
      <c r="FW358" s="243"/>
      <c r="FX358" s="243"/>
      <c r="FY358" s="243"/>
      <c r="FZ358" s="243"/>
      <c r="GA358" s="243"/>
      <c r="GB358" s="243"/>
      <c r="GC358" s="243"/>
      <c r="GD358" s="243"/>
      <c r="GE358" s="243"/>
      <c r="GF358" s="243"/>
      <c r="GG358" s="243"/>
      <c r="GH358" s="243"/>
      <c r="GI358" s="243"/>
      <c r="GJ358" s="243"/>
      <c r="GK358" s="243"/>
      <c r="GL358" s="243"/>
      <c r="GM358" s="243"/>
      <c r="GN358" s="243"/>
      <c r="GO358" s="243"/>
      <c r="GP358" s="243"/>
      <c r="GQ358" s="243"/>
      <c r="GR358" s="243"/>
      <c r="GS358" s="243"/>
      <c r="GT358" s="243"/>
      <c r="GU358" s="243"/>
      <c r="GV358" s="243"/>
      <c r="GW358" s="243"/>
      <c r="GX358" s="243"/>
      <c r="GY358" s="243"/>
      <c r="GZ358" s="243"/>
      <c r="HA358" s="243"/>
      <c r="HB358" s="243"/>
      <c r="HC358" s="243"/>
      <c r="HD358" s="243"/>
      <c r="HE358" s="243"/>
      <c r="HF358" s="243"/>
      <c r="HG358" s="243"/>
      <c r="HH358" s="243"/>
      <c r="HI358" s="243"/>
      <c r="HJ358" s="243"/>
      <c r="HK358" s="243"/>
      <c r="HL358" s="243"/>
      <c r="HM358" s="243"/>
      <c r="HN358" s="243"/>
      <c r="HO358" s="243"/>
      <c r="HP358" s="243"/>
      <c r="HQ358" s="243"/>
      <c r="HR358" s="243"/>
      <c r="HS358" s="243"/>
      <c r="HT358" s="243"/>
      <c r="HU358" s="243"/>
      <c r="HV358" s="243"/>
      <c r="HW358" s="243"/>
      <c r="HX358" s="243"/>
      <c r="HY358" s="243"/>
      <c r="HZ358" s="243"/>
      <c r="IA358" s="243"/>
      <c r="IB358" s="243"/>
      <c r="IC358" s="243"/>
      <c r="ID358" s="243"/>
      <c r="IE358" s="243"/>
      <c r="IF358" s="243"/>
      <c r="IG358" s="243"/>
      <c r="IH358" s="243"/>
      <c r="II358" s="243"/>
      <c r="IJ358" s="243"/>
      <c r="IK358" s="243"/>
      <c r="IL358" s="243"/>
      <c r="IM358" s="243"/>
      <c r="IN358" s="243"/>
      <c r="IO358" s="243"/>
      <c r="IP358" s="243"/>
      <c r="IQ358" s="243"/>
      <c r="IR358" s="243"/>
      <c r="IS358" s="243"/>
      <c r="IT358" s="243"/>
      <c r="IU358" s="243"/>
      <c r="IV358" s="243"/>
    </row>
    <row r="359" spans="1:256" s="62" customFormat="1" outlineLevel="1">
      <c r="A359" s="610"/>
      <c r="B359" s="987">
        <v>21</v>
      </c>
      <c r="C359" s="988"/>
      <c r="D359" s="918">
        <f ca="1">IFERROR(SUMPRODUCT(CHOOSE({1;2;3;4;5},D84,D140,D195,D250,D305),OFFSET(Inputs!$B$35:$B$39,0,$B359-1))/SUM(OFFSET(Inputs!$B$35:$B$39,0,$B359-1)),0)</f>
        <v>0</v>
      </c>
      <c r="E359" s="918">
        <f ca="1">IFERROR(SUMPRODUCT(CHOOSE({1;2;3;4;5},E84,E140,E195,E250,E305),OFFSET(Inputs!$B$35:$B$39,0,$B359-1))/SUM(OFFSET(Inputs!$B$35:$B$39,0,$B359-1)),0)</f>
        <v>0</v>
      </c>
      <c r="F359" s="918">
        <f ca="1">IFERROR(SUMPRODUCT(CHOOSE({1;2;3;4;5},F84,F140,F195,F250,F305),OFFSET(Inputs!$B$35:$B$39,0,$B359-1))/SUM(OFFSET(Inputs!$B$35:$B$39,0,$B359-1)),0)</f>
        <v>0</v>
      </c>
      <c r="G359" s="918">
        <f ca="1">IFERROR(SUMPRODUCT(CHOOSE({1;2;3;4;5},G84,G140,G195,G250,G305),OFFSET(Inputs!$B$35:$B$39,0,$B359-1))/SUM(OFFSET(Inputs!$B$35:$B$39,0,$B359-1)),0)</f>
        <v>0</v>
      </c>
      <c r="H359" s="918">
        <f ca="1">IFERROR(SUMPRODUCT(CHOOSE({1;2;3;4;5},H84,H140,H195,H250,H305),OFFSET(Inputs!$B$35:$B$39,0,$B359-1))/SUM(OFFSET(Inputs!$B$35:$B$39,0,$B359-1)),0)</f>
        <v>0</v>
      </c>
      <c r="I359" s="918">
        <f ca="1">IFERROR(SUMPRODUCT(CHOOSE({1;2;3;4;5},I84,I140,I195,I250,I305),OFFSET(Inputs!$B$35:$B$39,0,$B359-1))/SUM(OFFSET(Inputs!$B$35:$B$39,0,$B359-1)),0)</f>
        <v>0</v>
      </c>
      <c r="J359" s="918">
        <f ca="1">IFERROR(SUMPRODUCT(CHOOSE({1;2;3;4;5},J84,J140,J195,J250,J305),OFFSET(Inputs!$B$35:$B$39,0,$B359-1))/SUM(OFFSET(Inputs!$B$35:$B$39,0,$B359-1)),0)</f>
        <v>0</v>
      </c>
      <c r="K359" s="918">
        <f ca="1">IFERROR(SUMPRODUCT(CHOOSE({1;2;3;4;5},K84,K140,K195,K250,K305),OFFSET(Inputs!$B$35:$B$39,0,$B359-1))/SUM(OFFSET(Inputs!$B$35:$B$39,0,$B359-1)),0)</f>
        <v>0</v>
      </c>
      <c r="L359" s="918">
        <f ca="1">IFERROR(SUMPRODUCT(CHOOSE({1;2;3;4;5},L84,L140,L195,L250,L305),OFFSET(Inputs!$B$35:$B$39,0,$B359-1))/SUM(OFFSET(Inputs!$B$35:$B$39,0,$B359-1)),0)</f>
        <v>0</v>
      </c>
      <c r="M359" s="918">
        <f ca="1">IFERROR(SUMPRODUCT(CHOOSE({1;2;3;4;5},M84,M140,M195,M250,M305),OFFSET(Inputs!$B$35:$B$39,0,$B359-1))/SUM(OFFSET(Inputs!$B$35:$B$39,0,$B359-1)),0)</f>
        <v>0</v>
      </c>
      <c r="N359" s="918">
        <f ca="1">IFERROR(SUMPRODUCT(CHOOSE({1;2;3;4;5},N84,N140,N195,N250,N305),OFFSET(Inputs!$B$35:$B$39,0,$B359-1))/SUM(OFFSET(Inputs!$B$35:$B$39,0,$B359-1)),0)</f>
        <v>0</v>
      </c>
      <c r="O359" s="918">
        <f ca="1">IFERROR(SUMPRODUCT(CHOOSE({1;2;3;4;5},O84,O140,O195,O250,O305),OFFSET(Inputs!$B$35:$B$39,0,$B359-1))/SUM(OFFSET(Inputs!$B$35:$B$39,0,$B359-1)),0)</f>
        <v>0</v>
      </c>
      <c r="P359" s="918">
        <f ca="1">IFERROR(SUMPRODUCT(CHOOSE({1;2;3;4;5},P84,P140,P195,P250,P305),OFFSET(Inputs!$B$35:$B$39,0,$B359-1))/SUM(OFFSET(Inputs!$B$35:$B$39,0,$B359-1)),0)</f>
        <v>0</v>
      </c>
      <c r="Q359" s="918">
        <f ca="1">IFERROR(SUMPRODUCT(CHOOSE({1;2;3;4;5},Q84,Q140,Q195,Q250,Q305),OFFSET(Inputs!$B$35:$B$39,0,$B359-1))/SUM(OFFSET(Inputs!$B$35:$B$39,0,$B359-1)),0)</f>
        <v>0</v>
      </c>
      <c r="R359" s="918">
        <f ca="1">IFERROR(SUMPRODUCT(CHOOSE({1;2;3;4;5},R84,R140,R195,R250,R305),OFFSET(Inputs!$B$35:$B$39,0,$B359-1))/SUM(OFFSET(Inputs!$B$35:$B$39,0,$B359-1)),0)</f>
        <v>0</v>
      </c>
      <c r="S359" s="918">
        <f ca="1">IFERROR(SUMPRODUCT(CHOOSE({1;2;3;4;5},S84,S140,S195,S250,S305),OFFSET(Inputs!$B$35:$B$39,0,$B359-1))/SUM(OFFSET(Inputs!$B$35:$B$39,0,$B359-1)),0)</f>
        <v>0</v>
      </c>
      <c r="T359" s="918">
        <f ca="1">IFERROR(SUMPRODUCT(CHOOSE({1;2;3;4;5},T84,T140,T195,T250,T305),OFFSET(Inputs!$B$35:$B$39,0,$B359-1))/SUM(OFFSET(Inputs!$B$35:$B$39,0,$B359-1)),0)</f>
        <v>0</v>
      </c>
      <c r="U359" s="918">
        <f ca="1">IFERROR(SUMPRODUCT(CHOOSE({1;2;3;4;5},U84,U140,U195,U250,U305),OFFSET(Inputs!$B$35:$B$39,0,$B359-1))/SUM(OFFSET(Inputs!$B$35:$B$39,0,$B359-1)),0)</f>
        <v>0</v>
      </c>
      <c r="V359" s="918">
        <f ca="1">IFERROR(SUMPRODUCT(CHOOSE({1;2;3;4;5},V84,V140,V195,V250,V305),OFFSET(Inputs!$B$35:$B$39,0,$B359-1))/SUM(OFFSET(Inputs!$B$35:$B$39,0,$B359-1)),0)</f>
        <v>0</v>
      </c>
      <c r="W359" s="918">
        <f ca="1">IFERROR(SUMPRODUCT(CHOOSE({1;2;3;4;5},W84,W140,W195,W250,W305),OFFSET(Inputs!$B$35:$B$39,0,$B359-1))/SUM(OFFSET(Inputs!$B$35:$B$39,0,$B359-1)),0)</f>
        <v>0</v>
      </c>
      <c r="X359" s="902">
        <f ca="1">IFERROR(SUMPRODUCT(CHOOSE({1;2;3;4;5},X84,X140,X195,X250,X305),OFFSET(Inputs!$B$35:$B$39,0,$B359-1))/SUM(OFFSET(Inputs!$B$35:$B$39,0,$B359-1)),0)</f>
        <v>0</v>
      </c>
      <c r="Y359" s="902">
        <f ca="1">IFERROR(SUMPRODUCT(CHOOSE({1;2;3;4;5},Y84,Y140,Y195,Y250,Y305),OFFSET(Inputs!$B$35:$B$39,0,$B359-1))/SUM(OFFSET(Inputs!$B$35:$B$39,0,$B359-1)),0)</f>
        <v>0</v>
      </c>
      <c r="Z359" s="902">
        <f ca="1">IFERROR(SUMPRODUCT(CHOOSE({1;2;3;4;5},Z84,Z140,Z195,Z250,Z305),OFFSET(Inputs!$B$35:$B$39,0,$B359-1))/SUM(OFFSET(Inputs!$B$35:$B$39,0,$B359-1)),0)</f>
        <v>0</v>
      </c>
      <c r="AA359" s="902">
        <f ca="1">IFERROR(SUMPRODUCT(CHOOSE({1;2;3;4;5},AA84,AA140,AA195,AA250,AA305),OFFSET(Inputs!$B$35:$B$39,0,$B359-1))/SUM(OFFSET(Inputs!$B$35:$B$39,0,$B359-1)),0)</f>
        <v>0</v>
      </c>
      <c r="AB359" s="902">
        <f ca="1">IFERROR(SUMPRODUCT(CHOOSE({1;2;3;4;5},AB84,AB140,AB195,AB250,AB305),OFFSET(Inputs!$B$35:$B$39,0,$B359-1))/SUM(OFFSET(Inputs!$B$35:$B$39,0,$B359-1)),0)</f>
        <v>0</v>
      </c>
      <c r="AC359" s="902">
        <f ca="1">IFERROR(SUMPRODUCT(CHOOSE({1;2;3;4;5},AC84,AC140,AC195,AC250,AC305),OFFSET(Inputs!$B$35:$B$39,0,$B359-1))/SUM(OFFSET(Inputs!$B$35:$B$39,0,$B359-1)),0)</f>
        <v>0</v>
      </c>
      <c r="AD359" s="902">
        <f ca="1">IFERROR(SUMPRODUCT(CHOOSE({1;2;3;4;5},AD84,AD140,AD195,AD250,AD305),OFFSET(Inputs!$B$35:$B$39,0,$B359-1))/SUM(OFFSET(Inputs!$B$35:$B$39,0,$B359-1)),0)</f>
        <v>0</v>
      </c>
      <c r="AE359" s="902">
        <f ca="1">IFERROR(SUMPRODUCT(CHOOSE({1;2;3;4;5},AE84,AE140,AE195,AE250,AE305),OFFSET(Inputs!$B$35:$B$39,0,$B359-1))/SUM(OFFSET(Inputs!$B$35:$B$39,0,$B359-1)),0)</f>
        <v>0</v>
      </c>
      <c r="AF359" s="902">
        <f ca="1">IFERROR(SUMPRODUCT(CHOOSE({1;2;3;4;5},AF84,AF140,AF195,AF250,AF305),OFFSET(Inputs!$B$35:$B$39,0,$B359-1))/SUM(OFFSET(Inputs!$B$35:$B$39,0,$B359-1)),0)</f>
        <v>0</v>
      </c>
      <c r="AG359" s="902">
        <f ca="1">IFERROR(SUMPRODUCT(CHOOSE({1;2;3;4;5},AG84,AG140,AG195,AG250,AG305),OFFSET(Inputs!$B$35:$B$39,0,$B359-1))/SUM(OFFSET(Inputs!$B$35:$B$39,0,$B359-1)),0)</f>
        <v>0</v>
      </c>
      <c r="AH359" s="902">
        <f ca="1">IFERROR(SUMPRODUCT(CHOOSE({1;2;3;4;5},AH84,AH140,AH195,AH250,AH305),OFFSET(Inputs!$B$35:$B$39,0,$B359-1))/SUM(OFFSET(Inputs!$B$35:$B$39,0,$B359-1)),0)</f>
        <v>0</v>
      </c>
      <c r="AI359" s="902">
        <f ca="1">IFERROR(SUMPRODUCT(CHOOSE({1;2;3;4;5},AI84,AI140,AI195,AI250,AI305),OFFSET(Inputs!$B$35:$B$39,0,$B359-1))/SUM(OFFSET(Inputs!$B$35:$B$39,0,$B359-1)),0)</f>
        <v>0</v>
      </c>
      <c r="AJ359" s="902">
        <f ca="1">IFERROR(SUMPRODUCT(CHOOSE({1;2;3;4;5},AJ84,AJ140,AJ195,AJ250,AJ305),OFFSET(Inputs!$B$35:$B$39,0,$B359-1))/SUM(OFFSET(Inputs!$B$35:$B$39,0,$B359-1)),0)</f>
        <v>0</v>
      </c>
      <c r="AK359" s="902">
        <f ca="1">IFERROR(SUMPRODUCT(CHOOSE({1;2;3;4;5},AK84,AK140,AK195,AK250,AK305),OFFSET(Inputs!$B$35:$B$39,0,$B359-1))/SUM(OFFSET(Inputs!$B$35:$B$39,0,$B359-1)),0)</f>
        <v>0</v>
      </c>
      <c r="AL359" s="902">
        <f ca="1">IFERROR(SUMPRODUCT(CHOOSE({1;2;3;4;5},AL84,AL140,AL195,AL250,AL305),OFFSET(Inputs!$B$35:$B$39,0,$B359-1))/SUM(OFFSET(Inputs!$B$35:$B$39,0,$B359-1)),0)</f>
        <v>0</v>
      </c>
      <c r="AM359" s="902">
        <f ca="1">IFERROR(SUMPRODUCT(CHOOSE({1;2;3;4;5},AM84,AM140,AM195,AM250,AM305),OFFSET(Inputs!$B$35:$B$39,0,$B359-1))/SUM(OFFSET(Inputs!$B$35:$B$39,0,$B359-1)),0)</f>
        <v>0</v>
      </c>
      <c r="AN359" s="902">
        <f ca="1">IFERROR(SUMPRODUCT(CHOOSE({1;2;3;4;5},AN84,AN140,AN195,AN250,AN305),OFFSET(Inputs!$B$35:$B$39,0,$B359-1))/SUM(OFFSET(Inputs!$B$35:$B$39,0,$B359-1)),0)</f>
        <v>0</v>
      </c>
      <c r="AO359" s="902">
        <f ca="1">IFERROR(SUMPRODUCT(CHOOSE({1;2;3;4;5},AO84,AO140,AO195,AO250,AO305),OFFSET(Inputs!$B$35:$B$39,0,$B359-1))/SUM(OFFSET(Inputs!$B$35:$B$39,0,$B359-1)),0)</f>
        <v>0</v>
      </c>
      <c r="AP359" s="902">
        <f ca="1">IFERROR(SUMPRODUCT(CHOOSE({1;2;3;4;5},AP84,AP140,AP195,AP250,AP305),OFFSET(Inputs!$B$35:$B$39,0,$B359-1))/SUM(OFFSET(Inputs!$B$35:$B$39,0,$B359-1)),0)</f>
        <v>0</v>
      </c>
      <c r="AQ359" s="902">
        <f ca="1">IFERROR(SUMPRODUCT(CHOOSE({1;2;3;4;5},AQ84,AQ140,AQ195,AQ250,AQ305),OFFSET(Inputs!$B$35:$B$39,0,$B359-1))/SUM(OFFSET(Inputs!$B$35:$B$39,0,$B359-1)),0)</f>
        <v>0</v>
      </c>
      <c r="AR359" s="902">
        <f ca="1">IFERROR(SUMPRODUCT(CHOOSE({1;2;3;4;5},AR84,AR140,AR195,AR250,AR305),OFFSET(Inputs!$B$35:$B$39,0,$B359-1))/SUM(OFFSET(Inputs!$B$35:$B$39,0,$B359-1)),0)</f>
        <v>0</v>
      </c>
      <c r="AS359" s="902">
        <f ca="1">IFERROR(SUMPRODUCT(CHOOSE({1;2;3;4;5},AS84,AS140,AS195,AS250,AS305),OFFSET(Inputs!$B$35:$B$39,0,$B359-1))/SUM(OFFSET(Inputs!$B$35:$B$39,0,$B359-1)),0)</f>
        <v>0</v>
      </c>
      <c r="AT359" s="902">
        <f ca="1">IFERROR(SUMPRODUCT(CHOOSE({1;2;3;4;5},AT84,AT140,AT195,AT250,AT305),OFFSET(Inputs!$B$35:$B$39,0,$B359-1))/SUM(OFFSET(Inputs!$B$35:$B$39,0,$B359-1)),0)</f>
        <v>0</v>
      </c>
      <c r="AU359" s="902">
        <f ca="1">IFERROR(SUMPRODUCT(CHOOSE({1;2;3;4;5},AU84,AU140,AU195,AU250,AU305),OFFSET(Inputs!$B$35:$B$39,0,$B359-1))/SUM(OFFSET(Inputs!$B$35:$B$39,0,$B359-1)),0)</f>
        <v>0</v>
      </c>
      <c r="AV359" s="902">
        <f ca="1">IFERROR(SUMPRODUCT(CHOOSE({1;2;3;4;5},AV84,AV140,AV195,AV250,AV305),OFFSET(Inputs!$B$35:$B$39,0,$B359-1))/SUM(OFFSET(Inputs!$B$35:$B$39,0,$B359-1)),0)</f>
        <v>0</v>
      </c>
      <c r="AW359" s="902">
        <f ca="1">IFERROR(SUMPRODUCT(CHOOSE({1;2;3;4;5},AW84,AW140,AW195,AW250,AW305),OFFSET(Inputs!$B$35:$B$39,0,$B359-1))/SUM(OFFSET(Inputs!$B$35:$B$39,0,$B359-1)),0)</f>
        <v>0</v>
      </c>
      <c r="AX359" s="902">
        <f ca="1">IFERROR(SUMPRODUCT(CHOOSE({1;2;3;4;5},AX84,AX140,AX195,AX250,AX305),OFFSET(Inputs!$B$35:$B$39,0,$B359-1))/SUM(OFFSET(Inputs!$B$35:$B$39,0,$B359-1)),0)</f>
        <v>0</v>
      </c>
      <c r="AY359" s="902">
        <f ca="1">IFERROR(SUMPRODUCT(CHOOSE({1;2;3;4;5},AY84,AY140,AY195,AY250,AY305),OFFSET(Inputs!$B$35:$B$39,0,$B359-1))/SUM(OFFSET(Inputs!$B$35:$B$39,0,$B359-1)),0)</f>
        <v>0</v>
      </c>
      <c r="AZ359" s="902">
        <f ca="1">IFERROR(SUMPRODUCT(CHOOSE({1;2;3;4;5},AZ84,AZ140,AZ195,AZ250,AZ305),OFFSET(Inputs!$B$35:$B$39,0,$B359-1))/SUM(OFFSET(Inputs!$B$35:$B$39,0,$B359-1)),0)</f>
        <v>0</v>
      </c>
      <c r="BA359" s="902">
        <f ca="1">IFERROR(SUMPRODUCT(CHOOSE({1;2;3;4;5},BA84,BA140,BA195,BA250,BA305),OFFSET(Inputs!$B$35:$B$39,0,$B359-1))/SUM(OFFSET(Inputs!$B$35:$B$39,0,$B359-1)),0)</f>
        <v>0</v>
      </c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43"/>
      <c r="BU359" s="243"/>
      <c r="BV359" s="243"/>
      <c r="BW359" s="243"/>
      <c r="BX359" s="243"/>
      <c r="BY359" s="243"/>
      <c r="BZ359" s="243"/>
      <c r="CA359" s="243"/>
      <c r="CB359" s="243"/>
      <c r="CC359" s="243"/>
      <c r="CD359" s="243"/>
      <c r="CE359" s="243"/>
      <c r="CF359" s="243"/>
      <c r="CG359" s="243"/>
      <c r="CH359" s="243"/>
      <c r="CI359" s="243"/>
      <c r="CJ359" s="243"/>
      <c r="CK359" s="243"/>
      <c r="CL359" s="243"/>
      <c r="CM359" s="243"/>
      <c r="CN359" s="243"/>
      <c r="CO359" s="243"/>
      <c r="CP359" s="243"/>
      <c r="CQ359" s="243"/>
      <c r="CR359" s="243"/>
      <c r="CS359" s="243"/>
      <c r="CT359" s="243"/>
      <c r="CU359" s="243"/>
      <c r="CV359" s="243"/>
      <c r="CW359" s="243"/>
      <c r="CX359" s="243"/>
      <c r="CY359" s="243"/>
      <c r="CZ359" s="243"/>
      <c r="DA359" s="243"/>
      <c r="DB359" s="243"/>
      <c r="DC359" s="243"/>
      <c r="DD359" s="243"/>
      <c r="DE359" s="243"/>
      <c r="DF359" s="243"/>
      <c r="DG359" s="243"/>
      <c r="DH359" s="243"/>
      <c r="DI359" s="243"/>
      <c r="DJ359" s="243"/>
      <c r="DK359" s="243"/>
      <c r="DL359" s="243"/>
      <c r="DM359" s="243"/>
      <c r="DN359" s="243"/>
      <c r="DO359" s="243"/>
      <c r="DP359" s="243"/>
      <c r="DQ359" s="243"/>
      <c r="DR359" s="243"/>
      <c r="DS359" s="243"/>
      <c r="DT359" s="243"/>
      <c r="DU359" s="243"/>
      <c r="DV359" s="243"/>
      <c r="DW359" s="243"/>
      <c r="DX359" s="243"/>
      <c r="DY359" s="243"/>
      <c r="DZ359" s="243"/>
      <c r="EA359" s="243"/>
      <c r="EB359" s="243"/>
      <c r="EC359" s="243"/>
      <c r="ED359" s="243"/>
      <c r="EE359" s="243"/>
      <c r="EF359" s="243"/>
      <c r="EG359" s="243"/>
      <c r="EH359" s="243"/>
      <c r="EI359" s="243"/>
      <c r="EJ359" s="243"/>
      <c r="EK359" s="243"/>
      <c r="EL359" s="243"/>
      <c r="EM359" s="243"/>
      <c r="EN359" s="243"/>
      <c r="EO359" s="243"/>
      <c r="EP359" s="243"/>
      <c r="EQ359" s="243"/>
      <c r="ER359" s="243"/>
      <c r="ES359" s="243"/>
      <c r="ET359" s="243"/>
      <c r="EU359" s="243"/>
      <c r="EV359" s="243"/>
      <c r="EW359" s="243"/>
      <c r="EX359" s="243"/>
      <c r="EY359" s="243"/>
      <c r="EZ359" s="243"/>
      <c r="FA359" s="243"/>
      <c r="FB359" s="243"/>
      <c r="FC359" s="243"/>
      <c r="FD359" s="243"/>
      <c r="FE359" s="243"/>
      <c r="FF359" s="243"/>
      <c r="FG359" s="243"/>
      <c r="FH359" s="243"/>
      <c r="FI359" s="243"/>
      <c r="FJ359" s="243"/>
      <c r="FK359" s="243"/>
      <c r="FL359" s="243"/>
      <c r="FM359" s="243"/>
      <c r="FN359" s="243"/>
      <c r="FO359" s="243"/>
      <c r="FP359" s="243"/>
      <c r="FQ359" s="243"/>
      <c r="FR359" s="243"/>
      <c r="FS359" s="243"/>
      <c r="FT359" s="243"/>
      <c r="FU359" s="243"/>
      <c r="FV359" s="243"/>
      <c r="FW359" s="243"/>
      <c r="FX359" s="243"/>
      <c r="FY359" s="243"/>
      <c r="FZ359" s="243"/>
      <c r="GA359" s="243"/>
      <c r="GB359" s="243"/>
      <c r="GC359" s="243"/>
      <c r="GD359" s="243"/>
      <c r="GE359" s="243"/>
      <c r="GF359" s="243"/>
      <c r="GG359" s="243"/>
      <c r="GH359" s="243"/>
      <c r="GI359" s="243"/>
      <c r="GJ359" s="243"/>
      <c r="GK359" s="243"/>
      <c r="GL359" s="243"/>
      <c r="GM359" s="243"/>
      <c r="GN359" s="243"/>
      <c r="GO359" s="243"/>
      <c r="GP359" s="243"/>
      <c r="GQ359" s="243"/>
      <c r="GR359" s="243"/>
      <c r="GS359" s="243"/>
      <c r="GT359" s="243"/>
      <c r="GU359" s="243"/>
      <c r="GV359" s="243"/>
      <c r="GW359" s="243"/>
      <c r="GX359" s="243"/>
      <c r="GY359" s="243"/>
      <c r="GZ359" s="243"/>
      <c r="HA359" s="243"/>
      <c r="HB359" s="243"/>
      <c r="HC359" s="243"/>
      <c r="HD359" s="243"/>
      <c r="HE359" s="243"/>
      <c r="HF359" s="243"/>
      <c r="HG359" s="243"/>
      <c r="HH359" s="243"/>
      <c r="HI359" s="243"/>
      <c r="HJ359" s="243"/>
      <c r="HK359" s="243"/>
      <c r="HL359" s="243"/>
      <c r="HM359" s="243"/>
      <c r="HN359" s="243"/>
      <c r="HO359" s="243"/>
      <c r="HP359" s="243"/>
      <c r="HQ359" s="243"/>
      <c r="HR359" s="243"/>
      <c r="HS359" s="243"/>
      <c r="HT359" s="243"/>
      <c r="HU359" s="243"/>
      <c r="HV359" s="243"/>
      <c r="HW359" s="243"/>
      <c r="HX359" s="243"/>
      <c r="HY359" s="243"/>
      <c r="HZ359" s="243"/>
      <c r="IA359" s="243"/>
      <c r="IB359" s="243"/>
      <c r="IC359" s="243"/>
      <c r="ID359" s="243"/>
      <c r="IE359" s="243"/>
      <c r="IF359" s="243"/>
      <c r="IG359" s="243"/>
      <c r="IH359" s="243"/>
      <c r="II359" s="243"/>
      <c r="IJ359" s="243"/>
      <c r="IK359" s="243"/>
      <c r="IL359" s="243"/>
      <c r="IM359" s="243"/>
      <c r="IN359" s="243"/>
      <c r="IO359" s="243"/>
      <c r="IP359" s="243"/>
      <c r="IQ359" s="243"/>
      <c r="IR359" s="243"/>
      <c r="IS359" s="243"/>
      <c r="IT359" s="243"/>
      <c r="IU359" s="243"/>
      <c r="IV359" s="243"/>
    </row>
    <row r="360" spans="1:256" s="62" customFormat="1" outlineLevel="1">
      <c r="A360" s="610"/>
      <c r="B360" s="987">
        <v>22</v>
      </c>
      <c r="C360" s="988"/>
      <c r="D360" s="918">
        <f ca="1">IFERROR(SUMPRODUCT(CHOOSE({1;2;3;4;5},D85,D141,D196,D251,D306),OFFSET(Inputs!$B$35:$B$39,0,$B360-1))/SUM(OFFSET(Inputs!$B$35:$B$39,0,$B360-1)),0)</f>
        <v>0</v>
      </c>
      <c r="E360" s="918">
        <f ca="1">IFERROR(SUMPRODUCT(CHOOSE({1;2;3;4;5},E85,E141,E196,E251,E306),OFFSET(Inputs!$B$35:$B$39,0,$B360-1))/SUM(OFFSET(Inputs!$B$35:$B$39,0,$B360-1)),0)</f>
        <v>0</v>
      </c>
      <c r="F360" s="918">
        <f ca="1">IFERROR(SUMPRODUCT(CHOOSE({1;2;3;4;5},F85,F141,F196,F251,F306),OFFSET(Inputs!$B$35:$B$39,0,$B360-1))/SUM(OFFSET(Inputs!$B$35:$B$39,0,$B360-1)),0)</f>
        <v>0</v>
      </c>
      <c r="G360" s="918">
        <f ca="1">IFERROR(SUMPRODUCT(CHOOSE({1;2;3;4;5},G85,G141,G196,G251,G306),OFFSET(Inputs!$B$35:$B$39,0,$B360-1))/SUM(OFFSET(Inputs!$B$35:$B$39,0,$B360-1)),0)</f>
        <v>0</v>
      </c>
      <c r="H360" s="918">
        <f ca="1">IFERROR(SUMPRODUCT(CHOOSE({1;2;3;4;5},H85,H141,H196,H251,H306),OFFSET(Inputs!$B$35:$B$39,0,$B360-1))/SUM(OFFSET(Inputs!$B$35:$B$39,0,$B360-1)),0)</f>
        <v>0</v>
      </c>
      <c r="I360" s="918">
        <f ca="1">IFERROR(SUMPRODUCT(CHOOSE({1;2;3;4;5},I85,I141,I196,I251,I306),OFFSET(Inputs!$B$35:$B$39,0,$B360-1))/SUM(OFFSET(Inputs!$B$35:$B$39,0,$B360-1)),0)</f>
        <v>0</v>
      </c>
      <c r="J360" s="918">
        <f ca="1">IFERROR(SUMPRODUCT(CHOOSE({1;2;3;4;5},J85,J141,J196,J251,J306),OFFSET(Inputs!$B$35:$B$39,0,$B360-1))/SUM(OFFSET(Inputs!$B$35:$B$39,0,$B360-1)),0)</f>
        <v>0</v>
      </c>
      <c r="K360" s="918">
        <f ca="1">IFERROR(SUMPRODUCT(CHOOSE({1;2;3;4;5},K85,K141,K196,K251,K306),OFFSET(Inputs!$B$35:$B$39,0,$B360-1))/SUM(OFFSET(Inputs!$B$35:$B$39,0,$B360-1)),0)</f>
        <v>0</v>
      </c>
      <c r="L360" s="918">
        <f ca="1">IFERROR(SUMPRODUCT(CHOOSE({1;2;3;4;5},L85,L141,L196,L251,L306),OFFSET(Inputs!$B$35:$B$39,0,$B360-1))/SUM(OFFSET(Inputs!$B$35:$B$39,0,$B360-1)),0)</f>
        <v>0</v>
      </c>
      <c r="M360" s="918">
        <f ca="1">IFERROR(SUMPRODUCT(CHOOSE({1;2;3;4;5},M85,M141,M196,M251,M306),OFFSET(Inputs!$B$35:$B$39,0,$B360-1))/SUM(OFFSET(Inputs!$B$35:$B$39,0,$B360-1)),0)</f>
        <v>0</v>
      </c>
      <c r="N360" s="918">
        <f ca="1">IFERROR(SUMPRODUCT(CHOOSE({1;2;3;4;5},N85,N141,N196,N251,N306),OFFSET(Inputs!$B$35:$B$39,0,$B360-1))/SUM(OFFSET(Inputs!$B$35:$B$39,0,$B360-1)),0)</f>
        <v>0</v>
      </c>
      <c r="O360" s="918">
        <f ca="1">IFERROR(SUMPRODUCT(CHOOSE({1;2;3;4;5},O85,O141,O196,O251,O306),OFFSET(Inputs!$B$35:$B$39,0,$B360-1))/SUM(OFFSET(Inputs!$B$35:$B$39,0,$B360-1)),0)</f>
        <v>0</v>
      </c>
      <c r="P360" s="918">
        <f ca="1">IFERROR(SUMPRODUCT(CHOOSE({1;2;3;4;5},P85,P141,P196,P251,P306),OFFSET(Inputs!$B$35:$B$39,0,$B360-1))/SUM(OFFSET(Inputs!$B$35:$B$39,0,$B360-1)),0)</f>
        <v>0</v>
      </c>
      <c r="Q360" s="918">
        <f ca="1">IFERROR(SUMPRODUCT(CHOOSE({1;2;3;4;5},Q85,Q141,Q196,Q251,Q306),OFFSET(Inputs!$B$35:$B$39,0,$B360-1))/SUM(OFFSET(Inputs!$B$35:$B$39,0,$B360-1)),0)</f>
        <v>0</v>
      </c>
      <c r="R360" s="918">
        <f ca="1">IFERROR(SUMPRODUCT(CHOOSE({1;2;3;4;5},R85,R141,R196,R251,R306),OFFSET(Inputs!$B$35:$B$39,0,$B360-1))/SUM(OFFSET(Inputs!$B$35:$B$39,0,$B360-1)),0)</f>
        <v>0</v>
      </c>
      <c r="S360" s="918">
        <f ca="1">IFERROR(SUMPRODUCT(CHOOSE({1;2;3;4;5},S85,S141,S196,S251,S306),OFFSET(Inputs!$B$35:$B$39,0,$B360-1))/SUM(OFFSET(Inputs!$B$35:$B$39,0,$B360-1)),0)</f>
        <v>0</v>
      </c>
      <c r="T360" s="918">
        <f ca="1">IFERROR(SUMPRODUCT(CHOOSE({1;2;3;4;5},T85,T141,T196,T251,T306),OFFSET(Inputs!$B$35:$B$39,0,$B360-1))/SUM(OFFSET(Inputs!$B$35:$B$39,0,$B360-1)),0)</f>
        <v>0</v>
      </c>
      <c r="U360" s="918">
        <f ca="1">IFERROR(SUMPRODUCT(CHOOSE({1;2;3;4;5},U85,U141,U196,U251,U306),OFFSET(Inputs!$B$35:$B$39,0,$B360-1))/SUM(OFFSET(Inputs!$B$35:$B$39,0,$B360-1)),0)</f>
        <v>0</v>
      </c>
      <c r="V360" s="918">
        <f ca="1">IFERROR(SUMPRODUCT(CHOOSE({1;2;3;4;5},V85,V141,V196,V251,V306),OFFSET(Inputs!$B$35:$B$39,0,$B360-1))/SUM(OFFSET(Inputs!$B$35:$B$39,0,$B360-1)),0)</f>
        <v>0</v>
      </c>
      <c r="W360" s="918">
        <f ca="1">IFERROR(SUMPRODUCT(CHOOSE({1;2;3;4;5},W85,W141,W196,W251,W306),OFFSET(Inputs!$B$35:$B$39,0,$B360-1))/SUM(OFFSET(Inputs!$B$35:$B$39,0,$B360-1)),0)</f>
        <v>0</v>
      </c>
      <c r="X360" s="918">
        <f ca="1">IFERROR(SUMPRODUCT(CHOOSE({1;2;3;4;5},X85,X141,X196,X251,X306),OFFSET(Inputs!$B$35:$B$39,0,$B360-1))/SUM(OFFSET(Inputs!$B$35:$B$39,0,$B360-1)),0)</f>
        <v>0</v>
      </c>
      <c r="Y360" s="902">
        <f ca="1">IFERROR(SUMPRODUCT(CHOOSE({1;2;3;4;5},Y85,Y141,Y196,Y251,Y306),OFFSET(Inputs!$B$35:$B$39,0,$B360-1))/SUM(OFFSET(Inputs!$B$35:$B$39,0,$B360-1)),0)</f>
        <v>0</v>
      </c>
      <c r="Z360" s="902">
        <f ca="1">IFERROR(SUMPRODUCT(CHOOSE({1;2;3;4;5},Z85,Z141,Z196,Z251,Z306),OFFSET(Inputs!$B$35:$B$39,0,$B360-1))/SUM(OFFSET(Inputs!$B$35:$B$39,0,$B360-1)),0)</f>
        <v>0</v>
      </c>
      <c r="AA360" s="902">
        <f ca="1">IFERROR(SUMPRODUCT(CHOOSE({1;2;3;4;5},AA85,AA141,AA196,AA251,AA306),OFFSET(Inputs!$B$35:$B$39,0,$B360-1))/SUM(OFFSET(Inputs!$B$35:$B$39,0,$B360-1)),0)</f>
        <v>0</v>
      </c>
      <c r="AB360" s="902">
        <f ca="1">IFERROR(SUMPRODUCT(CHOOSE({1;2;3;4;5},AB85,AB141,AB196,AB251,AB306),OFFSET(Inputs!$B$35:$B$39,0,$B360-1))/SUM(OFFSET(Inputs!$B$35:$B$39,0,$B360-1)),0)</f>
        <v>0</v>
      </c>
      <c r="AC360" s="902">
        <f ca="1">IFERROR(SUMPRODUCT(CHOOSE({1;2;3;4;5},AC85,AC141,AC196,AC251,AC306),OFFSET(Inputs!$B$35:$B$39,0,$B360-1))/SUM(OFFSET(Inputs!$B$35:$B$39,0,$B360-1)),0)</f>
        <v>0</v>
      </c>
      <c r="AD360" s="902">
        <f ca="1">IFERROR(SUMPRODUCT(CHOOSE({1;2;3;4;5},AD85,AD141,AD196,AD251,AD306),OFFSET(Inputs!$B$35:$B$39,0,$B360-1))/SUM(OFFSET(Inputs!$B$35:$B$39,0,$B360-1)),0)</f>
        <v>0</v>
      </c>
      <c r="AE360" s="902">
        <f ca="1">IFERROR(SUMPRODUCT(CHOOSE({1;2;3;4;5},AE85,AE141,AE196,AE251,AE306),OFFSET(Inputs!$B$35:$B$39,0,$B360-1))/SUM(OFFSET(Inputs!$B$35:$B$39,0,$B360-1)),0)</f>
        <v>0</v>
      </c>
      <c r="AF360" s="902">
        <f ca="1">IFERROR(SUMPRODUCT(CHOOSE({1;2;3;4;5},AF85,AF141,AF196,AF251,AF306),OFFSET(Inputs!$B$35:$B$39,0,$B360-1))/SUM(OFFSET(Inputs!$B$35:$B$39,0,$B360-1)),0)</f>
        <v>0</v>
      </c>
      <c r="AG360" s="902">
        <f ca="1">IFERROR(SUMPRODUCT(CHOOSE({1;2;3;4;5},AG85,AG141,AG196,AG251,AG306),OFFSET(Inputs!$B$35:$B$39,0,$B360-1))/SUM(OFFSET(Inputs!$B$35:$B$39,0,$B360-1)),0)</f>
        <v>0</v>
      </c>
      <c r="AH360" s="902">
        <f ca="1">IFERROR(SUMPRODUCT(CHOOSE({1;2;3;4;5},AH85,AH141,AH196,AH251,AH306),OFFSET(Inputs!$B$35:$B$39,0,$B360-1))/SUM(OFFSET(Inputs!$B$35:$B$39,0,$B360-1)),0)</f>
        <v>0</v>
      </c>
      <c r="AI360" s="902">
        <f ca="1">IFERROR(SUMPRODUCT(CHOOSE({1;2;3;4;5},AI85,AI141,AI196,AI251,AI306),OFFSET(Inputs!$B$35:$B$39,0,$B360-1))/SUM(OFFSET(Inputs!$B$35:$B$39,0,$B360-1)),0)</f>
        <v>0</v>
      </c>
      <c r="AJ360" s="902">
        <f ca="1">IFERROR(SUMPRODUCT(CHOOSE({1;2;3;4;5},AJ85,AJ141,AJ196,AJ251,AJ306),OFFSET(Inputs!$B$35:$B$39,0,$B360-1))/SUM(OFFSET(Inputs!$B$35:$B$39,0,$B360-1)),0)</f>
        <v>0</v>
      </c>
      <c r="AK360" s="902">
        <f ca="1">IFERROR(SUMPRODUCT(CHOOSE({1;2;3;4;5},AK85,AK141,AK196,AK251,AK306),OFFSET(Inputs!$B$35:$B$39,0,$B360-1))/SUM(OFFSET(Inputs!$B$35:$B$39,0,$B360-1)),0)</f>
        <v>0</v>
      </c>
      <c r="AL360" s="902">
        <f ca="1">IFERROR(SUMPRODUCT(CHOOSE({1;2;3;4;5},AL85,AL141,AL196,AL251,AL306),OFFSET(Inputs!$B$35:$B$39,0,$B360-1))/SUM(OFFSET(Inputs!$B$35:$B$39,0,$B360-1)),0)</f>
        <v>0</v>
      </c>
      <c r="AM360" s="902">
        <f ca="1">IFERROR(SUMPRODUCT(CHOOSE({1;2;3;4;5},AM85,AM141,AM196,AM251,AM306),OFFSET(Inputs!$B$35:$B$39,0,$B360-1))/SUM(OFFSET(Inputs!$B$35:$B$39,0,$B360-1)),0)</f>
        <v>0</v>
      </c>
      <c r="AN360" s="902">
        <f ca="1">IFERROR(SUMPRODUCT(CHOOSE({1;2;3;4;5},AN85,AN141,AN196,AN251,AN306),OFFSET(Inputs!$B$35:$B$39,0,$B360-1))/SUM(OFFSET(Inputs!$B$35:$B$39,0,$B360-1)),0)</f>
        <v>0</v>
      </c>
      <c r="AO360" s="902">
        <f ca="1">IFERROR(SUMPRODUCT(CHOOSE({1;2;3;4;5},AO85,AO141,AO196,AO251,AO306),OFFSET(Inputs!$B$35:$B$39,0,$B360-1))/SUM(OFFSET(Inputs!$B$35:$B$39,0,$B360-1)),0)</f>
        <v>0</v>
      </c>
      <c r="AP360" s="902">
        <f ca="1">IFERROR(SUMPRODUCT(CHOOSE({1;2;3;4;5},AP85,AP141,AP196,AP251,AP306),OFFSET(Inputs!$B$35:$B$39,0,$B360-1))/SUM(OFFSET(Inputs!$B$35:$B$39,0,$B360-1)),0)</f>
        <v>0</v>
      </c>
      <c r="AQ360" s="902">
        <f ca="1">IFERROR(SUMPRODUCT(CHOOSE({1;2;3;4;5},AQ85,AQ141,AQ196,AQ251,AQ306),OFFSET(Inputs!$B$35:$B$39,0,$B360-1))/SUM(OFFSET(Inputs!$B$35:$B$39,0,$B360-1)),0)</f>
        <v>0</v>
      </c>
      <c r="AR360" s="902">
        <f ca="1">IFERROR(SUMPRODUCT(CHOOSE({1;2;3;4;5},AR85,AR141,AR196,AR251,AR306),OFFSET(Inputs!$B$35:$B$39,0,$B360-1))/SUM(OFFSET(Inputs!$B$35:$B$39,0,$B360-1)),0)</f>
        <v>0</v>
      </c>
      <c r="AS360" s="902">
        <f ca="1">IFERROR(SUMPRODUCT(CHOOSE({1;2;3;4;5},AS85,AS141,AS196,AS251,AS306),OFFSET(Inputs!$B$35:$B$39,0,$B360-1))/SUM(OFFSET(Inputs!$B$35:$B$39,0,$B360-1)),0)</f>
        <v>0</v>
      </c>
      <c r="AT360" s="902">
        <f ca="1">IFERROR(SUMPRODUCT(CHOOSE({1;2;3;4;5},AT85,AT141,AT196,AT251,AT306),OFFSET(Inputs!$B$35:$B$39,0,$B360-1))/SUM(OFFSET(Inputs!$B$35:$B$39,0,$B360-1)),0)</f>
        <v>0</v>
      </c>
      <c r="AU360" s="902">
        <f ca="1">IFERROR(SUMPRODUCT(CHOOSE({1;2;3;4;5},AU85,AU141,AU196,AU251,AU306),OFFSET(Inputs!$B$35:$B$39,0,$B360-1))/SUM(OFFSET(Inputs!$B$35:$B$39,0,$B360-1)),0)</f>
        <v>0</v>
      </c>
      <c r="AV360" s="902">
        <f ca="1">IFERROR(SUMPRODUCT(CHOOSE({1;2;3;4;5},AV85,AV141,AV196,AV251,AV306),OFFSET(Inputs!$B$35:$B$39,0,$B360-1))/SUM(OFFSET(Inputs!$B$35:$B$39,0,$B360-1)),0)</f>
        <v>0</v>
      </c>
      <c r="AW360" s="902">
        <f ca="1">IFERROR(SUMPRODUCT(CHOOSE({1;2;3;4;5},AW85,AW141,AW196,AW251,AW306),OFFSET(Inputs!$B$35:$B$39,0,$B360-1))/SUM(OFFSET(Inputs!$B$35:$B$39,0,$B360-1)),0)</f>
        <v>0</v>
      </c>
      <c r="AX360" s="902">
        <f ca="1">IFERROR(SUMPRODUCT(CHOOSE({1;2;3;4;5},AX85,AX141,AX196,AX251,AX306),OFFSET(Inputs!$B$35:$B$39,0,$B360-1))/SUM(OFFSET(Inputs!$B$35:$B$39,0,$B360-1)),0)</f>
        <v>0</v>
      </c>
      <c r="AY360" s="902">
        <f ca="1">IFERROR(SUMPRODUCT(CHOOSE({1;2;3;4;5},AY85,AY141,AY196,AY251,AY306),OFFSET(Inputs!$B$35:$B$39,0,$B360-1))/SUM(OFFSET(Inputs!$B$35:$B$39,0,$B360-1)),0)</f>
        <v>0</v>
      </c>
      <c r="AZ360" s="902">
        <f ca="1">IFERROR(SUMPRODUCT(CHOOSE({1;2;3;4;5},AZ85,AZ141,AZ196,AZ251,AZ306),OFFSET(Inputs!$B$35:$B$39,0,$B360-1))/SUM(OFFSET(Inputs!$B$35:$B$39,0,$B360-1)),0)</f>
        <v>0</v>
      </c>
      <c r="BA360" s="902">
        <f ca="1">IFERROR(SUMPRODUCT(CHOOSE({1;2;3;4;5},BA85,BA141,BA196,BA251,BA306),OFFSET(Inputs!$B$35:$B$39,0,$B360-1))/SUM(OFFSET(Inputs!$B$35:$B$39,0,$B360-1)),0)</f>
        <v>0</v>
      </c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43"/>
      <c r="BU360" s="243"/>
      <c r="BV360" s="243"/>
      <c r="BW360" s="243"/>
      <c r="BX360" s="243"/>
      <c r="BY360" s="243"/>
      <c r="BZ360" s="243"/>
      <c r="CA360" s="243"/>
      <c r="CB360" s="243"/>
      <c r="CC360" s="243"/>
      <c r="CD360" s="243"/>
      <c r="CE360" s="243"/>
      <c r="CF360" s="243"/>
      <c r="CG360" s="243"/>
      <c r="CH360" s="243"/>
      <c r="CI360" s="243"/>
      <c r="CJ360" s="243"/>
      <c r="CK360" s="243"/>
      <c r="CL360" s="243"/>
      <c r="CM360" s="243"/>
      <c r="CN360" s="243"/>
      <c r="CO360" s="243"/>
      <c r="CP360" s="243"/>
      <c r="CQ360" s="243"/>
      <c r="CR360" s="243"/>
      <c r="CS360" s="243"/>
      <c r="CT360" s="243"/>
      <c r="CU360" s="243"/>
      <c r="CV360" s="243"/>
      <c r="CW360" s="243"/>
      <c r="CX360" s="243"/>
      <c r="CY360" s="243"/>
      <c r="CZ360" s="243"/>
      <c r="DA360" s="243"/>
      <c r="DB360" s="243"/>
      <c r="DC360" s="243"/>
      <c r="DD360" s="243"/>
      <c r="DE360" s="243"/>
      <c r="DF360" s="243"/>
      <c r="DG360" s="243"/>
      <c r="DH360" s="243"/>
      <c r="DI360" s="243"/>
      <c r="DJ360" s="243"/>
      <c r="DK360" s="243"/>
      <c r="DL360" s="243"/>
      <c r="DM360" s="243"/>
      <c r="DN360" s="243"/>
      <c r="DO360" s="243"/>
      <c r="DP360" s="243"/>
      <c r="DQ360" s="243"/>
      <c r="DR360" s="243"/>
      <c r="DS360" s="243"/>
      <c r="DT360" s="243"/>
      <c r="DU360" s="243"/>
      <c r="DV360" s="243"/>
      <c r="DW360" s="243"/>
      <c r="DX360" s="243"/>
      <c r="DY360" s="243"/>
      <c r="DZ360" s="243"/>
      <c r="EA360" s="243"/>
      <c r="EB360" s="243"/>
      <c r="EC360" s="243"/>
      <c r="ED360" s="243"/>
      <c r="EE360" s="243"/>
      <c r="EF360" s="243"/>
      <c r="EG360" s="243"/>
      <c r="EH360" s="243"/>
      <c r="EI360" s="243"/>
      <c r="EJ360" s="243"/>
      <c r="EK360" s="243"/>
      <c r="EL360" s="243"/>
      <c r="EM360" s="243"/>
      <c r="EN360" s="243"/>
      <c r="EO360" s="243"/>
      <c r="EP360" s="243"/>
      <c r="EQ360" s="243"/>
      <c r="ER360" s="243"/>
      <c r="ES360" s="243"/>
      <c r="ET360" s="243"/>
      <c r="EU360" s="243"/>
      <c r="EV360" s="243"/>
      <c r="EW360" s="243"/>
      <c r="EX360" s="243"/>
      <c r="EY360" s="243"/>
      <c r="EZ360" s="243"/>
      <c r="FA360" s="243"/>
      <c r="FB360" s="243"/>
      <c r="FC360" s="243"/>
      <c r="FD360" s="243"/>
      <c r="FE360" s="243"/>
      <c r="FF360" s="243"/>
      <c r="FG360" s="243"/>
      <c r="FH360" s="243"/>
      <c r="FI360" s="243"/>
      <c r="FJ360" s="243"/>
      <c r="FK360" s="243"/>
      <c r="FL360" s="243"/>
      <c r="FM360" s="243"/>
      <c r="FN360" s="243"/>
      <c r="FO360" s="243"/>
      <c r="FP360" s="243"/>
      <c r="FQ360" s="243"/>
      <c r="FR360" s="243"/>
      <c r="FS360" s="243"/>
      <c r="FT360" s="243"/>
      <c r="FU360" s="243"/>
      <c r="FV360" s="243"/>
      <c r="FW360" s="243"/>
      <c r="FX360" s="243"/>
      <c r="FY360" s="243"/>
      <c r="FZ360" s="243"/>
      <c r="GA360" s="243"/>
      <c r="GB360" s="243"/>
      <c r="GC360" s="243"/>
      <c r="GD360" s="243"/>
      <c r="GE360" s="243"/>
      <c r="GF360" s="243"/>
      <c r="GG360" s="243"/>
      <c r="GH360" s="243"/>
      <c r="GI360" s="243"/>
      <c r="GJ360" s="243"/>
      <c r="GK360" s="243"/>
      <c r="GL360" s="243"/>
      <c r="GM360" s="243"/>
      <c r="GN360" s="243"/>
      <c r="GO360" s="243"/>
      <c r="GP360" s="243"/>
      <c r="GQ360" s="243"/>
      <c r="GR360" s="243"/>
      <c r="GS360" s="243"/>
      <c r="GT360" s="243"/>
      <c r="GU360" s="243"/>
      <c r="GV360" s="243"/>
      <c r="GW360" s="243"/>
      <c r="GX360" s="243"/>
      <c r="GY360" s="243"/>
      <c r="GZ360" s="243"/>
      <c r="HA360" s="243"/>
      <c r="HB360" s="243"/>
      <c r="HC360" s="243"/>
      <c r="HD360" s="243"/>
      <c r="HE360" s="243"/>
      <c r="HF360" s="243"/>
      <c r="HG360" s="243"/>
      <c r="HH360" s="243"/>
      <c r="HI360" s="243"/>
      <c r="HJ360" s="243"/>
      <c r="HK360" s="243"/>
      <c r="HL360" s="243"/>
      <c r="HM360" s="243"/>
      <c r="HN360" s="243"/>
      <c r="HO360" s="243"/>
      <c r="HP360" s="243"/>
      <c r="HQ360" s="243"/>
      <c r="HR360" s="243"/>
      <c r="HS360" s="243"/>
      <c r="HT360" s="243"/>
      <c r="HU360" s="243"/>
      <c r="HV360" s="243"/>
      <c r="HW360" s="243"/>
      <c r="HX360" s="243"/>
      <c r="HY360" s="243"/>
      <c r="HZ360" s="243"/>
      <c r="IA360" s="243"/>
      <c r="IB360" s="243"/>
      <c r="IC360" s="243"/>
      <c r="ID360" s="243"/>
      <c r="IE360" s="243"/>
      <c r="IF360" s="243"/>
      <c r="IG360" s="243"/>
      <c r="IH360" s="243"/>
      <c r="II360" s="243"/>
      <c r="IJ360" s="243"/>
      <c r="IK360" s="243"/>
      <c r="IL360" s="243"/>
      <c r="IM360" s="243"/>
      <c r="IN360" s="243"/>
      <c r="IO360" s="243"/>
      <c r="IP360" s="243"/>
      <c r="IQ360" s="243"/>
      <c r="IR360" s="243"/>
      <c r="IS360" s="243"/>
      <c r="IT360" s="243"/>
      <c r="IU360" s="243"/>
      <c r="IV360" s="243"/>
    </row>
    <row r="361" spans="1:256" s="62" customFormat="1" outlineLevel="1">
      <c r="A361" s="610"/>
      <c r="B361" s="987">
        <v>23</v>
      </c>
      <c r="C361" s="988"/>
      <c r="D361" s="918">
        <f ca="1">IFERROR(SUMPRODUCT(CHOOSE({1;2;3;4;5},D86,D142,D197,D252,D307),OFFSET(Inputs!$B$35:$B$39,0,$B361-1))/SUM(OFFSET(Inputs!$B$35:$B$39,0,$B361-1)),0)</f>
        <v>0</v>
      </c>
      <c r="E361" s="918">
        <f ca="1">IFERROR(SUMPRODUCT(CHOOSE({1;2;3;4;5},E86,E142,E197,E252,E307),OFFSET(Inputs!$B$35:$B$39,0,$B361-1))/SUM(OFFSET(Inputs!$B$35:$B$39,0,$B361-1)),0)</f>
        <v>0</v>
      </c>
      <c r="F361" s="918">
        <f ca="1">IFERROR(SUMPRODUCT(CHOOSE({1;2;3;4;5},F86,F142,F197,F252,F307),OFFSET(Inputs!$B$35:$B$39,0,$B361-1))/SUM(OFFSET(Inputs!$B$35:$B$39,0,$B361-1)),0)</f>
        <v>0</v>
      </c>
      <c r="G361" s="918">
        <f ca="1">IFERROR(SUMPRODUCT(CHOOSE({1;2;3;4;5},G86,G142,G197,G252,G307),OFFSET(Inputs!$B$35:$B$39,0,$B361-1))/SUM(OFFSET(Inputs!$B$35:$B$39,0,$B361-1)),0)</f>
        <v>0</v>
      </c>
      <c r="H361" s="918">
        <f ca="1">IFERROR(SUMPRODUCT(CHOOSE({1;2;3;4;5},H86,H142,H197,H252,H307),OFFSET(Inputs!$B$35:$B$39,0,$B361-1))/SUM(OFFSET(Inputs!$B$35:$B$39,0,$B361-1)),0)</f>
        <v>0</v>
      </c>
      <c r="I361" s="918">
        <f ca="1">IFERROR(SUMPRODUCT(CHOOSE({1;2;3;4;5},I86,I142,I197,I252,I307),OFFSET(Inputs!$B$35:$B$39,0,$B361-1))/SUM(OFFSET(Inputs!$B$35:$B$39,0,$B361-1)),0)</f>
        <v>0</v>
      </c>
      <c r="J361" s="918">
        <f ca="1">IFERROR(SUMPRODUCT(CHOOSE({1;2;3;4;5},J86,J142,J197,J252,J307),OFFSET(Inputs!$B$35:$B$39,0,$B361-1))/SUM(OFFSET(Inputs!$B$35:$B$39,0,$B361-1)),0)</f>
        <v>0</v>
      </c>
      <c r="K361" s="918">
        <f ca="1">IFERROR(SUMPRODUCT(CHOOSE({1;2;3;4;5},K86,K142,K197,K252,K307),OFFSET(Inputs!$B$35:$B$39,0,$B361-1))/SUM(OFFSET(Inputs!$B$35:$B$39,0,$B361-1)),0)</f>
        <v>0</v>
      </c>
      <c r="L361" s="918">
        <f ca="1">IFERROR(SUMPRODUCT(CHOOSE({1;2;3;4;5},L86,L142,L197,L252,L307),OFFSET(Inputs!$B$35:$B$39,0,$B361-1))/SUM(OFFSET(Inputs!$B$35:$B$39,0,$B361-1)),0)</f>
        <v>0</v>
      </c>
      <c r="M361" s="918">
        <f ca="1">IFERROR(SUMPRODUCT(CHOOSE({1;2;3;4;5},M86,M142,M197,M252,M307),OFFSET(Inputs!$B$35:$B$39,0,$B361-1))/SUM(OFFSET(Inputs!$B$35:$B$39,0,$B361-1)),0)</f>
        <v>0</v>
      </c>
      <c r="N361" s="918">
        <f ca="1">IFERROR(SUMPRODUCT(CHOOSE({1;2;3;4;5},N86,N142,N197,N252,N307),OFFSET(Inputs!$B$35:$B$39,0,$B361-1))/SUM(OFFSET(Inputs!$B$35:$B$39,0,$B361-1)),0)</f>
        <v>0</v>
      </c>
      <c r="O361" s="918">
        <f ca="1">IFERROR(SUMPRODUCT(CHOOSE({1;2;3;4;5},O86,O142,O197,O252,O307),OFFSET(Inputs!$B$35:$B$39,0,$B361-1))/SUM(OFFSET(Inputs!$B$35:$B$39,0,$B361-1)),0)</f>
        <v>0</v>
      </c>
      <c r="P361" s="918">
        <f ca="1">IFERROR(SUMPRODUCT(CHOOSE({1;2;3;4;5},P86,P142,P197,P252,P307),OFFSET(Inputs!$B$35:$B$39,0,$B361-1))/SUM(OFFSET(Inputs!$B$35:$B$39,0,$B361-1)),0)</f>
        <v>0</v>
      </c>
      <c r="Q361" s="918">
        <f ca="1">IFERROR(SUMPRODUCT(CHOOSE({1;2;3;4;5},Q86,Q142,Q197,Q252,Q307),OFFSET(Inputs!$B$35:$B$39,0,$B361-1))/SUM(OFFSET(Inputs!$B$35:$B$39,0,$B361-1)),0)</f>
        <v>0</v>
      </c>
      <c r="R361" s="918">
        <f ca="1">IFERROR(SUMPRODUCT(CHOOSE({1;2;3;4;5},R86,R142,R197,R252,R307),OFFSET(Inputs!$B$35:$B$39,0,$B361-1))/SUM(OFFSET(Inputs!$B$35:$B$39,0,$B361-1)),0)</f>
        <v>0</v>
      </c>
      <c r="S361" s="918">
        <f ca="1">IFERROR(SUMPRODUCT(CHOOSE({1;2;3;4;5},S86,S142,S197,S252,S307),OFFSET(Inputs!$B$35:$B$39,0,$B361-1))/SUM(OFFSET(Inputs!$B$35:$B$39,0,$B361-1)),0)</f>
        <v>0</v>
      </c>
      <c r="T361" s="918">
        <f ca="1">IFERROR(SUMPRODUCT(CHOOSE({1;2;3;4;5},T86,T142,T197,T252,T307),OFFSET(Inputs!$B$35:$B$39,0,$B361-1))/SUM(OFFSET(Inputs!$B$35:$B$39,0,$B361-1)),0)</f>
        <v>0</v>
      </c>
      <c r="U361" s="918">
        <f ca="1">IFERROR(SUMPRODUCT(CHOOSE({1;2;3;4;5},U86,U142,U197,U252,U307),OFFSET(Inputs!$B$35:$B$39,0,$B361-1))/SUM(OFFSET(Inputs!$B$35:$B$39,0,$B361-1)),0)</f>
        <v>0</v>
      </c>
      <c r="V361" s="918">
        <f ca="1">IFERROR(SUMPRODUCT(CHOOSE({1;2;3;4;5},V86,V142,V197,V252,V307),OFFSET(Inputs!$B$35:$B$39,0,$B361-1))/SUM(OFFSET(Inputs!$B$35:$B$39,0,$B361-1)),0)</f>
        <v>0</v>
      </c>
      <c r="W361" s="918">
        <f ca="1">IFERROR(SUMPRODUCT(CHOOSE({1;2;3;4;5},W86,W142,W197,W252,W307),OFFSET(Inputs!$B$35:$B$39,0,$B361-1))/SUM(OFFSET(Inputs!$B$35:$B$39,0,$B361-1)),0)</f>
        <v>0</v>
      </c>
      <c r="X361" s="918">
        <f ca="1">IFERROR(SUMPRODUCT(CHOOSE({1;2;3;4;5},X86,X142,X197,X252,X307),OFFSET(Inputs!$B$35:$B$39,0,$B361-1))/SUM(OFFSET(Inputs!$B$35:$B$39,0,$B361-1)),0)</f>
        <v>0</v>
      </c>
      <c r="Y361" s="918">
        <f ca="1">IFERROR(SUMPRODUCT(CHOOSE({1;2;3;4;5},Y86,Y142,Y197,Y252,Y307),OFFSET(Inputs!$B$35:$B$39,0,$B361-1))/SUM(OFFSET(Inputs!$B$35:$B$39,0,$B361-1)),0)</f>
        <v>0</v>
      </c>
      <c r="Z361" s="902">
        <f ca="1">IFERROR(SUMPRODUCT(CHOOSE({1;2;3;4;5},Z86,Z142,Z197,Z252,Z307),OFFSET(Inputs!$B$35:$B$39,0,$B361-1))/SUM(OFFSET(Inputs!$B$35:$B$39,0,$B361-1)),0)</f>
        <v>0</v>
      </c>
      <c r="AA361" s="902">
        <f ca="1">IFERROR(SUMPRODUCT(CHOOSE({1;2;3;4;5},AA86,AA142,AA197,AA252,AA307),OFFSET(Inputs!$B$35:$B$39,0,$B361-1))/SUM(OFFSET(Inputs!$B$35:$B$39,0,$B361-1)),0)</f>
        <v>0</v>
      </c>
      <c r="AB361" s="902">
        <f ca="1">IFERROR(SUMPRODUCT(CHOOSE({1;2;3;4;5},AB86,AB142,AB197,AB252,AB307),OFFSET(Inputs!$B$35:$B$39,0,$B361-1))/SUM(OFFSET(Inputs!$B$35:$B$39,0,$B361-1)),0)</f>
        <v>0</v>
      </c>
      <c r="AC361" s="902">
        <f ca="1">IFERROR(SUMPRODUCT(CHOOSE({1;2;3;4;5},AC86,AC142,AC197,AC252,AC307),OFFSET(Inputs!$B$35:$B$39,0,$B361-1))/SUM(OFFSET(Inputs!$B$35:$B$39,0,$B361-1)),0)</f>
        <v>0</v>
      </c>
      <c r="AD361" s="902">
        <f ca="1">IFERROR(SUMPRODUCT(CHOOSE({1;2;3;4;5},AD86,AD142,AD197,AD252,AD307),OFFSET(Inputs!$B$35:$B$39,0,$B361-1))/SUM(OFFSET(Inputs!$B$35:$B$39,0,$B361-1)),0)</f>
        <v>0</v>
      </c>
      <c r="AE361" s="902">
        <f ca="1">IFERROR(SUMPRODUCT(CHOOSE({1;2;3;4;5},AE86,AE142,AE197,AE252,AE307),OFFSET(Inputs!$B$35:$B$39,0,$B361-1))/SUM(OFFSET(Inputs!$B$35:$B$39,0,$B361-1)),0)</f>
        <v>0</v>
      </c>
      <c r="AF361" s="902">
        <f ca="1">IFERROR(SUMPRODUCT(CHOOSE({1;2;3;4;5},AF86,AF142,AF197,AF252,AF307),OFFSET(Inputs!$B$35:$B$39,0,$B361-1))/SUM(OFFSET(Inputs!$B$35:$B$39,0,$B361-1)),0)</f>
        <v>0</v>
      </c>
      <c r="AG361" s="902">
        <f ca="1">IFERROR(SUMPRODUCT(CHOOSE({1;2;3;4;5},AG86,AG142,AG197,AG252,AG307),OFFSET(Inputs!$B$35:$B$39,0,$B361-1))/SUM(OFFSET(Inputs!$B$35:$B$39,0,$B361-1)),0)</f>
        <v>0</v>
      </c>
      <c r="AH361" s="902">
        <f ca="1">IFERROR(SUMPRODUCT(CHOOSE({1;2;3;4;5},AH86,AH142,AH197,AH252,AH307),OFFSET(Inputs!$B$35:$B$39,0,$B361-1))/SUM(OFFSET(Inputs!$B$35:$B$39,0,$B361-1)),0)</f>
        <v>0</v>
      </c>
      <c r="AI361" s="902">
        <f ca="1">IFERROR(SUMPRODUCT(CHOOSE({1;2;3;4;5},AI86,AI142,AI197,AI252,AI307),OFFSET(Inputs!$B$35:$B$39,0,$B361-1))/SUM(OFFSET(Inputs!$B$35:$B$39,0,$B361-1)),0)</f>
        <v>0</v>
      </c>
      <c r="AJ361" s="902">
        <f ca="1">IFERROR(SUMPRODUCT(CHOOSE({1;2;3;4;5},AJ86,AJ142,AJ197,AJ252,AJ307),OFFSET(Inputs!$B$35:$B$39,0,$B361-1))/SUM(OFFSET(Inputs!$B$35:$B$39,0,$B361-1)),0)</f>
        <v>0</v>
      </c>
      <c r="AK361" s="902">
        <f ca="1">IFERROR(SUMPRODUCT(CHOOSE({1;2;3;4;5},AK86,AK142,AK197,AK252,AK307),OFFSET(Inputs!$B$35:$B$39,0,$B361-1))/SUM(OFFSET(Inputs!$B$35:$B$39,0,$B361-1)),0)</f>
        <v>0</v>
      </c>
      <c r="AL361" s="902">
        <f ca="1">IFERROR(SUMPRODUCT(CHOOSE({1;2;3;4;5},AL86,AL142,AL197,AL252,AL307),OFFSET(Inputs!$B$35:$B$39,0,$B361-1))/SUM(OFFSET(Inputs!$B$35:$B$39,0,$B361-1)),0)</f>
        <v>0</v>
      </c>
      <c r="AM361" s="902">
        <f ca="1">IFERROR(SUMPRODUCT(CHOOSE({1;2;3;4;5},AM86,AM142,AM197,AM252,AM307),OFFSET(Inputs!$B$35:$B$39,0,$B361-1))/SUM(OFFSET(Inputs!$B$35:$B$39,0,$B361-1)),0)</f>
        <v>0</v>
      </c>
      <c r="AN361" s="902">
        <f ca="1">IFERROR(SUMPRODUCT(CHOOSE({1;2;3;4;5},AN86,AN142,AN197,AN252,AN307),OFFSET(Inputs!$B$35:$B$39,0,$B361-1))/SUM(OFFSET(Inputs!$B$35:$B$39,0,$B361-1)),0)</f>
        <v>0</v>
      </c>
      <c r="AO361" s="902">
        <f ca="1">IFERROR(SUMPRODUCT(CHOOSE({1;2;3;4;5},AO86,AO142,AO197,AO252,AO307),OFFSET(Inputs!$B$35:$B$39,0,$B361-1))/SUM(OFFSET(Inputs!$B$35:$B$39,0,$B361-1)),0)</f>
        <v>0</v>
      </c>
      <c r="AP361" s="902">
        <f ca="1">IFERROR(SUMPRODUCT(CHOOSE({1;2;3;4;5},AP86,AP142,AP197,AP252,AP307),OFFSET(Inputs!$B$35:$B$39,0,$B361-1))/SUM(OFFSET(Inputs!$B$35:$B$39,0,$B361-1)),0)</f>
        <v>0</v>
      </c>
      <c r="AQ361" s="902">
        <f ca="1">IFERROR(SUMPRODUCT(CHOOSE({1;2;3;4;5},AQ86,AQ142,AQ197,AQ252,AQ307),OFFSET(Inputs!$B$35:$B$39,0,$B361-1))/SUM(OFFSET(Inputs!$B$35:$B$39,0,$B361-1)),0)</f>
        <v>0</v>
      </c>
      <c r="AR361" s="902">
        <f ca="1">IFERROR(SUMPRODUCT(CHOOSE({1;2;3;4;5},AR86,AR142,AR197,AR252,AR307),OFFSET(Inputs!$B$35:$B$39,0,$B361-1))/SUM(OFFSET(Inputs!$B$35:$B$39,0,$B361-1)),0)</f>
        <v>0</v>
      </c>
      <c r="AS361" s="902">
        <f ca="1">IFERROR(SUMPRODUCT(CHOOSE({1;2;3;4;5},AS86,AS142,AS197,AS252,AS307),OFFSET(Inputs!$B$35:$B$39,0,$B361-1))/SUM(OFFSET(Inputs!$B$35:$B$39,0,$B361-1)),0)</f>
        <v>0</v>
      </c>
      <c r="AT361" s="902">
        <f ca="1">IFERROR(SUMPRODUCT(CHOOSE({1;2;3;4;5},AT86,AT142,AT197,AT252,AT307),OFFSET(Inputs!$B$35:$B$39,0,$B361-1))/SUM(OFFSET(Inputs!$B$35:$B$39,0,$B361-1)),0)</f>
        <v>0</v>
      </c>
      <c r="AU361" s="902">
        <f ca="1">IFERROR(SUMPRODUCT(CHOOSE({1;2;3;4;5},AU86,AU142,AU197,AU252,AU307),OFFSET(Inputs!$B$35:$B$39,0,$B361-1))/SUM(OFFSET(Inputs!$B$35:$B$39,0,$B361-1)),0)</f>
        <v>0</v>
      </c>
      <c r="AV361" s="902">
        <f ca="1">IFERROR(SUMPRODUCT(CHOOSE({1;2;3;4;5},AV86,AV142,AV197,AV252,AV307),OFFSET(Inputs!$B$35:$B$39,0,$B361-1))/SUM(OFFSET(Inputs!$B$35:$B$39,0,$B361-1)),0)</f>
        <v>0</v>
      </c>
      <c r="AW361" s="902">
        <f ca="1">IFERROR(SUMPRODUCT(CHOOSE({1;2;3;4;5},AW86,AW142,AW197,AW252,AW307),OFFSET(Inputs!$B$35:$B$39,0,$B361-1))/SUM(OFFSET(Inputs!$B$35:$B$39,0,$B361-1)),0)</f>
        <v>0</v>
      </c>
      <c r="AX361" s="902">
        <f ca="1">IFERROR(SUMPRODUCT(CHOOSE({1;2;3;4;5},AX86,AX142,AX197,AX252,AX307),OFFSET(Inputs!$B$35:$B$39,0,$B361-1))/SUM(OFFSET(Inputs!$B$35:$B$39,0,$B361-1)),0)</f>
        <v>0</v>
      </c>
      <c r="AY361" s="902">
        <f ca="1">IFERROR(SUMPRODUCT(CHOOSE({1;2;3;4;5},AY86,AY142,AY197,AY252,AY307),OFFSET(Inputs!$B$35:$B$39,0,$B361-1))/SUM(OFFSET(Inputs!$B$35:$B$39,0,$B361-1)),0)</f>
        <v>0</v>
      </c>
      <c r="AZ361" s="902">
        <f ca="1">IFERROR(SUMPRODUCT(CHOOSE({1;2;3;4;5},AZ86,AZ142,AZ197,AZ252,AZ307),OFFSET(Inputs!$B$35:$B$39,0,$B361-1))/SUM(OFFSET(Inputs!$B$35:$B$39,0,$B361-1)),0)</f>
        <v>0</v>
      </c>
      <c r="BA361" s="902">
        <f ca="1">IFERROR(SUMPRODUCT(CHOOSE({1;2;3;4;5},BA86,BA142,BA197,BA252,BA307),OFFSET(Inputs!$B$35:$B$39,0,$B361-1))/SUM(OFFSET(Inputs!$B$35:$B$39,0,$B361-1)),0)</f>
        <v>0</v>
      </c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43"/>
      <c r="BU361" s="243"/>
      <c r="BV361" s="243"/>
      <c r="BW361" s="243"/>
      <c r="BX361" s="243"/>
      <c r="BY361" s="243"/>
      <c r="BZ361" s="243"/>
      <c r="CA361" s="243"/>
      <c r="CB361" s="243"/>
      <c r="CC361" s="243"/>
      <c r="CD361" s="243"/>
      <c r="CE361" s="243"/>
      <c r="CF361" s="243"/>
      <c r="CG361" s="243"/>
      <c r="CH361" s="243"/>
      <c r="CI361" s="243"/>
      <c r="CJ361" s="243"/>
      <c r="CK361" s="243"/>
      <c r="CL361" s="243"/>
      <c r="CM361" s="243"/>
      <c r="CN361" s="243"/>
      <c r="CO361" s="243"/>
      <c r="CP361" s="243"/>
      <c r="CQ361" s="243"/>
      <c r="CR361" s="243"/>
      <c r="CS361" s="243"/>
      <c r="CT361" s="243"/>
      <c r="CU361" s="243"/>
      <c r="CV361" s="243"/>
      <c r="CW361" s="243"/>
      <c r="CX361" s="243"/>
      <c r="CY361" s="243"/>
      <c r="CZ361" s="243"/>
      <c r="DA361" s="243"/>
      <c r="DB361" s="243"/>
      <c r="DC361" s="243"/>
      <c r="DD361" s="243"/>
      <c r="DE361" s="243"/>
      <c r="DF361" s="243"/>
      <c r="DG361" s="243"/>
      <c r="DH361" s="243"/>
      <c r="DI361" s="243"/>
      <c r="DJ361" s="243"/>
      <c r="DK361" s="243"/>
      <c r="DL361" s="243"/>
      <c r="DM361" s="243"/>
      <c r="DN361" s="243"/>
      <c r="DO361" s="243"/>
      <c r="DP361" s="243"/>
      <c r="DQ361" s="243"/>
      <c r="DR361" s="243"/>
      <c r="DS361" s="243"/>
      <c r="DT361" s="243"/>
      <c r="DU361" s="243"/>
      <c r="DV361" s="243"/>
      <c r="DW361" s="243"/>
      <c r="DX361" s="243"/>
      <c r="DY361" s="243"/>
      <c r="DZ361" s="243"/>
      <c r="EA361" s="243"/>
      <c r="EB361" s="243"/>
      <c r="EC361" s="243"/>
      <c r="ED361" s="243"/>
      <c r="EE361" s="243"/>
      <c r="EF361" s="243"/>
      <c r="EG361" s="243"/>
      <c r="EH361" s="243"/>
      <c r="EI361" s="243"/>
      <c r="EJ361" s="243"/>
      <c r="EK361" s="243"/>
      <c r="EL361" s="243"/>
      <c r="EM361" s="243"/>
      <c r="EN361" s="243"/>
      <c r="EO361" s="243"/>
      <c r="EP361" s="243"/>
      <c r="EQ361" s="243"/>
      <c r="ER361" s="243"/>
      <c r="ES361" s="243"/>
      <c r="ET361" s="243"/>
      <c r="EU361" s="243"/>
      <c r="EV361" s="243"/>
      <c r="EW361" s="243"/>
      <c r="EX361" s="243"/>
      <c r="EY361" s="243"/>
      <c r="EZ361" s="243"/>
      <c r="FA361" s="243"/>
      <c r="FB361" s="243"/>
      <c r="FC361" s="243"/>
      <c r="FD361" s="243"/>
      <c r="FE361" s="243"/>
      <c r="FF361" s="243"/>
      <c r="FG361" s="243"/>
      <c r="FH361" s="243"/>
      <c r="FI361" s="243"/>
      <c r="FJ361" s="243"/>
      <c r="FK361" s="243"/>
      <c r="FL361" s="243"/>
      <c r="FM361" s="243"/>
      <c r="FN361" s="243"/>
      <c r="FO361" s="243"/>
      <c r="FP361" s="243"/>
      <c r="FQ361" s="243"/>
      <c r="FR361" s="243"/>
      <c r="FS361" s="243"/>
      <c r="FT361" s="243"/>
      <c r="FU361" s="243"/>
      <c r="FV361" s="243"/>
      <c r="FW361" s="243"/>
      <c r="FX361" s="243"/>
      <c r="FY361" s="243"/>
      <c r="FZ361" s="243"/>
      <c r="GA361" s="243"/>
      <c r="GB361" s="243"/>
      <c r="GC361" s="243"/>
      <c r="GD361" s="243"/>
      <c r="GE361" s="243"/>
      <c r="GF361" s="243"/>
      <c r="GG361" s="243"/>
      <c r="GH361" s="243"/>
      <c r="GI361" s="243"/>
      <c r="GJ361" s="243"/>
      <c r="GK361" s="243"/>
      <c r="GL361" s="243"/>
      <c r="GM361" s="243"/>
      <c r="GN361" s="243"/>
      <c r="GO361" s="243"/>
      <c r="GP361" s="243"/>
      <c r="GQ361" s="243"/>
      <c r="GR361" s="243"/>
      <c r="GS361" s="243"/>
      <c r="GT361" s="243"/>
      <c r="GU361" s="243"/>
      <c r="GV361" s="243"/>
      <c r="GW361" s="243"/>
      <c r="GX361" s="243"/>
      <c r="GY361" s="243"/>
      <c r="GZ361" s="243"/>
      <c r="HA361" s="243"/>
      <c r="HB361" s="243"/>
      <c r="HC361" s="243"/>
      <c r="HD361" s="243"/>
      <c r="HE361" s="243"/>
      <c r="HF361" s="243"/>
      <c r="HG361" s="243"/>
      <c r="HH361" s="243"/>
      <c r="HI361" s="243"/>
      <c r="HJ361" s="243"/>
      <c r="HK361" s="243"/>
      <c r="HL361" s="243"/>
      <c r="HM361" s="243"/>
      <c r="HN361" s="243"/>
      <c r="HO361" s="243"/>
      <c r="HP361" s="243"/>
      <c r="HQ361" s="243"/>
      <c r="HR361" s="243"/>
      <c r="HS361" s="243"/>
      <c r="HT361" s="243"/>
      <c r="HU361" s="243"/>
      <c r="HV361" s="243"/>
      <c r="HW361" s="243"/>
      <c r="HX361" s="243"/>
      <c r="HY361" s="243"/>
      <c r="HZ361" s="243"/>
      <c r="IA361" s="243"/>
      <c r="IB361" s="243"/>
      <c r="IC361" s="243"/>
      <c r="ID361" s="243"/>
      <c r="IE361" s="243"/>
      <c r="IF361" s="243"/>
      <c r="IG361" s="243"/>
      <c r="IH361" s="243"/>
      <c r="II361" s="243"/>
      <c r="IJ361" s="243"/>
      <c r="IK361" s="243"/>
      <c r="IL361" s="243"/>
      <c r="IM361" s="243"/>
      <c r="IN361" s="243"/>
      <c r="IO361" s="243"/>
      <c r="IP361" s="243"/>
      <c r="IQ361" s="243"/>
      <c r="IR361" s="243"/>
      <c r="IS361" s="243"/>
      <c r="IT361" s="243"/>
      <c r="IU361" s="243"/>
      <c r="IV361" s="243"/>
    </row>
    <row r="362" spans="1:256" s="62" customFormat="1" outlineLevel="1">
      <c r="A362" s="610"/>
      <c r="B362" s="987">
        <v>24</v>
      </c>
      <c r="C362" s="988"/>
      <c r="D362" s="918">
        <f ca="1">IFERROR(SUMPRODUCT(CHOOSE({1;2;3;4;5},D87,D143,D198,D253,D308),OFFSET(Inputs!$B$35:$B$39,0,$B362-1))/SUM(OFFSET(Inputs!$B$35:$B$39,0,$B362-1)),0)</f>
        <v>0</v>
      </c>
      <c r="E362" s="918">
        <f ca="1">IFERROR(SUMPRODUCT(CHOOSE({1;2;3;4;5},E87,E143,E198,E253,E308),OFFSET(Inputs!$B$35:$B$39,0,$B362-1))/SUM(OFFSET(Inputs!$B$35:$B$39,0,$B362-1)),0)</f>
        <v>0</v>
      </c>
      <c r="F362" s="918">
        <f ca="1">IFERROR(SUMPRODUCT(CHOOSE({1;2;3;4;5},F87,F143,F198,F253,F308),OFFSET(Inputs!$B$35:$B$39,0,$B362-1))/SUM(OFFSET(Inputs!$B$35:$B$39,0,$B362-1)),0)</f>
        <v>0</v>
      </c>
      <c r="G362" s="918">
        <f ca="1">IFERROR(SUMPRODUCT(CHOOSE({1;2;3;4;5},G87,G143,G198,G253,G308),OFFSET(Inputs!$B$35:$B$39,0,$B362-1))/SUM(OFFSET(Inputs!$B$35:$B$39,0,$B362-1)),0)</f>
        <v>0</v>
      </c>
      <c r="H362" s="918">
        <f ca="1">IFERROR(SUMPRODUCT(CHOOSE({1;2;3;4;5},H87,H143,H198,H253,H308),OFFSET(Inputs!$B$35:$B$39,0,$B362-1))/SUM(OFFSET(Inputs!$B$35:$B$39,0,$B362-1)),0)</f>
        <v>0</v>
      </c>
      <c r="I362" s="918">
        <f ca="1">IFERROR(SUMPRODUCT(CHOOSE({1;2;3;4;5},I87,I143,I198,I253,I308),OFFSET(Inputs!$B$35:$B$39,0,$B362-1))/SUM(OFFSET(Inputs!$B$35:$B$39,0,$B362-1)),0)</f>
        <v>0</v>
      </c>
      <c r="J362" s="918">
        <f ca="1">IFERROR(SUMPRODUCT(CHOOSE({1;2;3;4;5},J87,J143,J198,J253,J308),OFFSET(Inputs!$B$35:$B$39,0,$B362-1))/SUM(OFFSET(Inputs!$B$35:$B$39,0,$B362-1)),0)</f>
        <v>0</v>
      </c>
      <c r="K362" s="918">
        <f ca="1">IFERROR(SUMPRODUCT(CHOOSE({1;2;3;4;5},K87,K143,K198,K253,K308),OFFSET(Inputs!$B$35:$B$39,0,$B362-1))/SUM(OFFSET(Inputs!$B$35:$B$39,0,$B362-1)),0)</f>
        <v>0</v>
      </c>
      <c r="L362" s="918">
        <f ca="1">IFERROR(SUMPRODUCT(CHOOSE({1;2;3;4;5},L87,L143,L198,L253,L308),OFFSET(Inputs!$B$35:$B$39,0,$B362-1))/SUM(OFFSET(Inputs!$B$35:$B$39,0,$B362-1)),0)</f>
        <v>0</v>
      </c>
      <c r="M362" s="918">
        <f ca="1">IFERROR(SUMPRODUCT(CHOOSE({1;2;3;4;5},M87,M143,M198,M253,M308),OFFSET(Inputs!$B$35:$B$39,0,$B362-1))/SUM(OFFSET(Inputs!$B$35:$B$39,0,$B362-1)),0)</f>
        <v>0</v>
      </c>
      <c r="N362" s="918">
        <f ca="1">IFERROR(SUMPRODUCT(CHOOSE({1;2;3;4;5},N87,N143,N198,N253,N308),OFFSET(Inputs!$B$35:$B$39,0,$B362-1))/SUM(OFFSET(Inputs!$B$35:$B$39,0,$B362-1)),0)</f>
        <v>0</v>
      </c>
      <c r="O362" s="918">
        <f ca="1">IFERROR(SUMPRODUCT(CHOOSE({1;2;3;4;5},O87,O143,O198,O253,O308),OFFSET(Inputs!$B$35:$B$39,0,$B362-1))/SUM(OFFSET(Inputs!$B$35:$B$39,0,$B362-1)),0)</f>
        <v>0</v>
      </c>
      <c r="P362" s="918">
        <f ca="1">IFERROR(SUMPRODUCT(CHOOSE({1;2;3;4;5},P87,P143,P198,P253,P308),OFFSET(Inputs!$B$35:$B$39,0,$B362-1))/SUM(OFFSET(Inputs!$B$35:$B$39,0,$B362-1)),0)</f>
        <v>0</v>
      </c>
      <c r="Q362" s="918">
        <f ca="1">IFERROR(SUMPRODUCT(CHOOSE({1;2;3;4;5},Q87,Q143,Q198,Q253,Q308),OFFSET(Inputs!$B$35:$B$39,0,$B362-1))/SUM(OFFSET(Inputs!$B$35:$B$39,0,$B362-1)),0)</f>
        <v>0</v>
      </c>
      <c r="R362" s="918">
        <f ca="1">IFERROR(SUMPRODUCT(CHOOSE({1;2;3;4;5},R87,R143,R198,R253,R308),OFFSET(Inputs!$B$35:$B$39,0,$B362-1))/SUM(OFFSET(Inputs!$B$35:$B$39,0,$B362-1)),0)</f>
        <v>0</v>
      </c>
      <c r="S362" s="918">
        <f ca="1">IFERROR(SUMPRODUCT(CHOOSE({1;2;3;4;5},S87,S143,S198,S253,S308),OFFSET(Inputs!$B$35:$B$39,0,$B362-1))/SUM(OFFSET(Inputs!$B$35:$B$39,0,$B362-1)),0)</f>
        <v>0</v>
      </c>
      <c r="T362" s="918">
        <f ca="1">IFERROR(SUMPRODUCT(CHOOSE({1;2;3;4;5},T87,T143,T198,T253,T308),OFFSET(Inputs!$B$35:$B$39,0,$B362-1))/SUM(OFFSET(Inputs!$B$35:$B$39,0,$B362-1)),0)</f>
        <v>0</v>
      </c>
      <c r="U362" s="918">
        <f ca="1">IFERROR(SUMPRODUCT(CHOOSE({1;2;3;4;5},U87,U143,U198,U253,U308),OFFSET(Inputs!$B$35:$B$39,0,$B362-1))/SUM(OFFSET(Inputs!$B$35:$B$39,0,$B362-1)),0)</f>
        <v>0</v>
      </c>
      <c r="V362" s="918">
        <f ca="1">IFERROR(SUMPRODUCT(CHOOSE({1;2;3;4;5},V87,V143,V198,V253,V308),OFFSET(Inputs!$B$35:$B$39,0,$B362-1))/SUM(OFFSET(Inputs!$B$35:$B$39,0,$B362-1)),0)</f>
        <v>0</v>
      </c>
      <c r="W362" s="918">
        <f ca="1">IFERROR(SUMPRODUCT(CHOOSE({1;2;3;4;5},W87,W143,W198,W253,W308),OFFSET(Inputs!$B$35:$B$39,0,$B362-1))/SUM(OFFSET(Inputs!$B$35:$B$39,0,$B362-1)),0)</f>
        <v>0</v>
      </c>
      <c r="X362" s="918">
        <f ca="1">IFERROR(SUMPRODUCT(CHOOSE({1;2;3;4;5},X87,X143,X198,X253,X308),OFFSET(Inputs!$B$35:$B$39,0,$B362-1))/SUM(OFFSET(Inputs!$B$35:$B$39,0,$B362-1)),0)</f>
        <v>0</v>
      </c>
      <c r="Y362" s="918">
        <f ca="1">IFERROR(SUMPRODUCT(CHOOSE({1;2;3;4;5},Y87,Y143,Y198,Y253,Y308),OFFSET(Inputs!$B$35:$B$39,0,$B362-1))/SUM(OFFSET(Inputs!$B$35:$B$39,0,$B362-1)),0)</f>
        <v>0</v>
      </c>
      <c r="Z362" s="918">
        <f ca="1">IFERROR(SUMPRODUCT(CHOOSE({1;2;3;4;5},Z87,Z143,Z198,Z253,Z308),OFFSET(Inputs!$B$35:$B$39,0,$B362-1))/SUM(OFFSET(Inputs!$B$35:$B$39,0,$B362-1)),0)</f>
        <v>0</v>
      </c>
      <c r="AA362" s="902">
        <f ca="1">IFERROR(SUMPRODUCT(CHOOSE({1;2;3;4;5},AA87,AA143,AA198,AA253,AA308),OFFSET(Inputs!$B$35:$B$39,0,$B362-1))/SUM(OFFSET(Inputs!$B$35:$B$39,0,$B362-1)),0)</f>
        <v>0</v>
      </c>
      <c r="AB362" s="902">
        <f ca="1">IFERROR(SUMPRODUCT(CHOOSE({1;2;3;4;5},AB87,AB143,AB198,AB253,AB308),OFFSET(Inputs!$B$35:$B$39,0,$B362-1))/SUM(OFFSET(Inputs!$B$35:$B$39,0,$B362-1)),0)</f>
        <v>0</v>
      </c>
      <c r="AC362" s="902">
        <f ca="1">IFERROR(SUMPRODUCT(CHOOSE({1;2;3;4;5},AC87,AC143,AC198,AC253,AC308),OFFSET(Inputs!$B$35:$B$39,0,$B362-1))/SUM(OFFSET(Inputs!$B$35:$B$39,0,$B362-1)),0)</f>
        <v>0</v>
      </c>
      <c r="AD362" s="902">
        <f ca="1">IFERROR(SUMPRODUCT(CHOOSE({1;2;3;4;5},AD87,AD143,AD198,AD253,AD308),OFFSET(Inputs!$B$35:$B$39,0,$B362-1))/SUM(OFFSET(Inputs!$B$35:$B$39,0,$B362-1)),0)</f>
        <v>0</v>
      </c>
      <c r="AE362" s="902">
        <f ca="1">IFERROR(SUMPRODUCT(CHOOSE({1;2;3;4;5},AE87,AE143,AE198,AE253,AE308),OFFSET(Inputs!$B$35:$B$39,0,$B362-1))/SUM(OFFSET(Inputs!$B$35:$B$39,0,$B362-1)),0)</f>
        <v>0</v>
      </c>
      <c r="AF362" s="902">
        <f ca="1">IFERROR(SUMPRODUCT(CHOOSE({1;2;3;4;5},AF87,AF143,AF198,AF253,AF308),OFFSET(Inputs!$B$35:$B$39,0,$B362-1))/SUM(OFFSET(Inputs!$B$35:$B$39,0,$B362-1)),0)</f>
        <v>0</v>
      </c>
      <c r="AG362" s="902">
        <f ca="1">IFERROR(SUMPRODUCT(CHOOSE({1;2;3;4;5},AG87,AG143,AG198,AG253,AG308),OFFSET(Inputs!$B$35:$B$39,0,$B362-1))/SUM(OFFSET(Inputs!$B$35:$B$39,0,$B362-1)),0)</f>
        <v>0</v>
      </c>
      <c r="AH362" s="902">
        <f ca="1">IFERROR(SUMPRODUCT(CHOOSE({1;2;3;4;5},AH87,AH143,AH198,AH253,AH308),OFFSET(Inputs!$B$35:$B$39,0,$B362-1))/SUM(OFFSET(Inputs!$B$35:$B$39,0,$B362-1)),0)</f>
        <v>0</v>
      </c>
      <c r="AI362" s="902">
        <f ca="1">IFERROR(SUMPRODUCT(CHOOSE({1;2;3;4;5},AI87,AI143,AI198,AI253,AI308),OFFSET(Inputs!$B$35:$B$39,0,$B362-1))/SUM(OFFSET(Inputs!$B$35:$B$39,0,$B362-1)),0)</f>
        <v>0</v>
      </c>
      <c r="AJ362" s="902">
        <f ca="1">IFERROR(SUMPRODUCT(CHOOSE({1;2;3;4;5},AJ87,AJ143,AJ198,AJ253,AJ308),OFFSET(Inputs!$B$35:$B$39,0,$B362-1))/SUM(OFFSET(Inputs!$B$35:$B$39,0,$B362-1)),0)</f>
        <v>0</v>
      </c>
      <c r="AK362" s="902">
        <f ca="1">IFERROR(SUMPRODUCT(CHOOSE({1;2;3;4;5},AK87,AK143,AK198,AK253,AK308),OFFSET(Inputs!$B$35:$B$39,0,$B362-1))/SUM(OFFSET(Inputs!$B$35:$B$39,0,$B362-1)),0)</f>
        <v>0</v>
      </c>
      <c r="AL362" s="902">
        <f ca="1">IFERROR(SUMPRODUCT(CHOOSE({1;2;3;4;5},AL87,AL143,AL198,AL253,AL308),OFFSET(Inputs!$B$35:$B$39,0,$B362-1))/SUM(OFFSET(Inputs!$B$35:$B$39,0,$B362-1)),0)</f>
        <v>0</v>
      </c>
      <c r="AM362" s="902">
        <f ca="1">IFERROR(SUMPRODUCT(CHOOSE({1;2;3;4;5},AM87,AM143,AM198,AM253,AM308),OFFSET(Inputs!$B$35:$B$39,0,$B362-1))/SUM(OFFSET(Inputs!$B$35:$B$39,0,$B362-1)),0)</f>
        <v>0</v>
      </c>
      <c r="AN362" s="902">
        <f ca="1">IFERROR(SUMPRODUCT(CHOOSE({1;2;3;4;5},AN87,AN143,AN198,AN253,AN308),OFFSET(Inputs!$B$35:$B$39,0,$B362-1))/SUM(OFFSET(Inputs!$B$35:$B$39,0,$B362-1)),0)</f>
        <v>0</v>
      </c>
      <c r="AO362" s="902">
        <f ca="1">IFERROR(SUMPRODUCT(CHOOSE({1;2;3;4;5},AO87,AO143,AO198,AO253,AO308),OFFSET(Inputs!$B$35:$B$39,0,$B362-1))/SUM(OFFSET(Inputs!$B$35:$B$39,0,$B362-1)),0)</f>
        <v>0</v>
      </c>
      <c r="AP362" s="902">
        <f ca="1">IFERROR(SUMPRODUCT(CHOOSE({1;2;3;4;5},AP87,AP143,AP198,AP253,AP308),OFFSET(Inputs!$B$35:$B$39,0,$B362-1))/SUM(OFFSET(Inputs!$B$35:$B$39,0,$B362-1)),0)</f>
        <v>0</v>
      </c>
      <c r="AQ362" s="902">
        <f ca="1">IFERROR(SUMPRODUCT(CHOOSE({1;2;3;4;5},AQ87,AQ143,AQ198,AQ253,AQ308),OFFSET(Inputs!$B$35:$B$39,0,$B362-1))/SUM(OFFSET(Inputs!$B$35:$B$39,0,$B362-1)),0)</f>
        <v>0</v>
      </c>
      <c r="AR362" s="902">
        <f ca="1">IFERROR(SUMPRODUCT(CHOOSE({1;2;3;4;5},AR87,AR143,AR198,AR253,AR308),OFFSET(Inputs!$B$35:$B$39,0,$B362-1))/SUM(OFFSET(Inputs!$B$35:$B$39,0,$B362-1)),0)</f>
        <v>0</v>
      </c>
      <c r="AS362" s="902">
        <f ca="1">IFERROR(SUMPRODUCT(CHOOSE({1;2;3;4;5},AS87,AS143,AS198,AS253,AS308),OFFSET(Inputs!$B$35:$B$39,0,$B362-1))/SUM(OFFSET(Inputs!$B$35:$B$39,0,$B362-1)),0)</f>
        <v>0</v>
      </c>
      <c r="AT362" s="902">
        <f ca="1">IFERROR(SUMPRODUCT(CHOOSE({1;2;3;4;5},AT87,AT143,AT198,AT253,AT308),OFFSET(Inputs!$B$35:$B$39,0,$B362-1))/SUM(OFFSET(Inputs!$B$35:$B$39,0,$B362-1)),0)</f>
        <v>0</v>
      </c>
      <c r="AU362" s="902">
        <f ca="1">IFERROR(SUMPRODUCT(CHOOSE({1;2;3;4;5},AU87,AU143,AU198,AU253,AU308),OFFSET(Inputs!$B$35:$B$39,0,$B362-1))/SUM(OFFSET(Inputs!$B$35:$B$39,0,$B362-1)),0)</f>
        <v>0</v>
      </c>
      <c r="AV362" s="902">
        <f ca="1">IFERROR(SUMPRODUCT(CHOOSE({1;2;3;4;5},AV87,AV143,AV198,AV253,AV308),OFFSET(Inputs!$B$35:$B$39,0,$B362-1))/SUM(OFFSET(Inputs!$B$35:$B$39,0,$B362-1)),0)</f>
        <v>0</v>
      </c>
      <c r="AW362" s="902">
        <f ca="1">IFERROR(SUMPRODUCT(CHOOSE({1;2;3;4;5},AW87,AW143,AW198,AW253,AW308),OFFSET(Inputs!$B$35:$B$39,0,$B362-1))/SUM(OFFSET(Inputs!$B$35:$B$39,0,$B362-1)),0)</f>
        <v>0</v>
      </c>
      <c r="AX362" s="902">
        <f ca="1">IFERROR(SUMPRODUCT(CHOOSE({1;2;3;4;5},AX87,AX143,AX198,AX253,AX308),OFFSET(Inputs!$B$35:$B$39,0,$B362-1))/SUM(OFFSET(Inputs!$B$35:$B$39,0,$B362-1)),0)</f>
        <v>0</v>
      </c>
      <c r="AY362" s="902">
        <f ca="1">IFERROR(SUMPRODUCT(CHOOSE({1;2;3;4;5},AY87,AY143,AY198,AY253,AY308),OFFSET(Inputs!$B$35:$B$39,0,$B362-1))/SUM(OFFSET(Inputs!$B$35:$B$39,0,$B362-1)),0)</f>
        <v>0</v>
      </c>
      <c r="AZ362" s="902">
        <f ca="1">IFERROR(SUMPRODUCT(CHOOSE({1;2;3;4;5},AZ87,AZ143,AZ198,AZ253,AZ308),OFFSET(Inputs!$B$35:$B$39,0,$B362-1))/SUM(OFFSET(Inputs!$B$35:$B$39,0,$B362-1)),0)</f>
        <v>0</v>
      </c>
      <c r="BA362" s="902">
        <f ca="1">IFERROR(SUMPRODUCT(CHOOSE({1;2;3;4;5},BA87,BA143,BA198,BA253,BA308),OFFSET(Inputs!$B$35:$B$39,0,$B362-1))/SUM(OFFSET(Inputs!$B$35:$B$39,0,$B362-1)),0)</f>
        <v>0</v>
      </c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43"/>
      <c r="BU362" s="243"/>
      <c r="BV362" s="243"/>
      <c r="BW362" s="243"/>
      <c r="BX362" s="243"/>
      <c r="BY362" s="243"/>
      <c r="BZ362" s="243"/>
      <c r="CA362" s="243"/>
      <c r="CB362" s="243"/>
      <c r="CC362" s="243"/>
      <c r="CD362" s="243"/>
      <c r="CE362" s="243"/>
      <c r="CF362" s="243"/>
      <c r="CG362" s="243"/>
      <c r="CH362" s="243"/>
      <c r="CI362" s="243"/>
      <c r="CJ362" s="243"/>
      <c r="CK362" s="243"/>
      <c r="CL362" s="243"/>
      <c r="CM362" s="243"/>
      <c r="CN362" s="243"/>
      <c r="CO362" s="243"/>
      <c r="CP362" s="243"/>
      <c r="CQ362" s="243"/>
      <c r="CR362" s="243"/>
      <c r="CS362" s="243"/>
      <c r="CT362" s="243"/>
      <c r="CU362" s="243"/>
      <c r="CV362" s="243"/>
      <c r="CW362" s="243"/>
      <c r="CX362" s="243"/>
      <c r="CY362" s="243"/>
      <c r="CZ362" s="243"/>
      <c r="DA362" s="243"/>
      <c r="DB362" s="243"/>
      <c r="DC362" s="243"/>
      <c r="DD362" s="243"/>
      <c r="DE362" s="243"/>
      <c r="DF362" s="243"/>
      <c r="DG362" s="243"/>
      <c r="DH362" s="243"/>
      <c r="DI362" s="243"/>
      <c r="DJ362" s="243"/>
      <c r="DK362" s="243"/>
      <c r="DL362" s="243"/>
      <c r="DM362" s="243"/>
      <c r="DN362" s="243"/>
      <c r="DO362" s="243"/>
      <c r="DP362" s="243"/>
      <c r="DQ362" s="243"/>
      <c r="DR362" s="243"/>
      <c r="DS362" s="243"/>
      <c r="DT362" s="243"/>
      <c r="DU362" s="243"/>
      <c r="DV362" s="243"/>
      <c r="DW362" s="243"/>
      <c r="DX362" s="243"/>
      <c r="DY362" s="243"/>
      <c r="DZ362" s="243"/>
      <c r="EA362" s="243"/>
      <c r="EB362" s="243"/>
      <c r="EC362" s="243"/>
      <c r="ED362" s="243"/>
      <c r="EE362" s="243"/>
      <c r="EF362" s="243"/>
      <c r="EG362" s="243"/>
      <c r="EH362" s="243"/>
      <c r="EI362" s="243"/>
      <c r="EJ362" s="243"/>
      <c r="EK362" s="243"/>
      <c r="EL362" s="243"/>
      <c r="EM362" s="243"/>
      <c r="EN362" s="243"/>
      <c r="EO362" s="243"/>
      <c r="EP362" s="243"/>
      <c r="EQ362" s="243"/>
      <c r="ER362" s="243"/>
      <c r="ES362" s="243"/>
      <c r="ET362" s="243"/>
      <c r="EU362" s="243"/>
      <c r="EV362" s="243"/>
      <c r="EW362" s="243"/>
      <c r="EX362" s="243"/>
      <c r="EY362" s="243"/>
      <c r="EZ362" s="243"/>
      <c r="FA362" s="243"/>
      <c r="FB362" s="243"/>
      <c r="FC362" s="243"/>
      <c r="FD362" s="243"/>
      <c r="FE362" s="243"/>
      <c r="FF362" s="243"/>
      <c r="FG362" s="243"/>
      <c r="FH362" s="243"/>
      <c r="FI362" s="243"/>
      <c r="FJ362" s="243"/>
      <c r="FK362" s="243"/>
      <c r="FL362" s="243"/>
      <c r="FM362" s="243"/>
      <c r="FN362" s="243"/>
      <c r="FO362" s="243"/>
      <c r="FP362" s="243"/>
      <c r="FQ362" s="243"/>
      <c r="FR362" s="243"/>
      <c r="FS362" s="243"/>
      <c r="FT362" s="243"/>
      <c r="FU362" s="243"/>
      <c r="FV362" s="243"/>
      <c r="FW362" s="243"/>
      <c r="FX362" s="243"/>
      <c r="FY362" s="243"/>
      <c r="FZ362" s="243"/>
      <c r="GA362" s="243"/>
      <c r="GB362" s="243"/>
      <c r="GC362" s="243"/>
      <c r="GD362" s="243"/>
      <c r="GE362" s="243"/>
      <c r="GF362" s="243"/>
      <c r="GG362" s="243"/>
      <c r="GH362" s="243"/>
      <c r="GI362" s="243"/>
      <c r="GJ362" s="243"/>
      <c r="GK362" s="243"/>
      <c r="GL362" s="243"/>
      <c r="GM362" s="243"/>
      <c r="GN362" s="243"/>
      <c r="GO362" s="243"/>
      <c r="GP362" s="243"/>
      <c r="GQ362" s="243"/>
      <c r="GR362" s="243"/>
      <c r="GS362" s="243"/>
      <c r="GT362" s="243"/>
      <c r="GU362" s="243"/>
      <c r="GV362" s="243"/>
      <c r="GW362" s="243"/>
      <c r="GX362" s="243"/>
      <c r="GY362" s="243"/>
      <c r="GZ362" s="243"/>
      <c r="HA362" s="243"/>
      <c r="HB362" s="243"/>
      <c r="HC362" s="243"/>
      <c r="HD362" s="243"/>
      <c r="HE362" s="243"/>
      <c r="HF362" s="243"/>
      <c r="HG362" s="243"/>
      <c r="HH362" s="243"/>
      <c r="HI362" s="243"/>
      <c r="HJ362" s="243"/>
      <c r="HK362" s="243"/>
      <c r="HL362" s="243"/>
      <c r="HM362" s="243"/>
      <c r="HN362" s="243"/>
      <c r="HO362" s="243"/>
      <c r="HP362" s="243"/>
      <c r="HQ362" s="243"/>
      <c r="HR362" s="243"/>
      <c r="HS362" s="243"/>
      <c r="HT362" s="243"/>
      <c r="HU362" s="243"/>
      <c r="HV362" s="243"/>
      <c r="HW362" s="243"/>
      <c r="HX362" s="243"/>
      <c r="HY362" s="243"/>
      <c r="HZ362" s="243"/>
      <c r="IA362" s="243"/>
      <c r="IB362" s="243"/>
      <c r="IC362" s="243"/>
      <c r="ID362" s="243"/>
      <c r="IE362" s="243"/>
      <c r="IF362" s="243"/>
      <c r="IG362" s="243"/>
      <c r="IH362" s="243"/>
      <c r="II362" s="243"/>
      <c r="IJ362" s="243"/>
      <c r="IK362" s="243"/>
      <c r="IL362" s="243"/>
      <c r="IM362" s="243"/>
      <c r="IN362" s="243"/>
      <c r="IO362" s="243"/>
      <c r="IP362" s="243"/>
      <c r="IQ362" s="243"/>
      <c r="IR362" s="243"/>
      <c r="IS362" s="243"/>
      <c r="IT362" s="243"/>
      <c r="IU362" s="243"/>
      <c r="IV362" s="243"/>
    </row>
    <row r="363" spans="1:256" s="62" customFormat="1" outlineLevel="1">
      <c r="A363" s="610"/>
      <c r="B363" s="987">
        <v>25</v>
      </c>
      <c r="C363" s="988"/>
      <c r="D363" s="918">
        <f ca="1">IFERROR(SUMPRODUCT(CHOOSE({1;2;3;4;5},D88,D144,D199,D254,D309),OFFSET(Inputs!$B$35:$B$39,0,$B363-1))/SUM(OFFSET(Inputs!$B$35:$B$39,0,$B363-1)),0)</f>
        <v>0</v>
      </c>
      <c r="E363" s="918">
        <f ca="1">IFERROR(SUMPRODUCT(CHOOSE({1;2;3;4;5},E88,E144,E199,E254,E309),OFFSET(Inputs!$B$35:$B$39,0,$B363-1))/SUM(OFFSET(Inputs!$B$35:$B$39,0,$B363-1)),0)</f>
        <v>0</v>
      </c>
      <c r="F363" s="918">
        <f ca="1">IFERROR(SUMPRODUCT(CHOOSE({1;2;3;4;5},F88,F144,F199,F254,F309),OFFSET(Inputs!$B$35:$B$39,0,$B363-1))/SUM(OFFSET(Inputs!$B$35:$B$39,0,$B363-1)),0)</f>
        <v>0</v>
      </c>
      <c r="G363" s="918">
        <f ca="1">IFERROR(SUMPRODUCT(CHOOSE({1;2;3;4;5},G88,G144,G199,G254,G309),OFFSET(Inputs!$B$35:$B$39,0,$B363-1))/SUM(OFFSET(Inputs!$B$35:$B$39,0,$B363-1)),0)</f>
        <v>0</v>
      </c>
      <c r="H363" s="918">
        <f ca="1">IFERROR(SUMPRODUCT(CHOOSE({1;2;3;4;5},H88,H144,H199,H254,H309),OFFSET(Inputs!$B$35:$B$39,0,$B363-1))/SUM(OFFSET(Inputs!$B$35:$B$39,0,$B363-1)),0)</f>
        <v>0</v>
      </c>
      <c r="I363" s="918">
        <f ca="1">IFERROR(SUMPRODUCT(CHOOSE({1;2;3;4;5},I88,I144,I199,I254,I309),OFFSET(Inputs!$B$35:$B$39,0,$B363-1))/SUM(OFFSET(Inputs!$B$35:$B$39,0,$B363-1)),0)</f>
        <v>0</v>
      </c>
      <c r="J363" s="918">
        <f ca="1">IFERROR(SUMPRODUCT(CHOOSE({1;2;3;4;5},J88,J144,J199,J254,J309),OFFSET(Inputs!$B$35:$B$39,0,$B363-1))/SUM(OFFSET(Inputs!$B$35:$B$39,0,$B363-1)),0)</f>
        <v>0</v>
      </c>
      <c r="K363" s="918">
        <f ca="1">IFERROR(SUMPRODUCT(CHOOSE({1;2;3;4;5},K88,K144,K199,K254,K309),OFFSET(Inputs!$B$35:$B$39,0,$B363-1))/SUM(OFFSET(Inputs!$B$35:$B$39,0,$B363-1)),0)</f>
        <v>0</v>
      </c>
      <c r="L363" s="918">
        <f ca="1">IFERROR(SUMPRODUCT(CHOOSE({1;2;3;4;5},L88,L144,L199,L254,L309),OFFSET(Inputs!$B$35:$B$39,0,$B363-1))/SUM(OFFSET(Inputs!$B$35:$B$39,0,$B363-1)),0)</f>
        <v>0</v>
      </c>
      <c r="M363" s="918">
        <f ca="1">IFERROR(SUMPRODUCT(CHOOSE({1;2;3;4;5},M88,M144,M199,M254,M309),OFFSET(Inputs!$B$35:$B$39,0,$B363-1))/SUM(OFFSET(Inputs!$B$35:$B$39,0,$B363-1)),0)</f>
        <v>0</v>
      </c>
      <c r="N363" s="918">
        <f ca="1">IFERROR(SUMPRODUCT(CHOOSE({1;2;3;4;5},N88,N144,N199,N254,N309),OFFSET(Inputs!$B$35:$B$39,0,$B363-1))/SUM(OFFSET(Inputs!$B$35:$B$39,0,$B363-1)),0)</f>
        <v>0</v>
      </c>
      <c r="O363" s="918">
        <f ca="1">IFERROR(SUMPRODUCT(CHOOSE({1;2;3;4;5},O88,O144,O199,O254,O309),OFFSET(Inputs!$B$35:$B$39,0,$B363-1))/SUM(OFFSET(Inputs!$B$35:$B$39,0,$B363-1)),0)</f>
        <v>0</v>
      </c>
      <c r="P363" s="918">
        <f ca="1">IFERROR(SUMPRODUCT(CHOOSE({1;2;3;4;5},P88,P144,P199,P254,P309),OFFSET(Inputs!$B$35:$B$39,0,$B363-1))/SUM(OFFSET(Inputs!$B$35:$B$39,0,$B363-1)),0)</f>
        <v>0</v>
      </c>
      <c r="Q363" s="918">
        <f ca="1">IFERROR(SUMPRODUCT(CHOOSE({1;2;3;4;5},Q88,Q144,Q199,Q254,Q309),OFFSET(Inputs!$B$35:$B$39,0,$B363-1))/SUM(OFFSET(Inputs!$B$35:$B$39,0,$B363-1)),0)</f>
        <v>0</v>
      </c>
      <c r="R363" s="918">
        <f ca="1">IFERROR(SUMPRODUCT(CHOOSE({1;2;3;4;5},R88,R144,R199,R254,R309),OFFSET(Inputs!$B$35:$B$39,0,$B363-1))/SUM(OFFSET(Inputs!$B$35:$B$39,0,$B363-1)),0)</f>
        <v>0</v>
      </c>
      <c r="S363" s="918">
        <f ca="1">IFERROR(SUMPRODUCT(CHOOSE({1;2;3;4;5},S88,S144,S199,S254,S309),OFFSET(Inputs!$B$35:$B$39,0,$B363-1))/SUM(OFFSET(Inputs!$B$35:$B$39,0,$B363-1)),0)</f>
        <v>0</v>
      </c>
      <c r="T363" s="918">
        <f ca="1">IFERROR(SUMPRODUCT(CHOOSE({1;2;3;4;5},T88,T144,T199,T254,T309),OFFSET(Inputs!$B$35:$B$39,0,$B363-1))/SUM(OFFSET(Inputs!$B$35:$B$39,0,$B363-1)),0)</f>
        <v>0</v>
      </c>
      <c r="U363" s="918">
        <f ca="1">IFERROR(SUMPRODUCT(CHOOSE({1;2;3;4;5},U88,U144,U199,U254,U309),OFFSET(Inputs!$B$35:$B$39,0,$B363-1))/SUM(OFFSET(Inputs!$B$35:$B$39,0,$B363-1)),0)</f>
        <v>0</v>
      </c>
      <c r="V363" s="918">
        <f ca="1">IFERROR(SUMPRODUCT(CHOOSE({1;2;3;4;5},V88,V144,V199,V254,V309),OFFSET(Inputs!$B$35:$B$39,0,$B363-1))/SUM(OFFSET(Inputs!$B$35:$B$39,0,$B363-1)),0)</f>
        <v>0</v>
      </c>
      <c r="W363" s="918">
        <f ca="1">IFERROR(SUMPRODUCT(CHOOSE({1;2;3;4;5},W88,W144,W199,W254,W309),OFFSET(Inputs!$B$35:$B$39,0,$B363-1))/SUM(OFFSET(Inputs!$B$35:$B$39,0,$B363-1)),0)</f>
        <v>0</v>
      </c>
      <c r="X363" s="918">
        <f ca="1">IFERROR(SUMPRODUCT(CHOOSE({1;2;3;4;5},X88,X144,X199,X254,X309),OFFSET(Inputs!$B$35:$B$39,0,$B363-1))/SUM(OFFSET(Inputs!$B$35:$B$39,0,$B363-1)),0)</f>
        <v>0</v>
      </c>
      <c r="Y363" s="918">
        <f ca="1">IFERROR(SUMPRODUCT(CHOOSE({1;2;3;4;5},Y88,Y144,Y199,Y254,Y309),OFFSET(Inputs!$B$35:$B$39,0,$B363-1))/SUM(OFFSET(Inputs!$B$35:$B$39,0,$B363-1)),0)</f>
        <v>0</v>
      </c>
      <c r="Z363" s="918">
        <f ca="1">IFERROR(SUMPRODUCT(CHOOSE({1;2;3;4;5},Z88,Z144,Z199,Z254,Z309),OFFSET(Inputs!$B$35:$B$39,0,$B363-1))/SUM(OFFSET(Inputs!$B$35:$B$39,0,$B363-1)),0)</f>
        <v>0</v>
      </c>
      <c r="AA363" s="918">
        <f ca="1">IFERROR(SUMPRODUCT(CHOOSE({1;2;3;4;5},AA88,AA144,AA199,AA254,AA309),OFFSET(Inputs!$B$35:$B$39,0,$B363-1))/SUM(OFFSET(Inputs!$B$35:$B$39,0,$B363-1)),0)</f>
        <v>0</v>
      </c>
      <c r="AB363" s="902">
        <f ca="1">IFERROR(SUMPRODUCT(CHOOSE({1;2;3;4;5},AB88,AB144,AB199,AB254,AB309),OFFSET(Inputs!$B$35:$B$39,0,$B363-1))/SUM(OFFSET(Inputs!$B$35:$B$39,0,$B363-1)),0)</f>
        <v>0</v>
      </c>
      <c r="AC363" s="902">
        <f ca="1">IFERROR(SUMPRODUCT(CHOOSE({1;2;3;4;5},AC88,AC144,AC199,AC254,AC309),OFFSET(Inputs!$B$35:$B$39,0,$B363-1))/SUM(OFFSET(Inputs!$B$35:$B$39,0,$B363-1)),0)</f>
        <v>0</v>
      </c>
      <c r="AD363" s="902">
        <f ca="1">IFERROR(SUMPRODUCT(CHOOSE({1;2;3;4;5},AD88,AD144,AD199,AD254,AD309),OFFSET(Inputs!$B$35:$B$39,0,$B363-1))/SUM(OFFSET(Inputs!$B$35:$B$39,0,$B363-1)),0)</f>
        <v>0</v>
      </c>
      <c r="AE363" s="902">
        <f ca="1">IFERROR(SUMPRODUCT(CHOOSE({1;2;3;4;5},AE88,AE144,AE199,AE254,AE309),OFFSET(Inputs!$B$35:$B$39,0,$B363-1))/SUM(OFFSET(Inputs!$B$35:$B$39,0,$B363-1)),0)</f>
        <v>0</v>
      </c>
      <c r="AF363" s="902">
        <f ca="1">IFERROR(SUMPRODUCT(CHOOSE({1;2;3;4;5},AF88,AF144,AF199,AF254,AF309),OFFSET(Inputs!$B$35:$B$39,0,$B363-1))/SUM(OFFSET(Inputs!$B$35:$B$39,0,$B363-1)),0)</f>
        <v>0</v>
      </c>
      <c r="AG363" s="902">
        <f ca="1">IFERROR(SUMPRODUCT(CHOOSE({1;2;3;4;5},AG88,AG144,AG199,AG254,AG309),OFFSET(Inputs!$B$35:$B$39,0,$B363-1))/SUM(OFFSET(Inputs!$B$35:$B$39,0,$B363-1)),0)</f>
        <v>0</v>
      </c>
      <c r="AH363" s="902">
        <f ca="1">IFERROR(SUMPRODUCT(CHOOSE({1;2;3;4;5},AH88,AH144,AH199,AH254,AH309),OFFSET(Inputs!$B$35:$B$39,0,$B363-1))/SUM(OFFSET(Inputs!$B$35:$B$39,0,$B363-1)),0)</f>
        <v>0</v>
      </c>
      <c r="AI363" s="902">
        <f ca="1">IFERROR(SUMPRODUCT(CHOOSE({1;2;3;4;5},AI88,AI144,AI199,AI254,AI309),OFFSET(Inputs!$B$35:$B$39,0,$B363-1))/SUM(OFFSET(Inputs!$B$35:$B$39,0,$B363-1)),0)</f>
        <v>0</v>
      </c>
      <c r="AJ363" s="902">
        <f ca="1">IFERROR(SUMPRODUCT(CHOOSE({1;2;3;4;5},AJ88,AJ144,AJ199,AJ254,AJ309),OFFSET(Inputs!$B$35:$B$39,0,$B363-1))/SUM(OFFSET(Inputs!$B$35:$B$39,0,$B363-1)),0)</f>
        <v>0</v>
      </c>
      <c r="AK363" s="902">
        <f ca="1">IFERROR(SUMPRODUCT(CHOOSE({1;2;3;4;5},AK88,AK144,AK199,AK254,AK309),OFFSET(Inputs!$B$35:$B$39,0,$B363-1))/SUM(OFFSET(Inputs!$B$35:$B$39,0,$B363-1)),0)</f>
        <v>0</v>
      </c>
      <c r="AL363" s="902">
        <f ca="1">IFERROR(SUMPRODUCT(CHOOSE({1;2;3;4;5},AL88,AL144,AL199,AL254,AL309),OFFSET(Inputs!$B$35:$B$39,0,$B363-1))/SUM(OFFSET(Inputs!$B$35:$B$39,0,$B363-1)),0)</f>
        <v>0</v>
      </c>
      <c r="AM363" s="902">
        <f ca="1">IFERROR(SUMPRODUCT(CHOOSE({1;2;3;4;5},AM88,AM144,AM199,AM254,AM309),OFFSET(Inputs!$B$35:$B$39,0,$B363-1))/SUM(OFFSET(Inputs!$B$35:$B$39,0,$B363-1)),0)</f>
        <v>0</v>
      </c>
      <c r="AN363" s="902">
        <f ca="1">IFERROR(SUMPRODUCT(CHOOSE({1;2;3;4;5},AN88,AN144,AN199,AN254,AN309),OFFSET(Inputs!$B$35:$B$39,0,$B363-1))/SUM(OFFSET(Inputs!$B$35:$B$39,0,$B363-1)),0)</f>
        <v>0</v>
      </c>
      <c r="AO363" s="902">
        <f ca="1">IFERROR(SUMPRODUCT(CHOOSE({1;2;3;4;5},AO88,AO144,AO199,AO254,AO309),OFFSET(Inputs!$B$35:$B$39,0,$B363-1))/SUM(OFFSET(Inputs!$B$35:$B$39,0,$B363-1)),0)</f>
        <v>0</v>
      </c>
      <c r="AP363" s="902">
        <f ca="1">IFERROR(SUMPRODUCT(CHOOSE({1;2;3;4;5},AP88,AP144,AP199,AP254,AP309),OFFSET(Inputs!$B$35:$B$39,0,$B363-1))/SUM(OFFSET(Inputs!$B$35:$B$39,0,$B363-1)),0)</f>
        <v>0</v>
      </c>
      <c r="AQ363" s="902">
        <f ca="1">IFERROR(SUMPRODUCT(CHOOSE({1;2;3;4;5},AQ88,AQ144,AQ199,AQ254,AQ309),OFFSET(Inputs!$B$35:$B$39,0,$B363-1))/SUM(OFFSET(Inputs!$B$35:$B$39,0,$B363-1)),0)</f>
        <v>0</v>
      </c>
      <c r="AR363" s="902">
        <f ca="1">IFERROR(SUMPRODUCT(CHOOSE({1;2;3;4;5},AR88,AR144,AR199,AR254,AR309),OFFSET(Inputs!$B$35:$B$39,0,$B363-1))/SUM(OFFSET(Inputs!$B$35:$B$39,0,$B363-1)),0)</f>
        <v>0</v>
      </c>
      <c r="AS363" s="902">
        <f ca="1">IFERROR(SUMPRODUCT(CHOOSE({1;2;3;4;5},AS88,AS144,AS199,AS254,AS309),OFFSET(Inputs!$B$35:$B$39,0,$B363-1))/SUM(OFFSET(Inputs!$B$35:$B$39,0,$B363-1)),0)</f>
        <v>0</v>
      </c>
      <c r="AT363" s="902">
        <f ca="1">IFERROR(SUMPRODUCT(CHOOSE({1;2;3;4;5},AT88,AT144,AT199,AT254,AT309),OFFSET(Inputs!$B$35:$B$39,0,$B363-1))/SUM(OFFSET(Inputs!$B$35:$B$39,0,$B363-1)),0)</f>
        <v>0</v>
      </c>
      <c r="AU363" s="902">
        <f ca="1">IFERROR(SUMPRODUCT(CHOOSE({1;2;3;4;5},AU88,AU144,AU199,AU254,AU309),OFFSET(Inputs!$B$35:$B$39,0,$B363-1))/SUM(OFFSET(Inputs!$B$35:$B$39,0,$B363-1)),0)</f>
        <v>0</v>
      </c>
      <c r="AV363" s="902">
        <f ca="1">IFERROR(SUMPRODUCT(CHOOSE({1;2;3;4;5},AV88,AV144,AV199,AV254,AV309),OFFSET(Inputs!$B$35:$B$39,0,$B363-1))/SUM(OFFSET(Inputs!$B$35:$B$39,0,$B363-1)),0)</f>
        <v>0</v>
      </c>
      <c r="AW363" s="902">
        <f ca="1">IFERROR(SUMPRODUCT(CHOOSE({1;2;3;4;5},AW88,AW144,AW199,AW254,AW309),OFFSET(Inputs!$B$35:$B$39,0,$B363-1))/SUM(OFFSET(Inputs!$B$35:$B$39,0,$B363-1)),0)</f>
        <v>0</v>
      </c>
      <c r="AX363" s="902">
        <f ca="1">IFERROR(SUMPRODUCT(CHOOSE({1;2;3;4;5},AX88,AX144,AX199,AX254,AX309),OFFSET(Inputs!$B$35:$B$39,0,$B363-1))/SUM(OFFSET(Inputs!$B$35:$B$39,0,$B363-1)),0)</f>
        <v>0</v>
      </c>
      <c r="AY363" s="902">
        <f ca="1">IFERROR(SUMPRODUCT(CHOOSE({1;2;3;4;5},AY88,AY144,AY199,AY254,AY309),OFFSET(Inputs!$B$35:$B$39,0,$B363-1))/SUM(OFFSET(Inputs!$B$35:$B$39,0,$B363-1)),0)</f>
        <v>0</v>
      </c>
      <c r="AZ363" s="902">
        <f ca="1">IFERROR(SUMPRODUCT(CHOOSE({1;2;3;4;5},AZ88,AZ144,AZ199,AZ254,AZ309),OFFSET(Inputs!$B$35:$B$39,0,$B363-1))/SUM(OFFSET(Inputs!$B$35:$B$39,0,$B363-1)),0)</f>
        <v>0</v>
      </c>
      <c r="BA363" s="902">
        <f ca="1">IFERROR(SUMPRODUCT(CHOOSE({1;2;3;4;5},BA88,BA144,BA199,BA254,BA309),OFFSET(Inputs!$B$35:$B$39,0,$B363-1))/SUM(OFFSET(Inputs!$B$35:$B$39,0,$B363-1)),0)</f>
        <v>0</v>
      </c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43"/>
      <c r="BU363" s="243"/>
      <c r="BV363" s="243"/>
      <c r="BW363" s="243"/>
      <c r="BX363" s="243"/>
      <c r="BY363" s="243"/>
      <c r="BZ363" s="243"/>
      <c r="CA363" s="243"/>
      <c r="CB363" s="243"/>
      <c r="CC363" s="243"/>
      <c r="CD363" s="243"/>
      <c r="CE363" s="243"/>
      <c r="CF363" s="243"/>
      <c r="CG363" s="243"/>
      <c r="CH363" s="243"/>
      <c r="CI363" s="243"/>
      <c r="CJ363" s="243"/>
      <c r="CK363" s="243"/>
      <c r="CL363" s="243"/>
      <c r="CM363" s="243"/>
      <c r="CN363" s="243"/>
      <c r="CO363" s="243"/>
      <c r="CP363" s="243"/>
      <c r="CQ363" s="243"/>
      <c r="CR363" s="243"/>
      <c r="CS363" s="243"/>
      <c r="CT363" s="243"/>
      <c r="CU363" s="243"/>
      <c r="CV363" s="243"/>
      <c r="CW363" s="243"/>
      <c r="CX363" s="243"/>
      <c r="CY363" s="243"/>
      <c r="CZ363" s="243"/>
      <c r="DA363" s="243"/>
      <c r="DB363" s="243"/>
      <c r="DC363" s="243"/>
      <c r="DD363" s="243"/>
      <c r="DE363" s="243"/>
      <c r="DF363" s="243"/>
      <c r="DG363" s="243"/>
      <c r="DH363" s="243"/>
      <c r="DI363" s="243"/>
      <c r="DJ363" s="243"/>
      <c r="DK363" s="243"/>
      <c r="DL363" s="243"/>
      <c r="DM363" s="243"/>
      <c r="DN363" s="243"/>
      <c r="DO363" s="243"/>
      <c r="DP363" s="243"/>
      <c r="DQ363" s="243"/>
      <c r="DR363" s="243"/>
      <c r="DS363" s="243"/>
      <c r="DT363" s="243"/>
      <c r="DU363" s="243"/>
      <c r="DV363" s="243"/>
      <c r="DW363" s="243"/>
      <c r="DX363" s="243"/>
      <c r="DY363" s="243"/>
      <c r="DZ363" s="243"/>
      <c r="EA363" s="243"/>
      <c r="EB363" s="243"/>
      <c r="EC363" s="243"/>
      <c r="ED363" s="243"/>
      <c r="EE363" s="243"/>
      <c r="EF363" s="243"/>
      <c r="EG363" s="243"/>
      <c r="EH363" s="243"/>
      <c r="EI363" s="243"/>
      <c r="EJ363" s="243"/>
      <c r="EK363" s="243"/>
      <c r="EL363" s="243"/>
      <c r="EM363" s="243"/>
      <c r="EN363" s="243"/>
      <c r="EO363" s="243"/>
      <c r="EP363" s="243"/>
      <c r="EQ363" s="243"/>
      <c r="ER363" s="243"/>
      <c r="ES363" s="243"/>
      <c r="ET363" s="243"/>
      <c r="EU363" s="243"/>
      <c r="EV363" s="243"/>
      <c r="EW363" s="243"/>
      <c r="EX363" s="243"/>
      <c r="EY363" s="243"/>
      <c r="EZ363" s="243"/>
      <c r="FA363" s="243"/>
      <c r="FB363" s="243"/>
      <c r="FC363" s="243"/>
      <c r="FD363" s="243"/>
      <c r="FE363" s="243"/>
      <c r="FF363" s="243"/>
      <c r="FG363" s="243"/>
      <c r="FH363" s="243"/>
      <c r="FI363" s="243"/>
      <c r="FJ363" s="243"/>
      <c r="FK363" s="243"/>
      <c r="FL363" s="243"/>
      <c r="FM363" s="243"/>
      <c r="FN363" s="243"/>
      <c r="FO363" s="243"/>
      <c r="FP363" s="243"/>
      <c r="FQ363" s="243"/>
      <c r="FR363" s="243"/>
      <c r="FS363" s="243"/>
      <c r="FT363" s="243"/>
      <c r="FU363" s="243"/>
      <c r="FV363" s="243"/>
      <c r="FW363" s="243"/>
      <c r="FX363" s="243"/>
      <c r="FY363" s="243"/>
      <c r="FZ363" s="243"/>
      <c r="GA363" s="243"/>
      <c r="GB363" s="243"/>
      <c r="GC363" s="243"/>
      <c r="GD363" s="243"/>
      <c r="GE363" s="243"/>
      <c r="GF363" s="243"/>
      <c r="GG363" s="243"/>
      <c r="GH363" s="243"/>
      <c r="GI363" s="243"/>
      <c r="GJ363" s="243"/>
      <c r="GK363" s="243"/>
      <c r="GL363" s="243"/>
      <c r="GM363" s="243"/>
      <c r="GN363" s="243"/>
      <c r="GO363" s="243"/>
      <c r="GP363" s="243"/>
      <c r="GQ363" s="243"/>
      <c r="GR363" s="243"/>
      <c r="GS363" s="243"/>
      <c r="GT363" s="243"/>
      <c r="GU363" s="243"/>
      <c r="GV363" s="243"/>
      <c r="GW363" s="243"/>
      <c r="GX363" s="243"/>
      <c r="GY363" s="243"/>
      <c r="GZ363" s="243"/>
      <c r="HA363" s="243"/>
      <c r="HB363" s="243"/>
      <c r="HC363" s="243"/>
      <c r="HD363" s="243"/>
      <c r="HE363" s="243"/>
      <c r="HF363" s="243"/>
      <c r="HG363" s="243"/>
      <c r="HH363" s="243"/>
      <c r="HI363" s="243"/>
      <c r="HJ363" s="243"/>
      <c r="HK363" s="243"/>
      <c r="HL363" s="243"/>
      <c r="HM363" s="243"/>
      <c r="HN363" s="243"/>
      <c r="HO363" s="243"/>
      <c r="HP363" s="243"/>
      <c r="HQ363" s="243"/>
      <c r="HR363" s="243"/>
      <c r="HS363" s="243"/>
      <c r="HT363" s="243"/>
      <c r="HU363" s="243"/>
      <c r="HV363" s="243"/>
      <c r="HW363" s="243"/>
      <c r="HX363" s="243"/>
      <c r="HY363" s="243"/>
      <c r="HZ363" s="243"/>
      <c r="IA363" s="243"/>
      <c r="IB363" s="243"/>
      <c r="IC363" s="243"/>
      <c r="ID363" s="243"/>
      <c r="IE363" s="243"/>
      <c r="IF363" s="243"/>
      <c r="IG363" s="243"/>
      <c r="IH363" s="243"/>
      <c r="II363" s="243"/>
      <c r="IJ363" s="243"/>
      <c r="IK363" s="243"/>
      <c r="IL363" s="243"/>
      <c r="IM363" s="243"/>
      <c r="IN363" s="243"/>
      <c r="IO363" s="243"/>
      <c r="IP363" s="243"/>
      <c r="IQ363" s="243"/>
      <c r="IR363" s="243"/>
      <c r="IS363" s="243"/>
      <c r="IT363" s="243"/>
      <c r="IU363" s="243"/>
      <c r="IV363" s="243"/>
    </row>
    <row r="364" spans="1:256" s="62" customFormat="1" outlineLevel="1">
      <c r="A364" s="610"/>
      <c r="B364" s="987">
        <v>26</v>
      </c>
      <c r="C364" s="988"/>
      <c r="D364" s="918">
        <f ca="1">IFERROR(SUMPRODUCT(CHOOSE({1;2;3;4;5},D89,D145,D200,D255,D310),OFFSET(Inputs!$B$35:$B$39,0,$B364-1))/SUM(OFFSET(Inputs!$B$35:$B$39,0,$B364-1)),0)</f>
        <v>0</v>
      </c>
      <c r="E364" s="918">
        <f ca="1">IFERROR(SUMPRODUCT(CHOOSE({1;2;3;4;5},E89,E145,E200,E255,E310),OFFSET(Inputs!$B$35:$B$39,0,$B364-1))/SUM(OFFSET(Inputs!$B$35:$B$39,0,$B364-1)),0)</f>
        <v>0</v>
      </c>
      <c r="F364" s="918">
        <f ca="1">IFERROR(SUMPRODUCT(CHOOSE({1;2;3;4;5},F89,F145,F200,F255,F310),OFFSET(Inputs!$B$35:$B$39,0,$B364-1))/SUM(OFFSET(Inputs!$B$35:$B$39,0,$B364-1)),0)</f>
        <v>0</v>
      </c>
      <c r="G364" s="918">
        <f ca="1">IFERROR(SUMPRODUCT(CHOOSE({1;2;3;4;5},G89,G145,G200,G255,G310),OFFSET(Inputs!$B$35:$B$39,0,$B364-1))/SUM(OFFSET(Inputs!$B$35:$B$39,0,$B364-1)),0)</f>
        <v>0</v>
      </c>
      <c r="H364" s="918">
        <f ca="1">IFERROR(SUMPRODUCT(CHOOSE({1;2;3;4;5},H89,H145,H200,H255,H310),OFFSET(Inputs!$B$35:$B$39,0,$B364-1))/SUM(OFFSET(Inputs!$B$35:$B$39,0,$B364-1)),0)</f>
        <v>0</v>
      </c>
      <c r="I364" s="918">
        <f ca="1">IFERROR(SUMPRODUCT(CHOOSE({1;2;3;4;5},I89,I145,I200,I255,I310),OFFSET(Inputs!$B$35:$B$39,0,$B364-1))/SUM(OFFSET(Inputs!$B$35:$B$39,0,$B364-1)),0)</f>
        <v>0</v>
      </c>
      <c r="J364" s="918">
        <f ca="1">IFERROR(SUMPRODUCT(CHOOSE({1;2;3;4;5},J89,J145,J200,J255,J310),OFFSET(Inputs!$B$35:$B$39,0,$B364-1))/SUM(OFFSET(Inputs!$B$35:$B$39,0,$B364-1)),0)</f>
        <v>0</v>
      </c>
      <c r="K364" s="918">
        <f ca="1">IFERROR(SUMPRODUCT(CHOOSE({1;2;3;4;5},K89,K145,K200,K255,K310),OFFSET(Inputs!$B$35:$B$39,0,$B364-1))/SUM(OFFSET(Inputs!$B$35:$B$39,0,$B364-1)),0)</f>
        <v>0</v>
      </c>
      <c r="L364" s="918">
        <f ca="1">IFERROR(SUMPRODUCT(CHOOSE({1;2;3;4;5},L89,L145,L200,L255,L310),OFFSET(Inputs!$B$35:$B$39,0,$B364-1))/SUM(OFFSET(Inputs!$B$35:$B$39,0,$B364-1)),0)</f>
        <v>0</v>
      </c>
      <c r="M364" s="918">
        <f ca="1">IFERROR(SUMPRODUCT(CHOOSE({1;2;3;4;5},M89,M145,M200,M255,M310),OFFSET(Inputs!$B$35:$B$39,0,$B364-1))/SUM(OFFSET(Inputs!$B$35:$B$39,0,$B364-1)),0)</f>
        <v>0</v>
      </c>
      <c r="N364" s="918">
        <f ca="1">IFERROR(SUMPRODUCT(CHOOSE({1;2;3;4;5},N89,N145,N200,N255,N310),OFFSET(Inputs!$B$35:$B$39,0,$B364-1))/SUM(OFFSET(Inputs!$B$35:$B$39,0,$B364-1)),0)</f>
        <v>0</v>
      </c>
      <c r="O364" s="918">
        <f ca="1">IFERROR(SUMPRODUCT(CHOOSE({1;2;3;4;5},O89,O145,O200,O255,O310),OFFSET(Inputs!$B$35:$B$39,0,$B364-1))/SUM(OFFSET(Inputs!$B$35:$B$39,0,$B364-1)),0)</f>
        <v>0</v>
      </c>
      <c r="P364" s="918">
        <f ca="1">IFERROR(SUMPRODUCT(CHOOSE({1;2;3;4;5},P89,P145,P200,P255,P310),OFFSET(Inputs!$B$35:$B$39,0,$B364-1))/SUM(OFFSET(Inputs!$B$35:$B$39,0,$B364-1)),0)</f>
        <v>0</v>
      </c>
      <c r="Q364" s="918">
        <f ca="1">IFERROR(SUMPRODUCT(CHOOSE({1;2;3;4;5},Q89,Q145,Q200,Q255,Q310),OFFSET(Inputs!$B$35:$B$39,0,$B364-1))/SUM(OFFSET(Inputs!$B$35:$B$39,0,$B364-1)),0)</f>
        <v>0</v>
      </c>
      <c r="R364" s="918">
        <f ca="1">IFERROR(SUMPRODUCT(CHOOSE({1;2;3;4;5},R89,R145,R200,R255,R310),OFFSET(Inputs!$B$35:$B$39,0,$B364-1))/SUM(OFFSET(Inputs!$B$35:$B$39,0,$B364-1)),0)</f>
        <v>0</v>
      </c>
      <c r="S364" s="918">
        <f ca="1">IFERROR(SUMPRODUCT(CHOOSE({1;2;3;4;5},S89,S145,S200,S255,S310),OFFSET(Inputs!$B$35:$B$39,0,$B364-1))/SUM(OFFSET(Inputs!$B$35:$B$39,0,$B364-1)),0)</f>
        <v>0</v>
      </c>
      <c r="T364" s="918">
        <f ca="1">IFERROR(SUMPRODUCT(CHOOSE({1;2;3;4;5},T89,T145,T200,T255,T310),OFFSET(Inputs!$B$35:$B$39,0,$B364-1))/SUM(OFFSET(Inputs!$B$35:$B$39,0,$B364-1)),0)</f>
        <v>0</v>
      </c>
      <c r="U364" s="918">
        <f ca="1">IFERROR(SUMPRODUCT(CHOOSE({1;2;3;4;5},U89,U145,U200,U255,U310),OFFSET(Inputs!$B$35:$B$39,0,$B364-1))/SUM(OFFSET(Inputs!$B$35:$B$39,0,$B364-1)),0)</f>
        <v>0</v>
      </c>
      <c r="V364" s="918">
        <f ca="1">IFERROR(SUMPRODUCT(CHOOSE({1;2;3;4;5},V89,V145,V200,V255,V310),OFFSET(Inputs!$B$35:$B$39,0,$B364-1))/SUM(OFFSET(Inputs!$B$35:$B$39,0,$B364-1)),0)</f>
        <v>0</v>
      </c>
      <c r="W364" s="918">
        <f ca="1">IFERROR(SUMPRODUCT(CHOOSE({1;2;3;4;5},W89,W145,W200,W255,W310),OFFSET(Inputs!$B$35:$B$39,0,$B364-1))/SUM(OFFSET(Inputs!$B$35:$B$39,0,$B364-1)),0)</f>
        <v>0</v>
      </c>
      <c r="X364" s="918">
        <f ca="1">IFERROR(SUMPRODUCT(CHOOSE({1;2;3;4;5},X89,X145,X200,X255,X310),OFFSET(Inputs!$B$35:$B$39,0,$B364-1))/SUM(OFFSET(Inputs!$B$35:$B$39,0,$B364-1)),0)</f>
        <v>0</v>
      </c>
      <c r="Y364" s="918">
        <f ca="1">IFERROR(SUMPRODUCT(CHOOSE({1;2;3;4;5},Y89,Y145,Y200,Y255,Y310),OFFSET(Inputs!$B$35:$B$39,0,$B364-1))/SUM(OFFSET(Inputs!$B$35:$B$39,0,$B364-1)),0)</f>
        <v>0</v>
      </c>
      <c r="Z364" s="918">
        <f ca="1">IFERROR(SUMPRODUCT(CHOOSE({1;2;3;4;5},Z89,Z145,Z200,Z255,Z310),OFFSET(Inputs!$B$35:$B$39,0,$B364-1))/SUM(OFFSET(Inputs!$B$35:$B$39,0,$B364-1)),0)</f>
        <v>0</v>
      </c>
      <c r="AA364" s="918">
        <f ca="1">IFERROR(SUMPRODUCT(CHOOSE({1;2;3;4;5},AA89,AA145,AA200,AA255,AA310),OFFSET(Inputs!$B$35:$B$39,0,$B364-1))/SUM(OFFSET(Inputs!$B$35:$B$39,0,$B364-1)),0)</f>
        <v>0</v>
      </c>
      <c r="AB364" s="918">
        <f ca="1">IFERROR(SUMPRODUCT(CHOOSE({1;2;3;4;5},AB89,AB145,AB200,AB255,AB310),OFFSET(Inputs!$B$35:$B$39,0,$B364-1))/SUM(OFFSET(Inputs!$B$35:$B$39,0,$B364-1)),0)</f>
        <v>0</v>
      </c>
      <c r="AC364" s="902">
        <f ca="1">IFERROR(SUMPRODUCT(CHOOSE({1;2;3;4;5},AC89,AC145,AC200,AC255,AC310),OFFSET(Inputs!$B$35:$B$39,0,$B364-1))/SUM(OFFSET(Inputs!$B$35:$B$39,0,$B364-1)),0)</f>
        <v>0</v>
      </c>
      <c r="AD364" s="902">
        <f ca="1">IFERROR(SUMPRODUCT(CHOOSE({1;2;3;4;5},AD89,AD145,AD200,AD255,AD310),OFFSET(Inputs!$B$35:$B$39,0,$B364-1))/SUM(OFFSET(Inputs!$B$35:$B$39,0,$B364-1)),0)</f>
        <v>0</v>
      </c>
      <c r="AE364" s="902">
        <f ca="1">IFERROR(SUMPRODUCT(CHOOSE({1;2;3;4;5},AE89,AE145,AE200,AE255,AE310),OFFSET(Inputs!$B$35:$B$39,0,$B364-1))/SUM(OFFSET(Inputs!$B$35:$B$39,0,$B364-1)),0)</f>
        <v>0</v>
      </c>
      <c r="AF364" s="902">
        <f ca="1">IFERROR(SUMPRODUCT(CHOOSE({1;2;3;4;5},AF89,AF145,AF200,AF255,AF310),OFFSET(Inputs!$B$35:$B$39,0,$B364-1))/SUM(OFFSET(Inputs!$B$35:$B$39,0,$B364-1)),0)</f>
        <v>0</v>
      </c>
      <c r="AG364" s="902">
        <f ca="1">IFERROR(SUMPRODUCT(CHOOSE({1;2;3;4;5},AG89,AG145,AG200,AG255,AG310),OFFSET(Inputs!$B$35:$B$39,0,$B364-1))/SUM(OFFSET(Inputs!$B$35:$B$39,0,$B364-1)),0)</f>
        <v>0</v>
      </c>
      <c r="AH364" s="902">
        <f ca="1">IFERROR(SUMPRODUCT(CHOOSE({1;2;3;4;5},AH89,AH145,AH200,AH255,AH310),OFFSET(Inputs!$B$35:$B$39,0,$B364-1))/SUM(OFFSET(Inputs!$B$35:$B$39,0,$B364-1)),0)</f>
        <v>0</v>
      </c>
      <c r="AI364" s="902">
        <f ca="1">IFERROR(SUMPRODUCT(CHOOSE({1;2;3;4;5},AI89,AI145,AI200,AI255,AI310),OFFSET(Inputs!$B$35:$B$39,0,$B364-1))/SUM(OFFSET(Inputs!$B$35:$B$39,0,$B364-1)),0)</f>
        <v>0</v>
      </c>
      <c r="AJ364" s="902">
        <f ca="1">IFERROR(SUMPRODUCT(CHOOSE({1;2;3;4;5},AJ89,AJ145,AJ200,AJ255,AJ310),OFFSET(Inputs!$B$35:$B$39,0,$B364-1))/SUM(OFFSET(Inputs!$B$35:$B$39,0,$B364-1)),0)</f>
        <v>0</v>
      </c>
      <c r="AK364" s="902">
        <f ca="1">IFERROR(SUMPRODUCT(CHOOSE({1;2;3;4;5},AK89,AK145,AK200,AK255,AK310),OFFSET(Inputs!$B$35:$B$39,0,$B364-1))/SUM(OFFSET(Inputs!$B$35:$B$39,0,$B364-1)),0)</f>
        <v>0</v>
      </c>
      <c r="AL364" s="902">
        <f ca="1">IFERROR(SUMPRODUCT(CHOOSE({1;2;3;4;5},AL89,AL145,AL200,AL255,AL310),OFFSET(Inputs!$B$35:$B$39,0,$B364-1))/SUM(OFFSET(Inputs!$B$35:$B$39,0,$B364-1)),0)</f>
        <v>0</v>
      </c>
      <c r="AM364" s="902">
        <f ca="1">IFERROR(SUMPRODUCT(CHOOSE({1;2;3;4;5},AM89,AM145,AM200,AM255,AM310),OFFSET(Inputs!$B$35:$B$39,0,$B364-1))/SUM(OFFSET(Inputs!$B$35:$B$39,0,$B364-1)),0)</f>
        <v>0</v>
      </c>
      <c r="AN364" s="902">
        <f ca="1">IFERROR(SUMPRODUCT(CHOOSE({1;2;3;4;5},AN89,AN145,AN200,AN255,AN310),OFFSET(Inputs!$B$35:$B$39,0,$B364-1))/SUM(OFFSET(Inputs!$B$35:$B$39,0,$B364-1)),0)</f>
        <v>0</v>
      </c>
      <c r="AO364" s="902">
        <f ca="1">IFERROR(SUMPRODUCT(CHOOSE({1;2;3;4;5},AO89,AO145,AO200,AO255,AO310),OFFSET(Inputs!$B$35:$B$39,0,$B364-1))/SUM(OFFSET(Inputs!$B$35:$B$39,0,$B364-1)),0)</f>
        <v>0</v>
      </c>
      <c r="AP364" s="902">
        <f ca="1">IFERROR(SUMPRODUCT(CHOOSE({1;2;3;4;5},AP89,AP145,AP200,AP255,AP310),OFFSET(Inputs!$B$35:$B$39,0,$B364-1))/SUM(OFFSET(Inputs!$B$35:$B$39,0,$B364-1)),0)</f>
        <v>0</v>
      </c>
      <c r="AQ364" s="902">
        <f ca="1">IFERROR(SUMPRODUCT(CHOOSE({1;2;3;4;5},AQ89,AQ145,AQ200,AQ255,AQ310),OFFSET(Inputs!$B$35:$B$39,0,$B364-1))/SUM(OFFSET(Inputs!$B$35:$B$39,0,$B364-1)),0)</f>
        <v>0</v>
      </c>
      <c r="AR364" s="902">
        <f ca="1">IFERROR(SUMPRODUCT(CHOOSE({1;2;3;4;5},AR89,AR145,AR200,AR255,AR310),OFFSET(Inputs!$B$35:$B$39,0,$B364-1))/SUM(OFFSET(Inputs!$B$35:$B$39,0,$B364-1)),0)</f>
        <v>0</v>
      </c>
      <c r="AS364" s="902">
        <f ca="1">IFERROR(SUMPRODUCT(CHOOSE({1;2;3;4;5},AS89,AS145,AS200,AS255,AS310),OFFSET(Inputs!$B$35:$B$39,0,$B364-1))/SUM(OFFSET(Inputs!$B$35:$B$39,0,$B364-1)),0)</f>
        <v>0</v>
      </c>
      <c r="AT364" s="902">
        <f ca="1">IFERROR(SUMPRODUCT(CHOOSE({1;2;3;4;5},AT89,AT145,AT200,AT255,AT310),OFFSET(Inputs!$B$35:$B$39,0,$B364-1))/SUM(OFFSET(Inputs!$B$35:$B$39,0,$B364-1)),0)</f>
        <v>0</v>
      </c>
      <c r="AU364" s="902">
        <f ca="1">IFERROR(SUMPRODUCT(CHOOSE({1;2;3;4;5},AU89,AU145,AU200,AU255,AU310),OFFSET(Inputs!$B$35:$B$39,0,$B364-1))/SUM(OFFSET(Inputs!$B$35:$B$39,0,$B364-1)),0)</f>
        <v>0</v>
      </c>
      <c r="AV364" s="902">
        <f ca="1">IFERROR(SUMPRODUCT(CHOOSE({1;2;3;4;5},AV89,AV145,AV200,AV255,AV310),OFFSET(Inputs!$B$35:$B$39,0,$B364-1))/SUM(OFFSET(Inputs!$B$35:$B$39,0,$B364-1)),0)</f>
        <v>0</v>
      </c>
      <c r="AW364" s="902">
        <f ca="1">IFERROR(SUMPRODUCT(CHOOSE({1;2;3;4;5},AW89,AW145,AW200,AW255,AW310),OFFSET(Inputs!$B$35:$B$39,0,$B364-1))/SUM(OFFSET(Inputs!$B$35:$B$39,0,$B364-1)),0)</f>
        <v>0</v>
      </c>
      <c r="AX364" s="902">
        <f ca="1">IFERROR(SUMPRODUCT(CHOOSE({1;2;3;4;5},AX89,AX145,AX200,AX255,AX310),OFFSET(Inputs!$B$35:$B$39,0,$B364-1))/SUM(OFFSET(Inputs!$B$35:$B$39,0,$B364-1)),0)</f>
        <v>0</v>
      </c>
      <c r="AY364" s="902">
        <f ca="1">IFERROR(SUMPRODUCT(CHOOSE({1;2;3;4;5},AY89,AY145,AY200,AY255,AY310),OFFSET(Inputs!$B$35:$B$39,0,$B364-1))/SUM(OFFSET(Inputs!$B$35:$B$39,0,$B364-1)),0)</f>
        <v>0</v>
      </c>
      <c r="AZ364" s="902">
        <f ca="1">IFERROR(SUMPRODUCT(CHOOSE({1;2;3;4;5},AZ89,AZ145,AZ200,AZ255,AZ310),OFFSET(Inputs!$B$35:$B$39,0,$B364-1))/SUM(OFFSET(Inputs!$B$35:$B$39,0,$B364-1)),0)</f>
        <v>0</v>
      </c>
      <c r="BA364" s="902">
        <f ca="1">IFERROR(SUMPRODUCT(CHOOSE({1;2;3;4;5},BA89,BA145,BA200,BA255,BA310),OFFSET(Inputs!$B$35:$B$39,0,$B364-1))/SUM(OFFSET(Inputs!$B$35:$B$39,0,$B364-1)),0)</f>
        <v>0</v>
      </c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43"/>
      <c r="BU364" s="243"/>
      <c r="BV364" s="243"/>
      <c r="BW364" s="243"/>
      <c r="BX364" s="243"/>
      <c r="BY364" s="243"/>
      <c r="BZ364" s="243"/>
      <c r="CA364" s="243"/>
      <c r="CB364" s="243"/>
      <c r="CC364" s="243"/>
      <c r="CD364" s="243"/>
      <c r="CE364" s="243"/>
      <c r="CF364" s="243"/>
      <c r="CG364" s="243"/>
      <c r="CH364" s="243"/>
      <c r="CI364" s="243"/>
      <c r="CJ364" s="243"/>
      <c r="CK364" s="243"/>
      <c r="CL364" s="243"/>
      <c r="CM364" s="243"/>
      <c r="CN364" s="243"/>
      <c r="CO364" s="243"/>
      <c r="CP364" s="243"/>
      <c r="CQ364" s="243"/>
      <c r="CR364" s="243"/>
      <c r="CS364" s="243"/>
      <c r="CT364" s="243"/>
      <c r="CU364" s="243"/>
      <c r="CV364" s="243"/>
      <c r="CW364" s="243"/>
      <c r="CX364" s="243"/>
      <c r="CY364" s="243"/>
      <c r="CZ364" s="243"/>
      <c r="DA364" s="243"/>
      <c r="DB364" s="243"/>
      <c r="DC364" s="243"/>
      <c r="DD364" s="243"/>
      <c r="DE364" s="243"/>
      <c r="DF364" s="243"/>
      <c r="DG364" s="243"/>
      <c r="DH364" s="243"/>
      <c r="DI364" s="243"/>
      <c r="DJ364" s="243"/>
      <c r="DK364" s="243"/>
      <c r="DL364" s="243"/>
      <c r="DM364" s="243"/>
      <c r="DN364" s="243"/>
      <c r="DO364" s="243"/>
      <c r="DP364" s="243"/>
      <c r="DQ364" s="243"/>
      <c r="DR364" s="243"/>
      <c r="DS364" s="243"/>
      <c r="DT364" s="243"/>
      <c r="DU364" s="243"/>
      <c r="DV364" s="243"/>
      <c r="DW364" s="243"/>
      <c r="DX364" s="243"/>
      <c r="DY364" s="243"/>
      <c r="DZ364" s="243"/>
      <c r="EA364" s="243"/>
      <c r="EB364" s="243"/>
      <c r="EC364" s="243"/>
      <c r="ED364" s="243"/>
      <c r="EE364" s="243"/>
      <c r="EF364" s="243"/>
      <c r="EG364" s="243"/>
      <c r="EH364" s="243"/>
      <c r="EI364" s="243"/>
      <c r="EJ364" s="243"/>
      <c r="EK364" s="243"/>
      <c r="EL364" s="243"/>
      <c r="EM364" s="243"/>
      <c r="EN364" s="243"/>
      <c r="EO364" s="243"/>
      <c r="EP364" s="243"/>
      <c r="EQ364" s="243"/>
      <c r="ER364" s="243"/>
      <c r="ES364" s="243"/>
      <c r="ET364" s="243"/>
      <c r="EU364" s="243"/>
      <c r="EV364" s="243"/>
      <c r="EW364" s="243"/>
      <c r="EX364" s="243"/>
      <c r="EY364" s="243"/>
      <c r="EZ364" s="243"/>
      <c r="FA364" s="243"/>
      <c r="FB364" s="243"/>
      <c r="FC364" s="243"/>
      <c r="FD364" s="243"/>
      <c r="FE364" s="243"/>
      <c r="FF364" s="243"/>
      <c r="FG364" s="243"/>
      <c r="FH364" s="243"/>
      <c r="FI364" s="243"/>
      <c r="FJ364" s="243"/>
      <c r="FK364" s="243"/>
      <c r="FL364" s="243"/>
      <c r="FM364" s="243"/>
      <c r="FN364" s="243"/>
      <c r="FO364" s="243"/>
      <c r="FP364" s="243"/>
      <c r="FQ364" s="243"/>
      <c r="FR364" s="243"/>
      <c r="FS364" s="243"/>
      <c r="FT364" s="243"/>
      <c r="FU364" s="243"/>
      <c r="FV364" s="243"/>
      <c r="FW364" s="243"/>
      <c r="FX364" s="243"/>
      <c r="FY364" s="243"/>
      <c r="FZ364" s="243"/>
      <c r="GA364" s="243"/>
      <c r="GB364" s="243"/>
      <c r="GC364" s="243"/>
      <c r="GD364" s="243"/>
      <c r="GE364" s="243"/>
      <c r="GF364" s="243"/>
      <c r="GG364" s="243"/>
      <c r="GH364" s="243"/>
      <c r="GI364" s="243"/>
      <c r="GJ364" s="243"/>
      <c r="GK364" s="243"/>
      <c r="GL364" s="243"/>
      <c r="GM364" s="243"/>
      <c r="GN364" s="243"/>
      <c r="GO364" s="243"/>
      <c r="GP364" s="243"/>
      <c r="GQ364" s="243"/>
      <c r="GR364" s="243"/>
      <c r="GS364" s="243"/>
      <c r="GT364" s="243"/>
      <c r="GU364" s="243"/>
      <c r="GV364" s="243"/>
      <c r="GW364" s="243"/>
      <c r="GX364" s="243"/>
      <c r="GY364" s="243"/>
      <c r="GZ364" s="243"/>
      <c r="HA364" s="243"/>
      <c r="HB364" s="243"/>
      <c r="HC364" s="243"/>
      <c r="HD364" s="243"/>
      <c r="HE364" s="243"/>
      <c r="HF364" s="243"/>
      <c r="HG364" s="243"/>
      <c r="HH364" s="243"/>
      <c r="HI364" s="243"/>
      <c r="HJ364" s="243"/>
      <c r="HK364" s="243"/>
      <c r="HL364" s="243"/>
      <c r="HM364" s="243"/>
      <c r="HN364" s="243"/>
      <c r="HO364" s="243"/>
      <c r="HP364" s="243"/>
      <c r="HQ364" s="243"/>
      <c r="HR364" s="243"/>
      <c r="HS364" s="243"/>
      <c r="HT364" s="243"/>
      <c r="HU364" s="243"/>
      <c r="HV364" s="243"/>
      <c r="HW364" s="243"/>
      <c r="HX364" s="243"/>
      <c r="HY364" s="243"/>
      <c r="HZ364" s="243"/>
      <c r="IA364" s="243"/>
      <c r="IB364" s="243"/>
      <c r="IC364" s="243"/>
      <c r="ID364" s="243"/>
      <c r="IE364" s="243"/>
      <c r="IF364" s="243"/>
      <c r="IG364" s="243"/>
      <c r="IH364" s="243"/>
      <c r="II364" s="243"/>
      <c r="IJ364" s="243"/>
      <c r="IK364" s="243"/>
      <c r="IL364" s="243"/>
      <c r="IM364" s="243"/>
      <c r="IN364" s="243"/>
      <c r="IO364" s="243"/>
      <c r="IP364" s="243"/>
      <c r="IQ364" s="243"/>
      <c r="IR364" s="243"/>
      <c r="IS364" s="243"/>
      <c r="IT364" s="243"/>
      <c r="IU364" s="243"/>
      <c r="IV364" s="243"/>
    </row>
    <row r="365" spans="1:256" s="62" customFormat="1" outlineLevel="1">
      <c r="A365" s="610"/>
      <c r="B365" s="987">
        <v>27</v>
      </c>
      <c r="C365" s="988"/>
      <c r="D365" s="918">
        <f ca="1">IFERROR(SUMPRODUCT(CHOOSE({1;2;3;4;5},D90,D146,D201,D256,D311),OFFSET(Inputs!$B$35:$B$39,0,$B365-1))/SUM(OFFSET(Inputs!$B$35:$B$39,0,$B365-1)),0)</f>
        <v>0</v>
      </c>
      <c r="E365" s="918">
        <f ca="1">IFERROR(SUMPRODUCT(CHOOSE({1;2;3;4;5},E90,E146,E201,E256,E311),OFFSET(Inputs!$B$35:$B$39,0,$B365-1))/SUM(OFFSET(Inputs!$B$35:$B$39,0,$B365-1)),0)</f>
        <v>0</v>
      </c>
      <c r="F365" s="918">
        <f ca="1">IFERROR(SUMPRODUCT(CHOOSE({1;2;3;4;5},F90,F146,F201,F256,F311),OFFSET(Inputs!$B$35:$B$39,0,$B365-1))/SUM(OFFSET(Inputs!$B$35:$B$39,0,$B365-1)),0)</f>
        <v>0</v>
      </c>
      <c r="G365" s="918">
        <f ca="1">IFERROR(SUMPRODUCT(CHOOSE({1;2;3;4;5},G90,G146,G201,G256,G311),OFFSET(Inputs!$B$35:$B$39,0,$B365-1))/SUM(OFFSET(Inputs!$B$35:$B$39,0,$B365-1)),0)</f>
        <v>0</v>
      </c>
      <c r="H365" s="918">
        <f ca="1">IFERROR(SUMPRODUCT(CHOOSE({1;2;3;4;5},H90,H146,H201,H256,H311),OFFSET(Inputs!$B$35:$B$39,0,$B365-1))/SUM(OFFSET(Inputs!$B$35:$B$39,0,$B365-1)),0)</f>
        <v>0</v>
      </c>
      <c r="I365" s="918">
        <f ca="1">IFERROR(SUMPRODUCT(CHOOSE({1;2;3;4;5},I90,I146,I201,I256,I311),OFFSET(Inputs!$B$35:$B$39,0,$B365-1))/SUM(OFFSET(Inputs!$B$35:$B$39,0,$B365-1)),0)</f>
        <v>0</v>
      </c>
      <c r="J365" s="918">
        <f ca="1">IFERROR(SUMPRODUCT(CHOOSE({1;2;3;4;5},J90,J146,J201,J256,J311),OFFSET(Inputs!$B$35:$B$39,0,$B365-1))/SUM(OFFSET(Inputs!$B$35:$B$39,0,$B365-1)),0)</f>
        <v>0</v>
      </c>
      <c r="K365" s="918">
        <f ca="1">IFERROR(SUMPRODUCT(CHOOSE({1;2;3;4;5},K90,K146,K201,K256,K311),OFFSET(Inputs!$B$35:$B$39,0,$B365-1))/SUM(OFFSET(Inputs!$B$35:$B$39,0,$B365-1)),0)</f>
        <v>0</v>
      </c>
      <c r="L365" s="918">
        <f ca="1">IFERROR(SUMPRODUCT(CHOOSE({1;2;3;4;5},L90,L146,L201,L256,L311),OFFSET(Inputs!$B$35:$B$39,0,$B365-1))/SUM(OFFSET(Inputs!$B$35:$B$39,0,$B365-1)),0)</f>
        <v>0</v>
      </c>
      <c r="M365" s="918">
        <f ca="1">IFERROR(SUMPRODUCT(CHOOSE({1;2;3;4;5},M90,M146,M201,M256,M311),OFFSET(Inputs!$B$35:$B$39,0,$B365-1))/SUM(OFFSET(Inputs!$B$35:$B$39,0,$B365-1)),0)</f>
        <v>0</v>
      </c>
      <c r="N365" s="918">
        <f ca="1">IFERROR(SUMPRODUCT(CHOOSE({1;2;3;4;5},N90,N146,N201,N256,N311),OFFSET(Inputs!$B$35:$B$39,0,$B365-1))/SUM(OFFSET(Inputs!$B$35:$B$39,0,$B365-1)),0)</f>
        <v>0</v>
      </c>
      <c r="O365" s="918">
        <f ca="1">IFERROR(SUMPRODUCT(CHOOSE({1;2;3;4;5},O90,O146,O201,O256,O311),OFFSET(Inputs!$B$35:$B$39,0,$B365-1))/SUM(OFFSET(Inputs!$B$35:$B$39,0,$B365-1)),0)</f>
        <v>0</v>
      </c>
      <c r="P365" s="918">
        <f ca="1">IFERROR(SUMPRODUCT(CHOOSE({1;2;3;4;5},P90,P146,P201,P256,P311),OFFSET(Inputs!$B$35:$B$39,0,$B365-1))/SUM(OFFSET(Inputs!$B$35:$B$39,0,$B365-1)),0)</f>
        <v>0</v>
      </c>
      <c r="Q365" s="918">
        <f ca="1">IFERROR(SUMPRODUCT(CHOOSE({1;2;3;4;5},Q90,Q146,Q201,Q256,Q311),OFFSET(Inputs!$B$35:$B$39,0,$B365-1))/SUM(OFFSET(Inputs!$B$35:$B$39,0,$B365-1)),0)</f>
        <v>0</v>
      </c>
      <c r="R365" s="918">
        <f ca="1">IFERROR(SUMPRODUCT(CHOOSE({1;2;3;4;5},R90,R146,R201,R256,R311),OFFSET(Inputs!$B$35:$B$39,0,$B365-1))/SUM(OFFSET(Inputs!$B$35:$B$39,0,$B365-1)),0)</f>
        <v>0</v>
      </c>
      <c r="S365" s="918">
        <f ca="1">IFERROR(SUMPRODUCT(CHOOSE({1;2;3;4;5},S90,S146,S201,S256,S311),OFFSET(Inputs!$B$35:$B$39,0,$B365-1))/SUM(OFFSET(Inputs!$B$35:$B$39,0,$B365-1)),0)</f>
        <v>0</v>
      </c>
      <c r="T365" s="918">
        <f ca="1">IFERROR(SUMPRODUCT(CHOOSE({1;2;3;4;5},T90,T146,T201,T256,T311),OFFSET(Inputs!$B$35:$B$39,0,$B365-1))/SUM(OFFSET(Inputs!$B$35:$B$39,0,$B365-1)),0)</f>
        <v>0</v>
      </c>
      <c r="U365" s="918">
        <f ca="1">IFERROR(SUMPRODUCT(CHOOSE({1;2;3;4;5},U90,U146,U201,U256,U311),OFFSET(Inputs!$B$35:$B$39,0,$B365-1))/SUM(OFFSET(Inputs!$B$35:$B$39,0,$B365-1)),0)</f>
        <v>0</v>
      </c>
      <c r="V365" s="918">
        <f ca="1">IFERROR(SUMPRODUCT(CHOOSE({1;2;3;4;5},V90,V146,V201,V256,V311),OFFSET(Inputs!$B$35:$B$39,0,$B365-1))/SUM(OFFSET(Inputs!$B$35:$B$39,0,$B365-1)),0)</f>
        <v>0</v>
      </c>
      <c r="W365" s="918">
        <f ca="1">IFERROR(SUMPRODUCT(CHOOSE({1;2;3;4;5},W90,W146,W201,W256,W311),OFFSET(Inputs!$B$35:$B$39,0,$B365-1))/SUM(OFFSET(Inputs!$B$35:$B$39,0,$B365-1)),0)</f>
        <v>0</v>
      </c>
      <c r="X365" s="918">
        <f ca="1">IFERROR(SUMPRODUCT(CHOOSE({1;2;3;4;5},X90,X146,X201,X256,X311),OFFSET(Inputs!$B$35:$B$39,0,$B365-1))/SUM(OFFSET(Inputs!$B$35:$B$39,0,$B365-1)),0)</f>
        <v>0</v>
      </c>
      <c r="Y365" s="918">
        <f ca="1">IFERROR(SUMPRODUCT(CHOOSE({1;2;3;4;5},Y90,Y146,Y201,Y256,Y311),OFFSET(Inputs!$B$35:$B$39,0,$B365-1))/SUM(OFFSET(Inputs!$B$35:$B$39,0,$B365-1)),0)</f>
        <v>0</v>
      </c>
      <c r="Z365" s="918">
        <f ca="1">IFERROR(SUMPRODUCT(CHOOSE({1;2;3;4;5},Z90,Z146,Z201,Z256,Z311),OFFSET(Inputs!$B$35:$B$39,0,$B365-1))/SUM(OFFSET(Inputs!$B$35:$B$39,0,$B365-1)),0)</f>
        <v>0</v>
      </c>
      <c r="AA365" s="918">
        <f ca="1">IFERROR(SUMPRODUCT(CHOOSE({1;2;3;4;5},AA90,AA146,AA201,AA256,AA311),OFFSET(Inputs!$B$35:$B$39,0,$B365-1))/SUM(OFFSET(Inputs!$B$35:$B$39,0,$B365-1)),0)</f>
        <v>0</v>
      </c>
      <c r="AB365" s="918">
        <f ca="1">IFERROR(SUMPRODUCT(CHOOSE({1;2;3;4;5},AB90,AB146,AB201,AB256,AB311),OFFSET(Inputs!$B$35:$B$39,0,$B365-1))/SUM(OFFSET(Inputs!$B$35:$B$39,0,$B365-1)),0)</f>
        <v>0</v>
      </c>
      <c r="AC365" s="918">
        <f ca="1">IFERROR(SUMPRODUCT(CHOOSE({1;2;3;4;5},AC90,AC146,AC201,AC256,AC311),OFFSET(Inputs!$B$35:$B$39,0,$B365-1))/SUM(OFFSET(Inputs!$B$35:$B$39,0,$B365-1)),0)</f>
        <v>0</v>
      </c>
      <c r="AD365" s="902">
        <f ca="1">IFERROR(SUMPRODUCT(CHOOSE({1;2;3;4;5},AD90,AD146,AD201,AD256,AD311),OFFSET(Inputs!$B$35:$B$39,0,$B365-1))/SUM(OFFSET(Inputs!$B$35:$B$39,0,$B365-1)),0)</f>
        <v>0</v>
      </c>
      <c r="AE365" s="902">
        <f ca="1">IFERROR(SUMPRODUCT(CHOOSE({1;2;3;4;5},AE90,AE146,AE201,AE256,AE311),OFFSET(Inputs!$B$35:$B$39,0,$B365-1))/SUM(OFFSET(Inputs!$B$35:$B$39,0,$B365-1)),0)</f>
        <v>0</v>
      </c>
      <c r="AF365" s="902">
        <f ca="1">IFERROR(SUMPRODUCT(CHOOSE({1;2;3;4;5},AF90,AF146,AF201,AF256,AF311),OFFSET(Inputs!$B$35:$B$39,0,$B365-1))/SUM(OFFSET(Inputs!$B$35:$B$39,0,$B365-1)),0)</f>
        <v>0</v>
      </c>
      <c r="AG365" s="902">
        <f ca="1">IFERROR(SUMPRODUCT(CHOOSE({1;2;3;4;5},AG90,AG146,AG201,AG256,AG311),OFFSET(Inputs!$B$35:$B$39,0,$B365-1))/SUM(OFFSET(Inputs!$B$35:$B$39,0,$B365-1)),0)</f>
        <v>0</v>
      </c>
      <c r="AH365" s="902">
        <f ca="1">IFERROR(SUMPRODUCT(CHOOSE({1;2;3;4;5},AH90,AH146,AH201,AH256,AH311),OFFSET(Inputs!$B$35:$B$39,0,$B365-1))/SUM(OFFSET(Inputs!$B$35:$B$39,0,$B365-1)),0)</f>
        <v>0</v>
      </c>
      <c r="AI365" s="902">
        <f ca="1">IFERROR(SUMPRODUCT(CHOOSE({1;2;3;4;5},AI90,AI146,AI201,AI256,AI311),OFFSET(Inputs!$B$35:$B$39,0,$B365-1))/SUM(OFFSET(Inputs!$B$35:$B$39,0,$B365-1)),0)</f>
        <v>0</v>
      </c>
      <c r="AJ365" s="902">
        <f ca="1">IFERROR(SUMPRODUCT(CHOOSE({1;2;3;4;5},AJ90,AJ146,AJ201,AJ256,AJ311),OFFSET(Inputs!$B$35:$B$39,0,$B365-1))/SUM(OFFSET(Inputs!$B$35:$B$39,0,$B365-1)),0)</f>
        <v>0</v>
      </c>
      <c r="AK365" s="902">
        <f ca="1">IFERROR(SUMPRODUCT(CHOOSE({1;2;3;4;5},AK90,AK146,AK201,AK256,AK311),OFFSET(Inputs!$B$35:$B$39,0,$B365-1))/SUM(OFFSET(Inputs!$B$35:$B$39,0,$B365-1)),0)</f>
        <v>0</v>
      </c>
      <c r="AL365" s="902">
        <f ca="1">IFERROR(SUMPRODUCT(CHOOSE({1;2;3;4;5},AL90,AL146,AL201,AL256,AL311),OFFSET(Inputs!$B$35:$B$39,0,$B365-1))/SUM(OFFSET(Inputs!$B$35:$B$39,0,$B365-1)),0)</f>
        <v>0</v>
      </c>
      <c r="AM365" s="902">
        <f ca="1">IFERROR(SUMPRODUCT(CHOOSE({1;2;3;4;5},AM90,AM146,AM201,AM256,AM311),OFFSET(Inputs!$B$35:$B$39,0,$B365-1))/SUM(OFFSET(Inputs!$B$35:$B$39,0,$B365-1)),0)</f>
        <v>0</v>
      </c>
      <c r="AN365" s="902">
        <f ca="1">IFERROR(SUMPRODUCT(CHOOSE({1;2;3;4;5},AN90,AN146,AN201,AN256,AN311),OFFSET(Inputs!$B$35:$B$39,0,$B365-1))/SUM(OFFSET(Inputs!$B$35:$B$39,0,$B365-1)),0)</f>
        <v>0</v>
      </c>
      <c r="AO365" s="902">
        <f ca="1">IFERROR(SUMPRODUCT(CHOOSE({1;2;3;4;5},AO90,AO146,AO201,AO256,AO311),OFFSET(Inputs!$B$35:$B$39,0,$B365-1))/SUM(OFFSET(Inputs!$B$35:$B$39,0,$B365-1)),0)</f>
        <v>0</v>
      </c>
      <c r="AP365" s="902">
        <f ca="1">IFERROR(SUMPRODUCT(CHOOSE({1;2;3;4;5},AP90,AP146,AP201,AP256,AP311),OFFSET(Inputs!$B$35:$B$39,0,$B365-1))/SUM(OFFSET(Inputs!$B$35:$B$39,0,$B365-1)),0)</f>
        <v>0</v>
      </c>
      <c r="AQ365" s="902">
        <f ca="1">IFERROR(SUMPRODUCT(CHOOSE({1;2;3;4;5},AQ90,AQ146,AQ201,AQ256,AQ311),OFFSET(Inputs!$B$35:$B$39,0,$B365-1))/SUM(OFFSET(Inputs!$B$35:$B$39,0,$B365-1)),0)</f>
        <v>0</v>
      </c>
      <c r="AR365" s="902">
        <f ca="1">IFERROR(SUMPRODUCT(CHOOSE({1;2;3;4;5},AR90,AR146,AR201,AR256,AR311),OFFSET(Inputs!$B$35:$B$39,0,$B365-1))/SUM(OFFSET(Inputs!$B$35:$B$39,0,$B365-1)),0)</f>
        <v>0</v>
      </c>
      <c r="AS365" s="902">
        <f ca="1">IFERROR(SUMPRODUCT(CHOOSE({1;2;3;4;5},AS90,AS146,AS201,AS256,AS311),OFFSET(Inputs!$B$35:$B$39,0,$B365-1))/SUM(OFFSET(Inputs!$B$35:$B$39,0,$B365-1)),0)</f>
        <v>0</v>
      </c>
      <c r="AT365" s="902">
        <f ca="1">IFERROR(SUMPRODUCT(CHOOSE({1;2;3;4;5},AT90,AT146,AT201,AT256,AT311),OFFSET(Inputs!$B$35:$B$39,0,$B365-1))/SUM(OFFSET(Inputs!$B$35:$B$39,0,$B365-1)),0)</f>
        <v>0</v>
      </c>
      <c r="AU365" s="902">
        <f ca="1">IFERROR(SUMPRODUCT(CHOOSE({1;2;3;4;5},AU90,AU146,AU201,AU256,AU311),OFFSET(Inputs!$B$35:$B$39,0,$B365-1))/SUM(OFFSET(Inputs!$B$35:$B$39,0,$B365-1)),0)</f>
        <v>0</v>
      </c>
      <c r="AV365" s="902">
        <f ca="1">IFERROR(SUMPRODUCT(CHOOSE({1;2;3;4;5},AV90,AV146,AV201,AV256,AV311),OFFSET(Inputs!$B$35:$B$39,0,$B365-1))/SUM(OFFSET(Inputs!$B$35:$B$39,0,$B365-1)),0)</f>
        <v>0</v>
      </c>
      <c r="AW365" s="902">
        <f ca="1">IFERROR(SUMPRODUCT(CHOOSE({1;2;3;4;5},AW90,AW146,AW201,AW256,AW311),OFFSET(Inputs!$B$35:$B$39,0,$B365-1))/SUM(OFFSET(Inputs!$B$35:$B$39,0,$B365-1)),0)</f>
        <v>0</v>
      </c>
      <c r="AX365" s="902">
        <f ca="1">IFERROR(SUMPRODUCT(CHOOSE({1;2;3;4;5},AX90,AX146,AX201,AX256,AX311),OFFSET(Inputs!$B$35:$B$39,0,$B365-1))/SUM(OFFSET(Inputs!$B$35:$B$39,0,$B365-1)),0)</f>
        <v>0</v>
      </c>
      <c r="AY365" s="902">
        <f ca="1">IFERROR(SUMPRODUCT(CHOOSE({1;2;3;4;5},AY90,AY146,AY201,AY256,AY311),OFFSET(Inputs!$B$35:$B$39,0,$B365-1))/SUM(OFFSET(Inputs!$B$35:$B$39,0,$B365-1)),0)</f>
        <v>0</v>
      </c>
      <c r="AZ365" s="902">
        <f ca="1">IFERROR(SUMPRODUCT(CHOOSE({1;2;3;4;5},AZ90,AZ146,AZ201,AZ256,AZ311),OFFSET(Inputs!$B$35:$B$39,0,$B365-1))/SUM(OFFSET(Inputs!$B$35:$B$39,0,$B365-1)),0)</f>
        <v>0</v>
      </c>
      <c r="BA365" s="902">
        <f ca="1">IFERROR(SUMPRODUCT(CHOOSE({1;2;3;4;5},BA90,BA146,BA201,BA256,BA311),OFFSET(Inputs!$B$35:$B$39,0,$B365-1))/SUM(OFFSET(Inputs!$B$35:$B$39,0,$B365-1)),0)</f>
        <v>0</v>
      </c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43"/>
      <c r="BU365" s="243"/>
      <c r="BV365" s="243"/>
      <c r="BW365" s="243"/>
      <c r="BX365" s="243"/>
      <c r="BY365" s="243"/>
      <c r="BZ365" s="243"/>
      <c r="CA365" s="243"/>
      <c r="CB365" s="243"/>
      <c r="CC365" s="243"/>
      <c r="CD365" s="243"/>
      <c r="CE365" s="243"/>
      <c r="CF365" s="243"/>
      <c r="CG365" s="243"/>
      <c r="CH365" s="243"/>
      <c r="CI365" s="243"/>
      <c r="CJ365" s="243"/>
      <c r="CK365" s="243"/>
      <c r="CL365" s="243"/>
      <c r="CM365" s="243"/>
      <c r="CN365" s="243"/>
      <c r="CO365" s="243"/>
      <c r="CP365" s="243"/>
      <c r="CQ365" s="243"/>
      <c r="CR365" s="243"/>
      <c r="CS365" s="243"/>
      <c r="CT365" s="243"/>
      <c r="CU365" s="243"/>
      <c r="CV365" s="243"/>
      <c r="CW365" s="243"/>
      <c r="CX365" s="243"/>
      <c r="CY365" s="243"/>
      <c r="CZ365" s="243"/>
      <c r="DA365" s="243"/>
      <c r="DB365" s="243"/>
      <c r="DC365" s="243"/>
      <c r="DD365" s="243"/>
      <c r="DE365" s="243"/>
      <c r="DF365" s="243"/>
      <c r="DG365" s="243"/>
      <c r="DH365" s="243"/>
      <c r="DI365" s="243"/>
      <c r="DJ365" s="243"/>
      <c r="DK365" s="243"/>
      <c r="DL365" s="243"/>
      <c r="DM365" s="243"/>
      <c r="DN365" s="243"/>
      <c r="DO365" s="243"/>
      <c r="DP365" s="243"/>
      <c r="DQ365" s="243"/>
      <c r="DR365" s="243"/>
      <c r="DS365" s="243"/>
      <c r="DT365" s="243"/>
      <c r="DU365" s="243"/>
      <c r="DV365" s="243"/>
      <c r="DW365" s="243"/>
      <c r="DX365" s="243"/>
      <c r="DY365" s="243"/>
      <c r="DZ365" s="243"/>
      <c r="EA365" s="243"/>
      <c r="EB365" s="243"/>
      <c r="EC365" s="243"/>
      <c r="ED365" s="243"/>
      <c r="EE365" s="243"/>
      <c r="EF365" s="243"/>
      <c r="EG365" s="243"/>
      <c r="EH365" s="243"/>
      <c r="EI365" s="243"/>
      <c r="EJ365" s="243"/>
      <c r="EK365" s="243"/>
      <c r="EL365" s="243"/>
      <c r="EM365" s="243"/>
      <c r="EN365" s="243"/>
      <c r="EO365" s="243"/>
      <c r="EP365" s="243"/>
      <c r="EQ365" s="243"/>
      <c r="ER365" s="243"/>
      <c r="ES365" s="243"/>
      <c r="ET365" s="243"/>
      <c r="EU365" s="243"/>
      <c r="EV365" s="243"/>
      <c r="EW365" s="243"/>
      <c r="EX365" s="243"/>
      <c r="EY365" s="243"/>
      <c r="EZ365" s="243"/>
      <c r="FA365" s="243"/>
      <c r="FB365" s="243"/>
      <c r="FC365" s="243"/>
      <c r="FD365" s="243"/>
      <c r="FE365" s="243"/>
      <c r="FF365" s="243"/>
      <c r="FG365" s="243"/>
      <c r="FH365" s="243"/>
      <c r="FI365" s="243"/>
      <c r="FJ365" s="243"/>
      <c r="FK365" s="243"/>
      <c r="FL365" s="243"/>
      <c r="FM365" s="243"/>
      <c r="FN365" s="243"/>
      <c r="FO365" s="243"/>
      <c r="FP365" s="243"/>
      <c r="FQ365" s="243"/>
      <c r="FR365" s="243"/>
      <c r="FS365" s="243"/>
      <c r="FT365" s="243"/>
      <c r="FU365" s="243"/>
      <c r="FV365" s="243"/>
      <c r="FW365" s="243"/>
      <c r="FX365" s="243"/>
      <c r="FY365" s="243"/>
      <c r="FZ365" s="243"/>
      <c r="GA365" s="243"/>
      <c r="GB365" s="243"/>
      <c r="GC365" s="243"/>
      <c r="GD365" s="243"/>
      <c r="GE365" s="243"/>
      <c r="GF365" s="243"/>
      <c r="GG365" s="243"/>
      <c r="GH365" s="243"/>
      <c r="GI365" s="243"/>
      <c r="GJ365" s="243"/>
      <c r="GK365" s="243"/>
      <c r="GL365" s="243"/>
      <c r="GM365" s="243"/>
      <c r="GN365" s="243"/>
      <c r="GO365" s="243"/>
      <c r="GP365" s="243"/>
      <c r="GQ365" s="243"/>
      <c r="GR365" s="243"/>
      <c r="GS365" s="243"/>
      <c r="GT365" s="243"/>
      <c r="GU365" s="243"/>
      <c r="GV365" s="243"/>
      <c r="GW365" s="243"/>
      <c r="GX365" s="243"/>
      <c r="GY365" s="243"/>
      <c r="GZ365" s="243"/>
      <c r="HA365" s="243"/>
      <c r="HB365" s="243"/>
      <c r="HC365" s="243"/>
      <c r="HD365" s="243"/>
      <c r="HE365" s="243"/>
      <c r="HF365" s="243"/>
      <c r="HG365" s="243"/>
      <c r="HH365" s="243"/>
      <c r="HI365" s="243"/>
      <c r="HJ365" s="243"/>
      <c r="HK365" s="243"/>
      <c r="HL365" s="243"/>
      <c r="HM365" s="243"/>
      <c r="HN365" s="243"/>
      <c r="HO365" s="243"/>
      <c r="HP365" s="243"/>
      <c r="HQ365" s="243"/>
      <c r="HR365" s="243"/>
      <c r="HS365" s="243"/>
      <c r="HT365" s="243"/>
      <c r="HU365" s="243"/>
      <c r="HV365" s="243"/>
      <c r="HW365" s="243"/>
      <c r="HX365" s="243"/>
      <c r="HY365" s="243"/>
      <c r="HZ365" s="243"/>
      <c r="IA365" s="243"/>
      <c r="IB365" s="243"/>
      <c r="IC365" s="243"/>
      <c r="ID365" s="243"/>
      <c r="IE365" s="243"/>
      <c r="IF365" s="243"/>
      <c r="IG365" s="243"/>
      <c r="IH365" s="243"/>
      <c r="II365" s="243"/>
      <c r="IJ365" s="243"/>
      <c r="IK365" s="243"/>
      <c r="IL365" s="243"/>
      <c r="IM365" s="243"/>
      <c r="IN365" s="243"/>
      <c r="IO365" s="243"/>
      <c r="IP365" s="243"/>
      <c r="IQ365" s="243"/>
      <c r="IR365" s="243"/>
      <c r="IS365" s="243"/>
      <c r="IT365" s="243"/>
      <c r="IU365" s="243"/>
      <c r="IV365" s="243"/>
    </row>
    <row r="366" spans="1:256" s="62" customFormat="1" outlineLevel="1">
      <c r="A366" s="610"/>
      <c r="B366" s="987">
        <v>28</v>
      </c>
      <c r="C366" s="988"/>
      <c r="D366" s="918">
        <f ca="1">IFERROR(SUMPRODUCT(CHOOSE({1;2;3;4;5},D91,D147,D202,D257,D312),OFFSET(Inputs!$B$35:$B$39,0,$B366-1))/SUM(OFFSET(Inputs!$B$35:$B$39,0,$B366-1)),0)</f>
        <v>0</v>
      </c>
      <c r="E366" s="918">
        <f ca="1">IFERROR(SUMPRODUCT(CHOOSE({1;2;3;4;5},E91,E147,E202,E257,E312),OFFSET(Inputs!$B$35:$B$39,0,$B366-1))/SUM(OFFSET(Inputs!$B$35:$B$39,0,$B366-1)),0)</f>
        <v>0</v>
      </c>
      <c r="F366" s="918">
        <f ca="1">IFERROR(SUMPRODUCT(CHOOSE({1;2;3;4;5},F91,F147,F202,F257,F312),OFFSET(Inputs!$B$35:$B$39,0,$B366-1))/SUM(OFFSET(Inputs!$B$35:$B$39,0,$B366-1)),0)</f>
        <v>0</v>
      </c>
      <c r="G366" s="918">
        <f ca="1">IFERROR(SUMPRODUCT(CHOOSE({1;2;3;4;5},G91,G147,G202,G257,G312),OFFSET(Inputs!$B$35:$B$39,0,$B366-1))/SUM(OFFSET(Inputs!$B$35:$B$39,0,$B366-1)),0)</f>
        <v>0</v>
      </c>
      <c r="H366" s="918">
        <f ca="1">IFERROR(SUMPRODUCT(CHOOSE({1;2;3;4;5},H91,H147,H202,H257,H312),OFFSET(Inputs!$B$35:$B$39,0,$B366-1))/SUM(OFFSET(Inputs!$B$35:$B$39,0,$B366-1)),0)</f>
        <v>0</v>
      </c>
      <c r="I366" s="918">
        <f ca="1">IFERROR(SUMPRODUCT(CHOOSE({1;2;3;4;5},I91,I147,I202,I257,I312),OFFSET(Inputs!$B$35:$B$39,0,$B366-1))/SUM(OFFSET(Inputs!$B$35:$B$39,0,$B366-1)),0)</f>
        <v>0</v>
      </c>
      <c r="J366" s="918">
        <f ca="1">IFERROR(SUMPRODUCT(CHOOSE({1;2;3;4;5},J91,J147,J202,J257,J312),OFFSET(Inputs!$B$35:$B$39,0,$B366-1))/SUM(OFFSET(Inputs!$B$35:$B$39,0,$B366-1)),0)</f>
        <v>0</v>
      </c>
      <c r="K366" s="918">
        <f ca="1">IFERROR(SUMPRODUCT(CHOOSE({1;2;3;4;5},K91,K147,K202,K257,K312),OFFSET(Inputs!$B$35:$B$39,0,$B366-1))/SUM(OFFSET(Inputs!$B$35:$B$39,0,$B366-1)),0)</f>
        <v>0</v>
      </c>
      <c r="L366" s="918">
        <f ca="1">IFERROR(SUMPRODUCT(CHOOSE({1;2;3;4;5},L91,L147,L202,L257,L312),OFFSET(Inputs!$B$35:$B$39,0,$B366-1))/SUM(OFFSET(Inputs!$B$35:$B$39,0,$B366-1)),0)</f>
        <v>0</v>
      </c>
      <c r="M366" s="918">
        <f ca="1">IFERROR(SUMPRODUCT(CHOOSE({1;2;3;4;5},M91,M147,M202,M257,M312),OFFSET(Inputs!$B$35:$B$39,0,$B366-1))/SUM(OFFSET(Inputs!$B$35:$B$39,0,$B366-1)),0)</f>
        <v>0</v>
      </c>
      <c r="N366" s="918">
        <f ca="1">IFERROR(SUMPRODUCT(CHOOSE({1;2;3;4;5},N91,N147,N202,N257,N312),OFFSET(Inputs!$B$35:$B$39,0,$B366-1))/SUM(OFFSET(Inputs!$B$35:$B$39,0,$B366-1)),0)</f>
        <v>0</v>
      </c>
      <c r="O366" s="918">
        <f ca="1">IFERROR(SUMPRODUCT(CHOOSE({1;2;3;4;5},O91,O147,O202,O257,O312),OFFSET(Inputs!$B$35:$B$39,0,$B366-1))/SUM(OFFSET(Inputs!$B$35:$B$39,0,$B366-1)),0)</f>
        <v>0</v>
      </c>
      <c r="P366" s="918">
        <f ca="1">IFERROR(SUMPRODUCT(CHOOSE({1;2;3;4;5},P91,P147,P202,P257,P312),OFFSET(Inputs!$B$35:$B$39,0,$B366-1))/SUM(OFFSET(Inputs!$B$35:$B$39,0,$B366-1)),0)</f>
        <v>0</v>
      </c>
      <c r="Q366" s="918">
        <f ca="1">IFERROR(SUMPRODUCT(CHOOSE({1;2;3;4;5},Q91,Q147,Q202,Q257,Q312),OFFSET(Inputs!$B$35:$B$39,0,$B366-1))/SUM(OFFSET(Inputs!$B$35:$B$39,0,$B366-1)),0)</f>
        <v>0</v>
      </c>
      <c r="R366" s="918">
        <f ca="1">IFERROR(SUMPRODUCT(CHOOSE({1;2;3;4;5},R91,R147,R202,R257,R312),OFFSET(Inputs!$B$35:$B$39,0,$B366-1))/SUM(OFFSET(Inputs!$B$35:$B$39,0,$B366-1)),0)</f>
        <v>0</v>
      </c>
      <c r="S366" s="918">
        <f ca="1">IFERROR(SUMPRODUCT(CHOOSE({1;2;3;4;5},S91,S147,S202,S257,S312),OFFSET(Inputs!$B$35:$B$39,0,$B366-1))/SUM(OFFSET(Inputs!$B$35:$B$39,0,$B366-1)),0)</f>
        <v>0</v>
      </c>
      <c r="T366" s="918">
        <f ca="1">IFERROR(SUMPRODUCT(CHOOSE({1;2;3;4;5},T91,T147,T202,T257,T312),OFFSET(Inputs!$B$35:$B$39,0,$B366-1))/SUM(OFFSET(Inputs!$B$35:$B$39,0,$B366-1)),0)</f>
        <v>0</v>
      </c>
      <c r="U366" s="918">
        <f ca="1">IFERROR(SUMPRODUCT(CHOOSE({1;2;3;4;5},U91,U147,U202,U257,U312),OFFSET(Inputs!$B$35:$B$39,0,$B366-1))/SUM(OFFSET(Inputs!$B$35:$B$39,0,$B366-1)),0)</f>
        <v>0</v>
      </c>
      <c r="V366" s="918">
        <f ca="1">IFERROR(SUMPRODUCT(CHOOSE({1;2;3;4;5},V91,V147,V202,V257,V312),OFFSET(Inputs!$B$35:$B$39,0,$B366-1))/SUM(OFFSET(Inputs!$B$35:$B$39,0,$B366-1)),0)</f>
        <v>0</v>
      </c>
      <c r="W366" s="918">
        <f ca="1">IFERROR(SUMPRODUCT(CHOOSE({1;2;3;4;5},W91,W147,W202,W257,W312),OFFSET(Inputs!$B$35:$B$39,0,$B366-1))/SUM(OFFSET(Inputs!$B$35:$B$39,0,$B366-1)),0)</f>
        <v>0</v>
      </c>
      <c r="X366" s="918">
        <f ca="1">IFERROR(SUMPRODUCT(CHOOSE({1;2;3;4;5},X91,X147,X202,X257,X312),OFFSET(Inputs!$B$35:$B$39,0,$B366-1))/SUM(OFFSET(Inputs!$B$35:$B$39,0,$B366-1)),0)</f>
        <v>0</v>
      </c>
      <c r="Y366" s="918">
        <f ca="1">IFERROR(SUMPRODUCT(CHOOSE({1;2;3;4;5},Y91,Y147,Y202,Y257,Y312),OFFSET(Inputs!$B$35:$B$39,0,$B366-1))/SUM(OFFSET(Inputs!$B$35:$B$39,0,$B366-1)),0)</f>
        <v>0</v>
      </c>
      <c r="Z366" s="918">
        <f ca="1">IFERROR(SUMPRODUCT(CHOOSE({1;2;3;4;5},Z91,Z147,Z202,Z257,Z312),OFFSET(Inputs!$B$35:$B$39,0,$B366-1))/SUM(OFFSET(Inputs!$B$35:$B$39,0,$B366-1)),0)</f>
        <v>0</v>
      </c>
      <c r="AA366" s="918">
        <f ca="1">IFERROR(SUMPRODUCT(CHOOSE({1;2;3;4;5},AA91,AA147,AA202,AA257,AA312),OFFSET(Inputs!$B$35:$B$39,0,$B366-1))/SUM(OFFSET(Inputs!$B$35:$B$39,0,$B366-1)),0)</f>
        <v>0</v>
      </c>
      <c r="AB366" s="918">
        <f ca="1">IFERROR(SUMPRODUCT(CHOOSE({1;2;3;4;5},AB91,AB147,AB202,AB257,AB312),OFFSET(Inputs!$B$35:$B$39,0,$B366-1))/SUM(OFFSET(Inputs!$B$35:$B$39,0,$B366-1)),0)</f>
        <v>0</v>
      </c>
      <c r="AC366" s="918">
        <f ca="1">IFERROR(SUMPRODUCT(CHOOSE({1;2;3;4;5},AC91,AC147,AC202,AC257,AC312),OFFSET(Inputs!$B$35:$B$39,0,$B366-1))/SUM(OFFSET(Inputs!$B$35:$B$39,0,$B366-1)),0)</f>
        <v>0</v>
      </c>
      <c r="AD366" s="918">
        <f ca="1">IFERROR(SUMPRODUCT(CHOOSE({1;2;3;4;5},AD91,AD147,AD202,AD257,AD312),OFFSET(Inputs!$B$35:$B$39,0,$B366-1))/SUM(OFFSET(Inputs!$B$35:$B$39,0,$B366-1)),0)</f>
        <v>0</v>
      </c>
      <c r="AE366" s="902">
        <f ca="1">IFERROR(SUMPRODUCT(CHOOSE({1;2;3;4;5},AE91,AE147,AE202,AE257,AE312),OFFSET(Inputs!$B$35:$B$39,0,$B366-1))/SUM(OFFSET(Inputs!$B$35:$B$39,0,$B366-1)),0)</f>
        <v>0</v>
      </c>
      <c r="AF366" s="902">
        <f ca="1">IFERROR(SUMPRODUCT(CHOOSE({1;2;3;4;5},AF91,AF147,AF202,AF257,AF312),OFFSET(Inputs!$B$35:$B$39,0,$B366-1))/SUM(OFFSET(Inputs!$B$35:$B$39,0,$B366-1)),0)</f>
        <v>0</v>
      </c>
      <c r="AG366" s="902">
        <f ca="1">IFERROR(SUMPRODUCT(CHOOSE({1;2;3;4;5},AG91,AG147,AG202,AG257,AG312),OFFSET(Inputs!$B$35:$B$39,0,$B366-1))/SUM(OFFSET(Inputs!$B$35:$B$39,0,$B366-1)),0)</f>
        <v>0</v>
      </c>
      <c r="AH366" s="902">
        <f ca="1">IFERROR(SUMPRODUCT(CHOOSE({1;2;3;4;5},AH91,AH147,AH202,AH257,AH312),OFFSET(Inputs!$B$35:$B$39,0,$B366-1))/SUM(OFFSET(Inputs!$B$35:$B$39,0,$B366-1)),0)</f>
        <v>0</v>
      </c>
      <c r="AI366" s="902">
        <f ca="1">IFERROR(SUMPRODUCT(CHOOSE({1;2;3;4;5},AI91,AI147,AI202,AI257,AI312),OFFSET(Inputs!$B$35:$B$39,0,$B366-1))/SUM(OFFSET(Inputs!$B$35:$B$39,0,$B366-1)),0)</f>
        <v>0</v>
      </c>
      <c r="AJ366" s="902">
        <f ca="1">IFERROR(SUMPRODUCT(CHOOSE({1;2;3;4;5},AJ91,AJ147,AJ202,AJ257,AJ312),OFFSET(Inputs!$B$35:$B$39,0,$B366-1))/SUM(OFFSET(Inputs!$B$35:$B$39,0,$B366-1)),0)</f>
        <v>0</v>
      </c>
      <c r="AK366" s="902">
        <f ca="1">IFERROR(SUMPRODUCT(CHOOSE({1;2;3;4;5},AK91,AK147,AK202,AK257,AK312),OFFSET(Inputs!$B$35:$B$39,0,$B366-1))/SUM(OFFSET(Inputs!$B$35:$B$39,0,$B366-1)),0)</f>
        <v>0</v>
      </c>
      <c r="AL366" s="902">
        <f ca="1">IFERROR(SUMPRODUCT(CHOOSE({1;2;3;4;5},AL91,AL147,AL202,AL257,AL312),OFFSET(Inputs!$B$35:$B$39,0,$B366-1))/SUM(OFFSET(Inputs!$B$35:$B$39,0,$B366-1)),0)</f>
        <v>0</v>
      </c>
      <c r="AM366" s="902">
        <f ca="1">IFERROR(SUMPRODUCT(CHOOSE({1;2;3;4;5},AM91,AM147,AM202,AM257,AM312),OFFSET(Inputs!$B$35:$B$39,0,$B366-1))/SUM(OFFSET(Inputs!$B$35:$B$39,0,$B366-1)),0)</f>
        <v>0</v>
      </c>
      <c r="AN366" s="902">
        <f ca="1">IFERROR(SUMPRODUCT(CHOOSE({1;2;3;4;5},AN91,AN147,AN202,AN257,AN312),OFFSET(Inputs!$B$35:$B$39,0,$B366-1))/SUM(OFFSET(Inputs!$B$35:$B$39,0,$B366-1)),0)</f>
        <v>0</v>
      </c>
      <c r="AO366" s="902">
        <f ca="1">IFERROR(SUMPRODUCT(CHOOSE({1;2;3;4;5},AO91,AO147,AO202,AO257,AO312),OFFSET(Inputs!$B$35:$B$39,0,$B366-1))/SUM(OFFSET(Inputs!$B$35:$B$39,0,$B366-1)),0)</f>
        <v>0</v>
      </c>
      <c r="AP366" s="902">
        <f ca="1">IFERROR(SUMPRODUCT(CHOOSE({1;2;3;4;5},AP91,AP147,AP202,AP257,AP312),OFFSET(Inputs!$B$35:$B$39,0,$B366-1))/SUM(OFFSET(Inputs!$B$35:$B$39,0,$B366-1)),0)</f>
        <v>0</v>
      </c>
      <c r="AQ366" s="902">
        <f ca="1">IFERROR(SUMPRODUCT(CHOOSE({1;2;3;4;5},AQ91,AQ147,AQ202,AQ257,AQ312),OFFSET(Inputs!$B$35:$B$39,0,$B366-1))/SUM(OFFSET(Inputs!$B$35:$B$39,0,$B366-1)),0)</f>
        <v>0</v>
      </c>
      <c r="AR366" s="902">
        <f ca="1">IFERROR(SUMPRODUCT(CHOOSE({1;2;3;4;5},AR91,AR147,AR202,AR257,AR312),OFFSET(Inputs!$B$35:$B$39,0,$B366-1))/SUM(OFFSET(Inputs!$B$35:$B$39,0,$B366-1)),0)</f>
        <v>0</v>
      </c>
      <c r="AS366" s="902">
        <f ca="1">IFERROR(SUMPRODUCT(CHOOSE({1;2;3;4;5},AS91,AS147,AS202,AS257,AS312),OFFSET(Inputs!$B$35:$B$39,0,$B366-1))/SUM(OFFSET(Inputs!$B$35:$B$39,0,$B366-1)),0)</f>
        <v>0</v>
      </c>
      <c r="AT366" s="902">
        <f ca="1">IFERROR(SUMPRODUCT(CHOOSE({1;2;3;4;5},AT91,AT147,AT202,AT257,AT312),OFFSET(Inputs!$B$35:$B$39,0,$B366-1))/SUM(OFFSET(Inputs!$B$35:$B$39,0,$B366-1)),0)</f>
        <v>0</v>
      </c>
      <c r="AU366" s="902">
        <f ca="1">IFERROR(SUMPRODUCT(CHOOSE({1;2;3;4;5},AU91,AU147,AU202,AU257,AU312),OFFSET(Inputs!$B$35:$B$39,0,$B366-1))/SUM(OFFSET(Inputs!$B$35:$B$39,0,$B366-1)),0)</f>
        <v>0</v>
      </c>
      <c r="AV366" s="902">
        <f ca="1">IFERROR(SUMPRODUCT(CHOOSE({1;2;3;4;5},AV91,AV147,AV202,AV257,AV312),OFFSET(Inputs!$B$35:$B$39,0,$B366-1))/SUM(OFFSET(Inputs!$B$35:$B$39,0,$B366-1)),0)</f>
        <v>0</v>
      </c>
      <c r="AW366" s="902">
        <f ca="1">IFERROR(SUMPRODUCT(CHOOSE({1;2;3;4;5},AW91,AW147,AW202,AW257,AW312),OFFSET(Inputs!$B$35:$B$39,0,$B366-1))/SUM(OFFSET(Inputs!$B$35:$B$39,0,$B366-1)),0)</f>
        <v>0</v>
      </c>
      <c r="AX366" s="902">
        <f ca="1">IFERROR(SUMPRODUCT(CHOOSE({1;2;3;4;5},AX91,AX147,AX202,AX257,AX312),OFFSET(Inputs!$B$35:$B$39,0,$B366-1))/SUM(OFFSET(Inputs!$B$35:$B$39,0,$B366-1)),0)</f>
        <v>0</v>
      </c>
      <c r="AY366" s="902">
        <f ca="1">IFERROR(SUMPRODUCT(CHOOSE({1;2;3;4;5},AY91,AY147,AY202,AY257,AY312),OFFSET(Inputs!$B$35:$B$39,0,$B366-1))/SUM(OFFSET(Inputs!$B$35:$B$39,0,$B366-1)),0)</f>
        <v>0</v>
      </c>
      <c r="AZ366" s="902">
        <f ca="1">IFERROR(SUMPRODUCT(CHOOSE({1;2;3;4;5},AZ91,AZ147,AZ202,AZ257,AZ312),OFFSET(Inputs!$B$35:$B$39,0,$B366-1))/SUM(OFFSET(Inputs!$B$35:$B$39,0,$B366-1)),0)</f>
        <v>0</v>
      </c>
      <c r="BA366" s="902">
        <f ca="1">IFERROR(SUMPRODUCT(CHOOSE({1;2;3;4;5},BA91,BA147,BA202,BA257,BA312),OFFSET(Inputs!$B$35:$B$39,0,$B366-1))/SUM(OFFSET(Inputs!$B$35:$B$39,0,$B366-1)),0)</f>
        <v>0</v>
      </c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43"/>
      <c r="BU366" s="243"/>
      <c r="BV366" s="243"/>
      <c r="BW366" s="243"/>
      <c r="BX366" s="243"/>
      <c r="BY366" s="243"/>
      <c r="BZ366" s="243"/>
      <c r="CA366" s="243"/>
      <c r="CB366" s="243"/>
      <c r="CC366" s="243"/>
      <c r="CD366" s="243"/>
      <c r="CE366" s="243"/>
      <c r="CF366" s="243"/>
      <c r="CG366" s="243"/>
      <c r="CH366" s="243"/>
      <c r="CI366" s="243"/>
      <c r="CJ366" s="243"/>
      <c r="CK366" s="243"/>
      <c r="CL366" s="243"/>
      <c r="CM366" s="243"/>
      <c r="CN366" s="243"/>
      <c r="CO366" s="243"/>
      <c r="CP366" s="243"/>
      <c r="CQ366" s="243"/>
      <c r="CR366" s="243"/>
      <c r="CS366" s="243"/>
      <c r="CT366" s="243"/>
      <c r="CU366" s="243"/>
      <c r="CV366" s="243"/>
      <c r="CW366" s="243"/>
      <c r="CX366" s="243"/>
      <c r="CY366" s="243"/>
      <c r="CZ366" s="243"/>
      <c r="DA366" s="243"/>
      <c r="DB366" s="243"/>
      <c r="DC366" s="243"/>
      <c r="DD366" s="243"/>
      <c r="DE366" s="243"/>
      <c r="DF366" s="243"/>
      <c r="DG366" s="243"/>
      <c r="DH366" s="243"/>
      <c r="DI366" s="243"/>
      <c r="DJ366" s="243"/>
      <c r="DK366" s="243"/>
      <c r="DL366" s="243"/>
      <c r="DM366" s="243"/>
      <c r="DN366" s="243"/>
      <c r="DO366" s="243"/>
      <c r="DP366" s="243"/>
      <c r="DQ366" s="243"/>
      <c r="DR366" s="243"/>
      <c r="DS366" s="243"/>
      <c r="DT366" s="243"/>
      <c r="DU366" s="243"/>
      <c r="DV366" s="243"/>
      <c r="DW366" s="243"/>
      <c r="DX366" s="243"/>
      <c r="DY366" s="243"/>
      <c r="DZ366" s="243"/>
      <c r="EA366" s="243"/>
      <c r="EB366" s="243"/>
      <c r="EC366" s="243"/>
      <c r="ED366" s="243"/>
      <c r="EE366" s="243"/>
      <c r="EF366" s="243"/>
      <c r="EG366" s="243"/>
      <c r="EH366" s="243"/>
      <c r="EI366" s="243"/>
      <c r="EJ366" s="243"/>
      <c r="EK366" s="243"/>
      <c r="EL366" s="243"/>
      <c r="EM366" s="243"/>
      <c r="EN366" s="243"/>
      <c r="EO366" s="243"/>
      <c r="EP366" s="243"/>
      <c r="EQ366" s="243"/>
      <c r="ER366" s="243"/>
      <c r="ES366" s="243"/>
      <c r="ET366" s="243"/>
      <c r="EU366" s="243"/>
      <c r="EV366" s="243"/>
      <c r="EW366" s="243"/>
      <c r="EX366" s="243"/>
      <c r="EY366" s="243"/>
      <c r="EZ366" s="243"/>
      <c r="FA366" s="243"/>
      <c r="FB366" s="243"/>
      <c r="FC366" s="243"/>
      <c r="FD366" s="243"/>
      <c r="FE366" s="243"/>
      <c r="FF366" s="243"/>
      <c r="FG366" s="243"/>
      <c r="FH366" s="243"/>
      <c r="FI366" s="243"/>
      <c r="FJ366" s="243"/>
      <c r="FK366" s="243"/>
      <c r="FL366" s="243"/>
      <c r="FM366" s="243"/>
      <c r="FN366" s="243"/>
      <c r="FO366" s="243"/>
      <c r="FP366" s="243"/>
      <c r="FQ366" s="243"/>
      <c r="FR366" s="243"/>
      <c r="FS366" s="243"/>
      <c r="FT366" s="243"/>
      <c r="FU366" s="243"/>
      <c r="FV366" s="243"/>
      <c r="FW366" s="243"/>
      <c r="FX366" s="243"/>
      <c r="FY366" s="243"/>
      <c r="FZ366" s="243"/>
      <c r="GA366" s="243"/>
      <c r="GB366" s="243"/>
      <c r="GC366" s="243"/>
      <c r="GD366" s="243"/>
      <c r="GE366" s="243"/>
      <c r="GF366" s="243"/>
      <c r="GG366" s="243"/>
      <c r="GH366" s="243"/>
      <c r="GI366" s="243"/>
      <c r="GJ366" s="243"/>
      <c r="GK366" s="243"/>
      <c r="GL366" s="243"/>
      <c r="GM366" s="243"/>
      <c r="GN366" s="243"/>
      <c r="GO366" s="243"/>
      <c r="GP366" s="243"/>
      <c r="GQ366" s="243"/>
      <c r="GR366" s="243"/>
      <c r="GS366" s="243"/>
      <c r="GT366" s="243"/>
      <c r="GU366" s="243"/>
      <c r="GV366" s="243"/>
      <c r="GW366" s="243"/>
      <c r="GX366" s="243"/>
      <c r="GY366" s="243"/>
      <c r="GZ366" s="243"/>
      <c r="HA366" s="243"/>
      <c r="HB366" s="243"/>
      <c r="HC366" s="243"/>
      <c r="HD366" s="243"/>
      <c r="HE366" s="243"/>
      <c r="HF366" s="243"/>
      <c r="HG366" s="243"/>
      <c r="HH366" s="243"/>
      <c r="HI366" s="243"/>
      <c r="HJ366" s="243"/>
      <c r="HK366" s="243"/>
      <c r="HL366" s="243"/>
      <c r="HM366" s="243"/>
      <c r="HN366" s="243"/>
      <c r="HO366" s="243"/>
      <c r="HP366" s="243"/>
      <c r="HQ366" s="243"/>
      <c r="HR366" s="243"/>
      <c r="HS366" s="243"/>
      <c r="HT366" s="243"/>
      <c r="HU366" s="243"/>
      <c r="HV366" s="243"/>
      <c r="HW366" s="243"/>
      <c r="HX366" s="243"/>
      <c r="HY366" s="243"/>
      <c r="HZ366" s="243"/>
      <c r="IA366" s="243"/>
      <c r="IB366" s="243"/>
      <c r="IC366" s="243"/>
      <c r="ID366" s="243"/>
      <c r="IE366" s="243"/>
      <c r="IF366" s="243"/>
      <c r="IG366" s="243"/>
      <c r="IH366" s="243"/>
      <c r="II366" s="243"/>
      <c r="IJ366" s="243"/>
      <c r="IK366" s="243"/>
      <c r="IL366" s="243"/>
      <c r="IM366" s="243"/>
      <c r="IN366" s="243"/>
      <c r="IO366" s="243"/>
      <c r="IP366" s="243"/>
      <c r="IQ366" s="243"/>
      <c r="IR366" s="243"/>
      <c r="IS366" s="243"/>
      <c r="IT366" s="243"/>
      <c r="IU366" s="243"/>
      <c r="IV366" s="243"/>
    </row>
    <row r="367" spans="1:256" s="62" customFormat="1" outlineLevel="1">
      <c r="A367" s="610"/>
      <c r="B367" s="987">
        <v>29</v>
      </c>
      <c r="C367" s="988"/>
      <c r="D367" s="918">
        <f ca="1">IFERROR(SUMPRODUCT(CHOOSE({1;2;3;4;5},D92,D148,D203,D258,D313),OFFSET(Inputs!$B$35:$B$39,0,$B367-1))/SUM(OFFSET(Inputs!$B$35:$B$39,0,$B367-1)),0)</f>
        <v>0</v>
      </c>
      <c r="E367" s="918">
        <f ca="1">IFERROR(SUMPRODUCT(CHOOSE({1;2;3;4;5},E92,E148,E203,E258,E313),OFFSET(Inputs!$B$35:$B$39,0,$B367-1))/SUM(OFFSET(Inputs!$B$35:$B$39,0,$B367-1)),0)</f>
        <v>0</v>
      </c>
      <c r="F367" s="918">
        <f ca="1">IFERROR(SUMPRODUCT(CHOOSE({1;2;3;4;5},F92,F148,F203,F258,F313),OFFSET(Inputs!$B$35:$B$39,0,$B367-1))/SUM(OFFSET(Inputs!$B$35:$B$39,0,$B367-1)),0)</f>
        <v>0</v>
      </c>
      <c r="G367" s="918">
        <f ca="1">IFERROR(SUMPRODUCT(CHOOSE({1;2;3;4;5},G92,G148,G203,G258,G313),OFFSET(Inputs!$B$35:$B$39,0,$B367-1))/SUM(OFFSET(Inputs!$B$35:$B$39,0,$B367-1)),0)</f>
        <v>0</v>
      </c>
      <c r="H367" s="918">
        <f ca="1">IFERROR(SUMPRODUCT(CHOOSE({1;2;3;4;5},H92,H148,H203,H258,H313),OFFSET(Inputs!$B$35:$B$39,0,$B367-1))/SUM(OFFSET(Inputs!$B$35:$B$39,0,$B367-1)),0)</f>
        <v>0</v>
      </c>
      <c r="I367" s="918">
        <f ca="1">IFERROR(SUMPRODUCT(CHOOSE({1;2;3;4;5},I92,I148,I203,I258,I313),OFFSET(Inputs!$B$35:$B$39,0,$B367-1))/SUM(OFFSET(Inputs!$B$35:$B$39,0,$B367-1)),0)</f>
        <v>0</v>
      </c>
      <c r="J367" s="918">
        <f ca="1">IFERROR(SUMPRODUCT(CHOOSE({1;2;3;4;5},J92,J148,J203,J258,J313),OFFSET(Inputs!$B$35:$B$39,0,$B367-1))/SUM(OFFSET(Inputs!$B$35:$B$39,0,$B367-1)),0)</f>
        <v>0</v>
      </c>
      <c r="K367" s="918">
        <f ca="1">IFERROR(SUMPRODUCT(CHOOSE({1;2;3;4;5},K92,K148,K203,K258,K313),OFFSET(Inputs!$B$35:$B$39,0,$B367-1))/SUM(OFFSET(Inputs!$B$35:$B$39,0,$B367-1)),0)</f>
        <v>0</v>
      </c>
      <c r="L367" s="918">
        <f ca="1">IFERROR(SUMPRODUCT(CHOOSE({1;2;3;4;5},L92,L148,L203,L258,L313),OFFSET(Inputs!$B$35:$B$39,0,$B367-1))/SUM(OFFSET(Inputs!$B$35:$B$39,0,$B367-1)),0)</f>
        <v>0</v>
      </c>
      <c r="M367" s="918">
        <f ca="1">IFERROR(SUMPRODUCT(CHOOSE({1;2;3;4;5},M92,M148,M203,M258,M313),OFFSET(Inputs!$B$35:$B$39,0,$B367-1))/SUM(OFFSET(Inputs!$B$35:$B$39,0,$B367-1)),0)</f>
        <v>0</v>
      </c>
      <c r="N367" s="918">
        <f ca="1">IFERROR(SUMPRODUCT(CHOOSE({1;2;3;4;5},N92,N148,N203,N258,N313),OFFSET(Inputs!$B$35:$B$39,0,$B367-1))/SUM(OFFSET(Inputs!$B$35:$B$39,0,$B367-1)),0)</f>
        <v>0</v>
      </c>
      <c r="O367" s="918">
        <f ca="1">IFERROR(SUMPRODUCT(CHOOSE({1;2;3;4;5},O92,O148,O203,O258,O313),OFFSET(Inputs!$B$35:$B$39,0,$B367-1))/SUM(OFFSET(Inputs!$B$35:$B$39,0,$B367-1)),0)</f>
        <v>0</v>
      </c>
      <c r="P367" s="918">
        <f ca="1">IFERROR(SUMPRODUCT(CHOOSE({1;2;3;4;5},P92,P148,P203,P258,P313),OFFSET(Inputs!$B$35:$B$39,0,$B367-1))/SUM(OFFSET(Inputs!$B$35:$B$39,0,$B367-1)),0)</f>
        <v>0</v>
      </c>
      <c r="Q367" s="918">
        <f ca="1">IFERROR(SUMPRODUCT(CHOOSE({1;2;3;4;5},Q92,Q148,Q203,Q258,Q313),OFFSET(Inputs!$B$35:$B$39,0,$B367-1))/SUM(OFFSET(Inputs!$B$35:$B$39,0,$B367-1)),0)</f>
        <v>0</v>
      </c>
      <c r="R367" s="918">
        <f ca="1">IFERROR(SUMPRODUCT(CHOOSE({1;2;3;4;5},R92,R148,R203,R258,R313),OFFSET(Inputs!$B$35:$B$39,0,$B367-1))/SUM(OFFSET(Inputs!$B$35:$B$39,0,$B367-1)),0)</f>
        <v>0</v>
      </c>
      <c r="S367" s="918">
        <f ca="1">IFERROR(SUMPRODUCT(CHOOSE({1;2;3;4;5},S92,S148,S203,S258,S313),OFFSET(Inputs!$B$35:$B$39,0,$B367-1))/SUM(OFFSET(Inputs!$B$35:$B$39,0,$B367-1)),0)</f>
        <v>0</v>
      </c>
      <c r="T367" s="918">
        <f ca="1">IFERROR(SUMPRODUCT(CHOOSE({1;2;3;4;5},T92,T148,T203,T258,T313),OFFSET(Inputs!$B$35:$B$39,0,$B367-1))/SUM(OFFSET(Inputs!$B$35:$B$39,0,$B367-1)),0)</f>
        <v>0</v>
      </c>
      <c r="U367" s="918">
        <f ca="1">IFERROR(SUMPRODUCT(CHOOSE({1;2;3;4;5},U92,U148,U203,U258,U313),OFFSET(Inputs!$B$35:$B$39,0,$B367-1))/SUM(OFFSET(Inputs!$B$35:$B$39,0,$B367-1)),0)</f>
        <v>0</v>
      </c>
      <c r="V367" s="918">
        <f ca="1">IFERROR(SUMPRODUCT(CHOOSE({1;2;3;4;5},V92,V148,V203,V258,V313),OFFSET(Inputs!$B$35:$B$39,0,$B367-1))/SUM(OFFSET(Inputs!$B$35:$B$39,0,$B367-1)),0)</f>
        <v>0</v>
      </c>
      <c r="W367" s="918">
        <f ca="1">IFERROR(SUMPRODUCT(CHOOSE({1;2;3;4;5},W92,W148,W203,W258,W313),OFFSET(Inputs!$B$35:$B$39,0,$B367-1))/SUM(OFFSET(Inputs!$B$35:$B$39,0,$B367-1)),0)</f>
        <v>0</v>
      </c>
      <c r="X367" s="918">
        <f ca="1">IFERROR(SUMPRODUCT(CHOOSE({1;2;3;4;5},X92,X148,X203,X258,X313),OFFSET(Inputs!$B$35:$B$39,0,$B367-1))/SUM(OFFSET(Inputs!$B$35:$B$39,0,$B367-1)),0)</f>
        <v>0</v>
      </c>
      <c r="Y367" s="918">
        <f ca="1">IFERROR(SUMPRODUCT(CHOOSE({1;2;3;4;5},Y92,Y148,Y203,Y258,Y313),OFFSET(Inputs!$B$35:$B$39,0,$B367-1))/SUM(OFFSET(Inputs!$B$35:$B$39,0,$B367-1)),0)</f>
        <v>0</v>
      </c>
      <c r="Z367" s="918">
        <f ca="1">IFERROR(SUMPRODUCT(CHOOSE({1;2;3;4;5},Z92,Z148,Z203,Z258,Z313),OFFSET(Inputs!$B$35:$B$39,0,$B367-1))/SUM(OFFSET(Inputs!$B$35:$B$39,0,$B367-1)),0)</f>
        <v>0</v>
      </c>
      <c r="AA367" s="918">
        <f ca="1">IFERROR(SUMPRODUCT(CHOOSE({1;2;3;4;5},AA92,AA148,AA203,AA258,AA313),OFFSET(Inputs!$B$35:$B$39,0,$B367-1))/SUM(OFFSET(Inputs!$B$35:$B$39,0,$B367-1)),0)</f>
        <v>0</v>
      </c>
      <c r="AB367" s="918">
        <f ca="1">IFERROR(SUMPRODUCT(CHOOSE({1;2;3;4;5},AB92,AB148,AB203,AB258,AB313),OFFSET(Inputs!$B$35:$B$39,0,$B367-1))/SUM(OFFSET(Inputs!$B$35:$B$39,0,$B367-1)),0)</f>
        <v>0</v>
      </c>
      <c r="AC367" s="918">
        <f ca="1">IFERROR(SUMPRODUCT(CHOOSE({1;2;3;4;5},AC92,AC148,AC203,AC258,AC313),OFFSET(Inputs!$B$35:$B$39,0,$B367-1))/SUM(OFFSET(Inputs!$B$35:$B$39,0,$B367-1)),0)</f>
        <v>0</v>
      </c>
      <c r="AD367" s="918">
        <f ca="1">IFERROR(SUMPRODUCT(CHOOSE({1;2;3;4;5},AD92,AD148,AD203,AD258,AD313),OFFSET(Inputs!$B$35:$B$39,0,$B367-1))/SUM(OFFSET(Inputs!$B$35:$B$39,0,$B367-1)),0)</f>
        <v>0</v>
      </c>
      <c r="AE367" s="918">
        <f ca="1">IFERROR(SUMPRODUCT(CHOOSE({1;2;3;4;5},AE92,AE148,AE203,AE258,AE313),OFFSET(Inputs!$B$35:$B$39,0,$B367-1))/SUM(OFFSET(Inputs!$B$35:$B$39,0,$B367-1)),0)</f>
        <v>0</v>
      </c>
      <c r="AF367" s="902">
        <f ca="1">IFERROR(SUMPRODUCT(CHOOSE({1;2;3;4;5},AF92,AF148,AF203,AF258,AF313),OFFSET(Inputs!$B$35:$B$39,0,$B367-1))/SUM(OFFSET(Inputs!$B$35:$B$39,0,$B367-1)),0)</f>
        <v>0</v>
      </c>
      <c r="AG367" s="902">
        <f ca="1">IFERROR(SUMPRODUCT(CHOOSE({1;2;3;4;5},AG92,AG148,AG203,AG258,AG313),OFFSET(Inputs!$B$35:$B$39,0,$B367-1))/SUM(OFFSET(Inputs!$B$35:$B$39,0,$B367-1)),0)</f>
        <v>0</v>
      </c>
      <c r="AH367" s="902">
        <f ca="1">IFERROR(SUMPRODUCT(CHOOSE({1;2;3;4;5},AH92,AH148,AH203,AH258,AH313),OFFSET(Inputs!$B$35:$B$39,0,$B367-1))/SUM(OFFSET(Inputs!$B$35:$B$39,0,$B367-1)),0)</f>
        <v>0</v>
      </c>
      <c r="AI367" s="902">
        <f ca="1">IFERROR(SUMPRODUCT(CHOOSE({1;2;3;4;5},AI92,AI148,AI203,AI258,AI313),OFFSET(Inputs!$B$35:$B$39,0,$B367-1))/SUM(OFFSET(Inputs!$B$35:$B$39,0,$B367-1)),0)</f>
        <v>0</v>
      </c>
      <c r="AJ367" s="902">
        <f ca="1">IFERROR(SUMPRODUCT(CHOOSE({1;2;3;4;5},AJ92,AJ148,AJ203,AJ258,AJ313),OFFSET(Inputs!$B$35:$B$39,0,$B367-1))/SUM(OFFSET(Inputs!$B$35:$B$39,0,$B367-1)),0)</f>
        <v>0</v>
      </c>
      <c r="AK367" s="902">
        <f ca="1">IFERROR(SUMPRODUCT(CHOOSE({1;2;3;4;5},AK92,AK148,AK203,AK258,AK313),OFFSET(Inputs!$B$35:$B$39,0,$B367-1))/SUM(OFFSET(Inputs!$B$35:$B$39,0,$B367-1)),0)</f>
        <v>0</v>
      </c>
      <c r="AL367" s="902">
        <f ca="1">IFERROR(SUMPRODUCT(CHOOSE({1;2;3;4;5},AL92,AL148,AL203,AL258,AL313),OFFSET(Inputs!$B$35:$B$39,0,$B367-1))/SUM(OFFSET(Inputs!$B$35:$B$39,0,$B367-1)),0)</f>
        <v>0</v>
      </c>
      <c r="AM367" s="902">
        <f ca="1">IFERROR(SUMPRODUCT(CHOOSE({1;2;3;4;5},AM92,AM148,AM203,AM258,AM313),OFFSET(Inputs!$B$35:$B$39,0,$B367-1))/SUM(OFFSET(Inputs!$B$35:$B$39,0,$B367-1)),0)</f>
        <v>0</v>
      </c>
      <c r="AN367" s="902">
        <f ca="1">IFERROR(SUMPRODUCT(CHOOSE({1;2;3;4;5},AN92,AN148,AN203,AN258,AN313),OFFSET(Inputs!$B$35:$B$39,0,$B367-1))/SUM(OFFSET(Inputs!$B$35:$B$39,0,$B367-1)),0)</f>
        <v>0</v>
      </c>
      <c r="AO367" s="902">
        <f ca="1">IFERROR(SUMPRODUCT(CHOOSE({1;2;3;4;5},AO92,AO148,AO203,AO258,AO313),OFFSET(Inputs!$B$35:$B$39,0,$B367-1))/SUM(OFFSET(Inputs!$B$35:$B$39,0,$B367-1)),0)</f>
        <v>0</v>
      </c>
      <c r="AP367" s="902">
        <f ca="1">IFERROR(SUMPRODUCT(CHOOSE({1;2;3;4;5},AP92,AP148,AP203,AP258,AP313),OFFSET(Inputs!$B$35:$B$39,0,$B367-1))/SUM(OFFSET(Inputs!$B$35:$B$39,0,$B367-1)),0)</f>
        <v>0</v>
      </c>
      <c r="AQ367" s="902">
        <f ca="1">IFERROR(SUMPRODUCT(CHOOSE({1;2;3;4;5},AQ92,AQ148,AQ203,AQ258,AQ313),OFFSET(Inputs!$B$35:$B$39,0,$B367-1))/SUM(OFFSET(Inputs!$B$35:$B$39,0,$B367-1)),0)</f>
        <v>0</v>
      </c>
      <c r="AR367" s="902">
        <f ca="1">IFERROR(SUMPRODUCT(CHOOSE({1;2;3;4;5},AR92,AR148,AR203,AR258,AR313),OFFSET(Inputs!$B$35:$B$39,0,$B367-1))/SUM(OFFSET(Inputs!$B$35:$B$39,0,$B367-1)),0)</f>
        <v>0</v>
      </c>
      <c r="AS367" s="902">
        <f ca="1">IFERROR(SUMPRODUCT(CHOOSE({1;2;3;4;5},AS92,AS148,AS203,AS258,AS313),OFFSET(Inputs!$B$35:$B$39,0,$B367-1))/SUM(OFFSET(Inputs!$B$35:$B$39,0,$B367-1)),0)</f>
        <v>0</v>
      </c>
      <c r="AT367" s="902">
        <f ca="1">IFERROR(SUMPRODUCT(CHOOSE({1;2;3;4;5},AT92,AT148,AT203,AT258,AT313),OFFSET(Inputs!$B$35:$B$39,0,$B367-1))/SUM(OFFSET(Inputs!$B$35:$B$39,0,$B367-1)),0)</f>
        <v>0</v>
      </c>
      <c r="AU367" s="902">
        <f ca="1">IFERROR(SUMPRODUCT(CHOOSE({1;2;3;4;5},AU92,AU148,AU203,AU258,AU313),OFFSET(Inputs!$B$35:$B$39,0,$B367-1))/SUM(OFFSET(Inputs!$B$35:$B$39,0,$B367-1)),0)</f>
        <v>0</v>
      </c>
      <c r="AV367" s="902">
        <f ca="1">IFERROR(SUMPRODUCT(CHOOSE({1;2;3;4;5},AV92,AV148,AV203,AV258,AV313),OFFSET(Inputs!$B$35:$B$39,0,$B367-1))/SUM(OFFSET(Inputs!$B$35:$B$39,0,$B367-1)),0)</f>
        <v>0</v>
      </c>
      <c r="AW367" s="902">
        <f ca="1">IFERROR(SUMPRODUCT(CHOOSE({1;2;3;4;5},AW92,AW148,AW203,AW258,AW313),OFFSET(Inputs!$B$35:$B$39,0,$B367-1))/SUM(OFFSET(Inputs!$B$35:$B$39,0,$B367-1)),0)</f>
        <v>0</v>
      </c>
      <c r="AX367" s="902">
        <f ca="1">IFERROR(SUMPRODUCT(CHOOSE({1;2;3;4;5},AX92,AX148,AX203,AX258,AX313),OFFSET(Inputs!$B$35:$B$39,0,$B367-1))/SUM(OFFSET(Inputs!$B$35:$B$39,0,$B367-1)),0)</f>
        <v>0</v>
      </c>
      <c r="AY367" s="902">
        <f ca="1">IFERROR(SUMPRODUCT(CHOOSE({1;2;3;4;5},AY92,AY148,AY203,AY258,AY313),OFFSET(Inputs!$B$35:$B$39,0,$B367-1))/SUM(OFFSET(Inputs!$B$35:$B$39,0,$B367-1)),0)</f>
        <v>0</v>
      </c>
      <c r="AZ367" s="902">
        <f ca="1">IFERROR(SUMPRODUCT(CHOOSE({1;2;3;4;5},AZ92,AZ148,AZ203,AZ258,AZ313),OFFSET(Inputs!$B$35:$B$39,0,$B367-1))/SUM(OFFSET(Inputs!$B$35:$B$39,0,$B367-1)),0)</f>
        <v>0</v>
      </c>
      <c r="BA367" s="902">
        <f ca="1">IFERROR(SUMPRODUCT(CHOOSE({1;2;3;4;5},BA92,BA148,BA203,BA258,BA313),OFFSET(Inputs!$B$35:$B$39,0,$B367-1))/SUM(OFFSET(Inputs!$B$35:$B$39,0,$B367-1)),0)</f>
        <v>0</v>
      </c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43"/>
      <c r="BU367" s="243"/>
      <c r="BV367" s="243"/>
      <c r="BW367" s="243"/>
      <c r="BX367" s="243"/>
      <c r="BY367" s="243"/>
      <c r="BZ367" s="243"/>
      <c r="CA367" s="243"/>
      <c r="CB367" s="243"/>
      <c r="CC367" s="243"/>
      <c r="CD367" s="243"/>
      <c r="CE367" s="243"/>
      <c r="CF367" s="243"/>
      <c r="CG367" s="243"/>
      <c r="CH367" s="243"/>
      <c r="CI367" s="243"/>
      <c r="CJ367" s="243"/>
      <c r="CK367" s="243"/>
      <c r="CL367" s="243"/>
      <c r="CM367" s="243"/>
      <c r="CN367" s="243"/>
      <c r="CO367" s="243"/>
      <c r="CP367" s="243"/>
      <c r="CQ367" s="243"/>
      <c r="CR367" s="243"/>
      <c r="CS367" s="243"/>
      <c r="CT367" s="243"/>
      <c r="CU367" s="243"/>
      <c r="CV367" s="243"/>
      <c r="CW367" s="243"/>
      <c r="CX367" s="243"/>
      <c r="CY367" s="243"/>
      <c r="CZ367" s="243"/>
      <c r="DA367" s="243"/>
      <c r="DB367" s="243"/>
      <c r="DC367" s="243"/>
      <c r="DD367" s="243"/>
      <c r="DE367" s="243"/>
      <c r="DF367" s="243"/>
      <c r="DG367" s="243"/>
      <c r="DH367" s="243"/>
      <c r="DI367" s="243"/>
      <c r="DJ367" s="243"/>
      <c r="DK367" s="243"/>
      <c r="DL367" s="243"/>
      <c r="DM367" s="243"/>
      <c r="DN367" s="243"/>
      <c r="DO367" s="243"/>
      <c r="DP367" s="243"/>
      <c r="DQ367" s="243"/>
      <c r="DR367" s="243"/>
      <c r="DS367" s="243"/>
      <c r="DT367" s="243"/>
      <c r="DU367" s="243"/>
      <c r="DV367" s="243"/>
      <c r="DW367" s="243"/>
      <c r="DX367" s="243"/>
      <c r="DY367" s="243"/>
      <c r="DZ367" s="243"/>
      <c r="EA367" s="243"/>
      <c r="EB367" s="243"/>
      <c r="EC367" s="243"/>
      <c r="ED367" s="243"/>
      <c r="EE367" s="243"/>
      <c r="EF367" s="243"/>
      <c r="EG367" s="243"/>
      <c r="EH367" s="243"/>
      <c r="EI367" s="243"/>
      <c r="EJ367" s="243"/>
      <c r="EK367" s="243"/>
      <c r="EL367" s="243"/>
      <c r="EM367" s="243"/>
      <c r="EN367" s="243"/>
      <c r="EO367" s="243"/>
      <c r="EP367" s="243"/>
      <c r="EQ367" s="243"/>
      <c r="ER367" s="243"/>
      <c r="ES367" s="243"/>
      <c r="ET367" s="243"/>
      <c r="EU367" s="243"/>
      <c r="EV367" s="243"/>
      <c r="EW367" s="243"/>
      <c r="EX367" s="243"/>
      <c r="EY367" s="243"/>
      <c r="EZ367" s="243"/>
      <c r="FA367" s="243"/>
      <c r="FB367" s="243"/>
      <c r="FC367" s="243"/>
      <c r="FD367" s="243"/>
      <c r="FE367" s="243"/>
      <c r="FF367" s="243"/>
      <c r="FG367" s="243"/>
      <c r="FH367" s="243"/>
      <c r="FI367" s="243"/>
      <c r="FJ367" s="243"/>
      <c r="FK367" s="243"/>
      <c r="FL367" s="243"/>
      <c r="FM367" s="243"/>
      <c r="FN367" s="243"/>
      <c r="FO367" s="243"/>
      <c r="FP367" s="243"/>
      <c r="FQ367" s="243"/>
      <c r="FR367" s="243"/>
      <c r="FS367" s="243"/>
      <c r="FT367" s="243"/>
      <c r="FU367" s="243"/>
      <c r="FV367" s="243"/>
      <c r="FW367" s="243"/>
      <c r="FX367" s="243"/>
      <c r="FY367" s="243"/>
      <c r="FZ367" s="243"/>
      <c r="GA367" s="243"/>
      <c r="GB367" s="243"/>
      <c r="GC367" s="243"/>
      <c r="GD367" s="243"/>
      <c r="GE367" s="243"/>
      <c r="GF367" s="243"/>
      <c r="GG367" s="243"/>
      <c r="GH367" s="243"/>
      <c r="GI367" s="243"/>
      <c r="GJ367" s="243"/>
      <c r="GK367" s="243"/>
      <c r="GL367" s="243"/>
      <c r="GM367" s="243"/>
      <c r="GN367" s="243"/>
      <c r="GO367" s="243"/>
      <c r="GP367" s="243"/>
      <c r="GQ367" s="243"/>
      <c r="GR367" s="243"/>
      <c r="GS367" s="243"/>
      <c r="GT367" s="243"/>
      <c r="GU367" s="243"/>
      <c r="GV367" s="243"/>
      <c r="GW367" s="243"/>
      <c r="GX367" s="243"/>
      <c r="GY367" s="243"/>
      <c r="GZ367" s="243"/>
      <c r="HA367" s="243"/>
      <c r="HB367" s="243"/>
      <c r="HC367" s="243"/>
      <c r="HD367" s="243"/>
      <c r="HE367" s="243"/>
      <c r="HF367" s="243"/>
      <c r="HG367" s="243"/>
      <c r="HH367" s="243"/>
      <c r="HI367" s="243"/>
      <c r="HJ367" s="243"/>
      <c r="HK367" s="243"/>
      <c r="HL367" s="243"/>
      <c r="HM367" s="243"/>
      <c r="HN367" s="243"/>
      <c r="HO367" s="243"/>
      <c r="HP367" s="243"/>
      <c r="HQ367" s="243"/>
      <c r="HR367" s="243"/>
      <c r="HS367" s="243"/>
      <c r="HT367" s="243"/>
      <c r="HU367" s="243"/>
      <c r="HV367" s="243"/>
      <c r="HW367" s="243"/>
      <c r="HX367" s="243"/>
      <c r="HY367" s="243"/>
      <c r="HZ367" s="243"/>
      <c r="IA367" s="243"/>
      <c r="IB367" s="243"/>
      <c r="IC367" s="243"/>
      <c r="ID367" s="243"/>
      <c r="IE367" s="243"/>
      <c r="IF367" s="243"/>
      <c r="IG367" s="243"/>
      <c r="IH367" s="243"/>
      <c r="II367" s="243"/>
      <c r="IJ367" s="243"/>
      <c r="IK367" s="243"/>
      <c r="IL367" s="243"/>
      <c r="IM367" s="243"/>
      <c r="IN367" s="243"/>
      <c r="IO367" s="243"/>
      <c r="IP367" s="243"/>
      <c r="IQ367" s="243"/>
      <c r="IR367" s="243"/>
      <c r="IS367" s="243"/>
      <c r="IT367" s="243"/>
      <c r="IU367" s="243"/>
      <c r="IV367" s="243"/>
    </row>
    <row r="368" spans="1:256" s="62" customFormat="1" outlineLevel="1">
      <c r="A368" s="610"/>
      <c r="B368" s="987">
        <v>30</v>
      </c>
      <c r="C368" s="988"/>
      <c r="D368" s="918">
        <f ca="1">IFERROR(SUMPRODUCT(CHOOSE({1;2;3;4;5},D93,D149,D204,D259,D314),OFFSET(Inputs!$B$35:$B$39,0,$B368-1))/SUM(OFFSET(Inputs!$B$35:$B$39,0,$B368-1)),0)</f>
        <v>0</v>
      </c>
      <c r="E368" s="918">
        <f ca="1">IFERROR(SUMPRODUCT(CHOOSE({1;2;3;4;5},E93,E149,E204,E259,E314),OFFSET(Inputs!$B$35:$B$39,0,$B368-1))/SUM(OFFSET(Inputs!$B$35:$B$39,0,$B368-1)),0)</f>
        <v>0</v>
      </c>
      <c r="F368" s="918">
        <f ca="1">IFERROR(SUMPRODUCT(CHOOSE({1;2;3;4;5},F93,F149,F204,F259,F314),OFFSET(Inputs!$B$35:$B$39,0,$B368-1))/SUM(OFFSET(Inputs!$B$35:$B$39,0,$B368-1)),0)</f>
        <v>0</v>
      </c>
      <c r="G368" s="918">
        <f ca="1">IFERROR(SUMPRODUCT(CHOOSE({1;2;3;4;5},G93,G149,G204,G259,G314),OFFSET(Inputs!$B$35:$B$39,0,$B368-1))/SUM(OFFSET(Inputs!$B$35:$B$39,0,$B368-1)),0)</f>
        <v>0</v>
      </c>
      <c r="H368" s="918">
        <f ca="1">IFERROR(SUMPRODUCT(CHOOSE({1;2;3;4;5},H93,H149,H204,H259,H314),OFFSET(Inputs!$B$35:$B$39,0,$B368-1))/SUM(OFFSET(Inputs!$B$35:$B$39,0,$B368-1)),0)</f>
        <v>0</v>
      </c>
      <c r="I368" s="918">
        <f ca="1">IFERROR(SUMPRODUCT(CHOOSE({1;2;3;4;5},I93,I149,I204,I259,I314),OFFSET(Inputs!$B$35:$B$39,0,$B368-1))/SUM(OFFSET(Inputs!$B$35:$B$39,0,$B368-1)),0)</f>
        <v>0</v>
      </c>
      <c r="J368" s="918">
        <f ca="1">IFERROR(SUMPRODUCT(CHOOSE({1;2;3;4;5},J93,J149,J204,J259,J314),OFFSET(Inputs!$B$35:$B$39,0,$B368-1))/SUM(OFFSET(Inputs!$B$35:$B$39,0,$B368-1)),0)</f>
        <v>0</v>
      </c>
      <c r="K368" s="918">
        <f ca="1">IFERROR(SUMPRODUCT(CHOOSE({1;2;3;4;5},K93,K149,K204,K259,K314),OFFSET(Inputs!$B$35:$B$39,0,$B368-1))/SUM(OFFSET(Inputs!$B$35:$B$39,0,$B368-1)),0)</f>
        <v>0</v>
      </c>
      <c r="L368" s="918">
        <f ca="1">IFERROR(SUMPRODUCT(CHOOSE({1;2;3;4;5},L93,L149,L204,L259,L314),OFFSET(Inputs!$B$35:$B$39,0,$B368-1))/SUM(OFFSET(Inputs!$B$35:$B$39,0,$B368-1)),0)</f>
        <v>0</v>
      </c>
      <c r="M368" s="918">
        <f ca="1">IFERROR(SUMPRODUCT(CHOOSE({1;2;3;4;5},M93,M149,M204,M259,M314),OFFSET(Inputs!$B$35:$B$39,0,$B368-1))/SUM(OFFSET(Inputs!$B$35:$B$39,0,$B368-1)),0)</f>
        <v>0</v>
      </c>
      <c r="N368" s="918">
        <f ca="1">IFERROR(SUMPRODUCT(CHOOSE({1;2;3;4;5},N93,N149,N204,N259,N314),OFFSET(Inputs!$B$35:$B$39,0,$B368-1))/SUM(OFFSET(Inputs!$B$35:$B$39,0,$B368-1)),0)</f>
        <v>0</v>
      </c>
      <c r="O368" s="918">
        <f ca="1">IFERROR(SUMPRODUCT(CHOOSE({1;2;3;4;5},O93,O149,O204,O259,O314),OFFSET(Inputs!$B$35:$B$39,0,$B368-1))/SUM(OFFSET(Inputs!$B$35:$B$39,0,$B368-1)),0)</f>
        <v>0</v>
      </c>
      <c r="P368" s="918">
        <f ca="1">IFERROR(SUMPRODUCT(CHOOSE({1;2;3;4;5},P93,P149,P204,P259,P314),OFFSET(Inputs!$B$35:$B$39,0,$B368-1))/SUM(OFFSET(Inputs!$B$35:$B$39,0,$B368-1)),0)</f>
        <v>0</v>
      </c>
      <c r="Q368" s="918">
        <f ca="1">IFERROR(SUMPRODUCT(CHOOSE({1;2;3;4;5},Q93,Q149,Q204,Q259,Q314),OFFSET(Inputs!$B$35:$B$39,0,$B368-1))/SUM(OFFSET(Inputs!$B$35:$B$39,0,$B368-1)),0)</f>
        <v>0</v>
      </c>
      <c r="R368" s="918">
        <f ca="1">IFERROR(SUMPRODUCT(CHOOSE({1;2;3;4;5},R93,R149,R204,R259,R314),OFFSET(Inputs!$B$35:$B$39,0,$B368-1))/SUM(OFFSET(Inputs!$B$35:$B$39,0,$B368-1)),0)</f>
        <v>0</v>
      </c>
      <c r="S368" s="918">
        <f ca="1">IFERROR(SUMPRODUCT(CHOOSE({1;2;3;4;5},S93,S149,S204,S259,S314),OFFSET(Inputs!$B$35:$B$39,0,$B368-1))/SUM(OFFSET(Inputs!$B$35:$B$39,0,$B368-1)),0)</f>
        <v>0</v>
      </c>
      <c r="T368" s="918">
        <f ca="1">IFERROR(SUMPRODUCT(CHOOSE({1;2;3;4;5},T93,T149,T204,T259,T314),OFFSET(Inputs!$B$35:$B$39,0,$B368-1))/SUM(OFFSET(Inputs!$B$35:$B$39,0,$B368-1)),0)</f>
        <v>0</v>
      </c>
      <c r="U368" s="918">
        <f ca="1">IFERROR(SUMPRODUCT(CHOOSE({1;2;3;4;5},U93,U149,U204,U259,U314),OFFSET(Inputs!$B$35:$B$39,0,$B368-1))/SUM(OFFSET(Inputs!$B$35:$B$39,0,$B368-1)),0)</f>
        <v>0</v>
      </c>
      <c r="V368" s="918">
        <f ca="1">IFERROR(SUMPRODUCT(CHOOSE({1;2;3;4;5},V93,V149,V204,V259,V314),OFFSET(Inputs!$B$35:$B$39,0,$B368-1))/SUM(OFFSET(Inputs!$B$35:$B$39,0,$B368-1)),0)</f>
        <v>0</v>
      </c>
      <c r="W368" s="918">
        <f ca="1">IFERROR(SUMPRODUCT(CHOOSE({1;2;3;4;5},W93,W149,W204,W259,W314),OFFSET(Inputs!$B$35:$B$39,0,$B368-1))/SUM(OFFSET(Inputs!$B$35:$B$39,0,$B368-1)),0)</f>
        <v>0</v>
      </c>
      <c r="X368" s="918">
        <f ca="1">IFERROR(SUMPRODUCT(CHOOSE({1;2;3;4;5},X93,X149,X204,X259,X314),OFFSET(Inputs!$B$35:$B$39,0,$B368-1))/SUM(OFFSET(Inputs!$B$35:$B$39,0,$B368-1)),0)</f>
        <v>0</v>
      </c>
      <c r="Y368" s="918">
        <f ca="1">IFERROR(SUMPRODUCT(CHOOSE({1;2;3;4;5},Y93,Y149,Y204,Y259,Y314),OFFSET(Inputs!$B$35:$B$39,0,$B368-1))/SUM(OFFSET(Inputs!$B$35:$B$39,0,$B368-1)),0)</f>
        <v>0</v>
      </c>
      <c r="Z368" s="918">
        <f ca="1">IFERROR(SUMPRODUCT(CHOOSE({1;2;3;4;5},Z93,Z149,Z204,Z259,Z314),OFFSET(Inputs!$B$35:$B$39,0,$B368-1))/SUM(OFFSET(Inputs!$B$35:$B$39,0,$B368-1)),0)</f>
        <v>0</v>
      </c>
      <c r="AA368" s="918">
        <f ca="1">IFERROR(SUMPRODUCT(CHOOSE({1;2;3;4;5},AA93,AA149,AA204,AA259,AA314),OFFSET(Inputs!$B$35:$B$39,0,$B368-1))/SUM(OFFSET(Inputs!$B$35:$B$39,0,$B368-1)),0)</f>
        <v>0</v>
      </c>
      <c r="AB368" s="918">
        <f ca="1">IFERROR(SUMPRODUCT(CHOOSE({1;2;3;4;5},AB93,AB149,AB204,AB259,AB314),OFFSET(Inputs!$B$35:$B$39,0,$B368-1))/SUM(OFFSET(Inputs!$B$35:$B$39,0,$B368-1)),0)</f>
        <v>0</v>
      </c>
      <c r="AC368" s="918">
        <f ca="1">IFERROR(SUMPRODUCT(CHOOSE({1;2;3;4;5},AC93,AC149,AC204,AC259,AC314),OFFSET(Inputs!$B$35:$B$39,0,$B368-1))/SUM(OFFSET(Inputs!$B$35:$B$39,0,$B368-1)),0)</f>
        <v>0</v>
      </c>
      <c r="AD368" s="918">
        <f ca="1">IFERROR(SUMPRODUCT(CHOOSE({1;2;3;4;5},AD93,AD149,AD204,AD259,AD314),OFFSET(Inputs!$B$35:$B$39,0,$B368-1))/SUM(OFFSET(Inputs!$B$35:$B$39,0,$B368-1)),0)</f>
        <v>0</v>
      </c>
      <c r="AE368" s="918">
        <f ca="1">IFERROR(SUMPRODUCT(CHOOSE({1;2;3;4;5},AE93,AE149,AE204,AE259,AE314),OFFSET(Inputs!$B$35:$B$39,0,$B368-1))/SUM(OFFSET(Inputs!$B$35:$B$39,0,$B368-1)),0)</f>
        <v>0</v>
      </c>
      <c r="AF368" s="918">
        <f ca="1">IFERROR(SUMPRODUCT(CHOOSE({1;2;3;4;5},AF93,AF149,AF204,AF259,AF314),OFFSET(Inputs!$B$35:$B$39,0,$B368-1))/SUM(OFFSET(Inputs!$B$35:$B$39,0,$B368-1)),0)</f>
        <v>0</v>
      </c>
      <c r="AG368" s="902">
        <f ca="1">IFERROR(SUMPRODUCT(CHOOSE({1;2;3;4;5},AG93,AG149,AG204,AG259,AG314),OFFSET(Inputs!$B$35:$B$39,0,$B368-1))/SUM(OFFSET(Inputs!$B$35:$B$39,0,$B368-1)),0)</f>
        <v>0</v>
      </c>
      <c r="AH368" s="902">
        <f ca="1">IFERROR(SUMPRODUCT(CHOOSE({1;2;3;4;5},AH93,AH149,AH204,AH259,AH314),OFFSET(Inputs!$B$35:$B$39,0,$B368-1))/SUM(OFFSET(Inputs!$B$35:$B$39,0,$B368-1)),0)</f>
        <v>0</v>
      </c>
      <c r="AI368" s="902">
        <f ca="1">IFERROR(SUMPRODUCT(CHOOSE({1;2;3;4;5},AI93,AI149,AI204,AI259,AI314),OFFSET(Inputs!$B$35:$B$39,0,$B368-1))/SUM(OFFSET(Inputs!$B$35:$B$39,0,$B368-1)),0)</f>
        <v>0</v>
      </c>
      <c r="AJ368" s="902">
        <f ca="1">IFERROR(SUMPRODUCT(CHOOSE({1;2;3;4;5},AJ93,AJ149,AJ204,AJ259,AJ314),OFFSET(Inputs!$B$35:$B$39,0,$B368-1))/SUM(OFFSET(Inputs!$B$35:$B$39,0,$B368-1)),0)</f>
        <v>0</v>
      </c>
      <c r="AK368" s="902">
        <f ca="1">IFERROR(SUMPRODUCT(CHOOSE({1;2;3;4;5},AK93,AK149,AK204,AK259,AK314),OFFSET(Inputs!$B$35:$B$39,0,$B368-1))/SUM(OFFSET(Inputs!$B$35:$B$39,0,$B368-1)),0)</f>
        <v>0</v>
      </c>
      <c r="AL368" s="902">
        <f ca="1">IFERROR(SUMPRODUCT(CHOOSE({1;2;3;4;5},AL93,AL149,AL204,AL259,AL314),OFFSET(Inputs!$B$35:$B$39,0,$B368-1))/SUM(OFFSET(Inputs!$B$35:$B$39,0,$B368-1)),0)</f>
        <v>0</v>
      </c>
      <c r="AM368" s="902">
        <f ca="1">IFERROR(SUMPRODUCT(CHOOSE({1;2;3;4;5},AM93,AM149,AM204,AM259,AM314),OFFSET(Inputs!$B$35:$B$39,0,$B368-1))/SUM(OFFSET(Inputs!$B$35:$B$39,0,$B368-1)),0)</f>
        <v>0</v>
      </c>
      <c r="AN368" s="902">
        <f ca="1">IFERROR(SUMPRODUCT(CHOOSE({1;2;3;4;5},AN93,AN149,AN204,AN259,AN314),OFFSET(Inputs!$B$35:$B$39,0,$B368-1))/SUM(OFFSET(Inputs!$B$35:$B$39,0,$B368-1)),0)</f>
        <v>0</v>
      </c>
      <c r="AO368" s="902">
        <f ca="1">IFERROR(SUMPRODUCT(CHOOSE({1;2;3;4;5},AO93,AO149,AO204,AO259,AO314),OFFSET(Inputs!$B$35:$B$39,0,$B368-1))/SUM(OFFSET(Inputs!$B$35:$B$39,0,$B368-1)),0)</f>
        <v>0</v>
      </c>
      <c r="AP368" s="902">
        <f ca="1">IFERROR(SUMPRODUCT(CHOOSE({1;2;3;4;5},AP93,AP149,AP204,AP259,AP314),OFFSET(Inputs!$B$35:$B$39,0,$B368-1))/SUM(OFFSET(Inputs!$B$35:$B$39,0,$B368-1)),0)</f>
        <v>0</v>
      </c>
      <c r="AQ368" s="902">
        <f ca="1">IFERROR(SUMPRODUCT(CHOOSE({1;2;3;4;5},AQ93,AQ149,AQ204,AQ259,AQ314),OFFSET(Inputs!$B$35:$B$39,0,$B368-1))/SUM(OFFSET(Inputs!$B$35:$B$39,0,$B368-1)),0)</f>
        <v>0</v>
      </c>
      <c r="AR368" s="902">
        <f ca="1">IFERROR(SUMPRODUCT(CHOOSE({1;2;3;4;5},AR93,AR149,AR204,AR259,AR314),OFFSET(Inputs!$B$35:$B$39,0,$B368-1))/SUM(OFFSET(Inputs!$B$35:$B$39,0,$B368-1)),0)</f>
        <v>0</v>
      </c>
      <c r="AS368" s="902">
        <f ca="1">IFERROR(SUMPRODUCT(CHOOSE({1;2;3;4;5},AS93,AS149,AS204,AS259,AS314),OFFSET(Inputs!$B$35:$B$39,0,$B368-1))/SUM(OFFSET(Inputs!$B$35:$B$39,0,$B368-1)),0)</f>
        <v>0</v>
      </c>
      <c r="AT368" s="902">
        <f ca="1">IFERROR(SUMPRODUCT(CHOOSE({1;2;3;4;5},AT93,AT149,AT204,AT259,AT314),OFFSET(Inputs!$B$35:$B$39,0,$B368-1))/SUM(OFFSET(Inputs!$B$35:$B$39,0,$B368-1)),0)</f>
        <v>0</v>
      </c>
      <c r="AU368" s="902">
        <f ca="1">IFERROR(SUMPRODUCT(CHOOSE({1;2;3;4;5},AU93,AU149,AU204,AU259,AU314),OFFSET(Inputs!$B$35:$B$39,0,$B368-1))/SUM(OFFSET(Inputs!$B$35:$B$39,0,$B368-1)),0)</f>
        <v>0</v>
      </c>
      <c r="AV368" s="902">
        <f ca="1">IFERROR(SUMPRODUCT(CHOOSE({1;2;3;4;5},AV93,AV149,AV204,AV259,AV314),OFFSET(Inputs!$B$35:$B$39,0,$B368-1))/SUM(OFFSET(Inputs!$B$35:$B$39,0,$B368-1)),0)</f>
        <v>0</v>
      </c>
      <c r="AW368" s="902">
        <f ca="1">IFERROR(SUMPRODUCT(CHOOSE({1;2;3;4;5},AW93,AW149,AW204,AW259,AW314),OFFSET(Inputs!$B$35:$B$39,0,$B368-1))/SUM(OFFSET(Inputs!$B$35:$B$39,0,$B368-1)),0)</f>
        <v>0</v>
      </c>
      <c r="AX368" s="902">
        <f ca="1">IFERROR(SUMPRODUCT(CHOOSE({1;2;3;4;5},AX93,AX149,AX204,AX259,AX314),OFFSET(Inputs!$B$35:$B$39,0,$B368-1))/SUM(OFFSET(Inputs!$B$35:$B$39,0,$B368-1)),0)</f>
        <v>0</v>
      </c>
      <c r="AY368" s="902">
        <f ca="1">IFERROR(SUMPRODUCT(CHOOSE({1;2;3;4;5},AY93,AY149,AY204,AY259,AY314),OFFSET(Inputs!$B$35:$B$39,0,$B368-1))/SUM(OFFSET(Inputs!$B$35:$B$39,0,$B368-1)),0)</f>
        <v>0</v>
      </c>
      <c r="AZ368" s="902">
        <f ca="1">IFERROR(SUMPRODUCT(CHOOSE({1;2;3;4;5},AZ93,AZ149,AZ204,AZ259,AZ314),OFFSET(Inputs!$B$35:$B$39,0,$B368-1))/SUM(OFFSET(Inputs!$B$35:$B$39,0,$B368-1)),0)</f>
        <v>0</v>
      </c>
      <c r="BA368" s="902">
        <f ca="1">IFERROR(SUMPRODUCT(CHOOSE({1;2;3;4;5},BA93,BA149,BA204,BA259,BA314),OFFSET(Inputs!$B$35:$B$39,0,$B368-1))/SUM(OFFSET(Inputs!$B$35:$B$39,0,$B368-1)),0)</f>
        <v>0</v>
      </c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43"/>
      <c r="BU368" s="243"/>
      <c r="BV368" s="243"/>
      <c r="BW368" s="243"/>
      <c r="BX368" s="243"/>
      <c r="BY368" s="243"/>
      <c r="BZ368" s="243"/>
      <c r="CA368" s="243"/>
      <c r="CB368" s="243"/>
      <c r="CC368" s="243"/>
      <c r="CD368" s="243"/>
      <c r="CE368" s="243"/>
      <c r="CF368" s="243"/>
      <c r="CG368" s="243"/>
      <c r="CH368" s="243"/>
      <c r="CI368" s="243"/>
      <c r="CJ368" s="243"/>
      <c r="CK368" s="243"/>
      <c r="CL368" s="243"/>
      <c r="CM368" s="243"/>
      <c r="CN368" s="243"/>
      <c r="CO368" s="243"/>
      <c r="CP368" s="243"/>
      <c r="CQ368" s="243"/>
      <c r="CR368" s="243"/>
      <c r="CS368" s="243"/>
      <c r="CT368" s="243"/>
      <c r="CU368" s="243"/>
      <c r="CV368" s="243"/>
      <c r="CW368" s="243"/>
      <c r="CX368" s="243"/>
      <c r="CY368" s="243"/>
      <c r="CZ368" s="243"/>
      <c r="DA368" s="243"/>
      <c r="DB368" s="243"/>
      <c r="DC368" s="243"/>
      <c r="DD368" s="243"/>
      <c r="DE368" s="243"/>
      <c r="DF368" s="243"/>
      <c r="DG368" s="243"/>
      <c r="DH368" s="243"/>
      <c r="DI368" s="243"/>
      <c r="DJ368" s="243"/>
      <c r="DK368" s="243"/>
      <c r="DL368" s="243"/>
      <c r="DM368" s="243"/>
      <c r="DN368" s="243"/>
      <c r="DO368" s="243"/>
      <c r="DP368" s="243"/>
      <c r="DQ368" s="243"/>
      <c r="DR368" s="243"/>
      <c r="DS368" s="243"/>
      <c r="DT368" s="243"/>
      <c r="DU368" s="243"/>
      <c r="DV368" s="243"/>
      <c r="DW368" s="243"/>
      <c r="DX368" s="243"/>
      <c r="DY368" s="243"/>
      <c r="DZ368" s="243"/>
      <c r="EA368" s="243"/>
      <c r="EB368" s="243"/>
      <c r="EC368" s="243"/>
      <c r="ED368" s="243"/>
      <c r="EE368" s="243"/>
      <c r="EF368" s="243"/>
      <c r="EG368" s="243"/>
      <c r="EH368" s="243"/>
      <c r="EI368" s="243"/>
      <c r="EJ368" s="243"/>
      <c r="EK368" s="243"/>
      <c r="EL368" s="243"/>
      <c r="EM368" s="243"/>
      <c r="EN368" s="243"/>
      <c r="EO368" s="243"/>
      <c r="EP368" s="243"/>
      <c r="EQ368" s="243"/>
      <c r="ER368" s="243"/>
      <c r="ES368" s="243"/>
      <c r="ET368" s="243"/>
      <c r="EU368" s="243"/>
      <c r="EV368" s="243"/>
      <c r="EW368" s="243"/>
      <c r="EX368" s="243"/>
      <c r="EY368" s="243"/>
      <c r="EZ368" s="243"/>
      <c r="FA368" s="243"/>
      <c r="FB368" s="243"/>
      <c r="FC368" s="243"/>
      <c r="FD368" s="243"/>
      <c r="FE368" s="243"/>
      <c r="FF368" s="243"/>
      <c r="FG368" s="243"/>
      <c r="FH368" s="243"/>
      <c r="FI368" s="243"/>
      <c r="FJ368" s="243"/>
      <c r="FK368" s="243"/>
      <c r="FL368" s="243"/>
      <c r="FM368" s="243"/>
      <c r="FN368" s="243"/>
      <c r="FO368" s="243"/>
      <c r="FP368" s="243"/>
      <c r="FQ368" s="243"/>
      <c r="FR368" s="243"/>
      <c r="FS368" s="243"/>
      <c r="FT368" s="243"/>
      <c r="FU368" s="243"/>
      <c r="FV368" s="243"/>
      <c r="FW368" s="243"/>
      <c r="FX368" s="243"/>
      <c r="FY368" s="243"/>
      <c r="FZ368" s="243"/>
      <c r="GA368" s="243"/>
      <c r="GB368" s="243"/>
      <c r="GC368" s="243"/>
      <c r="GD368" s="243"/>
      <c r="GE368" s="243"/>
      <c r="GF368" s="243"/>
      <c r="GG368" s="243"/>
      <c r="GH368" s="243"/>
      <c r="GI368" s="243"/>
      <c r="GJ368" s="243"/>
      <c r="GK368" s="243"/>
      <c r="GL368" s="243"/>
      <c r="GM368" s="243"/>
      <c r="GN368" s="243"/>
      <c r="GO368" s="243"/>
      <c r="GP368" s="243"/>
      <c r="GQ368" s="243"/>
      <c r="GR368" s="243"/>
      <c r="GS368" s="243"/>
      <c r="GT368" s="243"/>
      <c r="GU368" s="243"/>
      <c r="GV368" s="243"/>
      <c r="GW368" s="243"/>
      <c r="GX368" s="243"/>
      <c r="GY368" s="243"/>
      <c r="GZ368" s="243"/>
      <c r="HA368" s="243"/>
      <c r="HB368" s="243"/>
      <c r="HC368" s="243"/>
      <c r="HD368" s="243"/>
      <c r="HE368" s="243"/>
      <c r="HF368" s="243"/>
      <c r="HG368" s="243"/>
      <c r="HH368" s="243"/>
      <c r="HI368" s="243"/>
      <c r="HJ368" s="243"/>
      <c r="HK368" s="243"/>
      <c r="HL368" s="243"/>
      <c r="HM368" s="243"/>
      <c r="HN368" s="243"/>
      <c r="HO368" s="243"/>
      <c r="HP368" s="243"/>
      <c r="HQ368" s="243"/>
      <c r="HR368" s="243"/>
      <c r="HS368" s="243"/>
      <c r="HT368" s="243"/>
      <c r="HU368" s="243"/>
      <c r="HV368" s="243"/>
      <c r="HW368" s="243"/>
      <c r="HX368" s="243"/>
      <c r="HY368" s="243"/>
      <c r="HZ368" s="243"/>
      <c r="IA368" s="243"/>
      <c r="IB368" s="243"/>
      <c r="IC368" s="243"/>
      <c r="ID368" s="243"/>
      <c r="IE368" s="243"/>
      <c r="IF368" s="243"/>
      <c r="IG368" s="243"/>
      <c r="IH368" s="243"/>
      <c r="II368" s="243"/>
      <c r="IJ368" s="243"/>
      <c r="IK368" s="243"/>
      <c r="IL368" s="243"/>
      <c r="IM368" s="243"/>
      <c r="IN368" s="243"/>
      <c r="IO368" s="243"/>
      <c r="IP368" s="243"/>
      <c r="IQ368" s="243"/>
      <c r="IR368" s="243"/>
      <c r="IS368" s="243"/>
      <c r="IT368" s="243"/>
      <c r="IU368" s="243"/>
      <c r="IV368" s="243"/>
    </row>
    <row r="369" spans="1:256" s="62" customFormat="1" outlineLevel="1">
      <c r="A369" s="610"/>
      <c r="B369" s="987">
        <v>31</v>
      </c>
      <c r="C369" s="988"/>
      <c r="D369" s="918">
        <f ca="1">IFERROR(SUMPRODUCT(CHOOSE({1;2;3;4;5},D94,D150,D205,D260,D315),OFFSET(Inputs!$B$35:$B$39,0,$B369-1))/SUM(OFFSET(Inputs!$B$35:$B$39,0,$B369-1)),0)</f>
        <v>0</v>
      </c>
      <c r="E369" s="918">
        <f ca="1">IFERROR(SUMPRODUCT(CHOOSE({1;2;3;4;5},E94,E150,E205,E260,E315),OFFSET(Inputs!$B$35:$B$39,0,$B369-1))/SUM(OFFSET(Inputs!$B$35:$B$39,0,$B369-1)),0)</f>
        <v>0</v>
      </c>
      <c r="F369" s="918">
        <f ca="1">IFERROR(SUMPRODUCT(CHOOSE({1;2;3;4;5},F94,F150,F205,F260,F315),OFFSET(Inputs!$B$35:$B$39,0,$B369-1))/SUM(OFFSET(Inputs!$B$35:$B$39,0,$B369-1)),0)</f>
        <v>0</v>
      </c>
      <c r="G369" s="918">
        <f ca="1">IFERROR(SUMPRODUCT(CHOOSE({1;2;3;4;5},G94,G150,G205,G260,G315),OFFSET(Inputs!$B$35:$B$39,0,$B369-1))/SUM(OFFSET(Inputs!$B$35:$B$39,0,$B369-1)),0)</f>
        <v>0</v>
      </c>
      <c r="H369" s="918">
        <f ca="1">IFERROR(SUMPRODUCT(CHOOSE({1;2;3;4;5},H94,H150,H205,H260,H315),OFFSET(Inputs!$B$35:$B$39,0,$B369-1))/SUM(OFFSET(Inputs!$B$35:$B$39,0,$B369-1)),0)</f>
        <v>0</v>
      </c>
      <c r="I369" s="918">
        <f ca="1">IFERROR(SUMPRODUCT(CHOOSE({1;2;3;4;5},I94,I150,I205,I260,I315),OFFSET(Inputs!$B$35:$B$39,0,$B369-1))/SUM(OFFSET(Inputs!$B$35:$B$39,0,$B369-1)),0)</f>
        <v>0</v>
      </c>
      <c r="J369" s="918">
        <f ca="1">IFERROR(SUMPRODUCT(CHOOSE({1;2;3;4;5},J94,J150,J205,J260,J315),OFFSET(Inputs!$B$35:$B$39,0,$B369-1))/SUM(OFFSET(Inputs!$B$35:$B$39,0,$B369-1)),0)</f>
        <v>0</v>
      </c>
      <c r="K369" s="918">
        <f ca="1">IFERROR(SUMPRODUCT(CHOOSE({1;2;3;4;5},K94,K150,K205,K260,K315),OFFSET(Inputs!$B$35:$B$39,0,$B369-1))/SUM(OFFSET(Inputs!$B$35:$B$39,0,$B369-1)),0)</f>
        <v>0</v>
      </c>
      <c r="L369" s="918">
        <f ca="1">IFERROR(SUMPRODUCT(CHOOSE({1;2;3;4;5},L94,L150,L205,L260,L315),OFFSET(Inputs!$B$35:$B$39,0,$B369-1))/SUM(OFFSET(Inputs!$B$35:$B$39,0,$B369-1)),0)</f>
        <v>0</v>
      </c>
      <c r="M369" s="918">
        <f ca="1">IFERROR(SUMPRODUCT(CHOOSE({1;2;3;4;5},M94,M150,M205,M260,M315),OFFSET(Inputs!$B$35:$B$39,0,$B369-1))/SUM(OFFSET(Inputs!$B$35:$B$39,0,$B369-1)),0)</f>
        <v>0</v>
      </c>
      <c r="N369" s="918">
        <f ca="1">IFERROR(SUMPRODUCT(CHOOSE({1;2;3;4;5},N94,N150,N205,N260,N315),OFFSET(Inputs!$B$35:$B$39,0,$B369-1))/SUM(OFFSET(Inputs!$B$35:$B$39,0,$B369-1)),0)</f>
        <v>0</v>
      </c>
      <c r="O369" s="918">
        <f ca="1">IFERROR(SUMPRODUCT(CHOOSE({1;2;3;4;5},O94,O150,O205,O260,O315),OFFSET(Inputs!$B$35:$B$39,0,$B369-1))/SUM(OFFSET(Inputs!$B$35:$B$39,0,$B369-1)),0)</f>
        <v>0</v>
      </c>
      <c r="P369" s="918">
        <f ca="1">IFERROR(SUMPRODUCT(CHOOSE({1;2;3;4;5},P94,P150,P205,P260,P315),OFFSET(Inputs!$B$35:$B$39,0,$B369-1))/SUM(OFFSET(Inputs!$B$35:$B$39,0,$B369-1)),0)</f>
        <v>0</v>
      </c>
      <c r="Q369" s="918">
        <f ca="1">IFERROR(SUMPRODUCT(CHOOSE({1;2;3;4;5},Q94,Q150,Q205,Q260,Q315),OFFSET(Inputs!$B$35:$B$39,0,$B369-1))/SUM(OFFSET(Inputs!$B$35:$B$39,0,$B369-1)),0)</f>
        <v>0</v>
      </c>
      <c r="R369" s="918">
        <f ca="1">IFERROR(SUMPRODUCT(CHOOSE({1;2;3;4;5},R94,R150,R205,R260,R315),OFFSET(Inputs!$B$35:$B$39,0,$B369-1))/SUM(OFFSET(Inputs!$B$35:$B$39,0,$B369-1)),0)</f>
        <v>0</v>
      </c>
      <c r="S369" s="918">
        <f ca="1">IFERROR(SUMPRODUCT(CHOOSE({1;2;3;4;5},S94,S150,S205,S260,S315),OFFSET(Inputs!$B$35:$B$39,0,$B369-1))/SUM(OFFSET(Inputs!$B$35:$B$39,0,$B369-1)),0)</f>
        <v>0</v>
      </c>
      <c r="T369" s="918">
        <f ca="1">IFERROR(SUMPRODUCT(CHOOSE({1;2;3;4;5},T94,T150,T205,T260,T315),OFFSET(Inputs!$B$35:$B$39,0,$B369-1))/SUM(OFFSET(Inputs!$B$35:$B$39,0,$B369-1)),0)</f>
        <v>0</v>
      </c>
      <c r="U369" s="918">
        <f ca="1">IFERROR(SUMPRODUCT(CHOOSE({1;2;3;4;5},U94,U150,U205,U260,U315),OFFSET(Inputs!$B$35:$B$39,0,$B369-1))/SUM(OFFSET(Inputs!$B$35:$B$39,0,$B369-1)),0)</f>
        <v>0</v>
      </c>
      <c r="V369" s="918">
        <f ca="1">IFERROR(SUMPRODUCT(CHOOSE({1;2;3;4;5},V94,V150,V205,V260,V315),OFFSET(Inputs!$B$35:$B$39,0,$B369-1))/SUM(OFFSET(Inputs!$B$35:$B$39,0,$B369-1)),0)</f>
        <v>0</v>
      </c>
      <c r="W369" s="918">
        <f ca="1">IFERROR(SUMPRODUCT(CHOOSE({1;2;3;4;5},W94,W150,W205,W260,W315),OFFSET(Inputs!$B$35:$B$39,0,$B369-1))/SUM(OFFSET(Inputs!$B$35:$B$39,0,$B369-1)),0)</f>
        <v>0</v>
      </c>
      <c r="X369" s="918">
        <f ca="1">IFERROR(SUMPRODUCT(CHOOSE({1;2;3;4;5},X94,X150,X205,X260,X315),OFFSET(Inputs!$B$35:$B$39,0,$B369-1))/SUM(OFFSET(Inputs!$B$35:$B$39,0,$B369-1)),0)</f>
        <v>0</v>
      </c>
      <c r="Y369" s="918">
        <f ca="1">IFERROR(SUMPRODUCT(CHOOSE({1;2;3;4;5},Y94,Y150,Y205,Y260,Y315),OFFSET(Inputs!$B$35:$B$39,0,$B369-1))/SUM(OFFSET(Inputs!$B$35:$B$39,0,$B369-1)),0)</f>
        <v>0</v>
      </c>
      <c r="Z369" s="918">
        <f ca="1">IFERROR(SUMPRODUCT(CHOOSE({1;2;3;4;5},Z94,Z150,Z205,Z260,Z315),OFFSET(Inputs!$B$35:$B$39,0,$B369-1))/SUM(OFFSET(Inputs!$B$35:$B$39,0,$B369-1)),0)</f>
        <v>0</v>
      </c>
      <c r="AA369" s="918">
        <f ca="1">IFERROR(SUMPRODUCT(CHOOSE({1;2;3;4;5},AA94,AA150,AA205,AA260,AA315),OFFSET(Inputs!$B$35:$B$39,0,$B369-1))/SUM(OFFSET(Inputs!$B$35:$B$39,0,$B369-1)),0)</f>
        <v>0</v>
      </c>
      <c r="AB369" s="918">
        <f ca="1">IFERROR(SUMPRODUCT(CHOOSE({1;2;3;4;5},AB94,AB150,AB205,AB260,AB315),OFFSET(Inputs!$B$35:$B$39,0,$B369-1))/SUM(OFFSET(Inputs!$B$35:$B$39,0,$B369-1)),0)</f>
        <v>0</v>
      </c>
      <c r="AC369" s="918">
        <f ca="1">IFERROR(SUMPRODUCT(CHOOSE({1;2;3;4;5},AC94,AC150,AC205,AC260,AC315),OFFSET(Inputs!$B$35:$B$39,0,$B369-1))/SUM(OFFSET(Inputs!$B$35:$B$39,0,$B369-1)),0)</f>
        <v>0</v>
      </c>
      <c r="AD369" s="918">
        <f ca="1">IFERROR(SUMPRODUCT(CHOOSE({1;2;3;4;5},AD94,AD150,AD205,AD260,AD315),OFFSET(Inputs!$B$35:$B$39,0,$B369-1))/SUM(OFFSET(Inputs!$B$35:$B$39,0,$B369-1)),0)</f>
        <v>0</v>
      </c>
      <c r="AE369" s="918">
        <f ca="1">IFERROR(SUMPRODUCT(CHOOSE({1;2;3;4;5},AE94,AE150,AE205,AE260,AE315),OFFSET(Inputs!$B$35:$B$39,0,$B369-1))/SUM(OFFSET(Inputs!$B$35:$B$39,0,$B369-1)),0)</f>
        <v>0</v>
      </c>
      <c r="AF369" s="918">
        <f ca="1">IFERROR(SUMPRODUCT(CHOOSE({1;2;3;4;5},AF94,AF150,AF205,AF260,AF315),OFFSET(Inputs!$B$35:$B$39,0,$B369-1))/SUM(OFFSET(Inputs!$B$35:$B$39,0,$B369-1)),0)</f>
        <v>0</v>
      </c>
      <c r="AG369" s="918">
        <f ca="1">IFERROR(SUMPRODUCT(CHOOSE({1;2;3;4;5},AG94,AG150,AG205,AG260,AG315),OFFSET(Inputs!$B$35:$B$39,0,$B369-1))/SUM(OFFSET(Inputs!$B$35:$B$39,0,$B369-1)),0)</f>
        <v>0</v>
      </c>
      <c r="AH369" s="902">
        <f ca="1">IFERROR(SUMPRODUCT(CHOOSE({1;2;3;4;5},AH94,AH150,AH205,AH260,AH315),OFFSET(Inputs!$B$35:$B$39,0,$B369-1))/SUM(OFFSET(Inputs!$B$35:$B$39,0,$B369-1)),0)</f>
        <v>0</v>
      </c>
      <c r="AI369" s="902">
        <f ca="1">IFERROR(SUMPRODUCT(CHOOSE({1;2;3;4;5},AI94,AI150,AI205,AI260,AI315),OFFSET(Inputs!$B$35:$B$39,0,$B369-1))/SUM(OFFSET(Inputs!$B$35:$B$39,0,$B369-1)),0)</f>
        <v>0</v>
      </c>
      <c r="AJ369" s="902">
        <f ca="1">IFERROR(SUMPRODUCT(CHOOSE({1;2;3;4;5},AJ94,AJ150,AJ205,AJ260,AJ315),OFFSET(Inputs!$B$35:$B$39,0,$B369-1))/SUM(OFFSET(Inputs!$B$35:$B$39,0,$B369-1)),0)</f>
        <v>0</v>
      </c>
      <c r="AK369" s="902">
        <f ca="1">IFERROR(SUMPRODUCT(CHOOSE({1;2;3;4;5},AK94,AK150,AK205,AK260,AK315),OFFSET(Inputs!$B$35:$B$39,0,$B369-1))/SUM(OFFSET(Inputs!$B$35:$B$39,0,$B369-1)),0)</f>
        <v>0</v>
      </c>
      <c r="AL369" s="902">
        <f ca="1">IFERROR(SUMPRODUCT(CHOOSE({1;2;3;4;5},AL94,AL150,AL205,AL260,AL315),OFFSET(Inputs!$B$35:$B$39,0,$B369-1))/SUM(OFFSET(Inputs!$B$35:$B$39,0,$B369-1)),0)</f>
        <v>0</v>
      </c>
      <c r="AM369" s="902">
        <f ca="1">IFERROR(SUMPRODUCT(CHOOSE({1;2;3;4;5},AM94,AM150,AM205,AM260,AM315),OFFSET(Inputs!$B$35:$B$39,0,$B369-1))/SUM(OFFSET(Inputs!$B$35:$B$39,0,$B369-1)),0)</f>
        <v>0</v>
      </c>
      <c r="AN369" s="902">
        <f ca="1">IFERROR(SUMPRODUCT(CHOOSE({1;2;3;4;5},AN94,AN150,AN205,AN260,AN315),OFFSET(Inputs!$B$35:$B$39,0,$B369-1))/SUM(OFFSET(Inputs!$B$35:$B$39,0,$B369-1)),0)</f>
        <v>0</v>
      </c>
      <c r="AO369" s="902">
        <f ca="1">IFERROR(SUMPRODUCT(CHOOSE({1;2;3;4;5},AO94,AO150,AO205,AO260,AO315),OFFSET(Inputs!$B$35:$B$39,0,$B369-1))/SUM(OFFSET(Inputs!$B$35:$B$39,0,$B369-1)),0)</f>
        <v>0</v>
      </c>
      <c r="AP369" s="902">
        <f ca="1">IFERROR(SUMPRODUCT(CHOOSE({1;2;3;4;5},AP94,AP150,AP205,AP260,AP315),OFFSET(Inputs!$B$35:$B$39,0,$B369-1))/SUM(OFFSET(Inputs!$B$35:$B$39,0,$B369-1)),0)</f>
        <v>0</v>
      </c>
      <c r="AQ369" s="902">
        <f ca="1">IFERROR(SUMPRODUCT(CHOOSE({1;2;3;4;5},AQ94,AQ150,AQ205,AQ260,AQ315),OFFSET(Inputs!$B$35:$B$39,0,$B369-1))/SUM(OFFSET(Inputs!$B$35:$B$39,0,$B369-1)),0)</f>
        <v>0</v>
      </c>
      <c r="AR369" s="902">
        <f ca="1">IFERROR(SUMPRODUCT(CHOOSE({1;2;3;4;5},AR94,AR150,AR205,AR260,AR315),OFFSET(Inputs!$B$35:$B$39,0,$B369-1))/SUM(OFFSET(Inputs!$B$35:$B$39,0,$B369-1)),0)</f>
        <v>0</v>
      </c>
      <c r="AS369" s="902">
        <f ca="1">IFERROR(SUMPRODUCT(CHOOSE({1;2;3;4;5},AS94,AS150,AS205,AS260,AS315),OFFSET(Inputs!$B$35:$B$39,0,$B369-1))/SUM(OFFSET(Inputs!$B$35:$B$39,0,$B369-1)),0)</f>
        <v>0</v>
      </c>
      <c r="AT369" s="902">
        <f ca="1">IFERROR(SUMPRODUCT(CHOOSE({1;2;3;4;5},AT94,AT150,AT205,AT260,AT315),OFFSET(Inputs!$B$35:$B$39,0,$B369-1))/SUM(OFFSET(Inputs!$B$35:$B$39,0,$B369-1)),0)</f>
        <v>0</v>
      </c>
      <c r="AU369" s="902">
        <f ca="1">IFERROR(SUMPRODUCT(CHOOSE({1;2;3;4;5},AU94,AU150,AU205,AU260,AU315),OFFSET(Inputs!$B$35:$B$39,0,$B369-1))/SUM(OFFSET(Inputs!$B$35:$B$39,0,$B369-1)),0)</f>
        <v>0</v>
      </c>
      <c r="AV369" s="902">
        <f ca="1">IFERROR(SUMPRODUCT(CHOOSE({1;2;3;4;5},AV94,AV150,AV205,AV260,AV315),OFFSET(Inputs!$B$35:$B$39,0,$B369-1))/SUM(OFFSET(Inputs!$B$35:$B$39,0,$B369-1)),0)</f>
        <v>0</v>
      </c>
      <c r="AW369" s="902">
        <f ca="1">IFERROR(SUMPRODUCT(CHOOSE({1;2;3;4;5},AW94,AW150,AW205,AW260,AW315),OFFSET(Inputs!$B$35:$B$39,0,$B369-1))/SUM(OFFSET(Inputs!$B$35:$B$39,0,$B369-1)),0)</f>
        <v>0</v>
      </c>
      <c r="AX369" s="902">
        <f ca="1">IFERROR(SUMPRODUCT(CHOOSE({1;2;3;4;5},AX94,AX150,AX205,AX260,AX315),OFFSET(Inputs!$B$35:$B$39,0,$B369-1))/SUM(OFFSET(Inputs!$B$35:$B$39,0,$B369-1)),0)</f>
        <v>0</v>
      </c>
      <c r="AY369" s="902">
        <f ca="1">IFERROR(SUMPRODUCT(CHOOSE({1;2;3;4;5},AY94,AY150,AY205,AY260,AY315),OFFSET(Inputs!$B$35:$B$39,0,$B369-1))/SUM(OFFSET(Inputs!$B$35:$B$39,0,$B369-1)),0)</f>
        <v>0</v>
      </c>
      <c r="AZ369" s="902">
        <f ca="1">IFERROR(SUMPRODUCT(CHOOSE({1;2;3;4;5},AZ94,AZ150,AZ205,AZ260,AZ315),OFFSET(Inputs!$B$35:$B$39,0,$B369-1))/SUM(OFFSET(Inputs!$B$35:$B$39,0,$B369-1)),0)</f>
        <v>0</v>
      </c>
      <c r="BA369" s="902">
        <f ca="1">IFERROR(SUMPRODUCT(CHOOSE({1;2;3;4;5},BA94,BA150,BA205,BA260,BA315),OFFSET(Inputs!$B$35:$B$39,0,$B369-1))/SUM(OFFSET(Inputs!$B$35:$B$39,0,$B369-1)),0)</f>
        <v>0</v>
      </c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43"/>
      <c r="BU369" s="243"/>
      <c r="BV369" s="243"/>
      <c r="BW369" s="243"/>
      <c r="BX369" s="243"/>
      <c r="BY369" s="243"/>
      <c r="BZ369" s="243"/>
      <c r="CA369" s="243"/>
      <c r="CB369" s="243"/>
      <c r="CC369" s="243"/>
      <c r="CD369" s="243"/>
      <c r="CE369" s="243"/>
      <c r="CF369" s="243"/>
      <c r="CG369" s="243"/>
      <c r="CH369" s="243"/>
      <c r="CI369" s="243"/>
      <c r="CJ369" s="243"/>
      <c r="CK369" s="243"/>
      <c r="CL369" s="243"/>
      <c r="CM369" s="243"/>
      <c r="CN369" s="243"/>
      <c r="CO369" s="243"/>
      <c r="CP369" s="243"/>
      <c r="CQ369" s="243"/>
      <c r="CR369" s="243"/>
      <c r="CS369" s="243"/>
      <c r="CT369" s="243"/>
      <c r="CU369" s="243"/>
      <c r="CV369" s="243"/>
      <c r="CW369" s="243"/>
      <c r="CX369" s="243"/>
      <c r="CY369" s="243"/>
      <c r="CZ369" s="243"/>
      <c r="DA369" s="243"/>
      <c r="DB369" s="243"/>
      <c r="DC369" s="243"/>
      <c r="DD369" s="243"/>
      <c r="DE369" s="243"/>
      <c r="DF369" s="243"/>
      <c r="DG369" s="243"/>
      <c r="DH369" s="243"/>
      <c r="DI369" s="243"/>
      <c r="DJ369" s="243"/>
      <c r="DK369" s="243"/>
      <c r="DL369" s="243"/>
      <c r="DM369" s="243"/>
      <c r="DN369" s="243"/>
      <c r="DO369" s="243"/>
      <c r="DP369" s="243"/>
      <c r="DQ369" s="243"/>
      <c r="DR369" s="243"/>
      <c r="DS369" s="243"/>
      <c r="DT369" s="243"/>
      <c r="DU369" s="243"/>
      <c r="DV369" s="243"/>
      <c r="DW369" s="243"/>
      <c r="DX369" s="243"/>
      <c r="DY369" s="243"/>
      <c r="DZ369" s="243"/>
      <c r="EA369" s="243"/>
      <c r="EB369" s="243"/>
      <c r="EC369" s="243"/>
      <c r="ED369" s="243"/>
      <c r="EE369" s="243"/>
      <c r="EF369" s="243"/>
      <c r="EG369" s="243"/>
      <c r="EH369" s="243"/>
      <c r="EI369" s="243"/>
      <c r="EJ369" s="243"/>
      <c r="EK369" s="243"/>
      <c r="EL369" s="243"/>
      <c r="EM369" s="243"/>
      <c r="EN369" s="243"/>
      <c r="EO369" s="243"/>
      <c r="EP369" s="243"/>
      <c r="EQ369" s="243"/>
      <c r="ER369" s="243"/>
      <c r="ES369" s="243"/>
      <c r="ET369" s="243"/>
      <c r="EU369" s="243"/>
      <c r="EV369" s="243"/>
      <c r="EW369" s="243"/>
      <c r="EX369" s="243"/>
      <c r="EY369" s="243"/>
      <c r="EZ369" s="243"/>
      <c r="FA369" s="243"/>
      <c r="FB369" s="243"/>
      <c r="FC369" s="243"/>
      <c r="FD369" s="243"/>
      <c r="FE369" s="243"/>
      <c r="FF369" s="243"/>
      <c r="FG369" s="243"/>
      <c r="FH369" s="243"/>
      <c r="FI369" s="243"/>
      <c r="FJ369" s="243"/>
      <c r="FK369" s="243"/>
      <c r="FL369" s="243"/>
      <c r="FM369" s="243"/>
      <c r="FN369" s="243"/>
      <c r="FO369" s="243"/>
      <c r="FP369" s="243"/>
      <c r="FQ369" s="243"/>
      <c r="FR369" s="243"/>
      <c r="FS369" s="243"/>
      <c r="FT369" s="243"/>
      <c r="FU369" s="243"/>
      <c r="FV369" s="243"/>
      <c r="FW369" s="243"/>
      <c r="FX369" s="243"/>
      <c r="FY369" s="243"/>
      <c r="FZ369" s="243"/>
      <c r="GA369" s="243"/>
      <c r="GB369" s="243"/>
      <c r="GC369" s="243"/>
      <c r="GD369" s="243"/>
      <c r="GE369" s="243"/>
      <c r="GF369" s="243"/>
      <c r="GG369" s="243"/>
      <c r="GH369" s="243"/>
      <c r="GI369" s="243"/>
      <c r="GJ369" s="243"/>
      <c r="GK369" s="243"/>
      <c r="GL369" s="243"/>
      <c r="GM369" s="243"/>
      <c r="GN369" s="243"/>
      <c r="GO369" s="243"/>
      <c r="GP369" s="243"/>
      <c r="GQ369" s="243"/>
      <c r="GR369" s="243"/>
      <c r="GS369" s="243"/>
      <c r="GT369" s="243"/>
      <c r="GU369" s="243"/>
      <c r="GV369" s="243"/>
      <c r="GW369" s="243"/>
      <c r="GX369" s="243"/>
      <c r="GY369" s="243"/>
      <c r="GZ369" s="243"/>
      <c r="HA369" s="243"/>
      <c r="HB369" s="243"/>
      <c r="HC369" s="243"/>
      <c r="HD369" s="243"/>
      <c r="HE369" s="243"/>
      <c r="HF369" s="243"/>
      <c r="HG369" s="243"/>
      <c r="HH369" s="243"/>
      <c r="HI369" s="243"/>
      <c r="HJ369" s="243"/>
      <c r="HK369" s="243"/>
      <c r="HL369" s="243"/>
      <c r="HM369" s="243"/>
      <c r="HN369" s="243"/>
      <c r="HO369" s="243"/>
      <c r="HP369" s="243"/>
      <c r="HQ369" s="243"/>
      <c r="HR369" s="243"/>
      <c r="HS369" s="243"/>
      <c r="HT369" s="243"/>
      <c r="HU369" s="243"/>
      <c r="HV369" s="243"/>
      <c r="HW369" s="243"/>
      <c r="HX369" s="243"/>
      <c r="HY369" s="243"/>
      <c r="HZ369" s="243"/>
      <c r="IA369" s="243"/>
      <c r="IB369" s="243"/>
      <c r="IC369" s="243"/>
      <c r="ID369" s="243"/>
      <c r="IE369" s="243"/>
      <c r="IF369" s="243"/>
      <c r="IG369" s="243"/>
      <c r="IH369" s="243"/>
      <c r="II369" s="243"/>
      <c r="IJ369" s="243"/>
      <c r="IK369" s="243"/>
      <c r="IL369" s="243"/>
      <c r="IM369" s="243"/>
      <c r="IN369" s="243"/>
      <c r="IO369" s="243"/>
      <c r="IP369" s="243"/>
      <c r="IQ369" s="243"/>
      <c r="IR369" s="243"/>
      <c r="IS369" s="243"/>
      <c r="IT369" s="243"/>
      <c r="IU369" s="243"/>
      <c r="IV369" s="243"/>
    </row>
    <row r="370" spans="1:256" s="221" customFormat="1" outlineLevel="1">
      <c r="A370" s="610"/>
      <c r="B370" s="987">
        <v>32</v>
      </c>
      <c r="C370" s="988"/>
      <c r="D370" s="918">
        <f ca="1">IFERROR(SUMPRODUCT(CHOOSE({1;2;3;4;5},D95,D151,D206,D261,D316),OFFSET(Inputs!$B$35:$B$39,0,$B370-1))/SUM(OFFSET(Inputs!$B$35:$B$39,0,$B370-1)),0)</f>
        <v>0</v>
      </c>
      <c r="E370" s="918">
        <f ca="1">IFERROR(SUMPRODUCT(CHOOSE({1;2;3;4;5},E95,E151,E206,E261,E316),OFFSET(Inputs!$B$35:$B$39,0,$B370-1))/SUM(OFFSET(Inputs!$B$35:$B$39,0,$B370-1)),0)</f>
        <v>0</v>
      </c>
      <c r="F370" s="918">
        <f ca="1">IFERROR(SUMPRODUCT(CHOOSE({1;2;3;4;5},F95,F151,F206,F261,F316),OFFSET(Inputs!$B$35:$B$39,0,$B370-1))/SUM(OFFSET(Inputs!$B$35:$B$39,0,$B370-1)),0)</f>
        <v>0</v>
      </c>
      <c r="G370" s="918">
        <f ca="1">IFERROR(SUMPRODUCT(CHOOSE({1;2;3;4;5},G95,G151,G206,G261,G316),OFFSET(Inputs!$B$35:$B$39,0,$B370-1))/SUM(OFFSET(Inputs!$B$35:$B$39,0,$B370-1)),0)</f>
        <v>0</v>
      </c>
      <c r="H370" s="918">
        <f ca="1">IFERROR(SUMPRODUCT(CHOOSE({1;2;3;4;5},H95,H151,H206,H261,H316),OFFSET(Inputs!$B$35:$B$39,0,$B370-1))/SUM(OFFSET(Inputs!$B$35:$B$39,0,$B370-1)),0)</f>
        <v>0</v>
      </c>
      <c r="I370" s="918">
        <f ca="1">IFERROR(SUMPRODUCT(CHOOSE({1;2;3;4;5},I95,I151,I206,I261,I316),OFFSET(Inputs!$B$35:$B$39,0,$B370-1))/SUM(OFFSET(Inputs!$B$35:$B$39,0,$B370-1)),0)</f>
        <v>0</v>
      </c>
      <c r="J370" s="918">
        <f ca="1">IFERROR(SUMPRODUCT(CHOOSE({1;2;3;4;5},J95,J151,J206,J261,J316),OFFSET(Inputs!$B$35:$B$39,0,$B370-1))/SUM(OFFSET(Inputs!$B$35:$B$39,0,$B370-1)),0)</f>
        <v>0</v>
      </c>
      <c r="K370" s="918">
        <f ca="1">IFERROR(SUMPRODUCT(CHOOSE({1;2;3;4;5},K95,K151,K206,K261,K316),OFFSET(Inputs!$B$35:$B$39,0,$B370-1))/SUM(OFFSET(Inputs!$B$35:$B$39,0,$B370-1)),0)</f>
        <v>0</v>
      </c>
      <c r="L370" s="918">
        <f ca="1">IFERROR(SUMPRODUCT(CHOOSE({1;2;3;4;5},L95,L151,L206,L261,L316),OFFSET(Inputs!$B$35:$B$39,0,$B370-1))/SUM(OFFSET(Inputs!$B$35:$B$39,0,$B370-1)),0)</f>
        <v>0</v>
      </c>
      <c r="M370" s="918">
        <f ca="1">IFERROR(SUMPRODUCT(CHOOSE({1;2;3;4;5},M95,M151,M206,M261,M316),OFFSET(Inputs!$B$35:$B$39,0,$B370-1))/SUM(OFFSET(Inputs!$B$35:$B$39,0,$B370-1)),0)</f>
        <v>0</v>
      </c>
      <c r="N370" s="918">
        <f ca="1">IFERROR(SUMPRODUCT(CHOOSE({1;2;3;4;5},N95,N151,N206,N261,N316),OFFSET(Inputs!$B$35:$B$39,0,$B370-1))/SUM(OFFSET(Inputs!$B$35:$B$39,0,$B370-1)),0)</f>
        <v>0</v>
      </c>
      <c r="O370" s="918">
        <f ca="1">IFERROR(SUMPRODUCT(CHOOSE({1;2;3;4;5},O95,O151,O206,O261,O316),OFFSET(Inputs!$B$35:$B$39,0,$B370-1))/SUM(OFFSET(Inputs!$B$35:$B$39,0,$B370-1)),0)</f>
        <v>0</v>
      </c>
      <c r="P370" s="918">
        <f ca="1">IFERROR(SUMPRODUCT(CHOOSE({1;2;3;4;5},P95,P151,P206,P261,P316),OFFSET(Inputs!$B$35:$B$39,0,$B370-1))/SUM(OFFSET(Inputs!$B$35:$B$39,0,$B370-1)),0)</f>
        <v>0</v>
      </c>
      <c r="Q370" s="918">
        <f ca="1">IFERROR(SUMPRODUCT(CHOOSE({1;2;3;4;5},Q95,Q151,Q206,Q261,Q316),OFFSET(Inputs!$B$35:$B$39,0,$B370-1))/SUM(OFFSET(Inputs!$B$35:$B$39,0,$B370-1)),0)</f>
        <v>0</v>
      </c>
      <c r="R370" s="918">
        <f ca="1">IFERROR(SUMPRODUCT(CHOOSE({1;2;3;4;5},R95,R151,R206,R261,R316),OFFSET(Inputs!$B$35:$B$39,0,$B370-1))/SUM(OFFSET(Inputs!$B$35:$B$39,0,$B370-1)),0)</f>
        <v>0</v>
      </c>
      <c r="S370" s="918">
        <f ca="1">IFERROR(SUMPRODUCT(CHOOSE({1;2;3;4;5},S95,S151,S206,S261,S316),OFFSET(Inputs!$B$35:$B$39,0,$B370-1))/SUM(OFFSET(Inputs!$B$35:$B$39,0,$B370-1)),0)</f>
        <v>0</v>
      </c>
      <c r="T370" s="918">
        <f ca="1">IFERROR(SUMPRODUCT(CHOOSE({1;2;3;4;5},T95,T151,T206,T261,T316),OFFSET(Inputs!$B$35:$B$39,0,$B370-1))/SUM(OFFSET(Inputs!$B$35:$B$39,0,$B370-1)),0)</f>
        <v>0</v>
      </c>
      <c r="U370" s="918">
        <f ca="1">IFERROR(SUMPRODUCT(CHOOSE({1;2;3;4;5},U95,U151,U206,U261,U316),OFFSET(Inputs!$B$35:$B$39,0,$B370-1))/SUM(OFFSET(Inputs!$B$35:$B$39,0,$B370-1)),0)</f>
        <v>0</v>
      </c>
      <c r="V370" s="918">
        <f ca="1">IFERROR(SUMPRODUCT(CHOOSE({1;2;3;4;5},V95,V151,V206,V261,V316),OFFSET(Inputs!$B$35:$B$39,0,$B370-1))/SUM(OFFSET(Inputs!$B$35:$B$39,0,$B370-1)),0)</f>
        <v>0</v>
      </c>
      <c r="W370" s="918">
        <f ca="1">IFERROR(SUMPRODUCT(CHOOSE({1;2;3;4;5},W95,W151,W206,W261,W316),OFFSET(Inputs!$B$35:$B$39,0,$B370-1))/SUM(OFFSET(Inputs!$B$35:$B$39,0,$B370-1)),0)</f>
        <v>0</v>
      </c>
      <c r="X370" s="918">
        <f ca="1">IFERROR(SUMPRODUCT(CHOOSE({1;2;3;4;5},X95,X151,X206,X261,X316),OFFSET(Inputs!$B$35:$B$39,0,$B370-1))/SUM(OFFSET(Inputs!$B$35:$B$39,0,$B370-1)),0)</f>
        <v>0</v>
      </c>
      <c r="Y370" s="918">
        <f ca="1">IFERROR(SUMPRODUCT(CHOOSE({1;2;3;4;5},Y95,Y151,Y206,Y261,Y316),OFFSET(Inputs!$B$35:$B$39,0,$B370-1))/SUM(OFFSET(Inputs!$B$35:$B$39,0,$B370-1)),0)</f>
        <v>0</v>
      </c>
      <c r="Z370" s="918">
        <f ca="1">IFERROR(SUMPRODUCT(CHOOSE({1;2;3;4;5},Z95,Z151,Z206,Z261,Z316),OFFSET(Inputs!$B$35:$B$39,0,$B370-1))/SUM(OFFSET(Inputs!$B$35:$B$39,0,$B370-1)),0)</f>
        <v>0</v>
      </c>
      <c r="AA370" s="918">
        <f ca="1">IFERROR(SUMPRODUCT(CHOOSE({1;2;3;4;5},AA95,AA151,AA206,AA261,AA316),OFFSET(Inputs!$B$35:$B$39,0,$B370-1))/SUM(OFFSET(Inputs!$B$35:$B$39,0,$B370-1)),0)</f>
        <v>0</v>
      </c>
      <c r="AB370" s="918">
        <f ca="1">IFERROR(SUMPRODUCT(CHOOSE({1;2;3;4;5},AB95,AB151,AB206,AB261,AB316),OFFSET(Inputs!$B$35:$B$39,0,$B370-1))/SUM(OFFSET(Inputs!$B$35:$B$39,0,$B370-1)),0)</f>
        <v>0</v>
      </c>
      <c r="AC370" s="918">
        <f ca="1">IFERROR(SUMPRODUCT(CHOOSE({1;2;3;4;5},AC95,AC151,AC206,AC261,AC316),OFFSET(Inputs!$B$35:$B$39,0,$B370-1))/SUM(OFFSET(Inputs!$B$35:$B$39,0,$B370-1)),0)</f>
        <v>0</v>
      </c>
      <c r="AD370" s="918">
        <f ca="1">IFERROR(SUMPRODUCT(CHOOSE({1;2;3;4;5},AD95,AD151,AD206,AD261,AD316),OFFSET(Inputs!$B$35:$B$39,0,$B370-1))/SUM(OFFSET(Inputs!$B$35:$B$39,0,$B370-1)),0)</f>
        <v>0</v>
      </c>
      <c r="AE370" s="918">
        <f ca="1">IFERROR(SUMPRODUCT(CHOOSE({1;2;3;4;5},AE95,AE151,AE206,AE261,AE316),OFFSET(Inputs!$B$35:$B$39,0,$B370-1))/SUM(OFFSET(Inputs!$B$35:$B$39,0,$B370-1)),0)</f>
        <v>0</v>
      </c>
      <c r="AF370" s="918">
        <f ca="1">IFERROR(SUMPRODUCT(CHOOSE({1;2;3;4;5},AF95,AF151,AF206,AF261,AF316),OFFSET(Inputs!$B$35:$B$39,0,$B370-1))/SUM(OFFSET(Inputs!$B$35:$B$39,0,$B370-1)),0)</f>
        <v>0</v>
      </c>
      <c r="AG370" s="918">
        <f ca="1">IFERROR(SUMPRODUCT(CHOOSE({1;2;3;4;5},AG95,AG151,AG206,AG261,AG316),OFFSET(Inputs!$B$35:$B$39,0,$B370-1))/SUM(OFFSET(Inputs!$B$35:$B$39,0,$B370-1)),0)</f>
        <v>0</v>
      </c>
      <c r="AH370" s="918">
        <f ca="1">IFERROR(SUMPRODUCT(CHOOSE({1;2;3;4;5},AH95,AH151,AH206,AH261,AH316),OFFSET(Inputs!$B$35:$B$39,0,$B370-1))/SUM(OFFSET(Inputs!$B$35:$B$39,0,$B370-1)),0)</f>
        <v>0</v>
      </c>
      <c r="AI370" s="902">
        <f ca="1">IFERROR(SUMPRODUCT(CHOOSE({1;2;3;4;5},AI95,AI151,AI206,AI261,AI316),OFFSET(Inputs!$B$35:$B$39,0,$B370-1))/SUM(OFFSET(Inputs!$B$35:$B$39,0,$B370-1)),0)</f>
        <v>0</v>
      </c>
      <c r="AJ370" s="902">
        <f ca="1">IFERROR(SUMPRODUCT(CHOOSE({1;2;3;4;5},AJ95,AJ151,AJ206,AJ261,AJ316),OFFSET(Inputs!$B$35:$B$39,0,$B370-1))/SUM(OFFSET(Inputs!$B$35:$B$39,0,$B370-1)),0)</f>
        <v>0</v>
      </c>
      <c r="AK370" s="902">
        <f ca="1">IFERROR(SUMPRODUCT(CHOOSE({1;2;3;4;5},AK95,AK151,AK206,AK261,AK316),OFFSET(Inputs!$B$35:$B$39,0,$B370-1))/SUM(OFFSET(Inputs!$B$35:$B$39,0,$B370-1)),0)</f>
        <v>0</v>
      </c>
      <c r="AL370" s="902">
        <f ca="1">IFERROR(SUMPRODUCT(CHOOSE({1;2;3;4;5},AL95,AL151,AL206,AL261,AL316),OFFSET(Inputs!$B$35:$B$39,0,$B370-1))/SUM(OFFSET(Inputs!$B$35:$B$39,0,$B370-1)),0)</f>
        <v>0</v>
      </c>
      <c r="AM370" s="902">
        <f ca="1">IFERROR(SUMPRODUCT(CHOOSE({1;2;3;4;5},AM95,AM151,AM206,AM261,AM316),OFFSET(Inputs!$B$35:$B$39,0,$B370-1))/SUM(OFFSET(Inputs!$B$35:$B$39,0,$B370-1)),0)</f>
        <v>0</v>
      </c>
      <c r="AN370" s="902">
        <f ca="1">IFERROR(SUMPRODUCT(CHOOSE({1;2;3;4;5},AN95,AN151,AN206,AN261,AN316),OFFSET(Inputs!$B$35:$B$39,0,$B370-1))/SUM(OFFSET(Inputs!$B$35:$B$39,0,$B370-1)),0)</f>
        <v>0</v>
      </c>
      <c r="AO370" s="902">
        <f ca="1">IFERROR(SUMPRODUCT(CHOOSE({1;2;3;4;5},AO95,AO151,AO206,AO261,AO316),OFFSET(Inputs!$B$35:$B$39,0,$B370-1))/SUM(OFFSET(Inputs!$B$35:$B$39,0,$B370-1)),0)</f>
        <v>0</v>
      </c>
      <c r="AP370" s="902">
        <f ca="1">IFERROR(SUMPRODUCT(CHOOSE({1;2;3;4;5},AP95,AP151,AP206,AP261,AP316),OFFSET(Inputs!$B$35:$B$39,0,$B370-1))/SUM(OFFSET(Inputs!$B$35:$B$39,0,$B370-1)),0)</f>
        <v>0</v>
      </c>
      <c r="AQ370" s="902">
        <f ca="1">IFERROR(SUMPRODUCT(CHOOSE({1;2;3;4;5},AQ95,AQ151,AQ206,AQ261,AQ316),OFFSET(Inputs!$B$35:$B$39,0,$B370-1))/SUM(OFFSET(Inputs!$B$35:$B$39,0,$B370-1)),0)</f>
        <v>0</v>
      </c>
      <c r="AR370" s="902">
        <f ca="1">IFERROR(SUMPRODUCT(CHOOSE({1;2;3;4;5},AR95,AR151,AR206,AR261,AR316),OFFSET(Inputs!$B$35:$B$39,0,$B370-1))/SUM(OFFSET(Inputs!$B$35:$B$39,0,$B370-1)),0)</f>
        <v>0</v>
      </c>
      <c r="AS370" s="902">
        <f ca="1">IFERROR(SUMPRODUCT(CHOOSE({1;2;3;4;5},AS95,AS151,AS206,AS261,AS316),OFFSET(Inputs!$B$35:$B$39,0,$B370-1))/SUM(OFFSET(Inputs!$B$35:$B$39,0,$B370-1)),0)</f>
        <v>0</v>
      </c>
      <c r="AT370" s="902">
        <f ca="1">IFERROR(SUMPRODUCT(CHOOSE({1;2;3;4;5},AT95,AT151,AT206,AT261,AT316),OFFSET(Inputs!$B$35:$B$39,0,$B370-1))/SUM(OFFSET(Inputs!$B$35:$B$39,0,$B370-1)),0)</f>
        <v>0</v>
      </c>
      <c r="AU370" s="902">
        <f ca="1">IFERROR(SUMPRODUCT(CHOOSE({1;2;3;4;5},AU95,AU151,AU206,AU261,AU316),OFFSET(Inputs!$B$35:$B$39,0,$B370-1))/SUM(OFFSET(Inputs!$B$35:$B$39,0,$B370-1)),0)</f>
        <v>0</v>
      </c>
      <c r="AV370" s="902">
        <f ca="1">IFERROR(SUMPRODUCT(CHOOSE({1;2;3;4;5},AV95,AV151,AV206,AV261,AV316),OFFSET(Inputs!$B$35:$B$39,0,$B370-1))/SUM(OFFSET(Inputs!$B$35:$B$39,0,$B370-1)),0)</f>
        <v>0</v>
      </c>
      <c r="AW370" s="902">
        <f ca="1">IFERROR(SUMPRODUCT(CHOOSE({1;2;3;4;5},AW95,AW151,AW206,AW261,AW316),OFFSET(Inputs!$B$35:$B$39,0,$B370-1))/SUM(OFFSET(Inputs!$B$35:$B$39,0,$B370-1)),0)</f>
        <v>0</v>
      </c>
      <c r="AX370" s="902">
        <f ca="1">IFERROR(SUMPRODUCT(CHOOSE({1;2;3;4;5},AX95,AX151,AX206,AX261,AX316),OFFSET(Inputs!$B$35:$B$39,0,$B370-1))/SUM(OFFSET(Inputs!$B$35:$B$39,0,$B370-1)),0)</f>
        <v>0</v>
      </c>
      <c r="AY370" s="902">
        <f ca="1">IFERROR(SUMPRODUCT(CHOOSE({1;2;3;4;5},AY95,AY151,AY206,AY261,AY316),OFFSET(Inputs!$B$35:$B$39,0,$B370-1))/SUM(OFFSET(Inputs!$B$35:$B$39,0,$B370-1)),0)</f>
        <v>0</v>
      </c>
      <c r="AZ370" s="902">
        <f ca="1">IFERROR(SUMPRODUCT(CHOOSE({1;2;3;4;5},AZ95,AZ151,AZ206,AZ261,AZ316),OFFSET(Inputs!$B$35:$B$39,0,$B370-1))/SUM(OFFSET(Inputs!$B$35:$B$39,0,$B370-1)),0)</f>
        <v>0</v>
      </c>
      <c r="BA370" s="902">
        <f ca="1">IFERROR(SUMPRODUCT(CHOOSE({1;2;3;4;5},BA95,BA151,BA206,BA261,BA316),OFFSET(Inputs!$B$35:$B$39,0,$B370-1))/SUM(OFFSET(Inputs!$B$35:$B$39,0,$B370-1)),0)</f>
        <v>0</v>
      </c>
      <c r="BB370" s="286"/>
      <c r="BC370" s="286"/>
      <c r="BD370" s="286"/>
      <c r="BE370" s="286"/>
      <c r="BF370" s="286"/>
      <c r="BG370" s="286"/>
      <c r="BH370" s="286"/>
      <c r="BI370" s="286"/>
      <c r="BJ370" s="286"/>
      <c r="BK370" s="286"/>
      <c r="BL370" s="286"/>
      <c r="BM370" s="286"/>
      <c r="BN370" s="286"/>
      <c r="BO370" s="286"/>
      <c r="BP370" s="286"/>
      <c r="BQ370" s="286"/>
      <c r="BR370" s="286"/>
      <c r="BS370" s="286"/>
      <c r="BT370" s="286"/>
      <c r="BU370" s="286"/>
      <c r="BV370" s="286"/>
      <c r="BW370" s="286"/>
      <c r="BX370" s="286"/>
      <c r="BY370" s="286"/>
      <c r="BZ370" s="286"/>
      <c r="CA370" s="286"/>
      <c r="CB370" s="286"/>
      <c r="CC370" s="286"/>
      <c r="CD370" s="286"/>
      <c r="CE370" s="286"/>
      <c r="CF370" s="286"/>
      <c r="CG370" s="286"/>
      <c r="CH370" s="286"/>
      <c r="CI370" s="286"/>
      <c r="CJ370" s="286"/>
      <c r="CK370" s="286"/>
      <c r="CL370" s="286"/>
      <c r="CM370" s="286"/>
      <c r="CN370" s="286"/>
      <c r="CO370" s="286"/>
      <c r="CP370" s="286"/>
      <c r="CQ370" s="286"/>
      <c r="CR370" s="286"/>
      <c r="CS370" s="286"/>
      <c r="CT370" s="286"/>
      <c r="CU370" s="286"/>
      <c r="CV370" s="286"/>
      <c r="CW370" s="286"/>
      <c r="CX370" s="286"/>
      <c r="CY370" s="286"/>
      <c r="CZ370" s="286"/>
      <c r="DA370" s="286"/>
      <c r="DB370" s="286"/>
      <c r="DC370" s="286"/>
      <c r="DD370" s="286"/>
      <c r="DE370" s="286"/>
      <c r="DF370" s="286"/>
      <c r="DG370" s="286"/>
      <c r="DH370" s="286"/>
      <c r="DI370" s="286"/>
      <c r="DJ370" s="286"/>
      <c r="DK370" s="286"/>
      <c r="DL370" s="286"/>
      <c r="DM370" s="286"/>
      <c r="DN370" s="286"/>
      <c r="DO370" s="286"/>
      <c r="DP370" s="286"/>
      <c r="DQ370" s="286"/>
      <c r="DR370" s="286"/>
      <c r="DS370" s="286"/>
      <c r="DT370" s="286"/>
      <c r="DU370" s="286"/>
      <c r="DV370" s="286"/>
      <c r="DW370" s="286"/>
      <c r="DX370" s="286"/>
      <c r="DY370" s="286"/>
      <c r="DZ370" s="286"/>
      <c r="EA370" s="286"/>
      <c r="EB370" s="286"/>
      <c r="EC370" s="286"/>
      <c r="ED370" s="286"/>
      <c r="EE370" s="286"/>
      <c r="EF370" s="286"/>
      <c r="EG370" s="286"/>
      <c r="EH370" s="286"/>
      <c r="EI370" s="286"/>
      <c r="EJ370" s="286"/>
      <c r="EK370" s="286"/>
      <c r="EL370" s="286"/>
      <c r="EM370" s="286"/>
      <c r="EN370" s="286"/>
      <c r="EO370" s="286"/>
      <c r="EP370" s="286"/>
      <c r="EQ370" s="286"/>
      <c r="ER370" s="286"/>
      <c r="ES370" s="286"/>
      <c r="ET370" s="286"/>
      <c r="EU370" s="286"/>
      <c r="EV370" s="286"/>
      <c r="EW370" s="286"/>
      <c r="EX370" s="286"/>
      <c r="EY370" s="286"/>
      <c r="EZ370" s="286"/>
      <c r="FA370" s="286"/>
      <c r="FB370" s="286"/>
      <c r="FC370" s="286"/>
      <c r="FD370" s="286"/>
      <c r="FE370" s="286"/>
      <c r="FF370" s="286"/>
      <c r="FG370" s="286"/>
      <c r="FH370" s="286"/>
      <c r="FI370" s="286"/>
      <c r="FJ370" s="286"/>
      <c r="FK370" s="286"/>
      <c r="FL370" s="286"/>
      <c r="FM370" s="286"/>
      <c r="FN370" s="286"/>
      <c r="FO370" s="286"/>
      <c r="FP370" s="286"/>
      <c r="FQ370" s="286"/>
      <c r="FR370" s="286"/>
      <c r="FS370" s="286"/>
      <c r="FT370" s="286"/>
      <c r="FU370" s="286"/>
      <c r="FV370" s="286"/>
      <c r="FW370" s="286"/>
      <c r="FX370" s="286"/>
      <c r="FY370" s="286"/>
      <c r="FZ370" s="286"/>
      <c r="GA370" s="286"/>
      <c r="GB370" s="286"/>
      <c r="GC370" s="286"/>
      <c r="GD370" s="286"/>
      <c r="GE370" s="286"/>
      <c r="GF370" s="286"/>
      <c r="GG370" s="286"/>
      <c r="GH370" s="286"/>
      <c r="GI370" s="286"/>
      <c r="GJ370" s="286"/>
      <c r="GK370" s="286"/>
      <c r="GL370" s="286"/>
      <c r="GM370" s="286"/>
      <c r="GN370" s="286"/>
      <c r="GO370" s="286"/>
      <c r="GP370" s="286"/>
      <c r="GQ370" s="286"/>
      <c r="GR370" s="286"/>
      <c r="GS370" s="286"/>
      <c r="GT370" s="286"/>
      <c r="GU370" s="286"/>
      <c r="GV370" s="286"/>
      <c r="GW370" s="286"/>
      <c r="GX370" s="286"/>
      <c r="GY370" s="286"/>
      <c r="GZ370" s="286"/>
      <c r="HA370" s="286"/>
      <c r="HB370" s="286"/>
      <c r="HC370" s="286"/>
      <c r="HD370" s="286"/>
      <c r="HE370" s="286"/>
      <c r="HF370" s="286"/>
      <c r="HG370" s="286"/>
      <c r="HH370" s="286"/>
      <c r="HI370" s="286"/>
      <c r="HJ370" s="286"/>
      <c r="HK370" s="286"/>
      <c r="HL370" s="286"/>
      <c r="HM370" s="286"/>
      <c r="HN370" s="286"/>
      <c r="HO370" s="286"/>
      <c r="HP370" s="286"/>
      <c r="HQ370" s="286"/>
      <c r="HR370" s="286"/>
      <c r="HS370" s="286"/>
      <c r="HT370" s="286"/>
      <c r="HU370" s="286"/>
      <c r="HV370" s="286"/>
      <c r="HW370" s="286"/>
      <c r="HX370" s="286"/>
      <c r="HY370" s="286"/>
      <c r="HZ370" s="286"/>
      <c r="IA370" s="286"/>
      <c r="IB370" s="286"/>
      <c r="IC370" s="286"/>
      <c r="ID370" s="286"/>
      <c r="IE370" s="286"/>
      <c r="IF370" s="286"/>
      <c r="IG370" s="286"/>
      <c r="IH370" s="286"/>
      <c r="II370" s="286"/>
      <c r="IJ370" s="286"/>
      <c r="IK370" s="286"/>
      <c r="IL370" s="286"/>
      <c r="IM370" s="286"/>
      <c r="IN370" s="286"/>
      <c r="IO370" s="286"/>
      <c r="IP370" s="286"/>
      <c r="IQ370" s="286"/>
      <c r="IR370" s="286"/>
      <c r="IS370" s="286"/>
      <c r="IT370" s="286"/>
      <c r="IU370" s="286"/>
      <c r="IV370" s="286"/>
    </row>
    <row r="371" spans="1:256" s="221" customFormat="1" outlineLevel="1">
      <c r="A371" s="610"/>
      <c r="B371" s="987">
        <v>33</v>
      </c>
      <c r="C371" s="988"/>
      <c r="D371" s="918">
        <f ca="1">IFERROR(SUMPRODUCT(CHOOSE({1;2;3;4;5},D96,D152,D207,D262,D317),OFFSET(Inputs!$B$35:$B$39,0,$B371-1))/SUM(OFFSET(Inputs!$B$35:$B$39,0,$B371-1)),0)</f>
        <v>0</v>
      </c>
      <c r="E371" s="918">
        <f ca="1">IFERROR(SUMPRODUCT(CHOOSE({1;2;3;4;5},E96,E152,E207,E262,E317),OFFSET(Inputs!$B$35:$B$39,0,$B371-1))/SUM(OFFSET(Inputs!$B$35:$B$39,0,$B371-1)),0)</f>
        <v>0</v>
      </c>
      <c r="F371" s="918">
        <f ca="1">IFERROR(SUMPRODUCT(CHOOSE({1;2;3;4;5},F96,F152,F207,F262,F317),OFFSET(Inputs!$B$35:$B$39,0,$B371-1))/SUM(OFFSET(Inputs!$B$35:$B$39,0,$B371-1)),0)</f>
        <v>0</v>
      </c>
      <c r="G371" s="918">
        <f ca="1">IFERROR(SUMPRODUCT(CHOOSE({1;2;3;4;5},G96,G152,G207,G262,G317),OFFSET(Inputs!$B$35:$B$39,0,$B371-1))/SUM(OFFSET(Inputs!$B$35:$B$39,0,$B371-1)),0)</f>
        <v>0</v>
      </c>
      <c r="H371" s="918">
        <f ca="1">IFERROR(SUMPRODUCT(CHOOSE({1;2;3;4;5},H96,H152,H207,H262,H317),OFFSET(Inputs!$B$35:$B$39,0,$B371-1))/SUM(OFFSET(Inputs!$B$35:$B$39,0,$B371-1)),0)</f>
        <v>0</v>
      </c>
      <c r="I371" s="918">
        <f ca="1">IFERROR(SUMPRODUCT(CHOOSE({1;2;3;4;5},I96,I152,I207,I262,I317),OFFSET(Inputs!$B$35:$B$39,0,$B371-1))/SUM(OFFSET(Inputs!$B$35:$B$39,0,$B371-1)),0)</f>
        <v>0</v>
      </c>
      <c r="J371" s="918">
        <f ca="1">IFERROR(SUMPRODUCT(CHOOSE({1;2;3;4;5},J96,J152,J207,J262,J317),OFFSET(Inputs!$B$35:$B$39,0,$B371-1))/SUM(OFFSET(Inputs!$B$35:$B$39,0,$B371-1)),0)</f>
        <v>0</v>
      </c>
      <c r="K371" s="918">
        <f ca="1">IFERROR(SUMPRODUCT(CHOOSE({1;2;3;4;5},K96,K152,K207,K262,K317),OFFSET(Inputs!$B$35:$B$39,0,$B371-1))/SUM(OFFSET(Inputs!$B$35:$B$39,0,$B371-1)),0)</f>
        <v>0</v>
      </c>
      <c r="L371" s="918">
        <f ca="1">IFERROR(SUMPRODUCT(CHOOSE({1;2;3;4;5},L96,L152,L207,L262,L317),OFFSET(Inputs!$B$35:$B$39,0,$B371-1))/SUM(OFFSET(Inputs!$B$35:$B$39,0,$B371-1)),0)</f>
        <v>0</v>
      </c>
      <c r="M371" s="918">
        <f ca="1">IFERROR(SUMPRODUCT(CHOOSE({1;2;3;4;5},M96,M152,M207,M262,M317),OFFSET(Inputs!$B$35:$B$39,0,$B371-1))/SUM(OFFSET(Inputs!$B$35:$B$39,0,$B371-1)),0)</f>
        <v>0</v>
      </c>
      <c r="N371" s="918">
        <f ca="1">IFERROR(SUMPRODUCT(CHOOSE({1;2;3;4;5},N96,N152,N207,N262,N317),OFFSET(Inputs!$B$35:$B$39,0,$B371-1))/SUM(OFFSET(Inputs!$B$35:$B$39,0,$B371-1)),0)</f>
        <v>0</v>
      </c>
      <c r="O371" s="918">
        <f ca="1">IFERROR(SUMPRODUCT(CHOOSE({1;2;3;4;5},O96,O152,O207,O262,O317),OFFSET(Inputs!$B$35:$B$39,0,$B371-1))/SUM(OFFSET(Inputs!$B$35:$B$39,0,$B371-1)),0)</f>
        <v>0</v>
      </c>
      <c r="P371" s="918">
        <f ca="1">IFERROR(SUMPRODUCT(CHOOSE({1;2;3;4;5},P96,P152,P207,P262,P317),OFFSET(Inputs!$B$35:$B$39,0,$B371-1))/SUM(OFFSET(Inputs!$B$35:$B$39,0,$B371-1)),0)</f>
        <v>0</v>
      </c>
      <c r="Q371" s="918">
        <f ca="1">IFERROR(SUMPRODUCT(CHOOSE({1;2;3;4;5},Q96,Q152,Q207,Q262,Q317),OFFSET(Inputs!$B$35:$B$39,0,$B371-1))/SUM(OFFSET(Inputs!$B$35:$B$39,0,$B371-1)),0)</f>
        <v>0</v>
      </c>
      <c r="R371" s="918">
        <f ca="1">IFERROR(SUMPRODUCT(CHOOSE({1;2;3;4;5},R96,R152,R207,R262,R317),OFFSET(Inputs!$B$35:$B$39,0,$B371-1))/SUM(OFFSET(Inputs!$B$35:$B$39,0,$B371-1)),0)</f>
        <v>0</v>
      </c>
      <c r="S371" s="918">
        <f ca="1">IFERROR(SUMPRODUCT(CHOOSE({1;2;3;4;5},S96,S152,S207,S262,S317),OFFSET(Inputs!$B$35:$B$39,0,$B371-1))/SUM(OFFSET(Inputs!$B$35:$B$39,0,$B371-1)),0)</f>
        <v>0</v>
      </c>
      <c r="T371" s="918">
        <f ca="1">IFERROR(SUMPRODUCT(CHOOSE({1;2;3;4;5},T96,T152,T207,T262,T317),OFFSET(Inputs!$B$35:$B$39,0,$B371-1))/SUM(OFFSET(Inputs!$B$35:$B$39,0,$B371-1)),0)</f>
        <v>0</v>
      </c>
      <c r="U371" s="918">
        <f ca="1">IFERROR(SUMPRODUCT(CHOOSE({1;2;3;4;5},U96,U152,U207,U262,U317),OFFSET(Inputs!$B$35:$B$39,0,$B371-1))/SUM(OFFSET(Inputs!$B$35:$B$39,0,$B371-1)),0)</f>
        <v>0</v>
      </c>
      <c r="V371" s="918">
        <f ca="1">IFERROR(SUMPRODUCT(CHOOSE({1;2;3;4;5},V96,V152,V207,V262,V317),OFFSET(Inputs!$B$35:$B$39,0,$B371-1))/SUM(OFFSET(Inputs!$B$35:$B$39,0,$B371-1)),0)</f>
        <v>0</v>
      </c>
      <c r="W371" s="918">
        <f ca="1">IFERROR(SUMPRODUCT(CHOOSE({1;2;3;4;5},W96,W152,W207,W262,W317),OFFSET(Inputs!$B$35:$B$39,0,$B371-1))/SUM(OFFSET(Inputs!$B$35:$B$39,0,$B371-1)),0)</f>
        <v>0</v>
      </c>
      <c r="X371" s="918">
        <f ca="1">IFERROR(SUMPRODUCT(CHOOSE({1;2;3;4;5},X96,X152,X207,X262,X317),OFFSET(Inputs!$B$35:$B$39,0,$B371-1))/SUM(OFFSET(Inputs!$B$35:$B$39,0,$B371-1)),0)</f>
        <v>0</v>
      </c>
      <c r="Y371" s="918">
        <f ca="1">IFERROR(SUMPRODUCT(CHOOSE({1;2;3;4;5},Y96,Y152,Y207,Y262,Y317),OFFSET(Inputs!$B$35:$B$39,0,$B371-1))/SUM(OFFSET(Inputs!$B$35:$B$39,0,$B371-1)),0)</f>
        <v>0</v>
      </c>
      <c r="Z371" s="918">
        <f ca="1">IFERROR(SUMPRODUCT(CHOOSE({1;2;3;4;5},Z96,Z152,Z207,Z262,Z317),OFFSET(Inputs!$B$35:$B$39,0,$B371-1))/SUM(OFFSET(Inputs!$B$35:$B$39,0,$B371-1)),0)</f>
        <v>0</v>
      </c>
      <c r="AA371" s="918">
        <f ca="1">IFERROR(SUMPRODUCT(CHOOSE({1;2;3;4;5},AA96,AA152,AA207,AA262,AA317),OFFSET(Inputs!$B$35:$B$39,0,$B371-1))/SUM(OFFSET(Inputs!$B$35:$B$39,0,$B371-1)),0)</f>
        <v>0</v>
      </c>
      <c r="AB371" s="918">
        <f ca="1">IFERROR(SUMPRODUCT(CHOOSE({1;2;3;4;5},AB96,AB152,AB207,AB262,AB317),OFFSET(Inputs!$B$35:$B$39,0,$B371-1))/SUM(OFFSET(Inputs!$B$35:$B$39,0,$B371-1)),0)</f>
        <v>0</v>
      </c>
      <c r="AC371" s="918">
        <f ca="1">IFERROR(SUMPRODUCT(CHOOSE({1;2;3;4;5},AC96,AC152,AC207,AC262,AC317),OFFSET(Inputs!$B$35:$B$39,0,$B371-1))/SUM(OFFSET(Inputs!$B$35:$B$39,0,$B371-1)),0)</f>
        <v>0</v>
      </c>
      <c r="AD371" s="918">
        <f ca="1">IFERROR(SUMPRODUCT(CHOOSE({1;2;3;4;5},AD96,AD152,AD207,AD262,AD317),OFFSET(Inputs!$B$35:$B$39,0,$B371-1))/SUM(OFFSET(Inputs!$B$35:$B$39,0,$B371-1)),0)</f>
        <v>0</v>
      </c>
      <c r="AE371" s="918">
        <f ca="1">IFERROR(SUMPRODUCT(CHOOSE({1;2;3;4;5},AE96,AE152,AE207,AE262,AE317),OFFSET(Inputs!$B$35:$B$39,0,$B371-1))/SUM(OFFSET(Inputs!$B$35:$B$39,0,$B371-1)),0)</f>
        <v>0</v>
      </c>
      <c r="AF371" s="918">
        <f ca="1">IFERROR(SUMPRODUCT(CHOOSE({1;2;3;4;5},AF96,AF152,AF207,AF262,AF317),OFFSET(Inputs!$B$35:$B$39,0,$B371-1))/SUM(OFFSET(Inputs!$B$35:$B$39,0,$B371-1)),0)</f>
        <v>0</v>
      </c>
      <c r="AG371" s="918">
        <f ca="1">IFERROR(SUMPRODUCT(CHOOSE({1;2;3;4;5},AG96,AG152,AG207,AG262,AG317),OFFSET(Inputs!$B$35:$B$39,0,$B371-1))/SUM(OFFSET(Inputs!$B$35:$B$39,0,$B371-1)),0)</f>
        <v>0</v>
      </c>
      <c r="AH371" s="918">
        <f ca="1">IFERROR(SUMPRODUCT(CHOOSE({1;2;3;4;5},AH96,AH152,AH207,AH262,AH317),OFFSET(Inputs!$B$35:$B$39,0,$B371-1))/SUM(OFFSET(Inputs!$B$35:$B$39,0,$B371-1)),0)</f>
        <v>0</v>
      </c>
      <c r="AI371" s="918">
        <f ca="1">IFERROR(SUMPRODUCT(CHOOSE({1;2;3;4;5},AI96,AI152,AI207,AI262,AI317),OFFSET(Inputs!$B$35:$B$39,0,$B371-1))/SUM(OFFSET(Inputs!$B$35:$B$39,0,$B371-1)),0)</f>
        <v>0</v>
      </c>
      <c r="AJ371" s="902">
        <f ca="1">IFERROR(SUMPRODUCT(CHOOSE({1;2;3;4;5},AJ96,AJ152,AJ207,AJ262,AJ317),OFFSET(Inputs!$B$35:$B$39,0,$B371-1))/SUM(OFFSET(Inputs!$B$35:$B$39,0,$B371-1)),0)</f>
        <v>0</v>
      </c>
      <c r="AK371" s="902">
        <f ca="1">IFERROR(SUMPRODUCT(CHOOSE({1;2;3;4;5},AK96,AK152,AK207,AK262,AK317),OFFSET(Inputs!$B$35:$B$39,0,$B371-1))/SUM(OFFSET(Inputs!$B$35:$B$39,0,$B371-1)),0)</f>
        <v>0</v>
      </c>
      <c r="AL371" s="902">
        <f ca="1">IFERROR(SUMPRODUCT(CHOOSE({1;2;3;4;5},AL96,AL152,AL207,AL262,AL317),OFFSET(Inputs!$B$35:$B$39,0,$B371-1))/SUM(OFFSET(Inputs!$B$35:$B$39,0,$B371-1)),0)</f>
        <v>0</v>
      </c>
      <c r="AM371" s="902">
        <f ca="1">IFERROR(SUMPRODUCT(CHOOSE({1;2;3;4;5},AM96,AM152,AM207,AM262,AM317),OFFSET(Inputs!$B$35:$B$39,0,$B371-1))/SUM(OFFSET(Inputs!$B$35:$B$39,0,$B371-1)),0)</f>
        <v>0</v>
      </c>
      <c r="AN371" s="902">
        <f ca="1">IFERROR(SUMPRODUCT(CHOOSE({1;2;3;4;5},AN96,AN152,AN207,AN262,AN317),OFFSET(Inputs!$B$35:$B$39,0,$B371-1))/SUM(OFFSET(Inputs!$B$35:$B$39,0,$B371-1)),0)</f>
        <v>0</v>
      </c>
      <c r="AO371" s="902">
        <f ca="1">IFERROR(SUMPRODUCT(CHOOSE({1;2;3;4;5},AO96,AO152,AO207,AO262,AO317),OFFSET(Inputs!$B$35:$B$39,0,$B371-1))/SUM(OFFSET(Inputs!$B$35:$B$39,0,$B371-1)),0)</f>
        <v>0</v>
      </c>
      <c r="AP371" s="902">
        <f ca="1">IFERROR(SUMPRODUCT(CHOOSE({1;2;3;4;5},AP96,AP152,AP207,AP262,AP317),OFFSET(Inputs!$B$35:$B$39,0,$B371-1))/SUM(OFFSET(Inputs!$B$35:$B$39,0,$B371-1)),0)</f>
        <v>0</v>
      </c>
      <c r="AQ371" s="902">
        <f ca="1">IFERROR(SUMPRODUCT(CHOOSE({1;2;3;4;5},AQ96,AQ152,AQ207,AQ262,AQ317),OFFSET(Inputs!$B$35:$B$39,0,$B371-1))/SUM(OFFSET(Inputs!$B$35:$B$39,0,$B371-1)),0)</f>
        <v>0</v>
      </c>
      <c r="AR371" s="902">
        <f ca="1">IFERROR(SUMPRODUCT(CHOOSE({1;2;3;4;5},AR96,AR152,AR207,AR262,AR317),OFFSET(Inputs!$B$35:$B$39,0,$B371-1))/SUM(OFFSET(Inputs!$B$35:$B$39,0,$B371-1)),0)</f>
        <v>0</v>
      </c>
      <c r="AS371" s="902">
        <f ca="1">IFERROR(SUMPRODUCT(CHOOSE({1;2;3;4;5},AS96,AS152,AS207,AS262,AS317),OFFSET(Inputs!$B$35:$B$39,0,$B371-1))/SUM(OFFSET(Inputs!$B$35:$B$39,0,$B371-1)),0)</f>
        <v>0</v>
      </c>
      <c r="AT371" s="902">
        <f ca="1">IFERROR(SUMPRODUCT(CHOOSE({1;2;3;4;5},AT96,AT152,AT207,AT262,AT317),OFFSET(Inputs!$B$35:$B$39,0,$B371-1))/SUM(OFFSET(Inputs!$B$35:$B$39,0,$B371-1)),0)</f>
        <v>0</v>
      </c>
      <c r="AU371" s="902">
        <f ca="1">IFERROR(SUMPRODUCT(CHOOSE({1;2;3;4;5},AU96,AU152,AU207,AU262,AU317),OFFSET(Inputs!$B$35:$B$39,0,$B371-1))/SUM(OFFSET(Inputs!$B$35:$B$39,0,$B371-1)),0)</f>
        <v>0</v>
      </c>
      <c r="AV371" s="902">
        <f ca="1">IFERROR(SUMPRODUCT(CHOOSE({1;2;3;4;5},AV96,AV152,AV207,AV262,AV317),OFFSET(Inputs!$B$35:$B$39,0,$B371-1))/SUM(OFFSET(Inputs!$B$35:$B$39,0,$B371-1)),0)</f>
        <v>0</v>
      </c>
      <c r="AW371" s="902">
        <f ca="1">IFERROR(SUMPRODUCT(CHOOSE({1;2;3;4;5},AW96,AW152,AW207,AW262,AW317),OFFSET(Inputs!$B$35:$B$39,0,$B371-1))/SUM(OFFSET(Inputs!$B$35:$B$39,0,$B371-1)),0)</f>
        <v>0</v>
      </c>
      <c r="AX371" s="902">
        <f ca="1">IFERROR(SUMPRODUCT(CHOOSE({1;2;3;4;5},AX96,AX152,AX207,AX262,AX317),OFFSET(Inputs!$B$35:$B$39,0,$B371-1))/SUM(OFFSET(Inputs!$B$35:$B$39,0,$B371-1)),0)</f>
        <v>0</v>
      </c>
      <c r="AY371" s="902">
        <f ca="1">IFERROR(SUMPRODUCT(CHOOSE({1;2;3;4;5},AY96,AY152,AY207,AY262,AY317),OFFSET(Inputs!$B$35:$B$39,0,$B371-1))/SUM(OFFSET(Inputs!$B$35:$B$39,0,$B371-1)),0)</f>
        <v>0</v>
      </c>
      <c r="AZ371" s="902">
        <f ca="1">IFERROR(SUMPRODUCT(CHOOSE({1;2;3;4;5},AZ96,AZ152,AZ207,AZ262,AZ317),OFFSET(Inputs!$B$35:$B$39,0,$B371-1))/SUM(OFFSET(Inputs!$B$35:$B$39,0,$B371-1)),0)</f>
        <v>0</v>
      </c>
      <c r="BA371" s="902">
        <f ca="1">IFERROR(SUMPRODUCT(CHOOSE({1;2;3;4;5},BA96,BA152,BA207,BA262,BA317),OFFSET(Inputs!$B$35:$B$39,0,$B371-1))/SUM(OFFSET(Inputs!$B$35:$B$39,0,$B371-1)),0)</f>
        <v>0</v>
      </c>
    </row>
    <row r="372" spans="1:256" s="221" customFormat="1" outlineLevel="1">
      <c r="A372" s="610"/>
      <c r="B372" s="987">
        <v>34</v>
      </c>
      <c r="C372" s="988"/>
      <c r="D372" s="918">
        <f ca="1">IFERROR(SUMPRODUCT(CHOOSE({1;2;3;4;5},D97,D153,D208,D263,D318),OFFSET(Inputs!$B$35:$B$39,0,$B372-1))/SUM(OFFSET(Inputs!$B$35:$B$39,0,$B372-1)),0)</f>
        <v>0</v>
      </c>
      <c r="E372" s="918">
        <f ca="1">IFERROR(SUMPRODUCT(CHOOSE({1;2;3;4;5},E97,E153,E208,E263,E318),OFFSET(Inputs!$B$35:$B$39,0,$B372-1))/SUM(OFFSET(Inputs!$B$35:$B$39,0,$B372-1)),0)</f>
        <v>0</v>
      </c>
      <c r="F372" s="918">
        <f ca="1">IFERROR(SUMPRODUCT(CHOOSE({1;2;3;4;5},F97,F153,F208,F263,F318),OFFSET(Inputs!$B$35:$B$39,0,$B372-1))/SUM(OFFSET(Inputs!$B$35:$B$39,0,$B372-1)),0)</f>
        <v>0</v>
      </c>
      <c r="G372" s="918">
        <f ca="1">IFERROR(SUMPRODUCT(CHOOSE({1;2;3;4;5},G97,G153,G208,G263,G318),OFFSET(Inputs!$B$35:$B$39,0,$B372-1))/SUM(OFFSET(Inputs!$B$35:$B$39,0,$B372-1)),0)</f>
        <v>0</v>
      </c>
      <c r="H372" s="918">
        <f ca="1">IFERROR(SUMPRODUCT(CHOOSE({1;2;3;4;5},H97,H153,H208,H263,H318),OFFSET(Inputs!$B$35:$B$39,0,$B372-1))/SUM(OFFSET(Inputs!$B$35:$B$39,0,$B372-1)),0)</f>
        <v>0</v>
      </c>
      <c r="I372" s="918">
        <f ca="1">IFERROR(SUMPRODUCT(CHOOSE({1;2;3;4;5},I97,I153,I208,I263,I318),OFFSET(Inputs!$B$35:$B$39,0,$B372-1))/SUM(OFFSET(Inputs!$B$35:$B$39,0,$B372-1)),0)</f>
        <v>0</v>
      </c>
      <c r="J372" s="918">
        <f ca="1">IFERROR(SUMPRODUCT(CHOOSE({1;2;3;4;5},J97,J153,J208,J263,J318),OFFSET(Inputs!$B$35:$B$39,0,$B372-1))/SUM(OFFSET(Inputs!$B$35:$B$39,0,$B372-1)),0)</f>
        <v>0</v>
      </c>
      <c r="K372" s="918">
        <f ca="1">IFERROR(SUMPRODUCT(CHOOSE({1;2;3;4;5},K97,K153,K208,K263,K318),OFFSET(Inputs!$B$35:$B$39,0,$B372-1))/SUM(OFFSET(Inputs!$B$35:$B$39,0,$B372-1)),0)</f>
        <v>0</v>
      </c>
      <c r="L372" s="918">
        <f ca="1">IFERROR(SUMPRODUCT(CHOOSE({1;2;3;4;5},L97,L153,L208,L263,L318),OFFSET(Inputs!$B$35:$B$39,0,$B372-1))/SUM(OFFSET(Inputs!$B$35:$B$39,0,$B372-1)),0)</f>
        <v>0</v>
      </c>
      <c r="M372" s="918">
        <f ca="1">IFERROR(SUMPRODUCT(CHOOSE({1;2;3;4;5},M97,M153,M208,M263,M318),OFFSET(Inputs!$B$35:$B$39,0,$B372-1))/SUM(OFFSET(Inputs!$B$35:$B$39,0,$B372-1)),0)</f>
        <v>0</v>
      </c>
      <c r="N372" s="918">
        <f ca="1">IFERROR(SUMPRODUCT(CHOOSE({1;2;3;4;5},N97,N153,N208,N263,N318),OFFSET(Inputs!$B$35:$B$39,0,$B372-1))/SUM(OFFSET(Inputs!$B$35:$B$39,0,$B372-1)),0)</f>
        <v>0</v>
      </c>
      <c r="O372" s="918">
        <f ca="1">IFERROR(SUMPRODUCT(CHOOSE({1;2;3;4;5},O97,O153,O208,O263,O318),OFFSET(Inputs!$B$35:$B$39,0,$B372-1))/SUM(OFFSET(Inputs!$B$35:$B$39,0,$B372-1)),0)</f>
        <v>0</v>
      </c>
      <c r="P372" s="918">
        <f ca="1">IFERROR(SUMPRODUCT(CHOOSE({1;2;3;4;5},P97,P153,P208,P263,P318),OFFSET(Inputs!$B$35:$B$39,0,$B372-1))/SUM(OFFSET(Inputs!$B$35:$B$39,0,$B372-1)),0)</f>
        <v>0</v>
      </c>
      <c r="Q372" s="918">
        <f ca="1">IFERROR(SUMPRODUCT(CHOOSE({1;2;3;4;5},Q97,Q153,Q208,Q263,Q318),OFFSET(Inputs!$B$35:$B$39,0,$B372-1))/SUM(OFFSET(Inputs!$B$35:$B$39,0,$B372-1)),0)</f>
        <v>0</v>
      </c>
      <c r="R372" s="918">
        <f ca="1">IFERROR(SUMPRODUCT(CHOOSE({1;2;3;4;5},R97,R153,R208,R263,R318),OFFSET(Inputs!$B$35:$B$39,0,$B372-1))/SUM(OFFSET(Inputs!$B$35:$B$39,0,$B372-1)),0)</f>
        <v>0</v>
      </c>
      <c r="S372" s="918">
        <f ca="1">IFERROR(SUMPRODUCT(CHOOSE({1;2;3;4;5},S97,S153,S208,S263,S318),OFFSET(Inputs!$B$35:$B$39,0,$B372-1))/SUM(OFFSET(Inputs!$B$35:$B$39,0,$B372-1)),0)</f>
        <v>0</v>
      </c>
      <c r="T372" s="918">
        <f ca="1">IFERROR(SUMPRODUCT(CHOOSE({1;2;3;4;5},T97,T153,T208,T263,T318),OFFSET(Inputs!$B$35:$B$39,0,$B372-1))/SUM(OFFSET(Inputs!$B$35:$B$39,0,$B372-1)),0)</f>
        <v>0</v>
      </c>
      <c r="U372" s="918">
        <f ca="1">IFERROR(SUMPRODUCT(CHOOSE({1;2;3;4;5},U97,U153,U208,U263,U318),OFFSET(Inputs!$B$35:$B$39,0,$B372-1))/SUM(OFFSET(Inputs!$B$35:$B$39,0,$B372-1)),0)</f>
        <v>0</v>
      </c>
      <c r="V372" s="918">
        <f ca="1">IFERROR(SUMPRODUCT(CHOOSE({1;2;3;4;5},V97,V153,V208,V263,V318),OFFSET(Inputs!$B$35:$B$39,0,$B372-1))/SUM(OFFSET(Inputs!$B$35:$B$39,0,$B372-1)),0)</f>
        <v>0</v>
      </c>
      <c r="W372" s="918">
        <f ca="1">IFERROR(SUMPRODUCT(CHOOSE({1;2;3;4;5},W97,W153,W208,W263,W318),OFFSET(Inputs!$B$35:$B$39,0,$B372-1))/SUM(OFFSET(Inputs!$B$35:$B$39,0,$B372-1)),0)</f>
        <v>0</v>
      </c>
      <c r="X372" s="918">
        <f ca="1">IFERROR(SUMPRODUCT(CHOOSE({1;2;3;4;5},X97,X153,X208,X263,X318),OFFSET(Inputs!$B$35:$B$39,0,$B372-1))/SUM(OFFSET(Inputs!$B$35:$B$39,0,$B372-1)),0)</f>
        <v>0</v>
      </c>
      <c r="Y372" s="918">
        <f ca="1">IFERROR(SUMPRODUCT(CHOOSE({1;2;3;4;5},Y97,Y153,Y208,Y263,Y318),OFFSET(Inputs!$B$35:$B$39,0,$B372-1))/SUM(OFFSET(Inputs!$B$35:$B$39,0,$B372-1)),0)</f>
        <v>0</v>
      </c>
      <c r="Z372" s="918">
        <f ca="1">IFERROR(SUMPRODUCT(CHOOSE({1;2;3;4;5},Z97,Z153,Z208,Z263,Z318),OFFSET(Inputs!$B$35:$B$39,0,$B372-1))/SUM(OFFSET(Inputs!$B$35:$B$39,0,$B372-1)),0)</f>
        <v>0</v>
      </c>
      <c r="AA372" s="918">
        <f ca="1">IFERROR(SUMPRODUCT(CHOOSE({1;2;3;4;5},AA97,AA153,AA208,AA263,AA318),OFFSET(Inputs!$B$35:$B$39,0,$B372-1))/SUM(OFFSET(Inputs!$B$35:$B$39,0,$B372-1)),0)</f>
        <v>0</v>
      </c>
      <c r="AB372" s="918">
        <f ca="1">IFERROR(SUMPRODUCT(CHOOSE({1;2;3;4;5},AB97,AB153,AB208,AB263,AB318),OFFSET(Inputs!$B$35:$B$39,0,$B372-1))/SUM(OFFSET(Inputs!$B$35:$B$39,0,$B372-1)),0)</f>
        <v>0</v>
      </c>
      <c r="AC372" s="918">
        <f ca="1">IFERROR(SUMPRODUCT(CHOOSE({1;2;3;4;5},AC97,AC153,AC208,AC263,AC318),OFFSET(Inputs!$B$35:$B$39,0,$B372-1))/SUM(OFFSET(Inputs!$B$35:$B$39,0,$B372-1)),0)</f>
        <v>0</v>
      </c>
      <c r="AD372" s="918">
        <f ca="1">IFERROR(SUMPRODUCT(CHOOSE({1;2;3;4;5},AD97,AD153,AD208,AD263,AD318),OFFSET(Inputs!$B$35:$B$39,0,$B372-1))/SUM(OFFSET(Inputs!$B$35:$B$39,0,$B372-1)),0)</f>
        <v>0</v>
      </c>
      <c r="AE372" s="918">
        <f ca="1">IFERROR(SUMPRODUCT(CHOOSE({1;2;3;4;5},AE97,AE153,AE208,AE263,AE318),OFFSET(Inputs!$B$35:$B$39,0,$B372-1))/SUM(OFFSET(Inputs!$B$35:$B$39,0,$B372-1)),0)</f>
        <v>0</v>
      </c>
      <c r="AF372" s="918">
        <f ca="1">IFERROR(SUMPRODUCT(CHOOSE({1;2;3;4;5},AF97,AF153,AF208,AF263,AF318),OFFSET(Inputs!$B$35:$B$39,0,$B372-1))/SUM(OFFSET(Inputs!$B$35:$B$39,0,$B372-1)),0)</f>
        <v>0</v>
      </c>
      <c r="AG372" s="918">
        <f ca="1">IFERROR(SUMPRODUCT(CHOOSE({1;2;3;4;5},AG97,AG153,AG208,AG263,AG318),OFFSET(Inputs!$B$35:$B$39,0,$B372-1))/SUM(OFFSET(Inputs!$B$35:$B$39,0,$B372-1)),0)</f>
        <v>0</v>
      </c>
      <c r="AH372" s="918">
        <f ca="1">IFERROR(SUMPRODUCT(CHOOSE({1;2;3;4;5},AH97,AH153,AH208,AH263,AH318),OFFSET(Inputs!$B$35:$B$39,0,$B372-1))/SUM(OFFSET(Inputs!$B$35:$B$39,0,$B372-1)),0)</f>
        <v>0</v>
      </c>
      <c r="AI372" s="918">
        <f ca="1">IFERROR(SUMPRODUCT(CHOOSE({1;2;3;4;5},AI97,AI153,AI208,AI263,AI318),OFFSET(Inputs!$B$35:$B$39,0,$B372-1))/SUM(OFFSET(Inputs!$B$35:$B$39,0,$B372-1)),0)</f>
        <v>0</v>
      </c>
      <c r="AJ372" s="918">
        <f ca="1">IFERROR(SUMPRODUCT(CHOOSE({1;2;3;4;5},AJ97,AJ153,AJ208,AJ263,AJ318),OFFSET(Inputs!$B$35:$B$39,0,$B372-1))/SUM(OFFSET(Inputs!$B$35:$B$39,0,$B372-1)),0)</f>
        <v>0</v>
      </c>
      <c r="AK372" s="902">
        <f ca="1">IFERROR(SUMPRODUCT(CHOOSE({1;2;3;4;5},AK97,AK153,AK208,AK263,AK318),OFFSET(Inputs!$B$35:$B$39,0,$B372-1))/SUM(OFFSET(Inputs!$B$35:$B$39,0,$B372-1)),0)</f>
        <v>0</v>
      </c>
      <c r="AL372" s="902">
        <f ca="1">IFERROR(SUMPRODUCT(CHOOSE({1;2;3;4;5},AL97,AL153,AL208,AL263,AL318),OFFSET(Inputs!$B$35:$B$39,0,$B372-1))/SUM(OFFSET(Inputs!$B$35:$B$39,0,$B372-1)),0)</f>
        <v>0</v>
      </c>
      <c r="AM372" s="902">
        <f ca="1">IFERROR(SUMPRODUCT(CHOOSE({1;2;3;4;5},AM97,AM153,AM208,AM263,AM318),OFFSET(Inputs!$B$35:$B$39,0,$B372-1))/SUM(OFFSET(Inputs!$B$35:$B$39,0,$B372-1)),0)</f>
        <v>0</v>
      </c>
      <c r="AN372" s="902">
        <f ca="1">IFERROR(SUMPRODUCT(CHOOSE({1;2;3;4;5},AN97,AN153,AN208,AN263,AN318),OFFSET(Inputs!$B$35:$B$39,0,$B372-1))/SUM(OFFSET(Inputs!$B$35:$B$39,0,$B372-1)),0)</f>
        <v>0</v>
      </c>
      <c r="AO372" s="902">
        <f ca="1">IFERROR(SUMPRODUCT(CHOOSE({1;2;3;4;5},AO97,AO153,AO208,AO263,AO318),OFFSET(Inputs!$B$35:$B$39,0,$B372-1))/SUM(OFFSET(Inputs!$B$35:$B$39,0,$B372-1)),0)</f>
        <v>0</v>
      </c>
      <c r="AP372" s="902">
        <f ca="1">IFERROR(SUMPRODUCT(CHOOSE({1;2;3;4;5},AP97,AP153,AP208,AP263,AP318),OFFSET(Inputs!$B$35:$B$39,0,$B372-1))/SUM(OFFSET(Inputs!$B$35:$B$39,0,$B372-1)),0)</f>
        <v>0</v>
      </c>
      <c r="AQ372" s="902">
        <f ca="1">IFERROR(SUMPRODUCT(CHOOSE({1;2;3;4;5},AQ97,AQ153,AQ208,AQ263,AQ318),OFFSET(Inputs!$B$35:$B$39,0,$B372-1))/SUM(OFFSET(Inputs!$B$35:$B$39,0,$B372-1)),0)</f>
        <v>0</v>
      </c>
      <c r="AR372" s="902">
        <f ca="1">IFERROR(SUMPRODUCT(CHOOSE({1;2;3;4;5},AR97,AR153,AR208,AR263,AR318),OFFSET(Inputs!$B$35:$B$39,0,$B372-1))/SUM(OFFSET(Inputs!$B$35:$B$39,0,$B372-1)),0)</f>
        <v>0</v>
      </c>
      <c r="AS372" s="902">
        <f ca="1">IFERROR(SUMPRODUCT(CHOOSE({1;2;3;4;5},AS97,AS153,AS208,AS263,AS318),OFFSET(Inputs!$B$35:$B$39,0,$B372-1))/SUM(OFFSET(Inputs!$B$35:$B$39,0,$B372-1)),0)</f>
        <v>0</v>
      </c>
      <c r="AT372" s="902">
        <f ca="1">IFERROR(SUMPRODUCT(CHOOSE({1;2;3;4;5},AT97,AT153,AT208,AT263,AT318),OFFSET(Inputs!$B$35:$B$39,0,$B372-1))/SUM(OFFSET(Inputs!$B$35:$B$39,0,$B372-1)),0)</f>
        <v>0</v>
      </c>
      <c r="AU372" s="902">
        <f ca="1">IFERROR(SUMPRODUCT(CHOOSE({1;2;3;4;5},AU97,AU153,AU208,AU263,AU318),OFFSET(Inputs!$B$35:$B$39,0,$B372-1))/SUM(OFFSET(Inputs!$B$35:$B$39,0,$B372-1)),0)</f>
        <v>0</v>
      </c>
      <c r="AV372" s="902">
        <f ca="1">IFERROR(SUMPRODUCT(CHOOSE({1;2;3;4;5},AV97,AV153,AV208,AV263,AV318),OFFSET(Inputs!$B$35:$B$39,0,$B372-1))/SUM(OFFSET(Inputs!$B$35:$B$39,0,$B372-1)),0)</f>
        <v>0</v>
      </c>
      <c r="AW372" s="902">
        <f ca="1">IFERROR(SUMPRODUCT(CHOOSE({1;2;3;4;5},AW97,AW153,AW208,AW263,AW318),OFFSET(Inputs!$B$35:$B$39,0,$B372-1))/SUM(OFFSET(Inputs!$B$35:$B$39,0,$B372-1)),0)</f>
        <v>0</v>
      </c>
      <c r="AX372" s="902">
        <f ca="1">IFERROR(SUMPRODUCT(CHOOSE({1;2;3;4;5},AX97,AX153,AX208,AX263,AX318),OFFSET(Inputs!$B$35:$B$39,0,$B372-1))/SUM(OFFSET(Inputs!$B$35:$B$39,0,$B372-1)),0)</f>
        <v>0</v>
      </c>
      <c r="AY372" s="902">
        <f ca="1">IFERROR(SUMPRODUCT(CHOOSE({1;2;3;4;5},AY97,AY153,AY208,AY263,AY318),OFFSET(Inputs!$B$35:$B$39,0,$B372-1))/SUM(OFFSET(Inputs!$B$35:$B$39,0,$B372-1)),0)</f>
        <v>0</v>
      </c>
      <c r="AZ372" s="902">
        <f ca="1">IFERROR(SUMPRODUCT(CHOOSE({1;2;3;4;5},AZ97,AZ153,AZ208,AZ263,AZ318),OFFSET(Inputs!$B$35:$B$39,0,$B372-1))/SUM(OFFSET(Inputs!$B$35:$B$39,0,$B372-1)),0)</f>
        <v>0</v>
      </c>
      <c r="BA372" s="902">
        <f ca="1">IFERROR(SUMPRODUCT(CHOOSE({1;2;3;4;5},BA97,BA153,BA208,BA263,BA318),OFFSET(Inputs!$B$35:$B$39,0,$B372-1))/SUM(OFFSET(Inputs!$B$35:$B$39,0,$B372-1)),0)</f>
        <v>0</v>
      </c>
    </row>
    <row r="373" spans="1:256" s="221" customFormat="1" outlineLevel="1">
      <c r="A373" s="610"/>
      <c r="B373" s="987">
        <v>35</v>
      </c>
      <c r="C373" s="988"/>
      <c r="D373" s="918">
        <f ca="1">IFERROR(SUMPRODUCT(CHOOSE({1;2;3;4;5},D98,D154,D209,D264,D319),OFFSET(Inputs!$B$35:$B$39,0,$B373-1))/SUM(OFFSET(Inputs!$B$35:$B$39,0,$B373-1)),0)</f>
        <v>0</v>
      </c>
      <c r="E373" s="918">
        <f ca="1">IFERROR(SUMPRODUCT(CHOOSE({1;2;3;4;5},E98,E154,E209,E264,E319),OFFSET(Inputs!$B$35:$B$39,0,$B373-1))/SUM(OFFSET(Inputs!$B$35:$B$39,0,$B373-1)),0)</f>
        <v>0</v>
      </c>
      <c r="F373" s="918">
        <f ca="1">IFERROR(SUMPRODUCT(CHOOSE({1;2;3;4;5},F98,F154,F209,F264,F319),OFFSET(Inputs!$B$35:$B$39,0,$B373-1))/SUM(OFFSET(Inputs!$B$35:$B$39,0,$B373-1)),0)</f>
        <v>0</v>
      </c>
      <c r="G373" s="918">
        <f ca="1">IFERROR(SUMPRODUCT(CHOOSE({1;2;3;4;5},G98,G154,G209,G264,G319),OFFSET(Inputs!$B$35:$B$39,0,$B373-1))/SUM(OFFSET(Inputs!$B$35:$B$39,0,$B373-1)),0)</f>
        <v>0</v>
      </c>
      <c r="H373" s="918">
        <f ca="1">IFERROR(SUMPRODUCT(CHOOSE({1;2;3;4;5},H98,H154,H209,H264,H319),OFFSET(Inputs!$B$35:$B$39,0,$B373-1))/SUM(OFFSET(Inputs!$B$35:$B$39,0,$B373-1)),0)</f>
        <v>0</v>
      </c>
      <c r="I373" s="918">
        <f ca="1">IFERROR(SUMPRODUCT(CHOOSE({1;2;3;4;5},I98,I154,I209,I264,I319),OFFSET(Inputs!$B$35:$B$39,0,$B373-1))/SUM(OFFSET(Inputs!$B$35:$B$39,0,$B373-1)),0)</f>
        <v>0</v>
      </c>
      <c r="J373" s="918">
        <f ca="1">IFERROR(SUMPRODUCT(CHOOSE({1;2;3;4;5},J98,J154,J209,J264,J319),OFFSET(Inputs!$B$35:$B$39,0,$B373-1))/SUM(OFFSET(Inputs!$B$35:$B$39,0,$B373-1)),0)</f>
        <v>0</v>
      </c>
      <c r="K373" s="918">
        <f ca="1">IFERROR(SUMPRODUCT(CHOOSE({1;2;3;4;5},K98,K154,K209,K264,K319),OFFSET(Inputs!$B$35:$B$39,0,$B373-1))/SUM(OFFSET(Inputs!$B$35:$B$39,0,$B373-1)),0)</f>
        <v>0</v>
      </c>
      <c r="L373" s="918">
        <f ca="1">IFERROR(SUMPRODUCT(CHOOSE({1;2;3;4;5},L98,L154,L209,L264,L319),OFFSET(Inputs!$B$35:$B$39,0,$B373-1))/SUM(OFFSET(Inputs!$B$35:$B$39,0,$B373-1)),0)</f>
        <v>0</v>
      </c>
      <c r="M373" s="918">
        <f ca="1">IFERROR(SUMPRODUCT(CHOOSE({1;2;3;4;5},M98,M154,M209,M264,M319),OFFSET(Inputs!$B$35:$B$39,0,$B373-1))/SUM(OFFSET(Inputs!$B$35:$B$39,0,$B373-1)),0)</f>
        <v>0</v>
      </c>
      <c r="N373" s="918">
        <f ca="1">IFERROR(SUMPRODUCT(CHOOSE({1;2;3;4;5},N98,N154,N209,N264,N319),OFFSET(Inputs!$B$35:$B$39,0,$B373-1))/SUM(OFFSET(Inputs!$B$35:$B$39,0,$B373-1)),0)</f>
        <v>0</v>
      </c>
      <c r="O373" s="918">
        <f ca="1">IFERROR(SUMPRODUCT(CHOOSE({1;2;3;4;5},O98,O154,O209,O264,O319),OFFSET(Inputs!$B$35:$B$39,0,$B373-1))/SUM(OFFSET(Inputs!$B$35:$B$39,0,$B373-1)),0)</f>
        <v>0</v>
      </c>
      <c r="P373" s="918">
        <f ca="1">IFERROR(SUMPRODUCT(CHOOSE({1;2;3;4;5},P98,P154,P209,P264,P319),OFFSET(Inputs!$B$35:$B$39,0,$B373-1))/SUM(OFFSET(Inputs!$B$35:$B$39,0,$B373-1)),0)</f>
        <v>0</v>
      </c>
      <c r="Q373" s="918">
        <f ca="1">IFERROR(SUMPRODUCT(CHOOSE({1;2;3;4;5},Q98,Q154,Q209,Q264,Q319),OFFSET(Inputs!$B$35:$B$39,0,$B373-1))/SUM(OFFSET(Inputs!$B$35:$B$39,0,$B373-1)),0)</f>
        <v>0</v>
      </c>
      <c r="R373" s="918">
        <f ca="1">IFERROR(SUMPRODUCT(CHOOSE({1;2;3;4;5},R98,R154,R209,R264,R319),OFFSET(Inputs!$B$35:$B$39,0,$B373-1))/SUM(OFFSET(Inputs!$B$35:$B$39,0,$B373-1)),0)</f>
        <v>0</v>
      </c>
      <c r="S373" s="918">
        <f ca="1">IFERROR(SUMPRODUCT(CHOOSE({1;2;3;4;5},S98,S154,S209,S264,S319),OFFSET(Inputs!$B$35:$B$39,0,$B373-1))/SUM(OFFSET(Inputs!$B$35:$B$39,0,$B373-1)),0)</f>
        <v>0</v>
      </c>
      <c r="T373" s="918">
        <f ca="1">IFERROR(SUMPRODUCT(CHOOSE({1;2;3;4;5},T98,T154,T209,T264,T319),OFFSET(Inputs!$B$35:$B$39,0,$B373-1))/SUM(OFFSET(Inputs!$B$35:$B$39,0,$B373-1)),0)</f>
        <v>0</v>
      </c>
      <c r="U373" s="918">
        <f ca="1">IFERROR(SUMPRODUCT(CHOOSE({1;2;3;4;5},U98,U154,U209,U264,U319),OFFSET(Inputs!$B$35:$B$39,0,$B373-1))/SUM(OFFSET(Inputs!$B$35:$B$39,0,$B373-1)),0)</f>
        <v>0</v>
      </c>
      <c r="V373" s="918">
        <f ca="1">IFERROR(SUMPRODUCT(CHOOSE({1;2;3;4;5},V98,V154,V209,V264,V319),OFFSET(Inputs!$B$35:$B$39,0,$B373-1))/SUM(OFFSET(Inputs!$B$35:$B$39,0,$B373-1)),0)</f>
        <v>0</v>
      </c>
      <c r="W373" s="918">
        <f ca="1">IFERROR(SUMPRODUCT(CHOOSE({1;2;3;4;5},W98,W154,W209,W264,W319),OFFSET(Inputs!$B$35:$B$39,0,$B373-1))/SUM(OFFSET(Inputs!$B$35:$B$39,0,$B373-1)),0)</f>
        <v>0</v>
      </c>
      <c r="X373" s="918">
        <f ca="1">IFERROR(SUMPRODUCT(CHOOSE({1;2;3;4;5},X98,X154,X209,X264,X319),OFFSET(Inputs!$B$35:$B$39,0,$B373-1))/SUM(OFFSET(Inputs!$B$35:$B$39,0,$B373-1)),0)</f>
        <v>0</v>
      </c>
      <c r="Y373" s="918">
        <f ca="1">IFERROR(SUMPRODUCT(CHOOSE({1;2;3;4;5},Y98,Y154,Y209,Y264,Y319),OFFSET(Inputs!$B$35:$B$39,0,$B373-1))/SUM(OFFSET(Inputs!$B$35:$B$39,0,$B373-1)),0)</f>
        <v>0</v>
      </c>
      <c r="Z373" s="918">
        <f ca="1">IFERROR(SUMPRODUCT(CHOOSE({1;2;3;4;5},Z98,Z154,Z209,Z264,Z319),OFFSET(Inputs!$B$35:$B$39,0,$B373-1))/SUM(OFFSET(Inputs!$B$35:$B$39,0,$B373-1)),0)</f>
        <v>0</v>
      </c>
      <c r="AA373" s="918">
        <f ca="1">IFERROR(SUMPRODUCT(CHOOSE({1;2;3;4;5},AA98,AA154,AA209,AA264,AA319),OFFSET(Inputs!$B$35:$B$39,0,$B373-1))/SUM(OFFSET(Inputs!$B$35:$B$39,0,$B373-1)),0)</f>
        <v>0</v>
      </c>
      <c r="AB373" s="918">
        <f ca="1">IFERROR(SUMPRODUCT(CHOOSE({1;2;3;4;5},AB98,AB154,AB209,AB264,AB319),OFFSET(Inputs!$B$35:$B$39,0,$B373-1))/SUM(OFFSET(Inputs!$B$35:$B$39,0,$B373-1)),0)</f>
        <v>0</v>
      </c>
      <c r="AC373" s="918">
        <f ca="1">IFERROR(SUMPRODUCT(CHOOSE({1;2;3;4;5},AC98,AC154,AC209,AC264,AC319),OFFSET(Inputs!$B$35:$B$39,0,$B373-1))/SUM(OFFSET(Inputs!$B$35:$B$39,0,$B373-1)),0)</f>
        <v>0</v>
      </c>
      <c r="AD373" s="918">
        <f ca="1">IFERROR(SUMPRODUCT(CHOOSE({1;2;3;4;5},AD98,AD154,AD209,AD264,AD319),OFFSET(Inputs!$B$35:$B$39,0,$B373-1))/SUM(OFFSET(Inputs!$B$35:$B$39,0,$B373-1)),0)</f>
        <v>0</v>
      </c>
      <c r="AE373" s="918">
        <f ca="1">IFERROR(SUMPRODUCT(CHOOSE({1;2;3;4;5},AE98,AE154,AE209,AE264,AE319),OFFSET(Inputs!$B$35:$B$39,0,$B373-1))/SUM(OFFSET(Inputs!$B$35:$B$39,0,$B373-1)),0)</f>
        <v>0</v>
      </c>
      <c r="AF373" s="918">
        <f ca="1">IFERROR(SUMPRODUCT(CHOOSE({1;2;3;4;5},AF98,AF154,AF209,AF264,AF319),OFFSET(Inputs!$B$35:$B$39,0,$B373-1))/SUM(OFFSET(Inputs!$B$35:$B$39,0,$B373-1)),0)</f>
        <v>0</v>
      </c>
      <c r="AG373" s="918">
        <f ca="1">IFERROR(SUMPRODUCT(CHOOSE({1;2;3;4;5},AG98,AG154,AG209,AG264,AG319),OFFSET(Inputs!$B$35:$B$39,0,$B373-1))/SUM(OFFSET(Inputs!$B$35:$B$39,0,$B373-1)),0)</f>
        <v>0</v>
      </c>
      <c r="AH373" s="918">
        <f ca="1">IFERROR(SUMPRODUCT(CHOOSE({1;2;3;4;5},AH98,AH154,AH209,AH264,AH319),OFFSET(Inputs!$B$35:$B$39,0,$B373-1))/SUM(OFFSET(Inputs!$B$35:$B$39,0,$B373-1)),0)</f>
        <v>0</v>
      </c>
      <c r="AI373" s="918">
        <f ca="1">IFERROR(SUMPRODUCT(CHOOSE({1;2;3;4;5},AI98,AI154,AI209,AI264,AI319),OFFSET(Inputs!$B$35:$B$39,0,$B373-1))/SUM(OFFSET(Inputs!$B$35:$B$39,0,$B373-1)),0)</f>
        <v>0</v>
      </c>
      <c r="AJ373" s="918">
        <f ca="1">IFERROR(SUMPRODUCT(CHOOSE({1;2;3;4;5},AJ98,AJ154,AJ209,AJ264,AJ319),OFFSET(Inputs!$B$35:$B$39,0,$B373-1))/SUM(OFFSET(Inputs!$B$35:$B$39,0,$B373-1)),0)</f>
        <v>0</v>
      </c>
      <c r="AK373" s="918">
        <f ca="1">IFERROR(SUMPRODUCT(CHOOSE({1;2;3;4;5},AK98,AK154,AK209,AK264,AK319),OFFSET(Inputs!$B$35:$B$39,0,$B373-1))/SUM(OFFSET(Inputs!$B$35:$B$39,0,$B373-1)),0)</f>
        <v>0</v>
      </c>
      <c r="AL373" s="902">
        <f ca="1">IFERROR(SUMPRODUCT(CHOOSE({1;2;3;4;5},AL98,AL154,AL209,AL264,AL319),OFFSET(Inputs!$B$35:$B$39,0,$B373-1))/SUM(OFFSET(Inputs!$B$35:$B$39,0,$B373-1)),0)</f>
        <v>0</v>
      </c>
      <c r="AM373" s="902">
        <f ca="1">IFERROR(SUMPRODUCT(CHOOSE({1;2;3;4;5},AM98,AM154,AM209,AM264,AM319),OFFSET(Inputs!$B$35:$B$39,0,$B373-1))/SUM(OFFSET(Inputs!$B$35:$B$39,0,$B373-1)),0)</f>
        <v>0</v>
      </c>
      <c r="AN373" s="902">
        <f ca="1">IFERROR(SUMPRODUCT(CHOOSE({1;2;3;4;5},AN98,AN154,AN209,AN264,AN319),OFFSET(Inputs!$B$35:$B$39,0,$B373-1))/SUM(OFFSET(Inputs!$B$35:$B$39,0,$B373-1)),0)</f>
        <v>0</v>
      </c>
      <c r="AO373" s="902">
        <f ca="1">IFERROR(SUMPRODUCT(CHOOSE({1;2;3;4;5},AO98,AO154,AO209,AO264,AO319),OFFSET(Inputs!$B$35:$B$39,0,$B373-1))/SUM(OFFSET(Inputs!$B$35:$B$39,0,$B373-1)),0)</f>
        <v>0</v>
      </c>
      <c r="AP373" s="902">
        <f ca="1">IFERROR(SUMPRODUCT(CHOOSE({1;2;3;4;5},AP98,AP154,AP209,AP264,AP319),OFFSET(Inputs!$B$35:$B$39,0,$B373-1))/SUM(OFFSET(Inputs!$B$35:$B$39,0,$B373-1)),0)</f>
        <v>0</v>
      </c>
      <c r="AQ373" s="902">
        <f ca="1">IFERROR(SUMPRODUCT(CHOOSE({1;2;3;4;5},AQ98,AQ154,AQ209,AQ264,AQ319),OFFSET(Inputs!$B$35:$B$39,0,$B373-1))/SUM(OFFSET(Inputs!$B$35:$B$39,0,$B373-1)),0)</f>
        <v>0</v>
      </c>
      <c r="AR373" s="902">
        <f ca="1">IFERROR(SUMPRODUCT(CHOOSE({1;2;3;4;5},AR98,AR154,AR209,AR264,AR319),OFFSET(Inputs!$B$35:$B$39,0,$B373-1))/SUM(OFFSET(Inputs!$B$35:$B$39,0,$B373-1)),0)</f>
        <v>0</v>
      </c>
      <c r="AS373" s="902">
        <f ca="1">IFERROR(SUMPRODUCT(CHOOSE({1;2;3;4;5},AS98,AS154,AS209,AS264,AS319),OFFSET(Inputs!$B$35:$B$39,0,$B373-1))/SUM(OFFSET(Inputs!$B$35:$B$39,0,$B373-1)),0)</f>
        <v>0</v>
      </c>
      <c r="AT373" s="902">
        <f ca="1">IFERROR(SUMPRODUCT(CHOOSE({1;2;3;4;5},AT98,AT154,AT209,AT264,AT319),OFFSET(Inputs!$B$35:$B$39,0,$B373-1))/SUM(OFFSET(Inputs!$B$35:$B$39,0,$B373-1)),0)</f>
        <v>0</v>
      </c>
      <c r="AU373" s="902">
        <f ca="1">IFERROR(SUMPRODUCT(CHOOSE({1;2;3;4;5},AU98,AU154,AU209,AU264,AU319),OFFSET(Inputs!$B$35:$B$39,0,$B373-1))/SUM(OFFSET(Inputs!$B$35:$B$39,0,$B373-1)),0)</f>
        <v>0</v>
      </c>
      <c r="AV373" s="902">
        <f ca="1">IFERROR(SUMPRODUCT(CHOOSE({1;2;3;4;5},AV98,AV154,AV209,AV264,AV319),OFFSET(Inputs!$B$35:$B$39,0,$B373-1))/SUM(OFFSET(Inputs!$B$35:$B$39,0,$B373-1)),0)</f>
        <v>0</v>
      </c>
      <c r="AW373" s="902">
        <f ca="1">IFERROR(SUMPRODUCT(CHOOSE({1;2;3;4;5},AW98,AW154,AW209,AW264,AW319),OFFSET(Inputs!$B$35:$B$39,0,$B373-1))/SUM(OFFSET(Inputs!$B$35:$B$39,0,$B373-1)),0)</f>
        <v>0</v>
      </c>
      <c r="AX373" s="902">
        <f ca="1">IFERROR(SUMPRODUCT(CHOOSE({1;2;3;4;5},AX98,AX154,AX209,AX264,AX319),OFFSET(Inputs!$B$35:$B$39,0,$B373-1))/SUM(OFFSET(Inputs!$B$35:$B$39,0,$B373-1)),0)</f>
        <v>0</v>
      </c>
      <c r="AY373" s="902">
        <f ca="1">IFERROR(SUMPRODUCT(CHOOSE({1;2;3;4;5},AY98,AY154,AY209,AY264,AY319),OFFSET(Inputs!$B$35:$B$39,0,$B373-1))/SUM(OFFSET(Inputs!$B$35:$B$39,0,$B373-1)),0)</f>
        <v>0</v>
      </c>
      <c r="AZ373" s="902">
        <f ca="1">IFERROR(SUMPRODUCT(CHOOSE({1;2;3;4;5},AZ98,AZ154,AZ209,AZ264,AZ319),OFFSET(Inputs!$B$35:$B$39,0,$B373-1))/SUM(OFFSET(Inputs!$B$35:$B$39,0,$B373-1)),0)</f>
        <v>0</v>
      </c>
      <c r="BA373" s="902">
        <f ca="1">IFERROR(SUMPRODUCT(CHOOSE({1;2;3;4;5},BA98,BA154,BA209,BA264,BA319),OFFSET(Inputs!$B$35:$B$39,0,$B373-1))/SUM(OFFSET(Inputs!$B$35:$B$39,0,$B373-1)),0)</f>
        <v>0</v>
      </c>
    </row>
    <row r="374" spans="1:256" s="221" customFormat="1" outlineLevel="1">
      <c r="A374" s="610"/>
      <c r="B374" s="987">
        <v>36</v>
      </c>
      <c r="C374" s="988"/>
      <c r="D374" s="918">
        <f ca="1">IFERROR(SUMPRODUCT(CHOOSE({1;2;3;4;5},D99,D155,D210,D265,D320),OFFSET(Inputs!$B$35:$B$39,0,$B374-1))/SUM(OFFSET(Inputs!$B$35:$B$39,0,$B374-1)),0)</f>
        <v>0</v>
      </c>
      <c r="E374" s="918">
        <f ca="1">IFERROR(SUMPRODUCT(CHOOSE({1;2;3;4;5},E99,E155,E210,E265,E320),OFFSET(Inputs!$B$35:$B$39,0,$B374-1))/SUM(OFFSET(Inputs!$B$35:$B$39,0,$B374-1)),0)</f>
        <v>0</v>
      </c>
      <c r="F374" s="918">
        <f ca="1">IFERROR(SUMPRODUCT(CHOOSE({1;2;3;4;5},F99,F155,F210,F265,F320),OFFSET(Inputs!$B$35:$B$39,0,$B374-1))/SUM(OFFSET(Inputs!$B$35:$B$39,0,$B374-1)),0)</f>
        <v>0</v>
      </c>
      <c r="G374" s="918">
        <f ca="1">IFERROR(SUMPRODUCT(CHOOSE({1;2;3;4;5},G99,G155,G210,G265,G320),OFFSET(Inputs!$B$35:$B$39,0,$B374-1))/SUM(OFFSET(Inputs!$B$35:$B$39,0,$B374-1)),0)</f>
        <v>0</v>
      </c>
      <c r="H374" s="918">
        <f ca="1">IFERROR(SUMPRODUCT(CHOOSE({1;2;3;4;5},H99,H155,H210,H265,H320),OFFSET(Inputs!$B$35:$B$39,0,$B374-1))/SUM(OFFSET(Inputs!$B$35:$B$39,0,$B374-1)),0)</f>
        <v>0</v>
      </c>
      <c r="I374" s="918">
        <f ca="1">IFERROR(SUMPRODUCT(CHOOSE({1;2;3;4;5},I99,I155,I210,I265,I320),OFFSET(Inputs!$B$35:$B$39,0,$B374-1))/SUM(OFFSET(Inputs!$B$35:$B$39,0,$B374-1)),0)</f>
        <v>0</v>
      </c>
      <c r="J374" s="918">
        <f ca="1">IFERROR(SUMPRODUCT(CHOOSE({1;2;3;4;5},J99,J155,J210,J265,J320),OFFSET(Inputs!$B$35:$B$39,0,$B374-1))/SUM(OFFSET(Inputs!$B$35:$B$39,0,$B374-1)),0)</f>
        <v>0</v>
      </c>
      <c r="K374" s="918">
        <f ca="1">IFERROR(SUMPRODUCT(CHOOSE({1;2;3;4;5},K99,K155,K210,K265,K320),OFFSET(Inputs!$B$35:$B$39,0,$B374-1))/SUM(OFFSET(Inputs!$B$35:$B$39,0,$B374-1)),0)</f>
        <v>0</v>
      </c>
      <c r="L374" s="918">
        <f ca="1">IFERROR(SUMPRODUCT(CHOOSE({1;2;3;4;5},L99,L155,L210,L265,L320),OFFSET(Inputs!$B$35:$B$39,0,$B374-1))/SUM(OFFSET(Inputs!$B$35:$B$39,0,$B374-1)),0)</f>
        <v>0</v>
      </c>
      <c r="M374" s="918">
        <f ca="1">IFERROR(SUMPRODUCT(CHOOSE({1;2;3;4;5},M99,M155,M210,M265,M320),OFFSET(Inputs!$B$35:$B$39,0,$B374-1))/SUM(OFFSET(Inputs!$B$35:$B$39,0,$B374-1)),0)</f>
        <v>0</v>
      </c>
      <c r="N374" s="918">
        <f ca="1">IFERROR(SUMPRODUCT(CHOOSE({1;2;3;4;5},N99,N155,N210,N265,N320),OFFSET(Inputs!$B$35:$B$39,0,$B374-1))/SUM(OFFSET(Inputs!$B$35:$B$39,0,$B374-1)),0)</f>
        <v>0</v>
      </c>
      <c r="O374" s="918">
        <f ca="1">IFERROR(SUMPRODUCT(CHOOSE({1;2;3;4;5},O99,O155,O210,O265,O320),OFFSET(Inputs!$B$35:$B$39,0,$B374-1))/SUM(OFFSET(Inputs!$B$35:$B$39,0,$B374-1)),0)</f>
        <v>0</v>
      </c>
      <c r="P374" s="918">
        <f ca="1">IFERROR(SUMPRODUCT(CHOOSE({1;2;3;4;5},P99,P155,P210,P265,P320),OFFSET(Inputs!$B$35:$B$39,0,$B374-1))/SUM(OFFSET(Inputs!$B$35:$B$39,0,$B374-1)),0)</f>
        <v>0</v>
      </c>
      <c r="Q374" s="918">
        <f ca="1">IFERROR(SUMPRODUCT(CHOOSE({1;2;3;4;5},Q99,Q155,Q210,Q265,Q320),OFFSET(Inputs!$B$35:$B$39,0,$B374-1))/SUM(OFFSET(Inputs!$B$35:$B$39,0,$B374-1)),0)</f>
        <v>0</v>
      </c>
      <c r="R374" s="918">
        <f ca="1">IFERROR(SUMPRODUCT(CHOOSE({1;2;3;4;5},R99,R155,R210,R265,R320),OFFSET(Inputs!$B$35:$B$39,0,$B374-1))/SUM(OFFSET(Inputs!$B$35:$B$39,0,$B374-1)),0)</f>
        <v>0</v>
      </c>
      <c r="S374" s="918">
        <f ca="1">IFERROR(SUMPRODUCT(CHOOSE({1;2;3;4;5},S99,S155,S210,S265,S320),OFFSET(Inputs!$B$35:$B$39,0,$B374-1))/SUM(OFFSET(Inputs!$B$35:$B$39,0,$B374-1)),0)</f>
        <v>0</v>
      </c>
      <c r="T374" s="918">
        <f ca="1">IFERROR(SUMPRODUCT(CHOOSE({1;2;3;4;5},T99,T155,T210,T265,T320),OFFSET(Inputs!$B$35:$B$39,0,$B374-1))/SUM(OFFSET(Inputs!$B$35:$B$39,0,$B374-1)),0)</f>
        <v>0</v>
      </c>
      <c r="U374" s="918">
        <f ca="1">IFERROR(SUMPRODUCT(CHOOSE({1;2;3;4;5},U99,U155,U210,U265,U320),OFFSET(Inputs!$B$35:$B$39,0,$B374-1))/SUM(OFFSET(Inputs!$B$35:$B$39,0,$B374-1)),0)</f>
        <v>0</v>
      </c>
      <c r="V374" s="918">
        <f ca="1">IFERROR(SUMPRODUCT(CHOOSE({1;2;3;4;5},V99,V155,V210,V265,V320),OFFSET(Inputs!$B$35:$B$39,0,$B374-1))/SUM(OFFSET(Inputs!$B$35:$B$39,0,$B374-1)),0)</f>
        <v>0</v>
      </c>
      <c r="W374" s="918">
        <f ca="1">IFERROR(SUMPRODUCT(CHOOSE({1;2;3;4;5},W99,W155,W210,W265,W320),OFFSET(Inputs!$B$35:$B$39,0,$B374-1))/SUM(OFFSET(Inputs!$B$35:$B$39,0,$B374-1)),0)</f>
        <v>0</v>
      </c>
      <c r="X374" s="918">
        <f ca="1">IFERROR(SUMPRODUCT(CHOOSE({1;2;3;4;5},X99,X155,X210,X265,X320),OFFSET(Inputs!$B$35:$B$39,0,$B374-1))/SUM(OFFSET(Inputs!$B$35:$B$39,0,$B374-1)),0)</f>
        <v>0</v>
      </c>
      <c r="Y374" s="918">
        <f ca="1">IFERROR(SUMPRODUCT(CHOOSE({1;2;3;4;5},Y99,Y155,Y210,Y265,Y320),OFFSET(Inputs!$B$35:$B$39,0,$B374-1))/SUM(OFFSET(Inputs!$B$35:$B$39,0,$B374-1)),0)</f>
        <v>0</v>
      </c>
      <c r="Z374" s="918">
        <f ca="1">IFERROR(SUMPRODUCT(CHOOSE({1;2;3;4;5},Z99,Z155,Z210,Z265,Z320),OFFSET(Inputs!$B$35:$B$39,0,$B374-1))/SUM(OFFSET(Inputs!$B$35:$B$39,0,$B374-1)),0)</f>
        <v>0</v>
      </c>
      <c r="AA374" s="918">
        <f ca="1">IFERROR(SUMPRODUCT(CHOOSE({1;2;3;4;5},AA99,AA155,AA210,AA265,AA320),OFFSET(Inputs!$B$35:$B$39,0,$B374-1))/SUM(OFFSET(Inputs!$B$35:$B$39,0,$B374-1)),0)</f>
        <v>0</v>
      </c>
      <c r="AB374" s="918">
        <f ca="1">IFERROR(SUMPRODUCT(CHOOSE({1;2;3;4;5},AB99,AB155,AB210,AB265,AB320),OFFSET(Inputs!$B$35:$B$39,0,$B374-1))/SUM(OFFSET(Inputs!$B$35:$B$39,0,$B374-1)),0)</f>
        <v>0</v>
      </c>
      <c r="AC374" s="918">
        <f ca="1">IFERROR(SUMPRODUCT(CHOOSE({1;2;3;4;5},AC99,AC155,AC210,AC265,AC320),OFFSET(Inputs!$B$35:$B$39,0,$B374-1))/SUM(OFFSET(Inputs!$B$35:$B$39,0,$B374-1)),0)</f>
        <v>0</v>
      </c>
      <c r="AD374" s="918">
        <f ca="1">IFERROR(SUMPRODUCT(CHOOSE({1;2;3;4;5},AD99,AD155,AD210,AD265,AD320),OFFSET(Inputs!$B$35:$B$39,0,$B374-1))/SUM(OFFSET(Inputs!$B$35:$B$39,0,$B374-1)),0)</f>
        <v>0</v>
      </c>
      <c r="AE374" s="918">
        <f ca="1">IFERROR(SUMPRODUCT(CHOOSE({1;2;3;4;5},AE99,AE155,AE210,AE265,AE320),OFFSET(Inputs!$B$35:$B$39,0,$B374-1))/SUM(OFFSET(Inputs!$B$35:$B$39,0,$B374-1)),0)</f>
        <v>0</v>
      </c>
      <c r="AF374" s="918">
        <f ca="1">IFERROR(SUMPRODUCT(CHOOSE({1;2;3;4;5},AF99,AF155,AF210,AF265,AF320),OFFSET(Inputs!$B$35:$B$39,0,$B374-1))/SUM(OFFSET(Inputs!$B$35:$B$39,0,$B374-1)),0)</f>
        <v>0</v>
      </c>
      <c r="AG374" s="918">
        <f ca="1">IFERROR(SUMPRODUCT(CHOOSE({1;2;3;4;5},AG99,AG155,AG210,AG265,AG320),OFFSET(Inputs!$B$35:$B$39,0,$B374-1))/SUM(OFFSET(Inputs!$B$35:$B$39,0,$B374-1)),0)</f>
        <v>0</v>
      </c>
      <c r="AH374" s="918">
        <f ca="1">IFERROR(SUMPRODUCT(CHOOSE({1;2;3;4;5},AH99,AH155,AH210,AH265,AH320),OFFSET(Inputs!$B$35:$B$39,0,$B374-1))/SUM(OFFSET(Inputs!$B$35:$B$39,0,$B374-1)),0)</f>
        <v>0</v>
      </c>
      <c r="AI374" s="918">
        <f ca="1">IFERROR(SUMPRODUCT(CHOOSE({1;2;3;4;5},AI99,AI155,AI210,AI265,AI320),OFFSET(Inputs!$B$35:$B$39,0,$B374-1))/SUM(OFFSET(Inputs!$B$35:$B$39,0,$B374-1)),0)</f>
        <v>0</v>
      </c>
      <c r="AJ374" s="918">
        <f ca="1">IFERROR(SUMPRODUCT(CHOOSE({1;2;3;4;5},AJ99,AJ155,AJ210,AJ265,AJ320),OFFSET(Inputs!$B$35:$B$39,0,$B374-1))/SUM(OFFSET(Inputs!$B$35:$B$39,0,$B374-1)),0)</f>
        <v>0</v>
      </c>
      <c r="AK374" s="918">
        <f ca="1">IFERROR(SUMPRODUCT(CHOOSE({1;2;3;4;5},AK99,AK155,AK210,AK265,AK320),OFFSET(Inputs!$B$35:$B$39,0,$B374-1))/SUM(OFFSET(Inputs!$B$35:$B$39,0,$B374-1)),0)</f>
        <v>0</v>
      </c>
      <c r="AL374" s="918">
        <f ca="1">IFERROR(SUMPRODUCT(CHOOSE({1;2;3;4;5},AL99,AL155,AL210,AL265,AL320),OFFSET(Inputs!$B$35:$B$39,0,$B374-1))/SUM(OFFSET(Inputs!$B$35:$B$39,0,$B374-1)),0)</f>
        <v>0</v>
      </c>
      <c r="AM374" s="902">
        <f ca="1">IFERROR(SUMPRODUCT(CHOOSE({1;2;3;4;5},AM99,AM155,AM210,AM265,AM320),OFFSET(Inputs!$B$35:$B$39,0,$B374-1))/SUM(OFFSET(Inputs!$B$35:$B$39,0,$B374-1)),0)</f>
        <v>0</v>
      </c>
      <c r="AN374" s="902">
        <f ca="1">IFERROR(SUMPRODUCT(CHOOSE({1;2;3;4;5},AN99,AN155,AN210,AN265,AN320),OFFSET(Inputs!$B$35:$B$39,0,$B374-1))/SUM(OFFSET(Inputs!$B$35:$B$39,0,$B374-1)),0)</f>
        <v>0</v>
      </c>
      <c r="AO374" s="902">
        <f ca="1">IFERROR(SUMPRODUCT(CHOOSE({1;2;3;4;5},AO99,AO155,AO210,AO265,AO320),OFFSET(Inputs!$B$35:$B$39,0,$B374-1))/SUM(OFFSET(Inputs!$B$35:$B$39,0,$B374-1)),0)</f>
        <v>0</v>
      </c>
      <c r="AP374" s="902">
        <f ca="1">IFERROR(SUMPRODUCT(CHOOSE({1;2;3;4;5},AP99,AP155,AP210,AP265,AP320),OFFSET(Inputs!$B$35:$B$39,0,$B374-1))/SUM(OFFSET(Inputs!$B$35:$B$39,0,$B374-1)),0)</f>
        <v>0</v>
      </c>
      <c r="AQ374" s="902">
        <f ca="1">IFERROR(SUMPRODUCT(CHOOSE({1;2;3;4;5},AQ99,AQ155,AQ210,AQ265,AQ320),OFFSET(Inputs!$B$35:$B$39,0,$B374-1))/SUM(OFFSET(Inputs!$B$35:$B$39,0,$B374-1)),0)</f>
        <v>0</v>
      </c>
      <c r="AR374" s="902">
        <f ca="1">IFERROR(SUMPRODUCT(CHOOSE({1;2;3;4;5},AR99,AR155,AR210,AR265,AR320),OFFSET(Inputs!$B$35:$B$39,0,$B374-1))/SUM(OFFSET(Inputs!$B$35:$B$39,0,$B374-1)),0)</f>
        <v>0</v>
      </c>
      <c r="AS374" s="902">
        <f ca="1">IFERROR(SUMPRODUCT(CHOOSE({1;2;3;4;5},AS99,AS155,AS210,AS265,AS320),OFFSET(Inputs!$B$35:$B$39,0,$B374-1))/SUM(OFFSET(Inputs!$B$35:$B$39,0,$B374-1)),0)</f>
        <v>0</v>
      </c>
      <c r="AT374" s="902">
        <f ca="1">IFERROR(SUMPRODUCT(CHOOSE({1;2;3;4;5},AT99,AT155,AT210,AT265,AT320),OFFSET(Inputs!$B$35:$B$39,0,$B374-1))/SUM(OFFSET(Inputs!$B$35:$B$39,0,$B374-1)),0)</f>
        <v>0</v>
      </c>
      <c r="AU374" s="902">
        <f ca="1">IFERROR(SUMPRODUCT(CHOOSE({1;2;3;4;5},AU99,AU155,AU210,AU265,AU320),OFFSET(Inputs!$B$35:$B$39,0,$B374-1))/SUM(OFFSET(Inputs!$B$35:$B$39,0,$B374-1)),0)</f>
        <v>0</v>
      </c>
      <c r="AV374" s="902">
        <f ca="1">IFERROR(SUMPRODUCT(CHOOSE({1;2;3;4;5},AV99,AV155,AV210,AV265,AV320),OFFSET(Inputs!$B$35:$B$39,0,$B374-1))/SUM(OFFSET(Inputs!$B$35:$B$39,0,$B374-1)),0)</f>
        <v>0</v>
      </c>
      <c r="AW374" s="902">
        <f ca="1">IFERROR(SUMPRODUCT(CHOOSE({1;2;3;4;5},AW99,AW155,AW210,AW265,AW320),OFFSET(Inputs!$B$35:$B$39,0,$B374-1))/SUM(OFFSET(Inputs!$B$35:$B$39,0,$B374-1)),0)</f>
        <v>0</v>
      </c>
      <c r="AX374" s="902">
        <f ca="1">IFERROR(SUMPRODUCT(CHOOSE({1;2;3;4;5},AX99,AX155,AX210,AX265,AX320),OFFSET(Inputs!$B$35:$B$39,0,$B374-1))/SUM(OFFSET(Inputs!$B$35:$B$39,0,$B374-1)),0)</f>
        <v>0</v>
      </c>
      <c r="AY374" s="902">
        <f ca="1">IFERROR(SUMPRODUCT(CHOOSE({1;2;3;4;5},AY99,AY155,AY210,AY265,AY320),OFFSET(Inputs!$B$35:$B$39,0,$B374-1))/SUM(OFFSET(Inputs!$B$35:$B$39,0,$B374-1)),0)</f>
        <v>0</v>
      </c>
      <c r="AZ374" s="902">
        <f ca="1">IFERROR(SUMPRODUCT(CHOOSE({1;2;3;4;5},AZ99,AZ155,AZ210,AZ265,AZ320),OFFSET(Inputs!$B$35:$B$39,0,$B374-1))/SUM(OFFSET(Inputs!$B$35:$B$39,0,$B374-1)),0)</f>
        <v>0</v>
      </c>
      <c r="BA374" s="902">
        <f ca="1">IFERROR(SUMPRODUCT(CHOOSE({1;2;3;4;5},BA99,BA155,BA210,BA265,BA320),OFFSET(Inputs!$B$35:$B$39,0,$B374-1))/SUM(OFFSET(Inputs!$B$35:$B$39,0,$B374-1)),0)</f>
        <v>0</v>
      </c>
    </row>
    <row r="375" spans="1:256" s="221" customFormat="1" outlineLevel="1">
      <c r="A375" s="610"/>
      <c r="B375" s="987">
        <v>37</v>
      </c>
      <c r="C375" s="988"/>
      <c r="D375" s="918">
        <f ca="1">IFERROR(SUMPRODUCT(CHOOSE({1;2;3;4;5},D100,D156,D211,D266,D321),OFFSET(Inputs!$B$35:$B$39,0,$B375-1))/SUM(OFFSET(Inputs!$B$35:$B$39,0,$B375-1)),0)</f>
        <v>0</v>
      </c>
      <c r="E375" s="918">
        <f ca="1">IFERROR(SUMPRODUCT(CHOOSE({1;2;3;4;5},E100,E156,E211,E266,E321),OFFSET(Inputs!$B$35:$B$39,0,$B375-1))/SUM(OFFSET(Inputs!$B$35:$B$39,0,$B375-1)),0)</f>
        <v>0</v>
      </c>
      <c r="F375" s="918">
        <f ca="1">IFERROR(SUMPRODUCT(CHOOSE({1;2;3;4;5},F100,F156,F211,F266,F321),OFFSET(Inputs!$B$35:$B$39,0,$B375-1))/SUM(OFFSET(Inputs!$B$35:$B$39,0,$B375-1)),0)</f>
        <v>0</v>
      </c>
      <c r="G375" s="918">
        <f ca="1">IFERROR(SUMPRODUCT(CHOOSE({1;2;3;4;5},G100,G156,G211,G266,G321),OFFSET(Inputs!$B$35:$B$39,0,$B375-1))/SUM(OFFSET(Inputs!$B$35:$B$39,0,$B375-1)),0)</f>
        <v>0</v>
      </c>
      <c r="H375" s="918">
        <f ca="1">IFERROR(SUMPRODUCT(CHOOSE({1;2;3;4;5},H100,H156,H211,H266,H321),OFFSET(Inputs!$B$35:$B$39,0,$B375-1))/SUM(OFFSET(Inputs!$B$35:$B$39,0,$B375-1)),0)</f>
        <v>0</v>
      </c>
      <c r="I375" s="918">
        <f ca="1">IFERROR(SUMPRODUCT(CHOOSE({1;2;3;4;5},I100,I156,I211,I266,I321),OFFSET(Inputs!$B$35:$B$39,0,$B375-1))/SUM(OFFSET(Inputs!$B$35:$B$39,0,$B375-1)),0)</f>
        <v>0</v>
      </c>
      <c r="J375" s="918">
        <f ca="1">IFERROR(SUMPRODUCT(CHOOSE({1;2;3;4;5},J100,J156,J211,J266,J321),OFFSET(Inputs!$B$35:$B$39,0,$B375-1))/SUM(OFFSET(Inputs!$B$35:$B$39,0,$B375-1)),0)</f>
        <v>0</v>
      </c>
      <c r="K375" s="918">
        <f ca="1">IFERROR(SUMPRODUCT(CHOOSE({1;2;3;4;5},K100,K156,K211,K266,K321),OFFSET(Inputs!$B$35:$B$39,0,$B375-1))/SUM(OFFSET(Inputs!$B$35:$B$39,0,$B375-1)),0)</f>
        <v>0</v>
      </c>
      <c r="L375" s="918">
        <f ca="1">IFERROR(SUMPRODUCT(CHOOSE({1;2;3;4;5},L100,L156,L211,L266,L321),OFFSET(Inputs!$B$35:$B$39,0,$B375-1))/SUM(OFFSET(Inputs!$B$35:$B$39,0,$B375-1)),0)</f>
        <v>0</v>
      </c>
      <c r="M375" s="918">
        <f ca="1">IFERROR(SUMPRODUCT(CHOOSE({1;2;3;4;5},M100,M156,M211,M266,M321),OFFSET(Inputs!$B$35:$B$39,0,$B375-1))/SUM(OFFSET(Inputs!$B$35:$B$39,0,$B375-1)),0)</f>
        <v>0</v>
      </c>
      <c r="N375" s="918">
        <f ca="1">IFERROR(SUMPRODUCT(CHOOSE({1;2;3;4;5},N100,N156,N211,N266,N321),OFFSET(Inputs!$B$35:$B$39,0,$B375-1))/SUM(OFFSET(Inputs!$B$35:$B$39,0,$B375-1)),0)</f>
        <v>0</v>
      </c>
      <c r="O375" s="918">
        <f ca="1">IFERROR(SUMPRODUCT(CHOOSE({1;2;3;4;5},O100,O156,O211,O266,O321),OFFSET(Inputs!$B$35:$B$39,0,$B375-1))/SUM(OFFSET(Inputs!$B$35:$B$39,0,$B375-1)),0)</f>
        <v>0</v>
      </c>
      <c r="P375" s="918">
        <f ca="1">IFERROR(SUMPRODUCT(CHOOSE({1;2;3;4;5},P100,P156,P211,P266,P321),OFFSET(Inputs!$B$35:$B$39,0,$B375-1))/SUM(OFFSET(Inputs!$B$35:$B$39,0,$B375-1)),0)</f>
        <v>0</v>
      </c>
      <c r="Q375" s="918">
        <f ca="1">IFERROR(SUMPRODUCT(CHOOSE({1;2;3;4;5},Q100,Q156,Q211,Q266,Q321),OFFSET(Inputs!$B$35:$B$39,0,$B375-1))/SUM(OFFSET(Inputs!$B$35:$B$39,0,$B375-1)),0)</f>
        <v>0</v>
      </c>
      <c r="R375" s="918">
        <f ca="1">IFERROR(SUMPRODUCT(CHOOSE({1;2;3;4;5},R100,R156,R211,R266,R321),OFFSET(Inputs!$B$35:$B$39,0,$B375-1))/SUM(OFFSET(Inputs!$B$35:$B$39,0,$B375-1)),0)</f>
        <v>0</v>
      </c>
      <c r="S375" s="918">
        <f ca="1">IFERROR(SUMPRODUCT(CHOOSE({1;2;3;4;5},S100,S156,S211,S266,S321),OFFSET(Inputs!$B$35:$B$39,0,$B375-1))/SUM(OFFSET(Inputs!$B$35:$B$39,0,$B375-1)),0)</f>
        <v>0</v>
      </c>
      <c r="T375" s="918">
        <f ca="1">IFERROR(SUMPRODUCT(CHOOSE({1;2;3;4;5},T100,T156,T211,T266,T321),OFFSET(Inputs!$B$35:$B$39,0,$B375-1))/SUM(OFFSET(Inputs!$B$35:$B$39,0,$B375-1)),0)</f>
        <v>0</v>
      </c>
      <c r="U375" s="918">
        <f ca="1">IFERROR(SUMPRODUCT(CHOOSE({1;2;3;4;5},U100,U156,U211,U266,U321),OFFSET(Inputs!$B$35:$B$39,0,$B375-1))/SUM(OFFSET(Inputs!$B$35:$B$39,0,$B375-1)),0)</f>
        <v>0</v>
      </c>
      <c r="V375" s="918">
        <f ca="1">IFERROR(SUMPRODUCT(CHOOSE({1;2;3;4;5},V100,V156,V211,V266,V321),OFFSET(Inputs!$B$35:$B$39,0,$B375-1))/SUM(OFFSET(Inputs!$B$35:$B$39,0,$B375-1)),0)</f>
        <v>0</v>
      </c>
      <c r="W375" s="918">
        <f ca="1">IFERROR(SUMPRODUCT(CHOOSE({1;2;3;4;5},W100,W156,W211,W266,W321),OFFSET(Inputs!$B$35:$B$39,0,$B375-1))/SUM(OFFSET(Inputs!$B$35:$B$39,0,$B375-1)),0)</f>
        <v>0</v>
      </c>
      <c r="X375" s="918">
        <f ca="1">IFERROR(SUMPRODUCT(CHOOSE({1;2;3;4;5},X100,X156,X211,X266,X321),OFFSET(Inputs!$B$35:$B$39,0,$B375-1))/SUM(OFFSET(Inputs!$B$35:$B$39,0,$B375-1)),0)</f>
        <v>0</v>
      </c>
      <c r="Y375" s="918">
        <f ca="1">IFERROR(SUMPRODUCT(CHOOSE({1;2;3;4;5},Y100,Y156,Y211,Y266,Y321),OFFSET(Inputs!$B$35:$B$39,0,$B375-1))/SUM(OFFSET(Inputs!$B$35:$B$39,0,$B375-1)),0)</f>
        <v>0</v>
      </c>
      <c r="Z375" s="918">
        <f ca="1">IFERROR(SUMPRODUCT(CHOOSE({1;2;3;4;5},Z100,Z156,Z211,Z266,Z321),OFFSET(Inputs!$B$35:$B$39,0,$B375-1))/SUM(OFFSET(Inputs!$B$35:$B$39,0,$B375-1)),0)</f>
        <v>0</v>
      </c>
      <c r="AA375" s="918">
        <f ca="1">IFERROR(SUMPRODUCT(CHOOSE({1;2;3;4;5},AA100,AA156,AA211,AA266,AA321),OFFSET(Inputs!$B$35:$B$39,0,$B375-1))/SUM(OFFSET(Inputs!$B$35:$B$39,0,$B375-1)),0)</f>
        <v>0</v>
      </c>
      <c r="AB375" s="918">
        <f ca="1">IFERROR(SUMPRODUCT(CHOOSE({1;2;3;4;5},AB100,AB156,AB211,AB266,AB321),OFFSET(Inputs!$B$35:$B$39,0,$B375-1))/SUM(OFFSET(Inputs!$B$35:$B$39,0,$B375-1)),0)</f>
        <v>0</v>
      </c>
      <c r="AC375" s="918">
        <f ca="1">IFERROR(SUMPRODUCT(CHOOSE({1;2;3;4;5},AC100,AC156,AC211,AC266,AC321),OFFSET(Inputs!$B$35:$B$39,0,$B375-1))/SUM(OFFSET(Inputs!$B$35:$B$39,0,$B375-1)),0)</f>
        <v>0</v>
      </c>
      <c r="AD375" s="918">
        <f ca="1">IFERROR(SUMPRODUCT(CHOOSE({1;2;3;4;5},AD100,AD156,AD211,AD266,AD321),OFFSET(Inputs!$B$35:$B$39,0,$B375-1))/SUM(OFFSET(Inputs!$B$35:$B$39,0,$B375-1)),0)</f>
        <v>0</v>
      </c>
      <c r="AE375" s="918">
        <f ca="1">IFERROR(SUMPRODUCT(CHOOSE({1;2;3;4;5},AE100,AE156,AE211,AE266,AE321),OFFSET(Inputs!$B$35:$B$39,0,$B375-1))/SUM(OFFSET(Inputs!$B$35:$B$39,0,$B375-1)),0)</f>
        <v>0</v>
      </c>
      <c r="AF375" s="918">
        <f ca="1">IFERROR(SUMPRODUCT(CHOOSE({1;2;3;4;5},AF100,AF156,AF211,AF266,AF321),OFFSET(Inputs!$B$35:$B$39,0,$B375-1))/SUM(OFFSET(Inputs!$B$35:$B$39,0,$B375-1)),0)</f>
        <v>0</v>
      </c>
      <c r="AG375" s="918">
        <f ca="1">IFERROR(SUMPRODUCT(CHOOSE({1;2;3;4;5},AG100,AG156,AG211,AG266,AG321),OFFSET(Inputs!$B$35:$B$39,0,$B375-1))/SUM(OFFSET(Inputs!$B$35:$B$39,0,$B375-1)),0)</f>
        <v>0</v>
      </c>
      <c r="AH375" s="918">
        <f ca="1">IFERROR(SUMPRODUCT(CHOOSE({1;2;3;4;5},AH100,AH156,AH211,AH266,AH321),OFFSET(Inputs!$B$35:$B$39,0,$B375-1))/SUM(OFFSET(Inputs!$B$35:$B$39,0,$B375-1)),0)</f>
        <v>0</v>
      </c>
      <c r="AI375" s="918">
        <f ca="1">IFERROR(SUMPRODUCT(CHOOSE({1;2;3;4;5},AI100,AI156,AI211,AI266,AI321),OFFSET(Inputs!$B$35:$B$39,0,$B375-1))/SUM(OFFSET(Inputs!$B$35:$B$39,0,$B375-1)),0)</f>
        <v>0</v>
      </c>
      <c r="AJ375" s="918">
        <f ca="1">IFERROR(SUMPRODUCT(CHOOSE({1;2;3;4;5},AJ100,AJ156,AJ211,AJ266,AJ321),OFFSET(Inputs!$B$35:$B$39,0,$B375-1))/SUM(OFFSET(Inputs!$B$35:$B$39,0,$B375-1)),0)</f>
        <v>0</v>
      </c>
      <c r="AK375" s="918">
        <f ca="1">IFERROR(SUMPRODUCT(CHOOSE({1;2;3;4;5},AK100,AK156,AK211,AK266,AK321),OFFSET(Inputs!$B$35:$B$39,0,$B375-1))/SUM(OFFSET(Inputs!$B$35:$B$39,0,$B375-1)),0)</f>
        <v>0</v>
      </c>
      <c r="AL375" s="918">
        <f ca="1">IFERROR(SUMPRODUCT(CHOOSE({1;2;3;4;5},AL100,AL156,AL211,AL266,AL321),OFFSET(Inputs!$B$35:$B$39,0,$B375-1))/SUM(OFFSET(Inputs!$B$35:$B$39,0,$B375-1)),0)</f>
        <v>0</v>
      </c>
      <c r="AM375" s="918">
        <f ca="1">IFERROR(SUMPRODUCT(CHOOSE({1;2;3;4;5},AM100,AM156,AM211,AM266,AM321),OFFSET(Inputs!$B$35:$B$39,0,$B375-1))/SUM(OFFSET(Inputs!$B$35:$B$39,0,$B375-1)),0)</f>
        <v>0</v>
      </c>
      <c r="AN375" s="902">
        <f ca="1">IFERROR(SUMPRODUCT(CHOOSE({1;2;3;4;5},AN100,AN156,AN211,AN266,AN321),OFFSET(Inputs!$B$35:$B$39,0,$B375-1))/SUM(OFFSET(Inputs!$B$35:$B$39,0,$B375-1)),0)</f>
        <v>0</v>
      </c>
      <c r="AO375" s="902">
        <f ca="1">IFERROR(SUMPRODUCT(CHOOSE({1;2;3;4;5},AO100,AO156,AO211,AO266,AO321),OFFSET(Inputs!$B$35:$B$39,0,$B375-1))/SUM(OFFSET(Inputs!$B$35:$B$39,0,$B375-1)),0)</f>
        <v>0</v>
      </c>
      <c r="AP375" s="902">
        <f ca="1">IFERROR(SUMPRODUCT(CHOOSE({1;2;3;4;5},AP100,AP156,AP211,AP266,AP321),OFFSET(Inputs!$B$35:$B$39,0,$B375-1))/SUM(OFFSET(Inputs!$B$35:$B$39,0,$B375-1)),0)</f>
        <v>0</v>
      </c>
      <c r="AQ375" s="902">
        <f ca="1">IFERROR(SUMPRODUCT(CHOOSE({1;2;3;4;5},AQ100,AQ156,AQ211,AQ266,AQ321),OFFSET(Inputs!$B$35:$B$39,0,$B375-1))/SUM(OFFSET(Inputs!$B$35:$B$39,0,$B375-1)),0)</f>
        <v>0</v>
      </c>
      <c r="AR375" s="902">
        <f ca="1">IFERROR(SUMPRODUCT(CHOOSE({1;2;3;4;5},AR100,AR156,AR211,AR266,AR321),OFFSET(Inputs!$B$35:$B$39,0,$B375-1))/SUM(OFFSET(Inputs!$B$35:$B$39,0,$B375-1)),0)</f>
        <v>0</v>
      </c>
      <c r="AS375" s="902">
        <f ca="1">IFERROR(SUMPRODUCT(CHOOSE({1;2;3;4;5},AS100,AS156,AS211,AS266,AS321),OFFSET(Inputs!$B$35:$B$39,0,$B375-1))/SUM(OFFSET(Inputs!$B$35:$B$39,0,$B375-1)),0)</f>
        <v>0</v>
      </c>
      <c r="AT375" s="902">
        <f ca="1">IFERROR(SUMPRODUCT(CHOOSE({1;2;3;4;5},AT100,AT156,AT211,AT266,AT321),OFFSET(Inputs!$B$35:$B$39,0,$B375-1))/SUM(OFFSET(Inputs!$B$35:$B$39,0,$B375-1)),0)</f>
        <v>0</v>
      </c>
      <c r="AU375" s="902">
        <f ca="1">IFERROR(SUMPRODUCT(CHOOSE({1;2;3;4;5},AU100,AU156,AU211,AU266,AU321),OFFSET(Inputs!$B$35:$B$39,0,$B375-1))/SUM(OFFSET(Inputs!$B$35:$B$39,0,$B375-1)),0)</f>
        <v>0</v>
      </c>
      <c r="AV375" s="902">
        <f ca="1">IFERROR(SUMPRODUCT(CHOOSE({1;2;3;4;5},AV100,AV156,AV211,AV266,AV321),OFFSET(Inputs!$B$35:$B$39,0,$B375-1))/SUM(OFFSET(Inputs!$B$35:$B$39,0,$B375-1)),0)</f>
        <v>0</v>
      </c>
      <c r="AW375" s="902">
        <f ca="1">IFERROR(SUMPRODUCT(CHOOSE({1;2;3;4;5},AW100,AW156,AW211,AW266,AW321),OFFSET(Inputs!$B$35:$B$39,0,$B375-1))/SUM(OFFSET(Inputs!$B$35:$B$39,0,$B375-1)),0)</f>
        <v>0</v>
      </c>
      <c r="AX375" s="902">
        <f ca="1">IFERROR(SUMPRODUCT(CHOOSE({1;2;3;4;5},AX100,AX156,AX211,AX266,AX321),OFFSET(Inputs!$B$35:$B$39,0,$B375-1))/SUM(OFFSET(Inputs!$B$35:$B$39,0,$B375-1)),0)</f>
        <v>0</v>
      </c>
      <c r="AY375" s="902">
        <f ca="1">IFERROR(SUMPRODUCT(CHOOSE({1;2;3;4;5},AY100,AY156,AY211,AY266,AY321),OFFSET(Inputs!$B$35:$B$39,0,$B375-1))/SUM(OFFSET(Inputs!$B$35:$B$39,0,$B375-1)),0)</f>
        <v>0</v>
      </c>
      <c r="AZ375" s="902">
        <f ca="1">IFERROR(SUMPRODUCT(CHOOSE({1;2;3;4;5},AZ100,AZ156,AZ211,AZ266,AZ321),OFFSET(Inputs!$B$35:$B$39,0,$B375-1))/SUM(OFFSET(Inputs!$B$35:$B$39,0,$B375-1)),0)</f>
        <v>0</v>
      </c>
      <c r="BA375" s="902">
        <f ca="1">IFERROR(SUMPRODUCT(CHOOSE({1;2;3;4;5},BA100,BA156,BA211,BA266,BA321),OFFSET(Inputs!$B$35:$B$39,0,$B375-1))/SUM(OFFSET(Inputs!$B$35:$B$39,0,$B375-1)),0)</f>
        <v>0</v>
      </c>
    </row>
    <row r="376" spans="1:256" s="221" customFormat="1" outlineLevel="1">
      <c r="A376" s="610"/>
      <c r="B376" s="987">
        <v>38</v>
      </c>
      <c r="C376" s="988"/>
      <c r="D376" s="918">
        <f ca="1">IFERROR(SUMPRODUCT(CHOOSE({1;2;3;4;5},D101,D157,D212,D267,D322),OFFSET(Inputs!$B$35:$B$39,0,$B376-1))/SUM(OFFSET(Inputs!$B$35:$B$39,0,$B376-1)),0)</f>
        <v>0</v>
      </c>
      <c r="E376" s="918">
        <f ca="1">IFERROR(SUMPRODUCT(CHOOSE({1;2;3;4;5},E101,E157,E212,E267,E322),OFFSET(Inputs!$B$35:$B$39,0,$B376-1))/SUM(OFFSET(Inputs!$B$35:$B$39,0,$B376-1)),0)</f>
        <v>0</v>
      </c>
      <c r="F376" s="918">
        <f ca="1">IFERROR(SUMPRODUCT(CHOOSE({1;2;3;4;5},F101,F157,F212,F267,F322),OFFSET(Inputs!$B$35:$B$39,0,$B376-1))/SUM(OFFSET(Inputs!$B$35:$B$39,0,$B376-1)),0)</f>
        <v>0</v>
      </c>
      <c r="G376" s="918">
        <f ca="1">IFERROR(SUMPRODUCT(CHOOSE({1;2;3;4;5},G101,G157,G212,G267,G322),OFFSET(Inputs!$B$35:$B$39,0,$B376-1))/SUM(OFFSET(Inputs!$B$35:$B$39,0,$B376-1)),0)</f>
        <v>0</v>
      </c>
      <c r="H376" s="918">
        <f ca="1">IFERROR(SUMPRODUCT(CHOOSE({1;2;3;4;5},H101,H157,H212,H267,H322),OFFSET(Inputs!$B$35:$B$39,0,$B376-1))/SUM(OFFSET(Inputs!$B$35:$B$39,0,$B376-1)),0)</f>
        <v>0</v>
      </c>
      <c r="I376" s="918">
        <f ca="1">IFERROR(SUMPRODUCT(CHOOSE({1;2;3;4;5},I101,I157,I212,I267,I322),OFFSET(Inputs!$B$35:$B$39,0,$B376-1))/SUM(OFFSET(Inputs!$B$35:$B$39,0,$B376-1)),0)</f>
        <v>0</v>
      </c>
      <c r="J376" s="918">
        <f ca="1">IFERROR(SUMPRODUCT(CHOOSE({1;2;3;4;5},J101,J157,J212,J267,J322),OFFSET(Inputs!$B$35:$B$39,0,$B376-1))/SUM(OFFSET(Inputs!$B$35:$B$39,0,$B376-1)),0)</f>
        <v>0</v>
      </c>
      <c r="K376" s="918">
        <f ca="1">IFERROR(SUMPRODUCT(CHOOSE({1;2;3;4;5},K101,K157,K212,K267,K322),OFFSET(Inputs!$B$35:$B$39,0,$B376-1))/SUM(OFFSET(Inputs!$B$35:$B$39,0,$B376-1)),0)</f>
        <v>0</v>
      </c>
      <c r="L376" s="918">
        <f ca="1">IFERROR(SUMPRODUCT(CHOOSE({1;2;3;4;5},L101,L157,L212,L267,L322),OFFSET(Inputs!$B$35:$B$39,0,$B376-1))/SUM(OFFSET(Inputs!$B$35:$B$39,0,$B376-1)),0)</f>
        <v>0</v>
      </c>
      <c r="M376" s="918">
        <f ca="1">IFERROR(SUMPRODUCT(CHOOSE({1;2;3;4;5},M101,M157,M212,M267,M322),OFFSET(Inputs!$B$35:$B$39,0,$B376-1))/SUM(OFFSET(Inputs!$B$35:$B$39,0,$B376-1)),0)</f>
        <v>0</v>
      </c>
      <c r="N376" s="918">
        <f ca="1">IFERROR(SUMPRODUCT(CHOOSE({1;2;3;4;5},N101,N157,N212,N267,N322),OFFSET(Inputs!$B$35:$B$39,0,$B376-1))/SUM(OFFSET(Inputs!$B$35:$B$39,0,$B376-1)),0)</f>
        <v>0</v>
      </c>
      <c r="O376" s="918">
        <f ca="1">IFERROR(SUMPRODUCT(CHOOSE({1;2;3;4;5},O101,O157,O212,O267,O322),OFFSET(Inputs!$B$35:$B$39,0,$B376-1))/SUM(OFFSET(Inputs!$B$35:$B$39,0,$B376-1)),0)</f>
        <v>0</v>
      </c>
      <c r="P376" s="918">
        <f ca="1">IFERROR(SUMPRODUCT(CHOOSE({1;2;3;4;5},P101,P157,P212,P267,P322),OFFSET(Inputs!$B$35:$B$39,0,$B376-1))/SUM(OFFSET(Inputs!$B$35:$B$39,0,$B376-1)),0)</f>
        <v>0</v>
      </c>
      <c r="Q376" s="918">
        <f ca="1">IFERROR(SUMPRODUCT(CHOOSE({1;2;3;4;5},Q101,Q157,Q212,Q267,Q322),OFFSET(Inputs!$B$35:$B$39,0,$B376-1))/SUM(OFFSET(Inputs!$B$35:$B$39,0,$B376-1)),0)</f>
        <v>0</v>
      </c>
      <c r="R376" s="918">
        <f ca="1">IFERROR(SUMPRODUCT(CHOOSE({1;2;3;4;5},R101,R157,R212,R267,R322),OFFSET(Inputs!$B$35:$B$39,0,$B376-1))/SUM(OFFSET(Inputs!$B$35:$B$39,0,$B376-1)),0)</f>
        <v>0</v>
      </c>
      <c r="S376" s="918">
        <f ca="1">IFERROR(SUMPRODUCT(CHOOSE({1;2;3;4;5},S101,S157,S212,S267,S322),OFFSET(Inputs!$B$35:$B$39,0,$B376-1))/SUM(OFFSET(Inputs!$B$35:$B$39,0,$B376-1)),0)</f>
        <v>0</v>
      </c>
      <c r="T376" s="918">
        <f ca="1">IFERROR(SUMPRODUCT(CHOOSE({1;2;3;4;5},T101,T157,T212,T267,T322),OFFSET(Inputs!$B$35:$B$39,0,$B376-1))/SUM(OFFSET(Inputs!$B$35:$B$39,0,$B376-1)),0)</f>
        <v>0</v>
      </c>
      <c r="U376" s="918">
        <f ca="1">IFERROR(SUMPRODUCT(CHOOSE({1;2;3;4;5},U101,U157,U212,U267,U322),OFFSET(Inputs!$B$35:$B$39,0,$B376-1))/SUM(OFFSET(Inputs!$B$35:$B$39,0,$B376-1)),0)</f>
        <v>0</v>
      </c>
      <c r="V376" s="918">
        <f ca="1">IFERROR(SUMPRODUCT(CHOOSE({1;2;3;4;5},V101,V157,V212,V267,V322),OFFSET(Inputs!$B$35:$B$39,0,$B376-1))/SUM(OFFSET(Inputs!$B$35:$B$39,0,$B376-1)),0)</f>
        <v>0</v>
      </c>
      <c r="W376" s="918">
        <f ca="1">IFERROR(SUMPRODUCT(CHOOSE({1;2;3;4;5},W101,W157,W212,W267,W322),OFFSET(Inputs!$B$35:$B$39,0,$B376-1))/SUM(OFFSET(Inputs!$B$35:$B$39,0,$B376-1)),0)</f>
        <v>0</v>
      </c>
      <c r="X376" s="918">
        <f ca="1">IFERROR(SUMPRODUCT(CHOOSE({1;2;3;4;5},X101,X157,X212,X267,X322),OFFSET(Inputs!$B$35:$B$39,0,$B376-1))/SUM(OFFSET(Inputs!$B$35:$B$39,0,$B376-1)),0)</f>
        <v>0</v>
      </c>
      <c r="Y376" s="918">
        <f ca="1">IFERROR(SUMPRODUCT(CHOOSE({1;2;3;4;5},Y101,Y157,Y212,Y267,Y322),OFFSET(Inputs!$B$35:$B$39,0,$B376-1))/SUM(OFFSET(Inputs!$B$35:$B$39,0,$B376-1)),0)</f>
        <v>0</v>
      </c>
      <c r="Z376" s="918">
        <f ca="1">IFERROR(SUMPRODUCT(CHOOSE({1;2;3;4;5},Z101,Z157,Z212,Z267,Z322),OFFSET(Inputs!$B$35:$B$39,0,$B376-1))/SUM(OFFSET(Inputs!$B$35:$B$39,0,$B376-1)),0)</f>
        <v>0</v>
      </c>
      <c r="AA376" s="918">
        <f ca="1">IFERROR(SUMPRODUCT(CHOOSE({1;2;3;4;5},AA101,AA157,AA212,AA267,AA322),OFFSET(Inputs!$B$35:$B$39,0,$B376-1))/SUM(OFFSET(Inputs!$B$35:$B$39,0,$B376-1)),0)</f>
        <v>0</v>
      </c>
      <c r="AB376" s="918">
        <f ca="1">IFERROR(SUMPRODUCT(CHOOSE({1;2;3;4;5},AB101,AB157,AB212,AB267,AB322),OFFSET(Inputs!$B$35:$B$39,0,$B376-1))/SUM(OFFSET(Inputs!$B$35:$B$39,0,$B376-1)),0)</f>
        <v>0</v>
      </c>
      <c r="AC376" s="918">
        <f ca="1">IFERROR(SUMPRODUCT(CHOOSE({1;2;3;4;5},AC101,AC157,AC212,AC267,AC322),OFFSET(Inputs!$B$35:$B$39,0,$B376-1))/SUM(OFFSET(Inputs!$B$35:$B$39,0,$B376-1)),0)</f>
        <v>0</v>
      </c>
      <c r="AD376" s="918">
        <f ca="1">IFERROR(SUMPRODUCT(CHOOSE({1;2;3;4;5},AD101,AD157,AD212,AD267,AD322),OFFSET(Inputs!$B$35:$B$39,0,$B376-1))/SUM(OFFSET(Inputs!$B$35:$B$39,0,$B376-1)),0)</f>
        <v>0</v>
      </c>
      <c r="AE376" s="918">
        <f ca="1">IFERROR(SUMPRODUCT(CHOOSE({1;2;3;4;5},AE101,AE157,AE212,AE267,AE322),OFFSET(Inputs!$B$35:$B$39,0,$B376-1))/SUM(OFFSET(Inputs!$B$35:$B$39,0,$B376-1)),0)</f>
        <v>0</v>
      </c>
      <c r="AF376" s="918">
        <f ca="1">IFERROR(SUMPRODUCT(CHOOSE({1;2;3;4;5},AF101,AF157,AF212,AF267,AF322),OFFSET(Inputs!$B$35:$B$39,0,$B376-1))/SUM(OFFSET(Inputs!$B$35:$B$39,0,$B376-1)),0)</f>
        <v>0</v>
      </c>
      <c r="AG376" s="918">
        <f ca="1">IFERROR(SUMPRODUCT(CHOOSE({1;2;3;4;5},AG101,AG157,AG212,AG267,AG322),OFFSET(Inputs!$B$35:$B$39,0,$B376-1))/SUM(OFFSET(Inputs!$B$35:$B$39,0,$B376-1)),0)</f>
        <v>0</v>
      </c>
      <c r="AH376" s="918">
        <f ca="1">IFERROR(SUMPRODUCT(CHOOSE({1;2;3;4;5},AH101,AH157,AH212,AH267,AH322),OFFSET(Inputs!$B$35:$B$39,0,$B376-1))/SUM(OFFSET(Inputs!$B$35:$B$39,0,$B376-1)),0)</f>
        <v>0</v>
      </c>
      <c r="AI376" s="918">
        <f ca="1">IFERROR(SUMPRODUCT(CHOOSE({1;2;3;4;5},AI101,AI157,AI212,AI267,AI322),OFFSET(Inputs!$B$35:$B$39,0,$B376-1))/SUM(OFFSET(Inputs!$B$35:$B$39,0,$B376-1)),0)</f>
        <v>0</v>
      </c>
      <c r="AJ376" s="918">
        <f ca="1">IFERROR(SUMPRODUCT(CHOOSE({1;2;3;4;5},AJ101,AJ157,AJ212,AJ267,AJ322),OFFSET(Inputs!$B$35:$B$39,0,$B376-1))/SUM(OFFSET(Inputs!$B$35:$B$39,0,$B376-1)),0)</f>
        <v>0</v>
      </c>
      <c r="AK376" s="918">
        <f ca="1">IFERROR(SUMPRODUCT(CHOOSE({1;2;3;4;5},AK101,AK157,AK212,AK267,AK322),OFFSET(Inputs!$B$35:$B$39,0,$B376-1))/SUM(OFFSET(Inputs!$B$35:$B$39,0,$B376-1)),0)</f>
        <v>0</v>
      </c>
      <c r="AL376" s="918">
        <f ca="1">IFERROR(SUMPRODUCT(CHOOSE({1;2;3;4;5},AL101,AL157,AL212,AL267,AL322),OFFSET(Inputs!$B$35:$B$39,0,$B376-1))/SUM(OFFSET(Inputs!$B$35:$B$39,0,$B376-1)),0)</f>
        <v>0</v>
      </c>
      <c r="AM376" s="918">
        <f ca="1">IFERROR(SUMPRODUCT(CHOOSE({1;2;3;4;5},AM101,AM157,AM212,AM267,AM322),OFFSET(Inputs!$B$35:$B$39,0,$B376-1))/SUM(OFFSET(Inputs!$B$35:$B$39,0,$B376-1)),0)</f>
        <v>0</v>
      </c>
      <c r="AN376" s="918">
        <f ca="1">IFERROR(SUMPRODUCT(CHOOSE({1;2;3;4;5},AN101,AN157,AN212,AN267,AN322),OFFSET(Inputs!$B$35:$B$39,0,$B376-1))/SUM(OFFSET(Inputs!$B$35:$B$39,0,$B376-1)),0)</f>
        <v>0</v>
      </c>
      <c r="AO376" s="902">
        <f ca="1">IFERROR(SUMPRODUCT(CHOOSE({1;2;3;4;5},AO101,AO157,AO212,AO267,AO322),OFFSET(Inputs!$B$35:$B$39,0,$B376-1))/SUM(OFFSET(Inputs!$B$35:$B$39,0,$B376-1)),0)</f>
        <v>0</v>
      </c>
      <c r="AP376" s="902">
        <f ca="1">IFERROR(SUMPRODUCT(CHOOSE({1;2;3;4;5},AP101,AP157,AP212,AP267,AP322),OFFSET(Inputs!$B$35:$B$39,0,$B376-1))/SUM(OFFSET(Inputs!$B$35:$B$39,0,$B376-1)),0)</f>
        <v>0</v>
      </c>
      <c r="AQ376" s="902">
        <f ca="1">IFERROR(SUMPRODUCT(CHOOSE({1;2;3;4;5},AQ101,AQ157,AQ212,AQ267,AQ322),OFFSET(Inputs!$B$35:$B$39,0,$B376-1))/SUM(OFFSET(Inputs!$B$35:$B$39,0,$B376-1)),0)</f>
        <v>0</v>
      </c>
      <c r="AR376" s="902">
        <f ca="1">IFERROR(SUMPRODUCT(CHOOSE({1;2;3;4;5},AR101,AR157,AR212,AR267,AR322),OFFSET(Inputs!$B$35:$B$39,0,$B376-1))/SUM(OFFSET(Inputs!$B$35:$B$39,0,$B376-1)),0)</f>
        <v>0</v>
      </c>
      <c r="AS376" s="902">
        <f ca="1">IFERROR(SUMPRODUCT(CHOOSE({1;2;3;4;5},AS101,AS157,AS212,AS267,AS322),OFFSET(Inputs!$B$35:$B$39,0,$B376-1))/SUM(OFFSET(Inputs!$B$35:$B$39,0,$B376-1)),0)</f>
        <v>0</v>
      </c>
      <c r="AT376" s="902">
        <f ca="1">IFERROR(SUMPRODUCT(CHOOSE({1;2;3;4;5},AT101,AT157,AT212,AT267,AT322),OFFSET(Inputs!$B$35:$B$39,0,$B376-1))/SUM(OFFSET(Inputs!$B$35:$B$39,0,$B376-1)),0)</f>
        <v>0</v>
      </c>
      <c r="AU376" s="902">
        <f ca="1">IFERROR(SUMPRODUCT(CHOOSE({1;2;3;4;5},AU101,AU157,AU212,AU267,AU322),OFFSET(Inputs!$B$35:$B$39,0,$B376-1))/SUM(OFFSET(Inputs!$B$35:$B$39,0,$B376-1)),0)</f>
        <v>0</v>
      </c>
      <c r="AV376" s="902">
        <f ca="1">IFERROR(SUMPRODUCT(CHOOSE({1;2;3;4;5},AV101,AV157,AV212,AV267,AV322),OFFSET(Inputs!$B$35:$B$39,0,$B376-1))/SUM(OFFSET(Inputs!$B$35:$B$39,0,$B376-1)),0)</f>
        <v>0</v>
      </c>
      <c r="AW376" s="902">
        <f ca="1">IFERROR(SUMPRODUCT(CHOOSE({1;2;3;4;5},AW101,AW157,AW212,AW267,AW322),OFFSET(Inputs!$B$35:$B$39,0,$B376-1))/SUM(OFFSET(Inputs!$B$35:$B$39,0,$B376-1)),0)</f>
        <v>0</v>
      </c>
      <c r="AX376" s="902">
        <f ca="1">IFERROR(SUMPRODUCT(CHOOSE({1;2;3;4;5},AX101,AX157,AX212,AX267,AX322),OFFSET(Inputs!$B$35:$B$39,0,$B376-1))/SUM(OFFSET(Inputs!$B$35:$B$39,0,$B376-1)),0)</f>
        <v>0</v>
      </c>
      <c r="AY376" s="902">
        <f ca="1">IFERROR(SUMPRODUCT(CHOOSE({1;2;3;4;5},AY101,AY157,AY212,AY267,AY322),OFFSET(Inputs!$B$35:$B$39,0,$B376-1))/SUM(OFFSET(Inputs!$B$35:$B$39,0,$B376-1)),0)</f>
        <v>0</v>
      </c>
      <c r="AZ376" s="902">
        <f ca="1">IFERROR(SUMPRODUCT(CHOOSE({1;2;3;4;5},AZ101,AZ157,AZ212,AZ267,AZ322),OFFSET(Inputs!$B$35:$B$39,0,$B376-1))/SUM(OFFSET(Inputs!$B$35:$B$39,0,$B376-1)),0)</f>
        <v>0</v>
      </c>
      <c r="BA376" s="902">
        <f ca="1">IFERROR(SUMPRODUCT(CHOOSE({1;2;3;4;5},BA101,BA157,BA212,BA267,BA322),OFFSET(Inputs!$B$35:$B$39,0,$B376-1))/SUM(OFFSET(Inputs!$B$35:$B$39,0,$B376-1)),0)</f>
        <v>0</v>
      </c>
    </row>
    <row r="377" spans="1:256" s="221" customFormat="1" outlineLevel="1">
      <c r="A377" s="610"/>
      <c r="B377" s="987">
        <v>39</v>
      </c>
      <c r="C377" s="988"/>
      <c r="D377" s="918">
        <f ca="1">IFERROR(SUMPRODUCT(CHOOSE({1;2;3;4;5},D102,D158,D213,D268,D323),OFFSET(Inputs!$B$35:$B$39,0,$B377-1))/SUM(OFFSET(Inputs!$B$35:$B$39,0,$B377-1)),0)</f>
        <v>0</v>
      </c>
      <c r="E377" s="918">
        <f ca="1">IFERROR(SUMPRODUCT(CHOOSE({1;2;3;4;5},E102,E158,E213,E268,E323),OFFSET(Inputs!$B$35:$B$39,0,$B377-1))/SUM(OFFSET(Inputs!$B$35:$B$39,0,$B377-1)),0)</f>
        <v>0</v>
      </c>
      <c r="F377" s="918">
        <f ca="1">IFERROR(SUMPRODUCT(CHOOSE({1;2;3;4;5},F102,F158,F213,F268,F323),OFFSET(Inputs!$B$35:$B$39,0,$B377-1))/SUM(OFFSET(Inputs!$B$35:$B$39,0,$B377-1)),0)</f>
        <v>0</v>
      </c>
      <c r="G377" s="918">
        <f ca="1">IFERROR(SUMPRODUCT(CHOOSE({1;2;3;4;5},G102,G158,G213,G268,G323),OFFSET(Inputs!$B$35:$B$39,0,$B377-1))/SUM(OFFSET(Inputs!$B$35:$B$39,0,$B377-1)),0)</f>
        <v>0</v>
      </c>
      <c r="H377" s="918">
        <f ca="1">IFERROR(SUMPRODUCT(CHOOSE({1;2;3;4;5},H102,H158,H213,H268,H323),OFFSET(Inputs!$B$35:$B$39,0,$B377-1))/SUM(OFFSET(Inputs!$B$35:$B$39,0,$B377-1)),0)</f>
        <v>0</v>
      </c>
      <c r="I377" s="918">
        <f ca="1">IFERROR(SUMPRODUCT(CHOOSE({1;2;3;4;5},I102,I158,I213,I268,I323),OFFSET(Inputs!$B$35:$B$39,0,$B377-1))/SUM(OFFSET(Inputs!$B$35:$B$39,0,$B377-1)),0)</f>
        <v>0</v>
      </c>
      <c r="J377" s="918">
        <f ca="1">IFERROR(SUMPRODUCT(CHOOSE({1;2;3;4;5},J102,J158,J213,J268,J323),OFFSET(Inputs!$B$35:$B$39,0,$B377-1))/SUM(OFFSET(Inputs!$B$35:$B$39,0,$B377-1)),0)</f>
        <v>0</v>
      </c>
      <c r="K377" s="918">
        <f ca="1">IFERROR(SUMPRODUCT(CHOOSE({1;2;3;4;5},K102,K158,K213,K268,K323),OFFSET(Inputs!$B$35:$B$39,0,$B377-1))/SUM(OFFSET(Inputs!$B$35:$B$39,0,$B377-1)),0)</f>
        <v>0</v>
      </c>
      <c r="L377" s="918">
        <f ca="1">IFERROR(SUMPRODUCT(CHOOSE({1;2;3;4;5},L102,L158,L213,L268,L323),OFFSET(Inputs!$B$35:$B$39,0,$B377-1))/SUM(OFFSET(Inputs!$B$35:$B$39,0,$B377-1)),0)</f>
        <v>0</v>
      </c>
      <c r="M377" s="918">
        <f ca="1">IFERROR(SUMPRODUCT(CHOOSE({1;2;3;4;5},M102,M158,M213,M268,M323),OFFSET(Inputs!$B$35:$B$39,0,$B377-1))/SUM(OFFSET(Inputs!$B$35:$B$39,0,$B377-1)),0)</f>
        <v>0</v>
      </c>
      <c r="N377" s="918">
        <f ca="1">IFERROR(SUMPRODUCT(CHOOSE({1;2;3;4;5},N102,N158,N213,N268,N323),OFFSET(Inputs!$B$35:$B$39,0,$B377-1))/SUM(OFFSET(Inputs!$B$35:$B$39,0,$B377-1)),0)</f>
        <v>0</v>
      </c>
      <c r="O377" s="918">
        <f ca="1">IFERROR(SUMPRODUCT(CHOOSE({1;2;3;4;5},O102,O158,O213,O268,O323),OFFSET(Inputs!$B$35:$B$39,0,$B377-1))/SUM(OFFSET(Inputs!$B$35:$B$39,0,$B377-1)),0)</f>
        <v>0</v>
      </c>
      <c r="P377" s="918">
        <f ca="1">IFERROR(SUMPRODUCT(CHOOSE({1;2;3;4;5},P102,P158,P213,P268,P323),OFFSET(Inputs!$B$35:$B$39,0,$B377-1))/SUM(OFFSET(Inputs!$B$35:$B$39,0,$B377-1)),0)</f>
        <v>0</v>
      </c>
      <c r="Q377" s="918">
        <f ca="1">IFERROR(SUMPRODUCT(CHOOSE({1;2;3;4;5},Q102,Q158,Q213,Q268,Q323),OFFSET(Inputs!$B$35:$B$39,0,$B377-1))/SUM(OFFSET(Inputs!$B$35:$B$39,0,$B377-1)),0)</f>
        <v>0</v>
      </c>
      <c r="R377" s="918">
        <f ca="1">IFERROR(SUMPRODUCT(CHOOSE({1;2;3;4;5},R102,R158,R213,R268,R323),OFFSET(Inputs!$B$35:$B$39,0,$B377-1))/SUM(OFFSET(Inputs!$B$35:$B$39,0,$B377-1)),0)</f>
        <v>0</v>
      </c>
      <c r="S377" s="918">
        <f ca="1">IFERROR(SUMPRODUCT(CHOOSE({1;2;3;4;5},S102,S158,S213,S268,S323),OFFSET(Inputs!$B$35:$B$39,0,$B377-1))/SUM(OFFSET(Inputs!$B$35:$B$39,0,$B377-1)),0)</f>
        <v>0</v>
      </c>
      <c r="T377" s="918">
        <f ca="1">IFERROR(SUMPRODUCT(CHOOSE({1;2;3;4;5},T102,T158,T213,T268,T323),OFFSET(Inputs!$B$35:$B$39,0,$B377-1))/SUM(OFFSET(Inputs!$B$35:$B$39,0,$B377-1)),0)</f>
        <v>0</v>
      </c>
      <c r="U377" s="918">
        <f ca="1">IFERROR(SUMPRODUCT(CHOOSE({1;2;3;4;5},U102,U158,U213,U268,U323),OFFSET(Inputs!$B$35:$B$39,0,$B377-1))/SUM(OFFSET(Inputs!$B$35:$B$39,0,$B377-1)),0)</f>
        <v>0</v>
      </c>
      <c r="V377" s="918">
        <f ca="1">IFERROR(SUMPRODUCT(CHOOSE({1;2;3;4;5},V102,V158,V213,V268,V323),OFFSET(Inputs!$B$35:$B$39,0,$B377-1))/SUM(OFFSET(Inputs!$B$35:$B$39,0,$B377-1)),0)</f>
        <v>0</v>
      </c>
      <c r="W377" s="918">
        <f ca="1">IFERROR(SUMPRODUCT(CHOOSE({1;2;3;4;5},W102,W158,W213,W268,W323),OFFSET(Inputs!$B$35:$B$39,0,$B377-1))/SUM(OFFSET(Inputs!$B$35:$B$39,0,$B377-1)),0)</f>
        <v>0</v>
      </c>
      <c r="X377" s="918">
        <f ca="1">IFERROR(SUMPRODUCT(CHOOSE({1;2;3;4;5},X102,X158,X213,X268,X323),OFFSET(Inputs!$B$35:$B$39,0,$B377-1))/SUM(OFFSET(Inputs!$B$35:$B$39,0,$B377-1)),0)</f>
        <v>0</v>
      </c>
      <c r="Y377" s="918">
        <f ca="1">IFERROR(SUMPRODUCT(CHOOSE({1;2;3;4;5},Y102,Y158,Y213,Y268,Y323),OFFSET(Inputs!$B$35:$B$39,0,$B377-1))/SUM(OFFSET(Inputs!$B$35:$B$39,0,$B377-1)),0)</f>
        <v>0</v>
      </c>
      <c r="Z377" s="918">
        <f ca="1">IFERROR(SUMPRODUCT(CHOOSE({1;2;3;4;5},Z102,Z158,Z213,Z268,Z323),OFFSET(Inputs!$B$35:$B$39,0,$B377-1))/SUM(OFFSET(Inputs!$B$35:$B$39,0,$B377-1)),0)</f>
        <v>0</v>
      </c>
      <c r="AA377" s="918">
        <f ca="1">IFERROR(SUMPRODUCT(CHOOSE({1;2;3;4;5},AA102,AA158,AA213,AA268,AA323),OFFSET(Inputs!$B$35:$B$39,0,$B377-1))/SUM(OFFSET(Inputs!$B$35:$B$39,0,$B377-1)),0)</f>
        <v>0</v>
      </c>
      <c r="AB377" s="918">
        <f ca="1">IFERROR(SUMPRODUCT(CHOOSE({1;2;3;4;5},AB102,AB158,AB213,AB268,AB323),OFFSET(Inputs!$B$35:$B$39,0,$B377-1))/SUM(OFFSET(Inputs!$B$35:$B$39,0,$B377-1)),0)</f>
        <v>0</v>
      </c>
      <c r="AC377" s="918">
        <f ca="1">IFERROR(SUMPRODUCT(CHOOSE({1;2;3;4;5},AC102,AC158,AC213,AC268,AC323),OFFSET(Inputs!$B$35:$B$39,0,$B377-1))/SUM(OFFSET(Inputs!$B$35:$B$39,0,$B377-1)),0)</f>
        <v>0</v>
      </c>
      <c r="AD377" s="918">
        <f ca="1">IFERROR(SUMPRODUCT(CHOOSE({1;2;3;4;5},AD102,AD158,AD213,AD268,AD323),OFFSET(Inputs!$B$35:$B$39,0,$B377-1))/SUM(OFFSET(Inputs!$B$35:$B$39,0,$B377-1)),0)</f>
        <v>0</v>
      </c>
      <c r="AE377" s="918">
        <f ca="1">IFERROR(SUMPRODUCT(CHOOSE({1;2;3;4;5},AE102,AE158,AE213,AE268,AE323),OFFSET(Inputs!$B$35:$B$39,0,$B377-1))/SUM(OFFSET(Inputs!$B$35:$B$39,0,$B377-1)),0)</f>
        <v>0</v>
      </c>
      <c r="AF377" s="918">
        <f ca="1">IFERROR(SUMPRODUCT(CHOOSE({1;2;3;4;5},AF102,AF158,AF213,AF268,AF323),OFFSET(Inputs!$B$35:$B$39,0,$B377-1))/SUM(OFFSET(Inputs!$B$35:$B$39,0,$B377-1)),0)</f>
        <v>0</v>
      </c>
      <c r="AG377" s="918">
        <f ca="1">IFERROR(SUMPRODUCT(CHOOSE({1;2;3;4;5},AG102,AG158,AG213,AG268,AG323),OFFSET(Inputs!$B$35:$B$39,0,$B377-1))/SUM(OFFSET(Inputs!$B$35:$B$39,0,$B377-1)),0)</f>
        <v>0</v>
      </c>
      <c r="AH377" s="918">
        <f ca="1">IFERROR(SUMPRODUCT(CHOOSE({1;2;3;4;5},AH102,AH158,AH213,AH268,AH323),OFFSET(Inputs!$B$35:$B$39,0,$B377-1))/SUM(OFFSET(Inputs!$B$35:$B$39,0,$B377-1)),0)</f>
        <v>0</v>
      </c>
      <c r="AI377" s="918">
        <f ca="1">IFERROR(SUMPRODUCT(CHOOSE({1;2;3;4;5},AI102,AI158,AI213,AI268,AI323),OFFSET(Inputs!$B$35:$B$39,0,$B377-1))/SUM(OFFSET(Inputs!$B$35:$B$39,0,$B377-1)),0)</f>
        <v>0</v>
      </c>
      <c r="AJ377" s="918">
        <f ca="1">IFERROR(SUMPRODUCT(CHOOSE({1;2;3;4;5},AJ102,AJ158,AJ213,AJ268,AJ323),OFFSET(Inputs!$B$35:$B$39,0,$B377-1))/SUM(OFFSET(Inputs!$B$35:$B$39,0,$B377-1)),0)</f>
        <v>0</v>
      </c>
      <c r="AK377" s="918">
        <f ca="1">IFERROR(SUMPRODUCT(CHOOSE({1;2;3;4;5},AK102,AK158,AK213,AK268,AK323),OFFSET(Inputs!$B$35:$B$39,0,$B377-1))/SUM(OFFSET(Inputs!$B$35:$B$39,0,$B377-1)),0)</f>
        <v>0</v>
      </c>
      <c r="AL377" s="918">
        <f ca="1">IFERROR(SUMPRODUCT(CHOOSE({1;2;3;4;5},AL102,AL158,AL213,AL268,AL323),OFFSET(Inputs!$B$35:$B$39,0,$B377-1))/SUM(OFFSET(Inputs!$B$35:$B$39,0,$B377-1)),0)</f>
        <v>0</v>
      </c>
      <c r="AM377" s="918">
        <f ca="1">IFERROR(SUMPRODUCT(CHOOSE({1;2;3;4;5},AM102,AM158,AM213,AM268,AM323),OFFSET(Inputs!$B$35:$B$39,0,$B377-1))/SUM(OFFSET(Inputs!$B$35:$B$39,0,$B377-1)),0)</f>
        <v>0</v>
      </c>
      <c r="AN377" s="918">
        <f ca="1">IFERROR(SUMPRODUCT(CHOOSE({1;2;3;4;5},AN102,AN158,AN213,AN268,AN323),OFFSET(Inputs!$B$35:$B$39,0,$B377-1))/SUM(OFFSET(Inputs!$B$35:$B$39,0,$B377-1)),0)</f>
        <v>0</v>
      </c>
      <c r="AO377" s="918">
        <f ca="1">IFERROR(SUMPRODUCT(CHOOSE({1;2;3;4;5},AO102,AO158,AO213,AO268,AO323),OFFSET(Inputs!$B$35:$B$39,0,$B377-1))/SUM(OFFSET(Inputs!$B$35:$B$39,0,$B377-1)),0)</f>
        <v>0</v>
      </c>
      <c r="AP377" s="902">
        <f ca="1">IFERROR(SUMPRODUCT(CHOOSE({1;2;3;4;5},AP102,AP158,AP213,AP268,AP323),OFFSET(Inputs!$B$35:$B$39,0,$B377-1))/SUM(OFFSET(Inputs!$B$35:$B$39,0,$B377-1)),0)</f>
        <v>0</v>
      </c>
      <c r="AQ377" s="902">
        <f ca="1">IFERROR(SUMPRODUCT(CHOOSE({1;2;3;4;5},AQ102,AQ158,AQ213,AQ268,AQ323),OFFSET(Inputs!$B$35:$B$39,0,$B377-1))/SUM(OFFSET(Inputs!$B$35:$B$39,0,$B377-1)),0)</f>
        <v>0</v>
      </c>
      <c r="AR377" s="902">
        <f ca="1">IFERROR(SUMPRODUCT(CHOOSE({1;2;3;4;5},AR102,AR158,AR213,AR268,AR323),OFFSET(Inputs!$B$35:$B$39,0,$B377-1))/SUM(OFFSET(Inputs!$B$35:$B$39,0,$B377-1)),0)</f>
        <v>0</v>
      </c>
      <c r="AS377" s="902">
        <f ca="1">IFERROR(SUMPRODUCT(CHOOSE({1;2;3;4;5},AS102,AS158,AS213,AS268,AS323),OFFSET(Inputs!$B$35:$B$39,0,$B377-1))/SUM(OFFSET(Inputs!$B$35:$B$39,0,$B377-1)),0)</f>
        <v>0</v>
      </c>
      <c r="AT377" s="902">
        <f ca="1">IFERROR(SUMPRODUCT(CHOOSE({1;2;3;4;5},AT102,AT158,AT213,AT268,AT323),OFFSET(Inputs!$B$35:$B$39,0,$B377-1))/SUM(OFFSET(Inputs!$B$35:$B$39,0,$B377-1)),0)</f>
        <v>0</v>
      </c>
      <c r="AU377" s="902">
        <f ca="1">IFERROR(SUMPRODUCT(CHOOSE({1;2;3;4;5},AU102,AU158,AU213,AU268,AU323),OFFSET(Inputs!$B$35:$B$39,0,$B377-1))/SUM(OFFSET(Inputs!$B$35:$B$39,0,$B377-1)),0)</f>
        <v>0</v>
      </c>
      <c r="AV377" s="902">
        <f ca="1">IFERROR(SUMPRODUCT(CHOOSE({1;2;3;4;5},AV102,AV158,AV213,AV268,AV323),OFFSET(Inputs!$B$35:$B$39,0,$B377-1))/SUM(OFFSET(Inputs!$B$35:$B$39,0,$B377-1)),0)</f>
        <v>0</v>
      </c>
      <c r="AW377" s="902">
        <f ca="1">IFERROR(SUMPRODUCT(CHOOSE({1;2;3;4;5},AW102,AW158,AW213,AW268,AW323),OFFSET(Inputs!$B$35:$B$39,0,$B377-1))/SUM(OFFSET(Inputs!$B$35:$B$39,0,$B377-1)),0)</f>
        <v>0</v>
      </c>
      <c r="AX377" s="902">
        <f ca="1">IFERROR(SUMPRODUCT(CHOOSE({1;2;3;4;5},AX102,AX158,AX213,AX268,AX323),OFFSET(Inputs!$B$35:$B$39,0,$B377-1))/SUM(OFFSET(Inputs!$B$35:$B$39,0,$B377-1)),0)</f>
        <v>0</v>
      </c>
      <c r="AY377" s="902">
        <f ca="1">IFERROR(SUMPRODUCT(CHOOSE({1;2;3;4;5},AY102,AY158,AY213,AY268,AY323),OFFSET(Inputs!$B$35:$B$39,0,$B377-1))/SUM(OFFSET(Inputs!$B$35:$B$39,0,$B377-1)),0)</f>
        <v>0</v>
      </c>
      <c r="AZ377" s="902">
        <f ca="1">IFERROR(SUMPRODUCT(CHOOSE({1;2;3;4;5},AZ102,AZ158,AZ213,AZ268,AZ323),OFFSET(Inputs!$B$35:$B$39,0,$B377-1))/SUM(OFFSET(Inputs!$B$35:$B$39,0,$B377-1)),0)</f>
        <v>0</v>
      </c>
      <c r="BA377" s="902">
        <f ca="1">IFERROR(SUMPRODUCT(CHOOSE({1;2;3;4;5},BA102,BA158,BA213,BA268,BA323),OFFSET(Inputs!$B$35:$B$39,0,$B377-1))/SUM(OFFSET(Inputs!$B$35:$B$39,0,$B377-1)),0)</f>
        <v>0</v>
      </c>
    </row>
    <row r="378" spans="1:256" s="221" customFormat="1" outlineLevel="1">
      <c r="A378" s="610"/>
      <c r="B378" s="987">
        <v>40</v>
      </c>
      <c r="C378" s="988"/>
      <c r="D378" s="918">
        <f ca="1">IFERROR(SUMPRODUCT(CHOOSE({1;2;3;4;5},D103,D159,D214,D269,D324),OFFSET(Inputs!$B$35:$B$39,0,$B378-1))/SUM(OFFSET(Inputs!$B$35:$B$39,0,$B378-1)),0)</f>
        <v>0</v>
      </c>
      <c r="E378" s="918">
        <f ca="1">IFERROR(SUMPRODUCT(CHOOSE({1;2;3;4;5},E103,E159,E214,E269,E324),OFFSET(Inputs!$B$35:$B$39,0,$B378-1))/SUM(OFFSET(Inputs!$B$35:$B$39,0,$B378-1)),0)</f>
        <v>0</v>
      </c>
      <c r="F378" s="918">
        <f ca="1">IFERROR(SUMPRODUCT(CHOOSE({1;2;3;4;5},F103,F159,F214,F269,F324),OFFSET(Inputs!$B$35:$B$39,0,$B378-1))/SUM(OFFSET(Inputs!$B$35:$B$39,0,$B378-1)),0)</f>
        <v>0</v>
      </c>
      <c r="G378" s="918">
        <f ca="1">IFERROR(SUMPRODUCT(CHOOSE({1;2;3;4;5},G103,G159,G214,G269,G324),OFFSET(Inputs!$B$35:$B$39,0,$B378-1))/SUM(OFFSET(Inputs!$B$35:$B$39,0,$B378-1)),0)</f>
        <v>0</v>
      </c>
      <c r="H378" s="918">
        <f ca="1">IFERROR(SUMPRODUCT(CHOOSE({1;2;3;4;5},H103,H159,H214,H269,H324),OFFSET(Inputs!$B$35:$B$39,0,$B378-1))/SUM(OFFSET(Inputs!$B$35:$B$39,0,$B378-1)),0)</f>
        <v>0</v>
      </c>
      <c r="I378" s="918">
        <f ca="1">IFERROR(SUMPRODUCT(CHOOSE({1;2;3;4;5},I103,I159,I214,I269,I324),OFFSET(Inputs!$B$35:$B$39,0,$B378-1))/SUM(OFFSET(Inputs!$B$35:$B$39,0,$B378-1)),0)</f>
        <v>0</v>
      </c>
      <c r="J378" s="918">
        <f ca="1">IFERROR(SUMPRODUCT(CHOOSE({1;2;3;4;5},J103,J159,J214,J269,J324),OFFSET(Inputs!$B$35:$B$39,0,$B378-1))/SUM(OFFSET(Inputs!$B$35:$B$39,0,$B378-1)),0)</f>
        <v>0</v>
      </c>
      <c r="K378" s="918">
        <f ca="1">IFERROR(SUMPRODUCT(CHOOSE({1;2;3;4;5},K103,K159,K214,K269,K324),OFFSET(Inputs!$B$35:$B$39,0,$B378-1))/SUM(OFFSET(Inputs!$B$35:$B$39,0,$B378-1)),0)</f>
        <v>0</v>
      </c>
      <c r="L378" s="918">
        <f ca="1">IFERROR(SUMPRODUCT(CHOOSE({1;2;3;4;5},L103,L159,L214,L269,L324),OFFSET(Inputs!$B$35:$B$39,0,$B378-1))/SUM(OFFSET(Inputs!$B$35:$B$39,0,$B378-1)),0)</f>
        <v>0</v>
      </c>
      <c r="M378" s="918">
        <f ca="1">IFERROR(SUMPRODUCT(CHOOSE({1;2;3;4;5},M103,M159,M214,M269,M324),OFFSET(Inputs!$B$35:$B$39,0,$B378-1))/SUM(OFFSET(Inputs!$B$35:$B$39,0,$B378-1)),0)</f>
        <v>0</v>
      </c>
      <c r="N378" s="918">
        <f ca="1">IFERROR(SUMPRODUCT(CHOOSE({1;2;3;4;5},N103,N159,N214,N269,N324),OFFSET(Inputs!$B$35:$B$39,0,$B378-1))/SUM(OFFSET(Inputs!$B$35:$B$39,0,$B378-1)),0)</f>
        <v>0</v>
      </c>
      <c r="O378" s="918">
        <f ca="1">IFERROR(SUMPRODUCT(CHOOSE({1;2;3;4;5},O103,O159,O214,O269,O324),OFFSET(Inputs!$B$35:$B$39,0,$B378-1))/SUM(OFFSET(Inputs!$B$35:$B$39,0,$B378-1)),0)</f>
        <v>0</v>
      </c>
      <c r="P378" s="918">
        <f ca="1">IFERROR(SUMPRODUCT(CHOOSE({1;2;3;4;5},P103,P159,P214,P269,P324),OFFSET(Inputs!$B$35:$B$39,0,$B378-1))/SUM(OFFSET(Inputs!$B$35:$B$39,0,$B378-1)),0)</f>
        <v>0</v>
      </c>
      <c r="Q378" s="918">
        <f ca="1">IFERROR(SUMPRODUCT(CHOOSE({1;2;3;4;5},Q103,Q159,Q214,Q269,Q324),OFFSET(Inputs!$B$35:$B$39,0,$B378-1))/SUM(OFFSET(Inputs!$B$35:$B$39,0,$B378-1)),0)</f>
        <v>0</v>
      </c>
      <c r="R378" s="918">
        <f ca="1">IFERROR(SUMPRODUCT(CHOOSE({1;2;3;4;5},R103,R159,R214,R269,R324),OFFSET(Inputs!$B$35:$B$39,0,$B378-1))/SUM(OFFSET(Inputs!$B$35:$B$39,0,$B378-1)),0)</f>
        <v>0</v>
      </c>
      <c r="S378" s="918">
        <f ca="1">IFERROR(SUMPRODUCT(CHOOSE({1;2;3;4;5},S103,S159,S214,S269,S324),OFFSET(Inputs!$B$35:$B$39,0,$B378-1))/SUM(OFFSET(Inputs!$B$35:$B$39,0,$B378-1)),0)</f>
        <v>0</v>
      </c>
      <c r="T378" s="918">
        <f ca="1">IFERROR(SUMPRODUCT(CHOOSE({1;2;3;4;5},T103,T159,T214,T269,T324),OFFSET(Inputs!$B$35:$B$39,0,$B378-1))/SUM(OFFSET(Inputs!$B$35:$B$39,0,$B378-1)),0)</f>
        <v>0</v>
      </c>
      <c r="U378" s="918">
        <f ca="1">IFERROR(SUMPRODUCT(CHOOSE({1;2;3;4;5},U103,U159,U214,U269,U324),OFFSET(Inputs!$B$35:$B$39,0,$B378-1))/SUM(OFFSET(Inputs!$B$35:$B$39,0,$B378-1)),0)</f>
        <v>0</v>
      </c>
      <c r="V378" s="918">
        <f ca="1">IFERROR(SUMPRODUCT(CHOOSE({1;2;3;4;5},V103,V159,V214,V269,V324),OFFSET(Inputs!$B$35:$B$39,0,$B378-1))/SUM(OFFSET(Inputs!$B$35:$B$39,0,$B378-1)),0)</f>
        <v>0</v>
      </c>
      <c r="W378" s="918">
        <f ca="1">IFERROR(SUMPRODUCT(CHOOSE({1;2;3;4;5},W103,W159,W214,W269,W324),OFFSET(Inputs!$B$35:$B$39,0,$B378-1))/SUM(OFFSET(Inputs!$B$35:$B$39,0,$B378-1)),0)</f>
        <v>0</v>
      </c>
      <c r="X378" s="918">
        <f ca="1">IFERROR(SUMPRODUCT(CHOOSE({1;2;3;4;5},X103,X159,X214,X269,X324),OFFSET(Inputs!$B$35:$B$39,0,$B378-1))/SUM(OFFSET(Inputs!$B$35:$B$39,0,$B378-1)),0)</f>
        <v>0</v>
      </c>
      <c r="Y378" s="918">
        <f ca="1">IFERROR(SUMPRODUCT(CHOOSE({1;2;3;4;5},Y103,Y159,Y214,Y269,Y324),OFFSET(Inputs!$B$35:$B$39,0,$B378-1))/SUM(OFFSET(Inputs!$B$35:$B$39,0,$B378-1)),0)</f>
        <v>0</v>
      </c>
      <c r="Z378" s="918">
        <f ca="1">IFERROR(SUMPRODUCT(CHOOSE({1;2;3;4;5},Z103,Z159,Z214,Z269,Z324),OFFSET(Inputs!$B$35:$B$39,0,$B378-1))/SUM(OFFSET(Inputs!$B$35:$B$39,0,$B378-1)),0)</f>
        <v>0</v>
      </c>
      <c r="AA378" s="918">
        <f ca="1">IFERROR(SUMPRODUCT(CHOOSE({1;2;3;4;5},AA103,AA159,AA214,AA269,AA324),OFFSET(Inputs!$B$35:$B$39,0,$B378-1))/SUM(OFFSET(Inputs!$B$35:$B$39,0,$B378-1)),0)</f>
        <v>0</v>
      </c>
      <c r="AB378" s="918">
        <f ca="1">IFERROR(SUMPRODUCT(CHOOSE({1;2;3;4;5},AB103,AB159,AB214,AB269,AB324),OFFSET(Inputs!$B$35:$B$39,0,$B378-1))/SUM(OFFSET(Inputs!$B$35:$B$39,0,$B378-1)),0)</f>
        <v>0</v>
      </c>
      <c r="AC378" s="918">
        <f ca="1">IFERROR(SUMPRODUCT(CHOOSE({1;2;3;4;5},AC103,AC159,AC214,AC269,AC324),OFFSET(Inputs!$B$35:$B$39,0,$B378-1))/SUM(OFFSET(Inputs!$B$35:$B$39,0,$B378-1)),0)</f>
        <v>0</v>
      </c>
      <c r="AD378" s="918">
        <f ca="1">IFERROR(SUMPRODUCT(CHOOSE({1;2;3;4;5},AD103,AD159,AD214,AD269,AD324),OFFSET(Inputs!$B$35:$B$39,0,$B378-1))/SUM(OFFSET(Inputs!$B$35:$B$39,0,$B378-1)),0)</f>
        <v>0</v>
      </c>
      <c r="AE378" s="918">
        <f ca="1">IFERROR(SUMPRODUCT(CHOOSE({1;2;3;4;5},AE103,AE159,AE214,AE269,AE324),OFFSET(Inputs!$B$35:$B$39,0,$B378-1))/SUM(OFFSET(Inputs!$B$35:$B$39,0,$B378-1)),0)</f>
        <v>0</v>
      </c>
      <c r="AF378" s="918">
        <f ca="1">IFERROR(SUMPRODUCT(CHOOSE({1;2;3;4;5},AF103,AF159,AF214,AF269,AF324),OFFSET(Inputs!$B$35:$B$39,0,$B378-1))/SUM(OFFSET(Inputs!$B$35:$B$39,0,$B378-1)),0)</f>
        <v>0</v>
      </c>
      <c r="AG378" s="918">
        <f ca="1">IFERROR(SUMPRODUCT(CHOOSE({1;2;3;4;5},AG103,AG159,AG214,AG269,AG324),OFFSET(Inputs!$B$35:$B$39,0,$B378-1))/SUM(OFFSET(Inputs!$B$35:$B$39,0,$B378-1)),0)</f>
        <v>0</v>
      </c>
      <c r="AH378" s="918">
        <f ca="1">IFERROR(SUMPRODUCT(CHOOSE({1;2;3;4;5},AH103,AH159,AH214,AH269,AH324),OFFSET(Inputs!$B$35:$B$39,0,$B378-1))/SUM(OFFSET(Inputs!$B$35:$B$39,0,$B378-1)),0)</f>
        <v>0</v>
      </c>
      <c r="AI378" s="918">
        <f ca="1">IFERROR(SUMPRODUCT(CHOOSE({1;2;3;4;5},AI103,AI159,AI214,AI269,AI324),OFFSET(Inputs!$B$35:$B$39,0,$B378-1))/SUM(OFFSET(Inputs!$B$35:$B$39,0,$B378-1)),0)</f>
        <v>0</v>
      </c>
      <c r="AJ378" s="918">
        <f ca="1">IFERROR(SUMPRODUCT(CHOOSE({1;2;3;4;5},AJ103,AJ159,AJ214,AJ269,AJ324),OFFSET(Inputs!$B$35:$B$39,0,$B378-1))/SUM(OFFSET(Inputs!$B$35:$B$39,0,$B378-1)),0)</f>
        <v>0</v>
      </c>
      <c r="AK378" s="918">
        <f ca="1">IFERROR(SUMPRODUCT(CHOOSE({1;2;3;4;5},AK103,AK159,AK214,AK269,AK324),OFFSET(Inputs!$B$35:$B$39,0,$B378-1))/SUM(OFFSET(Inputs!$B$35:$B$39,0,$B378-1)),0)</f>
        <v>0</v>
      </c>
      <c r="AL378" s="918">
        <f ca="1">IFERROR(SUMPRODUCT(CHOOSE({1;2;3;4;5},AL103,AL159,AL214,AL269,AL324),OFFSET(Inputs!$B$35:$B$39,0,$B378-1))/SUM(OFFSET(Inputs!$B$35:$B$39,0,$B378-1)),0)</f>
        <v>0</v>
      </c>
      <c r="AM378" s="918">
        <f ca="1">IFERROR(SUMPRODUCT(CHOOSE({1;2;3;4;5},AM103,AM159,AM214,AM269,AM324),OFFSET(Inputs!$B$35:$B$39,0,$B378-1))/SUM(OFFSET(Inputs!$B$35:$B$39,0,$B378-1)),0)</f>
        <v>0</v>
      </c>
      <c r="AN378" s="918">
        <f ca="1">IFERROR(SUMPRODUCT(CHOOSE({1;2;3;4;5},AN103,AN159,AN214,AN269,AN324),OFFSET(Inputs!$B$35:$B$39,0,$B378-1))/SUM(OFFSET(Inputs!$B$35:$B$39,0,$B378-1)),0)</f>
        <v>0</v>
      </c>
      <c r="AO378" s="918">
        <f ca="1">IFERROR(SUMPRODUCT(CHOOSE({1;2;3;4;5},AO103,AO159,AO214,AO269,AO324),OFFSET(Inputs!$B$35:$B$39,0,$B378-1))/SUM(OFFSET(Inputs!$B$35:$B$39,0,$B378-1)),0)</f>
        <v>0</v>
      </c>
      <c r="AP378" s="918">
        <f ca="1">IFERROR(SUMPRODUCT(CHOOSE({1;2;3;4;5},AP103,AP159,AP214,AP269,AP324),OFFSET(Inputs!$B$35:$B$39,0,$B378-1))/SUM(OFFSET(Inputs!$B$35:$B$39,0,$B378-1)),0)</f>
        <v>0</v>
      </c>
      <c r="AQ378" s="902">
        <f ca="1">IFERROR(SUMPRODUCT(CHOOSE({1;2;3;4;5},AQ103,AQ159,AQ214,AQ269,AQ324),OFFSET(Inputs!$B$35:$B$39,0,$B378-1))/SUM(OFFSET(Inputs!$B$35:$B$39,0,$B378-1)),0)</f>
        <v>0</v>
      </c>
      <c r="AR378" s="902">
        <f ca="1">IFERROR(SUMPRODUCT(CHOOSE({1;2;3;4;5},AR103,AR159,AR214,AR269,AR324),OFFSET(Inputs!$B$35:$B$39,0,$B378-1))/SUM(OFFSET(Inputs!$B$35:$B$39,0,$B378-1)),0)</f>
        <v>0</v>
      </c>
      <c r="AS378" s="902">
        <f ca="1">IFERROR(SUMPRODUCT(CHOOSE({1;2;3;4;5},AS103,AS159,AS214,AS269,AS324),OFFSET(Inputs!$B$35:$B$39,0,$B378-1))/SUM(OFFSET(Inputs!$B$35:$B$39,0,$B378-1)),0)</f>
        <v>0</v>
      </c>
      <c r="AT378" s="902">
        <f ca="1">IFERROR(SUMPRODUCT(CHOOSE({1;2;3;4;5},AT103,AT159,AT214,AT269,AT324),OFFSET(Inputs!$B$35:$B$39,0,$B378-1))/SUM(OFFSET(Inputs!$B$35:$B$39,0,$B378-1)),0)</f>
        <v>0</v>
      </c>
      <c r="AU378" s="902">
        <f ca="1">IFERROR(SUMPRODUCT(CHOOSE({1;2;3;4;5},AU103,AU159,AU214,AU269,AU324),OFFSET(Inputs!$B$35:$B$39,0,$B378-1))/SUM(OFFSET(Inputs!$B$35:$B$39,0,$B378-1)),0)</f>
        <v>0</v>
      </c>
      <c r="AV378" s="902">
        <f ca="1">IFERROR(SUMPRODUCT(CHOOSE({1;2;3;4;5},AV103,AV159,AV214,AV269,AV324),OFFSET(Inputs!$B$35:$B$39,0,$B378-1))/SUM(OFFSET(Inputs!$B$35:$B$39,0,$B378-1)),0)</f>
        <v>0</v>
      </c>
      <c r="AW378" s="902">
        <f ca="1">IFERROR(SUMPRODUCT(CHOOSE({1;2;3;4;5},AW103,AW159,AW214,AW269,AW324),OFFSET(Inputs!$B$35:$B$39,0,$B378-1))/SUM(OFFSET(Inputs!$B$35:$B$39,0,$B378-1)),0)</f>
        <v>0</v>
      </c>
      <c r="AX378" s="902">
        <f ca="1">IFERROR(SUMPRODUCT(CHOOSE({1;2;3;4;5},AX103,AX159,AX214,AX269,AX324),OFFSET(Inputs!$B$35:$B$39,0,$B378-1))/SUM(OFFSET(Inputs!$B$35:$B$39,0,$B378-1)),0)</f>
        <v>0</v>
      </c>
      <c r="AY378" s="902">
        <f ca="1">IFERROR(SUMPRODUCT(CHOOSE({1;2;3;4;5},AY103,AY159,AY214,AY269,AY324),OFFSET(Inputs!$B$35:$B$39,0,$B378-1))/SUM(OFFSET(Inputs!$B$35:$B$39,0,$B378-1)),0)</f>
        <v>0</v>
      </c>
      <c r="AZ378" s="902">
        <f ca="1">IFERROR(SUMPRODUCT(CHOOSE({1;2;3;4;5},AZ103,AZ159,AZ214,AZ269,AZ324),OFFSET(Inputs!$B$35:$B$39,0,$B378-1))/SUM(OFFSET(Inputs!$B$35:$B$39,0,$B378-1)),0)</f>
        <v>0</v>
      </c>
      <c r="BA378" s="902">
        <f ca="1">IFERROR(SUMPRODUCT(CHOOSE({1;2;3;4;5},BA103,BA159,BA214,BA269,BA324),OFFSET(Inputs!$B$35:$B$39,0,$B378-1))/SUM(OFFSET(Inputs!$B$35:$B$39,0,$B378-1)),0)</f>
        <v>0</v>
      </c>
    </row>
    <row r="379" spans="1:256" s="221" customFormat="1" outlineLevel="1">
      <c r="A379" s="610"/>
      <c r="B379" s="987">
        <v>41</v>
      </c>
      <c r="C379" s="988"/>
      <c r="D379" s="918">
        <f ca="1">IFERROR(SUMPRODUCT(CHOOSE({1;2;3;4;5},D104,D160,D215,D270,D325),OFFSET(Inputs!$B$35:$B$39,0,$B379-1))/SUM(OFFSET(Inputs!$B$35:$B$39,0,$B379-1)),0)</f>
        <v>0</v>
      </c>
      <c r="E379" s="918">
        <f ca="1">IFERROR(SUMPRODUCT(CHOOSE({1;2;3;4;5},E104,E160,E215,E270,E325),OFFSET(Inputs!$B$35:$B$39,0,$B379-1))/SUM(OFFSET(Inputs!$B$35:$B$39,0,$B379-1)),0)</f>
        <v>0</v>
      </c>
      <c r="F379" s="918">
        <f ca="1">IFERROR(SUMPRODUCT(CHOOSE({1;2;3;4;5},F104,F160,F215,F270,F325),OFFSET(Inputs!$B$35:$B$39,0,$B379-1))/SUM(OFFSET(Inputs!$B$35:$B$39,0,$B379-1)),0)</f>
        <v>0</v>
      </c>
      <c r="G379" s="918">
        <f ca="1">IFERROR(SUMPRODUCT(CHOOSE({1;2;3;4;5},G104,G160,G215,G270,G325),OFFSET(Inputs!$B$35:$B$39,0,$B379-1))/SUM(OFFSET(Inputs!$B$35:$B$39,0,$B379-1)),0)</f>
        <v>0</v>
      </c>
      <c r="H379" s="918">
        <f ca="1">IFERROR(SUMPRODUCT(CHOOSE({1;2;3;4;5},H104,H160,H215,H270,H325),OFFSET(Inputs!$B$35:$B$39,0,$B379-1))/SUM(OFFSET(Inputs!$B$35:$B$39,0,$B379-1)),0)</f>
        <v>0</v>
      </c>
      <c r="I379" s="918">
        <f ca="1">IFERROR(SUMPRODUCT(CHOOSE({1;2;3;4;5},I104,I160,I215,I270,I325),OFFSET(Inputs!$B$35:$B$39,0,$B379-1))/SUM(OFFSET(Inputs!$B$35:$B$39,0,$B379-1)),0)</f>
        <v>0</v>
      </c>
      <c r="J379" s="918">
        <f ca="1">IFERROR(SUMPRODUCT(CHOOSE({1;2;3;4;5},J104,J160,J215,J270,J325),OFFSET(Inputs!$B$35:$B$39,0,$B379-1))/SUM(OFFSET(Inputs!$B$35:$B$39,0,$B379-1)),0)</f>
        <v>0</v>
      </c>
      <c r="K379" s="918">
        <f ca="1">IFERROR(SUMPRODUCT(CHOOSE({1;2;3;4;5},K104,K160,K215,K270,K325),OFFSET(Inputs!$B$35:$B$39,0,$B379-1))/SUM(OFFSET(Inputs!$B$35:$B$39,0,$B379-1)),0)</f>
        <v>0</v>
      </c>
      <c r="L379" s="918">
        <f ca="1">IFERROR(SUMPRODUCT(CHOOSE({1;2;3;4;5},L104,L160,L215,L270,L325),OFFSET(Inputs!$B$35:$B$39,0,$B379-1))/SUM(OFFSET(Inputs!$B$35:$B$39,0,$B379-1)),0)</f>
        <v>0</v>
      </c>
      <c r="M379" s="918">
        <f ca="1">IFERROR(SUMPRODUCT(CHOOSE({1;2;3;4;5},M104,M160,M215,M270,M325),OFFSET(Inputs!$B$35:$B$39,0,$B379-1))/SUM(OFFSET(Inputs!$B$35:$B$39,0,$B379-1)),0)</f>
        <v>0</v>
      </c>
      <c r="N379" s="918">
        <f ca="1">IFERROR(SUMPRODUCT(CHOOSE({1;2;3;4;5},N104,N160,N215,N270,N325),OFFSET(Inputs!$B$35:$B$39,0,$B379-1))/SUM(OFFSET(Inputs!$B$35:$B$39,0,$B379-1)),0)</f>
        <v>0</v>
      </c>
      <c r="O379" s="918">
        <f ca="1">IFERROR(SUMPRODUCT(CHOOSE({1;2;3;4;5},O104,O160,O215,O270,O325),OFFSET(Inputs!$B$35:$B$39,0,$B379-1))/SUM(OFFSET(Inputs!$B$35:$B$39,0,$B379-1)),0)</f>
        <v>0</v>
      </c>
      <c r="P379" s="918">
        <f ca="1">IFERROR(SUMPRODUCT(CHOOSE({1;2;3;4;5},P104,P160,P215,P270,P325),OFFSET(Inputs!$B$35:$B$39,0,$B379-1))/SUM(OFFSET(Inputs!$B$35:$B$39,0,$B379-1)),0)</f>
        <v>0</v>
      </c>
      <c r="Q379" s="918">
        <f ca="1">IFERROR(SUMPRODUCT(CHOOSE({1;2;3;4;5},Q104,Q160,Q215,Q270,Q325),OFFSET(Inputs!$B$35:$B$39,0,$B379-1))/SUM(OFFSET(Inputs!$B$35:$B$39,0,$B379-1)),0)</f>
        <v>0</v>
      </c>
      <c r="R379" s="918">
        <f ca="1">IFERROR(SUMPRODUCT(CHOOSE({1;2;3;4;5},R104,R160,R215,R270,R325),OFFSET(Inputs!$B$35:$B$39,0,$B379-1))/SUM(OFFSET(Inputs!$B$35:$B$39,0,$B379-1)),0)</f>
        <v>0</v>
      </c>
      <c r="S379" s="918">
        <f ca="1">IFERROR(SUMPRODUCT(CHOOSE({1;2;3;4;5},S104,S160,S215,S270,S325),OFFSET(Inputs!$B$35:$B$39,0,$B379-1))/SUM(OFFSET(Inputs!$B$35:$B$39,0,$B379-1)),0)</f>
        <v>0</v>
      </c>
      <c r="T379" s="918">
        <f ca="1">IFERROR(SUMPRODUCT(CHOOSE({1;2;3;4;5},T104,T160,T215,T270,T325),OFFSET(Inputs!$B$35:$B$39,0,$B379-1))/SUM(OFFSET(Inputs!$B$35:$B$39,0,$B379-1)),0)</f>
        <v>0</v>
      </c>
      <c r="U379" s="918">
        <f ca="1">IFERROR(SUMPRODUCT(CHOOSE({1;2;3;4;5},U104,U160,U215,U270,U325),OFFSET(Inputs!$B$35:$B$39,0,$B379-1))/SUM(OFFSET(Inputs!$B$35:$B$39,0,$B379-1)),0)</f>
        <v>0</v>
      </c>
      <c r="V379" s="918">
        <f ca="1">IFERROR(SUMPRODUCT(CHOOSE({1;2;3;4;5},V104,V160,V215,V270,V325),OFFSET(Inputs!$B$35:$B$39,0,$B379-1))/SUM(OFFSET(Inputs!$B$35:$B$39,0,$B379-1)),0)</f>
        <v>0</v>
      </c>
      <c r="W379" s="918">
        <f ca="1">IFERROR(SUMPRODUCT(CHOOSE({1;2;3;4;5},W104,W160,W215,W270,W325),OFFSET(Inputs!$B$35:$B$39,0,$B379-1))/SUM(OFFSET(Inputs!$B$35:$B$39,0,$B379-1)),0)</f>
        <v>0</v>
      </c>
      <c r="X379" s="918">
        <f ca="1">IFERROR(SUMPRODUCT(CHOOSE({1;2;3;4;5},X104,X160,X215,X270,X325),OFFSET(Inputs!$B$35:$B$39,0,$B379-1))/SUM(OFFSET(Inputs!$B$35:$B$39,0,$B379-1)),0)</f>
        <v>0</v>
      </c>
      <c r="Y379" s="918">
        <f ca="1">IFERROR(SUMPRODUCT(CHOOSE({1;2;3;4;5},Y104,Y160,Y215,Y270,Y325),OFFSET(Inputs!$B$35:$B$39,0,$B379-1))/SUM(OFFSET(Inputs!$B$35:$B$39,0,$B379-1)),0)</f>
        <v>0</v>
      </c>
      <c r="Z379" s="918">
        <f ca="1">IFERROR(SUMPRODUCT(CHOOSE({1;2;3;4;5},Z104,Z160,Z215,Z270,Z325),OFFSET(Inputs!$B$35:$B$39,0,$B379-1))/SUM(OFFSET(Inputs!$B$35:$B$39,0,$B379-1)),0)</f>
        <v>0</v>
      </c>
      <c r="AA379" s="918">
        <f ca="1">IFERROR(SUMPRODUCT(CHOOSE({1;2;3;4;5},AA104,AA160,AA215,AA270,AA325),OFFSET(Inputs!$B$35:$B$39,0,$B379-1))/SUM(OFFSET(Inputs!$B$35:$B$39,0,$B379-1)),0)</f>
        <v>0</v>
      </c>
      <c r="AB379" s="918">
        <f ca="1">IFERROR(SUMPRODUCT(CHOOSE({1;2;3;4;5},AB104,AB160,AB215,AB270,AB325),OFFSET(Inputs!$B$35:$B$39,0,$B379-1))/SUM(OFFSET(Inputs!$B$35:$B$39,0,$B379-1)),0)</f>
        <v>0</v>
      </c>
      <c r="AC379" s="918">
        <f ca="1">IFERROR(SUMPRODUCT(CHOOSE({1;2;3;4;5},AC104,AC160,AC215,AC270,AC325),OFFSET(Inputs!$B$35:$B$39,0,$B379-1))/SUM(OFFSET(Inputs!$B$35:$B$39,0,$B379-1)),0)</f>
        <v>0</v>
      </c>
      <c r="AD379" s="918">
        <f ca="1">IFERROR(SUMPRODUCT(CHOOSE({1;2;3;4;5},AD104,AD160,AD215,AD270,AD325),OFFSET(Inputs!$B$35:$B$39,0,$B379-1))/SUM(OFFSET(Inputs!$B$35:$B$39,0,$B379-1)),0)</f>
        <v>0</v>
      </c>
      <c r="AE379" s="918">
        <f ca="1">IFERROR(SUMPRODUCT(CHOOSE({1;2;3;4;5},AE104,AE160,AE215,AE270,AE325),OFFSET(Inputs!$B$35:$B$39,0,$B379-1))/SUM(OFFSET(Inputs!$B$35:$B$39,0,$B379-1)),0)</f>
        <v>0</v>
      </c>
      <c r="AF379" s="918">
        <f ca="1">IFERROR(SUMPRODUCT(CHOOSE({1;2;3;4;5},AF104,AF160,AF215,AF270,AF325),OFFSET(Inputs!$B$35:$B$39,0,$B379-1))/SUM(OFFSET(Inputs!$B$35:$B$39,0,$B379-1)),0)</f>
        <v>0</v>
      </c>
      <c r="AG379" s="918">
        <f ca="1">IFERROR(SUMPRODUCT(CHOOSE({1;2;3;4;5},AG104,AG160,AG215,AG270,AG325),OFFSET(Inputs!$B$35:$B$39,0,$B379-1))/SUM(OFFSET(Inputs!$B$35:$B$39,0,$B379-1)),0)</f>
        <v>0</v>
      </c>
      <c r="AH379" s="918">
        <f ca="1">IFERROR(SUMPRODUCT(CHOOSE({1;2;3;4;5},AH104,AH160,AH215,AH270,AH325),OFFSET(Inputs!$B$35:$B$39,0,$B379-1))/SUM(OFFSET(Inputs!$B$35:$B$39,0,$B379-1)),0)</f>
        <v>0</v>
      </c>
      <c r="AI379" s="918">
        <f ca="1">IFERROR(SUMPRODUCT(CHOOSE({1;2;3;4;5},AI104,AI160,AI215,AI270,AI325),OFFSET(Inputs!$B$35:$B$39,0,$B379-1))/SUM(OFFSET(Inputs!$B$35:$B$39,0,$B379-1)),0)</f>
        <v>0</v>
      </c>
      <c r="AJ379" s="918">
        <f ca="1">IFERROR(SUMPRODUCT(CHOOSE({1;2;3;4;5},AJ104,AJ160,AJ215,AJ270,AJ325),OFFSET(Inputs!$B$35:$B$39,0,$B379-1))/SUM(OFFSET(Inputs!$B$35:$B$39,0,$B379-1)),0)</f>
        <v>0</v>
      </c>
      <c r="AK379" s="918">
        <f ca="1">IFERROR(SUMPRODUCT(CHOOSE({1;2;3;4;5},AK104,AK160,AK215,AK270,AK325),OFFSET(Inputs!$B$35:$B$39,0,$B379-1))/SUM(OFFSET(Inputs!$B$35:$B$39,0,$B379-1)),0)</f>
        <v>0</v>
      </c>
      <c r="AL379" s="918">
        <f ca="1">IFERROR(SUMPRODUCT(CHOOSE({1;2;3;4;5},AL104,AL160,AL215,AL270,AL325),OFFSET(Inputs!$B$35:$B$39,0,$B379-1))/SUM(OFFSET(Inputs!$B$35:$B$39,0,$B379-1)),0)</f>
        <v>0</v>
      </c>
      <c r="AM379" s="918">
        <f ca="1">IFERROR(SUMPRODUCT(CHOOSE({1;2;3;4;5},AM104,AM160,AM215,AM270,AM325),OFFSET(Inputs!$B$35:$B$39,0,$B379-1))/SUM(OFFSET(Inputs!$B$35:$B$39,0,$B379-1)),0)</f>
        <v>0</v>
      </c>
      <c r="AN379" s="918">
        <f ca="1">IFERROR(SUMPRODUCT(CHOOSE({1;2;3;4;5},AN104,AN160,AN215,AN270,AN325),OFFSET(Inputs!$B$35:$B$39,0,$B379-1))/SUM(OFFSET(Inputs!$B$35:$B$39,0,$B379-1)),0)</f>
        <v>0</v>
      </c>
      <c r="AO379" s="918">
        <f ca="1">IFERROR(SUMPRODUCT(CHOOSE({1;2;3;4;5},AO104,AO160,AO215,AO270,AO325),OFFSET(Inputs!$B$35:$B$39,0,$B379-1))/SUM(OFFSET(Inputs!$B$35:$B$39,0,$B379-1)),0)</f>
        <v>0</v>
      </c>
      <c r="AP379" s="918">
        <f ca="1">IFERROR(SUMPRODUCT(CHOOSE({1;2;3;4;5},AP104,AP160,AP215,AP270,AP325),OFFSET(Inputs!$B$35:$B$39,0,$B379-1))/SUM(OFFSET(Inputs!$B$35:$B$39,0,$B379-1)),0)</f>
        <v>0</v>
      </c>
      <c r="AQ379" s="918">
        <f ca="1">IFERROR(SUMPRODUCT(CHOOSE({1;2;3;4;5},AQ104,AQ160,AQ215,AQ270,AQ325),OFFSET(Inputs!$B$35:$B$39,0,$B379-1))/SUM(OFFSET(Inputs!$B$35:$B$39,0,$B379-1)),0)</f>
        <v>0</v>
      </c>
      <c r="AR379" s="902">
        <f ca="1">IFERROR(SUMPRODUCT(CHOOSE({1;2;3;4;5},AR104,AR160,AR215,AR270,AR325),OFFSET(Inputs!$B$35:$B$39,0,$B379-1))/SUM(OFFSET(Inputs!$B$35:$B$39,0,$B379-1)),0)</f>
        <v>0</v>
      </c>
      <c r="AS379" s="902">
        <f ca="1">IFERROR(SUMPRODUCT(CHOOSE({1;2;3;4;5},AS104,AS160,AS215,AS270,AS325),OFFSET(Inputs!$B$35:$B$39,0,$B379-1))/SUM(OFFSET(Inputs!$B$35:$B$39,0,$B379-1)),0)</f>
        <v>0</v>
      </c>
      <c r="AT379" s="902">
        <f ca="1">IFERROR(SUMPRODUCT(CHOOSE({1;2;3;4;5},AT104,AT160,AT215,AT270,AT325),OFFSET(Inputs!$B$35:$B$39,0,$B379-1))/SUM(OFFSET(Inputs!$B$35:$B$39,0,$B379-1)),0)</f>
        <v>0</v>
      </c>
      <c r="AU379" s="902">
        <f ca="1">IFERROR(SUMPRODUCT(CHOOSE({1;2;3;4;5},AU104,AU160,AU215,AU270,AU325),OFFSET(Inputs!$B$35:$B$39,0,$B379-1))/SUM(OFFSET(Inputs!$B$35:$B$39,0,$B379-1)),0)</f>
        <v>0</v>
      </c>
      <c r="AV379" s="902">
        <f ca="1">IFERROR(SUMPRODUCT(CHOOSE({1;2;3;4;5},AV104,AV160,AV215,AV270,AV325),OFFSET(Inputs!$B$35:$B$39,0,$B379-1))/SUM(OFFSET(Inputs!$B$35:$B$39,0,$B379-1)),0)</f>
        <v>0</v>
      </c>
      <c r="AW379" s="902">
        <f ca="1">IFERROR(SUMPRODUCT(CHOOSE({1;2;3;4;5},AW104,AW160,AW215,AW270,AW325),OFFSET(Inputs!$B$35:$B$39,0,$B379-1))/SUM(OFFSET(Inputs!$B$35:$B$39,0,$B379-1)),0)</f>
        <v>0</v>
      </c>
      <c r="AX379" s="902">
        <f ca="1">IFERROR(SUMPRODUCT(CHOOSE({1;2;3;4;5},AX104,AX160,AX215,AX270,AX325),OFFSET(Inputs!$B$35:$B$39,0,$B379-1))/SUM(OFFSET(Inputs!$B$35:$B$39,0,$B379-1)),0)</f>
        <v>0</v>
      </c>
      <c r="AY379" s="902">
        <f ca="1">IFERROR(SUMPRODUCT(CHOOSE({1;2;3;4;5},AY104,AY160,AY215,AY270,AY325),OFFSET(Inputs!$B$35:$B$39,0,$B379-1))/SUM(OFFSET(Inputs!$B$35:$B$39,0,$B379-1)),0)</f>
        <v>0</v>
      </c>
      <c r="AZ379" s="902">
        <f ca="1">IFERROR(SUMPRODUCT(CHOOSE({1;2;3;4;5},AZ104,AZ160,AZ215,AZ270,AZ325),OFFSET(Inputs!$B$35:$B$39,0,$B379-1))/SUM(OFFSET(Inputs!$B$35:$B$39,0,$B379-1)),0)</f>
        <v>0</v>
      </c>
      <c r="BA379" s="902">
        <f ca="1">IFERROR(SUMPRODUCT(CHOOSE({1;2;3;4;5},BA104,BA160,BA215,BA270,BA325),OFFSET(Inputs!$B$35:$B$39,0,$B379-1))/SUM(OFFSET(Inputs!$B$35:$B$39,0,$B379-1)),0)</f>
        <v>0</v>
      </c>
    </row>
    <row r="380" spans="1:256" s="221" customFormat="1" outlineLevel="1">
      <c r="A380" s="610"/>
      <c r="B380" s="987">
        <v>42</v>
      </c>
      <c r="C380" s="988"/>
      <c r="D380" s="918">
        <f ca="1">IFERROR(SUMPRODUCT(CHOOSE({1;2;3;4;5},D105,D161,D216,D271,D326),OFFSET(Inputs!$B$35:$B$39,0,$B380-1))/SUM(OFFSET(Inputs!$B$35:$B$39,0,$B380-1)),0)</f>
        <v>0</v>
      </c>
      <c r="E380" s="918">
        <f ca="1">IFERROR(SUMPRODUCT(CHOOSE({1;2;3;4;5},E105,E161,E216,E271,E326),OFFSET(Inputs!$B$35:$B$39,0,$B380-1))/SUM(OFFSET(Inputs!$B$35:$B$39,0,$B380-1)),0)</f>
        <v>0</v>
      </c>
      <c r="F380" s="918">
        <f ca="1">IFERROR(SUMPRODUCT(CHOOSE({1;2;3;4;5},F105,F161,F216,F271,F326),OFFSET(Inputs!$B$35:$B$39,0,$B380-1))/SUM(OFFSET(Inputs!$B$35:$B$39,0,$B380-1)),0)</f>
        <v>0</v>
      </c>
      <c r="G380" s="918">
        <f ca="1">IFERROR(SUMPRODUCT(CHOOSE({1;2;3;4;5},G105,G161,G216,G271,G326),OFFSET(Inputs!$B$35:$B$39,0,$B380-1))/SUM(OFFSET(Inputs!$B$35:$B$39,0,$B380-1)),0)</f>
        <v>0</v>
      </c>
      <c r="H380" s="918">
        <f ca="1">IFERROR(SUMPRODUCT(CHOOSE({1;2;3;4;5},H105,H161,H216,H271,H326),OFFSET(Inputs!$B$35:$B$39,0,$B380-1))/SUM(OFFSET(Inputs!$B$35:$B$39,0,$B380-1)),0)</f>
        <v>0</v>
      </c>
      <c r="I380" s="918">
        <f ca="1">IFERROR(SUMPRODUCT(CHOOSE({1;2;3;4;5},I105,I161,I216,I271,I326),OFFSET(Inputs!$B$35:$B$39,0,$B380-1))/SUM(OFFSET(Inputs!$B$35:$B$39,0,$B380-1)),0)</f>
        <v>0</v>
      </c>
      <c r="J380" s="918">
        <f ca="1">IFERROR(SUMPRODUCT(CHOOSE({1;2;3;4;5},J105,J161,J216,J271,J326),OFFSET(Inputs!$B$35:$B$39,0,$B380-1))/SUM(OFFSET(Inputs!$B$35:$B$39,0,$B380-1)),0)</f>
        <v>0</v>
      </c>
      <c r="K380" s="918">
        <f ca="1">IFERROR(SUMPRODUCT(CHOOSE({1;2;3;4;5},K105,K161,K216,K271,K326),OFFSET(Inputs!$B$35:$B$39,0,$B380-1))/SUM(OFFSET(Inputs!$B$35:$B$39,0,$B380-1)),0)</f>
        <v>0</v>
      </c>
      <c r="L380" s="918">
        <f ca="1">IFERROR(SUMPRODUCT(CHOOSE({1;2;3;4;5},L105,L161,L216,L271,L326),OFFSET(Inputs!$B$35:$B$39,0,$B380-1))/SUM(OFFSET(Inputs!$B$35:$B$39,0,$B380-1)),0)</f>
        <v>0</v>
      </c>
      <c r="M380" s="918">
        <f ca="1">IFERROR(SUMPRODUCT(CHOOSE({1;2;3;4;5},M105,M161,M216,M271,M326),OFFSET(Inputs!$B$35:$B$39,0,$B380-1))/SUM(OFFSET(Inputs!$B$35:$B$39,0,$B380-1)),0)</f>
        <v>0</v>
      </c>
      <c r="N380" s="918">
        <f ca="1">IFERROR(SUMPRODUCT(CHOOSE({1;2;3;4;5},N105,N161,N216,N271,N326),OFFSET(Inputs!$B$35:$B$39,0,$B380-1))/SUM(OFFSET(Inputs!$B$35:$B$39,0,$B380-1)),0)</f>
        <v>0</v>
      </c>
      <c r="O380" s="918">
        <f ca="1">IFERROR(SUMPRODUCT(CHOOSE({1;2;3;4;5},O105,O161,O216,O271,O326),OFFSET(Inputs!$B$35:$B$39,0,$B380-1))/SUM(OFFSET(Inputs!$B$35:$B$39,0,$B380-1)),0)</f>
        <v>0</v>
      </c>
      <c r="P380" s="918">
        <f ca="1">IFERROR(SUMPRODUCT(CHOOSE({1;2;3;4;5},P105,P161,P216,P271,P326),OFFSET(Inputs!$B$35:$B$39,0,$B380-1))/SUM(OFFSET(Inputs!$B$35:$B$39,0,$B380-1)),0)</f>
        <v>0</v>
      </c>
      <c r="Q380" s="918">
        <f ca="1">IFERROR(SUMPRODUCT(CHOOSE({1;2;3;4;5},Q105,Q161,Q216,Q271,Q326),OFFSET(Inputs!$B$35:$B$39,0,$B380-1))/SUM(OFFSET(Inputs!$B$35:$B$39,0,$B380-1)),0)</f>
        <v>0</v>
      </c>
      <c r="R380" s="918">
        <f ca="1">IFERROR(SUMPRODUCT(CHOOSE({1;2;3;4;5},R105,R161,R216,R271,R326),OFFSET(Inputs!$B$35:$B$39,0,$B380-1))/SUM(OFFSET(Inputs!$B$35:$B$39,0,$B380-1)),0)</f>
        <v>0</v>
      </c>
      <c r="S380" s="918">
        <f ca="1">IFERROR(SUMPRODUCT(CHOOSE({1;2;3;4;5},S105,S161,S216,S271,S326),OFFSET(Inputs!$B$35:$B$39,0,$B380-1))/SUM(OFFSET(Inputs!$B$35:$B$39,0,$B380-1)),0)</f>
        <v>0</v>
      </c>
      <c r="T380" s="918">
        <f ca="1">IFERROR(SUMPRODUCT(CHOOSE({1;2;3;4;5},T105,T161,T216,T271,T326),OFFSET(Inputs!$B$35:$B$39,0,$B380-1))/SUM(OFFSET(Inputs!$B$35:$B$39,0,$B380-1)),0)</f>
        <v>0</v>
      </c>
      <c r="U380" s="918">
        <f ca="1">IFERROR(SUMPRODUCT(CHOOSE({1;2;3;4;5},U105,U161,U216,U271,U326),OFFSET(Inputs!$B$35:$B$39,0,$B380-1))/SUM(OFFSET(Inputs!$B$35:$B$39,0,$B380-1)),0)</f>
        <v>0</v>
      </c>
      <c r="V380" s="918">
        <f ca="1">IFERROR(SUMPRODUCT(CHOOSE({1;2;3;4;5},V105,V161,V216,V271,V326),OFFSET(Inputs!$B$35:$B$39,0,$B380-1))/SUM(OFFSET(Inputs!$B$35:$B$39,0,$B380-1)),0)</f>
        <v>0</v>
      </c>
      <c r="W380" s="918">
        <f ca="1">IFERROR(SUMPRODUCT(CHOOSE({1;2;3;4;5},W105,W161,W216,W271,W326),OFFSET(Inputs!$B$35:$B$39,0,$B380-1))/SUM(OFFSET(Inputs!$B$35:$B$39,0,$B380-1)),0)</f>
        <v>0</v>
      </c>
      <c r="X380" s="918">
        <f ca="1">IFERROR(SUMPRODUCT(CHOOSE({1;2;3;4;5},X105,X161,X216,X271,X326),OFFSET(Inputs!$B$35:$B$39,0,$B380-1))/SUM(OFFSET(Inputs!$B$35:$B$39,0,$B380-1)),0)</f>
        <v>0</v>
      </c>
      <c r="Y380" s="918">
        <f ca="1">IFERROR(SUMPRODUCT(CHOOSE({1;2;3;4;5},Y105,Y161,Y216,Y271,Y326),OFFSET(Inputs!$B$35:$B$39,0,$B380-1))/SUM(OFFSET(Inputs!$B$35:$B$39,0,$B380-1)),0)</f>
        <v>0</v>
      </c>
      <c r="Z380" s="918">
        <f ca="1">IFERROR(SUMPRODUCT(CHOOSE({1;2;3;4;5},Z105,Z161,Z216,Z271,Z326),OFFSET(Inputs!$B$35:$B$39,0,$B380-1))/SUM(OFFSET(Inputs!$B$35:$B$39,0,$B380-1)),0)</f>
        <v>0</v>
      </c>
      <c r="AA380" s="918">
        <f ca="1">IFERROR(SUMPRODUCT(CHOOSE({1;2;3;4;5},AA105,AA161,AA216,AA271,AA326),OFFSET(Inputs!$B$35:$B$39,0,$B380-1))/SUM(OFFSET(Inputs!$B$35:$B$39,0,$B380-1)),0)</f>
        <v>0</v>
      </c>
      <c r="AB380" s="918">
        <f ca="1">IFERROR(SUMPRODUCT(CHOOSE({1;2;3;4;5},AB105,AB161,AB216,AB271,AB326),OFFSET(Inputs!$B$35:$B$39,0,$B380-1))/SUM(OFFSET(Inputs!$B$35:$B$39,0,$B380-1)),0)</f>
        <v>0</v>
      </c>
      <c r="AC380" s="918">
        <f ca="1">IFERROR(SUMPRODUCT(CHOOSE({1;2;3;4;5},AC105,AC161,AC216,AC271,AC326),OFFSET(Inputs!$B$35:$B$39,0,$B380-1))/SUM(OFFSET(Inputs!$B$35:$B$39,0,$B380-1)),0)</f>
        <v>0</v>
      </c>
      <c r="AD380" s="918">
        <f ca="1">IFERROR(SUMPRODUCT(CHOOSE({1;2;3;4;5},AD105,AD161,AD216,AD271,AD326),OFFSET(Inputs!$B$35:$B$39,0,$B380-1))/SUM(OFFSET(Inputs!$B$35:$B$39,0,$B380-1)),0)</f>
        <v>0</v>
      </c>
      <c r="AE380" s="918">
        <f ca="1">IFERROR(SUMPRODUCT(CHOOSE({1;2;3;4;5},AE105,AE161,AE216,AE271,AE326),OFFSET(Inputs!$B$35:$B$39,0,$B380-1))/SUM(OFFSET(Inputs!$B$35:$B$39,0,$B380-1)),0)</f>
        <v>0</v>
      </c>
      <c r="AF380" s="918">
        <f ca="1">IFERROR(SUMPRODUCT(CHOOSE({1;2;3;4;5},AF105,AF161,AF216,AF271,AF326),OFFSET(Inputs!$B$35:$B$39,0,$B380-1))/SUM(OFFSET(Inputs!$B$35:$B$39,0,$B380-1)),0)</f>
        <v>0</v>
      </c>
      <c r="AG380" s="918">
        <f ca="1">IFERROR(SUMPRODUCT(CHOOSE({1;2;3;4;5},AG105,AG161,AG216,AG271,AG326),OFFSET(Inputs!$B$35:$B$39,0,$B380-1))/SUM(OFFSET(Inputs!$B$35:$B$39,0,$B380-1)),0)</f>
        <v>0</v>
      </c>
      <c r="AH380" s="918">
        <f ca="1">IFERROR(SUMPRODUCT(CHOOSE({1;2;3;4;5},AH105,AH161,AH216,AH271,AH326),OFFSET(Inputs!$B$35:$B$39,0,$B380-1))/SUM(OFFSET(Inputs!$B$35:$B$39,0,$B380-1)),0)</f>
        <v>0</v>
      </c>
      <c r="AI380" s="918">
        <f ca="1">IFERROR(SUMPRODUCT(CHOOSE({1;2;3;4;5},AI105,AI161,AI216,AI271,AI326),OFFSET(Inputs!$B$35:$B$39,0,$B380-1))/SUM(OFFSET(Inputs!$B$35:$B$39,0,$B380-1)),0)</f>
        <v>0</v>
      </c>
      <c r="AJ380" s="918">
        <f ca="1">IFERROR(SUMPRODUCT(CHOOSE({1;2;3;4;5},AJ105,AJ161,AJ216,AJ271,AJ326),OFFSET(Inputs!$B$35:$B$39,0,$B380-1))/SUM(OFFSET(Inputs!$B$35:$B$39,0,$B380-1)),0)</f>
        <v>0</v>
      </c>
      <c r="AK380" s="918">
        <f ca="1">IFERROR(SUMPRODUCT(CHOOSE({1;2;3;4;5},AK105,AK161,AK216,AK271,AK326),OFFSET(Inputs!$B$35:$B$39,0,$B380-1))/SUM(OFFSET(Inputs!$B$35:$B$39,0,$B380-1)),0)</f>
        <v>0</v>
      </c>
      <c r="AL380" s="918">
        <f ca="1">IFERROR(SUMPRODUCT(CHOOSE({1;2;3;4;5},AL105,AL161,AL216,AL271,AL326),OFFSET(Inputs!$B$35:$B$39,0,$B380-1))/SUM(OFFSET(Inputs!$B$35:$B$39,0,$B380-1)),0)</f>
        <v>0</v>
      </c>
      <c r="AM380" s="918">
        <f ca="1">IFERROR(SUMPRODUCT(CHOOSE({1;2;3;4;5},AM105,AM161,AM216,AM271,AM326),OFFSET(Inputs!$B$35:$B$39,0,$B380-1))/SUM(OFFSET(Inputs!$B$35:$B$39,0,$B380-1)),0)</f>
        <v>0</v>
      </c>
      <c r="AN380" s="918">
        <f ca="1">IFERROR(SUMPRODUCT(CHOOSE({1;2;3;4;5},AN105,AN161,AN216,AN271,AN326),OFFSET(Inputs!$B$35:$B$39,0,$B380-1))/SUM(OFFSET(Inputs!$B$35:$B$39,0,$B380-1)),0)</f>
        <v>0</v>
      </c>
      <c r="AO380" s="918">
        <f ca="1">IFERROR(SUMPRODUCT(CHOOSE({1;2;3;4;5},AO105,AO161,AO216,AO271,AO326),OFFSET(Inputs!$B$35:$B$39,0,$B380-1))/SUM(OFFSET(Inputs!$B$35:$B$39,0,$B380-1)),0)</f>
        <v>0</v>
      </c>
      <c r="AP380" s="918">
        <f ca="1">IFERROR(SUMPRODUCT(CHOOSE({1;2;3;4;5},AP105,AP161,AP216,AP271,AP326),OFFSET(Inputs!$B$35:$B$39,0,$B380-1))/SUM(OFFSET(Inputs!$B$35:$B$39,0,$B380-1)),0)</f>
        <v>0</v>
      </c>
      <c r="AQ380" s="918">
        <f ca="1">IFERROR(SUMPRODUCT(CHOOSE({1;2;3;4;5},AQ105,AQ161,AQ216,AQ271,AQ326),OFFSET(Inputs!$B$35:$B$39,0,$B380-1))/SUM(OFFSET(Inputs!$B$35:$B$39,0,$B380-1)),0)</f>
        <v>0</v>
      </c>
      <c r="AR380" s="918">
        <f ca="1">IFERROR(SUMPRODUCT(CHOOSE({1;2;3;4;5},AR105,AR161,AR216,AR271,AR326),OFFSET(Inputs!$B$35:$B$39,0,$B380-1))/SUM(OFFSET(Inputs!$B$35:$B$39,0,$B380-1)),0)</f>
        <v>0</v>
      </c>
      <c r="AS380" s="902">
        <f ca="1">IFERROR(SUMPRODUCT(CHOOSE({1;2;3;4;5},AS105,AS161,AS216,AS271,AS326),OFFSET(Inputs!$B$35:$B$39,0,$B380-1))/SUM(OFFSET(Inputs!$B$35:$B$39,0,$B380-1)),0)</f>
        <v>0</v>
      </c>
      <c r="AT380" s="902">
        <f ca="1">IFERROR(SUMPRODUCT(CHOOSE({1;2;3;4;5},AT105,AT161,AT216,AT271,AT326),OFFSET(Inputs!$B$35:$B$39,0,$B380-1))/SUM(OFFSET(Inputs!$B$35:$B$39,0,$B380-1)),0)</f>
        <v>0</v>
      </c>
      <c r="AU380" s="902">
        <f ca="1">IFERROR(SUMPRODUCT(CHOOSE({1;2;3;4;5},AU105,AU161,AU216,AU271,AU326),OFFSET(Inputs!$B$35:$B$39,0,$B380-1))/SUM(OFFSET(Inputs!$B$35:$B$39,0,$B380-1)),0)</f>
        <v>0</v>
      </c>
      <c r="AV380" s="902">
        <f ca="1">IFERROR(SUMPRODUCT(CHOOSE({1;2;3;4;5},AV105,AV161,AV216,AV271,AV326),OFFSET(Inputs!$B$35:$B$39,0,$B380-1))/SUM(OFFSET(Inputs!$B$35:$B$39,0,$B380-1)),0)</f>
        <v>0</v>
      </c>
      <c r="AW380" s="902">
        <f ca="1">IFERROR(SUMPRODUCT(CHOOSE({1;2;3;4;5},AW105,AW161,AW216,AW271,AW326),OFFSET(Inputs!$B$35:$B$39,0,$B380-1))/SUM(OFFSET(Inputs!$B$35:$B$39,0,$B380-1)),0)</f>
        <v>0</v>
      </c>
      <c r="AX380" s="902">
        <f ca="1">IFERROR(SUMPRODUCT(CHOOSE({1;2;3;4;5},AX105,AX161,AX216,AX271,AX326),OFFSET(Inputs!$B$35:$B$39,0,$B380-1))/SUM(OFFSET(Inputs!$B$35:$B$39,0,$B380-1)),0)</f>
        <v>0</v>
      </c>
      <c r="AY380" s="902">
        <f ca="1">IFERROR(SUMPRODUCT(CHOOSE({1;2;3;4;5},AY105,AY161,AY216,AY271,AY326),OFFSET(Inputs!$B$35:$B$39,0,$B380-1))/SUM(OFFSET(Inputs!$B$35:$B$39,0,$B380-1)),0)</f>
        <v>0</v>
      </c>
      <c r="AZ380" s="902">
        <f ca="1">IFERROR(SUMPRODUCT(CHOOSE({1;2;3;4;5},AZ105,AZ161,AZ216,AZ271,AZ326),OFFSET(Inputs!$B$35:$B$39,0,$B380-1))/SUM(OFFSET(Inputs!$B$35:$B$39,0,$B380-1)),0)</f>
        <v>0</v>
      </c>
      <c r="BA380" s="902">
        <f ca="1">IFERROR(SUMPRODUCT(CHOOSE({1;2;3;4;5},BA105,BA161,BA216,BA271,BA326),OFFSET(Inputs!$B$35:$B$39,0,$B380-1))/SUM(OFFSET(Inputs!$B$35:$B$39,0,$B380-1)),0)</f>
        <v>0</v>
      </c>
    </row>
    <row r="381" spans="1:256" s="221" customFormat="1" outlineLevel="1">
      <c r="A381" s="610"/>
      <c r="B381" s="987">
        <v>43</v>
      </c>
      <c r="C381" s="988"/>
      <c r="D381" s="918">
        <f ca="1">IFERROR(SUMPRODUCT(CHOOSE({1;2;3;4;5},D106,D162,D217,D272,D327),OFFSET(Inputs!$B$35:$B$39,0,$B381-1))/SUM(OFFSET(Inputs!$B$35:$B$39,0,$B381-1)),0)</f>
        <v>0</v>
      </c>
      <c r="E381" s="918">
        <f ca="1">IFERROR(SUMPRODUCT(CHOOSE({1;2;3;4;5},E106,E162,E217,E272,E327),OFFSET(Inputs!$B$35:$B$39,0,$B381-1))/SUM(OFFSET(Inputs!$B$35:$B$39,0,$B381-1)),0)</f>
        <v>0</v>
      </c>
      <c r="F381" s="918">
        <f ca="1">IFERROR(SUMPRODUCT(CHOOSE({1;2;3;4;5},F106,F162,F217,F272,F327),OFFSET(Inputs!$B$35:$B$39,0,$B381-1))/SUM(OFFSET(Inputs!$B$35:$B$39,0,$B381-1)),0)</f>
        <v>0</v>
      </c>
      <c r="G381" s="918">
        <f ca="1">IFERROR(SUMPRODUCT(CHOOSE({1;2;3;4;5},G106,G162,G217,G272,G327),OFFSET(Inputs!$B$35:$B$39,0,$B381-1))/SUM(OFFSET(Inputs!$B$35:$B$39,0,$B381-1)),0)</f>
        <v>0</v>
      </c>
      <c r="H381" s="918">
        <f ca="1">IFERROR(SUMPRODUCT(CHOOSE({1;2;3;4;5},H106,H162,H217,H272,H327),OFFSET(Inputs!$B$35:$B$39,0,$B381-1))/SUM(OFFSET(Inputs!$B$35:$B$39,0,$B381-1)),0)</f>
        <v>0</v>
      </c>
      <c r="I381" s="918">
        <f ca="1">IFERROR(SUMPRODUCT(CHOOSE({1;2;3;4;5},I106,I162,I217,I272,I327),OFFSET(Inputs!$B$35:$B$39,0,$B381-1))/SUM(OFFSET(Inputs!$B$35:$B$39,0,$B381-1)),0)</f>
        <v>0</v>
      </c>
      <c r="J381" s="918">
        <f ca="1">IFERROR(SUMPRODUCT(CHOOSE({1;2;3;4;5},J106,J162,J217,J272,J327),OFFSET(Inputs!$B$35:$B$39,0,$B381-1))/SUM(OFFSET(Inputs!$B$35:$B$39,0,$B381-1)),0)</f>
        <v>0</v>
      </c>
      <c r="K381" s="918">
        <f ca="1">IFERROR(SUMPRODUCT(CHOOSE({1;2;3;4;5},K106,K162,K217,K272,K327),OFFSET(Inputs!$B$35:$B$39,0,$B381-1))/SUM(OFFSET(Inputs!$B$35:$B$39,0,$B381-1)),0)</f>
        <v>0</v>
      </c>
      <c r="L381" s="918">
        <f ca="1">IFERROR(SUMPRODUCT(CHOOSE({1;2;3;4;5},L106,L162,L217,L272,L327),OFFSET(Inputs!$B$35:$B$39,0,$B381-1))/SUM(OFFSET(Inputs!$B$35:$B$39,0,$B381-1)),0)</f>
        <v>0</v>
      </c>
      <c r="M381" s="918">
        <f ca="1">IFERROR(SUMPRODUCT(CHOOSE({1;2;3;4;5},M106,M162,M217,M272,M327),OFFSET(Inputs!$B$35:$B$39,0,$B381-1))/SUM(OFFSET(Inputs!$B$35:$B$39,0,$B381-1)),0)</f>
        <v>0</v>
      </c>
      <c r="N381" s="918">
        <f ca="1">IFERROR(SUMPRODUCT(CHOOSE({1;2;3;4;5},N106,N162,N217,N272,N327),OFFSET(Inputs!$B$35:$B$39,0,$B381-1))/SUM(OFFSET(Inputs!$B$35:$B$39,0,$B381-1)),0)</f>
        <v>0</v>
      </c>
      <c r="O381" s="918">
        <f ca="1">IFERROR(SUMPRODUCT(CHOOSE({1;2;3;4;5},O106,O162,O217,O272,O327),OFFSET(Inputs!$B$35:$B$39,0,$B381-1))/SUM(OFFSET(Inputs!$B$35:$B$39,0,$B381-1)),0)</f>
        <v>0</v>
      </c>
      <c r="P381" s="918">
        <f ca="1">IFERROR(SUMPRODUCT(CHOOSE({1;2;3;4;5},P106,P162,P217,P272,P327),OFFSET(Inputs!$B$35:$B$39,0,$B381-1))/SUM(OFFSET(Inputs!$B$35:$B$39,0,$B381-1)),0)</f>
        <v>0</v>
      </c>
      <c r="Q381" s="918">
        <f ca="1">IFERROR(SUMPRODUCT(CHOOSE({1;2;3;4;5},Q106,Q162,Q217,Q272,Q327),OFFSET(Inputs!$B$35:$B$39,0,$B381-1))/SUM(OFFSET(Inputs!$B$35:$B$39,0,$B381-1)),0)</f>
        <v>0</v>
      </c>
      <c r="R381" s="918">
        <f ca="1">IFERROR(SUMPRODUCT(CHOOSE({1;2;3;4;5},R106,R162,R217,R272,R327),OFFSET(Inputs!$B$35:$B$39,0,$B381-1))/SUM(OFFSET(Inputs!$B$35:$B$39,0,$B381-1)),0)</f>
        <v>0</v>
      </c>
      <c r="S381" s="918">
        <f ca="1">IFERROR(SUMPRODUCT(CHOOSE({1;2;3;4;5},S106,S162,S217,S272,S327),OFFSET(Inputs!$B$35:$B$39,0,$B381-1))/SUM(OFFSET(Inputs!$B$35:$B$39,0,$B381-1)),0)</f>
        <v>0</v>
      </c>
      <c r="T381" s="918">
        <f ca="1">IFERROR(SUMPRODUCT(CHOOSE({1;2;3;4;5},T106,T162,T217,T272,T327),OFFSET(Inputs!$B$35:$B$39,0,$B381-1))/SUM(OFFSET(Inputs!$B$35:$B$39,0,$B381-1)),0)</f>
        <v>0</v>
      </c>
      <c r="U381" s="918">
        <f ca="1">IFERROR(SUMPRODUCT(CHOOSE({1;2;3;4;5},U106,U162,U217,U272,U327),OFFSET(Inputs!$B$35:$B$39,0,$B381-1))/SUM(OFFSET(Inputs!$B$35:$B$39,0,$B381-1)),0)</f>
        <v>0</v>
      </c>
      <c r="V381" s="918">
        <f ca="1">IFERROR(SUMPRODUCT(CHOOSE({1;2;3;4;5},V106,V162,V217,V272,V327),OFFSET(Inputs!$B$35:$B$39,0,$B381-1))/SUM(OFFSET(Inputs!$B$35:$B$39,0,$B381-1)),0)</f>
        <v>0</v>
      </c>
      <c r="W381" s="918">
        <f ca="1">IFERROR(SUMPRODUCT(CHOOSE({1;2;3;4;5},W106,W162,W217,W272,W327),OFFSET(Inputs!$B$35:$B$39,0,$B381-1))/SUM(OFFSET(Inputs!$B$35:$B$39,0,$B381-1)),0)</f>
        <v>0</v>
      </c>
      <c r="X381" s="918">
        <f ca="1">IFERROR(SUMPRODUCT(CHOOSE({1;2;3;4;5},X106,X162,X217,X272,X327),OFFSET(Inputs!$B$35:$B$39,0,$B381-1))/SUM(OFFSET(Inputs!$B$35:$B$39,0,$B381-1)),0)</f>
        <v>0</v>
      </c>
      <c r="Y381" s="918">
        <f ca="1">IFERROR(SUMPRODUCT(CHOOSE({1;2;3;4;5},Y106,Y162,Y217,Y272,Y327),OFFSET(Inputs!$B$35:$B$39,0,$B381-1))/SUM(OFFSET(Inputs!$B$35:$B$39,0,$B381-1)),0)</f>
        <v>0</v>
      </c>
      <c r="Z381" s="918">
        <f ca="1">IFERROR(SUMPRODUCT(CHOOSE({1;2;3;4;5},Z106,Z162,Z217,Z272,Z327),OFFSET(Inputs!$B$35:$B$39,0,$B381-1))/SUM(OFFSET(Inputs!$B$35:$B$39,0,$B381-1)),0)</f>
        <v>0</v>
      </c>
      <c r="AA381" s="918">
        <f ca="1">IFERROR(SUMPRODUCT(CHOOSE({1;2;3;4;5},AA106,AA162,AA217,AA272,AA327),OFFSET(Inputs!$B$35:$B$39,0,$B381-1))/SUM(OFFSET(Inputs!$B$35:$B$39,0,$B381-1)),0)</f>
        <v>0</v>
      </c>
      <c r="AB381" s="918">
        <f ca="1">IFERROR(SUMPRODUCT(CHOOSE({1;2;3;4;5},AB106,AB162,AB217,AB272,AB327),OFFSET(Inputs!$B$35:$B$39,0,$B381-1))/SUM(OFFSET(Inputs!$B$35:$B$39,0,$B381-1)),0)</f>
        <v>0</v>
      </c>
      <c r="AC381" s="918">
        <f ca="1">IFERROR(SUMPRODUCT(CHOOSE({1;2;3;4;5},AC106,AC162,AC217,AC272,AC327),OFFSET(Inputs!$B$35:$B$39,0,$B381-1))/SUM(OFFSET(Inputs!$B$35:$B$39,0,$B381-1)),0)</f>
        <v>0</v>
      </c>
      <c r="AD381" s="918">
        <f ca="1">IFERROR(SUMPRODUCT(CHOOSE({1;2;3;4;5},AD106,AD162,AD217,AD272,AD327),OFFSET(Inputs!$B$35:$B$39,0,$B381-1))/SUM(OFFSET(Inputs!$B$35:$B$39,0,$B381-1)),0)</f>
        <v>0</v>
      </c>
      <c r="AE381" s="918">
        <f ca="1">IFERROR(SUMPRODUCT(CHOOSE({1;2;3;4;5},AE106,AE162,AE217,AE272,AE327),OFFSET(Inputs!$B$35:$B$39,0,$B381-1))/SUM(OFFSET(Inputs!$B$35:$B$39,0,$B381-1)),0)</f>
        <v>0</v>
      </c>
      <c r="AF381" s="918">
        <f ca="1">IFERROR(SUMPRODUCT(CHOOSE({1;2;3;4;5},AF106,AF162,AF217,AF272,AF327),OFFSET(Inputs!$B$35:$B$39,0,$B381-1))/SUM(OFFSET(Inputs!$B$35:$B$39,0,$B381-1)),0)</f>
        <v>0</v>
      </c>
      <c r="AG381" s="918">
        <f ca="1">IFERROR(SUMPRODUCT(CHOOSE({1;2;3;4;5},AG106,AG162,AG217,AG272,AG327),OFFSET(Inputs!$B$35:$B$39,0,$B381-1))/SUM(OFFSET(Inputs!$B$35:$B$39,0,$B381-1)),0)</f>
        <v>0</v>
      </c>
      <c r="AH381" s="918">
        <f ca="1">IFERROR(SUMPRODUCT(CHOOSE({1;2;3;4;5},AH106,AH162,AH217,AH272,AH327),OFFSET(Inputs!$B$35:$B$39,0,$B381-1))/SUM(OFFSET(Inputs!$B$35:$B$39,0,$B381-1)),0)</f>
        <v>0</v>
      </c>
      <c r="AI381" s="918">
        <f ca="1">IFERROR(SUMPRODUCT(CHOOSE({1;2;3;4;5},AI106,AI162,AI217,AI272,AI327),OFFSET(Inputs!$B$35:$B$39,0,$B381-1))/SUM(OFFSET(Inputs!$B$35:$B$39,0,$B381-1)),0)</f>
        <v>0</v>
      </c>
      <c r="AJ381" s="918">
        <f ca="1">IFERROR(SUMPRODUCT(CHOOSE({1;2;3;4;5},AJ106,AJ162,AJ217,AJ272,AJ327),OFFSET(Inputs!$B$35:$B$39,0,$B381-1))/SUM(OFFSET(Inputs!$B$35:$B$39,0,$B381-1)),0)</f>
        <v>0</v>
      </c>
      <c r="AK381" s="918">
        <f ca="1">IFERROR(SUMPRODUCT(CHOOSE({1;2;3;4;5},AK106,AK162,AK217,AK272,AK327),OFFSET(Inputs!$B$35:$B$39,0,$B381-1))/SUM(OFFSET(Inputs!$B$35:$B$39,0,$B381-1)),0)</f>
        <v>0</v>
      </c>
      <c r="AL381" s="918">
        <f ca="1">IFERROR(SUMPRODUCT(CHOOSE({1;2;3;4;5},AL106,AL162,AL217,AL272,AL327),OFFSET(Inputs!$B$35:$B$39,0,$B381-1))/SUM(OFFSET(Inputs!$B$35:$B$39,0,$B381-1)),0)</f>
        <v>0</v>
      </c>
      <c r="AM381" s="918">
        <f ca="1">IFERROR(SUMPRODUCT(CHOOSE({1;2;3;4;5},AM106,AM162,AM217,AM272,AM327),OFFSET(Inputs!$B$35:$B$39,0,$B381-1))/SUM(OFFSET(Inputs!$B$35:$B$39,0,$B381-1)),0)</f>
        <v>0</v>
      </c>
      <c r="AN381" s="918">
        <f ca="1">IFERROR(SUMPRODUCT(CHOOSE({1;2;3;4;5},AN106,AN162,AN217,AN272,AN327),OFFSET(Inputs!$B$35:$B$39,0,$B381-1))/SUM(OFFSET(Inputs!$B$35:$B$39,0,$B381-1)),0)</f>
        <v>0</v>
      </c>
      <c r="AO381" s="918">
        <f ca="1">IFERROR(SUMPRODUCT(CHOOSE({1;2;3;4;5},AO106,AO162,AO217,AO272,AO327),OFFSET(Inputs!$B$35:$B$39,0,$B381-1))/SUM(OFFSET(Inputs!$B$35:$B$39,0,$B381-1)),0)</f>
        <v>0</v>
      </c>
      <c r="AP381" s="918">
        <f ca="1">IFERROR(SUMPRODUCT(CHOOSE({1;2;3;4;5},AP106,AP162,AP217,AP272,AP327),OFFSET(Inputs!$B$35:$B$39,0,$B381-1))/SUM(OFFSET(Inputs!$B$35:$B$39,0,$B381-1)),0)</f>
        <v>0</v>
      </c>
      <c r="AQ381" s="918">
        <f ca="1">IFERROR(SUMPRODUCT(CHOOSE({1;2;3;4;5},AQ106,AQ162,AQ217,AQ272,AQ327),OFFSET(Inputs!$B$35:$B$39,0,$B381-1))/SUM(OFFSET(Inputs!$B$35:$B$39,0,$B381-1)),0)</f>
        <v>0</v>
      </c>
      <c r="AR381" s="918">
        <f ca="1">IFERROR(SUMPRODUCT(CHOOSE({1;2;3;4;5},AR106,AR162,AR217,AR272,AR327),OFFSET(Inputs!$B$35:$B$39,0,$B381-1))/SUM(OFFSET(Inputs!$B$35:$B$39,0,$B381-1)),0)</f>
        <v>0</v>
      </c>
      <c r="AS381" s="918">
        <f ca="1">IFERROR(SUMPRODUCT(CHOOSE({1;2;3;4;5},AS106,AS162,AS217,AS272,AS327),OFFSET(Inputs!$B$35:$B$39,0,$B381-1))/SUM(OFFSET(Inputs!$B$35:$B$39,0,$B381-1)),0)</f>
        <v>0</v>
      </c>
      <c r="AT381" s="902">
        <f ca="1">IFERROR(SUMPRODUCT(CHOOSE({1;2;3;4;5},AT106,AT162,AT217,AT272,AT327),OFFSET(Inputs!$B$35:$B$39,0,$B381-1))/SUM(OFFSET(Inputs!$B$35:$B$39,0,$B381-1)),0)</f>
        <v>0</v>
      </c>
      <c r="AU381" s="902">
        <f ca="1">IFERROR(SUMPRODUCT(CHOOSE({1;2;3;4;5},AU106,AU162,AU217,AU272,AU327),OFFSET(Inputs!$B$35:$B$39,0,$B381-1))/SUM(OFFSET(Inputs!$B$35:$B$39,0,$B381-1)),0)</f>
        <v>0</v>
      </c>
      <c r="AV381" s="902">
        <f ca="1">IFERROR(SUMPRODUCT(CHOOSE({1;2;3;4;5},AV106,AV162,AV217,AV272,AV327),OFFSET(Inputs!$B$35:$B$39,0,$B381-1))/SUM(OFFSET(Inputs!$B$35:$B$39,0,$B381-1)),0)</f>
        <v>0</v>
      </c>
      <c r="AW381" s="902">
        <f ca="1">IFERROR(SUMPRODUCT(CHOOSE({1;2;3;4;5},AW106,AW162,AW217,AW272,AW327),OFFSET(Inputs!$B$35:$B$39,0,$B381-1))/SUM(OFFSET(Inputs!$B$35:$B$39,0,$B381-1)),0)</f>
        <v>0</v>
      </c>
      <c r="AX381" s="902">
        <f ca="1">IFERROR(SUMPRODUCT(CHOOSE({1;2;3;4;5},AX106,AX162,AX217,AX272,AX327),OFFSET(Inputs!$B$35:$B$39,0,$B381-1))/SUM(OFFSET(Inputs!$B$35:$B$39,0,$B381-1)),0)</f>
        <v>0</v>
      </c>
      <c r="AY381" s="902">
        <f ca="1">IFERROR(SUMPRODUCT(CHOOSE({1;2;3;4;5},AY106,AY162,AY217,AY272,AY327),OFFSET(Inputs!$B$35:$B$39,0,$B381-1))/SUM(OFFSET(Inputs!$B$35:$B$39,0,$B381-1)),0)</f>
        <v>0</v>
      </c>
      <c r="AZ381" s="902">
        <f ca="1">IFERROR(SUMPRODUCT(CHOOSE({1;2;3;4;5},AZ106,AZ162,AZ217,AZ272,AZ327),OFFSET(Inputs!$B$35:$B$39,0,$B381-1))/SUM(OFFSET(Inputs!$B$35:$B$39,0,$B381-1)),0)</f>
        <v>0</v>
      </c>
      <c r="BA381" s="902">
        <f ca="1">IFERROR(SUMPRODUCT(CHOOSE({1;2;3;4;5},BA106,BA162,BA217,BA272,BA327),OFFSET(Inputs!$B$35:$B$39,0,$B381-1))/SUM(OFFSET(Inputs!$B$35:$B$39,0,$B381-1)),0)</f>
        <v>0</v>
      </c>
    </row>
    <row r="382" spans="1:256" s="221" customFormat="1" outlineLevel="1">
      <c r="A382" s="610"/>
      <c r="B382" s="987">
        <v>44</v>
      </c>
      <c r="C382" s="988"/>
      <c r="D382" s="918">
        <f ca="1">IFERROR(SUMPRODUCT(CHOOSE({1;2;3;4;5},D107,D163,D218,D273,D328),OFFSET(Inputs!$B$35:$B$39,0,$B382-1))/SUM(OFFSET(Inputs!$B$35:$B$39,0,$B382-1)),0)</f>
        <v>0</v>
      </c>
      <c r="E382" s="918">
        <f ca="1">IFERROR(SUMPRODUCT(CHOOSE({1;2;3;4;5},E107,E163,E218,E273,E328),OFFSET(Inputs!$B$35:$B$39,0,$B382-1))/SUM(OFFSET(Inputs!$B$35:$B$39,0,$B382-1)),0)</f>
        <v>0</v>
      </c>
      <c r="F382" s="918">
        <f ca="1">IFERROR(SUMPRODUCT(CHOOSE({1;2;3;4;5},F107,F163,F218,F273,F328),OFFSET(Inputs!$B$35:$B$39,0,$B382-1))/SUM(OFFSET(Inputs!$B$35:$B$39,0,$B382-1)),0)</f>
        <v>0</v>
      </c>
      <c r="G382" s="918">
        <f ca="1">IFERROR(SUMPRODUCT(CHOOSE({1;2;3;4;5},G107,G163,G218,G273,G328),OFFSET(Inputs!$B$35:$B$39,0,$B382-1))/SUM(OFFSET(Inputs!$B$35:$B$39,0,$B382-1)),0)</f>
        <v>0</v>
      </c>
      <c r="H382" s="918">
        <f ca="1">IFERROR(SUMPRODUCT(CHOOSE({1;2;3;4;5},H107,H163,H218,H273,H328),OFFSET(Inputs!$B$35:$B$39,0,$B382-1))/SUM(OFFSET(Inputs!$B$35:$B$39,0,$B382-1)),0)</f>
        <v>0</v>
      </c>
      <c r="I382" s="918">
        <f ca="1">IFERROR(SUMPRODUCT(CHOOSE({1;2;3;4;5},I107,I163,I218,I273,I328),OFFSET(Inputs!$B$35:$B$39,0,$B382-1))/SUM(OFFSET(Inputs!$B$35:$B$39,0,$B382-1)),0)</f>
        <v>0</v>
      </c>
      <c r="J382" s="918">
        <f ca="1">IFERROR(SUMPRODUCT(CHOOSE({1;2;3;4;5},J107,J163,J218,J273,J328),OFFSET(Inputs!$B$35:$B$39,0,$B382-1))/SUM(OFFSET(Inputs!$B$35:$B$39,0,$B382-1)),0)</f>
        <v>0</v>
      </c>
      <c r="K382" s="918">
        <f ca="1">IFERROR(SUMPRODUCT(CHOOSE({1;2;3;4;5},K107,K163,K218,K273,K328),OFFSET(Inputs!$B$35:$B$39,0,$B382-1))/SUM(OFFSET(Inputs!$B$35:$B$39,0,$B382-1)),0)</f>
        <v>0</v>
      </c>
      <c r="L382" s="918">
        <f ca="1">IFERROR(SUMPRODUCT(CHOOSE({1;2;3;4;5},L107,L163,L218,L273,L328),OFFSET(Inputs!$B$35:$B$39,0,$B382-1))/SUM(OFFSET(Inputs!$B$35:$B$39,0,$B382-1)),0)</f>
        <v>0</v>
      </c>
      <c r="M382" s="918">
        <f ca="1">IFERROR(SUMPRODUCT(CHOOSE({1;2;3;4;5},M107,M163,M218,M273,M328),OFFSET(Inputs!$B$35:$B$39,0,$B382-1))/SUM(OFFSET(Inputs!$B$35:$B$39,0,$B382-1)),0)</f>
        <v>0</v>
      </c>
      <c r="N382" s="918">
        <f ca="1">IFERROR(SUMPRODUCT(CHOOSE({1;2;3;4;5},N107,N163,N218,N273,N328),OFFSET(Inputs!$B$35:$B$39,0,$B382-1))/SUM(OFFSET(Inputs!$B$35:$B$39,0,$B382-1)),0)</f>
        <v>0</v>
      </c>
      <c r="O382" s="918">
        <f ca="1">IFERROR(SUMPRODUCT(CHOOSE({1;2;3;4;5},O107,O163,O218,O273,O328),OFFSET(Inputs!$B$35:$B$39,0,$B382-1))/SUM(OFFSET(Inputs!$B$35:$B$39,0,$B382-1)),0)</f>
        <v>0</v>
      </c>
      <c r="P382" s="918">
        <f ca="1">IFERROR(SUMPRODUCT(CHOOSE({1;2;3;4;5},P107,P163,P218,P273,P328),OFFSET(Inputs!$B$35:$B$39,0,$B382-1))/SUM(OFFSET(Inputs!$B$35:$B$39,0,$B382-1)),0)</f>
        <v>0</v>
      </c>
      <c r="Q382" s="918">
        <f ca="1">IFERROR(SUMPRODUCT(CHOOSE({1;2;3;4;5},Q107,Q163,Q218,Q273,Q328),OFFSET(Inputs!$B$35:$B$39,0,$B382-1))/SUM(OFFSET(Inputs!$B$35:$B$39,0,$B382-1)),0)</f>
        <v>0</v>
      </c>
      <c r="R382" s="918">
        <f ca="1">IFERROR(SUMPRODUCT(CHOOSE({1;2;3;4;5},R107,R163,R218,R273,R328),OFFSET(Inputs!$B$35:$B$39,0,$B382-1))/SUM(OFFSET(Inputs!$B$35:$B$39,0,$B382-1)),0)</f>
        <v>0</v>
      </c>
      <c r="S382" s="918">
        <f ca="1">IFERROR(SUMPRODUCT(CHOOSE({1;2;3;4;5},S107,S163,S218,S273,S328),OFFSET(Inputs!$B$35:$B$39,0,$B382-1))/SUM(OFFSET(Inputs!$B$35:$B$39,0,$B382-1)),0)</f>
        <v>0</v>
      </c>
      <c r="T382" s="918">
        <f ca="1">IFERROR(SUMPRODUCT(CHOOSE({1;2;3;4;5},T107,T163,T218,T273,T328),OFFSET(Inputs!$B$35:$B$39,0,$B382-1))/SUM(OFFSET(Inputs!$B$35:$B$39,0,$B382-1)),0)</f>
        <v>0</v>
      </c>
      <c r="U382" s="918">
        <f ca="1">IFERROR(SUMPRODUCT(CHOOSE({1;2;3;4;5},U107,U163,U218,U273,U328),OFFSET(Inputs!$B$35:$B$39,0,$B382-1))/SUM(OFFSET(Inputs!$B$35:$B$39,0,$B382-1)),0)</f>
        <v>0</v>
      </c>
      <c r="V382" s="918">
        <f ca="1">IFERROR(SUMPRODUCT(CHOOSE({1;2;3;4;5},V107,V163,V218,V273,V328),OFFSET(Inputs!$B$35:$B$39,0,$B382-1))/SUM(OFFSET(Inputs!$B$35:$B$39,0,$B382-1)),0)</f>
        <v>0</v>
      </c>
      <c r="W382" s="918">
        <f ca="1">IFERROR(SUMPRODUCT(CHOOSE({1;2;3;4;5},W107,W163,W218,W273,W328),OFFSET(Inputs!$B$35:$B$39,0,$B382-1))/SUM(OFFSET(Inputs!$B$35:$B$39,0,$B382-1)),0)</f>
        <v>0</v>
      </c>
      <c r="X382" s="918">
        <f ca="1">IFERROR(SUMPRODUCT(CHOOSE({1;2;3;4;5},X107,X163,X218,X273,X328),OFFSET(Inputs!$B$35:$B$39,0,$B382-1))/SUM(OFFSET(Inputs!$B$35:$B$39,0,$B382-1)),0)</f>
        <v>0</v>
      </c>
      <c r="Y382" s="918">
        <f ca="1">IFERROR(SUMPRODUCT(CHOOSE({1;2;3;4;5},Y107,Y163,Y218,Y273,Y328),OFFSET(Inputs!$B$35:$B$39,0,$B382-1))/SUM(OFFSET(Inputs!$B$35:$B$39,0,$B382-1)),0)</f>
        <v>0</v>
      </c>
      <c r="Z382" s="918">
        <f ca="1">IFERROR(SUMPRODUCT(CHOOSE({1;2;3;4;5},Z107,Z163,Z218,Z273,Z328),OFFSET(Inputs!$B$35:$B$39,0,$B382-1))/SUM(OFFSET(Inputs!$B$35:$B$39,0,$B382-1)),0)</f>
        <v>0</v>
      </c>
      <c r="AA382" s="918">
        <f ca="1">IFERROR(SUMPRODUCT(CHOOSE({1;2;3;4;5},AA107,AA163,AA218,AA273,AA328),OFFSET(Inputs!$B$35:$B$39,0,$B382-1))/SUM(OFFSET(Inputs!$B$35:$B$39,0,$B382-1)),0)</f>
        <v>0</v>
      </c>
      <c r="AB382" s="918">
        <f ca="1">IFERROR(SUMPRODUCT(CHOOSE({1;2;3;4;5},AB107,AB163,AB218,AB273,AB328),OFFSET(Inputs!$B$35:$B$39,0,$B382-1))/SUM(OFFSET(Inputs!$B$35:$B$39,0,$B382-1)),0)</f>
        <v>0</v>
      </c>
      <c r="AC382" s="918">
        <f ca="1">IFERROR(SUMPRODUCT(CHOOSE({1;2;3;4;5},AC107,AC163,AC218,AC273,AC328),OFFSET(Inputs!$B$35:$B$39,0,$B382-1))/SUM(OFFSET(Inputs!$B$35:$B$39,0,$B382-1)),0)</f>
        <v>0</v>
      </c>
      <c r="AD382" s="918">
        <f ca="1">IFERROR(SUMPRODUCT(CHOOSE({1;2;3;4;5},AD107,AD163,AD218,AD273,AD328),OFFSET(Inputs!$B$35:$B$39,0,$B382-1))/SUM(OFFSET(Inputs!$B$35:$B$39,0,$B382-1)),0)</f>
        <v>0</v>
      </c>
      <c r="AE382" s="918">
        <f ca="1">IFERROR(SUMPRODUCT(CHOOSE({1;2;3;4;5},AE107,AE163,AE218,AE273,AE328),OFFSET(Inputs!$B$35:$B$39,0,$B382-1))/SUM(OFFSET(Inputs!$B$35:$B$39,0,$B382-1)),0)</f>
        <v>0</v>
      </c>
      <c r="AF382" s="918">
        <f ca="1">IFERROR(SUMPRODUCT(CHOOSE({1;2;3;4;5},AF107,AF163,AF218,AF273,AF328),OFFSET(Inputs!$B$35:$B$39,0,$B382-1))/SUM(OFFSET(Inputs!$B$35:$B$39,0,$B382-1)),0)</f>
        <v>0</v>
      </c>
      <c r="AG382" s="918">
        <f ca="1">IFERROR(SUMPRODUCT(CHOOSE({1;2;3;4;5},AG107,AG163,AG218,AG273,AG328),OFFSET(Inputs!$B$35:$B$39,0,$B382-1))/SUM(OFFSET(Inputs!$B$35:$B$39,0,$B382-1)),0)</f>
        <v>0</v>
      </c>
      <c r="AH382" s="918">
        <f ca="1">IFERROR(SUMPRODUCT(CHOOSE({1;2;3;4;5},AH107,AH163,AH218,AH273,AH328),OFFSET(Inputs!$B$35:$B$39,0,$B382-1))/SUM(OFFSET(Inputs!$B$35:$B$39,0,$B382-1)),0)</f>
        <v>0</v>
      </c>
      <c r="AI382" s="918">
        <f ca="1">IFERROR(SUMPRODUCT(CHOOSE({1;2;3;4;5},AI107,AI163,AI218,AI273,AI328),OFFSET(Inputs!$B$35:$B$39,0,$B382-1))/SUM(OFFSET(Inputs!$B$35:$B$39,0,$B382-1)),0)</f>
        <v>0</v>
      </c>
      <c r="AJ382" s="918">
        <f ca="1">IFERROR(SUMPRODUCT(CHOOSE({1;2;3;4;5},AJ107,AJ163,AJ218,AJ273,AJ328),OFFSET(Inputs!$B$35:$B$39,0,$B382-1))/SUM(OFFSET(Inputs!$B$35:$B$39,0,$B382-1)),0)</f>
        <v>0</v>
      </c>
      <c r="AK382" s="918">
        <f ca="1">IFERROR(SUMPRODUCT(CHOOSE({1;2;3;4;5},AK107,AK163,AK218,AK273,AK328),OFFSET(Inputs!$B$35:$B$39,0,$B382-1))/SUM(OFFSET(Inputs!$B$35:$B$39,0,$B382-1)),0)</f>
        <v>0</v>
      </c>
      <c r="AL382" s="918">
        <f ca="1">IFERROR(SUMPRODUCT(CHOOSE({1;2;3;4;5},AL107,AL163,AL218,AL273,AL328),OFFSET(Inputs!$B$35:$B$39,0,$B382-1))/SUM(OFFSET(Inputs!$B$35:$B$39,0,$B382-1)),0)</f>
        <v>0</v>
      </c>
      <c r="AM382" s="918">
        <f ca="1">IFERROR(SUMPRODUCT(CHOOSE({1;2;3;4;5},AM107,AM163,AM218,AM273,AM328),OFFSET(Inputs!$B$35:$B$39,0,$B382-1))/SUM(OFFSET(Inputs!$B$35:$B$39,0,$B382-1)),0)</f>
        <v>0</v>
      </c>
      <c r="AN382" s="918">
        <f ca="1">IFERROR(SUMPRODUCT(CHOOSE({1;2;3;4;5},AN107,AN163,AN218,AN273,AN328),OFFSET(Inputs!$B$35:$B$39,0,$B382-1))/SUM(OFFSET(Inputs!$B$35:$B$39,0,$B382-1)),0)</f>
        <v>0</v>
      </c>
      <c r="AO382" s="918">
        <f ca="1">IFERROR(SUMPRODUCT(CHOOSE({1;2;3;4;5},AO107,AO163,AO218,AO273,AO328),OFFSET(Inputs!$B$35:$B$39,0,$B382-1))/SUM(OFFSET(Inputs!$B$35:$B$39,0,$B382-1)),0)</f>
        <v>0</v>
      </c>
      <c r="AP382" s="918">
        <f ca="1">IFERROR(SUMPRODUCT(CHOOSE({1;2;3;4;5},AP107,AP163,AP218,AP273,AP328),OFFSET(Inputs!$B$35:$B$39,0,$B382-1))/SUM(OFFSET(Inputs!$B$35:$B$39,0,$B382-1)),0)</f>
        <v>0</v>
      </c>
      <c r="AQ382" s="918">
        <f ca="1">IFERROR(SUMPRODUCT(CHOOSE({1;2;3;4;5},AQ107,AQ163,AQ218,AQ273,AQ328),OFFSET(Inputs!$B$35:$B$39,0,$B382-1))/SUM(OFFSET(Inputs!$B$35:$B$39,0,$B382-1)),0)</f>
        <v>0</v>
      </c>
      <c r="AR382" s="918">
        <f ca="1">IFERROR(SUMPRODUCT(CHOOSE({1;2;3;4;5},AR107,AR163,AR218,AR273,AR328),OFFSET(Inputs!$B$35:$B$39,0,$B382-1))/SUM(OFFSET(Inputs!$B$35:$B$39,0,$B382-1)),0)</f>
        <v>0</v>
      </c>
      <c r="AS382" s="918">
        <f ca="1">IFERROR(SUMPRODUCT(CHOOSE({1;2;3;4;5},AS107,AS163,AS218,AS273,AS328),OFFSET(Inputs!$B$35:$B$39,0,$B382-1))/SUM(OFFSET(Inputs!$B$35:$B$39,0,$B382-1)),0)</f>
        <v>0</v>
      </c>
      <c r="AT382" s="918">
        <f ca="1">IFERROR(SUMPRODUCT(CHOOSE({1;2;3;4;5},AT107,AT163,AT218,AT273,AT328),OFFSET(Inputs!$B$35:$B$39,0,$B382-1))/SUM(OFFSET(Inputs!$B$35:$B$39,0,$B382-1)),0)</f>
        <v>0</v>
      </c>
      <c r="AU382" s="902">
        <f ca="1">IFERROR(SUMPRODUCT(CHOOSE({1;2;3;4;5},AU107,AU163,AU218,AU273,AU328),OFFSET(Inputs!$B$35:$B$39,0,$B382-1))/SUM(OFFSET(Inputs!$B$35:$B$39,0,$B382-1)),0)</f>
        <v>0</v>
      </c>
      <c r="AV382" s="902">
        <f ca="1">IFERROR(SUMPRODUCT(CHOOSE({1;2;3;4;5},AV107,AV163,AV218,AV273,AV328),OFFSET(Inputs!$B$35:$B$39,0,$B382-1))/SUM(OFFSET(Inputs!$B$35:$B$39,0,$B382-1)),0)</f>
        <v>0</v>
      </c>
      <c r="AW382" s="902">
        <f ca="1">IFERROR(SUMPRODUCT(CHOOSE({1;2;3;4;5},AW107,AW163,AW218,AW273,AW328),OFFSET(Inputs!$B$35:$B$39,0,$B382-1))/SUM(OFFSET(Inputs!$B$35:$B$39,0,$B382-1)),0)</f>
        <v>0</v>
      </c>
      <c r="AX382" s="902">
        <f ca="1">IFERROR(SUMPRODUCT(CHOOSE({1;2;3;4;5},AX107,AX163,AX218,AX273,AX328),OFFSET(Inputs!$B$35:$B$39,0,$B382-1))/SUM(OFFSET(Inputs!$B$35:$B$39,0,$B382-1)),0)</f>
        <v>0</v>
      </c>
      <c r="AY382" s="902">
        <f ca="1">IFERROR(SUMPRODUCT(CHOOSE({1;2;3;4;5},AY107,AY163,AY218,AY273,AY328),OFFSET(Inputs!$B$35:$B$39,0,$B382-1))/SUM(OFFSET(Inputs!$B$35:$B$39,0,$B382-1)),0)</f>
        <v>0</v>
      </c>
      <c r="AZ382" s="902">
        <f ca="1">IFERROR(SUMPRODUCT(CHOOSE({1;2;3;4;5},AZ107,AZ163,AZ218,AZ273,AZ328),OFFSET(Inputs!$B$35:$B$39,0,$B382-1))/SUM(OFFSET(Inputs!$B$35:$B$39,0,$B382-1)),0)</f>
        <v>0</v>
      </c>
      <c r="BA382" s="902">
        <f ca="1">IFERROR(SUMPRODUCT(CHOOSE({1;2;3;4;5},BA107,BA163,BA218,BA273,BA328),OFFSET(Inputs!$B$35:$B$39,0,$B382-1))/SUM(OFFSET(Inputs!$B$35:$B$39,0,$B382-1)),0)</f>
        <v>0</v>
      </c>
    </row>
    <row r="383" spans="1:256" s="221" customFormat="1" outlineLevel="1">
      <c r="A383" s="610"/>
      <c r="B383" s="987">
        <v>45</v>
      </c>
      <c r="C383" s="988"/>
      <c r="D383" s="918">
        <f ca="1">IFERROR(SUMPRODUCT(CHOOSE({1;2;3;4;5},D108,D164,D219,D274,D329),OFFSET(Inputs!$B$35:$B$39,0,$B383-1))/SUM(OFFSET(Inputs!$B$35:$B$39,0,$B383-1)),0)</f>
        <v>0</v>
      </c>
      <c r="E383" s="918">
        <f ca="1">IFERROR(SUMPRODUCT(CHOOSE({1;2;3;4;5},E108,E164,E219,E274,E329),OFFSET(Inputs!$B$35:$B$39,0,$B383-1))/SUM(OFFSET(Inputs!$B$35:$B$39,0,$B383-1)),0)</f>
        <v>0</v>
      </c>
      <c r="F383" s="918">
        <f ca="1">IFERROR(SUMPRODUCT(CHOOSE({1;2;3;4;5},F108,F164,F219,F274,F329),OFFSET(Inputs!$B$35:$B$39,0,$B383-1))/SUM(OFFSET(Inputs!$B$35:$B$39,0,$B383-1)),0)</f>
        <v>0</v>
      </c>
      <c r="G383" s="918">
        <f ca="1">IFERROR(SUMPRODUCT(CHOOSE({1;2;3;4;5},G108,G164,G219,G274,G329),OFFSET(Inputs!$B$35:$B$39,0,$B383-1))/SUM(OFFSET(Inputs!$B$35:$B$39,0,$B383-1)),0)</f>
        <v>0</v>
      </c>
      <c r="H383" s="918">
        <f ca="1">IFERROR(SUMPRODUCT(CHOOSE({1;2;3;4;5},H108,H164,H219,H274,H329),OFFSET(Inputs!$B$35:$B$39,0,$B383-1))/SUM(OFFSET(Inputs!$B$35:$B$39,0,$B383-1)),0)</f>
        <v>0</v>
      </c>
      <c r="I383" s="918">
        <f ca="1">IFERROR(SUMPRODUCT(CHOOSE({1;2;3;4;5},I108,I164,I219,I274,I329),OFFSET(Inputs!$B$35:$B$39,0,$B383-1))/SUM(OFFSET(Inputs!$B$35:$B$39,0,$B383-1)),0)</f>
        <v>0</v>
      </c>
      <c r="J383" s="918">
        <f ca="1">IFERROR(SUMPRODUCT(CHOOSE({1;2;3;4;5},J108,J164,J219,J274,J329),OFFSET(Inputs!$B$35:$B$39,0,$B383-1))/SUM(OFFSET(Inputs!$B$35:$B$39,0,$B383-1)),0)</f>
        <v>0</v>
      </c>
      <c r="K383" s="918">
        <f ca="1">IFERROR(SUMPRODUCT(CHOOSE({1;2;3;4;5},K108,K164,K219,K274,K329),OFFSET(Inputs!$B$35:$B$39,0,$B383-1))/SUM(OFFSET(Inputs!$B$35:$B$39,0,$B383-1)),0)</f>
        <v>0</v>
      </c>
      <c r="L383" s="918">
        <f ca="1">IFERROR(SUMPRODUCT(CHOOSE({1;2;3;4;5},L108,L164,L219,L274,L329),OFFSET(Inputs!$B$35:$B$39,0,$B383-1))/SUM(OFFSET(Inputs!$B$35:$B$39,0,$B383-1)),0)</f>
        <v>0</v>
      </c>
      <c r="M383" s="918">
        <f ca="1">IFERROR(SUMPRODUCT(CHOOSE({1;2;3;4;5},M108,M164,M219,M274,M329),OFFSET(Inputs!$B$35:$B$39,0,$B383-1))/SUM(OFFSET(Inputs!$B$35:$B$39,0,$B383-1)),0)</f>
        <v>0</v>
      </c>
      <c r="N383" s="918">
        <f ca="1">IFERROR(SUMPRODUCT(CHOOSE({1;2;3;4;5},N108,N164,N219,N274,N329),OFFSET(Inputs!$B$35:$B$39,0,$B383-1))/SUM(OFFSET(Inputs!$B$35:$B$39,0,$B383-1)),0)</f>
        <v>0</v>
      </c>
      <c r="O383" s="918">
        <f ca="1">IFERROR(SUMPRODUCT(CHOOSE({1;2;3;4;5},O108,O164,O219,O274,O329),OFFSET(Inputs!$B$35:$B$39,0,$B383-1))/SUM(OFFSET(Inputs!$B$35:$B$39,0,$B383-1)),0)</f>
        <v>0</v>
      </c>
      <c r="P383" s="918">
        <f ca="1">IFERROR(SUMPRODUCT(CHOOSE({1;2;3;4;5},P108,P164,P219,P274,P329),OFFSET(Inputs!$B$35:$B$39,0,$B383-1))/SUM(OFFSET(Inputs!$B$35:$B$39,0,$B383-1)),0)</f>
        <v>0</v>
      </c>
      <c r="Q383" s="918">
        <f ca="1">IFERROR(SUMPRODUCT(CHOOSE({1;2;3;4;5},Q108,Q164,Q219,Q274,Q329),OFFSET(Inputs!$B$35:$B$39,0,$B383-1))/SUM(OFFSET(Inputs!$B$35:$B$39,0,$B383-1)),0)</f>
        <v>0</v>
      </c>
      <c r="R383" s="918">
        <f ca="1">IFERROR(SUMPRODUCT(CHOOSE({1;2;3;4;5},R108,R164,R219,R274,R329),OFFSET(Inputs!$B$35:$B$39,0,$B383-1))/SUM(OFFSET(Inputs!$B$35:$B$39,0,$B383-1)),0)</f>
        <v>0</v>
      </c>
      <c r="S383" s="918">
        <f ca="1">IFERROR(SUMPRODUCT(CHOOSE({1;2;3;4;5},S108,S164,S219,S274,S329),OFFSET(Inputs!$B$35:$B$39,0,$B383-1))/SUM(OFFSET(Inputs!$B$35:$B$39,0,$B383-1)),0)</f>
        <v>0</v>
      </c>
      <c r="T383" s="918">
        <f ca="1">IFERROR(SUMPRODUCT(CHOOSE({1;2;3;4;5},T108,T164,T219,T274,T329),OFFSET(Inputs!$B$35:$B$39,0,$B383-1))/SUM(OFFSET(Inputs!$B$35:$B$39,0,$B383-1)),0)</f>
        <v>0</v>
      </c>
      <c r="U383" s="918">
        <f ca="1">IFERROR(SUMPRODUCT(CHOOSE({1;2;3;4;5},U108,U164,U219,U274,U329),OFFSET(Inputs!$B$35:$B$39,0,$B383-1))/SUM(OFFSET(Inputs!$B$35:$B$39,0,$B383-1)),0)</f>
        <v>0</v>
      </c>
      <c r="V383" s="918">
        <f ca="1">IFERROR(SUMPRODUCT(CHOOSE({1;2;3;4;5},V108,V164,V219,V274,V329),OFFSET(Inputs!$B$35:$B$39,0,$B383-1))/SUM(OFFSET(Inputs!$B$35:$B$39,0,$B383-1)),0)</f>
        <v>0</v>
      </c>
      <c r="W383" s="918">
        <f ca="1">IFERROR(SUMPRODUCT(CHOOSE({1;2;3;4;5},W108,W164,W219,W274,W329),OFFSET(Inputs!$B$35:$B$39,0,$B383-1))/SUM(OFFSET(Inputs!$B$35:$B$39,0,$B383-1)),0)</f>
        <v>0</v>
      </c>
      <c r="X383" s="918">
        <f ca="1">IFERROR(SUMPRODUCT(CHOOSE({1;2;3;4;5},X108,X164,X219,X274,X329),OFFSET(Inputs!$B$35:$B$39,0,$B383-1))/SUM(OFFSET(Inputs!$B$35:$B$39,0,$B383-1)),0)</f>
        <v>0</v>
      </c>
      <c r="Y383" s="918">
        <f ca="1">IFERROR(SUMPRODUCT(CHOOSE({1;2;3;4;5},Y108,Y164,Y219,Y274,Y329),OFFSET(Inputs!$B$35:$B$39,0,$B383-1))/SUM(OFFSET(Inputs!$B$35:$B$39,0,$B383-1)),0)</f>
        <v>0</v>
      </c>
      <c r="Z383" s="918">
        <f ca="1">IFERROR(SUMPRODUCT(CHOOSE({1;2;3;4;5},Z108,Z164,Z219,Z274,Z329),OFFSET(Inputs!$B$35:$B$39,0,$B383-1))/SUM(OFFSET(Inputs!$B$35:$B$39,0,$B383-1)),0)</f>
        <v>0</v>
      </c>
      <c r="AA383" s="918">
        <f ca="1">IFERROR(SUMPRODUCT(CHOOSE({1;2;3;4;5},AA108,AA164,AA219,AA274,AA329),OFFSET(Inputs!$B$35:$B$39,0,$B383-1))/SUM(OFFSET(Inputs!$B$35:$B$39,0,$B383-1)),0)</f>
        <v>0</v>
      </c>
      <c r="AB383" s="918">
        <f ca="1">IFERROR(SUMPRODUCT(CHOOSE({1;2;3;4;5},AB108,AB164,AB219,AB274,AB329),OFFSET(Inputs!$B$35:$B$39,0,$B383-1))/SUM(OFFSET(Inputs!$B$35:$B$39,0,$B383-1)),0)</f>
        <v>0</v>
      </c>
      <c r="AC383" s="918">
        <f ca="1">IFERROR(SUMPRODUCT(CHOOSE({1;2;3;4;5},AC108,AC164,AC219,AC274,AC329),OFFSET(Inputs!$B$35:$B$39,0,$B383-1))/SUM(OFFSET(Inputs!$B$35:$B$39,0,$B383-1)),0)</f>
        <v>0</v>
      </c>
      <c r="AD383" s="918">
        <f ca="1">IFERROR(SUMPRODUCT(CHOOSE({1;2;3;4;5},AD108,AD164,AD219,AD274,AD329),OFFSET(Inputs!$B$35:$B$39,0,$B383-1))/SUM(OFFSET(Inputs!$B$35:$B$39,0,$B383-1)),0)</f>
        <v>0</v>
      </c>
      <c r="AE383" s="918">
        <f ca="1">IFERROR(SUMPRODUCT(CHOOSE({1;2;3;4;5},AE108,AE164,AE219,AE274,AE329),OFFSET(Inputs!$B$35:$B$39,0,$B383-1))/SUM(OFFSET(Inputs!$B$35:$B$39,0,$B383-1)),0)</f>
        <v>0</v>
      </c>
      <c r="AF383" s="918">
        <f ca="1">IFERROR(SUMPRODUCT(CHOOSE({1;2;3;4;5},AF108,AF164,AF219,AF274,AF329),OFFSET(Inputs!$B$35:$B$39,0,$B383-1))/SUM(OFFSET(Inputs!$B$35:$B$39,0,$B383-1)),0)</f>
        <v>0</v>
      </c>
      <c r="AG383" s="918">
        <f ca="1">IFERROR(SUMPRODUCT(CHOOSE({1;2;3;4;5},AG108,AG164,AG219,AG274,AG329),OFFSET(Inputs!$B$35:$B$39,0,$B383-1))/SUM(OFFSET(Inputs!$B$35:$B$39,0,$B383-1)),0)</f>
        <v>0</v>
      </c>
      <c r="AH383" s="918">
        <f ca="1">IFERROR(SUMPRODUCT(CHOOSE({1;2;3;4;5},AH108,AH164,AH219,AH274,AH329),OFFSET(Inputs!$B$35:$B$39,0,$B383-1))/SUM(OFFSET(Inputs!$B$35:$B$39,0,$B383-1)),0)</f>
        <v>0</v>
      </c>
      <c r="AI383" s="918">
        <f ca="1">IFERROR(SUMPRODUCT(CHOOSE({1;2;3;4;5},AI108,AI164,AI219,AI274,AI329),OFFSET(Inputs!$B$35:$B$39,0,$B383-1))/SUM(OFFSET(Inputs!$B$35:$B$39,0,$B383-1)),0)</f>
        <v>0</v>
      </c>
      <c r="AJ383" s="918">
        <f ca="1">IFERROR(SUMPRODUCT(CHOOSE({1;2;3;4;5},AJ108,AJ164,AJ219,AJ274,AJ329),OFFSET(Inputs!$B$35:$B$39,0,$B383-1))/SUM(OFFSET(Inputs!$B$35:$B$39,0,$B383-1)),0)</f>
        <v>0</v>
      </c>
      <c r="AK383" s="918">
        <f ca="1">IFERROR(SUMPRODUCT(CHOOSE({1;2;3;4;5},AK108,AK164,AK219,AK274,AK329),OFFSET(Inputs!$B$35:$B$39,0,$B383-1))/SUM(OFFSET(Inputs!$B$35:$B$39,0,$B383-1)),0)</f>
        <v>0</v>
      </c>
      <c r="AL383" s="918">
        <f ca="1">IFERROR(SUMPRODUCT(CHOOSE({1;2;3;4;5},AL108,AL164,AL219,AL274,AL329),OFFSET(Inputs!$B$35:$B$39,0,$B383-1))/SUM(OFFSET(Inputs!$B$35:$B$39,0,$B383-1)),0)</f>
        <v>0</v>
      </c>
      <c r="AM383" s="918">
        <f ca="1">IFERROR(SUMPRODUCT(CHOOSE({1;2;3;4;5},AM108,AM164,AM219,AM274,AM329),OFFSET(Inputs!$B$35:$B$39,0,$B383-1))/SUM(OFFSET(Inputs!$B$35:$B$39,0,$B383-1)),0)</f>
        <v>0</v>
      </c>
      <c r="AN383" s="918">
        <f ca="1">IFERROR(SUMPRODUCT(CHOOSE({1;2;3;4;5},AN108,AN164,AN219,AN274,AN329),OFFSET(Inputs!$B$35:$B$39,0,$B383-1))/SUM(OFFSET(Inputs!$B$35:$B$39,0,$B383-1)),0)</f>
        <v>0</v>
      </c>
      <c r="AO383" s="918">
        <f ca="1">IFERROR(SUMPRODUCT(CHOOSE({1;2;3;4;5},AO108,AO164,AO219,AO274,AO329),OFFSET(Inputs!$B$35:$B$39,0,$B383-1))/SUM(OFFSET(Inputs!$B$35:$B$39,0,$B383-1)),0)</f>
        <v>0</v>
      </c>
      <c r="AP383" s="918">
        <f ca="1">IFERROR(SUMPRODUCT(CHOOSE({1;2;3;4;5},AP108,AP164,AP219,AP274,AP329),OFFSET(Inputs!$B$35:$B$39,0,$B383-1))/SUM(OFFSET(Inputs!$B$35:$B$39,0,$B383-1)),0)</f>
        <v>0</v>
      </c>
      <c r="AQ383" s="918">
        <f ca="1">IFERROR(SUMPRODUCT(CHOOSE({1;2;3;4;5},AQ108,AQ164,AQ219,AQ274,AQ329),OFFSET(Inputs!$B$35:$B$39,0,$B383-1))/SUM(OFFSET(Inputs!$B$35:$B$39,0,$B383-1)),0)</f>
        <v>0</v>
      </c>
      <c r="AR383" s="918">
        <f ca="1">IFERROR(SUMPRODUCT(CHOOSE({1;2;3;4;5},AR108,AR164,AR219,AR274,AR329),OFFSET(Inputs!$B$35:$B$39,0,$B383-1))/SUM(OFFSET(Inputs!$B$35:$B$39,0,$B383-1)),0)</f>
        <v>0</v>
      </c>
      <c r="AS383" s="918">
        <f ca="1">IFERROR(SUMPRODUCT(CHOOSE({1;2;3;4;5},AS108,AS164,AS219,AS274,AS329),OFFSET(Inputs!$B$35:$B$39,0,$B383-1))/SUM(OFFSET(Inputs!$B$35:$B$39,0,$B383-1)),0)</f>
        <v>0</v>
      </c>
      <c r="AT383" s="918">
        <f ca="1">IFERROR(SUMPRODUCT(CHOOSE({1;2;3;4;5},AT108,AT164,AT219,AT274,AT329),OFFSET(Inputs!$B$35:$B$39,0,$B383-1))/SUM(OFFSET(Inputs!$B$35:$B$39,0,$B383-1)),0)</f>
        <v>0</v>
      </c>
      <c r="AU383" s="918">
        <f ca="1">IFERROR(SUMPRODUCT(CHOOSE({1;2;3;4;5},AU108,AU164,AU219,AU274,AU329),OFFSET(Inputs!$B$35:$B$39,0,$B383-1))/SUM(OFFSET(Inputs!$B$35:$B$39,0,$B383-1)),0)</f>
        <v>0</v>
      </c>
      <c r="AV383" s="902">
        <f ca="1">IFERROR(SUMPRODUCT(CHOOSE({1;2;3;4;5},AV108,AV164,AV219,AV274,AV329),OFFSET(Inputs!$B$35:$B$39,0,$B383-1))/SUM(OFFSET(Inputs!$B$35:$B$39,0,$B383-1)),0)</f>
        <v>0</v>
      </c>
      <c r="AW383" s="902">
        <f ca="1">IFERROR(SUMPRODUCT(CHOOSE({1;2;3;4;5},AW108,AW164,AW219,AW274,AW329),OFFSET(Inputs!$B$35:$B$39,0,$B383-1))/SUM(OFFSET(Inputs!$B$35:$B$39,0,$B383-1)),0)</f>
        <v>0</v>
      </c>
      <c r="AX383" s="902">
        <f ca="1">IFERROR(SUMPRODUCT(CHOOSE({1;2;3;4;5},AX108,AX164,AX219,AX274,AX329),OFFSET(Inputs!$B$35:$B$39,0,$B383-1))/SUM(OFFSET(Inputs!$B$35:$B$39,0,$B383-1)),0)</f>
        <v>0</v>
      </c>
      <c r="AY383" s="902">
        <f ca="1">IFERROR(SUMPRODUCT(CHOOSE({1;2;3;4;5},AY108,AY164,AY219,AY274,AY329),OFFSET(Inputs!$B$35:$B$39,0,$B383-1))/SUM(OFFSET(Inputs!$B$35:$B$39,0,$B383-1)),0)</f>
        <v>0</v>
      </c>
      <c r="AZ383" s="902">
        <f ca="1">IFERROR(SUMPRODUCT(CHOOSE({1;2;3;4;5},AZ108,AZ164,AZ219,AZ274,AZ329),OFFSET(Inputs!$B$35:$B$39,0,$B383-1))/SUM(OFFSET(Inputs!$B$35:$B$39,0,$B383-1)),0)</f>
        <v>0</v>
      </c>
      <c r="BA383" s="902">
        <f ca="1">IFERROR(SUMPRODUCT(CHOOSE({1;2;3;4;5},BA108,BA164,BA219,BA274,BA329),OFFSET(Inputs!$B$35:$B$39,0,$B383-1))/SUM(OFFSET(Inputs!$B$35:$B$39,0,$B383-1)),0)</f>
        <v>0</v>
      </c>
    </row>
    <row r="384" spans="1:256" s="221" customFormat="1" outlineLevel="1">
      <c r="A384" s="610"/>
      <c r="B384" s="987">
        <v>46</v>
      </c>
      <c r="C384" s="988"/>
      <c r="D384" s="918">
        <f ca="1">IFERROR(SUMPRODUCT(CHOOSE({1;2;3;4;5},D109,D165,D220,D275,D330),OFFSET(Inputs!$B$35:$B$39,0,$B384-1))/SUM(OFFSET(Inputs!$B$35:$B$39,0,$B384-1)),0)</f>
        <v>0</v>
      </c>
      <c r="E384" s="918">
        <f ca="1">IFERROR(SUMPRODUCT(CHOOSE({1;2;3;4;5},E109,E165,E220,E275,E330),OFFSET(Inputs!$B$35:$B$39,0,$B384-1))/SUM(OFFSET(Inputs!$B$35:$B$39,0,$B384-1)),0)</f>
        <v>0</v>
      </c>
      <c r="F384" s="918">
        <f ca="1">IFERROR(SUMPRODUCT(CHOOSE({1;2;3;4;5},F109,F165,F220,F275,F330),OFFSET(Inputs!$B$35:$B$39,0,$B384-1))/SUM(OFFSET(Inputs!$B$35:$B$39,0,$B384-1)),0)</f>
        <v>0</v>
      </c>
      <c r="G384" s="918">
        <f ca="1">IFERROR(SUMPRODUCT(CHOOSE({1;2;3;4;5},G109,G165,G220,G275,G330),OFFSET(Inputs!$B$35:$B$39,0,$B384-1))/SUM(OFFSET(Inputs!$B$35:$B$39,0,$B384-1)),0)</f>
        <v>0</v>
      </c>
      <c r="H384" s="918">
        <f ca="1">IFERROR(SUMPRODUCT(CHOOSE({1;2;3;4;5},H109,H165,H220,H275,H330),OFFSET(Inputs!$B$35:$B$39,0,$B384-1))/SUM(OFFSET(Inputs!$B$35:$B$39,0,$B384-1)),0)</f>
        <v>0</v>
      </c>
      <c r="I384" s="918">
        <f ca="1">IFERROR(SUMPRODUCT(CHOOSE({1;2;3;4;5},I109,I165,I220,I275,I330),OFFSET(Inputs!$B$35:$B$39,0,$B384-1))/SUM(OFFSET(Inputs!$B$35:$B$39,0,$B384-1)),0)</f>
        <v>0</v>
      </c>
      <c r="J384" s="918">
        <f ca="1">IFERROR(SUMPRODUCT(CHOOSE({1;2;3;4;5},J109,J165,J220,J275,J330),OFFSET(Inputs!$B$35:$B$39,0,$B384-1))/SUM(OFFSET(Inputs!$B$35:$B$39,0,$B384-1)),0)</f>
        <v>0</v>
      </c>
      <c r="K384" s="918">
        <f ca="1">IFERROR(SUMPRODUCT(CHOOSE({1;2;3;4;5},K109,K165,K220,K275,K330),OFFSET(Inputs!$B$35:$B$39,0,$B384-1))/SUM(OFFSET(Inputs!$B$35:$B$39,0,$B384-1)),0)</f>
        <v>0</v>
      </c>
      <c r="L384" s="918">
        <f ca="1">IFERROR(SUMPRODUCT(CHOOSE({1;2;3;4;5},L109,L165,L220,L275,L330),OFFSET(Inputs!$B$35:$B$39,0,$B384-1))/SUM(OFFSET(Inputs!$B$35:$B$39,0,$B384-1)),0)</f>
        <v>0</v>
      </c>
      <c r="M384" s="918">
        <f ca="1">IFERROR(SUMPRODUCT(CHOOSE({1;2;3;4;5},M109,M165,M220,M275,M330),OFFSET(Inputs!$B$35:$B$39,0,$B384-1))/SUM(OFFSET(Inputs!$B$35:$B$39,0,$B384-1)),0)</f>
        <v>0</v>
      </c>
      <c r="N384" s="918">
        <f ca="1">IFERROR(SUMPRODUCT(CHOOSE({1;2;3;4;5},N109,N165,N220,N275,N330),OFFSET(Inputs!$B$35:$B$39,0,$B384-1))/SUM(OFFSET(Inputs!$B$35:$B$39,0,$B384-1)),0)</f>
        <v>0</v>
      </c>
      <c r="O384" s="918">
        <f ca="1">IFERROR(SUMPRODUCT(CHOOSE({1;2;3;4;5},O109,O165,O220,O275,O330),OFFSET(Inputs!$B$35:$B$39,0,$B384-1))/SUM(OFFSET(Inputs!$B$35:$B$39,0,$B384-1)),0)</f>
        <v>0</v>
      </c>
      <c r="P384" s="918">
        <f ca="1">IFERROR(SUMPRODUCT(CHOOSE({1;2;3;4;5},P109,P165,P220,P275,P330),OFFSET(Inputs!$B$35:$B$39,0,$B384-1))/SUM(OFFSET(Inputs!$B$35:$B$39,0,$B384-1)),0)</f>
        <v>0</v>
      </c>
      <c r="Q384" s="918">
        <f ca="1">IFERROR(SUMPRODUCT(CHOOSE({1;2;3;4;5},Q109,Q165,Q220,Q275,Q330),OFFSET(Inputs!$B$35:$B$39,0,$B384-1))/SUM(OFFSET(Inputs!$B$35:$B$39,0,$B384-1)),0)</f>
        <v>0</v>
      </c>
      <c r="R384" s="918">
        <f ca="1">IFERROR(SUMPRODUCT(CHOOSE({1;2;3;4;5},R109,R165,R220,R275,R330),OFFSET(Inputs!$B$35:$B$39,0,$B384-1))/SUM(OFFSET(Inputs!$B$35:$B$39,0,$B384-1)),0)</f>
        <v>0</v>
      </c>
      <c r="S384" s="918">
        <f ca="1">IFERROR(SUMPRODUCT(CHOOSE({1;2;3;4;5},S109,S165,S220,S275,S330),OFFSET(Inputs!$B$35:$B$39,0,$B384-1))/SUM(OFFSET(Inputs!$B$35:$B$39,0,$B384-1)),0)</f>
        <v>0</v>
      </c>
      <c r="T384" s="918">
        <f ca="1">IFERROR(SUMPRODUCT(CHOOSE({1;2;3;4;5},T109,T165,T220,T275,T330),OFFSET(Inputs!$B$35:$B$39,0,$B384-1))/SUM(OFFSET(Inputs!$B$35:$B$39,0,$B384-1)),0)</f>
        <v>0</v>
      </c>
      <c r="U384" s="918">
        <f ca="1">IFERROR(SUMPRODUCT(CHOOSE({1;2;3;4;5},U109,U165,U220,U275,U330),OFFSET(Inputs!$B$35:$B$39,0,$B384-1))/SUM(OFFSET(Inputs!$B$35:$B$39,0,$B384-1)),0)</f>
        <v>0</v>
      </c>
      <c r="V384" s="918">
        <f ca="1">IFERROR(SUMPRODUCT(CHOOSE({1;2;3;4;5},V109,V165,V220,V275,V330),OFFSET(Inputs!$B$35:$B$39,0,$B384-1))/SUM(OFFSET(Inputs!$B$35:$B$39,0,$B384-1)),0)</f>
        <v>0</v>
      </c>
      <c r="W384" s="918">
        <f ca="1">IFERROR(SUMPRODUCT(CHOOSE({1;2;3;4;5},W109,W165,W220,W275,W330),OFFSET(Inputs!$B$35:$B$39,0,$B384-1))/SUM(OFFSET(Inputs!$B$35:$B$39,0,$B384-1)),0)</f>
        <v>0</v>
      </c>
      <c r="X384" s="918">
        <f ca="1">IFERROR(SUMPRODUCT(CHOOSE({1;2;3;4;5},X109,X165,X220,X275,X330),OFFSET(Inputs!$B$35:$B$39,0,$B384-1))/SUM(OFFSET(Inputs!$B$35:$B$39,0,$B384-1)),0)</f>
        <v>0</v>
      </c>
      <c r="Y384" s="918">
        <f ca="1">IFERROR(SUMPRODUCT(CHOOSE({1;2;3;4;5},Y109,Y165,Y220,Y275,Y330),OFFSET(Inputs!$B$35:$B$39,0,$B384-1))/SUM(OFFSET(Inputs!$B$35:$B$39,0,$B384-1)),0)</f>
        <v>0</v>
      </c>
      <c r="Z384" s="918">
        <f ca="1">IFERROR(SUMPRODUCT(CHOOSE({1;2;3;4;5},Z109,Z165,Z220,Z275,Z330),OFFSET(Inputs!$B$35:$B$39,0,$B384-1))/SUM(OFFSET(Inputs!$B$35:$B$39,0,$B384-1)),0)</f>
        <v>0</v>
      </c>
      <c r="AA384" s="918">
        <f ca="1">IFERROR(SUMPRODUCT(CHOOSE({1;2;3;4;5},AA109,AA165,AA220,AA275,AA330),OFFSET(Inputs!$B$35:$B$39,0,$B384-1))/SUM(OFFSET(Inputs!$B$35:$B$39,0,$B384-1)),0)</f>
        <v>0</v>
      </c>
      <c r="AB384" s="918">
        <f ca="1">IFERROR(SUMPRODUCT(CHOOSE({1;2;3;4;5},AB109,AB165,AB220,AB275,AB330),OFFSET(Inputs!$B$35:$B$39,0,$B384-1))/SUM(OFFSET(Inputs!$B$35:$B$39,0,$B384-1)),0)</f>
        <v>0</v>
      </c>
      <c r="AC384" s="918">
        <f ca="1">IFERROR(SUMPRODUCT(CHOOSE({1;2;3;4;5},AC109,AC165,AC220,AC275,AC330),OFFSET(Inputs!$B$35:$B$39,0,$B384-1))/SUM(OFFSET(Inputs!$B$35:$B$39,0,$B384-1)),0)</f>
        <v>0</v>
      </c>
      <c r="AD384" s="918">
        <f ca="1">IFERROR(SUMPRODUCT(CHOOSE({1;2;3;4;5},AD109,AD165,AD220,AD275,AD330),OFFSET(Inputs!$B$35:$B$39,0,$B384-1))/SUM(OFFSET(Inputs!$B$35:$B$39,0,$B384-1)),0)</f>
        <v>0</v>
      </c>
      <c r="AE384" s="918">
        <f ca="1">IFERROR(SUMPRODUCT(CHOOSE({1;2;3;4;5},AE109,AE165,AE220,AE275,AE330),OFFSET(Inputs!$B$35:$B$39,0,$B384-1))/SUM(OFFSET(Inputs!$B$35:$B$39,0,$B384-1)),0)</f>
        <v>0</v>
      </c>
      <c r="AF384" s="918">
        <f ca="1">IFERROR(SUMPRODUCT(CHOOSE({1;2;3;4;5},AF109,AF165,AF220,AF275,AF330),OFFSET(Inputs!$B$35:$B$39,0,$B384-1))/SUM(OFFSET(Inputs!$B$35:$B$39,0,$B384-1)),0)</f>
        <v>0</v>
      </c>
      <c r="AG384" s="918">
        <f ca="1">IFERROR(SUMPRODUCT(CHOOSE({1;2;3;4;5},AG109,AG165,AG220,AG275,AG330),OFFSET(Inputs!$B$35:$B$39,0,$B384-1))/SUM(OFFSET(Inputs!$B$35:$B$39,0,$B384-1)),0)</f>
        <v>0</v>
      </c>
      <c r="AH384" s="918">
        <f ca="1">IFERROR(SUMPRODUCT(CHOOSE({1;2;3;4;5},AH109,AH165,AH220,AH275,AH330),OFFSET(Inputs!$B$35:$B$39,0,$B384-1))/SUM(OFFSET(Inputs!$B$35:$B$39,0,$B384-1)),0)</f>
        <v>0</v>
      </c>
      <c r="AI384" s="918">
        <f ca="1">IFERROR(SUMPRODUCT(CHOOSE({1;2;3;4;5},AI109,AI165,AI220,AI275,AI330),OFFSET(Inputs!$B$35:$B$39,0,$B384-1))/SUM(OFFSET(Inputs!$B$35:$B$39,0,$B384-1)),0)</f>
        <v>0</v>
      </c>
      <c r="AJ384" s="918">
        <f ca="1">IFERROR(SUMPRODUCT(CHOOSE({1;2;3;4;5},AJ109,AJ165,AJ220,AJ275,AJ330),OFFSET(Inputs!$B$35:$B$39,0,$B384-1))/SUM(OFFSET(Inputs!$B$35:$B$39,0,$B384-1)),0)</f>
        <v>0</v>
      </c>
      <c r="AK384" s="918">
        <f ca="1">IFERROR(SUMPRODUCT(CHOOSE({1;2;3;4;5},AK109,AK165,AK220,AK275,AK330),OFFSET(Inputs!$B$35:$B$39,0,$B384-1))/SUM(OFFSET(Inputs!$B$35:$B$39,0,$B384-1)),0)</f>
        <v>0</v>
      </c>
      <c r="AL384" s="918">
        <f ca="1">IFERROR(SUMPRODUCT(CHOOSE({1;2;3;4;5},AL109,AL165,AL220,AL275,AL330),OFFSET(Inputs!$B$35:$B$39,0,$B384-1))/SUM(OFFSET(Inputs!$B$35:$B$39,0,$B384-1)),0)</f>
        <v>0</v>
      </c>
      <c r="AM384" s="918">
        <f ca="1">IFERROR(SUMPRODUCT(CHOOSE({1;2;3;4;5},AM109,AM165,AM220,AM275,AM330),OFFSET(Inputs!$B$35:$B$39,0,$B384-1))/SUM(OFFSET(Inputs!$B$35:$B$39,0,$B384-1)),0)</f>
        <v>0</v>
      </c>
      <c r="AN384" s="918">
        <f ca="1">IFERROR(SUMPRODUCT(CHOOSE({1;2;3;4;5},AN109,AN165,AN220,AN275,AN330),OFFSET(Inputs!$B$35:$B$39,0,$B384-1))/SUM(OFFSET(Inputs!$B$35:$B$39,0,$B384-1)),0)</f>
        <v>0</v>
      </c>
      <c r="AO384" s="918">
        <f ca="1">IFERROR(SUMPRODUCT(CHOOSE({1;2;3;4;5},AO109,AO165,AO220,AO275,AO330),OFFSET(Inputs!$B$35:$B$39,0,$B384-1))/SUM(OFFSET(Inputs!$B$35:$B$39,0,$B384-1)),0)</f>
        <v>0</v>
      </c>
      <c r="AP384" s="918">
        <f ca="1">IFERROR(SUMPRODUCT(CHOOSE({1;2;3;4;5},AP109,AP165,AP220,AP275,AP330),OFFSET(Inputs!$B$35:$B$39,0,$B384-1))/SUM(OFFSET(Inputs!$B$35:$B$39,0,$B384-1)),0)</f>
        <v>0</v>
      </c>
      <c r="AQ384" s="918">
        <f ca="1">IFERROR(SUMPRODUCT(CHOOSE({1;2;3;4;5},AQ109,AQ165,AQ220,AQ275,AQ330),OFFSET(Inputs!$B$35:$B$39,0,$B384-1))/SUM(OFFSET(Inputs!$B$35:$B$39,0,$B384-1)),0)</f>
        <v>0</v>
      </c>
      <c r="AR384" s="918">
        <f ca="1">IFERROR(SUMPRODUCT(CHOOSE({1;2;3;4;5},AR109,AR165,AR220,AR275,AR330),OFFSET(Inputs!$B$35:$B$39,0,$B384-1))/SUM(OFFSET(Inputs!$B$35:$B$39,0,$B384-1)),0)</f>
        <v>0</v>
      </c>
      <c r="AS384" s="918">
        <f ca="1">IFERROR(SUMPRODUCT(CHOOSE({1;2;3;4;5},AS109,AS165,AS220,AS275,AS330),OFFSET(Inputs!$B$35:$B$39,0,$B384-1))/SUM(OFFSET(Inputs!$B$35:$B$39,0,$B384-1)),0)</f>
        <v>0</v>
      </c>
      <c r="AT384" s="918">
        <f ca="1">IFERROR(SUMPRODUCT(CHOOSE({1;2;3;4;5},AT109,AT165,AT220,AT275,AT330),OFFSET(Inputs!$B$35:$B$39,0,$B384-1))/SUM(OFFSET(Inputs!$B$35:$B$39,0,$B384-1)),0)</f>
        <v>0</v>
      </c>
      <c r="AU384" s="918">
        <f ca="1">IFERROR(SUMPRODUCT(CHOOSE({1;2;3;4;5},AU109,AU165,AU220,AU275,AU330),OFFSET(Inputs!$B$35:$B$39,0,$B384-1))/SUM(OFFSET(Inputs!$B$35:$B$39,0,$B384-1)),0)</f>
        <v>0</v>
      </c>
      <c r="AV384" s="918">
        <f ca="1">IFERROR(SUMPRODUCT(CHOOSE({1;2;3;4;5},AV109,AV165,AV220,AV275,AV330),OFFSET(Inputs!$B$35:$B$39,0,$B384-1))/SUM(OFFSET(Inputs!$B$35:$B$39,0,$B384-1)),0)</f>
        <v>0</v>
      </c>
      <c r="AW384" s="902">
        <f ca="1">IFERROR(SUMPRODUCT(CHOOSE({1;2;3;4;5},AW109,AW165,AW220,AW275,AW330),OFFSET(Inputs!$B$35:$B$39,0,$B384-1))/SUM(OFFSET(Inputs!$B$35:$B$39,0,$B384-1)),0)</f>
        <v>0</v>
      </c>
      <c r="AX384" s="902">
        <f ca="1">IFERROR(SUMPRODUCT(CHOOSE({1;2;3;4;5},AX109,AX165,AX220,AX275,AX330),OFFSET(Inputs!$B$35:$B$39,0,$B384-1))/SUM(OFFSET(Inputs!$B$35:$B$39,0,$B384-1)),0)</f>
        <v>0</v>
      </c>
      <c r="AY384" s="902">
        <f ca="1">IFERROR(SUMPRODUCT(CHOOSE({1;2;3;4;5},AY109,AY165,AY220,AY275,AY330),OFFSET(Inputs!$B$35:$B$39,0,$B384-1))/SUM(OFFSET(Inputs!$B$35:$B$39,0,$B384-1)),0)</f>
        <v>0</v>
      </c>
      <c r="AZ384" s="902">
        <f ca="1">IFERROR(SUMPRODUCT(CHOOSE({1;2;3;4;5},AZ109,AZ165,AZ220,AZ275,AZ330),OFFSET(Inputs!$B$35:$B$39,0,$B384-1))/SUM(OFFSET(Inputs!$B$35:$B$39,0,$B384-1)),0)</f>
        <v>0</v>
      </c>
      <c r="BA384" s="902">
        <f ca="1">IFERROR(SUMPRODUCT(CHOOSE({1;2;3;4;5},BA109,BA165,BA220,BA275,BA330),OFFSET(Inputs!$B$35:$B$39,0,$B384-1))/SUM(OFFSET(Inputs!$B$35:$B$39,0,$B384-1)),0)</f>
        <v>0</v>
      </c>
    </row>
    <row r="385" spans="1:53" s="221" customFormat="1" outlineLevel="1">
      <c r="A385" s="610"/>
      <c r="B385" s="987">
        <v>47</v>
      </c>
      <c r="C385" s="988"/>
      <c r="D385" s="918">
        <f ca="1">IFERROR(SUMPRODUCT(CHOOSE({1;2;3;4;5},D110,D166,D221,D276,D331),OFFSET(Inputs!$B$35:$B$39,0,$B385-1))/SUM(OFFSET(Inputs!$B$35:$B$39,0,$B385-1)),0)</f>
        <v>0</v>
      </c>
      <c r="E385" s="918">
        <f ca="1">IFERROR(SUMPRODUCT(CHOOSE({1;2;3;4;5},E110,E166,E221,E276,E331),OFFSET(Inputs!$B$35:$B$39,0,$B385-1))/SUM(OFFSET(Inputs!$B$35:$B$39,0,$B385-1)),0)</f>
        <v>0</v>
      </c>
      <c r="F385" s="918">
        <f ca="1">IFERROR(SUMPRODUCT(CHOOSE({1;2;3;4;5},F110,F166,F221,F276,F331),OFFSET(Inputs!$B$35:$B$39,0,$B385-1))/SUM(OFFSET(Inputs!$B$35:$B$39,0,$B385-1)),0)</f>
        <v>0</v>
      </c>
      <c r="G385" s="918">
        <f ca="1">IFERROR(SUMPRODUCT(CHOOSE({1;2;3;4;5},G110,G166,G221,G276,G331),OFFSET(Inputs!$B$35:$B$39,0,$B385-1))/SUM(OFFSET(Inputs!$B$35:$B$39,0,$B385-1)),0)</f>
        <v>0</v>
      </c>
      <c r="H385" s="918">
        <f ca="1">IFERROR(SUMPRODUCT(CHOOSE({1;2;3;4;5},H110,H166,H221,H276,H331),OFFSET(Inputs!$B$35:$B$39,0,$B385-1))/SUM(OFFSET(Inputs!$B$35:$B$39,0,$B385-1)),0)</f>
        <v>0</v>
      </c>
      <c r="I385" s="918">
        <f ca="1">IFERROR(SUMPRODUCT(CHOOSE({1;2;3;4;5},I110,I166,I221,I276,I331),OFFSET(Inputs!$B$35:$B$39,0,$B385-1))/SUM(OFFSET(Inputs!$B$35:$B$39,0,$B385-1)),0)</f>
        <v>0</v>
      </c>
      <c r="J385" s="918">
        <f ca="1">IFERROR(SUMPRODUCT(CHOOSE({1;2;3;4;5},J110,J166,J221,J276,J331),OFFSET(Inputs!$B$35:$B$39,0,$B385-1))/SUM(OFFSET(Inputs!$B$35:$B$39,0,$B385-1)),0)</f>
        <v>0</v>
      </c>
      <c r="K385" s="918">
        <f ca="1">IFERROR(SUMPRODUCT(CHOOSE({1;2;3;4;5},K110,K166,K221,K276,K331),OFFSET(Inputs!$B$35:$B$39,0,$B385-1))/SUM(OFFSET(Inputs!$B$35:$B$39,0,$B385-1)),0)</f>
        <v>0</v>
      </c>
      <c r="L385" s="918">
        <f ca="1">IFERROR(SUMPRODUCT(CHOOSE({1;2;3;4;5},L110,L166,L221,L276,L331),OFFSET(Inputs!$B$35:$B$39,0,$B385-1))/SUM(OFFSET(Inputs!$B$35:$B$39,0,$B385-1)),0)</f>
        <v>0</v>
      </c>
      <c r="M385" s="918">
        <f ca="1">IFERROR(SUMPRODUCT(CHOOSE({1;2;3;4;5},M110,M166,M221,M276,M331),OFFSET(Inputs!$B$35:$B$39,0,$B385-1))/SUM(OFFSET(Inputs!$B$35:$B$39,0,$B385-1)),0)</f>
        <v>0</v>
      </c>
      <c r="N385" s="918">
        <f ca="1">IFERROR(SUMPRODUCT(CHOOSE({1;2;3;4;5},N110,N166,N221,N276,N331),OFFSET(Inputs!$B$35:$B$39,0,$B385-1))/SUM(OFFSET(Inputs!$B$35:$B$39,0,$B385-1)),0)</f>
        <v>0</v>
      </c>
      <c r="O385" s="918">
        <f ca="1">IFERROR(SUMPRODUCT(CHOOSE({1;2;3;4;5},O110,O166,O221,O276,O331),OFFSET(Inputs!$B$35:$B$39,0,$B385-1))/SUM(OFFSET(Inputs!$B$35:$B$39,0,$B385-1)),0)</f>
        <v>0</v>
      </c>
      <c r="P385" s="918">
        <f ca="1">IFERROR(SUMPRODUCT(CHOOSE({1;2;3;4;5},P110,P166,P221,P276,P331),OFFSET(Inputs!$B$35:$B$39,0,$B385-1))/SUM(OFFSET(Inputs!$B$35:$B$39,0,$B385-1)),0)</f>
        <v>0</v>
      </c>
      <c r="Q385" s="918">
        <f ca="1">IFERROR(SUMPRODUCT(CHOOSE({1;2;3;4;5},Q110,Q166,Q221,Q276,Q331),OFFSET(Inputs!$B$35:$B$39,0,$B385-1))/SUM(OFFSET(Inputs!$B$35:$B$39,0,$B385-1)),0)</f>
        <v>0</v>
      </c>
      <c r="R385" s="918">
        <f ca="1">IFERROR(SUMPRODUCT(CHOOSE({1;2;3;4;5},R110,R166,R221,R276,R331),OFFSET(Inputs!$B$35:$B$39,0,$B385-1))/SUM(OFFSET(Inputs!$B$35:$B$39,0,$B385-1)),0)</f>
        <v>0</v>
      </c>
      <c r="S385" s="918">
        <f ca="1">IFERROR(SUMPRODUCT(CHOOSE({1;2;3;4;5},S110,S166,S221,S276,S331),OFFSET(Inputs!$B$35:$B$39,0,$B385-1))/SUM(OFFSET(Inputs!$B$35:$B$39,0,$B385-1)),0)</f>
        <v>0</v>
      </c>
      <c r="T385" s="918">
        <f ca="1">IFERROR(SUMPRODUCT(CHOOSE({1;2;3;4;5},T110,T166,T221,T276,T331),OFFSET(Inputs!$B$35:$B$39,0,$B385-1))/SUM(OFFSET(Inputs!$B$35:$B$39,0,$B385-1)),0)</f>
        <v>0</v>
      </c>
      <c r="U385" s="918">
        <f ca="1">IFERROR(SUMPRODUCT(CHOOSE({1;2;3;4;5},U110,U166,U221,U276,U331),OFFSET(Inputs!$B$35:$B$39,0,$B385-1))/SUM(OFFSET(Inputs!$B$35:$B$39,0,$B385-1)),0)</f>
        <v>0</v>
      </c>
      <c r="V385" s="918">
        <f ca="1">IFERROR(SUMPRODUCT(CHOOSE({1;2;3;4;5},V110,V166,V221,V276,V331),OFFSET(Inputs!$B$35:$B$39,0,$B385-1))/SUM(OFFSET(Inputs!$B$35:$B$39,0,$B385-1)),0)</f>
        <v>0</v>
      </c>
      <c r="W385" s="918">
        <f ca="1">IFERROR(SUMPRODUCT(CHOOSE({1;2;3;4;5},W110,W166,W221,W276,W331),OFFSET(Inputs!$B$35:$B$39,0,$B385-1))/SUM(OFFSET(Inputs!$B$35:$B$39,0,$B385-1)),0)</f>
        <v>0</v>
      </c>
      <c r="X385" s="918">
        <f ca="1">IFERROR(SUMPRODUCT(CHOOSE({1;2;3;4;5},X110,X166,X221,X276,X331),OFFSET(Inputs!$B$35:$B$39,0,$B385-1))/SUM(OFFSET(Inputs!$B$35:$B$39,0,$B385-1)),0)</f>
        <v>0</v>
      </c>
      <c r="Y385" s="918">
        <f ca="1">IFERROR(SUMPRODUCT(CHOOSE({1;2;3;4;5},Y110,Y166,Y221,Y276,Y331),OFFSET(Inputs!$B$35:$B$39,0,$B385-1))/SUM(OFFSET(Inputs!$B$35:$B$39,0,$B385-1)),0)</f>
        <v>0</v>
      </c>
      <c r="Z385" s="918">
        <f ca="1">IFERROR(SUMPRODUCT(CHOOSE({1;2;3;4;5},Z110,Z166,Z221,Z276,Z331),OFFSET(Inputs!$B$35:$B$39,0,$B385-1))/SUM(OFFSET(Inputs!$B$35:$B$39,0,$B385-1)),0)</f>
        <v>0</v>
      </c>
      <c r="AA385" s="918">
        <f ca="1">IFERROR(SUMPRODUCT(CHOOSE({1;2;3;4;5},AA110,AA166,AA221,AA276,AA331),OFFSET(Inputs!$B$35:$B$39,0,$B385-1))/SUM(OFFSET(Inputs!$B$35:$B$39,0,$B385-1)),0)</f>
        <v>0</v>
      </c>
      <c r="AB385" s="918">
        <f ca="1">IFERROR(SUMPRODUCT(CHOOSE({1;2;3;4;5},AB110,AB166,AB221,AB276,AB331),OFFSET(Inputs!$B$35:$B$39,0,$B385-1))/SUM(OFFSET(Inputs!$B$35:$B$39,0,$B385-1)),0)</f>
        <v>0</v>
      </c>
      <c r="AC385" s="918">
        <f ca="1">IFERROR(SUMPRODUCT(CHOOSE({1;2;3;4;5},AC110,AC166,AC221,AC276,AC331),OFFSET(Inputs!$B$35:$B$39,0,$B385-1))/SUM(OFFSET(Inputs!$B$35:$B$39,0,$B385-1)),0)</f>
        <v>0</v>
      </c>
      <c r="AD385" s="918">
        <f ca="1">IFERROR(SUMPRODUCT(CHOOSE({1;2;3;4;5},AD110,AD166,AD221,AD276,AD331),OFFSET(Inputs!$B$35:$B$39,0,$B385-1))/SUM(OFFSET(Inputs!$B$35:$B$39,0,$B385-1)),0)</f>
        <v>0</v>
      </c>
      <c r="AE385" s="918">
        <f ca="1">IFERROR(SUMPRODUCT(CHOOSE({1;2;3;4;5},AE110,AE166,AE221,AE276,AE331),OFFSET(Inputs!$B$35:$B$39,0,$B385-1))/SUM(OFFSET(Inputs!$B$35:$B$39,0,$B385-1)),0)</f>
        <v>0</v>
      </c>
      <c r="AF385" s="918">
        <f ca="1">IFERROR(SUMPRODUCT(CHOOSE({1;2;3;4;5},AF110,AF166,AF221,AF276,AF331),OFFSET(Inputs!$B$35:$B$39,0,$B385-1))/SUM(OFFSET(Inputs!$B$35:$B$39,0,$B385-1)),0)</f>
        <v>0</v>
      </c>
      <c r="AG385" s="918">
        <f ca="1">IFERROR(SUMPRODUCT(CHOOSE({1;2;3;4;5},AG110,AG166,AG221,AG276,AG331),OFFSET(Inputs!$B$35:$B$39,0,$B385-1))/SUM(OFFSET(Inputs!$B$35:$B$39,0,$B385-1)),0)</f>
        <v>0</v>
      </c>
      <c r="AH385" s="918">
        <f ca="1">IFERROR(SUMPRODUCT(CHOOSE({1;2;3;4;5},AH110,AH166,AH221,AH276,AH331),OFFSET(Inputs!$B$35:$B$39,0,$B385-1))/SUM(OFFSET(Inputs!$B$35:$B$39,0,$B385-1)),0)</f>
        <v>0</v>
      </c>
      <c r="AI385" s="918">
        <f ca="1">IFERROR(SUMPRODUCT(CHOOSE({1;2;3;4;5},AI110,AI166,AI221,AI276,AI331),OFFSET(Inputs!$B$35:$B$39,0,$B385-1))/SUM(OFFSET(Inputs!$B$35:$B$39,0,$B385-1)),0)</f>
        <v>0</v>
      </c>
      <c r="AJ385" s="918">
        <f ca="1">IFERROR(SUMPRODUCT(CHOOSE({1;2;3;4;5},AJ110,AJ166,AJ221,AJ276,AJ331),OFFSET(Inputs!$B$35:$B$39,0,$B385-1))/SUM(OFFSET(Inputs!$B$35:$B$39,0,$B385-1)),0)</f>
        <v>0</v>
      </c>
      <c r="AK385" s="918">
        <f ca="1">IFERROR(SUMPRODUCT(CHOOSE({1;2;3;4;5},AK110,AK166,AK221,AK276,AK331),OFFSET(Inputs!$B$35:$B$39,0,$B385-1))/SUM(OFFSET(Inputs!$B$35:$B$39,0,$B385-1)),0)</f>
        <v>0</v>
      </c>
      <c r="AL385" s="918">
        <f ca="1">IFERROR(SUMPRODUCT(CHOOSE({1;2;3;4;5},AL110,AL166,AL221,AL276,AL331),OFFSET(Inputs!$B$35:$B$39,0,$B385-1))/SUM(OFFSET(Inputs!$B$35:$B$39,0,$B385-1)),0)</f>
        <v>0</v>
      </c>
      <c r="AM385" s="918">
        <f ca="1">IFERROR(SUMPRODUCT(CHOOSE({1;2;3;4;5},AM110,AM166,AM221,AM276,AM331),OFFSET(Inputs!$B$35:$B$39,0,$B385-1))/SUM(OFFSET(Inputs!$B$35:$B$39,0,$B385-1)),0)</f>
        <v>0</v>
      </c>
      <c r="AN385" s="918">
        <f ca="1">IFERROR(SUMPRODUCT(CHOOSE({1;2;3;4;5},AN110,AN166,AN221,AN276,AN331),OFFSET(Inputs!$B$35:$B$39,0,$B385-1))/SUM(OFFSET(Inputs!$B$35:$B$39,0,$B385-1)),0)</f>
        <v>0</v>
      </c>
      <c r="AO385" s="918">
        <f ca="1">IFERROR(SUMPRODUCT(CHOOSE({1;2;3;4;5},AO110,AO166,AO221,AO276,AO331),OFFSET(Inputs!$B$35:$B$39,0,$B385-1))/SUM(OFFSET(Inputs!$B$35:$B$39,0,$B385-1)),0)</f>
        <v>0</v>
      </c>
      <c r="AP385" s="918">
        <f ca="1">IFERROR(SUMPRODUCT(CHOOSE({1;2;3;4;5},AP110,AP166,AP221,AP276,AP331),OFFSET(Inputs!$B$35:$B$39,0,$B385-1))/SUM(OFFSET(Inputs!$B$35:$B$39,0,$B385-1)),0)</f>
        <v>0</v>
      </c>
      <c r="AQ385" s="918">
        <f ca="1">IFERROR(SUMPRODUCT(CHOOSE({1;2;3;4;5},AQ110,AQ166,AQ221,AQ276,AQ331),OFFSET(Inputs!$B$35:$B$39,0,$B385-1))/SUM(OFFSET(Inputs!$B$35:$B$39,0,$B385-1)),0)</f>
        <v>0</v>
      </c>
      <c r="AR385" s="918">
        <f ca="1">IFERROR(SUMPRODUCT(CHOOSE({1;2;3;4;5},AR110,AR166,AR221,AR276,AR331),OFFSET(Inputs!$B$35:$B$39,0,$B385-1))/SUM(OFFSET(Inputs!$B$35:$B$39,0,$B385-1)),0)</f>
        <v>0</v>
      </c>
      <c r="AS385" s="918">
        <f ca="1">IFERROR(SUMPRODUCT(CHOOSE({1;2;3;4;5},AS110,AS166,AS221,AS276,AS331),OFFSET(Inputs!$B$35:$B$39,0,$B385-1))/SUM(OFFSET(Inputs!$B$35:$B$39,0,$B385-1)),0)</f>
        <v>0</v>
      </c>
      <c r="AT385" s="918">
        <f ca="1">IFERROR(SUMPRODUCT(CHOOSE({1;2;3;4;5},AT110,AT166,AT221,AT276,AT331),OFFSET(Inputs!$B$35:$B$39,0,$B385-1))/SUM(OFFSET(Inputs!$B$35:$B$39,0,$B385-1)),0)</f>
        <v>0</v>
      </c>
      <c r="AU385" s="918">
        <f ca="1">IFERROR(SUMPRODUCT(CHOOSE({1;2;3;4;5},AU110,AU166,AU221,AU276,AU331),OFFSET(Inputs!$B$35:$B$39,0,$B385-1))/SUM(OFFSET(Inputs!$B$35:$B$39,0,$B385-1)),0)</f>
        <v>0</v>
      </c>
      <c r="AV385" s="918">
        <f ca="1">IFERROR(SUMPRODUCT(CHOOSE({1;2;3;4;5},AV110,AV166,AV221,AV276,AV331),OFFSET(Inputs!$B$35:$B$39,0,$B385-1))/SUM(OFFSET(Inputs!$B$35:$B$39,0,$B385-1)),0)</f>
        <v>0</v>
      </c>
      <c r="AW385" s="918">
        <f ca="1">IFERROR(SUMPRODUCT(CHOOSE({1;2;3;4;5},AW110,AW166,AW221,AW276,AW331),OFFSET(Inputs!$B$35:$B$39,0,$B385-1))/SUM(OFFSET(Inputs!$B$35:$B$39,0,$B385-1)),0)</f>
        <v>0</v>
      </c>
      <c r="AX385" s="902">
        <f ca="1">IFERROR(SUMPRODUCT(CHOOSE({1;2;3;4;5},AX110,AX166,AX221,AX276,AX331),OFFSET(Inputs!$B$35:$B$39,0,$B385-1))/SUM(OFFSET(Inputs!$B$35:$B$39,0,$B385-1)),0)</f>
        <v>0</v>
      </c>
      <c r="AY385" s="902">
        <f ca="1">IFERROR(SUMPRODUCT(CHOOSE({1;2;3;4;5},AY110,AY166,AY221,AY276,AY331),OFFSET(Inputs!$B$35:$B$39,0,$B385-1))/SUM(OFFSET(Inputs!$B$35:$B$39,0,$B385-1)),0)</f>
        <v>0</v>
      </c>
      <c r="AZ385" s="902">
        <f ca="1">IFERROR(SUMPRODUCT(CHOOSE({1;2;3;4;5},AZ110,AZ166,AZ221,AZ276,AZ331),OFFSET(Inputs!$B$35:$B$39,0,$B385-1))/SUM(OFFSET(Inputs!$B$35:$B$39,0,$B385-1)),0)</f>
        <v>0</v>
      </c>
      <c r="BA385" s="902">
        <f ca="1">IFERROR(SUMPRODUCT(CHOOSE({1;2;3;4;5},BA110,BA166,BA221,BA276,BA331),OFFSET(Inputs!$B$35:$B$39,0,$B385-1))/SUM(OFFSET(Inputs!$B$35:$B$39,0,$B385-1)),0)</f>
        <v>0</v>
      </c>
    </row>
    <row r="386" spans="1:53" s="221" customFormat="1" outlineLevel="1">
      <c r="A386" s="610"/>
      <c r="B386" s="987">
        <v>48</v>
      </c>
      <c r="C386" s="988"/>
      <c r="D386" s="918">
        <f ca="1">IFERROR(SUMPRODUCT(CHOOSE({1;2;3;4;5},D111,D167,D222,D277,D332),OFFSET(Inputs!$B$35:$B$39,0,$B386-1))/SUM(OFFSET(Inputs!$B$35:$B$39,0,$B386-1)),0)</f>
        <v>0</v>
      </c>
      <c r="E386" s="918">
        <f ca="1">IFERROR(SUMPRODUCT(CHOOSE({1;2;3;4;5},E111,E167,E222,E277,E332),OFFSET(Inputs!$B$35:$B$39,0,$B386-1))/SUM(OFFSET(Inputs!$B$35:$B$39,0,$B386-1)),0)</f>
        <v>0</v>
      </c>
      <c r="F386" s="918">
        <f ca="1">IFERROR(SUMPRODUCT(CHOOSE({1;2;3;4;5},F111,F167,F222,F277,F332),OFFSET(Inputs!$B$35:$B$39,0,$B386-1))/SUM(OFFSET(Inputs!$B$35:$B$39,0,$B386-1)),0)</f>
        <v>0</v>
      </c>
      <c r="G386" s="918">
        <f ca="1">IFERROR(SUMPRODUCT(CHOOSE({1;2;3;4;5},G111,G167,G222,G277,G332),OFFSET(Inputs!$B$35:$B$39,0,$B386-1))/SUM(OFFSET(Inputs!$B$35:$B$39,0,$B386-1)),0)</f>
        <v>0</v>
      </c>
      <c r="H386" s="918">
        <f ca="1">IFERROR(SUMPRODUCT(CHOOSE({1;2;3;4;5},H111,H167,H222,H277,H332),OFFSET(Inputs!$B$35:$B$39,0,$B386-1))/SUM(OFFSET(Inputs!$B$35:$B$39,0,$B386-1)),0)</f>
        <v>0</v>
      </c>
      <c r="I386" s="918">
        <f ca="1">IFERROR(SUMPRODUCT(CHOOSE({1;2;3;4;5},I111,I167,I222,I277,I332),OFFSET(Inputs!$B$35:$B$39,0,$B386-1))/SUM(OFFSET(Inputs!$B$35:$B$39,0,$B386-1)),0)</f>
        <v>0</v>
      </c>
      <c r="J386" s="918">
        <f ca="1">IFERROR(SUMPRODUCT(CHOOSE({1;2;3;4;5},J111,J167,J222,J277,J332),OFFSET(Inputs!$B$35:$B$39,0,$B386-1))/SUM(OFFSET(Inputs!$B$35:$B$39,0,$B386-1)),0)</f>
        <v>0</v>
      </c>
      <c r="K386" s="918">
        <f ca="1">IFERROR(SUMPRODUCT(CHOOSE({1;2;3;4;5},K111,K167,K222,K277,K332),OFFSET(Inputs!$B$35:$B$39,0,$B386-1))/SUM(OFFSET(Inputs!$B$35:$B$39,0,$B386-1)),0)</f>
        <v>0</v>
      </c>
      <c r="L386" s="918">
        <f ca="1">IFERROR(SUMPRODUCT(CHOOSE({1;2;3;4;5},L111,L167,L222,L277,L332),OFFSET(Inputs!$B$35:$B$39,0,$B386-1))/SUM(OFFSET(Inputs!$B$35:$B$39,0,$B386-1)),0)</f>
        <v>0</v>
      </c>
      <c r="M386" s="918">
        <f ca="1">IFERROR(SUMPRODUCT(CHOOSE({1;2;3;4;5},M111,M167,M222,M277,M332),OFFSET(Inputs!$B$35:$B$39,0,$B386-1))/SUM(OFFSET(Inputs!$B$35:$B$39,0,$B386-1)),0)</f>
        <v>0</v>
      </c>
      <c r="N386" s="918">
        <f ca="1">IFERROR(SUMPRODUCT(CHOOSE({1;2;3;4;5},N111,N167,N222,N277,N332),OFFSET(Inputs!$B$35:$B$39,0,$B386-1))/SUM(OFFSET(Inputs!$B$35:$B$39,0,$B386-1)),0)</f>
        <v>0</v>
      </c>
      <c r="O386" s="918">
        <f ca="1">IFERROR(SUMPRODUCT(CHOOSE({1;2;3;4;5},O111,O167,O222,O277,O332),OFFSET(Inputs!$B$35:$B$39,0,$B386-1))/SUM(OFFSET(Inputs!$B$35:$B$39,0,$B386-1)),0)</f>
        <v>0</v>
      </c>
      <c r="P386" s="918">
        <f ca="1">IFERROR(SUMPRODUCT(CHOOSE({1;2;3;4;5},P111,P167,P222,P277,P332),OFFSET(Inputs!$B$35:$B$39,0,$B386-1))/SUM(OFFSET(Inputs!$B$35:$B$39,0,$B386-1)),0)</f>
        <v>0</v>
      </c>
      <c r="Q386" s="918">
        <f ca="1">IFERROR(SUMPRODUCT(CHOOSE({1;2;3;4;5},Q111,Q167,Q222,Q277,Q332),OFFSET(Inputs!$B$35:$B$39,0,$B386-1))/SUM(OFFSET(Inputs!$B$35:$B$39,0,$B386-1)),0)</f>
        <v>0</v>
      </c>
      <c r="R386" s="918">
        <f ca="1">IFERROR(SUMPRODUCT(CHOOSE({1;2;3;4;5},R111,R167,R222,R277,R332),OFFSET(Inputs!$B$35:$B$39,0,$B386-1))/SUM(OFFSET(Inputs!$B$35:$B$39,0,$B386-1)),0)</f>
        <v>0</v>
      </c>
      <c r="S386" s="918">
        <f ca="1">IFERROR(SUMPRODUCT(CHOOSE({1;2;3;4;5},S111,S167,S222,S277,S332),OFFSET(Inputs!$B$35:$B$39,0,$B386-1))/SUM(OFFSET(Inputs!$B$35:$B$39,0,$B386-1)),0)</f>
        <v>0</v>
      </c>
      <c r="T386" s="918">
        <f ca="1">IFERROR(SUMPRODUCT(CHOOSE({1;2;3;4;5},T111,T167,T222,T277,T332),OFFSET(Inputs!$B$35:$B$39,0,$B386-1))/SUM(OFFSET(Inputs!$B$35:$B$39,0,$B386-1)),0)</f>
        <v>0</v>
      </c>
      <c r="U386" s="918">
        <f ca="1">IFERROR(SUMPRODUCT(CHOOSE({1;2;3;4;5},U111,U167,U222,U277,U332),OFFSET(Inputs!$B$35:$B$39,0,$B386-1))/SUM(OFFSET(Inputs!$B$35:$B$39,0,$B386-1)),0)</f>
        <v>0</v>
      </c>
      <c r="V386" s="918">
        <f ca="1">IFERROR(SUMPRODUCT(CHOOSE({1;2;3;4;5},V111,V167,V222,V277,V332),OFFSET(Inputs!$B$35:$B$39,0,$B386-1))/SUM(OFFSET(Inputs!$B$35:$B$39,0,$B386-1)),0)</f>
        <v>0</v>
      </c>
      <c r="W386" s="918">
        <f ca="1">IFERROR(SUMPRODUCT(CHOOSE({1;2;3;4;5},W111,W167,W222,W277,W332),OFFSET(Inputs!$B$35:$B$39,0,$B386-1))/SUM(OFFSET(Inputs!$B$35:$B$39,0,$B386-1)),0)</f>
        <v>0</v>
      </c>
      <c r="X386" s="918">
        <f ca="1">IFERROR(SUMPRODUCT(CHOOSE({1;2;3;4;5},X111,X167,X222,X277,X332),OFFSET(Inputs!$B$35:$B$39,0,$B386-1))/SUM(OFFSET(Inputs!$B$35:$B$39,0,$B386-1)),0)</f>
        <v>0</v>
      </c>
      <c r="Y386" s="918">
        <f ca="1">IFERROR(SUMPRODUCT(CHOOSE({1;2;3;4;5},Y111,Y167,Y222,Y277,Y332),OFFSET(Inputs!$B$35:$B$39,0,$B386-1))/SUM(OFFSET(Inputs!$B$35:$B$39,0,$B386-1)),0)</f>
        <v>0</v>
      </c>
      <c r="Z386" s="918">
        <f ca="1">IFERROR(SUMPRODUCT(CHOOSE({1;2;3;4;5},Z111,Z167,Z222,Z277,Z332),OFFSET(Inputs!$B$35:$B$39,0,$B386-1))/SUM(OFFSET(Inputs!$B$35:$B$39,0,$B386-1)),0)</f>
        <v>0</v>
      </c>
      <c r="AA386" s="918">
        <f ca="1">IFERROR(SUMPRODUCT(CHOOSE({1;2;3;4;5},AA111,AA167,AA222,AA277,AA332),OFFSET(Inputs!$B$35:$B$39,0,$B386-1))/SUM(OFFSET(Inputs!$B$35:$B$39,0,$B386-1)),0)</f>
        <v>0</v>
      </c>
      <c r="AB386" s="918">
        <f ca="1">IFERROR(SUMPRODUCT(CHOOSE({1;2;3;4;5},AB111,AB167,AB222,AB277,AB332),OFFSET(Inputs!$B$35:$B$39,0,$B386-1))/SUM(OFFSET(Inputs!$B$35:$B$39,0,$B386-1)),0)</f>
        <v>0</v>
      </c>
      <c r="AC386" s="918">
        <f ca="1">IFERROR(SUMPRODUCT(CHOOSE({1;2;3;4;5},AC111,AC167,AC222,AC277,AC332),OFFSET(Inputs!$B$35:$B$39,0,$B386-1))/SUM(OFFSET(Inputs!$B$35:$B$39,0,$B386-1)),0)</f>
        <v>0</v>
      </c>
      <c r="AD386" s="918">
        <f ca="1">IFERROR(SUMPRODUCT(CHOOSE({1;2;3;4;5},AD111,AD167,AD222,AD277,AD332),OFFSET(Inputs!$B$35:$B$39,0,$B386-1))/SUM(OFFSET(Inputs!$B$35:$B$39,0,$B386-1)),0)</f>
        <v>0</v>
      </c>
      <c r="AE386" s="918">
        <f ca="1">IFERROR(SUMPRODUCT(CHOOSE({1;2;3;4;5},AE111,AE167,AE222,AE277,AE332),OFFSET(Inputs!$B$35:$B$39,0,$B386-1))/SUM(OFFSET(Inputs!$B$35:$B$39,0,$B386-1)),0)</f>
        <v>0</v>
      </c>
      <c r="AF386" s="918">
        <f ca="1">IFERROR(SUMPRODUCT(CHOOSE({1;2;3;4;5},AF111,AF167,AF222,AF277,AF332),OFFSET(Inputs!$B$35:$B$39,0,$B386-1))/SUM(OFFSET(Inputs!$B$35:$B$39,0,$B386-1)),0)</f>
        <v>0</v>
      </c>
      <c r="AG386" s="918">
        <f ca="1">IFERROR(SUMPRODUCT(CHOOSE({1;2;3;4;5},AG111,AG167,AG222,AG277,AG332),OFFSET(Inputs!$B$35:$B$39,0,$B386-1))/SUM(OFFSET(Inputs!$B$35:$B$39,0,$B386-1)),0)</f>
        <v>0</v>
      </c>
      <c r="AH386" s="918">
        <f ca="1">IFERROR(SUMPRODUCT(CHOOSE({1;2;3;4;5},AH111,AH167,AH222,AH277,AH332),OFFSET(Inputs!$B$35:$B$39,0,$B386-1))/SUM(OFFSET(Inputs!$B$35:$B$39,0,$B386-1)),0)</f>
        <v>0</v>
      </c>
      <c r="AI386" s="918">
        <f ca="1">IFERROR(SUMPRODUCT(CHOOSE({1;2;3;4;5},AI111,AI167,AI222,AI277,AI332),OFFSET(Inputs!$B$35:$B$39,0,$B386-1))/SUM(OFFSET(Inputs!$B$35:$B$39,0,$B386-1)),0)</f>
        <v>0</v>
      </c>
      <c r="AJ386" s="918">
        <f ca="1">IFERROR(SUMPRODUCT(CHOOSE({1;2;3;4;5},AJ111,AJ167,AJ222,AJ277,AJ332),OFFSET(Inputs!$B$35:$B$39,0,$B386-1))/SUM(OFFSET(Inputs!$B$35:$B$39,0,$B386-1)),0)</f>
        <v>0</v>
      </c>
      <c r="AK386" s="918">
        <f ca="1">IFERROR(SUMPRODUCT(CHOOSE({1;2;3;4;5},AK111,AK167,AK222,AK277,AK332),OFFSET(Inputs!$B$35:$B$39,0,$B386-1))/SUM(OFFSET(Inputs!$B$35:$B$39,0,$B386-1)),0)</f>
        <v>0</v>
      </c>
      <c r="AL386" s="918">
        <f ca="1">IFERROR(SUMPRODUCT(CHOOSE({1;2;3;4;5},AL111,AL167,AL222,AL277,AL332),OFFSET(Inputs!$B$35:$B$39,0,$B386-1))/SUM(OFFSET(Inputs!$B$35:$B$39,0,$B386-1)),0)</f>
        <v>0</v>
      </c>
      <c r="AM386" s="918">
        <f ca="1">IFERROR(SUMPRODUCT(CHOOSE({1;2;3;4;5},AM111,AM167,AM222,AM277,AM332),OFFSET(Inputs!$B$35:$B$39,0,$B386-1))/SUM(OFFSET(Inputs!$B$35:$B$39,0,$B386-1)),0)</f>
        <v>0</v>
      </c>
      <c r="AN386" s="918">
        <f ca="1">IFERROR(SUMPRODUCT(CHOOSE({1;2;3;4;5},AN111,AN167,AN222,AN277,AN332),OFFSET(Inputs!$B$35:$B$39,0,$B386-1))/SUM(OFFSET(Inputs!$B$35:$B$39,0,$B386-1)),0)</f>
        <v>0</v>
      </c>
      <c r="AO386" s="918">
        <f ca="1">IFERROR(SUMPRODUCT(CHOOSE({1;2;3;4;5},AO111,AO167,AO222,AO277,AO332),OFFSET(Inputs!$B$35:$B$39,0,$B386-1))/SUM(OFFSET(Inputs!$B$35:$B$39,0,$B386-1)),0)</f>
        <v>0</v>
      </c>
      <c r="AP386" s="918">
        <f ca="1">IFERROR(SUMPRODUCT(CHOOSE({1;2;3;4;5},AP111,AP167,AP222,AP277,AP332),OFFSET(Inputs!$B$35:$B$39,0,$B386-1))/SUM(OFFSET(Inputs!$B$35:$B$39,0,$B386-1)),0)</f>
        <v>0</v>
      </c>
      <c r="AQ386" s="918">
        <f ca="1">IFERROR(SUMPRODUCT(CHOOSE({1;2;3;4;5},AQ111,AQ167,AQ222,AQ277,AQ332),OFFSET(Inputs!$B$35:$B$39,0,$B386-1))/SUM(OFFSET(Inputs!$B$35:$B$39,0,$B386-1)),0)</f>
        <v>0</v>
      </c>
      <c r="AR386" s="918">
        <f ca="1">IFERROR(SUMPRODUCT(CHOOSE({1;2;3;4;5},AR111,AR167,AR222,AR277,AR332),OFFSET(Inputs!$B$35:$B$39,0,$B386-1))/SUM(OFFSET(Inputs!$B$35:$B$39,0,$B386-1)),0)</f>
        <v>0</v>
      </c>
      <c r="AS386" s="918">
        <f ca="1">IFERROR(SUMPRODUCT(CHOOSE({1;2;3;4;5},AS111,AS167,AS222,AS277,AS332),OFFSET(Inputs!$B$35:$B$39,0,$B386-1))/SUM(OFFSET(Inputs!$B$35:$B$39,0,$B386-1)),0)</f>
        <v>0</v>
      </c>
      <c r="AT386" s="918">
        <f ca="1">IFERROR(SUMPRODUCT(CHOOSE({1;2;3;4;5},AT111,AT167,AT222,AT277,AT332),OFFSET(Inputs!$B$35:$B$39,0,$B386-1))/SUM(OFFSET(Inputs!$B$35:$B$39,0,$B386-1)),0)</f>
        <v>0</v>
      </c>
      <c r="AU386" s="918">
        <f ca="1">IFERROR(SUMPRODUCT(CHOOSE({1;2;3;4;5},AU111,AU167,AU222,AU277,AU332),OFFSET(Inputs!$B$35:$B$39,0,$B386-1))/SUM(OFFSET(Inputs!$B$35:$B$39,0,$B386-1)),0)</f>
        <v>0</v>
      </c>
      <c r="AV386" s="918">
        <f ca="1">IFERROR(SUMPRODUCT(CHOOSE({1;2;3;4;5},AV111,AV167,AV222,AV277,AV332),OFFSET(Inputs!$B$35:$B$39,0,$B386-1))/SUM(OFFSET(Inputs!$B$35:$B$39,0,$B386-1)),0)</f>
        <v>0</v>
      </c>
      <c r="AW386" s="918">
        <f ca="1">IFERROR(SUMPRODUCT(CHOOSE({1;2;3;4;5},AW111,AW167,AW222,AW277,AW332),OFFSET(Inputs!$B$35:$B$39,0,$B386-1))/SUM(OFFSET(Inputs!$B$35:$B$39,0,$B386-1)),0)</f>
        <v>0</v>
      </c>
      <c r="AX386" s="918">
        <f ca="1">IFERROR(SUMPRODUCT(CHOOSE({1;2;3;4;5},AX111,AX167,AX222,AX277,AX332),OFFSET(Inputs!$B$35:$B$39,0,$B386-1))/SUM(OFFSET(Inputs!$B$35:$B$39,0,$B386-1)),0)</f>
        <v>0</v>
      </c>
      <c r="AY386" s="902">
        <f ca="1">IFERROR(SUMPRODUCT(CHOOSE({1;2;3;4;5},AY111,AY167,AY222,AY277,AY332),OFFSET(Inputs!$B$35:$B$39,0,$B386-1))/SUM(OFFSET(Inputs!$B$35:$B$39,0,$B386-1)),0)</f>
        <v>0</v>
      </c>
      <c r="AZ386" s="902">
        <f ca="1">IFERROR(SUMPRODUCT(CHOOSE({1;2;3;4;5},AZ111,AZ167,AZ222,AZ277,AZ332),OFFSET(Inputs!$B$35:$B$39,0,$B386-1))/SUM(OFFSET(Inputs!$B$35:$B$39,0,$B386-1)),0)</f>
        <v>0</v>
      </c>
      <c r="BA386" s="902">
        <f ca="1">IFERROR(SUMPRODUCT(CHOOSE({1;2;3;4;5},BA111,BA167,BA222,BA277,BA332),OFFSET(Inputs!$B$35:$B$39,0,$B386-1))/SUM(OFFSET(Inputs!$B$35:$B$39,0,$B386-1)),0)</f>
        <v>0</v>
      </c>
    </row>
    <row r="387" spans="1:53" s="221" customFormat="1" outlineLevel="1">
      <c r="A387" s="610"/>
      <c r="B387" s="987">
        <v>49</v>
      </c>
      <c r="C387" s="988"/>
      <c r="D387" s="918">
        <f ca="1">IFERROR(SUMPRODUCT(CHOOSE({1;2;3;4;5},D112,D168,D223,D278,D333),OFFSET(Inputs!$B$35:$B$39,0,$B387-1))/SUM(OFFSET(Inputs!$B$35:$B$39,0,$B387-1)),0)</f>
        <v>0</v>
      </c>
      <c r="E387" s="918">
        <f ca="1">IFERROR(SUMPRODUCT(CHOOSE({1;2;3;4;5},E112,E168,E223,E278,E333),OFFSET(Inputs!$B$35:$B$39,0,$B387-1))/SUM(OFFSET(Inputs!$B$35:$B$39,0,$B387-1)),0)</f>
        <v>0</v>
      </c>
      <c r="F387" s="918">
        <f ca="1">IFERROR(SUMPRODUCT(CHOOSE({1;2;3;4;5},F112,F168,F223,F278,F333),OFFSET(Inputs!$B$35:$B$39,0,$B387-1))/SUM(OFFSET(Inputs!$B$35:$B$39,0,$B387-1)),0)</f>
        <v>0</v>
      </c>
      <c r="G387" s="918">
        <f ca="1">IFERROR(SUMPRODUCT(CHOOSE({1;2;3;4;5},G112,G168,G223,G278,G333),OFFSET(Inputs!$B$35:$B$39,0,$B387-1))/SUM(OFFSET(Inputs!$B$35:$B$39,0,$B387-1)),0)</f>
        <v>0</v>
      </c>
      <c r="H387" s="918">
        <f ca="1">IFERROR(SUMPRODUCT(CHOOSE({1;2;3;4;5},H112,H168,H223,H278,H333),OFFSET(Inputs!$B$35:$B$39,0,$B387-1))/SUM(OFFSET(Inputs!$B$35:$B$39,0,$B387-1)),0)</f>
        <v>0</v>
      </c>
      <c r="I387" s="918">
        <f ca="1">IFERROR(SUMPRODUCT(CHOOSE({1;2;3;4;5},I112,I168,I223,I278,I333),OFFSET(Inputs!$B$35:$B$39,0,$B387-1))/SUM(OFFSET(Inputs!$B$35:$B$39,0,$B387-1)),0)</f>
        <v>0</v>
      </c>
      <c r="J387" s="918">
        <f ca="1">IFERROR(SUMPRODUCT(CHOOSE({1;2;3;4;5},J112,J168,J223,J278,J333),OFFSET(Inputs!$B$35:$B$39,0,$B387-1))/SUM(OFFSET(Inputs!$B$35:$B$39,0,$B387-1)),0)</f>
        <v>0</v>
      </c>
      <c r="K387" s="918">
        <f ca="1">IFERROR(SUMPRODUCT(CHOOSE({1;2;3;4;5},K112,K168,K223,K278,K333),OFFSET(Inputs!$B$35:$B$39,0,$B387-1))/SUM(OFFSET(Inputs!$B$35:$B$39,0,$B387-1)),0)</f>
        <v>0</v>
      </c>
      <c r="L387" s="918">
        <f ca="1">IFERROR(SUMPRODUCT(CHOOSE({1;2;3;4;5},L112,L168,L223,L278,L333),OFFSET(Inputs!$B$35:$B$39,0,$B387-1))/SUM(OFFSET(Inputs!$B$35:$B$39,0,$B387-1)),0)</f>
        <v>0</v>
      </c>
      <c r="M387" s="918">
        <f ca="1">IFERROR(SUMPRODUCT(CHOOSE({1;2;3;4;5},M112,M168,M223,M278,M333),OFFSET(Inputs!$B$35:$B$39,0,$B387-1))/SUM(OFFSET(Inputs!$B$35:$B$39,0,$B387-1)),0)</f>
        <v>0</v>
      </c>
      <c r="N387" s="918">
        <f ca="1">IFERROR(SUMPRODUCT(CHOOSE({1;2;3;4;5},N112,N168,N223,N278,N333),OFFSET(Inputs!$B$35:$B$39,0,$B387-1))/SUM(OFFSET(Inputs!$B$35:$B$39,0,$B387-1)),0)</f>
        <v>0</v>
      </c>
      <c r="O387" s="918">
        <f ca="1">IFERROR(SUMPRODUCT(CHOOSE({1;2;3;4;5},O112,O168,O223,O278,O333),OFFSET(Inputs!$B$35:$B$39,0,$B387-1))/SUM(OFFSET(Inputs!$B$35:$B$39,0,$B387-1)),0)</f>
        <v>0</v>
      </c>
      <c r="P387" s="918">
        <f ca="1">IFERROR(SUMPRODUCT(CHOOSE({1;2;3;4;5},P112,P168,P223,P278,P333),OFFSET(Inputs!$B$35:$B$39,0,$B387-1))/SUM(OFFSET(Inputs!$B$35:$B$39,0,$B387-1)),0)</f>
        <v>0</v>
      </c>
      <c r="Q387" s="918">
        <f ca="1">IFERROR(SUMPRODUCT(CHOOSE({1;2;3;4;5},Q112,Q168,Q223,Q278,Q333),OFFSET(Inputs!$B$35:$B$39,0,$B387-1))/SUM(OFFSET(Inputs!$B$35:$B$39,0,$B387-1)),0)</f>
        <v>0</v>
      </c>
      <c r="R387" s="918">
        <f ca="1">IFERROR(SUMPRODUCT(CHOOSE({1;2;3;4;5},R112,R168,R223,R278,R333),OFFSET(Inputs!$B$35:$B$39,0,$B387-1))/SUM(OFFSET(Inputs!$B$35:$B$39,0,$B387-1)),0)</f>
        <v>0</v>
      </c>
      <c r="S387" s="918">
        <f ca="1">IFERROR(SUMPRODUCT(CHOOSE({1;2;3;4;5},S112,S168,S223,S278,S333),OFFSET(Inputs!$B$35:$B$39,0,$B387-1))/SUM(OFFSET(Inputs!$B$35:$B$39,0,$B387-1)),0)</f>
        <v>0</v>
      </c>
      <c r="T387" s="918">
        <f ca="1">IFERROR(SUMPRODUCT(CHOOSE({1;2;3;4;5},T112,T168,T223,T278,T333),OFFSET(Inputs!$B$35:$B$39,0,$B387-1))/SUM(OFFSET(Inputs!$B$35:$B$39,0,$B387-1)),0)</f>
        <v>0</v>
      </c>
      <c r="U387" s="918">
        <f ca="1">IFERROR(SUMPRODUCT(CHOOSE({1;2;3;4;5},U112,U168,U223,U278,U333),OFFSET(Inputs!$B$35:$B$39,0,$B387-1))/SUM(OFFSET(Inputs!$B$35:$B$39,0,$B387-1)),0)</f>
        <v>0</v>
      </c>
      <c r="V387" s="918">
        <f ca="1">IFERROR(SUMPRODUCT(CHOOSE({1;2;3;4;5},V112,V168,V223,V278,V333),OFFSET(Inputs!$B$35:$B$39,0,$B387-1))/SUM(OFFSET(Inputs!$B$35:$B$39,0,$B387-1)),0)</f>
        <v>0</v>
      </c>
      <c r="W387" s="918">
        <f ca="1">IFERROR(SUMPRODUCT(CHOOSE({1;2;3;4;5},W112,W168,W223,W278,W333),OFFSET(Inputs!$B$35:$B$39,0,$B387-1))/SUM(OFFSET(Inputs!$B$35:$B$39,0,$B387-1)),0)</f>
        <v>0</v>
      </c>
      <c r="X387" s="918">
        <f ca="1">IFERROR(SUMPRODUCT(CHOOSE({1;2;3;4;5},X112,X168,X223,X278,X333),OFFSET(Inputs!$B$35:$B$39,0,$B387-1))/SUM(OFFSET(Inputs!$B$35:$B$39,0,$B387-1)),0)</f>
        <v>0</v>
      </c>
      <c r="Y387" s="918">
        <f ca="1">IFERROR(SUMPRODUCT(CHOOSE({1;2;3;4;5},Y112,Y168,Y223,Y278,Y333),OFFSET(Inputs!$B$35:$B$39,0,$B387-1))/SUM(OFFSET(Inputs!$B$35:$B$39,0,$B387-1)),0)</f>
        <v>0</v>
      </c>
      <c r="Z387" s="918">
        <f ca="1">IFERROR(SUMPRODUCT(CHOOSE({1;2;3;4;5},Z112,Z168,Z223,Z278,Z333),OFFSET(Inputs!$B$35:$B$39,0,$B387-1))/SUM(OFFSET(Inputs!$B$35:$B$39,0,$B387-1)),0)</f>
        <v>0</v>
      </c>
      <c r="AA387" s="918">
        <f ca="1">IFERROR(SUMPRODUCT(CHOOSE({1;2;3;4;5},AA112,AA168,AA223,AA278,AA333),OFFSET(Inputs!$B$35:$B$39,0,$B387-1))/SUM(OFFSET(Inputs!$B$35:$B$39,0,$B387-1)),0)</f>
        <v>0</v>
      </c>
      <c r="AB387" s="918">
        <f ca="1">IFERROR(SUMPRODUCT(CHOOSE({1;2;3;4;5},AB112,AB168,AB223,AB278,AB333),OFFSET(Inputs!$B$35:$B$39,0,$B387-1))/SUM(OFFSET(Inputs!$B$35:$B$39,0,$B387-1)),0)</f>
        <v>0</v>
      </c>
      <c r="AC387" s="918">
        <f ca="1">IFERROR(SUMPRODUCT(CHOOSE({1;2;3;4;5},AC112,AC168,AC223,AC278,AC333),OFFSET(Inputs!$B$35:$B$39,0,$B387-1))/SUM(OFFSET(Inputs!$B$35:$B$39,0,$B387-1)),0)</f>
        <v>0</v>
      </c>
      <c r="AD387" s="918">
        <f ca="1">IFERROR(SUMPRODUCT(CHOOSE({1;2;3;4;5},AD112,AD168,AD223,AD278,AD333),OFFSET(Inputs!$B$35:$B$39,0,$B387-1))/SUM(OFFSET(Inputs!$B$35:$B$39,0,$B387-1)),0)</f>
        <v>0</v>
      </c>
      <c r="AE387" s="918">
        <f ca="1">IFERROR(SUMPRODUCT(CHOOSE({1;2;3;4;5},AE112,AE168,AE223,AE278,AE333),OFFSET(Inputs!$B$35:$B$39,0,$B387-1))/SUM(OFFSET(Inputs!$B$35:$B$39,0,$B387-1)),0)</f>
        <v>0</v>
      </c>
      <c r="AF387" s="918">
        <f ca="1">IFERROR(SUMPRODUCT(CHOOSE({1;2;3;4;5},AF112,AF168,AF223,AF278,AF333),OFFSET(Inputs!$B$35:$B$39,0,$B387-1))/SUM(OFFSET(Inputs!$B$35:$B$39,0,$B387-1)),0)</f>
        <v>0</v>
      </c>
      <c r="AG387" s="918">
        <f ca="1">IFERROR(SUMPRODUCT(CHOOSE({1;2;3;4;5},AG112,AG168,AG223,AG278,AG333),OFFSET(Inputs!$B$35:$B$39,0,$B387-1))/SUM(OFFSET(Inputs!$B$35:$B$39,0,$B387-1)),0)</f>
        <v>0</v>
      </c>
      <c r="AH387" s="918">
        <f ca="1">IFERROR(SUMPRODUCT(CHOOSE({1;2;3;4;5},AH112,AH168,AH223,AH278,AH333),OFFSET(Inputs!$B$35:$B$39,0,$B387-1))/SUM(OFFSET(Inputs!$B$35:$B$39,0,$B387-1)),0)</f>
        <v>0</v>
      </c>
      <c r="AI387" s="918">
        <f ca="1">IFERROR(SUMPRODUCT(CHOOSE({1;2;3;4;5},AI112,AI168,AI223,AI278,AI333),OFFSET(Inputs!$B$35:$B$39,0,$B387-1))/SUM(OFFSET(Inputs!$B$35:$B$39,0,$B387-1)),0)</f>
        <v>0</v>
      </c>
      <c r="AJ387" s="918">
        <f ca="1">IFERROR(SUMPRODUCT(CHOOSE({1;2;3;4;5},AJ112,AJ168,AJ223,AJ278,AJ333),OFFSET(Inputs!$B$35:$B$39,0,$B387-1))/SUM(OFFSET(Inputs!$B$35:$B$39,0,$B387-1)),0)</f>
        <v>0</v>
      </c>
      <c r="AK387" s="918">
        <f ca="1">IFERROR(SUMPRODUCT(CHOOSE({1;2;3;4;5},AK112,AK168,AK223,AK278,AK333),OFFSET(Inputs!$B$35:$B$39,0,$B387-1))/SUM(OFFSET(Inputs!$B$35:$B$39,0,$B387-1)),0)</f>
        <v>0</v>
      </c>
      <c r="AL387" s="918">
        <f ca="1">IFERROR(SUMPRODUCT(CHOOSE({1;2;3;4;5},AL112,AL168,AL223,AL278,AL333),OFFSET(Inputs!$B$35:$B$39,0,$B387-1))/SUM(OFFSET(Inputs!$B$35:$B$39,0,$B387-1)),0)</f>
        <v>0</v>
      </c>
      <c r="AM387" s="918">
        <f ca="1">IFERROR(SUMPRODUCT(CHOOSE({1;2;3;4;5},AM112,AM168,AM223,AM278,AM333),OFFSET(Inputs!$B$35:$B$39,0,$B387-1))/SUM(OFFSET(Inputs!$B$35:$B$39,0,$B387-1)),0)</f>
        <v>0</v>
      </c>
      <c r="AN387" s="918">
        <f ca="1">IFERROR(SUMPRODUCT(CHOOSE({1;2;3;4;5},AN112,AN168,AN223,AN278,AN333),OFFSET(Inputs!$B$35:$B$39,0,$B387-1))/SUM(OFFSET(Inputs!$B$35:$B$39,0,$B387-1)),0)</f>
        <v>0</v>
      </c>
      <c r="AO387" s="918">
        <f ca="1">IFERROR(SUMPRODUCT(CHOOSE({1;2;3;4;5},AO112,AO168,AO223,AO278,AO333),OFFSET(Inputs!$B$35:$B$39,0,$B387-1))/SUM(OFFSET(Inputs!$B$35:$B$39,0,$B387-1)),0)</f>
        <v>0</v>
      </c>
      <c r="AP387" s="918">
        <f ca="1">IFERROR(SUMPRODUCT(CHOOSE({1;2;3;4;5},AP112,AP168,AP223,AP278,AP333),OFFSET(Inputs!$B$35:$B$39,0,$B387-1))/SUM(OFFSET(Inputs!$B$35:$B$39,0,$B387-1)),0)</f>
        <v>0</v>
      </c>
      <c r="AQ387" s="918">
        <f ca="1">IFERROR(SUMPRODUCT(CHOOSE({1;2;3;4;5},AQ112,AQ168,AQ223,AQ278,AQ333),OFFSET(Inputs!$B$35:$B$39,0,$B387-1))/SUM(OFFSET(Inputs!$B$35:$B$39,0,$B387-1)),0)</f>
        <v>0</v>
      </c>
      <c r="AR387" s="918">
        <f ca="1">IFERROR(SUMPRODUCT(CHOOSE({1;2;3;4;5},AR112,AR168,AR223,AR278,AR333),OFFSET(Inputs!$B$35:$B$39,0,$B387-1))/SUM(OFFSET(Inputs!$B$35:$B$39,0,$B387-1)),0)</f>
        <v>0</v>
      </c>
      <c r="AS387" s="918">
        <f ca="1">IFERROR(SUMPRODUCT(CHOOSE({1;2;3;4;5},AS112,AS168,AS223,AS278,AS333),OFFSET(Inputs!$B$35:$B$39,0,$B387-1))/SUM(OFFSET(Inputs!$B$35:$B$39,0,$B387-1)),0)</f>
        <v>0</v>
      </c>
      <c r="AT387" s="918">
        <f ca="1">IFERROR(SUMPRODUCT(CHOOSE({1;2;3;4;5},AT112,AT168,AT223,AT278,AT333),OFFSET(Inputs!$B$35:$B$39,0,$B387-1))/SUM(OFFSET(Inputs!$B$35:$B$39,0,$B387-1)),0)</f>
        <v>0</v>
      </c>
      <c r="AU387" s="918">
        <f ca="1">IFERROR(SUMPRODUCT(CHOOSE({1;2;3;4;5},AU112,AU168,AU223,AU278,AU333),OFFSET(Inputs!$B$35:$B$39,0,$B387-1))/SUM(OFFSET(Inputs!$B$35:$B$39,0,$B387-1)),0)</f>
        <v>0</v>
      </c>
      <c r="AV387" s="918">
        <f ca="1">IFERROR(SUMPRODUCT(CHOOSE({1;2;3;4;5},AV112,AV168,AV223,AV278,AV333),OFFSET(Inputs!$B$35:$B$39,0,$B387-1))/SUM(OFFSET(Inputs!$B$35:$B$39,0,$B387-1)),0)</f>
        <v>0</v>
      </c>
      <c r="AW387" s="918">
        <f ca="1">IFERROR(SUMPRODUCT(CHOOSE({1;2;3;4;5},AW112,AW168,AW223,AW278,AW333),OFFSET(Inputs!$B$35:$B$39,0,$B387-1))/SUM(OFFSET(Inputs!$B$35:$B$39,0,$B387-1)),0)</f>
        <v>0</v>
      </c>
      <c r="AX387" s="918">
        <f ca="1">IFERROR(SUMPRODUCT(CHOOSE({1;2;3;4;5},AX112,AX168,AX223,AX278,AX333),OFFSET(Inputs!$B$35:$B$39,0,$B387-1))/SUM(OFFSET(Inputs!$B$35:$B$39,0,$B387-1)),0)</f>
        <v>0</v>
      </c>
      <c r="AY387" s="918">
        <f ca="1">IFERROR(SUMPRODUCT(CHOOSE({1;2;3;4;5},AY112,AY168,AY223,AY278,AY333),OFFSET(Inputs!$B$35:$B$39,0,$B387-1))/SUM(OFFSET(Inputs!$B$35:$B$39,0,$B387-1)),0)</f>
        <v>0</v>
      </c>
      <c r="AZ387" s="902">
        <f ca="1">IFERROR(SUMPRODUCT(CHOOSE({1;2;3;4;5},AZ112,AZ168,AZ223,AZ278,AZ333),OFFSET(Inputs!$B$35:$B$39,0,$B387-1))/SUM(OFFSET(Inputs!$B$35:$B$39,0,$B387-1)),0)</f>
        <v>0</v>
      </c>
      <c r="BA387" s="902">
        <f ca="1">IFERROR(SUMPRODUCT(CHOOSE({1;2;3;4;5},BA112,BA168,BA223,BA278,BA333),OFFSET(Inputs!$B$35:$B$39,0,$B387-1))/SUM(OFFSET(Inputs!$B$35:$B$39,0,$B387-1)),0)</f>
        <v>0</v>
      </c>
    </row>
    <row r="388" spans="1:53" s="221" customFormat="1" outlineLevel="1">
      <c r="A388" s="611"/>
      <c r="B388" s="989">
        <v>50</v>
      </c>
      <c r="C388" s="990"/>
      <c r="D388" s="918">
        <f ca="1">IFERROR(SUMPRODUCT(CHOOSE({1;2;3;4;5},D113,D169,D224,D279,D334),OFFSET(Inputs!$B$35:$B$39,0,$B388-1))/SUM(OFFSET(Inputs!$B$35:$B$39,0,$B388-1)),0)</f>
        <v>0</v>
      </c>
      <c r="E388" s="918">
        <f ca="1">IFERROR(SUMPRODUCT(CHOOSE({1;2;3;4;5},E113,E169,E224,E279,E334),OFFSET(Inputs!$B$35:$B$39,0,$B388-1))/SUM(OFFSET(Inputs!$B$35:$B$39,0,$B388-1)),0)</f>
        <v>0</v>
      </c>
      <c r="F388" s="918">
        <f ca="1">IFERROR(SUMPRODUCT(CHOOSE({1;2;3;4;5},F113,F169,F224,F279,F334),OFFSET(Inputs!$B$35:$B$39,0,$B388-1))/SUM(OFFSET(Inputs!$B$35:$B$39,0,$B388-1)),0)</f>
        <v>0</v>
      </c>
      <c r="G388" s="918">
        <f ca="1">IFERROR(SUMPRODUCT(CHOOSE({1;2;3;4;5},G113,G169,G224,G279,G334),OFFSET(Inputs!$B$35:$B$39,0,$B388-1))/SUM(OFFSET(Inputs!$B$35:$B$39,0,$B388-1)),0)</f>
        <v>0</v>
      </c>
      <c r="H388" s="918">
        <f ca="1">IFERROR(SUMPRODUCT(CHOOSE({1;2;3;4;5},H113,H169,H224,H279,H334),OFFSET(Inputs!$B$35:$B$39,0,$B388-1))/SUM(OFFSET(Inputs!$B$35:$B$39,0,$B388-1)),0)</f>
        <v>0</v>
      </c>
      <c r="I388" s="918">
        <f ca="1">IFERROR(SUMPRODUCT(CHOOSE({1;2;3;4;5},I113,I169,I224,I279,I334),OFFSET(Inputs!$B$35:$B$39,0,$B388-1))/SUM(OFFSET(Inputs!$B$35:$B$39,0,$B388-1)),0)</f>
        <v>0</v>
      </c>
      <c r="J388" s="918">
        <f ca="1">IFERROR(SUMPRODUCT(CHOOSE({1;2;3;4;5},J113,J169,J224,J279,J334),OFFSET(Inputs!$B$35:$B$39,0,$B388-1))/SUM(OFFSET(Inputs!$B$35:$B$39,0,$B388-1)),0)</f>
        <v>0</v>
      </c>
      <c r="K388" s="918">
        <f ca="1">IFERROR(SUMPRODUCT(CHOOSE({1;2;3;4;5},K113,K169,K224,K279,K334),OFFSET(Inputs!$B$35:$B$39,0,$B388-1))/SUM(OFFSET(Inputs!$B$35:$B$39,0,$B388-1)),0)</f>
        <v>0</v>
      </c>
      <c r="L388" s="918">
        <f ca="1">IFERROR(SUMPRODUCT(CHOOSE({1;2;3;4;5},L113,L169,L224,L279,L334),OFFSET(Inputs!$B$35:$B$39,0,$B388-1))/SUM(OFFSET(Inputs!$B$35:$B$39,0,$B388-1)),0)</f>
        <v>0</v>
      </c>
      <c r="M388" s="918">
        <f ca="1">IFERROR(SUMPRODUCT(CHOOSE({1;2;3;4;5},M113,M169,M224,M279,M334),OFFSET(Inputs!$B$35:$B$39,0,$B388-1))/SUM(OFFSET(Inputs!$B$35:$B$39,0,$B388-1)),0)</f>
        <v>0</v>
      </c>
      <c r="N388" s="918">
        <f ca="1">IFERROR(SUMPRODUCT(CHOOSE({1;2;3;4;5},N113,N169,N224,N279,N334),OFFSET(Inputs!$B$35:$B$39,0,$B388-1))/SUM(OFFSET(Inputs!$B$35:$B$39,0,$B388-1)),0)</f>
        <v>0</v>
      </c>
      <c r="O388" s="918">
        <f ca="1">IFERROR(SUMPRODUCT(CHOOSE({1;2;3;4;5},O113,O169,O224,O279,O334),OFFSET(Inputs!$B$35:$B$39,0,$B388-1))/SUM(OFFSET(Inputs!$B$35:$B$39,0,$B388-1)),0)</f>
        <v>0</v>
      </c>
      <c r="P388" s="918">
        <f ca="1">IFERROR(SUMPRODUCT(CHOOSE({1;2;3;4;5},P113,P169,P224,P279,P334),OFFSET(Inputs!$B$35:$B$39,0,$B388-1))/SUM(OFFSET(Inputs!$B$35:$B$39,0,$B388-1)),0)</f>
        <v>0</v>
      </c>
      <c r="Q388" s="918">
        <f ca="1">IFERROR(SUMPRODUCT(CHOOSE({1;2;3;4;5},Q113,Q169,Q224,Q279,Q334),OFFSET(Inputs!$B$35:$B$39,0,$B388-1))/SUM(OFFSET(Inputs!$B$35:$B$39,0,$B388-1)),0)</f>
        <v>0</v>
      </c>
      <c r="R388" s="918">
        <f ca="1">IFERROR(SUMPRODUCT(CHOOSE({1;2;3;4;5},R113,R169,R224,R279,R334),OFFSET(Inputs!$B$35:$B$39,0,$B388-1))/SUM(OFFSET(Inputs!$B$35:$B$39,0,$B388-1)),0)</f>
        <v>0</v>
      </c>
      <c r="S388" s="918">
        <f ca="1">IFERROR(SUMPRODUCT(CHOOSE({1;2;3;4;5},S113,S169,S224,S279,S334),OFFSET(Inputs!$B$35:$B$39,0,$B388-1))/SUM(OFFSET(Inputs!$B$35:$B$39,0,$B388-1)),0)</f>
        <v>0</v>
      </c>
      <c r="T388" s="918">
        <f ca="1">IFERROR(SUMPRODUCT(CHOOSE({1;2;3;4;5},T113,T169,T224,T279,T334),OFFSET(Inputs!$B$35:$B$39,0,$B388-1))/SUM(OFFSET(Inputs!$B$35:$B$39,0,$B388-1)),0)</f>
        <v>0</v>
      </c>
      <c r="U388" s="918">
        <f ca="1">IFERROR(SUMPRODUCT(CHOOSE({1;2;3;4;5},U113,U169,U224,U279,U334),OFFSET(Inputs!$B$35:$B$39,0,$B388-1))/SUM(OFFSET(Inputs!$B$35:$B$39,0,$B388-1)),0)</f>
        <v>0</v>
      </c>
      <c r="V388" s="918">
        <f ca="1">IFERROR(SUMPRODUCT(CHOOSE({1;2;3;4;5},V113,V169,V224,V279,V334),OFFSET(Inputs!$B$35:$B$39,0,$B388-1))/SUM(OFFSET(Inputs!$B$35:$B$39,0,$B388-1)),0)</f>
        <v>0</v>
      </c>
      <c r="W388" s="918">
        <f ca="1">IFERROR(SUMPRODUCT(CHOOSE({1;2;3;4;5},W113,W169,W224,W279,W334),OFFSET(Inputs!$B$35:$B$39,0,$B388-1))/SUM(OFFSET(Inputs!$B$35:$B$39,0,$B388-1)),0)</f>
        <v>0</v>
      </c>
      <c r="X388" s="918">
        <f ca="1">IFERROR(SUMPRODUCT(CHOOSE({1;2;3;4;5},X113,X169,X224,X279,X334),OFFSET(Inputs!$B$35:$B$39,0,$B388-1))/SUM(OFFSET(Inputs!$B$35:$B$39,0,$B388-1)),0)</f>
        <v>0</v>
      </c>
      <c r="Y388" s="918">
        <f ca="1">IFERROR(SUMPRODUCT(CHOOSE({1;2;3;4;5},Y113,Y169,Y224,Y279,Y334),OFFSET(Inputs!$B$35:$B$39,0,$B388-1))/SUM(OFFSET(Inputs!$B$35:$B$39,0,$B388-1)),0)</f>
        <v>0</v>
      </c>
      <c r="Z388" s="918">
        <f ca="1">IFERROR(SUMPRODUCT(CHOOSE({1;2;3;4;5},Z113,Z169,Z224,Z279,Z334),OFFSET(Inputs!$B$35:$B$39,0,$B388-1))/SUM(OFFSET(Inputs!$B$35:$B$39,0,$B388-1)),0)</f>
        <v>0</v>
      </c>
      <c r="AA388" s="918">
        <f ca="1">IFERROR(SUMPRODUCT(CHOOSE({1;2;3;4;5},AA113,AA169,AA224,AA279,AA334),OFFSET(Inputs!$B$35:$B$39,0,$B388-1))/SUM(OFFSET(Inputs!$B$35:$B$39,0,$B388-1)),0)</f>
        <v>0</v>
      </c>
      <c r="AB388" s="918">
        <f ca="1">IFERROR(SUMPRODUCT(CHOOSE({1;2;3;4;5},AB113,AB169,AB224,AB279,AB334),OFFSET(Inputs!$B$35:$B$39,0,$B388-1))/SUM(OFFSET(Inputs!$B$35:$B$39,0,$B388-1)),0)</f>
        <v>0</v>
      </c>
      <c r="AC388" s="918">
        <f ca="1">IFERROR(SUMPRODUCT(CHOOSE({1;2;3;4;5},AC113,AC169,AC224,AC279,AC334),OFFSET(Inputs!$B$35:$B$39,0,$B388-1))/SUM(OFFSET(Inputs!$B$35:$B$39,0,$B388-1)),0)</f>
        <v>0</v>
      </c>
      <c r="AD388" s="918">
        <f ca="1">IFERROR(SUMPRODUCT(CHOOSE({1;2;3;4;5},AD113,AD169,AD224,AD279,AD334),OFFSET(Inputs!$B$35:$B$39,0,$B388-1))/SUM(OFFSET(Inputs!$B$35:$B$39,0,$B388-1)),0)</f>
        <v>0</v>
      </c>
      <c r="AE388" s="918">
        <f ca="1">IFERROR(SUMPRODUCT(CHOOSE({1;2;3;4;5},AE113,AE169,AE224,AE279,AE334),OFFSET(Inputs!$B$35:$B$39,0,$B388-1))/SUM(OFFSET(Inputs!$B$35:$B$39,0,$B388-1)),0)</f>
        <v>0</v>
      </c>
      <c r="AF388" s="918">
        <f ca="1">IFERROR(SUMPRODUCT(CHOOSE({1;2;3;4;5},AF113,AF169,AF224,AF279,AF334),OFFSET(Inputs!$B$35:$B$39,0,$B388-1))/SUM(OFFSET(Inputs!$B$35:$B$39,0,$B388-1)),0)</f>
        <v>0</v>
      </c>
      <c r="AG388" s="918">
        <f ca="1">IFERROR(SUMPRODUCT(CHOOSE({1;2;3;4;5},AG113,AG169,AG224,AG279,AG334),OFFSET(Inputs!$B$35:$B$39,0,$B388-1))/SUM(OFFSET(Inputs!$B$35:$B$39,0,$B388-1)),0)</f>
        <v>0</v>
      </c>
      <c r="AH388" s="918">
        <f ca="1">IFERROR(SUMPRODUCT(CHOOSE({1;2;3;4;5},AH113,AH169,AH224,AH279,AH334),OFFSET(Inputs!$B$35:$B$39,0,$B388-1))/SUM(OFFSET(Inputs!$B$35:$B$39,0,$B388-1)),0)</f>
        <v>0</v>
      </c>
      <c r="AI388" s="918">
        <f ca="1">IFERROR(SUMPRODUCT(CHOOSE({1;2;3;4;5},AI113,AI169,AI224,AI279,AI334),OFFSET(Inputs!$B$35:$B$39,0,$B388-1))/SUM(OFFSET(Inputs!$B$35:$B$39,0,$B388-1)),0)</f>
        <v>0</v>
      </c>
      <c r="AJ388" s="918">
        <f ca="1">IFERROR(SUMPRODUCT(CHOOSE({1;2;3;4;5},AJ113,AJ169,AJ224,AJ279,AJ334),OFFSET(Inputs!$B$35:$B$39,0,$B388-1))/SUM(OFFSET(Inputs!$B$35:$B$39,0,$B388-1)),0)</f>
        <v>0</v>
      </c>
      <c r="AK388" s="918">
        <f ca="1">IFERROR(SUMPRODUCT(CHOOSE({1;2;3;4;5},AK113,AK169,AK224,AK279,AK334),OFFSET(Inputs!$B$35:$B$39,0,$B388-1))/SUM(OFFSET(Inputs!$B$35:$B$39,0,$B388-1)),0)</f>
        <v>0</v>
      </c>
      <c r="AL388" s="918">
        <f ca="1">IFERROR(SUMPRODUCT(CHOOSE({1;2;3;4;5},AL113,AL169,AL224,AL279,AL334),OFFSET(Inputs!$B$35:$B$39,0,$B388-1))/SUM(OFFSET(Inputs!$B$35:$B$39,0,$B388-1)),0)</f>
        <v>0</v>
      </c>
      <c r="AM388" s="918">
        <f ca="1">IFERROR(SUMPRODUCT(CHOOSE({1;2;3;4;5},AM113,AM169,AM224,AM279,AM334),OFFSET(Inputs!$B$35:$B$39,0,$B388-1))/SUM(OFFSET(Inputs!$B$35:$B$39,0,$B388-1)),0)</f>
        <v>0</v>
      </c>
      <c r="AN388" s="918">
        <f ca="1">IFERROR(SUMPRODUCT(CHOOSE({1;2;3;4;5},AN113,AN169,AN224,AN279,AN334),OFFSET(Inputs!$B$35:$B$39,0,$B388-1))/SUM(OFFSET(Inputs!$B$35:$B$39,0,$B388-1)),0)</f>
        <v>0</v>
      </c>
      <c r="AO388" s="918">
        <f ca="1">IFERROR(SUMPRODUCT(CHOOSE({1;2;3;4;5},AO113,AO169,AO224,AO279,AO334),OFFSET(Inputs!$B$35:$B$39,0,$B388-1))/SUM(OFFSET(Inputs!$B$35:$B$39,0,$B388-1)),0)</f>
        <v>0</v>
      </c>
      <c r="AP388" s="918">
        <f ca="1">IFERROR(SUMPRODUCT(CHOOSE({1;2;3;4;5},AP113,AP169,AP224,AP279,AP334),OFFSET(Inputs!$B$35:$B$39,0,$B388-1))/SUM(OFFSET(Inputs!$B$35:$B$39,0,$B388-1)),0)</f>
        <v>0</v>
      </c>
      <c r="AQ388" s="918">
        <f ca="1">IFERROR(SUMPRODUCT(CHOOSE({1;2;3;4;5},AQ113,AQ169,AQ224,AQ279,AQ334),OFFSET(Inputs!$B$35:$B$39,0,$B388-1))/SUM(OFFSET(Inputs!$B$35:$B$39,0,$B388-1)),0)</f>
        <v>0</v>
      </c>
      <c r="AR388" s="918">
        <f ca="1">IFERROR(SUMPRODUCT(CHOOSE({1;2;3;4;5},AR113,AR169,AR224,AR279,AR334),OFFSET(Inputs!$B$35:$B$39,0,$B388-1))/SUM(OFFSET(Inputs!$B$35:$B$39,0,$B388-1)),0)</f>
        <v>0</v>
      </c>
      <c r="AS388" s="918">
        <f ca="1">IFERROR(SUMPRODUCT(CHOOSE({1;2;3;4;5},AS113,AS169,AS224,AS279,AS334),OFFSET(Inputs!$B$35:$B$39,0,$B388-1))/SUM(OFFSET(Inputs!$B$35:$B$39,0,$B388-1)),0)</f>
        <v>0</v>
      </c>
      <c r="AT388" s="918">
        <f ca="1">IFERROR(SUMPRODUCT(CHOOSE({1;2;3;4;5},AT113,AT169,AT224,AT279,AT334),OFFSET(Inputs!$B$35:$B$39,0,$B388-1))/SUM(OFFSET(Inputs!$B$35:$B$39,0,$B388-1)),0)</f>
        <v>0</v>
      </c>
      <c r="AU388" s="918">
        <f ca="1">IFERROR(SUMPRODUCT(CHOOSE({1;2;3;4;5},AU113,AU169,AU224,AU279,AU334),OFFSET(Inputs!$B$35:$B$39,0,$B388-1))/SUM(OFFSET(Inputs!$B$35:$B$39,0,$B388-1)),0)</f>
        <v>0</v>
      </c>
      <c r="AV388" s="918">
        <f ca="1">IFERROR(SUMPRODUCT(CHOOSE({1;2;3;4;5},AV113,AV169,AV224,AV279,AV334),OFFSET(Inputs!$B$35:$B$39,0,$B388-1))/SUM(OFFSET(Inputs!$B$35:$B$39,0,$B388-1)),0)</f>
        <v>0</v>
      </c>
      <c r="AW388" s="918">
        <f ca="1">IFERROR(SUMPRODUCT(CHOOSE({1;2;3;4;5},AW113,AW169,AW224,AW279,AW334),OFFSET(Inputs!$B$35:$B$39,0,$B388-1))/SUM(OFFSET(Inputs!$B$35:$B$39,0,$B388-1)),0)</f>
        <v>0</v>
      </c>
      <c r="AX388" s="918">
        <f ca="1">IFERROR(SUMPRODUCT(CHOOSE({1;2;3;4;5},AX113,AX169,AX224,AX279,AX334),OFFSET(Inputs!$B$35:$B$39,0,$B388-1))/SUM(OFFSET(Inputs!$B$35:$B$39,0,$B388-1)),0)</f>
        <v>0</v>
      </c>
      <c r="AY388" s="918">
        <f ca="1">IFERROR(SUMPRODUCT(CHOOSE({1;2;3;4;5},AY113,AY169,AY224,AY279,AY334),OFFSET(Inputs!$B$35:$B$39,0,$B388-1))/SUM(OFFSET(Inputs!$B$35:$B$39,0,$B388-1)),0)</f>
        <v>0</v>
      </c>
      <c r="AZ388" s="918">
        <f ca="1">IFERROR(SUMPRODUCT(CHOOSE({1;2;3;4;5},AZ113,AZ169,AZ224,AZ279,AZ334),OFFSET(Inputs!$B$35:$B$39,0,$B388-1))/SUM(OFFSET(Inputs!$B$35:$B$39,0,$B388-1)),0)</f>
        <v>0</v>
      </c>
      <c r="BA388" s="902">
        <f ca="1">IFERROR(SUMPRODUCT(CHOOSE({1;2;3;4;5},BA113,BA169,BA224,BA279,BA334),OFFSET(Inputs!$B$35:$B$39,0,$B388-1))/SUM(OFFSET(Inputs!$B$35:$B$39,0,$B388-1)),0)</f>
        <v>0</v>
      </c>
    </row>
    <row r="389" spans="1:53" s="221" customFormat="1" ht="19.5" customHeight="1"/>
    <row r="390" spans="1:53" s="221" customFormat="1"/>
    <row r="391" spans="1:53" s="286" customFormat="1">
      <c r="A391" s="636" t="s">
        <v>451</v>
      </c>
      <c r="B391" s="982"/>
      <c r="C391" s="982"/>
      <c r="D391" s="628">
        <f>IF((Inputs!B34*(1-Comm_Rate-Acq_Cost_Loading_Rate)-Inputs!C40+Inputs!B40)=0,0,(Life_LR*(Inputs!B35*(1-Comm_Rate-Acq_Cost_Loading_Rate)-Inputs!C41+Inputs!B41)+Health_SLT_LR*(Inputs!B36*(1-Comm_Rate-Acq_Cost_Loading_Rate)-Inputs!C42+Inputs!B42)+Health_NSLT_IncProt_LR*(Inputs!B37*(1-Comm_Rate-Acq_Cost_Loading_Rate)-Inputs!C43+Inputs!B43)+Health_NSLT_Medex_LR*(Inputs!B38*(1-Comm_Rate-Acq_Cost_Loading_Rate)-Inputs!C44+Inputs!B44)+NonLife_LR*(Inputs!B39*(1-Comm_Rate-Acq_Cost_Loading_Rate)-Inputs!C45+Inputs!B45))/(Inputs!B34*(1-Comm_Rate-Acq_Cost_Loading_Rate)-Inputs!C40+Inputs!B40))</f>
        <v>0</v>
      </c>
      <c r="E391" s="628">
        <f>IF((Inputs!C34*(1-Comm_Rate-Acq_Cost_Loading_Rate)-Inputs!D40+Inputs!C40)=0,0,(Life_LR*(Inputs!C35*(1-Comm_Rate-Acq_Cost_Loading_Rate)-Inputs!D41+Inputs!C41)+Health_SLT_LR*(Inputs!C36*(1-Comm_Rate-Acq_Cost_Loading_Rate)-Inputs!D42+Inputs!C42)+Health_NSLT_IncProt_LR*(Inputs!C37*(1-Comm_Rate-Acq_Cost_Loading_Rate)-Inputs!D43+Inputs!C43)+Health_NSLT_Medex_LR*(Inputs!C38*(1-Comm_Rate-Acq_Cost_Loading_Rate)-Inputs!D44+Inputs!C44)+NonLife_LR*(Inputs!C39*(1-Comm_Rate-Acq_Cost_Loading_Rate)-Inputs!D45+Inputs!C45))/(Inputs!C34*(1-Comm_Rate-Acq_Cost_Loading_Rate)-Inputs!D40+Inputs!C40))</f>
        <v>0</v>
      </c>
      <c r="F391" s="628">
        <f>IF((Inputs!D34*(1-Comm_Rate-Acq_Cost_Loading_Rate)-Inputs!E40+Inputs!D40)=0,0,(Life_LR*(Inputs!D35*(1-Comm_Rate-Acq_Cost_Loading_Rate)-Inputs!E41+Inputs!D41)+Health_SLT_LR*(Inputs!D36*(1-Comm_Rate-Acq_Cost_Loading_Rate)-Inputs!E42+Inputs!D42)+Health_NSLT_IncProt_LR*(Inputs!D37*(1-Comm_Rate-Acq_Cost_Loading_Rate)-Inputs!E43+Inputs!D43)+Health_NSLT_Medex_LR*(Inputs!D38*(1-Comm_Rate-Acq_Cost_Loading_Rate)-Inputs!E44+Inputs!D44)+NonLife_LR*(Inputs!D39*(1-Comm_Rate-Acq_Cost_Loading_Rate)-Inputs!E45+Inputs!D45))/(Inputs!D34*(1-Comm_Rate-Acq_Cost_Loading_Rate)-Inputs!E40+Inputs!D40))</f>
        <v>0</v>
      </c>
      <c r="G391" s="628">
        <f>IF((Inputs!E34*(1-Comm_Rate-Acq_Cost_Loading_Rate)-Inputs!F40+Inputs!E40)=0,0,(Life_LR*(Inputs!E35*(1-Comm_Rate-Acq_Cost_Loading_Rate)-Inputs!F41+Inputs!E41)+Health_SLT_LR*(Inputs!E36*(1-Comm_Rate-Acq_Cost_Loading_Rate)-Inputs!F42+Inputs!E42)+Health_NSLT_IncProt_LR*(Inputs!E37*(1-Comm_Rate-Acq_Cost_Loading_Rate)-Inputs!F43+Inputs!E43)+Health_NSLT_Medex_LR*(Inputs!E38*(1-Comm_Rate-Acq_Cost_Loading_Rate)-Inputs!F44+Inputs!E44)+NonLife_LR*(Inputs!E39*(1-Comm_Rate-Acq_Cost_Loading_Rate)-Inputs!F45+Inputs!E45))/(Inputs!E34*(1-Comm_Rate-Acq_Cost_Loading_Rate)-Inputs!F40+Inputs!E40))</f>
        <v>0</v>
      </c>
      <c r="H391" s="628">
        <f>IF((Inputs!F34*(1-Comm_Rate-Acq_Cost_Loading_Rate)-Inputs!G40+Inputs!F40)=0,0,(Life_LR*(Inputs!F35*(1-Comm_Rate-Acq_Cost_Loading_Rate)-Inputs!G41+Inputs!F41)+Health_SLT_LR*(Inputs!F36*(1-Comm_Rate-Acq_Cost_Loading_Rate)-Inputs!G42+Inputs!F42)+Health_NSLT_IncProt_LR*(Inputs!F37*(1-Comm_Rate-Acq_Cost_Loading_Rate)-Inputs!G43+Inputs!F43)+Health_NSLT_Medex_LR*(Inputs!F38*(1-Comm_Rate-Acq_Cost_Loading_Rate)-Inputs!G44+Inputs!F44)+NonLife_LR*(Inputs!F39*(1-Comm_Rate-Acq_Cost_Loading_Rate)-Inputs!G45+Inputs!F45))/(Inputs!F34*(1-Comm_Rate-Acq_Cost_Loading_Rate)-Inputs!G40+Inputs!F40))</f>
        <v>0</v>
      </c>
      <c r="I391" s="628">
        <f>IF((Inputs!G34*(1-Comm_Rate-Acq_Cost_Loading_Rate)-Inputs!H40+Inputs!G40)=0,0,(Life_LR*(Inputs!G35*(1-Comm_Rate-Acq_Cost_Loading_Rate)-Inputs!H41+Inputs!G41)+Health_SLT_LR*(Inputs!G36*(1-Comm_Rate-Acq_Cost_Loading_Rate)-Inputs!H42+Inputs!G42)+Health_NSLT_IncProt_LR*(Inputs!G37*(1-Comm_Rate-Acq_Cost_Loading_Rate)-Inputs!H43+Inputs!G43)+Health_NSLT_Medex_LR*(Inputs!G38*(1-Comm_Rate-Acq_Cost_Loading_Rate)-Inputs!H44+Inputs!G44)+NonLife_LR*(Inputs!G39*(1-Comm_Rate-Acq_Cost_Loading_Rate)-Inputs!H45+Inputs!G45))/(Inputs!G34*(1-Comm_Rate-Acq_Cost_Loading_Rate)-Inputs!H40+Inputs!G40))</f>
        <v>0</v>
      </c>
      <c r="J391" s="628">
        <f>IF((Inputs!H34*(1-Comm_Rate-Acq_Cost_Loading_Rate)-Inputs!I40+Inputs!H40)=0,0,(Life_LR*(Inputs!H35*(1-Comm_Rate-Acq_Cost_Loading_Rate)-Inputs!I41+Inputs!H41)+Health_SLT_LR*(Inputs!H36*(1-Comm_Rate-Acq_Cost_Loading_Rate)-Inputs!I42+Inputs!H42)+Health_NSLT_IncProt_LR*(Inputs!H37*(1-Comm_Rate-Acq_Cost_Loading_Rate)-Inputs!I43+Inputs!H43)+Health_NSLT_Medex_LR*(Inputs!H38*(1-Comm_Rate-Acq_Cost_Loading_Rate)-Inputs!I44+Inputs!H44)+NonLife_LR*(Inputs!H39*(1-Comm_Rate-Acq_Cost_Loading_Rate)-Inputs!I45+Inputs!H45))/(Inputs!H34*(1-Comm_Rate-Acq_Cost_Loading_Rate)-Inputs!I40+Inputs!H40))</f>
        <v>0</v>
      </c>
      <c r="K391" s="628">
        <f>IF((Inputs!I34*(1-Comm_Rate-Acq_Cost_Loading_Rate)-Inputs!J40+Inputs!I40)=0,0,(Life_LR*(Inputs!I35*(1-Comm_Rate-Acq_Cost_Loading_Rate)-Inputs!J41+Inputs!I41)+Health_SLT_LR*(Inputs!I36*(1-Comm_Rate-Acq_Cost_Loading_Rate)-Inputs!J42+Inputs!I42)+Health_NSLT_IncProt_LR*(Inputs!I37*(1-Comm_Rate-Acq_Cost_Loading_Rate)-Inputs!J43+Inputs!I43)+Health_NSLT_Medex_LR*(Inputs!I38*(1-Comm_Rate-Acq_Cost_Loading_Rate)-Inputs!J44+Inputs!I44)+NonLife_LR*(Inputs!I39*(1-Comm_Rate-Acq_Cost_Loading_Rate)-Inputs!J45+Inputs!I45))/(Inputs!I34*(1-Comm_Rate-Acq_Cost_Loading_Rate)-Inputs!J40+Inputs!I40))</f>
        <v>0</v>
      </c>
      <c r="L391" s="628">
        <f>IF((Inputs!J34*(1-Comm_Rate-Acq_Cost_Loading_Rate)-Inputs!K40+Inputs!J40)=0,0,(Life_LR*(Inputs!J35*(1-Comm_Rate-Acq_Cost_Loading_Rate)-Inputs!K41+Inputs!J41)+Health_SLT_LR*(Inputs!J36*(1-Comm_Rate-Acq_Cost_Loading_Rate)-Inputs!K42+Inputs!J42)+Health_NSLT_IncProt_LR*(Inputs!J37*(1-Comm_Rate-Acq_Cost_Loading_Rate)-Inputs!K43+Inputs!J43)+Health_NSLT_Medex_LR*(Inputs!J38*(1-Comm_Rate-Acq_Cost_Loading_Rate)-Inputs!K44+Inputs!J44)+NonLife_LR*(Inputs!J39*(1-Comm_Rate-Acq_Cost_Loading_Rate)-Inputs!K45+Inputs!J45))/(Inputs!J34*(1-Comm_Rate-Acq_Cost_Loading_Rate)-Inputs!K40+Inputs!J40))</f>
        <v>0</v>
      </c>
      <c r="M391" s="628">
        <f>IF((Inputs!K34*(1-Comm_Rate-Acq_Cost_Loading_Rate)-Inputs!L40+Inputs!K40)=0,0,(Life_LR*(Inputs!K35*(1-Comm_Rate-Acq_Cost_Loading_Rate)-Inputs!L41+Inputs!K41)+Health_SLT_LR*(Inputs!K36*(1-Comm_Rate-Acq_Cost_Loading_Rate)-Inputs!L42+Inputs!K42)+Health_NSLT_IncProt_LR*(Inputs!K37*(1-Comm_Rate-Acq_Cost_Loading_Rate)-Inputs!L43+Inputs!K43)+Health_NSLT_Medex_LR*(Inputs!K38*(1-Comm_Rate-Acq_Cost_Loading_Rate)-Inputs!L44+Inputs!K44)+NonLife_LR*(Inputs!K39*(1-Comm_Rate-Acq_Cost_Loading_Rate)-Inputs!L45+Inputs!K45))/(Inputs!K34*(1-Comm_Rate-Acq_Cost_Loading_Rate)-Inputs!L40+Inputs!K40))</f>
        <v>0</v>
      </c>
      <c r="N391" s="628">
        <f>IF((Inputs!L34*(1-Comm_Rate-Acq_Cost_Loading_Rate)-Inputs!M40+Inputs!L40)=0,0,(Life_LR*(Inputs!L35*(1-Comm_Rate-Acq_Cost_Loading_Rate)-Inputs!M41+Inputs!L41)+Health_SLT_LR*(Inputs!L36*(1-Comm_Rate-Acq_Cost_Loading_Rate)-Inputs!M42+Inputs!L42)+Health_NSLT_IncProt_LR*(Inputs!L37*(1-Comm_Rate-Acq_Cost_Loading_Rate)-Inputs!M43+Inputs!L43)+Health_NSLT_Medex_LR*(Inputs!L38*(1-Comm_Rate-Acq_Cost_Loading_Rate)-Inputs!M44+Inputs!L44)+NonLife_LR*(Inputs!L39*(1-Comm_Rate-Acq_Cost_Loading_Rate)-Inputs!M45+Inputs!L45))/(Inputs!L34*(1-Comm_Rate-Acq_Cost_Loading_Rate)-Inputs!M40+Inputs!L40))</f>
        <v>0</v>
      </c>
      <c r="O391" s="628">
        <f>IF((Inputs!M34*(1-Comm_Rate-Acq_Cost_Loading_Rate)-Inputs!N40+Inputs!M40)=0,0,(Life_LR*(Inputs!M35*(1-Comm_Rate-Acq_Cost_Loading_Rate)-Inputs!N41+Inputs!M41)+Health_SLT_LR*(Inputs!M36*(1-Comm_Rate-Acq_Cost_Loading_Rate)-Inputs!N42+Inputs!M42)+Health_NSLT_IncProt_LR*(Inputs!M37*(1-Comm_Rate-Acq_Cost_Loading_Rate)-Inputs!N43+Inputs!M43)+Health_NSLT_Medex_LR*(Inputs!M38*(1-Comm_Rate-Acq_Cost_Loading_Rate)-Inputs!N44+Inputs!M44)+NonLife_LR*(Inputs!M39*(1-Comm_Rate-Acq_Cost_Loading_Rate)-Inputs!N45+Inputs!M45))/(Inputs!M34*(1-Comm_Rate-Acq_Cost_Loading_Rate)-Inputs!N40+Inputs!M40))</f>
        <v>0</v>
      </c>
      <c r="P391" s="628">
        <f>IF((Inputs!N34*(1-Comm_Rate-Acq_Cost_Loading_Rate)-Inputs!O40+Inputs!N40)=0,0,(Life_LR*(Inputs!N35*(1-Comm_Rate-Acq_Cost_Loading_Rate)-Inputs!O41+Inputs!N41)+Health_SLT_LR*(Inputs!N36*(1-Comm_Rate-Acq_Cost_Loading_Rate)-Inputs!O42+Inputs!N42)+Health_NSLT_IncProt_LR*(Inputs!N37*(1-Comm_Rate-Acq_Cost_Loading_Rate)-Inputs!O43+Inputs!N43)+Health_NSLT_Medex_LR*(Inputs!N38*(1-Comm_Rate-Acq_Cost_Loading_Rate)-Inputs!O44+Inputs!N44)+NonLife_LR*(Inputs!N39*(1-Comm_Rate-Acq_Cost_Loading_Rate)-Inputs!O45+Inputs!N45))/(Inputs!N34*(1-Comm_Rate-Acq_Cost_Loading_Rate)-Inputs!O40+Inputs!N40))</f>
        <v>0</v>
      </c>
      <c r="Q391" s="628">
        <f>IF((Inputs!O34*(1-Comm_Rate-Acq_Cost_Loading_Rate)-Inputs!P40+Inputs!O40)=0,0,(Life_LR*(Inputs!O35*(1-Comm_Rate-Acq_Cost_Loading_Rate)-Inputs!P41+Inputs!O41)+Health_SLT_LR*(Inputs!O36*(1-Comm_Rate-Acq_Cost_Loading_Rate)-Inputs!P42+Inputs!O42)+Health_NSLT_IncProt_LR*(Inputs!O37*(1-Comm_Rate-Acq_Cost_Loading_Rate)-Inputs!P43+Inputs!O43)+Health_NSLT_Medex_LR*(Inputs!O38*(1-Comm_Rate-Acq_Cost_Loading_Rate)-Inputs!P44+Inputs!O44)+NonLife_LR*(Inputs!O39*(1-Comm_Rate-Acq_Cost_Loading_Rate)-Inputs!P45+Inputs!O45))/(Inputs!O34*(1-Comm_Rate-Acq_Cost_Loading_Rate)-Inputs!P40+Inputs!O40))</f>
        <v>0</v>
      </c>
      <c r="R391" s="628">
        <f>IF((Inputs!P34*(1-Comm_Rate-Acq_Cost_Loading_Rate)-Inputs!Q40+Inputs!P40)=0,0,(Life_LR*(Inputs!P35*(1-Comm_Rate-Acq_Cost_Loading_Rate)-Inputs!Q41+Inputs!P41)+Health_SLT_LR*(Inputs!P36*(1-Comm_Rate-Acq_Cost_Loading_Rate)-Inputs!Q42+Inputs!P42)+Health_NSLT_IncProt_LR*(Inputs!P37*(1-Comm_Rate-Acq_Cost_Loading_Rate)-Inputs!Q43+Inputs!P43)+Health_NSLT_Medex_LR*(Inputs!P38*(1-Comm_Rate-Acq_Cost_Loading_Rate)-Inputs!Q44+Inputs!P44)+NonLife_LR*(Inputs!P39*(1-Comm_Rate-Acq_Cost_Loading_Rate)-Inputs!Q45+Inputs!P45))/(Inputs!P34*(1-Comm_Rate-Acq_Cost_Loading_Rate)-Inputs!Q40+Inputs!P40))</f>
        <v>0</v>
      </c>
      <c r="S391" s="628">
        <f>IF((Inputs!Q34*(1-Comm_Rate-Acq_Cost_Loading_Rate)-Inputs!R40+Inputs!Q40)=0,0,(Life_LR*(Inputs!Q35*(1-Comm_Rate-Acq_Cost_Loading_Rate)-Inputs!R41+Inputs!Q41)+Health_SLT_LR*(Inputs!Q36*(1-Comm_Rate-Acq_Cost_Loading_Rate)-Inputs!R42+Inputs!Q42)+Health_NSLT_IncProt_LR*(Inputs!Q37*(1-Comm_Rate-Acq_Cost_Loading_Rate)-Inputs!R43+Inputs!Q43)+Health_NSLT_Medex_LR*(Inputs!Q38*(1-Comm_Rate-Acq_Cost_Loading_Rate)-Inputs!R44+Inputs!Q44)+NonLife_LR*(Inputs!Q39*(1-Comm_Rate-Acq_Cost_Loading_Rate)-Inputs!R45+Inputs!Q45))/(Inputs!Q34*(1-Comm_Rate-Acq_Cost_Loading_Rate)-Inputs!R40+Inputs!Q40))</f>
        <v>0</v>
      </c>
      <c r="T391" s="628">
        <f>IF((Inputs!R34*(1-Comm_Rate-Acq_Cost_Loading_Rate)-Inputs!S40+Inputs!R40)=0,0,(Life_LR*(Inputs!R35*(1-Comm_Rate-Acq_Cost_Loading_Rate)-Inputs!S41+Inputs!R41)+Health_SLT_LR*(Inputs!R36*(1-Comm_Rate-Acq_Cost_Loading_Rate)-Inputs!S42+Inputs!R42)+Health_NSLT_IncProt_LR*(Inputs!R37*(1-Comm_Rate-Acq_Cost_Loading_Rate)-Inputs!S43+Inputs!R43)+Health_NSLT_Medex_LR*(Inputs!R38*(1-Comm_Rate-Acq_Cost_Loading_Rate)-Inputs!S44+Inputs!R44)+NonLife_LR*(Inputs!R39*(1-Comm_Rate-Acq_Cost_Loading_Rate)-Inputs!S45+Inputs!R45))/(Inputs!R34*(1-Comm_Rate-Acq_Cost_Loading_Rate)-Inputs!S40+Inputs!R40))</f>
        <v>0</v>
      </c>
      <c r="U391" s="628">
        <f>IF((Inputs!S34*(1-Comm_Rate-Acq_Cost_Loading_Rate)-Inputs!T40+Inputs!S40)=0,0,(Life_LR*(Inputs!S35*(1-Comm_Rate-Acq_Cost_Loading_Rate)-Inputs!T41+Inputs!S41)+Health_SLT_LR*(Inputs!S36*(1-Comm_Rate-Acq_Cost_Loading_Rate)-Inputs!T42+Inputs!S42)+Health_NSLT_IncProt_LR*(Inputs!S37*(1-Comm_Rate-Acq_Cost_Loading_Rate)-Inputs!T43+Inputs!S43)+Health_NSLT_Medex_LR*(Inputs!S38*(1-Comm_Rate-Acq_Cost_Loading_Rate)-Inputs!T44+Inputs!S44)+NonLife_LR*(Inputs!S39*(1-Comm_Rate-Acq_Cost_Loading_Rate)-Inputs!T45+Inputs!S45))/(Inputs!S34*(1-Comm_Rate-Acq_Cost_Loading_Rate)-Inputs!T40+Inputs!S40))</f>
        <v>0</v>
      </c>
      <c r="V391" s="628">
        <f>IF((Inputs!T34*(1-Comm_Rate-Acq_Cost_Loading_Rate)-Inputs!U40+Inputs!T40)=0,0,(Life_LR*(Inputs!T35*(1-Comm_Rate-Acq_Cost_Loading_Rate)-Inputs!U41+Inputs!T41)+Health_SLT_LR*(Inputs!T36*(1-Comm_Rate-Acq_Cost_Loading_Rate)-Inputs!U42+Inputs!T42)+Health_NSLT_IncProt_LR*(Inputs!T37*(1-Comm_Rate-Acq_Cost_Loading_Rate)-Inputs!U43+Inputs!T43)+Health_NSLT_Medex_LR*(Inputs!T38*(1-Comm_Rate-Acq_Cost_Loading_Rate)-Inputs!U44+Inputs!T44)+NonLife_LR*(Inputs!T39*(1-Comm_Rate-Acq_Cost_Loading_Rate)-Inputs!U45+Inputs!T45))/(Inputs!T34*(1-Comm_Rate-Acq_Cost_Loading_Rate)-Inputs!U40+Inputs!T40))</f>
        <v>0</v>
      </c>
      <c r="W391" s="628">
        <f>IF((Inputs!U34*(1-Comm_Rate-Acq_Cost_Loading_Rate)-Inputs!V40+Inputs!U40)=0,0,(Life_LR*(Inputs!U35*(1-Comm_Rate-Acq_Cost_Loading_Rate)-Inputs!V41+Inputs!U41)+Health_SLT_LR*(Inputs!U36*(1-Comm_Rate-Acq_Cost_Loading_Rate)-Inputs!V42+Inputs!U42)+Health_NSLT_IncProt_LR*(Inputs!U37*(1-Comm_Rate-Acq_Cost_Loading_Rate)-Inputs!V43+Inputs!U43)+Health_NSLT_Medex_LR*(Inputs!U38*(1-Comm_Rate-Acq_Cost_Loading_Rate)-Inputs!V44+Inputs!U44)+NonLife_LR*(Inputs!U39*(1-Comm_Rate-Acq_Cost_Loading_Rate)-Inputs!V45+Inputs!U45))/(Inputs!U34*(1-Comm_Rate-Acq_Cost_Loading_Rate)-Inputs!V40+Inputs!U40))</f>
        <v>0</v>
      </c>
      <c r="X391" s="628">
        <f>IF((Inputs!V34*(1-Comm_Rate-Acq_Cost_Loading_Rate)-Inputs!W40+Inputs!V40)=0,0,(Life_LR*(Inputs!V35*(1-Comm_Rate-Acq_Cost_Loading_Rate)-Inputs!W41+Inputs!V41)+Health_SLT_LR*(Inputs!V36*(1-Comm_Rate-Acq_Cost_Loading_Rate)-Inputs!W42+Inputs!V42)+Health_NSLT_IncProt_LR*(Inputs!V37*(1-Comm_Rate-Acq_Cost_Loading_Rate)-Inputs!W43+Inputs!V43)+Health_NSLT_Medex_LR*(Inputs!V38*(1-Comm_Rate-Acq_Cost_Loading_Rate)-Inputs!W44+Inputs!V44)+NonLife_LR*(Inputs!V39*(1-Comm_Rate-Acq_Cost_Loading_Rate)-Inputs!W45+Inputs!V45))/(Inputs!V34*(1-Comm_Rate-Acq_Cost_Loading_Rate)-Inputs!W40+Inputs!V40))</f>
        <v>0</v>
      </c>
      <c r="Y391" s="628">
        <f>IF((Inputs!W34*(1-Comm_Rate-Acq_Cost_Loading_Rate)-Inputs!X40+Inputs!W40)=0,0,(Life_LR*(Inputs!W35*(1-Comm_Rate-Acq_Cost_Loading_Rate)-Inputs!X41+Inputs!W41)+Health_SLT_LR*(Inputs!W36*(1-Comm_Rate-Acq_Cost_Loading_Rate)-Inputs!X42+Inputs!W42)+Health_NSLT_IncProt_LR*(Inputs!W37*(1-Comm_Rate-Acq_Cost_Loading_Rate)-Inputs!X43+Inputs!W43)+Health_NSLT_Medex_LR*(Inputs!W38*(1-Comm_Rate-Acq_Cost_Loading_Rate)-Inputs!X44+Inputs!W44)+NonLife_LR*(Inputs!W39*(1-Comm_Rate-Acq_Cost_Loading_Rate)-Inputs!X45+Inputs!W45))/(Inputs!W34*(1-Comm_Rate-Acq_Cost_Loading_Rate)-Inputs!X40+Inputs!W40))</f>
        <v>0</v>
      </c>
      <c r="Z391" s="628">
        <f>IF((Inputs!X34*(1-Comm_Rate-Acq_Cost_Loading_Rate)-Inputs!Y40+Inputs!X40)=0,0,(Life_LR*(Inputs!X35*(1-Comm_Rate-Acq_Cost_Loading_Rate)-Inputs!Y41+Inputs!X41)+Health_SLT_LR*(Inputs!X36*(1-Comm_Rate-Acq_Cost_Loading_Rate)-Inputs!Y42+Inputs!X42)+Health_NSLT_IncProt_LR*(Inputs!X37*(1-Comm_Rate-Acq_Cost_Loading_Rate)-Inputs!Y43+Inputs!X43)+Health_NSLT_Medex_LR*(Inputs!X38*(1-Comm_Rate-Acq_Cost_Loading_Rate)-Inputs!Y44+Inputs!X44)+NonLife_LR*(Inputs!X39*(1-Comm_Rate-Acq_Cost_Loading_Rate)-Inputs!Y45+Inputs!X45))/(Inputs!X34*(1-Comm_Rate-Acq_Cost_Loading_Rate)-Inputs!Y40+Inputs!X40))</f>
        <v>0</v>
      </c>
      <c r="AA391" s="628">
        <f>IF((Inputs!Y34*(1-Comm_Rate-Acq_Cost_Loading_Rate)-Inputs!Z40+Inputs!Y40)=0,0,(Life_LR*(Inputs!Y35*(1-Comm_Rate-Acq_Cost_Loading_Rate)-Inputs!Z41+Inputs!Y41)+Health_SLT_LR*(Inputs!Y36*(1-Comm_Rate-Acq_Cost_Loading_Rate)-Inputs!Z42+Inputs!Y42)+Health_NSLT_IncProt_LR*(Inputs!Y37*(1-Comm_Rate-Acq_Cost_Loading_Rate)-Inputs!Z43+Inputs!Y43)+Health_NSLT_Medex_LR*(Inputs!Y38*(1-Comm_Rate-Acq_Cost_Loading_Rate)-Inputs!Z44+Inputs!Y44)+NonLife_LR*(Inputs!Y39*(1-Comm_Rate-Acq_Cost_Loading_Rate)-Inputs!Z45+Inputs!Y45))/(Inputs!Y34*(1-Comm_Rate-Acq_Cost_Loading_Rate)-Inputs!Z40+Inputs!Y40))</f>
        <v>0</v>
      </c>
      <c r="AB391" s="628">
        <f>IF((Inputs!Z34*(1-Comm_Rate-Acq_Cost_Loading_Rate)-Inputs!AA40+Inputs!Z40)=0,0,(Life_LR*(Inputs!Z35*(1-Comm_Rate-Acq_Cost_Loading_Rate)-Inputs!AA41+Inputs!Z41)+Health_SLT_LR*(Inputs!Z36*(1-Comm_Rate-Acq_Cost_Loading_Rate)-Inputs!AA42+Inputs!Z42)+Health_NSLT_IncProt_LR*(Inputs!Z37*(1-Comm_Rate-Acq_Cost_Loading_Rate)-Inputs!AA43+Inputs!Z43)+Health_NSLT_Medex_LR*(Inputs!Z38*(1-Comm_Rate-Acq_Cost_Loading_Rate)-Inputs!AA44+Inputs!Z44)+NonLife_LR*(Inputs!Z39*(1-Comm_Rate-Acq_Cost_Loading_Rate)-Inputs!AA45+Inputs!Z45))/(Inputs!Z34*(1-Comm_Rate-Acq_Cost_Loading_Rate)-Inputs!AA40+Inputs!Z40))</f>
        <v>0</v>
      </c>
      <c r="AC391" s="628">
        <f>IF((Inputs!AA34*(1-Comm_Rate-Acq_Cost_Loading_Rate)-Inputs!AB40+Inputs!AA40)=0,0,(Life_LR*(Inputs!AA35*(1-Comm_Rate-Acq_Cost_Loading_Rate)-Inputs!AB41+Inputs!AA41)+Health_SLT_LR*(Inputs!AA36*(1-Comm_Rate-Acq_Cost_Loading_Rate)-Inputs!AB42+Inputs!AA42)+Health_NSLT_IncProt_LR*(Inputs!AA37*(1-Comm_Rate-Acq_Cost_Loading_Rate)-Inputs!AB43+Inputs!AA43)+Health_NSLT_Medex_LR*(Inputs!AA38*(1-Comm_Rate-Acq_Cost_Loading_Rate)-Inputs!AB44+Inputs!AA44)+NonLife_LR*(Inputs!AA39*(1-Comm_Rate-Acq_Cost_Loading_Rate)-Inputs!AB45+Inputs!AA45))/(Inputs!AA34*(1-Comm_Rate-Acq_Cost_Loading_Rate)-Inputs!AB40+Inputs!AA40))</f>
        <v>0</v>
      </c>
      <c r="AD391" s="628">
        <f>IF((Inputs!AB34*(1-Comm_Rate-Acq_Cost_Loading_Rate)-Inputs!AC40+Inputs!AB40)=0,0,(Life_LR*(Inputs!AB35*(1-Comm_Rate-Acq_Cost_Loading_Rate)-Inputs!AC41+Inputs!AB41)+Health_SLT_LR*(Inputs!AB36*(1-Comm_Rate-Acq_Cost_Loading_Rate)-Inputs!AC42+Inputs!AB42)+Health_NSLT_IncProt_LR*(Inputs!AB37*(1-Comm_Rate-Acq_Cost_Loading_Rate)-Inputs!AC43+Inputs!AB43)+Health_NSLT_Medex_LR*(Inputs!AB38*(1-Comm_Rate-Acq_Cost_Loading_Rate)-Inputs!AC44+Inputs!AB44)+NonLife_LR*(Inputs!AB39*(1-Comm_Rate-Acq_Cost_Loading_Rate)-Inputs!AC45+Inputs!AB45))/(Inputs!AB34*(1-Comm_Rate-Acq_Cost_Loading_Rate)-Inputs!AC40+Inputs!AB40))</f>
        <v>0</v>
      </c>
      <c r="AE391" s="628">
        <f>IF((Inputs!AC34*(1-Comm_Rate-Acq_Cost_Loading_Rate)-Inputs!AD40+Inputs!AC40)=0,0,(Life_LR*(Inputs!AC35*(1-Comm_Rate-Acq_Cost_Loading_Rate)-Inputs!AD41+Inputs!AC41)+Health_SLT_LR*(Inputs!AC36*(1-Comm_Rate-Acq_Cost_Loading_Rate)-Inputs!AD42+Inputs!AC42)+Health_NSLT_IncProt_LR*(Inputs!AC37*(1-Comm_Rate-Acq_Cost_Loading_Rate)-Inputs!AD43+Inputs!AC43)+Health_NSLT_Medex_LR*(Inputs!AC38*(1-Comm_Rate-Acq_Cost_Loading_Rate)-Inputs!AD44+Inputs!AC44)+NonLife_LR*(Inputs!AC39*(1-Comm_Rate-Acq_Cost_Loading_Rate)-Inputs!AD45+Inputs!AC45))/(Inputs!AC34*(1-Comm_Rate-Acq_Cost_Loading_Rate)-Inputs!AD40+Inputs!AC40))</f>
        <v>0</v>
      </c>
      <c r="AF391" s="628">
        <f>IF((Inputs!AD34*(1-Comm_Rate-Acq_Cost_Loading_Rate)-Inputs!AE40+Inputs!AD40)=0,0,(Life_LR*(Inputs!AD35*(1-Comm_Rate-Acq_Cost_Loading_Rate)-Inputs!AE41+Inputs!AD41)+Health_SLT_LR*(Inputs!AD36*(1-Comm_Rate-Acq_Cost_Loading_Rate)-Inputs!AE42+Inputs!AD42)+Health_NSLT_IncProt_LR*(Inputs!AD37*(1-Comm_Rate-Acq_Cost_Loading_Rate)-Inputs!AE43+Inputs!AD43)+Health_NSLT_Medex_LR*(Inputs!AD38*(1-Comm_Rate-Acq_Cost_Loading_Rate)-Inputs!AE44+Inputs!AD44)+NonLife_LR*(Inputs!AD39*(1-Comm_Rate-Acq_Cost_Loading_Rate)-Inputs!AE45+Inputs!AD45))/(Inputs!AD34*(1-Comm_Rate-Acq_Cost_Loading_Rate)-Inputs!AE40+Inputs!AD40))</f>
        <v>0</v>
      </c>
      <c r="AG391" s="628">
        <f>IF((Inputs!AE34*(1-Comm_Rate-Acq_Cost_Loading_Rate)-Inputs!AF40+Inputs!AE40)=0,0,(Life_LR*(Inputs!AE35*(1-Comm_Rate-Acq_Cost_Loading_Rate)-Inputs!AF41+Inputs!AE41)+Health_SLT_LR*(Inputs!AE36*(1-Comm_Rate-Acq_Cost_Loading_Rate)-Inputs!AF42+Inputs!AE42)+Health_NSLT_IncProt_LR*(Inputs!AE37*(1-Comm_Rate-Acq_Cost_Loading_Rate)-Inputs!AF43+Inputs!AE43)+Health_NSLT_Medex_LR*(Inputs!AE38*(1-Comm_Rate-Acq_Cost_Loading_Rate)-Inputs!AF44+Inputs!AE44)+NonLife_LR*(Inputs!AE39*(1-Comm_Rate-Acq_Cost_Loading_Rate)-Inputs!AF45+Inputs!AE45))/(Inputs!AE34*(1-Comm_Rate-Acq_Cost_Loading_Rate)-Inputs!AF40+Inputs!AE40))</f>
        <v>0</v>
      </c>
      <c r="AH391" s="628">
        <f>IF((Inputs!AF34*(1-Comm_Rate-Acq_Cost_Loading_Rate)-Inputs!AG40+Inputs!AF40)=0,0,(Life_LR*(Inputs!AF35*(1-Comm_Rate-Acq_Cost_Loading_Rate)-Inputs!AG41+Inputs!AF41)+Health_SLT_LR*(Inputs!AF36*(1-Comm_Rate-Acq_Cost_Loading_Rate)-Inputs!AG42+Inputs!AF42)+Health_NSLT_IncProt_LR*(Inputs!AF37*(1-Comm_Rate-Acq_Cost_Loading_Rate)-Inputs!AG43+Inputs!AF43)+Health_NSLT_Medex_LR*(Inputs!AF38*(1-Comm_Rate-Acq_Cost_Loading_Rate)-Inputs!AG44+Inputs!AF44)+NonLife_LR*(Inputs!AF39*(1-Comm_Rate-Acq_Cost_Loading_Rate)-Inputs!AG45+Inputs!AF45))/(Inputs!AF34*(1-Comm_Rate-Acq_Cost_Loading_Rate)-Inputs!AG40+Inputs!AF40))</f>
        <v>0</v>
      </c>
      <c r="AI391" s="628">
        <f>IF((Inputs!AG34*(1-Comm_Rate-Acq_Cost_Loading_Rate)-Inputs!AH40+Inputs!AG40)=0,0,(Life_LR*(Inputs!AG35*(1-Comm_Rate-Acq_Cost_Loading_Rate)-Inputs!AH41+Inputs!AG41)+Health_SLT_LR*(Inputs!AG36*(1-Comm_Rate-Acq_Cost_Loading_Rate)-Inputs!AH42+Inputs!AG42)+Health_NSLT_IncProt_LR*(Inputs!AG37*(1-Comm_Rate-Acq_Cost_Loading_Rate)-Inputs!AH43+Inputs!AG43)+Health_NSLT_Medex_LR*(Inputs!AG38*(1-Comm_Rate-Acq_Cost_Loading_Rate)-Inputs!AH44+Inputs!AG44)+NonLife_LR*(Inputs!AG39*(1-Comm_Rate-Acq_Cost_Loading_Rate)-Inputs!AH45+Inputs!AG45))/(Inputs!AG34*(1-Comm_Rate-Acq_Cost_Loading_Rate)-Inputs!AH40+Inputs!AG40))</f>
        <v>0</v>
      </c>
      <c r="AJ391" s="628">
        <f>IF((Inputs!AH34*(1-Comm_Rate-Acq_Cost_Loading_Rate)-Inputs!AI40+Inputs!AH40)=0,0,(Life_LR*(Inputs!AH35*(1-Comm_Rate-Acq_Cost_Loading_Rate)-Inputs!AI41+Inputs!AH41)+Health_SLT_LR*(Inputs!AH36*(1-Comm_Rate-Acq_Cost_Loading_Rate)-Inputs!AI42+Inputs!AH42)+Health_NSLT_IncProt_LR*(Inputs!AH37*(1-Comm_Rate-Acq_Cost_Loading_Rate)-Inputs!AI43+Inputs!AH43)+Health_NSLT_Medex_LR*(Inputs!AH38*(1-Comm_Rate-Acq_Cost_Loading_Rate)-Inputs!AI44+Inputs!AH44)+NonLife_LR*(Inputs!AH39*(1-Comm_Rate-Acq_Cost_Loading_Rate)-Inputs!AI45+Inputs!AH45))/(Inputs!AH34*(1-Comm_Rate-Acq_Cost_Loading_Rate)-Inputs!AI40+Inputs!AH40))</f>
        <v>0</v>
      </c>
      <c r="AK391" s="628">
        <f>IF((Inputs!AI34*(1-Comm_Rate-Acq_Cost_Loading_Rate)-Inputs!AJ40+Inputs!AI40)=0,0,(Life_LR*(Inputs!AI35*(1-Comm_Rate-Acq_Cost_Loading_Rate)-Inputs!AJ41+Inputs!AI41)+Health_SLT_LR*(Inputs!AI36*(1-Comm_Rate-Acq_Cost_Loading_Rate)-Inputs!AJ42+Inputs!AI42)+Health_NSLT_IncProt_LR*(Inputs!AI37*(1-Comm_Rate-Acq_Cost_Loading_Rate)-Inputs!AJ43+Inputs!AI43)+Health_NSLT_Medex_LR*(Inputs!AI38*(1-Comm_Rate-Acq_Cost_Loading_Rate)-Inputs!AJ44+Inputs!AI44)+NonLife_LR*(Inputs!AI39*(1-Comm_Rate-Acq_Cost_Loading_Rate)-Inputs!AJ45+Inputs!AI45))/(Inputs!AI34*(1-Comm_Rate-Acq_Cost_Loading_Rate)-Inputs!AJ40+Inputs!AI40))</f>
        <v>0</v>
      </c>
      <c r="AL391" s="628">
        <f>IF((Inputs!AJ34*(1-Comm_Rate-Acq_Cost_Loading_Rate)-Inputs!AK40+Inputs!AJ40)=0,0,(Life_LR*(Inputs!AJ35*(1-Comm_Rate-Acq_Cost_Loading_Rate)-Inputs!AK41+Inputs!AJ41)+Health_SLT_LR*(Inputs!AJ36*(1-Comm_Rate-Acq_Cost_Loading_Rate)-Inputs!AK42+Inputs!AJ42)+Health_NSLT_IncProt_LR*(Inputs!AJ37*(1-Comm_Rate-Acq_Cost_Loading_Rate)-Inputs!AK43+Inputs!AJ43)+Health_NSLT_Medex_LR*(Inputs!AJ38*(1-Comm_Rate-Acq_Cost_Loading_Rate)-Inputs!AK44+Inputs!AJ44)+NonLife_LR*(Inputs!AJ39*(1-Comm_Rate-Acq_Cost_Loading_Rate)-Inputs!AK45+Inputs!AJ45))/(Inputs!AJ34*(1-Comm_Rate-Acq_Cost_Loading_Rate)-Inputs!AK40+Inputs!AJ40))</f>
        <v>0</v>
      </c>
      <c r="AM391" s="628">
        <f>IF((Inputs!AK34*(1-Comm_Rate-Acq_Cost_Loading_Rate)-Inputs!AL40+Inputs!AK40)=0,0,(Life_LR*(Inputs!AK35*(1-Comm_Rate-Acq_Cost_Loading_Rate)-Inputs!AL41+Inputs!AK41)+Health_SLT_LR*(Inputs!AK36*(1-Comm_Rate-Acq_Cost_Loading_Rate)-Inputs!AL42+Inputs!AK42)+Health_NSLT_IncProt_LR*(Inputs!AK37*(1-Comm_Rate-Acq_Cost_Loading_Rate)-Inputs!AL43+Inputs!AK43)+Health_NSLT_Medex_LR*(Inputs!AK38*(1-Comm_Rate-Acq_Cost_Loading_Rate)-Inputs!AL44+Inputs!AK44)+NonLife_LR*(Inputs!AK39*(1-Comm_Rate-Acq_Cost_Loading_Rate)-Inputs!AL45+Inputs!AK45))/(Inputs!AK34*(1-Comm_Rate-Acq_Cost_Loading_Rate)-Inputs!AL40+Inputs!AK40))</f>
        <v>0</v>
      </c>
      <c r="AN391" s="628">
        <f>IF((Inputs!AL34*(1-Comm_Rate-Acq_Cost_Loading_Rate)-Inputs!AM40+Inputs!AL40)=0,0,(Life_LR*(Inputs!AL35*(1-Comm_Rate-Acq_Cost_Loading_Rate)-Inputs!AM41+Inputs!AL41)+Health_SLT_LR*(Inputs!AL36*(1-Comm_Rate-Acq_Cost_Loading_Rate)-Inputs!AM42+Inputs!AL42)+Health_NSLT_IncProt_LR*(Inputs!AL37*(1-Comm_Rate-Acq_Cost_Loading_Rate)-Inputs!AM43+Inputs!AL43)+Health_NSLT_Medex_LR*(Inputs!AL38*(1-Comm_Rate-Acq_Cost_Loading_Rate)-Inputs!AM44+Inputs!AL44)+NonLife_LR*(Inputs!AL39*(1-Comm_Rate-Acq_Cost_Loading_Rate)-Inputs!AM45+Inputs!AL45))/(Inputs!AL34*(1-Comm_Rate-Acq_Cost_Loading_Rate)-Inputs!AM40+Inputs!AL40))</f>
        <v>0</v>
      </c>
      <c r="AO391" s="628">
        <f>IF((Inputs!AM34*(1-Comm_Rate-Acq_Cost_Loading_Rate)-Inputs!AN40+Inputs!AM40)=0,0,(Life_LR*(Inputs!AM35*(1-Comm_Rate-Acq_Cost_Loading_Rate)-Inputs!AN41+Inputs!AM41)+Health_SLT_LR*(Inputs!AM36*(1-Comm_Rate-Acq_Cost_Loading_Rate)-Inputs!AN42+Inputs!AM42)+Health_NSLT_IncProt_LR*(Inputs!AM37*(1-Comm_Rate-Acq_Cost_Loading_Rate)-Inputs!AN43+Inputs!AM43)+Health_NSLT_Medex_LR*(Inputs!AM38*(1-Comm_Rate-Acq_Cost_Loading_Rate)-Inputs!AN44+Inputs!AM44)+NonLife_LR*(Inputs!AM39*(1-Comm_Rate-Acq_Cost_Loading_Rate)-Inputs!AN45+Inputs!AM45))/(Inputs!AM34*(1-Comm_Rate-Acq_Cost_Loading_Rate)-Inputs!AN40+Inputs!AM40))</f>
        <v>0</v>
      </c>
      <c r="AP391" s="628">
        <f>IF((Inputs!AN34*(1-Comm_Rate-Acq_Cost_Loading_Rate)-Inputs!AO40+Inputs!AN40)=0,0,(Life_LR*(Inputs!AN35*(1-Comm_Rate-Acq_Cost_Loading_Rate)-Inputs!AO41+Inputs!AN41)+Health_SLT_LR*(Inputs!AN36*(1-Comm_Rate-Acq_Cost_Loading_Rate)-Inputs!AO42+Inputs!AN42)+Health_NSLT_IncProt_LR*(Inputs!AN37*(1-Comm_Rate-Acq_Cost_Loading_Rate)-Inputs!AO43+Inputs!AN43)+Health_NSLT_Medex_LR*(Inputs!AN38*(1-Comm_Rate-Acq_Cost_Loading_Rate)-Inputs!AO44+Inputs!AN44)+NonLife_LR*(Inputs!AN39*(1-Comm_Rate-Acq_Cost_Loading_Rate)-Inputs!AO45+Inputs!AN45))/(Inputs!AN34*(1-Comm_Rate-Acq_Cost_Loading_Rate)-Inputs!AO40+Inputs!AN40))</f>
        <v>0</v>
      </c>
      <c r="AQ391" s="628">
        <f>IF((Inputs!AO34*(1-Comm_Rate-Acq_Cost_Loading_Rate)-Inputs!AP40+Inputs!AO40)=0,0,(Life_LR*(Inputs!AO35*(1-Comm_Rate-Acq_Cost_Loading_Rate)-Inputs!AP41+Inputs!AO41)+Health_SLT_LR*(Inputs!AO36*(1-Comm_Rate-Acq_Cost_Loading_Rate)-Inputs!AP42+Inputs!AO42)+Health_NSLT_IncProt_LR*(Inputs!AO37*(1-Comm_Rate-Acq_Cost_Loading_Rate)-Inputs!AP43+Inputs!AO43)+Health_NSLT_Medex_LR*(Inputs!AO38*(1-Comm_Rate-Acq_Cost_Loading_Rate)-Inputs!AP44+Inputs!AO44)+NonLife_LR*(Inputs!AO39*(1-Comm_Rate-Acq_Cost_Loading_Rate)-Inputs!AP45+Inputs!AO45))/(Inputs!AO34*(1-Comm_Rate-Acq_Cost_Loading_Rate)-Inputs!AP40+Inputs!AO40))</f>
        <v>0</v>
      </c>
      <c r="AR391" s="628">
        <f>IF((Inputs!AP34*(1-Comm_Rate-Acq_Cost_Loading_Rate)-Inputs!AQ40+Inputs!AP40)=0,0,(Life_LR*(Inputs!AP35*(1-Comm_Rate-Acq_Cost_Loading_Rate)-Inputs!AQ41+Inputs!AP41)+Health_SLT_LR*(Inputs!AP36*(1-Comm_Rate-Acq_Cost_Loading_Rate)-Inputs!AQ42+Inputs!AP42)+Health_NSLT_IncProt_LR*(Inputs!AP37*(1-Comm_Rate-Acq_Cost_Loading_Rate)-Inputs!AQ43+Inputs!AP43)+Health_NSLT_Medex_LR*(Inputs!AP38*(1-Comm_Rate-Acq_Cost_Loading_Rate)-Inputs!AQ44+Inputs!AP44)+NonLife_LR*(Inputs!AP39*(1-Comm_Rate-Acq_Cost_Loading_Rate)-Inputs!AQ45+Inputs!AP45))/(Inputs!AP34*(1-Comm_Rate-Acq_Cost_Loading_Rate)-Inputs!AQ40+Inputs!AP40))</f>
        <v>0</v>
      </c>
      <c r="AS391" s="628">
        <f>IF((Inputs!AQ34*(1-Comm_Rate-Acq_Cost_Loading_Rate)-Inputs!AR40+Inputs!AQ40)=0,0,(Life_LR*(Inputs!AQ35*(1-Comm_Rate-Acq_Cost_Loading_Rate)-Inputs!AR41+Inputs!AQ41)+Health_SLT_LR*(Inputs!AQ36*(1-Comm_Rate-Acq_Cost_Loading_Rate)-Inputs!AR42+Inputs!AQ42)+Health_NSLT_IncProt_LR*(Inputs!AQ37*(1-Comm_Rate-Acq_Cost_Loading_Rate)-Inputs!AR43+Inputs!AQ43)+Health_NSLT_Medex_LR*(Inputs!AQ38*(1-Comm_Rate-Acq_Cost_Loading_Rate)-Inputs!AR44+Inputs!AQ44)+NonLife_LR*(Inputs!AQ39*(1-Comm_Rate-Acq_Cost_Loading_Rate)-Inputs!AR45+Inputs!AQ45))/(Inputs!AQ34*(1-Comm_Rate-Acq_Cost_Loading_Rate)-Inputs!AR40+Inputs!AQ40))</f>
        <v>0</v>
      </c>
      <c r="AT391" s="628">
        <f>IF((Inputs!AR34*(1-Comm_Rate-Acq_Cost_Loading_Rate)-Inputs!AS40+Inputs!AR40)=0,0,(Life_LR*(Inputs!AR35*(1-Comm_Rate-Acq_Cost_Loading_Rate)-Inputs!AS41+Inputs!AR41)+Health_SLT_LR*(Inputs!AR36*(1-Comm_Rate-Acq_Cost_Loading_Rate)-Inputs!AS42+Inputs!AR42)+Health_NSLT_IncProt_LR*(Inputs!AR37*(1-Comm_Rate-Acq_Cost_Loading_Rate)-Inputs!AS43+Inputs!AR43)+Health_NSLT_Medex_LR*(Inputs!AR38*(1-Comm_Rate-Acq_Cost_Loading_Rate)-Inputs!AS44+Inputs!AR44)+NonLife_LR*(Inputs!AR39*(1-Comm_Rate-Acq_Cost_Loading_Rate)-Inputs!AS45+Inputs!AR45))/(Inputs!AR34*(1-Comm_Rate-Acq_Cost_Loading_Rate)-Inputs!AS40+Inputs!AR40))</f>
        <v>0</v>
      </c>
      <c r="AU391" s="628">
        <f>IF((Inputs!AS34*(1-Comm_Rate-Acq_Cost_Loading_Rate)-Inputs!AT40+Inputs!AS40)=0,0,(Life_LR*(Inputs!AS35*(1-Comm_Rate-Acq_Cost_Loading_Rate)-Inputs!AT41+Inputs!AS41)+Health_SLT_LR*(Inputs!AS36*(1-Comm_Rate-Acq_Cost_Loading_Rate)-Inputs!AT42+Inputs!AS42)+Health_NSLT_IncProt_LR*(Inputs!AS37*(1-Comm_Rate-Acq_Cost_Loading_Rate)-Inputs!AT43+Inputs!AS43)+Health_NSLT_Medex_LR*(Inputs!AS38*(1-Comm_Rate-Acq_Cost_Loading_Rate)-Inputs!AT44+Inputs!AS44)+NonLife_LR*(Inputs!AS39*(1-Comm_Rate-Acq_Cost_Loading_Rate)-Inputs!AT45+Inputs!AS45))/(Inputs!AS34*(1-Comm_Rate-Acq_Cost_Loading_Rate)-Inputs!AT40+Inputs!AS40))</f>
        <v>0</v>
      </c>
      <c r="AV391" s="628">
        <f>IF((Inputs!AT34*(1-Comm_Rate-Acq_Cost_Loading_Rate)-Inputs!AU40+Inputs!AT40)=0,0,(Life_LR*(Inputs!AT35*(1-Comm_Rate-Acq_Cost_Loading_Rate)-Inputs!AU41+Inputs!AT41)+Health_SLT_LR*(Inputs!AT36*(1-Comm_Rate-Acq_Cost_Loading_Rate)-Inputs!AU42+Inputs!AT42)+Health_NSLT_IncProt_LR*(Inputs!AT37*(1-Comm_Rate-Acq_Cost_Loading_Rate)-Inputs!AU43+Inputs!AT43)+Health_NSLT_Medex_LR*(Inputs!AT38*(1-Comm_Rate-Acq_Cost_Loading_Rate)-Inputs!AU44+Inputs!AT44)+NonLife_LR*(Inputs!AT39*(1-Comm_Rate-Acq_Cost_Loading_Rate)-Inputs!AU45+Inputs!AT45))/(Inputs!AT34*(1-Comm_Rate-Acq_Cost_Loading_Rate)-Inputs!AU40+Inputs!AT40))</f>
        <v>0</v>
      </c>
      <c r="AW391" s="628">
        <f>IF((Inputs!AU34*(1-Comm_Rate-Acq_Cost_Loading_Rate)-Inputs!AV40+Inputs!AU40)=0,0,(Life_LR*(Inputs!AU35*(1-Comm_Rate-Acq_Cost_Loading_Rate)-Inputs!AV41+Inputs!AU41)+Health_SLT_LR*(Inputs!AU36*(1-Comm_Rate-Acq_Cost_Loading_Rate)-Inputs!AV42+Inputs!AU42)+Health_NSLT_IncProt_LR*(Inputs!AU37*(1-Comm_Rate-Acq_Cost_Loading_Rate)-Inputs!AV43+Inputs!AU43)+Health_NSLT_Medex_LR*(Inputs!AU38*(1-Comm_Rate-Acq_Cost_Loading_Rate)-Inputs!AV44+Inputs!AU44)+NonLife_LR*(Inputs!AU39*(1-Comm_Rate-Acq_Cost_Loading_Rate)-Inputs!AV45+Inputs!AU45))/(Inputs!AU34*(1-Comm_Rate-Acq_Cost_Loading_Rate)-Inputs!AV40+Inputs!AU40))</f>
        <v>0</v>
      </c>
      <c r="AX391" s="628">
        <f>IF((Inputs!AV34*(1-Comm_Rate-Acq_Cost_Loading_Rate)-Inputs!AW40+Inputs!AV40)=0,0,(Life_LR*(Inputs!AV35*(1-Comm_Rate-Acq_Cost_Loading_Rate)-Inputs!AW41+Inputs!AV41)+Health_SLT_LR*(Inputs!AV36*(1-Comm_Rate-Acq_Cost_Loading_Rate)-Inputs!AW42+Inputs!AV42)+Health_NSLT_IncProt_LR*(Inputs!AV37*(1-Comm_Rate-Acq_Cost_Loading_Rate)-Inputs!AW43+Inputs!AV43)+Health_NSLT_Medex_LR*(Inputs!AV38*(1-Comm_Rate-Acq_Cost_Loading_Rate)-Inputs!AW44+Inputs!AV44)+NonLife_LR*(Inputs!AV39*(1-Comm_Rate-Acq_Cost_Loading_Rate)-Inputs!AW45+Inputs!AV45))/(Inputs!AV34*(1-Comm_Rate-Acq_Cost_Loading_Rate)-Inputs!AW40+Inputs!AV40))</f>
        <v>0</v>
      </c>
      <c r="AY391" s="628">
        <f>IF((Inputs!AW34*(1-Comm_Rate-Acq_Cost_Loading_Rate)-Inputs!AX40+Inputs!AW40)=0,0,(Life_LR*(Inputs!AW35*(1-Comm_Rate-Acq_Cost_Loading_Rate)-Inputs!AX41+Inputs!AW41)+Health_SLT_LR*(Inputs!AW36*(1-Comm_Rate-Acq_Cost_Loading_Rate)-Inputs!AX42+Inputs!AW42)+Health_NSLT_IncProt_LR*(Inputs!AW37*(1-Comm_Rate-Acq_Cost_Loading_Rate)-Inputs!AX43+Inputs!AW43)+Health_NSLT_Medex_LR*(Inputs!AW38*(1-Comm_Rate-Acq_Cost_Loading_Rate)-Inputs!AX44+Inputs!AW44)+NonLife_LR*(Inputs!AW39*(1-Comm_Rate-Acq_Cost_Loading_Rate)-Inputs!AX45+Inputs!AW45))/(Inputs!AW34*(1-Comm_Rate-Acq_Cost_Loading_Rate)-Inputs!AX40+Inputs!AW40))</f>
        <v>0</v>
      </c>
      <c r="AZ391" s="628">
        <f>IF((Inputs!AX34*(1-Comm_Rate-Acq_Cost_Loading_Rate)-Inputs!AY40+Inputs!AX40)=0,0,(Life_LR*(Inputs!AX35*(1-Comm_Rate-Acq_Cost_Loading_Rate)-Inputs!AY41+Inputs!AX41)+Health_SLT_LR*(Inputs!AX36*(1-Comm_Rate-Acq_Cost_Loading_Rate)-Inputs!AY42+Inputs!AX42)+Health_NSLT_IncProt_LR*(Inputs!AX37*(1-Comm_Rate-Acq_Cost_Loading_Rate)-Inputs!AY43+Inputs!AX43)+Health_NSLT_Medex_LR*(Inputs!AX38*(1-Comm_Rate-Acq_Cost_Loading_Rate)-Inputs!AY44+Inputs!AX44)+NonLife_LR*(Inputs!AX39*(1-Comm_Rate-Acq_Cost_Loading_Rate)-Inputs!AY45+Inputs!AX45))/(Inputs!AX34*(1-Comm_Rate-Acq_Cost_Loading_Rate)-Inputs!AY40+Inputs!AX40))</f>
        <v>0</v>
      </c>
      <c r="BA391" s="629">
        <f>IF((Inputs!AY34*(1-Comm_Rate-Acq_Cost_Loading_Rate)-Inputs!AZ40+Inputs!AY40)=0,0,(Life_LR*(Inputs!AY35*(1-Comm_Rate-Acq_Cost_Loading_Rate)-Inputs!AZ41+Inputs!AY41)+Health_SLT_LR*(Inputs!AY36*(1-Comm_Rate-Acq_Cost_Loading_Rate)-Inputs!AZ42+Inputs!AY42)+Health_NSLT_IncProt_LR*(Inputs!AY37*(1-Comm_Rate-Acq_Cost_Loading_Rate)-Inputs!AZ43+Inputs!AY43)+Health_NSLT_Medex_LR*(Inputs!AY38*(1-Comm_Rate-Acq_Cost_Loading_Rate)-Inputs!AZ44+Inputs!AY44)+NonLife_LR*(Inputs!AY39*(1-Comm_Rate-Acq_Cost_Loading_Rate)-Inputs!AZ45+Inputs!AY45))/(Inputs!AY34*(1-Comm_Rate-Acq_Cost_Loading_Rate)-Inputs!AZ40+Inputs!AY40))</f>
        <v>0</v>
      </c>
    </row>
    <row r="392" spans="1:53" s="286" customFormat="1">
      <c r="A392" s="655" t="s">
        <v>452</v>
      </c>
      <c r="B392" s="665">
        <f>IF(Prem_Revisability="Yes",ROUNDUP(Inputs!E7/12,0),Inputs!E8)</f>
        <v>0</v>
      </c>
      <c r="C392" s="666"/>
      <c r="D392" s="656"/>
      <c r="E392" s="657"/>
      <c r="F392" s="657"/>
      <c r="G392" s="657"/>
      <c r="H392" s="657"/>
      <c r="I392" s="657"/>
      <c r="J392" s="657"/>
      <c r="K392" s="656"/>
      <c r="L392" s="656"/>
      <c r="M392" s="656"/>
      <c r="N392" s="656"/>
      <c r="O392" s="656"/>
      <c r="P392" s="656"/>
      <c r="Q392" s="656"/>
      <c r="R392" s="656"/>
      <c r="S392" s="656"/>
      <c r="T392" s="656"/>
      <c r="U392" s="656"/>
      <c r="V392" s="656"/>
      <c r="W392" s="656"/>
      <c r="X392" s="656"/>
      <c r="Y392" s="656"/>
      <c r="Z392" s="656"/>
      <c r="AA392" s="656"/>
      <c r="AB392" s="656"/>
      <c r="AC392" s="656"/>
      <c r="AD392" s="656"/>
      <c r="AE392" s="656"/>
      <c r="AF392" s="656"/>
      <c r="AG392" s="656"/>
      <c r="AH392" s="656"/>
      <c r="AI392" s="656"/>
      <c r="AJ392" s="656"/>
      <c r="AK392" s="656"/>
      <c r="AL392" s="656"/>
      <c r="AM392" s="656"/>
      <c r="AN392" s="656"/>
      <c r="AO392" s="656"/>
      <c r="AP392" s="656"/>
      <c r="AQ392" s="656"/>
      <c r="AR392" s="656"/>
      <c r="AS392" s="656"/>
      <c r="AT392" s="656"/>
      <c r="AU392" s="656"/>
      <c r="AV392" s="656"/>
      <c r="AW392" s="656"/>
      <c r="AX392" s="656"/>
      <c r="AY392" s="656"/>
      <c r="AZ392" s="656"/>
      <c r="BA392" s="658"/>
    </row>
    <row r="393" spans="1:53" s="221" customFormat="1"/>
    <row r="394" spans="1:53" s="286" customFormat="1">
      <c r="A394" s="653"/>
      <c r="B394" s="991">
        <v>1</v>
      </c>
      <c r="C394" s="992"/>
      <c r="D394" s="659">
        <f t="shared" ref="D394:AI394" si="15">IF(AND(D$3&gt;$B394,D$3-$B394&lt;=$B$392),1,0)</f>
        <v>0</v>
      </c>
      <c r="E394" s="659">
        <f t="shared" si="15"/>
        <v>0</v>
      </c>
      <c r="F394" s="659">
        <f t="shared" si="15"/>
        <v>0</v>
      </c>
      <c r="G394" s="659">
        <f t="shared" si="15"/>
        <v>0</v>
      </c>
      <c r="H394" s="659">
        <f t="shared" si="15"/>
        <v>0</v>
      </c>
      <c r="I394" s="659">
        <f t="shared" si="15"/>
        <v>0</v>
      </c>
      <c r="J394" s="659">
        <f t="shared" si="15"/>
        <v>0</v>
      </c>
      <c r="K394" s="659">
        <f t="shared" si="15"/>
        <v>0</v>
      </c>
      <c r="L394" s="659">
        <f t="shared" si="15"/>
        <v>0</v>
      </c>
      <c r="M394" s="659">
        <f t="shared" si="15"/>
        <v>0</v>
      </c>
      <c r="N394" s="659">
        <f t="shared" si="15"/>
        <v>0</v>
      </c>
      <c r="O394" s="659">
        <f t="shared" si="15"/>
        <v>0</v>
      </c>
      <c r="P394" s="659">
        <f t="shared" si="15"/>
        <v>0</v>
      </c>
      <c r="Q394" s="659">
        <f t="shared" si="15"/>
        <v>0</v>
      </c>
      <c r="R394" s="659">
        <f t="shared" si="15"/>
        <v>0</v>
      </c>
      <c r="S394" s="659">
        <f t="shared" si="15"/>
        <v>0</v>
      </c>
      <c r="T394" s="659">
        <f t="shared" si="15"/>
        <v>0</v>
      </c>
      <c r="U394" s="659">
        <f t="shared" si="15"/>
        <v>0</v>
      </c>
      <c r="V394" s="659">
        <f t="shared" si="15"/>
        <v>0</v>
      </c>
      <c r="W394" s="659">
        <f t="shared" si="15"/>
        <v>0</v>
      </c>
      <c r="X394" s="659">
        <f t="shared" si="15"/>
        <v>0</v>
      </c>
      <c r="Y394" s="659">
        <f t="shared" si="15"/>
        <v>0</v>
      </c>
      <c r="Z394" s="659">
        <f t="shared" si="15"/>
        <v>0</v>
      </c>
      <c r="AA394" s="659">
        <f t="shared" si="15"/>
        <v>0</v>
      </c>
      <c r="AB394" s="659">
        <f t="shared" si="15"/>
        <v>0</v>
      </c>
      <c r="AC394" s="659">
        <f t="shared" si="15"/>
        <v>0</v>
      </c>
      <c r="AD394" s="659">
        <f t="shared" si="15"/>
        <v>0</v>
      </c>
      <c r="AE394" s="659">
        <f t="shared" si="15"/>
        <v>0</v>
      </c>
      <c r="AF394" s="659">
        <f t="shared" si="15"/>
        <v>0</v>
      </c>
      <c r="AG394" s="659">
        <f t="shared" si="15"/>
        <v>0</v>
      </c>
      <c r="AH394" s="659">
        <f t="shared" si="15"/>
        <v>0</v>
      </c>
      <c r="AI394" s="659">
        <f t="shared" si="15"/>
        <v>0</v>
      </c>
      <c r="AJ394" s="659">
        <f t="shared" ref="AJ394:BA394" si="16">IF(AND(AJ$3&gt;$B394,AJ$3-$B394&lt;=$B$392),1,0)</f>
        <v>0</v>
      </c>
      <c r="AK394" s="659">
        <f t="shared" si="16"/>
        <v>0</v>
      </c>
      <c r="AL394" s="659">
        <f t="shared" si="16"/>
        <v>0</v>
      </c>
      <c r="AM394" s="659">
        <f t="shared" si="16"/>
        <v>0</v>
      </c>
      <c r="AN394" s="659">
        <f t="shared" si="16"/>
        <v>0</v>
      </c>
      <c r="AO394" s="659">
        <f t="shared" si="16"/>
        <v>0</v>
      </c>
      <c r="AP394" s="659">
        <f t="shared" si="16"/>
        <v>0</v>
      </c>
      <c r="AQ394" s="659">
        <f t="shared" si="16"/>
        <v>0</v>
      </c>
      <c r="AR394" s="659">
        <f t="shared" si="16"/>
        <v>0</v>
      </c>
      <c r="AS394" s="659">
        <f t="shared" si="16"/>
        <v>0</v>
      </c>
      <c r="AT394" s="659">
        <f t="shared" si="16"/>
        <v>0</v>
      </c>
      <c r="AU394" s="659">
        <f t="shared" si="16"/>
        <v>0</v>
      </c>
      <c r="AV394" s="659">
        <f t="shared" si="16"/>
        <v>0</v>
      </c>
      <c r="AW394" s="659">
        <f t="shared" si="16"/>
        <v>0</v>
      </c>
      <c r="AX394" s="659">
        <f t="shared" si="16"/>
        <v>0</v>
      </c>
      <c r="AY394" s="659">
        <f t="shared" si="16"/>
        <v>0</v>
      </c>
      <c r="AZ394" s="659">
        <f t="shared" si="16"/>
        <v>0</v>
      </c>
      <c r="BA394" s="660">
        <f t="shared" si="16"/>
        <v>0</v>
      </c>
    </row>
    <row r="395" spans="1:53" s="221" customFormat="1" outlineLevel="1">
      <c r="B395" s="983">
        <v>2</v>
      </c>
      <c r="C395" s="984"/>
      <c r="D395" s="661"/>
      <c r="E395" s="661">
        <f t="shared" ref="E395:N404" si="17">IF(AND(E$3&gt;$B395,E$3-$B395&lt;=$B$392),1,0)</f>
        <v>0</v>
      </c>
      <c r="F395" s="661">
        <f t="shared" si="17"/>
        <v>0</v>
      </c>
      <c r="G395" s="661">
        <f t="shared" si="17"/>
        <v>0</v>
      </c>
      <c r="H395" s="661">
        <f t="shared" si="17"/>
        <v>0</v>
      </c>
      <c r="I395" s="661">
        <f t="shared" si="17"/>
        <v>0</v>
      </c>
      <c r="J395" s="661">
        <f t="shared" si="17"/>
        <v>0</v>
      </c>
      <c r="K395" s="661">
        <f t="shared" si="17"/>
        <v>0</v>
      </c>
      <c r="L395" s="661">
        <f t="shared" si="17"/>
        <v>0</v>
      </c>
      <c r="M395" s="661">
        <f t="shared" si="17"/>
        <v>0</v>
      </c>
      <c r="N395" s="661">
        <f t="shared" si="17"/>
        <v>0</v>
      </c>
      <c r="O395" s="661">
        <f t="shared" ref="O395:X404" si="18">IF(AND(O$3&gt;$B395,O$3-$B395&lt;=$B$392),1,0)</f>
        <v>0</v>
      </c>
      <c r="P395" s="661">
        <f t="shared" si="18"/>
        <v>0</v>
      </c>
      <c r="Q395" s="661">
        <f t="shared" si="18"/>
        <v>0</v>
      </c>
      <c r="R395" s="661">
        <f t="shared" si="18"/>
        <v>0</v>
      </c>
      <c r="S395" s="661">
        <f t="shared" si="18"/>
        <v>0</v>
      </c>
      <c r="T395" s="661">
        <f t="shared" si="18"/>
        <v>0</v>
      </c>
      <c r="U395" s="661">
        <f t="shared" si="18"/>
        <v>0</v>
      </c>
      <c r="V395" s="661">
        <f t="shared" si="18"/>
        <v>0</v>
      </c>
      <c r="W395" s="661">
        <f t="shared" si="18"/>
        <v>0</v>
      </c>
      <c r="X395" s="661">
        <f t="shared" si="18"/>
        <v>0</v>
      </c>
      <c r="Y395" s="661">
        <f t="shared" ref="Y395:AH404" si="19">IF(AND(Y$3&gt;$B395,Y$3-$B395&lt;=$B$392),1,0)</f>
        <v>0</v>
      </c>
      <c r="Z395" s="661">
        <f t="shared" si="19"/>
        <v>0</v>
      </c>
      <c r="AA395" s="661">
        <f t="shared" si="19"/>
        <v>0</v>
      </c>
      <c r="AB395" s="661">
        <f t="shared" si="19"/>
        <v>0</v>
      </c>
      <c r="AC395" s="661">
        <f t="shared" si="19"/>
        <v>0</v>
      </c>
      <c r="AD395" s="661">
        <f t="shared" si="19"/>
        <v>0</v>
      </c>
      <c r="AE395" s="661">
        <f t="shared" si="19"/>
        <v>0</v>
      </c>
      <c r="AF395" s="661">
        <f t="shared" si="19"/>
        <v>0</v>
      </c>
      <c r="AG395" s="661">
        <f t="shared" si="19"/>
        <v>0</v>
      </c>
      <c r="AH395" s="661">
        <f t="shared" si="19"/>
        <v>0</v>
      </c>
      <c r="AI395" s="661">
        <f t="shared" ref="AI395:AR404" si="20">IF(AND(AI$3&gt;$B395,AI$3-$B395&lt;=$B$392),1,0)</f>
        <v>0</v>
      </c>
      <c r="AJ395" s="661">
        <f t="shared" si="20"/>
        <v>0</v>
      </c>
      <c r="AK395" s="661">
        <f t="shared" si="20"/>
        <v>0</v>
      </c>
      <c r="AL395" s="661">
        <f t="shared" si="20"/>
        <v>0</v>
      </c>
      <c r="AM395" s="661">
        <f t="shared" si="20"/>
        <v>0</v>
      </c>
      <c r="AN395" s="661">
        <f t="shared" si="20"/>
        <v>0</v>
      </c>
      <c r="AO395" s="661">
        <f t="shared" si="20"/>
        <v>0</v>
      </c>
      <c r="AP395" s="661">
        <f t="shared" si="20"/>
        <v>0</v>
      </c>
      <c r="AQ395" s="661">
        <f t="shared" si="20"/>
        <v>0</v>
      </c>
      <c r="AR395" s="661">
        <f t="shared" si="20"/>
        <v>0</v>
      </c>
      <c r="AS395" s="661">
        <f t="shared" ref="AS395:BA404" si="21">IF(AND(AS$3&gt;$B395,AS$3-$B395&lt;=$B$392),1,0)</f>
        <v>0</v>
      </c>
      <c r="AT395" s="661">
        <f t="shared" si="21"/>
        <v>0</v>
      </c>
      <c r="AU395" s="661">
        <f t="shared" si="21"/>
        <v>0</v>
      </c>
      <c r="AV395" s="661">
        <f t="shared" si="21"/>
        <v>0</v>
      </c>
      <c r="AW395" s="661">
        <f t="shared" si="21"/>
        <v>0</v>
      </c>
      <c r="AX395" s="661">
        <f t="shared" si="21"/>
        <v>0</v>
      </c>
      <c r="AY395" s="661">
        <f t="shared" si="21"/>
        <v>0</v>
      </c>
      <c r="AZ395" s="661">
        <f t="shared" si="21"/>
        <v>0</v>
      </c>
      <c r="BA395" s="662">
        <f t="shared" si="21"/>
        <v>0</v>
      </c>
    </row>
    <row r="396" spans="1:53" s="221" customFormat="1" outlineLevel="1">
      <c r="B396" s="983">
        <v>3</v>
      </c>
      <c r="C396" s="984"/>
      <c r="D396" s="661"/>
      <c r="E396" s="661">
        <f t="shared" si="17"/>
        <v>0</v>
      </c>
      <c r="F396" s="661">
        <f t="shared" si="17"/>
        <v>0</v>
      </c>
      <c r="G396" s="661">
        <f t="shared" si="17"/>
        <v>0</v>
      </c>
      <c r="H396" s="661">
        <f t="shared" si="17"/>
        <v>0</v>
      </c>
      <c r="I396" s="661">
        <f t="shared" si="17"/>
        <v>0</v>
      </c>
      <c r="J396" s="661">
        <f t="shared" si="17"/>
        <v>0</v>
      </c>
      <c r="K396" s="661">
        <f t="shared" si="17"/>
        <v>0</v>
      </c>
      <c r="L396" s="661">
        <f t="shared" si="17"/>
        <v>0</v>
      </c>
      <c r="M396" s="661">
        <f t="shared" si="17"/>
        <v>0</v>
      </c>
      <c r="N396" s="661">
        <f t="shared" si="17"/>
        <v>0</v>
      </c>
      <c r="O396" s="661">
        <f t="shared" si="18"/>
        <v>0</v>
      </c>
      <c r="P396" s="661">
        <f t="shared" si="18"/>
        <v>0</v>
      </c>
      <c r="Q396" s="661">
        <f t="shared" si="18"/>
        <v>0</v>
      </c>
      <c r="R396" s="661">
        <f t="shared" si="18"/>
        <v>0</v>
      </c>
      <c r="S396" s="661">
        <f t="shared" si="18"/>
        <v>0</v>
      </c>
      <c r="T396" s="661">
        <f t="shared" si="18"/>
        <v>0</v>
      </c>
      <c r="U396" s="661">
        <f t="shared" si="18"/>
        <v>0</v>
      </c>
      <c r="V396" s="661">
        <f t="shared" si="18"/>
        <v>0</v>
      </c>
      <c r="W396" s="661">
        <f t="shared" si="18"/>
        <v>0</v>
      </c>
      <c r="X396" s="661">
        <f t="shared" si="18"/>
        <v>0</v>
      </c>
      <c r="Y396" s="661">
        <f t="shared" si="19"/>
        <v>0</v>
      </c>
      <c r="Z396" s="661">
        <f t="shared" si="19"/>
        <v>0</v>
      </c>
      <c r="AA396" s="661">
        <f t="shared" si="19"/>
        <v>0</v>
      </c>
      <c r="AB396" s="661">
        <f t="shared" si="19"/>
        <v>0</v>
      </c>
      <c r="AC396" s="661">
        <f t="shared" si="19"/>
        <v>0</v>
      </c>
      <c r="AD396" s="661">
        <f t="shared" si="19"/>
        <v>0</v>
      </c>
      <c r="AE396" s="661">
        <f t="shared" si="19"/>
        <v>0</v>
      </c>
      <c r="AF396" s="661">
        <f t="shared" si="19"/>
        <v>0</v>
      </c>
      <c r="AG396" s="661">
        <f t="shared" si="19"/>
        <v>0</v>
      </c>
      <c r="AH396" s="661">
        <f t="shared" si="19"/>
        <v>0</v>
      </c>
      <c r="AI396" s="661">
        <f t="shared" si="20"/>
        <v>0</v>
      </c>
      <c r="AJ396" s="661">
        <f t="shared" si="20"/>
        <v>0</v>
      </c>
      <c r="AK396" s="661">
        <f t="shared" si="20"/>
        <v>0</v>
      </c>
      <c r="AL396" s="661">
        <f t="shared" si="20"/>
        <v>0</v>
      </c>
      <c r="AM396" s="661">
        <f t="shared" si="20"/>
        <v>0</v>
      </c>
      <c r="AN396" s="661">
        <f t="shared" si="20"/>
        <v>0</v>
      </c>
      <c r="AO396" s="661">
        <f t="shared" si="20"/>
        <v>0</v>
      </c>
      <c r="AP396" s="661">
        <f t="shared" si="20"/>
        <v>0</v>
      </c>
      <c r="AQ396" s="661">
        <f t="shared" si="20"/>
        <v>0</v>
      </c>
      <c r="AR396" s="661">
        <f t="shared" si="20"/>
        <v>0</v>
      </c>
      <c r="AS396" s="661">
        <f t="shared" si="21"/>
        <v>0</v>
      </c>
      <c r="AT396" s="661">
        <f t="shared" si="21"/>
        <v>0</v>
      </c>
      <c r="AU396" s="661">
        <f t="shared" si="21"/>
        <v>0</v>
      </c>
      <c r="AV396" s="661">
        <f t="shared" si="21"/>
        <v>0</v>
      </c>
      <c r="AW396" s="661">
        <f t="shared" si="21"/>
        <v>0</v>
      </c>
      <c r="AX396" s="661">
        <f t="shared" si="21"/>
        <v>0</v>
      </c>
      <c r="AY396" s="661">
        <f t="shared" si="21"/>
        <v>0</v>
      </c>
      <c r="AZ396" s="661">
        <f t="shared" si="21"/>
        <v>0</v>
      </c>
      <c r="BA396" s="662">
        <f t="shared" si="21"/>
        <v>0</v>
      </c>
    </row>
    <row r="397" spans="1:53" s="221" customFormat="1" outlineLevel="1">
      <c r="B397" s="983">
        <v>4</v>
      </c>
      <c r="C397" s="984"/>
      <c r="D397" s="661"/>
      <c r="E397" s="661">
        <f t="shared" si="17"/>
        <v>0</v>
      </c>
      <c r="F397" s="661">
        <f t="shared" si="17"/>
        <v>0</v>
      </c>
      <c r="G397" s="661">
        <f t="shared" si="17"/>
        <v>0</v>
      </c>
      <c r="H397" s="661">
        <f t="shared" si="17"/>
        <v>0</v>
      </c>
      <c r="I397" s="661">
        <f t="shared" si="17"/>
        <v>0</v>
      </c>
      <c r="J397" s="661">
        <f t="shared" si="17"/>
        <v>0</v>
      </c>
      <c r="K397" s="661">
        <f t="shared" si="17"/>
        <v>0</v>
      </c>
      <c r="L397" s="661">
        <f t="shared" si="17"/>
        <v>0</v>
      </c>
      <c r="M397" s="661">
        <f t="shared" si="17"/>
        <v>0</v>
      </c>
      <c r="N397" s="661">
        <f t="shared" si="17"/>
        <v>0</v>
      </c>
      <c r="O397" s="661">
        <f t="shared" si="18"/>
        <v>0</v>
      </c>
      <c r="P397" s="661">
        <f t="shared" si="18"/>
        <v>0</v>
      </c>
      <c r="Q397" s="661">
        <f t="shared" si="18"/>
        <v>0</v>
      </c>
      <c r="R397" s="661">
        <f t="shared" si="18"/>
        <v>0</v>
      </c>
      <c r="S397" s="661">
        <f t="shared" si="18"/>
        <v>0</v>
      </c>
      <c r="T397" s="661">
        <f t="shared" si="18"/>
        <v>0</v>
      </c>
      <c r="U397" s="661">
        <f t="shared" si="18"/>
        <v>0</v>
      </c>
      <c r="V397" s="661">
        <f t="shared" si="18"/>
        <v>0</v>
      </c>
      <c r="W397" s="661">
        <f t="shared" si="18"/>
        <v>0</v>
      </c>
      <c r="X397" s="661">
        <f t="shared" si="18"/>
        <v>0</v>
      </c>
      <c r="Y397" s="661">
        <f t="shared" si="19"/>
        <v>0</v>
      </c>
      <c r="Z397" s="661">
        <f t="shared" si="19"/>
        <v>0</v>
      </c>
      <c r="AA397" s="661">
        <f t="shared" si="19"/>
        <v>0</v>
      </c>
      <c r="AB397" s="661">
        <f t="shared" si="19"/>
        <v>0</v>
      </c>
      <c r="AC397" s="661">
        <f t="shared" si="19"/>
        <v>0</v>
      </c>
      <c r="AD397" s="661">
        <f t="shared" si="19"/>
        <v>0</v>
      </c>
      <c r="AE397" s="661">
        <f t="shared" si="19"/>
        <v>0</v>
      </c>
      <c r="AF397" s="661">
        <f t="shared" si="19"/>
        <v>0</v>
      </c>
      <c r="AG397" s="661">
        <f t="shared" si="19"/>
        <v>0</v>
      </c>
      <c r="AH397" s="661">
        <f t="shared" si="19"/>
        <v>0</v>
      </c>
      <c r="AI397" s="661">
        <f t="shared" si="20"/>
        <v>0</v>
      </c>
      <c r="AJ397" s="661">
        <f t="shared" si="20"/>
        <v>0</v>
      </c>
      <c r="AK397" s="661">
        <f t="shared" si="20"/>
        <v>0</v>
      </c>
      <c r="AL397" s="661">
        <f t="shared" si="20"/>
        <v>0</v>
      </c>
      <c r="AM397" s="661">
        <f t="shared" si="20"/>
        <v>0</v>
      </c>
      <c r="AN397" s="661">
        <f t="shared" si="20"/>
        <v>0</v>
      </c>
      <c r="AO397" s="661">
        <f t="shared" si="20"/>
        <v>0</v>
      </c>
      <c r="AP397" s="661">
        <f t="shared" si="20"/>
        <v>0</v>
      </c>
      <c r="AQ397" s="661">
        <f t="shared" si="20"/>
        <v>0</v>
      </c>
      <c r="AR397" s="661">
        <f t="shared" si="20"/>
        <v>0</v>
      </c>
      <c r="AS397" s="661">
        <f t="shared" si="21"/>
        <v>0</v>
      </c>
      <c r="AT397" s="661">
        <f t="shared" si="21"/>
        <v>0</v>
      </c>
      <c r="AU397" s="661">
        <f t="shared" si="21"/>
        <v>0</v>
      </c>
      <c r="AV397" s="661">
        <f t="shared" si="21"/>
        <v>0</v>
      </c>
      <c r="AW397" s="661">
        <f t="shared" si="21"/>
        <v>0</v>
      </c>
      <c r="AX397" s="661">
        <f t="shared" si="21"/>
        <v>0</v>
      </c>
      <c r="AY397" s="661">
        <f t="shared" si="21"/>
        <v>0</v>
      </c>
      <c r="AZ397" s="661">
        <f t="shared" si="21"/>
        <v>0</v>
      </c>
      <c r="BA397" s="662">
        <f t="shared" si="21"/>
        <v>0</v>
      </c>
    </row>
    <row r="398" spans="1:53" s="221" customFormat="1" outlineLevel="1">
      <c r="B398" s="983">
        <v>5</v>
      </c>
      <c r="C398" s="984"/>
      <c r="D398" s="661"/>
      <c r="E398" s="661">
        <f t="shared" si="17"/>
        <v>0</v>
      </c>
      <c r="F398" s="661">
        <f t="shared" si="17"/>
        <v>0</v>
      </c>
      <c r="G398" s="661">
        <f t="shared" si="17"/>
        <v>0</v>
      </c>
      <c r="H398" s="661">
        <f t="shared" si="17"/>
        <v>0</v>
      </c>
      <c r="I398" s="661">
        <f t="shared" si="17"/>
        <v>0</v>
      </c>
      <c r="J398" s="661">
        <f t="shared" si="17"/>
        <v>0</v>
      </c>
      <c r="K398" s="661">
        <f t="shared" si="17"/>
        <v>0</v>
      </c>
      <c r="L398" s="661">
        <f t="shared" si="17"/>
        <v>0</v>
      </c>
      <c r="M398" s="661">
        <f t="shared" si="17"/>
        <v>0</v>
      </c>
      <c r="N398" s="661">
        <f t="shared" si="17"/>
        <v>0</v>
      </c>
      <c r="O398" s="661">
        <f t="shared" si="18"/>
        <v>0</v>
      </c>
      <c r="P398" s="661">
        <f t="shared" si="18"/>
        <v>0</v>
      </c>
      <c r="Q398" s="661">
        <f t="shared" si="18"/>
        <v>0</v>
      </c>
      <c r="R398" s="661">
        <f t="shared" si="18"/>
        <v>0</v>
      </c>
      <c r="S398" s="661">
        <f t="shared" si="18"/>
        <v>0</v>
      </c>
      <c r="T398" s="661">
        <f t="shared" si="18"/>
        <v>0</v>
      </c>
      <c r="U398" s="661">
        <f t="shared" si="18"/>
        <v>0</v>
      </c>
      <c r="V398" s="661">
        <f t="shared" si="18"/>
        <v>0</v>
      </c>
      <c r="W398" s="661">
        <f t="shared" si="18"/>
        <v>0</v>
      </c>
      <c r="X398" s="661">
        <f t="shared" si="18"/>
        <v>0</v>
      </c>
      <c r="Y398" s="661">
        <f t="shared" si="19"/>
        <v>0</v>
      </c>
      <c r="Z398" s="661">
        <f t="shared" si="19"/>
        <v>0</v>
      </c>
      <c r="AA398" s="661">
        <f t="shared" si="19"/>
        <v>0</v>
      </c>
      <c r="AB398" s="661">
        <f t="shared" si="19"/>
        <v>0</v>
      </c>
      <c r="AC398" s="661">
        <f t="shared" si="19"/>
        <v>0</v>
      </c>
      <c r="AD398" s="661">
        <f t="shared" si="19"/>
        <v>0</v>
      </c>
      <c r="AE398" s="661">
        <f t="shared" si="19"/>
        <v>0</v>
      </c>
      <c r="AF398" s="661">
        <f t="shared" si="19"/>
        <v>0</v>
      </c>
      <c r="AG398" s="661">
        <f t="shared" si="19"/>
        <v>0</v>
      </c>
      <c r="AH398" s="661">
        <f t="shared" si="19"/>
        <v>0</v>
      </c>
      <c r="AI398" s="661">
        <f t="shared" si="20"/>
        <v>0</v>
      </c>
      <c r="AJ398" s="661">
        <f t="shared" si="20"/>
        <v>0</v>
      </c>
      <c r="AK398" s="661">
        <f t="shared" si="20"/>
        <v>0</v>
      </c>
      <c r="AL398" s="661">
        <f t="shared" si="20"/>
        <v>0</v>
      </c>
      <c r="AM398" s="661">
        <f t="shared" si="20"/>
        <v>0</v>
      </c>
      <c r="AN398" s="661">
        <f t="shared" si="20"/>
        <v>0</v>
      </c>
      <c r="AO398" s="661">
        <f t="shared" si="20"/>
        <v>0</v>
      </c>
      <c r="AP398" s="661">
        <f t="shared" si="20"/>
        <v>0</v>
      </c>
      <c r="AQ398" s="661">
        <f t="shared" si="20"/>
        <v>0</v>
      </c>
      <c r="AR398" s="661">
        <f t="shared" si="20"/>
        <v>0</v>
      </c>
      <c r="AS398" s="661">
        <f t="shared" si="21"/>
        <v>0</v>
      </c>
      <c r="AT398" s="661">
        <f t="shared" si="21"/>
        <v>0</v>
      </c>
      <c r="AU398" s="661">
        <f t="shared" si="21"/>
        <v>0</v>
      </c>
      <c r="AV398" s="661">
        <f t="shared" si="21"/>
        <v>0</v>
      </c>
      <c r="AW398" s="661">
        <f t="shared" si="21"/>
        <v>0</v>
      </c>
      <c r="AX398" s="661">
        <f t="shared" si="21"/>
        <v>0</v>
      </c>
      <c r="AY398" s="661">
        <f t="shared" si="21"/>
        <v>0</v>
      </c>
      <c r="AZ398" s="661">
        <f t="shared" si="21"/>
        <v>0</v>
      </c>
      <c r="BA398" s="662">
        <f t="shared" si="21"/>
        <v>0</v>
      </c>
    </row>
    <row r="399" spans="1:53" s="221" customFormat="1" outlineLevel="1">
      <c r="B399" s="983">
        <v>6</v>
      </c>
      <c r="C399" s="984"/>
      <c r="D399" s="661"/>
      <c r="E399" s="661">
        <f t="shared" si="17"/>
        <v>0</v>
      </c>
      <c r="F399" s="661">
        <f t="shared" si="17"/>
        <v>0</v>
      </c>
      <c r="G399" s="661">
        <f t="shared" si="17"/>
        <v>0</v>
      </c>
      <c r="H399" s="661">
        <f t="shared" si="17"/>
        <v>0</v>
      </c>
      <c r="I399" s="661">
        <f t="shared" si="17"/>
        <v>0</v>
      </c>
      <c r="J399" s="661">
        <f t="shared" si="17"/>
        <v>0</v>
      </c>
      <c r="K399" s="661">
        <f t="shared" si="17"/>
        <v>0</v>
      </c>
      <c r="L399" s="661">
        <f t="shared" si="17"/>
        <v>0</v>
      </c>
      <c r="M399" s="661">
        <f t="shared" si="17"/>
        <v>0</v>
      </c>
      <c r="N399" s="661">
        <f t="shared" si="17"/>
        <v>0</v>
      </c>
      <c r="O399" s="661">
        <f t="shared" si="18"/>
        <v>0</v>
      </c>
      <c r="P399" s="661">
        <f t="shared" si="18"/>
        <v>0</v>
      </c>
      <c r="Q399" s="661">
        <f t="shared" si="18"/>
        <v>0</v>
      </c>
      <c r="R399" s="661">
        <f t="shared" si="18"/>
        <v>0</v>
      </c>
      <c r="S399" s="661">
        <f t="shared" si="18"/>
        <v>0</v>
      </c>
      <c r="T399" s="661">
        <f t="shared" si="18"/>
        <v>0</v>
      </c>
      <c r="U399" s="661">
        <f t="shared" si="18"/>
        <v>0</v>
      </c>
      <c r="V399" s="661">
        <f t="shared" si="18"/>
        <v>0</v>
      </c>
      <c r="W399" s="661">
        <f t="shared" si="18"/>
        <v>0</v>
      </c>
      <c r="X399" s="661">
        <f t="shared" si="18"/>
        <v>0</v>
      </c>
      <c r="Y399" s="661">
        <f t="shared" si="19"/>
        <v>0</v>
      </c>
      <c r="Z399" s="661">
        <f t="shared" si="19"/>
        <v>0</v>
      </c>
      <c r="AA399" s="661">
        <f t="shared" si="19"/>
        <v>0</v>
      </c>
      <c r="AB399" s="661">
        <f t="shared" si="19"/>
        <v>0</v>
      </c>
      <c r="AC399" s="661">
        <f t="shared" si="19"/>
        <v>0</v>
      </c>
      <c r="AD399" s="661">
        <f t="shared" si="19"/>
        <v>0</v>
      </c>
      <c r="AE399" s="661">
        <f t="shared" si="19"/>
        <v>0</v>
      </c>
      <c r="AF399" s="661">
        <f t="shared" si="19"/>
        <v>0</v>
      </c>
      <c r="AG399" s="661">
        <f t="shared" si="19"/>
        <v>0</v>
      </c>
      <c r="AH399" s="661">
        <f t="shared" si="19"/>
        <v>0</v>
      </c>
      <c r="AI399" s="661">
        <f t="shared" si="20"/>
        <v>0</v>
      </c>
      <c r="AJ399" s="661">
        <f t="shared" si="20"/>
        <v>0</v>
      </c>
      <c r="AK399" s="661">
        <f t="shared" si="20"/>
        <v>0</v>
      </c>
      <c r="AL399" s="661">
        <f t="shared" si="20"/>
        <v>0</v>
      </c>
      <c r="AM399" s="661">
        <f t="shared" si="20"/>
        <v>0</v>
      </c>
      <c r="AN399" s="661">
        <f t="shared" si="20"/>
        <v>0</v>
      </c>
      <c r="AO399" s="661">
        <f t="shared" si="20"/>
        <v>0</v>
      </c>
      <c r="AP399" s="661">
        <f t="shared" si="20"/>
        <v>0</v>
      </c>
      <c r="AQ399" s="661">
        <f t="shared" si="20"/>
        <v>0</v>
      </c>
      <c r="AR399" s="661">
        <f t="shared" si="20"/>
        <v>0</v>
      </c>
      <c r="AS399" s="661">
        <f t="shared" si="21"/>
        <v>0</v>
      </c>
      <c r="AT399" s="661">
        <f t="shared" si="21"/>
        <v>0</v>
      </c>
      <c r="AU399" s="661">
        <f t="shared" si="21"/>
        <v>0</v>
      </c>
      <c r="AV399" s="661">
        <f t="shared" si="21"/>
        <v>0</v>
      </c>
      <c r="AW399" s="661">
        <f t="shared" si="21"/>
        <v>0</v>
      </c>
      <c r="AX399" s="661">
        <f t="shared" si="21"/>
        <v>0</v>
      </c>
      <c r="AY399" s="661">
        <f t="shared" si="21"/>
        <v>0</v>
      </c>
      <c r="AZ399" s="661">
        <f t="shared" si="21"/>
        <v>0</v>
      </c>
      <c r="BA399" s="662">
        <f t="shared" si="21"/>
        <v>0</v>
      </c>
    </row>
    <row r="400" spans="1:53" s="221" customFormat="1" outlineLevel="1">
      <c r="B400" s="983">
        <v>7</v>
      </c>
      <c r="C400" s="984"/>
      <c r="D400" s="661"/>
      <c r="E400" s="661">
        <f t="shared" si="17"/>
        <v>0</v>
      </c>
      <c r="F400" s="661">
        <f t="shared" si="17"/>
        <v>0</v>
      </c>
      <c r="G400" s="661">
        <f t="shared" si="17"/>
        <v>0</v>
      </c>
      <c r="H400" s="661">
        <f t="shared" si="17"/>
        <v>0</v>
      </c>
      <c r="I400" s="661">
        <f t="shared" si="17"/>
        <v>0</v>
      </c>
      <c r="J400" s="661">
        <f t="shared" si="17"/>
        <v>0</v>
      </c>
      <c r="K400" s="661">
        <f t="shared" si="17"/>
        <v>0</v>
      </c>
      <c r="L400" s="661">
        <f t="shared" si="17"/>
        <v>0</v>
      </c>
      <c r="M400" s="661">
        <f t="shared" si="17"/>
        <v>0</v>
      </c>
      <c r="N400" s="661">
        <f t="shared" si="17"/>
        <v>0</v>
      </c>
      <c r="O400" s="661">
        <f t="shared" si="18"/>
        <v>0</v>
      </c>
      <c r="P400" s="661">
        <f t="shared" si="18"/>
        <v>0</v>
      </c>
      <c r="Q400" s="661">
        <f t="shared" si="18"/>
        <v>0</v>
      </c>
      <c r="R400" s="661">
        <f t="shared" si="18"/>
        <v>0</v>
      </c>
      <c r="S400" s="661">
        <f t="shared" si="18"/>
        <v>0</v>
      </c>
      <c r="T400" s="661">
        <f t="shared" si="18"/>
        <v>0</v>
      </c>
      <c r="U400" s="661">
        <f t="shared" si="18"/>
        <v>0</v>
      </c>
      <c r="V400" s="661">
        <f t="shared" si="18"/>
        <v>0</v>
      </c>
      <c r="W400" s="661">
        <f t="shared" si="18"/>
        <v>0</v>
      </c>
      <c r="X400" s="661">
        <f t="shared" si="18"/>
        <v>0</v>
      </c>
      <c r="Y400" s="661">
        <f t="shared" si="19"/>
        <v>0</v>
      </c>
      <c r="Z400" s="661">
        <f t="shared" si="19"/>
        <v>0</v>
      </c>
      <c r="AA400" s="661">
        <f t="shared" si="19"/>
        <v>0</v>
      </c>
      <c r="AB400" s="661">
        <f t="shared" si="19"/>
        <v>0</v>
      </c>
      <c r="AC400" s="661">
        <f t="shared" si="19"/>
        <v>0</v>
      </c>
      <c r="AD400" s="661">
        <f t="shared" si="19"/>
        <v>0</v>
      </c>
      <c r="AE400" s="661">
        <f t="shared" si="19"/>
        <v>0</v>
      </c>
      <c r="AF400" s="661">
        <f t="shared" si="19"/>
        <v>0</v>
      </c>
      <c r="AG400" s="661">
        <f t="shared" si="19"/>
        <v>0</v>
      </c>
      <c r="AH400" s="661">
        <f t="shared" si="19"/>
        <v>0</v>
      </c>
      <c r="AI400" s="661">
        <f t="shared" si="20"/>
        <v>0</v>
      </c>
      <c r="AJ400" s="661">
        <f t="shared" si="20"/>
        <v>0</v>
      </c>
      <c r="AK400" s="661">
        <f t="shared" si="20"/>
        <v>0</v>
      </c>
      <c r="AL400" s="661">
        <f t="shared" si="20"/>
        <v>0</v>
      </c>
      <c r="AM400" s="661">
        <f t="shared" si="20"/>
        <v>0</v>
      </c>
      <c r="AN400" s="661">
        <f t="shared" si="20"/>
        <v>0</v>
      </c>
      <c r="AO400" s="661">
        <f t="shared" si="20"/>
        <v>0</v>
      </c>
      <c r="AP400" s="661">
        <f t="shared" si="20"/>
        <v>0</v>
      </c>
      <c r="AQ400" s="661">
        <f t="shared" si="20"/>
        <v>0</v>
      </c>
      <c r="AR400" s="661">
        <f t="shared" si="20"/>
        <v>0</v>
      </c>
      <c r="AS400" s="661">
        <f t="shared" si="21"/>
        <v>0</v>
      </c>
      <c r="AT400" s="661">
        <f t="shared" si="21"/>
        <v>0</v>
      </c>
      <c r="AU400" s="661">
        <f t="shared" si="21"/>
        <v>0</v>
      </c>
      <c r="AV400" s="661">
        <f t="shared" si="21"/>
        <v>0</v>
      </c>
      <c r="AW400" s="661">
        <f t="shared" si="21"/>
        <v>0</v>
      </c>
      <c r="AX400" s="661">
        <f t="shared" si="21"/>
        <v>0</v>
      </c>
      <c r="AY400" s="661">
        <f t="shared" si="21"/>
        <v>0</v>
      </c>
      <c r="AZ400" s="661">
        <f t="shared" si="21"/>
        <v>0</v>
      </c>
      <c r="BA400" s="662">
        <f t="shared" si="21"/>
        <v>0</v>
      </c>
    </row>
    <row r="401" spans="2:53" s="221" customFormat="1" outlineLevel="1">
      <c r="B401" s="983">
        <v>8</v>
      </c>
      <c r="C401" s="984"/>
      <c r="D401" s="661"/>
      <c r="E401" s="661">
        <f t="shared" si="17"/>
        <v>0</v>
      </c>
      <c r="F401" s="661">
        <f t="shared" si="17"/>
        <v>0</v>
      </c>
      <c r="G401" s="661">
        <f t="shared" si="17"/>
        <v>0</v>
      </c>
      <c r="H401" s="661">
        <f t="shared" si="17"/>
        <v>0</v>
      </c>
      <c r="I401" s="661">
        <f t="shared" si="17"/>
        <v>0</v>
      </c>
      <c r="J401" s="661">
        <f t="shared" si="17"/>
        <v>0</v>
      </c>
      <c r="K401" s="661">
        <f t="shared" si="17"/>
        <v>0</v>
      </c>
      <c r="L401" s="661">
        <f t="shared" si="17"/>
        <v>0</v>
      </c>
      <c r="M401" s="661">
        <f t="shared" si="17"/>
        <v>0</v>
      </c>
      <c r="N401" s="661">
        <f t="shared" si="17"/>
        <v>0</v>
      </c>
      <c r="O401" s="661">
        <f t="shared" si="18"/>
        <v>0</v>
      </c>
      <c r="P401" s="661">
        <f t="shared" si="18"/>
        <v>0</v>
      </c>
      <c r="Q401" s="661">
        <f t="shared" si="18"/>
        <v>0</v>
      </c>
      <c r="R401" s="661">
        <f t="shared" si="18"/>
        <v>0</v>
      </c>
      <c r="S401" s="661">
        <f t="shared" si="18"/>
        <v>0</v>
      </c>
      <c r="T401" s="661">
        <f t="shared" si="18"/>
        <v>0</v>
      </c>
      <c r="U401" s="661">
        <f t="shared" si="18"/>
        <v>0</v>
      </c>
      <c r="V401" s="661">
        <f t="shared" si="18"/>
        <v>0</v>
      </c>
      <c r="W401" s="661">
        <f t="shared" si="18"/>
        <v>0</v>
      </c>
      <c r="X401" s="661">
        <f t="shared" si="18"/>
        <v>0</v>
      </c>
      <c r="Y401" s="661">
        <f t="shared" si="19"/>
        <v>0</v>
      </c>
      <c r="Z401" s="661">
        <f t="shared" si="19"/>
        <v>0</v>
      </c>
      <c r="AA401" s="661">
        <f t="shared" si="19"/>
        <v>0</v>
      </c>
      <c r="AB401" s="661">
        <f t="shared" si="19"/>
        <v>0</v>
      </c>
      <c r="AC401" s="661">
        <f t="shared" si="19"/>
        <v>0</v>
      </c>
      <c r="AD401" s="661">
        <f t="shared" si="19"/>
        <v>0</v>
      </c>
      <c r="AE401" s="661">
        <f t="shared" si="19"/>
        <v>0</v>
      </c>
      <c r="AF401" s="661">
        <f t="shared" si="19"/>
        <v>0</v>
      </c>
      <c r="AG401" s="661">
        <f t="shared" si="19"/>
        <v>0</v>
      </c>
      <c r="AH401" s="661">
        <f t="shared" si="19"/>
        <v>0</v>
      </c>
      <c r="AI401" s="661">
        <f t="shared" si="20"/>
        <v>0</v>
      </c>
      <c r="AJ401" s="661">
        <f t="shared" si="20"/>
        <v>0</v>
      </c>
      <c r="AK401" s="661">
        <f t="shared" si="20"/>
        <v>0</v>
      </c>
      <c r="AL401" s="661">
        <f t="shared" si="20"/>
        <v>0</v>
      </c>
      <c r="AM401" s="661">
        <f t="shared" si="20"/>
        <v>0</v>
      </c>
      <c r="AN401" s="661">
        <f t="shared" si="20"/>
        <v>0</v>
      </c>
      <c r="AO401" s="661">
        <f t="shared" si="20"/>
        <v>0</v>
      </c>
      <c r="AP401" s="661">
        <f t="shared" si="20"/>
        <v>0</v>
      </c>
      <c r="AQ401" s="661">
        <f t="shared" si="20"/>
        <v>0</v>
      </c>
      <c r="AR401" s="661">
        <f t="shared" si="20"/>
        <v>0</v>
      </c>
      <c r="AS401" s="661">
        <f t="shared" si="21"/>
        <v>0</v>
      </c>
      <c r="AT401" s="661">
        <f t="shared" si="21"/>
        <v>0</v>
      </c>
      <c r="AU401" s="661">
        <f t="shared" si="21"/>
        <v>0</v>
      </c>
      <c r="AV401" s="661">
        <f t="shared" si="21"/>
        <v>0</v>
      </c>
      <c r="AW401" s="661">
        <f t="shared" si="21"/>
        <v>0</v>
      </c>
      <c r="AX401" s="661">
        <f t="shared" si="21"/>
        <v>0</v>
      </c>
      <c r="AY401" s="661">
        <f t="shared" si="21"/>
        <v>0</v>
      </c>
      <c r="AZ401" s="661">
        <f t="shared" si="21"/>
        <v>0</v>
      </c>
      <c r="BA401" s="662">
        <f t="shared" si="21"/>
        <v>0</v>
      </c>
    </row>
    <row r="402" spans="2:53" s="221" customFormat="1" outlineLevel="1">
      <c r="B402" s="983">
        <v>9</v>
      </c>
      <c r="C402" s="984"/>
      <c r="D402" s="661"/>
      <c r="E402" s="661">
        <f t="shared" si="17"/>
        <v>0</v>
      </c>
      <c r="F402" s="661">
        <f t="shared" si="17"/>
        <v>0</v>
      </c>
      <c r="G402" s="661">
        <f t="shared" si="17"/>
        <v>0</v>
      </c>
      <c r="H402" s="661">
        <f t="shared" si="17"/>
        <v>0</v>
      </c>
      <c r="I402" s="661">
        <f t="shared" si="17"/>
        <v>0</v>
      </c>
      <c r="J402" s="661">
        <f t="shared" si="17"/>
        <v>0</v>
      </c>
      <c r="K402" s="661">
        <f t="shared" si="17"/>
        <v>0</v>
      </c>
      <c r="L402" s="661">
        <f t="shared" si="17"/>
        <v>0</v>
      </c>
      <c r="M402" s="661">
        <f t="shared" si="17"/>
        <v>0</v>
      </c>
      <c r="N402" s="661">
        <f t="shared" si="17"/>
        <v>0</v>
      </c>
      <c r="O402" s="661">
        <f t="shared" si="18"/>
        <v>0</v>
      </c>
      <c r="P402" s="661">
        <f t="shared" si="18"/>
        <v>0</v>
      </c>
      <c r="Q402" s="661">
        <f t="shared" si="18"/>
        <v>0</v>
      </c>
      <c r="R402" s="661">
        <f t="shared" si="18"/>
        <v>0</v>
      </c>
      <c r="S402" s="661">
        <f t="shared" si="18"/>
        <v>0</v>
      </c>
      <c r="T402" s="661">
        <f t="shared" si="18"/>
        <v>0</v>
      </c>
      <c r="U402" s="661">
        <f t="shared" si="18"/>
        <v>0</v>
      </c>
      <c r="V402" s="661">
        <f t="shared" si="18"/>
        <v>0</v>
      </c>
      <c r="W402" s="661">
        <f t="shared" si="18"/>
        <v>0</v>
      </c>
      <c r="X402" s="661">
        <f t="shared" si="18"/>
        <v>0</v>
      </c>
      <c r="Y402" s="661">
        <f t="shared" si="19"/>
        <v>0</v>
      </c>
      <c r="Z402" s="661">
        <f t="shared" si="19"/>
        <v>0</v>
      </c>
      <c r="AA402" s="661">
        <f t="shared" si="19"/>
        <v>0</v>
      </c>
      <c r="AB402" s="661">
        <f t="shared" si="19"/>
        <v>0</v>
      </c>
      <c r="AC402" s="661">
        <f t="shared" si="19"/>
        <v>0</v>
      </c>
      <c r="AD402" s="661">
        <f t="shared" si="19"/>
        <v>0</v>
      </c>
      <c r="AE402" s="661">
        <f t="shared" si="19"/>
        <v>0</v>
      </c>
      <c r="AF402" s="661">
        <f t="shared" si="19"/>
        <v>0</v>
      </c>
      <c r="AG402" s="661">
        <f t="shared" si="19"/>
        <v>0</v>
      </c>
      <c r="AH402" s="661">
        <f t="shared" si="19"/>
        <v>0</v>
      </c>
      <c r="AI402" s="661">
        <f t="shared" si="20"/>
        <v>0</v>
      </c>
      <c r="AJ402" s="661">
        <f t="shared" si="20"/>
        <v>0</v>
      </c>
      <c r="AK402" s="661">
        <f t="shared" si="20"/>
        <v>0</v>
      </c>
      <c r="AL402" s="661">
        <f t="shared" si="20"/>
        <v>0</v>
      </c>
      <c r="AM402" s="661">
        <f t="shared" si="20"/>
        <v>0</v>
      </c>
      <c r="AN402" s="661">
        <f t="shared" si="20"/>
        <v>0</v>
      </c>
      <c r="AO402" s="661">
        <f t="shared" si="20"/>
        <v>0</v>
      </c>
      <c r="AP402" s="661">
        <f t="shared" si="20"/>
        <v>0</v>
      </c>
      <c r="AQ402" s="661">
        <f t="shared" si="20"/>
        <v>0</v>
      </c>
      <c r="AR402" s="661">
        <f t="shared" si="20"/>
        <v>0</v>
      </c>
      <c r="AS402" s="661">
        <f t="shared" si="21"/>
        <v>0</v>
      </c>
      <c r="AT402" s="661">
        <f t="shared" si="21"/>
        <v>0</v>
      </c>
      <c r="AU402" s="661">
        <f t="shared" si="21"/>
        <v>0</v>
      </c>
      <c r="AV402" s="661">
        <f t="shared" si="21"/>
        <v>0</v>
      </c>
      <c r="AW402" s="661">
        <f t="shared" si="21"/>
        <v>0</v>
      </c>
      <c r="AX402" s="661">
        <f t="shared" si="21"/>
        <v>0</v>
      </c>
      <c r="AY402" s="661">
        <f t="shared" si="21"/>
        <v>0</v>
      </c>
      <c r="AZ402" s="661">
        <f t="shared" si="21"/>
        <v>0</v>
      </c>
      <c r="BA402" s="662">
        <f t="shared" si="21"/>
        <v>0</v>
      </c>
    </row>
    <row r="403" spans="2:53" s="221" customFormat="1" outlineLevel="1">
      <c r="B403" s="983">
        <v>10</v>
      </c>
      <c r="C403" s="984"/>
      <c r="D403" s="661"/>
      <c r="E403" s="661">
        <f t="shared" si="17"/>
        <v>0</v>
      </c>
      <c r="F403" s="661">
        <f t="shared" si="17"/>
        <v>0</v>
      </c>
      <c r="G403" s="661">
        <f t="shared" si="17"/>
        <v>0</v>
      </c>
      <c r="H403" s="661">
        <f t="shared" si="17"/>
        <v>0</v>
      </c>
      <c r="I403" s="661">
        <f t="shared" si="17"/>
        <v>0</v>
      </c>
      <c r="J403" s="661">
        <f t="shared" si="17"/>
        <v>0</v>
      </c>
      <c r="K403" s="661">
        <f t="shared" si="17"/>
        <v>0</v>
      </c>
      <c r="L403" s="661">
        <f t="shared" si="17"/>
        <v>0</v>
      </c>
      <c r="M403" s="661">
        <f t="shared" si="17"/>
        <v>0</v>
      </c>
      <c r="N403" s="661">
        <f t="shared" si="17"/>
        <v>0</v>
      </c>
      <c r="O403" s="661">
        <f t="shared" si="18"/>
        <v>0</v>
      </c>
      <c r="P403" s="661">
        <f t="shared" si="18"/>
        <v>0</v>
      </c>
      <c r="Q403" s="661">
        <f t="shared" si="18"/>
        <v>0</v>
      </c>
      <c r="R403" s="661">
        <f t="shared" si="18"/>
        <v>0</v>
      </c>
      <c r="S403" s="661">
        <f t="shared" si="18"/>
        <v>0</v>
      </c>
      <c r="T403" s="661">
        <f t="shared" si="18"/>
        <v>0</v>
      </c>
      <c r="U403" s="661">
        <f t="shared" si="18"/>
        <v>0</v>
      </c>
      <c r="V403" s="661">
        <f t="shared" si="18"/>
        <v>0</v>
      </c>
      <c r="W403" s="661">
        <f t="shared" si="18"/>
        <v>0</v>
      </c>
      <c r="X403" s="661">
        <f t="shared" si="18"/>
        <v>0</v>
      </c>
      <c r="Y403" s="661">
        <f t="shared" si="19"/>
        <v>0</v>
      </c>
      <c r="Z403" s="661">
        <f t="shared" si="19"/>
        <v>0</v>
      </c>
      <c r="AA403" s="661">
        <f t="shared" si="19"/>
        <v>0</v>
      </c>
      <c r="AB403" s="661">
        <f t="shared" si="19"/>
        <v>0</v>
      </c>
      <c r="AC403" s="661">
        <f t="shared" si="19"/>
        <v>0</v>
      </c>
      <c r="AD403" s="661">
        <f t="shared" si="19"/>
        <v>0</v>
      </c>
      <c r="AE403" s="661">
        <f t="shared" si="19"/>
        <v>0</v>
      </c>
      <c r="AF403" s="661">
        <f t="shared" si="19"/>
        <v>0</v>
      </c>
      <c r="AG403" s="661">
        <f t="shared" si="19"/>
        <v>0</v>
      </c>
      <c r="AH403" s="661">
        <f t="shared" si="19"/>
        <v>0</v>
      </c>
      <c r="AI403" s="661">
        <f t="shared" si="20"/>
        <v>0</v>
      </c>
      <c r="AJ403" s="661">
        <f t="shared" si="20"/>
        <v>0</v>
      </c>
      <c r="AK403" s="661">
        <f t="shared" si="20"/>
        <v>0</v>
      </c>
      <c r="AL403" s="661">
        <f t="shared" si="20"/>
        <v>0</v>
      </c>
      <c r="AM403" s="661">
        <f t="shared" si="20"/>
        <v>0</v>
      </c>
      <c r="AN403" s="661">
        <f t="shared" si="20"/>
        <v>0</v>
      </c>
      <c r="AO403" s="661">
        <f t="shared" si="20"/>
        <v>0</v>
      </c>
      <c r="AP403" s="661">
        <f t="shared" si="20"/>
        <v>0</v>
      </c>
      <c r="AQ403" s="661">
        <f t="shared" si="20"/>
        <v>0</v>
      </c>
      <c r="AR403" s="661">
        <f t="shared" si="20"/>
        <v>0</v>
      </c>
      <c r="AS403" s="661">
        <f t="shared" si="21"/>
        <v>0</v>
      </c>
      <c r="AT403" s="661">
        <f t="shared" si="21"/>
        <v>0</v>
      </c>
      <c r="AU403" s="661">
        <f t="shared" si="21"/>
        <v>0</v>
      </c>
      <c r="AV403" s="661">
        <f t="shared" si="21"/>
        <v>0</v>
      </c>
      <c r="AW403" s="661">
        <f t="shared" si="21"/>
        <v>0</v>
      </c>
      <c r="AX403" s="661">
        <f t="shared" si="21"/>
        <v>0</v>
      </c>
      <c r="AY403" s="661">
        <f t="shared" si="21"/>
        <v>0</v>
      </c>
      <c r="AZ403" s="661">
        <f t="shared" si="21"/>
        <v>0</v>
      </c>
      <c r="BA403" s="662">
        <f t="shared" si="21"/>
        <v>0</v>
      </c>
    </row>
    <row r="404" spans="2:53" s="221" customFormat="1" outlineLevel="1">
      <c r="B404" s="983">
        <v>11</v>
      </c>
      <c r="C404" s="984"/>
      <c r="D404" s="661"/>
      <c r="E404" s="661">
        <f t="shared" si="17"/>
        <v>0</v>
      </c>
      <c r="F404" s="661">
        <f t="shared" si="17"/>
        <v>0</v>
      </c>
      <c r="G404" s="661">
        <f t="shared" si="17"/>
        <v>0</v>
      </c>
      <c r="H404" s="661">
        <f t="shared" si="17"/>
        <v>0</v>
      </c>
      <c r="I404" s="661">
        <f t="shared" si="17"/>
        <v>0</v>
      </c>
      <c r="J404" s="661">
        <f t="shared" si="17"/>
        <v>0</v>
      </c>
      <c r="K404" s="661">
        <f t="shared" si="17"/>
        <v>0</v>
      </c>
      <c r="L404" s="661">
        <f t="shared" si="17"/>
        <v>0</v>
      </c>
      <c r="M404" s="661">
        <f t="shared" si="17"/>
        <v>0</v>
      </c>
      <c r="N404" s="661">
        <f t="shared" si="17"/>
        <v>0</v>
      </c>
      <c r="O404" s="661">
        <f t="shared" si="18"/>
        <v>0</v>
      </c>
      <c r="P404" s="661">
        <f t="shared" si="18"/>
        <v>0</v>
      </c>
      <c r="Q404" s="661">
        <f t="shared" si="18"/>
        <v>0</v>
      </c>
      <c r="R404" s="661">
        <f t="shared" si="18"/>
        <v>0</v>
      </c>
      <c r="S404" s="661">
        <f t="shared" si="18"/>
        <v>0</v>
      </c>
      <c r="T404" s="661">
        <f t="shared" si="18"/>
        <v>0</v>
      </c>
      <c r="U404" s="661">
        <f t="shared" si="18"/>
        <v>0</v>
      </c>
      <c r="V404" s="661">
        <f t="shared" si="18"/>
        <v>0</v>
      </c>
      <c r="W404" s="661">
        <f t="shared" si="18"/>
        <v>0</v>
      </c>
      <c r="X404" s="661">
        <f t="shared" si="18"/>
        <v>0</v>
      </c>
      <c r="Y404" s="661">
        <f t="shared" si="19"/>
        <v>0</v>
      </c>
      <c r="Z404" s="661">
        <f t="shared" si="19"/>
        <v>0</v>
      </c>
      <c r="AA404" s="661">
        <f t="shared" si="19"/>
        <v>0</v>
      </c>
      <c r="AB404" s="661">
        <f t="shared" si="19"/>
        <v>0</v>
      </c>
      <c r="AC404" s="661">
        <f t="shared" si="19"/>
        <v>0</v>
      </c>
      <c r="AD404" s="661">
        <f t="shared" si="19"/>
        <v>0</v>
      </c>
      <c r="AE404" s="661">
        <f t="shared" si="19"/>
        <v>0</v>
      </c>
      <c r="AF404" s="661">
        <f t="shared" si="19"/>
        <v>0</v>
      </c>
      <c r="AG404" s="661">
        <f t="shared" si="19"/>
        <v>0</v>
      </c>
      <c r="AH404" s="661">
        <f t="shared" si="19"/>
        <v>0</v>
      </c>
      <c r="AI404" s="661">
        <f t="shared" si="20"/>
        <v>0</v>
      </c>
      <c r="AJ404" s="661">
        <f t="shared" si="20"/>
        <v>0</v>
      </c>
      <c r="AK404" s="661">
        <f t="shared" si="20"/>
        <v>0</v>
      </c>
      <c r="AL404" s="661">
        <f t="shared" si="20"/>
        <v>0</v>
      </c>
      <c r="AM404" s="661">
        <f t="shared" si="20"/>
        <v>0</v>
      </c>
      <c r="AN404" s="661">
        <f t="shared" si="20"/>
        <v>0</v>
      </c>
      <c r="AO404" s="661">
        <f t="shared" si="20"/>
        <v>0</v>
      </c>
      <c r="AP404" s="661">
        <f t="shared" si="20"/>
        <v>0</v>
      </c>
      <c r="AQ404" s="661">
        <f t="shared" si="20"/>
        <v>0</v>
      </c>
      <c r="AR404" s="661">
        <f t="shared" si="20"/>
        <v>0</v>
      </c>
      <c r="AS404" s="661">
        <f t="shared" si="21"/>
        <v>0</v>
      </c>
      <c r="AT404" s="661">
        <f t="shared" si="21"/>
        <v>0</v>
      </c>
      <c r="AU404" s="661">
        <f t="shared" si="21"/>
        <v>0</v>
      </c>
      <c r="AV404" s="661">
        <f t="shared" si="21"/>
        <v>0</v>
      </c>
      <c r="AW404" s="661">
        <f t="shared" si="21"/>
        <v>0</v>
      </c>
      <c r="AX404" s="661">
        <f t="shared" si="21"/>
        <v>0</v>
      </c>
      <c r="AY404" s="661">
        <f t="shared" si="21"/>
        <v>0</v>
      </c>
      <c r="AZ404" s="661">
        <f t="shared" si="21"/>
        <v>0</v>
      </c>
      <c r="BA404" s="662">
        <f t="shared" si="21"/>
        <v>0</v>
      </c>
    </row>
    <row r="405" spans="2:53" s="221" customFormat="1" outlineLevel="1">
      <c r="B405" s="983">
        <v>12</v>
      </c>
      <c r="C405" s="984"/>
      <c r="D405" s="661"/>
      <c r="E405" s="661">
        <f t="shared" ref="E405:N414" si="22">IF(AND(E$3&gt;$B405,E$3-$B405&lt;=$B$392),1,0)</f>
        <v>0</v>
      </c>
      <c r="F405" s="661">
        <f t="shared" si="22"/>
        <v>0</v>
      </c>
      <c r="G405" s="661">
        <f t="shared" si="22"/>
        <v>0</v>
      </c>
      <c r="H405" s="661">
        <f t="shared" si="22"/>
        <v>0</v>
      </c>
      <c r="I405" s="661">
        <f t="shared" si="22"/>
        <v>0</v>
      </c>
      <c r="J405" s="661">
        <f t="shared" si="22"/>
        <v>0</v>
      </c>
      <c r="K405" s="661">
        <f t="shared" si="22"/>
        <v>0</v>
      </c>
      <c r="L405" s="661">
        <f t="shared" si="22"/>
        <v>0</v>
      </c>
      <c r="M405" s="661">
        <f t="shared" si="22"/>
        <v>0</v>
      </c>
      <c r="N405" s="661">
        <f t="shared" si="22"/>
        <v>0</v>
      </c>
      <c r="O405" s="661">
        <f t="shared" ref="O405:X414" si="23">IF(AND(O$3&gt;$B405,O$3-$B405&lt;=$B$392),1,0)</f>
        <v>0</v>
      </c>
      <c r="P405" s="661">
        <f t="shared" si="23"/>
        <v>0</v>
      </c>
      <c r="Q405" s="661">
        <f t="shared" si="23"/>
        <v>0</v>
      </c>
      <c r="R405" s="661">
        <f t="shared" si="23"/>
        <v>0</v>
      </c>
      <c r="S405" s="661">
        <f t="shared" si="23"/>
        <v>0</v>
      </c>
      <c r="T405" s="661">
        <f t="shared" si="23"/>
        <v>0</v>
      </c>
      <c r="U405" s="661">
        <f t="shared" si="23"/>
        <v>0</v>
      </c>
      <c r="V405" s="661">
        <f t="shared" si="23"/>
        <v>0</v>
      </c>
      <c r="W405" s="661">
        <f t="shared" si="23"/>
        <v>0</v>
      </c>
      <c r="X405" s="661">
        <f t="shared" si="23"/>
        <v>0</v>
      </c>
      <c r="Y405" s="661">
        <f t="shared" ref="Y405:AH414" si="24">IF(AND(Y$3&gt;$B405,Y$3-$B405&lt;=$B$392),1,0)</f>
        <v>0</v>
      </c>
      <c r="Z405" s="661">
        <f t="shared" si="24"/>
        <v>0</v>
      </c>
      <c r="AA405" s="661">
        <f t="shared" si="24"/>
        <v>0</v>
      </c>
      <c r="AB405" s="661">
        <f t="shared" si="24"/>
        <v>0</v>
      </c>
      <c r="AC405" s="661">
        <f t="shared" si="24"/>
        <v>0</v>
      </c>
      <c r="AD405" s="661">
        <f t="shared" si="24"/>
        <v>0</v>
      </c>
      <c r="AE405" s="661">
        <f t="shared" si="24"/>
        <v>0</v>
      </c>
      <c r="AF405" s="661">
        <f t="shared" si="24"/>
        <v>0</v>
      </c>
      <c r="AG405" s="661">
        <f t="shared" si="24"/>
        <v>0</v>
      </c>
      <c r="AH405" s="661">
        <f t="shared" si="24"/>
        <v>0</v>
      </c>
      <c r="AI405" s="661">
        <f t="shared" ref="AI405:AR414" si="25">IF(AND(AI$3&gt;$B405,AI$3-$B405&lt;=$B$392),1,0)</f>
        <v>0</v>
      </c>
      <c r="AJ405" s="661">
        <f t="shared" si="25"/>
        <v>0</v>
      </c>
      <c r="AK405" s="661">
        <f t="shared" si="25"/>
        <v>0</v>
      </c>
      <c r="AL405" s="661">
        <f t="shared" si="25"/>
        <v>0</v>
      </c>
      <c r="AM405" s="661">
        <f t="shared" si="25"/>
        <v>0</v>
      </c>
      <c r="AN405" s="661">
        <f t="shared" si="25"/>
        <v>0</v>
      </c>
      <c r="AO405" s="661">
        <f t="shared" si="25"/>
        <v>0</v>
      </c>
      <c r="AP405" s="661">
        <f t="shared" si="25"/>
        <v>0</v>
      </c>
      <c r="AQ405" s="661">
        <f t="shared" si="25"/>
        <v>0</v>
      </c>
      <c r="AR405" s="661">
        <f t="shared" si="25"/>
        <v>0</v>
      </c>
      <c r="AS405" s="661">
        <f t="shared" ref="AS405:BA414" si="26">IF(AND(AS$3&gt;$B405,AS$3-$B405&lt;=$B$392),1,0)</f>
        <v>0</v>
      </c>
      <c r="AT405" s="661">
        <f t="shared" si="26"/>
        <v>0</v>
      </c>
      <c r="AU405" s="661">
        <f t="shared" si="26"/>
        <v>0</v>
      </c>
      <c r="AV405" s="661">
        <f t="shared" si="26"/>
        <v>0</v>
      </c>
      <c r="AW405" s="661">
        <f t="shared" si="26"/>
        <v>0</v>
      </c>
      <c r="AX405" s="661">
        <f t="shared" si="26"/>
        <v>0</v>
      </c>
      <c r="AY405" s="661">
        <f t="shared" si="26"/>
        <v>0</v>
      </c>
      <c r="AZ405" s="661">
        <f t="shared" si="26"/>
        <v>0</v>
      </c>
      <c r="BA405" s="662">
        <f t="shared" si="26"/>
        <v>0</v>
      </c>
    </row>
    <row r="406" spans="2:53" s="221" customFormat="1" outlineLevel="1">
      <c r="B406" s="983">
        <v>13</v>
      </c>
      <c r="C406" s="984"/>
      <c r="D406" s="661"/>
      <c r="E406" s="661">
        <f t="shared" si="22"/>
        <v>0</v>
      </c>
      <c r="F406" s="661">
        <f t="shared" si="22"/>
        <v>0</v>
      </c>
      <c r="G406" s="661">
        <f t="shared" si="22"/>
        <v>0</v>
      </c>
      <c r="H406" s="661">
        <f t="shared" si="22"/>
        <v>0</v>
      </c>
      <c r="I406" s="661">
        <f t="shared" si="22"/>
        <v>0</v>
      </c>
      <c r="J406" s="661">
        <f t="shared" si="22"/>
        <v>0</v>
      </c>
      <c r="K406" s="661">
        <f t="shared" si="22"/>
        <v>0</v>
      </c>
      <c r="L406" s="661">
        <f t="shared" si="22"/>
        <v>0</v>
      </c>
      <c r="M406" s="661">
        <f t="shared" si="22"/>
        <v>0</v>
      </c>
      <c r="N406" s="661">
        <f t="shared" si="22"/>
        <v>0</v>
      </c>
      <c r="O406" s="661">
        <f t="shared" si="23"/>
        <v>0</v>
      </c>
      <c r="P406" s="661">
        <f t="shared" si="23"/>
        <v>0</v>
      </c>
      <c r="Q406" s="661">
        <f t="shared" si="23"/>
        <v>0</v>
      </c>
      <c r="R406" s="661">
        <f t="shared" si="23"/>
        <v>0</v>
      </c>
      <c r="S406" s="661">
        <f t="shared" si="23"/>
        <v>0</v>
      </c>
      <c r="T406" s="661">
        <f t="shared" si="23"/>
        <v>0</v>
      </c>
      <c r="U406" s="661">
        <f t="shared" si="23"/>
        <v>0</v>
      </c>
      <c r="V406" s="661">
        <f t="shared" si="23"/>
        <v>0</v>
      </c>
      <c r="W406" s="661">
        <f t="shared" si="23"/>
        <v>0</v>
      </c>
      <c r="X406" s="661">
        <f t="shared" si="23"/>
        <v>0</v>
      </c>
      <c r="Y406" s="661">
        <f t="shared" si="24"/>
        <v>0</v>
      </c>
      <c r="Z406" s="661">
        <f t="shared" si="24"/>
        <v>0</v>
      </c>
      <c r="AA406" s="661">
        <f t="shared" si="24"/>
        <v>0</v>
      </c>
      <c r="AB406" s="661">
        <f t="shared" si="24"/>
        <v>0</v>
      </c>
      <c r="AC406" s="661">
        <f t="shared" si="24"/>
        <v>0</v>
      </c>
      <c r="AD406" s="661">
        <f t="shared" si="24"/>
        <v>0</v>
      </c>
      <c r="AE406" s="661">
        <f t="shared" si="24"/>
        <v>0</v>
      </c>
      <c r="AF406" s="661">
        <f t="shared" si="24"/>
        <v>0</v>
      </c>
      <c r="AG406" s="661">
        <f t="shared" si="24"/>
        <v>0</v>
      </c>
      <c r="AH406" s="661">
        <f t="shared" si="24"/>
        <v>0</v>
      </c>
      <c r="AI406" s="661">
        <f t="shared" si="25"/>
        <v>0</v>
      </c>
      <c r="AJ406" s="661">
        <f t="shared" si="25"/>
        <v>0</v>
      </c>
      <c r="AK406" s="661">
        <f t="shared" si="25"/>
        <v>0</v>
      </c>
      <c r="AL406" s="661">
        <f t="shared" si="25"/>
        <v>0</v>
      </c>
      <c r="AM406" s="661">
        <f t="shared" si="25"/>
        <v>0</v>
      </c>
      <c r="AN406" s="661">
        <f t="shared" si="25"/>
        <v>0</v>
      </c>
      <c r="AO406" s="661">
        <f t="shared" si="25"/>
        <v>0</v>
      </c>
      <c r="AP406" s="661">
        <f t="shared" si="25"/>
        <v>0</v>
      </c>
      <c r="AQ406" s="661">
        <f t="shared" si="25"/>
        <v>0</v>
      </c>
      <c r="AR406" s="661">
        <f t="shared" si="25"/>
        <v>0</v>
      </c>
      <c r="AS406" s="661">
        <f t="shared" si="26"/>
        <v>0</v>
      </c>
      <c r="AT406" s="661">
        <f t="shared" si="26"/>
        <v>0</v>
      </c>
      <c r="AU406" s="661">
        <f t="shared" si="26"/>
        <v>0</v>
      </c>
      <c r="AV406" s="661">
        <f t="shared" si="26"/>
        <v>0</v>
      </c>
      <c r="AW406" s="661">
        <f t="shared" si="26"/>
        <v>0</v>
      </c>
      <c r="AX406" s="661">
        <f t="shared" si="26"/>
        <v>0</v>
      </c>
      <c r="AY406" s="661">
        <f t="shared" si="26"/>
        <v>0</v>
      </c>
      <c r="AZ406" s="661">
        <f t="shared" si="26"/>
        <v>0</v>
      </c>
      <c r="BA406" s="662">
        <f t="shared" si="26"/>
        <v>0</v>
      </c>
    </row>
    <row r="407" spans="2:53" s="221" customFormat="1" outlineLevel="1">
      <c r="B407" s="983">
        <v>14</v>
      </c>
      <c r="C407" s="984"/>
      <c r="D407" s="661"/>
      <c r="E407" s="661">
        <f t="shared" si="22"/>
        <v>0</v>
      </c>
      <c r="F407" s="661">
        <f t="shared" si="22"/>
        <v>0</v>
      </c>
      <c r="G407" s="661">
        <f t="shared" si="22"/>
        <v>0</v>
      </c>
      <c r="H407" s="661">
        <f t="shared" si="22"/>
        <v>0</v>
      </c>
      <c r="I407" s="661">
        <f t="shared" si="22"/>
        <v>0</v>
      </c>
      <c r="J407" s="661">
        <f t="shared" si="22"/>
        <v>0</v>
      </c>
      <c r="K407" s="661">
        <f t="shared" si="22"/>
        <v>0</v>
      </c>
      <c r="L407" s="661">
        <f t="shared" si="22"/>
        <v>0</v>
      </c>
      <c r="M407" s="661">
        <f t="shared" si="22"/>
        <v>0</v>
      </c>
      <c r="N407" s="661">
        <f t="shared" si="22"/>
        <v>0</v>
      </c>
      <c r="O407" s="661">
        <f t="shared" si="23"/>
        <v>0</v>
      </c>
      <c r="P407" s="661">
        <f t="shared" si="23"/>
        <v>0</v>
      </c>
      <c r="Q407" s="661">
        <f t="shared" si="23"/>
        <v>0</v>
      </c>
      <c r="R407" s="661">
        <f t="shared" si="23"/>
        <v>0</v>
      </c>
      <c r="S407" s="661">
        <f t="shared" si="23"/>
        <v>0</v>
      </c>
      <c r="T407" s="661">
        <f t="shared" si="23"/>
        <v>0</v>
      </c>
      <c r="U407" s="661">
        <f t="shared" si="23"/>
        <v>0</v>
      </c>
      <c r="V407" s="661">
        <f t="shared" si="23"/>
        <v>0</v>
      </c>
      <c r="W407" s="661">
        <f t="shared" si="23"/>
        <v>0</v>
      </c>
      <c r="X407" s="661">
        <f t="shared" si="23"/>
        <v>0</v>
      </c>
      <c r="Y407" s="661">
        <f t="shared" si="24"/>
        <v>0</v>
      </c>
      <c r="Z407" s="661">
        <f t="shared" si="24"/>
        <v>0</v>
      </c>
      <c r="AA407" s="661">
        <f t="shared" si="24"/>
        <v>0</v>
      </c>
      <c r="AB407" s="661">
        <f t="shared" si="24"/>
        <v>0</v>
      </c>
      <c r="AC407" s="661">
        <f t="shared" si="24"/>
        <v>0</v>
      </c>
      <c r="AD407" s="661">
        <f t="shared" si="24"/>
        <v>0</v>
      </c>
      <c r="AE407" s="661">
        <f t="shared" si="24"/>
        <v>0</v>
      </c>
      <c r="AF407" s="661">
        <f t="shared" si="24"/>
        <v>0</v>
      </c>
      <c r="AG407" s="661">
        <f t="shared" si="24"/>
        <v>0</v>
      </c>
      <c r="AH407" s="661">
        <f t="shared" si="24"/>
        <v>0</v>
      </c>
      <c r="AI407" s="661">
        <f t="shared" si="25"/>
        <v>0</v>
      </c>
      <c r="AJ407" s="661">
        <f t="shared" si="25"/>
        <v>0</v>
      </c>
      <c r="AK407" s="661">
        <f t="shared" si="25"/>
        <v>0</v>
      </c>
      <c r="AL407" s="661">
        <f t="shared" si="25"/>
        <v>0</v>
      </c>
      <c r="AM407" s="661">
        <f t="shared" si="25"/>
        <v>0</v>
      </c>
      <c r="AN407" s="661">
        <f t="shared" si="25"/>
        <v>0</v>
      </c>
      <c r="AO407" s="661">
        <f t="shared" si="25"/>
        <v>0</v>
      </c>
      <c r="AP407" s="661">
        <f t="shared" si="25"/>
        <v>0</v>
      </c>
      <c r="AQ407" s="661">
        <f t="shared" si="25"/>
        <v>0</v>
      </c>
      <c r="AR407" s="661">
        <f t="shared" si="25"/>
        <v>0</v>
      </c>
      <c r="AS407" s="661">
        <f t="shared" si="26"/>
        <v>0</v>
      </c>
      <c r="AT407" s="661">
        <f t="shared" si="26"/>
        <v>0</v>
      </c>
      <c r="AU407" s="661">
        <f t="shared" si="26"/>
        <v>0</v>
      </c>
      <c r="AV407" s="661">
        <f t="shared" si="26"/>
        <v>0</v>
      </c>
      <c r="AW407" s="661">
        <f t="shared" si="26"/>
        <v>0</v>
      </c>
      <c r="AX407" s="661">
        <f t="shared" si="26"/>
        <v>0</v>
      </c>
      <c r="AY407" s="661">
        <f t="shared" si="26"/>
        <v>0</v>
      </c>
      <c r="AZ407" s="661">
        <f t="shared" si="26"/>
        <v>0</v>
      </c>
      <c r="BA407" s="662">
        <f t="shared" si="26"/>
        <v>0</v>
      </c>
    </row>
    <row r="408" spans="2:53" s="221" customFormat="1" outlineLevel="1">
      <c r="B408" s="983">
        <v>15</v>
      </c>
      <c r="C408" s="984"/>
      <c r="D408" s="661"/>
      <c r="E408" s="661">
        <f t="shared" si="22"/>
        <v>0</v>
      </c>
      <c r="F408" s="661">
        <f t="shared" si="22"/>
        <v>0</v>
      </c>
      <c r="G408" s="661">
        <f t="shared" si="22"/>
        <v>0</v>
      </c>
      <c r="H408" s="661">
        <f t="shared" si="22"/>
        <v>0</v>
      </c>
      <c r="I408" s="661">
        <f t="shared" si="22"/>
        <v>0</v>
      </c>
      <c r="J408" s="661">
        <f t="shared" si="22"/>
        <v>0</v>
      </c>
      <c r="K408" s="661">
        <f t="shared" si="22"/>
        <v>0</v>
      </c>
      <c r="L408" s="661">
        <f t="shared" si="22"/>
        <v>0</v>
      </c>
      <c r="M408" s="661">
        <f t="shared" si="22"/>
        <v>0</v>
      </c>
      <c r="N408" s="661">
        <f t="shared" si="22"/>
        <v>0</v>
      </c>
      <c r="O408" s="661">
        <f t="shared" si="23"/>
        <v>0</v>
      </c>
      <c r="P408" s="661">
        <f t="shared" si="23"/>
        <v>0</v>
      </c>
      <c r="Q408" s="661">
        <f t="shared" si="23"/>
        <v>0</v>
      </c>
      <c r="R408" s="661">
        <f t="shared" si="23"/>
        <v>0</v>
      </c>
      <c r="S408" s="661">
        <f t="shared" si="23"/>
        <v>0</v>
      </c>
      <c r="T408" s="661">
        <f t="shared" si="23"/>
        <v>0</v>
      </c>
      <c r="U408" s="661">
        <f t="shared" si="23"/>
        <v>0</v>
      </c>
      <c r="V408" s="661">
        <f t="shared" si="23"/>
        <v>0</v>
      </c>
      <c r="W408" s="661">
        <f t="shared" si="23"/>
        <v>0</v>
      </c>
      <c r="X408" s="661">
        <f t="shared" si="23"/>
        <v>0</v>
      </c>
      <c r="Y408" s="661">
        <f t="shared" si="24"/>
        <v>0</v>
      </c>
      <c r="Z408" s="661">
        <f t="shared" si="24"/>
        <v>0</v>
      </c>
      <c r="AA408" s="661">
        <f t="shared" si="24"/>
        <v>0</v>
      </c>
      <c r="AB408" s="661">
        <f t="shared" si="24"/>
        <v>0</v>
      </c>
      <c r="AC408" s="661">
        <f t="shared" si="24"/>
        <v>0</v>
      </c>
      <c r="AD408" s="661">
        <f t="shared" si="24"/>
        <v>0</v>
      </c>
      <c r="AE408" s="661">
        <f t="shared" si="24"/>
        <v>0</v>
      </c>
      <c r="AF408" s="661">
        <f t="shared" si="24"/>
        <v>0</v>
      </c>
      <c r="AG408" s="661">
        <f t="shared" si="24"/>
        <v>0</v>
      </c>
      <c r="AH408" s="661">
        <f t="shared" si="24"/>
        <v>0</v>
      </c>
      <c r="AI408" s="661">
        <f t="shared" si="25"/>
        <v>0</v>
      </c>
      <c r="AJ408" s="661">
        <f t="shared" si="25"/>
        <v>0</v>
      </c>
      <c r="AK408" s="661">
        <f t="shared" si="25"/>
        <v>0</v>
      </c>
      <c r="AL408" s="661">
        <f t="shared" si="25"/>
        <v>0</v>
      </c>
      <c r="AM408" s="661">
        <f t="shared" si="25"/>
        <v>0</v>
      </c>
      <c r="AN408" s="661">
        <f t="shared" si="25"/>
        <v>0</v>
      </c>
      <c r="AO408" s="661">
        <f t="shared" si="25"/>
        <v>0</v>
      </c>
      <c r="AP408" s="661">
        <f t="shared" si="25"/>
        <v>0</v>
      </c>
      <c r="AQ408" s="661">
        <f t="shared" si="25"/>
        <v>0</v>
      </c>
      <c r="AR408" s="661">
        <f t="shared" si="25"/>
        <v>0</v>
      </c>
      <c r="AS408" s="661">
        <f t="shared" si="26"/>
        <v>0</v>
      </c>
      <c r="AT408" s="661">
        <f t="shared" si="26"/>
        <v>0</v>
      </c>
      <c r="AU408" s="661">
        <f t="shared" si="26"/>
        <v>0</v>
      </c>
      <c r="AV408" s="661">
        <f t="shared" si="26"/>
        <v>0</v>
      </c>
      <c r="AW408" s="661">
        <f t="shared" si="26"/>
        <v>0</v>
      </c>
      <c r="AX408" s="661">
        <f t="shared" si="26"/>
        <v>0</v>
      </c>
      <c r="AY408" s="661">
        <f t="shared" si="26"/>
        <v>0</v>
      </c>
      <c r="AZ408" s="661">
        <f t="shared" si="26"/>
        <v>0</v>
      </c>
      <c r="BA408" s="662">
        <f t="shared" si="26"/>
        <v>0</v>
      </c>
    </row>
    <row r="409" spans="2:53" s="221" customFormat="1" outlineLevel="1">
      <c r="B409" s="983">
        <v>16</v>
      </c>
      <c r="C409" s="984"/>
      <c r="D409" s="661"/>
      <c r="E409" s="661">
        <f t="shared" si="22"/>
        <v>0</v>
      </c>
      <c r="F409" s="661">
        <f t="shared" si="22"/>
        <v>0</v>
      </c>
      <c r="G409" s="661">
        <f t="shared" si="22"/>
        <v>0</v>
      </c>
      <c r="H409" s="661">
        <f t="shared" si="22"/>
        <v>0</v>
      </c>
      <c r="I409" s="661">
        <f t="shared" si="22"/>
        <v>0</v>
      </c>
      <c r="J409" s="661">
        <f t="shared" si="22"/>
        <v>0</v>
      </c>
      <c r="K409" s="661">
        <f t="shared" si="22"/>
        <v>0</v>
      </c>
      <c r="L409" s="661">
        <f t="shared" si="22"/>
        <v>0</v>
      </c>
      <c r="M409" s="661">
        <f t="shared" si="22"/>
        <v>0</v>
      </c>
      <c r="N409" s="661">
        <f t="shared" si="22"/>
        <v>0</v>
      </c>
      <c r="O409" s="661">
        <f t="shared" si="23"/>
        <v>0</v>
      </c>
      <c r="P409" s="661">
        <f t="shared" si="23"/>
        <v>0</v>
      </c>
      <c r="Q409" s="661">
        <f t="shared" si="23"/>
        <v>0</v>
      </c>
      <c r="R409" s="661">
        <f t="shared" si="23"/>
        <v>0</v>
      </c>
      <c r="S409" s="661">
        <f t="shared" si="23"/>
        <v>0</v>
      </c>
      <c r="T409" s="661">
        <f t="shared" si="23"/>
        <v>0</v>
      </c>
      <c r="U409" s="661">
        <f t="shared" si="23"/>
        <v>0</v>
      </c>
      <c r="V409" s="661">
        <f t="shared" si="23"/>
        <v>0</v>
      </c>
      <c r="W409" s="661">
        <f t="shared" si="23"/>
        <v>0</v>
      </c>
      <c r="X409" s="661">
        <f t="shared" si="23"/>
        <v>0</v>
      </c>
      <c r="Y409" s="661">
        <f t="shared" si="24"/>
        <v>0</v>
      </c>
      <c r="Z409" s="661">
        <f t="shared" si="24"/>
        <v>0</v>
      </c>
      <c r="AA409" s="661">
        <f t="shared" si="24"/>
        <v>0</v>
      </c>
      <c r="AB409" s="661">
        <f t="shared" si="24"/>
        <v>0</v>
      </c>
      <c r="AC409" s="661">
        <f t="shared" si="24"/>
        <v>0</v>
      </c>
      <c r="AD409" s="661">
        <f t="shared" si="24"/>
        <v>0</v>
      </c>
      <c r="AE409" s="661">
        <f t="shared" si="24"/>
        <v>0</v>
      </c>
      <c r="AF409" s="661">
        <f t="shared" si="24"/>
        <v>0</v>
      </c>
      <c r="AG409" s="661">
        <f t="shared" si="24"/>
        <v>0</v>
      </c>
      <c r="AH409" s="661">
        <f t="shared" si="24"/>
        <v>0</v>
      </c>
      <c r="AI409" s="661">
        <f t="shared" si="25"/>
        <v>0</v>
      </c>
      <c r="AJ409" s="661">
        <f t="shared" si="25"/>
        <v>0</v>
      </c>
      <c r="AK409" s="661">
        <f t="shared" si="25"/>
        <v>0</v>
      </c>
      <c r="AL409" s="661">
        <f t="shared" si="25"/>
        <v>0</v>
      </c>
      <c r="AM409" s="661">
        <f t="shared" si="25"/>
        <v>0</v>
      </c>
      <c r="AN409" s="661">
        <f t="shared" si="25"/>
        <v>0</v>
      </c>
      <c r="AO409" s="661">
        <f t="shared" si="25"/>
        <v>0</v>
      </c>
      <c r="AP409" s="661">
        <f t="shared" si="25"/>
        <v>0</v>
      </c>
      <c r="AQ409" s="661">
        <f t="shared" si="25"/>
        <v>0</v>
      </c>
      <c r="AR409" s="661">
        <f t="shared" si="25"/>
        <v>0</v>
      </c>
      <c r="AS409" s="661">
        <f t="shared" si="26"/>
        <v>0</v>
      </c>
      <c r="AT409" s="661">
        <f t="shared" si="26"/>
        <v>0</v>
      </c>
      <c r="AU409" s="661">
        <f t="shared" si="26"/>
        <v>0</v>
      </c>
      <c r="AV409" s="661">
        <f t="shared" si="26"/>
        <v>0</v>
      </c>
      <c r="AW409" s="661">
        <f t="shared" si="26"/>
        <v>0</v>
      </c>
      <c r="AX409" s="661">
        <f t="shared" si="26"/>
        <v>0</v>
      </c>
      <c r="AY409" s="661">
        <f t="shared" si="26"/>
        <v>0</v>
      </c>
      <c r="AZ409" s="661">
        <f t="shared" si="26"/>
        <v>0</v>
      </c>
      <c r="BA409" s="662">
        <f t="shared" si="26"/>
        <v>0</v>
      </c>
    </row>
    <row r="410" spans="2:53" s="221" customFormat="1" outlineLevel="1">
      <c r="B410" s="983">
        <v>17</v>
      </c>
      <c r="C410" s="984"/>
      <c r="D410" s="661"/>
      <c r="E410" s="661">
        <f t="shared" si="22"/>
        <v>0</v>
      </c>
      <c r="F410" s="661">
        <f t="shared" si="22"/>
        <v>0</v>
      </c>
      <c r="G410" s="661">
        <f t="shared" si="22"/>
        <v>0</v>
      </c>
      <c r="H410" s="661">
        <f t="shared" si="22"/>
        <v>0</v>
      </c>
      <c r="I410" s="661">
        <f t="shared" si="22"/>
        <v>0</v>
      </c>
      <c r="J410" s="661">
        <f t="shared" si="22"/>
        <v>0</v>
      </c>
      <c r="K410" s="661">
        <f t="shared" si="22"/>
        <v>0</v>
      </c>
      <c r="L410" s="661">
        <f t="shared" si="22"/>
        <v>0</v>
      </c>
      <c r="M410" s="661">
        <f t="shared" si="22"/>
        <v>0</v>
      </c>
      <c r="N410" s="661">
        <f t="shared" si="22"/>
        <v>0</v>
      </c>
      <c r="O410" s="661">
        <f t="shared" si="23"/>
        <v>0</v>
      </c>
      <c r="P410" s="661">
        <f t="shared" si="23"/>
        <v>0</v>
      </c>
      <c r="Q410" s="661">
        <f t="shared" si="23"/>
        <v>0</v>
      </c>
      <c r="R410" s="661">
        <f t="shared" si="23"/>
        <v>0</v>
      </c>
      <c r="S410" s="661">
        <f t="shared" si="23"/>
        <v>0</v>
      </c>
      <c r="T410" s="661">
        <f t="shared" si="23"/>
        <v>0</v>
      </c>
      <c r="U410" s="661">
        <f t="shared" si="23"/>
        <v>0</v>
      </c>
      <c r="V410" s="661">
        <f t="shared" si="23"/>
        <v>0</v>
      </c>
      <c r="W410" s="661">
        <f t="shared" si="23"/>
        <v>0</v>
      </c>
      <c r="X410" s="661">
        <f t="shared" si="23"/>
        <v>0</v>
      </c>
      <c r="Y410" s="661">
        <f t="shared" si="24"/>
        <v>0</v>
      </c>
      <c r="Z410" s="661">
        <f t="shared" si="24"/>
        <v>0</v>
      </c>
      <c r="AA410" s="661">
        <f t="shared" si="24"/>
        <v>0</v>
      </c>
      <c r="AB410" s="661">
        <f t="shared" si="24"/>
        <v>0</v>
      </c>
      <c r="AC410" s="661">
        <f t="shared" si="24"/>
        <v>0</v>
      </c>
      <c r="AD410" s="661">
        <f t="shared" si="24"/>
        <v>0</v>
      </c>
      <c r="AE410" s="661">
        <f t="shared" si="24"/>
        <v>0</v>
      </c>
      <c r="AF410" s="661">
        <f t="shared" si="24"/>
        <v>0</v>
      </c>
      <c r="AG410" s="661">
        <f t="shared" si="24"/>
        <v>0</v>
      </c>
      <c r="AH410" s="661">
        <f t="shared" si="24"/>
        <v>0</v>
      </c>
      <c r="AI410" s="661">
        <f t="shared" si="25"/>
        <v>0</v>
      </c>
      <c r="AJ410" s="661">
        <f t="shared" si="25"/>
        <v>0</v>
      </c>
      <c r="AK410" s="661">
        <f t="shared" si="25"/>
        <v>0</v>
      </c>
      <c r="AL410" s="661">
        <f t="shared" si="25"/>
        <v>0</v>
      </c>
      <c r="AM410" s="661">
        <f t="shared" si="25"/>
        <v>0</v>
      </c>
      <c r="AN410" s="661">
        <f t="shared" si="25"/>
        <v>0</v>
      </c>
      <c r="AO410" s="661">
        <f t="shared" si="25"/>
        <v>0</v>
      </c>
      <c r="AP410" s="661">
        <f t="shared" si="25"/>
        <v>0</v>
      </c>
      <c r="AQ410" s="661">
        <f t="shared" si="25"/>
        <v>0</v>
      </c>
      <c r="AR410" s="661">
        <f t="shared" si="25"/>
        <v>0</v>
      </c>
      <c r="AS410" s="661">
        <f t="shared" si="26"/>
        <v>0</v>
      </c>
      <c r="AT410" s="661">
        <f t="shared" si="26"/>
        <v>0</v>
      </c>
      <c r="AU410" s="661">
        <f t="shared" si="26"/>
        <v>0</v>
      </c>
      <c r="AV410" s="661">
        <f t="shared" si="26"/>
        <v>0</v>
      </c>
      <c r="AW410" s="661">
        <f t="shared" si="26"/>
        <v>0</v>
      </c>
      <c r="AX410" s="661">
        <f t="shared" si="26"/>
        <v>0</v>
      </c>
      <c r="AY410" s="661">
        <f t="shared" si="26"/>
        <v>0</v>
      </c>
      <c r="AZ410" s="661">
        <f t="shared" si="26"/>
        <v>0</v>
      </c>
      <c r="BA410" s="662">
        <f t="shared" si="26"/>
        <v>0</v>
      </c>
    </row>
    <row r="411" spans="2:53" s="221" customFormat="1" outlineLevel="1">
      <c r="B411" s="983">
        <v>18</v>
      </c>
      <c r="C411" s="984"/>
      <c r="D411" s="661"/>
      <c r="E411" s="661">
        <f t="shared" si="22"/>
        <v>0</v>
      </c>
      <c r="F411" s="661">
        <f t="shared" si="22"/>
        <v>0</v>
      </c>
      <c r="G411" s="661">
        <f t="shared" si="22"/>
        <v>0</v>
      </c>
      <c r="H411" s="661">
        <f t="shared" si="22"/>
        <v>0</v>
      </c>
      <c r="I411" s="661">
        <f t="shared" si="22"/>
        <v>0</v>
      </c>
      <c r="J411" s="661">
        <f t="shared" si="22"/>
        <v>0</v>
      </c>
      <c r="K411" s="661">
        <f t="shared" si="22"/>
        <v>0</v>
      </c>
      <c r="L411" s="661">
        <f t="shared" si="22"/>
        <v>0</v>
      </c>
      <c r="M411" s="661">
        <f t="shared" si="22"/>
        <v>0</v>
      </c>
      <c r="N411" s="661">
        <f t="shared" si="22"/>
        <v>0</v>
      </c>
      <c r="O411" s="661">
        <f t="shared" si="23"/>
        <v>0</v>
      </c>
      <c r="P411" s="661">
        <f t="shared" si="23"/>
        <v>0</v>
      </c>
      <c r="Q411" s="661">
        <f t="shared" si="23"/>
        <v>0</v>
      </c>
      <c r="R411" s="661">
        <f t="shared" si="23"/>
        <v>0</v>
      </c>
      <c r="S411" s="661">
        <f t="shared" si="23"/>
        <v>0</v>
      </c>
      <c r="T411" s="661">
        <f t="shared" si="23"/>
        <v>0</v>
      </c>
      <c r="U411" s="661">
        <f t="shared" si="23"/>
        <v>0</v>
      </c>
      <c r="V411" s="661">
        <f t="shared" si="23"/>
        <v>0</v>
      </c>
      <c r="W411" s="661">
        <f t="shared" si="23"/>
        <v>0</v>
      </c>
      <c r="X411" s="661">
        <f t="shared" si="23"/>
        <v>0</v>
      </c>
      <c r="Y411" s="661">
        <f t="shared" si="24"/>
        <v>0</v>
      </c>
      <c r="Z411" s="661">
        <f t="shared" si="24"/>
        <v>0</v>
      </c>
      <c r="AA411" s="661">
        <f t="shared" si="24"/>
        <v>0</v>
      </c>
      <c r="AB411" s="661">
        <f t="shared" si="24"/>
        <v>0</v>
      </c>
      <c r="AC411" s="661">
        <f t="shared" si="24"/>
        <v>0</v>
      </c>
      <c r="AD411" s="661">
        <f t="shared" si="24"/>
        <v>0</v>
      </c>
      <c r="AE411" s="661">
        <f t="shared" si="24"/>
        <v>0</v>
      </c>
      <c r="AF411" s="661">
        <f t="shared" si="24"/>
        <v>0</v>
      </c>
      <c r="AG411" s="661">
        <f t="shared" si="24"/>
        <v>0</v>
      </c>
      <c r="AH411" s="661">
        <f t="shared" si="24"/>
        <v>0</v>
      </c>
      <c r="AI411" s="661">
        <f t="shared" si="25"/>
        <v>0</v>
      </c>
      <c r="AJ411" s="661">
        <f t="shared" si="25"/>
        <v>0</v>
      </c>
      <c r="AK411" s="661">
        <f t="shared" si="25"/>
        <v>0</v>
      </c>
      <c r="AL411" s="661">
        <f t="shared" si="25"/>
        <v>0</v>
      </c>
      <c r="AM411" s="661">
        <f t="shared" si="25"/>
        <v>0</v>
      </c>
      <c r="AN411" s="661">
        <f t="shared" si="25"/>
        <v>0</v>
      </c>
      <c r="AO411" s="661">
        <f t="shared" si="25"/>
        <v>0</v>
      </c>
      <c r="AP411" s="661">
        <f t="shared" si="25"/>
        <v>0</v>
      </c>
      <c r="AQ411" s="661">
        <f t="shared" si="25"/>
        <v>0</v>
      </c>
      <c r="AR411" s="661">
        <f t="shared" si="25"/>
        <v>0</v>
      </c>
      <c r="AS411" s="661">
        <f t="shared" si="26"/>
        <v>0</v>
      </c>
      <c r="AT411" s="661">
        <f t="shared" si="26"/>
        <v>0</v>
      </c>
      <c r="AU411" s="661">
        <f t="shared" si="26"/>
        <v>0</v>
      </c>
      <c r="AV411" s="661">
        <f t="shared" si="26"/>
        <v>0</v>
      </c>
      <c r="AW411" s="661">
        <f t="shared" si="26"/>
        <v>0</v>
      </c>
      <c r="AX411" s="661">
        <f t="shared" si="26"/>
        <v>0</v>
      </c>
      <c r="AY411" s="661">
        <f t="shared" si="26"/>
        <v>0</v>
      </c>
      <c r="AZ411" s="661">
        <f t="shared" si="26"/>
        <v>0</v>
      </c>
      <c r="BA411" s="662">
        <f t="shared" si="26"/>
        <v>0</v>
      </c>
    </row>
    <row r="412" spans="2:53" s="221" customFormat="1" outlineLevel="1">
      <c r="B412" s="983">
        <v>19</v>
      </c>
      <c r="C412" s="984"/>
      <c r="D412" s="661"/>
      <c r="E412" s="661">
        <f t="shared" si="22"/>
        <v>0</v>
      </c>
      <c r="F412" s="661">
        <f t="shared" si="22"/>
        <v>0</v>
      </c>
      <c r="G412" s="661">
        <f t="shared" si="22"/>
        <v>0</v>
      </c>
      <c r="H412" s="661">
        <f t="shared" si="22"/>
        <v>0</v>
      </c>
      <c r="I412" s="661">
        <f t="shared" si="22"/>
        <v>0</v>
      </c>
      <c r="J412" s="661">
        <f t="shared" si="22"/>
        <v>0</v>
      </c>
      <c r="K412" s="661">
        <f t="shared" si="22"/>
        <v>0</v>
      </c>
      <c r="L412" s="661">
        <f t="shared" si="22"/>
        <v>0</v>
      </c>
      <c r="M412" s="661">
        <f t="shared" si="22"/>
        <v>0</v>
      </c>
      <c r="N412" s="661">
        <f t="shared" si="22"/>
        <v>0</v>
      </c>
      <c r="O412" s="661">
        <f t="shared" si="23"/>
        <v>0</v>
      </c>
      <c r="P412" s="661">
        <f t="shared" si="23"/>
        <v>0</v>
      </c>
      <c r="Q412" s="661">
        <f t="shared" si="23"/>
        <v>0</v>
      </c>
      <c r="R412" s="661">
        <f t="shared" si="23"/>
        <v>0</v>
      </c>
      <c r="S412" s="661">
        <f t="shared" si="23"/>
        <v>0</v>
      </c>
      <c r="T412" s="661">
        <f t="shared" si="23"/>
        <v>0</v>
      </c>
      <c r="U412" s="661">
        <f t="shared" si="23"/>
        <v>0</v>
      </c>
      <c r="V412" s="661">
        <f t="shared" si="23"/>
        <v>0</v>
      </c>
      <c r="W412" s="661">
        <f t="shared" si="23"/>
        <v>0</v>
      </c>
      <c r="X412" s="661">
        <f t="shared" si="23"/>
        <v>0</v>
      </c>
      <c r="Y412" s="661">
        <f t="shared" si="24"/>
        <v>0</v>
      </c>
      <c r="Z412" s="661">
        <f t="shared" si="24"/>
        <v>0</v>
      </c>
      <c r="AA412" s="661">
        <f t="shared" si="24"/>
        <v>0</v>
      </c>
      <c r="AB412" s="661">
        <f t="shared" si="24"/>
        <v>0</v>
      </c>
      <c r="AC412" s="661">
        <f t="shared" si="24"/>
        <v>0</v>
      </c>
      <c r="AD412" s="661">
        <f t="shared" si="24"/>
        <v>0</v>
      </c>
      <c r="AE412" s="661">
        <f t="shared" si="24"/>
        <v>0</v>
      </c>
      <c r="AF412" s="661">
        <f t="shared" si="24"/>
        <v>0</v>
      </c>
      <c r="AG412" s="661">
        <f t="shared" si="24"/>
        <v>0</v>
      </c>
      <c r="AH412" s="661">
        <f t="shared" si="24"/>
        <v>0</v>
      </c>
      <c r="AI412" s="661">
        <f t="shared" si="25"/>
        <v>0</v>
      </c>
      <c r="AJ412" s="661">
        <f t="shared" si="25"/>
        <v>0</v>
      </c>
      <c r="AK412" s="661">
        <f t="shared" si="25"/>
        <v>0</v>
      </c>
      <c r="AL412" s="661">
        <f t="shared" si="25"/>
        <v>0</v>
      </c>
      <c r="AM412" s="661">
        <f t="shared" si="25"/>
        <v>0</v>
      </c>
      <c r="AN412" s="661">
        <f t="shared" si="25"/>
        <v>0</v>
      </c>
      <c r="AO412" s="661">
        <f t="shared" si="25"/>
        <v>0</v>
      </c>
      <c r="AP412" s="661">
        <f t="shared" si="25"/>
        <v>0</v>
      </c>
      <c r="AQ412" s="661">
        <f t="shared" si="25"/>
        <v>0</v>
      </c>
      <c r="AR412" s="661">
        <f t="shared" si="25"/>
        <v>0</v>
      </c>
      <c r="AS412" s="661">
        <f t="shared" si="26"/>
        <v>0</v>
      </c>
      <c r="AT412" s="661">
        <f t="shared" si="26"/>
        <v>0</v>
      </c>
      <c r="AU412" s="661">
        <f t="shared" si="26"/>
        <v>0</v>
      </c>
      <c r="AV412" s="661">
        <f t="shared" si="26"/>
        <v>0</v>
      </c>
      <c r="AW412" s="661">
        <f t="shared" si="26"/>
        <v>0</v>
      </c>
      <c r="AX412" s="661">
        <f t="shared" si="26"/>
        <v>0</v>
      </c>
      <c r="AY412" s="661">
        <f t="shared" si="26"/>
        <v>0</v>
      </c>
      <c r="AZ412" s="661">
        <f t="shared" si="26"/>
        <v>0</v>
      </c>
      <c r="BA412" s="662">
        <f t="shared" si="26"/>
        <v>0</v>
      </c>
    </row>
    <row r="413" spans="2:53" s="221" customFormat="1" outlineLevel="1">
      <c r="B413" s="983">
        <v>20</v>
      </c>
      <c r="C413" s="984"/>
      <c r="D413" s="661"/>
      <c r="E413" s="661">
        <f t="shared" si="22"/>
        <v>0</v>
      </c>
      <c r="F413" s="661">
        <f t="shared" si="22"/>
        <v>0</v>
      </c>
      <c r="G413" s="661">
        <f t="shared" si="22"/>
        <v>0</v>
      </c>
      <c r="H413" s="661">
        <f t="shared" si="22"/>
        <v>0</v>
      </c>
      <c r="I413" s="661">
        <f t="shared" si="22"/>
        <v>0</v>
      </c>
      <c r="J413" s="661">
        <f t="shared" si="22"/>
        <v>0</v>
      </c>
      <c r="K413" s="661">
        <f t="shared" si="22"/>
        <v>0</v>
      </c>
      <c r="L413" s="661">
        <f t="shared" si="22"/>
        <v>0</v>
      </c>
      <c r="M413" s="661">
        <f t="shared" si="22"/>
        <v>0</v>
      </c>
      <c r="N413" s="661">
        <f t="shared" si="22"/>
        <v>0</v>
      </c>
      <c r="O413" s="661">
        <f t="shared" si="23"/>
        <v>0</v>
      </c>
      <c r="P413" s="661">
        <f t="shared" si="23"/>
        <v>0</v>
      </c>
      <c r="Q413" s="661">
        <f t="shared" si="23"/>
        <v>0</v>
      </c>
      <c r="R413" s="661">
        <f t="shared" si="23"/>
        <v>0</v>
      </c>
      <c r="S413" s="661">
        <f t="shared" si="23"/>
        <v>0</v>
      </c>
      <c r="T413" s="661">
        <f t="shared" si="23"/>
        <v>0</v>
      </c>
      <c r="U413" s="661">
        <f t="shared" si="23"/>
        <v>0</v>
      </c>
      <c r="V413" s="661">
        <f t="shared" si="23"/>
        <v>0</v>
      </c>
      <c r="W413" s="661">
        <f t="shared" si="23"/>
        <v>0</v>
      </c>
      <c r="X413" s="661">
        <f t="shared" si="23"/>
        <v>0</v>
      </c>
      <c r="Y413" s="661">
        <f t="shared" si="24"/>
        <v>0</v>
      </c>
      <c r="Z413" s="661">
        <f t="shared" si="24"/>
        <v>0</v>
      </c>
      <c r="AA413" s="661">
        <f t="shared" si="24"/>
        <v>0</v>
      </c>
      <c r="AB413" s="661">
        <f t="shared" si="24"/>
        <v>0</v>
      </c>
      <c r="AC413" s="661">
        <f t="shared" si="24"/>
        <v>0</v>
      </c>
      <c r="AD413" s="661">
        <f t="shared" si="24"/>
        <v>0</v>
      </c>
      <c r="AE413" s="661">
        <f t="shared" si="24"/>
        <v>0</v>
      </c>
      <c r="AF413" s="661">
        <f t="shared" si="24"/>
        <v>0</v>
      </c>
      <c r="AG413" s="661">
        <f t="shared" si="24"/>
        <v>0</v>
      </c>
      <c r="AH413" s="661">
        <f t="shared" si="24"/>
        <v>0</v>
      </c>
      <c r="AI413" s="661">
        <f t="shared" si="25"/>
        <v>0</v>
      </c>
      <c r="AJ413" s="661">
        <f t="shared" si="25"/>
        <v>0</v>
      </c>
      <c r="AK413" s="661">
        <f t="shared" si="25"/>
        <v>0</v>
      </c>
      <c r="AL413" s="661">
        <f t="shared" si="25"/>
        <v>0</v>
      </c>
      <c r="AM413" s="661">
        <f t="shared" si="25"/>
        <v>0</v>
      </c>
      <c r="AN413" s="661">
        <f t="shared" si="25"/>
        <v>0</v>
      </c>
      <c r="AO413" s="661">
        <f t="shared" si="25"/>
        <v>0</v>
      </c>
      <c r="AP413" s="661">
        <f t="shared" si="25"/>
        <v>0</v>
      </c>
      <c r="AQ413" s="661">
        <f t="shared" si="25"/>
        <v>0</v>
      </c>
      <c r="AR413" s="661">
        <f t="shared" si="25"/>
        <v>0</v>
      </c>
      <c r="AS413" s="661">
        <f t="shared" si="26"/>
        <v>0</v>
      </c>
      <c r="AT413" s="661">
        <f t="shared" si="26"/>
        <v>0</v>
      </c>
      <c r="AU413" s="661">
        <f t="shared" si="26"/>
        <v>0</v>
      </c>
      <c r="AV413" s="661">
        <f t="shared" si="26"/>
        <v>0</v>
      </c>
      <c r="AW413" s="661">
        <f t="shared" si="26"/>
        <v>0</v>
      </c>
      <c r="AX413" s="661">
        <f t="shared" si="26"/>
        <v>0</v>
      </c>
      <c r="AY413" s="661">
        <f t="shared" si="26"/>
        <v>0</v>
      </c>
      <c r="AZ413" s="661">
        <f t="shared" si="26"/>
        <v>0</v>
      </c>
      <c r="BA413" s="662">
        <f t="shared" si="26"/>
        <v>0</v>
      </c>
    </row>
    <row r="414" spans="2:53" s="221" customFormat="1" outlineLevel="1">
      <c r="B414" s="983">
        <v>21</v>
      </c>
      <c r="C414" s="984"/>
      <c r="D414" s="661"/>
      <c r="E414" s="661">
        <f t="shared" si="22"/>
        <v>0</v>
      </c>
      <c r="F414" s="661">
        <f t="shared" si="22"/>
        <v>0</v>
      </c>
      <c r="G414" s="661">
        <f t="shared" si="22"/>
        <v>0</v>
      </c>
      <c r="H414" s="661">
        <f t="shared" si="22"/>
        <v>0</v>
      </c>
      <c r="I414" s="661">
        <f t="shared" si="22"/>
        <v>0</v>
      </c>
      <c r="J414" s="661">
        <f t="shared" si="22"/>
        <v>0</v>
      </c>
      <c r="K414" s="661">
        <f t="shared" si="22"/>
        <v>0</v>
      </c>
      <c r="L414" s="661">
        <f t="shared" si="22"/>
        <v>0</v>
      </c>
      <c r="M414" s="661">
        <f t="shared" si="22"/>
        <v>0</v>
      </c>
      <c r="N414" s="661">
        <f t="shared" si="22"/>
        <v>0</v>
      </c>
      <c r="O414" s="661">
        <f t="shared" si="23"/>
        <v>0</v>
      </c>
      <c r="P414" s="661">
        <f t="shared" si="23"/>
        <v>0</v>
      </c>
      <c r="Q414" s="661">
        <f t="shared" si="23"/>
        <v>0</v>
      </c>
      <c r="R414" s="661">
        <f t="shared" si="23"/>
        <v>0</v>
      </c>
      <c r="S414" s="661">
        <f t="shared" si="23"/>
        <v>0</v>
      </c>
      <c r="T414" s="661">
        <f t="shared" si="23"/>
        <v>0</v>
      </c>
      <c r="U414" s="661">
        <f t="shared" si="23"/>
        <v>0</v>
      </c>
      <c r="V414" s="661">
        <f t="shared" si="23"/>
        <v>0</v>
      </c>
      <c r="W414" s="661">
        <f t="shared" si="23"/>
        <v>0</v>
      </c>
      <c r="X414" s="661">
        <f t="shared" si="23"/>
        <v>0</v>
      </c>
      <c r="Y414" s="661">
        <f t="shared" si="24"/>
        <v>0</v>
      </c>
      <c r="Z414" s="661">
        <f t="shared" si="24"/>
        <v>0</v>
      </c>
      <c r="AA414" s="661">
        <f t="shared" si="24"/>
        <v>0</v>
      </c>
      <c r="AB414" s="661">
        <f t="shared" si="24"/>
        <v>0</v>
      </c>
      <c r="AC414" s="661">
        <f t="shared" si="24"/>
        <v>0</v>
      </c>
      <c r="AD414" s="661">
        <f t="shared" si="24"/>
        <v>0</v>
      </c>
      <c r="AE414" s="661">
        <f t="shared" si="24"/>
        <v>0</v>
      </c>
      <c r="AF414" s="661">
        <f t="shared" si="24"/>
        <v>0</v>
      </c>
      <c r="AG414" s="661">
        <f t="shared" si="24"/>
        <v>0</v>
      </c>
      <c r="AH414" s="661">
        <f t="shared" si="24"/>
        <v>0</v>
      </c>
      <c r="AI414" s="661">
        <f t="shared" si="25"/>
        <v>0</v>
      </c>
      <c r="AJ414" s="661">
        <f t="shared" si="25"/>
        <v>0</v>
      </c>
      <c r="AK414" s="661">
        <f t="shared" si="25"/>
        <v>0</v>
      </c>
      <c r="AL414" s="661">
        <f t="shared" si="25"/>
        <v>0</v>
      </c>
      <c r="AM414" s="661">
        <f t="shared" si="25"/>
        <v>0</v>
      </c>
      <c r="AN414" s="661">
        <f t="shared" si="25"/>
        <v>0</v>
      </c>
      <c r="AO414" s="661">
        <f t="shared" si="25"/>
        <v>0</v>
      </c>
      <c r="AP414" s="661">
        <f t="shared" si="25"/>
        <v>0</v>
      </c>
      <c r="AQ414" s="661">
        <f t="shared" si="25"/>
        <v>0</v>
      </c>
      <c r="AR414" s="661">
        <f t="shared" si="25"/>
        <v>0</v>
      </c>
      <c r="AS414" s="661">
        <f t="shared" si="26"/>
        <v>0</v>
      </c>
      <c r="AT414" s="661">
        <f t="shared" si="26"/>
        <v>0</v>
      </c>
      <c r="AU414" s="661">
        <f t="shared" si="26"/>
        <v>0</v>
      </c>
      <c r="AV414" s="661">
        <f t="shared" si="26"/>
        <v>0</v>
      </c>
      <c r="AW414" s="661">
        <f t="shared" si="26"/>
        <v>0</v>
      </c>
      <c r="AX414" s="661">
        <f t="shared" si="26"/>
        <v>0</v>
      </c>
      <c r="AY414" s="661">
        <f t="shared" si="26"/>
        <v>0</v>
      </c>
      <c r="AZ414" s="661">
        <f t="shared" si="26"/>
        <v>0</v>
      </c>
      <c r="BA414" s="662">
        <f t="shared" si="26"/>
        <v>0</v>
      </c>
    </row>
    <row r="415" spans="2:53" s="221" customFormat="1" outlineLevel="1">
      <c r="B415" s="983">
        <v>22</v>
      </c>
      <c r="C415" s="984"/>
      <c r="D415" s="661"/>
      <c r="E415" s="661">
        <f t="shared" ref="E415:N424" si="27">IF(AND(E$3&gt;$B415,E$3-$B415&lt;=$B$392),1,0)</f>
        <v>0</v>
      </c>
      <c r="F415" s="661">
        <f t="shared" si="27"/>
        <v>0</v>
      </c>
      <c r="G415" s="661">
        <f t="shared" si="27"/>
        <v>0</v>
      </c>
      <c r="H415" s="661">
        <f t="shared" si="27"/>
        <v>0</v>
      </c>
      <c r="I415" s="661">
        <f t="shared" si="27"/>
        <v>0</v>
      </c>
      <c r="J415" s="661">
        <f t="shared" si="27"/>
        <v>0</v>
      </c>
      <c r="K415" s="661">
        <f t="shared" si="27"/>
        <v>0</v>
      </c>
      <c r="L415" s="661">
        <f t="shared" si="27"/>
        <v>0</v>
      </c>
      <c r="M415" s="661">
        <f t="shared" si="27"/>
        <v>0</v>
      </c>
      <c r="N415" s="661">
        <f t="shared" si="27"/>
        <v>0</v>
      </c>
      <c r="O415" s="661">
        <f t="shared" ref="O415:X424" si="28">IF(AND(O$3&gt;$B415,O$3-$B415&lt;=$B$392),1,0)</f>
        <v>0</v>
      </c>
      <c r="P415" s="661">
        <f t="shared" si="28"/>
        <v>0</v>
      </c>
      <c r="Q415" s="661">
        <f t="shared" si="28"/>
        <v>0</v>
      </c>
      <c r="R415" s="661">
        <f t="shared" si="28"/>
        <v>0</v>
      </c>
      <c r="S415" s="661">
        <f t="shared" si="28"/>
        <v>0</v>
      </c>
      <c r="T415" s="661">
        <f t="shared" si="28"/>
        <v>0</v>
      </c>
      <c r="U415" s="661">
        <f t="shared" si="28"/>
        <v>0</v>
      </c>
      <c r="V415" s="661">
        <f t="shared" si="28"/>
        <v>0</v>
      </c>
      <c r="W415" s="661">
        <f t="shared" si="28"/>
        <v>0</v>
      </c>
      <c r="X415" s="661">
        <f t="shared" si="28"/>
        <v>0</v>
      </c>
      <c r="Y415" s="661">
        <f t="shared" ref="Y415:AH424" si="29">IF(AND(Y$3&gt;$B415,Y$3-$B415&lt;=$B$392),1,0)</f>
        <v>0</v>
      </c>
      <c r="Z415" s="661">
        <f t="shared" si="29"/>
        <v>0</v>
      </c>
      <c r="AA415" s="661">
        <f t="shared" si="29"/>
        <v>0</v>
      </c>
      <c r="AB415" s="661">
        <f t="shared" si="29"/>
        <v>0</v>
      </c>
      <c r="AC415" s="661">
        <f t="shared" si="29"/>
        <v>0</v>
      </c>
      <c r="AD415" s="661">
        <f t="shared" si="29"/>
        <v>0</v>
      </c>
      <c r="AE415" s="661">
        <f t="shared" si="29"/>
        <v>0</v>
      </c>
      <c r="AF415" s="661">
        <f t="shared" si="29"/>
        <v>0</v>
      </c>
      <c r="AG415" s="661">
        <f t="shared" si="29"/>
        <v>0</v>
      </c>
      <c r="AH415" s="661">
        <f t="shared" si="29"/>
        <v>0</v>
      </c>
      <c r="AI415" s="661">
        <f t="shared" ref="AI415:AR424" si="30">IF(AND(AI$3&gt;$B415,AI$3-$B415&lt;=$B$392),1,0)</f>
        <v>0</v>
      </c>
      <c r="AJ415" s="661">
        <f t="shared" si="30"/>
        <v>0</v>
      </c>
      <c r="AK415" s="661">
        <f t="shared" si="30"/>
        <v>0</v>
      </c>
      <c r="AL415" s="661">
        <f t="shared" si="30"/>
        <v>0</v>
      </c>
      <c r="AM415" s="661">
        <f t="shared" si="30"/>
        <v>0</v>
      </c>
      <c r="AN415" s="661">
        <f t="shared" si="30"/>
        <v>0</v>
      </c>
      <c r="AO415" s="661">
        <f t="shared" si="30"/>
        <v>0</v>
      </c>
      <c r="AP415" s="661">
        <f t="shared" si="30"/>
        <v>0</v>
      </c>
      <c r="AQ415" s="661">
        <f t="shared" si="30"/>
        <v>0</v>
      </c>
      <c r="AR415" s="661">
        <f t="shared" si="30"/>
        <v>0</v>
      </c>
      <c r="AS415" s="661">
        <f t="shared" ref="AS415:BA424" si="31">IF(AND(AS$3&gt;$B415,AS$3-$B415&lt;=$B$392),1,0)</f>
        <v>0</v>
      </c>
      <c r="AT415" s="661">
        <f t="shared" si="31"/>
        <v>0</v>
      </c>
      <c r="AU415" s="661">
        <f t="shared" si="31"/>
        <v>0</v>
      </c>
      <c r="AV415" s="661">
        <f t="shared" si="31"/>
        <v>0</v>
      </c>
      <c r="AW415" s="661">
        <f t="shared" si="31"/>
        <v>0</v>
      </c>
      <c r="AX415" s="661">
        <f t="shared" si="31"/>
        <v>0</v>
      </c>
      <c r="AY415" s="661">
        <f t="shared" si="31"/>
        <v>0</v>
      </c>
      <c r="AZ415" s="661">
        <f t="shared" si="31"/>
        <v>0</v>
      </c>
      <c r="BA415" s="662">
        <f t="shared" si="31"/>
        <v>0</v>
      </c>
    </row>
    <row r="416" spans="2:53" s="221" customFormat="1" outlineLevel="1">
      <c r="B416" s="983">
        <v>23</v>
      </c>
      <c r="C416" s="984"/>
      <c r="D416" s="661"/>
      <c r="E416" s="661">
        <f t="shared" si="27"/>
        <v>0</v>
      </c>
      <c r="F416" s="661">
        <f t="shared" si="27"/>
        <v>0</v>
      </c>
      <c r="G416" s="661">
        <f t="shared" si="27"/>
        <v>0</v>
      </c>
      <c r="H416" s="661">
        <f t="shared" si="27"/>
        <v>0</v>
      </c>
      <c r="I416" s="661">
        <f t="shared" si="27"/>
        <v>0</v>
      </c>
      <c r="J416" s="661">
        <f t="shared" si="27"/>
        <v>0</v>
      </c>
      <c r="K416" s="661">
        <f t="shared" si="27"/>
        <v>0</v>
      </c>
      <c r="L416" s="661">
        <f t="shared" si="27"/>
        <v>0</v>
      </c>
      <c r="M416" s="661">
        <f t="shared" si="27"/>
        <v>0</v>
      </c>
      <c r="N416" s="661">
        <f t="shared" si="27"/>
        <v>0</v>
      </c>
      <c r="O416" s="661">
        <f t="shared" si="28"/>
        <v>0</v>
      </c>
      <c r="P416" s="661">
        <f t="shared" si="28"/>
        <v>0</v>
      </c>
      <c r="Q416" s="661">
        <f t="shared" si="28"/>
        <v>0</v>
      </c>
      <c r="R416" s="661">
        <f t="shared" si="28"/>
        <v>0</v>
      </c>
      <c r="S416" s="661">
        <f t="shared" si="28"/>
        <v>0</v>
      </c>
      <c r="T416" s="661">
        <f t="shared" si="28"/>
        <v>0</v>
      </c>
      <c r="U416" s="661">
        <f t="shared" si="28"/>
        <v>0</v>
      </c>
      <c r="V416" s="661">
        <f t="shared" si="28"/>
        <v>0</v>
      </c>
      <c r="W416" s="661">
        <f t="shared" si="28"/>
        <v>0</v>
      </c>
      <c r="X416" s="661">
        <f t="shared" si="28"/>
        <v>0</v>
      </c>
      <c r="Y416" s="661">
        <f t="shared" si="29"/>
        <v>0</v>
      </c>
      <c r="Z416" s="661">
        <f t="shared" si="29"/>
        <v>0</v>
      </c>
      <c r="AA416" s="661">
        <f t="shared" si="29"/>
        <v>0</v>
      </c>
      <c r="AB416" s="661">
        <f t="shared" si="29"/>
        <v>0</v>
      </c>
      <c r="AC416" s="661">
        <f t="shared" si="29"/>
        <v>0</v>
      </c>
      <c r="AD416" s="661">
        <f t="shared" si="29"/>
        <v>0</v>
      </c>
      <c r="AE416" s="661">
        <f t="shared" si="29"/>
        <v>0</v>
      </c>
      <c r="AF416" s="661">
        <f t="shared" si="29"/>
        <v>0</v>
      </c>
      <c r="AG416" s="661">
        <f t="shared" si="29"/>
        <v>0</v>
      </c>
      <c r="AH416" s="661">
        <f t="shared" si="29"/>
        <v>0</v>
      </c>
      <c r="AI416" s="661">
        <f t="shared" si="30"/>
        <v>0</v>
      </c>
      <c r="AJ416" s="661">
        <f t="shared" si="30"/>
        <v>0</v>
      </c>
      <c r="AK416" s="661">
        <f t="shared" si="30"/>
        <v>0</v>
      </c>
      <c r="AL416" s="661">
        <f t="shared" si="30"/>
        <v>0</v>
      </c>
      <c r="AM416" s="661">
        <f t="shared" si="30"/>
        <v>0</v>
      </c>
      <c r="AN416" s="661">
        <f t="shared" si="30"/>
        <v>0</v>
      </c>
      <c r="AO416" s="661">
        <f t="shared" si="30"/>
        <v>0</v>
      </c>
      <c r="AP416" s="661">
        <f t="shared" si="30"/>
        <v>0</v>
      </c>
      <c r="AQ416" s="661">
        <f t="shared" si="30"/>
        <v>0</v>
      </c>
      <c r="AR416" s="661">
        <f t="shared" si="30"/>
        <v>0</v>
      </c>
      <c r="AS416" s="661">
        <f t="shared" si="31"/>
        <v>0</v>
      </c>
      <c r="AT416" s="661">
        <f t="shared" si="31"/>
        <v>0</v>
      </c>
      <c r="AU416" s="661">
        <f t="shared" si="31"/>
        <v>0</v>
      </c>
      <c r="AV416" s="661">
        <f t="shared" si="31"/>
        <v>0</v>
      </c>
      <c r="AW416" s="661">
        <f t="shared" si="31"/>
        <v>0</v>
      </c>
      <c r="AX416" s="661">
        <f t="shared" si="31"/>
        <v>0</v>
      </c>
      <c r="AY416" s="661">
        <f t="shared" si="31"/>
        <v>0</v>
      </c>
      <c r="AZ416" s="661">
        <f t="shared" si="31"/>
        <v>0</v>
      </c>
      <c r="BA416" s="662">
        <f t="shared" si="31"/>
        <v>0</v>
      </c>
    </row>
    <row r="417" spans="2:53" s="221" customFormat="1" outlineLevel="1">
      <c r="B417" s="983">
        <v>24</v>
      </c>
      <c r="C417" s="984"/>
      <c r="D417" s="661"/>
      <c r="E417" s="661">
        <f t="shared" si="27"/>
        <v>0</v>
      </c>
      <c r="F417" s="661">
        <f t="shared" si="27"/>
        <v>0</v>
      </c>
      <c r="G417" s="661">
        <f t="shared" si="27"/>
        <v>0</v>
      </c>
      <c r="H417" s="661">
        <f t="shared" si="27"/>
        <v>0</v>
      </c>
      <c r="I417" s="661">
        <f t="shared" si="27"/>
        <v>0</v>
      </c>
      <c r="J417" s="661">
        <f t="shared" si="27"/>
        <v>0</v>
      </c>
      <c r="K417" s="661">
        <f t="shared" si="27"/>
        <v>0</v>
      </c>
      <c r="L417" s="661">
        <f t="shared" si="27"/>
        <v>0</v>
      </c>
      <c r="M417" s="661">
        <f t="shared" si="27"/>
        <v>0</v>
      </c>
      <c r="N417" s="661">
        <f t="shared" si="27"/>
        <v>0</v>
      </c>
      <c r="O417" s="661">
        <f t="shared" si="28"/>
        <v>0</v>
      </c>
      <c r="P417" s="661">
        <f t="shared" si="28"/>
        <v>0</v>
      </c>
      <c r="Q417" s="661">
        <f t="shared" si="28"/>
        <v>0</v>
      </c>
      <c r="R417" s="661">
        <f t="shared" si="28"/>
        <v>0</v>
      </c>
      <c r="S417" s="661">
        <f t="shared" si="28"/>
        <v>0</v>
      </c>
      <c r="T417" s="661">
        <f t="shared" si="28"/>
        <v>0</v>
      </c>
      <c r="U417" s="661">
        <f t="shared" si="28"/>
        <v>0</v>
      </c>
      <c r="V417" s="661">
        <f t="shared" si="28"/>
        <v>0</v>
      </c>
      <c r="W417" s="661">
        <f t="shared" si="28"/>
        <v>0</v>
      </c>
      <c r="X417" s="661">
        <f t="shared" si="28"/>
        <v>0</v>
      </c>
      <c r="Y417" s="661">
        <f t="shared" si="29"/>
        <v>0</v>
      </c>
      <c r="Z417" s="661">
        <f t="shared" si="29"/>
        <v>0</v>
      </c>
      <c r="AA417" s="661">
        <f t="shared" si="29"/>
        <v>0</v>
      </c>
      <c r="AB417" s="661">
        <f t="shared" si="29"/>
        <v>0</v>
      </c>
      <c r="AC417" s="661">
        <f t="shared" si="29"/>
        <v>0</v>
      </c>
      <c r="AD417" s="661">
        <f t="shared" si="29"/>
        <v>0</v>
      </c>
      <c r="AE417" s="661">
        <f t="shared" si="29"/>
        <v>0</v>
      </c>
      <c r="AF417" s="661">
        <f t="shared" si="29"/>
        <v>0</v>
      </c>
      <c r="AG417" s="661">
        <f t="shared" si="29"/>
        <v>0</v>
      </c>
      <c r="AH417" s="661">
        <f t="shared" si="29"/>
        <v>0</v>
      </c>
      <c r="AI417" s="661">
        <f t="shared" si="30"/>
        <v>0</v>
      </c>
      <c r="AJ417" s="661">
        <f t="shared" si="30"/>
        <v>0</v>
      </c>
      <c r="AK417" s="661">
        <f t="shared" si="30"/>
        <v>0</v>
      </c>
      <c r="AL417" s="661">
        <f t="shared" si="30"/>
        <v>0</v>
      </c>
      <c r="AM417" s="661">
        <f t="shared" si="30"/>
        <v>0</v>
      </c>
      <c r="AN417" s="661">
        <f t="shared" si="30"/>
        <v>0</v>
      </c>
      <c r="AO417" s="661">
        <f t="shared" si="30"/>
        <v>0</v>
      </c>
      <c r="AP417" s="661">
        <f t="shared" si="30"/>
        <v>0</v>
      </c>
      <c r="AQ417" s="661">
        <f t="shared" si="30"/>
        <v>0</v>
      </c>
      <c r="AR417" s="661">
        <f t="shared" si="30"/>
        <v>0</v>
      </c>
      <c r="AS417" s="661">
        <f t="shared" si="31"/>
        <v>0</v>
      </c>
      <c r="AT417" s="661">
        <f t="shared" si="31"/>
        <v>0</v>
      </c>
      <c r="AU417" s="661">
        <f t="shared" si="31"/>
        <v>0</v>
      </c>
      <c r="AV417" s="661">
        <f t="shared" si="31"/>
        <v>0</v>
      </c>
      <c r="AW417" s="661">
        <f t="shared" si="31"/>
        <v>0</v>
      </c>
      <c r="AX417" s="661">
        <f t="shared" si="31"/>
        <v>0</v>
      </c>
      <c r="AY417" s="661">
        <f t="shared" si="31"/>
        <v>0</v>
      </c>
      <c r="AZ417" s="661">
        <f t="shared" si="31"/>
        <v>0</v>
      </c>
      <c r="BA417" s="662">
        <f t="shared" si="31"/>
        <v>0</v>
      </c>
    </row>
    <row r="418" spans="2:53" s="221" customFormat="1" outlineLevel="1">
      <c r="B418" s="983">
        <v>25</v>
      </c>
      <c r="C418" s="984"/>
      <c r="D418" s="661"/>
      <c r="E418" s="661">
        <f t="shared" si="27"/>
        <v>0</v>
      </c>
      <c r="F418" s="661">
        <f t="shared" si="27"/>
        <v>0</v>
      </c>
      <c r="G418" s="661">
        <f t="shared" si="27"/>
        <v>0</v>
      </c>
      <c r="H418" s="661">
        <f t="shared" si="27"/>
        <v>0</v>
      </c>
      <c r="I418" s="661">
        <f t="shared" si="27"/>
        <v>0</v>
      </c>
      <c r="J418" s="661">
        <f t="shared" si="27"/>
        <v>0</v>
      </c>
      <c r="K418" s="661">
        <f t="shared" si="27"/>
        <v>0</v>
      </c>
      <c r="L418" s="661">
        <f t="shared" si="27"/>
        <v>0</v>
      </c>
      <c r="M418" s="661">
        <f t="shared" si="27"/>
        <v>0</v>
      </c>
      <c r="N418" s="661">
        <f t="shared" si="27"/>
        <v>0</v>
      </c>
      <c r="O418" s="661">
        <f t="shared" si="28"/>
        <v>0</v>
      </c>
      <c r="P418" s="661">
        <f t="shared" si="28"/>
        <v>0</v>
      </c>
      <c r="Q418" s="661">
        <f t="shared" si="28"/>
        <v>0</v>
      </c>
      <c r="R418" s="661">
        <f t="shared" si="28"/>
        <v>0</v>
      </c>
      <c r="S418" s="661">
        <f t="shared" si="28"/>
        <v>0</v>
      </c>
      <c r="T418" s="661">
        <f t="shared" si="28"/>
        <v>0</v>
      </c>
      <c r="U418" s="661">
        <f t="shared" si="28"/>
        <v>0</v>
      </c>
      <c r="V418" s="661">
        <f t="shared" si="28"/>
        <v>0</v>
      </c>
      <c r="W418" s="661">
        <f t="shared" si="28"/>
        <v>0</v>
      </c>
      <c r="X418" s="661">
        <f t="shared" si="28"/>
        <v>0</v>
      </c>
      <c r="Y418" s="661">
        <f t="shared" si="29"/>
        <v>0</v>
      </c>
      <c r="Z418" s="661">
        <f t="shared" si="29"/>
        <v>0</v>
      </c>
      <c r="AA418" s="661">
        <f t="shared" si="29"/>
        <v>0</v>
      </c>
      <c r="AB418" s="661">
        <f t="shared" si="29"/>
        <v>0</v>
      </c>
      <c r="AC418" s="661">
        <f t="shared" si="29"/>
        <v>0</v>
      </c>
      <c r="AD418" s="661">
        <f t="shared" si="29"/>
        <v>0</v>
      </c>
      <c r="AE418" s="661">
        <f t="shared" si="29"/>
        <v>0</v>
      </c>
      <c r="AF418" s="661">
        <f t="shared" si="29"/>
        <v>0</v>
      </c>
      <c r="AG418" s="661">
        <f t="shared" si="29"/>
        <v>0</v>
      </c>
      <c r="AH418" s="661">
        <f t="shared" si="29"/>
        <v>0</v>
      </c>
      <c r="AI418" s="661">
        <f t="shared" si="30"/>
        <v>0</v>
      </c>
      <c r="AJ418" s="661">
        <f t="shared" si="30"/>
        <v>0</v>
      </c>
      <c r="AK418" s="661">
        <f t="shared" si="30"/>
        <v>0</v>
      </c>
      <c r="AL418" s="661">
        <f t="shared" si="30"/>
        <v>0</v>
      </c>
      <c r="AM418" s="661">
        <f t="shared" si="30"/>
        <v>0</v>
      </c>
      <c r="AN418" s="661">
        <f t="shared" si="30"/>
        <v>0</v>
      </c>
      <c r="AO418" s="661">
        <f t="shared" si="30"/>
        <v>0</v>
      </c>
      <c r="AP418" s="661">
        <f t="shared" si="30"/>
        <v>0</v>
      </c>
      <c r="AQ418" s="661">
        <f t="shared" si="30"/>
        <v>0</v>
      </c>
      <c r="AR418" s="661">
        <f t="shared" si="30"/>
        <v>0</v>
      </c>
      <c r="AS418" s="661">
        <f t="shared" si="31"/>
        <v>0</v>
      </c>
      <c r="AT418" s="661">
        <f t="shared" si="31"/>
        <v>0</v>
      </c>
      <c r="AU418" s="661">
        <f t="shared" si="31"/>
        <v>0</v>
      </c>
      <c r="AV418" s="661">
        <f t="shared" si="31"/>
        <v>0</v>
      </c>
      <c r="AW418" s="661">
        <f t="shared" si="31"/>
        <v>0</v>
      </c>
      <c r="AX418" s="661">
        <f t="shared" si="31"/>
        <v>0</v>
      </c>
      <c r="AY418" s="661">
        <f t="shared" si="31"/>
        <v>0</v>
      </c>
      <c r="AZ418" s="661">
        <f t="shared" si="31"/>
        <v>0</v>
      </c>
      <c r="BA418" s="662">
        <f t="shared" si="31"/>
        <v>0</v>
      </c>
    </row>
    <row r="419" spans="2:53" s="221" customFormat="1" outlineLevel="1">
      <c r="B419" s="983">
        <v>26</v>
      </c>
      <c r="C419" s="984"/>
      <c r="D419" s="661"/>
      <c r="E419" s="661">
        <f t="shared" si="27"/>
        <v>0</v>
      </c>
      <c r="F419" s="661">
        <f t="shared" si="27"/>
        <v>0</v>
      </c>
      <c r="G419" s="661">
        <f t="shared" si="27"/>
        <v>0</v>
      </c>
      <c r="H419" s="661">
        <f t="shared" si="27"/>
        <v>0</v>
      </c>
      <c r="I419" s="661">
        <f t="shared" si="27"/>
        <v>0</v>
      </c>
      <c r="J419" s="661">
        <f t="shared" si="27"/>
        <v>0</v>
      </c>
      <c r="K419" s="661">
        <f t="shared" si="27"/>
        <v>0</v>
      </c>
      <c r="L419" s="661">
        <f t="shared" si="27"/>
        <v>0</v>
      </c>
      <c r="M419" s="661">
        <f t="shared" si="27"/>
        <v>0</v>
      </c>
      <c r="N419" s="661">
        <f t="shared" si="27"/>
        <v>0</v>
      </c>
      <c r="O419" s="661">
        <f t="shared" si="28"/>
        <v>0</v>
      </c>
      <c r="P419" s="661">
        <f t="shared" si="28"/>
        <v>0</v>
      </c>
      <c r="Q419" s="661">
        <f t="shared" si="28"/>
        <v>0</v>
      </c>
      <c r="R419" s="661">
        <f t="shared" si="28"/>
        <v>0</v>
      </c>
      <c r="S419" s="661">
        <f t="shared" si="28"/>
        <v>0</v>
      </c>
      <c r="T419" s="661">
        <f t="shared" si="28"/>
        <v>0</v>
      </c>
      <c r="U419" s="661">
        <f t="shared" si="28"/>
        <v>0</v>
      </c>
      <c r="V419" s="661">
        <f t="shared" si="28"/>
        <v>0</v>
      </c>
      <c r="W419" s="661">
        <f t="shared" si="28"/>
        <v>0</v>
      </c>
      <c r="X419" s="661">
        <f t="shared" si="28"/>
        <v>0</v>
      </c>
      <c r="Y419" s="661">
        <f t="shared" si="29"/>
        <v>0</v>
      </c>
      <c r="Z419" s="661">
        <f t="shared" si="29"/>
        <v>0</v>
      </c>
      <c r="AA419" s="661">
        <f t="shared" si="29"/>
        <v>0</v>
      </c>
      <c r="AB419" s="661">
        <f t="shared" si="29"/>
        <v>0</v>
      </c>
      <c r="AC419" s="661">
        <f t="shared" si="29"/>
        <v>0</v>
      </c>
      <c r="AD419" s="661">
        <f t="shared" si="29"/>
        <v>0</v>
      </c>
      <c r="AE419" s="661">
        <f t="shared" si="29"/>
        <v>0</v>
      </c>
      <c r="AF419" s="661">
        <f t="shared" si="29"/>
        <v>0</v>
      </c>
      <c r="AG419" s="661">
        <f t="shared" si="29"/>
        <v>0</v>
      </c>
      <c r="AH419" s="661">
        <f t="shared" si="29"/>
        <v>0</v>
      </c>
      <c r="AI419" s="661">
        <f t="shared" si="30"/>
        <v>0</v>
      </c>
      <c r="AJ419" s="661">
        <f t="shared" si="30"/>
        <v>0</v>
      </c>
      <c r="AK419" s="661">
        <f t="shared" si="30"/>
        <v>0</v>
      </c>
      <c r="AL419" s="661">
        <f t="shared" si="30"/>
        <v>0</v>
      </c>
      <c r="AM419" s="661">
        <f t="shared" si="30"/>
        <v>0</v>
      </c>
      <c r="AN419" s="661">
        <f t="shared" si="30"/>
        <v>0</v>
      </c>
      <c r="AO419" s="661">
        <f t="shared" si="30"/>
        <v>0</v>
      </c>
      <c r="AP419" s="661">
        <f t="shared" si="30"/>
        <v>0</v>
      </c>
      <c r="AQ419" s="661">
        <f t="shared" si="30"/>
        <v>0</v>
      </c>
      <c r="AR419" s="661">
        <f t="shared" si="30"/>
        <v>0</v>
      </c>
      <c r="AS419" s="661">
        <f t="shared" si="31"/>
        <v>0</v>
      </c>
      <c r="AT419" s="661">
        <f t="shared" si="31"/>
        <v>0</v>
      </c>
      <c r="AU419" s="661">
        <f t="shared" si="31"/>
        <v>0</v>
      </c>
      <c r="AV419" s="661">
        <f t="shared" si="31"/>
        <v>0</v>
      </c>
      <c r="AW419" s="661">
        <f t="shared" si="31"/>
        <v>0</v>
      </c>
      <c r="AX419" s="661">
        <f t="shared" si="31"/>
        <v>0</v>
      </c>
      <c r="AY419" s="661">
        <f t="shared" si="31"/>
        <v>0</v>
      </c>
      <c r="AZ419" s="661">
        <f t="shared" si="31"/>
        <v>0</v>
      </c>
      <c r="BA419" s="662">
        <f t="shared" si="31"/>
        <v>0</v>
      </c>
    </row>
    <row r="420" spans="2:53" s="221" customFormat="1" outlineLevel="1">
      <c r="B420" s="983">
        <v>27</v>
      </c>
      <c r="C420" s="984"/>
      <c r="D420" s="661"/>
      <c r="E420" s="661">
        <f t="shared" si="27"/>
        <v>0</v>
      </c>
      <c r="F420" s="661">
        <f t="shared" si="27"/>
        <v>0</v>
      </c>
      <c r="G420" s="661">
        <f t="shared" si="27"/>
        <v>0</v>
      </c>
      <c r="H420" s="661">
        <f t="shared" si="27"/>
        <v>0</v>
      </c>
      <c r="I420" s="661">
        <f t="shared" si="27"/>
        <v>0</v>
      </c>
      <c r="J420" s="661">
        <f t="shared" si="27"/>
        <v>0</v>
      </c>
      <c r="K420" s="661">
        <f t="shared" si="27"/>
        <v>0</v>
      </c>
      <c r="L420" s="661">
        <f t="shared" si="27"/>
        <v>0</v>
      </c>
      <c r="M420" s="661">
        <f t="shared" si="27"/>
        <v>0</v>
      </c>
      <c r="N420" s="661">
        <f t="shared" si="27"/>
        <v>0</v>
      </c>
      <c r="O420" s="661">
        <f t="shared" si="28"/>
        <v>0</v>
      </c>
      <c r="P420" s="661">
        <f t="shared" si="28"/>
        <v>0</v>
      </c>
      <c r="Q420" s="661">
        <f t="shared" si="28"/>
        <v>0</v>
      </c>
      <c r="R420" s="661">
        <f t="shared" si="28"/>
        <v>0</v>
      </c>
      <c r="S420" s="661">
        <f t="shared" si="28"/>
        <v>0</v>
      </c>
      <c r="T420" s="661">
        <f t="shared" si="28"/>
        <v>0</v>
      </c>
      <c r="U420" s="661">
        <f t="shared" si="28"/>
        <v>0</v>
      </c>
      <c r="V420" s="661">
        <f t="shared" si="28"/>
        <v>0</v>
      </c>
      <c r="W420" s="661">
        <f t="shared" si="28"/>
        <v>0</v>
      </c>
      <c r="X420" s="661">
        <f t="shared" si="28"/>
        <v>0</v>
      </c>
      <c r="Y420" s="661">
        <f t="shared" si="29"/>
        <v>0</v>
      </c>
      <c r="Z420" s="661">
        <f t="shared" si="29"/>
        <v>0</v>
      </c>
      <c r="AA420" s="661">
        <f t="shared" si="29"/>
        <v>0</v>
      </c>
      <c r="AB420" s="661">
        <f t="shared" si="29"/>
        <v>0</v>
      </c>
      <c r="AC420" s="661">
        <f t="shared" si="29"/>
        <v>0</v>
      </c>
      <c r="AD420" s="661">
        <f t="shared" si="29"/>
        <v>0</v>
      </c>
      <c r="AE420" s="661">
        <f t="shared" si="29"/>
        <v>0</v>
      </c>
      <c r="AF420" s="661">
        <f t="shared" si="29"/>
        <v>0</v>
      </c>
      <c r="AG420" s="661">
        <f t="shared" si="29"/>
        <v>0</v>
      </c>
      <c r="AH420" s="661">
        <f t="shared" si="29"/>
        <v>0</v>
      </c>
      <c r="AI420" s="661">
        <f t="shared" si="30"/>
        <v>0</v>
      </c>
      <c r="AJ420" s="661">
        <f t="shared" si="30"/>
        <v>0</v>
      </c>
      <c r="AK420" s="661">
        <f t="shared" si="30"/>
        <v>0</v>
      </c>
      <c r="AL420" s="661">
        <f t="shared" si="30"/>
        <v>0</v>
      </c>
      <c r="AM420" s="661">
        <f t="shared" si="30"/>
        <v>0</v>
      </c>
      <c r="AN420" s="661">
        <f t="shared" si="30"/>
        <v>0</v>
      </c>
      <c r="AO420" s="661">
        <f t="shared" si="30"/>
        <v>0</v>
      </c>
      <c r="AP420" s="661">
        <f t="shared" si="30"/>
        <v>0</v>
      </c>
      <c r="AQ420" s="661">
        <f t="shared" si="30"/>
        <v>0</v>
      </c>
      <c r="AR420" s="661">
        <f t="shared" si="30"/>
        <v>0</v>
      </c>
      <c r="AS420" s="661">
        <f t="shared" si="31"/>
        <v>0</v>
      </c>
      <c r="AT420" s="661">
        <f t="shared" si="31"/>
        <v>0</v>
      </c>
      <c r="AU420" s="661">
        <f t="shared" si="31"/>
        <v>0</v>
      </c>
      <c r="AV420" s="661">
        <f t="shared" si="31"/>
        <v>0</v>
      </c>
      <c r="AW420" s="661">
        <f t="shared" si="31"/>
        <v>0</v>
      </c>
      <c r="AX420" s="661">
        <f t="shared" si="31"/>
        <v>0</v>
      </c>
      <c r="AY420" s="661">
        <f t="shared" si="31"/>
        <v>0</v>
      </c>
      <c r="AZ420" s="661">
        <f t="shared" si="31"/>
        <v>0</v>
      </c>
      <c r="BA420" s="662">
        <f t="shared" si="31"/>
        <v>0</v>
      </c>
    </row>
    <row r="421" spans="2:53" s="221" customFormat="1" outlineLevel="1">
      <c r="B421" s="983">
        <v>28</v>
      </c>
      <c r="C421" s="984"/>
      <c r="D421" s="661"/>
      <c r="E421" s="661">
        <f t="shared" si="27"/>
        <v>0</v>
      </c>
      <c r="F421" s="661">
        <f t="shared" si="27"/>
        <v>0</v>
      </c>
      <c r="G421" s="661">
        <f t="shared" si="27"/>
        <v>0</v>
      </c>
      <c r="H421" s="661">
        <f t="shared" si="27"/>
        <v>0</v>
      </c>
      <c r="I421" s="661">
        <f t="shared" si="27"/>
        <v>0</v>
      </c>
      <c r="J421" s="661">
        <f t="shared" si="27"/>
        <v>0</v>
      </c>
      <c r="K421" s="661">
        <f t="shared" si="27"/>
        <v>0</v>
      </c>
      <c r="L421" s="661">
        <f t="shared" si="27"/>
        <v>0</v>
      </c>
      <c r="M421" s="661">
        <f t="shared" si="27"/>
        <v>0</v>
      </c>
      <c r="N421" s="661">
        <f t="shared" si="27"/>
        <v>0</v>
      </c>
      <c r="O421" s="661">
        <f t="shared" si="28"/>
        <v>0</v>
      </c>
      <c r="P421" s="661">
        <f t="shared" si="28"/>
        <v>0</v>
      </c>
      <c r="Q421" s="661">
        <f t="shared" si="28"/>
        <v>0</v>
      </c>
      <c r="R421" s="661">
        <f t="shared" si="28"/>
        <v>0</v>
      </c>
      <c r="S421" s="661">
        <f t="shared" si="28"/>
        <v>0</v>
      </c>
      <c r="T421" s="661">
        <f t="shared" si="28"/>
        <v>0</v>
      </c>
      <c r="U421" s="661">
        <f t="shared" si="28"/>
        <v>0</v>
      </c>
      <c r="V421" s="661">
        <f t="shared" si="28"/>
        <v>0</v>
      </c>
      <c r="W421" s="661">
        <f t="shared" si="28"/>
        <v>0</v>
      </c>
      <c r="X421" s="661">
        <f t="shared" si="28"/>
        <v>0</v>
      </c>
      <c r="Y421" s="661">
        <f t="shared" si="29"/>
        <v>0</v>
      </c>
      <c r="Z421" s="661">
        <f t="shared" si="29"/>
        <v>0</v>
      </c>
      <c r="AA421" s="661">
        <f t="shared" si="29"/>
        <v>0</v>
      </c>
      <c r="AB421" s="661">
        <f t="shared" si="29"/>
        <v>0</v>
      </c>
      <c r="AC421" s="661">
        <f t="shared" si="29"/>
        <v>0</v>
      </c>
      <c r="AD421" s="661">
        <f t="shared" si="29"/>
        <v>0</v>
      </c>
      <c r="AE421" s="661">
        <f t="shared" si="29"/>
        <v>0</v>
      </c>
      <c r="AF421" s="661">
        <f t="shared" si="29"/>
        <v>0</v>
      </c>
      <c r="AG421" s="661">
        <f t="shared" si="29"/>
        <v>0</v>
      </c>
      <c r="AH421" s="661">
        <f t="shared" si="29"/>
        <v>0</v>
      </c>
      <c r="AI421" s="661">
        <f t="shared" si="30"/>
        <v>0</v>
      </c>
      <c r="AJ421" s="661">
        <f t="shared" si="30"/>
        <v>0</v>
      </c>
      <c r="AK421" s="661">
        <f t="shared" si="30"/>
        <v>0</v>
      </c>
      <c r="AL421" s="661">
        <f t="shared" si="30"/>
        <v>0</v>
      </c>
      <c r="AM421" s="661">
        <f t="shared" si="30"/>
        <v>0</v>
      </c>
      <c r="AN421" s="661">
        <f t="shared" si="30"/>
        <v>0</v>
      </c>
      <c r="AO421" s="661">
        <f t="shared" si="30"/>
        <v>0</v>
      </c>
      <c r="AP421" s="661">
        <f t="shared" si="30"/>
        <v>0</v>
      </c>
      <c r="AQ421" s="661">
        <f t="shared" si="30"/>
        <v>0</v>
      </c>
      <c r="AR421" s="661">
        <f t="shared" si="30"/>
        <v>0</v>
      </c>
      <c r="AS421" s="661">
        <f t="shared" si="31"/>
        <v>0</v>
      </c>
      <c r="AT421" s="661">
        <f t="shared" si="31"/>
        <v>0</v>
      </c>
      <c r="AU421" s="661">
        <f t="shared" si="31"/>
        <v>0</v>
      </c>
      <c r="AV421" s="661">
        <f t="shared" si="31"/>
        <v>0</v>
      </c>
      <c r="AW421" s="661">
        <f t="shared" si="31"/>
        <v>0</v>
      </c>
      <c r="AX421" s="661">
        <f t="shared" si="31"/>
        <v>0</v>
      </c>
      <c r="AY421" s="661">
        <f t="shared" si="31"/>
        <v>0</v>
      </c>
      <c r="AZ421" s="661">
        <f t="shared" si="31"/>
        <v>0</v>
      </c>
      <c r="BA421" s="662">
        <f t="shared" si="31"/>
        <v>0</v>
      </c>
    </row>
    <row r="422" spans="2:53" s="221" customFormat="1" outlineLevel="1">
      <c r="B422" s="983">
        <v>29</v>
      </c>
      <c r="C422" s="984"/>
      <c r="D422" s="661"/>
      <c r="E422" s="661">
        <f t="shared" si="27"/>
        <v>0</v>
      </c>
      <c r="F422" s="661">
        <f t="shared" si="27"/>
        <v>0</v>
      </c>
      <c r="G422" s="661">
        <f t="shared" si="27"/>
        <v>0</v>
      </c>
      <c r="H422" s="661">
        <f t="shared" si="27"/>
        <v>0</v>
      </c>
      <c r="I422" s="661">
        <f t="shared" si="27"/>
        <v>0</v>
      </c>
      <c r="J422" s="661">
        <f t="shared" si="27"/>
        <v>0</v>
      </c>
      <c r="K422" s="661">
        <f t="shared" si="27"/>
        <v>0</v>
      </c>
      <c r="L422" s="661">
        <f t="shared" si="27"/>
        <v>0</v>
      </c>
      <c r="M422" s="661">
        <f t="shared" si="27"/>
        <v>0</v>
      </c>
      <c r="N422" s="661">
        <f t="shared" si="27"/>
        <v>0</v>
      </c>
      <c r="O422" s="661">
        <f t="shared" si="28"/>
        <v>0</v>
      </c>
      <c r="P422" s="661">
        <f t="shared" si="28"/>
        <v>0</v>
      </c>
      <c r="Q422" s="661">
        <f t="shared" si="28"/>
        <v>0</v>
      </c>
      <c r="R422" s="661">
        <f t="shared" si="28"/>
        <v>0</v>
      </c>
      <c r="S422" s="661">
        <f t="shared" si="28"/>
        <v>0</v>
      </c>
      <c r="T422" s="661">
        <f t="shared" si="28"/>
        <v>0</v>
      </c>
      <c r="U422" s="661">
        <f t="shared" si="28"/>
        <v>0</v>
      </c>
      <c r="V422" s="661">
        <f t="shared" si="28"/>
        <v>0</v>
      </c>
      <c r="W422" s="661">
        <f t="shared" si="28"/>
        <v>0</v>
      </c>
      <c r="X422" s="661">
        <f t="shared" si="28"/>
        <v>0</v>
      </c>
      <c r="Y422" s="661">
        <f t="shared" si="29"/>
        <v>0</v>
      </c>
      <c r="Z422" s="661">
        <f t="shared" si="29"/>
        <v>0</v>
      </c>
      <c r="AA422" s="661">
        <f t="shared" si="29"/>
        <v>0</v>
      </c>
      <c r="AB422" s="661">
        <f t="shared" si="29"/>
        <v>0</v>
      </c>
      <c r="AC422" s="661">
        <f t="shared" si="29"/>
        <v>0</v>
      </c>
      <c r="AD422" s="661">
        <f t="shared" si="29"/>
        <v>0</v>
      </c>
      <c r="AE422" s="661">
        <f t="shared" si="29"/>
        <v>0</v>
      </c>
      <c r="AF422" s="661">
        <f t="shared" si="29"/>
        <v>0</v>
      </c>
      <c r="AG422" s="661">
        <f t="shared" si="29"/>
        <v>0</v>
      </c>
      <c r="AH422" s="661">
        <f t="shared" si="29"/>
        <v>0</v>
      </c>
      <c r="AI422" s="661">
        <f t="shared" si="30"/>
        <v>0</v>
      </c>
      <c r="AJ422" s="661">
        <f t="shared" si="30"/>
        <v>0</v>
      </c>
      <c r="AK422" s="661">
        <f t="shared" si="30"/>
        <v>0</v>
      </c>
      <c r="AL422" s="661">
        <f t="shared" si="30"/>
        <v>0</v>
      </c>
      <c r="AM422" s="661">
        <f t="shared" si="30"/>
        <v>0</v>
      </c>
      <c r="AN422" s="661">
        <f t="shared" si="30"/>
        <v>0</v>
      </c>
      <c r="AO422" s="661">
        <f t="shared" si="30"/>
        <v>0</v>
      </c>
      <c r="AP422" s="661">
        <f t="shared" si="30"/>
        <v>0</v>
      </c>
      <c r="AQ422" s="661">
        <f t="shared" si="30"/>
        <v>0</v>
      </c>
      <c r="AR422" s="661">
        <f t="shared" si="30"/>
        <v>0</v>
      </c>
      <c r="AS422" s="661">
        <f t="shared" si="31"/>
        <v>0</v>
      </c>
      <c r="AT422" s="661">
        <f t="shared" si="31"/>
        <v>0</v>
      </c>
      <c r="AU422" s="661">
        <f t="shared" si="31"/>
        <v>0</v>
      </c>
      <c r="AV422" s="661">
        <f t="shared" si="31"/>
        <v>0</v>
      </c>
      <c r="AW422" s="661">
        <f t="shared" si="31"/>
        <v>0</v>
      </c>
      <c r="AX422" s="661">
        <f t="shared" si="31"/>
        <v>0</v>
      </c>
      <c r="AY422" s="661">
        <f t="shared" si="31"/>
        <v>0</v>
      </c>
      <c r="AZ422" s="661">
        <f t="shared" si="31"/>
        <v>0</v>
      </c>
      <c r="BA422" s="662">
        <f t="shared" si="31"/>
        <v>0</v>
      </c>
    </row>
    <row r="423" spans="2:53" s="221" customFormat="1" outlineLevel="1">
      <c r="B423" s="983">
        <v>30</v>
      </c>
      <c r="C423" s="984"/>
      <c r="D423" s="661"/>
      <c r="E423" s="661">
        <f t="shared" si="27"/>
        <v>0</v>
      </c>
      <c r="F423" s="661">
        <f t="shared" si="27"/>
        <v>0</v>
      </c>
      <c r="G423" s="661">
        <f t="shared" si="27"/>
        <v>0</v>
      </c>
      <c r="H423" s="661">
        <f t="shared" si="27"/>
        <v>0</v>
      </c>
      <c r="I423" s="661">
        <f t="shared" si="27"/>
        <v>0</v>
      </c>
      <c r="J423" s="661">
        <f t="shared" si="27"/>
        <v>0</v>
      </c>
      <c r="K423" s="661">
        <f t="shared" si="27"/>
        <v>0</v>
      </c>
      <c r="L423" s="661">
        <f t="shared" si="27"/>
        <v>0</v>
      </c>
      <c r="M423" s="661">
        <f t="shared" si="27"/>
        <v>0</v>
      </c>
      <c r="N423" s="661">
        <f t="shared" si="27"/>
        <v>0</v>
      </c>
      <c r="O423" s="661">
        <f t="shared" si="28"/>
        <v>0</v>
      </c>
      <c r="P423" s="661">
        <f t="shared" si="28"/>
        <v>0</v>
      </c>
      <c r="Q423" s="661">
        <f t="shared" si="28"/>
        <v>0</v>
      </c>
      <c r="R423" s="661">
        <f t="shared" si="28"/>
        <v>0</v>
      </c>
      <c r="S423" s="661">
        <f t="shared" si="28"/>
        <v>0</v>
      </c>
      <c r="T423" s="661">
        <f t="shared" si="28"/>
        <v>0</v>
      </c>
      <c r="U423" s="661">
        <f t="shared" si="28"/>
        <v>0</v>
      </c>
      <c r="V423" s="661">
        <f t="shared" si="28"/>
        <v>0</v>
      </c>
      <c r="W423" s="661">
        <f t="shared" si="28"/>
        <v>0</v>
      </c>
      <c r="X423" s="661">
        <f t="shared" si="28"/>
        <v>0</v>
      </c>
      <c r="Y423" s="661">
        <f t="shared" si="29"/>
        <v>0</v>
      </c>
      <c r="Z423" s="661">
        <f t="shared" si="29"/>
        <v>0</v>
      </c>
      <c r="AA423" s="661">
        <f t="shared" si="29"/>
        <v>0</v>
      </c>
      <c r="AB423" s="661">
        <f t="shared" si="29"/>
        <v>0</v>
      </c>
      <c r="AC423" s="661">
        <f t="shared" si="29"/>
        <v>0</v>
      </c>
      <c r="AD423" s="661">
        <f t="shared" si="29"/>
        <v>0</v>
      </c>
      <c r="AE423" s="661">
        <f t="shared" si="29"/>
        <v>0</v>
      </c>
      <c r="AF423" s="661">
        <f t="shared" si="29"/>
        <v>0</v>
      </c>
      <c r="AG423" s="661">
        <f t="shared" si="29"/>
        <v>0</v>
      </c>
      <c r="AH423" s="661">
        <f t="shared" si="29"/>
        <v>0</v>
      </c>
      <c r="AI423" s="661">
        <f t="shared" si="30"/>
        <v>0</v>
      </c>
      <c r="AJ423" s="661">
        <f t="shared" si="30"/>
        <v>0</v>
      </c>
      <c r="AK423" s="661">
        <f t="shared" si="30"/>
        <v>0</v>
      </c>
      <c r="AL423" s="661">
        <f t="shared" si="30"/>
        <v>0</v>
      </c>
      <c r="AM423" s="661">
        <f t="shared" si="30"/>
        <v>0</v>
      </c>
      <c r="AN423" s="661">
        <f t="shared" si="30"/>
        <v>0</v>
      </c>
      <c r="AO423" s="661">
        <f t="shared" si="30"/>
        <v>0</v>
      </c>
      <c r="AP423" s="661">
        <f t="shared" si="30"/>
        <v>0</v>
      </c>
      <c r="AQ423" s="661">
        <f t="shared" si="30"/>
        <v>0</v>
      </c>
      <c r="AR423" s="661">
        <f t="shared" si="30"/>
        <v>0</v>
      </c>
      <c r="AS423" s="661">
        <f t="shared" si="31"/>
        <v>0</v>
      </c>
      <c r="AT423" s="661">
        <f t="shared" si="31"/>
        <v>0</v>
      </c>
      <c r="AU423" s="661">
        <f t="shared" si="31"/>
        <v>0</v>
      </c>
      <c r="AV423" s="661">
        <f t="shared" si="31"/>
        <v>0</v>
      </c>
      <c r="AW423" s="661">
        <f t="shared" si="31"/>
        <v>0</v>
      </c>
      <c r="AX423" s="661">
        <f t="shared" si="31"/>
        <v>0</v>
      </c>
      <c r="AY423" s="661">
        <f t="shared" si="31"/>
        <v>0</v>
      </c>
      <c r="AZ423" s="661">
        <f t="shared" si="31"/>
        <v>0</v>
      </c>
      <c r="BA423" s="662">
        <f t="shared" si="31"/>
        <v>0</v>
      </c>
    </row>
    <row r="424" spans="2:53" s="221" customFormat="1" outlineLevel="1">
      <c r="B424" s="983">
        <v>31</v>
      </c>
      <c r="C424" s="984"/>
      <c r="D424" s="661"/>
      <c r="E424" s="661">
        <f t="shared" si="27"/>
        <v>0</v>
      </c>
      <c r="F424" s="661">
        <f t="shared" si="27"/>
        <v>0</v>
      </c>
      <c r="G424" s="661">
        <f t="shared" si="27"/>
        <v>0</v>
      </c>
      <c r="H424" s="661">
        <f t="shared" si="27"/>
        <v>0</v>
      </c>
      <c r="I424" s="661">
        <f t="shared" si="27"/>
        <v>0</v>
      </c>
      <c r="J424" s="661">
        <f t="shared" si="27"/>
        <v>0</v>
      </c>
      <c r="K424" s="661">
        <f t="shared" si="27"/>
        <v>0</v>
      </c>
      <c r="L424" s="661">
        <f t="shared" si="27"/>
        <v>0</v>
      </c>
      <c r="M424" s="661">
        <f t="shared" si="27"/>
        <v>0</v>
      </c>
      <c r="N424" s="661">
        <f t="shared" si="27"/>
        <v>0</v>
      </c>
      <c r="O424" s="661">
        <f t="shared" si="28"/>
        <v>0</v>
      </c>
      <c r="P424" s="661">
        <f t="shared" si="28"/>
        <v>0</v>
      </c>
      <c r="Q424" s="661">
        <f t="shared" si="28"/>
        <v>0</v>
      </c>
      <c r="R424" s="661">
        <f t="shared" si="28"/>
        <v>0</v>
      </c>
      <c r="S424" s="661">
        <f t="shared" si="28"/>
        <v>0</v>
      </c>
      <c r="T424" s="661">
        <f t="shared" si="28"/>
        <v>0</v>
      </c>
      <c r="U424" s="661">
        <f t="shared" si="28"/>
        <v>0</v>
      </c>
      <c r="V424" s="661">
        <f t="shared" si="28"/>
        <v>0</v>
      </c>
      <c r="W424" s="661">
        <f t="shared" si="28"/>
        <v>0</v>
      </c>
      <c r="X424" s="661">
        <f t="shared" si="28"/>
        <v>0</v>
      </c>
      <c r="Y424" s="661">
        <f t="shared" si="29"/>
        <v>0</v>
      </c>
      <c r="Z424" s="661">
        <f t="shared" si="29"/>
        <v>0</v>
      </c>
      <c r="AA424" s="661">
        <f t="shared" si="29"/>
        <v>0</v>
      </c>
      <c r="AB424" s="661">
        <f t="shared" si="29"/>
        <v>0</v>
      </c>
      <c r="AC424" s="661">
        <f t="shared" si="29"/>
        <v>0</v>
      </c>
      <c r="AD424" s="661">
        <f t="shared" si="29"/>
        <v>0</v>
      </c>
      <c r="AE424" s="661">
        <f t="shared" si="29"/>
        <v>0</v>
      </c>
      <c r="AF424" s="661">
        <f t="shared" si="29"/>
        <v>0</v>
      </c>
      <c r="AG424" s="661">
        <f t="shared" si="29"/>
        <v>0</v>
      </c>
      <c r="AH424" s="661">
        <f t="shared" si="29"/>
        <v>0</v>
      </c>
      <c r="AI424" s="661">
        <f t="shared" si="30"/>
        <v>0</v>
      </c>
      <c r="AJ424" s="661">
        <f t="shared" si="30"/>
        <v>0</v>
      </c>
      <c r="AK424" s="661">
        <f t="shared" si="30"/>
        <v>0</v>
      </c>
      <c r="AL424" s="661">
        <f t="shared" si="30"/>
        <v>0</v>
      </c>
      <c r="AM424" s="661">
        <f t="shared" si="30"/>
        <v>0</v>
      </c>
      <c r="AN424" s="661">
        <f t="shared" si="30"/>
        <v>0</v>
      </c>
      <c r="AO424" s="661">
        <f t="shared" si="30"/>
        <v>0</v>
      </c>
      <c r="AP424" s="661">
        <f t="shared" si="30"/>
        <v>0</v>
      </c>
      <c r="AQ424" s="661">
        <f t="shared" si="30"/>
        <v>0</v>
      </c>
      <c r="AR424" s="661">
        <f t="shared" si="30"/>
        <v>0</v>
      </c>
      <c r="AS424" s="661">
        <f t="shared" si="31"/>
        <v>0</v>
      </c>
      <c r="AT424" s="661">
        <f t="shared" si="31"/>
        <v>0</v>
      </c>
      <c r="AU424" s="661">
        <f t="shared" si="31"/>
        <v>0</v>
      </c>
      <c r="AV424" s="661">
        <f t="shared" si="31"/>
        <v>0</v>
      </c>
      <c r="AW424" s="661">
        <f t="shared" si="31"/>
        <v>0</v>
      </c>
      <c r="AX424" s="661">
        <f t="shared" si="31"/>
        <v>0</v>
      </c>
      <c r="AY424" s="661">
        <f t="shared" si="31"/>
        <v>0</v>
      </c>
      <c r="AZ424" s="661">
        <f t="shared" si="31"/>
        <v>0</v>
      </c>
      <c r="BA424" s="662">
        <f t="shared" si="31"/>
        <v>0</v>
      </c>
    </row>
    <row r="425" spans="2:53" s="221" customFormat="1" outlineLevel="1">
      <c r="B425" s="983">
        <v>32</v>
      </c>
      <c r="C425" s="984"/>
      <c r="D425" s="661"/>
      <c r="E425" s="661">
        <f t="shared" ref="E425:N434" si="32">IF(AND(E$3&gt;$B425,E$3-$B425&lt;=$B$392),1,0)</f>
        <v>0</v>
      </c>
      <c r="F425" s="661">
        <f t="shared" si="32"/>
        <v>0</v>
      </c>
      <c r="G425" s="661">
        <f t="shared" si="32"/>
        <v>0</v>
      </c>
      <c r="H425" s="661">
        <f t="shared" si="32"/>
        <v>0</v>
      </c>
      <c r="I425" s="661">
        <f t="shared" si="32"/>
        <v>0</v>
      </c>
      <c r="J425" s="661">
        <f t="shared" si="32"/>
        <v>0</v>
      </c>
      <c r="K425" s="661">
        <f t="shared" si="32"/>
        <v>0</v>
      </c>
      <c r="L425" s="661">
        <f t="shared" si="32"/>
        <v>0</v>
      </c>
      <c r="M425" s="661">
        <f t="shared" si="32"/>
        <v>0</v>
      </c>
      <c r="N425" s="661">
        <f t="shared" si="32"/>
        <v>0</v>
      </c>
      <c r="O425" s="661">
        <f t="shared" ref="O425:X434" si="33">IF(AND(O$3&gt;$B425,O$3-$B425&lt;=$B$392),1,0)</f>
        <v>0</v>
      </c>
      <c r="P425" s="661">
        <f t="shared" si="33"/>
        <v>0</v>
      </c>
      <c r="Q425" s="661">
        <f t="shared" si="33"/>
        <v>0</v>
      </c>
      <c r="R425" s="661">
        <f t="shared" si="33"/>
        <v>0</v>
      </c>
      <c r="S425" s="661">
        <f t="shared" si="33"/>
        <v>0</v>
      </c>
      <c r="T425" s="661">
        <f t="shared" si="33"/>
        <v>0</v>
      </c>
      <c r="U425" s="661">
        <f t="shared" si="33"/>
        <v>0</v>
      </c>
      <c r="V425" s="661">
        <f t="shared" si="33"/>
        <v>0</v>
      </c>
      <c r="W425" s="661">
        <f t="shared" si="33"/>
        <v>0</v>
      </c>
      <c r="X425" s="661">
        <f t="shared" si="33"/>
        <v>0</v>
      </c>
      <c r="Y425" s="661">
        <f t="shared" ref="Y425:AH434" si="34">IF(AND(Y$3&gt;$B425,Y$3-$B425&lt;=$B$392),1,0)</f>
        <v>0</v>
      </c>
      <c r="Z425" s="661">
        <f t="shared" si="34"/>
        <v>0</v>
      </c>
      <c r="AA425" s="661">
        <f t="shared" si="34"/>
        <v>0</v>
      </c>
      <c r="AB425" s="661">
        <f t="shared" si="34"/>
        <v>0</v>
      </c>
      <c r="AC425" s="661">
        <f t="shared" si="34"/>
        <v>0</v>
      </c>
      <c r="AD425" s="661">
        <f t="shared" si="34"/>
        <v>0</v>
      </c>
      <c r="AE425" s="661">
        <f t="shared" si="34"/>
        <v>0</v>
      </c>
      <c r="AF425" s="661">
        <f t="shared" si="34"/>
        <v>0</v>
      </c>
      <c r="AG425" s="661">
        <f t="shared" si="34"/>
        <v>0</v>
      </c>
      <c r="AH425" s="661">
        <f t="shared" si="34"/>
        <v>0</v>
      </c>
      <c r="AI425" s="661">
        <f t="shared" ref="AI425:AR434" si="35">IF(AND(AI$3&gt;$B425,AI$3-$B425&lt;=$B$392),1,0)</f>
        <v>0</v>
      </c>
      <c r="AJ425" s="661">
        <f t="shared" si="35"/>
        <v>0</v>
      </c>
      <c r="AK425" s="661">
        <f t="shared" si="35"/>
        <v>0</v>
      </c>
      <c r="AL425" s="661">
        <f t="shared" si="35"/>
        <v>0</v>
      </c>
      <c r="AM425" s="661">
        <f t="shared" si="35"/>
        <v>0</v>
      </c>
      <c r="AN425" s="661">
        <f t="shared" si="35"/>
        <v>0</v>
      </c>
      <c r="AO425" s="661">
        <f t="shared" si="35"/>
        <v>0</v>
      </c>
      <c r="AP425" s="661">
        <f t="shared" si="35"/>
        <v>0</v>
      </c>
      <c r="AQ425" s="661">
        <f t="shared" si="35"/>
        <v>0</v>
      </c>
      <c r="AR425" s="661">
        <f t="shared" si="35"/>
        <v>0</v>
      </c>
      <c r="AS425" s="661">
        <f t="shared" ref="AS425:BA434" si="36">IF(AND(AS$3&gt;$B425,AS$3-$B425&lt;=$B$392),1,0)</f>
        <v>0</v>
      </c>
      <c r="AT425" s="661">
        <f t="shared" si="36"/>
        <v>0</v>
      </c>
      <c r="AU425" s="661">
        <f t="shared" si="36"/>
        <v>0</v>
      </c>
      <c r="AV425" s="661">
        <f t="shared" si="36"/>
        <v>0</v>
      </c>
      <c r="AW425" s="661">
        <f t="shared" si="36"/>
        <v>0</v>
      </c>
      <c r="AX425" s="661">
        <f t="shared" si="36"/>
        <v>0</v>
      </c>
      <c r="AY425" s="661">
        <f t="shared" si="36"/>
        <v>0</v>
      </c>
      <c r="AZ425" s="661">
        <f t="shared" si="36"/>
        <v>0</v>
      </c>
      <c r="BA425" s="662">
        <f t="shared" si="36"/>
        <v>0</v>
      </c>
    </row>
    <row r="426" spans="2:53" s="221" customFormat="1" outlineLevel="1">
      <c r="B426" s="983">
        <v>33</v>
      </c>
      <c r="C426" s="984"/>
      <c r="D426" s="661"/>
      <c r="E426" s="661">
        <f t="shared" si="32"/>
        <v>0</v>
      </c>
      <c r="F426" s="661">
        <f t="shared" si="32"/>
        <v>0</v>
      </c>
      <c r="G426" s="661">
        <f t="shared" si="32"/>
        <v>0</v>
      </c>
      <c r="H426" s="661">
        <f t="shared" si="32"/>
        <v>0</v>
      </c>
      <c r="I426" s="661">
        <f t="shared" si="32"/>
        <v>0</v>
      </c>
      <c r="J426" s="661">
        <f t="shared" si="32"/>
        <v>0</v>
      </c>
      <c r="K426" s="661">
        <f t="shared" si="32"/>
        <v>0</v>
      </c>
      <c r="L426" s="661">
        <f t="shared" si="32"/>
        <v>0</v>
      </c>
      <c r="M426" s="661">
        <f t="shared" si="32"/>
        <v>0</v>
      </c>
      <c r="N426" s="661">
        <f t="shared" si="32"/>
        <v>0</v>
      </c>
      <c r="O426" s="661">
        <f t="shared" si="33"/>
        <v>0</v>
      </c>
      <c r="P426" s="661">
        <f t="shared" si="33"/>
        <v>0</v>
      </c>
      <c r="Q426" s="661">
        <f t="shared" si="33"/>
        <v>0</v>
      </c>
      <c r="R426" s="661">
        <f t="shared" si="33"/>
        <v>0</v>
      </c>
      <c r="S426" s="661">
        <f t="shared" si="33"/>
        <v>0</v>
      </c>
      <c r="T426" s="661">
        <f t="shared" si="33"/>
        <v>0</v>
      </c>
      <c r="U426" s="661">
        <f t="shared" si="33"/>
        <v>0</v>
      </c>
      <c r="V426" s="661">
        <f t="shared" si="33"/>
        <v>0</v>
      </c>
      <c r="W426" s="661">
        <f t="shared" si="33"/>
        <v>0</v>
      </c>
      <c r="X426" s="661">
        <f t="shared" si="33"/>
        <v>0</v>
      </c>
      <c r="Y426" s="661">
        <f t="shared" si="34"/>
        <v>0</v>
      </c>
      <c r="Z426" s="661">
        <f t="shared" si="34"/>
        <v>0</v>
      </c>
      <c r="AA426" s="661">
        <f t="shared" si="34"/>
        <v>0</v>
      </c>
      <c r="AB426" s="661">
        <f t="shared" si="34"/>
        <v>0</v>
      </c>
      <c r="AC426" s="661">
        <f t="shared" si="34"/>
        <v>0</v>
      </c>
      <c r="AD426" s="661">
        <f t="shared" si="34"/>
        <v>0</v>
      </c>
      <c r="AE426" s="661">
        <f t="shared" si="34"/>
        <v>0</v>
      </c>
      <c r="AF426" s="661">
        <f t="shared" si="34"/>
        <v>0</v>
      </c>
      <c r="AG426" s="661">
        <f t="shared" si="34"/>
        <v>0</v>
      </c>
      <c r="AH426" s="661">
        <f t="shared" si="34"/>
        <v>0</v>
      </c>
      <c r="AI426" s="661">
        <f t="shared" si="35"/>
        <v>0</v>
      </c>
      <c r="AJ426" s="661">
        <f t="shared" si="35"/>
        <v>0</v>
      </c>
      <c r="AK426" s="661">
        <f t="shared" si="35"/>
        <v>0</v>
      </c>
      <c r="AL426" s="661">
        <f t="shared" si="35"/>
        <v>0</v>
      </c>
      <c r="AM426" s="661">
        <f t="shared" si="35"/>
        <v>0</v>
      </c>
      <c r="AN426" s="661">
        <f t="shared" si="35"/>
        <v>0</v>
      </c>
      <c r="AO426" s="661">
        <f t="shared" si="35"/>
        <v>0</v>
      </c>
      <c r="AP426" s="661">
        <f t="shared" si="35"/>
        <v>0</v>
      </c>
      <c r="AQ426" s="661">
        <f t="shared" si="35"/>
        <v>0</v>
      </c>
      <c r="AR426" s="661">
        <f t="shared" si="35"/>
        <v>0</v>
      </c>
      <c r="AS426" s="661">
        <f t="shared" si="36"/>
        <v>0</v>
      </c>
      <c r="AT426" s="661">
        <f t="shared" si="36"/>
        <v>0</v>
      </c>
      <c r="AU426" s="661">
        <f t="shared" si="36"/>
        <v>0</v>
      </c>
      <c r="AV426" s="661">
        <f t="shared" si="36"/>
        <v>0</v>
      </c>
      <c r="AW426" s="661">
        <f t="shared" si="36"/>
        <v>0</v>
      </c>
      <c r="AX426" s="661">
        <f t="shared" si="36"/>
        <v>0</v>
      </c>
      <c r="AY426" s="661">
        <f t="shared" si="36"/>
        <v>0</v>
      </c>
      <c r="AZ426" s="661">
        <f t="shared" si="36"/>
        <v>0</v>
      </c>
      <c r="BA426" s="662">
        <f t="shared" si="36"/>
        <v>0</v>
      </c>
    </row>
    <row r="427" spans="2:53" s="221" customFormat="1" outlineLevel="1">
      <c r="B427" s="983">
        <v>34</v>
      </c>
      <c r="C427" s="984"/>
      <c r="D427" s="661"/>
      <c r="E427" s="661">
        <f t="shared" si="32"/>
        <v>0</v>
      </c>
      <c r="F427" s="661">
        <f t="shared" si="32"/>
        <v>0</v>
      </c>
      <c r="G427" s="661">
        <f t="shared" si="32"/>
        <v>0</v>
      </c>
      <c r="H427" s="661">
        <f t="shared" si="32"/>
        <v>0</v>
      </c>
      <c r="I427" s="661">
        <f t="shared" si="32"/>
        <v>0</v>
      </c>
      <c r="J427" s="661">
        <f t="shared" si="32"/>
        <v>0</v>
      </c>
      <c r="K427" s="661">
        <f t="shared" si="32"/>
        <v>0</v>
      </c>
      <c r="L427" s="661">
        <f t="shared" si="32"/>
        <v>0</v>
      </c>
      <c r="M427" s="661">
        <f t="shared" si="32"/>
        <v>0</v>
      </c>
      <c r="N427" s="661">
        <f t="shared" si="32"/>
        <v>0</v>
      </c>
      <c r="O427" s="661">
        <f t="shared" si="33"/>
        <v>0</v>
      </c>
      <c r="P427" s="661">
        <f t="shared" si="33"/>
        <v>0</v>
      </c>
      <c r="Q427" s="661">
        <f t="shared" si="33"/>
        <v>0</v>
      </c>
      <c r="R427" s="661">
        <f t="shared" si="33"/>
        <v>0</v>
      </c>
      <c r="S427" s="661">
        <f t="shared" si="33"/>
        <v>0</v>
      </c>
      <c r="T427" s="661">
        <f t="shared" si="33"/>
        <v>0</v>
      </c>
      <c r="U427" s="661">
        <f t="shared" si="33"/>
        <v>0</v>
      </c>
      <c r="V427" s="661">
        <f t="shared" si="33"/>
        <v>0</v>
      </c>
      <c r="W427" s="661">
        <f t="shared" si="33"/>
        <v>0</v>
      </c>
      <c r="X427" s="661">
        <f t="shared" si="33"/>
        <v>0</v>
      </c>
      <c r="Y427" s="661">
        <f t="shared" si="34"/>
        <v>0</v>
      </c>
      <c r="Z427" s="661">
        <f t="shared" si="34"/>
        <v>0</v>
      </c>
      <c r="AA427" s="661">
        <f t="shared" si="34"/>
        <v>0</v>
      </c>
      <c r="AB427" s="661">
        <f t="shared" si="34"/>
        <v>0</v>
      </c>
      <c r="AC427" s="661">
        <f t="shared" si="34"/>
        <v>0</v>
      </c>
      <c r="AD427" s="661">
        <f t="shared" si="34"/>
        <v>0</v>
      </c>
      <c r="AE427" s="661">
        <f t="shared" si="34"/>
        <v>0</v>
      </c>
      <c r="AF427" s="661">
        <f t="shared" si="34"/>
        <v>0</v>
      </c>
      <c r="AG427" s="661">
        <f t="shared" si="34"/>
        <v>0</v>
      </c>
      <c r="AH427" s="661">
        <f t="shared" si="34"/>
        <v>0</v>
      </c>
      <c r="AI427" s="661">
        <f t="shared" si="35"/>
        <v>0</v>
      </c>
      <c r="AJ427" s="661">
        <f t="shared" si="35"/>
        <v>0</v>
      </c>
      <c r="AK427" s="661">
        <f t="shared" si="35"/>
        <v>0</v>
      </c>
      <c r="AL427" s="661">
        <f t="shared" si="35"/>
        <v>0</v>
      </c>
      <c r="AM427" s="661">
        <f t="shared" si="35"/>
        <v>0</v>
      </c>
      <c r="AN427" s="661">
        <f t="shared" si="35"/>
        <v>0</v>
      </c>
      <c r="AO427" s="661">
        <f t="shared" si="35"/>
        <v>0</v>
      </c>
      <c r="AP427" s="661">
        <f t="shared" si="35"/>
        <v>0</v>
      </c>
      <c r="AQ427" s="661">
        <f t="shared" si="35"/>
        <v>0</v>
      </c>
      <c r="AR427" s="661">
        <f t="shared" si="35"/>
        <v>0</v>
      </c>
      <c r="AS427" s="661">
        <f t="shared" si="36"/>
        <v>0</v>
      </c>
      <c r="AT427" s="661">
        <f t="shared" si="36"/>
        <v>0</v>
      </c>
      <c r="AU427" s="661">
        <f t="shared" si="36"/>
        <v>0</v>
      </c>
      <c r="AV427" s="661">
        <f t="shared" si="36"/>
        <v>0</v>
      </c>
      <c r="AW427" s="661">
        <f t="shared" si="36"/>
        <v>0</v>
      </c>
      <c r="AX427" s="661">
        <f t="shared" si="36"/>
        <v>0</v>
      </c>
      <c r="AY427" s="661">
        <f t="shared" si="36"/>
        <v>0</v>
      </c>
      <c r="AZ427" s="661">
        <f t="shared" si="36"/>
        <v>0</v>
      </c>
      <c r="BA427" s="662">
        <f t="shared" si="36"/>
        <v>0</v>
      </c>
    </row>
    <row r="428" spans="2:53" s="221" customFormat="1" outlineLevel="1">
      <c r="B428" s="983">
        <v>35</v>
      </c>
      <c r="C428" s="984"/>
      <c r="D428" s="661"/>
      <c r="E428" s="661">
        <f t="shared" si="32"/>
        <v>0</v>
      </c>
      <c r="F428" s="661">
        <f t="shared" si="32"/>
        <v>0</v>
      </c>
      <c r="G428" s="661">
        <f t="shared" si="32"/>
        <v>0</v>
      </c>
      <c r="H428" s="661">
        <f t="shared" si="32"/>
        <v>0</v>
      </c>
      <c r="I428" s="661">
        <f t="shared" si="32"/>
        <v>0</v>
      </c>
      <c r="J428" s="661">
        <f t="shared" si="32"/>
        <v>0</v>
      </c>
      <c r="K428" s="661">
        <f t="shared" si="32"/>
        <v>0</v>
      </c>
      <c r="L428" s="661">
        <f t="shared" si="32"/>
        <v>0</v>
      </c>
      <c r="M428" s="661">
        <f t="shared" si="32"/>
        <v>0</v>
      </c>
      <c r="N428" s="661">
        <f t="shared" si="32"/>
        <v>0</v>
      </c>
      <c r="O428" s="661">
        <f t="shared" si="33"/>
        <v>0</v>
      </c>
      <c r="P428" s="661">
        <f t="shared" si="33"/>
        <v>0</v>
      </c>
      <c r="Q428" s="661">
        <f t="shared" si="33"/>
        <v>0</v>
      </c>
      <c r="R428" s="661">
        <f t="shared" si="33"/>
        <v>0</v>
      </c>
      <c r="S428" s="661">
        <f t="shared" si="33"/>
        <v>0</v>
      </c>
      <c r="T428" s="661">
        <f t="shared" si="33"/>
        <v>0</v>
      </c>
      <c r="U428" s="661">
        <f t="shared" si="33"/>
        <v>0</v>
      </c>
      <c r="V428" s="661">
        <f t="shared" si="33"/>
        <v>0</v>
      </c>
      <c r="W428" s="661">
        <f t="shared" si="33"/>
        <v>0</v>
      </c>
      <c r="X428" s="661">
        <f t="shared" si="33"/>
        <v>0</v>
      </c>
      <c r="Y428" s="661">
        <f t="shared" si="34"/>
        <v>0</v>
      </c>
      <c r="Z428" s="661">
        <f t="shared" si="34"/>
        <v>0</v>
      </c>
      <c r="AA428" s="661">
        <f t="shared" si="34"/>
        <v>0</v>
      </c>
      <c r="AB428" s="661">
        <f t="shared" si="34"/>
        <v>0</v>
      </c>
      <c r="AC428" s="661">
        <f t="shared" si="34"/>
        <v>0</v>
      </c>
      <c r="AD428" s="661">
        <f t="shared" si="34"/>
        <v>0</v>
      </c>
      <c r="AE428" s="661">
        <f t="shared" si="34"/>
        <v>0</v>
      </c>
      <c r="AF428" s="661">
        <f t="shared" si="34"/>
        <v>0</v>
      </c>
      <c r="AG428" s="661">
        <f t="shared" si="34"/>
        <v>0</v>
      </c>
      <c r="AH428" s="661">
        <f t="shared" si="34"/>
        <v>0</v>
      </c>
      <c r="AI428" s="661">
        <f t="shared" si="35"/>
        <v>0</v>
      </c>
      <c r="AJ428" s="661">
        <f t="shared" si="35"/>
        <v>0</v>
      </c>
      <c r="AK428" s="661">
        <f t="shared" si="35"/>
        <v>0</v>
      </c>
      <c r="AL428" s="661">
        <f t="shared" si="35"/>
        <v>0</v>
      </c>
      <c r="AM428" s="661">
        <f t="shared" si="35"/>
        <v>0</v>
      </c>
      <c r="AN428" s="661">
        <f t="shared" si="35"/>
        <v>0</v>
      </c>
      <c r="AO428" s="661">
        <f t="shared" si="35"/>
        <v>0</v>
      </c>
      <c r="AP428" s="661">
        <f t="shared" si="35"/>
        <v>0</v>
      </c>
      <c r="AQ428" s="661">
        <f t="shared" si="35"/>
        <v>0</v>
      </c>
      <c r="AR428" s="661">
        <f t="shared" si="35"/>
        <v>0</v>
      </c>
      <c r="AS428" s="661">
        <f t="shared" si="36"/>
        <v>0</v>
      </c>
      <c r="AT428" s="661">
        <f t="shared" si="36"/>
        <v>0</v>
      </c>
      <c r="AU428" s="661">
        <f t="shared" si="36"/>
        <v>0</v>
      </c>
      <c r="AV428" s="661">
        <f t="shared" si="36"/>
        <v>0</v>
      </c>
      <c r="AW428" s="661">
        <f t="shared" si="36"/>
        <v>0</v>
      </c>
      <c r="AX428" s="661">
        <f t="shared" si="36"/>
        <v>0</v>
      </c>
      <c r="AY428" s="661">
        <f t="shared" si="36"/>
        <v>0</v>
      </c>
      <c r="AZ428" s="661">
        <f t="shared" si="36"/>
        <v>0</v>
      </c>
      <c r="BA428" s="662">
        <f t="shared" si="36"/>
        <v>0</v>
      </c>
    </row>
    <row r="429" spans="2:53" s="221" customFormat="1" outlineLevel="1">
      <c r="B429" s="983">
        <v>36</v>
      </c>
      <c r="C429" s="984"/>
      <c r="D429" s="661"/>
      <c r="E429" s="661">
        <f t="shared" si="32"/>
        <v>0</v>
      </c>
      <c r="F429" s="661">
        <f t="shared" si="32"/>
        <v>0</v>
      </c>
      <c r="G429" s="661">
        <f t="shared" si="32"/>
        <v>0</v>
      </c>
      <c r="H429" s="661">
        <f t="shared" si="32"/>
        <v>0</v>
      </c>
      <c r="I429" s="661">
        <f t="shared" si="32"/>
        <v>0</v>
      </c>
      <c r="J429" s="661">
        <f t="shared" si="32"/>
        <v>0</v>
      </c>
      <c r="K429" s="661">
        <f t="shared" si="32"/>
        <v>0</v>
      </c>
      <c r="L429" s="661">
        <f t="shared" si="32"/>
        <v>0</v>
      </c>
      <c r="M429" s="661">
        <f t="shared" si="32"/>
        <v>0</v>
      </c>
      <c r="N429" s="661">
        <f t="shared" si="32"/>
        <v>0</v>
      </c>
      <c r="O429" s="661">
        <f t="shared" si="33"/>
        <v>0</v>
      </c>
      <c r="P429" s="661">
        <f t="shared" si="33"/>
        <v>0</v>
      </c>
      <c r="Q429" s="661">
        <f t="shared" si="33"/>
        <v>0</v>
      </c>
      <c r="R429" s="661">
        <f t="shared" si="33"/>
        <v>0</v>
      </c>
      <c r="S429" s="661">
        <f t="shared" si="33"/>
        <v>0</v>
      </c>
      <c r="T429" s="661">
        <f t="shared" si="33"/>
        <v>0</v>
      </c>
      <c r="U429" s="661">
        <f t="shared" si="33"/>
        <v>0</v>
      </c>
      <c r="V429" s="661">
        <f t="shared" si="33"/>
        <v>0</v>
      </c>
      <c r="W429" s="661">
        <f t="shared" si="33"/>
        <v>0</v>
      </c>
      <c r="X429" s="661">
        <f t="shared" si="33"/>
        <v>0</v>
      </c>
      <c r="Y429" s="661">
        <f t="shared" si="34"/>
        <v>0</v>
      </c>
      <c r="Z429" s="661">
        <f t="shared" si="34"/>
        <v>0</v>
      </c>
      <c r="AA429" s="661">
        <f t="shared" si="34"/>
        <v>0</v>
      </c>
      <c r="AB429" s="661">
        <f t="shared" si="34"/>
        <v>0</v>
      </c>
      <c r="AC429" s="661">
        <f t="shared" si="34"/>
        <v>0</v>
      </c>
      <c r="AD429" s="661">
        <f t="shared" si="34"/>
        <v>0</v>
      </c>
      <c r="AE429" s="661">
        <f t="shared" si="34"/>
        <v>0</v>
      </c>
      <c r="AF429" s="661">
        <f t="shared" si="34"/>
        <v>0</v>
      </c>
      <c r="AG429" s="661">
        <f t="shared" si="34"/>
        <v>0</v>
      </c>
      <c r="AH429" s="661">
        <f t="shared" si="34"/>
        <v>0</v>
      </c>
      <c r="AI429" s="661">
        <f t="shared" si="35"/>
        <v>0</v>
      </c>
      <c r="AJ429" s="661">
        <f t="shared" si="35"/>
        <v>0</v>
      </c>
      <c r="AK429" s="661">
        <f t="shared" si="35"/>
        <v>0</v>
      </c>
      <c r="AL429" s="661">
        <f t="shared" si="35"/>
        <v>0</v>
      </c>
      <c r="AM429" s="661">
        <f t="shared" si="35"/>
        <v>0</v>
      </c>
      <c r="AN429" s="661">
        <f t="shared" si="35"/>
        <v>0</v>
      </c>
      <c r="AO429" s="661">
        <f t="shared" si="35"/>
        <v>0</v>
      </c>
      <c r="AP429" s="661">
        <f t="shared" si="35"/>
        <v>0</v>
      </c>
      <c r="AQ429" s="661">
        <f t="shared" si="35"/>
        <v>0</v>
      </c>
      <c r="AR429" s="661">
        <f t="shared" si="35"/>
        <v>0</v>
      </c>
      <c r="AS429" s="661">
        <f t="shared" si="36"/>
        <v>0</v>
      </c>
      <c r="AT429" s="661">
        <f t="shared" si="36"/>
        <v>0</v>
      </c>
      <c r="AU429" s="661">
        <f t="shared" si="36"/>
        <v>0</v>
      </c>
      <c r="AV429" s="661">
        <f t="shared" si="36"/>
        <v>0</v>
      </c>
      <c r="AW429" s="661">
        <f t="shared" si="36"/>
        <v>0</v>
      </c>
      <c r="AX429" s="661">
        <f t="shared" si="36"/>
        <v>0</v>
      </c>
      <c r="AY429" s="661">
        <f t="shared" si="36"/>
        <v>0</v>
      </c>
      <c r="AZ429" s="661">
        <f t="shared" si="36"/>
        <v>0</v>
      </c>
      <c r="BA429" s="662">
        <f t="shared" si="36"/>
        <v>0</v>
      </c>
    </row>
    <row r="430" spans="2:53" s="221" customFormat="1" outlineLevel="1">
      <c r="B430" s="983">
        <v>37</v>
      </c>
      <c r="C430" s="984"/>
      <c r="D430" s="661"/>
      <c r="E430" s="661">
        <f t="shared" si="32"/>
        <v>0</v>
      </c>
      <c r="F430" s="661">
        <f t="shared" si="32"/>
        <v>0</v>
      </c>
      <c r="G430" s="661">
        <f t="shared" si="32"/>
        <v>0</v>
      </c>
      <c r="H430" s="661">
        <f t="shared" si="32"/>
        <v>0</v>
      </c>
      <c r="I430" s="661">
        <f t="shared" si="32"/>
        <v>0</v>
      </c>
      <c r="J430" s="661">
        <f t="shared" si="32"/>
        <v>0</v>
      </c>
      <c r="K430" s="661">
        <f t="shared" si="32"/>
        <v>0</v>
      </c>
      <c r="L430" s="661">
        <f t="shared" si="32"/>
        <v>0</v>
      </c>
      <c r="M430" s="661">
        <f t="shared" si="32"/>
        <v>0</v>
      </c>
      <c r="N430" s="661">
        <f t="shared" si="32"/>
        <v>0</v>
      </c>
      <c r="O430" s="661">
        <f t="shared" si="33"/>
        <v>0</v>
      </c>
      <c r="P430" s="661">
        <f t="shared" si="33"/>
        <v>0</v>
      </c>
      <c r="Q430" s="661">
        <f t="shared" si="33"/>
        <v>0</v>
      </c>
      <c r="R430" s="661">
        <f t="shared" si="33"/>
        <v>0</v>
      </c>
      <c r="S430" s="661">
        <f t="shared" si="33"/>
        <v>0</v>
      </c>
      <c r="T430" s="661">
        <f t="shared" si="33"/>
        <v>0</v>
      </c>
      <c r="U430" s="661">
        <f t="shared" si="33"/>
        <v>0</v>
      </c>
      <c r="V430" s="661">
        <f t="shared" si="33"/>
        <v>0</v>
      </c>
      <c r="W430" s="661">
        <f t="shared" si="33"/>
        <v>0</v>
      </c>
      <c r="X430" s="661">
        <f t="shared" si="33"/>
        <v>0</v>
      </c>
      <c r="Y430" s="661">
        <f t="shared" si="34"/>
        <v>0</v>
      </c>
      <c r="Z430" s="661">
        <f t="shared" si="34"/>
        <v>0</v>
      </c>
      <c r="AA430" s="661">
        <f t="shared" si="34"/>
        <v>0</v>
      </c>
      <c r="AB430" s="661">
        <f t="shared" si="34"/>
        <v>0</v>
      </c>
      <c r="AC430" s="661">
        <f t="shared" si="34"/>
        <v>0</v>
      </c>
      <c r="AD430" s="661">
        <f t="shared" si="34"/>
        <v>0</v>
      </c>
      <c r="AE430" s="661">
        <f t="shared" si="34"/>
        <v>0</v>
      </c>
      <c r="AF430" s="661">
        <f t="shared" si="34"/>
        <v>0</v>
      </c>
      <c r="AG430" s="661">
        <f t="shared" si="34"/>
        <v>0</v>
      </c>
      <c r="AH430" s="661">
        <f t="shared" si="34"/>
        <v>0</v>
      </c>
      <c r="AI430" s="661">
        <f t="shared" si="35"/>
        <v>0</v>
      </c>
      <c r="AJ430" s="661">
        <f t="shared" si="35"/>
        <v>0</v>
      </c>
      <c r="AK430" s="661">
        <f t="shared" si="35"/>
        <v>0</v>
      </c>
      <c r="AL430" s="661">
        <f t="shared" si="35"/>
        <v>0</v>
      </c>
      <c r="AM430" s="661">
        <f t="shared" si="35"/>
        <v>0</v>
      </c>
      <c r="AN430" s="661">
        <f t="shared" si="35"/>
        <v>0</v>
      </c>
      <c r="AO430" s="661">
        <f t="shared" si="35"/>
        <v>0</v>
      </c>
      <c r="AP430" s="661">
        <f t="shared" si="35"/>
        <v>0</v>
      </c>
      <c r="AQ430" s="661">
        <f t="shared" si="35"/>
        <v>0</v>
      </c>
      <c r="AR430" s="661">
        <f t="shared" si="35"/>
        <v>0</v>
      </c>
      <c r="AS430" s="661">
        <f t="shared" si="36"/>
        <v>0</v>
      </c>
      <c r="AT430" s="661">
        <f t="shared" si="36"/>
        <v>0</v>
      </c>
      <c r="AU430" s="661">
        <f t="shared" si="36"/>
        <v>0</v>
      </c>
      <c r="AV430" s="661">
        <f t="shared" si="36"/>
        <v>0</v>
      </c>
      <c r="AW430" s="661">
        <f t="shared" si="36"/>
        <v>0</v>
      </c>
      <c r="AX430" s="661">
        <f t="shared" si="36"/>
        <v>0</v>
      </c>
      <c r="AY430" s="661">
        <f t="shared" si="36"/>
        <v>0</v>
      </c>
      <c r="AZ430" s="661">
        <f t="shared" si="36"/>
        <v>0</v>
      </c>
      <c r="BA430" s="662">
        <f t="shared" si="36"/>
        <v>0</v>
      </c>
    </row>
    <row r="431" spans="2:53" s="221" customFormat="1" outlineLevel="1">
      <c r="B431" s="983">
        <v>38</v>
      </c>
      <c r="C431" s="984"/>
      <c r="D431" s="661"/>
      <c r="E431" s="661">
        <f t="shared" si="32"/>
        <v>0</v>
      </c>
      <c r="F431" s="661">
        <f t="shared" si="32"/>
        <v>0</v>
      </c>
      <c r="G431" s="661">
        <f t="shared" si="32"/>
        <v>0</v>
      </c>
      <c r="H431" s="661">
        <f t="shared" si="32"/>
        <v>0</v>
      </c>
      <c r="I431" s="661">
        <f t="shared" si="32"/>
        <v>0</v>
      </c>
      <c r="J431" s="661">
        <f t="shared" si="32"/>
        <v>0</v>
      </c>
      <c r="K431" s="661">
        <f t="shared" si="32"/>
        <v>0</v>
      </c>
      <c r="L431" s="661">
        <f t="shared" si="32"/>
        <v>0</v>
      </c>
      <c r="M431" s="661">
        <f t="shared" si="32"/>
        <v>0</v>
      </c>
      <c r="N431" s="661">
        <f t="shared" si="32"/>
        <v>0</v>
      </c>
      <c r="O431" s="661">
        <f t="shared" si="33"/>
        <v>0</v>
      </c>
      <c r="P431" s="661">
        <f t="shared" si="33"/>
        <v>0</v>
      </c>
      <c r="Q431" s="661">
        <f t="shared" si="33"/>
        <v>0</v>
      </c>
      <c r="R431" s="661">
        <f t="shared" si="33"/>
        <v>0</v>
      </c>
      <c r="S431" s="661">
        <f t="shared" si="33"/>
        <v>0</v>
      </c>
      <c r="T431" s="661">
        <f t="shared" si="33"/>
        <v>0</v>
      </c>
      <c r="U431" s="661">
        <f t="shared" si="33"/>
        <v>0</v>
      </c>
      <c r="V431" s="661">
        <f t="shared" si="33"/>
        <v>0</v>
      </c>
      <c r="W431" s="661">
        <f t="shared" si="33"/>
        <v>0</v>
      </c>
      <c r="X431" s="661">
        <f t="shared" si="33"/>
        <v>0</v>
      </c>
      <c r="Y431" s="661">
        <f t="shared" si="34"/>
        <v>0</v>
      </c>
      <c r="Z431" s="661">
        <f t="shared" si="34"/>
        <v>0</v>
      </c>
      <c r="AA431" s="661">
        <f t="shared" si="34"/>
        <v>0</v>
      </c>
      <c r="AB431" s="661">
        <f t="shared" si="34"/>
        <v>0</v>
      </c>
      <c r="AC431" s="661">
        <f t="shared" si="34"/>
        <v>0</v>
      </c>
      <c r="AD431" s="661">
        <f t="shared" si="34"/>
        <v>0</v>
      </c>
      <c r="AE431" s="661">
        <f t="shared" si="34"/>
        <v>0</v>
      </c>
      <c r="AF431" s="661">
        <f t="shared" si="34"/>
        <v>0</v>
      </c>
      <c r="AG431" s="661">
        <f t="shared" si="34"/>
        <v>0</v>
      </c>
      <c r="AH431" s="661">
        <f t="shared" si="34"/>
        <v>0</v>
      </c>
      <c r="AI431" s="661">
        <f t="shared" si="35"/>
        <v>0</v>
      </c>
      <c r="AJ431" s="661">
        <f t="shared" si="35"/>
        <v>0</v>
      </c>
      <c r="AK431" s="661">
        <f t="shared" si="35"/>
        <v>0</v>
      </c>
      <c r="AL431" s="661">
        <f t="shared" si="35"/>
        <v>0</v>
      </c>
      <c r="AM431" s="661">
        <f t="shared" si="35"/>
        <v>0</v>
      </c>
      <c r="AN431" s="661">
        <f t="shared" si="35"/>
        <v>0</v>
      </c>
      <c r="AO431" s="661">
        <f t="shared" si="35"/>
        <v>0</v>
      </c>
      <c r="AP431" s="661">
        <f t="shared" si="35"/>
        <v>0</v>
      </c>
      <c r="AQ431" s="661">
        <f t="shared" si="35"/>
        <v>0</v>
      </c>
      <c r="AR431" s="661">
        <f t="shared" si="35"/>
        <v>0</v>
      </c>
      <c r="AS431" s="661">
        <f t="shared" si="36"/>
        <v>0</v>
      </c>
      <c r="AT431" s="661">
        <f t="shared" si="36"/>
        <v>0</v>
      </c>
      <c r="AU431" s="661">
        <f t="shared" si="36"/>
        <v>0</v>
      </c>
      <c r="AV431" s="661">
        <f t="shared" si="36"/>
        <v>0</v>
      </c>
      <c r="AW431" s="661">
        <f t="shared" si="36"/>
        <v>0</v>
      </c>
      <c r="AX431" s="661">
        <f t="shared" si="36"/>
        <v>0</v>
      </c>
      <c r="AY431" s="661">
        <f t="shared" si="36"/>
        <v>0</v>
      </c>
      <c r="AZ431" s="661">
        <f t="shared" si="36"/>
        <v>0</v>
      </c>
      <c r="BA431" s="662">
        <f t="shared" si="36"/>
        <v>0</v>
      </c>
    </row>
    <row r="432" spans="2:53" s="221" customFormat="1" outlineLevel="1">
      <c r="B432" s="983">
        <v>39</v>
      </c>
      <c r="C432" s="984"/>
      <c r="D432" s="661"/>
      <c r="E432" s="661">
        <f t="shared" si="32"/>
        <v>0</v>
      </c>
      <c r="F432" s="661">
        <f t="shared" si="32"/>
        <v>0</v>
      </c>
      <c r="G432" s="661">
        <f t="shared" si="32"/>
        <v>0</v>
      </c>
      <c r="H432" s="661">
        <f t="shared" si="32"/>
        <v>0</v>
      </c>
      <c r="I432" s="661">
        <f t="shared" si="32"/>
        <v>0</v>
      </c>
      <c r="J432" s="661">
        <f t="shared" si="32"/>
        <v>0</v>
      </c>
      <c r="K432" s="661">
        <f t="shared" si="32"/>
        <v>0</v>
      </c>
      <c r="L432" s="661">
        <f t="shared" si="32"/>
        <v>0</v>
      </c>
      <c r="M432" s="661">
        <f t="shared" si="32"/>
        <v>0</v>
      </c>
      <c r="N432" s="661">
        <f t="shared" si="32"/>
        <v>0</v>
      </c>
      <c r="O432" s="661">
        <f t="shared" si="33"/>
        <v>0</v>
      </c>
      <c r="P432" s="661">
        <f t="shared" si="33"/>
        <v>0</v>
      </c>
      <c r="Q432" s="661">
        <f t="shared" si="33"/>
        <v>0</v>
      </c>
      <c r="R432" s="661">
        <f t="shared" si="33"/>
        <v>0</v>
      </c>
      <c r="S432" s="661">
        <f t="shared" si="33"/>
        <v>0</v>
      </c>
      <c r="T432" s="661">
        <f t="shared" si="33"/>
        <v>0</v>
      </c>
      <c r="U432" s="661">
        <f t="shared" si="33"/>
        <v>0</v>
      </c>
      <c r="V432" s="661">
        <f t="shared" si="33"/>
        <v>0</v>
      </c>
      <c r="W432" s="661">
        <f t="shared" si="33"/>
        <v>0</v>
      </c>
      <c r="X432" s="661">
        <f t="shared" si="33"/>
        <v>0</v>
      </c>
      <c r="Y432" s="661">
        <f t="shared" si="34"/>
        <v>0</v>
      </c>
      <c r="Z432" s="661">
        <f t="shared" si="34"/>
        <v>0</v>
      </c>
      <c r="AA432" s="661">
        <f t="shared" si="34"/>
        <v>0</v>
      </c>
      <c r="AB432" s="661">
        <f t="shared" si="34"/>
        <v>0</v>
      </c>
      <c r="AC432" s="661">
        <f t="shared" si="34"/>
        <v>0</v>
      </c>
      <c r="AD432" s="661">
        <f t="shared" si="34"/>
        <v>0</v>
      </c>
      <c r="AE432" s="661">
        <f t="shared" si="34"/>
        <v>0</v>
      </c>
      <c r="AF432" s="661">
        <f t="shared" si="34"/>
        <v>0</v>
      </c>
      <c r="AG432" s="661">
        <f t="shared" si="34"/>
        <v>0</v>
      </c>
      <c r="AH432" s="661">
        <f t="shared" si="34"/>
        <v>0</v>
      </c>
      <c r="AI432" s="661">
        <f t="shared" si="35"/>
        <v>0</v>
      </c>
      <c r="AJ432" s="661">
        <f t="shared" si="35"/>
        <v>0</v>
      </c>
      <c r="AK432" s="661">
        <f t="shared" si="35"/>
        <v>0</v>
      </c>
      <c r="AL432" s="661">
        <f t="shared" si="35"/>
        <v>0</v>
      </c>
      <c r="AM432" s="661">
        <f t="shared" si="35"/>
        <v>0</v>
      </c>
      <c r="AN432" s="661">
        <f t="shared" si="35"/>
        <v>0</v>
      </c>
      <c r="AO432" s="661">
        <f t="shared" si="35"/>
        <v>0</v>
      </c>
      <c r="AP432" s="661">
        <f t="shared" si="35"/>
        <v>0</v>
      </c>
      <c r="AQ432" s="661">
        <f t="shared" si="35"/>
        <v>0</v>
      </c>
      <c r="AR432" s="661">
        <f t="shared" si="35"/>
        <v>0</v>
      </c>
      <c r="AS432" s="661">
        <f t="shared" si="36"/>
        <v>0</v>
      </c>
      <c r="AT432" s="661">
        <f t="shared" si="36"/>
        <v>0</v>
      </c>
      <c r="AU432" s="661">
        <f t="shared" si="36"/>
        <v>0</v>
      </c>
      <c r="AV432" s="661">
        <f t="shared" si="36"/>
        <v>0</v>
      </c>
      <c r="AW432" s="661">
        <f t="shared" si="36"/>
        <v>0</v>
      </c>
      <c r="AX432" s="661">
        <f t="shared" si="36"/>
        <v>0</v>
      </c>
      <c r="AY432" s="661">
        <f t="shared" si="36"/>
        <v>0</v>
      </c>
      <c r="AZ432" s="661">
        <f t="shared" si="36"/>
        <v>0</v>
      </c>
      <c r="BA432" s="662">
        <f t="shared" si="36"/>
        <v>0</v>
      </c>
    </row>
    <row r="433" spans="1:256" s="221" customFormat="1" outlineLevel="1">
      <c r="B433" s="983">
        <v>40</v>
      </c>
      <c r="C433" s="984"/>
      <c r="D433" s="661"/>
      <c r="E433" s="661">
        <f t="shared" si="32"/>
        <v>0</v>
      </c>
      <c r="F433" s="661">
        <f t="shared" si="32"/>
        <v>0</v>
      </c>
      <c r="G433" s="661">
        <f t="shared" si="32"/>
        <v>0</v>
      </c>
      <c r="H433" s="661">
        <f t="shared" si="32"/>
        <v>0</v>
      </c>
      <c r="I433" s="661">
        <f t="shared" si="32"/>
        <v>0</v>
      </c>
      <c r="J433" s="661">
        <f t="shared" si="32"/>
        <v>0</v>
      </c>
      <c r="K433" s="661">
        <f t="shared" si="32"/>
        <v>0</v>
      </c>
      <c r="L433" s="661">
        <f t="shared" si="32"/>
        <v>0</v>
      </c>
      <c r="M433" s="661">
        <f t="shared" si="32"/>
        <v>0</v>
      </c>
      <c r="N433" s="661">
        <f t="shared" si="32"/>
        <v>0</v>
      </c>
      <c r="O433" s="661">
        <f t="shared" si="33"/>
        <v>0</v>
      </c>
      <c r="P433" s="661">
        <f t="shared" si="33"/>
        <v>0</v>
      </c>
      <c r="Q433" s="661">
        <f t="shared" si="33"/>
        <v>0</v>
      </c>
      <c r="R433" s="661">
        <f t="shared" si="33"/>
        <v>0</v>
      </c>
      <c r="S433" s="661">
        <f t="shared" si="33"/>
        <v>0</v>
      </c>
      <c r="T433" s="661">
        <f t="shared" si="33"/>
        <v>0</v>
      </c>
      <c r="U433" s="661">
        <f t="shared" si="33"/>
        <v>0</v>
      </c>
      <c r="V433" s="661">
        <f t="shared" si="33"/>
        <v>0</v>
      </c>
      <c r="W433" s="661">
        <f t="shared" si="33"/>
        <v>0</v>
      </c>
      <c r="X433" s="661">
        <f t="shared" si="33"/>
        <v>0</v>
      </c>
      <c r="Y433" s="661">
        <f t="shared" si="34"/>
        <v>0</v>
      </c>
      <c r="Z433" s="661">
        <f t="shared" si="34"/>
        <v>0</v>
      </c>
      <c r="AA433" s="661">
        <f t="shared" si="34"/>
        <v>0</v>
      </c>
      <c r="AB433" s="661">
        <f t="shared" si="34"/>
        <v>0</v>
      </c>
      <c r="AC433" s="661">
        <f t="shared" si="34"/>
        <v>0</v>
      </c>
      <c r="AD433" s="661">
        <f t="shared" si="34"/>
        <v>0</v>
      </c>
      <c r="AE433" s="661">
        <f t="shared" si="34"/>
        <v>0</v>
      </c>
      <c r="AF433" s="661">
        <f t="shared" si="34"/>
        <v>0</v>
      </c>
      <c r="AG433" s="661">
        <f t="shared" si="34"/>
        <v>0</v>
      </c>
      <c r="AH433" s="661">
        <f t="shared" si="34"/>
        <v>0</v>
      </c>
      <c r="AI433" s="661">
        <f t="shared" si="35"/>
        <v>0</v>
      </c>
      <c r="AJ433" s="661">
        <f t="shared" si="35"/>
        <v>0</v>
      </c>
      <c r="AK433" s="661">
        <f t="shared" si="35"/>
        <v>0</v>
      </c>
      <c r="AL433" s="661">
        <f t="shared" si="35"/>
        <v>0</v>
      </c>
      <c r="AM433" s="661">
        <f t="shared" si="35"/>
        <v>0</v>
      </c>
      <c r="AN433" s="661">
        <f t="shared" si="35"/>
        <v>0</v>
      </c>
      <c r="AO433" s="661">
        <f t="shared" si="35"/>
        <v>0</v>
      </c>
      <c r="AP433" s="661">
        <f t="shared" si="35"/>
        <v>0</v>
      </c>
      <c r="AQ433" s="661">
        <f t="shared" si="35"/>
        <v>0</v>
      </c>
      <c r="AR433" s="661">
        <f t="shared" si="35"/>
        <v>0</v>
      </c>
      <c r="AS433" s="661">
        <f t="shared" si="36"/>
        <v>0</v>
      </c>
      <c r="AT433" s="661">
        <f t="shared" si="36"/>
        <v>0</v>
      </c>
      <c r="AU433" s="661">
        <f t="shared" si="36"/>
        <v>0</v>
      </c>
      <c r="AV433" s="661">
        <f t="shared" si="36"/>
        <v>0</v>
      </c>
      <c r="AW433" s="661">
        <f t="shared" si="36"/>
        <v>0</v>
      </c>
      <c r="AX433" s="661">
        <f t="shared" si="36"/>
        <v>0</v>
      </c>
      <c r="AY433" s="661">
        <f t="shared" si="36"/>
        <v>0</v>
      </c>
      <c r="AZ433" s="661">
        <f t="shared" si="36"/>
        <v>0</v>
      </c>
      <c r="BA433" s="662">
        <f t="shared" si="36"/>
        <v>0</v>
      </c>
    </row>
    <row r="434" spans="1:256" s="221" customFormat="1" outlineLevel="1">
      <c r="B434" s="983">
        <v>41</v>
      </c>
      <c r="C434" s="984"/>
      <c r="D434" s="661"/>
      <c r="E434" s="661">
        <f t="shared" si="32"/>
        <v>0</v>
      </c>
      <c r="F434" s="661">
        <f t="shared" si="32"/>
        <v>0</v>
      </c>
      <c r="G434" s="661">
        <f t="shared" si="32"/>
        <v>0</v>
      </c>
      <c r="H434" s="661">
        <f t="shared" si="32"/>
        <v>0</v>
      </c>
      <c r="I434" s="661">
        <f t="shared" si="32"/>
        <v>0</v>
      </c>
      <c r="J434" s="661">
        <f t="shared" si="32"/>
        <v>0</v>
      </c>
      <c r="K434" s="661">
        <f t="shared" si="32"/>
        <v>0</v>
      </c>
      <c r="L434" s="661">
        <f t="shared" si="32"/>
        <v>0</v>
      </c>
      <c r="M434" s="661">
        <f t="shared" si="32"/>
        <v>0</v>
      </c>
      <c r="N434" s="661">
        <f t="shared" si="32"/>
        <v>0</v>
      </c>
      <c r="O434" s="661">
        <f t="shared" si="33"/>
        <v>0</v>
      </c>
      <c r="P434" s="661">
        <f t="shared" si="33"/>
        <v>0</v>
      </c>
      <c r="Q434" s="661">
        <f t="shared" si="33"/>
        <v>0</v>
      </c>
      <c r="R434" s="661">
        <f t="shared" si="33"/>
        <v>0</v>
      </c>
      <c r="S434" s="661">
        <f t="shared" si="33"/>
        <v>0</v>
      </c>
      <c r="T434" s="661">
        <f t="shared" si="33"/>
        <v>0</v>
      </c>
      <c r="U434" s="661">
        <f t="shared" si="33"/>
        <v>0</v>
      </c>
      <c r="V434" s="661">
        <f t="shared" si="33"/>
        <v>0</v>
      </c>
      <c r="W434" s="661">
        <f t="shared" si="33"/>
        <v>0</v>
      </c>
      <c r="X434" s="661">
        <f t="shared" si="33"/>
        <v>0</v>
      </c>
      <c r="Y434" s="661">
        <f t="shared" si="34"/>
        <v>0</v>
      </c>
      <c r="Z434" s="661">
        <f t="shared" si="34"/>
        <v>0</v>
      </c>
      <c r="AA434" s="661">
        <f t="shared" si="34"/>
        <v>0</v>
      </c>
      <c r="AB434" s="661">
        <f t="shared" si="34"/>
        <v>0</v>
      </c>
      <c r="AC434" s="661">
        <f t="shared" si="34"/>
        <v>0</v>
      </c>
      <c r="AD434" s="661">
        <f t="shared" si="34"/>
        <v>0</v>
      </c>
      <c r="AE434" s="661">
        <f t="shared" si="34"/>
        <v>0</v>
      </c>
      <c r="AF434" s="661">
        <f t="shared" si="34"/>
        <v>0</v>
      </c>
      <c r="AG434" s="661">
        <f t="shared" si="34"/>
        <v>0</v>
      </c>
      <c r="AH434" s="661">
        <f t="shared" si="34"/>
        <v>0</v>
      </c>
      <c r="AI434" s="661">
        <f t="shared" si="35"/>
        <v>0</v>
      </c>
      <c r="AJ434" s="661">
        <f t="shared" si="35"/>
        <v>0</v>
      </c>
      <c r="AK434" s="661">
        <f t="shared" si="35"/>
        <v>0</v>
      </c>
      <c r="AL434" s="661">
        <f t="shared" si="35"/>
        <v>0</v>
      </c>
      <c r="AM434" s="661">
        <f t="shared" si="35"/>
        <v>0</v>
      </c>
      <c r="AN434" s="661">
        <f t="shared" si="35"/>
        <v>0</v>
      </c>
      <c r="AO434" s="661">
        <f t="shared" si="35"/>
        <v>0</v>
      </c>
      <c r="AP434" s="661">
        <f t="shared" si="35"/>
        <v>0</v>
      </c>
      <c r="AQ434" s="661">
        <f t="shared" si="35"/>
        <v>0</v>
      </c>
      <c r="AR434" s="661">
        <f t="shared" si="35"/>
        <v>0</v>
      </c>
      <c r="AS434" s="661">
        <f t="shared" si="36"/>
        <v>0</v>
      </c>
      <c r="AT434" s="661">
        <f t="shared" si="36"/>
        <v>0</v>
      </c>
      <c r="AU434" s="661">
        <f t="shared" si="36"/>
        <v>0</v>
      </c>
      <c r="AV434" s="661">
        <f t="shared" si="36"/>
        <v>0</v>
      </c>
      <c r="AW434" s="661">
        <f t="shared" si="36"/>
        <v>0</v>
      </c>
      <c r="AX434" s="661">
        <f t="shared" si="36"/>
        <v>0</v>
      </c>
      <c r="AY434" s="661">
        <f t="shared" si="36"/>
        <v>0</v>
      </c>
      <c r="AZ434" s="661">
        <f t="shared" si="36"/>
        <v>0</v>
      </c>
      <c r="BA434" s="662">
        <f t="shared" si="36"/>
        <v>0</v>
      </c>
    </row>
    <row r="435" spans="1:256" s="221" customFormat="1" outlineLevel="1">
      <c r="B435" s="983">
        <v>42</v>
      </c>
      <c r="C435" s="984"/>
      <c r="D435" s="661"/>
      <c r="E435" s="661">
        <f t="shared" ref="E435:N443" si="37">IF(AND(E$3&gt;$B435,E$3-$B435&lt;=$B$392),1,0)</f>
        <v>0</v>
      </c>
      <c r="F435" s="661">
        <f t="shared" si="37"/>
        <v>0</v>
      </c>
      <c r="G435" s="661">
        <f t="shared" si="37"/>
        <v>0</v>
      </c>
      <c r="H435" s="661">
        <f t="shared" si="37"/>
        <v>0</v>
      </c>
      <c r="I435" s="661">
        <f t="shared" si="37"/>
        <v>0</v>
      </c>
      <c r="J435" s="661">
        <f t="shared" si="37"/>
        <v>0</v>
      </c>
      <c r="K435" s="661">
        <f t="shared" si="37"/>
        <v>0</v>
      </c>
      <c r="L435" s="661">
        <f t="shared" si="37"/>
        <v>0</v>
      </c>
      <c r="M435" s="661">
        <f t="shared" si="37"/>
        <v>0</v>
      </c>
      <c r="N435" s="661">
        <f t="shared" si="37"/>
        <v>0</v>
      </c>
      <c r="O435" s="661">
        <f t="shared" ref="O435:X443" si="38">IF(AND(O$3&gt;$B435,O$3-$B435&lt;=$B$392),1,0)</f>
        <v>0</v>
      </c>
      <c r="P435" s="661">
        <f t="shared" si="38"/>
        <v>0</v>
      </c>
      <c r="Q435" s="661">
        <f t="shared" si="38"/>
        <v>0</v>
      </c>
      <c r="R435" s="661">
        <f t="shared" si="38"/>
        <v>0</v>
      </c>
      <c r="S435" s="661">
        <f t="shared" si="38"/>
        <v>0</v>
      </c>
      <c r="T435" s="661">
        <f t="shared" si="38"/>
        <v>0</v>
      </c>
      <c r="U435" s="661">
        <f t="shared" si="38"/>
        <v>0</v>
      </c>
      <c r="V435" s="661">
        <f t="shared" si="38"/>
        <v>0</v>
      </c>
      <c r="W435" s="661">
        <f t="shared" si="38"/>
        <v>0</v>
      </c>
      <c r="X435" s="661">
        <f t="shared" si="38"/>
        <v>0</v>
      </c>
      <c r="Y435" s="661">
        <f t="shared" ref="Y435:AH443" si="39">IF(AND(Y$3&gt;$B435,Y$3-$B435&lt;=$B$392),1,0)</f>
        <v>0</v>
      </c>
      <c r="Z435" s="661">
        <f t="shared" si="39"/>
        <v>0</v>
      </c>
      <c r="AA435" s="661">
        <f t="shared" si="39"/>
        <v>0</v>
      </c>
      <c r="AB435" s="661">
        <f t="shared" si="39"/>
        <v>0</v>
      </c>
      <c r="AC435" s="661">
        <f t="shared" si="39"/>
        <v>0</v>
      </c>
      <c r="AD435" s="661">
        <f t="shared" si="39"/>
        <v>0</v>
      </c>
      <c r="AE435" s="661">
        <f t="shared" si="39"/>
        <v>0</v>
      </c>
      <c r="AF435" s="661">
        <f t="shared" si="39"/>
        <v>0</v>
      </c>
      <c r="AG435" s="661">
        <f t="shared" si="39"/>
        <v>0</v>
      </c>
      <c r="AH435" s="661">
        <f t="shared" si="39"/>
        <v>0</v>
      </c>
      <c r="AI435" s="661">
        <f t="shared" ref="AI435:AR443" si="40">IF(AND(AI$3&gt;$B435,AI$3-$B435&lt;=$B$392),1,0)</f>
        <v>0</v>
      </c>
      <c r="AJ435" s="661">
        <f t="shared" si="40"/>
        <v>0</v>
      </c>
      <c r="AK435" s="661">
        <f t="shared" si="40"/>
        <v>0</v>
      </c>
      <c r="AL435" s="661">
        <f t="shared" si="40"/>
        <v>0</v>
      </c>
      <c r="AM435" s="661">
        <f t="shared" si="40"/>
        <v>0</v>
      </c>
      <c r="AN435" s="661">
        <f t="shared" si="40"/>
        <v>0</v>
      </c>
      <c r="AO435" s="661">
        <f t="shared" si="40"/>
        <v>0</v>
      </c>
      <c r="AP435" s="661">
        <f t="shared" si="40"/>
        <v>0</v>
      </c>
      <c r="AQ435" s="661">
        <f t="shared" si="40"/>
        <v>0</v>
      </c>
      <c r="AR435" s="661">
        <f t="shared" si="40"/>
        <v>0</v>
      </c>
      <c r="AS435" s="661">
        <f t="shared" ref="AS435:BA443" si="41">IF(AND(AS$3&gt;$B435,AS$3-$B435&lt;=$B$392),1,0)</f>
        <v>0</v>
      </c>
      <c r="AT435" s="661">
        <f t="shared" si="41"/>
        <v>0</v>
      </c>
      <c r="AU435" s="661">
        <f t="shared" si="41"/>
        <v>0</v>
      </c>
      <c r="AV435" s="661">
        <f t="shared" si="41"/>
        <v>0</v>
      </c>
      <c r="AW435" s="661">
        <f t="shared" si="41"/>
        <v>0</v>
      </c>
      <c r="AX435" s="661">
        <f t="shared" si="41"/>
        <v>0</v>
      </c>
      <c r="AY435" s="661">
        <f t="shared" si="41"/>
        <v>0</v>
      </c>
      <c r="AZ435" s="661">
        <f t="shared" si="41"/>
        <v>0</v>
      </c>
      <c r="BA435" s="662">
        <f t="shared" si="41"/>
        <v>0</v>
      </c>
    </row>
    <row r="436" spans="1:256" s="221" customFormat="1" outlineLevel="1">
      <c r="B436" s="983">
        <v>43</v>
      </c>
      <c r="C436" s="984"/>
      <c r="D436" s="661"/>
      <c r="E436" s="661">
        <f t="shared" si="37"/>
        <v>0</v>
      </c>
      <c r="F436" s="661">
        <f t="shared" si="37"/>
        <v>0</v>
      </c>
      <c r="G436" s="661">
        <f t="shared" si="37"/>
        <v>0</v>
      </c>
      <c r="H436" s="661">
        <f t="shared" si="37"/>
        <v>0</v>
      </c>
      <c r="I436" s="661">
        <f t="shared" si="37"/>
        <v>0</v>
      </c>
      <c r="J436" s="661">
        <f t="shared" si="37"/>
        <v>0</v>
      </c>
      <c r="K436" s="661">
        <f t="shared" si="37"/>
        <v>0</v>
      </c>
      <c r="L436" s="661">
        <f t="shared" si="37"/>
        <v>0</v>
      </c>
      <c r="M436" s="661">
        <f t="shared" si="37"/>
        <v>0</v>
      </c>
      <c r="N436" s="661">
        <f t="shared" si="37"/>
        <v>0</v>
      </c>
      <c r="O436" s="661">
        <f t="shared" si="38"/>
        <v>0</v>
      </c>
      <c r="P436" s="661">
        <f t="shared" si="38"/>
        <v>0</v>
      </c>
      <c r="Q436" s="661">
        <f t="shared" si="38"/>
        <v>0</v>
      </c>
      <c r="R436" s="661">
        <f t="shared" si="38"/>
        <v>0</v>
      </c>
      <c r="S436" s="661">
        <f t="shared" si="38"/>
        <v>0</v>
      </c>
      <c r="T436" s="661">
        <f t="shared" si="38"/>
        <v>0</v>
      </c>
      <c r="U436" s="661">
        <f t="shared" si="38"/>
        <v>0</v>
      </c>
      <c r="V436" s="661">
        <f t="shared" si="38"/>
        <v>0</v>
      </c>
      <c r="W436" s="661">
        <f t="shared" si="38"/>
        <v>0</v>
      </c>
      <c r="X436" s="661">
        <f t="shared" si="38"/>
        <v>0</v>
      </c>
      <c r="Y436" s="661">
        <f t="shared" si="39"/>
        <v>0</v>
      </c>
      <c r="Z436" s="661">
        <f t="shared" si="39"/>
        <v>0</v>
      </c>
      <c r="AA436" s="661">
        <f t="shared" si="39"/>
        <v>0</v>
      </c>
      <c r="AB436" s="661">
        <f t="shared" si="39"/>
        <v>0</v>
      </c>
      <c r="AC436" s="661">
        <f t="shared" si="39"/>
        <v>0</v>
      </c>
      <c r="AD436" s="661">
        <f t="shared" si="39"/>
        <v>0</v>
      </c>
      <c r="AE436" s="661">
        <f t="shared" si="39"/>
        <v>0</v>
      </c>
      <c r="AF436" s="661">
        <f t="shared" si="39"/>
        <v>0</v>
      </c>
      <c r="AG436" s="661">
        <f t="shared" si="39"/>
        <v>0</v>
      </c>
      <c r="AH436" s="661">
        <f t="shared" si="39"/>
        <v>0</v>
      </c>
      <c r="AI436" s="661">
        <f t="shared" si="40"/>
        <v>0</v>
      </c>
      <c r="AJ436" s="661">
        <f t="shared" si="40"/>
        <v>0</v>
      </c>
      <c r="AK436" s="661">
        <f t="shared" si="40"/>
        <v>0</v>
      </c>
      <c r="AL436" s="661">
        <f t="shared" si="40"/>
        <v>0</v>
      </c>
      <c r="AM436" s="661">
        <f t="shared" si="40"/>
        <v>0</v>
      </c>
      <c r="AN436" s="661">
        <f t="shared" si="40"/>
        <v>0</v>
      </c>
      <c r="AO436" s="661">
        <f t="shared" si="40"/>
        <v>0</v>
      </c>
      <c r="AP436" s="661">
        <f t="shared" si="40"/>
        <v>0</v>
      </c>
      <c r="AQ436" s="661">
        <f t="shared" si="40"/>
        <v>0</v>
      </c>
      <c r="AR436" s="661">
        <f t="shared" si="40"/>
        <v>0</v>
      </c>
      <c r="AS436" s="661">
        <f t="shared" si="41"/>
        <v>0</v>
      </c>
      <c r="AT436" s="661">
        <f t="shared" si="41"/>
        <v>0</v>
      </c>
      <c r="AU436" s="661">
        <f t="shared" si="41"/>
        <v>0</v>
      </c>
      <c r="AV436" s="661">
        <f t="shared" si="41"/>
        <v>0</v>
      </c>
      <c r="AW436" s="661">
        <f t="shared" si="41"/>
        <v>0</v>
      </c>
      <c r="AX436" s="661">
        <f t="shared" si="41"/>
        <v>0</v>
      </c>
      <c r="AY436" s="661">
        <f t="shared" si="41"/>
        <v>0</v>
      </c>
      <c r="AZ436" s="661">
        <f t="shared" si="41"/>
        <v>0</v>
      </c>
      <c r="BA436" s="662">
        <f t="shared" si="41"/>
        <v>0</v>
      </c>
    </row>
    <row r="437" spans="1:256" s="221" customFormat="1" outlineLevel="1">
      <c r="B437" s="983">
        <v>44</v>
      </c>
      <c r="C437" s="984"/>
      <c r="D437" s="661"/>
      <c r="E437" s="661">
        <f t="shared" si="37"/>
        <v>0</v>
      </c>
      <c r="F437" s="661">
        <f t="shared" si="37"/>
        <v>0</v>
      </c>
      <c r="G437" s="661">
        <f t="shared" si="37"/>
        <v>0</v>
      </c>
      <c r="H437" s="661">
        <f t="shared" si="37"/>
        <v>0</v>
      </c>
      <c r="I437" s="661">
        <f t="shared" si="37"/>
        <v>0</v>
      </c>
      <c r="J437" s="661">
        <f t="shared" si="37"/>
        <v>0</v>
      </c>
      <c r="K437" s="661">
        <f t="shared" si="37"/>
        <v>0</v>
      </c>
      <c r="L437" s="661">
        <f t="shared" si="37"/>
        <v>0</v>
      </c>
      <c r="M437" s="661">
        <f t="shared" si="37"/>
        <v>0</v>
      </c>
      <c r="N437" s="661">
        <f t="shared" si="37"/>
        <v>0</v>
      </c>
      <c r="O437" s="661">
        <f t="shared" si="38"/>
        <v>0</v>
      </c>
      <c r="P437" s="661">
        <f t="shared" si="38"/>
        <v>0</v>
      </c>
      <c r="Q437" s="661">
        <f t="shared" si="38"/>
        <v>0</v>
      </c>
      <c r="R437" s="661">
        <f t="shared" si="38"/>
        <v>0</v>
      </c>
      <c r="S437" s="661">
        <f t="shared" si="38"/>
        <v>0</v>
      </c>
      <c r="T437" s="661">
        <f t="shared" si="38"/>
        <v>0</v>
      </c>
      <c r="U437" s="661">
        <f t="shared" si="38"/>
        <v>0</v>
      </c>
      <c r="V437" s="661">
        <f t="shared" si="38"/>
        <v>0</v>
      </c>
      <c r="W437" s="661">
        <f t="shared" si="38"/>
        <v>0</v>
      </c>
      <c r="X437" s="661">
        <f t="shared" si="38"/>
        <v>0</v>
      </c>
      <c r="Y437" s="661">
        <f t="shared" si="39"/>
        <v>0</v>
      </c>
      <c r="Z437" s="661">
        <f t="shared" si="39"/>
        <v>0</v>
      </c>
      <c r="AA437" s="661">
        <f t="shared" si="39"/>
        <v>0</v>
      </c>
      <c r="AB437" s="661">
        <f t="shared" si="39"/>
        <v>0</v>
      </c>
      <c r="AC437" s="661">
        <f t="shared" si="39"/>
        <v>0</v>
      </c>
      <c r="AD437" s="661">
        <f t="shared" si="39"/>
        <v>0</v>
      </c>
      <c r="AE437" s="661">
        <f t="shared" si="39"/>
        <v>0</v>
      </c>
      <c r="AF437" s="661">
        <f t="shared" si="39"/>
        <v>0</v>
      </c>
      <c r="AG437" s="661">
        <f t="shared" si="39"/>
        <v>0</v>
      </c>
      <c r="AH437" s="661">
        <f t="shared" si="39"/>
        <v>0</v>
      </c>
      <c r="AI437" s="661">
        <f t="shared" si="40"/>
        <v>0</v>
      </c>
      <c r="AJ437" s="661">
        <f t="shared" si="40"/>
        <v>0</v>
      </c>
      <c r="AK437" s="661">
        <f t="shared" si="40"/>
        <v>0</v>
      </c>
      <c r="AL437" s="661">
        <f t="shared" si="40"/>
        <v>0</v>
      </c>
      <c r="AM437" s="661">
        <f t="shared" si="40"/>
        <v>0</v>
      </c>
      <c r="AN437" s="661">
        <f t="shared" si="40"/>
        <v>0</v>
      </c>
      <c r="AO437" s="661">
        <f t="shared" si="40"/>
        <v>0</v>
      </c>
      <c r="AP437" s="661">
        <f t="shared" si="40"/>
        <v>0</v>
      </c>
      <c r="AQ437" s="661">
        <f t="shared" si="40"/>
        <v>0</v>
      </c>
      <c r="AR437" s="661">
        <f t="shared" si="40"/>
        <v>0</v>
      </c>
      <c r="AS437" s="661">
        <f t="shared" si="41"/>
        <v>0</v>
      </c>
      <c r="AT437" s="661">
        <f t="shared" si="41"/>
        <v>0</v>
      </c>
      <c r="AU437" s="661">
        <f t="shared" si="41"/>
        <v>0</v>
      </c>
      <c r="AV437" s="661">
        <f t="shared" si="41"/>
        <v>0</v>
      </c>
      <c r="AW437" s="661">
        <f t="shared" si="41"/>
        <v>0</v>
      </c>
      <c r="AX437" s="661">
        <f t="shared" si="41"/>
        <v>0</v>
      </c>
      <c r="AY437" s="661">
        <f t="shared" si="41"/>
        <v>0</v>
      </c>
      <c r="AZ437" s="661">
        <f t="shared" si="41"/>
        <v>0</v>
      </c>
      <c r="BA437" s="662">
        <f t="shared" si="41"/>
        <v>0</v>
      </c>
    </row>
    <row r="438" spans="1:256" s="221" customFormat="1" outlineLevel="1">
      <c r="B438" s="983">
        <v>45</v>
      </c>
      <c r="C438" s="984"/>
      <c r="D438" s="661"/>
      <c r="E438" s="661">
        <f t="shared" si="37"/>
        <v>0</v>
      </c>
      <c r="F438" s="661">
        <f t="shared" si="37"/>
        <v>0</v>
      </c>
      <c r="G438" s="661">
        <f t="shared" si="37"/>
        <v>0</v>
      </c>
      <c r="H438" s="661">
        <f t="shared" si="37"/>
        <v>0</v>
      </c>
      <c r="I438" s="661">
        <f t="shared" si="37"/>
        <v>0</v>
      </c>
      <c r="J438" s="661">
        <f t="shared" si="37"/>
        <v>0</v>
      </c>
      <c r="K438" s="661">
        <f t="shared" si="37"/>
        <v>0</v>
      </c>
      <c r="L438" s="661">
        <f t="shared" si="37"/>
        <v>0</v>
      </c>
      <c r="M438" s="661">
        <f t="shared" si="37"/>
        <v>0</v>
      </c>
      <c r="N438" s="661">
        <f t="shared" si="37"/>
        <v>0</v>
      </c>
      <c r="O438" s="661">
        <f t="shared" si="38"/>
        <v>0</v>
      </c>
      <c r="P438" s="661">
        <f t="shared" si="38"/>
        <v>0</v>
      </c>
      <c r="Q438" s="661">
        <f t="shared" si="38"/>
        <v>0</v>
      </c>
      <c r="R438" s="661">
        <f t="shared" si="38"/>
        <v>0</v>
      </c>
      <c r="S438" s="661">
        <f t="shared" si="38"/>
        <v>0</v>
      </c>
      <c r="T438" s="661">
        <f t="shared" si="38"/>
        <v>0</v>
      </c>
      <c r="U438" s="661">
        <f t="shared" si="38"/>
        <v>0</v>
      </c>
      <c r="V438" s="661">
        <f t="shared" si="38"/>
        <v>0</v>
      </c>
      <c r="W438" s="661">
        <f t="shared" si="38"/>
        <v>0</v>
      </c>
      <c r="X438" s="661">
        <f t="shared" si="38"/>
        <v>0</v>
      </c>
      <c r="Y438" s="661">
        <f t="shared" si="39"/>
        <v>0</v>
      </c>
      <c r="Z438" s="661">
        <f t="shared" si="39"/>
        <v>0</v>
      </c>
      <c r="AA438" s="661">
        <f t="shared" si="39"/>
        <v>0</v>
      </c>
      <c r="AB438" s="661">
        <f t="shared" si="39"/>
        <v>0</v>
      </c>
      <c r="AC438" s="661">
        <f t="shared" si="39"/>
        <v>0</v>
      </c>
      <c r="AD438" s="661">
        <f t="shared" si="39"/>
        <v>0</v>
      </c>
      <c r="AE438" s="661">
        <f t="shared" si="39"/>
        <v>0</v>
      </c>
      <c r="AF438" s="661">
        <f t="shared" si="39"/>
        <v>0</v>
      </c>
      <c r="AG438" s="661">
        <f t="shared" si="39"/>
        <v>0</v>
      </c>
      <c r="AH438" s="661">
        <f t="shared" si="39"/>
        <v>0</v>
      </c>
      <c r="AI438" s="661">
        <f t="shared" si="40"/>
        <v>0</v>
      </c>
      <c r="AJ438" s="661">
        <f t="shared" si="40"/>
        <v>0</v>
      </c>
      <c r="AK438" s="661">
        <f t="shared" si="40"/>
        <v>0</v>
      </c>
      <c r="AL438" s="661">
        <f t="shared" si="40"/>
        <v>0</v>
      </c>
      <c r="AM438" s="661">
        <f t="shared" si="40"/>
        <v>0</v>
      </c>
      <c r="AN438" s="661">
        <f t="shared" si="40"/>
        <v>0</v>
      </c>
      <c r="AO438" s="661">
        <f t="shared" si="40"/>
        <v>0</v>
      </c>
      <c r="AP438" s="661">
        <f t="shared" si="40"/>
        <v>0</v>
      </c>
      <c r="AQ438" s="661">
        <f t="shared" si="40"/>
        <v>0</v>
      </c>
      <c r="AR438" s="661">
        <f t="shared" si="40"/>
        <v>0</v>
      </c>
      <c r="AS438" s="661">
        <f t="shared" si="41"/>
        <v>0</v>
      </c>
      <c r="AT438" s="661">
        <f t="shared" si="41"/>
        <v>0</v>
      </c>
      <c r="AU438" s="661">
        <f t="shared" si="41"/>
        <v>0</v>
      </c>
      <c r="AV438" s="661">
        <f t="shared" si="41"/>
        <v>0</v>
      </c>
      <c r="AW438" s="661">
        <f t="shared" si="41"/>
        <v>0</v>
      </c>
      <c r="AX438" s="661">
        <f t="shared" si="41"/>
        <v>0</v>
      </c>
      <c r="AY438" s="661">
        <f t="shared" si="41"/>
        <v>0</v>
      </c>
      <c r="AZ438" s="661">
        <f t="shared" si="41"/>
        <v>0</v>
      </c>
      <c r="BA438" s="662">
        <f t="shared" si="41"/>
        <v>0</v>
      </c>
    </row>
    <row r="439" spans="1:256" s="221" customFormat="1" outlineLevel="1">
      <c r="B439" s="983">
        <v>46</v>
      </c>
      <c r="C439" s="984"/>
      <c r="D439" s="661"/>
      <c r="E439" s="661">
        <f t="shared" si="37"/>
        <v>0</v>
      </c>
      <c r="F439" s="661">
        <f t="shared" si="37"/>
        <v>0</v>
      </c>
      <c r="G439" s="661">
        <f t="shared" si="37"/>
        <v>0</v>
      </c>
      <c r="H439" s="661">
        <f t="shared" si="37"/>
        <v>0</v>
      </c>
      <c r="I439" s="661">
        <f t="shared" si="37"/>
        <v>0</v>
      </c>
      <c r="J439" s="661">
        <f t="shared" si="37"/>
        <v>0</v>
      </c>
      <c r="K439" s="661">
        <f t="shared" si="37"/>
        <v>0</v>
      </c>
      <c r="L439" s="661">
        <f t="shared" si="37"/>
        <v>0</v>
      </c>
      <c r="M439" s="661">
        <f t="shared" si="37"/>
        <v>0</v>
      </c>
      <c r="N439" s="661">
        <f t="shared" si="37"/>
        <v>0</v>
      </c>
      <c r="O439" s="661">
        <f t="shared" si="38"/>
        <v>0</v>
      </c>
      <c r="P439" s="661">
        <f t="shared" si="38"/>
        <v>0</v>
      </c>
      <c r="Q439" s="661">
        <f t="shared" si="38"/>
        <v>0</v>
      </c>
      <c r="R439" s="661">
        <f t="shared" si="38"/>
        <v>0</v>
      </c>
      <c r="S439" s="661">
        <f t="shared" si="38"/>
        <v>0</v>
      </c>
      <c r="T439" s="661">
        <f t="shared" si="38"/>
        <v>0</v>
      </c>
      <c r="U439" s="661">
        <f t="shared" si="38"/>
        <v>0</v>
      </c>
      <c r="V439" s="661">
        <f t="shared" si="38"/>
        <v>0</v>
      </c>
      <c r="W439" s="661">
        <f t="shared" si="38"/>
        <v>0</v>
      </c>
      <c r="X439" s="661">
        <f t="shared" si="38"/>
        <v>0</v>
      </c>
      <c r="Y439" s="661">
        <f t="shared" si="39"/>
        <v>0</v>
      </c>
      <c r="Z439" s="661">
        <f t="shared" si="39"/>
        <v>0</v>
      </c>
      <c r="AA439" s="661">
        <f t="shared" si="39"/>
        <v>0</v>
      </c>
      <c r="AB439" s="661">
        <f t="shared" si="39"/>
        <v>0</v>
      </c>
      <c r="AC439" s="661">
        <f t="shared" si="39"/>
        <v>0</v>
      </c>
      <c r="AD439" s="661">
        <f t="shared" si="39"/>
        <v>0</v>
      </c>
      <c r="AE439" s="661">
        <f t="shared" si="39"/>
        <v>0</v>
      </c>
      <c r="AF439" s="661">
        <f t="shared" si="39"/>
        <v>0</v>
      </c>
      <c r="AG439" s="661">
        <f t="shared" si="39"/>
        <v>0</v>
      </c>
      <c r="AH439" s="661">
        <f t="shared" si="39"/>
        <v>0</v>
      </c>
      <c r="AI439" s="661">
        <f t="shared" si="40"/>
        <v>0</v>
      </c>
      <c r="AJ439" s="661">
        <f t="shared" si="40"/>
        <v>0</v>
      </c>
      <c r="AK439" s="661">
        <f t="shared" si="40"/>
        <v>0</v>
      </c>
      <c r="AL439" s="661">
        <f t="shared" si="40"/>
        <v>0</v>
      </c>
      <c r="AM439" s="661">
        <f t="shared" si="40"/>
        <v>0</v>
      </c>
      <c r="AN439" s="661">
        <f t="shared" si="40"/>
        <v>0</v>
      </c>
      <c r="AO439" s="661">
        <f t="shared" si="40"/>
        <v>0</v>
      </c>
      <c r="AP439" s="661">
        <f t="shared" si="40"/>
        <v>0</v>
      </c>
      <c r="AQ439" s="661">
        <f t="shared" si="40"/>
        <v>0</v>
      </c>
      <c r="AR439" s="661">
        <f t="shared" si="40"/>
        <v>0</v>
      </c>
      <c r="AS439" s="661">
        <f t="shared" si="41"/>
        <v>0</v>
      </c>
      <c r="AT439" s="661">
        <f t="shared" si="41"/>
        <v>0</v>
      </c>
      <c r="AU439" s="661">
        <f t="shared" si="41"/>
        <v>0</v>
      </c>
      <c r="AV439" s="661">
        <f t="shared" si="41"/>
        <v>0</v>
      </c>
      <c r="AW439" s="661">
        <f t="shared" si="41"/>
        <v>0</v>
      </c>
      <c r="AX439" s="661">
        <f t="shared" si="41"/>
        <v>0</v>
      </c>
      <c r="AY439" s="661">
        <f t="shared" si="41"/>
        <v>0</v>
      </c>
      <c r="AZ439" s="661">
        <f t="shared" si="41"/>
        <v>0</v>
      </c>
      <c r="BA439" s="662">
        <f t="shared" si="41"/>
        <v>0</v>
      </c>
    </row>
    <row r="440" spans="1:256" s="221" customFormat="1" outlineLevel="1">
      <c r="B440" s="983">
        <v>47</v>
      </c>
      <c r="C440" s="984"/>
      <c r="D440" s="661"/>
      <c r="E440" s="661">
        <f t="shared" si="37"/>
        <v>0</v>
      </c>
      <c r="F440" s="661">
        <f t="shared" si="37"/>
        <v>0</v>
      </c>
      <c r="G440" s="661">
        <f t="shared" si="37"/>
        <v>0</v>
      </c>
      <c r="H440" s="661">
        <f t="shared" si="37"/>
        <v>0</v>
      </c>
      <c r="I440" s="661">
        <f t="shared" si="37"/>
        <v>0</v>
      </c>
      <c r="J440" s="661">
        <f t="shared" si="37"/>
        <v>0</v>
      </c>
      <c r="K440" s="661">
        <f t="shared" si="37"/>
        <v>0</v>
      </c>
      <c r="L440" s="661">
        <f t="shared" si="37"/>
        <v>0</v>
      </c>
      <c r="M440" s="661">
        <f t="shared" si="37"/>
        <v>0</v>
      </c>
      <c r="N440" s="661">
        <f t="shared" si="37"/>
        <v>0</v>
      </c>
      <c r="O440" s="661">
        <f t="shared" si="38"/>
        <v>0</v>
      </c>
      <c r="P440" s="661">
        <f t="shared" si="38"/>
        <v>0</v>
      </c>
      <c r="Q440" s="661">
        <f t="shared" si="38"/>
        <v>0</v>
      </c>
      <c r="R440" s="661">
        <f t="shared" si="38"/>
        <v>0</v>
      </c>
      <c r="S440" s="661">
        <f t="shared" si="38"/>
        <v>0</v>
      </c>
      <c r="T440" s="661">
        <f t="shared" si="38"/>
        <v>0</v>
      </c>
      <c r="U440" s="661">
        <f t="shared" si="38"/>
        <v>0</v>
      </c>
      <c r="V440" s="661">
        <f t="shared" si="38"/>
        <v>0</v>
      </c>
      <c r="W440" s="661">
        <f t="shared" si="38"/>
        <v>0</v>
      </c>
      <c r="X440" s="661">
        <f t="shared" si="38"/>
        <v>0</v>
      </c>
      <c r="Y440" s="661">
        <f t="shared" si="39"/>
        <v>0</v>
      </c>
      <c r="Z440" s="661">
        <f t="shared" si="39"/>
        <v>0</v>
      </c>
      <c r="AA440" s="661">
        <f t="shared" si="39"/>
        <v>0</v>
      </c>
      <c r="AB440" s="661">
        <f t="shared" si="39"/>
        <v>0</v>
      </c>
      <c r="AC440" s="661">
        <f t="shared" si="39"/>
        <v>0</v>
      </c>
      <c r="AD440" s="661">
        <f t="shared" si="39"/>
        <v>0</v>
      </c>
      <c r="AE440" s="661">
        <f t="shared" si="39"/>
        <v>0</v>
      </c>
      <c r="AF440" s="661">
        <f t="shared" si="39"/>
        <v>0</v>
      </c>
      <c r="AG440" s="661">
        <f t="shared" si="39"/>
        <v>0</v>
      </c>
      <c r="AH440" s="661">
        <f t="shared" si="39"/>
        <v>0</v>
      </c>
      <c r="AI440" s="661">
        <f t="shared" si="40"/>
        <v>0</v>
      </c>
      <c r="AJ440" s="661">
        <f t="shared" si="40"/>
        <v>0</v>
      </c>
      <c r="AK440" s="661">
        <f t="shared" si="40"/>
        <v>0</v>
      </c>
      <c r="AL440" s="661">
        <f t="shared" si="40"/>
        <v>0</v>
      </c>
      <c r="AM440" s="661">
        <f t="shared" si="40"/>
        <v>0</v>
      </c>
      <c r="AN440" s="661">
        <f t="shared" si="40"/>
        <v>0</v>
      </c>
      <c r="AO440" s="661">
        <f t="shared" si="40"/>
        <v>0</v>
      </c>
      <c r="AP440" s="661">
        <f t="shared" si="40"/>
        <v>0</v>
      </c>
      <c r="AQ440" s="661">
        <f t="shared" si="40"/>
        <v>0</v>
      </c>
      <c r="AR440" s="661">
        <f t="shared" si="40"/>
        <v>0</v>
      </c>
      <c r="AS440" s="661">
        <f t="shared" si="41"/>
        <v>0</v>
      </c>
      <c r="AT440" s="661">
        <f t="shared" si="41"/>
        <v>0</v>
      </c>
      <c r="AU440" s="661">
        <f t="shared" si="41"/>
        <v>0</v>
      </c>
      <c r="AV440" s="661">
        <f t="shared" si="41"/>
        <v>0</v>
      </c>
      <c r="AW440" s="661">
        <f t="shared" si="41"/>
        <v>0</v>
      </c>
      <c r="AX440" s="661">
        <f t="shared" si="41"/>
        <v>0</v>
      </c>
      <c r="AY440" s="661">
        <f t="shared" si="41"/>
        <v>0</v>
      </c>
      <c r="AZ440" s="661">
        <f t="shared" si="41"/>
        <v>0</v>
      </c>
      <c r="BA440" s="662">
        <f t="shared" si="41"/>
        <v>0</v>
      </c>
    </row>
    <row r="441" spans="1:256" s="221" customFormat="1" outlineLevel="1">
      <c r="B441" s="983">
        <v>48</v>
      </c>
      <c r="C441" s="984"/>
      <c r="D441" s="661"/>
      <c r="E441" s="661">
        <f t="shared" si="37"/>
        <v>0</v>
      </c>
      <c r="F441" s="661">
        <f t="shared" si="37"/>
        <v>0</v>
      </c>
      <c r="G441" s="661">
        <f t="shared" si="37"/>
        <v>0</v>
      </c>
      <c r="H441" s="661">
        <f t="shared" si="37"/>
        <v>0</v>
      </c>
      <c r="I441" s="661">
        <f t="shared" si="37"/>
        <v>0</v>
      </c>
      <c r="J441" s="661">
        <f t="shared" si="37"/>
        <v>0</v>
      </c>
      <c r="K441" s="661">
        <f t="shared" si="37"/>
        <v>0</v>
      </c>
      <c r="L441" s="661">
        <f t="shared" si="37"/>
        <v>0</v>
      </c>
      <c r="M441" s="661">
        <f t="shared" si="37"/>
        <v>0</v>
      </c>
      <c r="N441" s="661">
        <f t="shared" si="37"/>
        <v>0</v>
      </c>
      <c r="O441" s="661">
        <f t="shared" si="38"/>
        <v>0</v>
      </c>
      <c r="P441" s="661">
        <f t="shared" si="38"/>
        <v>0</v>
      </c>
      <c r="Q441" s="661">
        <f t="shared" si="38"/>
        <v>0</v>
      </c>
      <c r="R441" s="661">
        <f t="shared" si="38"/>
        <v>0</v>
      </c>
      <c r="S441" s="661">
        <f t="shared" si="38"/>
        <v>0</v>
      </c>
      <c r="T441" s="661">
        <f t="shared" si="38"/>
        <v>0</v>
      </c>
      <c r="U441" s="661">
        <f t="shared" si="38"/>
        <v>0</v>
      </c>
      <c r="V441" s="661">
        <f t="shared" si="38"/>
        <v>0</v>
      </c>
      <c r="W441" s="661">
        <f t="shared" si="38"/>
        <v>0</v>
      </c>
      <c r="X441" s="661">
        <f t="shared" si="38"/>
        <v>0</v>
      </c>
      <c r="Y441" s="661">
        <f t="shared" si="39"/>
        <v>0</v>
      </c>
      <c r="Z441" s="661">
        <f t="shared" si="39"/>
        <v>0</v>
      </c>
      <c r="AA441" s="661">
        <f t="shared" si="39"/>
        <v>0</v>
      </c>
      <c r="AB441" s="661">
        <f t="shared" si="39"/>
        <v>0</v>
      </c>
      <c r="AC441" s="661">
        <f t="shared" si="39"/>
        <v>0</v>
      </c>
      <c r="AD441" s="661">
        <f t="shared" si="39"/>
        <v>0</v>
      </c>
      <c r="AE441" s="661">
        <f t="shared" si="39"/>
        <v>0</v>
      </c>
      <c r="AF441" s="661">
        <f t="shared" si="39"/>
        <v>0</v>
      </c>
      <c r="AG441" s="661">
        <f t="shared" si="39"/>
        <v>0</v>
      </c>
      <c r="AH441" s="661">
        <f t="shared" si="39"/>
        <v>0</v>
      </c>
      <c r="AI441" s="661">
        <f t="shared" si="40"/>
        <v>0</v>
      </c>
      <c r="AJ441" s="661">
        <f t="shared" si="40"/>
        <v>0</v>
      </c>
      <c r="AK441" s="661">
        <f t="shared" si="40"/>
        <v>0</v>
      </c>
      <c r="AL441" s="661">
        <f t="shared" si="40"/>
        <v>0</v>
      </c>
      <c r="AM441" s="661">
        <f t="shared" si="40"/>
        <v>0</v>
      </c>
      <c r="AN441" s="661">
        <f t="shared" si="40"/>
        <v>0</v>
      </c>
      <c r="AO441" s="661">
        <f t="shared" si="40"/>
        <v>0</v>
      </c>
      <c r="AP441" s="661">
        <f t="shared" si="40"/>
        <v>0</v>
      </c>
      <c r="AQ441" s="661">
        <f t="shared" si="40"/>
        <v>0</v>
      </c>
      <c r="AR441" s="661">
        <f t="shared" si="40"/>
        <v>0</v>
      </c>
      <c r="AS441" s="661">
        <f t="shared" si="41"/>
        <v>0</v>
      </c>
      <c r="AT441" s="661">
        <f t="shared" si="41"/>
        <v>0</v>
      </c>
      <c r="AU441" s="661">
        <f t="shared" si="41"/>
        <v>0</v>
      </c>
      <c r="AV441" s="661">
        <f t="shared" si="41"/>
        <v>0</v>
      </c>
      <c r="AW441" s="661">
        <f t="shared" si="41"/>
        <v>0</v>
      </c>
      <c r="AX441" s="661">
        <f t="shared" si="41"/>
        <v>0</v>
      </c>
      <c r="AY441" s="661">
        <f t="shared" si="41"/>
        <v>0</v>
      </c>
      <c r="AZ441" s="661">
        <f t="shared" si="41"/>
        <v>0</v>
      </c>
      <c r="BA441" s="662">
        <f t="shared" si="41"/>
        <v>0</v>
      </c>
    </row>
    <row r="442" spans="1:256" s="221" customFormat="1" outlineLevel="1">
      <c r="B442" s="983">
        <v>49</v>
      </c>
      <c r="C442" s="984"/>
      <c r="D442" s="661"/>
      <c r="E442" s="661">
        <f t="shared" si="37"/>
        <v>0</v>
      </c>
      <c r="F442" s="661">
        <f t="shared" si="37"/>
        <v>0</v>
      </c>
      <c r="G442" s="661">
        <f t="shared" si="37"/>
        <v>0</v>
      </c>
      <c r="H442" s="661">
        <f t="shared" si="37"/>
        <v>0</v>
      </c>
      <c r="I442" s="661">
        <f t="shared" si="37"/>
        <v>0</v>
      </c>
      <c r="J442" s="661">
        <f t="shared" si="37"/>
        <v>0</v>
      </c>
      <c r="K442" s="661">
        <f t="shared" si="37"/>
        <v>0</v>
      </c>
      <c r="L442" s="661">
        <f t="shared" si="37"/>
        <v>0</v>
      </c>
      <c r="M442" s="661">
        <f t="shared" si="37"/>
        <v>0</v>
      </c>
      <c r="N442" s="661">
        <f t="shared" si="37"/>
        <v>0</v>
      </c>
      <c r="O442" s="661">
        <f t="shared" si="38"/>
        <v>0</v>
      </c>
      <c r="P442" s="661">
        <f t="shared" si="38"/>
        <v>0</v>
      </c>
      <c r="Q442" s="661">
        <f t="shared" si="38"/>
        <v>0</v>
      </c>
      <c r="R442" s="661">
        <f t="shared" si="38"/>
        <v>0</v>
      </c>
      <c r="S442" s="661">
        <f t="shared" si="38"/>
        <v>0</v>
      </c>
      <c r="T442" s="661">
        <f t="shared" si="38"/>
        <v>0</v>
      </c>
      <c r="U442" s="661">
        <f t="shared" si="38"/>
        <v>0</v>
      </c>
      <c r="V442" s="661">
        <f t="shared" si="38"/>
        <v>0</v>
      </c>
      <c r="W442" s="661">
        <f t="shared" si="38"/>
        <v>0</v>
      </c>
      <c r="X442" s="661">
        <f t="shared" si="38"/>
        <v>0</v>
      </c>
      <c r="Y442" s="661">
        <f t="shared" si="39"/>
        <v>0</v>
      </c>
      <c r="Z442" s="661">
        <f t="shared" si="39"/>
        <v>0</v>
      </c>
      <c r="AA442" s="661">
        <f t="shared" si="39"/>
        <v>0</v>
      </c>
      <c r="AB442" s="661">
        <f t="shared" si="39"/>
        <v>0</v>
      </c>
      <c r="AC442" s="661">
        <f t="shared" si="39"/>
        <v>0</v>
      </c>
      <c r="AD442" s="661">
        <f t="shared" si="39"/>
        <v>0</v>
      </c>
      <c r="AE442" s="661">
        <f t="shared" si="39"/>
        <v>0</v>
      </c>
      <c r="AF442" s="661">
        <f t="shared" si="39"/>
        <v>0</v>
      </c>
      <c r="AG442" s="661">
        <f t="shared" si="39"/>
        <v>0</v>
      </c>
      <c r="AH442" s="661">
        <f t="shared" si="39"/>
        <v>0</v>
      </c>
      <c r="AI442" s="661">
        <f t="shared" si="40"/>
        <v>0</v>
      </c>
      <c r="AJ442" s="661">
        <f t="shared" si="40"/>
        <v>0</v>
      </c>
      <c r="AK442" s="661">
        <f t="shared" si="40"/>
        <v>0</v>
      </c>
      <c r="AL442" s="661">
        <f t="shared" si="40"/>
        <v>0</v>
      </c>
      <c r="AM442" s="661">
        <f t="shared" si="40"/>
        <v>0</v>
      </c>
      <c r="AN442" s="661">
        <f t="shared" si="40"/>
        <v>0</v>
      </c>
      <c r="AO442" s="661">
        <f t="shared" si="40"/>
        <v>0</v>
      </c>
      <c r="AP442" s="661">
        <f t="shared" si="40"/>
        <v>0</v>
      </c>
      <c r="AQ442" s="661">
        <f t="shared" si="40"/>
        <v>0</v>
      </c>
      <c r="AR442" s="661">
        <f t="shared" si="40"/>
        <v>0</v>
      </c>
      <c r="AS442" s="661">
        <f t="shared" si="41"/>
        <v>0</v>
      </c>
      <c r="AT442" s="661">
        <f t="shared" si="41"/>
        <v>0</v>
      </c>
      <c r="AU442" s="661">
        <f t="shared" si="41"/>
        <v>0</v>
      </c>
      <c r="AV442" s="661">
        <f t="shared" si="41"/>
        <v>0</v>
      </c>
      <c r="AW442" s="661">
        <f t="shared" si="41"/>
        <v>0</v>
      </c>
      <c r="AX442" s="661">
        <f t="shared" si="41"/>
        <v>0</v>
      </c>
      <c r="AY442" s="661">
        <f t="shared" si="41"/>
        <v>0</v>
      </c>
      <c r="AZ442" s="661">
        <f t="shared" si="41"/>
        <v>0</v>
      </c>
      <c r="BA442" s="662">
        <f t="shared" si="41"/>
        <v>0</v>
      </c>
    </row>
    <row r="443" spans="1:256" s="221" customFormat="1" outlineLevel="1">
      <c r="B443" s="985">
        <v>50</v>
      </c>
      <c r="C443" s="986"/>
      <c r="D443" s="663"/>
      <c r="E443" s="663">
        <f t="shared" si="37"/>
        <v>0</v>
      </c>
      <c r="F443" s="663">
        <f t="shared" si="37"/>
        <v>0</v>
      </c>
      <c r="G443" s="663">
        <f t="shared" si="37"/>
        <v>0</v>
      </c>
      <c r="H443" s="663">
        <f t="shared" si="37"/>
        <v>0</v>
      </c>
      <c r="I443" s="663">
        <f t="shared" si="37"/>
        <v>0</v>
      </c>
      <c r="J443" s="663">
        <f t="shared" si="37"/>
        <v>0</v>
      </c>
      <c r="K443" s="663">
        <f t="shared" si="37"/>
        <v>0</v>
      </c>
      <c r="L443" s="663">
        <f t="shared" si="37"/>
        <v>0</v>
      </c>
      <c r="M443" s="663">
        <f t="shared" si="37"/>
        <v>0</v>
      </c>
      <c r="N443" s="663">
        <f t="shared" si="37"/>
        <v>0</v>
      </c>
      <c r="O443" s="663">
        <f t="shared" si="38"/>
        <v>0</v>
      </c>
      <c r="P443" s="663">
        <f t="shared" si="38"/>
        <v>0</v>
      </c>
      <c r="Q443" s="663">
        <f t="shared" si="38"/>
        <v>0</v>
      </c>
      <c r="R443" s="663">
        <f t="shared" si="38"/>
        <v>0</v>
      </c>
      <c r="S443" s="663">
        <f t="shared" si="38"/>
        <v>0</v>
      </c>
      <c r="T443" s="663">
        <f t="shared" si="38"/>
        <v>0</v>
      </c>
      <c r="U443" s="663">
        <f t="shared" si="38"/>
        <v>0</v>
      </c>
      <c r="V443" s="663">
        <f t="shared" si="38"/>
        <v>0</v>
      </c>
      <c r="W443" s="663">
        <f t="shared" si="38"/>
        <v>0</v>
      </c>
      <c r="X443" s="663">
        <f t="shared" si="38"/>
        <v>0</v>
      </c>
      <c r="Y443" s="663">
        <f t="shared" si="39"/>
        <v>0</v>
      </c>
      <c r="Z443" s="663">
        <f t="shared" si="39"/>
        <v>0</v>
      </c>
      <c r="AA443" s="663">
        <f t="shared" si="39"/>
        <v>0</v>
      </c>
      <c r="AB443" s="663">
        <f t="shared" si="39"/>
        <v>0</v>
      </c>
      <c r="AC443" s="663">
        <f t="shared" si="39"/>
        <v>0</v>
      </c>
      <c r="AD443" s="663">
        <f t="shared" si="39"/>
        <v>0</v>
      </c>
      <c r="AE443" s="663">
        <f t="shared" si="39"/>
        <v>0</v>
      </c>
      <c r="AF443" s="663">
        <f t="shared" si="39"/>
        <v>0</v>
      </c>
      <c r="AG443" s="663">
        <f t="shared" si="39"/>
        <v>0</v>
      </c>
      <c r="AH443" s="663">
        <f t="shared" si="39"/>
        <v>0</v>
      </c>
      <c r="AI443" s="663">
        <f t="shared" si="40"/>
        <v>0</v>
      </c>
      <c r="AJ443" s="663">
        <f t="shared" si="40"/>
        <v>0</v>
      </c>
      <c r="AK443" s="663">
        <f t="shared" si="40"/>
        <v>0</v>
      </c>
      <c r="AL443" s="663">
        <f t="shared" si="40"/>
        <v>0</v>
      </c>
      <c r="AM443" s="663">
        <f t="shared" si="40"/>
        <v>0</v>
      </c>
      <c r="AN443" s="663">
        <f t="shared" si="40"/>
        <v>0</v>
      </c>
      <c r="AO443" s="663">
        <f t="shared" si="40"/>
        <v>0</v>
      </c>
      <c r="AP443" s="663">
        <f t="shared" si="40"/>
        <v>0</v>
      </c>
      <c r="AQ443" s="663">
        <f t="shared" si="40"/>
        <v>0</v>
      </c>
      <c r="AR443" s="663">
        <f t="shared" si="40"/>
        <v>0</v>
      </c>
      <c r="AS443" s="663">
        <f t="shared" si="41"/>
        <v>0</v>
      </c>
      <c r="AT443" s="663">
        <f t="shared" si="41"/>
        <v>0</v>
      </c>
      <c r="AU443" s="663">
        <f t="shared" si="41"/>
        <v>0</v>
      </c>
      <c r="AV443" s="663">
        <f t="shared" si="41"/>
        <v>0</v>
      </c>
      <c r="AW443" s="663">
        <f t="shared" si="41"/>
        <v>0</v>
      </c>
      <c r="AX443" s="663">
        <f t="shared" si="41"/>
        <v>0</v>
      </c>
      <c r="AY443" s="663">
        <f t="shared" si="41"/>
        <v>0</v>
      </c>
      <c r="AZ443" s="663">
        <f t="shared" si="41"/>
        <v>0</v>
      </c>
      <c r="BA443" s="664">
        <f t="shared" si="41"/>
        <v>0</v>
      </c>
    </row>
    <row r="444" spans="1:256" s="221" customFormat="1" outlineLevel="1"/>
    <row r="445" spans="1:256" s="221" customFormat="1">
      <c r="A445" s="790" t="s">
        <v>453</v>
      </c>
    </row>
    <row r="446" spans="1:256" s="221" customFormat="1"/>
    <row r="447" spans="1:256" s="286" customFormat="1">
      <c r="A447" s="636" t="s">
        <v>448</v>
      </c>
      <c r="B447" s="982"/>
      <c r="C447" s="982"/>
      <c r="D447" s="669">
        <f>IF(Misc_NL_Dur_mth&gt;0,MAX(0,1-SUM($B447:C447)-MAX(0,(Misc_NL_Dur_mth-(D3*12-6)))/Misc_NL_Dur_mth-IF(Prem_Type="Single Premium",0,IF(('Health SCR'!D148-1)*12&lt;=Misc_NL_Dur_mth,IF(Prem_Type="Yearly Periodic Premium",1/2*(1/Misc_NL_Dur_mth),1/24*1/Misc_NL_Dur_mth),0))),1)</f>
        <v>1</v>
      </c>
      <c r="E447" s="628">
        <f>IF(Inputs!$E$11&gt;0,MAX(0,1-SUM($B447:D447)-MAX(0,(Inputs!$E$11-(E3*12-6)))/Inputs!$E$11-IF(Inputs!$E$3="Single Premium",0,IF(('Health SCR'!E148-1)*12&lt;=Inputs!$E$11,IF(Inputs!$E$3="Yearly Periodic Premium",1/2*(1/Inputs!$E$11),1/24*1/Inputs!$E$11),0))),1)</f>
        <v>1</v>
      </c>
      <c r="F447" s="628">
        <f>IF(Inputs!$E$11&gt;0,MAX(0,1-SUM($B447:E447)-MAX(0,(Inputs!$E$11-(F3*12-6)))/Inputs!$E$11-IF(Inputs!$E$3="Single Premium",0,IF(('Health SCR'!F148-1)*12&lt;=Inputs!$E$11,IF(Inputs!$E$3="Yearly Periodic Premium",1/2*(1/Inputs!$E$11),1/24*1/Inputs!$E$11),0))),1)</f>
        <v>1</v>
      </c>
      <c r="G447" s="628">
        <f>IF(Inputs!$E$11&gt;0,MAX(0,1-SUM($B447:F447)-MAX(0,(Inputs!$E$11-(G3*12-6)))/Inputs!$E$11-IF(Inputs!$E$3="Single Premium",0,IF(('Health SCR'!G148-1)*12&lt;=Inputs!$E$11,IF(Inputs!$E$3="Yearly Periodic Premium",1/2*(1/Inputs!$E$11),1/24*1/Inputs!$E$11),0))),1)</f>
        <v>1</v>
      </c>
      <c r="H447" s="628">
        <f>IF(Inputs!$E$11&gt;0,MAX(0,1-SUM($B447:G447)-MAX(0,(Inputs!$E$11-(H3*12-6)))/Inputs!$E$11-IF(Inputs!$E$3="Single Premium",0,IF(('Health SCR'!H148-1)*12&lt;=Inputs!$E$11,IF(Inputs!$E$3="Yearly Periodic Premium",1/2*(1/Inputs!$E$11),1/24*1/Inputs!$E$11),0))),1)</f>
        <v>1</v>
      </c>
      <c r="I447" s="628">
        <f>IF(Inputs!$E$11&gt;0,MAX(0,1-SUM($B447:H447)-MAX(0,(Inputs!$E$11-(I3*12-6)))/Inputs!$E$11-IF(Inputs!$E$3="Single Premium",0,IF(('Health SCR'!I148-1)*12&lt;=Inputs!$E$11,IF(Inputs!$E$3="Yearly Periodic Premium",1/2*(1/Inputs!$E$11),1/24*1/Inputs!$E$11),0))),1)</f>
        <v>1</v>
      </c>
      <c r="J447" s="628">
        <f>IF(Inputs!$E$11&gt;0,MAX(0,1-SUM($B447:I447)-MAX(0,(Inputs!$E$11-(J3*12-6)))/Inputs!$E$11-IF(Inputs!$E$3="Single Premium",0,IF(('Health SCR'!J148-1)*12&lt;=Inputs!$E$11,IF(Inputs!$E$3="Yearly Periodic Premium",1/2*(1/Inputs!$E$11),1/24*1/Inputs!$E$11),0))),1)</f>
        <v>1</v>
      </c>
      <c r="K447" s="628">
        <f>IF(Inputs!$E$11&gt;0,MAX(0,1-SUM($B447:J447)-MAX(0,(Inputs!$E$11-(K3*12-6)))/Inputs!$E$11-IF(Inputs!$E$3="Single Premium",0,IF(('Health SCR'!K148-1)*12&lt;=Inputs!$E$11,IF(Inputs!$E$3="Yearly Periodic Premium",1/2*(1/Inputs!$E$11),1/24*1/Inputs!$E$11),0))),1)</f>
        <v>1</v>
      </c>
      <c r="L447" s="628">
        <f>IF(Inputs!$E$11&gt;0,MAX(0,1-SUM($B447:K447)-MAX(0,(Inputs!$E$11-(L3*12-6)))/Inputs!$E$11-IF(Inputs!$E$3="Single Premium",0,IF(('Health SCR'!L148-1)*12&lt;=Inputs!$E$11,IF(Inputs!$E$3="Yearly Periodic Premium",1/2*(1/Inputs!$E$11),1/24*1/Inputs!$E$11),0))),1)</f>
        <v>1</v>
      </c>
      <c r="M447" s="628">
        <f>IF(Inputs!$E$11&gt;0,MAX(0,1-SUM($B447:L447)-MAX(0,(Inputs!$E$11-(M3*12-6)))/Inputs!$E$11-IF(Inputs!$E$3="Single Premium",0,IF(('Health SCR'!M148-1)*12&lt;=Inputs!$E$11,IF(Inputs!$E$3="Yearly Periodic Premium",1/2*(1/Inputs!$E$11),1/24*1/Inputs!$E$11),0))),1)</f>
        <v>1</v>
      </c>
      <c r="N447" s="628">
        <f>IF(Inputs!$E$11&gt;0,MAX(0,1-SUM($B447:M447)-MAX(0,(Inputs!$E$11-(N3*12-6)))/Inputs!$E$11-IF(Inputs!$E$3="Single Premium",0,IF(('Health SCR'!N148-1)*12&lt;=Inputs!$E$11,IF(Inputs!$E$3="Yearly Periodic Premium",1/2*(1/Inputs!$E$11),1/24*1/Inputs!$E$11),0))),1)</f>
        <v>1</v>
      </c>
      <c r="O447" s="628">
        <f>IF(Inputs!$E$11&gt;0,MAX(0,1-SUM($B447:N447)-MAX(0,(Inputs!$E$11-(O3*12-6)))/Inputs!$E$11-IF(Inputs!$E$3="Single Premium",0,IF(('Health SCR'!O148-1)*12&lt;=Inputs!$E$11,IF(Inputs!$E$3="Yearly Periodic Premium",1/2*(1/Inputs!$E$11),1/24*1/Inputs!$E$11),0))),1)</f>
        <v>1</v>
      </c>
      <c r="P447" s="628">
        <f>IF(Inputs!$E$11&gt;0,MAX(0,1-SUM($B447:O447)-MAX(0,(Inputs!$E$11-(P3*12-6)))/Inputs!$E$11-IF(Inputs!$E$3="Single Premium",0,IF(('Health SCR'!P148-1)*12&lt;=Inputs!$E$11,IF(Inputs!$E$3="Yearly Periodic Premium",1/2*(1/Inputs!$E$11),1/24*1/Inputs!$E$11),0))),1)</f>
        <v>1</v>
      </c>
      <c r="Q447" s="628">
        <f>IF(Inputs!$E$11&gt;0,MAX(0,1-SUM($B447:P447)-MAX(0,(Inputs!$E$11-(Q3*12-6)))/Inputs!$E$11-IF(Inputs!$E$3="Single Premium",0,IF(('Health SCR'!Q148-1)*12&lt;=Inputs!$E$11,IF(Inputs!$E$3="Yearly Periodic Premium",1/2*(1/Inputs!$E$11),1/24*1/Inputs!$E$11),0))),1)</f>
        <v>1</v>
      </c>
      <c r="R447" s="628">
        <f>IF(Inputs!$E$11&gt;0,MAX(0,1-SUM($B447:Q447)-MAX(0,(Inputs!$E$11-(R3*12-6)))/Inputs!$E$11-IF(Inputs!$E$3="Single Premium",0,IF(('Health SCR'!R148-1)*12&lt;=Inputs!$E$11,IF(Inputs!$E$3="Yearly Periodic Premium",1/2*(1/Inputs!$E$11),1/24*1/Inputs!$E$11),0))),1)</f>
        <v>1</v>
      </c>
      <c r="S447" s="628">
        <f>IF(Inputs!$E$11&gt;0,MAX(0,1-SUM($B447:R447)-MAX(0,(Inputs!$E$11-(S3*12-6)))/Inputs!$E$11-IF(Inputs!$E$3="Single Premium",0,IF(('Health SCR'!S148-1)*12&lt;=Inputs!$E$11,IF(Inputs!$E$3="Yearly Periodic Premium",1/2*(1/Inputs!$E$11),1/24*1/Inputs!$E$11),0))),1)</f>
        <v>1</v>
      </c>
      <c r="T447" s="628">
        <f>IF(Inputs!$E$11&gt;0,MAX(0,1-SUM($B447:S447)-MAX(0,(Inputs!$E$11-(T3*12-6)))/Inputs!$E$11-IF(Inputs!$E$3="Single Premium",0,IF(('Health SCR'!T148-1)*12&lt;=Inputs!$E$11,IF(Inputs!$E$3="Yearly Periodic Premium",1/2*(1/Inputs!$E$11),1/24*1/Inputs!$E$11),0))),1)</f>
        <v>1</v>
      </c>
      <c r="U447" s="628">
        <f>IF(Inputs!$E$11&gt;0,MAX(0,1-SUM($B447:T447)-MAX(0,(Inputs!$E$11-(U3*12-6)))/Inputs!$E$11-IF(Inputs!$E$3="Single Premium",0,IF(('Health SCR'!U148-1)*12&lt;=Inputs!$E$11,IF(Inputs!$E$3="Yearly Periodic Premium",1/2*(1/Inputs!$E$11),1/24*1/Inputs!$E$11),0))),1)</f>
        <v>1</v>
      </c>
      <c r="V447" s="628">
        <f>IF(Inputs!$E$11&gt;0,MAX(0,1-SUM($B447:U447)-MAX(0,(Inputs!$E$11-(V3*12-6)))/Inputs!$E$11-IF(Inputs!$E$3="Single Premium",0,IF(('Health SCR'!V148-1)*12&lt;=Inputs!$E$11,IF(Inputs!$E$3="Yearly Periodic Premium",1/2*(1/Inputs!$E$11),1/24*1/Inputs!$E$11),0))),1)</f>
        <v>1</v>
      </c>
      <c r="W447" s="628">
        <f>IF(Inputs!$E$11&gt;0,MAX(0,1-SUM($B447:V447)-MAX(0,(Inputs!$E$11-(W3*12-6)))/Inputs!$E$11-IF(Inputs!$E$3="Single Premium",0,IF(('Health SCR'!W148-1)*12&lt;=Inputs!$E$11,IF(Inputs!$E$3="Yearly Periodic Premium",1/2*(1/Inputs!$E$11),1/24*1/Inputs!$E$11),0))),1)</f>
        <v>1</v>
      </c>
      <c r="X447" s="628">
        <f>IF(Inputs!$E$11&gt;0,MAX(0,1-SUM($B447:W447)-MAX(0,(Inputs!$E$11-(X3*12-6)))/Inputs!$E$11-IF(Inputs!$E$3="Single Premium",0,IF(('Health SCR'!X148-1)*12&lt;=Inputs!$E$11,IF(Inputs!$E$3="Yearly Periodic Premium",1/2*(1/Inputs!$E$11),1/24*1/Inputs!$E$11),0))),1)</f>
        <v>1</v>
      </c>
      <c r="Y447" s="628">
        <f>IF(Inputs!$E$11&gt;0,MAX(0,1-SUM($B447:X447)-MAX(0,(Inputs!$E$11-(Y3*12-6)))/Inputs!$E$11-IF(Inputs!$E$3="Single Premium",0,IF(('Health SCR'!Y148-1)*12&lt;=Inputs!$E$11,IF(Inputs!$E$3="Yearly Periodic Premium",1/2*(1/Inputs!$E$11),1/24*1/Inputs!$E$11),0))),1)</f>
        <v>1</v>
      </c>
      <c r="Z447" s="628">
        <f>IF(Inputs!$E$11&gt;0,MAX(0,1-SUM($B447:Y447)-MAX(0,(Inputs!$E$11-(Z3*12-6)))/Inputs!$E$11-IF(Inputs!$E$3="Single Premium",0,IF(('Health SCR'!Z148-1)*12&lt;=Inputs!$E$11,IF(Inputs!$E$3="Yearly Periodic Premium",1/2*(1/Inputs!$E$11),1/24*1/Inputs!$E$11),0))),1)</f>
        <v>1</v>
      </c>
      <c r="AA447" s="628">
        <f>IF(Inputs!$E$11&gt;0,MAX(0,1-SUM($B447:Z447)-MAX(0,(Inputs!$E$11-(AA3*12-6)))/Inputs!$E$11-IF(Inputs!$E$3="Single Premium",0,IF(('Health SCR'!AA148-1)*12&lt;=Inputs!$E$11,IF(Inputs!$E$3="Yearly Periodic Premium",1/2*(1/Inputs!$E$11),1/24*1/Inputs!$E$11),0))),1)</f>
        <v>1</v>
      </c>
      <c r="AB447" s="628">
        <f>IF(Inputs!$E$11&gt;0,MAX(0,1-SUM($B447:AA447)-MAX(0,(Inputs!$E$11-(AB3*12-6)))/Inputs!$E$11-IF(Inputs!$E$3="Single Premium",0,IF(('Health SCR'!AB148-1)*12&lt;=Inputs!$E$11,IF(Inputs!$E$3="Yearly Periodic Premium",1/2*(1/Inputs!$E$11),1/24*1/Inputs!$E$11),0))),1)</f>
        <v>1</v>
      </c>
      <c r="AC447" s="628">
        <f>IF(Inputs!$E$11&gt;0,MAX(0,1-SUM($B447:AB447)-MAX(0,(Inputs!$E$11-(AC3*12-6)))/Inputs!$E$11-IF(Inputs!$E$3="Single Premium",0,IF(('Health SCR'!AC148-1)*12&lt;=Inputs!$E$11,IF(Inputs!$E$3="Yearly Periodic Premium",1/2*(1/Inputs!$E$11),1/24*1/Inputs!$E$11),0))),1)</f>
        <v>1</v>
      </c>
      <c r="AD447" s="628">
        <f>IF(Inputs!$E$11&gt;0,MAX(0,1-SUM($B447:AC447)-MAX(0,(Inputs!$E$11-(AD3*12-6)))/Inputs!$E$11-IF(Inputs!$E$3="Single Premium",0,IF(('Health SCR'!AD148-1)*12&lt;=Inputs!$E$11,IF(Inputs!$E$3="Yearly Periodic Premium",1/2*(1/Inputs!$E$11),1/24*1/Inputs!$E$11),0))),1)</f>
        <v>1</v>
      </c>
      <c r="AE447" s="628">
        <f>IF(Inputs!$E$11&gt;0,MAX(0,1-SUM($B447:AD447)-MAX(0,(Inputs!$E$11-(AE3*12-6)))/Inputs!$E$11-IF(Inputs!$E$3="Single Premium",0,IF(('Health SCR'!AE148-1)*12&lt;=Inputs!$E$11,IF(Inputs!$E$3="Yearly Periodic Premium",1/2*(1/Inputs!$E$11),1/24*1/Inputs!$E$11),0))),1)</f>
        <v>1</v>
      </c>
      <c r="AF447" s="628">
        <f>IF(Inputs!$E$11&gt;0,MAX(0,1-SUM($B447:AE447)-MAX(0,(Inputs!$E$11-(AF3*12-6)))/Inputs!$E$11-IF(Inputs!$E$3="Single Premium",0,IF(('Health SCR'!AF148-1)*12&lt;=Inputs!$E$11,IF(Inputs!$E$3="Yearly Periodic Premium",1/2*(1/Inputs!$E$11),1/24*1/Inputs!$E$11),0))),1)</f>
        <v>1</v>
      </c>
      <c r="AG447" s="628">
        <f>IF(Inputs!$E$11&gt;0,MAX(0,1-SUM($B447:AF447)-MAX(0,(Inputs!$E$11-(AG3*12-6)))/Inputs!$E$11-IF(Inputs!$E$3="Single Premium",0,IF(('Health SCR'!AG148-1)*12&lt;=Inputs!$E$11,IF(Inputs!$E$3="Yearly Periodic Premium",1/2*(1/Inputs!$E$11),1/24*1/Inputs!$E$11),0))),1)</f>
        <v>1</v>
      </c>
      <c r="AH447" s="628">
        <f>IF(Inputs!$E$11&gt;0,MAX(0,1-SUM($B447:AG447)-MAX(0,(Inputs!$E$11-(AH3*12-6)))/Inputs!$E$11-IF(Inputs!$E$3="Single Premium",0,IF(('Health SCR'!AH148-1)*12&lt;=Inputs!$E$11,IF(Inputs!$E$3="Yearly Periodic Premium",1/2*(1/Inputs!$E$11),1/24*1/Inputs!$E$11),0))),1)</f>
        <v>1</v>
      </c>
      <c r="AI447" s="628">
        <f>IF(Inputs!$E$11&gt;0,MAX(0,1-SUM($B447:AH447)-MAX(0,(Inputs!$E$11-(AI3*12-6)))/Inputs!$E$11-IF(Inputs!$E$3="Single Premium",0,IF(('Health SCR'!AI148-1)*12&lt;=Inputs!$E$11,IF(Inputs!$E$3="Yearly Periodic Premium",1/2*(1/Inputs!$E$11),1/24*1/Inputs!$E$11),0))),1)</f>
        <v>1</v>
      </c>
      <c r="AJ447" s="628">
        <f>IF(Inputs!$E$11&gt;0,MAX(0,1-SUM($B447:AI447)-MAX(0,(Inputs!$E$11-(AJ3*12-6)))/Inputs!$E$11-IF(Inputs!$E$3="Single Premium",0,IF(('Health SCR'!AJ148-1)*12&lt;=Inputs!$E$11,IF(Inputs!$E$3="Yearly Periodic Premium",1/2*(1/Inputs!$E$11),1/24*1/Inputs!$E$11),0))),1)</f>
        <v>1</v>
      </c>
      <c r="AK447" s="628">
        <f>IF(Inputs!$E$11&gt;0,MAX(0,1-SUM($B447:AJ447)-MAX(0,(Inputs!$E$11-(AK3*12-6)))/Inputs!$E$11-IF(Inputs!$E$3="Single Premium",0,IF(('Health SCR'!AK148-1)*12&lt;=Inputs!$E$11,IF(Inputs!$E$3="Yearly Periodic Premium",1/2*(1/Inputs!$E$11),1/24*1/Inputs!$E$11),0))),1)</f>
        <v>1</v>
      </c>
      <c r="AL447" s="628">
        <f>IF(Inputs!$E$11&gt;0,MAX(0,1-SUM($B447:AK447)-MAX(0,(Inputs!$E$11-(AL3*12-6)))/Inputs!$E$11-IF(Inputs!$E$3="Single Premium",0,IF(('Health SCR'!AL148-1)*12&lt;=Inputs!$E$11,IF(Inputs!$E$3="Yearly Periodic Premium",1/2*(1/Inputs!$E$11),1/24*1/Inputs!$E$11),0))),1)</f>
        <v>1</v>
      </c>
      <c r="AM447" s="628">
        <f>IF(Inputs!$E$11&gt;0,MAX(0,1-SUM($B447:AL447)-MAX(0,(Inputs!$E$11-(AM3*12-6)))/Inputs!$E$11-IF(Inputs!$E$3="Single Premium",0,IF(('Health SCR'!AM148-1)*12&lt;=Inputs!$E$11,IF(Inputs!$E$3="Yearly Periodic Premium",1/2*(1/Inputs!$E$11),1/24*1/Inputs!$E$11),0))),1)</f>
        <v>1</v>
      </c>
      <c r="AN447" s="628">
        <f>IF(Inputs!$E$11&gt;0,MAX(0,1-SUM($B447:AM447)-MAX(0,(Inputs!$E$11-(AN3*12-6)))/Inputs!$E$11-IF(Inputs!$E$3="Single Premium",0,IF(('Health SCR'!AN148-1)*12&lt;=Inputs!$E$11,IF(Inputs!$E$3="Yearly Periodic Premium",1/2*(1/Inputs!$E$11),1/24*1/Inputs!$E$11),0))),1)</f>
        <v>1</v>
      </c>
      <c r="AO447" s="628">
        <f>IF(Inputs!$E$11&gt;0,MAX(0,1-SUM($B447:AN447)-MAX(0,(Inputs!$E$11-(AO3*12-6)))/Inputs!$E$11-IF(Inputs!$E$3="Single Premium",0,IF(('Health SCR'!AO148-1)*12&lt;=Inputs!$E$11,IF(Inputs!$E$3="Yearly Periodic Premium",1/2*(1/Inputs!$E$11),1/24*1/Inputs!$E$11),0))),1)</f>
        <v>1</v>
      </c>
      <c r="AP447" s="628">
        <f>IF(Inputs!$E$11&gt;0,MAX(0,1-SUM($B447:AO447)-MAX(0,(Inputs!$E$11-(AP3*12-6)))/Inputs!$E$11-IF(Inputs!$E$3="Single Premium",0,IF(('Health SCR'!AP148-1)*12&lt;=Inputs!$E$11,IF(Inputs!$E$3="Yearly Periodic Premium",1/2*(1/Inputs!$E$11),1/24*1/Inputs!$E$11),0))),1)</f>
        <v>1</v>
      </c>
      <c r="AQ447" s="628">
        <f>IF(Inputs!$E$11&gt;0,MAX(0,1-SUM($B447:AP447)-MAX(0,(Inputs!$E$11-(AQ3*12-6)))/Inputs!$E$11-IF(Inputs!$E$3="Single Premium",0,IF(('Health SCR'!AQ148-1)*12&lt;=Inputs!$E$11,IF(Inputs!$E$3="Yearly Periodic Premium",1/2*(1/Inputs!$E$11),1/24*1/Inputs!$E$11),0))),1)</f>
        <v>1</v>
      </c>
      <c r="AR447" s="628">
        <f>IF(Inputs!$E$11&gt;0,MAX(0,1-SUM($B447:AQ447)-MAX(0,(Inputs!$E$11-(AR3*12-6)))/Inputs!$E$11-IF(Inputs!$E$3="Single Premium",0,IF(('Health SCR'!AR148-1)*12&lt;=Inputs!$E$11,IF(Inputs!$E$3="Yearly Periodic Premium",1/2*(1/Inputs!$E$11),1/24*1/Inputs!$E$11),0))),1)</f>
        <v>1</v>
      </c>
      <c r="AS447" s="628">
        <f>IF(Inputs!$E$11&gt;0,MAX(0,1-SUM($B447:AR447)-MAX(0,(Inputs!$E$11-(AS3*12-6)))/Inputs!$E$11-IF(Inputs!$E$3="Single Premium",0,IF(('Health SCR'!AS148-1)*12&lt;=Inputs!$E$11,IF(Inputs!$E$3="Yearly Periodic Premium",1/2*(1/Inputs!$E$11),1/24*1/Inputs!$E$11),0))),1)</f>
        <v>1</v>
      </c>
      <c r="AT447" s="628">
        <f>IF(Inputs!$E$11&gt;0,MAX(0,1-SUM($B447:AS447)-MAX(0,(Inputs!$E$11-(AT3*12-6)))/Inputs!$E$11-IF(Inputs!$E$3="Single Premium",0,IF(('Health SCR'!AT148-1)*12&lt;=Inputs!$E$11,IF(Inputs!$E$3="Yearly Periodic Premium",1/2*(1/Inputs!$E$11),1/24*1/Inputs!$E$11),0))),1)</f>
        <v>1</v>
      </c>
      <c r="AU447" s="628">
        <f>IF(Inputs!$E$11&gt;0,MAX(0,1-SUM($B447:AT447)-MAX(0,(Inputs!$E$11-(AU3*12-6)))/Inputs!$E$11-IF(Inputs!$E$3="Single Premium",0,IF(('Health SCR'!AU148-1)*12&lt;=Inputs!$E$11,IF(Inputs!$E$3="Yearly Periodic Premium",1/2*(1/Inputs!$E$11),1/24*1/Inputs!$E$11),0))),1)</f>
        <v>1</v>
      </c>
      <c r="AV447" s="628">
        <f>IF(Inputs!$E$11&gt;0,MAX(0,1-SUM($B447:AU447)-MAX(0,(Inputs!$E$11-(AV3*12-6)))/Inputs!$E$11-IF(Inputs!$E$3="Single Premium",0,IF(('Health SCR'!AV148-1)*12&lt;=Inputs!$E$11,IF(Inputs!$E$3="Yearly Periodic Premium",1/2*(1/Inputs!$E$11),1/24*1/Inputs!$E$11),0))),1)</f>
        <v>1</v>
      </c>
      <c r="AW447" s="628">
        <f>IF(Inputs!$E$11&gt;0,MAX(0,1-SUM($B447:AV447)-MAX(0,(Inputs!$E$11-(AW3*12-6)))/Inputs!$E$11-IF(Inputs!$E$3="Single Premium",0,IF(('Health SCR'!AW148-1)*12&lt;=Inputs!$E$11,IF(Inputs!$E$3="Yearly Periodic Premium",1/2*(1/Inputs!$E$11),1/24*1/Inputs!$E$11),0))),1)</f>
        <v>1</v>
      </c>
      <c r="AX447" s="628">
        <f>IF(Inputs!$E$11&gt;0,MAX(0,1-SUM($B447:AW447)-MAX(0,(Inputs!$E$11-(AX3*12-6)))/Inputs!$E$11-IF(Inputs!$E$3="Single Premium",0,IF(('Health SCR'!AX148-1)*12&lt;=Inputs!$E$11,IF(Inputs!$E$3="Yearly Periodic Premium",1/2*(1/Inputs!$E$11),1/24*1/Inputs!$E$11),0))),1)</f>
        <v>1</v>
      </c>
      <c r="AY447" s="628">
        <f>IF(Inputs!$E$11&gt;0,MAX(0,1-SUM($B447:AX447)-MAX(0,(Inputs!$E$11-(AY3*12-6)))/Inputs!$E$11-IF(Inputs!$E$3="Single Premium",0,IF(('Health SCR'!AY148-1)*12&lt;=Inputs!$E$11,IF(Inputs!$E$3="Yearly Periodic Premium",1/2*(1/Inputs!$E$11),1/24*1/Inputs!$E$11),0))),1)</f>
        <v>1</v>
      </c>
      <c r="AZ447" s="628">
        <f>IF(Inputs!$E$11&gt;0,MAX(0,1-SUM($B447:AY447)-MAX(0,(Inputs!$E$11-(AZ3*12-6)))/Inputs!$E$11-IF(Inputs!$E$3="Single Premium",0,IF(('Health SCR'!AZ148-1)*12&lt;=Inputs!$E$11,IF(Inputs!$E$3="Yearly Periodic Premium",1/2*(1/Inputs!$E$11),1/24*1/Inputs!$E$11),0))),1)</f>
        <v>1</v>
      </c>
      <c r="BA447" s="628">
        <f>IF(Inputs!$E$11&gt;0,MAX(0,1-SUM($B447:AZ447)-MAX(0,(Inputs!$E$11-(BA3*12-6)))/Inputs!$E$11-IF(Inputs!$E$3="Single Premium",0,IF(('Health SCR'!BA148-1)*12&lt;=Inputs!$E$11,IF(Inputs!$E$3="Yearly Periodic Premium",1/2*(1/Inputs!$E$11),1/24*1/Inputs!$E$11),0))),1)</f>
        <v>1</v>
      </c>
    </row>
    <row r="448" spans="1:256" s="394" customFormat="1">
      <c r="A448" s="345"/>
      <c r="B448" s="336"/>
      <c r="C448" s="337"/>
      <c r="D448" s="336"/>
      <c r="E448" s="336"/>
      <c r="F448" s="336"/>
      <c r="G448" s="336"/>
      <c r="H448" s="336"/>
      <c r="I448" s="336"/>
      <c r="J448" s="336"/>
      <c r="K448" s="336"/>
      <c r="L448" s="336"/>
      <c r="M448" s="336"/>
      <c r="N448" s="336"/>
      <c r="O448" s="336"/>
      <c r="P448" s="336"/>
      <c r="Q448" s="336"/>
      <c r="R448" s="336"/>
      <c r="S448" s="336"/>
      <c r="T448" s="336"/>
      <c r="U448" s="336"/>
      <c r="V448" s="336"/>
      <c r="W448" s="336"/>
      <c r="X448" s="336"/>
      <c r="Y448" s="336"/>
      <c r="Z448" s="336"/>
      <c r="AA448" s="336"/>
      <c r="AB448" s="336"/>
      <c r="AC448" s="336"/>
      <c r="AD448" s="336"/>
      <c r="AE448" s="336"/>
      <c r="AF448" s="336"/>
      <c r="AG448" s="336"/>
      <c r="AH448" s="336"/>
      <c r="AI448" s="336"/>
      <c r="AJ448" s="336"/>
      <c r="AK448" s="336"/>
      <c r="AL448" s="336"/>
      <c r="AM448" s="336"/>
      <c r="AN448" s="336"/>
      <c r="AO448" s="336"/>
      <c r="AP448" s="336"/>
      <c r="AQ448" s="336"/>
      <c r="AR448" s="336"/>
      <c r="AS448" s="336"/>
      <c r="AT448" s="336"/>
      <c r="AU448" s="336"/>
      <c r="AV448" s="336"/>
      <c r="AW448" s="336"/>
      <c r="AX448" s="336"/>
      <c r="AY448" s="336"/>
      <c r="AZ448" s="336"/>
      <c r="BA448" s="336"/>
      <c r="BB448" s="286"/>
      <c r="BC448" s="286"/>
      <c r="BD448" s="286"/>
      <c r="BE448" s="286"/>
      <c r="BF448" s="286"/>
      <c r="BG448" s="286"/>
      <c r="BH448" s="286"/>
      <c r="BI448" s="286"/>
      <c r="BJ448" s="286"/>
      <c r="BK448" s="286"/>
      <c r="BL448" s="286"/>
      <c r="BM448" s="286"/>
      <c r="BN448" s="286"/>
      <c r="BO448" s="286"/>
      <c r="BP448" s="286"/>
      <c r="BQ448" s="286"/>
      <c r="BR448" s="286"/>
      <c r="BS448" s="286"/>
      <c r="BT448" s="286"/>
      <c r="BU448" s="286"/>
      <c r="BV448" s="286"/>
      <c r="BW448" s="286"/>
      <c r="BX448" s="286"/>
      <c r="BY448" s="286"/>
      <c r="BZ448" s="286"/>
      <c r="CA448" s="286"/>
      <c r="CB448" s="286"/>
      <c r="CC448" s="286"/>
      <c r="CD448" s="286"/>
      <c r="CE448" s="286"/>
      <c r="CF448" s="286"/>
      <c r="CG448" s="286"/>
      <c r="CH448" s="286"/>
      <c r="CI448" s="286"/>
      <c r="CJ448" s="286"/>
      <c r="CK448" s="286"/>
      <c r="CL448" s="286"/>
      <c r="CM448" s="286"/>
      <c r="CN448" s="286"/>
      <c r="CO448" s="286"/>
      <c r="CP448" s="286"/>
      <c r="CQ448" s="286"/>
      <c r="CR448" s="286"/>
      <c r="CS448" s="286"/>
      <c r="CT448" s="286"/>
      <c r="CU448" s="286"/>
      <c r="CV448" s="286"/>
      <c r="CW448" s="286"/>
      <c r="CX448" s="286"/>
      <c r="CY448" s="286"/>
      <c r="CZ448" s="286"/>
      <c r="DA448" s="286"/>
      <c r="DB448" s="286"/>
      <c r="DC448" s="286"/>
      <c r="DD448" s="286"/>
      <c r="DE448" s="286"/>
      <c r="DF448" s="286"/>
      <c r="DG448" s="286"/>
      <c r="DH448" s="286"/>
      <c r="DI448" s="286"/>
      <c r="DJ448" s="286"/>
      <c r="DK448" s="286"/>
      <c r="DL448" s="286"/>
      <c r="DM448" s="286"/>
      <c r="DN448" s="286"/>
      <c r="DO448" s="286"/>
      <c r="DP448" s="286"/>
      <c r="DQ448" s="286"/>
      <c r="DR448" s="286"/>
      <c r="DS448" s="286"/>
      <c r="DT448" s="286"/>
      <c r="DU448" s="286"/>
      <c r="DV448" s="286"/>
      <c r="DW448" s="286"/>
      <c r="DX448" s="286"/>
      <c r="DY448" s="286"/>
      <c r="DZ448" s="286"/>
      <c r="EA448" s="286"/>
      <c r="EB448" s="286"/>
      <c r="EC448" s="286"/>
      <c r="ED448" s="286"/>
      <c r="EE448" s="286"/>
      <c r="EF448" s="286"/>
      <c r="EG448" s="286"/>
      <c r="EH448" s="286"/>
      <c r="EI448" s="286"/>
      <c r="EJ448" s="286"/>
      <c r="EK448" s="286"/>
      <c r="EL448" s="286"/>
      <c r="EM448" s="286"/>
      <c r="EN448" s="286"/>
      <c r="EO448" s="286"/>
      <c r="EP448" s="286"/>
      <c r="EQ448" s="286"/>
      <c r="ER448" s="286"/>
      <c r="ES448" s="286"/>
      <c r="ET448" s="286"/>
      <c r="EU448" s="286"/>
      <c r="EV448" s="286"/>
      <c r="EW448" s="286"/>
      <c r="EX448" s="286"/>
      <c r="EY448" s="286"/>
      <c r="EZ448" s="286"/>
      <c r="FA448" s="286"/>
      <c r="FB448" s="286"/>
      <c r="FC448" s="286"/>
      <c r="FD448" s="286"/>
      <c r="FE448" s="286"/>
      <c r="FF448" s="286"/>
      <c r="FG448" s="286"/>
      <c r="FH448" s="286"/>
      <c r="FI448" s="286"/>
      <c r="FJ448" s="286"/>
      <c r="FK448" s="286"/>
      <c r="FL448" s="286"/>
      <c r="FM448" s="286"/>
      <c r="FN448" s="286"/>
      <c r="FO448" s="286"/>
      <c r="FP448" s="286"/>
      <c r="FQ448" s="286"/>
      <c r="FR448" s="286"/>
      <c r="FS448" s="286"/>
      <c r="FT448" s="286"/>
      <c r="FU448" s="286"/>
      <c r="FV448" s="286"/>
      <c r="FW448" s="286"/>
      <c r="FX448" s="286"/>
      <c r="FY448" s="286"/>
      <c r="FZ448" s="286"/>
      <c r="GA448" s="286"/>
      <c r="GB448" s="286"/>
      <c r="GC448" s="286"/>
      <c r="GD448" s="286"/>
      <c r="GE448" s="286"/>
      <c r="GF448" s="286"/>
      <c r="GG448" s="286"/>
      <c r="GH448" s="286"/>
      <c r="GI448" s="286"/>
      <c r="GJ448" s="286"/>
      <c r="GK448" s="286"/>
      <c r="GL448" s="286"/>
      <c r="GM448" s="286"/>
      <c r="GN448" s="286"/>
      <c r="GO448" s="286"/>
      <c r="GP448" s="286"/>
      <c r="GQ448" s="286"/>
      <c r="GR448" s="286"/>
      <c r="GS448" s="286"/>
      <c r="GT448" s="286"/>
      <c r="GU448" s="286"/>
      <c r="GV448" s="286"/>
      <c r="GW448" s="286"/>
      <c r="GX448" s="286"/>
      <c r="GY448" s="286"/>
      <c r="GZ448" s="286"/>
      <c r="HA448" s="286"/>
      <c r="HB448" s="286"/>
      <c r="HC448" s="286"/>
      <c r="HD448" s="286"/>
      <c r="HE448" s="286"/>
      <c r="HF448" s="286"/>
      <c r="HG448" s="286"/>
      <c r="HH448" s="286"/>
      <c r="HI448" s="286"/>
      <c r="HJ448" s="286"/>
      <c r="HK448" s="286"/>
      <c r="HL448" s="286"/>
      <c r="HM448" s="286"/>
      <c r="HN448" s="286"/>
      <c r="HO448" s="286"/>
      <c r="HP448" s="286"/>
      <c r="HQ448" s="286"/>
      <c r="HR448" s="286"/>
      <c r="HS448" s="286"/>
      <c r="HT448" s="286"/>
      <c r="HU448" s="286"/>
      <c r="HV448" s="286"/>
      <c r="HW448" s="286"/>
      <c r="HX448" s="286"/>
      <c r="HY448" s="286"/>
      <c r="HZ448" s="286"/>
      <c r="IA448" s="286"/>
      <c r="IB448" s="286"/>
      <c r="IC448" s="286"/>
      <c r="ID448" s="286"/>
      <c r="IE448" s="286"/>
      <c r="IF448" s="286"/>
      <c r="IG448" s="286"/>
      <c r="IH448" s="286"/>
      <c r="II448" s="286"/>
      <c r="IJ448" s="286"/>
      <c r="IK448" s="286"/>
      <c r="IL448" s="286"/>
      <c r="IM448" s="286"/>
      <c r="IN448" s="286"/>
      <c r="IO448" s="286"/>
      <c r="IP448" s="286"/>
      <c r="IQ448" s="286"/>
      <c r="IR448" s="286"/>
      <c r="IS448" s="286"/>
      <c r="IT448" s="286"/>
      <c r="IU448" s="286"/>
      <c r="IV448" s="286"/>
    </row>
    <row r="449" spans="1:256" s="221" customFormat="1">
      <c r="A449" s="342" t="s">
        <v>447</v>
      </c>
      <c r="B449" s="978">
        <v>1</v>
      </c>
      <c r="C449" s="979"/>
      <c r="D449" s="338">
        <v>1</v>
      </c>
      <c r="E449" s="339">
        <f ca="1">SUM(E$339:E339)</f>
        <v>0</v>
      </c>
      <c r="F449" s="339">
        <f ca="1">SUM(F$339:F339)</f>
        <v>0</v>
      </c>
      <c r="G449" s="339">
        <f ca="1">SUM(G$339:G339)</f>
        <v>0</v>
      </c>
      <c r="H449" s="339">
        <f ca="1">SUM(H$339:H339)</f>
        <v>0</v>
      </c>
      <c r="I449" s="339">
        <f ca="1">SUM(I$339:I339)</f>
        <v>0</v>
      </c>
      <c r="J449" s="339">
        <f ca="1">SUM(J$339:J339)</f>
        <v>0</v>
      </c>
      <c r="K449" s="339">
        <f ca="1">SUM(K$339:K339)</f>
        <v>0</v>
      </c>
      <c r="L449" s="339">
        <f ca="1">SUM(L$339:L339)</f>
        <v>0</v>
      </c>
      <c r="M449" s="339">
        <f ca="1">SUM(M$339:M339)</f>
        <v>0</v>
      </c>
      <c r="N449" s="339">
        <f ca="1">SUM(N$339:N339)</f>
        <v>0</v>
      </c>
      <c r="O449" s="339">
        <f ca="1">SUM(O$339:O339)</f>
        <v>0</v>
      </c>
      <c r="P449" s="339">
        <f ca="1">SUM(P$339:P339)</f>
        <v>0</v>
      </c>
      <c r="Q449" s="339">
        <f ca="1">SUM(Q$339:Q339)</f>
        <v>0</v>
      </c>
      <c r="R449" s="339">
        <f ca="1">SUM(R$339:R339)</f>
        <v>0</v>
      </c>
      <c r="S449" s="339">
        <f ca="1">SUM(S$339:S339)</f>
        <v>0</v>
      </c>
      <c r="T449" s="339">
        <f ca="1">SUM(T$339:T339)</f>
        <v>0</v>
      </c>
      <c r="U449" s="339">
        <f ca="1">SUM(U$339:U339)</f>
        <v>0</v>
      </c>
      <c r="V449" s="339">
        <f ca="1">SUM(V$339:V339)</f>
        <v>0</v>
      </c>
      <c r="W449" s="339">
        <f ca="1">SUM(W$339:W339)</f>
        <v>0</v>
      </c>
      <c r="X449" s="339">
        <f ca="1">SUM(X$339:X339)</f>
        <v>0</v>
      </c>
      <c r="Y449" s="339">
        <f ca="1">SUM(Y$339:Y339)</f>
        <v>0</v>
      </c>
      <c r="Z449" s="339">
        <f ca="1">SUM(Z$339:Z339)</f>
        <v>0</v>
      </c>
      <c r="AA449" s="339">
        <f ca="1">SUM(AA$339:AA339)</f>
        <v>0</v>
      </c>
      <c r="AB449" s="339">
        <f ca="1">SUM(AB$339:AB339)</f>
        <v>0</v>
      </c>
      <c r="AC449" s="339">
        <f ca="1">SUM(AC$339:AC339)</f>
        <v>0</v>
      </c>
      <c r="AD449" s="339">
        <f ca="1">SUM(AD$339:AD339)</f>
        <v>0</v>
      </c>
      <c r="AE449" s="339">
        <f ca="1">SUM(AE$339:AE339)</f>
        <v>0</v>
      </c>
      <c r="AF449" s="339">
        <f ca="1">SUM(AF$339:AF339)</f>
        <v>0</v>
      </c>
      <c r="AG449" s="339">
        <f ca="1">SUM(AG$339:AG339)</f>
        <v>0</v>
      </c>
      <c r="AH449" s="339">
        <f ca="1">SUM(AH$339:AH339)</f>
        <v>0</v>
      </c>
      <c r="AI449" s="339">
        <f ca="1">SUM(AI$339:AI339)</f>
        <v>0</v>
      </c>
      <c r="AJ449" s="339">
        <f ca="1">SUM(AJ$339:AJ339)</f>
        <v>0</v>
      </c>
      <c r="AK449" s="339">
        <f ca="1">SUM(AK$339:AK339)</f>
        <v>0</v>
      </c>
      <c r="AL449" s="339">
        <f ca="1">SUM(AL$339:AL339)</f>
        <v>0</v>
      </c>
      <c r="AM449" s="339">
        <f ca="1">SUM(AM$339:AM339)</f>
        <v>0</v>
      </c>
      <c r="AN449" s="339">
        <f ca="1">SUM(AN$339:AN339)</f>
        <v>0</v>
      </c>
      <c r="AO449" s="339">
        <f ca="1">SUM(AO$339:AO339)</f>
        <v>0</v>
      </c>
      <c r="AP449" s="339">
        <f ca="1">SUM(AP$339:AP339)</f>
        <v>0</v>
      </c>
      <c r="AQ449" s="339">
        <f ca="1">SUM(AQ$339:AQ339)</f>
        <v>0</v>
      </c>
      <c r="AR449" s="339">
        <f ca="1">SUM(AR$339:AR339)</f>
        <v>0</v>
      </c>
      <c r="AS449" s="339">
        <f ca="1">SUM(AS$339:AS339)</f>
        <v>0</v>
      </c>
      <c r="AT449" s="339">
        <f ca="1">SUM(AT$339:AT339)</f>
        <v>0</v>
      </c>
      <c r="AU449" s="339">
        <f ca="1">SUM(AU$339:AU339)</f>
        <v>0</v>
      </c>
      <c r="AV449" s="339">
        <f ca="1">SUM(AV$339:AV339)</f>
        <v>0</v>
      </c>
      <c r="AW449" s="339">
        <f ca="1">SUM(AW$339:AW339)</f>
        <v>0</v>
      </c>
      <c r="AX449" s="339">
        <f ca="1">SUM(AX$339:AX339)</f>
        <v>0</v>
      </c>
      <c r="AY449" s="339">
        <f ca="1">SUM(AY$339:AY339)</f>
        <v>0</v>
      </c>
      <c r="AZ449" s="339">
        <f ca="1">SUM(AZ$339:AZ339)</f>
        <v>0</v>
      </c>
      <c r="BA449" s="339">
        <f ca="1">SUM(BA$339:BA339)</f>
        <v>0</v>
      </c>
      <c r="BB449" s="286"/>
      <c r="BC449" s="286"/>
      <c r="BD449" s="286"/>
      <c r="BE449" s="286"/>
      <c r="BF449" s="286"/>
      <c r="BG449" s="286"/>
      <c r="BH449" s="286"/>
      <c r="BI449" s="286"/>
      <c r="BJ449" s="286"/>
      <c r="BK449" s="286"/>
      <c r="BL449" s="286"/>
      <c r="BM449" s="286"/>
      <c r="BN449" s="286"/>
      <c r="BO449" s="286"/>
      <c r="BP449" s="286"/>
      <c r="BQ449" s="286"/>
      <c r="BR449" s="286"/>
      <c r="BS449" s="286"/>
      <c r="BT449" s="286"/>
      <c r="BU449" s="286"/>
      <c r="BV449" s="286"/>
      <c r="BW449" s="286"/>
      <c r="BX449" s="286"/>
      <c r="BY449" s="286"/>
      <c r="BZ449" s="286"/>
      <c r="CA449" s="286"/>
      <c r="CB449" s="286"/>
      <c r="CC449" s="286"/>
      <c r="CD449" s="286"/>
      <c r="CE449" s="286"/>
      <c r="CF449" s="286"/>
      <c r="CG449" s="286"/>
      <c r="CH449" s="286"/>
      <c r="CI449" s="286"/>
      <c r="CJ449" s="286"/>
      <c r="CK449" s="286"/>
      <c r="CL449" s="286"/>
      <c r="CM449" s="286"/>
      <c r="CN449" s="286"/>
      <c r="CO449" s="286"/>
      <c r="CP449" s="286"/>
      <c r="CQ449" s="286"/>
      <c r="CR449" s="286"/>
      <c r="CS449" s="286"/>
      <c r="CT449" s="286"/>
      <c r="CU449" s="286"/>
      <c r="CV449" s="286"/>
      <c r="CW449" s="286"/>
      <c r="CX449" s="286"/>
      <c r="CY449" s="286"/>
      <c r="CZ449" s="286"/>
      <c r="DA449" s="286"/>
      <c r="DB449" s="286"/>
      <c r="DC449" s="286"/>
      <c r="DD449" s="286"/>
      <c r="DE449" s="286"/>
      <c r="DF449" s="286"/>
      <c r="DG449" s="286"/>
      <c r="DH449" s="286"/>
      <c r="DI449" s="286"/>
      <c r="DJ449" s="286"/>
      <c r="DK449" s="286"/>
      <c r="DL449" s="286"/>
      <c r="DM449" s="286"/>
      <c r="DN449" s="286"/>
      <c r="DO449" s="286"/>
      <c r="DP449" s="286"/>
      <c r="DQ449" s="286"/>
      <c r="DR449" s="286"/>
      <c r="DS449" s="286"/>
      <c r="DT449" s="286"/>
      <c r="DU449" s="286"/>
      <c r="DV449" s="286"/>
      <c r="DW449" s="286"/>
      <c r="DX449" s="286"/>
      <c r="DY449" s="286"/>
      <c r="DZ449" s="286"/>
      <c r="EA449" s="286"/>
      <c r="EB449" s="286"/>
      <c r="EC449" s="286"/>
      <c r="ED449" s="286"/>
      <c r="EE449" s="286"/>
      <c r="EF449" s="286"/>
      <c r="EG449" s="286"/>
      <c r="EH449" s="286"/>
      <c r="EI449" s="286"/>
      <c r="EJ449" s="286"/>
      <c r="EK449" s="286"/>
      <c r="EL449" s="286"/>
      <c r="EM449" s="286"/>
      <c r="EN449" s="286"/>
      <c r="EO449" s="286"/>
      <c r="EP449" s="286"/>
      <c r="EQ449" s="286"/>
      <c r="ER449" s="286"/>
      <c r="ES449" s="286"/>
      <c r="ET449" s="286"/>
      <c r="EU449" s="286"/>
      <c r="EV449" s="286"/>
      <c r="EW449" s="286"/>
      <c r="EX449" s="286"/>
      <c r="EY449" s="286"/>
      <c r="EZ449" s="286"/>
      <c r="FA449" s="286"/>
      <c r="FB449" s="286"/>
      <c r="FC449" s="286"/>
      <c r="FD449" s="286"/>
      <c r="FE449" s="286"/>
      <c r="FF449" s="286"/>
      <c r="FG449" s="286"/>
      <c r="FH449" s="286"/>
      <c r="FI449" s="286"/>
      <c r="FJ449" s="286"/>
      <c r="FK449" s="286"/>
      <c r="FL449" s="286"/>
      <c r="FM449" s="286"/>
      <c r="FN449" s="286"/>
      <c r="FO449" s="286"/>
      <c r="FP449" s="286"/>
      <c r="FQ449" s="286"/>
      <c r="FR449" s="286"/>
      <c r="FS449" s="286"/>
      <c r="FT449" s="286"/>
      <c r="FU449" s="286"/>
      <c r="FV449" s="286"/>
      <c r="FW449" s="286"/>
      <c r="FX449" s="286"/>
      <c r="FY449" s="286"/>
      <c r="FZ449" s="286"/>
      <c r="GA449" s="286"/>
      <c r="GB449" s="286"/>
      <c r="GC449" s="286"/>
      <c r="GD449" s="286"/>
      <c r="GE449" s="286"/>
      <c r="GF449" s="286"/>
      <c r="GG449" s="286"/>
      <c r="GH449" s="286"/>
      <c r="GI449" s="286"/>
      <c r="GJ449" s="286"/>
      <c r="GK449" s="286"/>
      <c r="GL449" s="286"/>
      <c r="GM449" s="286"/>
      <c r="GN449" s="286"/>
      <c r="GO449" s="286"/>
      <c r="GP449" s="286"/>
      <c r="GQ449" s="286"/>
      <c r="GR449" s="286"/>
      <c r="GS449" s="286"/>
      <c r="GT449" s="286"/>
      <c r="GU449" s="286"/>
      <c r="GV449" s="286"/>
      <c r="GW449" s="286"/>
      <c r="GX449" s="286"/>
      <c r="GY449" s="286"/>
      <c r="GZ449" s="286"/>
      <c r="HA449" s="286"/>
      <c r="HB449" s="286"/>
      <c r="HC449" s="286"/>
      <c r="HD449" s="286"/>
      <c r="HE449" s="286"/>
      <c r="HF449" s="286"/>
      <c r="HG449" s="286"/>
      <c r="HH449" s="286"/>
      <c r="HI449" s="286"/>
      <c r="HJ449" s="286"/>
      <c r="HK449" s="286"/>
      <c r="HL449" s="286"/>
      <c r="HM449" s="286"/>
      <c r="HN449" s="286"/>
      <c r="HO449" s="286"/>
      <c r="HP449" s="286"/>
      <c r="HQ449" s="286"/>
      <c r="HR449" s="286"/>
      <c r="HS449" s="286"/>
      <c r="HT449" s="286"/>
      <c r="HU449" s="286"/>
      <c r="HV449" s="286"/>
      <c r="HW449" s="286"/>
      <c r="HX449" s="286"/>
      <c r="HY449" s="286"/>
      <c r="HZ449" s="286"/>
      <c r="IA449" s="286"/>
      <c r="IB449" s="286"/>
      <c r="IC449" s="286"/>
      <c r="ID449" s="286"/>
      <c r="IE449" s="286"/>
      <c r="IF449" s="286"/>
      <c r="IG449" s="286"/>
      <c r="IH449" s="286"/>
      <c r="II449" s="286"/>
      <c r="IJ449" s="286"/>
      <c r="IK449" s="286"/>
      <c r="IL449" s="286"/>
      <c r="IM449" s="286"/>
      <c r="IN449" s="286"/>
      <c r="IO449" s="286"/>
      <c r="IP449" s="286"/>
      <c r="IQ449" s="286"/>
      <c r="IR449" s="286"/>
      <c r="IS449" s="286"/>
      <c r="IT449" s="286"/>
      <c r="IU449" s="286"/>
      <c r="IV449" s="286"/>
    </row>
    <row r="450" spans="1:256" s="221" customFormat="1" outlineLevel="1">
      <c r="A450" s="343"/>
      <c r="B450" s="978">
        <v>2</v>
      </c>
      <c r="C450" s="979"/>
      <c r="E450" s="338">
        <f ca="1">SUM(E$339:E340)</f>
        <v>0</v>
      </c>
      <c r="F450" s="339">
        <f ca="1">SUM(F$339:F340)</f>
        <v>0</v>
      </c>
      <c r="G450" s="339">
        <f ca="1">SUM(G$339:G340)</f>
        <v>0</v>
      </c>
      <c r="H450" s="339">
        <f ca="1">SUM(H$339:H340)</f>
        <v>0</v>
      </c>
      <c r="I450" s="339">
        <f ca="1">SUM(I$339:I340)</f>
        <v>0</v>
      </c>
      <c r="J450" s="339">
        <f ca="1">SUM(J$339:J340)</f>
        <v>0</v>
      </c>
      <c r="K450" s="339">
        <f ca="1">SUM(K$339:K340)</f>
        <v>0</v>
      </c>
      <c r="L450" s="339">
        <f ca="1">SUM(L$339:L340)</f>
        <v>0</v>
      </c>
      <c r="M450" s="339">
        <f ca="1">SUM(M$339:M340)</f>
        <v>0</v>
      </c>
      <c r="N450" s="339">
        <f ca="1">SUM(N$339:N340)</f>
        <v>0</v>
      </c>
      <c r="O450" s="339">
        <f ca="1">SUM(O$339:O340)</f>
        <v>0</v>
      </c>
      <c r="P450" s="339">
        <f ca="1">SUM(P$339:P340)</f>
        <v>0</v>
      </c>
      <c r="Q450" s="339">
        <f ca="1">SUM(Q$339:Q340)</f>
        <v>0</v>
      </c>
      <c r="R450" s="339">
        <f ca="1">SUM(R$339:R340)</f>
        <v>0</v>
      </c>
      <c r="S450" s="339">
        <f ca="1">SUM(S$339:S340)</f>
        <v>0</v>
      </c>
      <c r="T450" s="339">
        <f ca="1">SUM(T$339:T340)</f>
        <v>0</v>
      </c>
      <c r="U450" s="339">
        <f ca="1">SUM(U$339:U340)</f>
        <v>0</v>
      </c>
      <c r="V450" s="339">
        <f ca="1">SUM(V$339:V340)</f>
        <v>0</v>
      </c>
      <c r="W450" s="339">
        <f ca="1">SUM(W$339:W340)</f>
        <v>0</v>
      </c>
      <c r="X450" s="339">
        <f ca="1">SUM(X$339:X340)</f>
        <v>0</v>
      </c>
      <c r="Y450" s="339">
        <f ca="1">SUM(Y$339:Y340)</f>
        <v>0</v>
      </c>
      <c r="Z450" s="339">
        <f ca="1">SUM(Z$339:Z340)</f>
        <v>0</v>
      </c>
      <c r="AA450" s="339">
        <f ca="1">SUM(AA$339:AA340)</f>
        <v>0</v>
      </c>
      <c r="AB450" s="339">
        <f ca="1">SUM(AB$339:AB340)</f>
        <v>0</v>
      </c>
      <c r="AC450" s="339">
        <f ca="1">SUM(AC$339:AC340)</f>
        <v>0</v>
      </c>
      <c r="AD450" s="339">
        <f ca="1">SUM(AD$339:AD340)</f>
        <v>0</v>
      </c>
      <c r="AE450" s="339">
        <f ca="1">SUM(AE$339:AE340)</f>
        <v>0</v>
      </c>
      <c r="AF450" s="339">
        <f ca="1">SUM(AF$339:AF340)</f>
        <v>0</v>
      </c>
      <c r="AG450" s="339">
        <f ca="1">SUM(AG$339:AG340)</f>
        <v>0</v>
      </c>
      <c r="AH450" s="339">
        <f ca="1">SUM(AH$339:AH340)</f>
        <v>0</v>
      </c>
      <c r="AI450" s="339">
        <f ca="1">SUM(AI$339:AI340)</f>
        <v>0</v>
      </c>
      <c r="AJ450" s="339">
        <f ca="1">SUM(AJ$339:AJ340)</f>
        <v>0</v>
      </c>
      <c r="AK450" s="339">
        <f ca="1">SUM(AK$339:AK340)</f>
        <v>0</v>
      </c>
      <c r="AL450" s="339">
        <f ca="1">SUM(AL$339:AL340)</f>
        <v>0</v>
      </c>
      <c r="AM450" s="339">
        <f ca="1">SUM(AM$339:AM340)</f>
        <v>0</v>
      </c>
      <c r="AN450" s="339">
        <f ca="1">SUM(AN$339:AN340)</f>
        <v>0</v>
      </c>
      <c r="AO450" s="339">
        <f ca="1">SUM(AO$339:AO340)</f>
        <v>0</v>
      </c>
      <c r="AP450" s="339">
        <f ca="1">SUM(AP$339:AP340)</f>
        <v>0</v>
      </c>
      <c r="AQ450" s="339">
        <f ca="1">SUM(AQ$339:AQ340)</f>
        <v>0</v>
      </c>
      <c r="AR450" s="339">
        <f ca="1">SUM(AR$339:AR340)</f>
        <v>0</v>
      </c>
      <c r="AS450" s="339">
        <f ca="1">SUM(AS$339:AS340)</f>
        <v>0</v>
      </c>
      <c r="AT450" s="339">
        <f ca="1">SUM(AT$339:AT340)</f>
        <v>0</v>
      </c>
      <c r="AU450" s="339">
        <f ca="1">SUM(AU$339:AU340)</f>
        <v>0</v>
      </c>
      <c r="AV450" s="339">
        <f ca="1">SUM(AV$339:AV340)</f>
        <v>0</v>
      </c>
      <c r="AW450" s="339">
        <f ca="1">SUM(AW$339:AW340)</f>
        <v>0</v>
      </c>
      <c r="AX450" s="339">
        <f ca="1">SUM(AX$339:AX340)</f>
        <v>0</v>
      </c>
      <c r="AY450" s="339">
        <f ca="1">SUM(AY$339:AY340)</f>
        <v>0</v>
      </c>
      <c r="AZ450" s="339">
        <f ca="1">SUM(AZ$339:AZ340)</f>
        <v>0</v>
      </c>
      <c r="BA450" s="339">
        <f ca="1">SUM(BA$339:BA340)</f>
        <v>0</v>
      </c>
      <c r="BB450" s="286"/>
      <c r="BC450" s="286"/>
      <c r="BD450" s="286"/>
      <c r="BE450" s="286"/>
      <c r="BF450" s="286"/>
      <c r="BG450" s="286"/>
      <c r="BH450" s="286"/>
      <c r="BI450" s="286"/>
      <c r="BJ450" s="286"/>
      <c r="BK450" s="286"/>
      <c r="BL450" s="286"/>
      <c r="BM450" s="286"/>
      <c r="BN450" s="286"/>
      <c r="BO450" s="286"/>
      <c r="BP450" s="286"/>
      <c r="BQ450" s="286"/>
      <c r="BR450" s="286"/>
      <c r="BS450" s="286"/>
      <c r="BT450" s="286"/>
      <c r="BU450" s="286"/>
      <c r="BV450" s="286"/>
      <c r="BW450" s="286"/>
      <c r="BX450" s="286"/>
      <c r="BY450" s="286"/>
      <c r="BZ450" s="286"/>
      <c r="CA450" s="286"/>
      <c r="CB450" s="286"/>
      <c r="CC450" s="286"/>
      <c r="CD450" s="286"/>
      <c r="CE450" s="286"/>
      <c r="CF450" s="286"/>
      <c r="CG450" s="286"/>
      <c r="CH450" s="286"/>
      <c r="CI450" s="286"/>
      <c r="CJ450" s="286"/>
      <c r="CK450" s="286"/>
      <c r="CL450" s="286"/>
      <c r="CM450" s="286"/>
      <c r="CN450" s="286"/>
      <c r="CO450" s="286"/>
      <c r="CP450" s="286"/>
      <c r="CQ450" s="286"/>
      <c r="CR450" s="286"/>
      <c r="CS450" s="286"/>
      <c r="CT450" s="286"/>
      <c r="CU450" s="286"/>
      <c r="CV450" s="286"/>
      <c r="CW450" s="286"/>
      <c r="CX450" s="286"/>
      <c r="CY450" s="286"/>
      <c r="CZ450" s="286"/>
      <c r="DA450" s="286"/>
      <c r="DB450" s="286"/>
      <c r="DC450" s="286"/>
      <c r="DD450" s="286"/>
      <c r="DE450" s="286"/>
      <c r="DF450" s="286"/>
      <c r="DG450" s="286"/>
      <c r="DH450" s="286"/>
      <c r="DI450" s="286"/>
      <c r="DJ450" s="286"/>
      <c r="DK450" s="286"/>
      <c r="DL450" s="286"/>
      <c r="DM450" s="286"/>
      <c r="DN450" s="286"/>
      <c r="DO450" s="286"/>
      <c r="DP450" s="286"/>
      <c r="DQ450" s="286"/>
      <c r="DR450" s="286"/>
      <c r="DS450" s="286"/>
      <c r="DT450" s="286"/>
      <c r="DU450" s="286"/>
      <c r="DV450" s="286"/>
      <c r="DW450" s="286"/>
      <c r="DX450" s="286"/>
      <c r="DY450" s="286"/>
      <c r="DZ450" s="286"/>
      <c r="EA450" s="286"/>
      <c r="EB450" s="286"/>
      <c r="EC450" s="286"/>
      <c r="ED450" s="286"/>
      <c r="EE450" s="286"/>
      <c r="EF450" s="286"/>
      <c r="EG450" s="286"/>
      <c r="EH450" s="286"/>
      <c r="EI450" s="286"/>
      <c r="EJ450" s="286"/>
      <c r="EK450" s="286"/>
      <c r="EL450" s="286"/>
      <c r="EM450" s="286"/>
      <c r="EN450" s="286"/>
      <c r="EO450" s="286"/>
      <c r="EP450" s="286"/>
      <c r="EQ450" s="286"/>
      <c r="ER450" s="286"/>
      <c r="ES450" s="286"/>
      <c r="ET450" s="286"/>
      <c r="EU450" s="286"/>
      <c r="EV450" s="286"/>
      <c r="EW450" s="286"/>
      <c r="EX450" s="286"/>
      <c r="EY450" s="286"/>
      <c r="EZ450" s="286"/>
      <c r="FA450" s="286"/>
      <c r="FB450" s="286"/>
      <c r="FC450" s="286"/>
      <c r="FD450" s="286"/>
      <c r="FE450" s="286"/>
      <c r="FF450" s="286"/>
      <c r="FG450" s="286"/>
      <c r="FH450" s="286"/>
      <c r="FI450" s="286"/>
      <c r="FJ450" s="286"/>
      <c r="FK450" s="286"/>
      <c r="FL450" s="286"/>
      <c r="FM450" s="286"/>
      <c r="FN450" s="286"/>
      <c r="FO450" s="286"/>
      <c r="FP450" s="286"/>
      <c r="FQ450" s="286"/>
      <c r="FR450" s="286"/>
      <c r="FS450" s="286"/>
      <c r="FT450" s="286"/>
      <c r="FU450" s="286"/>
      <c r="FV450" s="286"/>
      <c r="FW450" s="286"/>
      <c r="FX450" s="286"/>
      <c r="FY450" s="286"/>
      <c r="FZ450" s="286"/>
      <c r="GA450" s="286"/>
      <c r="GB450" s="286"/>
      <c r="GC450" s="286"/>
      <c r="GD450" s="286"/>
      <c r="GE450" s="286"/>
      <c r="GF450" s="286"/>
      <c r="GG450" s="286"/>
      <c r="GH450" s="286"/>
      <c r="GI450" s="286"/>
      <c r="GJ450" s="286"/>
      <c r="GK450" s="286"/>
      <c r="GL450" s="286"/>
      <c r="GM450" s="286"/>
      <c r="GN450" s="286"/>
      <c r="GO450" s="286"/>
      <c r="GP450" s="286"/>
      <c r="GQ450" s="286"/>
      <c r="GR450" s="286"/>
      <c r="GS450" s="286"/>
      <c r="GT450" s="286"/>
      <c r="GU450" s="286"/>
      <c r="GV450" s="286"/>
      <c r="GW450" s="286"/>
      <c r="GX450" s="286"/>
      <c r="GY450" s="286"/>
      <c r="GZ450" s="286"/>
      <c r="HA450" s="286"/>
      <c r="HB450" s="286"/>
      <c r="HC450" s="286"/>
      <c r="HD450" s="286"/>
      <c r="HE450" s="286"/>
      <c r="HF450" s="286"/>
      <c r="HG450" s="286"/>
      <c r="HH450" s="286"/>
      <c r="HI450" s="286"/>
      <c r="HJ450" s="286"/>
      <c r="HK450" s="286"/>
      <c r="HL450" s="286"/>
      <c r="HM450" s="286"/>
      <c r="HN450" s="286"/>
      <c r="HO450" s="286"/>
      <c r="HP450" s="286"/>
      <c r="HQ450" s="286"/>
      <c r="HR450" s="286"/>
      <c r="HS450" s="286"/>
      <c r="HT450" s="286"/>
      <c r="HU450" s="286"/>
      <c r="HV450" s="286"/>
      <c r="HW450" s="286"/>
      <c r="HX450" s="286"/>
      <c r="HY450" s="286"/>
      <c r="HZ450" s="286"/>
      <c r="IA450" s="286"/>
      <c r="IB450" s="286"/>
      <c r="IC450" s="286"/>
      <c r="ID450" s="286"/>
      <c r="IE450" s="286"/>
      <c r="IF450" s="286"/>
      <c r="IG450" s="286"/>
      <c r="IH450" s="286"/>
      <c r="II450" s="286"/>
      <c r="IJ450" s="286"/>
      <c r="IK450" s="286"/>
      <c r="IL450" s="286"/>
      <c r="IM450" s="286"/>
      <c r="IN450" s="286"/>
      <c r="IO450" s="286"/>
      <c r="IP450" s="286"/>
      <c r="IQ450" s="286"/>
      <c r="IR450" s="286"/>
      <c r="IS450" s="286"/>
      <c r="IT450" s="286"/>
      <c r="IU450" s="286"/>
      <c r="IV450" s="286"/>
    </row>
    <row r="451" spans="1:256" s="221" customFormat="1" outlineLevel="1">
      <c r="A451" s="344"/>
      <c r="B451" s="978">
        <v>3</v>
      </c>
      <c r="C451" s="979"/>
      <c r="E451" s="338">
        <f ca="1">SUM(E$339:E341)</f>
        <v>0</v>
      </c>
      <c r="F451" s="339">
        <f ca="1">SUM(F$339:F341)</f>
        <v>0</v>
      </c>
      <c r="G451" s="339">
        <f ca="1">SUM(G$339:G341)</f>
        <v>0</v>
      </c>
      <c r="H451" s="339">
        <f ca="1">SUM(H$339:H341)</f>
        <v>0</v>
      </c>
      <c r="I451" s="339">
        <f ca="1">SUM(I$339:I341)</f>
        <v>0</v>
      </c>
      <c r="J451" s="339">
        <f ca="1">SUM(J$339:J341)</f>
        <v>0</v>
      </c>
      <c r="K451" s="339">
        <f ca="1">SUM(K$339:K341)</f>
        <v>0</v>
      </c>
      <c r="L451" s="339">
        <f ca="1">SUM(L$339:L341)</f>
        <v>0</v>
      </c>
      <c r="M451" s="339">
        <f ca="1">SUM(M$339:M341)</f>
        <v>0</v>
      </c>
      <c r="N451" s="339">
        <f ca="1">SUM(N$339:N341)</f>
        <v>0</v>
      </c>
      <c r="O451" s="339">
        <f ca="1">SUM(O$339:O341)</f>
        <v>0</v>
      </c>
      <c r="P451" s="339">
        <f ca="1">SUM(P$339:P341)</f>
        <v>0</v>
      </c>
      <c r="Q451" s="339">
        <f ca="1">SUM(Q$339:Q341)</f>
        <v>0</v>
      </c>
      <c r="R451" s="339">
        <f ca="1">SUM(R$339:R341)</f>
        <v>0</v>
      </c>
      <c r="S451" s="339">
        <f ca="1">SUM(S$339:S341)</f>
        <v>0</v>
      </c>
      <c r="T451" s="339">
        <f ca="1">SUM(T$339:T341)</f>
        <v>0</v>
      </c>
      <c r="U451" s="339">
        <f ca="1">SUM(U$339:U341)</f>
        <v>0</v>
      </c>
      <c r="V451" s="339">
        <f ca="1">SUM(V$339:V341)</f>
        <v>0</v>
      </c>
      <c r="W451" s="339">
        <f ca="1">SUM(W$339:W341)</f>
        <v>0</v>
      </c>
      <c r="X451" s="339">
        <f ca="1">SUM(X$339:X341)</f>
        <v>0</v>
      </c>
      <c r="Y451" s="339">
        <f ca="1">SUM(Y$339:Y341)</f>
        <v>0</v>
      </c>
      <c r="Z451" s="339">
        <f ca="1">SUM(Z$339:Z341)</f>
        <v>0</v>
      </c>
      <c r="AA451" s="339">
        <f ca="1">SUM(AA$339:AA341)</f>
        <v>0</v>
      </c>
      <c r="AB451" s="339">
        <f ca="1">SUM(AB$339:AB341)</f>
        <v>0</v>
      </c>
      <c r="AC451" s="339">
        <f ca="1">SUM(AC$339:AC341)</f>
        <v>0</v>
      </c>
      <c r="AD451" s="339">
        <f ca="1">SUM(AD$339:AD341)</f>
        <v>0</v>
      </c>
      <c r="AE451" s="339">
        <f ca="1">SUM(AE$339:AE341)</f>
        <v>0</v>
      </c>
      <c r="AF451" s="339">
        <f ca="1">SUM(AF$339:AF341)</f>
        <v>0</v>
      </c>
      <c r="AG451" s="339">
        <f ca="1">SUM(AG$339:AG341)</f>
        <v>0</v>
      </c>
      <c r="AH451" s="339">
        <f ca="1">SUM(AH$339:AH341)</f>
        <v>0</v>
      </c>
      <c r="AI451" s="339">
        <f ca="1">SUM(AI$339:AI341)</f>
        <v>0</v>
      </c>
      <c r="AJ451" s="339">
        <f ca="1">SUM(AJ$339:AJ341)</f>
        <v>0</v>
      </c>
      <c r="AK451" s="339">
        <f ca="1">SUM(AK$339:AK341)</f>
        <v>0</v>
      </c>
      <c r="AL451" s="339">
        <f ca="1">SUM(AL$339:AL341)</f>
        <v>0</v>
      </c>
      <c r="AM451" s="339">
        <f ca="1">SUM(AM$339:AM341)</f>
        <v>0</v>
      </c>
      <c r="AN451" s="339">
        <f ca="1">SUM(AN$339:AN341)</f>
        <v>0</v>
      </c>
      <c r="AO451" s="339">
        <f ca="1">SUM(AO$339:AO341)</f>
        <v>0</v>
      </c>
      <c r="AP451" s="339">
        <f ca="1">SUM(AP$339:AP341)</f>
        <v>0</v>
      </c>
      <c r="AQ451" s="339">
        <f ca="1">SUM(AQ$339:AQ341)</f>
        <v>0</v>
      </c>
      <c r="AR451" s="339">
        <f ca="1">SUM(AR$339:AR341)</f>
        <v>0</v>
      </c>
      <c r="AS451" s="339">
        <f ca="1">SUM(AS$339:AS341)</f>
        <v>0</v>
      </c>
      <c r="AT451" s="339">
        <f ca="1">SUM(AT$339:AT341)</f>
        <v>0</v>
      </c>
      <c r="AU451" s="339">
        <f ca="1">SUM(AU$339:AU341)</f>
        <v>0</v>
      </c>
      <c r="AV451" s="339">
        <f ca="1">SUM(AV$339:AV341)</f>
        <v>0</v>
      </c>
      <c r="AW451" s="339">
        <f ca="1">SUM(AW$339:AW341)</f>
        <v>0</v>
      </c>
      <c r="AX451" s="339">
        <f ca="1">SUM(AX$339:AX341)</f>
        <v>0</v>
      </c>
      <c r="AY451" s="339">
        <f ca="1">SUM(AY$339:AY341)</f>
        <v>0</v>
      </c>
      <c r="AZ451" s="339">
        <f ca="1">SUM(AZ$339:AZ341)</f>
        <v>0</v>
      </c>
      <c r="BA451" s="339">
        <f ca="1">SUM(BA$339:BA341)</f>
        <v>0</v>
      </c>
      <c r="BB451" s="286"/>
      <c r="BC451" s="286"/>
      <c r="BD451" s="286"/>
      <c r="BE451" s="286"/>
      <c r="BF451" s="286"/>
      <c r="BG451" s="286"/>
      <c r="BH451" s="286"/>
      <c r="BI451" s="286"/>
      <c r="BJ451" s="286"/>
      <c r="BK451" s="286"/>
      <c r="BL451" s="286"/>
      <c r="BM451" s="286"/>
      <c r="BN451" s="286"/>
      <c r="BO451" s="286"/>
      <c r="BP451" s="286"/>
      <c r="BQ451" s="286"/>
      <c r="BR451" s="286"/>
      <c r="BS451" s="286"/>
      <c r="BT451" s="286"/>
      <c r="BU451" s="286"/>
      <c r="BV451" s="286"/>
      <c r="BW451" s="286"/>
      <c r="BX451" s="286"/>
      <c r="BY451" s="286"/>
      <c r="BZ451" s="286"/>
      <c r="CA451" s="286"/>
      <c r="CB451" s="286"/>
      <c r="CC451" s="286"/>
      <c r="CD451" s="286"/>
      <c r="CE451" s="286"/>
      <c r="CF451" s="286"/>
      <c r="CG451" s="286"/>
      <c r="CH451" s="286"/>
      <c r="CI451" s="286"/>
      <c r="CJ451" s="286"/>
      <c r="CK451" s="286"/>
      <c r="CL451" s="286"/>
      <c r="CM451" s="286"/>
      <c r="CN451" s="286"/>
      <c r="CO451" s="286"/>
      <c r="CP451" s="286"/>
      <c r="CQ451" s="286"/>
      <c r="CR451" s="286"/>
      <c r="CS451" s="286"/>
      <c r="CT451" s="286"/>
      <c r="CU451" s="286"/>
      <c r="CV451" s="286"/>
      <c r="CW451" s="286"/>
      <c r="CX451" s="286"/>
      <c r="CY451" s="286"/>
      <c r="CZ451" s="286"/>
      <c r="DA451" s="286"/>
      <c r="DB451" s="286"/>
      <c r="DC451" s="286"/>
      <c r="DD451" s="286"/>
      <c r="DE451" s="286"/>
      <c r="DF451" s="286"/>
      <c r="DG451" s="286"/>
      <c r="DH451" s="286"/>
      <c r="DI451" s="286"/>
      <c r="DJ451" s="286"/>
      <c r="DK451" s="286"/>
      <c r="DL451" s="286"/>
      <c r="DM451" s="286"/>
      <c r="DN451" s="286"/>
      <c r="DO451" s="286"/>
      <c r="DP451" s="286"/>
      <c r="DQ451" s="286"/>
      <c r="DR451" s="286"/>
      <c r="DS451" s="286"/>
      <c r="DT451" s="286"/>
      <c r="DU451" s="286"/>
      <c r="DV451" s="286"/>
      <c r="DW451" s="286"/>
      <c r="DX451" s="286"/>
      <c r="DY451" s="286"/>
      <c r="DZ451" s="286"/>
      <c r="EA451" s="286"/>
      <c r="EB451" s="286"/>
      <c r="EC451" s="286"/>
      <c r="ED451" s="286"/>
      <c r="EE451" s="286"/>
      <c r="EF451" s="286"/>
      <c r="EG451" s="286"/>
      <c r="EH451" s="286"/>
      <c r="EI451" s="286"/>
      <c r="EJ451" s="286"/>
      <c r="EK451" s="286"/>
      <c r="EL451" s="286"/>
      <c r="EM451" s="286"/>
      <c r="EN451" s="286"/>
      <c r="EO451" s="286"/>
      <c r="EP451" s="286"/>
      <c r="EQ451" s="286"/>
      <c r="ER451" s="286"/>
      <c r="ES451" s="286"/>
      <c r="ET451" s="286"/>
      <c r="EU451" s="286"/>
      <c r="EV451" s="286"/>
      <c r="EW451" s="286"/>
      <c r="EX451" s="286"/>
      <c r="EY451" s="286"/>
      <c r="EZ451" s="286"/>
      <c r="FA451" s="286"/>
      <c r="FB451" s="286"/>
      <c r="FC451" s="286"/>
      <c r="FD451" s="286"/>
      <c r="FE451" s="286"/>
      <c r="FF451" s="286"/>
      <c r="FG451" s="286"/>
      <c r="FH451" s="286"/>
      <c r="FI451" s="286"/>
      <c r="FJ451" s="286"/>
      <c r="FK451" s="286"/>
      <c r="FL451" s="286"/>
      <c r="FM451" s="286"/>
      <c r="FN451" s="286"/>
      <c r="FO451" s="286"/>
      <c r="FP451" s="286"/>
      <c r="FQ451" s="286"/>
      <c r="FR451" s="286"/>
      <c r="FS451" s="286"/>
      <c r="FT451" s="286"/>
      <c r="FU451" s="286"/>
      <c r="FV451" s="286"/>
      <c r="FW451" s="286"/>
      <c r="FX451" s="286"/>
      <c r="FY451" s="286"/>
      <c r="FZ451" s="286"/>
      <c r="GA451" s="286"/>
      <c r="GB451" s="286"/>
      <c r="GC451" s="286"/>
      <c r="GD451" s="286"/>
      <c r="GE451" s="286"/>
      <c r="GF451" s="286"/>
      <c r="GG451" s="286"/>
      <c r="GH451" s="286"/>
      <c r="GI451" s="286"/>
      <c r="GJ451" s="286"/>
      <c r="GK451" s="286"/>
      <c r="GL451" s="286"/>
      <c r="GM451" s="286"/>
      <c r="GN451" s="286"/>
      <c r="GO451" s="286"/>
      <c r="GP451" s="286"/>
      <c r="GQ451" s="286"/>
      <c r="GR451" s="286"/>
      <c r="GS451" s="286"/>
      <c r="GT451" s="286"/>
      <c r="GU451" s="286"/>
      <c r="GV451" s="286"/>
      <c r="GW451" s="286"/>
      <c r="GX451" s="286"/>
      <c r="GY451" s="286"/>
      <c r="GZ451" s="286"/>
      <c r="HA451" s="286"/>
      <c r="HB451" s="286"/>
      <c r="HC451" s="286"/>
      <c r="HD451" s="286"/>
      <c r="HE451" s="286"/>
      <c r="HF451" s="286"/>
      <c r="HG451" s="286"/>
      <c r="HH451" s="286"/>
      <c r="HI451" s="286"/>
      <c r="HJ451" s="286"/>
      <c r="HK451" s="286"/>
      <c r="HL451" s="286"/>
      <c r="HM451" s="286"/>
      <c r="HN451" s="286"/>
      <c r="HO451" s="286"/>
      <c r="HP451" s="286"/>
      <c r="HQ451" s="286"/>
      <c r="HR451" s="286"/>
      <c r="HS451" s="286"/>
      <c r="HT451" s="286"/>
      <c r="HU451" s="286"/>
      <c r="HV451" s="286"/>
      <c r="HW451" s="286"/>
      <c r="HX451" s="286"/>
      <c r="HY451" s="286"/>
      <c r="HZ451" s="286"/>
      <c r="IA451" s="286"/>
      <c r="IB451" s="286"/>
      <c r="IC451" s="286"/>
      <c r="ID451" s="286"/>
      <c r="IE451" s="286"/>
      <c r="IF451" s="286"/>
      <c r="IG451" s="286"/>
      <c r="IH451" s="286"/>
      <c r="II451" s="286"/>
      <c r="IJ451" s="286"/>
      <c r="IK451" s="286"/>
      <c r="IL451" s="286"/>
      <c r="IM451" s="286"/>
      <c r="IN451" s="286"/>
      <c r="IO451" s="286"/>
      <c r="IP451" s="286"/>
      <c r="IQ451" s="286"/>
      <c r="IR451" s="286"/>
      <c r="IS451" s="286"/>
      <c r="IT451" s="286"/>
      <c r="IU451" s="286"/>
      <c r="IV451" s="286"/>
    </row>
    <row r="452" spans="1:256" s="221" customFormat="1" outlineLevel="1">
      <c r="A452" s="344"/>
      <c r="B452" s="978">
        <v>4</v>
      </c>
      <c r="C452" s="979"/>
      <c r="E452" s="338">
        <f ca="1">SUM(E$339:E342)</f>
        <v>0</v>
      </c>
      <c r="F452" s="339">
        <f ca="1">SUM(F$339:F342)</f>
        <v>0</v>
      </c>
      <c r="G452" s="339">
        <f ca="1">SUM(G$339:G342)</f>
        <v>0</v>
      </c>
      <c r="H452" s="339">
        <f ca="1">SUM(H$339:H342)</f>
        <v>0</v>
      </c>
      <c r="I452" s="339">
        <f ca="1">SUM(I$339:I342)</f>
        <v>0</v>
      </c>
      <c r="J452" s="339">
        <f ca="1">SUM(J$339:J342)</f>
        <v>0</v>
      </c>
      <c r="K452" s="339">
        <f ca="1">SUM(K$339:K342)</f>
        <v>0</v>
      </c>
      <c r="L452" s="339">
        <f ca="1">SUM(L$339:L342)</f>
        <v>0</v>
      </c>
      <c r="M452" s="339">
        <f ca="1">SUM(M$339:M342)</f>
        <v>0</v>
      </c>
      <c r="N452" s="339">
        <f ca="1">SUM(N$339:N342)</f>
        <v>0</v>
      </c>
      <c r="O452" s="339">
        <f ca="1">SUM(O$339:O342)</f>
        <v>0</v>
      </c>
      <c r="P452" s="339">
        <f ca="1">SUM(P$339:P342)</f>
        <v>0</v>
      </c>
      <c r="Q452" s="339">
        <f ca="1">SUM(Q$339:Q342)</f>
        <v>0</v>
      </c>
      <c r="R452" s="339">
        <f ca="1">SUM(R$339:R342)</f>
        <v>0</v>
      </c>
      <c r="S452" s="339">
        <f ca="1">SUM(S$339:S342)</f>
        <v>0</v>
      </c>
      <c r="T452" s="339">
        <f ca="1">SUM(T$339:T342)</f>
        <v>0</v>
      </c>
      <c r="U452" s="339">
        <f ca="1">SUM(U$339:U342)</f>
        <v>0</v>
      </c>
      <c r="V452" s="339">
        <f ca="1">SUM(V$339:V342)</f>
        <v>0</v>
      </c>
      <c r="W452" s="339">
        <f ca="1">SUM(W$339:W342)</f>
        <v>0</v>
      </c>
      <c r="X452" s="339">
        <f ca="1">SUM(X$339:X342)</f>
        <v>0</v>
      </c>
      <c r="Y452" s="339">
        <f ca="1">SUM(Y$339:Y342)</f>
        <v>0</v>
      </c>
      <c r="Z452" s="339">
        <f ca="1">SUM(Z$339:Z342)</f>
        <v>0</v>
      </c>
      <c r="AA452" s="339">
        <f ca="1">SUM(AA$339:AA342)</f>
        <v>0</v>
      </c>
      <c r="AB452" s="339">
        <f ca="1">SUM(AB$339:AB342)</f>
        <v>0</v>
      </c>
      <c r="AC452" s="339">
        <f ca="1">SUM(AC$339:AC342)</f>
        <v>0</v>
      </c>
      <c r="AD452" s="339">
        <f ca="1">SUM(AD$339:AD342)</f>
        <v>0</v>
      </c>
      <c r="AE452" s="339">
        <f ca="1">SUM(AE$339:AE342)</f>
        <v>0</v>
      </c>
      <c r="AF452" s="339">
        <f ca="1">SUM(AF$339:AF342)</f>
        <v>0</v>
      </c>
      <c r="AG452" s="339">
        <f ca="1">SUM(AG$339:AG342)</f>
        <v>0</v>
      </c>
      <c r="AH452" s="339">
        <f ca="1">SUM(AH$339:AH342)</f>
        <v>0</v>
      </c>
      <c r="AI452" s="339">
        <f ca="1">SUM(AI$339:AI342)</f>
        <v>0</v>
      </c>
      <c r="AJ452" s="339">
        <f ca="1">SUM(AJ$339:AJ342)</f>
        <v>0</v>
      </c>
      <c r="AK452" s="339">
        <f ca="1">SUM(AK$339:AK342)</f>
        <v>0</v>
      </c>
      <c r="AL452" s="339">
        <f ca="1">SUM(AL$339:AL342)</f>
        <v>0</v>
      </c>
      <c r="AM452" s="339">
        <f ca="1">SUM(AM$339:AM342)</f>
        <v>0</v>
      </c>
      <c r="AN452" s="339">
        <f ca="1">SUM(AN$339:AN342)</f>
        <v>0</v>
      </c>
      <c r="AO452" s="339">
        <f ca="1">SUM(AO$339:AO342)</f>
        <v>0</v>
      </c>
      <c r="AP452" s="339">
        <f ca="1">SUM(AP$339:AP342)</f>
        <v>0</v>
      </c>
      <c r="AQ452" s="339">
        <f ca="1">SUM(AQ$339:AQ342)</f>
        <v>0</v>
      </c>
      <c r="AR452" s="339">
        <f ca="1">SUM(AR$339:AR342)</f>
        <v>0</v>
      </c>
      <c r="AS452" s="339">
        <f ca="1">SUM(AS$339:AS342)</f>
        <v>0</v>
      </c>
      <c r="AT452" s="339">
        <f ca="1">SUM(AT$339:AT342)</f>
        <v>0</v>
      </c>
      <c r="AU452" s="339">
        <f ca="1">SUM(AU$339:AU342)</f>
        <v>0</v>
      </c>
      <c r="AV452" s="339">
        <f ca="1">SUM(AV$339:AV342)</f>
        <v>0</v>
      </c>
      <c r="AW452" s="339">
        <f ca="1">SUM(AW$339:AW342)</f>
        <v>0</v>
      </c>
      <c r="AX452" s="339">
        <f ca="1">SUM(AX$339:AX342)</f>
        <v>0</v>
      </c>
      <c r="AY452" s="339">
        <f ca="1">SUM(AY$339:AY342)</f>
        <v>0</v>
      </c>
      <c r="AZ452" s="339">
        <f ca="1">SUM(AZ$339:AZ342)</f>
        <v>0</v>
      </c>
      <c r="BA452" s="339">
        <f ca="1">SUM(BA$339:BA342)</f>
        <v>0</v>
      </c>
      <c r="BB452" s="286"/>
      <c r="BC452" s="286"/>
      <c r="BD452" s="286"/>
      <c r="BE452" s="286"/>
      <c r="BF452" s="286"/>
      <c r="BG452" s="286"/>
      <c r="BH452" s="286"/>
      <c r="BI452" s="286"/>
      <c r="BJ452" s="286"/>
      <c r="BK452" s="286"/>
      <c r="BL452" s="286"/>
      <c r="BM452" s="286"/>
      <c r="BN452" s="286"/>
      <c r="BO452" s="286"/>
      <c r="BP452" s="286"/>
      <c r="BQ452" s="286"/>
      <c r="BR452" s="286"/>
      <c r="BS452" s="286"/>
      <c r="BT452" s="286"/>
      <c r="BU452" s="286"/>
      <c r="BV452" s="286"/>
      <c r="BW452" s="286"/>
      <c r="BX452" s="286"/>
      <c r="BY452" s="286"/>
      <c r="BZ452" s="286"/>
      <c r="CA452" s="286"/>
      <c r="CB452" s="286"/>
      <c r="CC452" s="286"/>
      <c r="CD452" s="286"/>
      <c r="CE452" s="286"/>
      <c r="CF452" s="286"/>
      <c r="CG452" s="286"/>
      <c r="CH452" s="286"/>
      <c r="CI452" s="286"/>
      <c r="CJ452" s="286"/>
      <c r="CK452" s="286"/>
      <c r="CL452" s="286"/>
      <c r="CM452" s="286"/>
      <c r="CN452" s="286"/>
      <c r="CO452" s="286"/>
      <c r="CP452" s="286"/>
      <c r="CQ452" s="286"/>
      <c r="CR452" s="286"/>
      <c r="CS452" s="286"/>
      <c r="CT452" s="286"/>
      <c r="CU452" s="286"/>
      <c r="CV452" s="286"/>
      <c r="CW452" s="286"/>
      <c r="CX452" s="286"/>
      <c r="CY452" s="286"/>
      <c r="CZ452" s="286"/>
      <c r="DA452" s="286"/>
      <c r="DB452" s="286"/>
      <c r="DC452" s="286"/>
      <c r="DD452" s="286"/>
      <c r="DE452" s="286"/>
      <c r="DF452" s="286"/>
      <c r="DG452" s="286"/>
      <c r="DH452" s="286"/>
      <c r="DI452" s="286"/>
      <c r="DJ452" s="286"/>
      <c r="DK452" s="286"/>
      <c r="DL452" s="286"/>
      <c r="DM452" s="286"/>
      <c r="DN452" s="286"/>
      <c r="DO452" s="286"/>
      <c r="DP452" s="286"/>
      <c r="DQ452" s="286"/>
      <c r="DR452" s="286"/>
      <c r="DS452" s="286"/>
      <c r="DT452" s="286"/>
      <c r="DU452" s="286"/>
      <c r="DV452" s="286"/>
      <c r="DW452" s="286"/>
      <c r="DX452" s="286"/>
      <c r="DY452" s="286"/>
      <c r="DZ452" s="286"/>
      <c r="EA452" s="286"/>
      <c r="EB452" s="286"/>
      <c r="EC452" s="286"/>
      <c r="ED452" s="286"/>
      <c r="EE452" s="286"/>
      <c r="EF452" s="286"/>
      <c r="EG452" s="286"/>
      <c r="EH452" s="286"/>
      <c r="EI452" s="286"/>
      <c r="EJ452" s="286"/>
      <c r="EK452" s="286"/>
      <c r="EL452" s="286"/>
      <c r="EM452" s="286"/>
      <c r="EN452" s="286"/>
      <c r="EO452" s="286"/>
      <c r="EP452" s="286"/>
      <c r="EQ452" s="286"/>
      <c r="ER452" s="286"/>
      <c r="ES452" s="286"/>
      <c r="ET452" s="286"/>
      <c r="EU452" s="286"/>
      <c r="EV452" s="286"/>
      <c r="EW452" s="286"/>
      <c r="EX452" s="286"/>
      <c r="EY452" s="286"/>
      <c r="EZ452" s="286"/>
      <c r="FA452" s="286"/>
      <c r="FB452" s="286"/>
      <c r="FC452" s="286"/>
      <c r="FD452" s="286"/>
      <c r="FE452" s="286"/>
      <c r="FF452" s="286"/>
      <c r="FG452" s="286"/>
      <c r="FH452" s="286"/>
      <c r="FI452" s="286"/>
      <c r="FJ452" s="286"/>
      <c r="FK452" s="286"/>
      <c r="FL452" s="286"/>
      <c r="FM452" s="286"/>
      <c r="FN452" s="286"/>
      <c r="FO452" s="286"/>
      <c r="FP452" s="286"/>
      <c r="FQ452" s="286"/>
      <c r="FR452" s="286"/>
      <c r="FS452" s="286"/>
      <c r="FT452" s="286"/>
      <c r="FU452" s="286"/>
      <c r="FV452" s="286"/>
      <c r="FW452" s="286"/>
      <c r="FX452" s="286"/>
      <c r="FY452" s="286"/>
      <c r="FZ452" s="286"/>
      <c r="GA452" s="286"/>
      <c r="GB452" s="286"/>
      <c r="GC452" s="286"/>
      <c r="GD452" s="286"/>
      <c r="GE452" s="286"/>
      <c r="GF452" s="286"/>
      <c r="GG452" s="286"/>
      <c r="GH452" s="286"/>
      <c r="GI452" s="286"/>
      <c r="GJ452" s="286"/>
      <c r="GK452" s="286"/>
      <c r="GL452" s="286"/>
      <c r="GM452" s="286"/>
      <c r="GN452" s="286"/>
      <c r="GO452" s="286"/>
      <c r="GP452" s="286"/>
      <c r="GQ452" s="286"/>
      <c r="GR452" s="286"/>
      <c r="GS452" s="286"/>
      <c r="GT452" s="286"/>
      <c r="GU452" s="286"/>
      <c r="GV452" s="286"/>
      <c r="GW452" s="286"/>
      <c r="GX452" s="286"/>
      <c r="GY452" s="286"/>
      <c r="GZ452" s="286"/>
      <c r="HA452" s="286"/>
      <c r="HB452" s="286"/>
      <c r="HC452" s="286"/>
      <c r="HD452" s="286"/>
      <c r="HE452" s="286"/>
      <c r="HF452" s="286"/>
      <c r="HG452" s="286"/>
      <c r="HH452" s="286"/>
      <c r="HI452" s="286"/>
      <c r="HJ452" s="286"/>
      <c r="HK452" s="286"/>
      <c r="HL452" s="286"/>
      <c r="HM452" s="286"/>
      <c r="HN452" s="286"/>
      <c r="HO452" s="286"/>
      <c r="HP452" s="286"/>
      <c r="HQ452" s="286"/>
      <c r="HR452" s="286"/>
      <c r="HS452" s="286"/>
      <c r="HT452" s="286"/>
      <c r="HU452" s="286"/>
      <c r="HV452" s="286"/>
      <c r="HW452" s="286"/>
      <c r="HX452" s="286"/>
      <c r="HY452" s="286"/>
      <c r="HZ452" s="286"/>
      <c r="IA452" s="286"/>
      <c r="IB452" s="286"/>
      <c r="IC452" s="286"/>
      <c r="ID452" s="286"/>
      <c r="IE452" s="286"/>
      <c r="IF452" s="286"/>
      <c r="IG452" s="286"/>
      <c r="IH452" s="286"/>
      <c r="II452" s="286"/>
      <c r="IJ452" s="286"/>
      <c r="IK452" s="286"/>
      <c r="IL452" s="286"/>
      <c r="IM452" s="286"/>
      <c r="IN452" s="286"/>
      <c r="IO452" s="286"/>
      <c r="IP452" s="286"/>
      <c r="IQ452" s="286"/>
      <c r="IR452" s="286"/>
      <c r="IS452" s="286"/>
      <c r="IT452" s="286"/>
      <c r="IU452" s="286"/>
      <c r="IV452" s="286"/>
    </row>
    <row r="453" spans="1:256" s="221" customFormat="1" outlineLevel="1">
      <c r="A453" s="344"/>
      <c r="B453" s="978">
        <v>5</v>
      </c>
      <c r="C453" s="979"/>
      <c r="E453" s="338">
        <f ca="1">SUM(E$339:E343)</f>
        <v>0</v>
      </c>
      <c r="F453" s="339">
        <f ca="1">SUM(F$339:F343)</f>
        <v>0</v>
      </c>
      <c r="G453" s="339">
        <f ca="1">SUM(G$339:G343)</f>
        <v>0</v>
      </c>
      <c r="H453" s="339">
        <f ca="1">SUM(H$339:H343)</f>
        <v>0</v>
      </c>
      <c r="I453" s="339">
        <f ca="1">SUM(I$339:I343)</f>
        <v>0</v>
      </c>
      <c r="J453" s="339">
        <f ca="1">SUM(J$339:J343)</f>
        <v>0</v>
      </c>
      <c r="K453" s="339">
        <f ca="1">SUM(K$339:K343)</f>
        <v>0</v>
      </c>
      <c r="L453" s="339">
        <f ca="1">SUM(L$339:L343)</f>
        <v>0</v>
      </c>
      <c r="M453" s="339">
        <f ca="1">SUM(M$339:M343)</f>
        <v>0</v>
      </c>
      <c r="N453" s="339">
        <f ca="1">SUM(N$339:N343)</f>
        <v>0</v>
      </c>
      <c r="O453" s="339">
        <f ca="1">SUM(O$339:O343)</f>
        <v>0</v>
      </c>
      <c r="P453" s="339">
        <f ca="1">SUM(P$339:P343)</f>
        <v>0</v>
      </c>
      <c r="Q453" s="339">
        <f ca="1">SUM(Q$339:Q343)</f>
        <v>0</v>
      </c>
      <c r="R453" s="339">
        <f ca="1">SUM(R$339:R343)</f>
        <v>0</v>
      </c>
      <c r="S453" s="339">
        <f ca="1">SUM(S$339:S343)</f>
        <v>0</v>
      </c>
      <c r="T453" s="339">
        <f ca="1">SUM(T$339:T343)</f>
        <v>0</v>
      </c>
      <c r="U453" s="339">
        <f ca="1">SUM(U$339:U343)</f>
        <v>0</v>
      </c>
      <c r="V453" s="339">
        <f ca="1">SUM(V$339:V343)</f>
        <v>0</v>
      </c>
      <c r="W453" s="339">
        <f ca="1">SUM(W$339:W343)</f>
        <v>0</v>
      </c>
      <c r="X453" s="339">
        <f ca="1">SUM(X$339:X343)</f>
        <v>0</v>
      </c>
      <c r="Y453" s="339">
        <f ca="1">SUM(Y$339:Y343)</f>
        <v>0</v>
      </c>
      <c r="Z453" s="339">
        <f ca="1">SUM(Z$339:Z343)</f>
        <v>0</v>
      </c>
      <c r="AA453" s="339">
        <f ca="1">SUM(AA$339:AA343)</f>
        <v>0</v>
      </c>
      <c r="AB453" s="339">
        <f ca="1">SUM(AB$339:AB343)</f>
        <v>0</v>
      </c>
      <c r="AC453" s="339">
        <f ca="1">SUM(AC$339:AC343)</f>
        <v>0</v>
      </c>
      <c r="AD453" s="339">
        <f ca="1">SUM(AD$339:AD343)</f>
        <v>0</v>
      </c>
      <c r="AE453" s="339">
        <f ca="1">SUM(AE$339:AE343)</f>
        <v>0</v>
      </c>
      <c r="AF453" s="339">
        <f ca="1">SUM(AF$339:AF343)</f>
        <v>0</v>
      </c>
      <c r="AG453" s="339">
        <f ca="1">SUM(AG$339:AG343)</f>
        <v>0</v>
      </c>
      <c r="AH453" s="339">
        <f ca="1">SUM(AH$339:AH343)</f>
        <v>0</v>
      </c>
      <c r="AI453" s="339">
        <f ca="1">SUM(AI$339:AI343)</f>
        <v>0</v>
      </c>
      <c r="AJ453" s="339">
        <f ca="1">SUM(AJ$339:AJ343)</f>
        <v>0</v>
      </c>
      <c r="AK453" s="339">
        <f ca="1">SUM(AK$339:AK343)</f>
        <v>0</v>
      </c>
      <c r="AL453" s="339">
        <f ca="1">SUM(AL$339:AL343)</f>
        <v>0</v>
      </c>
      <c r="AM453" s="339">
        <f ca="1">SUM(AM$339:AM343)</f>
        <v>0</v>
      </c>
      <c r="AN453" s="339">
        <f ca="1">SUM(AN$339:AN343)</f>
        <v>0</v>
      </c>
      <c r="AO453" s="339">
        <f ca="1">SUM(AO$339:AO343)</f>
        <v>0</v>
      </c>
      <c r="AP453" s="339">
        <f ca="1">SUM(AP$339:AP343)</f>
        <v>0</v>
      </c>
      <c r="AQ453" s="339">
        <f ca="1">SUM(AQ$339:AQ343)</f>
        <v>0</v>
      </c>
      <c r="AR453" s="339">
        <f ca="1">SUM(AR$339:AR343)</f>
        <v>0</v>
      </c>
      <c r="AS453" s="339">
        <f ca="1">SUM(AS$339:AS343)</f>
        <v>0</v>
      </c>
      <c r="AT453" s="339">
        <f ca="1">SUM(AT$339:AT343)</f>
        <v>0</v>
      </c>
      <c r="AU453" s="339">
        <f ca="1">SUM(AU$339:AU343)</f>
        <v>0</v>
      </c>
      <c r="AV453" s="339">
        <f ca="1">SUM(AV$339:AV343)</f>
        <v>0</v>
      </c>
      <c r="AW453" s="339">
        <f ca="1">SUM(AW$339:AW343)</f>
        <v>0</v>
      </c>
      <c r="AX453" s="339">
        <f ca="1">SUM(AX$339:AX343)</f>
        <v>0</v>
      </c>
      <c r="AY453" s="339">
        <f ca="1">SUM(AY$339:AY343)</f>
        <v>0</v>
      </c>
      <c r="AZ453" s="339">
        <f ca="1">SUM(AZ$339:AZ343)</f>
        <v>0</v>
      </c>
      <c r="BA453" s="339">
        <f ca="1">SUM(BA$339:BA343)</f>
        <v>0</v>
      </c>
      <c r="BB453" s="286"/>
      <c r="BC453" s="286"/>
      <c r="BD453" s="286"/>
      <c r="BE453" s="286"/>
      <c r="BF453" s="286"/>
      <c r="BG453" s="286"/>
      <c r="BH453" s="286"/>
      <c r="BI453" s="286"/>
      <c r="BJ453" s="286"/>
      <c r="BK453" s="286"/>
      <c r="BL453" s="286"/>
      <c r="BM453" s="286"/>
      <c r="BN453" s="286"/>
      <c r="BO453" s="286"/>
      <c r="BP453" s="286"/>
      <c r="BQ453" s="286"/>
      <c r="BR453" s="286"/>
      <c r="BS453" s="286"/>
      <c r="BT453" s="286"/>
      <c r="BU453" s="286"/>
      <c r="BV453" s="286"/>
      <c r="BW453" s="286"/>
      <c r="BX453" s="286"/>
      <c r="BY453" s="286"/>
      <c r="BZ453" s="286"/>
      <c r="CA453" s="286"/>
      <c r="CB453" s="286"/>
      <c r="CC453" s="286"/>
      <c r="CD453" s="286"/>
      <c r="CE453" s="286"/>
      <c r="CF453" s="286"/>
      <c r="CG453" s="286"/>
      <c r="CH453" s="286"/>
      <c r="CI453" s="286"/>
      <c r="CJ453" s="286"/>
      <c r="CK453" s="286"/>
      <c r="CL453" s="286"/>
      <c r="CM453" s="286"/>
      <c r="CN453" s="286"/>
      <c r="CO453" s="286"/>
      <c r="CP453" s="286"/>
      <c r="CQ453" s="286"/>
      <c r="CR453" s="286"/>
      <c r="CS453" s="286"/>
      <c r="CT453" s="286"/>
      <c r="CU453" s="286"/>
      <c r="CV453" s="286"/>
      <c r="CW453" s="286"/>
      <c r="CX453" s="286"/>
      <c r="CY453" s="286"/>
      <c r="CZ453" s="286"/>
      <c r="DA453" s="286"/>
      <c r="DB453" s="286"/>
      <c r="DC453" s="286"/>
      <c r="DD453" s="286"/>
      <c r="DE453" s="286"/>
      <c r="DF453" s="286"/>
      <c r="DG453" s="286"/>
      <c r="DH453" s="286"/>
      <c r="DI453" s="286"/>
      <c r="DJ453" s="286"/>
      <c r="DK453" s="286"/>
      <c r="DL453" s="286"/>
      <c r="DM453" s="286"/>
      <c r="DN453" s="286"/>
      <c r="DO453" s="286"/>
      <c r="DP453" s="286"/>
      <c r="DQ453" s="286"/>
      <c r="DR453" s="286"/>
      <c r="DS453" s="286"/>
      <c r="DT453" s="286"/>
      <c r="DU453" s="286"/>
      <c r="DV453" s="286"/>
      <c r="DW453" s="286"/>
      <c r="DX453" s="286"/>
      <c r="DY453" s="286"/>
      <c r="DZ453" s="286"/>
      <c r="EA453" s="286"/>
      <c r="EB453" s="286"/>
      <c r="EC453" s="286"/>
      <c r="ED453" s="286"/>
      <c r="EE453" s="286"/>
      <c r="EF453" s="286"/>
      <c r="EG453" s="286"/>
      <c r="EH453" s="286"/>
      <c r="EI453" s="286"/>
      <c r="EJ453" s="286"/>
      <c r="EK453" s="286"/>
      <c r="EL453" s="286"/>
      <c r="EM453" s="286"/>
      <c r="EN453" s="286"/>
      <c r="EO453" s="286"/>
      <c r="EP453" s="286"/>
      <c r="EQ453" s="286"/>
      <c r="ER453" s="286"/>
      <c r="ES453" s="286"/>
      <c r="ET453" s="286"/>
      <c r="EU453" s="286"/>
      <c r="EV453" s="286"/>
      <c r="EW453" s="286"/>
      <c r="EX453" s="286"/>
      <c r="EY453" s="286"/>
      <c r="EZ453" s="286"/>
      <c r="FA453" s="286"/>
      <c r="FB453" s="286"/>
      <c r="FC453" s="286"/>
      <c r="FD453" s="286"/>
      <c r="FE453" s="286"/>
      <c r="FF453" s="286"/>
      <c r="FG453" s="286"/>
      <c r="FH453" s="286"/>
      <c r="FI453" s="286"/>
      <c r="FJ453" s="286"/>
      <c r="FK453" s="286"/>
      <c r="FL453" s="286"/>
      <c r="FM453" s="286"/>
      <c r="FN453" s="286"/>
      <c r="FO453" s="286"/>
      <c r="FP453" s="286"/>
      <c r="FQ453" s="286"/>
      <c r="FR453" s="286"/>
      <c r="FS453" s="286"/>
      <c r="FT453" s="286"/>
      <c r="FU453" s="286"/>
      <c r="FV453" s="286"/>
      <c r="FW453" s="286"/>
      <c r="FX453" s="286"/>
      <c r="FY453" s="286"/>
      <c r="FZ453" s="286"/>
      <c r="GA453" s="286"/>
      <c r="GB453" s="286"/>
      <c r="GC453" s="286"/>
      <c r="GD453" s="286"/>
      <c r="GE453" s="286"/>
      <c r="GF453" s="286"/>
      <c r="GG453" s="286"/>
      <c r="GH453" s="286"/>
      <c r="GI453" s="286"/>
      <c r="GJ453" s="286"/>
      <c r="GK453" s="286"/>
      <c r="GL453" s="286"/>
      <c r="GM453" s="286"/>
      <c r="GN453" s="286"/>
      <c r="GO453" s="286"/>
      <c r="GP453" s="286"/>
      <c r="GQ453" s="286"/>
      <c r="GR453" s="286"/>
      <c r="GS453" s="286"/>
      <c r="GT453" s="286"/>
      <c r="GU453" s="286"/>
      <c r="GV453" s="286"/>
      <c r="GW453" s="286"/>
      <c r="GX453" s="286"/>
      <c r="GY453" s="286"/>
      <c r="GZ453" s="286"/>
      <c r="HA453" s="286"/>
      <c r="HB453" s="286"/>
      <c r="HC453" s="286"/>
      <c r="HD453" s="286"/>
      <c r="HE453" s="286"/>
      <c r="HF453" s="286"/>
      <c r="HG453" s="286"/>
      <c r="HH453" s="286"/>
      <c r="HI453" s="286"/>
      <c r="HJ453" s="286"/>
      <c r="HK453" s="286"/>
      <c r="HL453" s="286"/>
      <c r="HM453" s="286"/>
      <c r="HN453" s="286"/>
      <c r="HO453" s="286"/>
      <c r="HP453" s="286"/>
      <c r="HQ453" s="286"/>
      <c r="HR453" s="286"/>
      <c r="HS453" s="286"/>
      <c r="HT453" s="286"/>
      <c r="HU453" s="286"/>
      <c r="HV453" s="286"/>
      <c r="HW453" s="286"/>
      <c r="HX453" s="286"/>
      <c r="HY453" s="286"/>
      <c r="HZ453" s="286"/>
      <c r="IA453" s="286"/>
      <c r="IB453" s="286"/>
      <c r="IC453" s="286"/>
      <c r="ID453" s="286"/>
      <c r="IE453" s="286"/>
      <c r="IF453" s="286"/>
      <c r="IG453" s="286"/>
      <c r="IH453" s="286"/>
      <c r="II453" s="286"/>
      <c r="IJ453" s="286"/>
      <c r="IK453" s="286"/>
      <c r="IL453" s="286"/>
      <c r="IM453" s="286"/>
      <c r="IN453" s="286"/>
      <c r="IO453" s="286"/>
      <c r="IP453" s="286"/>
      <c r="IQ453" s="286"/>
      <c r="IR453" s="286"/>
      <c r="IS453" s="286"/>
      <c r="IT453" s="286"/>
      <c r="IU453" s="286"/>
      <c r="IV453" s="286"/>
    </row>
    <row r="454" spans="1:256" s="221" customFormat="1" outlineLevel="1">
      <c r="A454" s="344"/>
      <c r="B454" s="978">
        <v>6</v>
      </c>
      <c r="C454" s="979"/>
      <c r="E454" s="338">
        <f ca="1">SUM(E$339:E344)</f>
        <v>0</v>
      </c>
      <c r="F454" s="339">
        <f ca="1">SUM(F$339:F344)</f>
        <v>0</v>
      </c>
      <c r="G454" s="339">
        <f ca="1">SUM(G$339:G344)</f>
        <v>0</v>
      </c>
      <c r="H454" s="339">
        <f ca="1">SUM(H$339:H344)</f>
        <v>0</v>
      </c>
      <c r="I454" s="339">
        <f ca="1">SUM(I$339:I344)</f>
        <v>0</v>
      </c>
      <c r="J454" s="339">
        <f ca="1">SUM(J$339:J344)</f>
        <v>0</v>
      </c>
      <c r="K454" s="339">
        <f ca="1">SUM(K$339:K344)</f>
        <v>0</v>
      </c>
      <c r="L454" s="339">
        <f ca="1">SUM(L$339:L344)</f>
        <v>0</v>
      </c>
      <c r="M454" s="339">
        <f ca="1">SUM(M$339:M344)</f>
        <v>0</v>
      </c>
      <c r="N454" s="339">
        <f ca="1">SUM(N$339:N344)</f>
        <v>0</v>
      </c>
      <c r="O454" s="339">
        <f ca="1">SUM(O$339:O344)</f>
        <v>0</v>
      </c>
      <c r="P454" s="339">
        <f ca="1">SUM(P$339:P344)</f>
        <v>0</v>
      </c>
      <c r="Q454" s="339">
        <f ca="1">SUM(Q$339:Q344)</f>
        <v>0</v>
      </c>
      <c r="R454" s="339">
        <f ca="1">SUM(R$339:R344)</f>
        <v>0</v>
      </c>
      <c r="S454" s="339">
        <f ca="1">SUM(S$339:S344)</f>
        <v>0</v>
      </c>
      <c r="T454" s="339">
        <f ca="1">SUM(T$339:T344)</f>
        <v>0</v>
      </c>
      <c r="U454" s="339">
        <f ca="1">SUM(U$339:U344)</f>
        <v>0</v>
      </c>
      <c r="V454" s="339">
        <f ca="1">SUM(V$339:V344)</f>
        <v>0</v>
      </c>
      <c r="W454" s="339">
        <f ca="1">SUM(W$339:W344)</f>
        <v>0</v>
      </c>
      <c r="X454" s="339">
        <f ca="1">SUM(X$339:X344)</f>
        <v>0</v>
      </c>
      <c r="Y454" s="339">
        <f ca="1">SUM(Y$339:Y344)</f>
        <v>0</v>
      </c>
      <c r="Z454" s="339">
        <f ca="1">SUM(Z$339:Z344)</f>
        <v>0</v>
      </c>
      <c r="AA454" s="339">
        <f ca="1">SUM(AA$339:AA344)</f>
        <v>0</v>
      </c>
      <c r="AB454" s="339">
        <f ca="1">SUM(AB$339:AB344)</f>
        <v>0</v>
      </c>
      <c r="AC454" s="339">
        <f ca="1">SUM(AC$339:AC344)</f>
        <v>0</v>
      </c>
      <c r="AD454" s="339">
        <f ca="1">SUM(AD$339:AD344)</f>
        <v>0</v>
      </c>
      <c r="AE454" s="339">
        <f ca="1">SUM(AE$339:AE344)</f>
        <v>0</v>
      </c>
      <c r="AF454" s="339">
        <f ca="1">SUM(AF$339:AF344)</f>
        <v>0</v>
      </c>
      <c r="AG454" s="339">
        <f ca="1">SUM(AG$339:AG344)</f>
        <v>0</v>
      </c>
      <c r="AH454" s="339">
        <f ca="1">SUM(AH$339:AH344)</f>
        <v>0</v>
      </c>
      <c r="AI454" s="339">
        <f ca="1">SUM(AI$339:AI344)</f>
        <v>0</v>
      </c>
      <c r="AJ454" s="339">
        <f ca="1">SUM(AJ$339:AJ344)</f>
        <v>0</v>
      </c>
      <c r="AK454" s="339">
        <f ca="1">SUM(AK$339:AK344)</f>
        <v>0</v>
      </c>
      <c r="AL454" s="339">
        <f ca="1">SUM(AL$339:AL344)</f>
        <v>0</v>
      </c>
      <c r="AM454" s="339">
        <f ca="1">SUM(AM$339:AM344)</f>
        <v>0</v>
      </c>
      <c r="AN454" s="339">
        <f ca="1">SUM(AN$339:AN344)</f>
        <v>0</v>
      </c>
      <c r="AO454" s="339">
        <f ca="1">SUM(AO$339:AO344)</f>
        <v>0</v>
      </c>
      <c r="AP454" s="339">
        <f ca="1">SUM(AP$339:AP344)</f>
        <v>0</v>
      </c>
      <c r="AQ454" s="339">
        <f ca="1">SUM(AQ$339:AQ344)</f>
        <v>0</v>
      </c>
      <c r="AR454" s="339">
        <f ca="1">SUM(AR$339:AR344)</f>
        <v>0</v>
      </c>
      <c r="AS454" s="339">
        <f ca="1">SUM(AS$339:AS344)</f>
        <v>0</v>
      </c>
      <c r="AT454" s="339">
        <f ca="1">SUM(AT$339:AT344)</f>
        <v>0</v>
      </c>
      <c r="AU454" s="339">
        <f ca="1">SUM(AU$339:AU344)</f>
        <v>0</v>
      </c>
      <c r="AV454" s="339">
        <f ca="1">SUM(AV$339:AV344)</f>
        <v>0</v>
      </c>
      <c r="AW454" s="339">
        <f ca="1">SUM(AW$339:AW344)</f>
        <v>0</v>
      </c>
      <c r="AX454" s="339">
        <f ca="1">SUM(AX$339:AX344)</f>
        <v>0</v>
      </c>
      <c r="AY454" s="339">
        <f ca="1">SUM(AY$339:AY344)</f>
        <v>0</v>
      </c>
      <c r="AZ454" s="339">
        <f ca="1">SUM(AZ$339:AZ344)</f>
        <v>0</v>
      </c>
      <c r="BA454" s="339">
        <f ca="1">SUM(BA$339:BA344)</f>
        <v>0</v>
      </c>
      <c r="BB454" s="286"/>
      <c r="BC454" s="286"/>
      <c r="BD454" s="286"/>
      <c r="BE454" s="286"/>
      <c r="BF454" s="286"/>
      <c r="BG454" s="286"/>
      <c r="BH454" s="286"/>
      <c r="BI454" s="286"/>
      <c r="BJ454" s="286"/>
      <c r="BK454" s="286"/>
      <c r="BL454" s="286"/>
      <c r="BM454" s="286"/>
      <c r="BN454" s="286"/>
      <c r="BO454" s="286"/>
      <c r="BP454" s="286"/>
      <c r="BQ454" s="286"/>
      <c r="BR454" s="286"/>
      <c r="BS454" s="286"/>
      <c r="BT454" s="286"/>
      <c r="BU454" s="286"/>
      <c r="BV454" s="286"/>
      <c r="BW454" s="286"/>
      <c r="BX454" s="286"/>
      <c r="BY454" s="286"/>
      <c r="BZ454" s="286"/>
      <c r="CA454" s="286"/>
      <c r="CB454" s="286"/>
      <c r="CC454" s="286"/>
      <c r="CD454" s="286"/>
      <c r="CE454" s="286"/>
      <c r="CF454" s="286"/>
      <c r="CG454" s="286"/>
      <c r="CH454" s="286"/>
      <c r="CI454" s="286"/>
      <c r="CJ454" s="286"/>
      <c r="CK454" s="286"/>
      <c r="CL454" s="286"/>
      <c r="CM454" s="286"/>
      <c r="CN454" s="286"/>
      <c r="CO454" s="286"/>
      <c r="CP454" s="286"/>
      <c r="CQ454" s="286"/>
      <c r="CR454" s="286"/>
      <c r="CS454" s="286"/>
      <c r="CT454" s="286"/>
      <c r="CU454" s="286"/>
      <c r="CV454" s="286"/>
      <c r="CW454" s="286"/>
      <c r="CX454" s="286"/>
      <c r="CY454" s="286"/>
      <c r="CZ454" s="286"/>
      <c r="DA454" s="286"/>
      <c r="DB454" s="286"/>
      <c r="DC454" s="286"/>
      <c r="DD454" s="286"/>
      <c r="DE454" s="286"/>
      <c r="DF454" s="286"/>
      <c r="DG454" s="286"/>
      <c r="DH454" s="286"/>
      <c r="DI454" s="286"/>
      <c r="DJ454" s="286"/>
      <c r="DK454" s="286"/>
      <c r="DL454" s="286"/>
      <c r="DM454" s="286"/>
      <c r="DN454" s="286"/>
      <c r="DO454" s="286"/>
      <c r="DP454" s="286"/>
      <c r="DQ454" s="286"/>
      <c r="DR454" s="286"/>
      <c r="DS454" s="286"/>
      <c r="DT454" s="286"/>
      <c r="DU454" s="286"/>
      <c r="DV454" s="286"/>
      <c r="DW454" s="286"/>
      <c r="DX454" s="286"/>
      <c r="DY454" s="286"/>
      <c r="DZ454" s="286"/>
      <c r="EA454" s="286"/>
      <c r="EB454" s="286"/>
      <c r="EC454" s="286"/>
      <c r="ED454" s="286"/>
      <c r="EE454" s="286"/>
      <c r="EF454" s="286"/>
      <c r="EG454" s="286"/>
      <c r="EH454" s="286"/>
      <c r="EI454" s="286"/>
      <c r="EJ454" s="286"/>
      <c r="EK454" s="286"/>
      <c r="EL454" s="286"/>
      <c r="EM454" s="286"/>
      <c r="EN454" s="286"/>
      <c r="EO454" s="286"/>
      <c r="EP454" s="286"/>
      <c r="EQ454" s="286"/>
      <c r="ER454" s="286"/>
      <c r="ES454" s="286"/>
      <c r="ET454" s="286"/>
      <c r="EU454" s="286"/>
      <c r="EV454" s="286"/>
      <c r="EW454" s="286"/>
      <c r="EX454" s="286"/>
      <c r="EY454" s="286"/>
      <c r="EZ454" s="286"/>
      <c r="FA454" s="286"/>
      <c r="FB454" s="286"/>
      <c r="FC454" s="286"/>
      <c r="FD454" s="286"/>
      <c r="FE454" s="286"/>
      <c r="FF454" s="286"/>
      <c r="FG454" s="286"/>
      <c r="FH454" s="286"/>
      <c r="FI454" s="286"/>
      <c r="FJ454" s="286"/>
      <c r="FK454" s="286"/>
      <c r="FL454" s="286"/>
      <c r="FM454" s="286"/>
      <c r="FN454" s="286"/>
      <c r="FO454" s="286"/>
      <c r="FP454" s="286"/>
      <c r="FQ454" s="286"/>
      <c r="FR454" s="286"/>
      <c r="FS454" s="286"/>
      <c r="FT454" s="286"/>
      <c r="FU454" s="286"/>
      <c r="FV454" s="286"/>
      <c r="FW454" s="286"/>
      <c r="FX454" s="286"/>
      <c r="FY454" s="286"/>
      <c r="FZ454" s="286"/>
      <c r="GA454" s="286"/>
      <c r="GB454" s="286"/>
      <c r="GC454" s="286"/>
      <c r="GD454" s="286"/>
      <c r="GE454" s="286"/>
      <c r="GF454" s="286"/>
      <c r="GG454" s="286"/>
      <c r="GH454" s="286"/>
      <c r="GI454" s="286"/>
      <c r="GJ454" s="286"/>
      <c r="GK454" s="286"/>
      <c r="GL454" s="286"/>
      <c r="GM454" s="286"/>
      <c r="GN454" s="286"/>
      <c r="GO454" s="286"/>
      <c r="GP454" s="286"/>
      <c r="GQ454" s="286"/>
      <c r="GR454" s="286"/>
      <c r="GS454" s="286"/>
      <c r="GT454" s="286"/>
      <c r="GU454" s="286"/>
      <c r="GV454" s="286"/>
      <c r="GW454" s="286"/>
      <c r="GX454" s="286"/>
      <c r="GY454" s="286"/>
      <c r="GZ454" s="286"/>
      <c r="HA454" s="286"/>
      <c r="HB454" s="286"/>
      <c r="HC454" s="286"/>
      <c r="HD454" s="286"/>
      <c r="HE454" s="286"/>
      <c r="HF454" s="286"/>
      <c r="HG454" s="286"/>
      <c r="HH454" s="286"/>
      <c r="HI454" s="286"/>
      <c r="HJ454" s="286"/>
      <c r="HK454" s="286"/>
      <c r="HL454" s="286"/>
      <c r="HM454" s="286"/>
      <c r="HN454" s="286"/>
      <c r="HO454" s="286"/>
      <c r="HP454" s="286"/>
      <c r="HQ454" s="286"/>
      <c r="HR454" s="286"/>
      <c r="HS454" s="286"/>
      <c r="HT454" s="286"/>
      <c r="HU454" s="286"/>
      <c r="HV454" s="286"/>
      <c r="HW454" s="286"/>
      <c r="HX454" s="286"/>
      <c r="HY454" s="286"/>
      <c r="HZ454" s="286"/>
      <c r="IA454" s="286"/>
      <c r="IB454" s="286"/>
      <c r="IC454" s="286"/>
      <c r="ID454" s="286"/>
      <c r="IE454" s="286"/>
      <c r="IF454" s="286"/>
      <c r="IG454" s="286"/>
      <c r="IH454" s="286"/>
      <c r="II454" s="286"/>
      <c r="IJ454" s="286"/>
      <c r="IK454" s="286"/>
      <c r="IL454" s="286"/>
      <c r="IM454" s="286"/>
      <c r="IN454" s="286"/>
      <c r="IO454" s="286"/>
      <c r="IP454" s="286"/>
      <c r="IQ454" s="286"/>
      <c r="IR454" s="286"/>
      <c r="IS454" s="286"/>
      <c r="IT454" s="286"/>
      <c r="IU454" s="286"/>
      <c r="IV454" s="286"/>
    </row>
    <row r="455" spans="1:256" s="221" customFormat="1" outlineLevel="1">
      <c r="A455" s="344"/>
      <c r="B455" s="978">
        <v>7</v>
      </c>
      <c r="C455" s="979"/>
      <c r="E455" s="338">
        <f ca="1">SUM(E$339:E345)</f>
        <v>0</v>
      </c>
      <c r="F455" s="339">
        <f ca="1">SUM(F$339:F345)</f>
        <v>0</v>
      </c>
      <c r="G455" s="339">
        <f ca="1">SUM(G$339:G345)</f>
        <v>0</v>
      </c>
      <c r="H455" s="339">
        <f ca="1">SUM(H$339:H345)</f>
        <v>0</v>
      </c>
      <c r="I455" s="339">
        <f ca="1">SUM(I$339:I345)</f>
        <v>0</v>
      </c>
      <c r="J455" s="339">
        <f ca="1">SUM(J$339:J345)</f>
        <v>0</v>
      </c>
      <c r="K455" s="339">
        <f ca="1">SUM(K$339:K345)</f>
        <v>0</v>
      </c>
      <c r="L455" s="339">
        <f ca="1">SUM(L$339:L345)</f>
        <v>0</v>
      </c>
      <c r="M455" s="339">
        <f ca="1">SUM(M$339:M345)</f>
        <v>0</v>
      </c>
      <c r="N455" s="339">
        <f ca="1">SUM(N$339:N345)</f>
        <v>0</v>
      </c>
      <c r="O455" s="339">
        <f ca="1">SUM(O$339:O345)</f>
        <v>0</v>
      </c>
      <c r="P455" s="339">
        <f ca="1">SUM(P$339:P345)</f>
        <v>0</v>
      </c>
      <c r="Q455" s="339">
        <f ca="1">SUM(Q$339:Q345)</f>
        <v>0</v>
      </c>
      <c r="R455" s="339">
        <f ca="1">SUM(R$339:R345)</f>
        <v>0</v>
      </c>
      <c r="S455" s="339">
        <f ca="1">SUM(S$339:S345)</f>
        <v>0</v>
      </c>
      <c r="T455" s="339">
        <f ca="1">SUM(T$339:T345)</f>
        <v>0</v>
      </c>
      <c r="U455" s="339">
        <f ca="1">SUM(U$339:U345)</f>
        <v>0</v>
      </c>
      <c r="V455" s="339">
        <f ca="1">SUM(V$339:V345)</f>
        <v>0</v>
      </c>
      <c r="W455" s="339">
        <f ca="1">SUM(W$339:W345)</f>
        <v>0</v>
      </c>
      <c r="X455" s="339">
        <f ca="1">SUM(X$339:X345)</f>
        <v>0</v>
      </c>
      <c r="Y455" s="339">
        <f ca="1">SUM(Y$339:Y345)</f>
        <v>0</v>
      </c>
      <c r="Z455" s="339">
        <f ca="1">SUM(Z$339:Z345)</f>
        <v>0</v>
      </c>
      <c r="AA455" s="339">
        <f ca="1">SUM(AA$339:AA345)</f>
        <v>0</v>
      </c>
      <c r="AB455" s="339">
        <f ca="1">SUM(AB$339:AB345)</f>
        <v>0</v>
      </c>
      <c r="AC455" s="339">
        <f ca="1">SUM(AC$339:AC345)</f>
        <v>0</v>
      </c>
      <c r="AD455" s="339">
        <f ca="1">SUM(AD$339:AD345)</f>
        <v>0</v>
      </c>
      <c r="AE455" s="339">
        <f ca="1">SUM(AE$339:AE345)</f>
        <v>0</v>
      </c>
      <c r="AF455" s="339">
        <f ca="1">SUM(AF$339:AF345)</f>
        <v>0</v>
      </c>
      <c r="AG455" s="339">
        <f ca="1">SUM(AG$339:AG345)</f>
        <v>0</v>
      </c>
      <c r="AH455" s="339">
        <f ca="1">SUM(AH$339:AH345)</f>
        <v>0</v>
      </c>
      <c r="AI455" s="339">
        <f ca="1">SUM(AI$339:AI345)</f>
        <v>0</v>
      </c>
      <c r="AJ455" s="339">
        <f ca="1">SUM(AJ$339:AJ345)</f>
        <v>0</v>
      </c>
      <c r="AK455" s="339">
        <f ca="1">SUM(AK$339:AK345)</f>
        <v>0</v>
      </c>
      <c r="AL455" s="339">
        <f ca="1">SUM(AL$339:AL345)</f>
        <v>0</v>
      </c>
      <c r="AM455" s="339">
        <f ca="1">SUM(AM$339:AM345)</f>
        <v>0</v>
      </c>
      <c r="AN455" s="339">
        <f ca="1">SUM(AN$339:AN345)</f>
        <v>0</v>
      </c>
      <c r="AO455" s="339">
        <f ca="1">SUM(AO$339:AO345)</f>
        <v>0</v>
      </c>
      <c r="AP455" s="339">
        <f ca="1">SUM(AP$339:AP345)</f>
        <v>0</v>
      </c>
      <c r="AQ455" s="339">
        <f ca="1">SUM(AQ$339:AQ345)</f>
        <v>0</v>
      </c>
      <c r="AR455" s="339">
        <f ca="1">SUM(AR$339:AR345)</f>
        <v>0</v>
      </c>
      <c r="AS455" s="339">
        <f ca="1">SUM(AS$339:AS345)</f>
        <v>0</v>
      </c>
      <c r="AT455" s="339">
        <f ca="1">SUM(AT$339:AT345)</f>
        <v>0</v>
      </c>
      <c r="AU455" s="339">
        <f ca="1">SUM(AU$339:AU345)</f>
        <v>0</v>
      </c>
      <c r="AV455" s="339">
        <f ca="1">SUM(AV$339:AV345)</f>
        <v>0</v>
      </c>
      <c r="AW455" s="339">
        <f ca="1">SUM(AW$339:AW345)</f>
        <v>0</v>
      </c>
      <c r="AX455" s="339">
        <f ca="1">SUM(AX$339:AX345)</f>
        <v>0</v>
      </c>
      <c r="AY455" s="339">
        <f ca="1">SUM(AY$339:AY345)</f>
        <v>0</v>
      </c>
      <c r="AZ455" s="339">
        <f ca="1">SUM(AZ$339:AZ345)</f>
        <v>0</v>
      </c>
      <c r="BA455" s="339">
        <f ca="1">SUM(BA$339:BA345)</f>
        <v>0</v>
      </c>
      <c r="BB455" s="286"/>
      <c r="BC455" s="286"/>
      <c r="BD455" s="286"/>
      <c r="BE455" s="286"/>
      <c r="BF455" s="286"/>
      <c r="BG455" s="286"/>
      <c r="BH455" s="286"/>
      <c r="BI455" s="286"/>
      <c r="BJ455" s="286"/>
      <c r="BK455" s="286"/>
      <c r="BL455" s="286"/>
      <c r="BM455" s="286"/>
      <c r="BN455" s="286"/>
      <c r="BO455" s="286"/>
      <c r="BP455" s="286"/>
      <c r="BQ455" s="286"/>
      <c r="BR455" s="286"/>
      <c r="BS455" s="286"/>
      <c r="BT455" s="286"/>
      <c r="BU455" s="286"/>
      <c r="BV455" s="286"/>
      <c r="BW455" s="286"/>
      <c r="BX455" s="286"/>
      <c r="BY455" s="286"/>
      <c r="BZ455" s="286"/>
      <c r="CA455" s="286"/>
      <c r="CB455" s="286"/>
      <c r="CC455" s="286"/>
      <c r="CD455" s="286"/>
      <c r="CE455" s="286"/>
      <c r="CF455" s="286"/>
      <c r="CG455" s="286"/>
      <c r="CH455" s="286"/>
      <c r="CI455" s="286"/>
      <c r="CJ455" s="286"/>
      <c r="CK455" s="286"/>
      <c r="CL455" s="286"/>
      <c r="CM455" s="286"/>
      <c r="CN455" s="286"/>
      <c r="CO455" s="286"/>
      <c r="CP455" s="286"/>
      <c r="CQ455" s="286"/>
      <c r="CR455" s="286"/>
      <c r="CS455" s="286"/>
      <c r="CT455" s="286"/>
      <c r="CU455" s="286"/>
      <c r="CV455" s="286"/>
      <c r="CW455" s="286"/>
      <c r="CX455" s="286"/>
      <c r="CY455" s="286"/>
      <c r="CZ455" s="286"/>
      <c r="DA455" s="286"/>
      <c r="DB455" s="286"/>
      <c r="DC455" s="286"/>
      <c r="DD455" s="286"/>
      <c r="DE455" s="286"/>
      <c r="DF455" s="286"/>
      <c r="DG455" s="286"/>
      <c r="DH455" s="286"/>
      <c r="DI455" s="286"/>
      <c r="DJ455" s="286"/>
      <c r="DK455" s="286"/>
      <c r="DL455" s="286"/>
      <c r="DM455" s="286"/>
      <c r="DN455" s="286"/>
      <c r="DO455" s="286"/>
      <c r="DP455" s="286"/>
      <c r="DQ455" s="286"/>
      <c r="DR455" s="286"/>
      <c r="DS455" s="286"/>
      <c r="DT455" s="286"/>
      <c r="DU455" s="286"/>
      <c r="DV455" s="286"/>
      <c r="DW455" s="286"/>
      <c r="DX455" s="286"/>
      <c r="DY455" s="286"/>
      <c r="DZ455" s="286"/>
      <c r="EA455" s="286"/>
      <c r="EB455" s="286"/>
      <c r="EC455" s="286"/>
      <c r="ED455" s="286"/>
      <c r="EE455" s="286"/>
      <c r="EF455" s="286"/>
      <c r="EG455" s="286"/>
      <c r="EH455" s="286"/>
      <c r="EI455" s="286"/>
      <c r="EJ455" s="286"/>
      <c r="EK455" s="286"/>
      <c r="EL455" s="286"/>
      <c r="EM455" s="286"/>
      <c r="EN455" s="286"/>
      <c r="EO455" s="286"/>
      <c r="EP455" s="286"/>
      <c r="EQ455" s="286"/>
      <c r="ER455" s="286"/>
      <c r="ES455" s="286"/>
      <c r="ET455" s="286"/>
      <c r="EU455" s="286"/>
      <c r="EV455" s="286"/>
      <c r="EW455" s="286"/>
      <c r="EX455" s="286"/>
      <c r="EY455" s="286"/>
      <c r="EZ455" s="286"/>
      <c r="FA455" s="286"/>
      <c r="FB455" s="286"/>
      <c r="FC455" s="286"/>
      <c r="FD455" s="286"/>
      <c r="FE455" s="286"/>
      <c r="FF455" s="286"/>
      <c r="FG455" s="286"/>
      <c r="FH455" s="286"/>
      <c r="FI455" s="286"/>
      <c r="FJ455" s="286"/>
      <c r="FK455" s="286"/>
      <c r="FL455" s="286"/>
      <c r="FM455" s="286"/>
      <c r="FN455" s="286"/>
      <c r="FO455" s="286"/>
      <c r="FP455" s="286"/>
      <c r="FQ455" s="286"/>
      <c r="FR455" s="286"/>
      <c r="FS455" s="286"/>
      <c r="FT455" s="286"/>
      <c r="FU455" s="286"/>
      <c r="FV455" s="286"/>
      <c r="FW455" s="286"/>
      <c r="FX455" s="286"/>
      <c r="FY455" s="286"/>
      <c r="FZ455" s="286"/>
      <c r="GA455" s="286"/>
      <c r="GB455" s="286"/>
      <c r="GC455" s="286"/>
      <c r="GD455" s="286"/>
      <c r="GE455" s="286"/>
      <c r="GF455" s="286"/>
      <c r="GG455" s="286"/>
      <c r="GH455" s="286"/>
      <c r="GI455" s="286"/>
      <c r="GJ455" s="286"/>
      <c r="GK455" s="286"/>
      <c r="GL455" s="286"/>
      <c r="GM455" s="286"/>
      <c r="GN455" s="286"/>
      <c r="GO455" s="286"/>
      <c r="GP455" s="286"/>
      <c r="GQ455" s="286"/>
      <c r="GR455" s="286"/>
      <c r="GS455" s="286"/>
      <c r="GT455" s="286"/>
      <c r="GU455" s="286"/>
      <c r="GV455" s="286"/>
      <c r="GW455" s="286"/>
      <c r="GX455" s="286"/>
      <c r="GY455" s="286"/>
      <c r="GZ455" s="286"/>
      <c r="HA455" s="286"/>
      <c r="HB455" s="286"/>
      <c r="HC455" s="286"/>
      <c r="HD455" s="286"/>
      <c r="HE455" s="286"/>
      <c r="HF455" s="286"/>
      <c r="HG455" s="286"/>
      <c r="HH455" s="286"/>
      <c r="HI455" s="286"/>
      <c r="HJ455" s="286"/>
      <c r="HK455" s="286"/>
      <c r="HL455" s="286"/>
      <c r="HM455" s="286"/>
      <c r="HN455" s="286"/>
      <c r="HO455" s="286"/>
      <c r="HP455" s="286"/>
      <c r="HQ455" s="286"/>
      <c r="HR455" s="286"/>
      <c r="HS455" s="286"/>
      <c r="HT455" s="286"/>
      <c r="HU455" s="286"/>
      <c r="HV455" s="286"/>
      <c r="HW455" s="286"/>
      <c r="HX455" s="286"/>
      <c r="HY455" s="286"/>
      <c r="HZ455" s="286"/>
      <c r="IA455" s="286"/>
      <c r="IB455" s="286"/>
      <c r="IC455" s="286"/>
      <c r="ID455" s="286"/>
      <c r="IE455" s="286"/>
      <c r="IF455" s="286"/>
      <c r="IG455" s="286"/>
      <c r="IH455" s="286"/>
      <c r="II455" s="286"/>
      <c r="IJ455" s="286"/>
      <c r="IK455" s="286"/>
      <c r="IL455" s="286"/>
      <c r="IM455" s="286"/>
      <c r="IN455" s="286"/>
      <c r="IO455" s="286"/>
      <c r="IP455" s="286"/>
      <c r="IQ455" s="286"/>
      <c r="IR455" s="286"/>
      <c r="IS455" s="286"/>
      <c r="IT455" s="286"/>
      <c r="IU455" s="286"/>
      <c r="IV455" s="286"/>
    </row>
    <row r="456" spans="1:256" s="221" customFormat="1" outlineLevel="1">
      <c r="A456" s="344"/>
      <c r="B456" s="978">
        <v>8</v>
      </c>
      <c r="C456" s="979"/>
      <c r="E456" s="338">
        <f ca="1">SUM(E$339:E346)</f>
        <v>0</v>
      </c>
      <c r="F456" s="339">
        <f ca="1">SUM(F$339:F346)</f>
        <v>0</v>
      </c>
      <c r="G456" s="339">
        <f ca="1">SUM(G$339:G346)</f>
        <v>0</v>
      </c>
      <c r="H456" s="339">
        <f ca="1">SUM(H$339:H346)</f>
        <v>0</v>
      </c>
      <c r="I456" s="339">
        <f ca="1">SUM(I$339:I346)</f>
        <v>0</v>
      </c>
      <c r="J456" s="339">
        <f ca="1">SUM(J$339:J346)</f>
        <v>0</v>
      </c>
      <c r="K456" s="339">
        <f ca="1">SUM(K$339:K346)</f>
        <v>0</v>
      </c>
      <c r="L456" s="339">
        <f ca="1">SUM(L$339:L346)</f>
        <v>0</v>
      </c>
      <c r="M456" s="339">
        <f ca="1">SUM(M$339:M346)</f>
        <v>0</v>
      </c>
      <c r="N456" s="339">
        <f ca="1">SUM(N$339:N346)</f>
        <v>0</v>
      </c>
      <c r="O456" s="339">
        <f ca="1">SUM(O$339:O346)</f>
        <v>0</v>
      </c>
      <c r="P456" s="339">
        <f ca="1">SUM(P$339:P346)</f>
        <v>0</v>
      </c>
      <c r="Q456" s="339">
        <f ca="1">SUM(Q$339:Q346)</f>
        <v>0</v>
      </c>
      <c r="R456" s="339">
        <f ca="1">SUM(R$339:R346)</f>
        <v>0</v>
      </c>
      <c r="S456" s="339">
        <f ca="1">SUM(S$339:S346)</f>
        <v>0</v>
      </c>
      <c r="T456" s="339">
        <f ca="1">SUM(T$339:T346)</f>
        <v>0</v>
      </c>
      <c r="U456" s="339">
        <f ca="1">SUM(U$339:U346)</f>
        <v>0</v>
      </c>
      <c r="V456" s="339">
        <f ca="1">SUM(V$339:V346)</f>
        <v>0</v>
      </c>
      <c r="W456" s="339">
        <f ca="1">SUM(W$339:W346)</f>
        <v>0</v>
      </c>
      <c r="X456" s="339">
        <f ca="1">SUM(X$339:X346)</f>
        <v>0</v>
      </c>
      <c r="Y456" s="339">
        <f ca="1">SUM(Y$339:Y346)</f>
        <v>0</v>
      </c>
      <c r="Z456" s="339">
        <f ca="1">SUM(Z$339:Z346)</f>
        <v>0</v>
      </c>
      <c r="AA456" s="339">
        <f ca="1">SUM(AA$339:AA346)</f>
        <v>0</v>
      </c>
      <c r="AB456" s="339">
        <f ca="1">SUM(AB$339:AB346)</f>
        <v>0</v>
      </c>
      <c r="AC456" s="339">
        <f ca="1">SUM(AC$339:AC346)</f>
        <v>0</v>
      </c>
      <c r="AD456" s="339">
        <f ca="1">SUM(AD$339:AD346)</f>
        <v>0</v>
      </c>
      <c r="AE456" s="339">
        <f ca="1">SUM(AE$339:AE346)</f>
        <v>0</v>
      </c>
      <c r="AF456" s="339">
        <f ca="1">SUM(AF$339:AF346)</f>
        <v>0</v>
      </c>
      <c r="AG456" s="339">
        <f ca="1">SUM(AG$339:AG346)</f>
        <v>0</v>
      </c>
      <c r="AH456" s="339">
        <f ca="1">SUM(AH$339:AH346)</f>
        <v>0</v>
      </c>
      <c r="AI456" s="339">
        <f ca="1">SUM(AI$339:AI346)</f>
        <v>0</v>
      </c>
      <c r="AJ456" s="339">
        <f ca="1">SUM(AJ$339:AJ346)</f>
        <v>0</v>
      </c>
      <c r="AK456" s="339">
        <f ca="1">SUM(AK$339:AK346)</f>
        <v>0</v>
      </c>
      <c r="AL456" s="339">
        <f ca="1">SUM(AL$339:AL346)</f>
        <v>0</v>
      </c>
      <c r="AM456" s="339">
        <f ca="1">SUM(AM$339:AM346)</f>
        <v>0</v>
      </c>
      <c r="AN456" s="339">
        <f ca="1">SUM(AN$339:AN346)</f>
        <v>0</v>
      </c>
      <c r="AO456" s="339">
        <f ca="1">SUM(AO$339:AO346)</f>
        <v>0</v>
      </c>
      <c r="AP456" s="339">
        <f ca="1">SUM(AP$339:AP346)</f>
        <v>0</v>
      </c>
      <c r="AQ456" s="339">
        <f ca="1">SUM(AQ$339:AQ346)</f>
        <v>0</v>
      </c>
      <c r="AR456" s="339">
        <f ca="1">SUM(AR$339:AR346)</f>
        <v>0</v>
      </c>
      <c r="AS456" s="339">
        <f ca="1">SUM(AS$339:AS346)</f>
        <v>0</v>
      </c>
      <c r="AT456" s="339">
        <f ca="1">SUM(AT$339:AT346)</f>
        <v>0</v>
      </c>
      <c r="AU456" s="339">
        <f ca="1">SUM(AU$339:AU346)</f>
        <v>0</v>
      </c>
      <c r="AV456" s="339">
        <f ca="1">SUM(AV$339:AV346)</f>
        <v>0</v>
      </c>
      <c r="AW456" s="339">
        <f ca="1">SUM(AW$339:AW346)</f>
        <v>0</v>
      </c>
      <c r="AX456" s="339">
        <f ca="1">SUM(AX$339:AX346)</f>
        <v>0</v>
      </c>
      <c r="AY456" s="339">
        <f ca="1">SUM(AY$339:AY346)</f>
        <v>0</v>
      </c>
      <c r="AZ456" s="339">
        <f ca="1">SUM(AZ$339:AZ346)</f>
        <v>0</v>
      </c>
      <c r="BA456" s="339">
        <f ca="1">SUM(BA$339:BA346)</f>
        <v>0</v>
      </c>
      <c r="BB456" s="286"/>
      <c r="BC456" s="286"/>
      <c r="BD456" s="286"/>
      <c r="BE456" s="286"/>
      <c r="BF456" s="286"/>
      <c r="BG456" s="286"/>
      <c r="BH456" s="286"/>
      <c r="BI456" s="286"/>
      <c r="BJ456" s="286"/>
      <c r="BK456" s="286"/>
      <c r="BL456" s="286"/>
      <c r="BM456" s="286"/>
      <c r="BN456" s="286"/>
      <c r="BO456" s="286"/>
      <c r="BP456" s="286"/>
      <c r="BQ456" s="286"/>
      <c r="BR456" s="286"/>
      <c r="BS456" s="286"/>
      <c r="BT456" s="286"/>
      <c r="BU456" s="286"/>
      <c r="BV456" s="286"/>
      <c r="BW456" s="286"/>
      <c r="BX456" s="286"/>
      <c r="BY456" s="286"/>
      <c r="BZ456" s="286"/>
      <c r="CA456" s="286"/>
      <c r="CB456" s="286"/>
      <c r="CC456" s="286"/>
      <c r="CD456" s="286"/>
      <c r="CE456" s="286"/>
      <c r="CF456" s="286"/>
      <c r="CG456" s="286"/>
      <c r="CH456" s="286"/>
      <c r="CI456" s="286"/>
      <c r="CJ456" s="286"/>
      <c r="CK456" s="286"/>
      <c r="CL456" s="286"/>
      <c r="CM456" s="286"/>
      <c r="CN456" s="286"/>
      <c r="CO456" s="286"/>
      <c r="CP456" s="286"/>
      <c r="CQ456" s="286"/>
      <c r="CR456" s="286"/>
      <c r="CS456" s="286"/>
      <c r="CT456" s="286"/>
      <c r="CU456" s="286"/>
      <c r="CV456" s="286"/>
      <c r="CW456" s="286"/>
      <c r="CX456" s="286"/>
      <c r="CY456" s="286"/>
      <c r="CZ456" s="286"/>
      <c r="DA456" s="286"/>
      <c r="DB456" s="286"/>
      <c r="DC456" s="286"/>
      <c r="DD456" s="286"/>
      <c r="DE456" s="286"/>
      <c r="DF456" s="286"/>
      <c r="DG456" s="286"/>
      <c r="DH456" s="286"/>
      <c r="DI456" s="286"/>
      <c r="DJ456" s="286"/>
      <c r="DK456" s="286"/>
      <c r="DL456" s="286"/>
      <c r="DM456" s="286"/>
      <c r="DN456" s="286"/>
      <c r="DO456" s="286"/>
      <c r="DP456" s="286"/>
      <c r="DQ456" s="286"/>
      <c r="DR456" s="286"/>
      <c r="DS456" s="286"/>
      <c r="DT456" s="286"/>
      <c r="DU456" s="286"/>
      <c r="DV456" s="286"/>
      <c r="DW456" s="286"/>
      <c r="DX456" s="286"/>
      <c r="DY456" s="286"/>
      <c r="DZ456" s="286"/>
      <c r="EA456" s="286"/>
      <c r="EB456" s="286"/>
      <c r="EC456" s="286"/>
      <c r="ED456" s="286"/>
      <c r="EE456" s="286"/>
      <c r="EF456" s="286"/>
      <c r="EG456" s="286"/>
      <c r="EH456" s="286"/>
      <c r="EI456" s="286"/>
      <c r="EJ456" s="286"/>
      <c r="EK456" s="286"/>
      <c r="EL456" s="286"/>
      <c r="EM456" s="286"/>
      <c r="EN456" s="286"/>
      <c r="EO456" s="286"/>
      <c r="EP456" s="286"/>
      <c r="EQ456" s="286"/>
      <c r="ER456" s="286"/>
      <c r="ES456" s="286"/>
      <c r="ET456" s="286"/>
      <c r="EU456" s="286"/>
      <c r="EV456" s="286"/>
      <c r="EW456" s="286"/>
      <c r="EX456" s="286"/>
      <c r="EY456" s="286"/>
      <c r="EZ456" s="286"/>
      <c r="FA456" s="286"/>
      <c r="FB456" s="286"/>
      <c r="FC456" s="286"/>
      <c r="FD456" s="286"/>
      <c r="FE456" s="286"/>
      <c r="FF456" s="286"/>
      <c r="FG456" s="286"/>
      <c r="FH456" s="286"/>
      <c r="FI456" s="286"/>
      <c r="FJ456" s="286"/>
      <c r="FK456" s="286"/>
      <c r="FL456" s="286"/>
      <c r="FM456" s="286"/>
      <c r="FN456" s="286"/>
      <c r="FO456" s="286"/>
      <c r="FP456" s="286"/>
      <c r="FQ456" s="286"/>
      <c r="FR456" s="286"/>
      <c r="FS456" s="286"/>
      <c r="FT456" s="286"/>
      <c r="FU456" s="286"/>
      <c r="FV456" s="286"/>
      <c r="FW456" s="286"/>
      <c r="FX456" s="286"/>
      <c r="FY456" s="286"/>
      <c r="FZ456" s="286"/>
      <c r="GA456" s="286"/>
      <c r="GB456" s="286"/>
      <c r="GC456" s="286"/>
      <c r="GD456" s="286"/>
      <c r="GE456" s="286"/>
      <c r="GF456" s="286"/>
      <c r="GG456" s="286"/>
      <c r="GH456" s="286"/>
      <c r="GI456" s="286"/>
      <c r="GJ456" s="286"/>
      <c r="GK456" s="286"/>
      <c r="GL456" s="286"/>
      <c r="GM456" s="286"/>
      <c r="GN456" s="286"/>
      <c r="GO456" s="286"/>
      <c r="GP456" s="286"/>
      <c r="GQ456" s="286"/>
      <c r="GR456" s="286"/>
      <c r="GS456" s="286"/>
      <c r="GT456" s="286"/>
      <c r="GU456" s="286"/>
      <c r="GV456" s="286"/>
      <c r="GW456" s="286"/>
      <c r="GX456" s="286"/>
      <c r="GY456" s="286"/>
      <c r="GZ456" s="286"/>
      <c r="HA456" s="286"/>
      <c r="HB456" s="286"/>
      <c r="HC456" s="286"/>
      <c r="HD456" s="286"/>
      <c r="HE456" s="286"/>
      <c r="HF456" s="286"/>
      <c r="HG456" s="286"/>
      <c r="HH456" s="286"/>
      <c r="HI456" s="286"/>
      <c r="HJ456" s="286"/>
      <c r="HK456" s="286"/>
      <c r="HL456" s="286"/>
      <c r="HM456" s="286"/>
      <c r="HN456" s="286"/>
      <c r="HO456" s="286"/>
      <c r="HP456" s="286"/>
      <c r="HQ456" s="286"/>
      <c r="HR456" s="286"/>
      <c r="HS456" s="286"/>
      <c r="HT456" s="286"/>
      <c r="HU456" s="286"/>
      <c r="HV456" s="286"/>
      <c r="HW456" s="286"/>
      <c r="HX456" s="286"/>
      <c r="HY456" s="286"/>
      <c r="HZ456" s="286"/>
      <c r="IA456" s="286"/>
      <c r="IB456" s="286"/>
      <c r="IC456" s="286"/>
      <c r="ID456" s="286"/>
      <c r="IE456" s="286"/>
      <c r="IF456" s="286"/>
      <c r="IG456" s="286"/>
      <c r="IH456" s="286"/>
      <c r="II456" s="286"/>
      <c r="IJ456" s="286"/>
      <c r="IK456" s="286"/>
      <c r="IL456" s="286"/>
      <c r="IM456" s="286"/>
      <c r="IN456" s="286"/>
      <c r="IO456" s="286"/>
      <c r="IP456" s="286"/>
      <c r="IQ456" s="286"/>
      <c r="IR456" s="286"/>
      <c r="IS456" s="286"/>
      <c r="IT456" s="286"/>
      <c r="IU456" s="286"/>
      <c r="IV456" s="286"/>
    </row>
    <row r="457" spans="1:256" s="452" customFormat="1" outlineLevel="1">
      <c r="A457" s="344"/>
      <c r="B457" s="978">
        <v>9</v>
      </c>
      <c r="C457" s="979"/>
      <c r="D457" s="221"/>
      <c r="E457" s="338">
        <f ca="1">SUM(E$339:E347)</f>
        <v>0</v>
      </c>
      <c r="F457" s="339">
        <f ca="1">SUM(F$339:F347)</f>
        <v>0</v>
      </c>
      <c r="G457" s="339">
        <f ca="1">SUM(G$339:G347)</f>
        <v>0</v>
      </c>
      <c r="H457" s="339">
        <f ca="1">SUM(H$339:H347)</f>
        <v>0</v>
      </c>
      <c r="I457" s="339">
        <f ca="1">SUM(I$339:I347)</f>
        <v>0</v>
      </c>
      <c r="J457" s="339">
        <f ca="1">SUM(J$339:J347)</f>
        <v>0</v>
      </c>
      <c r="K457" s="339">
        <f ca="1">SUM(K$339:K347)</f>
        <v>0</v>
      </c>
      <c r="L457" s="339">
        <f ca="1">SUM(L$339:L347)</f>
        <v>0</v>
      </c>
      <c r="M457" s="339">
        <f ca="1">SUM(M$339:M347)</f>
        <v>0</v>
      </c>
      <c r="N457" s="339">
        <f ca="1">SUM(N$339:N347)</f>
        <v>0</v>
      </c>
      <c r="O457" s="339">
        <f ca="1">SUM(O$339:O347)</f>
        <v>0</v>
      </c>
      <c r="P457" s="339">
        <f ca="1">SUM(P$339:P347)</f>
        <v>0</v>
      </c>
      <c r="Q457" s="339">
        <f ca="1">SUM(Q$339:Q347)</f>
        <v>0</v>
      </c>
      <c r="R457" s="339">
        <f ca="1">SUM(R$339:R347)</f>
        <v>0</v>
      </c>
      <c r="S457" s="339">
        <f ca="1">SUM(S$339:S347)</f>
        <v>0</v>
      </c>
      <c r="T457" s="339">
        <f ca="1">SUM(T$339:T347)</f>
        <v>0</v>
      </c>
      <c r="U457" s="339">
        <f ca="1">SUM(U$339:U347)</f>
        <v>0</v>
      </c>
      <c r="V457" s="339">
        <f ca="1">SUM(V$339:V347)</f>
        <v>0</v>
      </c>
      <c r="W457" s="339">
        <f ca="1">SUM(W$339:W347)</f>
        <v>0</v>
      </c>
      <c r="X457" s="339">
        <f ca="1">SUM(X$339:X347)</f>
        <v>0</v>
      </c>
      <c r="Y457" s="339">
        <f ca="1">SUM(Y$339:Y347)</f>
        <v>0</v>
      </c>
      <c r="Z457" s="339">
        <f ca="1">SUM(Z$339:Z347)</f>
        <v>0</v>
      </c>
      <c r="AA457" s="339">
        <f ca="1">SUM(AA$339:AA347)</f>
        <v>0</v>
      </c>
      <c r="AB457" s="339">
        <f ca="1">SUM(AB$339:AB347)</f>
        <v>0</v>
      </c>
      <c r="AC457" s="339">
        <f ca="1">SUM(AC$339:AC347)</f>
        <v>0</v>
      </c>
      <c r="AD457" s="339">
        <f ca="1">SUM(AD$339:AD347)</f>
        <v>0</v>
      </c>
      <c r="AE457" s="339">
        <f ca="1">SUM(AE$339:AE347)</f>
        <v>0</v>
      </c>
      <c r="AF457" s="339">
        <f ca="1">SUM(AF$339:AF347)</f>
        <v>0</v>
      </c>
      <c r="AG457" s="339">
        <f ca="1">SUM(AG$339:AG347)</f>
        <v>0</v>
      </c>
      <c r="AH457" s="339">
        <f ca="1">SUM(AH$339:AH347)</f>
        <v>0</v>
      </c>
      <c r="AI457" s="339">
        <f ca="1">SUM(AI$339:AI347)</f>
        <v>0</v>
      </c>
      <c r="AJ457" s="339">
        <f ca="1">SUM(AJ$339:AJ347)</f>
        <v>0</v>
      </c>
      <c r="AK457" s="339">
        <f ca="1">SUM(AK$339:AK347)</f>
        <v>0</v>
      </c>
      <c r="AL457" s="339">
        <f ca="1">SUM(AL$339:AL347)</f>
        <v>0</v>
      </c>
      <c r="AM457" s="339">
        <f ca="1">SUM(AM$339:AM347)</f>
        <v>0</v>
      </c>
      <c r="AN457" s="339">
        <f ca="1">SUM(AN$339:AN347)</f>
        <v>0</v>
      </c>
      <c r="AO457" s="339">
        <f ca="1">SUM(AO$339:AO347)</f>
        <v>0</v>
      </c>
      <c r="AP457" s="339">
        <f ca="1">SUM(AP$339:AP347)</f>
        <v>0</v>
      </c>
      <c r="AQ457" s="339">
        <f ca="1">SUM(AQ$339:AQ347)</f>
        <v>0</v>
      </c>
      <c r="AR457" s="339">
        <f ca="1">SUM(AR$339:AR347)</f>
        <v>0</v>
      </c>
      <c r="AS457" s="339">
        <f ca="1">SUM(AS$339:AS347)</f>
        <v>0</v>
      </c>
      <c r="AT457" s="339">
        <f ca="1">SUM(AT$339:AT347)</f>
        <v>0</v>
      </c>
      <c r="AU457" s="339">
        <f ca="1">SUM(AU$339:AU347)</f>
        <v>0</v>
      </c>
      <c r="AV457" s="339">
        <f ca="1">SUM(AV$339:AV347)</f>
        <v>0</v>
      </c>
      <c r="AW457" s="339">
        <f ca="1">SUM(AW$339:AW347)</f>
        <v>0</v>
      </c>
      <c r="AX457" s="339">
        <f ca="1">SUM(AX$339:AX347)</f>
        <v>0</v>
      </c>
      <c r="AY457" s="339">
        <f ca="1">SUM(AY$339:AY347)</f>
        <v>0</v>
      </c>
      <c r="AZ457" s="339">
        <f ca="1">SUM(AZ$339:AZ347)</f>
        <v>0</v>
      </c>
      <c r="BA457" s="339">
        <f ca="1">SUM(BA$339:BA347)</f>
        <v>0</v>
      </c>
      <c r="BB457" s="286"/>
      <c r="BC457" s="286"/>
      <c r="BD457" s="286"/>
      <c r="BE457" s="286"/>
      <c r="BF457" s="286"/>
      <c r="BG457" s="286"/>
      <c r="BH457" s="286"/>
      <c r="BI457" s="286"/>
      <c r="BJ457" s="286"/>
      <c r="BK457" s="286"/>
      <c r="BL457" s="286"/>
      <c r="BM457" s="286"/>
      <c r="BN457" s="286"/>
      <c r="BO457" s="286"/>
      <c r="BP457" s="286"/>
      <c r="BQ457" s="286"/>
      <c r="BR457" s="286"/>
      <c r="BS457" s="286"/>
      <c r="BT457" s="286"/>
      <c r="BU457" s="286"/>
      <c r="BV457" s="286"/>
      <c r="BW457" s="286"/>
      <c r="BX457" s="286"/>
      <c r="BY457" s="286"/>
      <c r="BZ457" s="286"/>
      <c r="CA457" s="286"/>
      <c r="CB457" s="286"/>
      <c r="CC457" s="286"/>
      <c r="CD457" s="286"/>
      <c r="CE457" s="286"/>
      <c r="CF457" s="286"/>
      <c r="CG457" s="286"/>
      <c r="CH457" s="286"/>
      <c r="CI457" s="286"/>
      <c r="CJ457" s="286"/>
      <c r="CK457" s="286"/>
      <c r="CL457" s="286"/>
      <c r="CM457" s="286"/>
      <c r="CN457" s="286"/>
      <c r="CO457" s="286"/>
      <c r="CP457" s="286"/>
      <c r="CQ457" s="286"/>
      <c r="CR457" s="286"/>
      <c r="CS457" s="286"/>
      <c r="CT457" s="286"/>
      <c r="CU457" s="286"/>
      <c r="CV457" s="286"/>
      <c r="CW457" s="286"/>
      <c r="CX457" s="286"/>
      <c r="CY457" s="286"/>
      <c r="CZ457" s="286"/>
      <c r="DA457" s="286"/>
      <c r="DB457" s="286"/>
      <c r="DC457" s="286"/>
      <c r="DD457" s="286"/>
      <c r="DE457" s="286"/>
      <c r="DF457" s="286"/>
      <c r="DG457" s="286"/>
      <c r="DH457" s="286"/>
      <c r="DI457" s="286"/>
      <c r="DJ457" s="286"/>
      <c r="DK457" s="286"/>
      <c r="DL457" s="286"/>
      <c r="DM457" s="286"/>
      <c r="DN457" s="286"/>
      <c r="DO457" s="286"/>
      <c r="DP457" s="286"/>
      <c r="DQ457" s="286"/>
      <c r="DR457" s="286"/>
      <c r="DS457" s="286"/>
      <c r="DT457" s="286"/>
      <c r="DU457" s="286"/>
      <c r="DV457" s="286"/>
      <c r="DW457" s="286"/>
      <c r="DX457" s="286"/>
      <c r="DY457" s="286"/>
      <c r="DZ457" s="286"/>
      <c r="EA457" s="286"/>
      <c r="EB457" s="286"/>
      <c r="EC457" s="286"/>
      <c r="ED457" s="286"/>
      <c r="EE457" s="286"/>
      <c r="EF457" s="286"/>
      <c r="EG457" s="286"/>
      <c r="EH457" s="286"/>
      <c r="EI457" s="286"/>
      <c r="EJ457" s="286"/>
      <c r="EK457" s="286"/>
      <c r="EL457" s="286"/>
      <c r="EM457" s="286"/>
      <c r="EN457" s="286"/>
      <c r="EO457" s="286"/>
      <c r="EP457" s="286"/>
      <c r="EQ457" s="286"/>
      <c r="ER457" s="286"/>
      <c r="ES457" s="286"/>
      <c r="ET457" s="286"/>
      <c r="EU457" s="286"/>
      <c r="EV457" s="286"/>
      <c r="EW457" s="286"/>
      <c r="EX457" s="286"/>
      <c r="EY457" s="286"/>
      <c r="EZ457" s="286"/>
      <c r="FA457" s="286"/>
      <c r="FB457" s="286"/>
      <c r="FC457" s="286"/>
      <c r="FD457" s="286"/>
      <c r="FE457" s="286"/>
      <c r="FF457" s="286"/>
      <c r="FG457" s="286"/>
      <c r="FH457" s="286"/>
      <c r="FI457" s="286"/>
      <c r="FJ457" s="286"/>
      <c r="FK457" s="286"/>
      <c r="FL457" s="286"/>
      <c r="FM457" s="286"/>
      <c r="FN457" s="286"/>
      <c r="FO457" s="286"/>
      <c r="FP457" s="286"/>
      <c r="FQ457" s="286"/>
      <c r="FR457" s="286"/>
      <c r="FS457" s="286"/>
      <c r="FT457" s="286"/>
      <c r="FU457" s="286"/>
      <c r="FV457" s="286"/>
      <c r="FW457" s="286"/>
      <c r="FX457" s="286"/>
      <c r="FY457" s="286"/>
      <c r="FZ457" s="286"/>
      <c r="GA457" s="286"/>
      <c r="GB457" s="286"/>
      <c r="GC457" s="286"/>
      <c r="GD457" s="286"/>
      <c r="GE457" s="286"/>
      <c r="GF457" s="286"/>
      <c r="GG457" s="286"/>
      <c r="GH457" s="286"/>
      <c r="GI457" s="286"/>
      <c r="GJ457" s="286"/>
      <c r="GK457" s="286"/>
      <c r="GL457" s="286"/>
      <c r="GM457" s="286"/>
      <c r="GN457" s="286"/>
      <c r="GO457" s="286"/>
      <c r="GP457" s="286"/>
      <c r="GQ457" s="286"/>
      <c r="GR457" s="286"/>
      <c r="GS457" s="286"/>
      <c r="GT457" s="286"/>
      <c r="GU457" s="286"/>
      <c r="GV457" s="286"/>
      <c r="GW457" s="286"/>
      <c r="GX457" s="286"/>
      <c r="GY457" s="286"/>
      <c r="GZ457" s="286"/>
      <c r="HA457" s="286"/>
      <c r="HB457" s="286"/>
      <c r="HC457" s="286"/>
      <c r="HD457" s="286"/>
      <c r="HE457" s="286"/>
      <c r="HF457" s="286"/>
      <c r="HG457" s="286"/>
      <c r="HH457" s="286"/>
      <c r="HI457" s="286"/>
      <c r="HJ457" s="286"/>
      <c r="HK457" s="286"/>
      <c r="HL457" s="286"/>
      <c r="HM457" s="286"/>
      <c r="HN457" s="286"/>
      <c r="HO457" s="286"/>
      <c r="HP457" s="286"/>
      <c r="HQ457" s="286"/>
      <c r="HR457" s="286"/>
      <c r="HS457" s="286"/>
      <c r="HT457" s="286"/>
      <c r="HU457" s="286"/>
      <c r="HV457" s="286"/>
      <c r="HW457" s="286"/>
      <c r="HX457" s="286"/>
      <c r="HY457" s="286"/>
      <c r="HZ457" s="286"/>
      <c r="IA457" s="286"/>
      <c r="IB457" s="286"/>
      <c r="IC457" s="286"/>
      <c r="ID457" s="286"/>
      <c r="IE457" s="286"/>
      <c r="IF457" s="286"/>
      <c r="IG457" s="286"/>
      <c r="IH457" s="286"/>
      <c r="II457" s="286"/>
      <c r="IJ457" s="286"/>
      <c r="IK457" s="286"/>
      <c r="IL457" s="286"/>
      <c r="IM457" s="286"/>
      <c r="IN457" s="286"/>
      <c r="IO457" s="286"/>
      <c r="IP457" s="286"/>
      <c r="IQ457" s="286"/>
      <c r="IR457" s="286"/>
      <c r="IS457" s="286"/>
      <c r="IT457" s="286"/>
      <c r="IU457" s="286"/>
      <c r="IV457" s="286"/>
    </row>
    <row r="458" spans="1:256" s="452" customFormat="1" outlineLevel="1">
      <c r="A458" s="344"/>
      <c r="B458" s="978">
        <v>10</v>
      </c>
      <c r="C458" s="979"/>
      <c r="D458" s="221"/>
      <c r="E458" s="338">
        <f ca="1">SUM(E$339:E348)</f>
        <v>0</v>
      </c>
      <c r="F458" s="339">
        <f ca="1">SUM(F$339:F348)</f>
        <v>0</v>
      </c>
      <c r="G458" s="339">
        <f ca="1">SUM(G$339:G348)</f>
        <v>0</v>
      </c>
      <c r="H458" s="339">
        <f ca="1">SUM(H$339:H348)</f>
        <v>0</v>
      </c>
      <c r="I458" s="339">
        <f ca="1">SUM(I$339:I348)</f>
        <v>0</v>
      </c>
      <c r="J458" s="339">
        <f ca="1">SUM(J$339:J348)</f>
        <v>0</v>
      </c>
      <c r="K458" s="339">
        <f ca="1">SUM(K$339:K348)</f>
        <v>0</v>
      </c>
      <c r="L458" s="339">
        <f ca="1">SUM(L$339:L348)</f>
        <v>0</v>
      </c>
      <c r="M458" s="339">
        <f ca="1">SUM(M$339:M348)</f>
        <v>0</v>
      </c>
      <c r="N458" s="339">
        <f ca="1">SUM(N$339:N348)</f>
        <v>0</v>
      </c>
      <c r="O458" s="339">
        <f ca="1">SUM(O$339:O348)</f>
        <v>0</v>
      </c>
      <c r="P458" s="339">
        <f ca="1">SUM(P$339:P348)</f>
        <v>0</v>
      </c>
      <c r="Q458" s="339">
        <f ca="1">SUM(Q$339:Q348)</f>
        <v>0</v>
      </c>
      <c r="R458" s="339">
        <f ca="1">SUM(R$339:R348)</f>
        <v>0</v>
      </c>
      <c r="S458" s="339">
        <f ca="1">SUM(S$339:S348)</f>
        <v>0</v>
      </c>
      <c r="T458" s="339">
        <f ca="1">SUM(T$339:T348)</f>
        <v>0</v>
      </c>
      <c r="U458" s="339">
        <f ca="1">SUM(U$339:U348)</f>
        <v>0</v>
      </c>
      <c r="V458" s="339">
        <f ca="1">SUM(V$339:V348)</f>
        <v>0</v>
      </c>
      <c r="W458" s="339">
        <f ca="1">SUM(W$339:W348)</f>
        <v>0</v>
      </c>
      <c r="X458" s="339">
        <f ca="1">SUM(X$339:X348)</f>
        <v>0</v>
      </c>
      <c r="Y458" s="339">
        <f ca="1">SUM(Y$339:Y348)</f>
        <v>0</v>
      </c>
      <c r="Z458" s="339">
        <f ca="1">SUM(Z$339:Z348)</f>
        <v>0</v>
      </c>
      <c r="AA458" s="339">
        <f ca="1">SUM(AA$339:AA348)</f>
        <v>0</v>
      </c>
      <c r="AB458" s="339">
        <f ca="1">SUM(AB$339:AB348)</f>
        <v>0</v>
      </c>
      <c r="AC458" s="339">
        <f ca="1">SUM(AC$339:AC348)</f>
        <v>0</v>
      </c>
      <c r="AD458" s="339">
        <f ca="1">SUM(AD$339:AD348)</f>
        <v>0</v>
      </c>
      <c r="AE458" s="339">
        <f ca="1">SUM(AE$339:AE348)</f>
        <v>0</v>
      </c>
      <c r="AF458" s="339">
        <f ca="1">SUM(AF$339:AF348)</f>
        <v>0</v>
      </c>
      <c r="AG458" s="339">
        <f ca="1">SUM(AG$339:AG348)</f>
        <v>0</v>
      </c>
      <c r="AH458" s="339">
        <f ca="1">SUM(AH$339:AH348)</f>
        <v>0</v>
      </c>
      <c r="AI458" s="339">
        <f ca="1">SUM(AI$339:AI348)</f>
        <v>0</v>
      </c>
      <c r="AJ458" s="339">
        <f ca="1">SUM(AJ$339:AJ348)</f>
        <v>0</v>
      </c>
      <c r="AK458" s="339">
        <f ca="1">SUM(AK$339:AK348)</f>
        <v>0</v>
      </c>
      <c r="AL458" s="339">
        <f ca="1">SUM(AL$339:AL348)</f>
        <v>0</v>
      </c>
      <c r="AM458" s="339">
        <f ca="1">SUM(AM$339:AM348)</f>
        <v>0</v>
      </c>
      <c r="AN458" s="339">
        <f ca="1">SUM(AN$339:AN348)</f>
        <v>0</v>
      </c>
      <c r="AO458" s="339">
        <f ca="1">SUM(AO$339:AO348)</f>
        <v>0</v>
      </c>
      <c r="AP458" s="339">
        <f ca="1">SUM(AP$339:AP348)</f>
        <v>0</v>
      </c>
      <c r="AQ458" s="339">
        <f ca="1">SUM(AQ$339:AQ348)</f>
        <v>0</v>
      </c>
      <c r="AR458" s="339">
        <f ca="1">SUM(AR$339:AR348)</f>
        <v>0</v>
      </c>
      <c r="AS458" s="339">
        <f ca="1">SUM(AS$339:AS348)</f>
        <v>0</v>
      </c>
      <c r="AT458" s="339">
        <f ca="1">SUM(AT$339:AT348)</f>
        <v>0</v>
      </c>
      <c r="AU458" s="339">
        <f ca="1">SUM(AU$339:AU348)</f>
        <v>0</v>
      </c>
      <c r="AV458" s="339">
        <f ca="1">SUM(AV$339:AV348)</f>
        <v>0</v>
      </c>
      <c r="AW458" s="339">
        <f ca="1">SUM(AW$339:AW348)</f>
        <v>0</v>
      </c>
      <c r="AX458" s="339">
        <f ca="1">SUM(AX$339:AX348)</f>
        <v>0</v>
      </c>
      <c r="AY458" s="339">
        <f ca="1">SUM(AY$339:AY348)</f>
        <v>0</v>
      </c>
      <c r="AZ458" s="339">
        <f ca="1">SUM(AZ$339:AZ348)</f>
        <v>0</v>
      </c>
      <c r="BA458" s="339">
        <f ca="1">SUM(BA$339:BA348)</f>
        <v>0</v>
      </c>
      <c r="BB458" s="286"/>
      <c r="BC458" s="286"/>
      <c r="BD458" s="286"/>
      <c r="BE458" s="286"/>
      <c r="BF458" s="286"/>
      <c r="BG458" s="286"/>
      <c r="BH458" s="286"/>
      <c r="BI458" s="286"/>
      <c r="BJ458" s="286"/>
      <c r="BK458" s="286"/>
      <c r="BL458" s="286"/>
      <c r="BM458" s="286"/>
      <c r="BN458" s="286"/>
      <c r="BO458" s="286"/>
      <c r="BP458" s="286"/>
      <c r="BQ458" s="286"/>
      <c r="BR458" s="286"/>
      <c r="BS458" s="286"/>
      <c r="BT458" s="286"/>
      <c r="BU458" s="286"/>
      <c r="BV458" s="286"/>
      <c r="BW458" s="286"/>
      <c r="BX458" s="286"/>
      <c r="BY458" s="286"/>
      <c r="BZ458" s="286"/>
      <c r="CA458" s="286"/>
      <c r="CB458" s="286"/>
      <c r="CC458" s="286"/>
      <c r="CD458" s="286"/>
      <c r="CE458" s="286"/>
      <c r="CF458" s="286"/>
      <c r="CG458" s="286"/>
      <c r="CH458" s="286"/>
      <c r="CI458" s="286"/>
      <c r="CJ458" s="286"/>
      <c r="CK458" s="286"/>
      <c r="CL458" s="286"/>
      <c r="CM458" s="286"/>
      <c r="CN458" s="286"/>
      <c r="CO458" s="286"/>
      <c r="CP458" s="286"/>
      <c r="CQ458" s="286"/>
      <c r="CR458" s="286"/>
      <c r="CS458" s="286"/>
      <c r="CT458" s="286"/>
      <c r="CU458" s="286"/>
      <c r="CV458" s="286"/>
      <c r="CW458" s="286"/>
      <c r="CX458" s="286"/>
      <c r="CY458" s="286"/>
      <c r="CZ458" s="286"/>
      <c r="DA458" s="286"/>
      <c r="DB458" s="286"/>
      <c r="DC458" s="286"/>
      <c r="DD458" s="286"/>
      <c r="DE458" s="286"/>
      <c r="DF458" s="286"/>
      <c r="DG458" s="286"/>
      <c r="DH458" s="286"/>
      <c r="DI458" s="286"/>
      <c r="DJ458" s="286"/>
      <c r="DK458" s="286"/>
      <c r="DL458" s="286"/>
      <c r="DM458" s="286"/>
      <c r="DN458" s="286"/>
      <c r="DO458" s="286"/>
      <c r="DP458" s="286"/>
      <c r="DQ458" s="286"/>
      <c r="DR458" s="286"/>
      <c r="DS458" s="286"/>
      <c r="DT458" s="286"/>
      <c r="DU458" s="286"/>
      <c r="DV458" s="286"/>
      <c r="DW458" s="286"/>
      <c r="DX458" s="286"/>
      <c r="DY458" s="286"/>
      <c r="DZ458" s="286"/>
      <c r="EA458" s="286"/>
      <c r="EB458" s="286"/>
      <c r="EC458" s="286"/>
      <c r="ED458" s="286"/>
      <c r="EE458" s="286"/>
      <c r="EF458" s="286"/>
      <c r="EG458" s="286"/>
      <c r="EH458" s="286"/>
      <c r="EI458" s="286"/>
      <c r="EJ458" s="286"/>
      <c r="EK458" s="286"/>
      <c r="EL458" s="286"/>
      <c r="EM458" s="286"/>
      <c r="EN458" s="286"/>
      <c r="EO458" s="286"/>
      <c r="EP458" s="286"/>
      <c r="EQ458" s="286"/>
      <c r="ER458" s="286"/>
      <c r="ES458" s="286"/>
      <c r="ET458" s="286"/>
      <c r="EU458" s="286"/>
      <c r="EV458" s="286"/>
      <c r="EW458" s="286"/>
      <c r="EX458" s="286"/>
      <c r="EY458" s="286"/>
      <c r="EZ458" s="286"/>
      <c r="FA458" s="286"/>
      <c r="FB458" s="286"/>
      <c r="FC458" s="286"/>
      <c r="FD458" s="286"/>
      <c r="FE458" s="286"/>
      <c r="FF458" s="286"/>
      <c r="FG458" s="286"/>
      <c r="FH458" s="286"/>
      <c r="FI458" s="286"/>
      <c r="FJ458" s="286"/>
      <c r="FK458" s="286"/>
      <c r="FL458" s="286"/>
      <c r="FM458" s="286"/>
      <c r="FN458" s="286"/>
      <c r="FO458" s="286"/>
      <c r="FP458" s="286"/>
      <c r="FQ458" s="286"/>
      <c r="FR458" s="286"/>
      <c r="FS458" s="286"/>
      <c r="FT458" s="286"/>
      <c r="FU458" s="286"/>
      <c r="FV458" s="286"/>
      <c r="FW458" s="286"/>
      <c r="FX458" s="286"/>
      <c r="FY458" s="286"/>
      <c r="FZ458" s="286"/>
      <c r="GA458" s="286"/>
      <c r="GB458" s="286"/>
      <c r="GC458" s="286"/>
      <c r="GD458" s="286"/>
      <c r="GE458" s="286"/>
      <c r="GF458" s="286"/>
      <c r="GG458" s="286"/>
      <c r="GH458" s="286"/>
      <c r="GI458" s="286"/>
      <c r="GJ458" s="286"/>
      <c r="GK458" s="286"/>
      <c r="GL458" s="286"/>
      <c r="GM458" s="286"/>
      <c r="GN458" s="286"/>
      <c r="GO458" s="286"/>
      <c r="GP458" s="286"/>
      <c r="GQ458" s="286"/>
      <c r="GR458" s="286"/>
      <c r="GS458" s="286"/>
      <c r="GT458" s="286"/>
      <c r="GU458" s="286"/>
      <c r="GV458" s="286"/>
      <c r="GW458" s="286"/>
      <c r="GX458" s="286"/>
      <c r="GY458" s="286"/>
      <c r="GZ458" s="286"/>
      <c r="HA458" s="286"/>
      <c r="HB458" s="286"/>
      <c r="HC458" s="286"/>
      <c r="HD458" s="286"/>
      <c r="HE458" s="286"/>
      <c r="HF458" s="286"/>
      <c r="HG458" s="286"/>
      <c r="HH458" s="286"/>
      <c r="HI458" s="286"/>
      <c r="HJ458" s="286"/>
      <c r="HK458" s="286"/>
      <c r="HL458" s="286"/>
      <c r="HM458" s="286"/>
      <c r="HN458" s="286"/>
      <c r="HO458" s="286"/>
      <c r="HP458" s="286"/>
      <c r="HQ458" s="286"/>
      <c r="HR458" s="286"/>
      <c r="HS458" s="286"/>
      <c r="HT458" s="286"/>
      <c r="HU458" s="286"/>
      <c r="HV458" s="286"/>
      <c r="HW458" s="286"/>
      <c r="HX458" s="286"/>
      <c r="HY458" s="286"/>
      <c r="HZ458" s="286"/>
      <c r="IA458" s="286"/>
      <c r="IB458" s="286"/>
      <c r="IC458" s="286"/>
      <c r="ID458" s="286"/>
      <c r="IE458" s="286"/>
      <c r="IF458" s="286"/>
      <c r="IG458" s="286"/>
      <c r="IH458" s="286"/>
      <c r="II458" s="286"/>
      <c r="IJ458" s="286"/>
      <c r="IK458" s="286"/>
      <c r="IL458" s="286"/>
      <c r="IM458" s="286"/>
      <c r="IN458" s="286"/>
      <c r="IO458" s="286"/>
      <c r="IP458" s="286"/>
      <c r="IQ458" s="286"/>
      <c r="IR458" s="286"/>
      <c r="IS458" s="286"/>
      <c r="IT458" s="286"/>
      <c r="IU458" s="286"/>
      <c r="IV458" s="286"/>
    </row>
    <row r="459" spans="1:256" s="452" customFormat="1" outlineLevel="1">
      <c r="A459" s="344"/>
      <c r="B459" s="978">
        <v>11</v>
      </c>
      <c r="C459" s="979"/>
      <c r="D459" s="221"/>
      <c r="E459" s="338">
        <f ca="1">SUM(E$339:E349)</f>
        <v>0</v>
      </c>
      <c r="F459" s="339">
        <f ca="1">SUM(F$339:F349)</f>
        <v>0</v>
      </c>
      <c r="G459" s="339">
        <f ca="1">SUM(G$339:G349)</f>
        <v>0</v>
      </c>
      <c r="H459" s="339">
        <f ca="1">SUM(H$339:H349)</f>
        <v>0</v>
      </c>
      <c r="I459" s="339">
        <f ca="1">SUM(I$339:I349)</f>
        <v>0</v>
      </c>
      <c r="J459" s="339">
        <f ca="1">SUM(J$339:J349)</f>
        <v>0</v>
      </c>
      <c r="K459" s="339">
        <f ca="1">SUM(K$339:K349)</f>
        <v>0</v>
      </c>
      <c r="L459" s="339">
        <f ca="1">SUM(L$339:L349)</f>
        <v>0</v>
      </c>
      <c r="M459" s="339">
        <f ca="1">SUM(M$339:M349)</f>
        <v>0</v>
      </c>
      <c r="N459" s="339">
        <f ca="1">SUM(N$339:N349)</f>
        <v>0</v>
      </c>
      <c r="O459" s="339">
        <f ca="1">SUM(O$339:O349)</f>
        <v>0</v>
      </c>
      <c r="P459" s="339">
        <f ca="1">SUM(P$339:P349)</f>
        <v>0</v>
      </c>
      <c r="Q459" s="339">
        <f ca="1">SUM(Q$339:Q349)</f>
        <v>0</v>
      </c>
      <c r="R459" s="339">
        <f ca="1">SUM(R$339:R349)</f>
        <v>0</v>
      </c>
      <c r="S459" s="339">
        <f ca="1">SUM(S$339:S349)</f>
        <v>0</v>
      </c>
      <c r="T459" s="339">
        <f ca="1">SUM(T$339:T349)</f>
        <v>0</v>
      </c>
      <c r="U459" s="339">
        <f ca="1">SUM(U$339:U349)</f>
        <v>0</v>
      </c>
      <c r="V459" s="339">
        <f ca="1">SUM(V$339:V349)</f>
        <v>0</v>
      </c>
      <c r="W459" s="339">
        <f ca="1">SUM(W$339:W349)</f>
        <v>0</v>
      </c>
      <c r="X459" s="339">
        <f ca="1">SUM(X$339:X349)</f>
        <v>0</v>
      </c>
      <c r="Y459" s="339">
        <f ca="1">SUM(Y$339:Y349)</f>
        <v>0</v>
      </c>
      <c r="Z459" s="339">
        <f ca="1">SUM(Z$339:Z349)</f>
        <v>0</v>
      </c>
      <c r="AA459" s="339">
        <f ca="1">SUM(AA$339:AA349)</f>
        <v>0</v>
      </c>
      <c r="AB459" s="339">
        <f ca="1">SUM(AB$339:AB349)</f>
        <v>0</v>
      </c>
      <c r="AC459" s="339">
        <f ca="1">SUM(AC$339:AC349)</f>
        <v>0</v>
      </c>
      <c r="AD459" s="339">
        <f ca="1">SUM(AD$339:AD349)</f>
        <v>0</v>
      </c>
      <c r="AE459" s="339">
        <f ca="1">SUM(AE$339:AE349)</f>
        <v>0</v>
      </c>
      <c r="AF459" s="339">
        <f ca="1">SUM(AF$339:AF349)</f>
        <v>0</v>
      </c>
      <c r="AG459" s="339">
        <f ca="1">SUM(AG$339:AG349)</f>
        <v>0</v>
      </c>
      <c r="AH459" s="339">
        <f ca="1">SUM(AH$339:AH349)</f>
        <v>0</v>
      </c>
      <c r="AI459" s="339">
        <f ca="1">SUM(AI$339:AI349)</f>
        <v>0</v>
      </c>
      <c r="AJ459" s="339">
        <f ca="1">SUM(AJ$339:AJ349)</f>
        <v>0</v>
      </c>
      <c r="AK459" s="339">
        <f ca="1">SUM(AK$339:AK349)</f>
        <v>0</v>
      </c>
      <c r="AL459" s="339">
        <f ca="1">SUM(AL$339:AL349)</f>
        <v>0</v>
      </c>
      <c r="AM459" s="339">
        <f ca="1">SUM(AM$339:AM349)</f>
        <v>0</v>
      </c>
      <c r="AN459" s="339">
        <f ca="1">SUM(AN$339:AN349)</f>
        <v>0</v>
      </c>
      <c r="AO459" s="339">
        <f ca="1">SUM(AO$339:AO349)</f>
        <v>0</v>
      </c>
      <c r="AP459" s="339">
        <f ca="1">SUM(AP$339:AP349)</f>
        <v>0</v>
      </c>
      <c r="AQ459" s="339">
        <f ca="1">SUM(AQ$339:AQ349)</f>
        <v>0</v>
      </c>
      <c r="AR459" s="339">
        <f ca="1">SUM(AR$339:AR349)</f>
        <v>0</v>
      </c>
      <c r="AS459" s="339">
        <f ca="1">SUM(AS$339:AS349)</f>
        <v>0</v>
      </c>
      <c r="AT459" s="339">
        <f ca="1">SUM(AT$339:AT349)</f>
        <v>0</v>
      </c>
      <c r="AU459" s="339">
        <f ca="1">SUM(AU$339:AU349)</f>
        <v>0</v>
      </c>
      <c r="AV459" s="339">
        <f ca="1">SUM(AV$339:AV349)</f>
        <v>0</v>
      </c>
      <c r="AW459" s="339">
        <f ca="1">SUM(AW$339:AW349)</f>
        <v>0</v>
      </c>
      <c r="AX459" s="339">
        <f ca="1">SUM(AX$339:AX349)</f>
        <v>0</v>
      </c>
      <c r="AY459" s="339">
        <f ca="1">SUM(AY$339:AY349)</f>
        <v>0</v>
      </c>
      <c r="AZ459" s="339">
        <f ca="1">SUM(AZ$339:AZ349)</f>
        <v>0</v>
      </c>
      <c r="BA459" s="339">
        <f ca="1">SUM(BA$339:BA349)</f>
        <v>0</v>
      </c>
      <c r="BB459" s="286"/>
      <c r="BC459" s="286"/>
      <c r="BD459" s="286"/>
      <c r="BE459" s="286"/>
      <c r="BF459" s="286"/>
      <c r="BG459" s="286"/>
      <c r="BH459" s="286"/>
      <c r="BI459" s="286"/>
      <c r="BJ459" s="286"/>
      <c r="BK459" s="286"/>
      <c r="BL459" s="286"/>
      <c r="BM459" s="286"/>
      <c r="BN459" s="286"/>
      <c r="BO459" s="286"/>
      <c r="BP459" s="286"/>
      <c r="BQ459" s="286"/>
      <c r="BR459" s="286"/>
      <c r="BS459" s="286"/>
      <c r="BT459" s="286"/>
      <c r="BU459" s="286"/>
      <c r="BV459" s="286"/>
      <c r="BW459" s="286"/>
      <c r="BX459" s="286"/>
      <c r="BY459" s="286"/>
      <c r="BZ459" s="286"/>
      <c r="CA459" s="286"/>
      <c r="CB459" s="286"/>
      <c r="CC459" s="286"/>
      <c r="CD459" s="286"/>
      <c r="CE459" s="286"/>
      <c r="CF459" s="286"/>
      <c r="CG459" s="286"/>
      <c r="CH459" s="286"/>
      <c r="CI459" s="286"/>
      <c r="CJ459" s="286"/>
      <c r="CK459" s="286"/>
      <c r="CL459" s="286"/>
      <c r="CM459" s="286"/>
      <c r="CN459" s="286"/>
      <c r="CO459" s="286"/>
      <c r="CP459" s="286"/>
      <c r="CQ459" s="286"/>
      <c r="CR459" s="286"/>
      <c r="CS459" s="286"/>
      <c r="CT459" s="286"/>
      <c r="CU459" s="286"/>
      <c r="CV459" s="286"/>
      <c r="CW459" s="286"/>
      <c r="CX459" s="286"/>
      <c r="CY459" s="286"/>
      <c r="CZ459" s="286"/>
      <c r="DA459" s="286"/>
      <c r="DB459" s="286"/>
      <c r="DC459" s="286"/>
      <c r="DD459" s="286"/>
      <c r="DE459" s="286"/>
      <c r="DF459" s="286"/>
      <c r="DG459" s="286"/>
      <c r="DH459" s="286"/>
      <c r="DI459" s="286"/>
      <c r="DJ459" s="286"/>
      <c r="DK459" s="286"/>
      <c r="DL459" s="286"/>
      <c r="DM459" s="286"/>
      <c r="DN459" s="286"/>
      <c r="DO459" s="286"/>
      <c r="DP459" s="286"/>
      <c r="DQ459" s="286"/>
      <c r="DR459" s="286"/>
      <c r="DS459" s="286"/>
      <c r="DT459" s="286"/>
      <c r="DU459" s="286"/>
      <c r="DV459" s="286"/>
      <c r="DW459" s="286"/>
      <c r="DX459" s="286"/>
      <c r="DY459" s="286"/>
      <c r="DZ459" s="286"/>
      <c r="EA459" s="286"/>
      <c r="EB459" s="286"/>
      <c r="EC459" s="286"/>
      <c r="ED459" s="286"/>
      <c r="EE459" s="286"/>
      <c r="EF459" s="286"/>
      <c r="EG459" s="286"/>
      <c r="EH459" s="286"/>
      <c r="EI459" s="286"/>
      <c r="EJ459" s="286"/>
      <c r="EK459" s="286"/>
      <c r="EL459" s="286"/>
      <c r="EM459" s="286"/>
      <c r="EN459" s="286"/>
      <c r="EO459" s="286"/>
      <c r="EP459" s="286"/>
      <c r="EQ459" s="286"/>
      <c r="ER459" s="286"/>
      <c r="ES459" s="286"/>
      <c r="ET459" s="286"/>
      <c r="EU459" s="286"/>
      <c r="EV459" s="286"/>
      <c r="EW459" s="286"/>
      <c r="EX459" s="286"/>
      <c r="EY459" s="286"/>
      <c r="EZ459" s="286"/>
      <c r="FA459" s="286"/>
      <c r="FB459" s="286"/>
      <c r="FC459" s="286"/>
      <c r="FD459" s="286"/>
      <c r="FE459" s="286"/>
      <c r="FF459" s="286"/>
      <c r="FG459" s="286"/>
      <c r="FH459" s="286"/>
      <c r="FI459" s="286"/>
      <c r="FJ459" s="286"/>
      <c r="FK459" s="286"/>
      <c r="FL459" s="286"/>
      <c r="FM459" s="286"/>
      <c r="FN459" s="286"/>
      <c r="FO459" s="286"/>
      <c r="FP459" s="286"/>
      <c r="FQ459" s="286"/>
      <c r="FR459" s="286"/>
      <c r="FS459" s="286"/>
      <c r="FT459" s="286"/>
      <c r="FU459" s="286"/>
      <c r="FV459" s="286"/>
      <c r="FW459" s="286"/>
      <c r="FX459" s="286"/>
      <c r="FY459" s="286"/>
      <c r="FZ459" s="286"/>
      <c r="GA459" s="286"/>
      <c r="GB459" s="286"/>
      <c r="GC459" s="286"/>
      <c r="GD459" s="286"/>
      <c r="GE459" s="286"/>
      <c r="GF459" s="286"/>
      <c r="GG459" s="286"/>
      <c r="GH459" s="286"/>
      <c r="GI459" s="286"/>
      <c r="GJ459" s="286"/>
      <c r="GK459" s="286"/>
      <c r="GL459" s="286"/>
      <c r="GM459" s="286"/>
      <c r="GN459" s="286"/>
      <c r="GO459" s="286"/>
      <c r="GP459" s="286"/>
      <c r="GQ459" s="286"/>
      <c r="GR459" s="286"/>
      <c r="GS459" s="286"/>
      <c r="GT459" s="286"/>
      <c r="GU459" s="286"/>
      <c r="GV459" s="286"/>
      <c r="GW459" s="286"/>
      <c r="GX459" s="286"/>
      <c r="GY459" s="286"/>
      <c r="GZ459" s="286"/>
      <c r="HA459" s="286"/>
      <c r="HB459" s="286"/>
      <c r="HC459" s="286"/>
      <c r="HD459" s="286"/>
      <c r="HE459" s="286"/>
      <c r="HF459" s="286"/>
      <c r="HG459" s="286"/>
      <c r="HH459" s="286"/>
      <c r="HI459" s="286"/>
      <c r="HJ459" s="286"/>
      <c r="HK459" s="286"/>
      <c r="HL459" s="286"/>
      <c r="HM459" s="286"/>
      <c r="HN459" s="286"/>
      <c r="HO459" s="286"/>
      <c r="HP459" s="286"/>
      <c r="HQ459" s="286"/>
      <c r="HR459" s="286"/>
      <c r="HS459" s="286"/>
      <c r="HT459" s="286"/>
      <c r="HU459" s="286"/>
      <c r="HV459" s="286"/>
      <c r="HW459" s="286"/>
      <c r="HX459" s="286"/>
      <c r="HY459" s="286"/>
      <c r="HZ459" s="286"/>
      <c r="IA459" s="286"/>
      <c r="IB459" s="286"/>
      <c r="IC459" s="286"/>
      <c r="ID459" s="286"/>
      <c r="IE459" s="286"/>
      <c r="IF459" s="286"/>
      <c r="IG459" s="286"/>
      <c r="IH459" s="286"/>
      <c r="II459" s="286"/>
      <c r="IJ459" s="286"/>
      <c r="IK459" s="286"/>
      <c r="IL459" s="286"/>
      <c r="IM459" s="286"/>
      <c r="IN459" s="286"/>
      <c r="IO459" s="286"/>
      <c r="IP459" s="286"/>
      <c r="IQ459" s="286"/>
      <c r="IR459" s="286"/>
      <c r="IS459" s="286"/>
      <c r="IT459" s="286"/>
      <c r="IU459" s="286"/>
      <c r="IV459" s="286"/>
    </row>
    <row r="460" spans="1:256" s="452" customFormat="1" outlineLevel="1">
      <c r="A460" s="344"/>
      <c r="B460" s="978">
        <v>12</v>
      </c>
      <c r="C460" s="979"/>
      <c r="D460" s="221"/>
      <c r="E460" s="338">
        <f ca="1">SUM(E$339:E350)</f>
        <v>0</v>
      </c>
      <c r="F460" s="339">
        <f ca="1">SUM(F$339:F350)</f>
        <v>0</v>
      </c>
      <c r="G460" s="339">
        <f ca="1">SUM(G$339:G350)</f>
        <v>0</v>
      </c>
      <c r="H460" s="339">
        <f ca="1">SUM(H$339:H350)</f>
        <v>0</v>
      </c>
      <c r="I460" s="339">
        <f ca="1">SUM(I$339:I350)</f>
        <v>0</v>
      </c>
      <c r="J460" s="339">
        <f ca="1">SUM(J$339:J350)</f>
        <v>0</v>
      </c>
      <c r="K460" s="339">
        <f ca="1">SUM(K$339:K350)</f>
        <v>0</v>
      </c>
      <c r="L460" s="339">
        <f ca="1">SUM(L$339:L350)</f>
        <v>0</v>
      </c>
      <c r="M460" s="339">
        <f ca="1">SUM(M$339:M350)</f>
        <v>0</v>
      </c>
      <c r="N460" s="339">
        <f ca="1">SUM(N$339:N350)</f>
        <v>0</v>
      </c>
      <c r="O460" s="339">
        <f ca="1">SUM(O$339:O350)</f>
        <v>0</v>
      </c>
      <c r="P460" s="339">
        <f ca="1">SUM(P$339:P350)</f>
        <v>0</v>
      </c>
      <c r="Q460" s="339">
        <f ca="1">SUM(Q$339:Q350)</f>
        <v>0</v>
      </c>
      <c r="R460" s="339">
        <f ca="1">SUM(R$339:R350)</f>
        <v>0</v>
      </c>
      <c r="S460" s="339">
        <f ca="1">SUM(S$339:S350)</f>
        <v>0</v>
      </c>
      <c r="T460" s="339">
        <f ca="1">SUM(T$339:T350)</f>
        <v>0</v>
      </c>
      <c r="U460" s="339">
        <f ca="1">SUM(U$339:U350)</f>
        <v>0</v>
      </c>
      <c r="V460" s="339">
        <f ca="1">SUM(V$339:V350)</f>
        <v>0</v>
      </c>
      <c r="W460" s="339">
        <f ca="1">SUM(W$339:W350)</f>
        <v>0</v>
      </c>
      <c r="X460" s="339">
        <f ca="1">SUM(X$339:X350)</f>
        <v>0</v>
      </c>
      <c r="Y460" s="339">
        <f ca="1">SUM(Y$339:Y350)</f>
        <v>0</v>
      </c>
      <c r="Z460" s="339">
        <f ca="1">SUM(Z$339:Z350)</f>
        <v>0</v>
      </c>
      <c r="AA460" s="339">
        <f ca="1">SUM(AA$339:AA350)</f>
        <v>0</v>
      </c>
      <c r="AB460" s="339">
        <f ca="1">SUM(AB$339:AB350)</f>
        <v>0</v>
      </c>
      <c r="AC460" s="339">
        <f ca="1">SUM(AC$339:AC350)</f>
        <v>0</v>
      </c>
      <c r="AD460" s="339">
        <f ca="1">SUM(AD$339:AD350)</f>
        <v>0</v>
      </c>
      <c r="AE460" s="339">
        <f ca="1">SUM(AE$339:AE350)</f>
        <v>0</v>
      </c>
      <c r="AF460" s="339">
        <f ca="1">SUM(AF$339:AF350)</f>
        <v>0</v>
      </c>
      <c r="AG460" s="339">
        <f ca="1">SUM(AG$339:AG350)</f>
        <v>0</v>
      </c>
      <c r="AH460" s="339">
        <f ca="1">SUM(AH$339:AH350)</f>
        <v>0</v>
      </c>
      <c r="AI460" s="339">
        <f ca="1">SUM(AI$339:AI350)</f>
        <v>0</v>
      </c>
      <c r="AJ460" s="339">
        <f ca="1">SUM(AJ$339:AJ350)</f>
        <v>0</v>
      </c>
      <c r="AK460" s="339">
        <f ca="1">SUM(AK$339:AK350)</f>
        <v>0</v>
      </c>
      <c r="AL460" s="339">
        <f ca="1">SUM(AL$339:AL350)</f>
        <v>0</v>
      </c>
      <c r="AM460" s="339">
        <f ca="1">SUM(AM$339:AM350)</f>
        <v>0</v>
      </c>
      <c r="AN460" s="339">
        <f ca="1">SUM(AN$339:AN350)</f>
        <v>0</v>
      </c>
      <c r="AO460" s="339">
        <f ca="1">SUM(AO$339:AO350)</f>
        <v>0</v>
      </c>
      <c r="AP460" s="339">
        <f ca="1">SUM(AP$339:AP350)</f>
        <v>0</v>
      </c>
      <c r="AQ460" s="339">
        <f ca="1">SUM(AQ$339:AQ350)</f>
        <v>0</v>
      </c>
      <c r="AR460" s="339">
        <f ca="1">SUM(AR$339:AR350)</f>
        <v>0</v>
      </c>
      <c r="AS460" s="339">
        <f ca="1">SUM(AS$339:AS350)</f>
        <v>0</v>
      </c>
      <c r="AT460" s="339">
        <f ca="1">SUM(AT$339:AT350)</f>
        <v>0</v>
      </c>
      <c r="AU460" s="339">
        <f ca="1">SUM(AU$339:AU350)</f>
        <v>0</v>
      </c>
      <c r="AV460" s="339">
        <f ca="1">SUM(AV$339:AV350)</f>
        <v>0</v>
      </c>
      <c r="AW460" s="339">
        <f ca="1">SUM(AW$339:AW350)</f>
        <v>0</v>
      </c>
      <c r="AX460" s="339">
        <f ca="1">SUM(AX$339:AX350)</f>
        <v>0</v>
      </c>
      <c r="AY460" s="339">
        <f ca="1">SUM(AY$339:AY350)</f>
        <v>0</v>
      </c>
      <c r="AZ460" s="339">
        <f ca="1">SUM(AZ$339:AZ350)</f>
        <v>0</v>
      </c>
      <c r="BA460" s="339">
        <f ca="1">SUM(BA$339:BA350)</f>
        <v>0</v>
      </c>
      <c r="BB460" s="286"/>
      <c r="BC460" s="286"/>
      <c r="BD460" s="286"/>
      <c r="BE460" s="286"/>
      <c r="BF460" s="286"/>
      <c r="BG460" s="286"/>
      <c r="BH460" s="286"/>
      <c r="BI460" s="286"/>
      <c r="BJ460" s="286"/>
      <c r="BK460" s="286"/>
      <c r="BL460" s="286"/>
      <c r="BM460" s="286"/>
      <c r="BN460" s="286"/>
      <c r="BO460" s="286"/>
      <c r="BP460" s="286"/>
      <c r="BQ460" s="286"/>
      <c r="BR460" s="286"/>
      <c r="BS460" s="286"/>
      <c r="BT460" s="286"/>
      <c r="BU460" s="286"/>
      <c r="BV460" s="286"/>
      <c r="BW460" s="286"/>
      <c r="BX460" s="286"/>
      <c r="BY460" s="286"/>
      <c r="BZ460" s="286"/>
      <c r="CA460" s="286"/>
      <c r="CB460" s="286"/>
      <c r="CC460" s="286"/>
      <c r="CD460" s="286"/>
      <c r="CE460" s="286"/>
      <c r="CF460" s="286"/>
      <c r="CG460" s="286"/>
      <c r="CH460" s="286"/>
      <c r="CI460" s="286"/>
      <c r="CJ460" s="286"/>
      <c r="CK460" s="286"/>
      <c r="CL460" s="286"/>
      <c r="CM460" s="286"/>
      <c r="CN460" s="286"/>
      <c r="CO460" s="286"/>
      <c r="CP460" s="286"/>
      <c r="CQ460" s="286"/>
      <c r="CR460" s="286"/>
      <c r="CS460" s="286"/>
      <c r="CT460" s="286"/>
      <c r="CU460" s="286"/>
      <c r="CV460" s="286"/>
      <c r="CW460" s="286"/>
      <c r="CX460" s="286"/>
      <c r="CY460" s="286"/>
      <c r="CZ460" s="286"/>
      <c r="DA460" s="286"/>
      <c r="DB460" s="286"/>
      <c r="DC460" s="286"/>
      <c r="DD460" s="286"/>
      <c r="DE460" s="286"/>
      <c r="DF460" s="286"/>
      <c r="DG460" s="286"/>
      <c r="DH460" s="286"/>
      <c r="DI460" s="286"/>
      <c r="DJ460" s="286"/>
      <c r="DK460" s="286"/>
      <c r="DL460" s="286"/>
      <c r="DM460" s="286"/>
      <c r="DN460" s="286"/>
      <c r="DO460" s="286"/>
      <c r="DP460" s="286"/>
      <c r="DQ460" s="286"/>
      <c r="DR460" s="286"/>
      <c r="DS460" s="286"/>
      <c r="DT460" s="286"/>
      <c r="DU460" s="286"/>
      <c r="DV460" s="286"/>
      <c r="DW460" s="286"/>
      <c r="DX460" s="286"/>
      <c r="DY460" s="286"/>
      <c r="DZ460" s="286"/>
      <c r="EA460" s="286"/>
      <c r="EB460" s="286"/>
      <c r="EC460" s="286"/>
      <c r="ED460" s="286"/>
      <c r="EE460" s="286"/>
      <c r="EF460" s="286"/>
      <c r="EG460" s="286"/>
      <c r="EH460" s="286"/>
      <c r="EI460" s="286"/>
      <c r="EJ460" s="286"/>
      <c r="EK460" s="286"/>
      <c r="EL460" s="286"/>
      <c r="EM460" s="286"/>
      <c r="EN460" s="286"/>
      <c r="EO460" s="286"/>
      <c r="EP460" s="286"/>
      <c r="EQ460" s="286"/>
      <c r="ER460" s="286"/>
      <c r="ES460" s="286"/>
      <c r="ET460" s="286"/>
      <c r="EU460" s="286"/>
      <c r="EV460" s="286"/>
      <c r="EW460" s="286"/>
      <c r="EX460" s="286"/>
      <c r="EY460" s="286"/>
      <c r="EZ460" s="286"/>
      <c r="FA460" s="286"/>
      <c r="FB460" s="286"/>
      <c r="FC460" s="286"/>
      <c r="FD460" s="286"/>
      <c r="FE460" s="286"/>
      <c r="FF460" s="286"/>
      <c r="FG460" s="286"/>
      <c r="FH460" s="286"/>
      <c r="FI460" s="286"/>
      <c r="FJ460" s="286"/>
      <c r="FK460" s="286"/>
      <c r="FL460" s="286"/>
      <c r="FM460" s="286"/>
      <c r="FN460" s="286"/>
      <c r="FO460" s="286"/>
      <c r="FP460" s="286"/>
      <c r="FQ460" s="286"/>
      <c r="FR460" s="286"/>
      <c r="FS460" s="286"/>
      <c r="FT460" s="286"/>
      <c r="FU460" s="286"/>
      <c r="FV460" s="286"/>
      <c r="FW460" s="286"/>
      <c r="FX460" s="286"/>
      <c r="FY460" s="286"/>
      <c r="FZ460" s="286"/>
      <c r="GA460" s="286"/>
      <c r="GB460" s="286"/>
      <c r="GC460" s="286"/>
      <c r="GD460" s="286"/>
      <c r="GE460" s="286"/>
      <c r="GF460" s="286"/>
      <c r="GG460" s="286"/>
      <c r="GH460" s="286"/>
      <c r="GI460" s="286"/>
      <c r="GJ460" s="286"/>
      <c r="GK460" s="286"/>
      <c r="GL460" s="286"/>
      <c r="GM460" s="286"/>
      <c r="GN460" s="286"/>
      <c r="GO460" s="286"/>
      <c r="GP460" s="286"/>
      <c r="GQ460" s="286"/>
      <c r="GR460" s="286"/>
      <c r="GS460" s="286"/>
      <c r="GT460" s="286"/>
      <c r="GU460" s="286"/>
      <c r="GV460" s="286"/>
      <c r="GW460" s="286"/>
      <c r="GX460" s="286"/>
      <c r="GY460" s="286"/>
      <c r="GZ460" s="286"/>
      <c r="HA460" s="286"/>
      <c r="HB460" s="286"/>
      <c r="HC460" s="286"/>
      <c r="HD460" s="286"/>
      <c r="HE460" s="286"/>
      <c r="HF460" s="286"/>
      <c r="HG460" s="286"/>
      <c r="HH460" s="286"/>
      <c r="HI460" s="286"/>
      <c r="HJ460" s="286"/>
      <c r="HK460" s="286"/>
      <c r="HL460" s="286"/>
      <c r="HM460" s="286"/>
      <c r="HN460" s="286"/>
      <c r="HO460" s="286"/>
      <c r="HP460" s="286"/>
      <c r="HQ460" s="286"/>
      <c r="HR460" s="286"/>
      <c r="HS460" s="286"/>
      <c r="HT460" s="286"/>
      <c r="HU460" s="286"/>
      <c r="HV460" s="286"/>
      <c r="HW460" s="286"/>
      <c r="HX460" s="286"/>
      <c r="HY460" s="286"/>
      <c r="HZ460" s="286"/>
      <c r="IA460" s="286"/>
      <c r="IB460" s="286"/>
      <c r="IC460" s="286"/>
      <c r="ID460" s="286"/>
      <c r="IE460" s="286"/>
      <c r="IF460" s="286"/>
      <c r="IG460" s="286"/>
      <c r="IH460" s="286"/>
      <c r="II460" s="286"/>
      <c r="IJ460" s="286"/>
      <c r="IK460" s="286"/>
      <c r="IL460" s="286"/>
      <c r="IM460" s="286"/>
      <c r="IN460" s="286"/>
      <c r="IO460" s="286"/>
      <c r="IP460" s="286"/>
      <c r="IQ460" s="286"/>
      <c r="IR460" s="286"/>
      <c r="IS460" s="286"/>
      <c r="IT460" s="286"/>
      <c r="IU460" s="286"/>
      <c r="IV460" s="286"/>
    </row>
    <row r="461" spans="1:256" s="452" customFormat="1" outlineLevel="1">
      <c r="A461" s="344"/>
      <c r="B461" s="978">
        <v>13</v>
      </c>
      <c r="C461" s="979"/>
      <c r="D461" s="221"/>
      <c r="E461" s="338">
        <f ca="1">SUM(E$339:E351)</f>
        <v>0</v>
      </c>
      <c r="F461" s="339">
        <f ca="1">SUM(F$339:F351)</f>
        <v>0</v>
      </c>
      <c r="G461" s="339">
        <f ca="1">SUM(G$339:G351)</f>
        <v>0</v>
      </c>
      <c r="H461" s="339">
        <f ca="1">SUM(H$339:H351)</f>
        <v>0</v>
      </c>
      <c r="I461" s="339">
        <f ca="1">SUM(I$339:I351)</f>
        <v>0</v>
      </c>
      <c r="J461" s="339">
        <f ca="1">SUM(J$339:J351)</f>
        <v>0</v>
      </c>
      <c r="K461" s="339">
        <f ca="1">SUM(K$339:K351)</f>
        <v>0</v>
      </c>
      <c r="L461" s="339">
        <f ca="1">SUM(L$339:L351)</f>
        <v>0</v>
      </c>
      <c r="M461" s="339">
        <f ca="1">SUM(M$339:M351)</f>
        <v>0</v>
      </c>
      <c r="N461" s="339">
        <f ca="1">SUM(N$339:N351)</f>
        <v>0</v>
      </c>
      <c r="O461" s="339">
        <f ca="1">SUM(O$339:O351)</f>
        <v>0</v>
      </c>
      <c r="P461" s="339">
        <f ca="1">SUM(P$339:P351)</f>
        <v>0</v>
      </c>
      <c r="Q461" s="339">
        <f ca="1">SUM(Q$339:Q351)</f>
        <v>0</v>
      </c>
      <c r="R461" s="339">
        <f ca="1">SUM(R$339:R351)</f>
        <v>0</v>
      </c>
      <c r="S461" s="339">
        <f ca="1">SUM(S$339:S351)</f>
        <v>0</v>
      </c>
      <c r="T461" s="339">
        <f ca="1">SUM(T$339:T351)</f>
        <v>0</v>
      </c>
      <c r="U461" s="339">
        <f ca="1">SUM(U$339:U351)</f>
        <v>0</v>
      </c>
      <c r="V461" s="339">
        <f ca="1">SUM(V$339:V351)</f>
        <v>0</v>
      </c>
      <c r="W461" s="339">
        <f ca="1">SUM(W$339:W351)</f>
        <v>0</v>
      </c>
      <c r="X461" s="339">
        <f ca="1">SUM(X$339:X351)</f>
        <v>0</v>
      </c>
      <c r="Y461" s="339">
        <f ca="1">SUM(Y$339:Y351)</f>
        <v>0</v>
      </c>
      <c r="Z461" s="339">
        <f ca="1">SUM(Z$339:Z351)</f>
        <v>0</v>
      </c>
      <c r="AA461" s="339">
        <f ca="1">SUM(AA$339:AA351)</f>
        <v>0</v>
      </c>
      <c r="AB461" s="339">
        <f ca="1">SUM(AB$339:AB351)</f>
        <v>0</v>
      </c>
      <c r="AC461" s="339">
        <f ca="1">SUM(AC$339:AC351)</f>
        <v>0</v>
      </c>
      <c r="AD461" s="339">
        <f ca="1">SUM(AD$339:AD351)</f>
        <v>0</v>
      </c>
      <c r="AE461" s="339">
        <f ca="1">SUM(AE$339:AE351)</f>
        <v>0</v>
      </c>
      <c r="AF461" s="339">
        <f ca="1">SUM(AF$339:AF351)</f>
        <v>0</v>
      </c>
      <c r="AG461" s="339">
        <f ca="1">SUM(AG$339:AG351)</f>
        <v>0</v>
      </c>
      <c r="AH461" s="339">
        <f ca="1">SUM(AH$339:AH351)</f>
        <v>0</v>
      </c>
      <c r="AI461" s="339">
        <f ca="1">SUM(AI$339:AI351)</f>
        <v>0</v>
      </c>
      <c r="AJ461" s="339">
        <f ca="1">SUM(AJ$339:AJ351)</f>
        <v>0</v>
      </c>
      <c r="AK461" s="339">
        <f ca="1">SUM(AK$339:AK351)</f>
        <v>0</v>
      </c>
      <c r="AL461" s="339">
        <f ca="1">SUM(AL$339:AL351)</f>
        <v>0</v>
      </c>
      <c r="AM461" s="339">
        <f ca="1">SUM(AM$339:AM351)</f>
        <v>0</v>
      </c>
      <c r="AN461" s="339">
        <f ca="1">SUM(AN$339:AN351)</f>
        <v>0</v>
      </c>
      <c r="AO461" s="339">
        <f ca="1">SUM(AO$339:AO351)</f>
        <v>0</v>
      </c>
      <c r="AP461" s="339">
        <f ca="1">SUM(AP$339:AP351)</f>
        <v>0</v>
      </c>
      <c r="AQ461" s="339">
        <f ca="1">SUM(AQ$339:AQ351)</f>
        <v>0</v>
      </c>
      <c r="AR461" s="339">
        <f ca="1">SUM(AR$339:AR351)</f>
        <v>0</v>
      </c>
      <c r="AS461" s="339">
        <f ca="1">SUM(AS$339:AS351)</f>
        <v>0</v>
      </c>
      <c r="AT461" s="339">
        <f ca="1">SUM(AT$339:AT351)</f>
        <v>0</v>
      </c>
      <c r="AU461" s="339">
        <f ca="1">SUM(AU$339:AU351)</f>
        <v>0</v>
      </c>
      <c r="AV461" s="339">
        <f ca="1">SUM(AV$339:AV351)</f>
        <v>0</v>
      </c>
      <c r="AW461" s="339">
        <f ca="1">SUM(AW$339:AW351)</f>
        <v>0</v>
      </c>
      <c r="AX461" s="339">
        <f ca="1">SUM(AX$339:AX351)</f>
        <v>0</v>
      </c>
      <c r="AY461" s="339">
        <f ca="1">SUM(AY$339:AY351)</f>
        <v>0</v>
      </c>
      <c r="AZ461" s="339">
        <f ca="1">SUM(AZ$339:AZ351)</f>
        <v>0</v>
      </c>
      <c r="BA461" s="339">
        <f ca="1">SUM(BA$339:BA351)</f>
        <v>0</v>
      </c>
      <c r="BB461" s="286"/>
      <c r="BC461" s="286"/>
      <c r="BD461" s="286"/>
      <c r="BE461" s="286"/>
      <c r="BF461" s="286"/>
      <c r="BG461" s="286"/>
      <c r="BH461" s="286"/>
      <c r="BI461" s="286"/>
      <c r="BJ461" s="286"/>
      <c r="BK461" s="286"/>
      <c r="BL461" s="286"/>
      <c r="BM461" s="286"/>
      <c r="BN461" s="286"/>
      <c r="BO461" s="286"/>
      <c r="BP461" s="286"/>
      <c r="BQ461" s="286"/>
      <c r="BR461" s="286"/>
      <c r="BS461" s="286"/>
      <c r="BT461" s="286"/>
      <c r="BU461" s="286"/>
      <c r="BV461" s="286"/>
      <c r="BW461" s="286"/>
      <c r="BX461" s="286"/>
      <c r="BY461" s="286"/>
      <c r="BZ461" s="286"/>
      <c r="CA461" s="286"/>
      <c r="CB461" s="286"/>
      <c r="CC461" s="286"/>
      <c r="CD461" s="286"/>
      <c r="CE461" s="286"/>
      <c r="CF461" s="286"/>
      <c r="CG461" s="286"/>
      <c r="CH461" s="286"/>
      <c r="CI461" s="286"/>
      <c r="CJ461" s="286"/>
      <c r="CK461" s="286"/>
      <c r="CL461" s="286"/>
      <c r="CM461" s="286"/>
      <c r="CN461" s="286"/>
      <c r="CO461" s="286"/>
      <c r="CP461" s="286"/>
      <c r="CQ461" s="286"/>
      <c r="CR461" s="286"/>
      <c r="CS461" s="286"/>
      <c r="CT461" s="286"/>
      <c r="CU461" s="286"/>
      <c r="CV461" s="286"/>
      <c r="CW461" s="286"/>
      <c r="CX461" s="286"/>
      <c r="CY461" s="286"/>
      <c r="CZ461" s="286"/>
      <c r="DA461" s="286"/>
      <c r="DB461" s="286"/>
      <c r="DC461" s="286"/>
      <c r="DD461" s="286"/>
      <c r="DE461" s="286"/>
      <c r="DF461" s="286"/>
      <c r="DG461" s="286"/>
      <c r="DH461" s="286"/>
      <c r="DI461" s="286"/>
      <c r="DJ461" s="286"/>
      <c r="DK461" s="286"/>
      <c r="DL461" s="286"/>
      <c r="DM461" s="286"/>
      <c r="DN461" s="286"/>
      <c r="DO461" s="286"/>
      <c r="DP461" s="286"/>
      <c r="DQ461" s="286"/>
      <c r="DR461" s="286"/>
      <c r="DS461" s="286"/>
      <c r="DT461" s="286"/>
      <c r="DU461" s="286"/>
      <c r="DV461" s="286"/>
      <c r="DW461" s="286"/>
      <c r="DX461" s="286"/>
      <c r="DY461" s="286"/>
      <c r="DZ461" s="286"/>
      <c r="EA461" s="286"/>
      <c r="EB461" s="286"/>
      <c r="EC461" s="286"/>
      <c r="ED461" s="286"/>
      <c r="EE461" s="286"/>
      <c r="EF461" s="286"/>
      <c r="EG461" s="286"/>
      <c r="EH461" s="286"/>
      <c r="EI461" s="286"/>
      <c r="EJ461" s="286"/>
      <c r="EK461" s="286"/>
      <c r="EL461" s="286"/>
      <c r="EM461" s="286"/>
      <c r="EN461" s="286"/>
      <c r="EO461" s="286"/>
      <c r="EP461" s="286"/>
      <c r="EQ461" s="286"/>
      <c r="ER461" s="286"/>
      <c r="ES461" s="286"/>
      <c r="ET461" s="286"/>
      <c r="EU461" s="286"/>
      <c r="EV461" s="286"/>
      <c r="EW461" s="286"/>
      <c r="EX461" s="286"/>
      <c r="EY461" s="286"/>
      <c r="EZ461" s="286"/>
      <c r="FA461" s="286"/>
      <c r="FB461" s="286"/>
      <c r="FC461" s="286"/>
      <c r="FD461" s="286"/>
      <c r="FE461" s="286"/>
      <c r="FF461" s="286"/>
      <c r="FG461" s="286"/>
      <c r="FH461" s="286"/>
      <c r="FI461" s="286"/>
      <c r="FJ461" s="286"/>
      <c r="FK461" s="286"/>
      <c r="FL461" s="286"/>
      <c r="FM461" s="286"/>
      <c r="FN461" s="286"/>
      <c r="FO461" s="286"/>
      <c r="FP461" s="286"/>
      <c r="FQ461" s="286"/>
      <c r="FR461" s="286"/>
      <c r="FS461" s="286"/>
      <c r="FT461" s="286"/>
      <c r="FU461" s="286"/>
      <c r="FV461" s="286"/>
      <c r="FW461" s="286"/>
      <c r="FX461" s="286"/>
      <c r="FY461" s="286"/>
      <c r="FZ461" s="286"/>
      <c r="GA461" s="286"/>
      <c r="GB461" s="286"/>
      <c r="GC461" s="286"/>
      <c r="GD461" s="286"/>
      <c r="GE461" s="286"/>
      <c r="GF461" s="286"/>
      <c r="GG461" s="286"/>
      <c r="GH461" s="286"/>
      <c r="GI461" s="286"/>
      <c r="GJ461" s="286"/>
      <c r="GK461" s="286"/>
      <c r="GL461" s="286"/>
      <c r="GM461" s="286"/>
      <c r="GN461" s="286"/>
      <c r="GO461" s="286"/>
      <c r="GP461" s="286"/>
      <c r="GQ461" s="286"/>
      <c r="GR461" s="286"/>
      <c r="GS461" s="286"/>
      <c r="GT461" s="286"/>
      <c r="GU461" s="286"/>
      <c r="GV461" s="286"/>
      <c r="GW461" s="286"/>
      <c r="GX461" s="286"/>
      <c r="GY461" s="286"/>
      <c r="GZ461" s="286"/>
      <c r="HA461" s="286"/>
      <c r="HB461" s="286"/>
      <c r="HC461" s="286"/>
      <c r="HD461" s="286"/>
      <c r="HE461" s="286"/>
      <c r="HF461" s="286"/>
      <c r="HG461" s="286"/>
      <c r="HH461" s="286"/>
      <c r="HI461" s="286"/>
      <c r="HJ461" s="286"/>
      <c r="HK461" s="286"/>
      <c r="HL461" s="286"/>
      <c r="HM461" s="286"/>
      <c r="HN461" s="286"/>
      <c r="HO461" s="286"/>
      <c r="HP461" s="286"/>
      <c r="HQ461" s="286"/>
      <c r="HR461" s="286"/>
      <c r="HS461" s="286"/>
      <c r="HT461" s="286"/>
      <c r="HU461" s="286"/>
      <c r="HV461" s="286"/>
      <c r="HW461" s="286"/>
      <c r="HX461" s="286"/>
      <c r="HY461" s="286"/>
      <c r="HZ461" s="286"/>
      <c r="IA461" s="286"/>
      <c r="IB461" s="286"/>
      <c r="IC461" s="286"/>
      <c r="ID461" s="286"/>
      <c r="IE461" s="286"/>
      <c r="IF461" s="286"/>
      <c r="IG461" s="286"/>
      <c r="IH461" s="286"/>
      <c r="II461" s="286"/>
      <c r="IJ461" s="286"/>
      <c r="IK461" s="286"/>
      <c r="IL461" s="286"/>
      <c r="IM461" s="286"/>
      <c r="IN461" s="286"/>
      <c r="IO461" s="286"/>
      <c r="IP461" s="286"/>
      <c r="IQ461" s="286"/>
      <c r="IR461" s="286"/>
      <c r="IS461" s="286"/>
      <c r="IT461" s="286"/>
      <c r="IU461" s="286"/>
      <c r="IV461" s="286"/>
    </row>
    <row r="462" spans="1:256" s="452" customFormat="1" outlineLevel="1">
      <c r="A462" s="344"/>
      <c r="B462" s="978">
        <v>14</v>
      </c>
      <c r="C462" s="979"/>
      <c r="D462" s="221"/>
      <c r="E462" s="338">
        <f ca="1">SUM(E$339:E352)</f>
        <v>0</v>
      </c>
      <c r="F462" s="339">
        <f ca="1">SUM(F$339:F352)</f>
        <v>0</v>
      </c>
      <c r="G462" s="339">
        <f ca="1">SUM(G$339:G352)</f>
        <v>0</v>
      </c>
      <c r="H462" s="339">
        <f ca="1">SUM(H$339:H352)</f>
        <v>0</v>
      </c>
      <c r="I462" s="339">
        <f ca="1">SUM(I$339:I352)</f>
        <v>0</v>
      </c>
      <c r="J462" s="339">
        <f ca="1">SUM(J$339:J352)</f>
        <v>0</v>
      </c>
      <c r="K462" s="339">
        <f ca="1">SUM(K$339:K352)</f>
        <v>0</v>
      </c>
      <c r="L462" s="339">
        <f ca="1">SUM(L$339:L352)</f>
        <v>0</v>
      </c>
      <c r="M462" s="339">
        <f ca="1">SUM(M$339:M352)</f>
        <v>0</v>
      </c>
      <c r="N462" s="339">
        <f ca="1">SUM(N$339:N352)</f>
        <v>0</v>
      </c>
      <c r="O462" s="339">
        <f ca="1">SUM(O$339:O352)</f>
        <v>0</v>
      </c>
      <c r="P462" s="339">
        <f ca="1">SUM(P$339:P352)</f>
        <v>0</v>
      </c>
      <c r="Q462" s="339">
        <f ca="1">SUM(Q$339:Q352)</f>
        <v>0</v>
      </c>
      <c r="R462" s="339">
        <f ca="1">SUM(R$339:R352)</f>
        <v>0</v>
      </c>
      <c r="S462" s="339">
        <f ca="1">SUM(S$339:S352)</f>
        <v>0</v>
      </c>
      <c r="T462" s="339">
        <f ca="1">SUM(T$339:T352)</f>
        <v>0</v>
      </c>
      <c r="U462" s="339">
        <f ca="1">SUM(U$339:U352)</f>
        <v>0</v>
      </c>
      <c r="V462" s="339">
        <f ca="1">SUM(V$339:V352)</f>
        <v>0</v>
      </c>
      <c r="W462" s="339">
        <f ca="1">SUM(W$339:W352)</f>
        <v>0</v>
      </c>
      <c r="X462" s="339">
        <f ca="1">SUM(X$339:X352)</f>
        <v>0</v>
      </c>
      <c r="Y462" s="339">
        <f ca="1">SUM(Y$339:Y352)</f>
        <v>0</v>
      </c>
      <c r="Z462" s="339">
        <f ca="1">SUM(Z$339:Z352)</f>
        <v>0</v>
      </c>
      <c r="AA462" s="339">
        <f ca="1">SUM(AA$339:AA352)</f>
        <v>0</v>
      </c>
      <c r="AB462" s="339">
        <f ca="1">SUM(AB$339:AB352)</f>
        <v>0</v>
      </c>
      <c r="AC462" s="339">
        <f ca="1">SUM(AC$339:AC352)</f>
        <v>0</v>
      </c>
      <c r="AD462" s="339">
        <f ca="1">SUM(AD$339:AD352)</f>
        <v>0</v>
      </c>
      <c r="AE462" s="339">
        <f ca="1">SUM(AE$339:AE352)</f>
        <v>0</v>
      </c>
      <c r="AF462" s="339">
        <f ca="1">SUM(AF$339:AF352)</f>
        <v>0</v>
      </c>
      <c r="AG462" s="339">
        <f ca="1">SUM(AG$339:AG352)</f>
        <v>0</v>
      </c>
      <c r="AH462" s="339">
        <f ca="1">SUM(AH$339:AH352)</f>
        <v>0</v>
      </c>
      <c r="AI462" s="339">
        <f ca="1">SUM(AI$339:AI352)</f>
        <v>0</v>
      </c>
      <c r="AJ462" s="339">
        <f ca="1">SUM(AJ$339:AJ352)</f>
        <v>0</v>
      </c>
      <c r="AK462" s="339">
        <f ca="1">SUM(AK$339:AK352)</f>
        <v>0</v>
      </c>
      <c r="AL462" s="339">
        <f ca="1">SUM(AL$339:AL352)</f>
        <v>0</v>
      </c>
      <c r="AM462" s="339">
        <f ca="1">SUM(AM$339:AM352)</f>
        <v>0</v>
      </c>
      <c r="AN462" s="339">
        <f ca="1">SUM(AN$339:AN352)</f>
        <v>0</v>
      </c>
      <c r="AO462" s="339">
        <f ca="1">SUM(AO$339:AO352)</f>
        <v>0</v>
      </c>
      <c r="AP462" s="339">
        <f ca="1">SUM(AP$339:AP352)</f>
        <v>0</v>
      </c>
      <c r="AQ462" s="339">
        <f ca="1">SUM(AQ$339:AQ352)</f>
        <v>0</v>
      </c>
      <c r="AR462" s="339">
        <f ca="1">SUM(AR$339:AR352)</f>
        <v>0</v>
      </c>
      <c r="AS462" s="339">
        <f ca="1">SUM(AS$339:AS352)</f>
        <v>0</v>
      </c>
      <c r="AT462" s="339">
        <f ca="1">SUM(AT$339:AT352)</f>
        <v>0</v>
      </c>
      <c r="AU462" s="339">
        <f ca="1">SUM(AU$339:AU352)</f>
        <v>0</v>
      </c>
      <c r="AV462" s="339">
        <f ca="1">SUM(AV$339:AV352)</f>
        <v>0</v>
      </c>
      <c r="AW462" s="339">
        <f ca="1">SUM(AW$339:AW352)</f>
        <v>0</v>
      </c>
      <c r="AX462" s="339">
        <f ca="1">SUM(AX$339:AX352)</f>
        <v>0</v>
      </c>
      <c r="AY462" s="339">
        <f ca="1">SUM(AY$339:AY352)</f>
        <v>0</v>
      </c>
      <c r="AZ462" s="339">
        <f ca="1">SUM(AZ$339:AZ352)</f>
        <v>0</v>
      </c>
      <c r="BA462" s="339">
        <f ca="1">SUM(BA$339:BA352)</f>
        <v>0</v>
      </c>
      <c r="BB462" s="286"/>
      <c r="BC462" s="286"/>
      <c r="BD462" s="286"/>
      <c r="BE462" s="286"/>
      <c r="BF462" s="286"/>
      <c r="BG462" s="286"/>
      <c r="BH462" s="286"/>
      <c r="BI462" s="286"/>
      <c r="BJ462" s="286"/>
      <c r="BK462" s="286"/>
      <c r="BL462" s="286"/>
      <c r="BM462" s="286"/>
      <c r="BN462" s="286"/>
      <c r="BO462" s="286"/>
      <c r="BP462" s="286"/>
      <c r="BQ462" s="286"/>
      <c r="BR462" s="286"/>
      <c r="BS462" s="286"/>
      <c r="BT462" s="286"/>
      <c r="BU462" s="286"/>
      <c r="BV462" s="286"/>
      <c r="BW462" s="286"/>
      <c r="BX462" s="286"/>
      <c r="BY462" s="286"/>
      <c r="BZ462" s="286"/>
      <c r="CA462" s="286"/>
      <c r="CB462" s="286"/>
      <c r="CC462" s="286"/>
      <c r="CD462" s="286"/>
      <c r="CE462" s="286"/>
      <c r="CF462" s="286"/>
      <c r="CG462" s="286"/>
      <c r="CH462" s="286"/>
      <c r="CI462" s="286"/>
      <c r="CJ462" s="286"/>
      <c r="CK462" s="286"/>
      <c r="CL462" s="286"/>
      <c r="CM462" s="286"/>
      <c r="CN462" s="286"/>
      <c r="CO462" s="286"/>
      <c r="CP462" s="286"/>
      <c r="CQ462" s="286"/>
      <c r="CR462" s="286"/>
      <c r="CS462" s="286"/>
      <c r="CT462" s="286"/>
      <c r="CU462" s="286"/>
      <c r="CV462" s="286"/>
      <c r="CW462" s="286"/>
      <c r="CX462" s="286"/>
      <c r="CY462" s="286"/>
      <c r="CZ462" s="286"/>
      <c r="DA462" s="286"/>
      <c r="DB462" s="286"/>
      <c r="DC462" s="286"/>
      <c r="DD462" s="286"/>
      <c r="DE462" s="286"/>
      <c r="DF462" s="286"/>
      <c r="DG462" s="286"/>
      <c r="DH462" s="286"/>
      <c r="DI462" s="286"/>
      <c r="DJ462" s="286"/>
      <c r="DK462" s="286"/>
      <c r="DL462" s="286"/>
      <c r="DM462" s="286"/>
      <c r="DN462" s="286"/>
      <c r="DO462" s="286"/>
      <c r="DP462" s="286"/>
      <c r="DQ462" s="286"/>
      <c r="DR462" s="286"/>
      <c r="DS462" s="286"/>
      <c r="DT462" s="286"/>
      <c r="DU462" s="286"/>
      <c r="DV462" s="286"/>
      <c r="DW462" s="286"/>
      <c r="DX462" s="286"/>
      <c r="DY462" s="286"/>
      <c r="DZ462" s="286"/>
      <c r="EA462" s="286"/>
      <c r="EB462" s="286"/>
      <c r="EC462" s="286"/>
      <c r="ED462" s="286"/>
      <c r="EE462" s="286"/>
      <c r="EF462" s="286"/>
      <c r="EG462" s="286"/>
      <c r="EH462" s="286"/>
      <c r="EI462" s="286"/>
      <c r="EJ462" s="286"/>
      <c r="EK462" s="286"/>
      <c r="EL462" s="286"/>
      <c r="EM462" s="286"/>
      <c r="EN462" s="286"/>
      <c r="EO462" s="286"/>
      <c r="EP462" s="286"/>
      <c r="EQ462" s="286"/>
      <c r="ER462" s="286"/>
      <c r="ES462" s="286"/>
      <c r="ET462" s="286"/>
      <c r="EU462" s="286"/>
      <c r="EV462" s="286"/>
      <c r="EW462" s="286"/>
      <c r="EX462" s="286"/>
      <c r="EY462" s="286"/>
      <c r="EZ462" s="286"/>
      <c r="FA462" s="286"/>
      <c r="FB462" s="286"/>
      <c r="FC462" s="286"/>
      <c r="FD462" s="286"/>
      <c r="FE462" s="286"/>
      <c r="FF462" s="286"/>
      <c r="FG462" s="286"/>
      <c r="FH462" s="286"/>
      <c r="FI462" s="286"/>
      <c r="FJ462" s="286"/>
      <c r="FK462" s="286"/>
      <c r="FL462" s="286"/>
      <c r="FM462" s="286"/>
      <c r="FN462" s="286"/>
      <c r="FO462" s="286"/>
      <c r="FP462" s="286"/>
      <c r="FQ462" s="286"/>
      <c r="FR462" s="286"/>
      <c r="FS462" s="286"/>
      <c r="FT462" s="286"/>
      <c r="FU462" s="286"/>
      <c r="FV462" s="286"/>
      <c r="FW462" s="286"/>
      <c r="FX462" s="286"/>
      <c r="FY462" s="286"/>
      <c r="FZ462" s="286"/>
      <c r="GA462" s="286"/>
      <c r="GB462" s="286"/>
      <c r="GC462" s="286"/>
      <c r="GD462" s="286"/>
      <c r="GE462" s="286"/>
      <c r="GF462" s="286"/>
      <c r="GG462" s="286"/>
      <c r="GH462" s="286"/>
      <c r="GI462" s="286"/>
      <c r="GJ462" s="286"/>
      <c r="GK462" s="286"/>
      <c r="GL462" s="286"/>
      <c r="GM462" s="286"/>
      <c r="GN462" s="286"/>
      <c r="GO462" s="286"/>
      <c r="GP462" s="286"/>
      <c r="GQ462" s="286"/>
      <c r="GR462" s="286"/>
      <c r="GS462" s="286"/>
      <c r="GT462" s="286"/>
      <c r="GU462" s="286"/>
      <c r="GV462" s="286"/>
      <c r="GW462" s="286"/>
      <c r="GX462" s="286"/>
      <c r="GY462" s="286"/>
      <c r="GZ462" s="286"/>
      <c r="HA462" s="286"/>
      <c r="HB462" s="286"/>
      <c r="HC462" s="286"/>
      <c r="HD462" s="286"/>
      <c r="HE462" s="286"/>
      <c r="HF462" s="286"/>
      <c r="HG462" s="286"/>
      <c r="HH462" s="286"/>
      <c r="HI462" s="286"/>
      <c r="HJ462" s="286"/>
      <c r="HK462" s="286"/>
      <c r="HL462" s="286"/>
      <c r="HM462" s="286"/>
      <c r="HN462" s="286"/>
      <c r="HO462" s="286"/>
      <c r="HP462" s="286"/>
      <c r="HQ462" s="286"/>
      <c r="HR462" s="286"/>
      <c r="HS462" s="286"/>
      <c r="HT462" s="286"/>
      <c r="HU462" s="286"/>
      <c r="HV462" s="286"/>
      <c r="HW462" s="286"/>
      <c r="HX462" s="286"/>
      <c r="HY462" s="286"/>
      <c r="HZ462" s="286"/>
      <c r="IA462" s="286"/>
      <c r="IB462" s="286"/>
      <c r="IC462" s="286"/>
      <c r="ID462" s="286"/>
      <c r="IE462" s="286"/>
      <c r="IF462" s="286"/>
      <c r="IG462" s="286"/>
      <c r="IH462" s="286"/>
      <c r="II462" s="286"/>
      <c r="IJ462" s="286"/>
      <c r="IK462" s="286"/>
      <c r="IL462" s="286"/>
      <c r="IM462" s="286"/>
      <c r="IN462" s="286"/>
      <c r="IO462" s="286"/>
      <c r="IP462" s="286"/>
      <c r="IQ462" s="286"/>
      <c r="IR462" s="286"/>
      <c r="IS462" s="286"/>
      <c r="IT462" s="286"/>
      <c r="IU462" s="286"/>
      <c r="IV462" s="286"/>
    </row>
    <row r="463" spans="1:256" s="452" customFormat="1" outlineLevel="1">
      <c r="A463" s="344"/>
      <c r="B463" s="978">
        <v>15</v>
      </c>
      <c r="C463" s="979"/>
      <c r="D463" s="221"/>
      <c r="E463" s="338">
        <f ca="1">SUM(E$339:E353)</f>
        <v>0</v>
      </c>
      <c r="F463" s="339">
        <f ca="1">SUM(F$339:F353)</f>
        <v>0</v>
      </c>
      <c r="G463" s="339">
        <f ca="1">SUM(G$339:G353)</f>
        <v>0</v>
      </c>
      <c r="H463" s="339">
        <f ca="1">SUM(H$339:H353)</f>
        <v>0</v>
      </c>
      <c r="I463" s="339">
        <f ca="1">SUM(I$339:I353)</f>
        <v>0</v>
      </c>
      <c r="J463" s="339">
        <f ca="1">SUM(J$339:J353)</f>
        <v>0</v>
      </c>
      <c r="K463" s="339">
        <f ca="1">SUM(K$339:K353)</f>
        <v>0</v>
      </c>
      <c r="L463" s="339">
        <f ca="1">SUM(L$339:L353)</f>
        <v>0</v>
      </c>
      <c r="M463" s="339">
        <f ca="1">SUM(M$339:M353)</f>
        <v>0</v>
      </c>
      <c r="N463" s="339">
        <f ca="1">SUM(N$339:N353)</f>
        <v>0</v>
      </c>
      <c r="O463" s="339">
        <f ca="1">SUM(O$339:O353)</f>
        <v>0</v>
      </c>
      <c r="P463" s="339">
        <f ca="1">SUM(P$339:P353)</f>
        <v>0</v>
      </c>
      <c r="Q463" s="339">
        <f ca="1">SUM(Q$339:Q353)</f>
        <v>0</v>
      </c>
      <c r="R463" s="339">
        <f ca="1">SUM(R$339:R353)</f>
        <v>0</v>
      </c>
      <c r="S463" s="339">
        <f ca="1">SUM(S$339:S353)</f>
        <v>0</v>
      </c>
      <c r="T463" s="339">
        <f ca="1">SUM(T$339:T353)</f>
        <v>0</v>
      </c>
      <c r="U463" s="339">
        <f ca="1">SUM(U$339:U353)</f>
        <v>0</v>
      </c>
      <c r="V463" s="339">
        <f ca="1">SUM(V$339:V353)</f>
        <v>0</v>
      </c>
      <c r="W463" s="339">
        <f ca="1">SUM(W$339:W353)</f>
        <v>0</v>
      </c>
      <c r="X463" s="339">
        <f ca="1">SUM(X$339:X353)</f>
        <v>0</v>
      </c>
      <c r="Y463" s="339">
        <f ca="1">SUM(Y$339:Y353)</f>
        <v>0</v>
      </c>
      <c r="Z463" s="339">
        <f ca="1">SUM(Z$339:Z353)</f>
        <v>0</v>
      </c>
      <c r="AA463" s="339">
        <f ca="1">SUM(AA$339:AA353)</f>
        <v>0</v>
      </c>
      <c r="AB463" s="339">
        <f ca="1">SUM(AB$339:AB353)</f>
        <v>0</v>
      </c>
      <c r="AC463" s="339">
        <f ca="1">SUM(AC$339:AC353)</f>
        <v>0</v>
      </c>
      <c r="AD463" s="339">
        <f ca="1">SUM(AD$339:AD353)</f>
        <v>0</v>
      </c>
      <c r="AE463" s="339">
        <f ca="1">SUM(AE$339:AE353)</f>
        <v>0</v>
      </c>
      <c r="AF463" s="339">
        <f ca="1">SUM(AF$339:AF353)</f>
        <v>0</v>
      </c>
      <c r="AG463" s="339">
        <f ca="1">SUM(AG$339:AG353)</f>
        <v>0</v>
      </c>
      <c r="AH463" s="339">
        <f ca="1">SUM(AH$339:AH353)</f>
        <v>0</v>
      </c>
      <c r="AI463" s="339">
        <f ca="1">SUM(AI$339:AI353)</f>
        <v>0</v>
      </c>
      <c r="AJ463" s="339">
        <f ca="1">SUM(AJ$339:AJ353)</f>
        <v>0</v>
      </c>
      <c r="AK463" s="339">
        <f ca="1">SUM(AK$339:AK353)</f>
        <v>0</v>
      </c>
      <c r="AL463" s="339">
        <f ca="1">SUM(AL$339:AL353)</f>
        <v>0</v>
      </c>
      <c r="AM463" s="339">
        <f ca="1">SUM(AM$339:AM353)</f>
        <v>0</v>
      </c>
      <c r="AN463" s="339">
        <f ca="1">SUM(AN$339:AN353)</f>
        <v>0</v>
      </c>
      <c r="AO463" s="339">
        <f ca="1">SUM(AO$339:AO353)</f>
        <v>0</v>
      </c>
      <c r="AP463" s="339">
        <f ca="1">SUM(AP$339:AP353)</f>
        <v>0</v>
      </c>
      <c r="AQ463" s="339">
        <f ca="1">SUM(AQ$339:AQ353)</f>
        <v>0</v>
      </c>
      <c r="AR463" s="339">
        <f ca="1">SUM(AR$339:AR353)</f>
        <v>0</v>
      </c>
      <c r="AS463" s="339">
        <f ca="1">SUM(AS$339:AS353)</f>
        <v>0</v>
      </c>
      <c r="AT463" s="339">
        <f ca="1">SUM(AT$339:AT353)</f>
        <v>0</v>
      </c>
      <c r="AU463" s="339">
        <f ca="1">SUM(AU$339:AU353)</f>
        <v>0</v>
      </c>
      <c r="AV463" s="339">
        <f ca="1">SUM(AV$339:AV353)</f>
        <v>0</v>
      </c>
      <c r="AW463" s="339">
        <f ca="1">SUM(AW$339:AW353)</f>
        <v>0</v>
      </c>
      <c r="AX463" s="339">
        <f ca="1">SUM(AX$339:AX353)</f>
        <v>0</v>
      </c>
      <c r="AY463" s="339">
        <f ca="1">SUM(AY$339:AY353)</f>
        <v>0</v>
      </c>
      <c r="AZ463" s="339">
        <f ca="1">SUM(AZ$339:AZ353)</f>
        <v>0</v>
      </c>
      <c r="BA463" s="339">
        <f ca="1">SUM(BA$339:BA353)</f>
        <v>0</v>
      </c>
      <c r="BB463" s="286"/>
      <c r="BC463" s="286"/>
      <c r="BD463" s="286"/>
      <c r="BE463" s="286"/>
      <c r="BF463" s="286"/>
      <c r="BG463" s="286"/>
      <c r="BH463" s="286"/>
      <c r="BI463" s="286"/>
      <c r="BJ463" s="286"/>
      <c r="BK463" s="286"/>
      <c r="BL463" s="286"/>
      <c r="BM463" s="286"/>
      <c r="BN463" s="286"/>
      <c r="BO463" s="286"/>
      <c r="BP463" s="286"/>
      <c r="BQ463" s="286"/>
      <c r="BR463" s="286"/>
      <c r="BS463" s="286"/>
      <c r="BT463" s="286"/>
      <c r="BU463" s="286"/>
      <c r="BV463" s="286"/>
      <c r="BW463" s="286"/>
      <c r="BX463" s="286"/>
      <c r="BY463" s="286"/>
      <c r="BZ463" s="286"/>
      <c r="CA463" s="286"/>
      <c r="CB463" s="286"/>
      <c r="CC463" s="286"/>
      <c r="CD463" s="286"/>
      <c r="CE463" s="286"/>
      <c r="CF463" s="286"/>
      <c r="CG463" s="286"/>
      <c r="CH463" s="286"/>
      <c r="CI463" s="286"/>
      <c r="CJ463" s="286"/>
      <c r="CK463" s="286"/>
      <c r="CL463" s="286"/>
      <c r="CM463" s="286"/>
      <c r="CN463" s="286"/>
      <c r="CO463" s="286"/>
      <c r="CP463" s="286"/>
      <c r="CQ463" s="286"/>
      <c r="CR463" s="286"/>
      <c r="CS463" s="286"/>
      <c r="CT463" s="286"/>
      <c r="CU463" s="286"/>
      <c r="CV463" s="286"/>
      <c r="CW463" s="286"/>
      <c r="CX463" s="286"/>
      <c r="CY463" s="286"/>
      <c r="CZ463" s="286"/>
      <c r="DA463" s="286"/>
      <c r="DB463" s="286"/>
      <c r="DC463" s="286"/>
      <c r="DD463" s="286"/>
      <c r="DE463" s="286"/>
      <c r="DF463" s="286"/>
      <c r="DG463" s="286"/>
      <c r="DH463" s="286"/>
      <c r="DI463" s="286"/>
      <c r="DJ463" s="286"/>
      <c r="DK463" s="286"/>
      <c r="DL463" s="286"/>
      <c r="DM463" s="286"/>
      <c r="DN463" s="286"/>
      <c r="DO463" s="286"/>
      <c r="DP463" s="286"/>
      <c r="DQ463" s="286"/>
      <c r="DR463" s="286"/>
      <c r="DS463" s="286"/>
      <c r="DT463" s="286"/>
      <c r="DU463" s="286"/>
      <c r="DV463" s="286"/>
      <c r="DW463" s="286"/>
      <c r="DX463" s="286"/>
      <c r="DY463" s="286"/>
      <c r="DZ463" s="286"/>
      <c r="EA463" s="286"/>
      <c r="EB463" s="286"/>
      <c r="EC463" s="286"/>
      <c r="ED463" s="286"/>
      <c r="EE463" s="286"/>
      <c r="EF463" s="286"/>
      <c r="EG463" s="286"/>
      <c r="EH463" s="286"/>
      <c r="EI463" s="286"/>
      <c r="EJ463" s="286"/>
      <c r="EK463" s="286"/>
      <c r="EL463" s="286"/>
      <c r="EM463" s="286"/>
      <c r="EN463" s="286"/>
      <c r="EO463" s="286"/>
      <c r="EP463" s="286"/>
      <c r="EQ463" s="286"/>
      <c r="ER463" s="286"/>
      <c r="ES463" s="286"/>
      <c r="ET463" s="286"/>
      <c r="EU463" s="286"/>
      <c r="EV463" s="286"/>
      <c r="EW463" s="286"/>
      <c r="EX463" s="286"/>
      <c r="EY463" s="286"/>
      <c r="EZ463" s="286"/>
      <c r="FA463" s="286"/>
      <c r="FB463" s="286"/>
      <c r="FC463" s="286"/>
      <c r="FD463" s="286"/>
      <c r="FE463" s="286"/>
      <c r="FF463" s="286"/>
      <c r="FG463" s="286"/>
      <c r="FH463" s="286"/>
      <c r="FI463" s="286"/>
      <c r="FJ463" s="286"/>
      <c r="FK463" s="286"/>
      <c r="FL463" s="286"/>
      <c r="FM463" s="286"/>
      <c r="FN463" s="286"/>
      <c r="FO463" s="286"/>
      <c r="FP463" s="286"/>
      <c r="FQ463" s="286"/>
      <c r="FR463" s="286"/>
      <c r="FS463" s="286"/>
      <c r="FT463" s="286"/>
      <c r="FU463" s="286"/>
      <c r="FV463" s="286"/>
      <c r="FW463" s="286"/>
      <c r="FX463" s="286"/>
      <c r="FY463" s="286"/>
      <c r="FZ463" s="286"/>
      <c r="GA463" s="286"/>
      <c r="GB463" s="286"/>
      <c r="GC463" s="286"/>
      <c r="GD463" s="286"/>
      <c r="GE463" s="286"/>
      <c r="GF463" s="286"/>
      <c r="GG463" s="286"/>
      <c r="GH463" s="286"/>
      <c r="GI463" s="286"/>
      <c r="GJ463" s="286"/>
      <c r="GK463" s="286"/>
      <c r="GL463" s="286"/>
      <c r="GM463" s="286"/>
      <c r="GN463" s="286"/>
      <c r="GO463" s="286"/>
      <c r="GP463" s="286"/>
      <c r="GQ463" s="286"/>
      <c r="GR463" s="286"/>
      <c r="GS463" s="286"/>
      <c r="GT463" s="286"/>
      <c r="GU463" s="286"/>
      <c r="GV463" s="286"/>
      <c r="GW463" s="286"/>
      <c r="GX463" s="286"/>
      <c r="GY463" s="286"/>
      <c r="GZ463" s="286"/>
      <c r="HA463" s="286"/>
      <c r="HB463" s="286"/>
      <c r="HC463" s="286"/>
      <c r="HD463" s="286"/>
      <c r="HE463" s="286"/>
      <c r="HF463" s="286"/>
      <c r="HG463" s="286"/>
      <c r="HH463" s="286"/>
      <c r="HI463" s="286"/>
      <c r="HJ463" s="286"/>
      <c r="HK463" s="286"/>
      <c r="HL463" s="286"/>
      <c r="HM463" s="286"/>
      <c r="HN463" s="286"/>
      <c r="HO463" s="286"/>
      <c r="HP463" s="286"/>
      <c r="HQ463" s="286"/>
      <c r="HR463" s="286"/>
      <c r="HS463" s="286"/>
      <c r="HT463" s="286"/>
      <c r="HU463" s="286"/>
      <c r="HV463" s="286"/>
      <c r="HW463" s="286"/>
      <c r="HX463" s="286"/>
      <c r="HY463" s="286"/>
      <c r="HZ463" s="286"/>
      <c r="IA463" s="286"/>
      <c r="IB463" s="286"/>
      <c r="IC463" s="286"/>
      <c r="ID463" s="286"/>
      <c r="IE463" s="286"/>
      <c r="IF463" s="286"/>
      <c r="IG463" s="286"/>
      <c r="IH463" s="286"/>
      <c r="II463" s="286"/>
      <c r="IJ463" s="286"/>
      <c r="IK463" s="286"/>
      <c r="IL463" s="286"/>
      <c r="IM463" s="286"/>
      <c r="IN463" s="286"/>
      <c r="IO463" s="286"/>
      <c r="IP463" s="286"/>
      <c r="IQ463" s="286"/>
      <c r="IR463" s="286"/>
      <c r="IS463" s="286"/>
      <c r="IT463" s="286"/>
      <c r="IU463" s="286"/>
      <c r="IV463" s="286"/>
    </row>
    <row r="464" spans="1:256" s="452" customFormat="1" outlineLevel="1">
      <c r="A464" s="344"/>
      <c r="B464" s="978">
        <v>16</v>
      </c>
      <c r="C464" s="979"/>
      <c r="D464" s="221"/>
      <c r="E464" s="338">
        <f ca="1">SUM(E$339:E354)</f>
        <v>0</v>
      </c>
      <c r="F464" s="339">
        <f ca="1">SUM(F$339:F354)</f>
        <v>0</v>
      </c>
      <c r="G464" s="339">
        <f ca="1">SUM(G$339:G354)</f>
        <v>0</v>
      </c>
      <c r="H464" s="339">
        <f ca="1">SUM(H$339:H354)</f>
        <v>0</v>
      </c>
      <c r="I464" s="339">
        <f ca="1">SUM(I$339:I354)</f>
        <v>0</v>
      </c>
      <c r="J464" s="339">
        <f ca="1">SUM(J$339:J354)</f>
        <v>0</v>
      </c>
      <c r="K464" s="339">
        <f ca="1">SUM(K$339:K354)</f>
        <v>0</v>
      </c>
      <c r="L464" s="339">
        <f ca="1">SUM(L$339:L354)</f>
        <v>0</v>
      </c>
      <c r="M464" s="339">
        <f ca="1">SUM(M$339:M354)</f>
        <v>0</v>
      </c>
      <c r="N464" s="339">
        <f ca="1">SUM(N$339:N354)</f>
        <v>0</v>
      </c>
      <c r="O464" s="339">
        <f ca="1">SUM(O$339:O354)</f>
        <v>0</v>
      </c>
      <c r="P464" s="339">
        <f ca="1">SUM(P$339:P354)</f>
        <v>0</v>
      </c>
      <c r="Q464" s="339">
        <f ca="1">SUM(Q$339:Q354)</f>
        <v>0</v>
      </c>
      <c r="R464" s="339">
        <f ca="1">SUM(R$339:R354)</f>
        <v>0</v>
      </c>
      <c r="S464" s="339">
        <f ca="1">SUM(S$339:S354)</f>
        <v>0</v>
      </c>
      <c r="T464" s="339">
        <f ca="1">SUM(T$339:T354)</f>
        <v>0</v>
      </c>
      <c r="U464" s="339">
        <f ca="1">SUM(U$339:U354)</f>
        <v>0</v>
      </c>
      <c r="V464" s="339">
        <f ca="1">SUM(V$339:V354)</f>
        <v>0</v>
      </c>
      <c r="W464" s="339">
        <f ca="1">SUM(W$339:W354)</f>
        <v>0</v>
      </c>
      <c r="X464" s="339">
        <f ca="1">SUM(X$339:X354)</f>
        <v>0</v>
      </c>
      <c r="Y464" s="339">
        <f ca="1">SUM(Y$339:Y354)</f>
        <v>0</v>
      </c>
      <c r="Z464" s="339">
        <f ca="1">SUM(Z$339:Z354)</f>
        <v>0</v>
      </c>
      <c r="AA464" s="339">
        <f ca="1">SUM(AA$339:AA354)</f>
        <v>0</v>
      </c>
      <c r="AB464" s="339">
        <f ca="1">SUM(AB$339:AB354)</f>
        <v>0</v>
      </c>
      <c r="AC464" s="339">
        <f ca="1">SUM(AC$339:AC354)</f>
        <v>0</v>
      </c>
      <c r="AD464" s="339">
        <f ca="1">SUM(AD$339:AD354)</f>
        <v>0</v>
      </c>
      <c r="AE464" s="339">
        <f ca="1">SUM(AE$339:AE354)</f>
        <v>0</v>
      </c>
      <c r="AF464" s="339">
        <f ca="1">SUM(AF$339:AF354)</f>
        <v>0</v>
      </c>
      <c r="AG464" s="339">
        <f ca="1">SUM(AG$339:AG354)</f>
        <v>0</v>
      </c>
      <c r="AH464" s="339">
        <f ca="1">SUM(AH$339:AH354)</f>
        <v>0</v>
      </c>
      <c r="AI464" s="339">
        <f ca="1">SUM(AI$339:AI354)</f>
        <v>0</v>
      </c>
      <c r="AJ464" s="339">
        <f ca="1">SUM(AJ$339:AJ354)</f>
        <v>0</v>
      </c>
      <c r="AK464" s="339">
        <f ca="1">SUM(AK$339:AK354)</f>
        <v>0</v>
      </c>
      <c r="AL464" s="339">
        <f ca="1">SUM(AL$339:AL354)</f>
        <v>0</v>
      </c>
      <c r="AM464" s="339">
        <f ca="1">SUM(AM$339:AM354)</f>
        <v>0</v>
      </c>
      <c r="AN464" s="339">
        <f ca="1">SUM(AN$339:AN354)</f>
        <v>0</v>
      </c>
      <c r="AO464" s="339">
        <f ca="1">SUM(AO$339:AO354)</f>
        <v>0</v>
      </c>
      <c r="AP464" s="339">
        <f ca="1">SUM(AP$339:AP354)</f>
        <v>0</v>
      </c>
      <c r="AQ464" s="339">
        <f ca="1">SUM(AQ$339:AQ354)</f>
        <v>0</v>
      </c>
      <c r="AR464" s="339">
        <f ca="1">SUM(AR$339:AR354)</f>
        <v>0</v>
      </c>
      <c r="AS464" s="339">
        <f ca="1">SUM(AS$339:AS354)</f>
        <v>0</v>
      </c>
      <c r="AT464" s="339">
        <f ca="1">SUM(AT$339:AT354)</f>
        <v>0</v>
      </c>
      <c r="AU464" s="339">
        <f ca="1">SUM(AU$339:AU354)</f>
        <v>0</v>
      </c>
      <c r="AV464" s="339">
        <f ca="1">SUM(AV$339:AV354)</f>
        <v>0</v>
      </c>
      <c r="AW464" s="339">
        <f ca="1">SUM(AW$339:AW354)</f>
        <v>0</v>
      </c>
      <c r="AX464" s="339">
        <f ca="1">SUM(AX$339:AX354)</f>
        <v>0</v>
      </c>
      <c r="AY464" s="339">
        <f ca="1">SUM(AY$339:AY354)</f>
        <v>0</v>
      </c>
      <c r="AZ464" s="339">
        <f ca="1">SUM(AZ$339:AZ354)</f>
        <v>0</v>
      </c>
      <c r="BA464" s="339">
        <f ca="1">SUM(BA$339:BA354)</f>
        <v>0</v>
      </c>
      <c r="BB464" s="286"/>
      <c r="BC464" s="286"/>
      <c r="BD464" s="286"/>
      <c r="BE464" s="286"/>
      <c r="BF464" s="286"/>
      <c r="BG464" s="286"/>
      <c r="BH464" s="286"/>
      <c r="BI464" s="286"/>
      <c r="BJ464" s="286"/>
      <c r="BK464" s="286"/>
      <c r="BL464" s="286"/>
      <c r="BM464" s="286"/>
      <c r="BN464" s="286"/>
      <c r="BO464" s="286"/>
      <c r="BP464" s="286"/>
      <c r="BQ464" s="286"/>
      <c r="BR464" s="286"/>
      <c r="BS464" s="286"/>
      <c r="BT464" s="286"/>
      <c r="BU464" s="286"/>
      <c r="BV464" s="286"/>
      <c r="BW464" s="286"/>
      <c r="BX464" s="286"/>
      <c r="BY464" s="286"/>
      <c r="BZ464" s="286"/>
      <c r="CA464" s="286"/>
      <c r="CB464" s="286"/>
      <c r="CC464" s="286"/>
      <c r="CD464" s="286"/>
      <c r="CE464" s="286"/>
      <c r="CF464" s="286"/>
      <c r="CG464" s="286"/>
      <c r="CH464" s="286"/>
      <c r="CI464" s="286"/>
      <c r="CJ464" s="286"/>
      <c r="CK464" s="286"/>
      <c r="CL464" s="286"/>
      <c r="CM464" s="286"/>
      <c r="CN464" s="286"/>
      <c r="CO464" s="286"/>
      <c r="CP464" s="286"/>
      <c r="CQ464" s="286"/>
      <c r="CR464" s="286"/>
      <c r="CS464" s="286"/>
      <c r="CT464" s="286"/>
      <c r="CU464" s="286"/>
      <c r="CV464" s="286"/>
      <c r="CW464" s="286"/>
      <c r="CX464" s="286"/>
      <c r="CY464" s="286"/>
      <c r="CZ464" s="286"/>
      <c r="DA464" s="286"/>
      <c r="DB464" s="286"/>
      <c r="DC464" s="286"/>
      <c r="DD464" s="286"/>
      <c r="DE464" s="286"/>
      <c r="DF464" s="286"/>
      <c r="DG464" s="286"/>
      <c r="DH464" s="286"/>
      <c r="DI464" s="286"/>
      <c r="DJ464" s="286"/>
      <c r="DK464" s="286"/>
      <c r="DL464" s="286"/>
      <c r="DM464" s="286"/>
      <c r="DN464" s="286"/>
      <c r="DO464" s="286"/>
      <c r="DP464" s="286"/>
      <c r="DQ464" s="286"/>
      <c r="DR464" s="286"/>
      <c r="DS464" s="286"/>
      <c r="DT464" s="286"/>
      <c r="DU464" s="286"/>
      <c r="DV464" s="286"/>
      <c r="DW464" s="286"/>
      <c r="DX464" s="286"/>
      <c r="DY464" s="286"/>
      <c r="DZ464" s="286"/>
      <c r="EA464" s="286"/>
      <c r="EB464" s="286"/>
      <c r="EC464" s="286"/>
      <c r="ED464" s="286"/>
      <c r="EE464" s="286"/>
      <c r="EF464" s="286"/>
      <c r="EG464" s="286"/>
      <c r="EH464" s="286"/>
      <c r="EI464" s="286"/>
      <c r="EJ464" s="286"/>
      <c r="EK464" s="286"/>
      <c r="EL464" s="286"/>
      <c r="EM464" s="286"/>
      <c r="EN464" s="286"/>
      <c r="EO464" s="286"/>
      <c r="EP464" s="286"/>
      <c r="EQ464" s="286"/>
      <c r="ER464" s="286"/>
      <c r="ES464" s="286"/>
      <c r="ET464" s="286"/>
      <c r="EU464" s="286"/>
      <c r="EV464" s="286"/>
      <c r="EW464" s="286"/>
      <c r="EX464" s="286"/>
      <c r="EY464" s="286"/>
      <c r="EZ464" s="286"/>
      <c r="FA464" s="286"/>
      <c r="FB464" s="286"/>
      <c r="FC464" s="286"/>
      <c r="FD464" s="286"/>
      <c r="FE464" s="286"/>
      <c r="FF464" s="286"/>
      <c r="FG464" s="286"/>
      <c r="FH464" s="286"/>
      <c r="FI464" s="286"/>
      <c r="FJ464" s="286"/>
      <c r="FK464" s="286"/>
      <c r="FL464" s="286"/>
      <c r="FM464" s="286"/>
      <c r="FN464" s="286"/>
      <c r="FO464" s="286"/>
      <c r="FP464" s="286"/>
      <c r="FQ464" s="286"/>
      <c r="FR464" s="286"/>
      <c r="FS464" s="286"/>
      <c r="FT464" s="286"/>
      <c r="FU464" s="286"/>
      <c r="FV464" s="286"/>
      <c r="FW464" s="286"/>
      <c r="FX464" s="286"/>
      <c r="FY464" s="286"/>
      <c r="FZ464" s="286"/>
      <c r="GA464" s="286"/>
      <c r="GB464" s="286"/>
      <c r="GC464" s="286"/>
      <c r="GD464" s="286"/>
      <c r="GE464" s="286"/>
      <c r="GF464" s="286"/>
      <c r="GG464" s="286"/>
      <c r="GH464" s="286"/>
      <c r="GI464" s="286"/>
      <c r="GJ464" s="286"/>
      <c r="GK464" s="286"/>
      <c r="GL464" s="286"/>
      <c r="GM464" s="286"/>
      <c r="GN464" s="286"/>
      <c r="GO464" s="286"/>
      <c r="GP464" s="286"/>
      <c r="GQ464" s="286"/>
      <c r="GR464" s="286"/>
      <c r="GS464" s="286"/>
      <c r="GT464" s="286"/>
      <c r="GU464" s="286"/>
      <c r="GV464" s="286"/>
      <c r="GW464" s="286"/>
      <c r="GX464" s="286"/>
      <c r="GY464" s="286"/>
      <c r="GZ464" s="286"/>
      <c r="HA464" s="286"/>
      <c r="HB464" s="286"/>
      <c r="HC464" s="286"/>
      <c r="HD464" s="286"/>
      <c r="HE464" s="286"/>
      <c r="HF464" s="286"/>
      <c r="HG464" s="286"/>
      <c r="HH464" s="286"/>
      <c r="HI464" s="286"/>
      <c r="HJ464" s="286"/>
      <c r="HK464" s="286"/>
      <c r="HL464" s="286"/>
      <c r="HM464" s="286"/>
      <c r="HN464" s="286"/>
      <c r="HO464" s="286"/>
      <c r="HP464" s="286"/>
      <c r="HQ464" s="286"/>
      <c r="HR464" s="286"/>
      <c r="HS464" s="286"/>
      <c r="HT464" s="286"/>
      <c r="HU464" s="286"/>
      <c r="HV464" s="286"/>
      <c r="HW464" s="286"/>
      <c r="HX464" s="286"/>
      <c r="HY464" s="286"/>
      <c r="HZ464" s="286"/>
      <c r="IA464" s="286"/>
      <c r="IB464" s="286"/>
      <c r="IC464" s="286"/>
      <c r="ID464" s="286"/>
      <c r="IE464" s="286"/>
      <c r="IF464" s="286"/>
      <c r="IG464" s="286"/>
      <c r="IH464" s="286"/>
      <c r="II464" s="286"/>
      <c r="IJ464" s="286"/>
      <c r="IK464" s="286"/>
      <c r="IL464" s="286"/>
      <c r="IM464" s="286"/>
      <c r="IN464" s="286"/>
      <c r="IO464" s="286"/>
      <c r="IP464" s="286"/>
      <c r="IQ464" s="286"/>
      <c r="IR464" s="286"/>
      <c r="IS464" s="286"/>
      <c r="IT464" s="286"/>
      <c r="IU464" s="286"/>
      <c r="IV464" s="286"/>
    </row>
    <row r="465" spans="1:256" s="452" customFormat="1" outlineLevel="1">
      <c r="A465" s="344"/>
      <c r="B465" s="978">
        <v>17</v>
      </c>
      <c r="C465" s="979"/>
      <c r="D465" s="221"/>
      <c r="E465" s="338">
        <f ca="1">SUM(E$339:E355)</f>
        <v>0</v>
      </c>
      <c r="F465" s="339">
        <f ca="1">SUM(F$339:F355)</f>
        <v>0</v>
      </c>
      <c r="G465" s="339">
        <f ca="1">SUM(G$339:G355)</f>
        <v>0</v>
      </c>
      <c r="H465" s="339">
        <f ca="1">SUM(H$339:H355)</f>
        <v>0</v>
      </c>
      <c r="I465" s="339">
        <f ca="1">SUM(I$339:I355)</f>
        <v>0</v>
      </c>
      <c r="J465" s="339">
        <f ca="1">SUM(J$339:J355)</f>
        <v>0</v>
      </c>
      <c r="K465" s="339">
        <f ca="1">SUM(K$339:K355)</f>
        <v>0</v>
      </c>
      <c r="L465" s="339">
        <f ca="1">SUM(L$339:L355)</f>
        <v>0</v>
      </c>
      <c r="M465" s="339">
        <f ca="1">SUM(M$339:M355)</f>
        <v>0</v>
      </c>
      <c r="N465" s="339">
        <f ca="1">SUM(N$339:N355)</f>
        <v>0</v>
      </c>
      <c r="O465" s="339">
        <f ca="1">SUM(O$339:O355)</f>
        <v>0</v>
      </c>
      <c r="P465" s="339">
        <f ca="1">SUM(P$339:P355)</f>
        <v>0</v>
      </c>
      <c r="Q465" s="339">
        <f ca="1">SUM(Q$339:Q355)</f>
        <v>0</v>
      </c>
      <c r="R465" s="339">
        <f ca="1">SUM(R$339:R355)</f>
        <v>0</v>
      </c>
      <c r="S465" s="339">
        <f ca="1">SUM(S$339:S355)</f>
        <v>0</v>
      </c>
      <c r="T465" s="339">
        <f ca="1">SUM(T$339:T355)</f>
        <v>0</v>
      </c>
      <c r="U465" s="339">
        <f ca="1">SUM(U$339:U355)</f>
        <v>0</v>
      </c>
      <c r="V465" s="339">
        <f ca="1">SUM(V$339:V355)</f>
        <v>0</v>
      </c>
      <c r="W465" s="339">
        <f ca="1">SUM(W$339:W355)</f>
        <v>0</v>
      </c>
      <c r="X465" s="339">
        <f ca="1">SUM(X$339:X355)</f>
        <v>0</v>
      </c>
      <c r="Y465" s="339">
        <f ca="1">SUM(Y$339:Y355)</f>
        <v>0</v>
      </c>
      <c r="Z465" s="339">
        <f ca="1">SUM(Z$339:Z355)</f>
        <v>0</v>
      </c>
      <c r="AA465" s="339">
        <f ca="1">SUM(AA$339:AA355)</f>
        <v>0</v>
      </c>
      <c r="AB465" s="339">
        <f ca="1">SUM(AB$339:AB355)</f>
        <v>0</v>
      </c>
      <c r="AC465" s="339">
        <f ca="1">SUM(AC$339:AC355)</f>
        <v>0</v>
      </c>
      <c r="AD465" s="339">
        <f ca="1">SUM(AD$339:AD355)</f>
        <v>0</v>
      </c>
      <c r="AE465" s="339">
        <f ca="1">SUM(AE$339:AE355)</f>
        <v>0</v>
      </c>
      <c r="AF465" s="339">
        <f ca="1">SUM(AF$339:AF355)</f>
        <v>0</v>
      </c>
      <c r="AG465" s="339">
        <f ca="1">SUM(AG$339:AG355)</f>
        <v>0</v>
      </c>
      <c r="AH465" s="339">
        <f ca="1">SUM(AH$339:AH355)</f>
        <v>0</v>
      </c>
      <c r="AI465" s="339">
        <f ca="1">SUM(AI$339:AI355)</f>
        <v>0</v>
      </c>
      <c r="AJ465" s="339">
        <f ca="1">SUM(AJ$339:AJ355)</f>
        <v>0</v>
      </c>
      <c r="AK465" s="339">
        <f ca="1">SUM(AK$339:AK355)</f>
        <v>0</v>
      </c>
      <c r="AL465" s="339">
        <f ca="1">SUM(AL$339:AL355)</f>
        <v>0</v>
      </c>
      <c r="AM465" s="339">
        <f ca="1">SUM(AM$339:AM355)</f>
        <v>0</v>
      </c>
      <c r="AN465" s="339">
        <f ca="1">SUM(AN$339:AN355)</f>
        <v>0</v>
      </c>
      <c r="AO465" s="339">
        <f ca="1">SUM(AO$339:AO355)</f>
        <v>0</v>
      </c>
      <c r="AP465" s="339">
        <f ca="1">SUM(AP$339:AP355)</f>
        <v>0</v>
      </c>
      <c r="AQ465" s="339">
        <f ca="1">SUM(AQ$339:AQ355)</f>
        <v>0</v>
      </c>
      <c r="AR465" s="339">
        <f ca="1">SUM(AR$339:AR355)</f>
        <v>0</v>
      </c>
      <c r="AS465" s="339">
        <f ca="1">SUM(AS$339:AS355)</f>
        <v>0</v>
      </c>
      <c r="AT465" s="339">
        <f ca="1">SUM(AT$339:AT355)</f>
        <v>0</v>
      </c>
      <c r="AU465" s="339">
        <f ca="1">SUM(AU$339:AU355)</f>
        <v>0</v>
      </c>
      <c r="AV465" s="339">
        <f ca="1">SUM(AV$339:AV355)</f>
        <v>0</v>
      </c>
      <c r="AW465" s="339">
        <f ca="1">SUM(AW$339:AW355)</f>
        <v>0</v>
      </c>
      <c r="AX465" s="339">
        <f ca="1">SUM(AX$339:AX355)</f>
        <v>0</v>
      </c>
      <c r="AY465" s="339">
        <f ca="1">SUM(AY$339:AY355)</f>
        <v>0</v>
      </c>
      <c r="AZ465" s="339">
        <f ca="1">SUM(AZ$339:AZ355)</f>
        <v>0</v>
      </c>
      <c r="BA465" s="339">
        <f ca="1">SUM(BA$339:BA355)</f>
        <v>0</v>
      </c>
      <c r="BB465" s="286"/>
      <c r="BC465" s="286"/>
      <c r="BD465" s="286"/>
      <c r="BE465" s="286"/>
      <c r="BF465" s="286"/>
      <c r="BG465" s="286"/>
      <c r="BH465" s="286"/>
      <c r="BI465" s="286"/>
      <c r="BJ465" s="286"/>
      <c r="BK465" s="286"/>
      <c r="BL465" s="286"/>
      <c r="BM465" s="286"/>
      <c r="BN465" s="286"/>
      <c r="BO465" s="286"/>
      <c r="BP465" s="286"/>
      <c r="BQ465" s="286"/>
      <c r="BR465" s="286"/>
      <c r="BS465" s="286"/>
      <c r="BT465" s="286"/>
      <c r="BU465" s="286"/>
      <c r="BV465" s="286"/>
      <c r="BW465" s="286"/>
      <c r="BX465" s="286"/>
      <c r="BY465" s="286"/>
      <c r="BZ465" s="286"/>
      <c r="CA465" s="286"/>
      <c r="CB465" s="286"/>
      <c r="CC465" s="286"/>
      <c r="CD465" s="286"/>
      <c r="CE465" s="286"/>
      <c r="CF465" s="286"/>
      <c r="CG465" s="286"/>
      <c r="CH465" s="286"/>
      <c r="CI465" s="286"/>
      <c r="CJ465" s="286"/>
      <c r="CK465" s="286"/>
      <c r="CL465" s="286"/>
      <c r="CM465" s="286"/>
      <c r="CN465" s="286"/>
      <c r="CO465" s="286"/>
      <c r="CP465" s="286"/>
      <c r="CQ465" s="286"/>
      <c r="CR465" s="286"/>
      <c r="CS465" s="286"/>
      <c r="CT465" s="286"/>
      <c r="CU465" s="286"/>
      <c r="CV465" s="286"/>
      <c r="CW465" s="286"/>
      <c r="CX465" s="286"/>
      <c r="CY465" s="286"/>
      <c r="CZ465" s="286"/>
      <c r="DA465" s="286"/>
      <c r="DB465" s="286"/>
      <c r="DC465" s="286"/>
      <c r="DD465" s="286"/>
      <c r="DE465" s="286"/>
      <c r="DF465" s="286"/>
      <c r="DG465" s="286"/>
      <c r="DH465" s="286"/>
      <c r="DI465" s="286"/>
      <c r="DJ465" s="286"/>
      <c r="DK465" s="286"/>
      <c r="DL465" s="286"/>
      <c r="DM465" s="286"/>
      <c r="DN465" s="286"/>
      <c r="DO465" s="286"/>
      <c r="DP465" s="286"/>
      <c r="DQ465" s="286"/>
      <c r="DR465" s="286"/>
      <c r="DS465" s="286"/>
      <c r="DT465" s="286"/>
      <c r="DU465" s="286"/>
      <c r="DV465" s="286"/>
      <c r="DW465" s="286"/>
      <c r="DX465" s="286"/>
      <c r="DY465" s="286"/>
      <c r="DZ465" s="286"/>
      <c r="EA465" s="286"/>
      <c r="EB465" s="286"/>
      <c r="EC465" s="286"/>
      <c r="ED465" s="286"/>
      <c r="EE465" s="286"/>
      <c r="EF465" s="286"/>
      <c r="EG465" s="286"/>
      <c r="EH465" s="286"/>
      <c r="EI465" s="286"/>
      <c r="EJ465" s="286"/>
      <c r="EK465" s="286"/>
      <c r="EL465" s="286"/>
      <c r="EM465" s="286"/>
      <c r="EN465" s="286"/>
      <c r="EO465" s="286"/>
      <c r="EP465" s="286"/>
      <c r="EQ465" s="286"/>
      <c r="ER465" s="286"/>
      <c r="ES465" s="286"/>
      <c r="ET465" s="286"/>
      <c r="EU465" s="286"/>
      <c r="EV465" s="286"/>
      <c r="EW465" s="286"/>
      <c r="EX465" s="286"/>
      <c r="EY465" s="286"/>
      <c r="EZ465" s="286"/>
      <c r="FA465" s="286"/>
      <c r="FB465" s="286"/>
      <c r="FC465" s="286"/>
      <c r="FD465" s="286"/>
      <c r="FE465" s="286"/>
      <c r="FF465" s="286"/>
      <c r="FG465" s="286"/>
      <c r="FH465" s="286"/>
      <c r="FI465" s="286"/>
      <c r="FJ465" s="286"/>
      <c r="FK465" s="286"/>
      <c r="FL465" s="286"/>
      <c r="FM465" s="286"/>
      <c r="FN465" s="286"/>
      <c r="FO465" s="286"/>
      <c r="FP465" s="286"/>
      <c r="FQ465" s="286"/>
      <c r="FR465" s="286"/>
      <c r="FS465" s="286"/>
      <c r="FT465" s="286"/>
      <c r="FU465" s="286"/>
      <c r="FV465" s="286"/>
      <c r="FW465" s="286"/>
      <c r="FX465" s="286"/>
      <c r="FY465" s="286"/>
      <c r="FZ465" s="286"/>
      <c r="GA465" s="286"/>
      <c r="GB465" s="286"/>
      <c r="GC465" s="286"/>
      <c r="GD465" s="286"/>
      <c r="GE465" s="286"/>
      <c r="GF465" s="286"/>
      <c r="GG465" s="286"/>
      <c r="GH465" s="286"/>
      <c r="GI465" s="286"/>
      <c r="GJ465" s="286"/>
      <c r="GK465" s="286"/>
      <c r="GL465" s="286"/>
      <c r="GM465" s="286"/>
      <c r="GN465" s="286"/>
      <c r="GO465" s="286"/>
      <c r="GP465" s="286"/>
      <c r="GQ465" s="286"/>
      <c r="GR465" s="286"/>
      <c r="GS465" s="286"/>
      <c r="GT465" s="286"/>
      <c r="GU465" s="286"/>
      <c r="GV465" s="286"/>
      <c r="GW465" s="286"/>
      <c r="GX465" s="286"/>
      <c r="GY465" s="286"/>
      <c r="GZ465" s="286"/>
      <c r="HA465" s="286"/>
      <c r="HB465" s="286"/>
      <c r="HC465" s="286"/>
      <c r="HD465" s="286"/>
      <c r="HE465" s="286"/>
      <c r="HF465" s="286"/>
      <c r="HG465" s="286"/>
      <c r="HH465" s="286"/>
      <c r="HI465" s="286"/>
      <c r="HJ465" s="286"/>
      <c r="HK465" s="286"/>
      <c r="HL465" s="286"/>
      <c r="HM465" s="286"/>
      <c r="HN465" s="286"/>
      <c r="HO465" s="286"/>
      <c r="HP465" s="286"/>
      <c r="HQ465" s="286"/>
      <c r="HR465" s="286"/>
      <c r="HS465" s="286"/>
      <c r="HT465" s="286"/>
      <c r="HU465" s="286"/>
      <c r="HV465" s="286"/>
      <c r="HW465" s="286"/>
      <c r="HX465" s="286"/>
      <c r="HY465" s="286"/>
      <c r="HZ465" s="286"/>
      <c r="IA465" s="286"/>
      <c r="IB465" s="286"/>
      <c r="IC465" s="286"/>
      <c r="ID465" s="286"/>
      <c r="IE465" s="286"/>
      <c r="IF465" s="286"/>
      <c r="IG465" s="286"/>
      <c r="IH465" s="286"/>
      <c r="II465" s="286"/>
      <c r="IJ465" s="286"/>
      <c r="IK465" s="286"/>
      <c r="IL465" s="286"/>
      <c r="IM465" s="286"/>
      <c r="IN465" s="286"/>
      <c r="IO465" s="286"/>
      <c r="IP465" s="286"/>
      <c r="IQ465" s="286"/>
      <c r="IR465" s="286"/>
      <c r="IS465" s="286"/>
      <c r="IT465" s="286"/>
      <c r="IU465" s="286"/>
      <c r="IV465" s="286"/>
    </row>
    <row r="466" spans="1:256" s="452" customFormat="1" outlineLevel="1">
      <c r="A466" s="344"/>
      <c r="B466" s="978">
        <v>18</v>
      </c>
      <c r="C466" s="979"/>
      <c r="D466" s="221"/>
      <c r="E466" s="338">
        <f ca="1">SUM(E$339:E356)</f>
        <v>0</v>
      </c>
      <c r="F466" s="339">
        <f ca="1">SUM(F$339:F356)</f>
        <v>0</v>
      </c>
      <c r="G466" s="339">
        <f ca="1">SUM(G$339:G356)</f>
        <v>0</v>
      </c>
      <c r="H466" s="339">
        <f ca="1">SUM(H$339:H356)</f>
        <v>0</v>
      </c>
      <c r="I466" s="339">
        <f ca="1">SUM(I$339:I356)</f>
        <v>0</v>
      </c>
      <c r="J466" s="339">
        <f ca="1">SUM(J$339:J356)</f>
        <v>0</v>
      </c>
      <c r="K466" s="339">
        <f ca="1">SUM(K$339:K356)</f>
        <v>0</v>
      </c>
      <c r="L466" s="339">
        <f ca="1">SUM(L$339:L356)</f>
        <v>0</v>
      </c>
      <c r="M466" s="339">
        <f ca="1">SUM(M$339:M356)</f>
        <v>0</v>
      </c>
      <c r="N466" s="339">
        <f ca="1">SUM(N$339:N356)</f>
        <v>0</v>
      </c>
      <c r="O466" s="339">
        <f ca="1">SUM(O$339:O356)</f>
        <v>0</v>
      </c>
      <c r="P466" s="339">
        <f ca="1">SUM(P$339:P356)</f>
        <v>0</v>
      </c>
      <c r="Q466" s="339">
        <f ca="1">SUM(Q$339:Q356)</f>
        <v>0</v>
      </c>
      <c r="R466" s="339">
        <f ca="1">SUM(R$339:R356)</f>
        <v>0</v>
      </c>
      <c r="S466" s="339">
        <f ca="1">SUM(S$339:S356)</f>
        <v>0</v>
      </c>
      <c r="T466" s="339">
        <f ca="1">SUM(T$339:T356)</f>
        <v>0</v>
      </c>
      <c r="U466" s="339">
        <f ca="1">SUM(U$339:U356)</f>
        <v>0</v>
      </c>
      <c r="V466" s="339">
        <f ca="1">SUM(V$339:V356)</f>
        <v>0</v>
      </c>
      <c r="W466" s="339">
        <f ca="1">SUM(W$339:W356)</f>
        <v>0</v>
      </c>
      <c r="X466" s="339">
        <f ca="1">SUM(X$339:X356)</f>
        <v>0</v>
      </c>
      <c r="Y466" s="339">
        <f ca="1">SUM(Y$339:Y356)</f>
        <v>0</v>
      </c>
      <c r="Z466" s="339">
        <f ca="1">SUM(Z$339:Z356)</f>
        <v>0</v>
      </c>
      <c r="AA466" s="339">
        <f ca="1">SUM(AA$339:AA356)</f>
        <v>0</v>
      </c>
      <c r="AB466" s="339">
        <f ca="1">SUM(AB$339:AB356)</f>
        <v>0</v>
      </c>
      <c r="AC466" s="339">
        <f ca="1">SUM(AC$339:AC356)</f>
        <v>0</v>
      </c>
      <c r="AD466" s="339">
        <f ca="1">SUM(AD$339:AD356)</f>
        <v>0</v>
      </c>
      <c r="AE466" s="339">
        <f ca="1">SUM(AE$339:AE356)</f>
        <v>0</v>
      </c>
      <c r="AF466" s="339">
        <f ca="1">SUM(AF$339:AF356)</f>
        <v>0</v>
      </c>
      <c r="AG466" s="339">
        <f ca="1">SUM(AG$339:AG356)</f>
        <v>0</v>
      </c>
      <c r="AH466" s="339">
        <f ca="1">SUM(AH$339:AH356)</f>
        <v>0</v>
      </c>
      <c r="AI466" s="339">
        <f ca="1">SUM(AI$339:AI356)</f>
        <v>0</v>
      </c>
      <c r="AJ466" s="339">
        <f ca="1">SUM(AJ$339:AJ356)</f>
        <v>0</v>
      </c>
      <c r="AK466" s="339">
        <f ca="1">SUM(AK$339:AK356)</f>
        <v>0</v>
      </c>
      <c r="AL466" s="339">
        <f ca="1">SUM(AL$339:AL356)</f>
        <v>0</v>
      </c>
      <c r="AM466" s="339">
        <f ca="1">SUM(AM$339:AM356)</f>
        <v>0</v>
      </c>
      <c r="AN466" s="339">
        <f ca="1">SUM(AN$339:AN356)</f>
        <v>0</v>
      </c>
      <c r="AO466" s="339">
        <f ca="1">SUM(AO$339:AO356)</f>
        <v>0</v>
      </c>
      <c r="AP466" s="339">
        <f ca="1">SUM(AP$339:AP356)</f>
        <v>0</v>
      </c>
      <c r="AQ466" s="339">
        <f ca="1">SUM(AQ$339:AQ356)</f>
        <v>0</v>
      </c>
      <c r="AR466" s="339">
        <f ca="1">SUM(AR$339:AR356)</f>
        <v>0</v>
      </c>
      <c r="AS466" s="339">
        <f ca="1">SUM(AS$339:AS356)</f>
        <v>0</v>
      </c>
      <c r="AT466" s="339">
        <f ca="1">SUM(AT$339:AT356)</f>
        <v>0</v>
      </c>
      <c r="AU466" s="339">
        <f ca="1">SUM(AU$339:AU356)</f>
        <v>0</v>
      </c>
      <c r="AV466" s="339">
        <f ca="1">SUM(AV$339:AV356)</f>
        <v>0</v>
      </c>
      <c r="AW466" s="339">
        <f ca="1">SUM(AW$339:AW356)</f>
        <v>0</v>
      </c>
      <c r="AX466" s="339">
        <f ca="1">SUM(AX$339:AX356)</f>
        <v>0</v>
      </c>
      <c r="AY466" s="339">
        <f ca="1">SUM(AY$339:AY356)</f>
        <v>0</v>
      </c>
      <c r="AZ466" s="339">
        <f ca="1">SUM(AZ$339:AZ356)</f>
        <v>0</v>
      </c>
      <c r="BA466" s="339">
        <f ca="1">SUM(BA$339:BA356)</f>
        <v>0</v>
      </c>
      <c r="BB466" s="286"/>
      <c r="BC466" s="286"/>
      <c r="BD466" s="286"/>
      <c r="BE466" s="286"/>
      <c r="BF466" s="286"/>
      <c r="BG466" s="286"/>
      <c r="BH466" s="286"/>
      <c r="BI466" s="286"/>
      <c r="BJ466" s="286"/>
      <c r="BK466" s="286"/>
      <c r="BL466" s="286"/>
      <c r="BM466" s="286"/>
      <c r="BN466" s="286"/>
      <c r="BO466" s="286"/>
      <c r="BP466" s="286"/>
      <c r="BQ466" s="286"/>
      <c r="BR466" s="286"/>
      <c r="BS466" s="286"/>
      <c r="BT466" s="286"/>
      <c r="BU466" s="286"/>
      <c r="BV466" s="286"/>
      <c r="BW466" s="286"/>
      <c r="BX466" s="286"/>
      <c r="BY466" s="286"/>
      <c r="BZ466" s="286"/>
      <c r="CA466" s="286"/>
      <c r="CB466" s="286"/>
      <c r="CC466" s="286"/>
      <c r="CD466" s="286"/>
      <c r="CE466" s="286"/>
      <c r="CF466" s="286"/>
      <c r="CG466" s="286"/>
      <c r="CH466" s="286"/>
      <c r="CI466" s="286"/>
      <c r="CJ466" s="286"/>
      <c r="CK466" s="286"/>
      <c r="CL466" s="286"/>
      <c r="CM466" s="286"/>
      <c r="CN466" s="286"/>
      <c r="CO466" s="286"/>
      <c r="CP466" s="286"/>
      <c r="CQ466" s="286"/>
      <c r="CR466" s="286"/>
      <c r="CS466" s="286"/>
      <c r="CT466" s="286"/>
      <c r="CU466" s="286"/>
      <c r="CV466" s="286"/>
      <c r="CW466" s="286"/>
      <c r="CX466" s="286"/>
      <c r="CY466" s="286"/>
      <c r="CZ466" s="286"/>
      <c r="DA466" s="286"/>
      <c r="DB466" s="286"/>
      <c r="DC466" s="286"/>
      <c r="DD466" s="286"/>
      <c r="DE466" s="286"/>
      <c r="DF466" s="286"/>
      <c r="DG466" s="286"/>
      <c r="DH466" s="286"/>
      <c r="DI466" s="286"/>
      <c r="DJ466" s="286"/>
      <c r="DK466" s="286"/>
      <c r="DL466" s="286"/>
      <c r="DM466" s="286"/>
      <c r="DN466" s="286"/>
      <c r="DO466" s="286"/>
      <c r="DP466" s="286"/>
      <c r="DQ466" s="286"/>
      <c r="DR466" s="286"/>
      <c r="DS466" s="286"/>
      <c r="DT466" s="286"/>
      <c r="DU466" s="286"/>
      <c r="DV466" s="286"/>
      <c r="DW466" s="286"/>
      <c r="DX466" s="286"/>
      <c r="DY466" s="286"/>
      <c r="DZ466" s="286"/>
      <c r="EA466" s="286"/>
      <c r="EB466" s="286"/>
      <c r="EC466" s="286"/>
      <c r="ED466" s="286"/>
      <c r="EE466" s="286"/>
      <c r="EF466" s="286"/>
      <c r="EG466" s="286"/>
      <c r="EH466" s="286"/>
      <c r="EI466" s="286"/>
      <c r="EJ466" s="286"/>
      <c r="EK466" s="286"/>
      <c r="EL466" s="286"/>
      <c r="EM466" s="286"/>
      <c r="EN466" s="286"/>
      <c r="EO466" s="286"/>
      <c r="EP466" s="286"/>
      <c r="EQ466" s="286"/>
      <c r="ER466" s="286"/>
      <c r="ES466" s="286"/>
      <c r="ET466" s="286"/>
      <c r="EU466" s="286"/>
      <c r="EV466" s="286"/>
      <c r="EW466" s="286"/>
      <c r="EX466" s="286"/>
      <c r="EY466" s="286"/>
      <c r="EZ466" s="286"/>
      <c r="FA466" s="286"/>
      <c r="FB466" s="286"/>
      <c r="FC466" s="286"/>
      <c r="FD466" s="286"/>
      <c r="FE466" s="286"/>
      <c r="FF466" s="286"/>
      <c r="FG466" s="286"/>
      <c r="FH466" s="286"/>
      <c r="FI466" s="286"/>
      <c r="FJ466" s="286"/>
      <c r="FK466" s="286"/>
      <c r="FL466" s="286"/>
      <c r="FM466" s="286"/>
      <c r="FN466" s="286"/>
      <c r="FO466" s="286"/>
      <c r="FP466" s="286"/>
      <c r="FQ466" s="286"/>
      <c r="FR466" s="286"/>
      <c r="FS466" s="286"/>
      <c r="FT466" s="286"/>
      <c r="FU466" s="286"/>
      <c r="FV466" s="286"/>
      <c r="FW466" s="286"/>
      <c r="FX466" s="286"/>
      <c r="FY466" s="286"/>
      <c r="FZ466" s="286"/>
      <c r="GA466" s="286"/>
      <c r="GB466" s="286"/>
      <c r="GC466" s="286"/>
      <c r="GD466" s="286"/>
      <c r="GE466" s="286"/>
      <c r="GF466" s="286"/>
      <c r="GG466" s="286"/>
      <c r="GH466" s="286"/>
      <c r="GI466" s="286"/>
      <c r="GJ466" s="286"/>
      <c r="GK466" s="286"/>
      <c r="GL466" s="286"/>
      <c r="GM466" s="286"/>
      <c r="GN466" s="286"/>
      <c r="GO466" s="286"/>
      <c r="GP466" s="286"/>
      <c r="GQ466" s="286"/>
      <c r="GR466" s="286"/>
      <c r="GS466" s="286"/>
      <c r="GT466" s="286"/>
      <c r="GU466" s="286"/>
      <c r="GV466" s="286"/>
      <c r="GW466" s="286"/>
      <c r="GX466" s="286"/>
      <c r="GY466" s="286"/>
      <c r="GZ466" s="286"/>
      <c r="HA466" s="286"/>
      <c r="HB466" s="286"/>
      <c r="HC466" s="286"/>
      <c r="HD466" s="286"/>
      <c r="HE466" s="286"/>
      <c r="HF466" s="286"/>
      <c r="HG466" s="286"/>
      <c r="HH466" s="286"/>
      <c r="HI466" s="286"/>
      <c r="HJ466" s="286"/>
      <c r="HK466" s="286"/>
      <c r="HL466" s="286"/>
      <c r="HM466" s="286"/>
      <c r="HN466" s="286"/>
      <c r="HO466" s="286"/>
      <c r="HP466" s="286"/>
      <c r="HQ466" s="286"/>
      <c r="HR466" s="286"/>
      <c r="HS466" s="286"/>
      <c r="HT466" s="286"/>
      <c r="HU466" s="286"/>
      <c r="HV466" s="286"/>
      <c r="HW466" s="286"/>
      <c r="HX466" s="286"/>
      <c r="HY466" s="286"/>
      <c r="HZ466" s="286"/>
      <c r="IA466" s="286"/>
      <c r="IB466" s="286"/>
      <c r="IC466" s="286"/>
      <c r="ID466" s="286"/>
      <c r="IE466" s="286"/>
      <c r="IF466" s="286"/>
      <c r="IG466" s="286"/>
      <c r="IH466" s="286"/>
      <c r="II466" s="286"/>
      <c r="IJ466" s="286"/>
      <c r="IK466" s="286"/>
      <c r="IL466" s="286"/>
      <c r="IM466" s="286"/>
      <c r="IN466" s="286"/>
      <c r="IO466" s="286"/>
      <c r="IP466" s="286"/>
      <c r="IQ466" s="286"/>
      <c r="IR466" s="286"/>
      <c r="IS466" s="286"/>
      <c r="IT466" s="286"/>
      <c r="IU466" s="286"/>
      <c r="IV466" s="286"/>
    </row>
    <row r="467" spans="1:256" s="452" customFormat="1" outlineLevel="1">
      <c r="A467" s="344"/>
      <c r="B467" s="978">
        <v>19</v>
      </c>
      <c r="C467" s="979"/>
      <c r="D467" s="221"/>
      <c r="E467" s="338">
        <f ca="1">SUM(E$339:E357)</f>
        <v>0</v>
      </c>
      <c r="F467" s="339">
        <f ca="1">SUM(F$339:F357)</f>
        <v>0</v>
      </c>
      <c r="G467" s="339">
        <f ca="1">SUM(G$339:G357)</f>
        <v>0</v>
      </c>
      <c r="H467" s="339">
        <f ca="1">SUM(H$339:H357)</f>
        <v>0</v>
      </c>
      <c r="I467" s="339">
        <f ca="1">SUM(I$339:I357)</f>
        <v>0</v>
      </c>
      <c r="J467" s="339">
        <f ca="1">SUM(J$339:J357)</f>
        <v>0</v>
      </c>
      <c r="K467" s="339">
        <f ca="1">SUM(K$339:K357)</f>
        <v>0</v>
      </c>
      <c r="L467" s="339">
        <f ca="1">SUM(L$339:L357)</f>
        <v>0</v>
      </c>
      <c r="M467" s="339">
        <f ca="1">SUM(M$339:M357)</f>
        <v>0</v>
      </c>
      <c r="N467" s="339">
        <f ca="1">SUM(N$339:N357)</f>
        <v>0</v>
      </c>
      <c r="O467" s="339">
        <f ca="1">SUM(O$339:O357)</f>
        <v>0</v>
      </c>
      <c r="P467" s="339">
        <f ca="1">SUM(P$339:P357)</f>
        <v>0</v>
      </c>
      <c r="Q467" s="339">
        <f ca="1">SUM(Q$339:Q357)</f>
        <v>0</v>
      </c>
      <c r="R467" s="339">
        <f ca="1">SUM(R$339:R357)</f>
        <v>0</v>
      </c>
      <c r="S467" s="339">
        <f ca="1">SUM(S$339:S357)</f>
        <v>0</v>
      </c>
      <c r="T467" s="339">
        <f ca="1">SUM(T$339:T357)</f>
        <v>0</v>
      </c>
      <c r="U467" s="339">
        <f ca="1">SUM(U$339:U357)</f>
        <v>0</v>
      </c>
      <c r="V467" s="339">
        <f ca="1">SUM(V$339:V357)</f>
        <v>0</v>
      </c>
      <c r="W467" s="339">
        <f ca="1">SUM(W$339:W357)</f>
        <v>0</v>
      </c>
      <c r="X467" s="339">
        <f ca="1">SUM(X$339:X357)</f>
        <v>0</v>
      </c>
      <c r="Y467" s="339">
        <f ca="1">SUM(Y$339:Y357)</f>
        <v>0</v>
      </c>
      <c r="Z467" s="339">
        <f ca="1">SUM(Z$339:Z357)</f>
        <v>0</v>
      </c>
      <c r="AA467" s="339">
        <f ca="1">SUM(AA$339:AA357)</f>
        <v>0</v>
      </c>
      <c r="AB467" s="339">
        <f ca="1">SUM(AB$339:AB357)</f>
        <v>0</v>
      </c>
      <c r="AC467" s="339">
        <f ca="1">SUM(AC$339:AC357)</f>
        <v>0</v>
      </c>
      <c r="AD467" s="339">
        <f ca="1">SUM(AD$339:AD357)</f>
        <v>0</v>
      </c>
      <c r="AE467" s="339">
        <f ca="1">SUM(AE$339:AE357)</f>
        <v>0</v>
      </c>
      <c r="AF467" s="339">
        <f ca="1">SUM(AF$339:AF357)</f>
        <v>0</v>
      </c>
      <c r="AG467" s="339">
        <f ca="1">SUM(AG$339:AG357)</f>
        <v>0</v>
      </c>
      <c r="AH467" s="339">
        <f ca="1">SUM(AH$339:AH357)</f>
        <v>0</v>
      </c>
      <c r="AI467" s="339">
        <f ca="1">SUM(AI$339:AI357)</f>
        <v>0</v>
      </c>
      <c r="AJ467" s="339">
        <f ca="1">SUM(AJ$339:AJ357)</f>
        <v>0</v>
      </c>
      <c r="AK467" s="339">
        <f ca="1">SUM(AK$339:AK357)</f>
        <v>0</v>
      </c>
      <c r="AL467" s="339">
        <f ca="1">SUM(AL$339:AL357)</f>
        <v>0</v>
      </c>
      <c r="AM467" s="339">
        <f ca="1">SUM(AM$339:AM357)</f>
        <v>0</v>
      </c>
      <c r="AN467" s="339">
        <f ca="1">SUM(AN$339:AN357)</f>
        <v>0</v>
      </c>
      <c r="AO467" s="339">
        <f ca="1">SUM(AO$339:AO357)</f>
        <v>0</v>
      </c>
      <c r="AP467" s="339">
        <f ca="1">SUM(AP$339:AP357)</f>
        <v>0</v>
      </c>
      <c r="AQ467" s="339">
        <f ca="1">SUM(AQ$339:AQ357)</f>
        <v>0</v>
      </c>
      <c r="AR467" s="339">
        <f ca="1">SUM(AR$339:AR357)</f>
        <v>0</v>
      </c>
      <c r="AS467" s="339">
        <f ca="1">SUM(AS$339:AS357)</f>
        <v>0</v>
      </c>
      <c r="AT467" s="339">
        <f ca="1">SUM(AT$339:AT357)</f>
        <v>0</v>
      </c>
      <c r="AU467" s="339">
        <f ca="1">SUM(AU$339:AU357)</f>
        <v>0</v>
      </c>
      <c r="AV467" s="339">
        <f ca="1">SUM(AV$339:AV357)</f>
        <v>0</v>
      </c>
      <c r="AW467" s="339">
        <f ca="1">SUM(AW$339:AW357)</f>
        <v>0</v>
      </c>
      <c r="AX467" s="339">
        <f ca="1">SUM(AX$339:AX357)</f>
        <v>0</v>
      </c>
      <c r="AY467" s="339">
        <f ca="1">SUM(AY$339:AY357)</f>
        <v>0</v>
      </c>
      <c r="AZ467" s="339">
        <f ca="1">SUM(AZ$339:AZ357)</f>
        <v>0</v>
      </c>
      <c r="BA467" s="339">
        <f ca="1">SUM(BA$339:BA357)</f>
        <v>0</v>
      </c>
      <c r="BB467" s="286"/>
      <c r="BC467" s="286"/>
      <c r="BD467" s="286"/>
      <c r="BE467" s="286"/>
      <c r="BF467" s="286"/>
      <c r="BG467" s="286"/>
      <c r="BH467" s="286"/>
      <c r="BI467" s="286"/>
      <c r="BJ467" s="286"/>
      <c r="BK467" s="286"/>
      <c r="BL467" s="286"/>
      <c r="BM467" s="286"/>
      <c r="BN467" s="286"/>
      <c r="BO467" s="286"/>
      <c r="BP467" s="286"/>
      <c r="BQ467" s="286"/>
      <c r="BR467" s="286"/>
      <c r="BS467" s="286"/>
      <c r="BT467" s="286"/>
      <c r="BU467" s="286"/>
      <c r="BV467" s="286"/>
      <c r="BW467" s="286"/>
      <c r="BX467" s="286"/>
      <c r="BY467" s="286"/>
      <c r="BZ467" s="286"/>
      <c r="CA467" s="286"/>
      <c r="CB467" s="286"/>
      <c r="CC467" s="286"/>
      <c r="CD467" s="286"/>
      <c r="CE467" s="286"/>
      <c r="CF467" s="286"/>
      <c r="CG467" s="286"/>
      <c r="CH467" s="286"/>
      <c r="CI467" s="286"/>
      <c r="CJ467" s="286"/>
      <c r="CK467" s="286"/>
      <c r="CL467" s="286"/>
      <c r="CM467" s="286"/>
      <c r="CN467" s="286"/>
      <c r="CO467" s="286"/>
      <c r="CP467" s="286"/>
      <c r="CQ467" s="286"/>
      <c r="CR467" s="286"/>
      <c r="CS467" s="286"/>
      <c r="CT467" s="286"/>
      <c r="CU467" s="286"/>
      <c r="CV467" s="286"/>
      <c r="CW467" s="286"/>
      <c r="CX467" s="286"/>
      <c r="CY467" s="286"/>
      <c r="CZ467" s="286"/>
      <c r="DA467" s="286"/>
      <c r="DB467" s="286"/>
      <c r="DC467" s="286"/>
      <c r="DD467" s="286"/>
      <c r="DE467" s="286"/>
      <c r="DF467" s="286"/>
      <c r="DG467" s="286"/>
      <c r="DH467" s="286"/>
      <c r="DI467" s="286"/>
      <c r="DJ467" s="286"/>
      <c r="DK467" s="286"/>
      <c r="DL467" s="286"/>
      <c r="DM467" s="286"/>
      <c r="DN467" s="286"/>
      <c r="DO467" s="286"/>
      <c r="DP467" s="286"/>
      <c r="DQ467" s="286"/>
      <c r="DR467" s="286"/>
      <c r="DS467" s="286"/>
      <c r="DT467" s="286"/>
      <c r="DU467" s="286"/>
      <c r="DV467" s="286"/>
      <c r="DW467" s="286"/>
      <c r="DX467" s="286"/>
      <c r="DY467" s="286"/>
      <c r="DZ467" s="286"/>
      <c r="EA467" s="286"/>
      <c r="EB467" s="286"/>
      <c r="EC467" s="286"/>
      <c r="ED467" s="286"/>
      <c r="EE467" s="286"/>
      <c r="EF467" s="286"/>
      <c r="EG467" s="286"/>
      <c r="EH467" s="286"/>
      <c r="EI467" s="286"/>
      <c r="EJ467" s="286"/>
      <c r="EK467" s="286"/>
      <c r="EL467" s="286"/>
      <c r="EM467" s="286"/>
      <c r="EN467" s="286"/>
      <c r="EO467" s="286"/>
      <c r="EP467" s="286"/>
      <c r="EQ467" s="286"/>
      <c r="ER467" s="286"/>
      <c r="ES467" s="286"/>
      <c r="ET467" s="286"/>
      <c r="EU467" s="286"/>
      <c r="EV467" s="286"/>
      <c r="EW467" s="286"/>
      <c r="EX467" s="286"/>
      <c r="EY467" s="286"/>
      <c r="EZ467" s="286"/>
      <c r="FA467" s="286"/>
      <c r="FB467" s="286"/>
      <c r="FC467" s="286"/>
      <c r="FD467" s="286"/>
      <c r="FE467" s="286"/>
      <c r="FF467" s="286"/>
      <c r="FG467" s="286"/>
      <c r="FH467" s="286"/>
      <c r="FI467" s="286"/>
      <c r="FJ467" s="286"/>
      <c r="FK467" s="286"/>
      <c r="FL467" s="286"/>
      <c r="FM467" s="286"/>
      <c r="FN467" s="286"/>
      <c r="FO467" s="286"/>
      <c r="FP467" s="286"/>
      <c r="FQ467" s="286"/>
      <c r="FR467" s="286"/>
      <c r="FS467" s="286"/>
      <c r="FT467" s="286"/>
      <c r="FU467" s="286"/>
      <c r="FV467" s="286"/>
      <c r="FW467" s="286"/>
      <c r="FX467" s="286"/>
      <c r="FY467" s="286"/>
      <c r="FZ467" s="286"/>
      <c r="GA467" s="286"/>
      <c r="GB467" s="286"/>
      <c r="GC467" s="286"/>
      <c r="GD467" s="286"/>
      <c r="GE467" s="286"/>
      <c r="GF467" s="286"/>
      <c r="GG467" s="286"/>
      <c r="GH467" s="286"/>
      <c r="GI467" s="286"/>
      <c r="GJ467" s="286"/>
      <c r="GK467" s="286"/>
      <c r="GL467" s="286"/>
      <c r="GM467" s="286"/>
      <c r="GN467" s="286"/>
      <c r="GO467" s="286"/>
      <c r="GP467" s="286"/>
      <c r="GQ467" s="286"/>
      <c r="GR467" s="286"/>
      <c r="GS467" s="286"/>
      <c r="GT467" s="286"/>
      <c r="GU467" s="286"/>
      <c r="GV467" s="286"/>
      <c r="GW467" s="286"/>
      <c r="GX467" s="286"/>
      <c r="GY467" s="286"/>
      <c r="GZ467" s="286"/>
      <c r="HA467" s="286"/>
      <c r="HB467" s="286"/>
      <c r="HC467" s="286"/>
      <c r="HD467" s="286"/>
      <c r="HE467" s="286"/>
      <c r="HF467" s="286"/>
      <c r="HG467" s="286"/>
      <c r="HH467" s="286"/>
      <c r="HI467" s="286"/>
      <c r="HJ467" s="286"/>
      <c r="HK467" s="286"/>
      <c r="HL467" s="286"/>
      <c r="HM467" s="286"/>
      <c r="HN467" s="286"/>
      <c r="HO467" s="286"/>
      <c r="HP467" s="286"/>
      <c r="HQ467" s="286"/>
      <c r="HR467" s="286"/>
      <c r="HS467" s="286"/>
      <c r="HT467" s="286"/>
      <c r="HU467" s="286"/>
      <c r="HV467" s="286"/>
      <c r="HW467" s="286"/>
      <c r="HX467" s="286"/>
      <c r="HY467" s="286"/>
      <c r="HZ467" s="286"/>
      <c r="IA467" s="286"/>
      <c r="IB467" s="286"/>
      <c r="IC467" s="286"/>
      <c r="ID467" s="286"/>
      <c r="IE467" s="286"/>
      <c r="IF467" s="286"/>
      <c r="IG467" s="286"/>
      <c r="IH467" s="286"/>
      <c r="II467" s="286"/>
      <c r="IJ467" s="286"/>
      <c r="IK467" s="286"/>
      <c r="IL467" s="286"/>
      <c r="IM467" s="286"/>
      <c r="IN467" s="286"/>
      <c r="IO467" s="286"/>
      <c r="IP467" s="286"/>
      <c r="IQ467" s="286"/>
      <c r="IR467" s="286"/>
      <c r="IS467" s="286"/>
      <c r="IT467" s="286"/>
      <c r="IU467" s="286"/>
      <c r="IV467" s="286"/>
    </row>
    <row r="468" spans="1:256" s="452" customFormat="1" outlineLevel="1">
      <c r="A468" s="344"/>
      <c r="B468" s="978">
        <v>20</v>
      </c>
      <c r="C468" s="979"/>
      <c r="D468" s="653"/>
      <c r="E468" s="338">
        <f ca="1">SUM(E$339:E358)</f>
        <v>0</v>
      </c>
      <c r="F468" s="339">
        <f ca="1">SUM(F$339:F358)</f>
        <v>0</v>
      </c>
      <c r="G468" s="339">
        <f ca="1">SUM(G$339:G358)</f>
        <v>0</v>
      </c>
      <c r="H468" s="339">
        <f ca="1">SUM(H$339:H358)</f>
        <v>0</v>
      </c>
      <c r="I468" s="339">
        <f ca="1">SUM(I$339:I358)</f>
        <v>0</v>
      </c>
      <c r="J468" s="339">
        <f ca="1">SUM(J$339:J358)</f>
        <v>0</v>
      </c>
      <c r="K468" s="339">
        <f ca="1">SUM(K$339:K358)</f>
        <v>0</v>
      </c>
      <c r="L468" s="339">
        <f ca="1">SUM(L$339:L358)</f>
        <v>0</v>
      </c>
      <c r="M468" s="339">
        <f ca="1">SUM(M$339:M358)</f>
        <v>0</v>
      </c>
      <c r="N468" s="339">
        <f ca="1">SUM(N$339:N358)</f>
        <v>0</v>
      </c>
      <c r="O468" s="339">
        <f ca="1">SUM(O$339:O358)</f>
        <v>0</v>
      </c>
      <c r="P468" s="339">
        <f ca="1">SUM(P$339:P358)</f>
        <v>0</v>
      </c>
      <c r="Q468" s="339">
        <f ca="1">SUM(Q$339:Q358)</f>
        <v>0</v>
      </c>
      <c r="R468" s="339">
        <f ca="1">SUM(R$339:R358)</f>
        <v>0</v>
      </c>
      <c r="S468" s="339">
        <f ca="1">SUM(S$339:S358)</f>
        <v>0</v>
      </c>
      <c r="T468" s="339">
        <f ca="1">SUM(T$339:T358)</f>
        <v>0</v>
      </c>
      <c r="U468" s="339">
        <f ca="1">SUM(U$339:U358)</f>
        <v>0</v>
      </c>
      <c r="V468" s="339">
        <f ca="1">SUM(V$339:V358)</f>
        <v>0</v>
      </c>
      <c r="W468" s="339">
        <f ca="1">SUM(W$339:W358)</f>
        <v>0</v>
      </c>
      <c r="X468" s="339">
        <f ca="1">SUM(X$339:X358)</f>
        <v>0</v>
      </c>
      <c r="Y468" s="339">
        <f ca="1">SUM(Y$339:Y358)</f>
        <v>0</v>
      </c>
      <c r="Z468" s="339">
        <f ca="1">SUM(Z$339:Z358)</f>
        <v>0</v>
      </c>
      <c r="AA468" s="339">
        <f ca="1">SUM(AA$339:AA358)</f>
        <v>0</v>
      </c>
      <c r="AB468" s="339">
        <f ca="1">SUM(AB$339:AB358)</f>
        <v>0</v>
      </c>
      <c r="AC468" s="339">
        <f ca="1">SUM(AC$339:AC358)</f>
        <v>0</v>
      </c>
      <c r="AD468" s="339">
        <f ca="1">SUM(AD$339:AD358)</f>
        <v>0</v>
      </c>
      <c r="AE468" s="339">
        <f ca="1">SUM(AE$339:AE358)</f>
        <v>0</v>
      </c>
      <c r="AF468" s="339">
        <f ca="1">SUM(AF$339:AF358)</f>
        <v>0</v>
      </c>
      <c r="AG468" s="339">
        <f ca="1">SUM(AG$339:AG358)</f>
        <v>0</v>
      </c>
      <c r="AH468" s="339">
        <f ca="1">SUM(AH$339:AH358)</f>
        <v>0</v>
      </c>
      <c r="AI468" s="339">
        <f ca="1">SUM(AI$339:AI358)</f>
        <v>0</v>
      </c>
      <c r="AJ468" s="339">
        <f ca="1">SUM(AJ$339:AJ358)</f>
        <v>0</v>
      </c>
      <c r="AK468" s="339">
        <f ca="1">SUM(AK$339:AK358)</f>
        <v>0</v>
      </c>
      <c r="AL468" s="339">
        <f ca="1">SUM(AL$339:AL358)</f>
        <v>0</v>
      </c>
      <c r="AM468" s="339">
        <f ca="1">SUM(AM$339:AM358)</f>
        <v>0</v>
      </c>
      <c r="AN468" s="339">
        <f ca="1">SUM(AN$339:AN358)</f>
        <v>0</v>
      </c>
      <c r="AO468" s="339">
        <f ca="1">SUM(AO$339:AO358)</f>
        <v>0</v>
      </c>
      <c r="AP468" s="339">
        <f ca="1">SUM(AP$339:AP358)</f>
        <v>0</v>
      </c>
      <c r="AQ468" s="339">
        <f ca="1">SUM(AQ$339:AQ358)</f>
        <v>0</v>
      </c>
      <c r="AR468" s="339">
        <f ca="1">SUM(AR$339:AR358)</f>
        <v>0</v>
      </c>
      <c r="AS468" s="339">
        <f ca="1">SUM(AS$339:AS358)</f>
        <v>0</v>
      </c>
      <c r="AT468" s="339">
        <f ca="1">SUM(AT$339:AT358)</f>
        <v>0</v>
      </c>
      <c r="AU468" s="339">
        <f ca="1">SUM(AU$339:AU358)</f>
        <v>0</v>
      </c>
      <c r="AV468" s="339">
        <f ca="1">SUM(AV$339:AV358)</f>
        <v>0</v>
      </c>
      <c r="AW468" s="339">
        <f ca="1">SUM(AW$339:AW358)</f>
        <v>0</v>
      </c>
      <c r="AX468" s="339">
        <f ca="1">SUM(AX$339:AX358)</f>
        <v>0</v>
      </c>
      <c r="AY468" s="339">
        <f ca="1">SUM(AY$339:AY358)</f>
        <v>0</v>
      </c>
      <c r="AZ468" s="339">
        <f ca="1">SUM(AZ$339:AZ358)</f>
        <v>0</v>
      </c>
      <c r="BA468" s="339">
        <f ca="1">SUM(BA$339:BA358)</f>
        <v>0</v>
      </c>
      <c r="BB468" s="286"/>
      <c r="BC468" s="286"/>
      <c r="BD468" s="286"/>
      <c r="BE468" s="286"/>
      <c r="BF468" s="286"/>
      <c r="BG468" s="286"/>
      <c r="BH468" s="286"/>
      <c r="BI468" s="286"/>
      <c r="BJ468" s="286"/>
      <c r="BK468" s="286"/>
      <c r="BL468" s="286"/>
      <c r="BM468" s="286"/>
      <c r="BN468" s="286"/>
      <c r="BO468" s="286"/>
      <c r="BP468" s="286"/>
      <c r="BQ468" s="286"/>
      <c r="BR468" s="286"/>
      <c r="BS468" s="286"/>
      <c r="BT468" s="286"/>
      <c r="BU468" s="286"/>
      <c r="BV468" s="286"/>
      <c r="BW468" s="286"/>
      <c r="BX468" s="286"/>
      <c r="BY468" s="286"/>
      <c r="BZ468" s="286"/>
      <c r="CA468" s="286"/>
      <c r="CB468" s="286"/>
      <c r="CC468" s="286"/>
      <c r="CD468" s="286"/>
      <c r="CE468" s="286"/>
      <c r="CF468" s="286"/>
      <c r="CG468" s="286"/>
      <c r="CH468" s="286"/>
      <c r="CI468" s="286"/>
      <c r="CJ468" s="286"/>
      <c r="CK468" s="286"/>
      <c r="CL468" s="286"/>
      <c r="CM468" s="286"/>
      <c r="CN468" s="286"/>
      <c r="CO468" s="286"/>
      <c r="CP468" s="286"/>
      <c r="CQ468" s="286"/>
      <c r="CR468" s="286"/>
      <c r="CS468" s="286"/>
      <c r="CT468" s="286"/>
      <c r="CU468" s="286"/>
      <c r="CV468" s="286"/>
      <c r="CW468" s="286"/>
      <c r="CX468" s="286"/>
      <c r="CY468" s="286"/>
      <c r="CZ468" s="286"/>
      <c r="DA468" s="286"/>
      <c r="DB468" s="286"/>
      <c r="DC468" s="286"/>
      <c r="DD468" s="286"/>
      <c r="DE468" s="286"/>
      <c r="DF468" s="286"/>
      <c r="DG468" s="286"/>
      <c r="DH468" s="286"/>
      <c r="DI468" s="286"/>
      <c r="DJ468" s="286"/>
      <c r="DK468" s="286"/>
      <c r="DL468" s="286"/>
      <c r="DM468" s="286"/>
      <c r="DN468" s="286"/>
      <c r="DO468" s="286"/>
      <c r="DP468" s="286"/>
      <c r="DQ468" s="286"/>
      <c r="DR468" s="286"/>
      <c r="DS468" s="286"/>
      <c r="DT468" s="286"/>
      <c r="DU468" s="286"/>
      <c r="DV468" s="286"/>
      <c r="DW468" s="286"/>
      <c r="DX468" s="286"/>
      <c r="DY468" s="286"/>
      <c r="DZ468" s="286"/>
      <c r="EA468" s="286"/>
      <c r="EB468" s="286"/>
      <c r="EC468" s="286"/>
      <c r="ED468" s="286"/>
      <c r="EE468" s="286"/>
      <c r="EF468" s="286"/>
      <c r="EG468" s="286"/>
      <c r="EH468" s="286"/>
      <c r="EI468" s="286"/>
      <c r="EJ468" s="286"/>
      <c r="EK468" s="286"/>
      <c r="EL468" s="286"/>
      <c r="EM468" s="286"/>
      <c r="EN468" s="286"/>
      <c r="EO468" s="286"/>
      <c r="EP468" s="286"/>
      <c r="EQ468" s="286"/>
      <c r="ER468" s="286"/>
      <c r="ES468" s="286"/>
      <c r="ET468" s="286"/>
      <c r="EU468" s="286"/>
      <c r="EV468" s="286"/>
      <c r="EW468" s="286"/>
      <c r="EX468" s="286"/>
      <c r="EY468" s="286"/>
      <c r="EZ468" s="286"/>
      <c r="FA468" s="286"/>
      <c r="FB468" s="286"/>
      <c r="FC468" s="286"/>
      <c r="FD468" s="286"/>
      <c r="FE468" s="286"/>
      <c r="FF468" s="286"/>
      <c r="FG468" s="286"/>
      <c r="FH468" s="286"/>
      <c r="FI468" s="286"/>
      <c r="FJ468" s="286"/>
      <c r="FK468" s="286"/>
      <c r="FL468" s="286"/>
      <c r="FM468" s="286"/>
      <c r="FN468" s="286"/>
      <c r="FO468" s="286"/>
      <c r="FP468" s="286"/>
      <c r="FQ468" s="286"/>
      <c r="FR468" s="286"/>
      <c r="FS468" s="286"/>
      <c r="FT468" s="286"/>
      <c r="FU468" s="286"/>
      <c r="FV468" s="286"/>
      <c r="FW468" s="286"/>
      <c r="FX468" s="286"/>
      <c r="FY468" s="286"/>
      <c r="FZ468" s="286"/>
      <c r="GA468" s="286"/>
      <c r="GB468" s="286"/>
      <c r="GC468" s="286"/>
      <c r="GD468" s="286"/>
      <c r="GE468" s="286"/>
      <c r="GF468" s="286"/>
      <c r="GG468" s="286"/>
      <c r="GH468" s="286"/>
      <c r="GI468" s="286"/>
      <c r="GJ468" s="286"/>
      <c r="GK468" s="286"/>
      <c r="GL468" s="286"/>
      <c r="GM468" s="286"/>
      <c r="GN468" s="286"/>
      <c r="GO468" s="286"/>
      <c r="GP468" s="286"/>
      <c r="GQ468" s="286"/>
      <c r="GR468" s="286"/>
      <c r="GS468" s="286"/>
      <c r="GT468" s="286"/>
      <c r="GU468" s="286"/>
      <c r="GV468" s="286"/>
      <c r="GW468" s="286"/>
      <c r="GX468" s="286"/>
      <c r="GY468" s="286"/>
      <c r="GZ468" s="286"/>
      <c r="HA468" s="286"/>
      <c r="HB468" s="286"/>
      <c r="HC468" s="286"/>
      <c r="HD468" s="286"/>
      <c r="HE468" s="286"/>
      <c r="HF468" s="286"/>
      <c r="HG468" s="286"/>
      <c r="HH468" s="286"/>
      <c r="HI468" s="286"/>
      <c r="HJ468" s="286"/>
      <c r="HK468" s="286"/>
      <c r="HL468" s="286"/>
      <c r="HM468" s="286"/>
      <c r="HN468" s="286"/>
      <c r="HO468" s="286"/>
      <c r="HP468" s="286"/>
      <c r="HQ468" s="286"/>
      <c r="HR468" s="286"/>
      <c r="HS468" s="286"/>
      <c r="HT468" s="286"/>
      <c r="HU468" s="286"/>
      <c r="HV468" s="286"/>
      <c r="HW468" s="286"/>
      <c r="HX468" s="286"/>
      <c r="HY468" s="286"/>
      <c r="HZ468" s="286"/>
      <c r="IA468" s="286"/>
      <c r="IB468" s="286"/>
      <c r="IC468" s="286"/>
      <c r="ID468" s="286"/>
      <c r="IE468" s="286"/>
      <c r="IF468" s="286"/>
      <c r="IG468" s="286"/>
      <c r="IH468" s="286"/>
      <c r="II468" s="286"/>
      <c r="IJ468" s="286"/>
      <c r="IK468" s="286"/>
      <c r="IL468" s="286"/>
      <c r="IM468" s="286"/>
      <c r="IN468" s="286"/>
      <c r="IO468" s="286"/>
      <c r="IP468" s="286"/>
      <c r="IQ468" s="286"/>
      <c r="IR468" s="286"/>
      <c r="IS468" s="286"/>
      <c r="IT468" s="286"/>
      <c r="IU468" s="286"/>
      <c r="IV468" s="286"/>
    </row>
    <row r="469" spans="1:256" s="221" customFormat="1" outlineLevel="1">
      <c r="A469" s="16"/>
      <c r="B469" s="978">
        <v>21</v>
      </c>
      <c r="C469" s="979"/>
      <c r="E469" s="338">
        <f ca="1">SUM(E$339:E359)</f>
        <v>0</v>
      </c>
      <c r="F469" s="339">
        <f ca="1">SUM(F$339:F359)</f>
        <v>0</v>
      </c>
      <c r="G469" s="339">
        <f ca="1">SUM(G$339:G359)</f>
        <v>0</v>
      </c>
      <c r="H469" s="339">
        <f ca="1">SUM(H$339:H359)</f>
        <v>0</v>
      </c>
      <c r="I469" s="339">
        <f ca="1">SUM(I$339:I359)</f>
        <v>0</v>
      </c>
      <c r="J469" s="339">
        <f ca="1">SUM(J$339:J359)</f>
        <v>0</v>
      </c>
      <c r="K469" s="339">
        <f ca="1">SUM(K$339:K359)</f>
        <v>0</v>
      </c>
      <c r="L469" s="339">
        <f ca="1">SUM(L$339:L359)</f>
        <v>0</v>
      </c>
      <c r="M469" s="339">
        <f ca="1">SUM(M$339:M359)</f>
        <v>0</v>
      </c>
      <c r="N469" s="339">
        <f ca="1">SUM(N$339:N359)</f>
        <v>0</v>
      </c>
      <c r="O469" s="339">
        <f ca="1">SUM(O$339:O359)</f>
        <v>0</v>
      </c>
      <c r="P469" s="339">
        <f ca="1">SUM(P$339:P359)</f>
        <v>0</v>
      </c>
      <c r="Q469" s="339">
        <f ca="1">SUM(Q$339:Q359)</f>
        <v>0</v>
      </c>
      <c r="R469" s="339">
        <f ca="1">SUM(R$339:R359)</f>
        <v>0</v>
      </c>
      <c r="S469" s="339">
        <f ca="1">SUM(S$339:S359)</f>
        <v>0</v>
      </c>
      <c r="T469" s="339">
        <f ca="1">SUM(T$339:T359)</f>
        <v>0</v>
      </c>
      <c r="U469" s="339">
        <f ca="1">SUM(U$339:U359)</f>
        <v>0</v>
      </c>
      <c r="V469" s="339">
        <f ca="1">SUM(V$339:V359)</f>
        <v>0</v>
      </c>
      <c r="W469" s="339">
        <f ca="1">SUM(W$339:W359)</f>
        <v>0</v>
      </c>
      <c r="X469" s="339">
        <f ca="1">SUM(X$339:X359)</f>
        <v>0</v>
      </c>
      <c r="Y469" s="339">
        <f ca="1">SUM(Y$339:Y359)</f>
        <v>0</v>
      </c>
      <c r="Z469" s="339">
        <f ca="1">SUM(Z$339:Z359)</f>
        <v>0</v>
      </c>
      <c r="AA469" s="339">
        <f ca="1">SUM(AA$339:AA359)</f>
        <v>0</v>
      </c>
      <c r="AB469" s="339">
        <f ca="1">SUM(AB$339:AB359)</f>
        <v>0</v>
      </c>
      <c r="AC469" s="339">
        <f ca="1">SUM(AC$339:AC359)</f>
        <v>0</v>
      </c>
      <c r="AD469" s="339">
        <f ca="1">SUM(AD$339:AD359)</f>
        <v>0</v>
      </c>
      <c r="AE469" s="339">
        <f ca="1">SUM(AE$339:AE359)</f>
        <v>0</v>
      </c>
      <c r="AF469" s="339">
        <f ca="1">SUM(AF$339:AF359)</f>
        <v>0</v>
      </c>
      <c r="AG469" s="339">
        <f ca="1">SUM(AG$339:AG359)</f>
        <v>0</v>
      </c>
      <c r="AH469" s="339">
        <f ca="1">SUM(AH$339:AH359)</f>
        <v>0</v>
      </c>
      <c r="AI469" s="339">
        <f ca="1">SUM(AI$339:AI359)</f>
        <v>0</v>
      </c>
      <c r="AJ469" s="339">
        <f ca="1">SUM(AJ$339:AJ359)</f>
        <v>0</v>
      </c>
      <c r="AK469" s="339">
        <f ca="1">SUM(AK$339:AK359)</f>
        <v>0</v>
      </c>
      <c r="AL469" s="339">
        <f ca="1">SUM(AL$339:AL359)</f>
        <v>0</v>
      </c>
      <c r="AM469" s="339">
        <f ca="1">SUM(AM$339:AM359)</f>
        <v>0</v>
      </c>
      <c r="AN469" s="339">
        <f ca="1">SUM(AN$339:AN359)</f>
        <v>0</v>
      </c>
      <c r="AO469" s="339">
        <f ca="1">SUM(AO$339:AO359)</f>
        <v>0</v>
      </c>
      <c r="AP469" s="339">
        <f ca="1">SUM(AP$339:AP359)</f>
        <v>0</v>
      </c>
      <c r="AQ469" s="339">
        <f ca="1">SUM(AQ$339:AQ359)</f>
        <v>0</v>
      </c>
      <c r="AR469" s="339">
        <f ca="1">SUM(AR$339:AR359)</f>
        <v>0</v>
      </c>
      <c r="AS469" s="339">
        <f ca="1">SUM(AS$339:AS359)</f>
        <v>0</v>
      </c>
      <c r="AT469" s="339">
        <f ca="1">SUM(AT$339:AT359)</f>
        <v>0</v>
      </c>
      <c r="AU469" s="339">
        <f ca="1">SUM(AU$339:AU359)</f>
        <v>0</v>
      </c>
      <c r="AV469" s="339">
        <f ca="1">SUM(AV$339:AV359)</f>
        <v>0</v>
      </c>
      <c r="AW469" s="339">
        <f ca="1">SUM(AW$339:AW359)</f>
        <v>0</v>
      </c>
      <c r="AX469" s="339">
        <f ca="1">SUM(AX$339:AX359)</f>
        <v>0</v>
      </c>
      <c r="AY469" s="339">
        <f ca="1">SUM(AY$339:AY359)</f>
        <v>0</v>
      </c>
      <c r="AZ469" s="339">
        <f ca="1">SUM(AZ$339:AZ359)</f>
        <v>0</v>
      </c>
      <c r="BA469" s="339">
        <f ca="1">SUM(BA$339:BA359)</f>
        <v>0</v>
      </c>
      <c r="BB469" s="286"/>
      <c r="BC469" s="286"/>
      <c r="BD469" s="286"/>
      <c r="BE469" s="286"/>
      <c r="BF469" s="286"/>
      <c r="BG469" s="286"/>
      <c r="BH469" s="286"/>
      <c r="BI469" s="286"/>
      <c r="BJ469" s="286"/>
      <c r="BK469" s="286"/>
      <c r="BL469" s="286"/>
      <c r="BM469" s="286"/>
      <c r="BN469" s="286"/>
      <c r="BO469" s="286"/>
      <c r="BP469" s="286"/>
      <c r="BQ469" s="286"/>
      <c r="BR469" s="286"/>
      <c r="BS469" s="286"/>
      <c r="BT469" s="286"/>
      <c r="BU469" s="286"/>
      <c r="BV469" s="286"/>
      <c r="BW469" s="286"/>
      <c r="BX469" s="286"/>
      <c r="BY469" s="286"/>
      <c r="BZ469" s="286"/>
      <c r="CA469" s="286"/>
      <c r="CB469" s="286"/>
      <c r="CC469" s="286"/>
      <c r="CD469" s="286"/>
      <c r="CE469" s="286"/>
      <c r="CF469" s="286"/>
      <c r="CG469" s="286"/>
      <c r="CH469" s="286"/>
      <c r="CI469" s="286"/>
      <c r="CJ469" s="286"/>
      <c r="CK469" s="286"/>
      <c r="CL469" s="286"/>
      <c r="CM469" s="286"/>
      <c r="CN469" s="286"/>
      <c r="CO469" s="286"/>
      <c r="CP469" s="286"/>
      <c r="CQ469" s="286"/>
      <c r="CR469" s="286"/>
      <c r="CS469" s="286"/>
      <c r="CT469" s="286"/>
      <c r="CU469" s="286"/>
      <c r="CV469" s="286"/>
      <c r="CW469" s="286"/>
      <c r="CX469" s="286"/>
      <c r="CY469" s="286"/>
      <c r="CZ469" s="286"/>
      <c r="DA469" s="286"/>
      <c r="DB469" s="286"/>
      <c r="DC469" s="286"/>
      <c r="DD469" s="286"/>
      <c r="DE469" s="286"/>
      <c r="DF469" s="286"/>
      <c r="DG469" s="286"/>
      <c r="DH469" s="286"/>
      <c r="DI469" s="286"/>
      <c r="DJ469" s="286"/>
      <c r="DK469" s="286"/>
      <c r="DL469" s="286"/>
      <c r="DM469" s="286"/>
      <c r="DN469" s="286"/>
      <c r="DO469" s="286"/>
      <c r="DP469" s="286"/>
      <c r="DQ469" s="286"/>
      <c r="DR469" s="286"/>
      <c r="DS469" s="286"/>
      <c r="DT469" s="286"/>
      <c r="DU469" s="286"/>
      <c r="DV469" s="286"/>
      <c r="DW469" s="286"/>
      <c r="DX469" s="286"/>
      <c r="DY469" s="286"/>
      <c r="DZ469" s="286"/>
      <c r="EA469" s="286"/>
      <c r="EB469" s="286"/>
      <c r="EC469" s="286"/>
      <c r="ED469" s="286"/>
      <c r="EE469" s="286"/>
      <c r="EF469" s="286"/>
      <c r="EG469" s="286"/>
      <c r="EH469" s="286"/>
      <c r="EI469" s="286"/>
      <c r="EJ469" s="286"/>
      <c r="EK469" s="286"/>
      <c r="EL469" s="286"/>
      <c r="EM469" s="286"/>
      <c r="EN469" s="286"/>
      <c r="EO469" s="286"/>
      <c r="EP469" s="286"/>
      <c r="EQ469" s="286"/>
      <c r="ER469" s="286"/>
      <c r="ES469" s="286"/>
      <c r="ET469" s="286"/>
      <c r="EU469" s="286"/>
      <c r="EV469" s="286"/>
      <c r="EW469" s="286"/>
      <c r="EX469" s="286"/>
      <c r="EY469" s="286"/>
      <c r="EZ469" s="286"/>
      <c r="FA469" s="286"/>
      <c r="FB469" s="286"/>
      <c r="FC469" s="286"/>
      <c r="FD469" s="286"/>
      <c r="FE469" s="286"/>
      <c r="FF469" s="286"/>
      <c r="FG469" s="286"/>
      <c r="FH469" s="286"/>
      <c r="FI469" s="286"/>
      <c r="FJ469" s="286"/>
      <c r="FK469" s="286"/>
      <c r="FL469" s="286"/>
      <c r="FM469" s="286"/>
      <c r="FN469" s="286"/>
      <c r="FO469" s="286"/>
      <c r="FP469" s="286"/>
      <c r="FQ469" s="286"/>
      <c r="FR469" s="286"/>
      <c r="FS469" s="286"/>
      <c r="FT469" s="286"/>
      <c r="FU469" s="286"/>
      <c r="FV469" s="286"/>
      <c r="FW469" s="286"/>
      <c r="FX469" s="286"/>
      <c r="FY469" s="286"/>
      <c r="FZ469" s="286"/>
      <c r="GA469" s="286"/>
      <c r="GB469" s="286"/>
      <c r="GC469" s="286"/>
      <c r="GD469" s="286"/>
      <c r="GE469" s="286"/>
      <c r="GF469" s="286"/>
      <c r="GG469" s="286"/>
      <c r="GH469" s="286"/>
      <c r="GI469" s="286"/>
      <c r="GJ469" s="286"/>
      <c r="GK469" s="286"/>
      <c r="GL469" s="286"/>
      <c r="GM469" s="286"/>
      <c r="GN469" s="286"/>
      <c r="GO469" s="286"/>
      <c r="GP469" s="286"/>
      <c r="GQ469" s="286"/>
      <c r="GR469" s="286"/>
      <c r="GS469" s="286"/>
      <c r="GT469" s="286"/>
      <c r="GU469" s="286"/>
      <c r="GV469" s="286"/>
      <c r="GW469" s="286"/>
      <c r="GX469" s="286"/>
      <c r="GY469" s="286"/>
      <c r="GZ469" s="286"/>
      <c r="HA469" s="286"/>
      <c r="HB469" s="286"/>
      <c r="HC469" s="286"/>
      <c r="HD469" s="286"/>
      <c r="HE469" s="286"/>
      <c r="HF469" s="286"/>
      <c r="HG469" s="286"/>
      <c r="HH469" s="286"/>
      <c r="HI469" s="286"/>
      <c r="HJ469" s="286"/>
      <c r="HK469" s="286"/>
      <c r="HL469" s="286"/>
      <c r="HM469" s="286"/>
      <c r="HN469" s="286"/>
      <c r="HO469" s="286"/>
      <c r="HP469" s="286"/>
      <c r="HQ469" s="286"/>
      <c r="HR469" s="286"/>
      <c r="HS469" s="286"/>
      <c r="HT469" s="286"/>
      <c r="HU469" s="286"/>
      <c r="HV469" s="286"/>
      <c r="HW469" s="286"/>
      <c r="HX469" s="286"/>
      <c r="HY469" s="286"/>
      <c r="HZ469" s="286"/>
      <c r="IA469" s="286"/>
      <c r="IB469" s="286"/>
      <c r="IC469" s="286"/>
      <c r="ID469" s="286"/>
      <c r="IE469" s="286"/>
      <c r="IF469" s="286"/>
      <c r="IG469" s="286"/>
      <c r="IH469" s="286"/>
      <c r="II469" s="286"/>
      <c r="IJ469" s="286"/>
      <c r="IK469" s="286"/>
      <c r="IL469" s="286"/>
      <c r="IM469" s="286"/>
      <c r="IN469" s="286"/>
      <c r="IO469" s="286"/>
      <c r="IP469" s="286"/>
      <c r="IQ469" s="286"/>
      <c r="IR469" s="286"/>
      <c r="IS469" s="286"/>
      <c r="IT469" s="286"/>
      <c r="IU469" s="286"/>
      <c r="IV469" s="286"/>
    </row>
    <row r="470" spans="1:256" s="221" customFormat="1" outlineLevel="1">
      <c r="A470" s="16"/>
      <c r="B470" s="978">
        <v>22</v>
      </c>
      <c r="C470" s="979"/>
      <c r="E470" s="338">
        <f ca="1">SUM(E$339:E360)</f>
        <v>0</v>
      </c>
      <c r="F470" s="339">
        <f ca="1">SUM(F$339:F360)</f>
        <v>0</v>
      </c>
      <c r="G470" s="339">
        <f ca="1">SUM(G$339:G360)</f>
        <v>0</v>
      </c>
      <c r="H470" s="339">
        <f ca="1">SUM(H$339:H360)</f>
        <v>0</v>
      </c>
      <c r="I470" s="339">
        <f ca="1">SUM(I$339:I360)</f>
        <v>0</v>
      </c>
      <c r="J470" s="339">
        <f ca="1">SUM(J$339:J360)</f>
        <v>0</v>
      </c>
      <c r="K470" s="339">
        <f ca="1">SUM(K$339:K360)</f>
        <v>0</v>
      </c>
      <c r="L470" s="339">
        <f ca="1">SUM(L$339:L360)</f>
        <v>0</v>
      </c>
      <c r="M470" s="339">
        <f ca="1">SUM(M$339:M360)</f>
        <v>0</v>
      </c>
      <c r="N470" s="339">
        <f ca="1">SUM(N$339:N360)</f>
        <v>0</v>
      </c>
      <c r="O470" s="339">
        <f ca="1">SUM(O$339:O360)</f>
        <v>0</v>
      </c>
      <c r="P470" s="339">
        <f ca="1">SUM(P$339:P360)</f>
        <v>0</v>
      </c>
      <c r="Q470" s="339">
        <f ca="1">SUM(Q$339:Q360)</f>
        <v>0</v>
      </c>
      <c r="R470" s="339">
        <f ca="1">SUM(R$339:R360)</f>
        <v>0</v>
      </c>
      <c r="S470" s="339">
        <f ca="1">SUM(S$339:S360)</f>
        <v>0</v>
      </c>
      <c r="T470" s="339">
        <f ca="1">SUM(T$339:T360)</f>
        <v>0</v>
      </c>
      <c r="U470" s="339">
        <f ca="1">SUM(U$339:U360)</f>
        <v>0</v>
      </c>
      <c r="V470" s="339">
        <f ca="1">SUM(V$339:V360)</f>
        <v>0</v>
      </c>
      <c r="W470" s="339">
        <f ca="1">SUM(W$339:W360)</f>
        <v>0</v>
      </c>
      <c r="X470" s="339">
        <f ca="1">SUM(X$339:X360)</f>
        <v>0</v>
      </c>
      <c r="Y470" s="339">
        <f ca="1">SUM(Y$339:Y360)</f>
        <v>0</v>
      </c>
      <c r="Z470" s="339">
        <f ca="1">SUM(Z$339:Z360)</f>
        <v>0</v>
      </c>
      <c r="AA470" s="339">
        <f ca="1">SUM(AA$339:AA360)</f>
        <v>0</v>
      </c>
      <c r="AB470" s="339">
        <f ca="1">SUM(AB$339:AB360)</f>
        <v>0</v>
      </c>
      <c r="AC470" s="339">
        <f ca="1">SUM(AC$339:AC360)</f>
        <v>0</v>
      </c>
      <c r="AD470" s="339">
        <f ca="1">SUM(AD$339:AD360)</f>
        <v>0</v>
      </c>
      <c r="AE470" s="339">
        <f ca="1">SUM(AE$339:AE360)</f>
        <v>0</v>
      </c>
      <c r="AF470" s="339">
        <f ca="1">SUM(AF$339:AF360)</f>
        <v>0</v>
      </c>
      <c r="AG470" s="339">
        <f ca="1">SUM(AG$339:AG360)</f>
        <v>0</v>
      </c>
      <c r="AH470" s="339">
        <f ca="1">SUM(AH$339:AH360)</f>
        <v>0</v>
      </c>
      <c r="AI470" s="339">
        <f ca="1">SUM(AI$339:AI360)</f>
        <v>0</v>
      </c>
      <c r="AJ470" s="339">
        <f ca="1">SUM(AJ$339:AJ360)</f>
        <v>0</v>
      </c>
      <c r="AK470" s="339">
        <f ca="1">SUM(AK$339:AK360)</f>
        <v>0</v>
      </c>
      <c r="AL470" s="339">
        <f ca="1">SUM(AL$339:AL360)</f>
        <v>0</v>
      </c>
      <c r="AM470" s="339">
        <f ca="1">SUM(AM$339:AM360)</f>
        <v>0</v>
      </c>
      <c r="AN470" s="339">
        <f ca="1">SUM(AN$339:AN360)</f>
        <v>0</v>
      </c>
      <c r="AO470" s="339">
        <f ca="1">SUM(AO$339:AO360)</f>
        <v>0</v>
      </c>
      <c r="AP470" s="339">
        <f ca="1">SUM(AP$339:AP360)</f>
        <v>0</v>
      </c>
      <c r="AQ470" s="339">
        <f ca="1">SUM(AQ$339:AQ360)</f>
        <v>0</v>
      </c>
      <c r="AR470" s="339">
        <f ca="1">SUM(AR$339:AR360)</f>
        <v>0</v>
      </c>
      <c r="AS470" s="339">
        <f ca="1">SUM(AS$339:AS360)</f>
        <v>0</v>
      </c>
      <c r="AT470" s="339">
        <f ca="1">SUM(AT$339:AT360)</f>
        <v>0</v>
      </c>
      <c r="AU470" s="339">
        <f ca="1">SUM(AU$339:AU360)</f>
        <v>0</v>
      </c>
      <c r="AV470" s="339">
        <f ca="1">SUM(AV$339:AV360)</f>
        <v>0</v>
      </c>
      <c r="AW470" s="339">
        <f ca="1">SUM(AW$339:AW360)</f>
        <v>0</v>
      </c>
      <c r="AX470" s="339">
        <f ca="1">SUM(AX$339:AX360)</f>
        <v>0</v>
      </c>
      <c r="AY470" s="339">
        <f ca="1">SUM(AY$339:AY360)</f>
        <v>0</v>
      </c>
      <c r="AZ470" s="339">
        <f ca="1">SUM(AZ$339:AZ360)</f>
        <v>0</v>
      </c>
      <c r="BA470" s="339">
        <f ca="1">SUM(BA$339:BA360)</f>
        <v>0</v>
      </c>
      <c r="BB470" s="286"/>
      <c r="BC470" s="286"/>
      <c r="BD470" s="286"/>
      <c r="BE470" s="286"/>
      <c r="BF470" s="286"/>
      <c r="BG470" s="286"/>
      <c r="BH470" s="286"/>
      <c r="BI470" s="286"/>
      <c r="BJ470" s="286"/>
      <c r="BK470" s="286"/>
      <c r="BL470" s="286"/>
      <c r="BM470" s="286"/>
      <c r="BN470" s="286"/>
      <c r="BO470" s="286"/>
      <c r="BP470" s="286"/>
      <c r="BQ470" s="286"/>
      <c r="BR470" s="286"/>
      <c r="BS470" s="286"/>
      <c r="BT470" s="286"/>
      <c r="BU470" s="286"/>
      <c r="BV470" s="286"/>
      <c r="BW470" s="286"/>
      <c r="BX470" s="286"/>
      <c r="BY470" s="286"/>
      <c r="BZ470" s="286"/>
      <c r="CA470" s="286"/>
      <c r="CB470" s="286"/>
      <c r="CC470" s="286"/>
      <c r="CD470" s="286"/>
      <c r="CE470" s="286"/>
      <c r="CF470" s="286"/>
      <c r="CG470" s="286"/>
      <c r="CH470" s="286"/>
      <c r="CI470" s="286"/>
      <c r="CJ470" s="286"/>
      <c r="CK470" s="286"/>
      <c r="CL470" s="286"/>
      <c r="CM470" s="286"/>
      <c r="CN470" s="286"/>
      <c r="CO470" s="286"/>
      <c r="CP470" s="286"/>
      <c r="CQ470" s="286"/>
      <c r="CR470" s="286"/>
      <c r="CS470" s="286"/>
      <c r="CT470" s="286"/>
      <c r="CU470" s="286"/>
      <c r="CV470" s="286"/>
      <c r="CW470" s="286"/>
      <c r="CX470" s="286"/>
      <c r="CY470" s="286"/>
      <c r="CZ470" s="286"/>
      <c r="DA470" s="286"/>
      <c r="DB470" s="286"/>
      <c r="DC470" s="286"/>
      <c r="DD470" s="286"/>
      <c r="DE470" s="286"/>
      <c r="DF470" s="286"/>
      <c r="DG470" s="286"/>
      <c r="DH470" s="286"/>
      <c r="DI470" s="286"/>
      <c r="DJ470" s="286"/>
      <c r="DK470" s="286"/>
      <c r="DL470" s="286"/>
      <c r="DM470" s="286"/>
      <c r="DN470" s="286"/>
      <c r="DO470" s="286"/>
      <c r="DP470" s="286"/>
      <c r="DQ470" s="286"/>
      <c r="DR470" s="286"/>
      <c r="DS470" s="286"/>
      <c r="DT470" s="286"/>
      <c r="DU470" s="286"/>
      <c r="DV470" s="286"/>
      <c r="DW470" s="286"/>
      <c r="DX470" s="286"/>
      <c r="DY470" s="286"/>
      <c r="DZ470" s="286"/>
      <c r="EA470" s="286"/>
      <c r="EB470" s="286"/>
      <c r="EC470" s="286"/>
      <c r="ED470" s="286"/>
      <c r="EE470" s="286"/>
      <c r="EF470" s="286"/>
      <c r="EG470" s="286"/>
      <c r="EH470" s="286"/>
      <c r="EI470" s="286"/>
      <c r="EJ470" s="286"/>
      <c r="EK470" s="286"/>
      <c r="EL470" s="286"/>
      <c r="EM470" s="286"/>
      <c r="EN470" s="286"/>
      <c r="EO470" s="286"/>
      <c r="EP470" s="286"/>
      <c r="EQ470" s="286"/>
      <c r="ER470" s="286"/>
      <c r="ES470" s="286"/>
      <c r="ET470" s="286"/>
      <c r="EU470" s="286"/>
      <c r="EV470" s="286"/>
      <c r="EW470" s="286"/>
      <c r="EX470" s="286"/>
      <c r="EY470" s="286"/>
      <c r="EZ470" s="286"/>
      <c r="FA470" s="286"/>
      <c r="FB470" s="286"/>
      <c r="FC470" s="286"/>
      <c r="FD470" s="286"/>
      <c r="FE470" s="286"/>
      <c r="FF470" s="286"/>
      <c r="FG470" s="286"/>
      <c r="FH470" s="286"/>
      <c r="FI470" s="286"/>
      <c r="FJ470" s="286"/>
      <c r="FK470" s="286"/>
      <c r="FL470" s="286"/>
      <c r="FM470" s="286"/>
      <c r="FN470" s="286"/>
      <c r="FO470" s="286"/>
      <c r="FP470" s="286"/>
      <c r="FQ470" s="286"/>
      <c r="FR470" s="286"/>
      <c r="FS470" s="286"/>
      <c r="FT470" s="286"/>
      <c r="FU470" s="286"/>
      <c r="FV470" s="286"/>
      <c r="FW470" s="286"/>
      <c r="FX470" s="286"/>
      <c r="FY470" s="286"/>
      <c r="FZ470" s="286"/>
      <c r="GA470" s="286"/>
      <c r="GB470" s="286"/>
      <c r="GC470" s="286"/>
      <c r="GD470" s="286"/>
      <c r="GE470" s="286"/>
      <c r="GF470" s="286"/>
      <c r="GG470" s="286"/>
      <c r="GH470" s="286"/>
      <c r="GI470" s="286"/>
      <c r="GJ470" s="286"/>
      <c r="GK470" s="286"/>
      <c r="GL470" s="286"/>
      <c r="GM470" s="286"/>
      <c r="GN470" s="286"/>
      <c r="GO470" s="286"/>
      <c r="GP470" s="286"/>
      <c r="GQ470" s="286"/>
      <c r="GR470" s="286"/>
      <c r="GS470" s="286"/>
      <c r="GT470" s="286"/>
      <c r="GU470" s="286"/>
      <c r="GV470" s="286"/>
      <c r="GW470" s="286"/>
      <c r="GX470" s="286"/>
      <c r="GY470" s="286"/>
      <c r="GZ470" s="286"/>
      <c r="HA470" s="286"/>
      <c r="HB470" s="286"/>
      <c r="HC470" s="286"/>
      <c r="HD470" s="286"/>
      <c r="HE470" s="286"/>
      <c r="HF470" s="286"/>
      <c r="HG470" s="286"/>
      <c r="HH470" s="286"/>
      <c r="HI470" s="286"/>
      <c r="HJ470" s="286"/>
      <c r="HK470" s="286"/>
      <c r="HL470" s="286"/>
      <c r="HM470" s="286"/>
      <c r="HN470" s="286"/>
      <c r="HO470" s="286"/>
      <c r="HP470" s="286"/>
      <c r="HQ470" s="286"/>
      <c r="HR470" s="286"/>
      <c r="HS470" s="286"/>
      <c r="HT470" s="286"/>
      <c r="HU470" s="286"/>
      <c r="HV470" s="286"/>
      <c r="HW470" s="286"/>
      <c r="HX470" s="286"/>
      <c r="HY470" s="286"/>
      <c r="HZ470" s="286"/>
      <c r="IA470" s="286"/>
      <c r="IB470" s="286"/>
      <c r="IC470" s="286"/>
      <c r="ID470" s="286"/>
      <c r="IE470" s="286"/>
      <c r="IF470" s="286"/>
      <c r="IG470" s="286"/>
      <c r="IH470" s="286"/>
      <c r="II470" s="286"/>
      <c r="IJ470" s="286"/>
      <c r="IK470" s="286"/>
      <c r="IL470" s="286"/>
      <c r="IM470" s="286"/>
      <c r="IN470" s="286"/>
      <c r="IO470" s="286"/>
      <c r="IP470" s="286"/>
      <c r="IQ470" s="286"/>
      <c r="IR470" s="286"/>
      <c r="IS470" s="286"/>
      <c r="IT470" s="286"/>
      <c r="IU470" s="286"/>
      <c r="IV470" s="286"/>
    </row>
    <row r="471" spans="1:256" s="221" customFormat="1" outlineLevel="1">
      <c r="A471" s="16"/>
      <c r="B471" s="978">
        <v>23</v>
      </c>
      <c r="C471" s="979"/>
      <c r="E471" s="338">
        <f ca="1">SUM(E$339:E361)</f>
        <v>0</v>
      </c>
      <c r="F471" s="339">
        <f ca="1">SUM(F$339:F361)</f>
        <v>0</v>
      </c>
      <c r="G471" s="339">
        <f ca="1">SUM(G$339:G361)</f>
        <v>0</v>
      </c>
      <c r="H471" s="339">
        <f ca="1">SUM(H$339:H361)</f>
        <v>0</v>
      </c>
      <c r="I471" s="339">
        <f ca="1">SUM(I$339:I361)</f>
        <v>0</v>
      </c>
      <c r="J471" s="339">
        <f ca="1">SUM(J$339:J361)</f>
        <v>0</v>
      </c>
      <c r="K471" s="339">
        <f ca="1">SUM(K$339:K361)</f>
        <v>0</v>
      </c>
      <c r="L471" s="339">
        <f ca="1">SUM(L$339:L361)</f>
        <v>0</v>
      </c>
      <c r="M471" s="339">
        <f ca="1">SUM(M$339:M361)</f>
        <v>0</v>
      </c>
      <c r="N471" s="339">
        <f ca="1">SUM(N$339:N361)</f>
        <v>0</v>
      </c>
      <c r="O471" s="339">
        <f ca="1">SUM(O$339:O361)</f>
        <v>0</v>
      </c>
      <c r="P471" s="339">
        <f ca="1">SUM(P$339:P361)</f>
        <v>0</v>
      </c>
      <c r="Q471" s="339">
        <f ca="1">SUM(Q$339:Q361)</f>
        <v>0</v>
      </c>
      <c r="R471" s="339">
        <f ca="1">SUM(R$339:R361)</f>
        <v>0</v>
      </c>
      <c r="S471" s="339">
        <f ca="1">SUM(S$339:S361)</f>
        <v>0</v>
      </c>
      <c r="T471" s="339">
        <f ca="1">SUM(T$339:T361)</f>
        <v>0</v>
      </c>
      <c r="U471" s="339">
        <f ca="1">SUM(U$339:U361)</f>
        <v>0</v>
      </c>
      <c r="V471" s="339">
        <f ca="1">SUM(V$339:V361)</f>
        <v>0</v>
      </c>
      <c r="W471" s="339">
        <f ca="1">SUM(W$339:W361)</f>
        <v>0</v>
      </c>
      <c r="X471" s="339">
        <f ca="1">SUM(X$339:X361)</f>
        <v>0</v>
      </c>
      <c r="Y471" s="339">
        <f ca="1">SUM(Y$339:Y361)</f>
        <v>0</v>
      </c>
      <c r="Z471" s="339">
        <f ca="1">SUM(Z$339:Z361)</f>
        <v>0</v>
      </c>
      <c r="AA471" s="339">
        <f ca="1">SUM(AA$339:AA361)</f>
        <v>0</v>
      </c>
      <c r="AB471" s="339">
        <f ca="1">SUM(AB$339:AB361)</f>
        <v>0</v>
      </c>
      <c r="AC471" s="339">
        <f ca="1">SUM(AC$339:AC361)</f>
        <v>0</v>
      </c>
      <c r="AD471" s="339">
        <f ca="1">SUM(AD$339:AD361)</f>
        <v>0</v>
      </c>
      <c r="AE471" s="339">
        <f ca="1">SUM(AE$339:AE361)</f>
        <v>0</v>
      </c>
      <c r="AF471" s="339">
        <f ca="1">SUM(AF$339:AF361)</f>
        <v>0</v>
      </c>
      <c r="AG471" s="339">
        <f ca="1">SUM(AG$339:AG361)</f>
        <v>0</v>
      </c>
      <c r="AH471" s="339">
        <f ca="1">SUM(AH$339:AH361)</f>
        <v>0</v>
      </c>
      <c r="AI471" s="339">
        <f ca="1">SUM(AI$339:AI361)</f>
        <v>0</v>
      </c>
      <c r="AJ471" s="339">
        <f ca="1">SUM(AJ$339:AJ361)</f>
        <v>0</v>
      </c>
      <c r="AK471" s="339">
        <f ca="1">SUM(AK$339:AK361)</f>
        <v>0</v>
      </c>
      <c r="AL471" s="339">
        <f ca="1">SUM(AL$339:AL361)</f>
        <v>0</v>
      </c>
      <c r="AM471" s="339">
        <f ca="1">SUM(AM$339:AM361)</f>
        <v>0</v>
      </c>
      <c r="AN471" s="339">
        <f ca="1">SUM(AN$339:AN361)</f>
        <v>0</v>
      </c>
      <c r="AO471" s="339">
        <f ca="1">SUM(AO$339:AO361)</f>
        <v>0</v>
      </c>
      <c r="AP471" s="339">
        <f ca="1">SUM(AP$339:AP361)</f>
        <v>0</v>
      </c>
      <c r="AQ471" s="339">
        <f ca="1">SUM(AQ$339:AQ361)</f>
        <v>0</v>
      </c>
      <c r="AR471" s="339">
        <f ca="1">SUM(AR$339:AR361)</f>
        <v>0</v>
      </c>
      <c r="AS471" s="339">
        <f ca="1">SUM(AS$339:AS361)</f>
        <v>0</v>
      </c>
      <c r="AT471" s="339">
        <f ca="1">SUM(AT$339:AT361)</f>
        <v>0</v>
      </c>
      <c r="AU471" s="339">
        <f ca="1">SUM(AU$339:AU361)</f>
        <v>0</v>
      </c>
      <c r="AV471" s="339">
        <f ca="1">SUM(AV$339:AV361)</f>
        <v>0</v>
      </c>
      <c r="AW471" s="339">
        <f ca="1">SUM(AW$339:AW361)</f>
        <v>0</v>
      </c>
      <c r="AX471" s="339">
        <f ca="1">SUM(AX$339:AX361)</f>
        <v>0</v>
      </c>
      <c r="AY471" s="339">
        <f ca="1">SUM(AY$339:AY361)</f>
        <v>0</v>
      </c>
      <c r="AZ471" s="339">
        <f ca="1">SUM(AZ$339:AZ361)</f>
        <v>0</v>
      </c>
      <c r="BA471" s="339">
        <f ca="1">SUM(BA$339:BA361)</f>
        <v>0</v>
      </c>
      <c r="BB471" s="286"/>
      <c r="BC471" s="286"/>
      <c r="BD471" s="286"/>
      <c r="BE471" s="286"/>
      <c r="BF471" s="286"/>
      <c r="BG471" s="286"/>
      <c r="BH471" s="286"/>
      <c r="BI471" s="286"/>
      <c r="BJ471" s="286"/>
      <c r="BK471" s="286"/>
      <c r="BL471" s="286"/>
      <c r="BM471" s="286"/>
      <c r="BN471" s="286"/>
      <c r="BO471" s="286"/>
      <c r="BP471" s="286"/>
      <c r="BQ471" s="286"/>
      <c r="BR471" s="286"/>
      <c r="BS471" s="286"/>
      <c r="BT471" s="286"/>
      <c r="BU471" s="286"/>
      <c r="BV471" s="286"/>
      <c r="BW471" s="286"/>
      <c r="BX471" s="286"/>
      <c r="BY471" s="286"/>
      <c r="BZ471" s="286"/>
      <c r="CA471" s="286"/>
      <c r="CB471" s="286"/>
      <c r="CC471" s="286"/>
      <c r="CD471" s="286"/>
      <c r="CE471" s="286"/>
      <c r="CF471" s="286"/>
      <c r="CG471" s="286"/>
      <c r="CH471" s="286"/>
      <c r="CI471" s="286"/>
      <c r="CJ471" s="286"/>
      <c r="CK471" s="286"/>
      <c r="CL471" s="286"/>
      <c r="CM471" s="286"/>
      <c r="CN471" s="286"/>
      <c r="CO471" s="286"/>
      <c r="CP471" s="286"/>
      <c r="CQ471" s="286"/>
      <c r="CR471" s="286"/>
      <c r="CS471" s="286"/>
      <c r="CT471" s="286"/>
      <c r="CU471" s="286"/>
      <c r="CV471" s="286"/>
      <c r="CW471" s="286"/>
      <c r="CX471" s="286"/>
      <c r="CY471" s="286"/>
      <c r="CZ471" s="286"/>
      <c r="DA471" s="286"/>
      <c r="DB471" s="286"/>
      <c r="DC471" s="286"/>
      <c r="DD471" s="286"/>
      <c r="DE471" s="286"/>
      <c r="DF471" s="286"/>
      <c r="DG471" s="286"/>
      <c r="DH471" s="286"/>
      <c r="DI471" s="286"/>
      <c r="DJ471" s="286"/>
      <c r="DK471" s="286"/>
      <c r="DL471" s="286"/>
      <c r="DM471" s="286"/>
      <c r="DN471" s="286"/>
      <c r="DO471" s="286"/>
      <c r="DP471" s="286"/>
      <c r="DQ471" s="286"/>
      <c r="DR471" s="286"/>
      <c r="DS471" s="286"/>
      <c r="DT471" s="286"/>
      <c r="DU471" s="286"/>
      <c r="DV471" s="286"/>
      <c r="DW471" s="286"/>
      <c r="DX471" s="286"/>
      <c r="DY471" s="286"/>
      <c r="DZ471" s="286"/>
      <c r="EA471" s="286"/>
      <c r="EB471" s="286"/>
      <c r="EC471" s="286"/>
      <c r="ED471" s="286"/>
      <c r="EE471" s="286"/>
      <c r="EF471" s="286"/>
      <c r="EG471" s="286"/>
      <c r="EH471" s="286"/>
      <c r="EI471" s="286"/>
      <c r="EJ471" s="286"/>
      <c r="EK471" s="286"/>
      <c r="EL471" s="286"/>
      <c r="EM471" s="286"/>
      <c r="EN471" s="286"/>
      <c r="EO471" s="286"/>
      <c r="EP471" s="286"/>
      <c r="EQ471" s="286"/>
      <c r="ER471" s="286"/>
      <c r="ES471" s="286"/>
      <c r="ET471" s="286"/>
      <c r="EU471" s="286"/>
      <c r="EV471" s="286"/>
      <c r="EW471" s="286"/>
      <c r="EX471" s="286"/>
      <c r="EY471" s="286"/>
      <c r="EZ471" s="286"/>
      <c r="FA471" s="286"/>
      <c r="FB471" s="286"/>
      <c r="FC471" s="286"/>
      <c r="FD471" s="286"/>
      <c r="FE471" s="286"/>
      <c r="FF471" s="286"/>
      <c r="FG471" s="286"/>
      <c r="FH471" s="286"/>
      <c r="FI471" s="286"/>
      <c r="FJ471" s="286"/>
      <c r="FK471" s="286"/>
      <c r="FL471" s="286"/>
      <c r="FM471" s="286"/>
      <c r="FN471" s="286"/>
      <c r="FO471" s="286"/>
      <c r="FP471" s="286"/>
      <c r="FQ471" s="286"/>
      <c r="FR471" s="286"/>
      <c r="FS471" s="286"/>
      <c r="FT471" s="286"/>
      <c r="FU471" s="286"/>
      <c r="FV471" s="286"/>
      <c r="FW471" s="286"/>
      <c r="FX471" s="286"/>
      <c r="FY471" s="286"/>
      <c r="FZ471" s="286"/>
      <c r="GA471" s="286"/>
      <c r="GB471" s="286"/>
      <c r="GC471" s="286"/>
      <c r="GD471" s="286"/>
      <c r="GE471" s="286"/>
      <c r="GF471" s="286"/>
      <c r="GG471" s="286"/>
      <c r="GH471" s="286"/>
      <c r="GI471" s="286"/>
      <c r="GJ471" s="286"/>
      <c r="GK471" s="286"/>
      <c r="GL471" s="286"/>
      <c r="GM471" s="286"/>
      <c r="GN471" s="286"/>
      <c r="GO471" s="286"/>
      <c r="GP471" s="286"/>
      <c r="GQ471" s="286"/>
      <c r="GR471" s="286"/>
      <c r="GS471" s="286"/>
      <c r="GT471" s="286"/>
      <c r="GU471" s="286"/>
      <c r="GV471" s="286"/>
      <c r="GW471" s="286"/>
      <c r="GX471" s="286"/>
      <c r="GY471" s="286"/>
      <c r="GZ471" s="286"/>
      <c r="HA471" s="286"/>
      <c r="HB471" s="286"/>
      <c r="HC471" s="286"/>
      <c r="HD471" s="286"/>
      <c r="HE471" s="286"/>
      <c r="HF471" s="286"/>
      <c r="HG471" s="286"/>
      <c r="HH471" s="286"/>
      <c r="HI471" s="286"/>
      <c r="HJ471" s="286"/>
      <c r="HK471" s="286"/>
      <c r="HL471" s="286"/>
      <c r="HM471" s="286"/>
      <c r="HN471" s="286"/>
      <c r="HO471" s="286"/>
      <c r="HP471" s="286"/>
      <c r="HQ471" s="286"/>
      <c r="HR471" s="286"/>
      <c r="HS471" s="286"/>
      <c r="HT471" s="286"/>
      <c r="HU471" s="286"/>
      <c r="HV471" s="286"/>
      <c r="HW471" s="286"/>
      <c r="HX471" s="286"/>
      <c r="HY471" s="286"/>
      <c r="HZ471" s="286"/>
      <c r="IA471" s="286"/>
      <c r="IB471" s="286"/>
      <c r="IC471" s="286"/>
      <c r="ID471" s="286"/>
      <c r="IE471" s="286"/>
      <c r="IF471" s="286"/>
      <c r="IG471" s="286"/>
      <c r="IH471" s="286"/>
      <c r="II471" s="286"/>
      <c r="IJ471" s="286"/>
      <c r="IK471" s="286"/>
      <c r="IL471" s="286"/>
      <c r="IM471" s="286"/>
      <c r="IN471" s="286"/>
      <c r="IO471" s="286"/>
      <c r="IP471" s="286"/>
      <c r="IQ471" s="286"/>
      <c r="IR471" s="286"/>
      <c r="IS471" s="286"/>
      <c r="IT471" s="286"/>
      <c r="IU471" s="286"/>
      <c r="IV471" s="286"/>
    </row>
    <row r="472" spans="1:256" s="221" customFormat="1" outlineLevel="1">
      <c r="A472" s="16"/>
      <c r="B472" s="978">
        <v>24</v>
      </c>
      <c r="C472" s="979"/>
      <c r="E472" s="338">
        <f ca="1">SUM(E$339:E362)</f>
        <v>0</v>
      </c>
      <c r="F472" s="339">
        <f ca="1">SUM(F$339:F362)</f>
        <v>0</v>
      </c>
      <c r="G472" s="339">
        <f ca="1">SUM(G$339:G362)</f>
        <v>0</v>
      </c>
      <c r="H472" s="339">
        <f ca="1">SUM(H$339:H362)</f>
        <v>0</v>
      </c>
      <c r="I472" s="339">
        <f ca="1">SUM(I$339:I362)</f>
        <v>0</v>
      </c>
      <c r="J472" s="339">
        <f ca="1">SUM(J$339:J362)</f>
        <v>0</v>
      </c>
      <c r="K472" s="339">
        <f ca="1">SUM(K$339:K362)</f>
        <v>0</v>
      </c>
      <c r="L472" s="339">
        <f ca="1">SUM(L$339:L362)</f>
        <v>0</v>
      </c>
      <c r="M472" s="339">
        <f ca="1">SUM(M$339:M362)</f>
        <v>0</v>
      </c>
      <c r="N472" s="339">
        <f ca="1">SUM(N$339:N362)</f>
        <v>0</v>
      </c>
      <c r="O472" s="339">
        <f ca="1">SUM(O$339:O362)</f>
        <v>0</v>
      </c>
      <c r="P472" s="339">
        <f ca="1">SUM(P$339:P362)</f>
        <v>0</v>
      </c>
      <c r="Q472" s="339">
        <f ca="1">SUM(Q$339:Q362)</f>
        <v>0</v>
      </c>
      <c r="R472" s="339">
        <f ca="1">SUM(R$339:R362)</f>
        <v>0</v>
      </c>
      <c r="S472" s="339">
        <f ca="1">SUM(S$339:S362)</f>
        <v>0</v>
      </c>
      <c r="T472" s="339">
        <f ca="1">SUM(T$339:T362)</f>
        <v>0</v>
      </c>
      <c r="U472" s="339">
        <f ca="1">SUM(U$339:U362)</f>
        <v>0</v>
      </c>
      <c r="V472" s="339">
        <f ca="1">SUM(V$339:V362)</f>
        <v>0</v>
      </c>
      <c r="W472" s="339">
        <f ca="1">SUM(W$339:W362)</f>
        <v>0</v>
      </c>
      <c r="X472" s="339">
        <f ca="1">SUM(X$339:X362)</f>
        <v>0</v>
      </c>
      <c r="Y472" s="339">
        <f ca="1">SUM(Y$339:Y362)</f>
        <v>0</v>
      </c>
      <c r="Z472" s="339">
        <f ca="1">SUM(Z$339:Z362)</f>
        <v>0</v>
      </c>
      <c r="AA472" s="339">
        <f ca="1">SUM(AA$339:AA362)</f>
        <v>0</v>
      </c>
      <c r="AB472" s="339">
        <f ca="1">SUM(AB$339:AB362)</f>
        <v>0</v>
      </c>
      <c r="AC472" s="339">
        <f ca="1">SUM(AC$339:AC362)</f>
        <v>0</v>
      </c>
      <c r="AD472" s="339">
        <f ca="1">SUM(AD$339:AD362)</f>
        <v>0</v>
      </c>
      <c r="AE472" s="339">
        <f ca="1">SUM(AE$339:AE362)</f>
        <v>0</v>
      </c>
      <c r="AF472" s="339">
        <f ca="1">SUM(AF$339:AF362)</f>
        <v>0</v>
      </c>
      <c r="AG472" s="339">
        <f ca="1">SUM(AG$339:AG362)</f>
        <v>0</v>
      </c>
      <c r="AH472" s="339">
        <f ca="1">SUM(AH$339:AH362)</f>
        <v>0</v>
      </c>
      <c r="AI472" s="339">
        <f ca="1">SUM(AI$339:AI362)</f>
        <v>0</v>
      </c>
      <c r="AJ472" s="339">
        <f ca="1">SUM(AJ$339:AJ362)</f>
        <v>0</v>
      </c>
      <c r="AK472" s="339">
        <f ca="1">SUM(AK$339:AK362)</f>
        <v>0</v>
      </c>
      <c r="AL472" s="339">
        <f ca="1">SUM(AL$339:AL362)</f>
        <v>0</v>
      </c>
      <c r="AM472" s="339">
        <f ca="1">SUM(AM$339:AM362)</f>
        <v>0</v>
      </c>
      <c r="AN472" s="339">
        <f ca="1">SUM(AN$339:AN362)</f>
        <v>0</v>
      </c>
      <c r="AO472" s="339">
        <f ca="1">SUM(AO$339:AO362)</f>
        <v>0</v>
      </c>
      <c r="AP472" s="339">
        <f ca="1">SUM(AP$339:AP362)</f>
        <v>0</v>
      </c>
      <c r="AQ472" s="339">
        <f ca="1">SUM(AQ$339:AQ362)</f>
        <v>0</v>
      </c>
      <c r="AR472" s="339">
        <f ca="1">SUM(AR$339:AR362)</f>
        <v>0</v>
      </c>
      <c r="AS472" s="339">
        <f ca="1">SUM(AS$339:AS362)</f>
        <v>0</v>
      </c>
      <c r="AT472" s="339">
        <f ca="1">SUM(AT$339:AT362)</f>
        <v>0</v>
      </c>
      <c r="AU472" s="339">
        <f ca="1">SUM(AU$339:AU362)</f>
        <v>0</v>
      </c>
      <c r="AV472" s="339">
        <f ca="1">SUM(AV$339:AV362)</f>
        <v>0</v>
      </c>
      <c r="AW472" s="339">
        <f ca="1">SUM(AW$339:AW362)</f>
        <v>0</v>
      </c>
      <c r="AX472" s="339">
        <f ca="1">SUM(AX$339:AX362)</f>
        <v>0</v>
      </c>
      <c r="AY472" s="339">
        <f ca="1">SUM(AY$339:AY362)</f>
        <v>0</v>
      </c>
      <c r="AZ472" s="339">
        <f ca="1">SUM(AZ$339:AZ362)</f>
        <v>0</v>
      </c>
      <c r="BA472" s="339">
        <f ca="1">SUM(BA$339:BA362)</f>
        <v>0</v>
      </c>
      <c r="BB472" s="286"/>
      <c r="BC472" s="286"/>
      <c r="BD472" s="286"/>
      <c r="BE472" s="286"/>
      <c r="BF472" s="286"/>
      <c r="BG472" s="286"/>
      <c r="BH472" s="286"/>
      <c r="BI472" s="286"/>
      <c r="BJ472" s="286"/>
      <c r="BK472" s="286"/>
      <c r="BL472" s="286"/>
      <c r="BM472" s="286"/>
      <c r="BN472" s="286"/>
      <c r="BO472" s="286"/>
      <c r="BP472" s="286"/>
      <c r="BQ472" s="286"/>
      <c r="BR472" s="286"/>
      <c r="BS472" s="286"/>
      <c r="BT472" s="286"/>
      <c r="BU472" s="286"/>
      <c r="BV472" s="286"/>
      <c r="BW472" s="286"/>
      <c r="BX472" s="286"/>
      <c r="BY472" s="286"/>
      <c r="BZ472" s="286"/>
      <c r="CA472" s="286"/>
      <c r="CB472" s="286"/>
      <c r="CC472" s="286"/>
      <c r="CD472" s="286"/>
      <c r="CE472" s="286"/>
      <c r="CF472" s="286"/>
      <c r="CG472" s="286"/>
      <c r="CH472" s="286"/>
      <c r="CI472" s="286"/>
      <c r="CJ472" s="286"/>
      <c r="CK472" s="286"/>
      <c r="CL472" s="286"/>
      <c r="CM472" s="286"/>
      <c r="CN472" s="286"/>
      <c r="CO472" s="286"/>
      <c r="CP472" s="286"/>
      <c r="CQ472" s="286"/>
      <c r="CR472" s="286"/>
      <c r="CS472" s="286"/>
      <c r="CT472" s="286"/>
      <c r="CU472" s="286"/>
      <c r="CV472" s="286"/>
      <c r="CW472" s="286"/>
      <c r="CX472" s="286"/>
      <c r="CY472" s="286"/>
      <c r="CZ472" s="286"/>
      <c r="DA472" s="286"/>
      <c r="DB472" s="286"/>
      <c r="DC472" s="286"/>
      <c r="DD472" s="286"/>
      <c r="DE472" s="286"/>
      <c r="DF472" s="286"/>
      <c r="DG472" s="286"/>
      <c r="DH472" s="286"/>
      <c r="DI472" s="286"/>
      <c r="DJ472" s="286"/>
      <c r="DK472" s="286"/>
      <c r="DL472" s="286"/>
      <c r="DM472" s="286"/>
      <c r="DN472" s="286"/>
      <c r="DO472" s="286"/>
      <c r="DP472" s="286"/>
      <c r="DQ472" s="286"/>
      <c r="DR472" s="286"/>
      <c r="DS472" s="286"/>
      <c r="DT472" s="286"/>
      <c r="DU472" s="286"/>
      <c r="DV472" s="286"/>
      <c r="DW472" s="286"/>
      <c r="DX472" s="286"/>
      <c r="DY472" s="286"/>
      <c r="DZ472" s="286"/>
      <c r="EA472" s="286"/>
      <c r="EB472" s="286"/>
      <c r="EC472" s="286"/>
      <c r="ED472" s="286"/>
      <c r="EE472" s="286"/>
      <c r="EF472" s="286"/>
      <c r="EG472" s="286"/>
      <c r="EH472" s="286"/>
      <c r="EI472" s="286"/>
      <c r="EJ472" s="286"/>
      <c r="EK472" s="286"/>
      <c r="EL472" s="286"/>
      <c r="EM472" s="286"/>
      <c r="EN472" s="286"/>
      <c r="EO472" s="286"/>
      <c r="EP472" s="286"/>
      <c r="EQ472" s="286"/>
      <c r="ER472" s="286"/>
      <c r="ES472" s="286"/>
      <c r="ET472" s="286"/>
      <c r="EU472" s="286"/>
      <c r="EV472" s="286"/>
      <c r="EW472" s="286"/>
      <c r="EX472" s="286"/>
      <c r="EY472" s="286"/>
      <c r="EZ472" s="286"/>
      <c r="FA472" s="286"/>
      <c r="FB472" s="286"/>
      <c r="FC472" s="286"/>
      <c r="FD472" s="286"/>
      <c r="FE472" s="286"/>
      <c r="FF472" s="286"/>
      <c r="FG472" s="286"/>
      <c r="FH472" s="286"/>
      <c r="FI472" s="286"/>
      <c r="FJ472" s="286"/>
      <c r="FK472" s="286"/>
      <c r="FL472" s="286"/>
      <c r="FM472" s="286"/>
      <c r="FN472" s="286"/>
      <c r="FO472" s="286"/>
      <c r="FP472" s="286"/>
      <c r="FQ472" s="286"/>
      <c r="FR472" s="286"/>
      <c r="FS472" s="286"/>
      <c r="FT472" s="286"/>
      <c r="FU472" s="286"/>
      <c r="FV472" s="286"/>
      <c r="FW472" s="286"/>
      <c r="FX472" s="286"/>
      <c r="FY472" s="286"/>
      <c r="FZ472" s="286"/>
      <c r="GA472" s="286"/>
      <c r="GB472" s="286"/>
      <c r="GC472" s="286"/>
      <c r="GD472" s="286"/>
      <c r="GE472" s="286"/>
      <c r="GF472" s="286"/>
      <c r="GG472" s="286"/>
      <c r="GH472" s="286"/>
      <c r="GI472" s="286"/>
      <c r="GJ472" s="286"/>
      <c r="GK472" s="286"/>
      <c r="GL472" s="286"/>
      <c r="GM472" s="286"/>
      <c r="GN472" s="286"/>
      <c r="GO472" s="286"/>
      <c r="GP472" s="286"/>
      <c r="GQ472" s="286"/>
      <c r="GR472" s="286"/>
      <c r="GS472" s="286"/>
      <c r="GT472" s="286"/>
      <c r="GU472" s="286"/>
      <c r="GV472" s="286"/>
      <c r="GW472" s="286"/>
      <c r="GX472" s="286"/>
      <c r="GY472" s="286"/>
      <c r="GZ472" s="286"/>
      <c r="HA472" s="286"/>
      <c r="HB472" s="286"/>
      <c r="HC472" s="286"/>
      <c r="HD472" s="286"/>
      <c r="HE472" s="286"/>
      <c r="HF472" s="286"/>
      <c r="HG472" s="286"/>
      <c r="HH472" s="286"/>
      <c r="HI472" s="286"/>
      <c r="HJ472" s="286"/>
      <c r="HK472" s="286"/>
      <c r="HL472" s="286"/>
      <c r="HM472" s="286"/>
      <c r="HN472" s="286"/>
      <c r="HO472" s="286"/>
      <c r="HP472" s="286"/>
      <c r="HQ472" s="286"/>
      <c r="HR472" s="286"/>
      <c r="HS472" s="286"/>
      <c r="HT472" s="286"/>
      <c r="HU472" s="286"/>
      <c r="HV472" s="286"/>
      <c r="HW472" s="286"/>
      <c r="HX472" s="286"/>
      <c r="HY472" s="286"/>
      <c r="HZ472" s="286"/>
      <c r="IA472" s="286"/>
      <c r="IB472" s="286"/>
      <c r="IC472" s="286"/>
      <c r="ID472" s="286"/>
      <c r="IE472" s="286"/>
      <c r="IF472" s="286"/>
      <c r="IG472" s="286"/>
      <c r="IH472" s="286"/>
      <c r="II472" s="286"/>
      <c r="IJ472" s="286"/>
      <c r="IK472" s="286"/>
      <c r="IL472" s="286"/>
      <c r="IM472" s="286"/>
      <c r="IN472" s="286"/>
      <c r="IO472" s="286"/>
      <c r="IP472" s="286"/>
      <c r="IQ472" s="286"/>
      <c r="IR472" s="286"/>
      <c r="IS472" s="286"/>
      <c r="IT472" s="286"/>
      <c r="IU472" s="286"/>
      <c r="IV472" s="286"/>
    </row>
    <row r="473" spans="1:256" s="221" customFormat="1" outlineLevel="1">
      <c r="A473" s="16"/>
      <c r="B473" s="978">
        <v>25</v>
      </c>
      <c r="C473" s="979"/>
      <c r="E473" s="338">
        <f ca="1">SUM(E$339:E363)</f>
        <v>0</v>
      </c>
      <c r="F473" s="339">
        <f ca="1">SUM(F$339:F363)</f>
        <v>0</v>
      </c>
      <c r="G473" s="339">
        <f ca="1">SUM(G$339:G363)</f>
        <v>0</v>
      </c>
      <c r="H473" s="339">
        <f ca="1">SUM(H$339:H363)</f>
        <v>0</v>
      </c>
      <c r="I473" s="339">
        <f ca="1">SUM(I$339:I363)</f>
        <v>0</v>
      </c>
      <c r="J473" s="339">
        <f ca="1">SUM(J$339:J363)</f>
        <v>0</v>
      </c>
      <c r="K473" s="339">
        <f ca="1">SUM(K$339:K363)</f>
        <v>0</v>
      </c>
      <c r="L473" s="339">
        <f ca="1">SUM(L$339:L363)</f>
        <v>0</v>
      </c>
      <c r="M473" s="339">
        <f ca="1">SUM(M$339:M363)</f>
        <v>0</v>
      </c>
      <c r="N473" s="339">
        <f ca="1">SUM(N$339:N363)</f>
        <v>0</v>
      </c>
      <c r="O473" s="339">
        <f ca="1">SUM(O$339:O363)</f>
        <v>0</v>
      </c>
      <c r="P473" s="339">
        <f ca="1">SUM(P$339:P363)</f>
        <v>0</v>
      </c>
      <c r="Q473" s="339">
        <f ca="1">SUM(Q$339:Q363)</f>
        <v>0</v>
      </c>
      <c r="R473" s="339">
        <f ca="1">SUM(R$339:R363)</f>
        <v>0</v>
      </c>
      <c r="S473" s="339">
        <f ca="1">SUM(S$339:S363)</f>
        <v>0</v>
      </c>
      <c r="T473" s="339">
        <f ca="1">SUM(T$339:T363)</f>
        <v>0</v>
      </c>
      <c r="U473" s="339">
        <f ca="1">SUM(U$339:U363)</f>
        <v>0</v>
      </c>
      <c r="V473" s="339">
        <f ca="1">SUM(V$339:V363)</f>
        <v>0</v>
      </c>
      <c r="W473" s="339">
        <f ca="1">SUM(W$339:W363)</f>
        <v>0</v>
      </c>
      <c r="X473" s="339">
        <f ca="1">SUM(X$339:X363)</f>
        <v>0</v>
      </c>
      <c r="Y473" s="339">
        <f ca="1">SUM(Y$339:Y363)</f>
        <v>0</v>
      </c>
      <c r="Z473" s="339">
        <f ca="1">SUM(Z$339:Z363)</f>
        <v>0</v>
      </c>
      <c r="AA473" s="339">
        <f ca="1">SUM(AA$339:AA363)</f>
        <v>0</v>
      </c>
      <c r="AB473" s="339">
        <f ca="1">SUM(AB$339:AB363)</f>
        <v>0</v>
      </c>
      <c r="AC473" s="339">
        <f ca="1">SUM(AC$339:AC363)</f>
        <v>0</v>
      </c>
      <c r="AD473" s="339">
        <f ca="1">SUM(AD$339:AD363)</f>
        <v>0</v>
      </c>
      <c r="AE473" s="339">
        <f ca="1">SUM(AE$339:AE363)</f>
        <v>0</v>
      </c>
      <c r="AF473" s="339">
        <f ca="1">SUM(AF$339:AF363)</f>
        <v>0</v>
      </c>
      <c r="AG473" s="339">
        <f ca="1">SUM(AG$339:AG363)</f>
        <v>0</v>
      </c>
      <c r="AH473" s="339">
        <f ca="1">SUM(AH$339:AH363)</f>
        <v>0</v>
      </c>
      <c r="AI473" s="339">
        <f ca="1">SUM(AI$339:AI363)</f>
        <v>0</v>
      </c>
      <c r="AJ473" s="339">
        <f ca="1">SUM(AJ$339:AJ363)</f>
        <v>0</v>
      </c>
      <c r="AK473" s="339">
        <f ca="1">SUM(AK$339:AK363)</f>
        <v>0</v>
      </c>
      <c r="AL473" s="339">
        <f ca="1">SUM(AL$339:AL363)</f>
        <v>0</v>
      </c>
      <c r="AM473" s="339">
        <f ca="1">SUM(AM$339:AM363)</f>
        <v>0</v>
      </c>
      <c r="AN473" s="339">
        <f ca="1">SUM(AN$339:AN363)</f>
        <v>0</v>
      </c>
      <c r="AO473" s="339">
        <f ca="1">SUM(AO$339:AO363)</f>
        <v>0</v>
      </c>
      <c r="AP473" s="339">
        <f ca="1">SUM(AP$339:AP363)</f>
        <v>0</v>
      </c>
      <c r="AQ473" s="339">
        <f ca="1">SUM(AQ$339:AQ363)</f>
        <v>0</v>
      </c>
      <c r="AR473" s="339">
        <f ca="1">SUM(AR$339:AR363)</f>
        <v>0</v>
      </c>
      <c r="AS473" s="339">
        <f ca="1">SUM(AS$339:AS363)</f>
        <v>0</v>
      </c>
      <c r="AT473" s="339">
        <f ca="1">SUM(AT$339:AT363)</f>
        <v>0</v>
      </c>
      <c r="AU473" s="339">
        <f ca="1">SUM(AU$339:AU363)</f>
        <v>0</v>
      </c>
      <c r="AV473" s="339">
        <f ca="1">SUM(AV$339:AV363)</f>
        <v>0</v>
      </c>
      <c r="AW473" s="339">
        <f ca="1">SUM(AW$339:AW363)</f>
        <v>0</v>
      </c>
      <c r="AX473" s="339">
        <f ca="1">SUM(AX$339:AX363)</f>
        <v>0</v>
      </c>
      <c r="AY473" s="339">
        <f ca="1">SUM(AY$339:AY363)</f>
        <v>0</v>
      </c>
      <c r="AZ473" s="339">
        <f ca="1">SUM(AZ$339:AZ363)</f>
        <v>0</v>
      </c>
      <c r="BA473" s="339">
        <f ca="1">SUM(BA$339:BA363)</f>
        <v>0</v>
      </c>
      <c r="BB473" s="286"/>
      <c r="BC473" s="286"/>
      <c r="BD473" s="286"/>
      <c r="BE473" s="286"/>
      <c r="BF473" s="286"/>
      <c r="BG473" s="286"/>
      <c r="BH473" s="286"/>
      <c r="BI473" s="286"/>
      <c r="BJ473" s="286"/>
      <c r="BK473" s="286"/>
      <c r="BL473" s="286"/>
      <c r="BM473" s="286"/>
      <c r="BN473" s="286"/>
      <c r="BO473" s="286"/>
      <c r="BP473" s="286"/>
      <c r="BQ473" s="286"/>
      <c r="BR473" s="286"/>
      <c r="BS473" s="286"/>
      <c r="BT473" s="286"/>
      <c r="BU473" s="286"/>
      <c r="BV473" s="286"/>
      <c r="BW473" s="286"/>
      <c r="BX473" s="286"/>
      <c r="BY473" s="286"/>
      <c r="BZ473" s="286"/>
      <c r="CA473" s="286"/>
      <c r="CB473" s="286"/>
      <c r="CC473" s="286"/>
      <c r="CD473" s="286"/>
      <c r="CE473" s="286"/>
      <c r="CF473" s="286"/>
      <c r="CG473" s="286"/>
      <c r="CH473" s="286"/>
      <c r="CI473" s="286"/>
      <c r="CJ473" s="286"/>
      <c r="CK473" s="286"/>
      <c r="CL473" s="286"/>
      <c r="CM473" s="286"/>
      <c r="CN473" s="286"/>
      <c r="CO473" s="286"/>
      <c r="CP473" s="286"/>
      <c r="CQ473" s="286"/>
      <c r="CR473" s="286"/>
      <c r="CS473" s="286"/>
      <c r="CT473" s="286"/>
      <c r="CU473" s="286"/>
      <c r="CV473" s="286"/>
      <c r="CW473" s="286"/>
      <c r="CX473" s="286"/>
      <c r="CY473" s="286"/>
      <c r="CZ473" s="286"/>
      <c r="DA473" s="286"/>
      <c r="DB473" s="286"/>
      <c r="DC473" s="286"/>
      <c r="DD473" s="286"/>
      <c r="DE473" s="286"/>
      <c r="DF473" s="286"/>
      <c r="DG473" s="286"/>
      <c r="DH473" s="286"/>
      <c r="DI473" s="286"/>
      <c r="DJ473" s="286"/>
      <c r="DK473" s="286"/>
      <c r="DL473" s="286"/>
      <c r="DM473" s="286"/>
      <c r="DN473" s="286"/>
      <c r="DO473" s="286"/>
      <c r="DP473" s="286"/>
      <c r="DQ473" s="286"/>
      <c r="DR473" s="286"/>
      <c r="DS473" s="286"/>
      <c r="DT473" s="286"/>
      <c r="DU473" s="286"/>
      <c r="DV473" s="286"/>
      <c r="DW473" s="286"/>
      <c r="DX473" s="286"/>
      <c r="DY473" s="286"/>
      <c r="DZ473" s="286"/>
      <c r="EA473" s="286"/>
      <c r="EB473" s="286"/>
      <c r="EC473" s="286"/>
      <c r="ED473" s="286"/>
      <c r="EE473" s="286"/>
      <c r="EF473" s="286"/>
      <c r="EG473" s="286"/>
      <c r="EH473" s="286"/>
      <c r="EI473" s="286"/>
      <c r="EJ473" s="286"/>
      <c r="EK473" s="286"/>
      <c r="EL473" s="286"/>
      <c r="EM473" s="286"/>
      <c r="EN473" s="286"/>
      <c r="EO473" s="286"/>
      <c r="EP473" s="286"/>
      <c r="EQ473" s="286"/>
      <c r="ER473" s="286"/>
      <c r="ES473" s="286"/>
      <c r="ET473" s="286"/>
      <c r="EU473" s="286"/>
      <c r="EV473" s="286"/>
      <c r="EW473" s="286"/>
      <c r="EX473" s="286"/>
      <c r="EY473" s="286"/>
      <c r="EZ473" s="286"/>
      <c r="FA473" s="286"/>
      <c r="FB473" s="286"/>
      <c r="FC473" s="286"/>
      <c r="FD473" s="286"/>
      <c r="FE473" s="286"/>
      <c r="FF473" s="286"/>
      <c r="FG473" s="286"/>
      <c r="FH473" s="286"/>
      <c r="FI473" s="286"/>
      <c r="FJ473" s="286"/>
      <c r="FK473" s="286"/>
      <c r="FL473" s="286"/>
      <c r="FM473" s="286"/>
      <c r="FN473" s="286"/>
      <c r="FO473" s="286"/>
      <c r="FP473" s="286"/>
      <c r="FQ473" s="286"/>
      <c r="FR473" s="286"/>
      <c r="FS473" s="286"/>
      <c r="FT473" s="286"/>
      <c r="FU473" s="286"/>
      <c r="FV473" s="286"/>
      <c r="FW473" s="286"/>
      <c r="FX473" s="286"/>
      <c r="FY473" s="286"/>
      <c r="FZ473" s="286"/>
      <c r="GA473" s="286"/>
      <c r="GB473" s="286"/>
      <c r="GC473" s="286"/>
      <c r="GD473" s="286"/>
      <c r="GE473" s="286"/>
      <c r="GF473" s="286"/>
      <c r="GG473" s="286"/>
      <c r="GH473" s="286"/>
      <c r="GI473" s="286"/>
      <c r="GJ473" s="286"/>
      <c r="GK473" s="286"/>
      <c r="GL473" s="286"/>
      <c r="GM473" s="286"/>
      <c r="GN473" s="286"/>
      <c r="GO473" s="286"/>
      <c r="GP473" s="286"/>
      <c r="GQ473" s="286"/>
      <c r="GR473" s="286"/>
      <c r="GS473" s="286"/>
      <c r="GT473" s="286"/>
      <c r="GU473" s="286"/>
      <c r="GV473" s="286"/>
      <c r="GW473" s="286"/>
      <c r="GX473" s="286"/>
      <c r="GY473" s="286"/>
      <c r="GZ473" s="286"/>
      <c r="HA473" s="286"/>
      <c r="HB473" s="286"/>
      <c r="HC473" s="286"/>
      <c r="HD473" s="286"/>
      <c r="HE473" s="286"/>
      <c r="HF473" s="286"/>
      <c r="HG473" s="286"/>
      <c r="HH473" s="286"/>
      <c r="HI473" s="286"/>
      <c r="HJ473" s="286"/>
      <c r="HK473" s="286"/>
      <c r="HL473" s="286"/>
      <c r="HM473" s="286"/>
      <c r="HN473" s="286"/>
      <c r="HO473" s="286"/>
      <c r="HP473" s="286"/>
      <c r="HQ473" s="286"/>
      <c r="HR473" s="286"/>
      <c r="HS473" s="286"/>
      <c r="HT473" s="286"/>
      <c r="HU473" s="286"/>
      <c r="HV473" s="286"/>
      <c r="HW473" s="286"/>
      <c r="HX473" s="286"/>
      <c r="HY473" s="286"/>
      <c r="HZ473" s="286"/>
      <c r="IA473" s="286"/>
      <c r="IB473" s="286"/>
      <c r="IC473" s="286"/>
      <c r="ID473" s="286"/>
      <c r="IE473" s="286"/>
      <c r="IF473" s="286"/>
      <c r="IG473" s="286"/>
      <c r="IH473" s="286"/>
      <c r="II473" s="286"/>
      <c r="IJ473" s="286"/>
      <c r="IK473" s="286"/>
      <c r="IL473" s="286"/>
      <c r="IM473" s="286"/>
      <c r="IN473" s="286"/>
      <c r="IO473" s="286"/>
      <c r="IP473" s="286"/>
      <c r="IQ473" s="286"/>
      <c r="IR473" s="286"/>
      <c r="IS473" s="286"/>
      <c r="IT473" s="286"/>
      <c r="IU473" s="286"/>
      <c r="IV473" s="286"/>
    </row>
    <row r="474" spans="1:256" s="221" customFormat="1" outlineLevel="1">
      <c r="A474" s="16"/>
      <c r="B474" s="978">
        <v>26</v>
      </c>
      <c r="C474" s="979"/>
      <c r="E474" s="338">
        <f ca="1">SUM(E$339:E364)</f>
        <v>0</v>
      </c>
      <c r="F474" s="339">
        <f ca="1">SUM(F$339:F364)</f>
        <v>0</v>
      </c>
      <c r="G474" s="339">
        <f ca="1">SUM(G$339:G364)</f>
        <v>0</v>
      </c>
      <c r="H474" s="339">
        <f ca="1">SUM(H$339:H364)</f>
        <v>0</v>
      </c>
      <c r="I474" s="339">
        <f ca="1">SUM(I$339:I364)</f>
        <v>0</v>
      </c>
      <c r="J474" s="339">
        <f ca="1">SUM(J$339:J364)</f>
        <v>0</v>
      </c>
      <c r="K474" s="339">
        <f ca="1">SUM(K$339:K364)</f>
        <v>0</v>
      </c>
      <c r="L474" s="339">
        <f ca="1">SUM(L$339:L364)</f>
        <v>0</v>
      </c>
      <c r="M474" s="339">
        <f ca="1">SUM(M$339:M364)</f>
        <v>0</v>
      </c>
      <c r="N474" s="339">
        <f ca="1">SUM(N$339:N364)</f>
        <v>0</v>
      </c>
      <c r="O474" s="339">
        <f ca="1">SUM(O$339:O364)</f>
        <v>0</v>
      </c>
      <c r="P474" s="339">
        <f ca="1">SUM(P$339:P364)</f>
        <v>0</v>
      </c>
      <c r="Q474" s="339">
        <f ca="1">SUM(Q$339:Q364)</f>
        <v>0</v>
      </c>
      <c r="R474" s="339">
        <f ca="1">SUM(R$339:R364)</f>
        <v>0</v>
      </c>
      <c r="S474" s="339">
        <f ca="1">SUM(S$339:S364)</f>
        <v>0</v>
      </c>
      <c r="T474" s="339">
        <f ca="1">SUM(T$339:T364)</f>
        <v>0</v>
      </c>
      <c r="U474" s="339">
        <f ca="1">SUM(U$339:U364)</f>
        <v>0</v>
      </c>
      <c r="V474" s="339">
        <f ca="1">SUM(V$339:V364)</f>
        <v>0</v>
      </c>
      <c r="W474" s="339">
        <f ca="1">SUM(W$339:W364)</f>
        <v>0</v>
      </c>
      <c r="X474" s="339">
        <f ca="1">SUM(X$339:X364)</f>
        <v>0</v>
      </c>
      <c r="Y474" s="339">
        <f ca="1">SUM(Y$339:Y364)</f>
        <v>0</v>
      </c>
      <c r="Z474" s="339">
        <f ca="1">SUM(Z$339:Z364)</f>
        <v>0</v>
      </c>
      <c r="AA474" s="339">
        <f ca="1">SUM(AA$339:AA364)</f>
        <v>0</v>
      </c>
      <c r="AB474" s="339">
        <f ca="1">SUM(AB$339:AB364)</f>
        <v>0</v>
      </c>
      <c r="AC474" s="339">
        <f ca="1">SUM(AC$339:AC364)</f>
        <v>0</v>
      </c>
      <c r="AD474" s="339">
        <f ca="1">SUM(AD$339:AD364)</f>
        <v>0</v>
      </c>
      <c r="AE474" s="339">
        <f ca="1">SUM(AE$339:AE364)</f>
        <v>0</v>
      </c>
      <c r="AF474" s="339">
        <f ca="1">SUM(AF$339:AF364)</f>
        <v>0</v>
      </c>
      <c r="AG474" s="339">
        <f ca="1">SUM(AG$339:AG364)</f>
        <v>0</v>
      </c>
      <c r="AH474" s="339">
        <f ca="1">SUM(AH$339:AH364)</f>
        <v>0</v>
      </c>
      <c r="AI474" s="339">
        <f ca="1">SUM(AI$339:AI364)</f>
        <v>0</v>
      </c>
      <c r="AJ474" s="339">
        <f ca="1">SUM(AJ$339:AJ364)</f>
        <v>0</v>
      </c>
      <c r="AK474" s="339">
        <f ca="1">SUM(AK$339:AK364)</f>
        <v>0</v>
      </c>
      <c r="AL474" s="339">
        <f ca="1">SUM(AL$339:AL364)</f>
        <v>0</v>
      </c>
      <c r="AM474" s="339">
        <f ca="1">SUM(AM$339:AM364)</f>
        <v>0</v>
      </c>
      <c r="AN474" s="339">
        <f ca="1">SUM(AN$339:AN364)</f>
        <v>0</v>
      </c>
      <c r="AO474" s="339">
        <f ca="1">SUM(AO$339:AO364)</f>
        <v>0</v>
      </c>
      <c r="AP474" s="339">
        <f ca="1">SUM(AP$339:AP364)</f>
        <v>0</v>
      </c>
      <c r="AQ474" s="339">
        <f ca="1">SUM(AQ$339:AQ364)</f>
        <v>0</v>
      </c>
      <c r="AR474" s="339">
        <f ca="1">SUM(AR$339:AR364)</f>
        <v>0</v>
      </c>
      <c r="AS474" s="339">
        <f ca="1">SUM(AS$339:AS364)</f>
        <v>0</v>
      </c>
      <c r="AT474" s="339">
        <f ca="1">SUM(AT$339:AT364)</f>
        <v>0</v>
      </c>
      <c r="AU474" s="339">
        <f ca="1">SUM(AU$339:AU364)</f>
        <v>0</v>
      </c>
      <c r="AV474" s="339">
        <f ca="1">SUM(AV$339:AV364)</f>
        <v>0</v>
      </c>
      <c r="AW474" s="339">
        <f ca="1">SUM(AW$339:AW364)</f>
        <v>0</v>
      </c>
      <c r="AX474" s="339">
        <f ca="1">SUM(AX$339:AX364)</f>
        <v>0</v>
      </c>
      <c r="AY474" s="339">
        <f ca="1">SUM(AY$339:AY364)</f>
        <v>0</v>
      </c>
      <c r="AZ474" s="339">
        <f ca="1">SUM(AZ$339:AZ364)</f>
        <v>0</v>
      </c>
      <c r="BA474" s="339">
        <f ca="1">SUM(BA$339:BA364)</f>
        <v>0</v>
      </c>
      <c r="BB474" s="286"/>
      <c r="BC474" s="286"/>
      <c r="BD474" s="286"/>
      <c r="BE474" s="286"/>
      <c r="BF474" s="286"/>
      <c r="BG474" s="286"/>
      <c r="BH474" s="286"/>
      <c r="BI474" s="286"/>
      <c r="BJ474" s="286"/>
      <c r="BK474" s="286"/>
      <c r="BL474" s="286"/>
      <c r="BM474" s="286"/>
      <c r="BN474" s="286"/>
      <c r="BO474" s="286"/>
      <c r="BP474" s="286"/>
      <c r="BQ474" s="286"/>
      <c r="BR474" s="286"/>
      <c r="BS474" s="286"/>
      <c r="BT474" s="286"/>
      <c r="BU474" s="286"/>
      <c r="BV474" s="286"/>
      <c r="BW474" s="286"/>
      <c r="BX474" s="286"/>
      <c r="BY474" s="286"/>
      <c r="BZ474" s="286"/>
      <c r="CA474" s="286"/>
      <c r="CB474" s="286"/>
      <c r="CC474" s="286"/>
      <c r="CD474" s="286"/>
      <c r="CE474" s="286"/>
      <c r="CF474" s="286"/>
      <c r="CG474" s="286"/>
      <c r="CH474" s="286"/>
      <c r="CI474" s="286"/>
      <c r="CJ474" s="286"/>
      <c r="CK474" s="286"/>
      <c r="CL474" s="286"/>
      <c r="CM474" s="286"/>
      <c r="CN474" s="286"/>
      <c r="CO474" s="286"/>
      <c r="CP474" s="286"/>
      <c r="CQ474" s="286"/>
      <c r="CR474" s="286"/>
      <c r="CS474" s="286"/>
      <c r="CT474" s="286"/>
      <c r="CU474" s="286"/>
      <c r="CV474" s="286"/>
      <c r="CW474" s="286"/>
      <c r="CX474" s="286"/>
      <c r="CY474" s="286"/>
      <c r="CZ474" s="286"/>
      <c r="DA474" s="286"/>
      <c r="DB474" s="286"/>
      <c r="DC474" s="286"/>
      <c r="DD474" s="286"/>
      <c r="DE474" s="286"/>
      <c r="DF474" s="286"/>
      <c r="DG474" s="286"/>
      <c r="DH474" s="286"/>
      <c r="DI474" s="286"/>
      <c r="DJ474" s="286"/>
      <c r="DK474" s="286"/>
      <c r="DL474" s="286"/>
      <c r="DM474" s="286"/>
      <c r="DN474" s="286"/>
      <c r="DO474" s="286"/>
      <c r="DP474" s="286"/>
      <c r="DQ474" s="286"/>
      <c r="DR474" s="286"/>
      <c r="DS474" s="286"/>
      <c r="DT474" s="286"/>
      <c r="DU474" s="286"/>
      <c r="DV474" s="286"/>
      <c r="DW474" s="286"/>
      <c r="DX474" s="286"/>
      <c r="DY474" s="286"/>
      <c r="DZ474" s="286"/>
      <c r="EA474" s="286"/>
      <c r="EB474" s="286"/>
      <c r="EC474" s="286"/>
      <c r="ED474" s="286"/>
      <c r="EE474" s="286"/>
      <c r="EF474" s="286"/>
      <c r="EG474" s="286"/>
      <c r="EH474" s="286"/>
      <c r="EI474" s="286"/>
      <c r="EJ474" s="286"/>
      <c r="EK474" s="286"/>
      <c r="EL474" s="286"/>
      <c r="EM474" s="286"/>
      <c r="EN474" s="286"/>
      <c r="EO474" s="286"/>
      <c r="EP474" s="286"/>
      <c r="EQ474" s="286"/>
      <c r="ER474" s="286"/>
      <c r="ES474" s="286"/>
      <c r="ET474" s="286"/>
      <c r="EU474" s="286"/>
      <c r="EV474" s="286"/>
      <c r="EW474" s="286"/>
      <c r="EX474" s="286"/>
      <c r="EY474" s="286"/>
      <c r="EZ474" s="286"/>
      <c r="FA474" s="286"/>
      <c r="FB474" s="286"/>
      <c r="FC474" s="286"/>
      <c r="FD474" s="286"/>
      <c r="FE474" s="286"/>
      <c r="FF474" s="286"/>
      <c r="FG474" s="286"/>
      <c r="FH474" s="286"/>
      <c r="FI474" s="286"/>
      <c r="FJ474" s="286"/>
      <c r="FK474" s="286"/>
      <c r="FL474" s="286"/>
      <c r="FM474" s="286"/>
      <c r="FN474" s="286"/>
      <c r="FO474" s="286"/>
      <c r="FP474" s="286"/>
      <c r="FQ474" s="286"/>
      <c r="FR474" s="286"/>
      <c r="FS474" s="286"/>
      <c r="FT474" s="286"/>
      <c r="FU474" s="286"/>
      <c r="FV474" s="286"/>
      <c r="FW474" s="286"/>
      <c r="FX474" s="286"/>
      <c r="FY474" s="286"/>
      <c r="FZ474" s="286"/>
      <c r="GA474" s="286"/>
      <c r="GB474" s="286"/>
      <c r="GC474" s="286"/>
      <c r="GD474" s="286"/>
      <c r="GE474" s="286"/>
      <c r="GF474" s="286"/>
      <c r="GG474" s="286"/>
      <c r="GH474" s="286"/>
      <c r="GI474" s="286"/>
      <c r="GJ474" s="286"/>
      <c r="GK474" s="286"/>
      <c r="GL474" s="286"/>
      <c r="GM474" s="286"/>
      <c r="GN474" s="286"/>
      <c r="GO474" s="286"/>
      <c r="GP474" s="286"/>
      <c r="GQ474" s="286"/>
      <c r="GR474" s="286"/>
      <c r="GS474" s="286"/>
      <c r="GT474" s="286"/>
      <c r="GU474" s="286"/>
      <c r="GV474" s="286"/>
      <c r="GW474" s="286"/>
      <c r="GX474" s="286"/>
      <c r="GY474" s="286"/>
      <c r="GZ474" s="286"/>
      <c r="HA474" s="286"/>
      <c r="HB474" s="286"/>
      <c r="HC474" s="286"/>
      <c r="HD474" s="286"/>
      <c r="HE474" s="286"/>
      <c r="HF474" s="286"/>
      <c r="HG474" s="286"/>
      <c r="HH474" s="286"/>
      <c r="HI474" s="286"/>
      <c r="HJ474" s="286"/>
      <c r="HK474" s="286"/>
      <c r="HL474" s="286"/>
      <c r="HM474" s="286"/>
      <c r="HN474" s="286"/>
      <c r="HO474" s="286"/>
      <c r="HP474" s="286"/>
      <c r="HQ474" s="286"/>
      <c r="HR474" s="286"/>
      <c r="HS474" s="286"/>
      <c r="HT474" s="286"/>
      <c r="HU474" s="286"/>
      <c r="HV474" s="286"/>
      <c r="HW474" s="286"/>
      <c r="HX474" s="286"/>
      <c r="HY474" s="286"/>
      <c r="HZ474" s="286"/>
      <c r="IA474" s="286"/>
      <c r="IB474" s="286"/>
      <c r="IC474" s="286"/>
      <c r="ID474" s="286"/>
      <c r="IE474" s="286"/>
      <c r="IF474" s="286"/>
      <c r="IG474" s="286"/>
      <c r="IH474" s="286"/>
      <c r="II474" s="286"/>
      <c r="IJ474" s="286"/>
      <c r="IK474" s="286"/>
      <c r="IL474" s="286"/>
      <c r="IM474" s="286"/>
      <c r="IN474" s="286"/>
      <c r="IO474" s="286"/>
      <c r="IP474" s="286"/>
      <c r="IQ474" s="286"/>
      <c r="IR474" s="286"/>
      <c r="IS474" s="286"/>
      <c r="IT474" s="286"/>
      <c r="IU474" s="286"/>
      <c r="IV474" s="286"/>
    </row>
    <row r="475" spans="1:256" s="221" customFormat="1" outlineLevel="1">
      <c r="A475" s="16"/>
      <c r="B475" s="978">
        <v>27</v>
      </c>
      <c r="C475" s="979"/>
      <c r="E475" s="338">
        <f ca="1">SUM(E$339:E365)</f>
        <v>0</v>
      </c>
      <c r="F475" s="339">
        <f ca="1">SUM(F$339:F365)</f>
        <v>0</v>
      </c>
      <c r="G475" s="339">
        <f ca="1">SUM(G$339:G365)</f>
        <v>0</v>
      </c>
      <c r="H475" s="339">
        <f ca="1">SUM(H$339:H365)</f>
        <v>0</v>
      </c>
      <c r="I475" s="339">
        <f ca="1">SUM(I$339:I365)</f>
        <v>0</v>
      </c>
      <c r="J475" s="339">
        <f ca="1">SUM(J$339:J365)</f>
        <v>0</v>
      </c>
      <c r="K475" s="339">
        <f ca="1">SUM(K$339:K365)</f>
        <v>0</v>
      </c>
      <c r="L475" s="339">
        <f ca="1">SUM(L$339:L365)</f>
        <v>0</v>
      </c>
      <c r="M475" s="339">
        <f ca="1">SUM(M$339:M365)</f>
        <v>0</v>
      </c>
      <c r="N475" s="339">
        <f ca="1">SUM(N$339:N365)</f>
        <v>0</v>
      </c>
      <c r="O475" s="339">
        <f ca="1">SUM(O$339:O365)</f>
        <v>0</v>
      </c>
      <c r="P475" s="339">
        <f ca="1">SUM(P$339:P365)</f>
        <v>0</v>
      </c>
      <c r="Q475" s="339">
        <f ca="1">SUM(Q$339:Q365)</f>
        <v>0</v>
      </c>
      <c r="R475" s="339">
        <f ca="1">SUM(R$339:R365)</f>
        <v>0</v>
      </c>
      <c r="S475" s="339">
        <f ca="1">SUM(S$339:S365)</f>
        <v>0</v>
      </c>
      <c r="T475" s="339">
        <f ca="1">SUM(T$339:T365)</f>
        <v>0</v>
      </c>
      <c r="U475" s="339">
        <f ca="1">SUM(U$339:U365)</f>
        <v>0</v>
      </c>
      <c r="V475" s="339">
        <f ca="1">SUM(V$339:V365)</f>
        <v>0</v>
      </c>
      <c r="W475" s="339">
        <f ca="1">SUM(W$339:W365)</f>
        <v>0</v>
      </c>
      <c r="X475" s="339">
        <f ca="1">SUM(X$339:X365)</f>
        <v>0</v>
      </c>
      <c r="Y475" s="339">
        <f ca="1">SUM(Y$339:Y365)</f>
        <v>0</v>
      </c>
      <c r="Z475" s="339">
        <f ca="1">SUM(Z$339:Z365)</f>
        <v>0</v>
      </c>
      <c r="AA475" s="339">
        <f ca="1">SUM(AA$339:AA365)</f>
        <v>0</v>
      </c>
      <c r="AB475" s="339">
        <f ca="1">SUM(AB$339:AB365)</f>
        <v>0</v>
      </c>
      <c r="AC475" s="339">
        <f ca="1">SUM(AC$339:AC365)</f>
        <v>0</v>
      </c>
      <c r="AD475" s="339">
        <f ca="1">SUM(AD$339:AD365)</f>
        <v>0</v>
      </c>
      <c r="AE475" s="339">
        <f ca="1">SUM(AE$339:AE365)</f>
        <v>0</v>
      </c>
      <c r="AF475" s="339">
        <f ca="1">SUM(AF$339:AF365)</f>
        <v>0</v>
      </c>
      <c r="AG475" s="339">
        <f ca="1">SUM(AG$339:AG365)</f>
        <v>0</v>
      </c>
      <c r="AH475" s="339">
        <f ca="1">SUM(AH$339:AH365)</f>
        <v>0</v>
      </c>
      <c r="AI475" s="339">
        <f ca="1">SUM(AI$339:AI365)</f>
        <v>0</v>
      </c>
      <c r="AJ475" s="339">
        <f ca="1">SUM(AJ$339:AJ365)</f>
        <v>0</v>
      </c>
      <c r="AK475" s="339">
        <f ca="1">SUM(AK$339:AK365)</f>
        <v>0</v>
      </c>
      <c r="AL475" s="339">
        <f ca="1">SUM(AL$339:AL365)</f>
        <v>0</v>
      </c>
      <c r="AM475" s="339">
        <f ca="1">SUM(AM$339:AM365)</f>
        <v>0</v>
      </c>
      <c r="AN475" s="339">
        <f ca="1">SUM(AN$339:AN365)</f>
        <v>0</v>
      </c>
      <c r="AO475" s="339">
        <f ca="1">SUM(AO$339:AO365)</f>
        <v>0</v>
      </c>
      <c r="AP475" s="339">
        <f ca="1">SUM(AP$339:AP365)</f>
        <v>0</v>
      </c>
      <c r="AQ475" s="339">
        <f ca="1">SUM(AQ$339:AQ365)</f>
        <v>0</v>
      </c>
      <c r="AR475" s="339">
        <f ca="1">SUM(AR$339:AR365)</f>
        <v>0</v>
      </c>
      <c r="AS475" s="339">
        <f ca="1">SUM(AS$339:AS365)</f>
        <v>0</v>
      </c>
      <c r="AT475" s="339">
        <f ca="1">SUM(AT$339:AT365)</f>
        <v>0</v>
      </c>
      <c r="AU475" s="339">
        <f ca="1">SUM(AU$339:AU365)</f>
        <v>0</v>
      </c>
      <c r="AV475" s="339">
        <f ca="1">SUM(AV$339:AV365)</f>
        <v>0</v>
      </c>
      <c r="AW475" s="339">
        <f ca="1">SUM(AW$339:AW365)</f>
        <v>0</v>
      </c>
      <c r="AX475" s="339">
        <f ca="1">SUM(AX$339:AX365)</f>
        <v>0</v>
      </c>
      <c r="AY475" s="339">
        <f ca="1">SUM(AY$339:AY365)</f>
        <v>0</v>
      </c>
      <c r="AZ475" s="339">
        <f ca="1">SUM(AZ$339:AZ365)</f>
        <v>0</v>
      </c>
      <c r="BA475" s="339">
        <f ca="1">SUM(BA$339:BA365)</f>
        <v>0</v>
      </c>
      <c r="BB475" s="286"/>
      <c r="BC475" s="286"/>
      <c r="BD475" s="286"/>
      <c r="BE475" s="286"/>
      <c r="BF475" s="286"/>
      <c r="BG475" s="286"/>
      <c r="BH475" s="286"/>
      <c r="BI475" s="286"/>
      <c r="BJ475" s="286"/>
      <c r="BK475" s="286"/>
      <c r="BL475" s="286"/>
      <c r="BM475" s="286"/>
      <c r="BN475" s="286"/>
      <c r="BO475" s="286"/>
      <c r="BP475" s="286"/>
      <c r="BQ475" s="286"/>
      <c r="BR475" s="286"/>
      <c r="BS475" s="286"/>
      <c r="BT475" s="286"/>
      <c r="BU475" s="286"/>
      <c r="BV475" s="286"/>
      <c r="BW475" s="286"/>
      <c r="BX475" s="286"/>
      <c r="BY475" s="286"/>
      <c r="BZ475" s="286"/>
      <c r="CA475" s="286"/>
      <c r="CB475" s="286"/>
      <c r="CC475" s="286"/>
      <c r="CD475" s="286"/>
      <c r="CE475" s="286"/>
      <c r="CF475" s="286"/>
      <c r="CG475" s="286"/>
      <c r="CH475" s="286"/>
      <c r="CI475" s="286"/>
      <c r="CJ475" s="286"/>
      <c r="CK475" s="286"/>
      <c r="CL475" s="286"/>
      <c r="CM475" s="286"/>
      <c r="CN475" s="286"/>
      <c r="CO475" s="286"/>
      <c r="CP475" s="286"/>
      <c r="CQ475" s="286"/>
      <c r="CR475" s="286"/>
      <c r="CS475" s="286"/>
      <c r="CT475" s="286"/>
      <c r="CU475" s="286"/>
      <c r="CV475" s="286"/>
      <c r="CW475" s="286"/>
      <c r="CX475" s="286"/>
      <c r="CY475" s="286"/>
      <c r="CZ475" s="286"/>
      <c r="DA475" s="286"/>
      <c r="DB475" s="286"/>
      <c r="DC475" s="286"/>
      <c r="DD475" s="286"/>
      <c r="DE475" s="286"/>
      <c r="DF475" s="286"/>
      <c r="DG475" s="286"/>
      <c r="DH475" s="286"/>
      <c r="DI475" s="286"/>
      <c r="DJ475" s="286"/>
      <c r="DK475" s="286"/>
      <c r="DL475" s="286"/>
      <c r="DM475" s="286"/>
      <c r="DN475" s="286"/>
      <c r="DO475" s="286"/>
      <c r="DP475" s="286"/>
      <c r="DQ475" s="286"/>
      <c r="DR475" s="286"/>
      <c r="DS475" s="286"/>
      <c r="DT475" s="286"/>
      <c r="DU475" s="286"/>
      <c r="DV475" s="286"/>
      <c r="DW475" s="286"/>
      <c r="DX475" s="286"/>
      <c r="DY475" s="286"/>
      <c r="DZ475" s="286"/>
      <c r="EA475" s="286"/>
      <c r="EB475" s="286"/>
      <c r="EC475" s="286"/>
      <c r="ED475" s="286"/>
      <c r="EE475" s="286"/>
      <c r="EF475" s="286"/>
      <c r="EG475" s="286"/>
      <c r="EH475" s="286"/>
      <c r="EI475" s="286"/>
      <c r="EJ475" s="286"/>
      <c r="EK475" s="286"/>
      <c r="EL475" s="286"/>
      <c r="EM475" s="286"/>
      <c r="EN475" s="286"/>
      <c r="EO475" s="286"/>
      <c r="EP475" s="286"/>
      <c r="EQ475" s="286"/>
      <c r="ER475" s="286"/>
      <c r="ES475" s="286"/>
      <c r="ET475" s="286"/>
      <c r="EU475" s="286"/>
      <c r="EV475" s="286"/>
      <c r="EW475" s="286"/>
      <c r="EX475" s="286"/>
      <c r="EY475" s="286"/>
      <c r="EZ475" s="286"/>
      <c r="FA475" s="286"/>
      <c r="FB475" s="286"/>
      <c r="FC475" s="286"/>
      <c r="FD475" s="286"/>
      <c r="FE475" s="286"/>
      <c r="FF475" s="286"/>
      <c r="FG475" s="286"/>
      <c r="FH475" s="286"/>
      <c r="FI475" s="286"/>
      <c r="FJ475" s="286"/>
      <c r="FK475" s="286"/>
      <c r="FL475" s="286"/>
      <c r="FM475" s="286"/>
      <c r="FN475" s="286"/>
      <c r="FO475" s="286"/>
      <c r="FP475" s="286"/>
      <c r="FQ475" s="286"/>
      <c r="FR475" s="286"/>
      <c r="FS475" s="286"/>
      <c r="FT475" s="286"/>
      <c r="FU475" s="286"/>
      <c r="FV475" s="286"/>
      <c r="FW475" s="286"/>
      <c r="FX475" s="286"/>
      <c r="FY475" s="286"/>
      <c r="FZ475" s="286"/>
      <c r="GA475" s="286"/>
      <c r="GB475" s="286"/>
      <c r="GC475" s="286"/>
      <c r="GD475" s="286"/>
      <c r="GE475" s="286"/>
      <c r="GF475" s="286"/>
      <c r="GG475" s="286"/>
      <c r="GH475" s="286"/>
      <c r="GI475" s="286"/>
      <c r="GJ475" s="286"/>
      <c r="GK475" s="286"/>
      <c r="GL475" s="286"/>
      <c r="GM475" s="286"/>
      <c r="GN475" s="286"/>
      <c r="GO475" s="286"/>
      <c r="GP475" s="286"/>
      <c r="GQ475" s="286"/>
      <c r="GR475" s="286"/>
      <c r="GS475" s="286"/>
      <c r="GT475" s="286"/>
      <c r="GU475" s="286"/>
      <c r="GV475" s="286"/>
      <c r="GW475" s="286"/>
      <c r="GX475" s="286"/>
      <c r="GY475" s="286"/>
      <c r="GZ475" s="286"/>
      <c r="HA475" s="286"/>
      <c r="HB475" s="286"/>
      <c r="HC475" s="286"/>
      <c r="HD475" s="286"/>
      <c r="HE475" s="286"/>
      <c r="HF475" s="286"/>
      <c r="HG475" s="286"/>
      <c r="HH475" s="286"/>
      <c r="HI475" s="286"/>
      <c r="HJ475" s="286"/>
      <c r="HK475" s="286"/>
      <c r="HL475" s="286"/>
      <c r="HM475" s="286"/>
      <c r="HN475" s="286"/>
      <c r="HO475" s="286"/>
      <c r="HP475" s="286"/>
      <c r="HQ475" s="286"/>
      <c r="HR475" s="286"/>
      <c r="HS475" s="286"/>
      <c r="HT475" s="286"/>
      <c r="HU475" s="286"/>
      <c r="HV475" s="286"/>
      <c r="HW475" s="286"/>
      <c r="HX475" s="286"/>
      <c r="HY475" s="286"/>
      <c r="HZ475" s="286"/>
      <c r="IA475" s="286"/>
      <c r="IB475" s="286"/>
      <c r="IC475" s="286"/>
      <c r="ID475" s="286"/>
      <c r="IE475" s="286"/>
      <c r="IF475" s="286"/>
      <c r="IG475" s="286"/>
      <c r="IH475" s="286"/>
      <c r="II475" s="286"/>
      <c r="IJ475" s="286"/>
      <c r="IK475" s="286"/>
      <c r="IL475" s="286"/>
      <c r="IM475" s="286"/>
      <c r="IN475" s="286"/>
      <c r="IO475" s="286"/>
      <c r="IP475" s="286"/>
      <c r="IQ475" s="286"/>
      <c r="IR475" s="286"/>
      <c r="IS475" s="286"/>
      <c r="IT475" s="286"/>
      <c r="IU475" s="286"/>
      <c r="IV475" s="286"/>
    </row>
    <row r="476" spans="1:256" s="221" customFormat="1" outlineLevel="1">
      <c r="A476" s="16"/>
      <c r="B476" s="978">
        <v>28</v>
      </c>
      <c r="C476" s="979"/>
      <c r="E476" s="338">
        <f ca="1">SUM(E$339:E366)</f>
        <v>0</v>
      </c>
      <c r="F476" s="339">
        <f ca="1">SUM(F$339:F366)</f>
        <v>0</v>
      </c>
      <c r="G476" s="339">
        <f ca="1">SUM(G$339:G366)</f>
        <v>0</v>
      </c>
      <c r="H476" s="339">
        <f ca="1">SUM(H$339:H366)</f>
        <v>0</v>
      </c>
      <c r="I476" s="339">
        <f ca="1">SUM(I$339:I366)</f>
        <v>0</v>
      </c>
      <c r="J476" s="339">
        <f ca="1">SUM(J$339:J366)</f>
        <v>0</v>
      </c>
      <c r="K476" s="339">
        <f ca="1">SUM(K$339:K366)</f>
        <v>0</v>
      </c>
      <c r="L476" s="339">
        <f ca="1">SUM(L$339:L366)</f>
        <v>0</v>
      </c>
      <c r="M476" s="339">
        <f ca="1">SUM(M$339:M366)</f>
        <v>0</v>
      </c>
      <c r="N476" s="339">
        <f ca="1">SUM(N$339:N366)</f>
        <v>0</v>
      </c>
      <c r="O476" s="339">
        <f ca="1">SUM(O$339:O366)</f>
        <v>0</v>
      </c>
      <c r="P476" s="339">
        <f ca="1">SUM(P$339:P366)</f>
        <v>0</v>
      </c>
      <c r="Q476" s="339">
        <f ca="1">SUM(Q$339:Q366)</f>
        <v>0</v>
      </c>
      <c r="R476" s="339">
        <f ca="1">SUM(R$339:R366)</f>
        <v>0</v>
      </c>
      <c r="S476" s="339">
        <f ca="1">SUM(S$339:S366)</f>
        <v>0</v>
      </c>
      <c r="T476" s="339">
        <f ca="1">SUM(T$339:T366)</f>
        <v>0</v>
      </c>
      <c r="U476" s="339">
        <f ca="1">SUM(U$339:U366)</f>
        <v>0</v>
      </c>
      <c r="V476" s="339">
        <f ca="1">SUM(V$339:V366)</f>
        <v>0</v>
      </c>
      <c r="W476" s="339">
        <f ca="1">SUM(W$339:W366)</f>
        <v>0</v>
      </c>
      <c r="X476" s="339">
        <f ca="1">SUM(X$339:X366)</f>
        <v>0</v>
      </c>
      <c r="Y476" s="339">
        <f ca="1">SUM(Y$339:Y366)</f>
        <v>0</v>
      </c>
      <c r="Z476" s="339">
        <f ca="1">SUM(Z$339:Z366)</f>
        <v>0</v>
      </c>
      <c r="AA476" s="339">
        <f ca="1">SUM(AA$339:AA366)</f>
        <v>0</v>
      </c>
      <c r="AB476" s="339">
        <f ca="1">SUM(AB$339:AB366)</f>
        <v>0</v>
      </c>
      <c r="AC476" s="339">
        <f ca="1">SUM(AC$339:AC366)</f>
        <v>0</v>
      </c>
      <c r="AD476" s="339">
        <f ca="1">SUM(AD$339:AD366)</f>
        <v>0</v>
      </c>
      <c r="AE476" s="339">
        <f ca="1">SUM(AE$339:AE366)</f>
        <v>0</v>
      </c>
      <c r="AF476" s="339">
        <f ca="1">SUM(AF$339:AF366)</f>
        <v>0</v>
      </c>
      <c r="AG476" s="339">
        <f ca="1">SUM(AG$339:AG366)</f>
        <v>0</v>
      </c>
      <c r="AH476" s="339">
        <f ca="1">SUM(AH$339:AH366)</f>
        <v>0</v>
      </c>
      <c r="AI476" s="339">
        <f ca="1">SUM(AI$339:AI366)</f>
        <v>0</v>
      </c>
      <c r="AJ476" s="339">
        <f ca="1">SUM(AJ$339:AJ366)</f>
        <v>0</v>
      </c>
      <c r="AK476" s="339">
        <f ca="1">SUM(AK$339:AK366)</f>
        <v>0</v>
      </c>
      <c r="AL476" s="339">
        <f ca="1">SUM(AL$339:AL366)</f>
        <v>0</v>
      </c>
      <c r="AM476" s="339">
        <f ca="1">SUM(AM$339:AM366)</f>
        <v>0</v>
      </c>
      <c r="AN476" s="339">
        <f ca="1">SUM(AN$339:AN366)</f>
        <v>0</v>
      </c>
      <c r="AO476" s="339">
        <f ca="1">SUM(AO$339:AO366)</f>
        <v>0</v>
      </c>
      <c r="AP476" s="339">
        <f ca="1">SUM(AP$339:AP366)</f>
        <v>0</v>
      </c>
      <c r="AQ476" s="339">
        <f ca="1">SUM(AQ$339:AQ366)</f>
        <v>0</v>
      </c>
      <c r="AR476" s="339">
        <f ca="1">SUM(AR$339:AR366)</f>
        <v>0</v>
      </c>
      <c r="AS476" s="339">
        <f ca="1">SUM(AS$339:AS366)</f>
        <v>0</v>
      </c>
      <c r="AT476" s="339">
        <f ca="1">SUM(AT$339:AT366)</f>
        <v>0</v>
      </c>
      <c r="AU476" s="339">
        <f ca="1">SUM(AU$339:AU366)</f>
        <v>0</v>
      </c>
      <c r="AV476" s="339">
        <f ca="1">SUM(AV$339:AV366)</f>
        <v>0</v>
      </c>
      <c r="AW476" s="339">
        <f ca="1">SUM(AW$339:AW366)</f>
        <v>0</v>
      </c>
      <c r="AX476" s="339">
        <f ca="1">SUM(AX$339:AX366)</f>
        <v>0</v>
      </c>
      <c r="AY476" s="339">
        <f ca="1">SUM(AY$339:AY366)</f>
        <v>0</v>
      </c>
      <c r="AZ476" s="339">
        <f ca="1">SUM(AZ$339:AZ366)</f>
        <v>0</v>
      </c>
      <c r="BA476" s="339">
        <f ca="1">SUM(BA$339:BA366)</f>
        <v>0</v>
      </c>
      <c r="BB476" s="286"/>
      <c r="BC476" s="286"/>
      <c r="BD476" s="286"/>
      <c r="BE476" s="286"/>
      <c r="BF476" s="286"/>
      <c r="BG476" s="286"/>
      <c r="BH476" s="286"/>
      <c r="BI476" s="286"/>
      <c r="BJ476" s="286"/>
      <c r="BK476" s="286"/>
      <c r="BL476" s="286"/>
      <c r="BM476" s="286"/>
      <c r="BN476" s="286"/>
      <c r="BO476" s="286"/>
      <c r="BP476" s="286"/>
      <c r="BQ476" s="286"/>
      <c r="BR476" s="286"/>
      <c r="BS476" s="286"/>
      <c r="BT476" s="286"/>
      <c r="BU476" s="286"/>
      <c r="BV476" s="286"/>
      <c r="BW476" s="286"/>
      <c r="BX476" s="286"/>
      <c r="BY476" s="286"/>
      <c r="BZ476" s="286"/>
      <c r="CA476" s="286"/>
      <c r="CB476" s="286"/>
      <c r="CC476" s="286"/>
      <c r="CD476" s="286"/>
      <c r="CE476" s="286"/>
      <c r="CF476" s="286"/>
      <c r="CG476" s="286"/>
      <c r="CH476" s="286"/>
      <c r="CI476" s="286"/>
      <c r="CJ476" s="286"/>
      <c r="CK476" s="286"/>
      <c r="CL476" s="286"/>
      <c r="CM476" s="286"/>
      <c r="CN476" s="286"/>
      <c r="CO476" s="286"/>
      <c r="CP476" s="286"/>
      <c r="CQ476" s="286"/>
      <c r="CR476" s="286"/>
      <c r="CS476" s="286"/>
      <c r="CT476" s="286"/>
      <c r="CU476" s="286"/>
      <c r="CV476" s="286"/>
      <c r="CW476" s="286"/>
      <c r="CX476" s="286"/>
      <c r="CY476" s="286"/>
      <c r="CZ476" s="286"/>
      <c r="DA476" s="286"/>
      <c r="DB476" s="286"/>
      <c r="DC476" s="286"/>
      <c r="DD476" s="286"/>
      <c r="DE476" s="286"/>
      <c r="DF476" s="286"/>
      <c r="DG476" s="286"/>
      <c r="DH476" s="286"/>
      <c r="DI476" s="286"/>
      <c r="DJ476" s="286"/>
      <c r="DK476" s="286"/>
      <c r="DL476" s="286"/>
      <c r="DM476" s="286"/>
      <c r="DN476" s="286"/>
      <c r="DO476" s="286"/>
      <c r="DP476" s="286"/>
      <c r="DQ476" s="286"/>
      <c r="DR476" s="286"/>
      <c r="DS476" s="286"/>
      <c r="DT476" s="286"/>
      <c r="DU476" s="286"/>
      <c r="DV476" s="286"/>
      <c r="DW476" s="286"/>
      <c r="DX476" s="286"/>
      <c r="DY476" s="286"/>
      <c r="DZ476" s="286"/>
      <c r="EA476" s="286"/>
      <c r="EB476" s="286"/>
      <c r="EC476" s="286"/>
      <c r="ED476" s="286"/>
      <c r="EE476" s="286"/>
      <c r="EF476" s="286"/>
      <c r="EG476" s="286"/>
      <c r="EH476" s="286"/>
      <c r="EI476" s="286"/>
      <c r="EJ476" s="286"/>
      <c r="EK476" s="286"/>
      <c r="EL476" s="286"/>
      <c r="EM476" s="286"/>
      <c r="EN476" s="286"/>
      <c r="EO476" s="286"/>
      <c r="EP476" s="286"/>
      <c r="EQ476" s="286"/>
      <c r="ER476" s="286"/>
      <c r="ES476" s="286"/>
      <c r="ET476" s="286"/>
      <c r="EU476" s="286"/>
      <c r="EV476" s="286"/>
      <c r="EW476" s="286"/>
      <c r="EX476" s="286"/>
      <c r="EY476" s="286"/>
      <c r="EZ476" s="286"/>
      <c r="FA476" s="286"/>
      <c r="FB476" s="286"/>
      <c r="FC476" s="286"/>
      <c r="FD476" s="286"/>
      <c r="FE476" s="286"/>
      <c r="FF476" s="286"/>
      <c r="FG476" s="286"/>
      <c r="FH476" s="286"/>
      <c r="FI476" s="286"/>
      <c r="FJ476" s="286"/>
      <c r="FK476" s="286"/>
      <c r="FL476" s="286"/>
      <c r="FM476" s="286"/>
      <c r="FN476" s="286"/>
      <c r="FO476" s="286"/>
      <c r="FP476" s="286"/>
      <c r="FQ476" s="286"/>
      <c r="FR476" s="286"/>
      <c r="FS476" s="286"/>
      <c r="FT476" s="286"/>
      <c r="FU476" s="286"/>
      <c r="FV476" s="286"/>
      <c r="FW476" s="286"/>
      <c r="FX476" s="286"/>
      <c r="FY476" s="286"/>
      <c r="FZ476" s="286"/>
      <c r="GA476" s="286"/>
      <c r="GB476" s="286"/>
      <c r="GC476" s="286"/>
      <c r="GD476" s="286"/>
      <c r="GE476" s="286"/>
      <c r="GF476" s="286"/>
      <c r="GG476" s="286"/>
      <c r="GH476" s="286"/>
      <c r="GI476" s="286"/>
      <c r="GJ476" s="286"/>
      <c r="GK476" s="286"/>
      <c r="GL476" s="286"/>
      <c r="GM476" s="286"/>
      <c r="GN476" s="286"/>
      <c r="GO476" s="286"/>
      <c r="GP476" s="286"/>
      <c r="GQ476" s="286"/>
      <c r="GR476" s="286"/>
      <c r="GS476" s="286"/>
      <c r="GT476" s="286"/>
      <c r="GU476" s="286"/>
      <c r="GV476" s="286"/>
      <c r="GW476" s="286"/>
      <c r="GX476" s="286"/>
      <c r="GY476" s="286"/>
      <c r="GZ476" s="286"/>
      <c r="HA476" s="286"/>
      <c r="HB476" s="286"/>
      <c r="HC476" s="286"/>
      <c r="HD476" s="286"/>
      <c r="HE476" s="286"/>
      <c r="HF476" s="286"/>
      <c r="HG476" s="286"/>
      <c r="HH476" s="286"/>
      <c r="HI476" s="286"/>
      <c r="HJ476" s="286"/>
      <c r="HK476" s="286"/>
      <c r="HL476" s="286"/>
      <c r="HM476" s="286"/>
      <c r="HN476" s="286"/>
      <c r="HO476" s="286"/>
      <c r="HP476" s="286"/>
      <c r="HQ476" s="286"/>
      <c r="HR476" s="286"/>
      <c r="HS476" s="286"/>
      <c r="HT476" s="286"/>
      <c r="HU476" s="286"/>
      <c r="HV476" s="286"/>
      <c r="HW476" s="286"/>
      <c r="HX476" s="286"/>
      <c r="HY476" s="286"/>
      <c r="HZ476" s="286"/>
      <c r="IA476" s="286"/>
      <c r="IB476" s="286"/>
      <c r="IC476" s="286"/>
      <c r="ID476" s="286"/>
      <c r="IE476" s="286"/>
      <c r="IF476" s="286"/>
      <c r="IG476" s="286"/>
      <c r="IH476" s="286"/>
      <c r="II476" s="286"/>
      <c r="IJ476" s="286"/>
      <c r="IK476" s="286"/>
      <c r="IL476" s="286"/>
      <c r="IM476" s="286"/>
      <c r="IN476" s="286"/>
      <c r="IO476" s="286"/>
      <c r="IP476" s="286"/>
      <c r="IQ476" s="286"/>
      <c r="IR476" s="286"/>
      <c r="IS476" s="286"/>
      <c r="IT476" s="286"/>
      <c r="IU476" s="286"/>
      <c r="IV476" s="286"/>
    </row>
    <row r="477" spans="1:256" s="221" customFormat="1" outlineLevel="1">
      <c r="A477" s="16"/>
      <c r="B477" s="978">
        <v>29</v>
      </c>
      <c r="C477" s="979"/>
      <c r="E477" s="338">
        <f ca="1">SUM(E$339:E367)</f>
        <v>0</v>
      </c>
      <c r="F477" s="339">
        <f ca="1">SUM(F$339:F367)</f>
        <v>0</v>
      </c>
      <c r="G477" s="339">
        <f ca="1">SUM(G$339:G367)</f>
        <v>0</v>
      </c>
      <c r="H477" s="339">
        <f ca="1">SUM(H$339:H367)</f>
        <v>0</v>
      </c>
      <c r="I477" s="339">
        <f ca="1">SUM(I$339:I367)</f>
        <v>0</v>
      </c>
      <c r="J477" s="339">
        <f ca="1">SUM(J$339:J367)</f>
        <v>0</v>
      </c>
      <c r="K477" s="339">
        <f ca="1">SUM(K$339:K367)</f>
        <v>0</v>
      </c>
      <c r="L477" s="339">
        <f ca="1">SUM(L$339:L367)</f>
        <v>0</v>
      </c>
      <c r="M477" s="339">
        <f ca="1">SUM(M$339:M367)</f>
        <v>0</v>
      </c>
      <c r="N477" s="339">
        <f ca="1">SUM(N$339:N367)</f>
        <v>0</v>
      </c>
      <c r="O477" s="339">
        <f ca="1">SUM(O$339:O367)</f>
        <v>0</v>
      </c>
      <c r="P477" s="339">
        <f ca="1">SUM(P$339:P367)</f>
        <v>0</v>
      </c>
      <c r="Q477" s="339">
        <f ca="1">SUM(Q$339:Q367)</f>
        <v>0</v>
      </c>
      <c r="R477" s="339">
        <f ca="1">SUM(R$339:R367)</f>
        <v>0</v>
      </c>
      <c r="S477" s="339">
        <f ca="1">SUM(S$339:S367)</f>
        <v>0</v>
      </c>
      <c r="T477" s="339">
        <f ca="1">SUM(T$339:T367)</f>
        <v>0</v>
      </c>
      <c r="U477" s="339">
        <f ca="1">SUM(U$339:U367)</f>
        <v>0</v>
      </c>
      <c r="V477" s="339">
        <f ca="1">SUM(V$339:V367)</f>
        <v>0</v>
      </c>
      <c r="W477" s="339">
        <f ca="1">SUM(W$339:W367)</f>
        <v>0</v>
      </c>
      <c r="X477" s="339">
        <f ca="1">SUM(X$339:X367)</f>
        <v>0</v>
      </c>
      <c r="Y477" s="339">
        <f ca="1">SUM(Y$339:Y367)</f>
        <v>0</v>
      </c>
      <c r="Z477" s="339">
        <f ca="1">SUM(Z$339:Z367)</f>
        <v>0</v>
      </c>
      <c r="AA477" s="339">
        <f ca="1">SUM(AA$339:AA367)</f>
        <v>0</v>
      </c>
      <c r="AB477" s="339">
        <f ca="1">SUM(AB$339:AB367)</f>
        <v>0</v>
      </c>
      <c r="AC477" s="339">
        <f ca="1">SUM(AC$339:AC367)</f>
        <v>0</v>
      </c>
      <c r="AD477" s="339">
        <f ca="1">SUM(AD$339:AD367)</f>
        <v>0</v>
      </c>
      <c r="AE477" s="339">
        <f ca="1">SUM(AE$339:AE367)</f>
        <v>0</v>
      </c>
      <c r="AF477" s="339">
        <f ca="1">SUM(AF$339:AF367)</f>
        <v>0</v>
      </c>
      <c r="AG477" s="339">
        <f ca="1">SUM(AG$339:AG367)</f>
        <v>0</v>
      </c>
      <c r="AH477" s="339">
        <f ca="1">SUM(AH$339:AH367)</f>
        <v>0</v>
      </c>
      <c r="AI477" s="339">
        <f ca="1">SUM(AI$339:AI367)</f>
        <v>0</v>
      </c>
      <c r="AJ477" s="339">
        <f ca="1">SUM(AJ$339:AJ367)</f>
        <v>0</v>
      </c>
      <c r="AK477" s="339">
        <f ca="1">SUM(AK$339:AK367)</f>
        <v>0</v>
      </c>
      <c r="AL477" s="339">
        <f ca="1">SUM(AL$339:AL367)</f>
        <v>0</v>
      </c>
      <c r="AM477" s="339">
        <f ca="1">SUM(AM$339:AM367)</f>
        <v>0</v>
      </c>
      <c r="AN477" s="339">
        <f ca="1">SUM(AN$339:AN367)</f>
        <v>0</v>
      </c>
      <c r="AO477" s="339">
        <f ca="1">SUM(AO$339:AO367)</f>
        <v>0</v>
      </c>
      <c r="AP477" s="339">
        <f ca="1">SUM(AP$339:AP367)</f>
        <v>0</v>
      </c>
      <c r="AQ477" s="339">
        <f ca="1">SUM(AQ$339:AQ367)</f>
        <v>0</v>
      </c>
      <c r="AR477" s="339">
        <f ca="1">SUM(AR$339:AR367)</f>
        <v>0</v>
      </c>
      <c r="AS477" s="339">
        <f ca="1">SUM(AS$339:AS367)</f>
        <v>0</v>
      </c>
      <c r="AT477" s="339">
        <f ca="1">SUM(AT$339:AT367)</f>
        <v>0</v>
      </c>
      <c r="AU477" s="339">
        <f ca="1">SUM(AU$339:AU367)</f>
        <v>0</v>
      </c>
      <c r="AV477" s="339">
        <f ca="1">SUM(AV$339:AV367)</f>
        <v>0</v>
      </c>
      <c r="AW477" s="339">
        <f ca="1">SUM(AW$339:AW367)</f>
        <v>0</v>
      </c>
      <c r="AX477" s="339">
        <f ca="1">SUM(AX$339:AX367)</f>
        <v>0</v>
      </c>
      <c r="AY477" s="339">
        <f ca="1">SUM(AY$339:AY367)</f>
        <v>0</v>
      </c>
      <c r="AZ477" s="339">
        <f ca="1">SUM(AZ$339:AZ367)</f>
        <v>0</v>
      </c>
      <c r="BA477" s="339">
        <f ca="1">SUM(BA$339:BA367)</f>
        <v>0</v>
      </c>
      <c r="BB477" s="286"/>
      <c r="BC477" s="286"/>
      <c r="BD477" s="286"/>
      <c r="BE477" s="286"/>
      <c r="BF477" s="286"/>
      <c r="BG477" s="286"/>
      <c r="BH477" s="286"/>
      <c r="BI477" s="286"/>
      <c r="BJ477" s="286"/>
      <c r="BK477" s="286"/>
      <c r="BL477" s="286"/>
      <c r="BM477" s="286"/>
      <c r="BN477" s="286"/>
      <c r="BO477" s="286"/>
      <c r="BP477" s="286"/>
      <c r="BQ477" s="286"/>
      <c r="BR477" s="286"/>
      <c r="BS477" s="286"/>
      <c r="BT477" s="286"/>
      <c r="BU477" s="286"/>
      <c r="BV477" s="286"/>
      <c r="BW477" s="286"/>
      <c r="BX477" s="286"/>
      <c r="BY477" s="286"/>
      <c r="BZ477" s="286"/>
      <c r="CA477" s="286"/>
      <c r="CB477" s="286"/>
      <c r="CC477" s="286"/>
      <c r="CD477" s="286"/>
      <c r="CE477" s="286"/>
      <c r="CF477" s="286"/>
      <c r="CG477" s="286"/>
      <c r="CH477" s="286"/>
      <c r="CI477" s="286"/>
      <c r="CJ477" s="286"/>
      <c r="CK477" s="286"/>
      <c r="CL477" s="286"/>
      <c r="CM477" s="286"/>
      <c r="CN477" s="286"/>
      <c r="CO477" s="286"/>
      <c r="CP477" s="286"/>
      <c r="CQ477" s="286"/>
      <c r="CR477" s="286"/>
      <c r="CS477" s="286"/>
      <c r="CT477" s="286"/>
      <c r="CU477" s="286"/>
      <c r="CV477" s="286"/>
      <c r="CW477" s="286"/>
      <c r="CX477" s="286"/>
      <c r="CY477" s="286"/>
      <c r="CZ477" s="286"/>
      <c r="DA477" s="286"/>
      <c r="DB477" s="286"/>
      <c r="DC477" s="286"/>
      <c r="DD477" s="286"/>
      <c r="DE477" s="286"/>
      <c r="DF477" s="286"/>
      <c r="DG477" s="286"/>
      <c r="DH477" s="286"/>
      <c r="DI477" s="286"/>
      <c r="DJ477" s="286"/>
      <c r="DK477" s="286"/>
      <c r="DL477" s="286"/>
      <c r="DM477" s="286"/>
      <c r="DN477" s="286"/>
      <c r="DO477" s="286"/>
      <c r="DP477" s="286"/>
      <c r="DQ477" s="286"/>
      <c r="DR477" s="286"/>
      <c r="DS477" s="286"/>
      <c r="DT477" s="286"/>
      <c r="DU477" s="286"/>
      <c r="DV477" s="286"/>
      <c r="DW477" s="286"/>
      <c r="DX477" s="286"/>
      <c r="DY477" s="286"/>
      <c r="DZ477" s="286"/>
      <c r="EA477" s="286"/>
      <c r="EB477" s="286"/>
      <c r="EC477" s="286"/>
      <c r="ED477" s="286"/>
      <c r="EE477" s="286"/>
      <c r="EF477" s="286"/>
      <c r="EG477" s="286"/>
      <c r="EH477" s="286"/>
      <c r="EI477" s="286"/>
      <c r="EJ477" s="286"/>
      <c r="EK477" s="286"/>
      <c r="EL477" s="286"/>
      <c r="EM477" s="286"/>
      <c r="EN477" s="286"/>
      <c r="EO477" s="286"/>
      <c r="EP477" s="286"/>
      <c r="EQ477" s="286"/>
      <c r="ER477" s="286"/>
      <c r="ES477" s="286"/>
      <c r="ET477" s="286"/>
      <c r="EU477" s="286"/>
      <c r="EV477" s="286"/>
      <c r="EW477" s="286"/>
      <c r="EX477" s="286"/>
      <c r="EY477" s="286"/>
      <c r="EZ477" s="286"/>
      <c r="FA477" s="286"/>
      <c r="FB477" s="286"/>
      <c r="FC477" s="286"/>
      <c r="FD477" s="286"/>
      <c r="FE477" s="286"/>
      <c r="FF477" s="286"/>
      <c r="FG477" s="286"/>
      <c r="FH477" s="286"/>
      <c r="FI477" s="286"/>
      <c r="FJ477" s="286"/>
      <c r="FK477" s="286"/>
      <c r="FL477" s="286"/>
      <c r="FM477" s="286"/>
      <c r="FN477" s="286"/>
      <c r="FO477" s="286"/>
      <c r="FP477" s="286"/>
      <c r="FQ477" s="286"/>
      <c r="FR477" s="286"/>
      <c r="FS477" s="286"/>
      <c r="FT477" s="286"/>
      <c r="FU477" s="286"/>
      <c r="FV477" s="286"/>
      <c r="FW477" s="286"/>
      <c r="FX477" s="286"/>
      <c r="FY477" s="286"/>
      <c r="FZ477" s="286"/>
      <c r="GA477" s="286"/>
      <c r="GB477" s="286"/>
      <c r="GC477" s="286"/>
      <c r="GD477" s="286"/>
      <c r="GE477" s="286"/>
      <c r="GF477" s="286"/>
      <c r="GG477" s="286"/>
      <c r="GH477" s="286"/>
      <c r="GI477" s="286"/>
      <c r="GJ477" s="286"/>
      <c r="GK477" s="286"/>
      <c r="GL477" s="286"/>
      <c r="GM477" s="286"/>
      <c r="GN477" s="286"/>
      <c r="GO477" s="286"/>
      <c r="GP477" s="286"/>
      <c r="GQ477" s="286"/>
      <c r="GR477" s="286"/>
      <c r="GS477" s="286"/>
      <c r="GT477" s="286"/>
      <c r="GU477" s="286"/>
      <c r="GV477" s="286"/>
      <c r="GW477" s="286"/>
      <c r="GX477" s="286"/>
      <c r="GY477" s="286"/>
      <c r="GZ477" s="286"/>
      <c r="HA477" s="286"/>
      <c r="HB477" s="286"/>
      <c r="HC477" s="286"/>
      <c r="HD477" s="286"/>
      <c r="HE477" s="286"/>
      <c r="HF477" s="286"/>
      <c r="HG477" s="286"/>
      <c r="HH477" s="286"/>
      <c r="HI477" s="286"/>
      <c r="HJ477" s="286"/>
      <c r="HK477" s="286"/>
      <c r="HL477" s="286"/>
      <c r="HM477" s="286"/>
      <c r="HN477" s="286"/>
      <c r="HO477" s="286"/>
      <c r="HP477" s="286"/>
      <c r="HQ477" s="286"/>
      <c r="HR477" s="286"/>
      <c r="HS477" s="286"/>
      <c r="HT477" s="286"/>
      <c r="HU477" s="286"/>
      <c r="HV477" s="286"/>
      <c r="HW477" s="286"/>
      <c r="HX477" s="286"/>
      <c r="HY477" s="286"/>
      <c r="HZ477" s="286"/>
      <c r="IA477" s="286"/>
      <c r="IB477" s="286"/>
      <c r="IC477" s="286"/>
      <c r="ID477" s="286"/>
      <c r="IE477" s="286"/>
      <c r="IF477" s="286"/>
      <c r="IG477" s="286"/>
      <c r="IH477" s="286"/>
      <c r="II477" s="286"/>
      <c r="IJ477" s="286"/>
      <c r="IK477" s="286"/>
      <c r="IL477" s="286"/>
      <c r="IM477" s="286"/>
      <c r="IN477" s="286"/>
      <c r="IO477" s="286"/>
      <c r="IP477" s="286"/>
      <c r="IQ477" s="286"/>
      <c r="IR477" s="286"/>
      <c r="IS477" s="286"/>
      <c r="IT477" s="286"/>
      <c r="IU477" s="286"/>
      <c r="IV477" s="286"/>
    </row>
    <row r="478" spans="1:256" s="221" customFormat="1" outlineLevel="1">
      <c r="A478" s="333"/>
      <c r="B478" s="978">
        <v>30</v>
      </c>
      <c r="C478" s="979"/>
      <c r="D478" s="791"/>
      <c r="E478" s="338">
        <f ca="1">SUM(E$339:E368)</f>
        <v>0</v>
      </c>
      <c r="F478" s="339">
        <f ca="1">SUM(F$339:F368)</f>
        <v>0</v>
      </c>
      <c r="G478" s="339">
        <f ca="1">SUM(G$339:G368)</f>
        <v>0</v>
      </c>
      <c r="H478" s="339">
        <f ca="1">SUM(H$339:H368)</f>
        <v>0</v>
      </c>
      <c r="I478" s="339">
        <f ca="1">SUM(I$339:I368)</f>
        <v>0</v>
      </c>
      <c r="J478" s="339">
        <f ca="1">SUM(J$339:J368)</f>
        <v>0</v>
      </c>
      <c r="K478" s="339">
        <f ca="1">SUM(K$339:K368)</f>
        <v>0</v>
      </c>
      <c r="L478" s="339">
        <f ca="1">SUM(L$339:L368)</f>
        <v>0</v>
      </c>
      <c r="M478" s="339">
        <f ca="1">SUM(M$339:M368)</f>
        <v>0</v>
      </c>
      <c r="N478" s="339">
        <f ca="1">SUM(N$339:N368)</f>
        <v>0</v>
      </c>
      <c r="O478" s="339">
        <f ca="1">SUM(O$339:O368)</f>
        <v>0</v>
      </c>
      <c r="P478" s="339">
        <f ca="1">SUM(P$339:P368)</f>
        <v>0</v>
      </c>
      <c r="Q478" s="339">
        <f ca="1">SUM(Q$339:Q368)</f>
        <v>0</v>
      </c>
      <c r="R478" s="339">
        <f ca="1">SUM(R$339:R368)</f>
        <v>0</v>
      </c>
      <c r="S478" s="339">
        <f ca="1">SUM(S$339:S368)</f>
        <v>0</v>
      </c>
      <c r="T478" s="339">
        <f ca="1">SUM(T$339:T368)</f>
        <v>0</v>
      </c>
      <c r="U478" s="339">
        <f ca="1">SUM(U$339:U368)</f>
        <v>0</v>
      </c>
      <c r="V478" s="339">
        <f ca="1">SUM(V$339:V368)</f>
        <v>0</v>
      </c>
      <c r="W478" s="339">
        <f ca="1">SUM(W$339:W368)</f>
        <v>0</v>
      </c>
      <c r="X478" s="339">
        <f ca="1">SUM(X$339:X368)</f>
        <v>0</v>
      </c>
      <c r="Y478" s="339">
        <f ca="1">SUM(Y$339:Y368)</f>
        <v>0</v>
      </c>
      <c r="Z478" s="339">
        <f ca="1">SUM(Z$339:Z368)</f>
        <v>0</v>
      </c>
      <c r="AA478" s="339">
        <f ca="1">SUM(AA$339:AA368)</f>
        <v>0</v>
      </c>
      <c r="AB478" s="339">
        <f ca="1">SUM(AB$339:AB368)</f>
        <v>0</v>
      </c>
      <c r="AC478" s="339">
        <f ca="1">SUM(AC$339:AC368)</f>
        <v>0</v>
      </c>
      <c r="AD478" s="339">
        <f ca="1">SUM(AD$339:AD368)</f>
        <v>0</v>
      </c>
      <c r="AE478" s="339">
        <f ca="1">SUM(AE$339:AE368)</f>
        <v>0</v>
      </c>
      <c r="AF478" s="339">
        <f ca="1">SUM(AF$339:AF368)</f>
        <v>0</v>
      </c>
      <c r="AG478" s="339">
        <f ca="1">SUM(AG$339:AG368)</f>
        <v>0</v>
      </c>
      <c r="AH478" s="339">
        <f ca="1">SUM(AH$339:AH368)</f>
        <v>0</v>
      </c>
      <c r="AI478" s="339">
        <f ca="1">SUM(AI$339:AI368)</f>
        <v>0</v>
      </c>
      <c r="AJ478" s="339">
        <f ca="1">SUM(AJ$339:AJ368)</f>
        <v>0</v>
      </c>
      <c r="AK478" s="339">
        <f ca="1">SUM(AK$339:AK368)</f>
        <v>0</v>
      </c>
      <c r="AL478" s="339">
        <f ca="1">SUM(AL$339:AL368)</f>
        <v>0</v>
      </c>
      <c r="AM478" s="339">
        <f ca="1">SUM(AM$339:AM368)</f>
        <v>0</v>
      </c>
      <c r="AN478" s="339">
        <f ca="1">SUM(AN$339:AN368)</f>
        <v>0</v>
      </c>
      <c r="AO478" s="339">
        <f ca="1">SUM(AO$339:AO368)</f>
        <v>0</v>
      </c>
      <c r="AP478" s="339">
        <f ca="1">SUM(AP$339:AP368)</f>
        <v>0</v>
      </c>
      <c r="AQ478" s="339">
        <f ca="1">SUM(AQ$339:AQ368)</f>
        <v>0</v>
      </c>
      <c r="AR478" s="339">
        <f ca="1">SUM(AR$339:AR368)</f>
        <v>0</v>
      </c>
      <c r="AS478" s="339">
        <f ca="1">SUM(AS$339:AS368)</f>
        <v>0</v>
      </c>
      <c r="AT478" s="339">
        <f ca="1">SUM(AT$339:AT368)</f>
        <v>0</v>
      </c>
      <c r="AU478" s="339">
        <f ca="1">SUM(AU$339:AU368)</f>
        <v>0</v>
      </c>
      <c r="AV478" s="339">
        <f ca="1">SUM(AV$339:AV368)</f>
        <v>0</v>
      </c>
      <c r="AW478" s="339">
        <f ca="1">SUM(AW$339:AW368)</f>
        <v>0</v>
      </c>
      <c r="AX478" s="339">
        <f ca="1">SUM(AX$339:AX368)</f>
        <v>0</v>
      </c>
      <c r="AY478" s="339">
        <f ca="1">SUM(AY$339:AY368)</f>
        <v>0</v>
      </c>
      <c r="AZ478" s="339">
        <f ca="1">SUM(AZ$339:AZ368)</f>
        <v>0</v>
      </c>
      <c r="BA478" s="339">
        <f ca="1">SUM(BA$339:BA368)</f>
        <v>0</v>
      </c>
      <c r="BB478" s="286"/>
      <c r="BC478" s="286"/>
      <c r="BD478" s="286"/>
      <c r="BE478" s="286"/>
      <c r="BF478" s="286"/>
      <c r="BG478" s="286"/>
      <c r="BH478" s="286"/>
      <c r="BI478" s="286"/>
      <c r="BJ478" s="286"/>
      <c r="BK478" s="286"/>
      <c r="BL478" s="286"/>
      <c r="BM478" s="286"/>
      <c r="BN478" s="286"/>
      <c r="BO478" s="286"/>
      <c r="BP478" s="286"/>
      <c r="BQ478" s="286"/>
      <c r="BR478" s="286"/>
      <c r="BS478" s="286"/>
      <c r="BT478" s="286"/>
      <c r="BU478" s="286"/>
      <c r="BV478" s="286"/>
      <c r="BW478" s="286"/>
      <c r="BX478" s="286"/>
      <c r="BY478" s="286"/>
      <c r="BZ478" s="286"/>
      <c r="CA478" s="286"/>
      <c r="CB478" s="286"/>
      <c r="CC478" s="286"/>
      <c r="CD478" s="286"/>
      <c r="CE478" s="286"/>
      <c r="CF478" s="286"/>
      <c r="CG478" s="286"/>
      <c r="CH478" s="286"/>
      <c r="CI478" s="286"/>
      <c r="CJ478" s="286"/>
      <c r="CK478" s="286"/>
      <c r="CL478" s="286"/>
      <c r="CM478" s="286"/>
      <c r="CN478" s="286"/>
      <c r="CO478" s="286"/>
      <c r="CP478" s="286"/>
      <c r="CQ478" s="286"/>
      <c r="CR478" s="286"/>
      <c r="CS478" s="286"/>
      <c r="CT478" s="286"/>
      <c r="CU478" s="286"/>
      <c r="CV478" s="286"/>
      <c r="CW478" s="286"/>
      <c r="CX478" s="286"/>
      <c r="CY478" s="286"/>
      <c r="CZ478" s="286"/>
      <c r="DA478" s="286"/>
      <c r="DB478" s="286"/>
      <c r="DC478" s="286"/>
      <c r="DD478" s="286"/>
      <c r="DE478" s="286"/>
      <c r="DF478" s="286"/>
      <c r="DG478" s="286"/>
      <c r="DH478" s="286"/>
      <c r="DI478" s="286"/>
      <c r="DJ478" s="286"/>
      <c r="DK478" s="286"/>
      <c r="DL478" s="286"/>
      <c r="DM478" s="286"/>
      <c r="DN478" s="286"/>
      <c r="DO478" s="286"/>
      <c r="DP478" s="286"/>
      <c r="DQ478" s="286"/>
      <c r="DR478" s="286"/>
      <c r="DS478" s="286"/>
      <c r="DT478" s="286"/>
      <c r="DU478" s="286"/>
      <c r="DV478" s="286"/>
      <c r="DW478" s="286"/>
      <c r="DX478" s="286"/>
      <c r="DY478" s="286"/>
      <c r="DZ478" s="286"/>
      <c r="EA478" s="286"/>
      <c r="EB478" s="286"/>
      <c r="EC478" s="286"/>
      <c r="ED478" s="286"/>
      <c r="EE478" s="286"/>
      <c r="EF478" s="286"/>
      <c r="EG478" s="286"/>
      <c r="EH478" s="286"/>
      <c r="EI478" s="286"/>
      <c r="EJ478" s="286"/>
      <c r="EK478" s="286"/>
      <c r="EL478" s="286"/>
      <c r="EM478" s="286"/>
      <c r="EN478" s="286"/>
      <c r="EO478" s="286"/>
      <c r="EP478" s="286"/>
      <c r="EQ478" s="286"/>
      <c r="ER478" s="286"/>
      <c r="ES478" s="286"/>
      <c r="ET478" s="286"/>
      <c r="EU478" s="286"/>
      <c r="EV478" s="286"/>
      <c r="EW478" s="286"/>
      <c r="EX478" s="286"/>
      <c r="EY478" s="286"/>
      <c r="EZ478" s="286"/>
      <c r="FA478" s="286"/>
      <c r="FB478" s="286"/>
      <c r="FC478" s="286"/>
      <c r="FD478" s="286"/>
      <c r="FE478" s="286"/>
      <c r="FF478" s="286"/>
      <c r="FG478" s="286"/>
      <c r="FH478" s="286"/>
      <c r="FI478" s="286"/>
      <c r="FJ478" s="286"/>
      <c r="FK478" s="286"/>
      <c r="FL478" s="286"/>
      <c r="FM478" s="286"/>
      <c r="FN478" s="286"/>
      <c r="FO478" s="286"/>
      <c r="FP478" s="286"/>
      <c r="FQ478" s="286"/>
      <c r="FR478" s="286"/>
      <c r="FS478" s="286"/>
      <c r="FT478" s="286"/>
      <c r="FU478" s="286"/>
      <c r="FV478" s="286"/>
      <c r="FW478" s="286"/>
      <c r="FX478" s="286"/>
      <c r="FY478" s="286"/>
      <c r="FZ478" s="286"/>
      <c r="GA478" s="286"/>
      <c r="GB478" s="286"/>
      <c r="GC478" s="286"/>
      <c r="GD478" s="286"/>
      <c r="GE478" s="286"/>
      <c r="GF478" s="286"/>
      <c r="GG478" s="286"/>
      <c r="GH478" s="286"/>
      <c r="GI478" s="286"/>
      <c r="GJ478" s="286"/>
      <c r="GK478" s="286"/>
      <c r="GL478" s="286"/>
      <c r="GM478" s="286"/>
      <c r="GN478" s="286"/>
      <c r="GO478" s="286"/>
      <c r="GP478" s="286"/>
      <c r="GQ478" s="286"/>
      <c r="GR478" s="286"/>
      <c r="GS478" s="286"/>
      <c r="GT478" s="286"/>
      <c r="GU478" s="286"/>
      <c r="GV478" s="286"/>
      <c r="GW478" s="286"/>
      <c r="GX478" s="286"/>
      <c r="GY478" s="286"/>
      <c r="GZ478" s="286"/>
      <c r="HA478" s="286"/>
      <c r="HB478" s="286"/>
      <c r="HC478" s="286"/>
      <c r="HD478" s="286"/>
      <c r="HE478" s="286"/>
      <c r="HF478" s="286"/>
      <c r="HG478" s="286"/>
      <c r="HH478" s="286"/>
      <c r="HI478" s="286"/>
      <c r="HJ478" s="286"/>
      <c r="HK478" s="286"/>
      <c r="HL478" s="286"/>
      <c r="HM478" s="286"/>
      <c r="HN478" s="286"/>
      <c r="HO478" s="286"/>
      <c r="HP478" s="286"/>
      <c r="HQ478" s="286"/>
      <c r="HR478" s="286"/>
      <c r="HS478" s="286"/>
      <c r="HT478" s="286"/>
      <c r="HU478" s="286"/>
      <c r="HV478" s="286"/>
      <c r="HW478" s="286"/>
      <c r="HX478" s="286"/>
      <c r="HY478" s="286"/>
      <c r="HZ478" s="286"/>
      <c r="IA478" s="286"/>
      <c r="IB478" s="286"/>
      <c r="IC478" s="286"/>
      <c r="ID478" s="286"/>
      <c r="IE478" s="286"/>
      <c r="IF478" s="286"/>
      <c r="IG478" s="286"/>
      <c r="IH478" s="286"/>
      <c r="II478" s="286"/>
      <c r="IJ478" s="286"/>
      <c r="IK478" s="286"/>
      <c r="IL478" s="286"/>
      <c r="IM478" s="286"/>
      <c r="IN478" s="286"/>
      <c r="IO478" s="286"/>
      <c r="IP478" s="286"/>
      <c r="IQ478" s="286"/>
      <c r="IR478" s="286"/>
      <c r="IS478" s="286"/>
      <c r="IT478" s="286"/>
      <c r="IU478" s="286"/>
      <c r="IV478" s="286"/>
    </row>
    <row r="479" spans="1:256" s="221" customFormat="1" outlineLevel="1">
      <c r="A479" s="16"/>
      <c r="B479" s="978">
        <v>31</v>
      </c>
      <c r="C479" s="979"/>
      <c r="E479" s="338">
        <f ca="1">SUM(E$339:E369)</f>
        <v>0</v>
      </c>
      <c r="F479" s="339">
        <f ca="1">SUM(F$339:F369)</f>
        <v>0</v>
      </c>
      <c r="G479" s="339">
        <f ca="1">SUM(G$339:G369)</f>
        <v>0</v>
      </c>
      <c r="H479" s="339">
        <f ca="1">SUM(H$339:H369)</f>
        <v>0</v>
      </c>
      <c r="I479" s="339">
        <f ca="1">SUM(I$339:I369)</f>
        <v>0</v>
      </c>
      <c r="J479" s="339">
        <f ca="1">SUM(J$339:J369)</f>
        <v>0</v>
      </c>
      <c r="K479" s="339">
        <f ca="1">SUM(K$339:K369)</f>
        <v>0</v>
      </c>
      <c r="L479" s="339">
        <f ca="1">SUM(L$339:L369)</f>
        <v>0</v>
      </c>
      <c r="M479" s="339">
        <f ca="1">SUM(M$339:M369)</f>
        <v>0</v>
      </c>
      <c r="N479" s="339">
        <f ca="1">SUM(N$339:N369)</f>
        <v>0</v>
      </c>
      <c r="O479" s="339">
        <f ca="1">SUM(O$339:O369)</f>
        <v>0</v>
      </c>
      <c r="P479" s="339">
        <f ca="1">SUM(P$339:P369)</f>
        <v>0</v>
      </c>
      <c r="Q479" s="339">
        <f ca="1">SUM(Q$339:Q369)</f>
        <v>0</v>
      </c>
      <c r="R479" s="339">
        <f ca="1">SUM(R$339:R369)</f>
        <v>0</v>
      </c>
      <c r="S479" s="339">
        <f ca="1">SUM(S$339:S369)</f>
        <v>0</v>
      </c>
      <c r="T479" s="339">
        <f ca="1">SUM(T$339:T369)</f>
        <v>0</v>
      </c>
      <c r="U479" s="339">
        <f ca="1">SUM(U$339:U369)</f>
        <v>0</v>
      </c>
      <c r="V479" s="339">
        <f ca="1">SUM(V$339:V369)</f>
        <v>0</v>
      </c>
      <c r="W479" s="339">
        <f ca="1">SUM(W$339:W369)</f>
        <v>0</v>
      </c>
      <c r="X479" s="339">
        <f ca="1">SUM(X$339:X369)</f>
        <v>0</v>
      </c>
      <c r="Y479" s="339">
        <f ca="1">SUM(Y$339:Y369)</f>
        <v>0</v>
      </c>
      <c r="Z479" s="339">
        <f ca="1">SUM(Z$339:Z369)</f>
        <v>0</v>
      </c>
      <c r="AA479" s="339">
        <f ca="1">SUM(AA$339:AA369)</f>
        <v>0</v>
      </c>
      <c r="AB479" s="339">
        <f ca="1">SUM(AB$339:AB369)</f>
        <v>0</v>
      </c>
      <c r="AC479" s="339">
        <f ca="1">SUM(AC$339:AC369)</f>
        <v>0</v>
      </c>
      <c r="AD479" s="339">
        <f ca="1">SUM(AD$339:AD369)</f>
        <v>0</v>
      </c>
      <c r="AE479" s="339">
        <f ca="1">SUM(AE$339:AE369)</f>
        <v>0</v>
      </c>
      <c r="AF479" s="339">
        <f ca="1">SUM(AF$339:AF369)</f>
        <v>0</v>
      </c>
      <c r="AG479" s="339">
        <f ca="1">SUM(AG$339:AG369)</f>
        <v>0</v>
      </c>
      <c r="AH479" s="339">
        <f ca="1">SUM(AH$339:AH369)</f>
        <v>0</v>
      </c>
      <c r="AI479" s="339">
        <f ca="1">SUM(AI$339:AI369)</f>
        <v>0</v>
      </c>
      <c r="AJ479" s="339">
        <f ca="1">SUM(AJ$339:AJ369)</f>
        <v>0</v>
      </c>
      <c r="AK479" s="339">
        <f ca="1">SUM(AK$339:AK369)</f>
        <v>0</v>
      </c>
      <c r="AL479" s="339">
        <f ca="1">SUM(AL$339:AL369)</f>
        <v>0</v>
      </c>
      <c r="AM479" s="339">
        <f ca="1">SUM(AM$339:AM369)</f>
        <v>0</v>
      </c>
      <c r="AN479" s="339">
        <f ca="1">SUM(AN$339:AN369)</f>
        <v>0</v>
      </c>
      <c r="AO479" s="339">
        <f ca="1">SUM(AO$339:AO369)</f>
        <v>0</v>
      </c>
      <c r="AP479" s="339">
        <f ca="1">SUM(AP$339:AP369)</f>
        <v>0</v>
      </c>
      <c r="AQ479" s="339">
        <f ca="1">SUM(AQ$339:AQ369)</f>
        <v>0</v>
      </c>
      <c r="AR479" s="339">
        <f ca="1">SUM(AR$339:AR369)</f>
        <v>0</v>
      </c>
      <c r="AS479" s="339">
        <f ca="1">SUM(AS$339:AS369)</f>
        <v>0</v>
      </c>
      <c r="AT479" s="339">
        <f ca="1">SUM(AT$339:AT369)</f>
        <v>0</v>
      </c>
      <c r="AU479" s="339">
        <f ca="1">SUM(AU$339:AU369)</f>
        <v>0</v>
      </c>
      <c r="AV479" s="339">
        <f ca="1">SUM(AV$339:AV369)</f>
        <v>0</v>
      </c>
      <c r="AW479" s="339">
        <f ca="1">SUM(AW$339:AW369)</f>
        <v>0</v>
      </c>
      <c r="AX479" s="339">
        <f ca="1">SUM(AX$339:AX369)</f>
        <v>0</v>
      </c>
      <c r="AY479" s="339">
        <f ca="1">SUM(AY$339:AY369)</f>
        <v>0</v>
      </c>
      <c r="AZ479" s="339">
        <f ca="1">SUM(AZ$339:AZ369)</f>
        <v>0</v>
      </c>
      <c r="BA479" s="339">
        <f ca="1">SUM(BA$339:BA369)</f>
        <v>0</v>
      </c>
      <c r="BB479" s="286"/>
      <c r="BC479" s="286"/>
      <c r="BD479" s="286"/>
      <c r="BE479" s="286"/>
      <c r="BF479" s="286"/>
      <c r="BG479" s="286"/>
      <c r="BH479" s="286"/>
      <c r="BI479" s="286"/>
      <c r="BJ479" s="286"/>
      <c r="BK479" s="286"/>
      <c r="BL479" s="286"/>
      <c r="BM479" s="286"/>
      <c r="BN479" s="286"/>
      <c r="BO479" s="286"/>
      <c r="BP479" s="286"/>
      <c r="BQ479" s="286"/>
      <c r="BR479" s="286"/>
      <c r="BS479" s="286"/>
      <c r="BT479" s="286"/>
      <c r="BU479" s="286"/>
      <c r="BV479" s="286"/>
      <c r="BW479" s="286"/>
      <c r="BX479" s="286"/>
      <c r="BY479" s="286"/>
      <c r="BZ479" s="286"/>
      <c r="CA479" s="286"/>
      <c r="CB479" s="286"/>
      <c r="CC479" s="286"/>
      <c r="CD479" s="286"/>
      <c r="CE479" s="286"/>
      <c r="CF479" s="286"/>
      <c r="CG479" s="286"/>
      <c r="CH479" s="286"/>
      <c r="CI479" s="286"/>
      <c r="CJ479" s="286"/>
      <c r="CK479" s="286"/>
      <c r="CL479" s="286"/>
      <c r="CM479" s="286"/>
      <c r="CN479" s="286"/>
      <c r="CO479" s="286"/>
      <c r="CP479" s="286"/>
      <c r="CQ479" s="286"/>
      <c r="CR479" s="286"/>
      <c r="CS479" s="286"/>
      <c r="CT479" s="286"/>
      <c r="CU479" s="286"/>
      <c r="CV479" s="286"/>
      <c r="CW479" s="286"/>
      <c r="CX479" s="286"/>
      <c r="CY479" s="286"/>
      <c r="CZ479" s="286"/>
      <c r="DA479" s="286"/>
      <c r="DB479" s="286"/>
      <c r="DC479" s="286"/>
      <c r="DD479" s="286"/>
      <c r="DE479" s="286"/>
      <c r="DF479" s="286"/>
      <c r="DG479" s="286"/>
      <c r="DH479" s="286"/>
      <c r="DI479" s="286"/>
      <c r="DJ479" s="286"/>
      <c r="DK479" s="286"/>
      <c r="DL479" s="286"/>
      <c r="DM479" s="286"/>
      <c r="DN479" s="286"/>
      <c r="DO479" s="286"/>
      <c r="DP479" s="286"/>
      <c r="DQ479" s="286"/>
      <c r="DR479" s="286"/>
      <c r="DS479" s="286"/>
      <c r="DT479" s="286"/>
      <c r="DU479" s="286"/>
      <c r="DV479" s="286"/>
      <c r="DW479" s="286"/>
      <c r="DX479" s="286"/>
      <c r="DY479" s="286"/>
      <c r="DZ479" s="286"/>
      <c r="EA479" s="286"/>
      <c r="EB479" s="286"/>
      <c r="EC479" s="286"/>
      <c r="ED479" s="286"/>
      <c r="EE479" s="286"/>
      <c r="EF479" s="286"/>
      <c r="EG479" s="286"/>
      <c r="EH479" s="286"/>
      <c r="EI479" s="286"/>
      <c r="EJ479" s="286"/>
      <c r="EK479" s="286"/>
      <c r="EL479" s="286"/>
      <c r="EM479" s="286"/>
      <c r="EN479" s="286"/>
      <c r="EO479" s="286"/>
      <c r="EP479" s="286"/>
      <c r="EQ479" s="286"/>
      <c r="ER479" s="286"/>
      <c r="ES479" s="286"/>
      <c r="ET479" s="286"/>
      <c r="EU479" s="286"/>
      <c r="EV479" s="286"/>
      <c r="EW479" s="286"/>
      <c r="EX479" s="286"/>
      <c r="EY479" s="286"/>
      <c r="EZ479" s="286"/>
      <c r="FA479" s="286"/>
      <c r="FB479" s="286"/>
      <c r="FC479" s="286"/>
      <c r="FD479" s="286"/>
      <c r="FE479" s="286"/>
      <c r="FF479" s="286"/>
      <c r="FG479" s="286"/>
      <c r="FH479" s="286"/>
      <c r="FI479" s="286"/>
      <c r="FJ479" s="286"/>
      <c r="FK479" s="286"/>
      <c r="FL479" s="286"/>
      <c r="FM479" s="286"/>
      <c r="FN479" s="286"/>
      <c r="FO479" s="286"/>
      <c r="FP479" s="286"/>
      <c r="FQ479" s="286"/>
      <c r="FR479" s="286"/>
      <c r="FS479" s="286"/>
      <c r="FT479" s="286"/>
      <c r="FU479" s="286"/>
      <c r="FV479" s="286"/>
      <c r="FW479" s="286"/>
      <c r="FX479" s="286"/>
      <c r="FY479" s="286"/>
      <c r="FZ479" s="286"/>
      <c r="GA479" s="286"/>
      <c r="GB479" s="286"/>
      <c r="GC479" s="286"/>
      <c r="GD479" s="286"/>
      <c r="GE479" s="286"/>
      <c r="GF479" s="286"/>
      <c r="GG479" s="286"/>
      <c r="GH479" s="286"/>
      <c r="GI479" s="286"/>
      <c r="GJ479" s="286"/>
      <c r="GK479" s="286"/>
      <c r="GL479" s="286"/>
      <c r="GM479" s="286"/>
      <c r="GN479" s="286"/>
      <c r="GO479" s="286"/>
      <c r="GP479" s="286"/>
      <c r="GQ479" s="286"/>
      <c r="GR479" s="286"/>
      <c r="GS479" s="286"/>
      <c r="GT479" s="286"/>
      <c r="GU479" s="286"/>
      <c r="GV479" s="286"/>
      <c r="GW479" s="286"/>
      <c r="GX479" s="286"/>
      <c r="GY479" s="286"/>
      <c r="GZ479" s="286"/>
      <c r="HA479" s="286"/>
      <c r="HB479" s="286"/>
      <c r="HC479" s="286"/>
      <c r="HD479" s="286"/>
      <c r="HE479" s="286"/>
      <c r="HF479" s="286"/>
      <c r="HG479" s="286"/>
      <c r="HH479" s="286"/>
      <c r="HI479" s="286"/>
      <c r="HJ479" s="286"/>
      <c r="HK479" s="286"/>
      <c r="HL479" s="286"/>
      <c r="HM479" s="286"/>
      <c r="HN479" s="286"/>
      <c r="HO479" s="286"/>
      <c r="HP479" s="286"/>
      <c r="HQ479" s="286"/>
      <c r="HR479" s="286"/>
      <c r="HS479" s="286"/>
      <c r="HT479" s="286"/>
      <c r="HU479" s="286"/>
      <c r="HV479" s="286"/>
      <c r="HW479" s="286"/>
      <c r="HX479" s="286"/>
      <c r="HY479" s="286"/>
      <c r="HZ479" s="286"/>
      <c r="IA479" s="286"/>
      <c r="IB479" s="286"/>
      <c r="IC479" s="286"/>
      <c r="ID479" s="286"/>
      <c r="IE479" s="286"/>
      <c r="IF479" s="286"/>
      <c r="IG479" s="286"/>
      <c r="IH479" s="286"/>
      <c r="II479" s="286"/>
      <c r="IJ479" s="286"/>
      <c r="IK479" s="286"/>
      <c r="IL479" s="286"/>
      <c r="IM479" s="286"/>
      <c r="IN479" s="286"/>
      <c r="IO479" s="286"/>
      <c r="IP479" s="286"/>
      <c r="IQ479" s="286"/>
      <c r="IR479" s="286"/>
      <c r="IS479" s="286"/>
      <c r="IT479" s="286"/>
      <c r="IU479" s="286"/>
      <c r="IV479" s="286"/>
    </row>
    <row r="480" spans="1:256" s="221" customFormat="1" outlineLevel="1">
      <c r="A480" s="54"/>
      <c r="B480" s="978">
        <v>32</v>
      </c>
      <c r="C480" s="979"/>
      <c r="E480" s="338">
        <f ca="1">SUM(E$339:E370)</f>
        <v>0</v>
      </c>
      <c r="F480" s="339">
        <f ca="1">SUM(F$339:F370)</f>
        <v>0</v>
      </c>
      <c r="G480" s="339">
        <f ca="1">SUM(G$339:G370)</f>
        <v>0</v>
      </c>
      <c r="H480" s="339">
        <f ca="1">SUM(H$339:H370)</f>
        <v>0</v>
      </c>
      <c r="I480" s="339">
        <f ca="1">SUM(I$339:I370)</f>
        <v>0</v>
      </c>
      <c r="J480" s="339">
        <f ca="1">SUM(J$339:J370)</f>
        <v>0</v>
      </c>
      <c r="K480" s="339">
        <f ca="1">SUM(K$339:K370)</f>
        <v>0</v>
      </c>
      <c r="L480" s="339">
        <f ca="1">SUM(L$339:L370)</f>
        <v>0</v>
      </c>
      <c r="M480" s="339">
        <f ca="1">SUM(M$339:M370)</f>
        <v>0</v>
      </c>
      <c r="N480" s="339">
        <f ca="1">SUM(N$339:N370)</f>
        <v>0</v>
      </c>
      <c r="O480" s="339">
        <f ca="1">SUM(O$339:O370)</f>
        <v>0</v>
      </c>
      <c r="P480" s="339">
        <f ca="1">SUM(P$339:P370)</f>
        <v>0</v>
      </c>
      <c r="Q480" s="339">
        <f ca="1">SUM(Q$339:Q370)</f>
        <v>0</v>
      </c>
      <c r="R480" s="339">
        <f ca="1">SUM(R$339:R370)</f>
        <v>0</v>
      </c>
      <c r="S480" s="339">
        <f ca="1">SUM(S$339:S370)</f>
        <v>0</v>
      </c>
      <c r="T480" s="339">
        <f ca="1">SUM(T$339:T370)</f>
        <v>0</v>
      </c>
      <c r="U480" s="339">
        <f ca="1">SUM(U$339:U370)</f>
        <v>0</v>
      </c>
      <c r="V480" s="339">
        <f ca="1">SUM(V$339:V370)</f>
        <v>0</v>
      </c>
      <c r="W480" s="339">
        <f ca="1">SUM(W$339:W370)</f>
        <v>0</v>
      </c>
      <c r="X480" s="339">
        <f ca="1">SUM(X$339:X370)</f>
        <v>0</v>
      </c>
      <c r="Y480" s="339">
        <f ca="1">SUM(Y$339:Y370)</f>
        <v>0</v>
      </c>
      <c r="Z480" s="339">
        <f ca="1">SUM(Z$339:Z370)</f>
        <v>0</v>
      </c>
      <c r="AA480" s="339">
        <f ca="1">SUM(AA$339:AA370)</f>
        <v>0</v>
      </c>
      <c r="AB480" s="339">
        <f ca="1">SUM(AB$339:AB370)</f>
        <v>0</v>
      </c>
      <c r="AC480" s="339">
        <f ca="1">SUM(AC$339:AC370)</f>
        <v>0</v>
      </c>
      <c r="AD480" s="339">
        <f ca="1">SUM(AD$339:AD370)</f>
        <v>0</v>
      </c>
      <c r="AE480" s="339">
        <f ca="1">SUM(AE$339:AE370)</f>
        <v>0</v>
      </c>
      <c r="AF480" s="339">
        <f ca="1">SUM(AF$339:AF370)</f>
        <v>0</v>
      </c>
      <c r="AG480" s="339">
        <f ca="1">SUM(AG$339:AG370)</f>
        <v>0</v>
      </c>
      <c r="AH480" s="339">
        <f ca="1">SUM(AH$339:AH370)</f>
        <v>0</v>
      </c>
      <c r="AI480" s="339">
        <f ca="1">SUM(AI$339:AI370)</f>
        <v>0</v>
      </c>
      <c r="AJ480" s="339">
        <f ca="1">SUM(AJ$339:AJ370)</f>
        <v>0</v>
      </c>
      <c r="AK480" s="339">
        <f ca="1">SUM(AK$339:AK370)</f>
        <v>0</v>
      </c>
      <c r="AL480" s="339">
        <f ca="1">SUM(AL$339:AL370)</f>
        <v>0</v>
      </c>
      <c r="AM480" s="339">
        <f ca="1">SUM(AM$339:AM370)</f>
        <v>0</v>
      </c>
      <c r="AN480" s="339">
        <f ca="1">SUM(AN$339:AN370)</f>
        <v>0</v>
      </c>
      <c r="AO480" s="339">
        <f ca="1">SUM(AO$339:AO370)</f>
        <v>0</v>
      </c>
      <c r="AP480" s="339">
        <f ca="1">SUM(AP$339:AP370)</f>
        <v>0</v>
      </c>
      <c r="AQ480" s="339">
        <f ca="1">SUM(AQ$339:AQ370)</f>
        <v>0</v>
      </c>
      <c r="AR480" s="339">
        <f ca="1">SUM(AR$339:AR370)</f>
        <v>0</v>
      </c>
      <c r="AS480" s="339">
        <f ca="1">SUM(AS$339:AS370)</f>
        <v>0</v>
      </c>
      <c r="AT480" s="339">
        <f ca="1">SUM(AT$339:AT370)</f>
        <v>0</v>
      </c>
      <c r="AU480" s="339">
        <f ca="1">SUM(AU$339:AU370)</f>
        <v>0</v>
      </c>
      <c r="AV480" s="339">
        <f ca="1">SUM(AV$339:AV370)</f>
        <v>0</v>
      </c>
      <c r="AW480" s="339">
        <f ca="1">SUM(AW$339:AW370)</f>
        <v>0</v>
      </c>
      <c r="AX480" s="339">
        <f ca="1">SUM(AX$339:AX370)</f>
        <v>0</v>
      </c>
      <c r="AY480" s="339">
        <f ca="1">SUM(AY$339:AY370)</f>
        <v>0</v>
      </c>
      <c r="AZ480" s="339">
        <f ca="1">SUM(AZ$339:AZ370)</f>
        <v>0</v>
      </c>
      <c r="BA480" s="339">
        <f ca="1">SUM(BA$339:BA370)</f>
        <v>0</v>
      </c>
      <c r="BB480" s="286"/>
      <c r="BC480" s="286"/>
      <c r="BD480" s="286"/>
      <c r="BE480" s="286"/>
      <c r="BF480" s="286"/>
      <c r="BG480" s="286"/>
      <c r="BH480" s="286"/>
      <c r="BI480" s="286"/>
      <c r="BJ480" s="286"/>
      <c r="BK480" s="286"/>
      <c r="BL480" s="286"/>
      <c r="BM480" s="286"/>
      <c r="BN480" s="286"/>
      <c r="BO480" s="286"/>
      <c r="BP480" s="286"/>
      <c r="BQ480" s="286"/>
      <c r="BR480" s="286"/>
      <c r="BS480" s="286"/>
      <c r="BT480" s="286"/>
      <c r="BU480" s="286"/>
      <c r="BV480" s="286"/>
      <c r="BW480" s="286"/>
      <c r="BX480" s="286"/>
      <c r="BY480" s="286"/>
      <c r="BZ480" s="286"/>
      <c r="CA480" s="286"/>
      <c r="CB480" s="286"/>
      <c r="CC480" s="286"/>
      <c r="CD480" s="286"/>
      <c r="CE480" s="286"/>
      <c r="CF480" s="286"/>
      <c r="CG480" s="286"/>
      <c r="CH480" s="286"/>
      <c r="CI480" s="286"/>
      <c r="CJ480" s="286"/>
      <c r="CK480" s="286"/>
      <c r="CL480" s="286"/>
      <c r="CM480" s="286"/>
      <c r="CN480" s="286"/>
      <c r="CO480" s="286"/>
      <c r="CP480" s="286"/>
      <c r="CQ480" s="286"/>
      <c r="CR480" s="286"/>
      <c r="CS480" s="286"/>
      <c r="CT480" s="286"/>
      <c r="CU480" s="286"/>
      <c r="CV480" s="286"/>
      <c r="CW480" s="286"/>
      <c r="CX480" s="286"/>
      <c r="CY480" s="286"/>
      <c r="CZ480" s="286"/>
      <c r="DA480" s="286"/>
      <c r="DB480" s="286"/>
      <c r="DC480" s="286"/>
      <c r="DD480" s="286"/>
      <c r="DE480" s="286"/>
      <c r="DF480" s="286"/>
      <c r="DG480" s="286"/>
      <c r="DH480" s="286"/>
      <c r="DI480" s="286"/>
      <c r="DJ480" s="286"/>
      <c r="DK480" s="286"/>
      <c r="DL480" s="286"/>
      <c r="DM480" s="286"/>
      <c r="DN480" s="286"/>
      <c r="DO480" s="286"/>
      <c r="DP480" s="286"/>
      <c r="DQ480" s="286"/>
      <c r="DR480" s="286"/>
      <c r="DS480" s="286"/>
      <c r="DT480" s="286"/>
      <c r="DU480" s="286"/>
      <c r="DV480" s="286"/>
      <c r="DW480" s="286"/>
      <c r="DX480" s="286"/>
      <c r="DY480" s="286"/>
      <c r="DZ480" s="286"/>
      <c r="EA480" s="286"/>
      <c r="EB480" s="286"/>
      <c r="EC480" s="286"/>
      <c r="ED480" s="286"/>
      <c r="EE480" s="286"/>
      <c r="EF480" s="286"/>
      <c r="EG480" s="286"/>
      <c r="EH480" s="286"/>
      <c r="EI480" s="286"/>
      <c r="EJ480" s="286"/>
      <c r="EK480" s="286"/>
      <c r="EL480" s="286"/>
      <c r="EM480" s="286"/>
      <c r="EN480" s="286"/>
      <c r="EO480" s="286"/>
      <c r="EP480" s="286"/>
      <c r="EQ480" s="286"/>
      <c r="ER480" s="286"/>
      <c r="ES480" s="286"/>
      <c r="ET480" s="286"/>
      <c r="EU480" s="286"/>
      <c r="EV480" s="286"/>
      <c r="EW480" s="286"/>
      <c r="EX480" s="286"/>
      <c r="EY480" s="286"/>
      <c r="EZ480" s="286"/>
      <c r="FA480" s="286"/>
      <c r="FB480" s="286"/>
      <c r="FC480" s="286"/>
      <c r="FD480" s="286"/>
      <c r="FE480" s="286"/>
      <c r="FF480" s="286"/>
      <c r="FG480" s="286"/>
      <c r="FH480" s="286"/>
      <c r="FI480" s="286"/>
      <c r="FJ480" s="286"/>
      <c r="FK480" s="286"/>
      <c r="FL480" s="286"/>
      <c r="FM480" s="286"/>
      <c r="FN480" s="286"/>
      <c r="FO480" s="286"/>
      <c r="FP480" s="286"/>
      <c r="FQ480" s="286"/>
      <c r="FR480" s="286"/>
      <c r="FS480" s="286"/>
      <c r="FT480" s="286"/>
      <c r="FU480" s="286"/>
      <c r="FV480" s="286"/>
      <c r="FW480" s="286"/>
      <c r="FX480" s="286"/>
      <c r="FY480" s="286"/>
      <c r="FZ480" s="286"/>
      <c r="GA480" s="286"/>
      <c r="GB480" s="286"/>
      <c r="GC480" s="286"/>
      <c r="GD480" s="286"/>
      <c r="GE480" s="286"/>
      <c r="GF480" s="286"/>
      <c r="GG480" s="286"/>
      <c r="GH480" s="286"/>
      <c r="GI480" s="286"/>
      <c r="GJ480" s="286"/>
      <c r="GK480" s="286"/>
      <c r="GL480" s="286"/>
      <c r="GM480" s="286"/>
      <c r="GN480" s="286"/>
      <c r="GO480" s="286"/>
      <c r="GP480" s="286"/>
      <c r="GQ480" s="286"/>
      <c r="GR480" s="286"/>
      <c r="GS480" s="286"/>
      <c r="GT480" s="286"/>
      <c r="GU480" s="286"/>
      <c r="GV480" s="286"/>
      <c r="GW480" s="286"/>
      <c r="GX480" s="286"/>
      <c r="GY480" s="286"/>
      <c r="GZ480" s="286"/>
      <c r="HA480" s="286"/>
      <c r="HB480" s="286"/>
      <c r="HC480" s="286"/>
      <c r="HD480" s="286"/>
      <c r="HE480" s="286"/>
      <c r="HF480" s="286"/>
      <c r="HG480" s="286"/>
      <c r="HH480" s="286"/>
      <c r="HI480" s="286"/>
      <c r="HJ480" s="286"/>
      <c r="HK480" s="286"/>
      <c r="HL480" s="286"/>
      <c r="HM480" s="286"/>
      <c r="HN480" s="286"/>
      <c r="HO480" s="286"/>
      <c r="HP480" s="286"/>
      <c r="HQ480" s="286"/>
      <c r="HR480" s="286"/>
      <c r="HS480" s="286"/>
      <c r="HT480" s="286"/>
      <c r="HU480" s="286"/>
      <c r="HV480" s="286"/>
      <c r="HW480" s="286"/>
      <c r="HX480" s="286"/>
      <c r="HY480" s="286"/>
      <c r="HZ480" s="286"/>
      <c r="IA480" s="286"/>
      <c r="IB480" s="286"/>
      <c r="IC480" s="286"/>
      <c r="ID480" s="286"/>
      <c r="IE480" s="286"/>
      <c r="IF480" s="286"/>
      <c r="IG480" s="286"/>
      <c r="IH480" s="286"/>
      <c r="II480" s="286"/>
      <c r="IJ480" s="286"/>
      <c r="IK480" s="286"/>
      <c r="IL480" s="286"/>
      <c r="IM480" s="286"/>
      <c r="IN480" s="286"/>
      <c r="IO480" s="286"/>
      <c r="IP480" s="286"/>
      <c r="IQ480" s="286"/>
      <c r="IR480" s="286"/>
      <c r="IS480" s="286"/>
      <c r="IT480" s="286"/>
      <c r="IU480" s="286"/>
      <c r="IV480" s="286"/>
    </row>
    <row r="481" spans="1:53" s="221" customFormat="1" outlineLevel="1">
      <c r="A481" s="16"/>
      <c r="B481" s="978">
        <v>33</v>
      </c>
      <c r="C481" s="979"/>
      <c r="E481" s="338">
        <f ca="1">SUM(E$339:E371)</f>
        <v>0</v>
      </c>
      <c r="F481" s="339">
        <f ca="1">SUM(F$339:F371)</f>
        <v>0</v>
      </c>
      <c r="G481" s="339">
        <f ca="1">SUM(G$339:G371)</f>
        <v>0</v>
      </c>
      <c r="H481" s="339">
        <f ca="1">SUM(H$339:H371)</f>
        <v>0</v>
      </c>
      <c r="I481" s="339">
        <f ca="1">SUM(I$339:I371)</f>
        <v>0</v>
      </c>
      <c r="J481" s="339">
        <f ca="1">SUM(J$339:J371)</f>
        <v>0</v>
      </c>
      <c r="K481" s="339">
        <f ca="1">SUM(K$339:K371)</f>
        <v>0</v>
      </c>
      <c r="L481" s="339">
        <f ca="1">SUM(L$339:L371)</f>
        <v>0</v>
      </c>
      <c r="M481" s="339">
        <f ca="1">SUM(M$339:M371)</f>
        <v>0</v>
      </c>
      <c r="N481" s="339">
        <f ca="1">SUM(N$339:N371)</f>
        <v>0</v>
      </c>
      <c r="O481" s="339">
        <f ca="1">SUM(O$339:O371)</f>
        <v>0</v>
      </c>
      <c r="P481" s="339">
        <f ca="1">SUM(P$339:P371)</f>
        <v>0</v>
      </c>
      <c r="Q481" s="339">
        <f ca="1">SUM(Q$339:Q371)</f>
        <v>0</v>
      </c>
      <c r="R481" s="339">
        <f ca="1">SUM(R$339:R371)</f>
        <v>0</v>
      </c>
      <c r="S481" s="339">
        <f ca="1">SUM(S$339:S371)</f>
        <v>0</v>
      </c>
      <c r="T481" s="339">
        <f ca="1">SUM(T$339:T371)</f>
        <v>0</v>
      </c>
      <c r="U481" s="339">
        <f ca="1">SUM(U$339:U371)</f>
        <v>0</v>
      </c>
      <c r="V481" s="339">
        <f ca="1">SUM(V$339:V371)</f>
        <v>0</v>
      </c>
      <c r="W481" s="339">
        <f ca="1">SUM(W$339:W371)</f>
        <v>0</v>
      </c>
      <c r="X481" s="339">
        <f ca="1">SUM(X$339:X371)</f>
        <v>0</v>
      </c>
      <c r="Y481" s="339">
        <f ca="1">SUM(Y$339:Y371)</f>
        <v>0</v>
      </c>
      <c r="Z481" s="339">
        <f ca="1">SUM(Z$339:Z371)</f>
        <v>0</v>
      </c>
      <c r="AA481" s="339">
        <f ca="1">SUM(AA$339:AA371)</f>
        <v>0</v>
      </c>
      <c r="AB481" s="339">
        <f ca="1">SUM(AB$339:AB371)</f>
        <v>0</v>
      </c>
      <c r="AC481" s="339">
        <f ca="1">SUM(AC$339:AC371)</f>
        <v>0</v>
      </c>
      <c r="AD481" s="339">
        <f ca="1">SUM(AD$339:AD371)</f>
        <v>0</v>
      </c>
      <c r="AE481" s="339">
        <f ca="1">SUM(AE$339:AE371)</f>
        <v>0</v>
      </c>
      <c r="AF481" s="339">
        <f ca="1">SUM(AF$339:AF371)</f>
        <v>0</v>
      </c>
      <c r="AG481" s="339">
        <f ca="1">SUM(AG$339:AG371)</f>
        <v>0</v>
      </c>
      <c r="AH481" s="339">
        <f ca="1">SUM(AH$339:AH371)</f>
        <v>0</v>
      </c>
      <c r="AI481" s="339">
        <f ca="1">SUM(AI$339:AI371)</f>
        <v>0</v>
      </c>
      <c r="AJ481" s="339">
        <f ca="1">SUM(AJ$339:AJ371)</f>
        <v>0</v>
      </c>
      <c r="AK481" s="339">
        <f ca="1">SUM(AK$339:AK371)</f>
        <v>0</v>
      </c>
      <c r="AL481" s="339">
        <f ca="1">SUM(AL$339:AL371)</f>
        <v>0</v>
      </c>
      <c r="AM481" s="339">
        <f ca="1">SUM(AM$339:AM371)</f>
        <v>0</v>
      </c>
      <c r="AN481" s="339">
        <f ca="1">SUM(AN$339:AN371)</f>
        <v>0</v>
      </c>
      <c r="AO481" s="339">
        <f ca="1">SUM(AO$339:AO371)</f>
        <v>0</v>
      </c>
      <c r="AP481" s="339">
        <f ca="1">SUM(AP$339:AP371)</f>
        <v>0</v>
      </c>
      <c r="AQ481" s="339">
        <f ca="1">SUM(AQ$339:AQ371)</f>
        <v>0</v>
      </c>
      <c r="AR481" s="339">
        <f ca="1">SUM(AR$339:AR371)</f>
        <v>0</v>
      </c>
      <c r="AS481" s="339">
        <f ca="1">SUM(AS$339:AS371)</f>
        <v>0</v>
      </c>
      <c r="AT481" s="339">
        <f ca="1">SUM(AT$339:AT371)</f>
        <v>0</v>
      </c>
      <c r="AU481" s="339">
        <f ca="1">SUM(AU$339:AU371)</f>
        <v>0</v>
      </c>
      <c r="AV481" s="339">
        <f ca="1">SUM(AV$339:AV371)</f>
        <v>0</v>
      </c>
      <c r="AW481" s="339">
        <f ca="1">SUM(AW$339:AW371)</f>
        <v>0</v>
      </c>
      <c r="AX481" s="339">
        <f ca="1">SUM(AX$339:AX371)</f>
        <v>0</v>
      </c>
      <c r="AY481" s="339">
        <f ca="1">SUM(AY$339:AY371)</f>
        <v>0</v>
      </c>
      <c r="AZ481" s="339">
        <f ca="1">SUM(AZ$339:AZ371)</f>
        <v>0</v>
      </c>
      <c r="BA481" s="339">
        <f ca="1">SUM(BA$339:BA371)</f>
        <v>0</v>
      </c>
    </row>
    <row r="482" spans="1:53" s="221" customFormat="1" outlineLevel="1">
      <c r="A482" s="16"/>
      <c r="B482" s="978">
        <v>34</v>
      </c>
      <c r="C482" s="979"/>
      <c r="E482" s="338">
        <f ca="1">SUM(E$339:E372)</f>
        <v>0</v>
      </c>
      <c r="F482" s="339">
        <f ca="1">SUM(F$339:F372)</f>
        <v>0</v>
      </c>
      <c r="G482" s="339">
        <f ca="1">SUM(G$339:G372)</f>
        <v>0</v>
      </c>
      <c r="H482" s="339">
        <f ca="1">SUM(H$339:H372)</f>
        <v>0</v>
      </c>
      <c r="I482" s="339">
        <f ca="1">SUM(I$339:I372)</f>
        <v>0</v>
      </c>
      <c r="J482" s="339">
        <f ca="1">SUM(J$339:J372)</f>
        <v>0</v>
      </c>
      <c r="K482" s="339">
        <f ca="1">SUM(K$339:K372)</f>
        <v>0</v>
      </c>
      <c r="L482" s="339">
        <f ca="1">SUM(L$339:L372)</f>
        <v>0</v>
      </c>
      <c r="M482" s="339">
        <f ca="1">SUM(M$339:M372)</f>
        <v>0</v>
      </c>
      <c r="N482" s="339">
        <f ca="1">SUM(N$339:N372)</f>
        <v>0</v>
      </c>
      <c r="O482" s="339">
        <f ca="1">SUM(O$339:O372)</f>
        <v>0</v>
      </c>
      <c r="P482" s="339">
        <f ca="1">SUM(P$339:P372)</f>
        <v>0</v>
      </c>
      <c r="Q482" s="339">
        <f ca="1">SUM(Q$339:Q372)</f>
        <v>0</v>
      </c>
      <c r="R482" s="339">
        <f ca="1">SUM(R$339:R372)</f>
        <v>0</v>
      </c>
      <c r="S482" s="339">
        <f ca="1">SUM(S$339:S372)</f>
        <v>0</v>
      </c>
      <c r="T482" s="339">
        <f ca="1">SUM(T$339:T372)</f>
        <v>0</v>
      </c>
      <c r="U482" s="339">
        <f ca="1">SUM(U$339:U372)</f>
        <v>0</v>
      </c>
      <c r="V482" s="339">
        <f ca="1">SUM(V$339:V372)</f>
        <v>0</v>
      </c>
      <c r="W482" s="339">
        <f ca="1">SUM(W$339:W372)</f>
        <v>0</v>
      </c>
      <c r="X482" s="339">
        <f ca="1">SUM(X$339:X372)</f>
        <v>0</v>
      </c>
      <c r="Y482" s="339">
        <f ca="1">SUM(Y$339:Y372)</f>
        <v>0</v>
      </c>
      <c r="Z482" s="339">
        <f ca="1">SUM(Z$339:Z372)</f>
        <v>0</v>
      </c>
      <c r="AA482" s="339">
        <f ca="1">SUM(AA$339:AA372)</f>
        <v>0</v>
      </c>
      <c r="AB482" s="339">
        <f ca="1">SUM(AB$339:AB372)</f>
        <v>0</v>
      </c>
      <c r="AC482" s="339">
        <f ca="1">SUM(AC$339:AC372)</f>
        <v>0</v>
      </c>
      <c r="AD482" s="339">
        <f ca="1">SUM(AD$339:AD372)</f>
        <v>0</v>
      </c>
      <c r="AE482" s="339">
        <f ca="1">SUM(AE$339:AE372)</f>
        <v>0</v>
      </c>
      <c r="AF482" s="339">
        <f ca="1">SUM(AF$339:AF372)</f>
        <v>0</v>
      </c>
      <c r="AG482" s="339">
        <f ca="1">SUM(AG$339:AG372)</f>
        <v>0</v>
      </c>
      <c r="AH482" s="339">
        <f ca="1">SUM(AH$339:AH372)</f>
        <v>0</v>
      </c>
      <c r="AI482" s="339">
        <f ca="1">SUM(AI$339:AI372)</f>
        <v>0</v>
      </c>
      <c r="AJ482" s="339">
        <f ca="1">SUM(AJ$339:AJ372)</f>
        <v>0</v>
      </c>
      <c r="AK482" s="339">
        <f ca="1">SUM(AK$339:AK372)</f>
        <v>0</v>
      </c>
      <c r="AL482" s="339">
        <f ca="1">SUM(AL$339:AL372)</f>
        <v>0</v>
      </c>
      <c r="AM482" s="339">
        <f ca="1">SUM(AM$339:AM372)</f>
        <v>0</v>
      </c>
      <c r="AN482" s="339">
        <f ca="1">SUM(AN$339:AN372)</f>
        <v>0</v>
      </c>
      <c r="AO482" s="339">
        <f ca="1">SUM(AO$339:AO372)</f>
        <v>0</v>
      </c>
      <c r="AP482" s="339">
        <f ca="1">SUM(AP$339:AP372)</f>
        <v>0</v>
      </c>
      <c r="AQ482" s="339">
        <f ca="1">SUM(AQ$339:AQ372)</f>
        <v>0</v>
      </c>
      <c r="AR482" s="339">
        <f ca="1">SUM(AR$339:AR372)</f>
        <v>0</v>
      </c>
      <c r="AS482" s="339">
        <f ca="1">SUM(AS$339:AS372)</f>
        <v>0</v>
      </c>
      <c r="AT482" s="339">
        <f ca="1">SUM(AT$339:AT372)</f>
        <v>0</v>
      </c>
      <c r="AU482" s="339">
        <f ca="1">SUM(AU$339:AU372)</f>
        <v>0</v>
      </c>
      <c r="AV482" s="339">
        <f ca="1">SUM(AV$339:AV372)</f>
        <v>0</v>
      </c>
      <c r="AW482" s="339">
        <f ca="1">SUM(AW$339:AW372)</f>
        <v>0</v>
      </c>
      <c r="AX482" s="339">
        <f ca="1">SUM(AX$339:AX372)</f>
        <v>0</v>
      </c>
      <c r="AY482" s="339">
        <f ca="1">SUM(AY$339:AY372)</f>
        <v>0</v>
      </c>
      <c r="AZ482" s="339">
        <f ca="1">SUM(AZ$339:AZ372)</f>
        <v>0</v>
      </c>
      <c r="BA482" s="339">
        <f ca="1">SUM(BA$339:BA372)</f>
        <v>0</v>
      </c>
    </row>
    <row r="483" spans="1:53" s="221" customFormat="1" outlineLevel="1">
      <c r="A483" s="16"/>
      <c r="B483" s="978">
        <v>35</v>
      </c>
      <c r="C483" s="979"/>
      <c r="E483" s="338">
        <f ca="1">SUM(E$339:E373)</f>
        <v>0</v>
      </c>
      <c r="F483" s="339">
        <f ca="1">SUM(F$339:F373)</f>
        <v>0</v>
      </c>
      <c r="G483" s="339">
        <f ca="1">SUM(G$339:G373)</f>
        <v>0</v>
      </c>
      <c r="H483" s="339">
        <f ca="1">SUM(H$339:H373)</f>
        <v>0</v>
      </c>
      <c r="I483" s="339">
        <f ca="1">SUM(I$339:I373)</f>
        <v>0</v>
      </c>
      <c r="J483" s="339">
        <f ca="1">SUM(J$339:J373)</f>
        <v>0</v>
      </c>
      <c r="K483" s="339">
        <f ca="1">SUM(K$339:K373)</f>
        <v>0</v>
      </c>
      <c r="L483" s="339">
        <f ca="1">SUM(L$339:L373)</f>
        <v>0</v>
      </c>
      <c r="M483" s="339">
        <f ca="1">SUM(M$339:M373)</f>
        <v>0</v>
      </c>
      <c r="N483" s="339">
        <f ca="1">SUM(N$339:N373)</f>
        <v>0</v>
      </c>
      <c r="O483" s="339">
        <f ca="1">SUM(O$339:O373)</f>
        <v>0</v>
      </c>
      <c r="P483" s="339">
        <f ca="1">SUM(P$339:P373)</f>
        <v>0</v>
      </c>
      <c r="Q483" s="339">
        <f ca="1">SUM(Q$339:Q373)</f>
        <v>0</v>
      </c>
      <c r="R483" s="339">
        <f ca="1">SUM(R$339:R373)</f>
        <v>0</v>
      </c>
      <c r="S483" s="339">
        <f ca="1">SUM(S$339:S373)</f>
        <v>0</v>
      </c>
      <c r="T483" s="339">
        <f ca="1">SUM(T$339:T373)</f>
        <v>0</v>
      </c>
      <c r="U483" s="339">
        <f ca="1">SUM(U$339:U373)</f>
        <v>0</v>
      </c>
      <c r="V483" s="339">
        <f ca="1">SUM(V$339:V373)</f>
        <v>0</v>
      </c>
      <c r="W483" s="339">
        <f ca="1">SUM(W$339:W373)</f>
        <v>0</v>
      </c>
      <c r="X483" s="339">
        <f ca="1">SUM(X$339:X373)</f>
        <v>0</v>
      </c>
      <c r="Y483" s="339">
        <f ca="1">SUM(Y$339:Y373)</f>
        <v>0</v>
      </c>
      <c r="Z483" s="339">
        <f ca="1">SUM(Z$339:Z373)</f>
        <v>0</v>
      </c>
      <c r="AA483" s="339">
        <f ca="1">SUM(AA$339:AA373)</f>
        <v>0</v>
      </c>
      <c r="AB483" s="339">
        <f ca="1">SUM(AB$339:AB373)</f>
        <v>0</v>
      </c>
      <c r="AC483" s="339">
        <f ca="1">SUM(AC$339:AC373)</f>
        <v>0</v>
      </c>
      <c r="AD483" s="339">
        <f ca="1">SUM(AD$339:AD373)</f>
        <v>0</v>
      </c>
      <c r="AE483" s="339">
        <f ca="1">SUM(AE$339:AE373)</f>
        <v>0</v>
      </c>
      <c r="AF483" s="339">
        <f ca="1">SUM(AF$339:AF373)</f>
        <v>0</v>
      </c>
      <c r="AG483" s="339">
        <f ca="1">SUM(AG$339:AG373)</f>
        <v>0</v>
      </c>
      <c r="AH483" s="339">
        <f ca="1">SUM(AH$339:AH373)</f>
        <v>0</v>
      </c>
      <c r="AI483" s="339">
        <f ca="1">SUM(AI$339:AI373)</f>
        <v>0</v>
      </c>
      <c r="AJ483" s="339">
        <f ca="1">SUM(AJ$339:AJ373)</f>
        <v>0</v>
      </c>
      <c r="AK483" s="339">
        <f ca="1">SUM(AK$339:AK373)</f>
        <v>0</v>
      </c>
      <c r="AL483" s="339">
        <f ca="1">SUM(AL$339:AL373)</f>
        <v>0</v>
      </c>
      <c r="AM483" s="339">
        <f ca="1">SUM(AM$339:AM373)</f>
        <v>0</v>
      </c>
      <c r="AN483" s="339">
        <f ca="1">SUM(AN$339:AN373)</f>
        <v>0</v>
      </c>
      <c r="AO483" s="339">
        <f ca="1">SUM(AO$339:AO373)</f>
        <v>0</v>
      </c>
      <c r="AP483" s="339">
        <f ca="1">SUM(AP$339:AP373)</f>
        <v>0</v>
      </c>
      <c r="AQ483" s="339">
        <f ca="1">SUM(AQ$339:AQ373)</f>
        <v>0</v>
      </c>
      <c r="AR483" s="339">
        <f ca="1">SUM(AR$339:AR373)</f>
        <v>0</v>
      </c>
      <c r="AS483" s="339">
        <f ca="1">SUM(AS$339:AS373)</f>
        <v>0</v>
      </c>
      <c r="AT483" s="339">
        <f ca="1">SUM(AT$339:AT373)</f>
        <v>0</v>
      </c>
      <c r="AU483" s="339">
        <f ca="1">SUM(AU$339:AU373)</f>
        <v>0</v>
      </c>
      <c r="AV483" s="339">
        <f ca="1">SUM(AV$339:AV373)</f>
        <v>0</v>
      </c>
      <c r="AW483" s="339">
        <f ca="1">SUM(AW$339:AW373)</f>
        <v>0</v>
      </c>
      <c r="AX483" s="339">
        <f ca="1">SUM(AX$339:AX373)</f>
        <v>0</v>
      </c>
      <c r="AY483" s="339">
        <f ca="1">SUM(AY$339:AY373)</f>
        <v>0</v>
      </c>
      <c r="AZ483" s="339">
        <f ca="1">SUM(AZ$339:AZ373)</f>
        <v>0</v>
      </c>
      <c r="BA483" s="339">
        <f ca="1">SUM(BA$339:BA373)</f>
        <v>0</v>
      </c>
    </row>
    <row r="484" spans="1:53" s="221" customFormat="1" outlineLevel="1">
      <c r="A484" s="16"/>
      <c r="B484" s="978">
        <v>36</v>
      </c>
      <c r="C484" s="979"/>
      <c r="E484" s="338">
        <f ca="1">SUM(E$339:E374)</f>
        <v>0</v>
      </c>
      <c r="F484" s="339">
        <f ca="1">SUM(F$339:F374)</f>
        <v>0</v>
      </c>
      <c r="G484" s="339">
        <f ca="1">SUM(G$339:G374)</f>
        <v>0</v>
      </c>
      <c r="H484" s="339">
        <f ca="1">SUM(H$339:H374)</f>
        <v>0</v>
      </c>
      <c r="I484" s="339">
        <f ca="1">SUM(I$339:I374)</f>
        <v>0</v>
      </c>
      <c r="J484" s="339">
        <f ca="1">SUM(J$339:J374)</f>
        <v>0</v>
      </c>
      <c r="K484" s="339">
        <f ca="1">SUM(K$339:K374)</f>
        <v>0</v>
      </c>
      <c r="L484" s="339">
        <f ca="1">SUM(L$339:L374)</f>
        <v>0</v>
      </c>
      <c r="M484" s="339">
        <f ca="1">SUM(M$339:M374)</f>
        <v>0</v>
      </c>
      <c r="N484" s="339">
        <f ca="1">SUM(N$339:N374)</f>
        <v>0</v>
      </c>
      <c r="O484" s="339">
        <f ca="1">SUM(O$339:O374)</f>
        <v>0</v>
      </c>
      <c r="P484" s="339">
        <f ca="1">SUM(P$339:P374)</f>
        <v>0</v>
      </c>
      <c r="Q484" s="339">
        <f ca="1">SUM(Q$339:Q374)</f>
        <v>0</v>
      </c>
      <c r="R484" s="339">
        <f ca="1">SUM(R$339:R374)</f>
        <v>0</v>
      </c>
      <c r="S484" s="339">
        <f ca="1">SUM(S$339:S374)</f>
        <v>0</v>
      </c>
      <c r="T484" s="339">
        <f ca="1">SUM(T$339:T374)</f>
        <v>0</v>
      </c>
      <c r="U484" s="339">
        <f ca="1">SUM(U$339:U374)</f>
        <v>0</v>
      </c>
      <c r="V484" s="339">
        <f ca="1">SUM(V$339:V374)</f>
        <v>0</v>
      </c>
      <c r="W484" s="339">
        <f ca="1">SUM(W$339:W374)</f>
        <v>0</v>
      </c>
      <c r="X484" s="339">
        <f ca="1">SUM(X$339:X374)</f>
        <v>0</v>
      </c>
      <c r="Y484" s="339">
        <f ca="1">SUM(Y$339:Y374)</f>
        <v>0</v>
      </c>
      <c r="Z484" s="339">
        <f ca="1">SUM(Z$339:Z374)</f>
        <v>0</v>
      </c>
      <c r="AA484" s="339">
        <f ca="1">SUM(AA$339:AA374)</f>
        <v>0</v>
      </c>
      <c r="AB484" s="339">
        <f ca="1">SUM(AB$339:AB374)</f>
        <v>0</v>
      </c>
      <c r="AC484" s="339">
        <f ca="1">SUM(AC$339:AC374)</f>
        <v>0</v>
      </c>
      <c r="AD484" s="339">
        <f ca="1">SUM(AD$339:AD374)</f>
        <v>0</v>
      </c>
      <c r="AE484" s="339">
        <f ca="1">SUM(AE$339:AE374)</f>
        <v>0</v>
      </c>
      <c r="AF484" s="339">
        <f ca="1">SUM(AF$339:AF374)</f>
        <v>0</v>
      </c>
      <c r="AG484" s="339">
        <f ca="1">SUM(AG$339:AG374)</f>
        <v>0</v>
      </c>
      <c r="AH484" s="339">
        <f ca="1">SUM(AH$339:AH374)</f>
        <v>0</v>
      </c>
      <c r="AI484" s="339">
        <f ca="1">SUM(AI$339:AI374)</f>
        <v>0</v>
      </c>
      <c r="AJ484" s="339">
        <f ca="1">SUM(AJ$339:AJ374)</f>
        <v>0</v>
      </c>
      <c r="AK484" s="339">
        <f ca="1">SUM(AK$339:AK374)</f>
        <v>0</v>
      </c>
      <c r="AL484" s="339">
        <f ca="1">SUM(AL$339:AL374)</f>
        <v>0</v>
      </c>
      <c r="AM484" s="339">
        <f ca="1">SUM(AM$339:AM374)</f>
        <v>0</v>
      </c>
      <c r="AN484" s="339">
        <f ca="1">SUM(AN$339:AN374)</f>
        <v>0</v>
      </c>
      <c r="AO484" s="339">
        <f ca="1">SUM(AO$339:AO374)</f>
        <v>0</v>
      </c>
      <c r="AP484" s="339">
        <f ca="1">SUM(AP$339:AP374)</f>
        <v>0</v>
      </c>
      <c r="AQ484" s="339">
        <f ca="1">SUM(AQ$339:AQ374)</f>
        <v>0</v>
      </c>
      <c r="AR484" s="339">
        <f ca="1">SUM(AR$339:AR374)</f>
        <v>0</v>
      </c>
      <c r="AS484" s="339">
        <f ca="1">SUM(AS$339:AS374)</f>
        <v>0</v>
      </c>
      <c r="AT484" s="339">
        <f ca="1">SUM(AT$339:AT374)</f>
        <v>0</v>
      </c>
      <c r="AU484" s="339">
        <f ca="1">SUM(AU$339:AU374)</f>
        <v>0</v>
      </c>
      <c r="AV484" s="339">
        <f ca="1">SUM(AV$339:AV374)</f>
        <v>0</v>
      </c>
      <c r="AW484" s="339">
        <f ca="1">SUM(AW$339:AW374)</f>
        <v>0</v>
      </c>
      <c r="AX484" s="339">
        <f ca="1">SUM(AX$339:AX374)</f>
        <v>0</v>
      </c>
      <c r="AY484" s="339">
        <f ca="1">SUM(AY$339:AY374)</f>
        <v>0</v>
      </c>
      <c r="AZ484" s="339">
        <f ca="1">SUM(AZ$339:AZ374)</f>
        <v>0</v>
      </c>
      <c r="BA484" s="339">
        <f ca="1">SUM(BA$339:BA374)</f>
        <v>0</v>
      </c>
    </row>
    <row r="485" spans="1:53" s="221" customFormat="1" outlineLevel="1">
      <c r="A485" s="16"/>
      <c r="B485" s="978">
        <v>37</v>
      </c>
      <c r="C485" s="979"/>
      <c r="E485" s="338">
        <f ca="1">SUM(E$339:E375)</f>
        <v>0</v>
      </c>
      <c r="F485" s="339">
        <f ca="1">SUM(F$339:F375)</f>
        <v>0</v>
      </c>
      <c r="G485" s="339">
        <f ca="1">SUM(G$339:G375)</f>
        <v>0</v>
      </c>
      <c r="H485" s="339">
        <f ca="1">SUM(H$339:H375)</f>
        <v>0</v>
      </c>
      <c r="I485" s="339">
        <f ca="1">SUM(I$339:I375)</f>
        <v>0</v>
      </c>
      <c r="J485" s="339">
        <f ca="1">SUM(J$339:J375)</f>
        <v>0</v>
      </c>
      <c r="K485" s="339">
        <f ca="1">SUM(K$339:K375)</f>
        <v>0</v>
      </c>
      <c r="L485" s="339">
        <f ca="1">SUM(L$339:L375)</f>
        <v>0</v>
      </c>
      <c r="M485" s="339">
        <f ca="1">SUM(M$339:M375)</f>
        <v>0</v>
      </c>
      <c r="N485" s="339">
        <f ca="1">SUM(N$339:N375)</f>
        <v>0</v>
      </c>
      <c r="O485" s="339">
        <f ca="1">SUM(O$339:O375)</f>
        <v>0</v>
      </c>
      <c r="P485" s="339">
        <f ca="1">SUM(P$339:P375)</f>
        <v>0</v>
      </c>
      <c r="Q485" s="339">
        <f ca="1">SUM(Q$339:Q375)</f>
        <v>0</v>
      </c>
      <c r="R485" s="339">
        <f ca="1">SUM(R$339:R375)</f>
        <v>0</v>
      </c>
      <c r="S485" s="339">
        <f ca="1">SUM(S$339:S375)</f>
        <v>0</v>
      </c>
      <c r="T485" s="339">
        <f ca="1">SUM(T$339:T375)</f>
        <v>0</v>
      </c>
      <c r="U485" s="339">
        <f ca="1">SUM(U$339:U375)</f>
        <v>0</v>
      </c>
      <c r="V485" s="339">
        <f ca="1">SUM(V$339:V375)</f>
        <v>0</v>
      </c>
      <c r="W485" s="339">
        <f ca="1">SUM(W$339:W375)</f>
        <v>0</v>
      </c>
      <c r="X485" s="339">
        <f ca="1">SUM(X$339:X375)</f>
        <v>0</v>
      </c>
      <c r="Y485" s="339">
        <f ca="1">SUM(Y$339:Y375)</f>
        <v>0</v>
      </c>
      <c r="Z485" s="339">
        <f ca="1">SUM(Z$339:Z375)</f>
        <v>0</v>
      </c>
      <c r="AA485" s="339">
        <f ca="1">SUM(AA$339:AA375)</f>
        <v>0</v>
      </c>
      <c r="AB485" s="339">
        <f ca="1">SUM(AB$339:AB375)</f>
        <v>0</v>
      </c>
      <c r="AC485" s="339">
        <f ca="1">SUM(AC$339:AC375)</f>
        <v>0</v>
      </c>
      <c r="AD485" s="339">
        <f ca="1">SUM(AD$339:AD375)</f>
        <v>0</v>
      </c>
      <c r="AE485" s="339">
        <f ca="1">SUM(AE$339:AE375)</f>
        <v>0</v>
      </c>
      <c r="AF485" s="339">
        <f ca="1">SUM(AF$339:AF375)</f>
        <v>0</v>
      </c>
      <c r="AG485" s="339">
        <f ca="1">SUM(AG$339:AG375)</f>
        <v>0</v>
      </c>
      <c r="AH485" s="339">
        <f ca="1">SUM(AH$339:AH375)</f>
        <v>0</v>
      </c>
      <c r="AI485" s="339">
        <f ca="1">SUM(AI$339:AI375)</f>
        <v>0</v>
      </c>
      <c r="AJ485" s="339">
        <f ca="1">SUM(AJ$339:AJ375)</f>
        <v>0</v>
      </c>
      <c r="AK485" s="339">
        <f ca="1">SUM(AK$339:AK375)</f>
        <v>0</v>
      </c>
      <c r="AL485" s="339">
        <f ca="1">SUM(AL$339:AL375)</f>
        <v>0</v>
      </c>
      <c r="AM485" s="339">
        <f ca="1">SUM(AM$339:AM375)</f>
        <v>0</v>
      </c>
      <c r="AN485" s="339">
        <f ca="1">SUM(AN$339:AN375)</f>
        <v>0</v>
      </c>
      <c r="AO485" s="339">
        <f ca="1">SUM(AO$339:AO375)</f>
        <v>0</v>
      </c>
      <c r="AP485" s="339">
        <f ca="1">SUM(AP$339:AP375)</f>
        <v>0</v>
      </c>
      <c r="AQ485" s="339">
        <f ca="1">SUM(AQ$339:AQ375)</f>
        <v>0</v>
      </c>
      <c r="AR485" s="339">
        <f ca="1">SUM(AR$339:AR375)</f>
        <v>0</v>
      </c>
      <c r="AS485" s="339">
        <f ca="1">SUM(AS$339:AS375)</f>
        <v>0</v>
      </c>
      <c r="AT485" s="339">
        <f ca="1">SUM(AT$339:AT375)</f>
        <v>0</v>
      </c>
      <c r="AU485" s="339">
        <f ca="1">SUM(AU$339:AU375)</f>
        <v>0</v>
      </c>
      <c r="AV485" s="339">
        <f ca="1">SUM(AV$339:AV375)</f>
        <v>0</v>
      </c>
      <c r="AW485" s="339">
        <f ca="1">SUM(AW$339:AW375)</f>
        <v>0</v>
      </c>
      <c r="AX485" s="339">
        <f ca="1">SUM(AX$339:AX375)</f>
        <v>0</v>
      </c>
      <c r="AY485" s="339">
        <f ca="1">SUM(AY$339:AY375)</f>
        <v>0</v>
      </c>
      <c r="AZ485" s="339">
        <f ca="1">SUM(AZ$339:AZ375)</f>
        <v>0</v>
      </c>
      <c r="BA485" s="339">
        <f ca="1">SUM(BA$339:BA375)</f>
        <v>0</v>
      </c>
    </row>
    <row r="486" spans="1:53" s="221" customFormat="1" outlineLevel="1">
      <c r="A486" s="16"/>
      <c r="B486" s="978">
        <v>38</v>
      </c>
      <c r="C486" s="979"/>
      <c r="E486" s="338">
        <f ca="1">SUM(E$339:E376)</f>
        <v>0</v>
      </c>
      <c r="F486" s="339">
        <f ca="1">SUM(F$339:F376)</f>
        <v>0</v>
      </c>
      <c r="G486" s="339">
        <f ca="1">SUM(G$339:G376)</f>
        <v>0</v>
      </c>
      <c r="H486" s="339">
        <f ca="1">SUM(H$339:H376)</f>
        <v>0</v>
      </c>
      <c r="I486" s="339">
        <f ca="1">SUM(I$339:I376)</f>
        <v>0</v>
      </c>
      <c r="J486" s="339">
        <f ca="1">SUM(J$339:J376)</f>
        <v>0</v>
      </c>
      <c r="K486" s="339">
        <f ca="1">SUM(K$339:K376)</f>
        <v>0</v>
      </c>
      <c r="L486" s="339">
        <f ca="1">SUM(L$339:L376)</f>
        <v>0</v>
      </c>
      <c r="M486" s="339">
        <f ca="1">SUM(M$339:M376)</f>
        <v>0</v>
      </c>
      <c r="N486" s="339">
        <f ca="1">SUM(N$339:N376)</f>
        <v>0</v>
      </c>
      <c r="O486" s="339">
        <f ca="1">SUM(O$339:O376)</f>
        <v>0</v>
      </c>
      <c r="P486" s="339">
        <f ca="1">SUM(P$339:P376)</f>
        <v>0</v>
      </c>
      <c r="Q486" s="339">
        <f ca="1">SUM(Q$339:Q376)</f>
        <v>0</v>
      </c>
      <c r="R486" s="339">
        <f ca="1">SUM(R$339:R376)</f>
        <v>0</v>
      </c>
      <c r="S486" s="339">
        <f ca="1">SUM(S$339:S376)</f>
        <v>0</v>
      </c>
      <c r="T486" s="339">
        <f ca="1">SUM(T$339:T376)</f>
        <v>0</v>
      </c>
      <c r="U486" s="339">
        <f ca="1">SUM(U$339:U376)</f>
        <v>0</v>
      </c>
      <c r="V486" s="339">
        <f ca="1">SUM(V$339:V376)</f>
        <v>0</v>
      </c>
      <c r="W486" s="339">
        <f ca="1">SUM(W$339:W376)</f>
        <v>0</v>
      </c>
      <c r="X486" s="339">
        <f ca="1">SUM(X$339:X376)</f>
        <v>0</v>
      </c>
      <c r="Y486" s="339">
        <f ca="1">SUM(Y$339:Y376)</f>
        <v>0</v>
      </c>
      <c r="Z486" s="339">
        <f ca="1">SUM(Z$339:Z376)</f>
        <v>0</v>
      </c>
      <c r="AA486" s="339">
        <f ca="1">SUM(AA$339:AA376)</f>
        <v>0</v>
      </c>
      <c r="AB486" s="339">
        <f ca="1">SUM(AB$339:AB376)</f>
        <v>0</v>
      </c>
      <c r="AC486" s="339">
        <f ca="1">SUM(AC$339:AC376)</f>
        <v>0</v>
      </c>
      <c r="AD486" s="339">
        <f ca="1">SUM(AD$339:AD376)</f>
        <v>0</v>
      </c>
      <c r="AE486" s="339">
        <f ca="1">SUM(AE$339:AE376)</f>
        <v>0</v>
      </c>
      <c r="AF486" s="339">
        <f ca="1">SUM(AF$339:AF376)</f>
        <v>0</v>
      </c>
      <c r="AG486" s="339">
        <f ca="1">SUM(AG$339:AG376)</f>
        <v>0</v>
      </c>
      <c r="AH486" s="339">
        <f ca="1">SUM(AH$339:AH376)</f>
        <v>0</v>
      </c>
      <c r="AI486" s="339">
        <f ca="1">SUM(AI$339:AI376)</f>
        <v>0</v>
      </c>
      <c r="AJ486" s="339">
        <f ca="1">SUM(AJ$339:AJ376)</f>
        <v>0</v>
      </c>
      <c r="AK486" s="339">
        <f ca="1">SUM(AK$339:AK376)</f>
        <v>0</v>
      </c>
      <c r="AL486" s="339">
        <f ca="1">SUM(AL$339:AL376)</f>
        <v>0</v>
      </c>
      <c r="AM486" s="339">
        <f ca="1">SUM(AM$339:AM376)</f>
        <v>0</v>
      </c>
      <c r="AN486" s="339">
        <f ca="1">SUM(AN$339:AN376)</f>
        <v>0</v>
      </c>
      <c r="AO486" s="339">
        <f ca="1">SUM(AO$339:AO376)</f>
        <v>0</v>
      </c>
      <c r="AP486" s="339">
        <f ca="1">SUM(AP$339:AP376)</f>
        <v>0</v>
      </c>
      <c r="AQ486" s="339">
        <f ca="1">SUM(AQ$339:AQ376)</f>
        <v>0</v>
      </c>
      <c r="AR486" s="339">
        <f ca="1">SUM(AR$339:AR376)</f>
        <v>0</v>
      </c>
      <c r="AS486" s="339">
        <f ca="1">SUM(AS$339:AS376)</f>
        <v>0</v>
      </c>
      <c r="AT486" s="339">
        <f ca="1">SUM(AT$339:AT376)</f>
        <v>0</v>
      </c>
      <c r="AU486" s="339">
        <f ca="1">SUM(AU$339:AU376)</f>
        <v>0</v>
      </c>
      <c r="AV486" s="339">
        <f ca="1">SUM(AV$339:AV376)</f>
        <v>0</v>
      </c>
      <c r="AW486" s="339">
        <f ca="1">SUM(AW$339:AW376)</f>
        <v>0</v>
      </c>
      <c r="AX486" s="339">
        <f ca="1">SUM(AX$339:AX376)</f>
        <v>0</v>
      </c>
      <c r="AY486" s="339">
        <f ca="1">SUM(AY$339:AY376)</f>
        <v>0</v>
      </c>
      <c r="AZ486" s="339">
        <f ca="1">SUM(AZ$339:AZ376)</f>
        <v>0</v>
      </c>
      <c r="BA486" s="339">
        <f ca="1">SUM(BA$339:BA376)</f>
        <v>0</v>
      </c>
    </row>
    <row r="487" spans="1:53" s="221" customFormat="1" outlineLevel="1">
      <c r="A487" s="16"/>
      <c r="B487" s="978">
        <v>39</v>
      </c>
      <c r="C487" s="979"/>
      <c r="E487" s="338">
        <f ca="1">SUM(E$339:E377)</f>
        <v>0</v>
      </c>
      <c r="F487" s="339">
        <f ca="1">SUM(F$339:F377)</f>
        <v>0</v>
      </c>
      <c r="G487" s="339">
        <f ca="1">SUM(G$339:G377)</f>
        <v>0</v>
      </c>
      <c r="H487" s="339">
        <f ca="1">SUM(H$339:H377)</f>
        <v>0</v>
      </c>
      <c r="I487" s="339">
        <f ca="1">SUM(I$339:I377)</f>
        <v>0</v>
      </c>
      <c r="J487" s="339">
        <f ca="1">SUM(J$339:J377)</f>
        <v>0</v>
      </c>
      <c r="K487" s="339">
        <f ca="1">SUM(K$339:K377)</f>
        <v>0</v>
      </c>
      <c r="L487" s="339">
        <f ca="1">SUM(L$339:L377)</f>
        <v>0</v>
      </c>
      <c r="M487" s="339">
        <f ca="1">SUM(M$339:M377)</f>
        <v>0</v>
      </c>
      <c r="N487" s="339">
        <f ca="1">SUM(N$339:N377)</f>
        <v>0</v>
      </c>
      <c r="O487" s="339">
        <f ca="1">SUM(O$339:O377)</f>
        <v>0</v>
      </c>
      <c r="P487" s="339">
        <f ca="1">SUM(P$339:P377)</f>
        <v>0</v>
      </c>
      <c r="Q487" s="339">
        <f ca="1">SUM(Q$339:Q377)</f>
        <v>0</v>
      </c>
      <c r="R487" s="339">
        <f ca="1">SUM(R$339:R377)</f>
        <v>0</v>
      </c>
      <c r="S487" s="339">
        <f ca="1">SUM(S$339:S377)</f>
        <v>0</v>
      </c>
      <c r="T487" s="339">
        <f ca="1">SUM(T$339:T377)</f>
        <v>0</v>
      </c>
      <c r="U487" s="339">
        <f ca="1">SUM(U$339:U377)</f>
        <v>0</v>
      </c>
      <c r="V487" s="339">
        <f ca="1">SUM(V$339:V377)</f>
        <v>0</v>
      </c>
      <c r="W487" s="339">
        <f ca="1">SUM(W$339:W377)</f>
        <v>0</v>
      </c>
      <c r="X487" s="339">
        <f ca="1">SUM(X$339:X377)</f>
        <v>0</v>
      </c>
      <c r="Y487" s="339">
        <f ca="1">SUM(Y$339:Y377)</f>
        <v>0</v>
      </c>
      <c r="Z487" s="339">
        <f ca="1">SUM(Z$339:Z377)</f>
        <v>0</v>
      </c>
      <c r="AA487" s="339">
        <f ca="1">SUM(AA$339:AA377)</f>
        <v>0</v>
      </c>
      <c r="AB487" s="339">
        <f ca="1">SUM(AB$339:AB377)</f>
        <v>0</v>
      </c>
      <c r="AC487" s="339">
        <f ca="1">SUM(AC$339:AC377)</f>
        <v>0</v>
      </c>
      <c r="AD487" s="339">
        <f ca="1">SUM(AD$339:AD377)</f>
        <v>0</v>
      </c>
      <c r="AE487" s="339">
        <f ca="1">SUM(AE$339:AE377)</f>
        <v>0</v>
      </c>
      <c r="AF487" s="339">
        <f ca="1">SUM(AF$339:AF377)</f>
        <v>0</v>
      </c>
      <c r="AG487" s="339">
        <f ca="1">SUM(AG$339:AG377)</f>
        <v>0</v>
      </c>
      <c r="AH487" s="339">
        <f ca="1">SUM(AH$339:AH377)</f>
        <v>0</v>
      </c>
      <c r="AI487" s="339">
        <f ca="1">SUM(AI$339:AI377)</f>
        <v>0</v>
      </c>
      <c r="AJ487" s="339">
        <f ca="1">SUM(AJ$339:AJ377)</f>
        <v>0</v>
      </c>
      <c r="AK487" s="339">
        <f ca="1">SUM(AK$339:AK377)</f>
        <v>0</v>
      </c>
      <c r="AL487" s="339">
        <f ca="1">SUM(AL$339:AL377)</f>
        <v>0</v>
      </c>
      <c r="AM487" s="339">
        <f ca="1">SUM(AM$339:AM377)</f>
        <v>0</v>
      </c>
      <c r="AN487" s="339">
        <f ca="1">SUM(AN$339:AN377)</f>
        <v>0</v>
      </c>
      <c r="AO487" s="339">
        <f ca="1">SUM(AO$339:AO377)</f>
        <v>0</v>
      </c>
      <c r="AP487" s="339">
        <f ca="1">SUM(AP$339:AP377)</f>
        <v>0</v>
      </c>
      <c r="AQ487" s="339">
        <f ca="1">SUM(AQ$339:AQ377)</f>
        <v>0</v>
      </c>
      <c r="AR487" s="339">
        <f ca="1">SUM(AR$339:AR377)</f>
        <v>0</v>
      </c>
      <c r="AS487" s="339">
        <f ca="1">SUM(AS$339:AS377)</f>
        <v>0</v>
      </c>
      <c r="AT487" s="339">
        <f ca="1">SUM(AT$339:AT377)</f>
        <v>0</v>
      </c>
      <c r="AU487" s="339">
        <f ca="1">SUM(AU$339:AU377)</f>
        <v>0</v>
      </c>
      <c r="AV487" s="339">
        <f ca="1">SUM(AV$339:AV377)</f>
        <v>0</v>
      </c>
      <c r="AW487" s="339">
        <f ca="1">SUM(AW$339:AW377)</f>
        <v>0</v>
      </c>
      <c r="AX487" s="339">
        <f ca="1">SUM(AX$339:AX377)</f>
        <v>0</v>
      </c>
      <c r="AY487" s="339">
        <f ca="1">SUM(AY$339:AY377)</f>
        <v>0</v>
      </c>
      <c r="AZ487" s="339">
        <f ca="1">SUM(AZ$339:AZ377)</f>
        <v>0</v>
      </c>
      <c r="BA487" s="339">
        <f ca="1">SUM(BA$339:BA377)</f>
        <v>0</v>
      </c>
    </row>
    <row r="488" spans="1:53" s="221" customFormat="1" outlineLevel="1">
      <c r="A488" s="16"/>
      <c r="B488" s="978">
        <v>40</v>
      </c>
      <c r="C488" s="979"/>
      <c r="E488" s="338">
        <f ca="1">SUM(E$339:E378)</f>
        <v>0</v>
      </c>
      <c r="F488" s="339">
        <f ca="1">SUM(F$339:F378)</f>
        <v>0</v>
      </c>
      <c r="G488" s="339">
        <f ca="1">SUM(G$339:G378)</f>
        <v>0</v>
      </c>
      <c r="H488" s="339">
        <f ca="1">SUM(H$339:H378)</f>
        <v>0</v>
      </c>
      <c r="I488" s="339">
        <f ca="1">SUM(I$339:I378)</f>
        <v>0</v>
      </c>
      <c r="J488" s="339">
        <f ca="1">SUM(J$339:J378)</f>
        <v>0</v>
      </c>
      <c r="K488" s="339">
        <f ca="1">SUM(K$339:K378)</f>
        <v>0</v>
      </c>
      <c r="L488" s="339">
        <f ca="1">SUM(L$339:L378)</f>
        <v>0</v>
      </c>
      <c r="M488" s="339">
        <f ca="1">SUM(M$339:M378)</f>
        <v>0</v>
      </c>
      <c r="N488" s="339">
        <f ca="1">SUM(N$339:N378)</f>
        <v>0</v>
      </c>
      <c r="O488" s="339">
        <f ca="1">SUM(O$339:O378)</f>
        <v>0</v>
      </c>
      <c r="P488" s="339">
        <f ca="1">SUM(P$339:P378)</f>
        <v>0</v>
      </c>
      <c r="Q488" s="339">
        <f ca="1">SUM(Q$339:Q378)</f>
        <v>0</v>
      </c>
      <c r="R488" s="339">
        <f ca="1">SUM(R$339:R378)</f>
        <v>0</v>
      </c>
      <c r="S488" s="339">
        <f ca="1">SUM(S$339:S378)</f>
        <v>0</v>
      </c>
      <c r="T488" s="339">
        <f ca="1">SUM(T$339:T378)</f>
        <v>0</v>
      </c>
      <c r="U488" s="339">
        <f ca="1">SUM(U$339:U378)</f>
        <v>0</v>
      </c>
      <c r="V488" s="339">
        <f ca="1">SUM(V$339:V378)</f>
        <v>0</v>
      </c>
      <c r="W488" s="339">
        <f ca="1">SUM(W$339:W378)</f>
        <v>0</v>
      </c>
      <c r="X488" s="339">
        <f ca="1">SUM(X$339:X378)</f>
        <v>0</v>
      </c>
      <c r="Y488" s="339">
        <f ca="1">SUM(Y$339:Y378)</f>
        <v>0</v>
      </c>
      <c r="Z488" s="339">
        <f ca="1">SUM(Z$339:Z378)</f>
        <v>0</v>
      </c>
      <c r="AA488" s="339">
        <f ca="1">SUM(AA$339:AA378)</f>
        <v>0</v>
      </c>
      <c r="AB488" s="339">
        <f ca="1">SUM(AB$339:AB378)</f>
        <v>0</v>
      </c>
      <c r="AC488" s="339">
        <f ca="1">SUM(AC$339:AC378)</f>
        <v>0</v>
      </c>
      <c r="AD488" s="339">
        <f ca="1">SUM(AD$339:AD378)</f>
        <v>0</v>
      </c>
      <c r="AE488" s="339">
        <f ca="1">SUM(AE$339:AE378)</f>
        <v>0</v>
      </c>
      <c r="AF488" s="339">
        <f ca="1">SUM(AF$339:AF378)</f>
        <v>0</v>
      </c>
      <c r="AG488" s="339">
        <f ca="1">SUM(AG$339:AG378)</f>
        <v>0</v>
      </c>
      <c r="AH488" s="339">
        <f ca="1">SUM(AH$339:AH378)</f>
        <v>0</v>
      </c>
      <c r="AI488" s="339">
        <f ca="1">SUM(AI$339:AI378)</f>
        <v>0</v>
      </c>
      <c r="AJ488" s="339">
        <f ca="1">SUM(AJ$339:AJ378)</f>
        <v>0</v>
      </c>
      <c r="AK488" s="339">
        <f ca="1">SUM(AK$339:AK378)</f>
        <v>0</v>
      </c>
      <c r="AL488" s="339">
        <f ca="1">SUM(AL$339:AL378)</f>
        <v>0</v>
      </c>
      <c r="AM488" s="339">
        <f ca="1">SUM(AM$339:AM378)</f>
        <v>0</v>
      </c>
      <c r="AN488" s="339">
        <f ca="1">SUM(AN$339:AN378)</f>
        <v>0</v>
      </c>
      <c r="AO488" s="339">
        <f ca="1">SUM(AO$339:AO378)</f>
        <v>0</v>
      </c>
      <c r="AP488" s="339">
        <f ca="1">SUM(AP$339:AP378)</f>
        <v>0</v>
      </c>
      <c r="AQ488" s="339">
        <f ca="1">SUM(AQ$339:AQ378)</f>
        <v>0</v>
      </c>
      <c r="AR488" s="339">
        <f ca="1">SUM(AR$339:AR378)</f>
        <v>0</v>
      </c>
      <c r="AS488" s="339">
        <f ca="1">SUM(AS$339:AS378)</f>
        <v>0</v>
      </c>
      <c r="AT488" s="339">
        <f ca="1">SUM(AT$339:AT378)</f>
        <v>0</v>
      </c>
      <c r="AU488" s="339">
        <f ca="1">SUM(AU$339:AU378)</f>
        <v>0</v>
      </c>
      <c r="AV488" s="339">
        <f ca="1">SUM(AV$339:AV378)</f>
        <v>0</v>
      </c>
      <c r="AW488" s="339">
        <f ca="1">SUM(AW$339:AW378)</f>
        <v>0</v>
      </c>
      <c r="AX488" s="339">
        <f ca="1">SUM(AX$339:AX378)</f>
        <v>0</v>
      </c>
      <c r="AY488" s="339">
        <f ca="1">SUM(AY$339:AY378)</f>
        <v>0</v>
      </c>
      <c r="AZ488" s="339">
        <f ca="1">SUM(AZ$339:AZ378)</f>
        <v>0</v>
      </c>
      <c r="BA488" s="339">
        <f ca="1">SUM(BA$339:BA378)</f>
        <v>0</v>
      </c>
    </row>
    <row r="489" spans="1:53" s="221" customFormat="1" outlineLevel="1">
      <c r="A489" s="16"/>
      <c r="B489" s="978">
        <v>41</v>
      </c>
      <c r="C489" s="979"/>
      <c r="E489" s="338">
        <f ca="1">SUM(E$339:E379)</f>
        <v>0</v>
      </c>
      <c r="F489" s="339">
        <f ca="1">SUM(F$339:F379)</f>
        <v>0</v>
      </c>
      <c r="G489" s="339">
        <f ca="1">SUM(G$339:G379)</f>
        <v>0</v>
      </c>
      <c r="H489" s="339">
        <f ca="1">SUM(H$339:H379)</f>
        <v>0</v>
      </c>
      <c r="I489" s="339">
        <f ca="1">SUM(I$339:I379)</f>
        <v>0</v>
      </c>
      <c r="J489" s="339">
        <f ca="1">SUM(J$339:J379)</f>
        <v>0</v>
      </c>
      <c r="K489" s="339">
        <f ca="1">SUM(K$339:K379)</f>
        <v>0</v>
      </c>
      <c r="L489" s="339">
        <f ca="1">SUM(L$339:L379)</f>
        <v>0</v>
      </c>
      <c r="M489" s="339">
        <f ca="1">SUM(M$339:M379)</f>
        <v>0</v>
      </c>
      <c r="N489" s="339">
        <f ca="1">SUM(N$339:N379)</f>
        <v>0</v>
      </c>
      <c r="O489" s="339">
        <f ca="1">SUM(O$339:O379)</f>
        <v>0</v>
      </c>
      <c r="P489" s="339">
        <f ca="1">SUM(P$339:P379)</f>
        <v>0</v>
      </c>
      <c r="Q489" s="339">
        <f ca="1">SUM(Q$339:Q379)</f>
        <v>0</v>
      </c>
      <c r="R489" s="339">
        <f ca="1">SUM(R$339:R379)</f>
        <v>0</v>
      </c>
      <c r="S489" s="339">
        <f ca="1">SUM(S$339:S379)</f>
        <v>0</v>
      </c>
      <c r="T489" s="339">
        <f ca="1">SUM(T$339:T379)</f>
        <v>0</v>
      </c>
      <c r="U489" s="339">
        <f ca="1">SUM(U$339:U379)</f>
        <v>0</v>
      </c>
      <c r="V489" s="339">
        <f ca="1">SUM(V$339:V379)</f>
        <v>0</v>
      </c>
      <c r="W489" s="339">
        <f ca="1">SUM(W$339:W379)</f>
        <v>0</v>
      </c>
      <c r="X489" s="339">
        <f ca="1">SUM(X$339:X379)</f>
        <v>0</v>
      </c>
      <c r="Y489" s="339">
        <f ca="1">SUM(Y$339:Y379)</f>
        <v>0</v>
      </c>
      <c r="Z489" s="339">
        <f ca="1">SUM(Z$339:Z379)</f>
        <v>0</v>
      </c>
      <c r="AA489" s="339">
        <f ca="1">SUM(AA$339:AA379)</f>
        <v>0</v>
      </c>
      <c r="AB489" s="339">
        <f ca="1">SUM(AB$339:AB379)</f>
        <v>0</v>
      </c>
      <c r="AC489" s="339">
        <f ca="1">SUM(AC$339:AC379)</f>
        <v>0</v>
      </c>
      <c r="AD489" s="339">
        <f ca="1">SUM(AD$339:AD379)</f>
        <v>0</v>
      </c>
      <c r="AE489" s="339">
        <f ca="1">SUM(AE$339:AE379)</f>
        <v>0</v>
      </c>
      <c r="AF489" s="339">
        <f ca="1">SUM(AF$339:AF379)</f>
        <v>0</v>
      </c>
      <c r="AG489" s="339">
        <f ca="1">SUM(AG$339:AG379)</f>
        <v>0</v>
      </c>
      <c r="AH489" s="339">
        <f ca="1">SUM(AH$339:AH379)</f>
        <v>0</v>
      </c>
      <c r="AI489" s="339">
        <f ca="1">SUM(AI$339:AI379)</f>
        <v>0</v>
      </c>
      <c r="AJ489" s="339">
        <f ca="1">SUM(AJ$339:AJ379)</f>
        <v>0</v>
      </c>
      <c r="AK489" s="339">
        <f ca="1">SUM(AK$339:AK379)</f>
        <v>0</v>
      </c>
      <c r="AL489" s="339">
        <f ca="1">SUM(AL$339:AL379)</f>
        <v>0</v>
      </c>
      <c r="AM489" s="339">
        <f ca="1">SUM(AM$339:AM379)</f>
        <v>0</v>
      </c>
      <c r="AN489" s="339">
        <f ca="1">SUM(AN$339:AN379)</f>
        <v>0</v>
      </c>
      <c r="AO489" s="339">
        <f ca="1">SUM(AO$339:AO379)</f>
        <v>0</v>
      </c>
      <c r="AP489" s="339">
        <f ca="1">SUM(AP$339:AP379)</f>
        <v>0</v>
      </c>
      <c r="AQ489" s="339">
        <f ca="1">SUM(AQ$339:AQ379)</f>
        <v>0</v>
      </c>
      <c r="AR489" s="339">
        <f ca="1">SUM(AR$339:AR379)</f>
        <v>0</v>
      </c>
      <c r="AS489" s="339">
        <f ca="1">SUM(AS$339:AS379)</f>
        <v>0</v>
      </c>
      <c r="AT489" s="339">
        <f ca="1">SUM(AT$339:AT379)</f>
        <v>0</v>
      </c>
      <c r="AU489" s="339">
        <f ca="1">SUM(AU$339:AU379)</f>
        <v>0</v>
      </c>
      <c r="AV489" s="339">
        <f ca="1">SUM(AV$339:AV379)</f>
        <v>0</v>
      </c>
      <c r="AW489" s="339">
        <f ca="1">SUM(AW$339:AW379)</f>
        <v>0</v>
      </c>
      <c r="AX489" s="339">
        <f ca="1">SUM(AX$339:AX379)</f>
        <v>0</v>
      </c>
      <c r="AY489" s="339">
        <f ca="1">SUM(AY$339:AY379)</f>
        <v>0</v>
      </c>
      <c r="AZ489" s="339">
        <f ca="1">SUM(AZ$339:AZ379)</f>
        <v>0</v>
      </c>
      <c r="BA489" s="339">
        <f ca="1">SUM(BA$339:BA379)</f>
        <v>0</v>
      </c>
    </row>
    <row r="490" spans="1:53" s="221" customFormat="1" outlineLevel="1">
      <c r="A490" s="16"/>
      <c r="B490" s="978">
        <v>42</v>
      </c>
      <c r="C490" s="979"/>
      <c r="E490" s="338">
        <f ca="1">SUM(E$339:E380)</f>
        <v>0</v>
      </c>
      <c r="F490" s="339">
        <f ca="1">SUM(F$339:F380)</f>
        <v>0</v>
      </c>
      <c r="G490" s="339">
        <f ca="1">SUM(G$339:G380)</f>
        <v>0</v>
      </c>
      <c r="H490" s="339">
        <f ca="1">SUM(H$339:H380)</f>
        <v>0</v>
      </c>
      <c r="I490" s="339">
        <f ca="1">SUM(I$339:I380)</f>
        <v>0</v>
      </c>
      <c r="J490" s="339">
        <f ca="1">SUM(J$339:J380)</f>
        <v>0</v>
      </c>
      <c r="K490" s="339">
        <f ca="1">SUM(K$339:K380)</f>
        <v>0</v>
      </c>
      <c r="L490" s="339">
        <f ca="1">SUM(L$339:L380)</f>
        <v>0</v>
      </c>
      <c r="M490" s="339">
        <f ca="1">SUM(M$339:M380)</f>
        <v>0</v>
      </c>
      <c r="N490" s="339">
        <f ca="1">SUM(N$339:N380)</f>
        <v>0</v>
      </c>
      <c r="O490" s="339">
        <f ca="1">SUM(O$339:O380)</f>
        <v>0</v>
      </c>
      <c r="P490" s="339">
        <f ca="1">SUM(P$339:P380)</f>
        <v>0</v>
      </c>
      <c r="Q490" s="339">
        <f ca="1">SUM(Q$339:Q380)</f>
        <v>0</v>
      </c>
      <c r="R490" s="339">
        <f ca="1">SUM(R$339:R380)</f>
        <v>0</v>
      </c>
      <c r="S490" s="339">
        <f ca="1">SUM(S$339:S380)</f>
        <v>0</v>
      </c>
      <c r="T490" s="339">
        <f ca="1">SUM(T$339:T380)</f>
        <v>0</v>
      </c>
      <c r="U490" s="339">
        <f ca="1">SUM(U$339:U380)</f>
        <v>0</v>
      </c>
      <c r="V490" s="339">
        <f ca="1">SUM(V$339:V380)</f>
        <v>0</v>
      </c>
      <c r="W490" s="339">
        <f ca="1">SUM(W$339:W380)</f>
        <v>0</v>
      </c>
      <c r="X490" s="339">
        <f ca="1">SUM(X$339:X380)</f>
        <v>0</v>
      </c>
      <c r="Y490" s="339">
        <f ca="1">SUM(Y$339:Y380)</f>
        <v>0</v>
      </c>
      <c r="Z490" s="339">
        <f ca="1">SUM(Z$339:Z380)</f>
        <v>0</v>
      </c>
      <c r="AA490" s="339">
        <f ca="1">SUM(AA$339:AA380)</f>
        <v>0</v>
      </c>
      <c r="AB490" s="339">
        <f ca="1">SUM(AB$339:AB380)</f>
        <v>0</v>
      </c>
      <c r="AC490" s="339">
        <f ca="1">SUM(AC$339:AC380)</f>
        <v>0</v>
      </c>
      <c r="AD490" s="339">
        <f ca="1">SUM(AD$339:AD380)</f>
        <v>0</v>
      </c>
      <c r="AE490" s="339">
        <f ca="1">SUM(AE$339:AE380)</f>
        <v>0</v>
      </c>
      <c r="AF490" s="339">
        <f ca="1">SUM(AF$339:AF380)</f>
        <v>0</v>
      </c>
      <c r="AG490" s="339">
        <f ca="1">SUM(AG$339:AG380)</f>
        <v>0</v>
      </c>
      <c r="AH490" s="339">
        <f ca="1">SUM(AH$339:AH380)</f>
        <v>0</v>
      </c>
      <c r="AI490" s="339">
        <f ca="1">SUM(AI$339:AI380)</f>
        <v>0</v>
      </c>
      <c r="AJ490" s="339">
        <f ca="1">SUM(AJ$339:AJ380)</f>
        <v>0</v>
      </c>
      <c r="AK490" s="339">
        <f ca="1">SUM(AK$339:AK380)</f>
        <v>0</v>
      </c>
      <c r="AL490" s="339">
        <f ca="1">SUM(AL$339:AL380)</f>
        <v>0</v>
      </c>
      <c r="AM490" s="339">
        <f ca="1">SUM(AM$339:AM380)</f>
        <v>0</v>
      </c>
      <c r="AN490" s="339">
        <f ca="1">SUM(AN$339:AN380)</f>
        <v>0</v>
      </c>
      <c r="AO490" s="339">
        <f ca="1">SUM(AO$339:AO380)</f>
        <v>0</v>
      </c>
      <c r="AP490" s="339">
        <f ca="1">SUM(AP$339:AP380)</f>
        <v>0</v>
      </c>
      <c r="AQ490" s="339">
        <f ca="1">SUM(AQ$339:AQ380)</f>
        <v>0</v>
      </c>
      <c r="AR490" s="339">
        <f ca="1">SUM(AR$339:AR380)</f>
        <v>0</v>
      </c>
      <c r="AS490" s="339">
        <f ca="1">SUM(AS$339:AS380)</f>
        <v>0</v>
      </c>
      <c r="AT490" s="339">
        <f ca="1">SUM(AT$339:AT380)</f>
        <v>0</v>
      </c>
      <c r="AU490" s="339">
        <f ca="1">SUM(AU$339:AU380)</f>
        <v>0</v>
      </c>
      <c r="AV490" s="339">
        <f ca="1">SUM(AV$339:AV380)</f>
        <v>0</v>
      </c>
      <c r="AW490" s="339">
        <f ca="1">SUM(AW$339:AW380)</f>
        <v>0</v>
      </c>
      <c r="AX490" s="339">
        <f ca="1">SUM(AX$339:AX380)</f>
        <v>0</v>
      </c>
      <c r="AY490" s="339">
        <f ca="1">SUM(AY$339:AY380)</f>
        <v>0</v>
      </c>
      <c r="AZ490" s="339">
        <f ca="1">SUM(AZ$339:AZ380)</f>
        <v>0</v>
      </c>
      <c r="BA490" s="339">
        <f ca="1">SUM(BA$339:BA380)</f>
        <v>0</v>
      </c>
    </row>
    <row r="491" spans="1:53" s="221" customFormat="1" outlineLevel="1">
      <c r="A491" s="16"/>
      <c r="B491" s="978">
        <v>43</v>
      </c>
      <c r="C491" s="979"/>
      <c r="E491" s="338">
        <f ca="1">SUM(E$339:E381)</f>
        <v>0</v>
      </c>
      <c r="F491" s="339">
        <f ca="1">SUM(F$339:F381)</f>
        <v>0</v>
      </c>
      <c r="G491" s="339">
        <f ca="1">SUM(G$339:G381)</f>
        <v>0</v>
      </c>
      <c r="H491" s="339">
        <f ca="1">SUM(H$339:H381)</f>
        <v>0</v>
      </c>
      <c r="I491" s="339">
        <f ca="1">SUM(I$339:I381)</f>
        <v>0</v>
      </c>
      <c r="J491" s="339">
        <f ca="1">SUM(J$339:J381)</f>
        <v>0</v>
      </c>
      <c r="K491" s="339">
        <f ca="1">SUM(K$339:K381)</f>
        <v>0</v>
      </c>
      <c r="L491" s="339">
        <f ca="1">SUM(L$339:L381)</f>
        <v>0</v>
      </c>
      <c r="M491" s="339">
        <f ca="1">SUM(M$339:M381)</f>
        <v>0</v>
      </c>
      <c r="N491" s="339">
        <f ca="1">SUM(N$339:N381)</f>
        <v>0</v>
      </c>
      <c r="O491" s="339">
        <f ca="1">SUM(O$339:O381)</f>
        <v>0</v>
      </c>
      <c r="P491" s="339">
        <f ca="1">SUM(P$339:P381)</f>
        <v>0</v>
      </c>
      <c r="Q491" s="339">
        <f ca="1">SUM(Q$339:Q381)</f>
        <v>0</v>
      </c>
      <c r="R491" s="339">
        <f ca="1">SUM(R$339:R381)</f>
        <v>0</v>
      </c>
      <c r="S491" s="339">
        <f ca="1">SUM(S$339:S381)</f>
        <v>0</v>
      </c>
      <c r="T491" s="339">
        <f ca="1">SUM(T$339:T381)</f>
        <v>0</v>
      </c>
      <c r="U491" s="339">
        <f ca="1">SUM(U$339:U381)</f>
        <v>0</v>
      </c>
      <c r="V491" s="339">
        <f ca="1">SUM(V$339:V381)</f>
        <v>0</v>
      </c>
      <c r="W491" s="339">
        <f ca="1">SUM(W$339:W381)</f>
        <v>0</v>
      </c>
      <c r="X491" s="339">
        <f ca="1">SUM(X$339:X381)</f>
        <v>0</v>
      </c>
      <c r="Y491" s="339">
        <f ca="1">SUM(Y$339:Y381)</f>
        <v>0</v>
      </c>
      <c r="Z491" s="339">
        <f ca="1">SUM(Z$339:Z381)</f>
        <v>0</v>
      </c>
      <c r="AA491" s="339">
        <f ca="1">SUM(AA$339:AA381)</f>
        <v>0</v>
      </c>
      <c r="AB491" s="339">
        <f ca="1">SUM(AB$339:AB381)</f>
        <v>0</v>
      </c>
      <c r="AC491" s="339">
        <f ca="1">SUM(AC$339:AC381)</f>
        <v>0</v>
      </c>
      <c r="AD491" s="339">
        <f ca="1">SUM(AD$339:AD381)</f>
        <v>0</v>
      </c>
      <c r="AE491" s="339">
        <f ca="1">SUM(AE$339:AE381)</f>
        <v>0</v>
      </c>
      <c r="AF491" s="339">
        <f ca="1">SUM(AF$339:AF381)</f>
        <v>0</v>
      </c>
      <c r="AG491" s="339">
        <f ca="1">SUM(AG$339:AG381)</f>
        <v>0</v>
      </c>
      <c r="AH491" s="339">
        <f ca="1">SUM(AH$339:AH381)</f>
        <v>0</v>
      </c>
      <c r="AI491" s="339">
        <f ca="1">SUM(AI$339:AI381)</f>
        <v>0</v>
      </c>
      <c r="AJ491" s="339">
        <f ca="1">SUM(AJ$339:AJ381)</f>
        <v>0</v>
      </c>
      <c r="AK491" s="339">
        <f ca="1">SUM(AK$339:AK381)</f>
        <v>0</v>
      </c>
      <c r="AL491" s="339">
        <f ca="1">SUM(AL$339:AL381)</f>
        <v>0</v>
      </c>
      <c r="AM491" s="339">
        <f ca="1">SUM(AM$339:AM381)</f>
        <v>0</v>
      </c>
      <c r="AN491" s="339">
        <f ca="1">SUM(AN$339:AN381)</f>
        <v>0</v>
      </c>
      <c r="AO491" s="339">
        <f ca="1">SUM(AO$339:AO381)</f>
        <v>0</v>
      </c>
      <c r="AP491" s="339">
        <f ca="1">SUM(AP$339:AP381)</f>
        <v>0</v>
      </c>
      <c r="AQ491" s="339">
        <f ca="1">SUM(AQ$339:AQ381)</f>
        <v>0</v>
      </c>
      <c r="AR491" s="339">
        <f ca="1">SUM(AR$339:AR381)</f>
        <v>0</v>
      </c>
      <c r="AS491" s="339">
        <f ca="1">SUM(AS$339:AS381)</f>
        <v>0</v>
      </c>
      <c r="AT491" s="339">
        <f ca="1">SUM(AT$339:AT381)</f>
        <v>0</v>
      </c>
      <c r="AU491" s="339">
        <f ca="1">SUM(AU$339:AU381)</f>
        <v>0</v>
      </c>
      <c r="AV491" s="339">
        <f ca="1">SUM(AV$339:AV381)</f>
        <v>0</v>
      </c>
      <c r="AW491" s="339">
        <f ca="1">SUM(AW$339:AW381)</f>
        <v>0</v>
      </c>
      <c r="AX491" s="339">
        <f ca="1">SUM(AX$339:AX381)</f>
        <v>0</v>
      </c>
      <c r="AY491" s="339">
        <f ca="1">SUM(AY$339:AY381)</f>
        <v>0</v>
      </c>
      <c r="AZ491" s="339">
        <f ca="1">SUM(AZ$339:AZ381)</f>
        <v>0</v>
      </c>
      <c r="BA491" s="339">
        <f ca="1">SUM(BA$339:BA381)</f>
        <v>0</v>
      </c>
    </row>
    <row r="492" spans="1:53" s="221" customFormat="1" outlineLevel="1">
      <c r="A492" s="16"/>
      <c r="B492" s="978">
        <v>44</v>
      </c>
      <c r="C492" s="979"/>
      <c r="E492" s="338">
        <f ca="1">SUM(E$339:E382)</f>
        <v>0</v>
      </c>
      <c r="F492" s="339">
        <f ca="1">SUM(F$339:F382)</f>
        <v>0</v>
      </c>
      <c r="G492" s="339">
        <f ca="1">SUM(G$339:G382)</f>
        <v>0</v>
      </c>
      <c r="H492" s="339">
        <f ca="1">SUM(H$339:H382)</f>
        <v>0</v>
      </c>
      <c r="I492" s="339">
        <f ca="1">SUM(I$339:I382)</f>
        <v>0</v>
      </c>
      <c r="J492" s="339">
        <f ca="1">SUM(J$339:J382)</f>
        <v>0</v>
      </c>
      <c r="K492" s="339">
        <f ca="1">SUM(K$339:K382)</f>
        <v>0</v>
      </c>
      <c r="L492" s="339">
        <f ca="1">SUM(L$339:L382)</f>
        <v>0</v>
      </c>
      <c r="M492" s="339">
        <f ca="1">SUM(M$339:M382)</f>
        <v>0</v>
      </c>
      <c r="N492" s="339">
        <f ca="1">SUM(N$339:N382)</f>
        <v>0</v>
      </c>
      <c r="O492" s="339">
        <f ca="1">SUM(O$339:O382)</f>
        <v>0</v>
      </c>
      <c r="P492" s="339">
        <f ca="1">SUM(P$339:P382)</f>
        <v>0</v>
      </c>
      <c r="Q492" s="339">
        <f ca="1">SUM(Q$339:Q382)</f>
        <v>0</v>
      </c>
      <c r="R492" s="339">
        <f ca="1">SUM(R$339:R382)</f>
        <v>0</v>
      </c>
      <c r="S492" s="339">
        <f ca="1">SUM(S$339:S382)</f>
        <v>0</v>
      </c>
      <c r="T492" s="339">
        <f ca="1">SUM(T$339:T382)</f>
        <v>0</v>
      </c>
      <c r="U492" s="339">
        <f ca="1">SUM(U$339:U382)</f>
        <v>0</v>
      </c>
      <c r="V492" s="339">
        <f ca="1">SUM(V$339:V382)</f>
        <v>0</v>
      </c>
      <c r="W492" s="339">
        <f ca="1">SUM(W$339:W382)</f>
        <v>0</v>
      </c>
      <c r="X492" s="339">
        <f ca="1">SUM(X$339:X382)</f>
        <v>0</v>
      </c>
      <c r="Y492" s="339">
        <f ca="1">SUM(Y$339:Y382)</f>
        <v>0</v>
      </c>
      <c r="Z492" s="339">
        <f ca="1">SUM(Z$339:Z382)</f>
        <v>0</v>
      </c>
      <c r="AA492" s="339">
        <f ca="1">SUM(AA$339:AA382)</f>
        <v>0</v>
      </c>
      <c r="AB492" s="339">
        <f ca="1">SUM(AB$339:AB382)</f>
        <v>0</v>
      </c>
      <c r="AC492" s="339">
        <f ca="1">SUM(AC$339:AC382)</f>
        <v>0</v>
      </c>
      <c r="AD492" s="339">
        <f ca="1">SUM(AD$339:AD382)</f>
        <v>0</v>
      </c>
      <c r="AE492" s="339">
        <f ca="1">SUM(AE$339:AE382)</f>
        <v>0</v>
      </c>
      <c r="AF492" s="339">
        <f ca="1">SUM(AF$339:AF382)</f>
        <v>0</v>
      </c>
      <c r="AG492" s="339">
        <f ca="1">SUM(AG$339:AG382)</f>
        <v>0</v>
      </c>
      <c r="AH492" s="339">
        <f ca="1">SUM(AH$339:AH382)</f>
        <v>0</v>
      </c>
      <c r="AI492" s="339">
        <f ca="1">SUM(AI$339:AI382)</f>
        <v>0</v>
      </c>
      <c r="AJ492" s="339">
        <f ca="1">SUM(AJ$339:AJ382)</f>
        <v>0</v>
      </c>
      <c r="AK492" s="339">
        <f ca="1">SUM(AK$339:AK382)</f>
        <v>0</v>
      </c>
      <c r="AL492" s="339">
        <f ca="1">SUM(AL$339:AL382)</f>
        <v>0</v>
      </c>
      <c r="AM492" s="339">
        <f ca="1">SUM(AM$339:AM382)</f>
        <v>0</v>
      </c>
      <c r="AN492" s="339">
        <f ca="1">SUM(AN$339:AN382)</f>
        <v>0</v>
      </c>
      <c r="AO492" s="339">
        <f ca="1">SUM(AO$339:AO382)</f>
        <v>0</v>
      </c>
      <c r="AP492" s="339">
        <f ca="1">SUM(AP$339:AP382)</f>
        <v>0</v>
      </c>
      <c r="AQ492" s="339">
        <f ca="1">SUM(AQ$339:AQ382)</f>
        <v>0</v>
      </c>
      <c r="AR492" s="339">
        <f ca="1">SUM(AR$339:AR382)</f>
        <v>0</v>
      </c>
      <c r="AS492" s="339">
        <f ca="1">SUM(AS$339:AS382)</f>
        <v>0</v>
      </c>
      <c r="AT492" s="339">
        <f ca="1">SUM(AT$339:AT382)</f>
        <v>0</v>
      </c>
      <c r="AU492" s="339">
        <f ca="1">SUM(AU$339:AU382)</f>
        <v>0</v>
      </c>
      <c r="AV492" s="339">
        <f ca="1">SUM(AV$339:AV382)</f>
        <v>0</v>
      </c>
      <c r="AW492" s="339">
        <f ca="1">SUM(AW$339:AW382)</f>
        <v>0</v>
      </c>
      <c r="AX492" s="339">
        <f ca="1">SUM(AX$339:AX382)</f>
        <v>0</v>
      </c>
      <c r="AY492" s="339">
        <f ca="1">SUM(AY$339:AY382)</f>
        <v>0</v>
      </c>
      <c r="AZ492" s="339">
        <f ca="1">SUM(AZ$339:AZ382)</f>
        <v>0</v>
      </c>
      <c r="BA492" s="339">
        <f ca="1">SUM(BA$339:BA382)</f>
        <v>0</v>
      </c>
    </row>
    <row r="493" spans="1:53" s="221" customFormat="1" outlineLevel="1">
      <c r="A493" s="16"/>
      <c r="B493" s="978">
        <v>45</v>
      </c>
      <c r="C493" s="979"/>
      <c r="E493" s="338">
        <f ca="1">SUM(E$339:E383)</f>
        <v>0</v>
      </c>
      <c r="F493" s="339">
        <f ca="1">SUM(F$339:F383)</f>
        <v>0</v>
      </c>
      <c r="G493" s="339">
        <f ca="1">SUM(G$339:G383)</f>
        <v>0</v>
      </c>
      <c r="H493" s="339">
        <f ca="1">SUM(H$339:H383)</f>
        <v>0</v>
      </c>
      <c r="I493" s="339">
        <f ca="1">SUM(I$339:I383)</f>
        <v>0</v>
      </c>
      <c r="J493" s="339">
        <f ca="1">SUM(J$339:J383)</f>
        <v>0</v>
      </c>
      <c r="K493" s="339">
        <f ca="1">SUM(K$339:K383)</f>
        <v>0</v>
      </c>
      <c r="L493" s="339">
        <f ca="1">SUM(L$339:L383)</f>
        <v>0</v>
      </c>
      <c r="M493" s="339">
        <f ca="1">SUM(M$339:M383)</f>
        <v>0</v>
      </c>
      <c r="N493" s="339">
        <f ca="1">SUM(N$339:N383)</f>
        <v>0</v>
      </c>
      <c r="O493" s="339">
        <f ca="1">SUM(O$339:O383)</f>
        <v>0</v>
      </c>
      <c r="P493" s="339">
        <f ca="1">SUM(P$339:P383)</f>
        <v>0</v>
      </c>
      <c r="Q493" s="339">
        <f ca="1">SUM(Q$339:Q383)</f>
        <v>0</v>
      </c>
      <c r="R493" s="339">
        <f ca="1">SUM(R$339:R383)</f>
        <v>0</v>
      </c>
      <c r="S493" s="339">
        <f ca="1">SUM(S$339:S383)</f>
        <v>0</v>
      </c>
      <c r="T493" s="339">
        <f ca="1">SUM(T$339:T383)</f>
        <v>0</v>
      </c>
      <c r="U493" s="339">
        <f ca="1">SUM(U$339:U383)</f>
        <v>0</v>
      </c>
      <c r="V493" s="339">
        <f ca="1">SUM(V$339:V383)</f>
        <v>0</v>
      </c>
      <c r="W493" s="339">
        <f ca="1">SUM(W$339:W383)</f>
        <v>0</v>
      </c>
      <c r="X493" s="339">
        <f ca="1">SUM(X$339:X383)</f>
        <v>0</v>
      </c>
      <c r="Y493" s="339">
        <f ca="1">SUM(Y$339:Y383)</f>
        <v>0</v>
      </c>
      <c r="Z493" s="339">
        <f ca="1">SUM(Z$339:Z383)</f>
        <v>0</v>
      </c>
      <c r="AA493" s="339">
        <f ca="1">SUM(AA$339:AA383)</f>
        <v>0</v>
      </c>
      <c r="AB493" s="339">
        <f ca="1">SUM(AB$339:AB383)</f>
        <v>0</v>
      </c>
      <c r="AC493" s="339">
        <f ca="1">SUM(AC$339:AC383)</f>
        <v>0</v>
      </c>
      <c r="AD493" s="339">
        <f ca="1">SUM(AD$339:AD383)</f>
        <v>0</v>
      </c>
      <c r="AE493" s="339">
        <f ca="1">SUM(AE$339:AE383)</f>
        <v>0</v>
      </c>
      <c r="AF493" s="339">
        <f ca="1">SUM(AF$339:AF383)</f>
        <v>0</v>
      </c>
      <c r="AG493" s="339">
        <f ca="1">SUM(AG$339:AG383)</f>
        <v>0</v>
      </c>
      <c r="AH493" s="339">
        <f ca="1">SUM(AH$339:AH383)</f>
        <v>0</v>
      </c>
      <c r="AI493" s="339">
        <f ca="1">SUM(AI$339:AI383)</f>
        <v>0</v>
      </c>
      <c r="AJ493" s="339">
        <f ca="1">SUM(AJ$339:AJ383)</f>
        <v>0</v>
      </c>
      <c r="AK493" s="339">
        <f ca="1">SUM(AK$339:AK383)</f>
        <v>0</v>
      </c>
      <c r="AL493" s="339">
        <f ca="1">SUM(AL$339:AL383)</f>
        <v>0</v>
      </c>
      <c r="AM493" s="339">
        <f ca="1">SUM(AM$339:AM383)</f>
        <v>0</v>
      </c>
      <c r="AN493" s="339">
        <f ca="1">SUM(AN$339:AN383)</f>
        <v>0</v>
      </c>
      <c r="AO493" s="339">
        <f ca="1">SUM(AO$339:AO383)</f>
        <v>0</v>
      </c>
      <c r="AP493" s="339">
        <f ca="1">SUM(AP$339:AP383)</f>
        <v>0</v>
      </c>
      <c r="AQ493" s="339">
        <f ca="1">SUM(AQ$339:AQ383)</f>
        <v>0</v>
      </c>
      <c r="AR493" s="339">
        <f ca="1">SUM(AR$339:AR383)</f>
        <v>0</v>
      </c>
      <c r="AS493" s="339">
        <f ca="1">SUM(AS$339:AS383)</f>
        <v>0</v>
      </c>
      <c r="AT493" s="339">
        <f ca="1">SUM(AT$339:AT383)</f>
        <v>0</v>
      </c>
      <c r="AU493" s="339">
        <f ca="1">SUM(AU$339:AU383)</f>
        <v>0</v>
      </c>
      <c r="AV493" s="339">
        <f ca="1">SUM(AV$339:AV383)</f>
        <v>0</v>
      </c>
      <c r="AW493" s="339">
        <f ca="1">SUM(AW$339:AW383)</f>
        <v>0</v>
      </c>
      <c r="AX493" s="339">
        <f ca="1">SUM(AX$339:AX383)</f>
        <v>0</v>
      </c>
      <c r="AY493" s="339">
        <f ca="1">SUM(AY$339:AY383)</f>
        <v>0</v>
      </c>
      <c r="AZ493" s="339">
        <f ca="1">SUM(AZ$339:AZ383)</f>
        <v>0</v>
      </c>
      <c r="BA493" s="339">
        <f ca="1">SUM(BA$339:BA383)</f>
        <v>0</v>
      </c>
    </row>
    <row r="494" spans="1:53" s="221" customFormat="1" outlineLevel="1">
      <c r="A494" s="16"/>
      <c r="B494" s="978">
        <v>46</v>
      </c>
      <c r="C494" s="979"/>
      <c r="E494" s="338">
        <f ca="1">SUM(E$339:E384)</f>
        <v>0</v>
      </c>
      <c r="F494" s="339">
        <f ca="1">SUM(F$339:F384)</f>
        <v>0</v>
      </c>
      <c r="G494" s="339">
        <f ca="1">SUM(G$339:G384)</f>
        <v>0</v>
      </c>
      <c r="H494" s="339">
        <f ca="1">SUM(H$339:H384)</f>
        <v>0</v>
      </c>
      <c r="I494" s="339">
        <f ca="1">SUM(I$339:I384)</f>
        <v>0</v>
      </c>
      <c r="J494" s="339">
        <f ca="1">SUM(J$339:J384)</f>
        <v>0</v>
      </c>
      <c r="K494" s="339">
        <f ca="1">SUM(K$339:K384)</f>
        <v>0</v>
      </c>
      <c r="L494" s="339">
        <f ca="1">SUM(L$339:L384)</f>
        <v>0</v>
      </c>
      <c r="M494" s="339">
        <f ca="1">SUM(M$339:M384)</f>
        <v>0</v>
      </c>
      <c r="N494" s="339">
        <f ca="1">SUM(N$339:N384)</f>
        <v>0</v>
      </c>
      <c r="O494" s="339">
        <f ca="1">SUM(O$339:O384)</f>
        <v>0</v>
      </c>
      <c r="P494" s="339">
        <f ca="1">SUM(P$339:P384)</f>
        <v>0</v>
      </c>
      <c r="Q494" s="339">
        <f ca="1">SUM(Q$339:Q384)</f>
        <v>0</v>
      </c>
      <c r="R494" s="339">
        <f ca="1">SUM(R$339:R384)</f>
        <v>0</v>
      </c>
      <c r="S494" s="339">
        <f ca="1">SUM(S$339:S384)</f>
        <v>0</v>
      </c>
      <c r="T494" s="339">
        <f ca="1">SUM(T$339:T384)</f>
        <v>0</v>
      </c>
      <c r="U494" s="339">
        <f ca="1">SUM(U$339:U384)</f>
        <v>0</v>
      </c>
      <c r="V494" s="339">
        <f ca="1">SUM(V$339:V384)</f>
        <v>0</v>
      </c>
      <c r="W494" s="339">
        <f ca="1">SUM(W$339:W384)</f>
        <v>0</v>
      </c>
      <c r="X494" s="339">
        <f ca="1">SUM(X$339:X384)</f>
        <v>0</v>
      </c>
      <c r="Y494" s="339">
        <f ca="1">SUM(Y$339:Y384)</f>
        <v>0</v>
      </c>
      <c r="Z494" s="339">
        <f ca="1">SUM(Z$339:Z384)</f>
        <v>0</v>
      </c>
      <c r="AA494" s="339">
        <f ca="1">SUM(AA$339:AA384)</f>
        <v>0</v>
      </c>
      <c r="AB494" s="339">
        <f ca="1">SUM(AB$339:AB384)</f>
        <v>0</v>
      </c>
      <c r="AC494" s="339">
        <f ca="1">SUM(AC$339:AC384)</f>
        <v>0</v>
      </c>
      <c r="AD494" s="339">
        <f ca="1">SUM(AD$339:AD384)</f>
        <v>0</v>
      </c>
      <c r="AE494" s="339">
        <f ca="1">SUM(AE$339:AE384)</f>
        <v>0</v>
      </c>
      <c r="AF494" s="339">
        <f ca="1">SUM(AF$339:AF384)</f>
        <v>0</v>
      </c>
      <c r="AG494" s="339">
        <f ca="1">SUM(AG$339:AG384)</f>
        <v>0</v>
      </c>
      <c r="AH494" s="339">
        <f ca="1">SUM(AH$339:AH384)</f>
        <v>0</v>
      </c>
      <c r="AI494" s="339">
        <f ca="1">SUM(AI$339:AI384)</f>
        <v>0</v>
      </c>
      <c r="AJ494" s="339">
        <f ca="1">SUM(AJ$339:AJ384)</f>
        <v>0</v>
      </c>
      <c r="AK494" s="339">
        <f ca="1">SUM(AK$339:AK384)</f>
        <v>0</v>
      </c>
      <c r="AL494" s="339">
        <f ca="1">SUM(AL$339:AL384)</f>
        <v>0</v>
      </c>
      <c r="AM494" s="339">
        <f ca="1">SUM(AM$339:AM384)</f>
        <v>0</v>
      </c>
      <c r="AN494" s="339">
        <f ca="1">SUM(AN$339:AN384)</f>
        <v>0</v>
      </c>
      <c r="AO494" s="339">
        <f ca="1">SUM(AO$339:AO384)</f>
        <v>0</v>
      </c>
      <c r="AP494" s="339">
        <f ca="1">SUM(AP$339:AP384)</f>
        <v>0</v>
      </c>
      <c r="AQ494" s="339">
        <f ca="1">SUM(AQ$339:AQ384)</f>
        <v>0</v>
      </c>
      <c r="AR494" s="339">
        <f ca="1">SUM(AR$339:AR384)</f>
        <v>0</v>
      </c>
      <c r="AS494" s="339">
        <f ca="1">SUM(AS$339:AS384)</f>
        <v>0</v>
      </c>
      <c r="AT494" s="339">
        <f ca="1">SUM(AT$339:AT384)</f>
        <v>0</v>
      </c>
      <c r="AU494" s="339">
        <f ca="1">SUM(AU$339:AU384)</f>
        <v>0</v>
      </c>
      <c r="AV494" s="339">
        <f ca="1">SUM(AV$339:AV384)</f>
        <v>0</v>
      </c>
      <c r="AW494" s="339">
        <f ca="1">SUM(AW$339:AW384)</f>
        <v>0</v>
      </c>
      <c r="AX494" s="339">
        <f ca="1">SUM(AX$339:AX384)</f>
        <v>0</v>
      </c>
      <c r="AY494" s="339">
        <f ca="1">SUM(AY$339:AY384)</f>
        <v>0</v>
      </c>
      <c r="AZ494" s="339">
        <f ca="1">SUM(AZ$339:AZ384)</f>
        <v>0</v>
      </c>
      <c r="BA494" s="339">
        <f ca="1">SUM(BA$339:BA384)</f>
        <v>0</v>
      </c>
    </row>
    <row r="495" spans="1:53" s="221" customFormat="1" outlineLevel="1">
      <c r="A495" s="16"/>
      <c r="B495" s="978">
        <v>47</v>
      </c>
      <c r="C495" s="979"/>
      <c r="E495" s="338">
        <f ca="1">SUM(E$339:E385)</f>
        <v>0</v>
      </c>
      <c r="F495" s="339">
        <f ca="1">SUM(F$339:F385)</f>
        <v>0</v>
      </c>
      <c r="G495" s="339">
        <f ca="1">SUM(G$339:G385)</f>
        <v>0</v>
      </c>
      <c r="H495" s="339">
        <f ca="1">SUM(H$339:H385)</f>
        <v>0</v>
      </c>
      <c r="I495" s="339">
        <f ca="1">SUM(I$339:I385)</f>
        <v>0</v>
      </c>
      <c r="J495" s="339">
        <f ca="1">SUM(J$339:J385)</f>
        <v>0</v>
      </c>
      <c r="K495" s="339">
        <f ca="1">SUM(K$339:K385)</f>
        <v>0</v>
      </c>
      <c r="L495" s="339">
        <f ca="1">SUM(L$339:L385)</f>
        <v>0</v>
      </c>
      <c r="M495" s="339">
        <f ca="1">SUM(M$339:M385)</f>
        <v>0</v>
      </c>
      <c r="N495" s="339">
        <f ca="1">SUM(N$339:N385)</f>
        <v>0</v>
      </c>
      <c r="O495" s="339">
        <f ca="1">SUM(O$339:O385)</f>
        <v>0</v>
      </c>
      <c r="P495" s="339">
        <f ca="1">SUM(P$339:P385)</f>
        <v>0</v>
      </c>
      <c r="Q495" s="339">
        <f ca="1">SUM(Q$339:Q385)</f>
        <v>0</v>
      </c>
      <c r="R495" s="339">
        <f ca="1">SUM(R$339:R385)</f>
        <v>0</v>
      </c>
      <c r="S495" s="339">
        <f ca="1">SUM(S$339:S385)</f>
        <v>0</v>
      </c>
      <c r="T495" s="339">
        <f ca="1">SUM(T$339:T385)</f>
        <v>0</v>
      </c>
      <c r="U495" s="339">
        <f ca="1">SUM(U$339:U385)</f>
        <v>0</v>
      </c>
      <c r="V495" s="339">
        <f ca="1">SUM(V$339:V385)</f>
        <v>0</v>
      </c>
      <c r="W495" s="339">
        <f ca="1">SUM(W$339:W385)</f>
        <v>0</v>
      </c>
      <c r="X495" s="339">
        <f ca="1">SUM(X$339:X385)</f>
        <v>0</v>
      </c>
      <c r="Y495" s="339">
        <f ca="1">SUM(Y$339:Y385)</f>
        <v>0</v>
      </c>
      <c r="Z495" s="339">
        <f ca="1">SUM(Z$339:Z385)</f>
        <v>0</v>
      </c>
      <c r="AA495" s="339">
        <f ca="1">SUM(AA$339:AA385)</f>
        <v>0</v>
      </c>
      <c r="AB495" s="339">
        <f ca="1">SUM(AB$339:AB385)</f>
        <v>0</v>
      </c>
      <c r="AC495" s="339">
        <f ca="1">SUM(AC$339:AC385)</f>
        <v>0</v>
      </c>
      <c r="AD495" s="339">
        <f ca="1">SUM(AD$339:AD385)</f>
        <v>0</v>
      </c>
      <c r="AE495" s="339">
        <f ca="1">SUM(AE$339:AE385)</f>
        <v>0</v>
      </c>
      <c r="AF495" s="339">
        <f ca="1">SUM(AF$339:AF385)</f>
        <v>0</v>
      </c>
      <c r="AG495" s="339">
        <f ca="1">SUM(AG$339:AG385)</f>
        <v>0</v>
      </c>
      <c r="AH495" s="339">
        <f ca="1">SUM(AH$339:AH385)</f>
        <v>0</v>
      </c>
      <c r="AI495" s="339">
        <f ca="1">SUM(AI$339:AI385)</f>
        <v>0</v>
      </c>
      <c r="AJ495" s="339">
        <f ca="1">SUM(AJ$339:AJ385)</f>
        <v>0</v>
      </c>
      <c r="AK495" s="339">
        <f ca="1">SUM(AK$339:AK385)</f>
        <v>0</v>
      </c>
      <c r="AL495" s="339">
        <f ca="1">SUM(AL$339:AL385)</f>
        <v>0</v>
      </c>
      <c r="AM495" s="339">
        <f ca="1">SUM(AM$339:AM385)</f>
        <v>0</v>
      </c>
      <c r="AN495" s="339">
        <f ca="1">SUM(AN$339:AN385)</f>
        <v>0</v>
      </c>
      <c r="AO495" s="339">
        <f ca="1">SUM(AO$339:AO385)</f>
        <v>0</v>
      </c>
      <c r="AP495" s="339">
        <f ca="1">SUM(AP$339:AP385)</f>
        <v>0</v>
      </c>
      <c r="AQ495" s="339">
        <f ca="1">SUM(AQ$339:AQ385)</f>
        <v>0</v>
      </c>
      <c r="AR495" s="339">
        <f ca="1">SUM(AR$339:AR385)</f>
        <v>0</v>
      </c>
      <c r="AS495" s="339">
        <f ca="1">SUM(AS$339:AS385)</f>
        <v>0</v>
      </c>
      <c r="AT495" s="339">
        <f ca="1">SUM(AT$339:AT385)</f>
        <v>0</v>
      </c>
      <c r="AU495" s="339">
        <f ca="1">SUM(AU$339:AU385)</f>
        <v>0</v>
      </c>
      <c r="AV495" s="339">
        <f ca="1">SUM(AV$339:AV385)</f>
        <v>0</v>
      </c>
      <c r="AW495" s="339">
        <f ca="1">SUM(AW$339:AW385)</f>
        <v>0</v>
      </c>
      <c r="AX495" s="339">
        <f ca="1">SUM(AX$339:AX385)</f>
        <v>0</v>
      </c>
      <c r="AY495" s="339">
        <f ca="1">SUM(AY$339:AY385)</f>
        <v>0</v>
      </c>
      <c r="AZ495" s="339">
        <f ca="1">SUM(AZ$339:AZ385)</f>
        <v>0</v>
      </c>
      <c r="BA495" s="339">
        <f ca="1">SUM(BA$339:BA385)</f>
        <v>0</v>
      </c>
    </row>
    <row r="496" spans="1:53" s="221" customFormat="1" outlineLevel="1">
      <c r="A496" s="16"/>
      <c r="B496" s="978">
        <v>48</v>
      </c>
      <c r="C496" s="979"/>
      <c r="E496" s="338">
        <f ca="1">SUM(E$339:E386)</f>
        <v>0</v>
      </c>
      <c r="F496" s="339">
        <f ca="1">SUM(F$339:F386)</f>
        <v>0</v>
      </c>
      <c r="G496" s="339">
        <f ca="1">SUM(G$339:G386)</f>
        <v>0</v>
      </c>
      <c r="H496" s="339">
        <f ca="1">SUM(H$339:H386)</f>
        <v>0</v>
      </c>
      <c r="I496" s="339">
        <f ca="1">SUM(I$339:I386)</f>
        <v>0</v>
      </c>
      <c r="J496" s="339">
        <f ca="1">SUM(J$339:J386)</f>
        <v>0</v>
      </c>
      <c r="K496" s="339">
        <f ca="1">SUM(K$339:K386)</f>
        <v>0</v>
      </c>
      <c r="L496" s="339">
        <f ca="1">SUM(L$339:L386)</f>
        <v>0</v>
      </c>
      <c r="M496" s="339">
        <f ca="1">SUM(M$339:M386)</f>
        <v>0</v>
      </c>
      <c r="N496" s="339">
        <f ca="1">SUM(N$339:N386)</f>
        <v>0</v>
      </c>
      <c r="O496" s="339">
        <f ca="1">SUM(O$339:O386)</f>
        <v>0</v>
      </c>
      <c r="P496" s="339">
        <f ca="1">SUM(P$339:P386)</f>
        <v>0</v>
      </c>
      <c r="Q496" s="339">
        <f ca="1">SUM(Q$339:Q386)</f>
        <v>0</v>
      </c>
      <c r="R496" s="339">
        <f ca="1">SUM(R$339:R386)</f>
        <v>0</v>
      </c>
      <c r="S496" s="339">
        <f ca="1">SUM(S$339:S386)</f>
        <v>0</v>
      </c>
      <c r="T496" s="339">
        <f ca="1">SUM(T$339:T386)</f>
        <v>0</v>
      </c>
      <c r="U496" s="339">
        <f ca="1">SUM(U$339:U386)</f>
        <v>0</v>
      </c>
      <c r="V496" s="339">
        <f ca="1">SUM(V$339:V386)</f>
        <v>0</v>
      </c>
      <c r="W496" s="339">
        <f ca="1">SUM(W$339:W386)</f>
        <v>0</v>
      </c>
      <c r="X496" s="339">
        <f ca="1">SUM(X$339:X386)</f>
        <v>0</v>
      </c>
      <c r="Y496" s="339">
        <f ca="1">SUM(Y$339:Y386)</f>
        <v>0</v>
      </c>
      <c r="Z496" s="339">
        <f ca="1">SUM(Z$339:Z386)</f>
        <v>0</v>
      </c>
      <c r="AA496" s="339">
        <f ca="1">SUM(AA$339:AA386)</f>
        <v>0</v>
      </c>
      <c r="AB496" s="339">
        <f ca="1">SUM(AB$339:AB386)</f>
        <v>0</v>
      </c>
      <c r="AC496" s="339">
        <f ca="1">SUM(AC$339:AC386)</f>
        <v>0</v>
      </c>
      <c r="AD496" s="339">
        <f ca="1">SUM(AD$339:AD386)</f>
        <v>0</v>
      </c>
      <c r="AE496" s="339">
        <f ca="1">SUM(AE$339:AE386)</f>
        <v>0</v>
      </c>
      <c r="AF496" s="339">
        <f ca="1">SUM(AF$339:AF386)</f>
        <v>0</v>
      </c>
      <c r="AG496" s="339">
        <f ca="1">SUM(AG$339:AG386)</f>
        <v>0</v>
      </c>
      <c r="AH496" s="339">
        <f ca="1">SUM(AH$339:AH386)</f>
        <v>0</v>
      </c>
      <c r="AI496" s="339">
        <f ca="1">SUM(AI$339:AI386)</f>
        <v>0</v>
      </c>
      <c r="AJ496" s="339">
        <f ca="1">SUM(AJ$339:AJ386)</f>
        <v>0</v>
      </c>
      <c r="AK496" s="339">
        <f ca="1">SUM(AK$339:AK386)</f>
        <v>0</v>
      </c>
      <c r="AL496" s="339">
        <f ca="1">SUM(AL$339:AL386)</f>
        <v>0</v>
      </c>
      <c r="AM496" s="339">
        <f ca="1">SUM(AM$339:AM386)</f>
        <v>0</v>
      </c>
      <c r="AN496" s="339">
        <f ca="1">SUM(AN$339:AN386)</f>
        <v>0</v>
      </c>
      <c r="AO496" s="339">
        <f ca="1">SUM(AO$339:AO386)</f>
        <v>0</v>
      </c>
      <c r="AP496" s="339">
        <f ca="1">SUM(AP$339:AP386)</f>
        <v>0</v>
      </c>
      <c r="AQ496" s="339">
        <f ca="1">SUM(AQ$339:AQ386)</f>
        <v>0</v>
      </c>
      <c r="AR496" s="339">
        <f ca="1">SUM(AR$339:AR386)</f>
        <v>0</v>
      </c>
      <c r="AS496" s="339">
        <f ca="1">SUM(AS$339:AS386)</f>
        <v>0</v>
      </c>
      <c r="AT496" s="339">
        <f ca="1">SUM(AT$339:AT386)</f>
        <v>0</v>
      </c>
      <c r="AU496" s="339">
        <f ca="1">SUM(AU$339:AU386)</f>
        <v>0</v>
      </c>
      <c r="AV496" s="339">
        <f ca="1">SUM(AV$339:AV386)</f>
        <v>0</v>
      </c>
      <c r="AW496" s="339">
        <f ca="1">SUM(AW$339:AW386)</f>
        <v>0</v>
      </c>
      <c r="AX496" s="339">
        <f ca="1">SUM(AX$339:AX386)</f>
        <v>0</v>
      </c>
      <c r="AY496" s="339">
        <f ca="1">SUM(AY$339:AY386)</f>
        <v>0</v>
      </c>
      <c r="AZ496" s="339">
        <f ca="1">SUM(AZ$339:AZ386)</f>
        <v>0</v>
      </c>
      <c r="BA496" s="339">
        <f ca="1">SUM(BA$339:BA386)</f>
        <v>0</v>
      </c>
    </row>
    <row r="497" spans="1:256" s="221" customFormat="1" outlineLevel="1">
      <c r="A497" s="16"/>
      <c r="B497" s="978">
        <v>49</v>
      </c>
      <c r="C497" s="979"/>
      <c r="E497" s="338">
        <f ca="1">SUM(E$339:E387)</f>
        <v>0</v>
      </c>
      <c r="F497" s="339">
        <f ca="1">SUM(F$339:F387)</f>
        <v>0</v>
      </c>
      <c r="G497" s="339">
        <f ca="1">SUM(G$339:G387)</f>
        <v>0</v>
      </c>
      <c r="H497" s="339">
        <f ca="1">SUM(H$339:H387)</f>
        <v>0</v>
      </c>
      <c r="I497" s="339">
        <f ca="1">SUM(I$339:I387)</f>
        <v>0</v>
      </c>
      <c r="J497" s="339">
        <f ca="1">SUM(J$339:J387)</f>
        <v>0</v>
      </c>
      <c r="K497" s="339">
        <f ca="1">SUM(K$339:K387)</f>
        <v>0</v>
      </c>
      <c r="L497" s="339">
        <f ca="1">SUM(L$339:L387)</f>
        <v>0</v>
      </c>
      <c r="M497" s="339">
        <f ca="1">SUM(M$339:M387)</f>
        <v>0</v>
      </c>
      <c r="N497" s="339">
        <f ca="1">SUM(N$339:N387)</f>
        <v>0</v>
      </c>
      <c r="O497" s="339">
        <f ca="1">SUM(O$339:O387)</f>
        <v>0</v>
      </c>
      <c r="P497" s="339">
        <f ca="1">SUM(P$339:P387)</f>
        <v>0</v>
      </c>
      <c r="Q497" s="339">
        <f ca="1">SUM(Q$339:Q387)</f>
        <v>0</v>
      </c>
      <c r="R497" s="339">
        <f ca="1">SUM(R$339:R387)</f>
        <v>0</v>
      </c>
      <c r="S497" s="339">
        <f ca="1">SUM(S$339:S387)</f>
        <v>0</v>
      </c>
      <c r="T497" s="339">
        <f ca="1">SUM(T$339:T387)</f>
        <v>0</v>
      </c>
      <c r="U497" s="339">
        <f ca="1">SUM(U$339:U387)</f>
        <v>0</v>
      </c>
      <c r="V497" s="339">
        <f ca="1">SUM(V$339:V387)</f>
        <v>0</v>
      </c>
      <c r="W497" s="339">
        <f ca="1">SUM(W$339:W387)</f>
        <v>0</v>
      </c>
      <c r="X497" s="339">
        <f ca="1">SUM(X$339:X387)</f>
        <v>0</v>
      </c>
      <c r="Y497" s="339">
        <f ca="1">SUM(Y$339:Y387)</f>
        <v>0</v>
      </c>
      <c r="Z497" s="339">
        <f ca="1">SUM(Z$339:Z387)</f>
        <v>0</v>
      </c>
      <c r="AA497" s="339">
        <f ca="1">SUM(AA$339:AA387)</f>
        <v>0</v>
      </c>
      <c r="AB497" s="339">
        <f ca="1">SUM(AB$339:AB387)</f>
        <v>0</v>
      </c>
      <c r="AC497" s="339">
        <f ca="1">SUM(AC$339:AC387)</f>
        <v>0</v>
      </c>
      <c r="AD497" s="339">
        <f ca="1">SUM(AD$339:AD387)</f>
        <v>0</v>
      </c>
      <c r="AE497" s="339">
        <f ca="1">SUM(AE$339:AE387)</f>
        <v>0</v>
      </c>
      <c r="AF497" s="339">
        <f ca="1">SUM(AF$339:AF387)</f>
        <v>0</v>
      </c>
      <c r="AG497" s="339">
        <f ca="1">SUM(AG$339:AG387)</f>
        <v>0</v>
      </c>
      <c r="AH497" s="339">
        <f ca="1">SUM(AH$339:AH387)</f>
        <v>0</v>
      </c>
      <c r="AI497" s="339">
        <f ca="1">SUM(AI$339:AI387)</f>
        <v>0</v>
      </c>
      <c r="AJ497" s="339">
        <f ca="1">SUM(AJ$339:AJ387)</f>
        <v>0</v>
      </c>
      <c r="AK497" s="339">
        <f ca="1">SUM(AK$339:AK387)</f>
        <v>0</v>
      </c>
      <c r="AL497" s="339">
        <f ca="1">SUM(AL$339:AL387)</f>
        <v>0</v>
      </c>
      <c r="AM497" s="339">
        <f ca="1">SUM(AM$339:AM387)</f>
        <v>0</v>
      </c>
      <c r="AN497" s="339">
        <f ca="1">SUM(AN$339:AN387)</f>
        <v>0</v>
      </c>
      <c r="AO497" s="339">
        <f ca="1">SUM(AO$339:AO387)</f>
        <v>0</v>
      </c>
      <c r="AP497" s="339">
        <f ca="1">SUM(AP$339:AP387)</f>
        <v>0</v>
      </c>
      <c r="AQ497" s="339">
        <f ca="1">SUM(AQ$339:AQ387)</f>
        <v>0</v>
      </c>
      <c r="AR497" s="339">
        <f ca="1">SUM(AR$339:AR387)</f>
        <v>0</v>
      </c>
      <c r="AS497" s="339">
        <f ca="1">SUM(AS$339:AS387)</f>
        <v>0</v>
      </c>
      <c r="AT497" s="339">
        <f ca="1">SUM(AT$339:AT387)</f>
        <v>0</v>
      </c>
      <c r="AU497" s="339">
        <f ca="1">SUM(AU$339:AU387)</f>
        <v>0</v>
      </c>
      <c r="AV497" s="339">
        <f ca="1">SUM(AV$339:AV387)</f>
        <v>0</v>
      </c>
      <c r="AW497" s="339">
        <f ca="1">SUM(AW$339:AW387)</f>
        <v>0</v>
      </c>
      <c r="AX497" s="339">
        <f ca="1">SUM(AX$339:AX387)</f>
        <v>0</v>
      </c>
      <c r="AY497" s="339">
        <f ca="1">SUM(AY$339:AY387)</f>
        <v>0</v>
      </c>
      <c r="AZ497" s="339">
        <f ca="1">SUM(AZ$339:AZ387)</f>
        <v>0</v>
      </c>
      <c r="BA497" s="339">
        <f ca="1">SUM(BA$339:BA387)</f>
        <v>0</v>
      </c>
    </row>
    <row r="498" spans="1:256" s="221" customFormat="1" outlineLevel="1">
      <c r="A498" s="16"/>
      <c r="B498" s="978">
        <v>50</v>
      </c>
      <c r="C498" s="979"/>
      <c r="E498" s="338">
        <f ca="1">SUM(E$339:E388)</f>
        <v>0</v>
      </c>
      <c r="F498" s="339">
        <f ca="1">SUM(F$339:F388)</f>
        <v>0</v>
      </c>
      <c r="G498" s="339">
        <f ca="1">SUM(G$339:G388)</f>
        <v>0</v>
      </c>
      <c r="H498" s="339">
        <f ca="1">SUM(H$339:H388)</f>
        <v>0</v>
      </c>
      <c r="I498" s="339">
        <f ca="1">SUM(I$339:I388)</f>
        <v>0</v>
      </c>
      <c r="J498" s="339">
        <f ca="1">SUM(J$339:J388)</f>
        <v>0</v>
      </c>
      <c r="K498" s="339">
        <f ca="1">SUM(K$339:K388)</f>
        <v>0</v>
      </c>
      <c r="L498" s="339">
        <f ca="1">SUM(L$339:L388)</f>
        <v>0</v>
      </c>
      <c r="M498" s="339">
        <f ca="1">SUM(M$339:M388)</f>
        <v>0</v>
      </c>
      <c r="N498" s="339">
        <f ca="1">SUM(N$339:N388)</f>
        <v>0</v>
      </c>
      <c r="O498" s="339">
        <f ca="1">SUM(O$339:O388)</f>
        <v>0</v>
      </c>
      <c r="P498" s="339">
        <f ca="1">SUM(P$339:P388)</f>
        <v>0</v>
      </c>
      <c r="Q498" s="339">
        <f ca="1">SUM(Q$339:Q388)</f>
        <v>0</v>
      </c>
      <c r="R498" s="339">
        <f ca="1">SUM(R$339:R388)</f>
        <v>0</v>
      </c>
      <c r="S498" s="339">
        <f ca="1">SUM(S$339:S388)</f>
        <v>0</v>
      </c>
      <c r="T498" s="339">
        <f ca="1">SUM(T$339:T388)</f>
        <v>0</v>
      </c>
      <c r="U498" s="339">
        <f ca="1">SUM(U$339:U388)</f>
        <v>0</v>
      </c>
      <c r="V498" s="339">
        <f ca="1">SUM(V$339:V388)</f>
        <v>0</v>
      </c>
      <c r="W498" s="339">
        <f ca="1">SUM(W$339:W388)</f>
        <v>0</v>
      </c>
      <c r="X498" s="339">
        <f ca="1">SUM(X$339:X388)</f>
        <v>0</v>
      </c>
      <c r="Y498" s="339">
        <f ca="1">SUM(Y$339:Y388)</f>
        <v>0</v>
      </c>
      <c r="Z498" s="339">
        <f ca="1">SUM(Z$339:Z388)</f>
        <v>0</v>
      </c>
      <c r="AA498" s="339">
        <f ca="1">SUM(AA$339:AA388)</f>
        <v>0</v>
      </c>
      <c r="AB498" s="339">
        <f ca="1">SUM(AB$339:AB388)</f>
        <v>0</v>
      </c>
      <c r="AC498" s="339">
        <f ca="1">SUM(AC$339:AC388)</f>
        <v>0</v>
      </c>
      <c r="AD498" s="339">
        <f ca="1">SUM(AD$339:AD388)</f>
        <v>0</v>
      </c>
      <c r="AE498" s="339">
        <f ca="1">SUM(AE$339:AE388)</f>
        <v>0</v>
      </c>
      <c r="AF498" s="339">
        <f ca="1">SUM(AF$339:AF388)</f>
        <v>0</v>
      </c>
      <c r="AG498" s="339">
        <f ca="1">SUM(AG$339:AG388)</f>
        <v>0</v>
      </c>
      <c r="AH498" s="339">
        <f ca="1">SUM(AH$339:AH388)</f>
        <v>0</v>
      </c>
      <c r="AI498" s="339">
        <f ca="1">SUM(AI$339:AI388)</f>
        <v>0</v>
      </c>
      <c r="AJ498" s="339">
        <f ca="1">SUM(AJ$339:AJ388)</f>
        <v>0</v>
      </c>
      <c r="AK498" s="339">
        <f ca="1">SUM(AK$339:AK388)</f>
        <v>0</v>
      </c>
      <c r="AL498" s="339">
        <f ca="1">SUM(AL$339:AL388)</f>
        <v>0</v>
      </c>
      <c r="AM498" s="339">
        <f ca="1">SUM(AM$339:AM388)</f>
        <v>0</v>
      </c>
      <c r="AN498" s="339">
        <f ca="1">SUM(AN$339:AN388)</f>
        <v>0</v>
      </c>
      <c r="AO498" s="339">
        <f ca="1">SUM(AO$339:AO388)</f>
        <v>0</v>
      </c>
      <c r="AP498" s="339">
        <f ca="1">SUM(AP$339:AP388)</f>
        <v>0</v>
      </c>
      <c r="AQ498" s="339">
        <f ca="1">SUM(AQ$339:AQ388)</f>
        <v>0</v>
      </c>
      <c r="AR498" s="339">
        <f ca="1">SUM(AR$339:AR388)</f>
        <v>0</v>
      </c>
      <c r="AS498" s="339">
        <f ca="1">SUM(AS$339:AS388)</f>
        <v>0</v>
      </c>
      <c r="AT498" s="339">
        <f ca="1">SUM(AT$339:AT388)</f>
        <v>0</v>
      </c>
      <c r="AU498" s="339">
        <f ca="1">SUM(AU$339:AU388)</f>
        <v>0</v>
      </c>
      <c r="AV498" s="339">
        <f ca="1">SUM(AV$339:AV388)</f>
        <v>0</v>
      </c>
      <c r="AW498" s="339">
        <f ca="1">SUM(AW$339:AW388)</f>
        <v>0</v>
      </c>
      <c r="AX498" s="339">
        <f ca="1">SUM(AX$339:AX388)</f>
        <v>0</v>
      </c>
      <c r="AY498" s="339">
        <f ca="1">SUM(AY$339:AY388)</f>
        <v>0</v>
      </c>
      <c r="AZ498" s="339">
        <f ca="1">SUM(AZ$339:AZ388)</f>
        <v>0</v>
      </c>
      <c r="BA498" s="339">
        <f ca="1">SUM(BA$339:BA388)</f>
        <v>0</v>
      </c>
    </row>
    <row r="499" spans="1:256" s="221" customFormat="1" ht="19.5" customHeight="1"/>
    <row r="500" spans="1:256" s="221" customFormat="1">
      <c r="A500" s="790" t="s">
        <v>454</v>
      </c>
    </row>
    <row r="501" spans="1:256" s="221" customFormat="1"/>
    <row r="502" spans="1:256" s="394" customFormat="1">
      <c r="A502" s="341" t="s">
        <v>448</v>
      </c>
      <c r="B502" s="980"/>
      <c r="C502" s="981"/>
      <c r="D502" s="335">
        <f>IF(SUM(Inputs!$B$37:$AY$38)&gt;0,(D228*SUM(Inputs!$B$38:$AY$38)+D173*SUM(Inputs!$B$37:$AY$37))/SUM(Inputs!$B$37:$AY$38),0)</f>
        <v>0</v>
      </c>
      <c r="E502" s="335">
        <f>IF(SUM(Inputs!$B$37:$AY$38)&gt;0,(E228*SUM(Inputs!$B$38:$AY$38)+E173*SUM(Inputs!$B$37:$AY$37))/SUM(Inputs!$B$37:$AY$38),0)</f>
        <v>0</v>
      </c>
      <c r="F502" s="335">
        <f>IF(SUM(Inputs!$B$37:$AY$38)&gt;0,(F228*SUM(Inputs!$B$38:$AY$38)+F173*SUM(Inputs!$B$37:$AY$37))/SUM(Inputs!$B$37:$AY$38),0)</f>
        <v>0</v>
      </c>
      <c r="G502" s="335">
        <f>IF(SUM(Inputs!$B$37:$AY$38)&gt;0,(G228*SUM(Inputs!$B$38:$AY$38)+G173*SUM(Inputs!$B$37:$AY$37))/SUM(Inputs!$B$37:$AY$38),0)</f>
        <v>0</v>
      </c>
      <c r="H502" s="335">
        <f>IF(SUM(Inputs!$B$37:$AY$38)&gt;0,(H228*SUM(Inputs!$B$38:$AY$38)+H173*SUM(Inputs!$B$37:$AY$37))/SUM(Inputs!$B$37:$AY$38),0)</f>
        <v>0</v>
      </c>
      <c r="I502" s="335">
        <f>IF(SUM(Inputs!$B$37:$AY$38)&gt;0,(I228*SUM(Inputs!$B$38:$AY$38)+I173*SUM(Inputs!$B$37:$AY$37))/SUM(Inputs!$B$37:$AY$38),0)</f>
        <v>0</v>
      </c>
      <c r="J502" s="335">
        <f>IF(SUM(Inputs!$B$37:$AY$38)&gt;0,(J228*SUM(Inputs!$B$38:$AY$38)+J173*SUM(Inputs!$B$37:$AY$37))/SUM(Inputs!$B$37:$AY$38),0)</f>
        <v>0</v>
      </c>
      <c r="K502" s="335">
        <f>IF(SUM(Inputs!$B$37:$AY$38)&gt;0,(K228*SUM(Inputs!$B$38:$AY$38)+K173*SUM(Inputs!$B$37:$AY$37))/SUM(Inputs!$B$37:$AY$38),0)</f>
        <v>0</v>
      </c>
      <c r="L502" s="335">
        <f>IF(SUM(Inputs!$B$37:$AY$38)&gt;0,(L228*SUM(Inputs!$B$38:$AY$38)+L173*SUM(Inputs!$B$37:$AY$37))/SUM(Inputs!$B$37:$AY$38),0)</f>
        <v>0</v>
      </c>
      <c r="M502" s="335">
        <f>IF(SUM(Inputs!$B$37:$AY$38)&gt;0,(M228*SUM(Inputs!$B$38:$AY$38)+M173*SUM(Inputs!$B$37:$AY$37))/SUM(Inputs!$B$37:$AY$38),0)</f>
        <v>0</v>
      </c>
      <c r="N502" s="335">
        <f>IF(SUM(Inputs!$B$37:$AY$38)&gt;0,(N228*SUM(Inputs!$B$38:$AY$38)+N173*SUM(Inputs!$B$37:$AY$37))/SUM(Inputs!$B$37:$AY$38),0)</f>
        <v>0</v>
      </c>
      <c r="O502" s="335">
        <f>IF(SUM(Inputs!$B$37:$AY$38)&gt;0,(O228*SUM(Inputs!$B$38:$AY$38)+O173*SUM(Inputs!$B$37:$AY$37))/SUM(Inputs!$B$37:$AY$38),0)</f>
        <v>0</v>
      </c>
      <c r="P502" s="335">
        <f>IF(SUM(Inputs!$B$37:$AY$38)&gt;0,(P228*SUM(Inputs!$B$38:$AY$38)+P173*SUM(Inputs!$B$37:$AY$37))/SUM(Inputs!$B$37:$AY$38),0)</f>
        <v>0</v>
      </c>
      <c r="Q502" s="335">
        <f>IF(SUM(Inputs!$B$37:$AY$38)&gt;0,(Q228*SUM(Inputs!$B$38:$AY$38)+Q173*SUM(Inputs!$B$37:$AY$37))/SUM(Inputs!$B$37:$AY$38),0)</f>
        <v>0</v>
      </c>
      <c r="R502" s="335">
        <f>IF(SUM(Inputs!$B$37:$AY$38)&gt;0,(R228*SUM(Inputs!$B$38:$AY$38)+R173*SUM(Inputs!$B$37:$AY$37))/SUM(Inputs!$B$37:$AY$38),0)</f>
        <v>0</v>
      </c>
      <c r="S502" s="335">
        <f>IF(SUM(Inputs!$B$37:$AY$38)&gt;0,(S228*SUM(Inputs!$B$38:$AY$38)+S173*SUM(Inputs!$B$37:$AY$37))/SUM(Inputs!$B$37:$AY$38),0)</f>
        <v>0</v>
      </c>
      <c r="T502" s="335">
        <f>IF(SUM(Inputs!$B$37:$AY$38)&gt;0,(T228*SUM(Inputs!$B$38:$AY$38)+T173*SUM(Inputs!$B$37:$AY$37))/SUM(Inputs!$B$37:$AY$38),0)</f>
        <v>0</v>
      </c>
      <c r="U502" s="335">
        <f>IF(SUM(Inputs!$B$37:$AY$38)&gt;0,(U228*SUM(Inputs!$B$38:$AY$38)+U173*SUM(Inputs!$B$37:$AY$37))/SUM(Inputs!$B$37:$AY$38),0)</f>
        <v>0</v>
      </c>
      <c r="V502" s="335">
        <f>IF(SUM(Inputs!$B$37:$AY$38)&gt;0,(V228*SUM(Inputs!$B$38:$AY$38)+V173*SUM(Inputs!$B$37:$AY$37))/SUM(Inputs!$B$37:$AY$38),0)</f>
        <v>0</v>
      </c>
      <c r="W502" s="335">
        <f>IF(SUM(Inputs!$B$37:$AY$38)&gt;0,(W228*SUM(Inputs!$B$38:$AY$38)+W173*SUM(Inputs!$B$37:$AY$37))/SUM(Inputs!$B$37:$AY$38),0)</f>
        <v>0</v>
      </c>
      <c r="X502" s="335">
        <f>IF(SUM(Inputs!$B$37:$AY$38)&gt;0,(X228*SUM(Inputs!$B$38:$AY$38)+X173*SUM(Inputs!$B$37:$AY$37))/SUM(Inputs!$B$37:$AY$38),0)</f>
        <v>0</v>
      </c>
      <c r="Y502" s="335">
        <f>IF(SUM(Inputs!$B$37:$AY$38)&gt;0,(Y228*SUM(Inputs!$B$38:$AY$38)+Y173*SUM(Inputs!$B$37:$AY$37))/SUM(Inputs!$B$37:$AY$38),0)</f>
        <v>0</v>
      </c>
      <c r="Z502" s="335">
        <f>IF(SUM(Inputs!$B$37:$AY$38)&gt;0,(Z228*SUM(Inputs!$B$38:$AY$38)+Z173*SUM(Inputs!$B$37:$AY$37))/SUM(Inputs!$B$37:$AY$38),0)</f>
        <v>0</v>
      </c>
      <c r="AA502" s="335">
        <f>IF(SUM(Inputs!$B$37:$AY$38)&gt;0,(AA228*SUM(Inputs!$B$38:$AY$38)+AA173*SUM(Inputs!$B$37:$AY$37))/SUM(Inputs!$B$37:$AY$38),0)</f>
        <v>0</v>
      </c>
      <c r="AB502" s="335">
        <f>IF(SUM(Inputs!$B$37:$AY$38)&gt;0,(AB228*SUM(Inputs!$B$38:$AY$38)+AB173*SUM(Inputs!$B$37:$AY$37))/SUM(Inputs!$B$37:$AY$38),0)</f>
        <v>0</v>
      </c>
      <c r="AC502" s="335">
        <f>IF(SUM(Inputs!$B$37:$AY$38)&gt;0,(AC228*SUM(Inputs!$B$38:$AY$38)+AC173*SUM(Inputs!$B$37:$AY$37))/SUM(Inputs!$B$37:$AY$38),0)</f>
        <v>0</v>
      </c>
      <c r="AD502" s="335">
        <f>IF(SUM(Inputs!$B$37:$AY$38)&gt;0,(AD228*SUM(Inputs!$B$38:$AY$38)+AD173*SUM(Inputs!$B$37:$AY$37))/SUM(Inputs!$B$37:$AY$38),0)</f>
        <v>0</v>
      </c>
      <c r="AE502" s="335">
        <f>IF(SUM(Inputs!$B$37:$AY$38)&gt;0,(AE228*SUM(Inputs!$B$38:$AY$38)+AE173*SUM(Inputs!$B$37:$AY$37))/SUM(Inputs!$B$37:$AY$38),0)</f>
        <v>0</v>
      </c>
      <c r="AF502" s="335">
        <f>IF(SUM(Inputs!$B$37:$AY$38)&gt;0,(AF228*SUM(Inputs!$B$38:$AY$38)+AF173*SUM(Inputs!$B$37:$AY$37))/SUM(Inputs!$B$37:$AY$38),0)</f>
        <v>0</v>
      </c>
      <c r="AG502" s="335">
        <f>IF(SUM(Inputs!$B$37:$AY$38)&gt;0,(AG228*SUM(Inputs!$B$38:$AY$38)+AG173*SUM(Inputs!$B$37:$AY$37))/SUM(Inputs!$B$37:$AY$38),0)</f>
        <v>0</v>
      </c>
      <c r="AH502" s="335">
        <f>IF(SUM(Inputs!$B$37:$AY$38)&gt;0,(AH228*SUM(Inputs!$B$38:$AY$38)+AH173*SUM(Inputs!$B$37:$AY$37))/SUM(Inputs!$B$37:$AY$38),0)</f>
        <v>0</v>
      </c>
      <c r="AI502" s="335">
        <f>IF(SUM(Inputs!$B$37:$AY$38)&gt;0,(AI228*SUM(Inputs!$B$38:$AY$38)+AI173*SUM(Inputs!$B$37:$AY$37))/SUM(Inputs!$B$37:$AY$38),0)</f>
        <v>0</v>
      </c>
      <c r="AJ502" s="335">
        <f>IF(SUM(Inputs!$B$37:$AY$38)&gt;0,(AJ228*SUM(Inputs!$B$38:$AY$38)+AJ173*SUM(Inputs!$B$37:$AY$37))/SUM(Inputs!$B$37:$AY$38),0)</f>
        <v>0</v>
      </c>
      <c r="AK502" s="335">
        <f>IF(SUM(Inputs!$B$37:$AY$38)&gt;0,(AK228*SUM(Inputs!$B$38:$AY$38)+AK173*SUM(Inputs!$B$37:$AY$37))/SUM(Inputs!$B$37:$AY$38),0)</f>
        <v>0</v>
      </c>
      <c r="AL502" s="335">
        <f>IF(SUM(Inputs!$B$37:$AY$38)&gt;0,(AL228*SUM(Inputs!$B$38:$AY$38)+AL173*SUM(Inputs!$B$37:$AY$37))/SUM(Inputs!$B$37:$AY$38),0)</f>
        <v>0</v>
      </c>
      <c r="AM502" s="335">
        <f>IF(SUM(Inputs!$B$37:$AY$38)&gt;0,(AM228*SUM(Inputs!$B$38:$AY$38)+AM173*SUM(Inputs!$B$37:$AY$37))/SUM(Inputs!$B$37:$AY$38),0)</f>
        <v>0</v>
      </c>
      <c r="AN502" s="335">
        <f>IF(SUM(Inputs!$B$37:$AY$38)&gt;0,(AN228*SUM(Inputs!$B$38:$AY$38)+AN173*SUM(Inputs!$B$37:$AY$37))/SUM(Inputs!$B$37:$AY$38),0)</f>
        <v>0</v>
      </c>
      <c r="AO502" s="335">
        <f>IF(SUM(Inputs!$B$37:$AY$38)&gt;0,(AO228*SUM(Inputs!$B$38:$AY$38)+AO173*SUM(Inputs!$B$37:$AY$37))/SUM(Inputs!$B$37:$AY$38),0)</f>
        <v>0</v>
      </c>
      <c r="AP502" s="335">
        <f>IF(SUM(Inputs!$B$37:$AY$38)&gt;0,(AP228*SUM(Inputs!$B$38:$AY$38)+AP173*SUM(Inputs!$B$37:$AY$37))/SUM(Inputs!$B$37:$AY$38),0)</f>
        <v>0</v>
      </c>
      <c r="AQ502" s="335">
        <f>IF(SUM(Inputs!$B$37:$AY$38)&gt;0,(AQ228*SUM(Inputs!$B$38:$AY$38)+AQ173*SUM(Inputs!$B$37:$AY$37))/SUM(Inputs!$B$37:$AY$38),0)</f>
        <v>0</v>
      </c>
      <c r="AR502" s="335">
        <f>IF(SUM(Inputs!$B$37:$AY$38)&gt;0,(AR228*SUM(Inputs!$B$38:$AY$38)+AR173*SUM(Inputs!$B$37:$AY$37))/SUM(Inputs!$B$37:$AY$38),0)</f>
        <v>0</v>
      </c>
      <c r="AS502" s="335">
        <f>IF(SUM(Inputs!$B$37:$AY$38)&gt;0,(AS228*SUM(Inputs!$B$38:$AY$38)+AS173*SUM(Inputs!$B$37:$AY$37))/SUM(Inputs!$B$37:$AY$38),0)</f>
        <v>0</v>
      </c>
      <c r="AT502" s="335">
        <f>IF(SUM(Inputs!$B$37:$AY$38)&gt;0,(AT228*SUM(Inputs!$B$38:$AY$38)+AT173*SUM(Inputs!$B$37:$AY$37))/SUM(Inputs!$B$37:$AY$38),0)</f>
        <v>0</v>
      </c>
      <c r="AU502" s="335">
        <f>IF(SUM(Inputs!$B$37:$AY$38)&gt;0,(AU228*SUM(Inputs!$B$38:$AY$38)+AU173*SUM(Inputs!$B$37:$AY$37))/SUM(Inputs!$B$37:$AY$38),0)</f>
        <v>0</v>
      </c>
      <c r="AV502" s="335">
        <f>IF(SUM(Inputs!$B$37:$AY$38)&gt;0,(AV228*SUM(Inputs!$B$38:$AY$38)+AV173*SUM(Inputs!$B$37:$AY$37))/SUM(Inputs!$B$37:$AY$38),0)</f>
        <v>0</v>
      </c>
      <c r="AW502" s="335">
        <f>IF(SUM(Inputs!$B$37:$AY$38)&gt;0,(AW228*SUM(Inputs!$B$38:$AY$38)+AW173*SUM(Inputs!$B$37:$AY$37))/SUM(Inputs!$B$37:$AY$38),0)</f>
        <v>0</v>
      </c>
      <c r="AX502" s="335">
        <f>IF(SUM(Inputs!$B$37:$AY$38)&gt;0,(AX228*SUM(Inputs!$B$38:$AY$38)+AX173*SUM(Inputs!$B$37:$AY$37))/SUM(Inputs!$B$37:$AY$38),0)</f>
        <v>0</v>
      </c>
      <c r="AY502" s="335">
        <f>IF(SUM(Inputs!$B$37:$AY$38)&gt;0,(AY228*SUM(Inputs!$B$38:$AY$38)+AY173*SUM(Inputs!$B$37:$AY$37))/SUM(Inputs!$B$37:$AY$38),0)</f>
        <v>0</v>
      </c>
      <c r="AZ502" s="335">
        <f>IF(SUM(Inputs!$B$37:$AY$38)&gt;0,(AZ228*SUM(Inputs!$B$38:$AY$38)+AZ173*SUM(Inputs!$B$37:$AY$37))/SUM(Inputs!$B$37:$AY$38),0)</f>
        <v>0</v>
      </c>
      <c r="BA502" s="335">
        <f>IF(SUM(Inputs!$B$37:$AY$38)&gt;0,(BA228*SUM(Inputs!$B$38:$AY$38)+BA173*SUM(Inputs!$B$37:$AY$37))/SUM(Inputs!$B$37:$AY$38),0)</f>
        <v>0</v>
      </c>
      <c r="BB502" s="286"/>
      <c r="BC502" s="286"/>
      <c r="BD502" s="286"/>
      <c r="BE502" s="286"/>
      <c r="BF502" s="286"/>
      <c r="BG502" s="286"/>
      <c r="BH502" s="286"/>
      <c r="BI502" s="286"/>
      <c r="BJ502" s="286"/>
      <c r="BK502" s="286"/>
      <c r="BL502" s="286"/>
      <c r="BM502" s="286"/>
      <c r="BN502" s="286"/>
      <c r="BO502" s="286"/>
      <c r="BP502" s="286"/>
      <c r="BQ502" s="286"/>
      <c r="BR502" s="286"/>
      <c r="BS502" s="286"/>
      <c r="BT502" s="286"/>
      <c r="BU502" s="286"/>
      <c r="BV502" s="286"/>
      <c r="BW502" s="286"/>
      <c r="BX502" s="286"/>
      <c r="BY502" s="286"/>
      <c r="BZ502" s="286"/>
      <c r="CA502" s="286"/>
      <c r="CB502" s="286"/>
      <c r="CC502" s="286"/>
      <c r="CD502" s="286"/>
      <c r="CE502" s="286"/>
      <c r="CF502" s="286"/>
      <c r="CG502" s="286"/>
      <c r="CH502" s="286"/>
      <c r="CI502" s="286"/>
      <c r="CJ502" s="286"/>
      <c r="CK502" s="286"/>
      <c r="CL502" s="286"/>
      <c r="CM502" s="286"/>
      <c r="CN502" s="286"/>
      <c r="CO502" s="286"/>
      <c r="CP502" s="286"/>
      <c r="CQ502" s="286"/>
      <c r="CR502" s="286"/>
      <c r="CS502" s="286"/>
      <c r="CT502" s="286"/>
      <c r="CU502" s="286"/>
      <c r="CV502" s="286"/>
      <c r="CW502" s="286"/>
      <c r="CX502" s="286"/>
      <c r="CY502" s="286"/>
      <c r="CZ502" s="286"/>
      <c r="DA502" s="286"/>
      <c r="DB502" s="286"/>
      <c r="DC502" s="286"/>
      <c r="DD502" s="286"/>
      <c r="DE502" s="286"/>
      <c r="DF502" s="286"/>
      <c r="DG502" s="286"/>
      <c r="DH502" s="286"/>
      <c r="DI502" s="286"/>
      <c r="DJ502" s="286"/>
      <c r="DK502" s="286"/>
      <c r="DL502" s="286"/>
      <c r="DM502" s="286"/>
      <c r="DN502" s="286"/>
      <c r="DO502" s="286"/>
      <c r="DP502" s="286"/>
      <c r="DQ502" s="286"/>
      <c r="DR502" s="286"/>
      <c r="DS502" s="286"/>
      <c r="DT502" s="286"/>
      <c r="DU502" s="286"/>
      <c r="DV502" s="286"/>
      <c r="DW502" s="286"/>
      <c r="DX502" s="286"/>
      <c r="DY502" s="286"/>
      <c r="DZ502" s="286"/>
      <c r="EA502" s="286"/>
      <c r="EB502" s="286"/>
      <c r="EC502" s="286"/>
      <c r="ED502" s="286"/>
      <c r="EE502" s="286"/>
      <c r="EF502" s="286"/>
      <c r="EG502" s="286"/>
      <c r="EH502" s="286"/>
      <c r="EI502" s="286"/>
      <c r="EJ502" s="286"/>
      <c r="EK502" s="286"/>
      <c r="EL502" s="286"/>
      <c r="EM502" s="286"/>
      <c r="EN502" s="286"/>
      <c r="EO502" s="286"/>
      <c r="EP502" s="286"/>
      <c r="EQ502" s="286"/>
      <c r="ER502" s="286"/>
      <c r="ES502" s="286"/>
      <c r="ET502" s="286"/>
      <c r="EU502" s="286"/>
      <c r="EV502" s="286"/>
      <c r="EW502" s="286"/>
      <c r="EX502" s="286"/>
      <c r="EY502" s="286"/>
      <c r="EZ502" s="286"/>
      <c r="FA502" s="286"/>
      <c r="FB502" s="286"/>
      <c r="FC502" s="286"/>
      <c r="FD502" s="286"/>
      <c r="FE502" s="286"/>
      <c r="FF502" s="286"/>
      <c r="FG502" s="286"/>
      <c r="FH502" s="286"/>
      <c r="FI502" s="286"/>
      <c r="FJ502" s="286"/>
      <c r="FK502" s="286"/>
      <c r="FL502" s="286"/>
      <c r="FM502" s="286"/>
      <c r="FN502" s="286"/>
      <c r="FO502" s="286"/>
      <c r="FP502" s="286"/>
      <c r="FQ502" s="286"/>
      <c r="FR502" s="286"/>
      <c r="FS502" s="286"/>
      <c r="FT502" s="286"/>
      <c r="FU502" s="286"/>
      <c r="FV502" s="286"/>
      <c r="FW502" s="286"/>
      <c r="FX502" s="286"/>
      <c r="FY502" s="286"/>
      <c r="FZ502" s="286"/>
      <c r="GA502" s="286"/>
      <c r="GB502" s="286"/>
      <c r="GC502" s="286"/>
      <c r="GD502" s="286"/>
      <c r="GE502" s="286"/>
      <c r="GF502" s="286"/>
      <c r="GG502" s="286"/>
      <c r="GH502" s="286"/>
      <c r="GI502" s="286"/>
      <c r="GJ502" s="286"/>
      <c r="GK502" s="286"/>
      <c r="GL502" s="286"/>
      <c r="GM502" s="286"/>
      <c r="GN502" s="286"/>
      <c r="GO502" s="286"/>
      <c r="GP502" s="286"/>
      <c r="GQ502" s="286"/>
      <c r="GR502" s="286"/>
      <c r="GS502" s="286"/>
      <c r="GT502" s="286"/>
      <c r="GU502" s="286"/>
      <c r="GV502" s="286"/>
      <c r="GW502" s="286"/>
      <c r="GX502" s="286"/>
      <c r="GY502" s="286"/>
      <c r="GZ502" s="286"/>
      <c r="HA502" s="286"/>
      <c r="HB502" s="286"/>
      <c r="HC502" s="286"/>
      <c r="HD502" s="286"/>
      <c r="HE502" s="286"/>
      <c r="HF502" s="286"/>
      <c r="HG502" s="286"/>
      <c r="HH502" s="286"/>
      <c r="HI502" s="286"/>
      <c r="HJ502" s="286"/>
      <c r="HK502" s="286"/>
      <c r="HL502" s="286"/>
      <c r="HM502" s="286"/>
      <c r="HN502" s="286"/>
      <c r="HO502" s="286"/>
      <c r="HP502" s="286"/>
      <c r="HQ502" s="286"/>
      <c r="HR502" s="286"/>
      <c r="HS502" s="286"/>
      <c r="HT502" s="286"/>
      <c r="HU502" s="286"/>
      <c r="HV502" s="286"/>
      <c r="HW502" s="286"/>
      <c r="HX502" s="286"/>
      <c r="HY502" s="286"/>
      <c r="HZ502" s="286"/>
      <c r="IA502" s="286"/>
      <c r="IB502" s="286"/>
      <c r="IC502" s="286"/>
      <c r="ID502" s="286"/>
      <c r="IE502" s="286"/>
      <c r="IF502" s="286"/>
      <c r="IG502" s="286"/>
      <c r="IH502" s="286"/>
      <c r="II502" s="286"/>
      <c r="IJ502" s="286"/>
      <c r="IK502" s="286"/>
      <c r="IL502" s="286"/>
      <c r="IM502" s="286"/>
      <c r="IN502" s="286"/>
      <c r="IO502" s="286"/>
      <c r="IP502" s="286"/>
      <c r="IQ502" s="286"/>
      <c r="IR502" s="286"/>
      <c r="IS502" s="286"/>
      <c r="IT502" s="286"/>
      <c r="IU502" s="286"/>
      <c r="IV502" s="286"/>
    </row>
    <row r="503" spans="1:256" s="394" customFormat="1">
      <c r="A503" s="345"/>
      <c r="B503" s="336"/>
      <c r="C503" s="337"/>
      <c r="D503" s="336"/>
      <c r="E503" s="336"/>
      <c r="F503" s="336"/>
      <c r="G503" s="336"/>
      <c r="H503" s="336"/>
      <c r="I503" s="336"/>
      <c r="J503" s="336"/>
      <c r="K503" s="336"/>
      <c r="L503" s="336"/>
      <c r="M503" s="336"/>
      <c r="N503" s="336"/>
      <c r="O503" s="336"/>
      <c r="P503" s="336"/>
      <c r="Q503" s="336"/>
      <c r="R503" s="336"/>
      <c r="S503" s="336"/>
      <c r="T503" s="336"/>
      <c r="U503" s="336"/>
      <c r="V503" s="336"/>
      <c r="W503" s="336"/>
      <c r="X503" s="336"/>
      <c r="Y503" s="336"/>
      <c r="Z503" s="336"/>
      <c r="AA503" s="336"/>
      <c r="AB503" s="336"/>
      <c r="AC503" s="336"/>
      <c r="AD503" s="336"/>
      <c r="AE503" s="336"/>
      <c r="AF503" s="336"/>
      <c r="AG503" s="336"/>
      <c r="AH503" s="336"/>
      <c r="AI503" s="336"/>
      <c r="AJ503" s="336"/>
      <c r="AK503" s="336"/>
      <c r="AL503" s="336"/>
      <c r="AM503" s="336"/>
      <c r="AN503" s="336"/>
      <c r="AO503" s="336"/>
      <c r="AP503" s="336"/>
      <c r="AQ503" s="336"/>
      <c r="AR503" s="336"/>
      <c r="AS503" s="336"/>
      <c r="AT503" s="336"/>
      <c r="AU503" s="336"/>
      <c r="AV503" s="336"/>
      <c r="AW503" s="336"/>
      <c r="AX503" s="336"/>
      <c r="AY503" s="336"/>
      <c r="AZ503" s="336"/>
      <c r="BA503" s="336"/>
      <c r="BB503" s="286"/>
      <c r="BC503" s="286"/>
      <c r="BD503" s="286"/>
      <c r="BE503" s="286"/>
      <c r="BF503" s="286"/>
      <c r="BG503" s="286"/>
      <c r="BH503" s="286"/>
      <c r="BI503" s="286"/>
      <c r="BJ503" s="286"/>
      <c r="BK503" s="286"/>
      <c r="BL503" s="286"/>
      <c r="BM503" s="286"/>
      <c r="BN503" s="286"/>
      <c r="BO503" s="286"/>
      <c r="BP503" s="286"/>
      <c r="BQ503" s="286"/>
      <c r="BR503" s="286"/>
      <c r="BS503" s="286"/>
      <c r="BT503" s="286"/>
      <c r="BU503" s="286"/>
      <c r="BV503" s="286"/>
      <c r="BW503" s="286"/>
      <c r="BX503" s="286"/>
      <c r="BY503" s="286"/>
      <c r="BZ503" s="286"/>
      <c r="CA503" s="286"/>
      <c r="CB503" s="286"/>
      <c r="CC503" s="286"/>
      <c r="CD503" s="286"/>
      <c r="CE503" s="286"/>
      <c r="CF503" s="286"/>
      <c r="CG503" s="286"/>
      <c r="CH503" s="286"/>
      <c r="CI503" s="286"/>
      <c r="CJ503" s="286"/>
      <c r="CK503" s="286"/>
      <c r="CL503" s="286"/>
      <c r="CM503" s="286"/>
      <c r="CN503" s="286"/>
      <c r="CO503" s="286"/>
      <c r="CP503" s="286"/>
      <c r="CQ503" s="286"/>
      <c r="CR503" s="286"/>
      <c r="CS503" s="286"/>
      <c r="CT503" s="286"/>
      <c r="CU503" s="286"/>
      <c r="CV503" s="286"/>
      <c r="CW503" s="286"/>
      <c r="CX503" s="286"/>
      <c r="CY503" s="286"/>
      <c r="CZ503" s="286"/>
      <c r="DA503" s="286"/>
      <c r="DB503" s="286"/>
      <c r="DC503" s="286"/>
      <c r="DD503" s="286"/>
      <c r="DE503" s="286"/>
      <c r="DF503" s="286"/>
      <c r="DG503" s="286"/>
      <c r="DH503" s="286"/>
      <c r="DI503" s="286"/>
      <c r="DJ503" s="286"/>
      <c r="DK503" s="286"/>
      <c r="DL503" s="286"/>
      <c r="DM503" s="286"/>
      <c r="DN503" s="286"/>
      <c r="DO503" s="286"/>
      <c r="DP503" s="286"/>
      <c r="DQ503" s="286"/>
      <c r="DR503" s="286"/>
      <c r="DS503" s="286"/>
      <c r="DT503" s="286"/>
      <c r="DU503" s="286"/>
      <c r="DV503" s="286"/>
      <c r="DW503" s="286"/>
      <c r="DX503" s="286"/>
      <c r="DY503" s="286"/>
      <c r="DZ503" s="286"/>
      <c r="EA503" s="286"/>
      <c r="EB503" s="286"/>
      <c r="EC503" s="286"/>
      <c r="ED503" s="286"/>
      <c r="EE503" s="286"/>
      <c r="EF503" s="286"/>
      <c r="EG503" s="286"/>
      <c r="EH503" s="286"/>
      <c r="EI503" s="286"/>
      <c r="EJ503" s="286"/>
      <c r="EK503" s="286"/>
      <c r="EL503" s="286"/>
      <c r="EM503" s="286"/>
      <c r="EN503" s="286"/>
      <c r="EO503" s="286"/>
      <c r="EP503" s="286"/>
      <c r="EQ503" s="286"/>
      <c r="ER503" s="286"/>
      <c r="ES503" s="286"/>
      <c r="ET503" s="286"/>
      <c r="EU503" s="286"/>
      <c r="EV503" s="286"/>
      <c r="EW503" s="286"/>
      <c r="EX503" s="286"/>
      <c r="EY503" s="286"/>
      <c r="EZ503" s="286"/>
      <c r="FA503" s="286"/>
      <c r="FB503" s="286"/>
      <c r="FC503" s="286"/>
      <c r="FD503" s="286"/>
      <c r="FE503" s="286"/>
      <c r="FF503" s="286"/>
      <c r="FG503" s="286"/>
      <c r="FH503" s="286"/>
      <c r="FI503" s="286"/>
      <c r="FJ503" s="286"/>
      <c r="FK503" s="286"/>
      <c r="FL503" s="286"/>
      <c r="FM503" s="286"/>
      <c r="FN503" s="286"/>
      <c r="FO503" s="286"/>
      <c r="FP503" s="286"/>
      <c r="FQ503" s="286"/>
      <c r="FR503" s="286"/>
      <c r="FS503" s="286"/>
      <c r="FT503" s="286"/>
      <c r="FU503" s="286"/>
      <c r="FV503" s="286"/>
      <c r="FW503" s="286"/>
      <c r="FX503" s="286"/>
      <c r="FY503" s="286"/>
      <c r="FZ503" s="286"/>
      <c r="GA503" s="286"/>
      <c r="GB503" s="286"/>
      <c r="GC503" s="286"/>
      <c r="GD503" s="286"/>
      <c r="GE503" s="286"/>
      <c r="GF503" s="286"/>
      <c r="GG503" s="286"/>
      <c r="GH503" s="286"/>
      <c r="GI503" s="286"/>
      <c r="GJ503" s="286"/>
      <c r="GK503" s="286"/>
      <c r="GL503" s="286"/>
      <c r="GM503" s="286"/>
      <c r="GN503" s="286"/>
      <c r="GO503" s="286"/>
      <c r="GP503" s="286"/>
      <c r="GQ503" s="286"/>
      <c r="GR503" s="286"/>
      <c r="GS503" s="286"/>
      <c r="GT503" s="286"/>
      <c r="GU503" s="286"/>
      <c r="GV503" s="286"/>
      <c r="GW503" s="286"/>
      <c r="GX503" s="286"/>
      <c r="GY503" s="286"/>
      <c r="GZ503" s="286"/>
      <c r="HA503" s="286"/>
      <c r="HB503" s="286"/>
      <c r="HC503" s="286"/>
      <c r="HD503" s="286"/>
      <c r="HE503" s="286"/>
      <c r="HF503" s="286"/>
      <c r="HG503" s="286"/>
      <c r="HH503" s="286"/>
      <c r="HI503" s="286"/>
      <c r="HJ503" s="286"/>
      <c r="HK503" s="286"/>
      <c r="HL503" s="286"/>
      <c r="HM503" s="286"/>
      <c r="HN503" s="286"/>
      <c r="HO503" s="286"/>
      <c r="HP503" s="286"/>
      <c r="HQ503" s="286"/>
      <c r="HR503" s="286"/>
      <c r="HS503" s="286"/>
      <c r="HT503" s="286"/>
      <c r="HU503" s="286"/>
      <c r="HV503" s="286"/>
      <c r="HW503" s="286"/>
      <c r="HX503" s="286"/>
      <c r="HY503" s="286"/>
      <c r="HZ503" s="286"/>
      <c r="IA503" s="286"/>
      <c r="IB503" s="286"/>
      <c r="IC503" s="286"/>
      <c r="ID503" s="286"/>
      <c r="IE503" s="286"/>
      <c r="IF503" s="286"/>
      <c r="IG503" s="286"/>
      <c r="IH503" s="286"/>
      <c r="II503" s="286"/>
      <c r="IJ503" s="286"/>
      <c r="IK503" s="286"/>
      <c r="IL503" s="286"/>
      <c r="IM503" s="286"/>
      <c r="IN503" s="286"/>
      <c r="IO503" s="286"/>
      <c r="IP503" s="286"/>
      <c r="IQ503" s="286"/>
      <c r="IR503" s="286"/>
      <c r="IS503" s="286"/>
      <c r="IT503" s="286"/>
      <c r="IU503" s="286"/>
      <c r="IV503" s="286"/>
    </row>
    <row r="504" spans="1:256" s="221" customFormat="1">
      <c r="A504" s="342" t="s">
        <v>447</v>
      </c>
      <c r="B504" s="978">
        <v>1</v>
      </c>
      <c r="C504" s="979"/>
      <c r="D504" s="795">
        <v>1</v>
      </c>
      <c r="E504" s="338">
        <f>E502*Inputs!$B$30/IF(sommmeProdInv(Inputs!$B$30:$AY$30,$D$502:$BA$502,'Health SCR'!E$3)&gt;0,sommmeProdInv(Inputs!$B$30:$AY$30,$D$502:$BA$502,'Health SCR'!E$3),1)</f>
        <v>0</v>
      </c>
      <c r="F504" s="339">
        <f>F502*Inputs!$B$30/IF(sommmeProdInv(Inputs!$B$30:$AY$30,$D$502:$BA$502,'Health SCR'!F$3)&gt;0,sommmeProdInv(Inputs!$B$30:$AY$30,$D$502:$BA$502,'Health SCR'!F$3),1)</f>
        <v>0</v>
      </c>
      <c r="G504" s="339">
        <f>G502*Inputs!$B$30/IF(sommmeProdInv(Inputs!$B$30:$AY$30,$D$502:$BA$502,'Health SCR'!G$3)&gt;0,sommmeProdInv(Inputs!$B$30:$AY$30,$D$502:$BA$502,'Health SCR'!G$3),1)</f>
        <v>0</v>
      </c>
      <c r="H504" s="339">
        <f>H502*Inputs!$B$30/IF(sommmeProdInv(Inputs!$B$30:$AY$30,$D$502:$BA$502,'Health SCR'!H$3)&gt;0,sommmeProdInv(Inputs!$B$30:$AY$30,$D$502:$BA$502,'Health SCR'!H$3),1)</f>
        <v>0</v>
      </c>
      <c r="I504" s="339">
        <f>I502*Inputs!$B$30/IF(sommmeProdInv(Inputs!$B$30:$AY$30,$D$502:$BA$502,'Health SCR'!I$3)&gt;0,sommmeProdInv(Inputs!$B$30:$AY$30,$D$502:$BA$502,'Health SCR'!I$3),1)</f>
        <v>0</v>
      </c>
      <c r="J504" s="339">
        <f>J502*Inputs!$B$30/IF(sommmeProdInv(Inputs!$B$30:$AY$30,$D$502:$BA$502,'Health SCR'!J$3)&gt;0,sommmeProdInv(Inputs!$B$30:$AY$30,$D$502:$BA$502,'Health SCR'!J$3),1)</f>
        <v>0</v>
      </c>
      <c r="K504" s="339">
        <f>K502*Inputs!$B$30/IF(sommmeProdInv(Inputs!$B$30:$AY$30,$D$502:$BA$502,'Health SCR'!K$3)&gt;0,sommmeProdInv(Inputs!$B$30:$AY$30,$D$502:$BA$502,'Health SCR'!K$3),1)</f>
        <v>0</v>
      </c>
      <c r="L504" s="339">
        <f>L502*Inputs!$B$30/IF(sommmeProdInv(Inputs!$B$30:$AY$30,$D$502:$BA$502,'Health SCR'!L$3)&gt;0,sommmeProdInv(Inputs!$B$30:$AY$30,$D$502:$BA$502,'Health SCR'!L$3),1)</f>
        <v>0</v>
      </c>
      <c r="M504" s="339">
        <f>M502*Inputs!$B$30/IF(sommmeProdInv(Inputs!$B$30:$AY$30,$D$502:$BA$502,'Health SCR'!M$3)&gt;0,sommmeProdInv(Inputs!$B$30:$AY$30,$D$502:$BA$502,'Health SCR'!M$3),1)</f>
        <v>0</v>
      </c>
      <c r="N504" s="339">
        <f>N502*Inputs!$B$30/IF(sommmeProdInv(Inputs!$B$30:$AY$30,$D$502:$BA$502,'Health SCR'!N$3)&gt;0,sommmeProdInv(Inputs!$B$30:$AY$30,$D$502:$BA$502,'Health SCR'!N$3),1)</f>
        <v>0</v>
      </c>
      <c r="O504" s="339">
        <f>O502*Inputs!$B$30/IF(sommmeProdInv(Inputs!$B$30:$AY$30,$D$502:$BA$502,'Health SCR'!O$3)&gt;0,sommmeProdInv(Inputs!$B$30:$AY$30,$D$502:$BA$502,'Health SCR'!O$3),1)</f>
        <v>0</v>
      </c>
      <c r="P504" s="339">
        <f>P502*Inputs!$B$30/IF(sommmeProdInv(Inputs!$B$30:$AY$30,$D$502:$BA$502,'Health SCR'!P$3)&gt;0,sommmeProdInv(Inputs!$B$30:$AY$30,$D$502:$BA$502,'Health SCR'!P$3),1)</f>
        <v>0</v>
      </c>
      <c r="Q504" s="339">
        <f>Q502*Inputs!$B$30/IF(sommmeProdInv(Inputs!$B$30:$AY$30,$D$502:$BA$502,'Health SCR'!Q$3)&gt;0,sommmeProdInv(Inputs!$B$30:$AY$30,$D$502:$BA$502,'Health SCR'!Q$3),1)</f>
        <v>0</v>
      </c>
      <c r="R504" s="339">
        <f>R502*Inputs!$B$30/IF(sommmeProdInv(Inputs!$B$30:$AY$30,$D$502:$BA$502,'Health SCR'!R$3)&gt;0,sommmeProdInv(Inputs!$B$30:$AY$30,$D$502:$BA$502,'Health SCR'!R$3),1)</f>
        <v>0</v>
      </c>
      <c r="S504" s="339">
        <f>S502*Inputs!$B$30/IF(sommmeProdInv(Inputs!$B$30:$AY$30,$D$502:$BA$502,'Health SCR'!S$3)&gt;0,sommmeProdInv(Inputs!$B$30:$AY$30,$D$502:$BA$502,'Health SCR'!S$3),1)</f>
        <v>0</v>
      </c>
      <c r="T504" s="339">
        <f>T502*Inputs!$B$30/IF(sommmeProdInv(Inputs!$B$30:$AY$30,$D$502:$BA$502,'Health SCR'!T$3)&gt;0,sommmeProdInv(Inputs!$B$30:$AY$30,$D$502:$BA$502,'Health SCR'!T$3),1)</f>
        <v>0</v>
      </c>
      <c r="U504" s="339">
        <f>U502*Inputs!$B$30/IF(sommmeProdInv(Inputs!$B$30:$AY$30,$D$502:$BA$502,'Health SCR'!U$3)&gt;0,sommmeProdInv(Inputs!$B$30:$AY$30,$D$502:$BA$502,'Health SCR'!U$3),1)</f>
        <v>0</v>
      </c>
      <c r="V504" s="339">
        <f>V502*Inputs!$B$30/IF(sommmeProdInv(Inputs!$B$30:$AY$30,$D$502:$BA$502,'Health SCR'!V$3)&gt;0,sommmeProdInv(Inputs!$B$30:$AY$30,$D$502:$BA$502,'Health SCR'!V$3),1)</f>
        <v>0</v>
      </c>
      <c r="W504" s="339">
        <f>W502*Inputs!$B$30/IF(sommmeProdInv(Inputs!$B$30:$AY$30,$D$502:$BA$502,'Health SCR'!W$3)&gt;0,sommmeProdInv(Inputs!$B$30:$AY$30,$D$502:$BA$502,'Health SCR'!W$3),1)</f>
        <v>0</v>
      </c>
      <c r="X504" s="339">
        <f>X502*Inputs!$B$30/IF(sommmeProdInv(Inputs!$B$30:$AY$30,$D$502:$BA$502,'Health SCR'!X$3)&gt;0,sommmeProdInv(Inputs!$B$30:$AY$30,$D$502:$BA$502,'Health SCR'!X$3),1)</f>
        <v>0</v>
      </c>
      <c r="Y504" s="339">
        <f>Y502*Inputs!$B$30/IF(sommmeProdInv(Inputs!$B$30:$AY$30,$D$502:$BA$502,'Health SCR'!Y$3)&gt;0,sommmeProdInv(Inputs!$B$30:$AY$30,$D$502:$BA$502,'Health SCR'!Y$3),1)</f>
        <v>0</v>
      </c>
      <c r="Z504" s="339">
        <f>Z502*Inputs!$B$30/IF(sommmeProdInv(Inputs!$B$30:$AY$30,$D$502:$BA$502,'Health SCR'!Z$3)&gt;0,sommmeProdInv(Inputs!$B$30:$AY$30,$D$502:$BA$502,'Health SCR'!Z$3),1)</f>
        <v>0</v>
      </c>
      <c r="AA504" s="339">
        <f>AA502*Inputs!$B$30/IF(sommmeProdInv(Inputs!$B$30:$AY$30,$D$502:$BA$502,'Health SCR'!AA$3)&gt;0,sommmeProdInv(Inputs!$B$30:$AY$30,$D$502:$BA$502,'Health SCR'!AA$3),1)</f>
        <v>0</v>
      </c>
      <c r="AB504" s="339">
        <f>AB502*Inputs!$B$30/IF(sommmeProdInv(Inputs!$B$30:$AY$30,$D$502:$BA$502,'Health SCR'!AB$3)&gt;0,sommmeProdInv(Inputs!$B$30:$AY$30,$D$502:$BA$502,'Health SCR'!AB$3),1)</f>
        <v>0</v>
      </c>
      <c r="AC504" s="339">
        <f>AC502*Inputs!$B$30/IF(sommmeProdInv(Inputs!$B$30:$AY$30,$D$502:$BA$502,'Health SCR'!AC$3)&gt;0,sommmeProdInv(Inputs!$B$30:$AY$30,$D$502:$BA$502,'Health SCR'!AC$3),1)</f>
        <v>0</v>
      </c>
      <c r="AD504" s="339">
        <f>AD502*Inputs!$B$30/IF(sommmeProdInv(Inputs!$B$30:$AY$30,$D$502:$BA$502,'Health SCR'!AD$3)&gt;0,sommmeProdInv(Inputs!$B$30:$AY$30,$D$502:$BA$502,'Health SCR'!AD$3),1)</f>
        <v>0</v>
      </c>
      <c r="AE504" s="339">
        <f>AE502*Inputs!$B$30/IF(sommmeProdInv(Inputs!$B$30:$AY$30,$D$502:$BA$502,'Health SCR'!AE$3)&gt;0,sommmeProdInv(Inputs!$B$30:$AY$30,$D$502:$BA$502,'Health SCR'!AE$3),1)</f>
        <v>0</v>
      </c>
      <c r="AF504" s="339">
        <f>AF502*Inputs!$B$30/IF(sommmeProdInv(Inputs!$B$30:$AY$30,$D$502:$BA$502,'Health SCR'!AF$3)&gt;0,sommmeProdInv(Inputs!$B$30:$AY$30,$D$502:$BA$502,'Health SCR'!AF$3),1)</f>
        <v>0</v>
      </c>
      <c r="AG504" s="339">
        <f>AG502*Inputs!$B$30/IF(sommmeProdInv(Inputs!$B$30:$AY$30,$D$502:$BA$502,'Health SCR'!AG$3)&gt;0,sommmeProdInv(Inputs!$B$30:$AY$30,$D$502:$BA$502,'Health SCR'!AG$3),1)</f>
        <v>0</v>
      </c>
      <c r="AH504" s="339">
        <f>AH502*Inputs!$B$30/IF(sommmeProdInv(Inputs!$B$30:$AY$30,$D$502:$BA$502,'Health SCR'!AH$3)&gt;0,sommmeProdInv(Inputs!$B$30:$AY$30,$D$502:$BA$502,'Health SCR'!AH$3),1)</f>
        <v>0</v>
      </c>
      <c r="AI504" s="339">
        <f>AI502*Inputs!$B$30/IF(sommmeProdInv(Inputs!$B$30:$AY$30,$D$502:$BA$502,'Health SCR'!AI$3)&gt;0,sommmeProdInv(Inputs!$B$30:$AY$30,$D$502:$BA$502,'Health SCR'!AI$3),1)</f>
        <v>0</v>
      </c>
      <c r="AJ504" s="339">
        <f>AJ502*Inputs!$B$30/IF(sommmeProdInv(Inputs!$B$30:$AY$30,$D$502:$BA$502,'Health SCR'!AJ$3)&gt;0,sommmeProdInv(Inputs!$B$30:$AY$30,$D$502:$BA$502,'Health SCR'!AJ$3),1)</f>
        <v>0</v>
      </c>
      <c r="AK504" s="339">
        <f>AK502*Inputs!$B$30/IF(sommmeProdInv(Inputs!$B$30:$AY$30,$D$502:$BA$502,'Health SCR'!AK$3)&gt;0,sommmeProdInv(Inputs!$B$30:$AY$30,$D$502:$BA$502,'Health SCR'!AK$3),1)</f>
        <v>0</v>
      </c>
      <c r="AL504" s="339">
        <f>AL502*Inputs!$B$30/IF(sommmeProdInv(Inputs!$B$30:$AY$30,$D$502:$BA$502,'Health SCR'!AL$3)&gt;0,sommmeProdInv(Inputs!$B$30:$AY$30,$D$502:$BA$502,'Health SCR'!AL$3),1)</f>
        <v>0</v>
      </c>
      <c r="AM504" s="339">
        <f>AM502*Inputs!$B$30/IF(sommmeProdInv(Inputs!$B$30:$AY$30,$D$502:$BA$502,'Health SCR'!AM$3)&gt;0,sommmeProdInv(Inputs!$B$30:$AY$30,$D$502:$BA$502,'Health SCR'!AM$3),1)</f>
        <v>0</v>
      </c>
      <c r="AN504" s="339">
        <f>AN502*Inputs!$B$30/IF(sommmeProdInv(Inputs!$B$30:$AY$30,$D$502:$BA$502,'Health SCR'!AN$3)&gt;0,sommmeProdInv(Inputs!$B$30:$AY$30,$D$502:$BA$502,'Health SCR'!AN$3),1)</f>
        <v>0</v>
      </c>
      <c r="AO504" s="339">
        <f>AO502*Inputs!$B$30/IF(sommmeProdInv(Inputs!$B$30:$AY$30,$D$502:$BA$502,'Health SCR'!AO$3)&gt;0,sommmeProdInv(Inputs!$B$30:$AY$30,$D$502:$BA$502,'Health SCR'!AO$3),1)</f>
        <v>0</v>
      </c>
      <c r="AP504" s="339">
        <f>AP502*Inputs!$B$30/IF(sommmeProdInv(Inputs!$B$30:$AY$30,$D$502:$BA$502,'Health SCR'!AP$3)&gt;0,sommmeProdInv(Inputs!$B$30:$AY$30,$D$502:$BA$502,'Health SCR'!AP$3),1)</f>
        <v>0</v>
      </c>
      <c r="AQ504" s="339">
        <f>AQ502*Inputs!$B$30/IF(sommmeProdInv(Inputs!$B$30:$AY$30,$D$502:$BA$502,'Health SCR'!AQ$3)&gt;0,sommmeProdInv(Inputs!$B$30:$AY$30,$D$502:$BA$502,'Health SCR'!AQ$3),1)</f>
        <v>0</v>
      </c>
      <c r="AR504" s="339">
        <f>AR502*Inputs!$B$30/IF(sommmeProdInv(Inputs!$B$30:$AY$30,$D$502:$BA$502,'Health SCR'!AR$3)&gt;0,sommmeProdInv(Inputs!$B$30:$AY$30,$D$502:$BA$502,'Health SCR'!AR$3),1)</f>
        <v>0</v>
      </c>
      <c r="AS504" s="339">
        <f>AS502*Inputs!$B$30/IF(sommmeProdInv(Inputs!$B$30:$AY$30,$D$502:$BA$502,'Health SCR'!AS$3)&gt;0,sommmeProdInv(Inputs!$B$30:$AY$30,$D$502:$BA$502,'Health SCR'!AS$3),1)</f>
        <v>0</v>
      </c>
      <c r="AT504" s="339">
        <f>AT502*Inputs!$B$30/IF(sommmeProdInv(Inputs!$B$30:$AY$30,$D$502:$BA$502,'Health SCR'!AT$3)&gt;0,sommmeProdInv(Inputs!$B$30:$AY$30,$D$502:$BA$502,'Health SCR'!AT$3),1)</f>
        <v>0</v>
      </c>
      <c r="AU504" s="339">
        <f>AU502*Inputs!$B$30/IF(sommmeProdInv(Inputs!$B$30:$AY$30,$D$502:$BA$502,'Health SCR'!AU$3)&gt;0,sommmeProdInv(Inputs!$B$30:$AY$30,$D$502:$BA$502,'Health SCR'!AU$3),1)</f>
        <v>0</v>
      </c>
      <c r="AV504" s="339">
        <f>AV502*Inputs!$B$30/IF(sommmeProdInv(Inputs!$B$30:$AY$30,$D$502:$BA$502,'Health SCR'!AV$3)&gt;0,sommmeProdInv(Inputs!$B$30:$AY$30,$D$502:$BA$502,'Health SCR'!AV$3),1)</f>
        <v>0</v>
      </c>
      <c r="AW504" s="339">
        <f>AW502*Inputs!$B$30/IF(sommmeProdInv(Inputs!$B$30:$AY$30,$D$502:$BA$502,'Health SCR'!AW$3)&gt;0,sommmeProdInv(Inputs!$B$30:$AY$30,$D$502:$BA$502,'Health SCR'!AW$3),1)</f>
        <v>0</v>
      </c>
      <c r="AX504" s="339">
        <f>AX502*Inputs!$B$30/IF(sommmeProdInv(Inputs!$B$30:$AY$30,$D$502:$BA$502,'Health SCR'!AX$3)&gt;0,sommmeProdInv(Inputs!$B$30:$AY$30,$D$502:$BA$502,'Health SCR'!AX$3),1)</f>
        <v>0</v>
      </c>
      <c r="AY504" s="339">
        <f>AY502*Inputs!$B$30/IF(sommmeProdInv(Inputs!$B$30:$AY$30,$D$502:$BA$502,'Health SCR'!AY$3)&gt;0,sommmeProdInv(Inputs!$B$30:$AY$30,$D$502:$BA$502,'Health SCR'!AY$3),1)</f>
        <v>0</v>
      </c>
      <c r="AZ504" s="339">
        <f>AZ502*Inputs!$B$30/IF(sommmeProdInv(Inputs!$B$30:$AY$30,$D$502:$BA$502,'Health SCR'!AZ$3)&gt;0,sommmeProdInv(Inputs!$B$30:$AY$30,$D$502:$BA$502,'Health SCR'!AZ$3),1)</f>
        <v>0</v>
      </c>
      <c r="BA504" s="339">
        <f>BA502*Inputs!$B$30/IF(sommmeProdInv(Inputs!$B$30:$AY$30,$D$502:$BA$502,'Health SCR'!BA$3)&gt;0,sommmeProdInv(Inputs!$B$30:$AY$30,$D$502:$BA$502,'Health SCR'!BA$3),1)</f>
        <v>0</v>
      </c>
      <c r="BB504" s="286"/>
      <c r="BC504" s="286"/>
      <c r="BD504" s="286"/>
      <c r="BE504" s="286"/>
      <c r="BF504" s="286"/>
      <c r="BG504" s="286"/>
      <c r="BH504" s="286"/>
      <c r="BI504" s="286"/>
      <c r="BJ504" s="286"/>
      <c r="BK504" s="286"/>
      <c r="BL504" s="286"/>
      <c r="BM504" s="286"/>
      <c r="BN504" s="286"/>
      <c r="BO504" s="286"/>
      <c r="BP504" s="286"/>
      <c r="BQ504" s="286"/>
      <c r="BR504" s="286"/>
      <c r="BS504" s="286"/>
      <c r="BT504" s="286"/>
      <c r="BU504" s="286"/>
      <c r="BV504" s="286"/>
      <c r="BW504" s="286"/>
      <c r="BX504" s="286"/>
      <c r="BY504" s="286"/>
      <c r="BZ504" s="286"/>
      <c r="CA504" s="286"/>
      <c r="CB504" s="286"/>
      <c r="CC504" s="286"/>
      <c r="CD504" s="286"/>
      <c r="CE504" s="286"/>
      <c r="CF504" s="286"/>
      <c r="CG504" s="286"/>
      <c r="CH504" s="286"/>
      <c r="CI504" s="286"/>
      <c r="CJ504" s="286"/>
      <c r="CK504" s="286"/>
      <c r="CL504" s="286"/>
      <c r="CM504" s="286"/>
      <c r="CN504" s="286"/>
      <c r="CO504" s="286"/>
      <c r="CP504" s="286"/>
      <c r="CQ504" s="286"/>
      <c r="CR504" s="286"/>
      <c r="CS504" s="286"/>
      <c r="CT504" s="286"/>
      <c r="CU504" s="286"/>
      <c r="CV504" s="286"/>
      <c r="CW504" s="286"/>
      <c r="CX504" s="286"/>
      <c r="CY504" s="286"/>
      <c r="CZ504" s="286"/>
      <c r="DA504" s="286"/>
      <c r="DB504" s="286"/>
      <c r="DC504" s="286"/>
      <c r="DD504" s="286"/>
      <c r="DE504" s="286"/>
      <c r="DF504" s="286"/>
      <c r="DG504" s="286"/>
      <c r="DH504" s="286"/>
      <c r="DI504" s="286"/>
      <c r="DJ504" s="286"/>
      <c r="DK504" s="286"/>
      <c r="DL504" s="286"/>
      <c r="DM504" s="286"/>
      <c r="DN504" s="286"/>
      <c r="DO504" s="286"/>
      <c r="DP504" s="286"/>
      <c r="DQ504" s="286"/>
      <c r="DR504" s="286"/>
      <c r="DS504" s="286"/>
      <c r="DT504" s="286"/>
      <c r="DU504" s="286"/>
      <c r="DV504" s="286"/>
      <c r="DW504" s="286"/>
      <c r="DX504" s="286"/>
      <c r="DY504" s="286"/>
      <c r="DZ504" s="286"/>
      <c r="EA504" s="286"/>
      <c r="EB504" s="286"/>
      <c r="EC504" s="286"/>
      <c r="ED504" s="286"/>
      <c r="EE504" s="286"/>
      <c r="EF504" s="286"/>
      <c r="EG504" s="286"/>
      <c r="EH504" s="286"/>
      <c r="EI504" s="286"/>
      <c r="EJ504" s="286"/>
      <c r="EK504" s="286"/>
      <c r="EL504" s="286"/>
      <c r="EM504" s="286"/>
      <c r="EN504" s="286"/>
      <c r="EO504" s="286"/>
      <c r="EP504" s="286"/>
      <c r="EQ504" s="286"/>
      <c r="ER504" s="286"/>
      <c r="ES504" s="286"/>
      <c r="ET504" s="286"/>
      <c r="EU504" s="286"/>
      <c r="EV504" s="286"/>
      <c r="EW504" s="286"/>
      <c r="EX504" s="286"/>
      <c r="EY504" s="286"/>
      <c r="EZ504" s="286"/>
      <c r="FA504" s="286"/>
      <c r="FB504" s="286"/>
      <c r="FC504" s="286"/>
      <c r="FD504" s="286"/>
      <c r="FE504" s="286"/>
      <c r="FF504" s="286"/>
      <c r="FG504" s="286"/>
      <c r="FH504" s="286"/>
      <c r="FI504" s="286"/>
      <c r="FJ504" s="286"/>
      <c r="FK504" s="286"/>
      <c r="FL504" s="286"/>
      <c r="FM504" s="286"/>
      <c r="FN504" s="286"/>
      <c r="FO504" s="286"/>
      <c r="FP504" s="286"/>
      <c r="FQ504" s="286"/>
      <c r="FR504" s="286"/>
      <c r="FS504" s="286"/>
      <c r="FT504" s="286"/>
      <c r="FU504" s="286"/>
      <c r="FV504" s="286"/>
      <c r="FW504" s="286"/>
      <c r="FX504" s="286"/>
      <c r="FY504" s="286"/>
      <c r="FZ504" s="286"/>
      <c r="GA504" s="286"/>
      <c r="GB504" s="286"/>
      <c r="GC504" s="286"/>
      <c r="GD504" s="286"/>
      <c r="GE504" s="286"/>
      <c r="GF504" s="286"/>
      <c r="GG504" s="286"/>
      <c r="GH504" s="286"/>
      <c r="GI504" s="286"/>
      <c r="GJ504" s="286"/>
      <c r="GK504" s="286"/>
      <c r="GL504" s="286"/>
      <c r="GM504" s="286"/>
      <c r="GN504" s="286"/>
      <c r="GO504" s="286"/>
      <c r="GP504" s="286"/>
      <c r="GQ504" s="286"/>
      <c r="GR504" s="286"/>
      <c r="GS504" s="286"/>
      <c r="GT504" s="286"/>
      <c r="GU504" s="286"/>
      <c r="GV504" s="286"/>
      <c r="GW504" s="286"/>
      <c r="GX504" s="286"/>
      <c r="GY504" s="286"/>
      <c r="GZ504" s="286"/>
      <c r="HA504" s="286"/>
      <c r="HB504" s="286"/>
      <c r="HC504" s="286"/>
      <c r="HD504" s="286"/>
      <c r="HE504" s="286"/>
      <c r="HF504" s="286"/>
      <c r="HG504" s="286"/>
      <c r="HH504" s="286"/>
      <c r="HI504" s="286"/>
      <c r="HJ504" s="286"/>
      <c r="HK504" s="286"/>
      <c r="HL504" s="286"/>
      <c r="HM504" s="286"/>
      <c r="HN504" s="286"/>
      <c r="HO504" s="286"/>
      <c r="HP504" s="286"/>
      <c r="HQ504" s="286"/>
      <c r="HR504" s="286"/>
      <c r="HS504" s="286"/>
      <c r="HT504" s="286"/>
      <c r="HU504" s="286"/>
      <c r="HV504" s="286"/>
      <c r="HW504" s="286"/>
      <c r="HX504" s="286"/>
      <c r="HY504" s="286"/>
      <c r="HZ504" s="286"/>
      <c r="IA504" s="286"/>
      <c r="IB504" s="286"/>
      <c r="IC504" s="286"/>
      <c r="ID504" s="286"/>
      <c r="IE504" s="286"/>
      <c r="IF504" s="286"/>
      <c r="IG504" s="286"/>
      <c r="IH504" s="286"/>
      <c r="II504" s="286"/>
      <c r="IJ504" s="286"/>
      <c r="IK504" s="286"/>
      <c r="IL504" s="286"/>
      <c r="IM504" s="286"/>
      <c r="IN504" s="286"/>
      <c r="IO504" s="286"/>
      <c r="IP504" s="286"/>
      <c r="IQ504" s="286"/>
      <c r="IR504" s="286"/>
      <c r="IS504" s="286"/>
      <c r="IT504" s="286"/>
      <c r="IU504" s="286"/>
      <c r="IV504" s="286"/>
    </row>
    <row r="505" spans="1:256" s="221" customFormat="1" outlineLevel="1">
      <c r="A505" s="792"/>
      <c r="B505" s="978">
        <v>2</v>
      </c>
      <c r="C505" s="979"/>
      <c r="E505" s="338">
        <f ca="1">IF('Health SCR'!E$3&gt;=$B505,OFFSET($D$502,0,'Health SCR'!E$3-$B505)*OFFSET(Inputs!$C$30,0,$B505-2)/IF(sommmeProdInv(Inputs!$B$30:$AY$30,$D$502:$BA$502,'Health SCR'!E$3)&gt;0,sommmeProdInv(Inputs!$B$30:$AY$30,$D$502:$BA$502,'Health SCR'!E$3),1)+E504,0)</f>
        <v>0</v>
      </c>
      <c r="F505" s="339">
        <f ca="1">IF('Health SCR'!F$3&gt;=$B505,OFFSET($D$502,0,'Health SCR'!F$3-$B505)*OFFSET(Inputs!$C$30,0,$B505-2)/IF(sommmeProdInv(Inputs!$B$30:$AY$30,$D$502:$BA$502,'Health SCR'!F$3)&gt;0,sommmeProdInv(Inputs!$B$30:$AY$30,$D$502:$BA$502,'Health SCR'!F$3),1)+F504,0)</f>
        <v>0</v>
      </c>
      <c r="G505" s="339">
        <f ca="1">IF('Health SCR'!G$3&gt;=$B505,OFFSET($D$502,0,'Health SCR'!G$3-$B505)*OFFSET(Inputs!$C$30,0,$B505-2)/IF(sommmeProdInv(Inputs!$B$30:$AY$30,$D$502:$BA$502,'Health SCR'!G$3)&gt;0,sommmeProdInv(Inputs!$B$30:$AY$30,$D$502:$BA$502,'Health SCR'!G$3),1)+G504,0)</f>
        <v>0</v>
      </c>
      <c r="H505" s="339">
        <f ca="1">IF('Health SCR'!H$3&gt;=$B505,OFFSET($D$502,0,'Health SCR'!H$3-$B505)*OFFSET(Inputs!$C$30,0,$B505-2)/IF(sommmeProdInv(Inputs!$B$30:$AY$30,$D$502:$BA$502,'Health SCR'!H$3)&gt;0,sommmeProdInv(Inputs!$B$30:$AY$30,$D$502:$BA$502,'Health SCR'!H$3),1)+H504,0)</f>
        <v>0</v>
      </c>
      <c r="I505" s="339">
        <f ca="1">IF('Health SCR'!I$3&gt;=$B505,OFFSET($D$502,0,'Health SCR'!I$3-$B505)*OFFSET(Inputs!$C$30,0,$B505-2)/IF(sommmeProdInv(Inputs!$B$30:$AY$30,$D$502:$BA$502,'Health SCR'!I$3)&gt;0,sommmeProdInv(Inputs!$B$30:$AY$30,$D$502:$BA$502,'Health SCR'!I$3),1)+I504,0)</f>
        <v>0</v>
      </c>
      <c r="J505" s="339">
        <f ca="1">IF('Health SCR'!J$3&gt;=$B505,OFFSET($D$502,0,'Health SCR'!J$3-$B505)*OFFSET(Inputs!$C$30,0,$B505-2)/IF(sommmeProdInv(Inputs!$B$30:$AY$30,$D$502:$BA$502,'Health SCR'!J$3)&gt;0,sommmeProdInv(Inputs!$B$30:$AY$30,$D$502:$BA$502,'Health SCR'!J$3),1)+J504,0)</f>
        <v>0</v>
      </c>
      <c r="K505" s="339">
        <f ca="1">IF('Health SCR'!K$3&gt;=$B505,OFFSET($D$502,0,'Health SCR'!K$3-$B505)*OFFSET(Inputs!$C$30,0,$B505-2)/IF(sommmeProdInv(Inputs!$B$30:$AY$30,$D$502:$BA$502,'Health SCR'!K$3)&gt;0,sommmeProdInv(Inputs!$B$30:$AY$30,$D$502:$BA$502,'Health SCR'!K$3),1)+K504,0)</f>
        <v>0</v>
      </c>
      <c r="L505" s="339">
        <f ca="1">IF('Health SCR'!L$3&gt;=$B505,OFFSET($D$502,0,'Health SCR'!L$3-$B505)*OFFSET(Inputs!$C$30,0,$B505-2)/IF(sommmeProdInv(Inputs!$B$30:$AY$30,$D$502:$BA$502,'Health SCR'!L$3)&gt;0,sommmeProdInv(Inputs!$B$30:$AY$30,$D$502:$BA$502,'Health SCR'!L$3),1)+L504,0)</f>
        <v>0</v>
      </c>
      <c r="M505" s="339">
        <f ca="1">IF('Health SCR'!M$3&gt;=$B505,OFFSET($D$502,0,'Health SCR'!M$3-$B505)*OFFSET(Inputs!$C$30,0,$B505-2)/IF(sommmeProdInv(Inputs!$B$30:$AY$30,$D$502:$BA$502,'Health SCR'!M$3)&gt;0,sommmeProdInv(Inputs!$B$30:$AY$30,$D$502:$BA$502,'Health SCR'!M$3),1)+M504,0)</f>
        <v>0</v>
      </c>
      <c r="N505" s="339">
        <f ca="1">IF('Health SCR'!N$3&gt;=$B505,OFFSET($D$502,0,'Health SCR'!N$3-$B505)*OFFSET(Inputs!$C$30,0,$B505-2)/IF(sommmeProdInv(Inputs!$B$30:$AY$30,$D$502:$BA$502,'Health SCR'!N$3)&gt;0,sommmeProdInv(Inputs!$B$30:$AY$30,$D$502:$BA$502,'Health SCR'!N$3),1)+N504,0)</f>
        <v>0</v>
      </c>
      <c r="O505" s="339">
        <f ca="1">IF('Health SCR'!O$3&gt;=$B505,OFFSET($D$502,0,'Health SCR'!O$3-$B505)*OFFSET(Inputs!$C$30,0,$B505-2)/IF(sommmeProdInv(Inputs!$B$30:$AY$30,$D$502:$BA$502,'Health SCR'!O$3)&gt;0,sommmeProdInv(Inputs!$B$30:$AY$30,$D$502:$BA$502,'Health SCR'!O$3),1)+O504,0)</f>
        <v>0</v>
      </c>
      <c r="P505" s="339">
        <f ca="1">IF('Health SCR'!P$3&gt;=$B505,OFFSET($D$502,0,'Health SCR'!P$3-$B505)*OFFSET(Inputs!$C$30,0,$B505-2)/IF(sommmeProdInv(Inputs!$B$30:$AY$30,$D$502:$BA$502,'Health SCR'!P$3)&gt;0,sommmeProdInv(Inputs!$B$30:$AY$30,$D$502:$BA$502,'Health SCR'!P$3),1)+P504,0)</f>
        <v>0</v>
      </c>
      <c r="Q505" s="339">
        <f ca="1">IF('Health SCR'!Q$3&gt;=$B505,OFFSET($D$502,0,'Health SCR'!Q$3-$B505)*OFFSET(Inputs!$C$30,0,$B505-2)/IF(sommmeProdInv(Inputs!$B$30:$AY$30,$D$502:$BA$502,'Health SCR'!Q$3)&gt;0,sommmeProdInv(Inputs!$B$30:$AY$30,$D$502:$BA$502,'Health SCR'!Q$3),1)+Q504,0)</f>
        <v>0</v>
      </c>
      <c r="R505" s="339">
        <f ca="1">IF('Health SCR'!R$3&gt;=$B505,OFFSET($D$502,0,'Health SCR'!R$3-$B505)*OFFSET(Inputs!$C$30,0,$B505-2)/IF(sommmeProdInv(Inputs!$B$30:$AY$30,$D$502:$BA$502,'Health SCR'!R$3)&gt;0,sommmeProdInv(Inputs!$B$30:$AY$30,$D$502:$BA$502,'Health SCR'!R$3),1)+R504,0)</f>
        <v>0</v>
      </c>
      <c r="S505" s="339">
        <f ca="1">IF('Health SCR'!S$3&gt;=$B505,OFFSET($D$502,0,'Health SCR'!S$3-$B505)*OFFSET(Inputs!$C$30,0,$B505-2)/IF(sommmeProdInv(Inputs!$B$30:$AY$30,$D$502:$BA$502,'Health SCR'!S$3)&gt;0,sommmeProdInv(Inputs!$B$30:$AY$30,$D$502:$BA$502,'Health SCR'!S$3),1)+S504,0)</f>
        <v>0</v>
      </c>
      <c r="T505" s="339">
        <f ca="1">IF('Health SCR'!T$3&gt;=$B505,OFFSET($D$502,0,'Health SCR'!T$3-$B505)*OFFSET(Inputs!$C$30,0,$B505-2)/IF(sommmeProdInv(Inputs!$B$30:$AY$30,$D$502:$BA$502,'Health SCR'!T$3)&gt;0,sommmeProdInv(Inputs!$B$30:$AY$30,$D$502:$BA$502,'Health SCR'!T$3),1)+T504,0)</f>
        <v>0</v>
      </c>
      <c r="U505" s="339">
        <f ca="1">IF('Health SCR'!U$3&gt;=$B505,OFFSET($D$502,0,'Health SCR'!U$3-$B505)*OFFSET(Inputs!$C$30,0,$B505-2)/IF(sommmeProdInv(Inputs!$B$30:$AY$30,$D$502:$BA$502,'Health SCR'!U$3)&gt;0,sommmeProdInv(Inputs!$B$30:$AY$30,$D$502:$BA$502,'Health SCR'!U$3),1)+U504,0)</f>
        <v>0</v>
      </c>
      <c r="V505" s="339">
        <f ca="1">IF('Health SCR'!V$3&gt;=$B505,OFFSET($D$502,0,'Health SCR'!V$3-$B505)*OFFSET(Inputs!$C$30,0,$B505-2)/IF(sommmeProdInv(Inputs!$B$30:$AY$30,$D$502:$BA$502,'Health SCR'!V$3)&gt;0,sommmeProdInv(Inputs!$B$30:$AY$30,$D$502:$BA$502,'Health SCR'!V$3),1)+V504,0)</f>
        <v>0</v>
      </c>
      <c r="W505" s="339">
        <f ca="1">IF('Health SCR'!W$3&gt;=$B505,OFFSET($D$502,0,'Health SCR'!W$3-$B505)*OFFSET(Inputs!$C$30,0,$B505-2)/IF(sommmeProdInv(Inputs!$B$30:$AY$30,$D$502:$BA$502,'Health SCR'!W$3)&gt;0,sommmeProdInv(Inputs!$B$30:$AY$30,$D$502:$BA$502,'Health SCR'!W$3),1)+W504,0)</f>
        <v>0</v>
      </c>
      <c r="X505" s="339">
        <f ca="1">IF('Health SCR'!X$3&gt;=$B505,OFFSET($D$502,0,'Health SCR'!X$3-$B505)*OFFSET(Inputs!$C$30,0,$B505-2)/IF(sommmeProdInv(Inputs!$B$30:$AY$30,$D$502:$BA$502,'Health SCR'!X$3)&gt;0,sommmeProdInv(Inputs!$B$30:$AY$30,$D$502:$BA$502,'Health SCR'!X$3),1)+X504,0)</f>
        <v>0</v>
      </c>
      <c r="Y505" s="339">
        <f ca="1">IF('Health SCR'!Y$3&gt;=$B505,OFFSET($D$502,0,'Health SCR'!Y$3-$B505)*OFFSET(Inputs!$C$30,0,$B505-2)/IF(sommmeProdInv(Inputs!$B$30:$AY$30,$D$502:$BA$502,'Health SCR'!Y$3)&gt;0,sommmeProdInv(Inputs!$B$30:$AY$30,$D$502:$BA$502,'Health SCR'!Y$3),1)+Y504,0)</f>
        <v>0</v>
      </c>
      <c r="Z505" s="339">
        <f ca="1">IF('Health SCR'!Z$3&gt;=$B505,OFFSET($D$502,0,'Health SCR'!Z$3-$B505)*OFFSET(Inputs!$C$30,0,$B505-2)/IF(sommmeProdInv(Inputs!$B$30:$AY$30,$D$502:$BA$502,'Health SCR'!Z$3)&gt;0,sommmeProdInv(Inputs!$B$30:$AY$30,$D$502:$BA$502,'Health SCR'!Z$3),1)+Z504,0)</f>
        <v>0</v>
      </c>
      <c r="AA505" s="339">
        <f ca="1">IF('Health SCR'!AA$3&gt;=$B505,OFFSET($D$502,0,'Health SCR'!AA$3-$B505)*OFFSET(Inputs!$C$30,0,$B505-2)/IF(sommmeProdInv(Inputs!$B$30:$AY$30,$D$502:$BA$502,'Health SCR'!AA$3)&gt;0,sommmeProdInv(Inputs!$B$30:$AY$30,$D$502:$BA$502,'Health SCR'!AA$3),1)+AA504,0)</f>
        <v>0</v>
      </c>
      <c r="AB505" s="339">
        <f ca="1">IF('Health SCR'!AB$3&gt;=$B505,OFFSET($D$502,0,'Health SCR'!AB$3-$B505)*OFFSET(Inputs!$C$30,0,$B505-2)/IF(sommmeProdInv(Inputs!$B$30:$AY$30,$D$502:$BA$502,'Health SCR'!AB$3)&gt;0,sommmeProdInv(Inputs!$B$30:$AY$30,$D$502:$BA$502,'Health SCR'!AB$3),1)+AB504,0)</f>
        <v>0</v>
      </c>
      <c r="AC505" s="339">
        <f ca="1">IF('Health SCR'!AC$3&gt;=$B505,OFFSET($D$502,0,'Health SCR'!AC$3-$B505)*OFFSET(Inputs!$C$30,0,$B505-2)/IF(sommmeProdInv(Inputs!$B$30:$AY$30,$D$502:$BA$502,'Health SCR'!AC$3)&gt;0,sommmeProdInv(Inputs!$B$30:$AY$30,$D$502:$BA$502,'Health SCR'!AC$3),1)+AC504,0)</f>
        <v>0</v>
      </c>
      <c r="AD505" s="339">
        <f ca="1">IF('Health SCR'!AD$3&gt;=$B505,OFFSET($D$502,0,'Health SCR'!AD$3-$B505)*OFFSET(Inputs!$C$30,0,$B505-2)/IF(sommmeProdInv(Inputs!$B$30:$AY$30,$D$502:$BA$502,'Health SCR'!AD$3)&gt;0,sommmeProdInv(Inputs!$B$30:$AY$30,$D$502:$BA$502,'Health SCR'!AD$3),1)+AD504,0)</f>
        <v>0</v>
      </c>
      <c r="AE505" s="339">
        <f ca="1">IF('Health SCR'!AE$3&gt;=$B505,OFFSET($D$502,0,'Health SCR'!AE$3-$B505)*OFFSET(Inputs!$C$30,0,$B505-2)/IF(sommmeProdInv(Inputs!$B$30:$AY$30,$D$502:$BA$502,'Health SCR'!AE$3)&gt;0,sommmeProdInv(Inputs!$B$30:$AY$30,$D$502:$BA$502,'Health SCR'!AE$3),1)+AE504,0)</f>
        <v>0</v>
      </c>
      <c r="AF505" s="339">
        <f ca="1">IF('Health SCR'!AF$3&gt;=$B505,OFFSET($D$502,0,'Health SCR'!AF$3-$B505)*OFFSET(Inputs!$C$30,0,$B505-2)/IF(sommmeProdInv(Inputs!$B$30:$AY$30,$D$502:$BA$502,'Health SCR'!AF$3)&gt;0,sommmeProdInv(Inputs!$B$30:$AY$30,$D$502:$BA$502,'Health SCR'!AF$3),1)+AF504,0)</f>
        <v>0</v>
      </c>
      <c r="AG505" s="339">
        <f ca="1">IF('Health SCR'!AG$3&gt;=$B505,OFFSET($D$502,0,'Health SCR'!AG$3-$B505)*OFFSET(Inputs!$C$30,0,$B505-2)/IF(sommmeProdInv(Inputs!$B$30:$AY$30,$D$502:$BA$502,'Health SCR'!AG$3)&gt;0,sommmeProdInv(Inputs!$B$30:$AY$30,$D$502:$BA$502,'Health SCR'!AG$3),1)+AG504,0)</f>
        <v>0</v>
      </c>
      <c r="AH505" s="339">
        <f ca="1">IF('Health SCR'!AH$3&gt;=$B505,OFFSET($D$502,0,'Health SCR'!AH$3-$B505)*OFFSET(Inputs!$C$30,0,$B505-2)/IF(sommmeProdInv(Inputs!$B$30:$AY$30,$D$502:$BA$502,'Health SCR'!AH$3)&gt;0,sommmeProdInv(Inputs!$B$30:$AY$30,$D$502:$BA$502,'Health SCR'!AH$3),1)+AH504,0)</f>
        <v>0</v>
      </c>
      <c r="AI505" s="339">
        <f ca="1">IF('Health SCR'!AI$3&gt;=$B505,OFFSET($D$502,0,'Health SCR'!AI$3-$B505)*OFFSET(Inputs!$C$30,0,$B505-2)/IF(sommmeProdInv(Inputs!$B$30:$AY$30,$D$502:$BA$502,'Health SCR'!AI$3)&gt;0,sommmeProdInv(Inputs!$B$30:$AY$30,$D$502:$BA$502,'Health SCR'!AI$3),1)+AI504,0)</f>
        <v>0</v>
      </c>
      <c r="AJ505" s="339">
        <f ca="1">IF('Health SCR'!AJ$3&gt;=$B505,OFFSET($D$502,0,'Health SCR'!AJ$3-$B505)*OFFSET(Inputs!$C$30,0,$B505-2)/IF(sommmeProdInv(Inputs!$B$30:$AY$30,$D$502:$BA$502,'Health SCR'!AJ$3)&gt;0,sommmeProdInv(Inputs!$B$30:$AY$30,$D$502:$BA$502,'Health SCR'!AJ$3),1)+AJ504,0)</f>
        <v>0</v>
      </c>
      <c r="AK505" s="339">
        <f ca="1">IF('Health SCR'!AK$3&gt;=$B505,OFFSET($D$502,0,'Health SCR'!AK$3-$B505)*OFFSET(Inputs!$C$30,0,$B505-2)/IF(sommmeProdInv(Inputs!$B$30:$AY$30,$D$502:$BA$502,'Health SCR'!AK$3)&gt;0,sommmeProdInv(Inputs!$B$30:$AY$30,$D$502:$BA$502,'Health SCR'!AK$3),1)+AK504,0)</f>
        <v>0</v>
      </c>
      <c r="AL505" s="339">
        <f ca="1">IF('Health SCR'!AL$3&gt;=$B505,OFFSET($D$502,0,'Health SCR'!AL$3-$B505)*OFFSET(Inputs!$C$30,0,$B505-2)/IF(sommmeProdInv(Inputs!$B$30:$AY$30,$D$502:$BA$502,'Health SCR'!AL$3)&gt;0,sommmeProdInv(Inputs!$B$30:$AY$30,$D$502:$BA$502,'Health SCR'!AL$3),1)+AL504,0)</f>
        <v>0</v>
      </c>
      <c r="AM505" s="339">
        <f ca="1">IF('Health SCR'!AM$3&gt;=$B505,OFFSET($D$502,0,'Health SCR'!AM$3-$B505)*OFFSET(Inputs!$C$30,0,$B505-2)/IF(sommmeProdInv(Inputs!$B$30:$AY$30,$D$502:$BA$502,'Health SCR'!AM$3)&gt;0,sommmeProdInv(Inputs!$B$30:$AY$30,$D$502:$BA$502,'Health SCR'!AM$3),1)+AM504,0)</f>
        <v>0</v>
      </c>
      <c r="AN505" s="339">
        <f ca="1">IF('Health SCR'!AN$3&gt;=$B505,OFFSET($D$502,0,'Health SCR'!AN$3-$B505)*OFFSET(Inputs!$C$30,0,$B505-2)/IF(sommmeProdInv(Inputs!$B$30:$AY$30,$D$502:$BA$502,'Health SCR'!AN$3)&gt;0,sommmeProdInv(Inputs!$B$30:$AY$30,$D$502:$BA$502,'Health SCR'!AN$3),1)+AN504,0)</f>
        <v>0</v>
      </c>
      <c r="AO505" s="339">
        <f ca="1">IF('Health SCR'!AO$3&gt;=$B505,OFFSET($D$502,0,'Health SCR'!AO$3-$B505)*OFFSET(Inputs!$C$30,0,$B505-2)/IF(sommmeProdInv(Inputs!$B$30:$AY$30,$D$502:$BA$502,'Health SCR'!AO$3)&gt;0,sommmeProdInv(Inputs!$B$30:$AY$30,$D$502:$BA$502,'Health SCR'!AO$3),1)+AO504,0)</f>
        <v>0</v>
      </c>
      <c r="AP505" s="339">
        <f ca="1">IF('Health SCR'!AP$3&gt;=$B505,OFFSET($D$502,0,'Health SCR'!AP$3-$B505)*OFFSET(Inputs!$C$30,0,$B505-2)/IF(sommmeProdInv(Inputs!$B$30:$AY$30,$D$502:$BA$502,'Health SCR'!AP$3)&gt;0,sommmeProdInv(Inputs!$B$30:$AY$30,$D$502:$BA$502,'Health SCR'!AP$3),1)+AP504,0)</f>
        <v>0</v>
      </c>
      <c r="AQ505" s="339">
        <f ca="1">IF('Health SCR'!AQ$3&gt;=$B505,OFFSET($D$502,0,'Health SCR'!AQ$3-$B505)*OFFSET(Inputs!$C$30,0,$B505-2)/IF(sommmeProdInv(Inputs!$B$30:$AY$30,$D$502:$BA$502,'Health SCR'!AQ$3)&gt;0,sommmeProdInv(Inputs!$B$30:$AY$30,$D$502:$BA$502,'Health SCR'!AQ$3),1)+AQ504,0)</f>
        <v>0</v>
      </c>
      <c r="AR505" s="339">
        <f ca="1">IF('Health SCR'!AR$3&gt;=$B505,OFFSET($D$502,0,'Health SCR'!AR$3-$B505)*OFFSET(Inputs!$C$30,0,$B505-2)/IF(sommmeProdInv(Inputs!$B$30:$AY$30,$D$502:$BA$502,'Health SCR'!AR$3)&gt;0,sommmeProdInv(Inputs!$B$30:$AY$30,$D$502:$BA$502,'Health SCR'!AR$3),1)+AR504,0)</f>
        <v>0</v>
      </c>
      <c r="AS505" s="339">
        <f ca="1">IF('Health SCR'!AS$3&gt;=$B505,OFFSET($D$502,0,'Health SCR'!AS$3-$B505)*OFFSET(Inputs!$C$30,0,$B505-2)/IF(sommmeProdInv(Inputs!$B$30:$AY$30,$D$502:$BA$502,'Health SCR'!AS$3)&gt;0,sommmeProdInv(Inputs!$B$30:$AY$30,$D$502:$BA$502,'Health SCR'!AS$3),1)+AS504,0)</f>
        <v>0</v>
      </c>
      <c r="AT505" s="339">
        <f ca="1">IF('Health SCR'!AT$3&gt;=$B505,OFFSET($D$502,0,'Health SCR'!AT$3-$B505)*OFFSET(Inputs!$C$30,0,$B505-2)/IF(sommmeProdInv(Inputs!$B$30:$AY$30,$D$502:$BA$502,'Health SCR'!AT$3)&gt;0,sommmeProdInv(Inputs!$B$30:$AY$30,$D$502:$BA$502,'Health SCR'!AT$3),1)+AT504,0)</f>
        <v>0</v>
      </c>
      <c r="AU505" s="339">
        <f ca="1">IF('Health SCR'!AU$3&gt;=$B505,OFFSET($D$502,0,'Health SCR'!AU$3-$B505)*OFFSET(Inputs!$C$30,0,$B505-2)/IF(sommmeProdInv(Inputs!$B$30:$AY$30,$D$502:$BA$502,'Health SCR'!AU$3)&gt;0,sommmeProdInv(Inputs!$B$30:$AY$30,$D$502:$BA$502,'Health SCR'!AU$3),1)+AU504,0)</f>
        <v>0</v>
      </c>
      <c r="AV505" s="339">
        <f ca="1">IF('Health SCR'!AV$3&gt;=$B505,OFFSET($D$502,0,'Health SCR'!AV$3-$B505)*OFFSET(Inputs!$C$30,0,$B505-2)/IF(sommmeProdInv(Inputs!$B$30:$AY$30,$D$502:$BA$502,'Health SCR'!AV$3)&gt;0,sommmeProdInv(Inputs!$B$30:$AY$30,$D$502:$BA$502,'Health SCR'!AV$3),1)+AV504,0)</f>
        <v>0</v>
      </c>
      <c r="AW505" s="339">
        <f ca="1">IF('Health SCR'!AW$3&gt;=$B505,OFFSET($D$502,0,'Health SCR'!AW$3-$B505)*OFFSET(Inputs!$C$30,0,$B505-2)/IF(sommmeProdInv(Inputs!$B$30:$AY$30,$D$502:$BA$502,'Health SCR'!AW$3)&gt;0,sommmeProdInv(Inputs!$B$30:$AY$30,$D$502:$BA$502,'Health SCR'!AW$3),1)+AW504,0)</f>
        <v>0</v>
      </c>
      <c r="AX505" s="339">
        <f ca="1">IF('Health SCR'!AX$3&gt;=$B505,OFFSET($D$502,0,'Health SCR'!AX$3-$B505)*OFFSET(Inputs!$C$30,0,$B505-2)/IF(sommmeProdInv(Inputs!$B$30:$AY$30,$D$502:$BA$502,'Health SCR'!AX$3)&gt;0,sommmeProdInv(Inputs!$B$30:$AY$30,$D$502:$BA$502,'Health SCR'!AX$3),1)+AX504,0)</f>
        <v>0</v>
      </c>
      <c r="AY505" s="339">
        <f ca="1">IF('Health SCR'!AY$3&gt;=$B505,OFFSET($D$502,0,'Health SCR'!AY$3-$B505)*OFFSET(Inputs!$C$30,0,$B505-2)/IF(sommmeProdInv(Inputs!$B$30:$AY$30,$D$502:$BA$502,'Health SCR'!AY$3)&gt;0,sommmeProdInv(Inputs!$B$30:$AY$30,$D$502:$BA$502,'Health SCR'!AY$3),1)+AY504,0)</f>
        <v>0</v>
      </c>
      <c r="AZ505" s="339">
        <f ca="1">IF('Health SCR'!AZ$3&gt;=$B505,OFFSET($D$502,0,'Health SCR'!AZ$3-$B505)*OFFSET(Inputs!$C$30,0,$B505-2)/IF(sommmeProdInv(Inputs!$B$30:$AY$30,$D$502:$BA$502,'Health SCR'!AZ$3)&gt;0,sommmeProdInv(Inputs!$B$30:$AY$30,$D$502:$BA$502,'Health SCR'!AZ$3),1)+AZ504,0)</f>
        <v>0</v>
      </c>
      <c r="BA505" s="339">
        <f ca="1">IF('Health SCR'!BA$3&gt;=$B505,OFFSET($D$502,0,'Health SCR'!BA$3-$B505)*OFFSET(Inputs!$C$30,0,$B505-2)/IF(sommmeProdInv(Inputs!$B$30:$AY$30,$D$502:$BA$502,'Health SCR'!BA$3)&gt;0,sommmeProdInv(Inputs!$B$30:$AY$30,$D$502:$BA$502,'Health SCR'!BA$3),1)+BA504,0)</f>
        <v>0</v>
      </c>
      <c r="BB505" s="286"/>
      <c r="BC505" s="286"/>
      <c r="BD505" s="286"/>
      <c r="BE505" s="286"/>
      <c r="BF505" s="286"/>
      <c r="BG505" s="286"/>
      <c r="BH505" s="286"/>
      <c r="BI505" s="286"/>
      <c r="BJ505" s="286"/>
      <c r="BK505" s="286"/>
      <c r="BL505" s="286"/>
      <c r="BM505" s="286"/>
      <c r="BN505" s="286"/>
      <c r="BO505" s="286"/>
      <c r="BP505" s="286"/>
      <c r="BQ505" s="286"/>
      <c r="BR505" s="286"/>
      <c r="BS505" s="286"/>
      <c r="BT505" s="286"/>
      <c r="BU505" s="286"/>
      <c r="BV505" s="286"/>
      <c r="BW505" s="286"/>
      <c r="BX505" s="286"/>
      <c r="BY505" s="286"/>
      <c r="BZ505" s="286"/>
      <c r="CA505" s="286"/>
      <c r="CB505" s="286"/>
      <c r="CC505" s="286"/>
      <c r="CD505" s="286"/>
      <c r="CE505" s="286"/>
      <c r="CF505" s="286"/>
      <c r="CG505" s="286"/>
      <c r="CH505" s="286"/>
      <c r="CI505" s="286"/>
      <c r="CJ505" s="286"/>
      <c r="CK505" s="286"/>
      <c r="CL505" s="286"/>
      <c r="CM505" s="286"/>
      <c r="CN505" s="286"/>
      <c r="CO505" s="286"/>
      <c r="CP505" s="286"/>
      <c r="CQ505" s="286"/>
      <c r="CR505" s="286"/>
      <c r="CS505" s="286"/>
      <c r="CT505" s="286"/>
      <c r="CU505" s="286"/>
      <c r="CV505" s="286"/>
      <c r="CW505" s="286"/>
      <c r="CX505" s="286"/>
      <c r="CY505" s="286"/>
      <c r="CZ505" s="286"/>
      <c r="DA505" s="286"/>
      <c r="DB505" s="286"/>
      <c r="DC505" s="286"/>
      <c r="DD505" s="286"/>
      <c r="DE505" s="286"/>
      <c r="DF505" s="286"/>
      <c r="DG505" s="286"/>
      <c r="DH505" s="286"/>
      <c r="DI505" s="286"/>
      <c r="DJ505" s="286"/>
      <c r="DK505" s="286"/>
      <c r="DL505" s="286"/>
      <c r="DM505" s="286"/>
      <c r="DN505" s="286"/>
      <c r="DO505" s="286"/>
      <c r="DP505" s="286"/>
      <c r="DQ505" s="286"/>
      <c r="DR505" s="286"/>
      <c r="DS505" s="286"/>
      <c r="DT505" s="286"/>
      <c r="DU505" s="286"/>
      <c r="DV505" s="286"/>
      <c r="DW505" s="286"/>
      <c r="DX505" s="286"/>
      <c r="DY505" s="286"/>
      <c r="DZ505" s="286"/>
      <c r="EA505" s="286"/>
      <c r="EB505" s="286"/>
      <c r="EC505" s="286"/>
      <c r="ED505" s="286"/>
      <c r="EE505" s="286"/>
      <c r="EF505" s="286"/>
      <c r="EG505" s="286"/>
      <c r="EH505" s="286"/>
      <c r="EI505" s="286"/>
      <c r="EJ505" s="286"/>
      <c r="EK505" s="286"/>
      <c r="EL505" s="286"/>
      <c r="EM505" s="286"/>
      <c r="EN505" s="286"/>
      <c r="EO505" s="286"/>
      <c r="EP505" s="286"/>
      <c r="EQ505" s="286"/>
      <c r="ER505" s="286"/>
      <c r="ES505" s="286"/>
      <c r="ET505" s="286"/>
      <c r="EU505" s="286"/>
      <c r="EV505" s="286"/>
      <c r="EW505" s="286"/>
      <c r="EX505" s="286"/>
      <c r="EY505" s="286"/>
      <c r="EZ505" s="286"/>
      <c r="FA505" s="286"/>
      <c r="FB505" s="286"/>
      <c r="FC505" s="286"/>
      <c r="FD505" s="286"/>
      <c r="FE505" s="286"/>
      <c r="FF505" s="286"/>
      <c r="FG505" s="286"/>
      <c r="FH505" s="286"/>
      <c r="FI505" s="286"/>
      <c r="FJ505" s="286"/>
      <c r="FK505" s="286"/>
      <c r="FL505" s="286"/>
      <c r="FM505" s="286"/>
      <c r="FN505" s="286"/>
      <c r="FO505" s="286"/>
      <c r="FP505" s="286"/>
      <c r="FQ505" s="286"/>
      <c r="FR505" s="286"/>
      <c r="FS505" s="286"/>
      <c r="FT505" s="286"/>
      <c r="FU505" s="286"/>
      <c r="FV505" s="286"/>
      <c r="FW505" s="286"/>
      <c r="FX505" s="286"/>
      <c r="FY505" s="286"/>
      <c r="FZ505" s="286"/>
      <c r="GA505" s="286"/>
      <c r="GB505" s="286"/>
      <c r="GC505" s="286"/>
      <c r="GD505" s="286"/>
      <c r="GE505" s="286"/>
      <c r="GF505" s="286"/>
      <c r="GG505" s="286"/>
      <c r="GH505" s="286"/>
      <c r="GI505" s="286"/>
      <c r="GJ505" s="286"/>
      <c r="GK505" s="286"/>
      <c r="GL505" s="286"/>
      <c r="GM505" s="286"/>
      <c r="GN505" s="286"/>
      <c r="GO505" s="286"/>
      <c r="GP505" s="286"/>
      <c r="GQ505" s="286"/>
      <c r="GR505" s="286"/>
      <c r="GS505" s="286"/>
      <c r="GT505" s="286"/>
      <c r="GU505" s="286"/>
      <c r="GV505" s="286"/>
      <c r="GW505" s="286"/>
      <c r="GX505" s="286"/>
      <c r="GY505" s="286"/>
      <c r="GZ505" s="286"/>
      <c r="HA505" s="286"/>
      <c r="HB505" s="286"/>
      <c r="HC505" s="286"/>
      <c r="HD505" s="286"/>
      <c r="HE505" s="286"/>
      <c r="HF505" s="286"/>
      <c r="HG505" s="286"/>
      <c r="HH505" s="286"/>
      <c r="HI505" s="286"/>
      <c r="HJ505" s="286"/>
      <c r="HK505" s="286"/>
      <c r="HL505" s="286"/>
      <c r="HM505" s="286"/>
      <c r="HN505" s="286"/>
      <c r="HO505" s="286"/>
      <c r="HP505" s="286"/>
      <c r="HQ505" s="286"/>
      <c r="HR505" s="286"/>
      <c r="HS505" s="286"/>
      <c r="HT505" s="286"/>
      <c r="HU505" s="286"/>
      <c r="HV505" s="286"/>
      <c r="HW505" s="286"/>
      <c r="HX505" s="286"/>
      <c r="HY505" s="286"/>
      <c r="HZ505" s="286"/>
      <c r="IA505" s="286"/>
      <c r="IB505" s="286"/>
      <c r="IC505" s="286"/>
      <c r="ID505" s="286"/>
      <c r="IE505" s="286"/>
      <c r="IF505" s="286"/>
      <c r="IG505" s="286"/>
      <c r="IH505" s="286"/>
      <c r="II505" s="286"/>
      <c r="IJ505" s="286"/>
      <c r="IK505" s="286"/>
      <c r="IL505" s="286"/>
      <c r="IM505" s="286"/>
      <c r="IN505" s="286"/>
      <c r="IO505" s="286"/>
      <c r="IP505" s="286"/>
      <c r="IQ505" s="286"/>
      <c r="IR505" s="286"/>
      <c r="IS505" s="286"/>
      <c r="IT505" s="286"/>
      <c r="IU505" s="286"/>
      <c r="IV505" s="286"/>
    </row>
    <row r="506" spans="1:256" s="221" customFormat="1" outlineLevel="1">
      <c r="A506" s="793"/>
      <c r="B506" s="978">
        <v>3</v>
      </c>
      <c r="C506" s="979"/>
      <c r="E506" s="338">
        <f ca="1">IF('Health SCR'!E$3&gt;=$B506,OFFSET($D$502,0,'Health SCR'!E$3-$B506)*OFFSET(Inputs!$C$30,0,$B506-2)/IF(sommmeProdInv(Inputs!$B$30:$AY$30,$D$502:$BA$502,'Health SCR'!E$3)&gt;0,sommmeProdInv(Inputs!$B$30:$AY$30,$D$502:$BA$502,'Health SCR'!E$3),1)+E505,0)</f>
        <v>0</v>
      </c>
      <c r="F506" s="339">
        <f ca="1">IF('Health SCR'!F$3&gt;=$B506,OFFSET($D$502,0,'Health SCR'!F$3-$B506)*OFFSET(Inputs!$C$30,0,$B506-2)/IF(sommmeProdInv(Inputs!$B$30:$AY$30,$D$502:$BA$502,'Health SCR'!F$3)&gt;0,sommmeProdInv(Inputs!$B$30:$AY$30,$D$502:$BA$502,'Health SCR'!F$3),1)+F505,0)</f>
        <v>0</v>
      </c>
      <c r="G506" s="339">
        <f ca="1">IF('Health SCR'!G$3&gt;=$B506,OFFSET($D$502,0,'Health SCR'!G$3-$B506)*OFFSET(Inputs!$C$30,0,$B506-2)/IF(sommmeProdInv(Inputs!$B$30:$AY$30,$D$502:$BA$502,'Health SCR'!G$3)&gt;0,sommmeProdInv(Inputs!$B$30:$AY$30,$D$502:$BA$502,'Health SCR'!G$3),1)+G505,0)</f>
        <v>0</v>
      </c>
      <c r="H506" s="339">
        <f ca="1">IF('Health SCR'!H$3&gt;=$B506,OFFSET($D$502,0,'Health SCR'!H$3-$B506)*OFFSET(Inputs!$C$30,0,$B506-2)/IF(sommmeProdInv(Inputs!$B$30:$AY$30,$D$502:$BA$502,'Health SCR'!H$3)&gt;0,sommmeProdInv(Inputs!$B$30:$AY$30,$D$502:$BA$502,'Health SCR'!H$3),1)+H505,0)</f>
        <v>0</v>
      </c>
      <c r="I506" s="339">
        <f ca="1">IF('Health SCR'!I$3&gt;=$B506,OFFSET($D$502,0,'Health SCR'!I$3-$B506)*OFFSET(Inputs!$C$30,0,$B506-2)/IF(sommmeProdInv(Inputs!$B$30:$AY$30,$D$502:$BA$502,'Health SCR'!I$3)&gt;0,sommmeProdInv(Inputs!$B$30:$AY$30,$D$502:$BA$502,'Health SCR'!I$3),1)+I505,0)</f>
        <v>0</v>
      </c>
      <c r="J506" s="339">
        <f ca="1">IF('Health SCR'!J$3&gt;=$B506,OFFSET($D$502,0,'Health SCR'!J$3-$B506)*OFFSET(Inputs!$C$30,0,$B506-2)/IF(sommmeProdInv(Inputs!$B$30:$AY$30,$D$502:$BA$502,'Health SCR'!J$3)&gt;0,sommmeProdInv(Inputs!$B$30:$AY$30,$D$502:$BA$502,'Health SCR'!J$3),1)+J505,0)</f>
        <v>0</v>
      </c>
      <c r="K506" s="339">
        <f ca="1">IF('Health SCR'!K$3&gt;=$B506,OFFSET($D$502,0,'Health SCR'!K$3-$B506)*OFFSET(Inputs!$C$30,0,$B506-2)/IF(sommmeProdInv(Inputs!$B$30:$AY$30,$D$502:$BA$502,'Health SCR'!K$3)&gt;0,sommmeProdInv(Inputs!$B$30:$AY$30,$D$502:$BA$502,'Health SCR'!K$3),1)+K505,0)</f>
        <v>0</v>
      </c>
      <c r="L506" s="339">
        <f ca="1">IF('Health SCR'!L$3&gt;=$B506,OFFSET($D$502,0,'Health SCR'!L$3-$B506)*OFFSET(Inputs!$C$30,0,$B506-2)/IF(sommmeProdInv(Inputs!$B$30:$AY$30,$D$502:$BA$502,'Health SCR'!L$3)&gt;0,sommmeProdInv(Inputs!$B$30:$AY$30,$D$502:$BA$502,'Health SCR'!L$3),1)+L505,0)</f>
        <v>0</v>
      </c>
      <c r="M506" s="339">
        <f ca="1">IF('Health SCR'!M$3&gt;=$B506,OFFSET($D$502,0,'Health SCR'!M$3-$B506)*OFFSET(Inputs!$C$30,0,$B506-2)/IF(sommmeProdInv(Inputs!$B$30:$AY$30,$D$502:$BA$502,'Health SCR'!M$3)&gt;0,sommmeProdInv(Inputs!$B$30:$AY$30,$D$502:$BA$502,'Health SCR'!M$3),1)+M505,0)</f>
        <v>0</v>
      </c>
      <c r="N506" s="339">
        <f ca="1">IF('Health SCR'!N$3&gt;=$B506,OFFSET($D$502,0,'Health SCR'!N$3-$B506)*OFFSET(Inputs!$C$30,0,$B506-2)/IF(sommmeProdInv(Inputs!$B$30:$AY$30,$D$502:$BA$502,'Health SCR'!N$3)&gt;0,sommmeProdInv(Inputs!$B$30:$AY$30,$D$502:$BA$502,'Health SCR'!N$3),1)+N505,0)</f>
        <v>0</v>
      </c>
      <c r="O506" s="339">
        <f ca="1">IF('Health SCR'!O$3&gt;=$B506,OFFSET($D$502,0,'Health SCR'!O$3-$B506)*OFFSET(Inputs!$C$30,0,$B506-2)/IF(sommmeProdInv(Inputs!$B$30:$AY$30,$D$502:$BA$502,'Health SCR'!O$3)&gt;0,sommmeProdInv(Inputs!$B$30:$AY$30,$D$502:$BA$502,'Health SCR'!O$3),1)+O505,0)</f>
        <v>0</v>
      </c>
      <c r="P506" s="339">
        <f ca="1">IF('Health SCR'!P$3&gt;=$B506,OFFSET($D$502,0,'Health SCR'!P$3-$B506)*OFFSET(Inputs!$C$30,0,$B506-2)/IF(sommmeProdInv(Inputs!$B$30:$AY$30,$D$502:$BA$502,'Health SCR'!P$3)&gt;0,sommmeProdInv(Inputs!$B$30:$AY$30,$D$502:$BA$502,'Health SCR'!P$3),1)+P505,0)</f>
        <v>0</v>
      </c>
      <c r="Q506" s="339">
        <f ca="1">IF('Health SCR'!Q$3&gt;=$B506,OFFSET($D$502,0,'Health SCR'!Q$3-$B506)*OFFSET(Inputs!$C$30,0,$B506-2)/IF(sommmeProdInv(Inputs!$B$30:$AY$30,$D$502:$BA$502,'Health SCR'!Q$3)&gt;0,sommmeProdInv(Inputs!$B$30:$AY$30,$D$502:$BA$502,'Health SCR'!Q$3),1)+Q505,0)</f>
        <v>0</v>
      </c>
      <c r="R506" s="339">
        <f ca="1">IF('Health SCR'!R$3&gt;=$B506,OFFSET($D$502,0,'Health SCR'!R$3-$B506)*OFFSET(Inputs!$C$30,0,$B506-2)/IF(sommmeProdInv(Inputs!$B$30:$AY$30,$D$502:$BA$502,'Health SCR'!R$3)&gt;0,sommmeProdInv(Inputs!$B$30:$AY$30,$D$502:$BA$502,'Health SCR'!R$3),1)+R505,0)</f>
        <v>0</v>
      </c>
      <c r="S506" s="339">
        <f ca="1">IF('Health SCR'!S$3&gt;=$B506,OFFSET($D$502,0,'Health SCR'!S$3-$B506)*OFFSET(Inputs!$C$30,0,$B506-2)/IF(sommmeProdInv(Inputs!$B$30:$AY$30,$D$502:$BA$502,'Health SCR'!S$3)&gt;0,sommmeProdInv(Inputs!$B$30:$AY$30,$D$502:$BA$502,'Health SCR'!S$3),1)+S505,0)</f>
        <v>0</v>
      </c>
      <c r="T506" s="339">
        <f ca="1">IF('Health SCR'!T$3&gt;=$B506,OFFSET($D$502,0,'Health SCR'!T$3-$B506)*OFFSET(Inputs!$C$30,0,$B506-2)/IF(sommmeProdInv(Inputs!$B$30:$AY$30,$D$502:$BA$502,'Health SCR'!T$3)&gt;0,sommmeProdInv(Inputs!$B$30:$AY$30,$D$502:$BA$502,'Health SCR'!T$3),1)+T505,0)</f>
        <v>0</v>
      </c>
      <c r="U506" s="339">
        <f ca="1">IF('Health SCR'!U$3&gt;=$B506,OFFSET($D$502,0,'Health SCR'!U$3-$B506)*OFFSET(Inputs!$C$30,0,$B506-2)/IF(sommmeProdInv(Inputs!$B$30:$AY$30,$D$502:$BA$502,'Health SCR'!U$3)&gt;0,sommmeProdInv(Inputs!$B$30:$AY$30,$D$502:$BA$502,'Health SCR'!U$3),1)+U505,0)</f>
        <v>0</v>
      </c>
      <c r="V506" s="339">
        <f ca="1">IF('Health SCR'!V$3&gt;=$B506,OFFSET($D$502,0,'Health SCR'!V$3-$B506)*OFFSET(Inputs!$C$30,0,$B506-2)/IF(sommmeProdInv(Inputs!$B$30:$AY$30,$D$502:$BA$502,'Health SCR'!V$3)&gt;0,sommmeProdInv(Inputs!$B$30:$AY$30,$D$502:$BA$502,'Health SCR'!V$3),1)+V505,0)</f>
        <v>0</v>
      </c>
      <c r="W506" s="339">
        <f ca="1">IF('Health SCR'!W$3&gt;=$B506,OFFSET($D$502,0,'Health SCR'!W$3-$B506)*OFFSET(Inputs!$C$30,0,$B506-2)/IF(sommmeProdInv(Inputs!$B$30:$AY$30,$D$502:$BA$502,'Health SCR'!W$3)&gt;0,sommmeProdInv(Inputs!$B$30:$AY$30,$D$502:$BA$502,'Health SCR'!W$3),1)+W505,0)</f>
        <v>0</v>
      </c>
      <c r="X506" s="339">
        <f ca="1">IF('Health SCR'!X$3&gt;=$B506,OFFSET($D$502,0,'Health SCR'!X$3-$B506)*OFFSET(Inputs!$C$30,0,$B506-2)/IF(sommmeProdInv(Inputs!$B$30:$AY$30,$D$502:$BA$502,'Health SCR'!X$3)&gt;0,sommmeProdInv(Inputs!$B$30:$AY$30,$D$502:$BA$502,'Health SCR'!X$3),1)+X505,0)</f>
        <v>0</v>
      </c>
      <c r="Y506" s="339">
        <f ca="1">IF('Health SCR'!Y$3&gt;=$B506,OFFSET($D$502,0,'Health SCR'!Y$3-$B506)*OFFSET(Inputs!$C$30,0,$B506-2)/IF(sommmeProdInv(Inputs!$B$30:$AY$30,$D$502:$BA$502,'Health SCR'!Y$3)&gt;0,sommmeProdInv(Inputs!$B$30:$AY$30,$D$502:$BA$502,'Health SCR'!Y$3),1)+Y505,0)</f>
        <v>0</v>
      </c>
      <c r="Z506" s="339">
        <f ca="1">IF('Health SCR'!Z$3&gt;=$B506,OFFSET($D$502,0,'Health SCR'!Z$3-$B506)*OFFSET(Inputs!$C$30,0,$B506-2)/IF(sommmeProdInv(Inputs!$B$30:$AY$30,$D$502:$BA$502,'Health SCR'!Z$3)&gt;0,sommmeProdInv(Inputs!$B$30:$AY$30,$D$502:$BA$502,'Health SCR'!Z$3),1)+Z505,0)</f>
        <v>0</v>
      </c>
      <c r="AA506" s="339">
        <f ca="1">IF('Health SCR'!AA$3&gt;=$B506,OFFSET($D$502,0,'Health SCR'!AA$3-$B506)*OFFSET(Inputs!$C$30,0,$B506-2)/IF(sommmeProdInv(Inputs!$B$30:$AY$30,$D$502:$BA$502,'Health SCR'!AA$3)&gt;0,sommmeProdInv(Inputs!$B$30:$AY$30,$D$502:$BA$502,'Health SCR'!AA$3),1)+AA505,0)</f>
        <v>0</v>
      </c>
      <c r="AB506" s="339">
        <f ca="1">IF('Health SCR'!AB$3&gt;=$B506,OFFSET($D$502,0,'Health SCR'!AB$3-$B506)*OFFSET(Inputs!$C$30,0,$B506-2)/IF(sommmeProdInv(Inputs!$B$30:$AY$30,$D$502:$BA$502,'Health SCR'!AB$3)&gt;0,sommmeProdInv(Inputs!$B$30:$AY$30,$D$502:$BA$502,'Health SCR'!AB$3),1)+AB505,0)</f>
        <v>0</v>
      </c>
      <c r="AC506" s="339">
        <f ca="1">IF('Health SCR'!AC$3&gt;=$B506,OFFSET($D$502,0,'Health SCR'!AC$3-$B506)*OFFSET(Inputs!$C$30,0,$B506-2)/IF(sommmeProdInv(Inputs!$B$30:$AY$30,$D$502:$BA$502,'Health SCR'!AC$3)&gt;0,sommmeProdInv(Inputs!$B$30:$AY$30,$D$502:$BA$502,'Health SCR'!AC$3),1)+AC505,0)</f>
        <v>0</v>
      </c>
      <c r="AD506" s="339">
        <f ca="1">IF('Health SCR'!AD$3&gt;=$B506,OFFSET($D$502,0,'Health SCR'!AD$3-$B506)*OFFSET(Inputs!$C$30,0,$B506-2)/IF(sommmeProdInv(Inputs!$B$30:$AY$30,$D$502:$BA$502,'Health SCR'!AD$3)&gt;0,sommmeProdInv(Inputs!$B$30:$AY$30,$D$502:$BA$502,'Health SCR'!AD$3),1)+AD505,0)</f>
        <v>0</v>
      </c>
      <c r="AE506" s="339">
        <f ca="1">IF('Health SCR'!AE$3&gt;=$B506,OFFSET($D$502,0,'Health SCR'!AE$3-$B506)*OFFSET(Inputs!$C$30,0,$B506-2)/IF(sommmeProdInv(Inputs!$B$30:$AY$30,$D$502:$BA$502,'Health SCR'!AE$3)&gt;0,sommmeProdInv(Inputs!$B$30:$AY$30,$D$502:$BA$502,'Health SCR'!AE$3),1)+AE505,0)</f>
        <v>0</v>
      </c>
      <c r="AF506" s="339">
        <f ca="1">IF('Health SCR'!AF$3&gt;=$B506,OFFSET($D$502,0,'Health SCR'!AF$3-$B506)*OFFSET(Inputs!$C$30,0,$B506-2)/IF(sommmeProdInv(Inputs!$B$30:$AY$30,$D$502:$BA$502,'Health SCR'!AF$3)&gt;0,sommmeProdInv(Inputs!$B$30:$AY$30,$D$502:$BA$502,'Health SCR'!AF$3),1)+AF505,0)</f>
        <v>0</v>
      </c>
      <c r="AG506" s="339">
        <f ca="1">IF('Health SCR'!AG$3&gt;=$B506,OFFSET($D$502,0,'Health SCR'!AG$3-$B506)*OFFSET(Inputs!$C$30,0,$B506-2)/IF(sommmeProdInv(Inputs!$B$30:$AY$30,$D$502:$BA$502,'Health SCR'!AG$3)&gt;0,sommmeProdInv(Inputs!$B$30:$AY$30,$D$502:$BA$502,'Health SCR'!AG$3),1)+AG505,0)</f>
        <v>0</v>
      </c>
      <c r="AH506" s="339">
        <f ca="1">IF('Health SCR'!AH$3&gt;=$B506,OFFSET($D$502,0,'Health SCR'!AH$3-$B506)*OFFSET(Inputs!$C$30,0,$B506-2)/IF(sommmeProdInv(Inputs!$B$30:$AY$30,$D$502:$BA$502,'Health SCR'!AH$3)&gt;0,sommmeProdInv(Inputs!$B$30:$AY$30,$D$502:$BA$502,'Health SCR'!AH$3),1)+AH505,0)</f>
        <v>0</v>
      </c>
      <c r="AI506" s="339">
        <f ca="1">IF('Health SCR'!AI$3&gt;=$B506,OFFSET($D$502,0,'Health SCR'!AI$3-$B506)*OFFSET(Inputs!$C$30,0,$B506-2)/IF(sommmeProdInv(Inputs!$B$30:$AY$30,$D$502:$BA$502,'Health SCR'!AI$3)&gt;0,sommmeProdInv(Inputs!$B$30:$AY$30,$D$502:$BA$502,'Health SCR'!AI$3),1)+AI505,0)</f>
        <v>0</v>
      </c>
      <c r="AJ506" s="339">
        <f ca="1">IF('Health SCR'!AJ$3&gt;=$B506,OFFSET($D$502,0,'Health SCR'!AJ$3-$B506)*OFFSET(Inputs!$C$30,0,$B506-2)/IF(sommmeProdInv(Inputs!$B$30:$AY$30,$D$502:$BA$502,'Health SCR'!AJ$3)&gt;0,sommmeProdInv(Inputs!$B$30:$AY$30,$D$502:$BA$502,'Health SCR'!AJ$3),1)+AJ505,0)</f>
        <v>0</v>
      </c>
      <c r="AK506" s="339">
        <f ca="1">IF('Health SCR'!AK$3&gt;=$B506,OFFSET($D$502,0,'Health SCR'!AK$3-$B506)*OFFSET(Inputs!$C$30,0,$B506-2)/IF(sommmeProdInv(Inputs!$B$30:$AY$30,$D$502:$BA$502,'Health SCR'!AK$3)&gt;0,sommmeProdInv(Inputs!$B$30:$AY$30,$D$502:$BA$502,'Health SCR'!AK$3),1)+AK505,0)</f>
        <v>0</v>
      </c>
      <c r="AL506" s="339">
        <f ca="1">IF('Health SCR'!AL$3&gt;=$B506,OFFSET($D$502,0,'Health SCR'!AL$3-$B506)*OFFSET(Inputs!$C$30,0,$B506-2)/IF(sommmeProdInv(Inputs!$B$30:$AY$30,$D$502:$BA$502,'Health SCR'!AL$3)&gt;0,sommmeProdInv(Inputs!$B$30:$AY$30,$D$502:$BA$502,'Health SCR'!AL$3),1)+AL505,0)</f>
        <v>0</v>
      </c>
      <c r="AM506" s="339">
        <f ca="1">IF('Health SCR'!AM$3&gt;=$B506,OFFSET($D$502,0,'Health SCR'!AM$3-$B506)*OFFSET(Inputs!$C$30,0,$B506-2)/IF(sommmeProdInv(Inputs!$B$30:$AY$30,$D$502:$BA$502,'Health SCR'!AM$3)&gt;0,sommmeProdInv(Inputs!$B$30:$AY$30,$D$502:$BA$502,'Health SCR'!AM$3),1)+AM505,0)</f>
        <v>0</v>
      </c>
      <c r="AN506" s="339">
        <f ca="1">IF('Health SCR'!AN$3&gt;=$B506,OFFSET($D$502,0,'Health SCR'!AN$3-$B506)*OFFSET(Inputs!$C$30,0,$B506-2)/IF(sommmeProdInv(Inputs!$B$30:$AY$30,$D$502:$BA$502,'Health SCR'!AN$3)&gt;0,sommmeProdInv(Inputs!$B$30:$AY$30,$D$502:$BA$502,'Health SCR'!AN$3),1)+AN505,0)</f>
        <v>0</v>
      </c>
      <c r="AO506" s="339">
        <f ca="1">IF('Health SCR'!AO$3&gt;=$B506,OFFSET($D$502,0,'Health SCR'!AO$3-$B506)*OFFSET(Inputs!$C$30,0,$B506-2)/IF(sommmeProdInv(Inputs!$B$30:$AY$30,$D$502:$BA$502,'Health SCR'!AO$3)&gt;0,sommmeProdInv(Inputs!$B$30:$AY$30,$D$502:$BA$502,'Health SCR'!AO$3),1)+AO505,0)</f>
        <v>0</v>
      </c>
      <c r="AP506" s="339">
        <f ca="1">IF('Health SCR'!AP$3&gt;=$B506,OFFSET($D$502,0,'Health SCR'!AP$3-$B506)*OFFSET(Inputs!$C$30,0,$B506-2)/IF(sommmeProdInv(Inputs!$B$30:$AY$30,$D$502:$BA$502,'Health SCR'!AP$3)&gt;0,sommmeProdInv(Inputs!$B$30:$AY$30,$D$502:$BA$502,'Health SCR'!AP$3),1)+AP505,0)</f>
        <v>0</v>
      </c>
      <c r="AQ506" s="339">
        <f ca="1">IF('Health SCR'!AQ$3&gt;=$B506,OFFSET($D$502,0,'Health SCR'!AQ$3-$B506)*OFFSET(Inputs!$C$30,0,$B506-2)/IF(sommmeProdInv(Inputs!$B$30:$AY$30,$D$502:$BA$502,'Health SCR'!AQ$3)&gt;0,sommmeProdInv(Inputs!$B$30:$AY$30,$D$502:$BA$502,'Health SCR'!AQ$3),1)+AQ505,0)</f>
        <v>0</v>
      </c>
      <c r="AR506" s="339">
        <f ca="1">IF('Health SCR'!AR$3&gt;=$B506,OFFSET($D$502,0,'Health SCR'!AR$3-$B506)*OFFSET(Inputs!$C$30,0,$B506-2)/IF(sommmeProdInv(Inputs!$B$30:$AY$30,$D$502:$BA$502,'Health SCR'!AR$3)&gt;0,sommmeProdInv(Inputs!$B$30:$AY$30,$D$502:$BA$502,'Health SCR'!AR$3),1)+AR505,0)</f>
        <v>0</v>
      </c>
      <c r="AS506" s="339">
        <f ca="1">IF('Health SCR'!AS$3&gt;=$B506,OFFSET($D$502,0,'Health SCR'!AS$3-$B506)*OFFSET(Inputs!$C$30,0,$B506-2)/IF(sommmeProdInv(Inputs!$B$30:$AY$30,$D$502:$BA$502,'Health SCR'!AS$3)&gt;0,sommmeProdInv(Inputs!$B$30:$AY$30,$D$502:$BA$502,'Health SCR'!AS$3),1)+AS505,0)</f>
        <v>0</v>
      </c>
      <c r="AT506" s="339">
        <f ca="1">IF('Health SCR'!AT$3&gt;=$B506,OFFSET($D$502,0,'Health SCR'!AT$3-$B506)*OFFSET(Inputs!$C$30,0,$B506-2)/IF(sommmeProdInv(Inputs!$B$30:$AY$30,$D$502:$BA$502,'Health SCR'!AT$3)&gt;0,sommmeProdInv(Inputs!$B$30:$AY$30,$D$502:$BA$502,'Health SCR'!AT$3),1)+AT505,0)</f>
        <v>0</v>
      </c>
      <c r="AU506" s="339">
        <f ca="1">IF('Health SCR'!AU$3&gt;=$B506,OFFSET($D$502,0,'Health SCR'!AU$3-$B506)*OFFSET(Inputs!$C$30,0,$B506-2)/IF(sommmeProdInv(Inputs!$B$30:$AY$30,$D$502:$BA$502,'Health SCR'!AU$3)&gt;0,sommmeProdInv(Inputs!$B$30:$AY$30,$D$502:$BA$502,'Health SCR'!AU$3),1)+AU505,0)</f>
        <v>0</v>
      </c>
      <c r="AV506" s="339">
        <f ca="1">IF('Health SCR'!AV$3&gt;=$B506,OFFSET($D$502,0,'Health SCR'!AV$3-$B506)*OFFSET(Inputs!$C$30,0,$B506-2)/IF(sommmeProdInv(Inputs!$B$30:$AY$30,$D$502:$BA$502,'Health SCR'!AV$3)&gt;0,sommmeProdInv(Inputs!$B$30:$AY$30,$D$502:$BA$502,'Health SCR'!AV$3),1)+AV505,0)</f>
        <v>0</v>
      </c>
      <c r="AW506" s="339">
        <f ca="1">IF('Health SCR'!AW$3&gt;=$B506,OFFSET($D$502,0,'Health SCR'!AW$3-$B506)*OFFSET(Inputs!$C$30,0,$B506-2)/IF(sommmeProdInv(Inputs!$B$30:$AY$30,$D$502:$BA$502,'Health SCR'!AW$3)&gt;0,sommmeProdInv(Inputs!$B$30:$AY$30,$D$502:$BA$502,'Health SCR'!AW$3),1)+AW505,0)</f>
        <v>0</v>
      </c>
      <c r="AX506" s="339">
        <f ca="1">IF('Health SCR'!AX$3&gt;=$B506,OFFSET($D$502,0,'Health SCR'!AX$3-$B506)*OFFSET(Inputs!$C$30,0,$B506-2)/IF(sommmeProdInv(Inputs!$B$30:$AY$30,$D$502:$BA$502,'Health SCR'!AX$3)&gt;0,sommmeProdInv(Inputs!$B$30:$AY$30,$D$502:$BA$502,'Health SCR'!AX$3),1)+AX505,0)</f>
        <v>0</v>
      </c>
      <c r="AY506" s="339">
        <f ca="1">IF('Health SCR'!AY$3&gt;=$B506,OFFSET($D$502,0,'Health SCR'!AY$3-$B506)*OFFSET(Inputs!$C$30,0,$B506-2)/IF(sommmeProdInv(Inputs!$B$30:$AY$30,$D$502:$BA$502,'Health SCR'!AY$3)&gt;0,sommmeProdInv(Inputs!$B$30:$AY$30,$D$502:$BA$502,'Health SCR'!AY$3),1)+AY505,0)</f>
        <v>0</v>
      </c>
      <c r="AZ506" s="339">
        <f ca="1">IF('Health SCR'!AZ$3&gt;=$B506,OFFSET($D$502,0,'Health SCR'!AZ$3-$B506)*OFFSET(Inputs!$C$30,0,$B506-2)/IF(sommmeProdInv(Inputs!$B$30:$AY$30,$D$502:$BA$502,'Health SCR'!AZ$3)&gt;0,sommmeProdInv(Inputs!$B$30:$AY$30,$D$502:$BA$502,'Health SCR'!AZ$3),1)+AZ505,0)</f>
        <v>0</v>
      </c>
      <c r="BA506" s="339">
        <f ca="1">IF('Health SCR'!BA$3&gt;=$B506,OFFSET($D$502,0,'Health SCR'!BA$3-$B506)*OFFSET(Inputs!$C$30,0,$B506-2)/IF(sommmeProdInv(Inputs!$B$30:$AY$30,$D$502:$BA$502,'Health SCR'!BA$3)&gt;0,sommmeProdInv(Inputs!$B$30:$AY$30,$D$502:$BA$502,'Health SCR'!BA$3),1)+BA505,0)</f>
        <v>0</v>
      </c>
      <c r="BB506" s="286"/>
      <c r="BC506" s="286"/>
      <c r="BD506" s="286"/>
      <c r="BE506" s="286"/>
      <c r="BF506" s="286"/>
      <c r="BG506" s="286"/>
      <c r="BH506" s="286"/>
      <c r="BI506" s="286"/>
      <c r="BJ506" s="286"/>
      <c r="BK506" s="286"/>
      <c r="BL506" s="286"/>
      <c r="BM506" s="286"/>
      <c r="BN506" s="286"/>
      <c r="BO506" s="286"/>
      <c r="BP506" s="286"/>
      <c r="BQ506" s="286"/>
      <c r="BR506" s="286"/>
      <c r="BS506" s="286"/>
      <c r="BT506" s="286"/>
      <c r="BU506" s="286"/>
      <c r="BV506" s="286"/>
      <c r="BW506" s="286"/>
      <c r="BX506" s="286"/>
      <c r="BY506" s="286"/>
      <c r="BZ506" s="286"/>
      <c r="CA506" s="286"/>
      <c r="CB506" s="286"/>
      <c r="CC506" s="286"/>
      <c r="CD506" s="286"/>
      <c r="CE506" s="286"/>
      <c r="CF506" s="286"/>
      <c r="CG506" s="286"/>
      <c r="CH506" s="286"/>
      <c r="CI506" s="286"/>
      <c r="CJ506" s="286"/>
      <c r="CK506" s="286"/>
      <c r="CL506" s="286"/>
      <c r="CM506" s="286"/>
      <c r="CN506" s="286"/>
      <c r="CO506" s="286"/>
      <c r="CP506" s="286"/>
      <c r="CQ506" s="286"/>
      <c r="CR506" s="286"/>
      <c r="CS506" s="286"/>
      <c r="CT506" s="286"/>
      <c r="CU506" s="286"/>
      <c r="CV506" s="286"/>
      <c r="CW506" s="286"/>
      <c r="CX506" s="286"/>
      <c r="CY506" s="286"/>
      <c r="CZ506" s="286"/>
      <c r="DA506" s="286"/>
      <c r="DB506" s="286"/>
      <c r="DC506" s="286"/>
      <c r="DD506" s="286"/>
      <c r="DE506" s="286"/>
      <c r="DF506" s="286"/>
      <c r="DG506" s="286"/>
      <c r="DH506" s="286"/>
      <c r="DI506" s="286"/>
      <c r="DJ506" s="286"/>
      <c r="DK506" s="286"/>
      <c r="DL506" s="286"/>
      <c r="DM506" s="286"/>
      <c r="DN506" s="286"/>
      <c r="DO506" s="286"/>
      <c r="DP506" s="286"/>
      <c r="DQ506" s="286"/>
      <c r="DR506" s="286"/>
      <c r="DS506" s="286"/>
      <c r="DT506" s="286"/>
      <c r="DU506" s="286"/>
      <c r="DV506" s="286"/>
      <c r="DW506" s="286"/>
      <c r="DX506" s="286"/>
      <c r="DY506" s="286"/>
      <c r="DZ506" s="286"/>
      <c r="EA506" s="286"/>
      <c r="EB506" s="286"/>
      <c r="EC506" s="286"/>
      <c r="ED506" s="286"/>
      <c r="EE506" s="286"/>
      <c r="EF506" s="286"/>
      <c r="EG506" s="286"/>
      <c r="EH506" s="286"/>
      <c r="EI506" s="286"/>
      <c r="EJ506" s="286"/>
      <c r="EK506" s="286"/>
      <c r="EL506" s="286"/>
      <c r="EM506" s="286"/>
      <c r="EN506" s="286"/>
      <c r="EO506" s="286"/>
      <c r="EP506" s="286"/>
      <c r="EQ506" s="286"/>
      <c r="ER506" s="286"/>
      <c r="ES506" s="286"/>
      <c r="ET506" s="286"/>
      <c r="EU506" s="286"/>
      <c r="EV506" s="286"/>
      <c r="EW506" s="286"/>
      <c r="EX506" s="286"/>
      <c r="EY506" s="286"/>
      <c r="EZ506" s="286"/>
      <c r="FA506" s="286"/>
      <c r="FB506" s="286"/>
      <c r="FC506" s="286"/>
      <c r="FD506" s="286"/>
      <c r="FE506" s="286"/>
      <c r="FF506" s="286"/>
      <c r="FG506" s="286"/>
      <c r="FH506" s="286"/>
      <c r="FI506" s="286"/>
      <c r="FJ506" s="286"/>
      <c r="FK506" s="286"/>
      <c r="FL506" s="286"/>
      <c r="FM506" s="286"/>
      <c r="FN506" s="286"/>
      <c r="FO506" s="286"/>
      <c r="FP506" s="286"/>
      <c r="FQ506" s="286"/>
      <c r="FR506" s="286"/>
      <c r="FS506" s="286"/>
      <c r="FT506" s="286"/>
      <c r="FU506" s="286"/>
      <c r="FV506" s="286"/>
      <c r="FW506" s="286"/>
      <c r="FX506" s="286"/>
      <c r="FY506" s="286"/>
      <c r="FZ506" s="286"/>
      <c r="GA506" s="286"/>
      <c r="GB506" s="286"/>
      <c r="GC506" s="286"/>
      <c r="GD506" s="286"/>
      <c r="GE506" s="286"/>
      <c r="GF506" s="286"/>
      <c r="GG506" s="286"/>
      <c r="GH506" s="286"/>
      <c r="GI506" s="286"/>
      <c r="GJ506" s="286"/>
      <c r="GK506" s="286"/>
      <c r="GL506" s="286"/>
      <c r="GM506" s="286"/>
      <c r="GN506" s="286"/>
      <c r="GO506" s="286"/>
      <c r="GP506" s="286"/>
      <c r="GQ506" s="286"/>
      <c r="GR506" s="286"/>
      <c r="GS506" s="286"/>
      <c r="GT506" s="286"/>
      <c r="GU506" s="286"/>
      <c r="GV506" s="286"/>
      <c r="GW506" s="286"/>
      <c r="GX506" s="286"/>
      <c r="GY506" s="286"/>
      <c r="GZ506" s="286"/>
      <c r="HA506" s="286"/>
      <c r="HB506" s="286"/>
      <c r="HC506" s="286"/>
      <c r="HD506" s="286"/>
      <c r="HE506" s="286"/>
      <c r="HF506" s="286"/>
      <c r="HG506" s="286"/>
      <c r="HH506" s="286"/>
      <c r="HI506" s="286"/>
      <c r="HJ506" s="286"/>
      <c r="HK506" s="286"/>
      <c r="HL506" s="286"/>
      <c r="HM506" s="286"/>
      <c r="HN506" s="286"/>
      <c r="HO506" s="286"/>
      <c r="HP506" s="286"/>
      <c r="HQ506" s="286"/>
      <c r="HR506" s="286"/>
      <c r="HS506" s="286"/>
      <c r="HT506" s="286"/>
      <c r="HU506" s="286"/>
      <c r="HV506" s="286"/>
      <c r="HW506" s="286"/>
      <c r="HX506" s="286"/>
      <c r="HY506" s="286"/>
      <c r="HZ506" s="286"/>
      <c r="IA506" s="286"/>
      <c r="IB506" s="286"/>
      <c r="IC506" s="286"/>
      <c r="ID506" s="286"/>
      <c r="IE506" s="286"/>
      <c r="IF506" s="286"/>
      <c r="IG506" s="286"/>
      <c r="IH506" s="286"/>
      <c r="II506" s="286"/>
      <c r="IJ506" s="286"/>
      <c r="IK506" s="286"/>
      <c r="IL506" s="286"/>
      <c r="IM506" s="286"/>
      <c r="IN506" s="286"/>
      <c r="IO506" s="286"/>
      <c r="IP506" s="286"/>
      <c r="IQ506" s="286"/>
      <c r="IR506" s="286"/>
      <c r="IS506" s="286"/>
      <c r="IT506" s="286"/>
      <c r="IU506" s="286"/>
      <c r="IV506" s="286"/>
    </row>
    <row r="507" spans="1:256" s="221" customFormat="1" outlineLevel="1">
      <c r="A507" s="793"/>
      <c r="B507" s="978">
        <v>4</v>
      </c>
      <c r="C507" s="979"/>
      <c r="E507" s="338">
        <f ca="1">IF('Health SCR'!E$3&gt;=$B507,OFFSET($D$502,0,'Health SCR'!E$3-$B507)*OFFSET(Inputs!$C$30,0,$B507-2)/IF(sommmeProdInv(Inputs!$B$30:$AY$30,$D$502:$BA$502,'Health SCR'!E$3)&gt;0,sommmeProdInv(Inputs!$B$30:$AY$30,$D$502:$BA$502,'Health SCR'!E$3),1)+E506,0)</f>
        <v>0</v>
      </c>
      <c r="F507" s="339">
        <f ca="1">IF('Health SCR'!F$3&gt;=$B507,OFFSET($D$502,0,'Health SCR'!F$3-$B507)*OFFSET(Inputs!$C$30,0,$B507-2)/IF(sommmeProdInv(Inputs!$B$30:$AY$30,$D$502:$BA$502,'Health SCR'!F$3)&gt;0,sommmeProdInv(Inputs!$B$30:$AY$30,$D$502:$BA$502,'Health SCR'!F$3),1)+F506,0)</f>
        <v>0</v>
      </c>
      <c r="G507" s="339">
        <f ca="1">IF('Health SCR'!G$3&gt;=$B507,OFFSET($D$502,0,'Health SCR'!G$3-$B507)*OFFSET(Inputs!$C$30,0,$B507-2)/IF(sommmeProdInv(Inputs!$B$30:$AY$30,$D$502:$BA$502,'Health SCR'!G$3)&gt;0,sommmeProdInv(Inputs!$B$30:$AY$30,$D$502:$BA$502,'Health SCR'!G$3),1)+G506,0)</f>
        <v>0</v>
      </c>
      <c r="H507" s="339">
        <f ca="1">IF('Health SCR'!H$3&gt;=$B507,OFFSET($D$502,0,'Health SCR'!H$3-$B507)*OFFSET(Inputs!$C$30,0,$B507-2)/IF(sommmeProdInv(Inputs!$B$30:$AY$30,$D$502:$BA$502,'Health SCR'!H$3)&gt;0,sommmeProdInv(Inputs!$B$30:$AY$30,$D$502:$BA$502,'Health SCR'!H$3),1)+H506,0)</f>
        <v>0</v>
      </c>
      <c r="I507" s="339">
        <f ca="1">IF('Health SCR'!I$3&gt;=$B507,OFFSET($D$502,0,'Health SCR'!I$3-$B507)*OFFSET(Inputs!$C$30,0,$B507-2)/IF(sommmeProdInv(Inputs!$B$30:$AY$30,$D$502:$BA$502,'Health SCR'!I$3)&gt;0,sommmeProdInv(Inputs!$B$30:$AY$30,$D$502:$BA$502,'Health SCR'!I$3),1)+I506,0)</f>
        <v>0</v>
      </c>
      <c r="J507" s="339">
        <f ca="1">IF('Health SCR'!J$3&gt;=$B507,OFFSET($D$502,0,'Health SCR'!J$3-$B507)*OFFSET(Inputs!$C$30,0,$B507-2)/IF(sommmeProdInv(Inputs!$B$30:$AY$30,$D$502:$BA$502,'Health SCR'!J$3)&gt;0,sommmeProdInv(Inputs!$B$30:$AY$30,$D$502:$BA$502,'Health SCR'!J$3),1)+J506,0)</f>
        <v>0</v>
      </c>
      <c r="K507" s="339">
        <f ca="1">IF('Health SCR'!K$3&gt;=$B507,OFFSET($D$502,0,'Health SCR'!K$3-$B507)*OFFSET(Inputs!$C$30,0,$B507-2)/IF(sommmeProdInv(Inputs!$B$30:$AY$30,$D$502:$BA$502,'Health SCR'!K$3)&gt;0,sommmeProdInv(Inputs!$B$30:$AY$30,$D$502:$BA$502,'Health SCR'!K$3),1)+K506,0)</f>
        <v>0</v>
      </c>
      <c r="L507" s="339">
        <f ca="1">IF('Health SCR'!L$3&gt;=$B507,OFFSET($D$502,0,'Health SCR'!L$3-$B507)*OFFSET(Inputs!$C$30,0,$B507-2)/IF(sommmeProdInv(Inputs!$B$30:$AY$30,$D$502:$BA$502,'Health SCR'!L$3)&gt;0,sommmeProdInv(Inputs!$B$30:$AY$30,$D$502:$BA$502,'Health SCR'!L$3),1)+L506,0)</f>
        <v>0</v>
      </c>
      <c r="M507" s="339">
        <f ca="1">IF('Health SCR'!M$3&gt;=$B507,OFFSET($D$502,0,'Health SCR'!M$3-$B507)*OFFSET(Inputs!$C$30,0,$B507-2)/IF(sommmeProdInv(Inputs!$B$30:$AY$30,$D$502:$BA$502,'Health SCR'!M$3)&gt;0,sommmeProdInv(Inputs!$B$30:$AY$30,$D$502:$BA$502,'Health SCR'!M$3),1)+M506,0)</f>
        <v>0</v>
      </c>
      <c r="N507" s="339">
        <f ca="1">IF('Health SCR'!N$3&gt;=$B507,OFFSET($D$502,0,'Health SCR'!N$3-$B507)*OFFSET(Inputs!$C$30,0,$B507-2)/IF(sommmeProdInv(Inputs!$B$30:$AY$30,$D$502:$BA$502,'Health SCR'!N$3)&gt;0,sommmeProdInv(Inputs!$B$30:$AY$30,$D$502:$BA$502,'Health SCR'!N$3),1)+N506,0)</f>
        <v>0</v>
      </c>
      <c r="O507" s="339">
        <f ca="1">IF('Health SCR'!O$3&gt;=$B507,OFFSET($D$502,0,'Health SCR'!O$3-$B507)*OFFSET(Inputs!$C$30,0,$B507-2)/IF(sommmeProdInv(Inputs!$B$30:$AY$30,$D$502:$BA$502,'Health SCR'!O$3)&gt;0,sommmeProdInv(Inputs!$B$30:$AY$30,$D$502:$BA$502,'Health SCR'!O$3),1)+O506,0)</f>
        <v>0</v>
      </c>
      <c r="P507" s="339">
        <f ca="1">IF('Health SCR'!P$3&gt;=$B507,OFFSET($D$502,0,'Health SCR'!P$3-$B507)*OFFSET(Inputs!$C$30,0,$B507-2)/IF(sommmeProdInv(Inputs!$B$30:$AY$30,$D$502:$BA$502,'Health SCR'!P$3)&gt;0,sommmeProdInv(Inputs!$B$30:$AY$30,$D$502:$BA$502,'Health SCR'!P$3),1)+P506,0)</f>
        <v>0</v>
      </c>
      <c r="Q507" s="339">
        <f ca="1">IF('Health SCR'!Q$3&gt;=$B507,OFFSET($D$502,0,'Health SCR'!Q$3-$B507)*OFFSET(Inputs!$C$30,0,$B507-2)/IF(sommmeProdInv(Inputs!$B$30:$AY$30,$D$502:$BA$502,'Health SCR'!Q$3)&gt;0,sommmeProdInv(Inputs!$B$30:$AY$30,$D$502:$BA$502,'Health SCR'!Q$3),1)+Q506,0)</f>
        <v>0</v>
      </c>
      <c r="R507" s="339">
        <f ca="1">IF('Health SCR'!R$3&gt;=$B507,OFFSET($D$502,0,'Health SCR'!R$3-$B507)*OFFSET(Inputs!$C$30,0,$B507-2)/IF(sommmeProdInv(Inputs!$B$30:$AY$30,$D$502:$BA$502,'Health SCR'!R$3)&gt;0,sommmeProdInv(Inputs!$B$30:$AY$30,$D$502:$BA$502,'Health SCR'!R$3),1)+R506,0)</f>
        <v>0</v>
      </c>
      <c r="S507" s="339">
        <f ca="1">IF('Health SCR'!S$3&gt;=$B507,OFFSET($D$502,0,'Health SCR'!S$3-$B507)*OFFSET(Inputs!$C$30,0,$B507-2)/IF(sommmeProdInv(Inputs!$B$30:$AY$30,$D$502:$BA$502,'Health SCR'!S$3)&gt;0,sommmeProdInv(Inputs!$B$30:$AY$30,$D$502:$BA$502,'Health SCR'!S$3),1)+S506,0)</f>
        <v>0</v>
      </c>
      <c r="T507" s="339">
        <f ca="1">IF('Health SCR'!T$3&gt;=$B507,OFFSET($D$502,0,'Health SCR'!T$3-$B507)*OFFSET(Inputs!$C$30,0,$B507-2)/IF(sommmeProdInv(Inputs!$B$30:$AY$30,$D$502:$BA$502,'Health SCR'!T$3)&gt;0,sommmeProdInv(Inputs!$B$30:$AY$30,$D$502:$BA$502,'Health SCR'!T$3),1)+T506,0)</f>
        <v>0</v>
      </c>
      <c r="U507" s="339">
        <f ca="1">IF('Health SCR'!U$3&gt;=$B507,OFFSET($D$502,0,'Health SCR'!U$3-$B507)*OFFSET(Inputs!$C$30,0,$B507-2)/IF(sommmeProdInv(Inputs!$B$30:$AY$30,$D$502:$BA$502,'Health SCR'!U$3)&gt;0,sommmeProdInv(Inputs!$B$30:$AY$30,$D$502:$BA$502,'Health SCR'!U$3),1)+U506,0)</f>
        <v>0</v>
      </c>
      <c r="V507" s="339">
        <f ca="1">IF('Health SCR'!V$3&gt;=$B507,OFFSET($D$502,0,'Health SCR'!V$3-$B507)*OFFSET(Inputs!$C$30,0,$B507-2)/IF(sommmeProdInv(Inputs!$B$30:$AY$30,$D$502:$BA$502,'Health SCR'!V$3)&gt;0,sommmeProdInv(Inputs!$B$30:$AY$30,$D$502:$BA$502,'Health SCR'!V$3),1)+V506,0)</f>
        <v>0</v>
      </c>
      <c r="W507" s="339">
        <f ca="1">IF('Health SCR'!W$3&gt;=$B507,OFFSET($D$502,0,'Health SCR'!W$3-$B507)*OFFSET(Inputs!$C$30,0,$B507-2)/IF(sommmeProdInv(Inputs!$B$30:$AY$30,$D$502:$BA$502,'Health SCR'!W$3)&gt;0,sommmeProdInv(Inputs!$B$30:$AY$30,$D$502:$BA$502,'Health SCR'!W$3),1)+W506,0)</f>
        <v>0</v>
      </c>
      <c r="X507" s="339">
        <f ca="1">IF('Health SCR'!X$3&gt;=$B507,OFFSET($D$502,0,'Health SCR'!X$3-$B507)*OFFSET(Inputs!$C$30,0,$B507-2)/IF(sommmeProdInv(Inputs!$B$30:$AY$30,$D$502:$BA$502,'Health SCR'!X$3)&gt;0,sommmeProdInv(Inputs!$B$30:$AY$30,$D$502:$BA$502,'Health SCR'!X$3),1)+X506,0)</f>
        <v>0</v>
      </c>
      <c r="Y507" s="339">
        <f ca="1">IF('Health SCR'!Y$3&gt;=$B507,OFFSET($D$502,0,'Health SCR'!Y$3-$B507)*OFFSET(Inputs!$C$30,0,$B507-2)/IF(sommmeProdInv(Inputs!$B$30:$AY$30,$D$502:$BA$502,'Health SCR'!Y$3)&gt;0,sommmeProdInv(Inputs!$B$30:$AY$30,$D$502:$BA$502,'Health SCR'!Y$3),1)+Y506,0)</f>
        <v>0</v>
      </c>
      <c r="Z507" s="339">
        <f ca="1">IF('Health SCR'!Z$3&gt;=$B507,OFFSET($D$502,0,'Health SCR'!Z$3-$B507)*OFFSET(Inputs!$C$30,0,$B507-2)/IF(sommmeProdInv(Inputs!$B$30:$AY$30,$D$502:$BA$502,'Health SCR'!Z$3)&gt;0,sommmeProdInv(Inputs!$B$30:$AY$30,$D$502:$BA$502,'Health SCR'!Z$3),1)+Z506,0)</f>
        <v>0</v>
      </c>
      <c r="AA507" s="339">
        <f ca="1">IF('Health SCR'!AA$3&gt;=$B507,OFFSET($D$502,0,'Health SCR'!AA$3-$B507)*OFFSET(Inputs!$C$30,0,$B507-2)/IF(sommmeProdInv(Inputs!$B$30:$AY$30,$D$502:$BA$502,'Health SCR'!AA$3)&gt;0,sommmeProdInv(Inputs!$B$30:$AY$30,$D$502:$BA$502,'Health SCR'!AA$3),1)+AA506,0)</f>
        <v>0</v>
      </c>
      <c r="AB507" s="339">
        <f ca="1">IF('Health SCR'!AB$3&gt;=$B507,OFFSET($D$502,0,'Health SCR'!AB$3-$B507)*OFFSET(Inputs!$C$30,0,$B507-2)/IF(sommmeProdInv(Inputs!$B$30:$AY$30,$D$502:$BA$502,'Health SCR'!AB$3)&gt;0,sommmeProdInv(Inputs!$B$30:$AY$30,$D$502:$BA$502,'Health SCR'!AB$3),1)+AB506,0)</f>
        <v>0</v>
      </c>
      <c r="AC507" s="339">
        <f ca="1">IF('Health SCR'!AC$3&gt;=$B507,OFFSET($D$502,0,'Health SCR'!AC$3-$B507)*OFFSET(Inputs!$C$30,0,$B507-2)/IF(sommmeProdInv(Inputs!$B$30:$AY$30,$D$502:$BA$502,'Health SCR'!AC$3)&gt;0,sommmeProdInv(Inputs!$B$30:$AY$30,$D$502:$BA$502,'Health SCR'!AC$3),1)+AC506,0)</f>
        <v>0</v>
      </c>
      <c r="AD507" s="339">
        <f ca="1">IF('Health SCR'!AD$3&gt;=$B507,OFFSET($D$502,0,'Health SCR'!AD$3-$B507)*OFFSET(Inputs!$C$30,0,$B507-2)/IF(sommmeProdInv(Inputs!$B$30:$AY$30,$D$502:$BA$502,'Health SCR'!AD$3)&gt;0,sommmeProdInv(Inputs!$B$30:$AY$30,$D$502:$BA$502,'Health SCR'!AD$3),1)+AD506,0)</f>
        <v>0</v>
      </c>
      <c r="AE507" s="339">
        <f ca="1">IF('Health SCR'!AE$3&gt;=$B507,OFFSET($D$502,0,'Health SCR'!AE$3-$B507)*OFFSET(Inputs!$C$30,0,$B507-2)/IF(sommmeProdInv(Inputs!$B$30:$AY$30,$D$502:$BA$502,'Health SCR'!AE$3)&gt;0,sommmeProdInv(Inputs!$B$30:$AY$30,$D$502:$BA$502,'Health SCR'!AE$3),1)+AE506,0)</f>
        <v>0</v>
      </c>
      <c r="AF507" s="339">
        <f ca="1">IF('Health SCR'!AF$3&gt;=$B507,OFFSET($D$502,0,'Health SCR'!AF$3-$B507)*OFFSET(Inputs!$C$30,0,$B507-2)/IF(sommmeProdInv(Inputs!$B$30:$AY$30,$D$502:$BA$502,'Health SCR'!AF$3)&gt;0,sommmeProdInv(Inputs!$B$30:$AY$30,$D$502:$BA$502,'Health SCR'!AF$3),1)+AF506,0)</f>
        <v>0</v>
      </c>
      <c r="AG507" s="339">
        <f ca="1">IF('Health SCR'!AG$3&gt;=$B507,OFFSET($D$502,0,'Health SCR'!AG$3-$B507)*OFFSET(Inputs!$C$30,0,$B507-2)/IF(sommmeProdInv(Inputs!$B$30:$AY$30,$D$502:$BA$502,'Health SCR'!AG$3)&gt;0,sommmeProdInv(Inputs!$B$30:$AY$30,$D$502:$BA$502,'Health SCR'!AG$3),1)+AG506,0)</f>
        <v>0</v>
      </c>
      <c r="AH507" s="339">
        <f ca="1">IF('Health SCR'!AH$3&gt;=$B507,OFFSET($D$502,0,'Health SCR'!AH$3-$B507)*OFFSET(Inputs!$C$30,0,$B507-2)/IF(sommmeProdInv(Inputs!$B$30:$AY$30,$D$502:$BA$502,'Health SCR'!AH$3)&gt;0,sommmeProdInv(Inputs!$B$30:$AY$30,$D$502:$BA$502,'Health SCR'!AH$3),1)+AH506,0)</f>
        <v>0</v>
      </c>
      <c r="AI507" s="339">
        <f ca="1">IF('Health SCR'!AI$3&gt;=$B507,OFFSET($D$502,0,'Health SCR'!AI$3-$B507)*OFFSET(Inputs!$C$30,0,$B507-2)/IF(sommmeProdInv(Inputs!$B$30:$AY$30,$D$502:$BA$502,'Health SCR'!AI$3)&gt;0,sommmeProdInv(Inputs!$B$30:$AY$30,$D$502:$BA$502,'Health SCR'!AI$3),1)+AI506,0)</f>
        <v>0</v>
      </c>
      <c r="AJ507" s="339">
        <f ca="1">IF('Health SCR'!AJ$3&gt;=$B507,OFFSET($D$502,0,'Health SCR'!AJ$3-$B507)*OFFSET(Inputs!$C$30,0,$B507-2)/IF(sommmeProdInv(Inputs!$B$30:$AY$30,$D$502:$BA$502,'Health SCR'!AJ$3)&gt;0,sommmeProdInv(Inputs!$B$30:$AY$30,$D$502:$BA$502,'Health SCR'!AJ$3),1)+AJ506,0)</f>
        <v>0</v>
      </c>
      <c r="AK507" s="339">
        <f ca="1">IF('Health SCR'!AK$3&gt;=$B507,OFFSET($D$502,0,'Health SCR'!AK$3-$B507)*OFFSET(Inputs!$C$30,0,$B507-2)/IF(sommmeProdInv(Inputs!$B$30:$AY$30,$D$502:$BA$502,'Health SCR'!AK$3)&gt;0,sommmeProdInv(Inputs!$B$30:$AY$30,$D$502:$BA$502,'Health SCR'!AK$3),1)+AK506,0)</f>
        <v>0</v>
      </c>
      <c r="AL507" s="339">
        <f ca="1">IF('Health SCR'!AL$3&gt;=$B507,OFFSET($D$502,0,'Health SCR'!AL$3-$B507)*OFFSET(Inputs!$C$30,0,$B507-2)/IF(sommmeProdInv(Inputs!$B$30:$AY$30,$D$502:$BA$502,'Health SCR'!AL$3)&gt;0,sommmeProdInv(Inputs!$B$30:$AY$30,$D$502:$BA$502,'Health SCR'!AL$3),1)+AL506,0)</f>
        <v>0</v>
      </c>
      <c r="AM507" s="339">
        <f ca="1">IF('Health SCR'!AM$3&gt;=$B507,OFFSET($D$502,0,'Health SCR'!AM$3-$B507)*OFFSET(Inputs!$C$30,0,$B507-2)/IF(sommmeProdInv(Inputs!$B$30:$AY$30,$D$502:$BA$502,'Health SCR'!AM$3)&gt;0,sommmeProdInv(Inputs!$B$30:$AY$30,$D$502:$BA$502,'Health SCR'!AM$3),1)+AM506,0)</f>
        <v>0</v>
      </c>
      <c r="AN507" s="339">
        <f ca="1">IF('Health SCR'!AN$3&gt;=$B507,OFFSET($D$502,0,'Health SCR'!AN$3-$B507)*OFFSET(Inputs!$C$30,0,$B507-2)/IF(sommmeProdInv(Inputs!$B$30:$AY$30,$D$502:$BA$502,'Health SCR'!AN$3)&gt;0,sommmeProdInv(Inputs!$B$30:$AY$30,$D$502:$BA$502,'Health SCR'!AN$3),1)+AN506,0)</f>
        <v>0</v>
      </c>
      <c r="AO507" s="339">
        <f ca="1">IF('Health SCR'!AO$3&gt;=$B507,OFFSET($D$502,0,'Health SCR'!AO$3-$B507)*OFFSET(Inputs!$C$30,0,$B507-2)/IF(sommmeProdInv(Inputs!$B$30:$AY$30,$D$502:$BA$502,'Health SCR'!AO$3)&gt;0,sommmeProdInv(Inputs!$B$30:$AY$30,$D$502:$BA$502,'Health SCR'!AO$3),1)+AO506,0)</f>
        <v>0</v>
      </c>
      <c r="AP507" s="339">
        <f ca="1">IF('Health SCR'!AP$3&gt;=$B507,OFFSET($D$502,0,'Health SCR'!AP$3-$B507)*OFFSET(Inputs!$C$30,0,$B507-2)/IF(sommmeProdInv(Inputs!$B$30:$AY$30,$D$502:$BA$502,'Health SCR'!AP$3)&gt;0,sommmeProdInv(Inputs!$B$30:$AY$30,$D$502:$BA$502,'Health SCR'!AP$3),1)+AP506,0)</f>
        <v>0</v>
      </c>
      <c r="AQ507" s="339">
        <f ca="1">IF('Health SCR'!AQ$3&gt;=$B507,OFFSET($D$502,0,'Health SCR'!AQ$3-$B507)*OFFSET(Inputs!$C$30,0,$B507-2)/IF(sommmeProdInv(Inputs!$B$30:$AY$30,$D$502:$BA$502,'Health SCR'!AQ$3)&gt;0,sommmeProdInv(Inputs!$B$30:$AY$30,$D$502:$BA$502,'Health SCR'!AQ$3),1)+AQ506,0)</f>
        <v>0</v>
      </c>
      <c r="AR507" s="339">
        <f ca="1">IF('Health SCR'!AR$3&gt;=$B507,OFFSET($D$502,0,'Health SCR'!AR$3-$B507)*OFFSET(Inputs!$C$30,0,$B507-2)/IF(sommmeProdInv(Inputs!$B$30:$AY$30,$D$502:$BA$502,'Health SCR'!AR$3)&gt;0,sommmeProdInv(Inputs!$B$30:$AY$30,$D$502:$BA$502,'Health SCR'!AR$3),1)+AR506,0)</f>
        <v>0</v>
      </c>
      <c r="AS507" s="339">
        <f ca="1">IF('Health SCR'!AS$3&gt;=$B507,OFFSET($D$502,0,'Health SCR'!AS$3-$B507)*OFFSET(Inputs!$C$30,0,$B507-2)/IF(sommmeProdInv(Inputs!$B$30:$AY$30,$D$502:$BA$502,'Health SCR'!AS$3)&gt;0,sommmeProdInv(Inputs!$B$30:$AY$30,$D$502:$BA$502,'Health SCR'!AS$3),1)+AS506,0)</f>
        <v>0</v>
      </c>
      <c r="AT507" s="339">
        <f ca="1">IF('Health SCR'!AT$3&gt;=$B507,OFFSET($D$502,0,'Health SCR'!AT$3-$B507)*OFFSET(Inputs!$C$30,0,$B507-2)/IF(sommmeProdInv(Inputs!$B$30:$AY$30,$D$502:$BA$502,'Health SCR'!AT$3)&gt;0,sommmeProdInv(Inputs!$B$30:$AY$30,$D$502:$BA$502,'Health SCR'!AT$3),1)+AT506,0)</f>
        <v>0</v>
      </c>
      <c r="AU507" s="339">
        <f ca="1">IF('Health SCR'!AU$3&gt;=$B507,OFFSET($D$502,0,'Health SCR'!AU$3-$B507)*OFFSET(Inputs!$C$30,0,$B507-2)/IF(sommmeProdInv(Inputs!$B$30:$AY$30,$D$502:$BA$502,'Health SCR'!AU$3)&gt;0,sommmeProdInv(Inputs!$B$30:$AY$30,$D$502:$BA$502,'Health SCR'!AU$3),1)+AU506,0)</f>
        <v>0</v>
      </c>
      <c r="AV507" s="339">
        <f ca="1">IF('Health SCR'!AV$3&gt;=$B507,OFFSET($D$502,0,'Health SCR'!AV$3-$B507)*OFFSET(Inputs!$C$30,0,$B507-2)/IF(sommmeProdInv(Inputs!$B$30:$AY$30,$D$502:$BA$502,'Health SCR'!AV$3)&gt;0,sommmeProdInv(Inputs!$B$30:$AY$30,$D$502:$BA$502,'Health SCR'!AV$3),1)+AV506,0)</f>
        <v>0</v>
      </c>
      <c r="AW507" s="339">
        <f ca="1">IF('Health SCR'!AW$3&gt;=$B507,OFFSET($D$502,0,'Health SCR'!AW$3-$B507)*OFFSET(Inputs!$C$30,0,$B507-2)/IF(sommmeProdInv(Inputs!$B$30:$AY$30,$D$502:$BA$502,'Health SCR'!AW$3)&gt;0,sommmeProdInv(Inputs!$B$30:$AY$30,$D$502:$BA$502,'Health SCR'!AW$3),1)+AW506,0)</f>
        <v>0</v>
      </c>
      <c r="AX507" s="339">
        <f ca="1">IF('Health SCR'!AX$3&gt;=$B507,OFFSET($D$502,0,'Health SCR'!AX$3-$B507)*OFFSET(Inputs!$C$30,0,$B507-2)/IF(sommmeProdInv(Inputs!$B$30:$AY$30,$D$502:$BA$502,'Health SCR'!AX$3)&gt;0,sommmeProdInv(Inputs!$B$30:$AY$30,$D$502:$BA$502,'Health SCR'!AX$3),1)+AX506,0)</f>
        <v>0</v>
      </c>
      <c r="AY507" s="339">
        <f ca="1">IF('Health SCR'!AY$3&gt;=$B507,OFFSET($D$502,0,'Health SCR'!AY$3-$B507)*OFFSET(Inputs!$C$30,0,$B507-2)/IF(sommmeProdInv(Inputs!$B$30:$AY$30,$D$502:$BA$502,'Health SCR'!AY$3)&gt;0,sommmeProdInv(Inputs!$B$30:$AY$30,$D$502:$BA$502,'Health SCR'!AY$3),1)+AY506,0)</f>
        <v>0</v>
      </c>
      <c r="AZ507" s="339">
        <f ca="1">IF('Health SCR'!AZ$3&gt;=$B507,OFFSET($D$502,0,'Health SCR'!AZ$3-$B507)*OFFSET(Inputs!$C$30,0,$B507-2)/IF(sommmeProdInv(Inputs!$B$30:$AY$30,$D$502:$BA$502,'Health SCR'!AZ$3)&gt;0,sommmeProdInv(Inputs!$B$30:$AY$30,$D$502:$BA$502,'Health SCR'!AZ$3),1)+AZ506,0)</f>
        <v>0</v>
      </c>
      <c r="BA507" s="339">
        <f ca="1">IF('Health SCR'!BA$3&gt;=$B507,OFFSET($D$502,0,'Health SCR'!BA$3-$B507)*OFFSET(Inputs!$C$30,0,$B507-2)/IF(sommmeProdInv(Inputs!$B$30:$AY$30,$D$502:$BA$502,'Health SCR'!BA$3)&gt;0,sommmeProdInv(Inputs!$B$30:$AY$30,$D$502:$BA$502,'Health SCR'!BA$3),1)+BA506,0)</f>
        <v>0</v>
      </c>
      <c r="BB507" s="286"/>
      <c r="BC507" s="286"/>
      <c r="BD507" s="286"/>
      <c r="BE507" s="286"/>
      <c r="BF507" s="286"/>
      <c r="BG507" s="286"/>
      <c r="BH507" s="286"/>
      <c r="BI507" s="286"/>
      <c r="BJ507" s="286"/>
      <c r="BK507" s="286"/>
      <c r="BL507" s="286"/>
      <c r="BM507" s="286"/>
      <c r="BN507" s="286"/>
      <c r="BO507" s="286"/>
      <c r="BP507" s="286"/>
      <c r="BQ507" s="286"/>
      <c r="BR507" s="286"/>
      <c r="BS507" s="286"/>
      <c r="BT507" s="286"/>
      <c r="BU507" s="286"/>
      <c r="BV507" s="286"/>
      <c r="BW507" s="286"/>
      <c r="BX507" s="286"/>
      <c r="BY507" s="286"/>
      <c r="BZ507" s="286"/>
      <c r="CA507" s="286"/>
      <c r="CB507" s="286"/>
      <c r="CC507" s="286"/>
      <c r="CD507" s="286"/>
      <c r="CE507" s="286"/>
      <c r="CF507" s="286"/>
      <c r="CG507" s="286"/>
      <c r="CH507" s="286"/>
      <c r="CI507" s="286"/>
      <c r="CJ507" s="286"/>
      <c r="CK507" s="286"/>
      <c r="CL507" s="286"/>
      <c r="CM507" s="286"/>
      <c r="CN507" s="286"/>
      <c r="CO507" s="286"/>
      <c r="CP507" s="286"/>
      <c r="CQ507" s="286"/>
      <c r="CR507" s="286"/>
      <c r="CS507" s="286"/>
      <c r="CT507" s="286"/>
      <c r="CU507" s="286"/>
      <c r="CV507" s="286"/>
      <c r="CW507" s="286"/>
      <c r="CX507" s="286"/>
      <c r="CY507" s="286"/>
      <c r="CZ507" s="286"/>
      <c r="DA507" s="286"/>
      <c r="DB507" s="286"/>
      <c r="DC507" s="286"/>
      <c r="DD507" s="286"/>
      <c r="DE507" s="286"/>
      <c r="DF507" s="286"/>
      <c r="DG507" s="286"/>
      <c r="DH507" s="286"/>
      <c r="DI507" s="286"/>
      <c r="DJ507" s="286"/>
      <c r="DK507" s="286"/>
      <c r="DL507" s="286"/>
      <c r="DM507" s="286"/>
      <c r="DN507" s="286"/>
      <c r="DO507" s="286"/>
      <c r="DP507" s="286"/>
      <c r="DQ507" s="286"/>
      <c r="DR507" s="286"/>
      <c r="DS507" s="286"/>
      <c r="DT507" s="286"/>
      <c r="DU507" s="286"/>
      <c r="DV507" s="286"/>
      <c r="DW507" s="286"/>
      <c r="DX507" s="286"/>
      <c r="DY507" s="286"/>
      <c r="DZ507" s="286"/>
      <c r="EA507" s="286"/>
      <c r="EB507" s="286"/>
      <c r="EC507" s="286"/>
      <c r="ED507" s="286"/>
      <c r="EE507" s="286"/>
      <c r="EF507" s="286"/>
      <c r="EG507" s="286"/>
      <c r="EH507" s="286"/>
      <c r="EI507" s="286"/>
      <c r="EJ507" s="286"/>
      <c r="EK507" s="286"/>
      <c r="EL507" s="286"/>
      <c r="EM507" s="286"/>
      <c r="EN507" s="286"/>
      <c r="EO507" s="286"/>
      <c r="EP507" s="286"/>
      <c r="EQ507" s="286"/>
      <c r="ER507" s="286"/>
      <c r="ES507" s="286"/>
      <c r="ET507" s="286"/>
      <c r="EU507" s="286"/>
      <c r="EV507" s="286"/>
      <c r="EW507" s="286"/>
      <c r="EX507" s="286"/>
      <c r="EY507" s="286"/>
      <c r="EZ507" s="286"/>
      <c r="FA507" s="286"/>
      <c r="FB507" s="286"/>
      <c r="FC507" s="286"/>
      <c r="FD507" s="286"/>
      <c r="FE507" s="286"/>
      <c r="FF507" s="286"/>
      <c r="FG507" s="286"/>
      <c r="FH507" s="286"/>
      <c r="FI507" s="286"/>
      <c r="FJ507" s="286"/>
      <c r="FK507" s="286"/>
      <c r="FL507" s="286"/>
      <c r="FM507" s="286"/>
      <c r="FN507" s="286"/>
      <c r="FO507" s="286"/>
      <c r="FP507" s="286"/>
      <c r="FQ507" s="286"/>
      <c r="FR507" s="286"/>
      <c r="FS507" s="286"/>
      <c r="FT507" s="286"/>
      <c r="FU507" s="286"/>
      <c r="FV507" s="286"/>
      <c r="FW507" s="286"/>
      <c r="FX507" s="286"/>
      <c r="FY507" s="286"/>
      <c r="FZ507" s="286"/>
      <c r="GA507" s="286"/>
      <c r="GB507" s="286"/>
      <c r="GC507" s="286"/>
      <c r="GD507" s="286"/>
      <c r="GE507" s="286"/>
      <c r="GF507" s="286"/>
      <c r="GG507" s="286"/>
      <c r="GH507" s="286"/>
      <c r="GI507" s="286"/>
      <c r="GJ507" s="286"/>
      <c r="GK507" s="286"/>
      <c r="GL507" s="286"/>
      <c r="GM507" s="286"/>
      <c r="GN507" s="286"/>
      <c r="GO507" s="286"/>
      <c r="GP507" s="286"/>
      <c r="GQ507" s="286"/>
      <c r="GR507" s="286"/>
      <c r="GS507" s="286"/>
      <c r="GT507" s="286"/>
      <c r="GU507" s="286"/>
      <c r="GV507" s="286"/>
      <c r="GW507" s="286"/>
      <c r="GX507" s="286"/>
      <c r="GY507" s="286"/>
      <c r="GZ507" s="286"/>
      <c r="HA507" s="286"/>
      <c r="HB507" s="286"/>
      <c r="HC507" s="286"/>
      <c r="HD507" s="286"/>
      <c r="HE507" s="286"/>
      <c r="HF507" s="286"/>
      <c r="HG507" s="286"/>
      <c r="HH507" s="286"/>
      <c r="HI507" s="286"/>
      <c r="HJ507" s="286"/>
      <c r="HK507" s="286"/>
      <c r="HL507" s="286"/>
      <c r="HM507" s="286"/>
      <c r="HN507" s="286"/>
      <c r="HO507" s="286"/>
      <c r="HP507" s="286"/>
      <c r="HQ507" s="286"/>
      <c r="HR507" s="286"/>
      <c r="HS507" s="286"/>
      <c r="HT507" s="286"/>
      <c r="HU507" s="286"/>
      <c r="HV507" s="286"/>
      <c r="HW507" s="286"/>
      <c r="HX507" s="286"/>
      <c r="HY507" s="286"/>
      <c r="HZ507" s="286"/>
      <c r="IA507" s="286"/>
      <c r="IB507" s="286"/>
      <c r="IC507" s="286"/>
      <c r="ID507" s="286"/>
      <c r="IE507" s="286"/>
      <c r="IF507" s="286"/>
      <c r="IG507" s="286"/>
      <c r="IH507" s="286"/>
      <c r="II507" s="286"/>
      <c r="IJ507" s="286"/>
      <c r="IK507" s="286"/>
      <c r="IL507" s="286"/>
      <c r="IM507" s="286"/>
      <c r="IN507" s="286"/>
      <c r="IO507" s="286"/>
      <c r="IP507" s="286"/>
      <c r="IQ507" s="286"/>
      <c r="IR507" s="286"/>
      <c r="IS507" s="286"/>
      <c r="IT507" s="286"/>
      <c r="IU507" s="286"/>
      <c r="IV507" s="286"/>
    </row>
    <row r="508" spans="1:256" s="221" customFormat="1" outlineLevel="1">
      <c r="A508" s="793"/>
      <c r="B508" s="978">
        <v>5</v>
      </c>
      <c r="C508" s="979"/>
      <c r="E508" s="338">
        <f ca="1">IF('Health SCR'!E$3&gt;=$B508,OFFSET($D$502,0,'Health SCR'!E$3-$B508)*OFFSET(Inputs!$C$30,0,$B508-2)/IF(sommmeProdInv(Inputs!$B$30:$AY$30,$D$502:$BA$502,'Health SCR'!E$3)&gt;0,sommmeProdInv(Inputs!$B$30:$AY$30,$D$502:$BA$502,'Health SCR'!E$3),1)+E507,0)</f>
        <v>0</v>
      </c>
      <c r="F508" s="339">
        <f ca="1">IF('Health SCR'!F$3&gt;=$B508,OFFSET($D$502,0,'Health SCR'!F$3-$B508)*OFFSET(Inputs!$C$30,0,$B508-2)/IF(sommmeProdInv(Inputs!$B$30:$AY$30,$D$502:$BA$502,'Health SCR'!F$3)&gt;0,sommmeProdInv(Inputs!$B$30:$AY$30,$D$502:$BA$502,'Health SCR'!F$3),1)+F507,0)</f>
        <v>0</v>
      </c>
      <c r="G508" s="339">
        <f ca="1">IF('Health SCR'!G$3&gt;=$B508,OFFSET($D$502,0,'Health SCR'!G$3-$B508)*OFFSET(Inputs!$C$30,0,$B508-2)/IF(sommmeProdInv(Inputs!$B$30:$AY$30,$D$502:$BA$502,'Health SCR'!G$3)&gt;0,sommmeProdInv(Inputs!$B$30:$AY$30,$D$502:$BA$502,'Health SCR'!G$3),1)+G507,0)</f>
        <v>0</v>
      </c>
      <c r="H508" s="339">
        <f ca="1">IF('Health SCR'!H$3&gt;=$B508,OFFSET($D$502,0,'Health SCR'!H$3-$B508)*OFFSET(Inputs!$C$30,0,$B508-2)/IF(sommmeProdInv(Inputs!$B$30:$AY$30,$D$502:$BA$502,'Health SCR'!H$3)&gt;0,sommmeProdInv(Inputs!$B$30:$AY$30,$D$502:$BA$502,'Health SCR'!H$3),1)+H507,0)</f>
        <v>0</v>
      </c>
      <c r="I508" s="339">
        <f ca="1">IF('Health SCR'!I$3&gt;=$B508,OFFSET($D$502,0,'Health SCR'!I$3-$B508)*OFFSET(Inputs!$C$30,0,$B508-2)/IF(sommmeProdInv(Inputs!$B$30:$AY$30,$D$502:$BA$502,'Health SCR'!I$3)&gt;0,sommmeProdInv(Inputs!$B$30:$AY$30,$D$502:$BA$502,'Health SCR'!I$3),1)+I507,0)</f>
        <v>0</v>
      </c>
      <c r="J508" s="339">
        <f ca="1">IF('Health SCR'!J$3&gt;=$B508,OFFSET($D$502,0,'Health SCR'!J$3-$B508)*OFFSET(Inputs!$C$30,0,$B508-2)/IF(sommmeProdInv(Inputs!$B$30:$AY$30,$D$502:$BA$502,'Health SCR'!J$3)&gt;0,sommmeProdInv(Inputs!$B$30:$AY$30,$D$502:$BA$502,'Health SCR'!J$3),1)+J507,0)</f>
        <v>0</v>
      </c>
      <c r="K508" s="339">
        <f ca="1">IF('Health SCR'!K$3&gt;=$B508,OFFSET($D$502,0,'Health SCR'!K$3-$B508)*OFFSET(Inputs!$C$30,0,$B508-2)/IF(sommmeProdInv(Inputs!$B$30:$AY$30,$D$502:$BA$502,'Health SCR'!K$3)&gt;0,sommmeProdInv(Inputs!$B$30:$AY$30,$D$502:$BA$502,'Health SCR'!K$3),1)+K507,0)</f>
        <v>0</v>
      </c>
      <c r="L508" s="339">
        <f ca="1">IF('Health SCR'!L$3&gt;=$B508,OFFSET($D$502,0,'Health SCR'!L$3-$B508)*OFFSET(Inputs!$C$30,0,$B508-2)/IF(sommmeProdInv(Inputs!$B$30:$AY$30,$D$502:$BA$502,'Health SCR'!L$3)&gt;0,sommmeProdInv(Inputs!$B$30:$AY$30,$D$502:$BA$502,'Health SCR'!L$3),1)+L507,0)</f>
        <v>0</v>
      </c>
      <c r="M508" s="339">
        <f ca="1">IF('Health SCR'!M$3&gt;=$B508,OFFSET($D$502,0,'Health SCR'!M$3-$B508)*OFFSET(Inputs!$C$30,0,$B508-2)/IF(sommmeProdInv(Inputs!$B$30:$AY$30,$D$502:$BA$502,'Health SCR'!M$3)&gt;0,sommmeProdInv(Inputs!$B$30:$AY$30,$D$502:$BA$502,'Health SCR'!M$3),1)+M507,0)</f>
        <v>0</v>
      </c>
      <c r="N508" s="339">
        <f ca="1">IF('Health SCR'!N$3&gt;=$B508,OFFSET($D$502,0,'Health SCR'!N$3-$B508)*OFFSET(Inputs!$C$30,0,$B508-2)/IF(sommmeProdInv(Inputs!$B$30:$AY$30,$D$502:$BA$502,'Health SCR'!N$3)&gt;0,sommmeProdInv(Inputs!$B$30:$AY$30,$D$502:$BA$502,'Health SCR'!N$3),1)+N507,0)</f>
        <v>0</v>
      </c>
      <c r="O508" s="339">
        <f ca="1">IF('Health SCR'!O$3&gt;=$B508,OFFSET($D$502,0,'Health SCR'!O$3-$B508)*OFFSET(Inputs!$C$30,0,$B508-2)/IF(sommmeProdInv(Inputs!$B$30:$AY$30,$D$502:$BA$502,'Health SCR'!O$3)&gt;0,sommmeProdInv(Inputs!$B$30:$AY$30,$D$502:$BA$502,'Health SCR'!O$3),1)+O507,0)</f>
        <v>0</v>
      </c>
      <c r="P508" s="339">
        <f ca="1">IF('Health SCR'!P$3&gt;=$B508,OFFSET($D$502,0,'Health SCR'!P$3-$B508)*OFFSET(Inputs!$C$30,0,$B508-2)/IF(sommmeProdInv(Inputs!$B$30:$AY$30,$D$502:$BA$502,'Health SCR'!P$3)&gt;0,sommmeProdInv(Inputs!$B$30:$AY$30,$D$502:$BA$502,'Health SCR'!P$3),1)+P507,0)</f>
        <v>0</v>
      </c>
      <c r="Q508" s="339">
        <f ca="1">IF('Health SCR'!Q$3&gt;=$B508,OFFSET($D$502,0,'Health SCR'!Q$3-$B508)*OFFSET(Inputs!$C$30,0,$B508-2)/IF(sommmeProdInv(Inputs!$B$30:$AY$30,$D$502:$BA$502,'Health SCR'!Q$3)&gt;0,sommmeProdInv(Inputs!$B$30:$AY$30,$D$502:$BA$502,'Health SCR'!Q$3),1)+Q507,0)</f>
        <v>0</v>
      </c>
      <c r="R508" s="339">
        <f ca="1">IF('Health SCR'!R$3&gt;=$B508,OFFSET($D$502,0,'Health SCR'!R$3-$B508)*OFFSET(Inputs!$C$30,0,$B508-2)/IF(sommmeProdInv(Inputs!$B$30:$AY$30,$D$502:$BA$502,'Health SCR'!R$3)&gt;0,sommmeProdInv(Inputs!$B$30:$AY$30,$D$502:$BA$502,'Health SCR'!R$3),1)+R507,0)</f>
        <v>0</v>
      </c>
      <c r="S508" s="339">
        <f ca="1">IF('Health SCR'!S$3&gt;=$B508,OFFSET($D$502,0,'Health SCR'!S$3-$B508)*OFFSET(Inputs!$C$30,0,$B508-2)/IF(sommmeProdInv(Inputs!$B$30:$AY$30,$D$502:$BA$502,'Health SCR'!S$3)&gt;0,sommmeProdInv(Inputs!$B$30:$AY$30,$D$502:$BA$502,'Health SCR'!S$3),1)+S507,0)</f>
        <v>0</v>
      </c>
      <c r="T508" s="339">
        <f ca="1">IF('Health SCR'!T$3&gt;=$B508,OFFSET($D$502,0,'Health SCR'!T$3-$B508)*OFFSET(Inputs!$C$30,0,$B508-2)/IF(sommmeProdInv(Inputs!$B$30:$AY$30,$D$502:$BA$502,'Health SCR'!T$3)&gt;0,sommmeProdInv(Inputs!$B$30:$AY$30,$D$502:$BA$502,'Health SCR'!T$3),1)+T507,0)</f>
        <v>0</v>
      </c>
      <c r="U508" s="339">
        <f ca="1">IF('Health SCR'!U$3&gt;=$B508,OFFSET($D$502,0,'Health SCR'!U$3-$B508)*OFFSET(Inputs!$C$30,0,$B508-2)/IF(sommmeProdInv(Inputs!$B$30:$AY$30,$D$502:$BA$502,'Health SCR'!U$3)&gt;0,sommmeProdInv(Inputs!$B$30:$AY$30,$D$502:$BA$502,'Health SCR'!U$3),1)+U507,0)</f>
        <v>0</v>
      </c>
      <c r="V508" s="339">
        <f ca="1">IF('Health SCR'!V$3&gt;=$B508,OFFSET($D$502,0,'Health SCR'!V$3-$B508)*OFFSET(Inputs!$C$30,0,$B508-2)/IF(sommmeProdInv(Inputs!$B$30:$AY$30,$D$502:$BA$502,'Health SCR'!V$3)&gt;0,sommmeProdInv(Inputs!$B$30:$AY$30,$D$502:$BA$502,'Health SCR'!V$3),1)+V507,0)</f>
        <v>0</v>
      </c>
      <c r="W508" s="339">
        <f ca="1">IF('Health SCR'!W$3&gt;=$B508,OFFSET($D$502,0,'Health SCR'!W$3-$B508)*OFFSET(Inputs!$C$30,0,$B508-2)/IF(sommmeProdInv(Inputs!$B$30:$AY$30,$D$502:$BA$502,'Health SCR'!W$3)&gt;0,sommmeProdInv(Inputs!$B$30:$AY$30,$D$502:$BA$502,'Health SCR'!W$3),1)+W507,0)</f>
        <v>0</v>
      </c>
      <c r="X508" s="339">
        <f ca="1">IF('Health SCR'!X$3&gt;=$B508,OFFSET($D$502,0,'Health SCR'!X$3-$B508)*OFFSET(Inputs!$C$30,0,$B508-2)/IF(sommmeProdInv(Inputs!$B$30:$AY$30,$D$502:$BA$502,'Health SCR'!X$3)&gt;0,sommmeProdInv(Inputs!$B$30:$AY$30,$D$502:$BA$502,'Health SCR'!X$3),1)+X507,0)</f>
        <v>0</v>
      </c>
      <c r="Y508" s="339">
        <f ca="1">IF('Health SCR'!Y$3&gt;=$B508,OFFSET($D$502,0,'Health SCR'!Y$3-$B508)*OFFSET(Inputs!$C$30,0,$B508-2)/IF(sommmeProdInv(Inputs!$B$30:$AY$30,$D$502:$BA$502,'Health SCR'!Y$3)&gt;0,sommmeProdInv(Inputs!$B$30:$AY$30,$D$502:$BA$502,'Health SCR'!Y$3),1)+Y507,0)</f>
        <v>0</v>
      </c>
      <c r="Z508" s="339">
        <f ca="1">IF('Health SCR'!Z$3&gt;=$B508,OFFSET($D$502,0,'Health SCR'!Z$3-$B508)*OFFSET(Inputs!$C$30,0,$B508-2)/IF(sommmeProdInv(Inputs!$B$30:$AY$30,$D$502:$BA$502,'Health SCR'!Z$3)&gt;0,sommmeProdInv(Inputs!$B$30:$AY$30,$D$502:$BA$502,'Health SCR'!Z$3),1)+Z507,0)</f>
        <v>0</v>
      </c>
      <c r="AA508" s="339">
        <f ca="1">IF('Health SCR'!AA$3&gt;=$B508,OFFSET($D$502,0,'Health SCR'!AA$3-$B508)*OFFSET(Inputs!$C$30,0,$B508-2)/IF(sommmeProdInv(Inputs!$B$30:$AY$30,$D$502:$BA$502,'Health SCR'!AA$3)&gt;0,sommmeProdInv(Inputs!$B$30:$AY$30,$D$502:$BA$502,'Health SCR'!AA$3),1)+AA507,0)</f>
        <v>0</v>
      </c>
      <c r="AB508" s="339">
        <f ca="1">IF('Health SCR'!AB$3&gt;=$B508,OFFSET($D$502,0,'Health SCR'!AB$3-$B508)*OFFSET(Inputs!$C$30,0,$B508-2)/IF(sommmeProdInv(Inputs!$B$30:$AY$30,$D$502:$BA$502,'Health SCR'!AB$3)&gt;0,sommmeProdInv(Inputs!$B$30:$AY$30,$D$502:$BA$502,'Health SCR'!AB$3),1)+AB507,0)</f>
        <v>0</v>
      </c>
      <c r="AC508" s="339">
        <f ca="1">IF('Health SCR'!AC$3&gt;=$B508,OFFSET($D$502,0,'Health SCR'!AC$3-$B508)*OFFSET(Inputs!$C$30,0,$B508-2)/IF(sommmeProdInv(Inputs!$B$30:$AY$30,$D$502:$BA$502,'Health SCR'!AC$3)&gt;0,sommmeProdInv(Inputs!$B$30:$AY$30,$D$502:$BA$502,'Health SCR'!AC$3),1)+AC507,0)</f>
        <v>0</v>
      </c>
      <c r="AD508" s="339">
        <f ca="1">IF('Health SCR'!AD$3&gt;=$B508,OFFSET($D$502,0,'Health SCR'!AD$3-$B508)*OFFSET(Inputs!$C$30,0,$B508-2)/IF(sommmeProdInv(Inputs!$B$30:$AY$30,$D$502:$BA$502,'Health SCR'!AD$3)&gt;0,sommmeProdInv(Inputs!$B$30:$AY$30,$D$502:$BA$502,'Health SCR'!AD$3),1)+AD507,0)</f>
        <v>0</v>
      </c>
      <c r="AE508" s="339">
        <f ca="1">IF('Health SCR'!AE$3&gt;=$B508,OFFSET($D$502,0,'Health SCR'!AE$3-$B508)*OFFSET(Inputs!$C$30,0,$B508-2)/IF(sommmeProdInv(Inputs!$B$30:$AY$30,$D$502:$BA$502,'Health SCR'!AE$3)&gt;0,sommmeProdInv(Inputs!$B$30:$AY$30,$D$502:$BA$502,'Health SCR'!AE$3),1)+AE507,0)</f>
        <v>0</v>
      </c>
      <c r="AF508" s="339">
        <f ca="1">IF('Health SCR'!AF$3&gt;=$B508,OFFSET($D$502,0,'Health SCR'!AF$3-$B508)*OFFSET(Inputs!$C$30,0,$B508-2)/IF(sommmeProdInv(Inputs!$B$30:$AY$30,$D$502:$BA$502,'Health SCR'!AF$3)&gt;0,sommmeProdInv(Inputs!$B$30:$AY$30,$D$502:$BA$502,'Health SCR'!AF$3),1)+AF507,0)</f>
        <v>0</v>
      </c>
      <c r="AG508" s="339">
        <f ca="1">IF('Health SCR'!AG$3&gt;=$B508,OFFSET($D$502,0,'Health SCR'!AG$3-$B508)*OFFSET(Inputs!$C$30,0,$B508-2)/IF(sommmeProdInv(Inputs!$B$30:$AY$30,$D$502:$BA$502,'Health SCR'!AG$3)&gt;0,sommmeProdInv(Inputs!$B$30:$AY$30,$D$502:$BA$502,'Health SCR'!AG$3),1)+AG507,0)</f>
        <v>0</v>
      </c>
      <c r="AH508" s="339">
        <f ca="1">IF('Health SCR'!AH$3&gt;=$B508,OFFSET($D$502,0,'Health SCR'!AH$3-$B508)*OFFSET(Inputs!$C$30,0,$B508-2)/IF(sommmeProdInv(Inputs!$B$30:$AY$30,$D$502:$BA$502,'Health SCR'!AH$3)&gt;0,sommmeProdInv(Inputs!$B$30:$AY$30,$D$502:$BA$502,'Health SCR'!AH$3),1)+AH507,0)</f>
        <v>0</v>
      </c>
      <c r="AI508" s="339">
        <f ca="1">IF('Health SCR'!AI$3&gt;=$B508,OFFSET($D$502,0,'Health SCR'!AI$3-$B508)*OFFSET(Inputs!$C$30,0,$B508-2)/IF(sommmeProdInv(Inputs!$B$30:$AY$30,$D$502:$BA$502,'Health SCR'!AI$3)&gt;0,sommmeProdInv(Inputs!$B$30:$AY$30,$D$502:$BA$502,'Health SCR'!AI$3),1)+AI507,0)</f>
        <v>0</v>
      </c>
      <c r="AJ508" s="339">
        <f ca="1">IF('Health SCR'!AJ$3&gt;=$B508,OFFSET($D$502,0,'Health SCR'!AJ$3-$B508)*OFFSET(Inputs!$C$30,0,$B508-2)/IF(sommmeProdInv(Inputs!$B$30:$AY$30,$D$502:$BA$502,'Health SCR'!AJ$3)&gt;0,sommmeProdInv(Inputs!$B$30:$AY$30,$D$502:$BA$502,'Health SCR'!AJ$3),1)+AJ507,0)</f>
        <v>0</v>
      </c>
      <c r="AK508" s="339">
        <f ca="1">IF('Health SCR'!AK$3&gt;=$B508,OFFSET($D$502,0,'Health SCR'!AK$3-$B508)*OFFSET(Inputs!$C$30,0,$B508-2)/IF(sommmeProdInv(Inputs!$B$30:$AY$30,$D$502:$BA$502,'Health SCR'!AK$3)&gt;0,sommmeProdInv(Inputs!$B$30:$AY$30,$D$502:$BA$502,'Health SCR'!AK$3),1)+AK507,0)</f>
        <v>0</v>
      </c>
      <c r="AL508" s="339">
        <f ca="1">IF('Health SCR'!AL$3&gt;=$B508,OFFSET($D$502,0,'Health SCR'!AL$3-$B508)*OFFSET(Inputs!$C$30,0,$B508-2)/IF(sommmeProdInv(Inputs!$B$30:$AY$30,$D$502:$BA$502,'Health SCR'!AL$3)&gt;0,sommmeProdInv(Inputs!$B$30:$AY$30,$D$502:$BA$502,'Health SCR'!AL$3),1)+AL507,0)</f>
        <v>0</v>
      </c>
      <c r="AM508" s="339">
        <f ca="1">IF('Health SCR'!AM$3&gt;=$B508,OFFSET($D$502,0,'Health SCR'!AM$3-$B508)*OFFSET(Inputs!$C$30,0,$B508-2)/IF(sommmeProdInv(Inputs!$B$30:$AY$30,$D$502:$BA$502,'Health SCR'!AM$3)&gt;0,sommmeProdInv(Inputs!$B$30:$AY$30,$D$502:$BA$502,'Health SCR'!AM$3),1)+AM507,0)</f>
        <v>0</v>
      </c>
      <c r="AN508" s="339">
        <f ca="1">IF('Health SCR'!AN$3&gt;=$B508,OFFSET($D$502,0,'Health SCR'!AN$3-$B508)*OFFSET(Inputs!$C$30,0,$B508-2)/IF(sommmeProdInv(Inputs!$B$30:$AY$30,$D$502:$BA$502,'Health SCR'!AN$3)&gt;0,sommmeProdInv(Inputs!$B$30:$AY$30,$D$502:$BA$502,'Health SCR'!AN$3),1)+AN507,0)</f>
        <v>0</v>
      </c>
      <c r="AO508" s="339">
        <f ca="1">IF('Health SCR'!AO$3&gt;=$B508,OFFSET($D$502,0,'Health SCR'!AO$3-$B508)*OFFSET(Inputs!$C$30,0,$B508-2)/IF(sommmeProdInv(Inputs!$B$30:$AY$30,$D$502:$BA$502,'Health SCR'!AO$3)&gt;0,sommmeProdInv(Inputs!$B$30:$AY$30,$D$502:$BA$502,'Health SCR'!AO$3),1)+AO507,0)</f>
        <v>0</v>
      </c>
      <c r="AP508" s="339">
        <f ca="1">IF('Health SCR'!AP$3&gt;=$B508,OFFSET($D$502,0,'Health SCR'!AP$3-$B508)*OFFSET(Inputs!$C$30,0,$B508-2)/IF(sommmeProdInv(Inputs!$B$30:$AY$30,$D$502:$BA$502,'Health SCR'!AP$3)&gt;0,sommmeProdInv(Inputs!$B$30:$AY$30,$D$502:$BA$502,'Health SCR'!AP$3),1)+AP507,0)</f>
        <v>0</v>
      </c>
      <c r="AQ508" s="339">
        <f ca="1">IF('Health SCR'!AQ$3&gt;=$B508,OFFSET($D$502,0,'Health SCR'!AQ$3-$B508)*OFFSET(Inputs!$C$30,0,$B508-2)/IF(sommmeProdInv(Inputs!$B$30:$AY$30,$D$502:$BA$502,'Health SCR'!AQ$3)&gt;0,sommmeProdInv(Inputs!$B$30:$AY$30,$D$502:$BA$502,'Health SCR'!AQ$3),1)+AQ507,0)</f>
        <v>0</v>
      </c>
      <c r="AR508" s="339">
        <f ca="1">IF('Health SCR'!AR$3&gt;=$B508,OFFSET($D$502,0,'Health SCR'!AR$3-$B508)*OFFSET(Inputs!$C$30,0,$B508-2)/IF(sommmeProdInv(Inputs!$B$30:$AY$30,$D$502:$BA$502,'Health SCR'!AR$3)&gt;0,sommmeProdInv(Inputs!$B$30:$AY$30,$D$502:$BA$502,'Health SCR'!AR$3),1)+AR507,0)</f>
        <v>0</v>
      </c>
      <c r="AS508" s="339">
        <f ca="1">IF('Health SCR'!AS$3&gt;=$B508,OFFSET($D$502,0,'Health SCR'!AS$3-$B508)*OFFSET(Inputs!$C$30,0,$B508-2)/IF(sommmeProdInv(Inputs!$B$30:$AY$30,$D$502:$BA$502,'Health SCR'!AS$3)&gt;0,sommmeProdInv(Inputs!$B$30:$AY$30,$D$502:$BA$502,'Health SCR'!AS$3),1)+AS507,0)</f>
        <v>0</v>
      </c>
      <c r="AT508" s="339">
        <f ca="1">IF('Health SCR'!AT$3&gt;=$B508,OFFSET($D$502,0,'Health SCR'!AT$3-$B508)*OFFSET(Inputs!$C$30,0,$B508-2)/IF(sommmeProdInv(Inputs!$B$30:$AY$30,$D$502:$BA$502,'Health SCR'!AT$3)&gt;0,sommmeProdInv(Inputs!$B$30:$AY$30,$D$502:$BA$502,'Health SCR'!AT$3),1)+AT507,0)</f>
        <v>0</v>
      </c>
      <c r="AU508" s="339">
        <f ca="1">IF('Health SCR'!AU$3&gt;=$B508,OFFSET($D$502,0,'Health SCR'!AU$3-$B508)*OFFSET(Inputs!$C$30,0,$B508-2)/IF(sommmeProdInv(Inputs!$B$30:$AY$30,$D$502:$BA$502,'Health SCR'!AU$3)&gt;0,sommmeProdInv(Inputs!$B$30:$AY$30,$D$502:$BA$502,'Health SCR'!AU$3),1)+AU507,0)</f>
        <v>0</v>
      </c>
      <c r="AV508" s="339">
        <f ca="1">IF('Health SCR'!AV$3&gt;=$B508,OFFSET($D$502,0,'Health SCR'!AV$3-$B508)*OFFSET(Inputs!$C$30,0,$B508-2)/IF(sommmeProdInv(Inputs!$B$30:$AY$30,$D$502:$BA$502,'Health SCR'!AV$3)&gt;0,sommmeProdInv(Inputs!$B$30:$AY$30,$D$502:$BA$502,'Health SCR'!AV$3),1)+AV507,0)</f>
        <v>0</v>
      </c>
      <c r="AW508" s="339">
        <f ca="1">IF('Health SCR'!AW$3&gt;=$B508,OFFSET($D$502,0,'Health SCR'!AW$3-$B508)*OFFSET(Inputs!$C$30,0,$B508-2)/IF(sommmeProdInv(Inputs!$B$30:$AY$30,$D$502:$BA$502,'Health SCR'!AW$3)&gt;0,sommmeProdInv(Inputs!$B$30:$AY$30,$D$502:$BA$502,'Health SCR'!AW$3),1)+AW507,0)</f>
        <v>0</v>
      </c>
      <c r="AX508" s="339">
        <f ca="1">IF('Health SCR'!AX$3&gt;=$B508,OFFSET($D$502,0,'Health SCR'!AX$3-$B508)*OFFSET(Inputs!$C$30,0,$B508-2)/IF(sommmeProdInv(Inputs!$B$30:$AY$30,$D$502:$BA$502,'Health SCR'!AX$3)&gt;0,sommmeProdInv(Inputs!$B$30:$AY$30,$D$502:$BA$502,'Health SCR'!AX$3),1)+AX507,0)</f>
        <v>0</v>
      </c>
      <c r="AY508" s="339">
        <f ca="1">IF('Health SCR'!AY$3&gt;=$B508,OFFSET($D$502,0,'Health SCR'!AY$3-$B508)*OFFSET(Inputs!$C$30,0,$B508-2)/IF(sommmeProdInv(Inputs!$B$30:$AY$30,$D$502:$BA$502,'Health SCR'!AY$3)&gt;0,sommmeProdInv(Inputs!$B$30:$AY$30,$D$502:$BA$502,'Health SCR'!AY$3),1)+AY507,0)</f>
        <v>0</v>
      </c>
      <c r="AZ508" s="339">
        <f ca="1">IF('Health SCR'!AZ$3&gt;=$B508,OFFSET($D$502,0,'Health SCR'!AZ$3-$B508)*OFFSET(Inputs!$C$30,0,$B508-2)/IF(sommmeProdInv(Inputs!$B$30:$AY$30,$D$502:$BA$502,'Health SCR'!AZ$3)&gt;0,sommmeProdInv(Inputs!$B$30:$AY$30,$D$502:$BA$502,'Health SCR'!AZ$3),1)+AZ507,0)</f>
        <v>0</v>
      </c>
      <c r="BA508" s="339">
        <f ca="1">IF('Health SCR'!BA$3&gt;=$B508,OFFSET($D$502,0,'Health SCR'!BA$3-$B508)*OFFSET(Inputs!$C$30,0,$B508-2)/IF(sommmeProdInv(Inputs!$B$30:$AY$30,$D$502:$BA$502,'Health SCR'!BA$3)&gt;0,sommmeProdInv(Inputs!$B$30:$AY$30,$D$502:$BA$502,'Health SCR'!BA$3),1)+BA507,0)</f>
        <v>0</v>
      </c>
      <c r="BB508" s="286"/>
      <c r="BC508" s="286"/>
      <c r="BD508" s="286"/>
      <c r="BE508" s="286"/>
      <c r="BF508" s="286"/>
      <c r="BG508" s="286"/>
      <c r="BH508" s="286"/>
      <c r="BI508" s="286"/>
      <c r="BJ508" s="286"/>
      <c r="BK508" s="286"/>
      <c r="BL508" s="286"/>
      <c r="BM508" s="286"/>
      <c r="BN508" s="286"/>
      <c r="BO508" s="286"/>
      <c r="BP508" s="286"/>
      <c r="BQ508" s="286"/>
      <c r="BR508" s="286"/>
      <c r="BS508" s="286"/>
      <c r="BT508" s="286"/>
      <c r="BU508" s="286"/>
      <c r="BV508" s="286"/>
      <c r="BW508" s="286"/>
      <c r="BX508" s="286"/>
      <c r="BY508" s="286"/>
      <c r="BZ508" s="286"/>
      <c r="CA508" s="286"/>
      <c r="CB508" s="286"/>
      <c r="CC508" s="286"/>
      <c r="CD508" s="286"/>
      <c r="CE508" s="286"/>
      <c r="CF508" s="286"/>
      <c r="CG508" s="286"/>
      <c r="CH508" s="286"/>
      <c r="CI508" s="286"/>
      <c r="CJ508" s="286"/>
      <c r="CK508" s="286"/>
      <c r="CL508" s="286"/>
      <c r="CM508" s="286"/>
      <c r="CN508" s="286"/>
      <c r="CO508" s="286"/>
      <c r="CP508" s="286"/>
      <c r="CQ508" s="286"/>
      <c r="CR508" s="286"/>
      <c r="CS508" s="286"/>
      <c r="CT508" s="286"/>
      <c r="CU508" s="286"/>
      <c r="CV508" s="286"/>
      <c r="CW508" s="286"/>
      <c r="CX508" s="286"/>
      <c r="CY508" s="286"/>
      <c r="CZ508" s="286"/>
      <c r="DA508" s="286"/>
      <c r="DB508" s="286"/>
      <c r="DC508" s="286"/>
      <c r="DD508" s="286"/>
      <c r="DE508" s="286"/>
      <c r="DF508" s="286"/>
      <c r="DG508" s="286"/>
      <c r="DH508" s="286"/>
      <c r="DI508" s="286"/>
      <c r="DJ508" s="286"/>
      <c r="DK508" s="286"/>
      <c r="DL508" s="286"/>
      <c r="DM508" s="286"/>
      <c r="DN508" s="286"/>
      <c r="DO508" s="286"/>
      <c r="DP508" s="286"/>
      <c r="DQ508" s="286"/>
      <c r="DR508" s="286"/>
      <c r="DS508" s="286"/>
      <c r="DT508" s="286"/>
      <c r="DU508" s="286"/>
      <c r="DV508" s="286"/>
      <c r="DW508" s="286"/>
      <c r="DX508" s="286"/>
      <c r="DY508" s="286"/>
      <c r="DZ508" s="286"/>
      <c r="EA508" s="286"/>
      <c r="EB508" s="286"/>
      <c r="EC508" s="286"/>
      <c r="ED508" s="286"/>
      <c r="EE508" s="286"/>
      <c r="EF508" s="286"/>
      <c r="EG508" s="286"/>
      <c r="EH508" s="286"/>
      <c r="EI508" s="286"/>
      <c r="EJ508" s="286"/>
      <c r="EK508" s="286"/>
      <c r="EL508" s="286"/>
      <c r="EM508" s="286"/>
      <c r="EN508" s="286"/>
      <c r="EO508" s="286"/>
      <c r="EP508" s="286"/>
      <c r="EQ508" s="286"/>
      <c r="ER508" s="286"/>
      <c r="ES508" s="286"/>
      <c r="ET508" s="286"/>
      <c r="EU508" s="286"/>
      <c r="EV508" s="286"/>
      <c r="EW508" s="286"/>
      <c r="EX508" s="286"/>
      <c r="EY508" s="286"/>
      <c r="EZ508" s="286"/>
      <c r="FA508" s="286"/>
      <c r="FB508" s="286"/>
      <c r="FC508" s="286"/>
      <c r="FD508" s="286"/>
      <c r="FE508" s="286"/>
      <c r="FF508" s="286"/>
      <c r="FG508" s="286"/>
      <c r="FH508" s="286"/>
      <c r="FI508" s="286"/>
      <c r="FJ508" s="286"/>
      <c r="FK508" s="286"/>
      <c r="FL508" s="286"/>
      <c r="FM508" s="286"/>
      <c r="FN508" s="286"/>
      <c r="FO508" s="286"/>
      <c r="FP508" s="286"/>
      <c r="FQ508" s="286"/>
      <c r="FR508" s="286"/>
      <c r="FS508" s="286"/>
      <c r="FT508" s="286"/>
      <c r="FU508" s="286"/>
      <c r="FV508" s="286"/>
      <c r="FW508" s="286"/>
      <c r="FX508" s="286"/>
      <c r="FY508" s="286"/>
      <c r="FZ508" s="286"/>
      <c r="GA508" s="286"/>
      <c r="GB508" s="286"/>
      <c r="GC508" s="286"/>
      <c r="GD508" s="286"/>
      <c r="GE508" s="286"/>
      <c r="GF508" s="286"/>
      <c r="GG508" s="286"/>
      <c r="GH508" s="286"/>
      <c r="GI508" s="286"/>
      <c r="GJ508" s="286"/>
      <c r="GK508" s="286"/>
      <c r="GL508" s="286"/>
      <c r="GM508" s="286"/>
      <c r="GN508" s="286"/>
      <c r="GO508" s="286"/>
      <c r="GP508" s="286"/>
      <c r="GQ508" s="286"/>
      <c r="GR508" s="286"/>
      <c r="GS508" s="286"/>
      <c r="GT508" s="286"/>
      <c r="GU508" s="286"/>
      <c r="GV508" s="286"/>
      <c r="GW508" s="286"/>
      <c r="GX508" s="286"/>
      <c r="GY508" s="286"/>
      <c r="GZ508" s="286"/>
      <c r="HA508" s="286"/>
      <c r="HB508" s="286"/>
      <c r="HC508" s="286"/>
      <c r="HD508" s="286"/>
      <c r="HE508" s="286"/>
      <c r="HF508" s="286"/>
      <c r="HG508" s="286"/>
      <c r="HH508" s="286"/>
      <c r="HI508" s="286"/>
      <c r="HJ508" s="286"/>
      <c r="HK508" s="286"/>
      <c r="HL508" s="286"/>
      <c r="HM508" s="286"/>
      <c r="HN508" s="286"/>
      <c r="HO508" s="286"/>
      <c r="HP508" s="286"/>
      <c r="HQ508" s="286"/>
      <c r="HR508" s="286"/>
      <c r="HS508" s="286"/>
      <c r="HT508" s="286"/>
      <c r="HU508" s="286"/>
      <c r="HV508" s="286"/>
      <c r="HW508" s="286"/>
      <c r="HX508" s="286"/>
      <c r="HY508" s="286"/>
      <c r="HZ508" s="286"/>
      <c r="IA508" s="286"/>
      <c r="IB508" s="286"/>
      <c r="IC508" s="286"/>
      <c r="ID508" s="286"/>
      <c r="IE508" s="286"/>
      <c r="IF508" s="286"/>
      <c r="IG508" s="286"/>
      <c r="IH508" s="286"/>
      <c r="II508" s="286"/>
      <c r="IJ508" s="286"/>
      <c r="IK508" s="286"/>
      <c r="IL508" s="286"/>
      <c r="IM508" s="286"/>
      <c r="IN508" s="286"/>
      <c r="IO508" s="286"/>
      <c r="IP508" s="286"/>
      <c r="IQ508" s="286"/>
      <c r="IR508" s="286"/>
      <c r="IS508" s="286"/>
      <c r="IT508" s="286"/>
      <c r="IU508" s="286"/>
      <c r="IV508" s="286"/>
    </row>
    <row r="509" spans="1:256" s="221" customFormat="1" outlineLevel="1">
      <c r="A509" s="793"/>
      <c r="B509" s="978">
        <v>6</v>
      </c>
      <c r="C509" s="979"/>
      <c r="E509" s="338">
        <f ca="1">IF('Health SCR'!E$3&gt;=$B509,OFFSET($D$502,0,'Health SCR'!E$3-$B509)*OFFSET(Inputs!$C$30,0,$B509-2)/IF(sommmeProdInv(Inputs!$B$30:$AY$30,$D$502:$BA$502,'Health SCR'!E$3)&gt;0,sommmeProdInv(Inputs!$B$30:$AY$30,$D$502:$BA$502,'Health SCR'!E$3),1)+E508,0)</f>
        <v>0</v>
      </c>
      <c r="F509" s="339">
        <f ca="1">IF('Health SCR'!F$3&gt;=$B509,OFFSET($D$502,0,'Health SCR'!F$3-$B509)*OFFSET(Inputs!$C$30,0,$B509-2)/IF(sommmeProdInv(Inputs!$B$30:$AY$30,$D$502:$BA$502,'Health SCR'!F$3)&gt;0,sommmeProdInv(Inputs!$B$30:$AY$30,$D$502:$BA$502,'Health SCR'!F$3),1)+F508,0)</f>
        <v>0</v>
      </c>
      <c r="G509" s="339">
        <f ca="1">IF('Health SCR'!G$3&gt;=$B509,OFFSET($D$502,0,'Health SCR'!G$3-$B509)*OFFSET(Inputs!$C$30,0,$B509-2)/IF(sommmeProdInv(Inputs!$B$30:$AY$30,$D$502:$BA$502,'Health SCR'!G$3)&gt;0,sommmeProdInv(Inputs!$B$30:$AY$30,$D$502:$BA$502,'Health SCR'!G$3),1)+G508,0)</f>
        <v>0</v>
      </c>
      <c r="H509" s="339">
        <f ca="1">IF('Health SCR'!H$3&gt;=$B509,OFFSET($D$502,0,'Health SCR'!H$3-$B509)*OFFSET(Inputs!$C$30,0,$B509-2)/IF(sommmeProdInv(Inputs!$B$30:$AY$30,$D$502:$BA$502,'Health SCR'!H$3)&gt;0,sommmeProdInv(Inputs!$B$30:$AY$30,$D$502:$BA$502,'Health SCR'!H$3),1)+H508,0)</f>
        <v>0</v>
      </c>
      <c r="I509" s="339">
        <f ca="1">IF('Health SCR'!I$3&gt;=$B509,OFFSET($D$502,0,'Health SCR'!I$3-$B509)*OFFSET(Inputs!$C$30,0,$B509-2)/IF(sommmeProdInv(Inputs!$B$30:$AY$30,$D$502:$BA$502,'Health SCR'!I$3)&gt;0,sommmeProdInv(Inputs!$B$30:$AY$30,$D$502:$BA$502,'Health SCR'!I$3),1)+I508,0)</f>
        <v>0</v>
      </c>
      <c r="J509" s="339">
        <f ca="1">IF('Health SCR'!J$3&gt;=$B509,OFFSET($D$502,0,'Health SCR'!J$3-$B509)*OFFSET(Inputs!$C$30,0,$B509-2)/IF(sommmeProdInv(Inputs!$B$30:$AY$30,$D$502:$BA$502,'Health SCR'!J$3)&gt;0,sommmeProdInv(Inputs!$B$30:$AY$30,$D$502:$BA$502,'Health SCR'!J$3),1)+J508,0)</f>
        <v>0</v>
      </c>
      <c r="K509" s="339">
        <f ca="1">IF('Health SCR'!K$3&gt;=$B509,OFFSET($D$502,0,'Health SCR'!K$3-$B509)*OFFSET(Inputs!$C$30,0,$B509-2)/IF(sommmeProdInv(Inputs!$B$30:$AY$30,$D$502:$BA$502,'Health SCR'!K$3)&gt;0,sommmeProdInv(Inputs!$B$30:$AY$30,$D$502:$BA$502,'Health SCR'!K$3),1)+K508,0)</f>
        <v>0</v>
      </c>
      <c r="L509" s="339">
        <f ca="1">IF('Health SCR'!L$3&gt;=$B509,OFFSET($D$502,0,'Health SCR'!L$3-$B509)*OFFSET(Inputs!$C$30,0,$B509-2)/IF(sommmeProdInv(Inputs!$B$30:$AY$30,$D$502:$BA$502,'Health SCR'!L$3)&gt;0,sommmeProdInv(Inputs!$B$30:$AY$30,$D$502:$BA$502,'Health SCR'!L$3),1)+L508,0)</f>
        <v>0</v>
      </c>
      <c r="M509" s="339">
        <f ca="1">IF('Health SCR'!M$3&gt;=$B509,OFFSET($D$502,0,'Health SCR'!M$3-$B509)*OFFSET(Inputs!$C$30,0,$B509-2)/IF(sommmeProdInv(Inputs!$B$30:$AY$30,$D$502:$BA$502,'Health SCR'!M$3)&gt;0,sommmeProdInv(Inputs!$B$30:$AY$30,$D$502:$BA$502,'Health SCR'!M$3),1)+M508,0)</f>
        <v>0</v>
      </c>
      <c r="N509" s="339">
        <f ca="1">IF('Health SCR'!N$3&gt;=$B509,OFFSET($D$502,0,'Health SCR'!N$3-$B509)*OFFSET(Inputs!$C$30,0,$B509-2)/IF(sommmeProdInv(Inputs!$B$30:$AY$30,$D$502:$BA$502,'Health SCR'!N$3)&gt;0,sommmeProdInv(Inputs!$B$30:$AY$30,$D$502:$BA$502,'Health SCR'!N$3),1)+N508,0)</f>
        <v>0</v>
      </c>
      <c r="O509" s="339">
        <f ca="1">IF('Health SCR'!O$3&gt;=$B509,OFFSET($D$502,0,'Health SCR'!O$3-$B509)*OFFSET(Inputs!$C$30,0,$B509-2)/IF(sommmeProdInv(Inputs!$B$30:$AY$30,$D$502:$BA$502,'Health SCR'!O$3)&gt;0,sommmeProdInv(Inputs!$B$30:$AY$30,$D$502:$BA$502,'Health SCR'!O$3),1)+O508,0)</f>
        <v>0</v>
      </c>
      <c r="P509" s="339">
        <f ca="1">IF('Health SCR'!P$3&gt;=$B509,OFFSET($D$502,0,'Health SCR'!P$3-$B509)*OFFSET(Inputs!$C$30,0,$B509-2)/IF(sommmeProdInv(Inputs!$B$30:$AY$30,$D$502:$BA$502,'Health SCR'!P$3)&gt;0,sommmeProdInv(Inputs!$B$30:$AY$30,$D$502:$BA$502,'Health SCR'!P$3),1)+P508,0)</f>
        <v>0</v>
      </c>
      <c r="Q509" s="339">
        <f ca="1">IF('Health SCR'!Q$3&gt;=$B509,OFFSET($D$502,0,'Health SCR'!Q$3-$B509)*OFFSET(Inputs!$C$30,0,$B509-2)/IF(sommmeProdInv(Inputs!$B$30:$AY$30,$D$502:$BA$502,'Health SCR'!Q$3)&gt;0,sommmeProdInv(Inputs!$B$30:$AY$30,$D$502:$BA$502,'Health SCR'!Q$3),1)+Q508,0)</f>
        <v>0</v>
      </c>
      <c r="R509" s="339">
        <f ca="1">IF('Health SCR'!R$3&gt;=$B509,OFFSET($D$502,0,'Health SCR'!R$3-$B509)*OFFSET(Inputs!$C$30,0,$B509-2)/IF(sommmeProdInv(Inputs!$B$30:$AY$30,$D$502:$BA$502,'Health SCR'!R$3)&gt;0,sommmeProdInv(Inputs!$B$30:$AY$30,$D$502:$BA$502,'Health SCR'!R$3),1)+R508,0)</f>
        <v>0</v>
      </c>
      <c r="S509" s="339">
        <f ca="1">IF('Health SCR'!S$3&gt;=$B509,OFFSET($D$502,0,'Health SCR'!S$3-$B509)*OFFSET(Inputs!$C$30,0,$B509-2)/IF(sommmeProdInv(Inputs!$B$30:$AY$30,$D$502:$BA$502,'Health SCR'!S$3)&gt;0,sommmeProdInv(Inputs!$B$30:$AY$30,$D$502:$BA$502,'Health SCR'!S$3),1)+S508,0)</f>
        <v>0</v>
      </c>
      <c r="T509" s="339">
        <f ca="1">IF('Health SCR'!T$3&gt;=$B509,OFFSET($D$502,0,'Health SCR'!T$3-$B509)*OFFSET(Inputs!$C$30,0,$B509-2)/IF(sommmeProdInv(Inputs!$B$30:$AY$30,$D$502:$BA$502,'Health SCR'!T$3)&gt;0,sommmeProdInv(Inputs!$B$30:$AY$30,$D$502:$BA$502,'Health SCR'!T$3),1)+T508,0)</f>
        <v>0</v>
      </c>
      <c r="U509" s="339">
        <f ca="1">IF('Health SCR'!U$3&gt;=$B509,OFFSET($D$502,0,'Health SCR'!U$3-$B509)*OFFSET(Inputs!$C$30,0,$B509-2)/IF(sommmeProdInv(Inputs!$B$30:$AY$30,$D$502:$BA$502,'Health SCR'!U$3)&gt;0,sommmeProdInv(Inputs!$B$30:$AY$30,$D$502:$BA$502,'Health SCR'!U$3),1)+U508,0)</f>
        <v>0</v>
      </c>
      <c r="V509" s="339">
        <f ca="1">IF('Health SCR'!V$3&gt;=$B509,OFFSET($D$502,0,'Health SCR'!V$3-$B509)*OFFSET(Inputs!$C$30,0,$B509-2)/IF(sommmeProdInv(Inputs!$B$30:$AY$30,$D$502:$BA$502,'Health SCR'!V$3)&gt;0,sommmeProdInv(Inputs!$B$30:$AY$30,$D$502:$BA$502,'Health SCR'!V$3),1)+V508,0)</f>
        <v>0</v>
      </c>
      <c r="W509" s="339">
        <f ca="1">IF('Health SCR'!W$3&gt;=$B509,OFFSET($D$502,0,'Health SCR'!W$3-$B509)*OFFSET(Inputs!$C$30,0,$B509-2)/IF(sommmeProdInv(Inputs!$B$30:$AY$30,$D$502:$BA$502,'Health SCR'!W$3)&gt;0,sommmeProdInv(Inputs!$B$30:$AY$30,$D$502:$BA$502,'Health SCR'!W$3),1)+W508,0)</f>
        <v>0</v>
      </c>
      <c r="X509" s="339">
        <f ca="1">IF('Health SCR'!X$3&gt;=$B509,OFFSET($D$502,0,'Health SCR'!X$3-$B509)*OFFSET(Inputs!$C$30,0,$B509-2)/IF(sommmeProdInv(Inputs!$B$30:$AY$30,$D$502:$BA$502,'Health SCR'!X$3)&gt;0,sommmeProdInv(Inputs!$B$30:$AY$30,$D$502:$BA$502,'Health SCR'!X$3),1)+X508,0)</f>
        <v>0</v>
      </c>
      <c r="Y509" s="339">
        <f ca="1">IF('Health SCR'!Y$3&gt;=$B509,OFFSET($D$502,0,'Health SCR'!Y$3-$B509)*OFFSET(Inputs!$C$30,0,$B509-2)/IF(sommmeProdInv(Inputs!$B$30:$AY$30,$D$502:$BA$502,'Health SCR'!Y$3)&gt;0,sommmeProdInv(Inputs!$B$30:$AY$30,$D$502:$BA$502,'Health SCR'!Y$3),1)+Y508,0)</f>
        <v>0</v>
      </c>
      <c r="Z509" s="339">
        <f ca="1">IF('Health SCR'!Z$3&gt;=$B509,OFFSET($D$502,0,'Health SCR'!Z$3-$B509)*OFFSET(Inputs!$C$30,0,$B509-2)/IF(sommmeProdInv(Inputs!$B$30:$AY$30,$D$502:$BA$502,'Health SCR'!Z$3)&gt;0,sommmeProdInv(Inputs!$B$30:$AY$30,$D$502:$BA$502,'Health SCR'!Z$3),1)+Z508,0)</f>
        <v>0</v>
      </c>
      <c r="AA509" s="339">
        <f ca="1">IF('Health SCR'!AA$3&gt;=$B509,OFFSET($D$502,0,'Health SCR'!AA$3-$B509)*OFFSET(Inputs!$C$30,0,$B509-2)/IF(sommmeProdInv(Inputs!$B$30:$AY$30,$D$502:$BA$502,'Health SCR'!AA$3)&gt;0,sommmeProdInv(Inputs!$B$30:$AY$30,$D$502:$BA$502,'Health SCR'!AA$3),1)+AA508,0)</f>
        <v>0</v>
      </c>
      <c r="AB509" s="339">
        <f ca="1">IF('Health SCR'!AB$3&gt;=$B509,OFFSET($D$502,0,'Health SCR'!AB$3-$B509)*OFFSET(Inputs!$C$30,0,$B509-2)/IF(sommmeProdInv(Inputs!$B$30:$AY$30,$D$502:$BA$502,'Health SCR'!AB$3)&gt;0,sommmeProdInv(Inputs!$B$30:$AY$30,$D$502:$BA$502,'Health SCR'!AB$3),1)+AB508,0)</f>
        <v>0</v>
      </c>
      <c r="AC509" s="339">
        <f ca="1">IF('Health SCR'!AC$3&gt;=$B509,OFFSET($D$502,0,'Health SCR'!AC$3-$B509)*OFFSET(Inputs!$C$30,0,$B509-2)/IF(sommmeProdInv(Inputs!$B$30:$AY$30,$D$502:$BA$502,'Health SCR'!AC$3)&gt;0,sommmeProdInv(Inputs!$B$30:$AY$30,$D$502:$BA$502,'Health SCR'!AC$3),1)+AC508,0)</f>
        <v>0</v>
      </c>
      <c r="AD509" s="339">
        <f ca="1">IF('Health SCR'!AD$3&gt;=$B509,OFFSET($D$502,0,'Health SCR'!AD$3-$B509)*OFFSET(Inputs!$C$30,0,$B509-2)/IF(sommmeProdInv(Inputs!$B$30:$AY$30,$D$502:$BA$502,'Health SCR'!AD$3)&gt;0,sommmeProdInv(Inputs!$B$30:$AY$30,$D$502:$BA$502,'Health SCR'!AD$3),1)+AD508,0)</f>
        <v>0</v>
      </c>
      <c r="AE509" s="339">
        <f ca="1">IF('Health SCR'!AE$3&gt;=$B509,OFFSET($D$502,0,'Health SCR'!AE$3-$B509)*OFFSET(Inputs!$C$30,0,$B509-2)/IF(sommmeProdInv(Inputs!$B$30:$AY$30,$D$502:$BA$502,'Health SCR'!AE$3)&gt;0,sommmeProdInv(Inputs!$B$30:$AY$30,$D$502:$BA$502,'Health SCR'!AE$3),1)+AE508,0)</f>
        <v>0</v>
      </c>
      <c r="AF509" s="339">
        <f ca="1">IF('Health SCR'!AF$3&gt;=$B509,OFFSET($D$502,0,'Health SCR'!AF$3-$B509)*OFFSET(Inputs!$C$30,0,$B509-2)/IF(sommmeProdInv(Inputs!$B$30:$AY$30,$D$502:$BA$502,'Health SCR'!AF$3)&gt;0,sommmeProdInv(Inputs!$B$30:$AY$30,$D$502:$BA$502,'Health SCR'!AF$3),1)+AF508,0)</f>
        <v>0</v>
      </c>
      <c r="AG509" s="339">
        <f ca="1">IF('Health SCR'!AG$3&gt;=$B509,OFFSET($D$502,0,'Health SCR'!AG$3-$B509)*OFFSET(Inputs!$C$30,0,$B509-2)/IF(sommmeProdInv(Inputs!$B$30:$AY$30,$D$502:$BA$502,'Health SCR'!AG$3)&gt;0,sommmeProdInv(Inputs!$B$30:$AY$30,$D$502:$BA$502,'Health SCR'!AG$3),1)+AG508,0)</f>
        <v>0</v>
      </c>
      <c r="AH509" s="339">
        <f ca="1">IF('Health SCR'!AH$3&gt;=$B509,OFFSET($D$502,0,'Health SCR'!AH$3-$B509)*OFFSET(Inputs!$C$30,0,$B509-2)/IF(sommmeProdInv(Inputs!$B$30:$AY$30,$D$502:$BA$502,'Health SCR'!AH$3)&gt;0,sommmeProdInv(Inputs!$B$30:$AY$30,$D$502:$BA$502,'Health SCR'!AH$3),1)+AH508,0)</f>
        <v>0</v>
      </c>
      <c r="AI509" s="339">
        <f ca="1">IF('Health SCR'!AI$3&gt;=$B509,OFFSET($D$502,0,'Health SCR'!AI$3-$B509)*OFFSET(Inputs!$C$30,0,$B509-2)/IF(sommmeProdInv(Inputs!$B$30:$AY$30,$D$502:$BA$502,'Health SCR'!AI$3)&gt;0,sommmeProdInv(Inputs!$B$30:$AY$30,$D$502:$BA$502,'Health SCR'!AI$3),1)+AI508,0)</f>
        <v>0</v>
      </c>
      <c r="AJ509" s="339">
        <f ca="1">IF('Health SCR'!AJ$3&gt;=$B509,OFFSET($D$502,0,'Health SCR'!AJ$3-$B509)*OFFSET(Inputs!$C$30,0,$B509-2)/IF(sommmeProdInv(Inputs!$B$30:$AY$30,$D$502:$BA$502,'Health SCR'!AJ$3)&gt;0,sommmeProdInv(Inputs!$B$30:$AY$30,$D$502:$BA$502,'Health SCR'!AJ$3),1)+AJ508,0)</f>
        <v>0</v>
      </c>
      <c r="AK509" s="339">
        <f ca="1">IF('Health SCR'!AK$3&gt;=$B509,OFFSET($D$502,0,'Health SCR'!AK$3-$B509)*OFFSET(Inputs!$C$30,0,$B509-2)/IF(sommmeProdInv(Inputs!$B$30:$AY$30,$D$502:$BA$502,'Health SCR'!AK$3)&gt;0,sommmeProdInv(Inputs!$B$30:$AY$30,$D$502:$BA$502,'Health SCR'!AK$3),1)+AK508,0)</f>
        <v>0</v>
      </c>
      <c r="AL509" s="339">
        <f ca="1">IF('Health SCR'!AL$3&gt;=$B509,OFFSET($D$502,0,'Health SCR'!AL$3-$B509)*OFFSET(Inputs!$C$30,0,$B509-2)/IF(sommmeProdInv(Inputs!$B$30:$AY$30,$D$502:$BA$502,'Health SCR'!AL$3)&gt;0,sommmeProdInv(Inputs!$B$30:$AY$30,$D$502:$BA$502,'Health SCR'!AL$3),1)+AL508,0)</f>
        <v>0</v>
      </c>
      <c r="AM509" s="339">
        <f ca="1">IF('Health SCR'!AM$3&gt;=$B509,OFFSET($D$502,0,'Health SCR'!AM$3-$B509)*OFFSET(Inputs!$C$30,0,$B509-2)/IF(sommmeProdInv(Inputs!$B$30:$AY$30,$D$502:$BA$502,'Health SCR'!AM$3)&gt;0,sommmeProdInv(Inputs!$B$30:$AY$30,$D$502:$BA$502,'Health SCR'!AM$3),1)+AM508,0)</f>
        <v>0</v>
      </c>
      <c r="AN509" s="339">
        <f ca="1">IF('Health SCR'!AN$3&gt;=$B509,OFFSET($D$502,0,'Health SCR'!AN$3-$B509)*OFFSET(Inputs!$C$30,0,$B509-2)/IF(sommmeProdInv(Inputs!$B$30:$AY$30,$D$502:$BA$502,'Health SCR'!AN$3)&gt;0,sommmeProdInv(Inputs!$B$30:$AY$30,$D$502:$BA$502,'Health SCR'!AN$3),1)+AN508,0)</f>
        <v>0</v>
      </c>
      <c r="AO509" s="339">
        <f ca="1">IF('Health SCR'!AO$3&gt;=$B509,OFFSET($D$502,0,'Health SCR'!AO$3-$B509)*OFFSET(Inputs!$C$30,0,$B509-2)/IF(sommmeProdInv(Inputs!$B$30:$AY$30,$D$502:$BA$502,'Health SCR'!AO$3)&gt;0,sommmeProdInv(Inputs!$B$30:$AY$30,$D$502:$BA$502,'Health SCR'!AO$3),1)+AO508,0)</f>
        <v>0</v>
      </c>
      <c r="AP509" s="339">
        <f ca="1">IF('Health SCR'!AP$3&gt;=$B509,OFFSET($D$502,0,'Health SCR'!AP$3-$B509)*OFFSET(Inputs!$C$30,0,$B509-2)/IF(sommmeProdInv(Inputs!$B$30:$AY$30,$D$502:$BA$502,'Health SCR'!AP$3)&gt;0,sommmeProdInv(Inputs!$B$30:$AY$30,$D$502:$BA$502,'Health SCR'!AP$3),1)+AP508,0)</f>
        <v>0</v>
      </c>
      <c r="AQ509" s="339">
        <f ca="1">IF('Health SCR'!AQ$3&gt;=$B509,OFFSET($D$502,0,'Health SCR'!AQ$3-$B509)*OFFSET(Inputs!$C$30,0,$B509-2)/IF(sommmeProdInv(Inputs!$B$30:$AY$30,$D$502:$BA$502,'Health SCR'!AQ$3)&gt;0,sommmeProdInv(Inputs!$B$30:$AY$30,$D$502:$BA$502,'Health SCR'!AQ$3),1)+AQ508,0)</f>
        <v>0</v>
      </c>
      <c r="AR509" s="339">
        <f ca="1">IF('Health SCR'!AR$3&gt;=$B509,OFFSET($D$502,0,'Health SCR'!AR$3-$B509)*OFFSET(Inputs!$C$30,0,$B509-2)/IF(sommmeProdInv(Inputs!$B$30:$AY$30,$D$502:$BA$502,'Health SCR'!AR$3)&gt;0,sommmeProdInv(Inputs!$B$30:$AY$30,$D$502:$BA$502,'Health SCR'!AR$3),1)+AR508,0)</f>
        <v>0</v>
      </c>
      <c r="AS509" s="339">
        <f ca="1">IF('Health SCR'!AS$3&gt;=$B509,OFFSET($D$502,0,'Health SCR'!AS$3-$B509)*OFFSET(Inputs!$C$30,0,$B509-2)/IF(sommmeProdInv(Inputs!$B$30:$AY$30,$D$502:$BA$502,'Health SCR'!AS$3)&gt;0,sommmeProdInv(Inputs!$B$30:$AY$30,$D$502:$BA$502,'Health SCR'!AS$3),1)+AS508,0)</f>
        <v>0</v>
      </c>
      <c r="AT509" s="339">
        <f ca="1">IF('Health SCR'!AT$3&gt;=$B509,OFFSET($D$502,0,'Health SCR'!AT$3-$B509)*OFFSET(Inputs!$C$30,0,$B509-2)/IF(sommmeProdInv(Inputs!$B$30:$AY$30,$D$502:$BA$502,'Health SCR'!AT$3)&gt;0,sommmeProdInv(Inputs!$B$30:$AY$30,$D$502:$BA$502,'Health SCR'!AT$3),1)+AT508,0)</f>
        <v>0</v>
      </c>
      <c r="AU509" s="339">
        <f ca="1">IF('Health SCR'!AU$3&gt;=$B509,OFFSET($D$502,0,'Health SCR'!AU$3-$B509)*OFFSET(Inputs!$C$30,0,$B509-2)/IF(sommmeProdInv(Inputs!$B$30:$AY$30,$D$502:$BA$502,'Health SCR'!AU$3)&gt;0,sommmeProdInv(Inputs!$B$30:$AY$30,$D$502:$BA$502,'Health SCR'!AU$3),1)+AU508,0)</f>
        <v>0</v>
      </c>
      <c r="AV509" s="339">
        <f ca="1">IF('Health SCR'!AV$3&gt;=$B509,OFFSET($D$502,0,'Health SCR'!AV$3-$B509)*OFFSET(Inputs!$C$30,0,$B509-2)/IF(sommmeProdInv(Inputs!$B$30:$AY$30,$D$502:$BA$502,'Health SCR'!AV$3)&gt;0,sommmeProdInv(Inputs!$B$30:$AY$30,$D$502:$BA$502,'Health SCR'!AV$3),1)+AV508,0)</f>
        <v>0</v>
      </c>
      <c r="AW509" s="339">
        <f ca="1">IF('Health SCR'!AW$3&gt;=$B509,OFFSET($D$502,0,'Health SCR'!AW$3-$B509)*OFFSET(Inputs!$C$30,0,$B509-2)/IF(sommmeProdInv(Inputs!$B$30:$AY$30,$D$502:$BA$502,'Health SCR'!AW$3)&gt;0,sommmeProdInv(Inputs!$B$30:$AY$30,$D$502:$BA$502,'Health SCR'!AW$3),1)+AW508,0)</f>
        <v>0</v>
      </c>
      <c r="AX509" s="339">
        <f ca="1">IF('Health SCR'!AX$3&gt;=$B509,OFFSET($D$502,0,'Health SCR'!AX$3-$B509)*OFFSET(Inputs!$C$30,0,$B509-2)/IF(sommmeProdInv(Inputs!$B$30:$AY$30,$D$502:$BA$502,'Health SCR'!AX$3)&gt;0,sommmeProdInv(Inputs!$B$30:$AY$30,$D$502:$BA$502,'Health SCR'!AX$3),1)+AX508,0)</f>
        <v>0</v>
      </c>
      <c r="AY509" s="339">
        <f ca="1">IF('Health SCR'!AY$3&gt;=$B509,OFFSET($D$502,0,'Health SCR'!AY$3-$B509)*OFFSET(Inputs!$C$30,0,$B509-2)/IF(sommmeProdInv(Inputs!$B$30:$AY$30,$D$502:$BA$502,'Health SCR'!AY$3)&gt;0,sommmeProdInv(Inputs!$B$30:$AY$30,$D$502:$BA$502,'Health SCR'!AY$3),1)+AY508,0)</f>
        <v>0</v>
      </c>
      <c r="AZ509" s="339">
        <f ca="1">IF('Health SCR'!AZ$3&gt;=$B509,OFFSET($D$502,0,'Health SCR'!AZ$3-$B509)*OFFSET(Inputs!$C$30,0,$B509-2)/IF(sommmeProdInv(Inputs!$B$30:$AY$30,$D$502:$BA$502,'Health SCR'!AZ$3)&gt;0,sommmeProdInv(Inputs!$B$30:$AY$30,$D$502:$BA$502,'Health SCR'!AZ$3),1)+AZ508,0)</f>
        <v>0</v>
      </c>
      <c r="BA509" s="339">
        <f ca="1">IF('Health SCR'!BA$3&gt;=$B509,OFFSET($D$502,0,'Health SCR'!BA$3-$B509)*OFFSET(Inputs!$C$30,0,$B509-2)/IF(sommmeProdInv(Inputs!$B$30:$AY$30,$D$502:$BA$502,'Health SCR'!BA$3)&gt;0,sommmeProdInv(Inputs!$B$30:$AY$30,$D$502:$BA$502,'Health SCR'!BA$3),1)+BA508,0)</f>
        <v>0</v>
      </c>
      <c r="BB509" s="286"/>
      <c r="BC509" s="286"/>
      <c r="BD509" s="286"/>
      <c r="BE509" s="286"/>
      <c r="BF509" s="286"/>
      <c r="BG509" s="286"/>
      <c r="BH509" s="286"/>
      <c r="BI509" s="286"/>
      <c r="BJ509" s="286"/>
      <c r="BK509" s="286"/>
      <c r="BL509" s="286"/>
      <c r="BM509" s="286"/>
      <c r="BN509" s="286"/>
      <c r="BO509" s="286"/>
      <c r="BP509" s="286"/>
      <c r="BQ509" s="286"/>
      <c r="BR509" s="286"/>
      <c r="BS509" s="286"/>
      <c r="BT509" s="286"/>
      <c r="BU509" s="286"/>
      <c r="BV509" s="286"/>
      <c r="BW509" s="286"/>
      <c r="BX509" s="286"/>
      <c r="BY509" s="286"/>
      <c r="BZ509" s="286"/>
      <c r="CA509" s="286"/>
      <c r="CB509" s="286"/>
      <c r="CC509" s="286"/>
      <c r="CD509" s="286"/>
      <c r="CE509" s="286"/>
      <c r="CF509" s="286"/>
      <c r="CG509" s="286"/>
      <c r="CH509" s="286"/>
      <c r="CI509" s="286"/>
      <c r="CJ509" s="286"/>
      <c r="CK509" s="286"/>
      <c r="CL509" s="286"/>
      <c r="CM509" s="286"/>
      <c r="CN509" s="286"/>
      <c r="CO509" s="286"/>
      <c r="CP509" s="286"/>
      <c r="CQ509" s="286"/>
      <c r="CR509" s="286"/>
      <c r="CS509" s="286"/>
      <c r="CT509" s="286"/>
      <c r="CU509" s="286"/>
      <c r="CV509" s="286"/>
      <c r="CW509" s="286"/>
      <c r="CX509" s="286"/>
      <c r="CY509" s="286"/>
      <c r="CZ509" s="286"/>
      <c r="DA509" s="286"/>
      <c r="DB509" s="286"/>
      <c r="DC509" s="286"/>
      <c r="DD509" s="286"/>
      <c r="DE509" s="286"/>
      <c r="DF509" s="286"/>
      <c r="DG509" s="286"/>
      <c r="DH509" s="286"/>
      <c r="DI509" s="286"/>
      <c r="DJ509" s="286"/>
      <c r="DK509" s="286"/>
      <c r="DL509" s="286"/>
      <c r="DM509" s="286"/>
      <c r="DN509" s="286"/>
      <c r="DO509" s="286"/>
      <c r="DP509" s="286"/>
      <c r="DQ509" s="286"/>
      <c r="DR509" s="286"/>
      <c r="DS509" s="286"/>
      <c r="DT509" s="286"/>
      <c r="DU509" s="286"/>
      <c r="DV509" s="286"/>
      <c r="DW509" s="286"/>
      <c r="DX509" s="286"/>
      <c r="DY509" s="286"/>
      <c r="DZ509" s="286"/>
      <c r="EA509" s="286"/>
      <c r="EB509" s="286"/>
      <c r="EC509" s="286"/>
      <c r="ED509" s="286"/>
      <c r="EE509" s="286"/>
      <c r="EF509" s="286"/>
      <c r="EG509" s="286"/>
      <c r="EH509" s="286"/>
      <c r="EI509" s="286"/>
      <c r="EJ509" s="286"/>
      <c r="EK509" s="286"/>
      <c r="EL509" s="286"/>
      <c r="EM509" s="286"/>
      <c r="EN509" s="286"/>
      <c r="EO509" s="286"/>
      <c r="EP509" s="286"/>
      <c r="EQ509" s="286"/>
      <c r="ER509" s="286"/>
      <c r="ES509" s="286"/>
      <c r="ET509" s="286"/>
      <c r="EU509" s="286"/>
      <c r="EV509" s="286"/>
      <c r="EW509" s="286"/>
      <c r="EX509" s="286"/>
      <c r="EY509" s="286"/>
      <c r="EZ509" s="286"/>
      <c r="FA509" s="286"/>
      <c r="FB509" s="286"/>
      <c r="FC509" s="286"/>
      <c r="FD509" s="286"/>
      <c r="FE509" s="286"/>
      <c r="FF509" s="286"/>
      <c r="FG509" s="286"/>
      <c r="FH509" s="286"/>
      <c r="FI509" s="286"/>
      <c r="FJ509" s="286"/>
      <c r="FK509" s="286"/>
      <c r="FL509" s="286"/>
      <c r="FM509" s="286"/>
      <c r="FN509" s="286"/>
      <c r="FO509" s="286"/>
      <c r="FP509" s="286"/>
      <c r="FQ509" s="286"/>
      <c r="FR509" s="286"/>
      <c r="FS509" s="286"/>
      <c r="FT509" s="286"/>
      <c r="FU509" s="286"/>
      <c r="FV509" s="286"/>
      <c r="FW509" s="286"/>
      <c r="FX509" s="286"/>
      <c r="FY509" s="286"/>
      <c r="FZ509" s="286"/>
      <c r="GA509" s="286"/>
      <c r="GB509" s="286"/>
      <c r="GC509" s="286"/>
      <c r="GD509" s="286"/>
      <c r="GE509" s="286"/>
      <c r="GF509" s="286"/>
      <c r="GG509" s="286"/>
      <c r="GH509" s="286"/>
      <c r="GI509" s="286"/>
      <c r="GJ509" s="286"/>
      <c r="GK509" s="286"/>
      <c r="GL509" s="286"/>
      <c r="GM509" s="286"/>
      <c r="GN509" s="286"/>
      <c r="GO509" s="286"/>
      <c r="GP509" s="286"/>
      <c r="GQ509" s="286"/>
      <c r="GR509" s="286"/>
      <c r="GS509" s="286"/>
      <c r="GT509" s="286"/>
      <c r="GU509" s="286"/>
      <c r="GV509" s="286"/>
      <c r="GW509" s="286"/>
      <c r="GX509" s="286"/>
      <c r="GY509" s="286"/>
      <c r="GZ509" s="286"/>
      <c r="HA509" s="286"/>
      <c r="HB509" s="286"/>
      <c r="HC509" s="286"/>
      <c r="HD509" s="286"/>
      <c r="HE509" s="286"/>
      <c r="HF509" s="286"/>
      <c r="HG509" s="286"/>
      <c r="HH509" s="286"/>
      <c r="HI509" s="286"/>
      <c r="HJ509" s="286"/>
      <c r="HK509" s="286"/>
      <c r="HL509" s="286"/>
      <c r="HM509" s="286"/>
      <c r="HN509" s="286"/>
      <c r="HO509" s="286"/>
      <c r="HP509" s="286"/>
      <c r="HQ509" s="286"/>
      <c r="HR509" s="286"/>
      <c r="HS509" s="286"/>
      <c r="HT509" s="286"/>
      <c r="HU509" s="286"/>
      <c r="HV509" s="286"/>
      <c r="HW509" s="286"/>
      <c r="HX509" s="286"/>
      <c r="HY509" s="286"/>
      <c r="HZ509" s="286"/>
      <c r="IA509" s="286"/>
      <c r="IB509" s="286"/>
      <c r="IC509" s="286"/>
      <c r="ID509" s="286"/>
      <c r="IE509" s="286"/>
      <c r="IF509" s="286"/>
      <c r="IG509" s="286"/>
      <c r="IH509" s="286"/>
      <c r="II509" s="286"/>
      <c r="IJ509" s="286"/>
      <c r="IK509" s="286"/>
      <c r="IL509" s="286"/>
      <c r="IM509" s="286"/>
      <c r="IN509" s="286"/>
      <c r="IO509" s="286"/>
      <c r="IP509" s="286"/>
      <c r="IQ509" s="286"/>
      <c r="IR509" s="286"/>
      <c r="IS509" s="286"/>
      <c r="IT509" s="286"/>
      <c r="IU509" s="286"/>
      <c r="IV509" s="286"/>
    </row>
    <row r="510" spans="1:256" s="221" customFormat="1" outlineLevel="1">
      <c r="A510" s="793"/>
      <c r="B510" s="978">
        <v>7</v>
      </c>
      <c r="C510" s="979"/>
      <c r="E510" s="338">
        <f ca="1">IF('Health SCR'!E$3&gt;=$B510,OFFSET($D$502,0,'Health SCR'!E$3-$B510)*OFFSET(Inputs!$C$30,0,$B510-2)/IF(sommmeProdInv(Inputs!$B$30:$AY$30,$D$502:$BA$502,'Health SCR'!E$3)&gt;0,sommmeProdInv(Inputs!$B$30:$AY$30,$D$502:$BA$502,'Health SCR'!E$3),1)+E509,0)</f>
        <v>0</v>
      </c>
      <c r="F510" s="339">
        <f ca="1">IF('Health SCR'!F$3&gt;=$B510,OFFSET($D$502,0,'Health SCR'!F$3-$B510)*OFFSET(Inputs!$C$30,0,$B510-2)/IF(sommmeProdInv(Inputs!$B$30:$AY$30,$D$502:$BA$502,'Health SCR'!F$3)&gt;0,sommmeProdInv(Inputs!$B$30:$AY$30,$D$502:$BA$502,'Health SCR'!F$3),1)+F509,0)</f>
        <v>0</v>
      </c>
      <c r="G510" s="339">
        <f ca="1">IF('Health SCR'!G$3&gt;=$B510,OFFSET($D$502,0,'Health SCR'!G$3-$B510)*OFFSET(Inputs!$C$30,0,$B510-2)/IF(sommmeProdInv(Inputs!$B$30:$AY$30,$D$502:$BA$502,'Health SCR'!G$3)&gt;0,sommmeProdInv(Inputs!$B$30:$AY$30,$D$502:$BA$502,'Health SCR'!G$3),1)+G509,0)</f>
        <v>0</v>
      </c>
      <c r="H510" s="339">
        <f ca="1">IF('Health SCR'!H$3&gt;=$B510,OFFSET($D$502,0,'Health SCR'!H$3-$B510)*OFFSET(Inputs!$C$30,0,$B510-2)/IF(sommmeProdInv(Inputs!$B$30:$AY$30,$D$502:$BA$502,'Health SCR'!H$3)&gt;0,sommmeProdInv(Inputs!$B$30:$AY$30,$D$502:$BA$502,'Health SCR'!H$3),1)+H509,0)</f>
        <v>0</v>
      </c>
      <c r="I510" s="339">
        <f ca="1">IF('Health SCR'!I$3&gt;=$B510,OFFSET($D$502,0,'Health SCR'!I$3-$B510)*OFFSET(Inputs!$C$30,0,$B510-2)/IF(sommmeProdInv(Inputs!$B$30:$AY$30,$D$502:$BA$502,'Health SCR'!I$3)&gt;0,sommmeProdInv(Inputs!$B$30:$AY$30,$D$502:$BA$502,'Health SCR'!I$3),1)+I509,0)</f>
        <v>0</v>
      </c>
      <c r="J510" s="339">
        <f ca="1">IF('Health SCR'!J$3&gt;=$B510,OFFSET($D$502,0,'Health SCR'!J$3-$B510)*OFFSET(Inputs!$C$30,0,$B510-2)/IF(sommmeProdInv(Inputs!$B$30:$AY$30,$D$502:$BA$502,'Health SCR'!J$3)&gt;0,sommmeProdInv(Inputs!$B$30:$AY$30,$D$502:$BA$502,'Health SCR'!J$3),1)+J509,0)</f>
        <v>0</v>
      </c>
      <c r="K510" s="339">
        <f ca="1">IF('Health SCR'!K$3&gt;=$B510,OFFSET($D$502,0,'Health SCR'!K$3-$B510)*OFFSET(Inputs!$C$30,0,$B510-2)/IF(sommmeProdInv(Inputs!$B$30:$AY$30,$D$502:$BA$502,'Health SCR'!K$3)&gt;0,sommmeProdInv(Inputs!$B$30:$AY$30,$D$502:$BA$502,'Health SCR'!K$3),1)+K509,0)</f>
        <v>0</v>
      </c>
      <c r="L510" s="339">
        <f ca="1">IF('Health SCR'!L$3&gt;=$B510,OFFSET($D$502,0,'Health SCR'!L$3-$B510)*OFFSET(Inputs!$C$30,0,$B510-2)/IF(sommmeProdInv(Inputs!$B$30:$AY$30,$D$502:$BA$502,'Health SCR'!L$3)&gt;0,sommmeProdInv(Inputs!$B$30:$AY$30,$D$502:$BA$502,'Health SCR'!L$3),1)+L509,0)</f>
        <v>0</v>
      </c>
      <c r="M510" s="339">
        <f ca="1">IF('Health SCR'!M$3&gt;=$B510,OFFSET($D$502,0,'Health SCR'!M$3-$B510)*OFFSET(Inputs!$C$30,0,$B510-2)/IF(sommmeProdInv(Inputs!$B$30:$AY$30,$D$502:$BA$502,'Health SCR'!M$3)&gt;0,sommmeProdInv(Inputs!$B$30:$AY$30,$D$502:$BA$502,'Health SCR'!M$3),1)+M509,0)</f>
        <v>0</v>
      </c>
      <c r="N510" s="339">
        <f ca="1">IF('Health SCR'!N$3&gt;=$B510,OFFSET($D$502,0,'Health SCR'!N$3-$B510)*OFFSET(Inputs!$C$30,0,$B510-2)/IF(sommmeProdInv(Inputs!$B$30:$AY$30,$D$502:$BA$502,'Health SCR'!N$3)&gt;0,sommmeProdInv(Inputs!$B$30:$AY$30,$D$502:$BA$502,'Health SCR'!N$3),1)+N509,0)</f>
        <v>0</v>
      </c>
      <c r="O510" s="339">
        <f ca="1">IF('Health SCR'!O$3&gt;=$B510,OFFSET($D$502,0,'Health SCR'!O$3-$B510)*OFFSET(Inputs!$C$30,0,$B510-2)/IF(sommmeProdInv(Inputs!$B$30:$AY$30,$D$502:$BA$502,'Health SCR'!O$3)&gt;0,sommmeProdInv(Inputs!$B$30:$AY$30,$D$502:$BA$502,'Health SCR'!O$3),1)+O509,0)</f>
        <v>0</v>
      </c>
      <c r="P510" s="339">
        <f ca="1">IF('Health SCR'!P$3&gt;=$B510,OFFSET($D$502,0,'Health SCR'!P$3-$B510)*OFFSET(Inputs!$C$30,0,$B510-2)/IF(sommmeProdInv(Inputs!$B$30:$AY$30,$D$502:$BA$502,'Health SCR'!P$3)&gt;0,sommmeProdInv(Inputs!$B$30:$AY$30,$D$502:$BA$502,'Health SCR'!P$3),1)+P509,0)</f>
        <v>0</v>
      </c>
      <c r="Q510" s="339">
        <f ca="1">IF('Health SCR'!Q$3&gt;=$B510,OFFSET($D$502,0,'Health SCR'!Q$3-$B510)*OFFSET(Inputs!$C$30,0,$B510-2)/IF(sommmeProdInv(Inputs!$B$30:$AY$30,$D$502:$BA$502,'Health SCR'!Q$3)&gt;0,sommmeProdInv(Inputs!$B$30:$AY$30,$D$502:$BA$502,'Health SCR'!Q$3),1)+Q509,0)</f>
        <v>0</v>
      </c>
      <c r="R510" s="339">
        <f ca="1">IF('Health SCR'!R$3&gt;=$B510,OFFSET($D$502,0,'Health SCR'!R$3-$B510)*OFFSET(Inputs!$C$30,0,$B510-2)/IF(sommmeProdInv(Inputs!$B$30:$AY$30,$D$502:$BA$502,'Health SCR'!R$3)&gt;0,sommmeProdInv(Inputs!$B$30:$AY$30,$D$502:$BA$502,'Health SCR'!R$3),1)+R509,0)</f>
        <v>0</v>
      </c>
      <c r="S510" s="339">
        <f ca="1">IF('Health SCR'!S$3&gt;=$B510,OFFSET($D$502,0,'Health SCR'!S$3-$B510)*OFFSET(Inputs!$C$30,0,$B510-2)/IF(sommmeProdInv(Inputs!$B$30:$AY$30,$D$502:$BA$502,'Health SCR'!S$3)&gt;0,sommmeProdInv(Inputs!$B$30:$AY$30,$D$502:$BA$502,'Health SCR'!S$3),1)+S509,0)</f>
        <v>0</v>
      </c>
      <c r="T510" s="339">
        <f ca="1">IF('Health SCR'!T$3&gt;=$B510,OFFSET($D$502,0,'Health SCR'!T$3-$B510)*OFFSET(Inputs!$C$30,0,$B510-2)/IF(sommmeProdInv(Inputs!$B$30:$AY$30,$D$502:$BA$502,'Health SCR'!T$3)&gt;0,sommmeProdInv(Inputs!$B$30:$AY$30,$D$502:$BA$502,'Health SCR'!T$3),1)+T509,0)</f>
        <v>0</v>
      </c>
      <c r="U510" s="339">
        <f ca="1">IF('Health SCR'!U$3&gt;=$B510,OFFSET($D$502,0,'Health SCR'!U$3-$B510)*OFFSET(Inputs!$C$30,0,$B510-2)/IF(sommmeProdInv(Inputs!$B$30:$AY$30,$D$502:$BA$502,'Health SCR'!U$3)&gt;0,sommmeProdInv(Inputs!$B$30:$AY$30,$D$502:$BA$502,'Health SCR'!U$3),1)+U509,0)</f>
        <v>0</v>
      </c>
      <c r="V510" s="339">
        <f ca="1">IF('Health SCR'!V$3&gt;=$B510,OFFSET($D$502,0,'Health SCR'!V$3-$B510)*OFFSET(Inputs!$C$30,0,$B510-2)/IF(sommmeProdInv(Inputs!$B$30:$AY$30,$D$502:$BA$502,'Health SCR'!V$3)&gt;0,sommmeProdInv(Inputs!$B$30:$AY$30,$D$502:$BA$502,'Health SCR'!V$3),1)+V509,0)</f>
        <v>0</v>
      </c>
      <c r="W510" s="339">
        <f ca="1">IF('Health SCR'!W$3&gt;=$B510,OFFSET($D$502,0,'Health SCR'!W$3-$B510)*OFFSET(Inputs!$C$30,0,$B510-2)/IF(sommmeProdInv(Inputs!$B$30:$AY$30,$D$502:$BA$502,'Health SCR'!W$3)&gt;0,sommmeProdInv(Inputs!$B$30:$AY$30,$D$502:$BA$502,'Health SCR'!W$3),1)+W509,0)</f>
        <v>0</v>
      </c>
      <c r="X510" s="339">
        <f ca="1">IF('Health SCR'!X$3&gt;=$B510,OFFSET($D$502,0,'Health SCR'!X$3-$B510)*OFFSET(Inputs!$C$30,0,$B510-2)/IF(sommmeProdInv(Inputs!$B$30:$AY$30,$D$502:$BA$502,'Health SCR'!X$3)&gt;0,sommmeProdInv(Inputs!$B$30:$AY$30,$D$502:$BA$502,'Health SCR'!X$3),1)+X509,0)</f>
        <v>0</v>
      </c>
      <c r="Y510" s="339">
        <f ca="1">IF('Health SCR'!Y$3&gt;=$B510,OFFSET($D$502,0,'Health SCR'!Y$3-$B510)*OFFSET(Inputs!$C$30,0,$B510-2)/IF(sommmeProdInv(Inputs!$B$30:$AY$30,$D$502:$BA$502,'Health SCR'!Y$3)&gt;0,sommmeProdInv(Inputs!$B$30:$AY$30,$D$502:$BA$502,'Health SCR'!Y$3),1)+Y509,0)</f>
        <v>0</v>
      </c>
      <c r="Z510" s="339">
        <f ca="1">IF('Health SCR'!Z$3&gt;=$B510,OFFSET($D$502,0,'Health SCR'!Z$3-$B510)*OFFSET(Inputs!$C$30,0,$B510-2)/IF(sommmeProdInv(Inputs!$B$30:$AY$30,$D$502:$BA$502,'Health SCR'!Z$3)&gt;0,sommmeProdInv(Inputs!$B$30:$AY$30,$D$502:$BA$502,'Health SCR'!Z$3),1)+Z509,0)</f>
        <v>0</v>
      </c>
      <c r="AA510" s="339">
        <f ca="1">IF('Health SCR'!AA$3&gt;=$B510,OFFSET($D$502,0,'Health SCR'!AA$3-$B510)*OFFSET(Inputs!$C$30,0,$B510-2)/IF(sommmeProdInv(Inputs!$B$30:$AY$30,$D$502:$BA$502,'Health SCR'!AA$3)&gt;0,sommmeProdInv(Inputs!$B$30:$AY$30,$D$502:$BA$502,'Health SCR'!AA$3),1)+AA509,0)</f>
        <v>0</v>
      </c>
      <c r="AB510" s="339">
        <f ca="1">IF('Health SCR'!AB$3&gt;=$B510,OFFSET($D$502,0,'Health SCR'!AB$3-$B510)*OFFSET(Inputs!$C$30,0,$B510-2)/IF(sommmeProdInv(Inputs!$B$30:$AY$30,$D$502:$BA$502,'Health SCR'!AB$3)&gt;0,sommmeProdInv(Inputs!$B$30:$AY$30,$D$502:$BA$502,'Health SCR'!AB$3),1)+AB509,0)</f>
        <v>0</v>
      </c>
      <c r="AC510" s="339">
        <f ca="1">IF('Health SCR'!AC$3&gt;=$B510,OFFSET($D$502,0,'Health SCR'!AC$3-$B510)*OFFSET(Inputs!$C$30,0,$B510-2)/IF(sommmeProdInv(Inputs!$B$30:$AY$30,$D$502:$BA$502,'Health SCR'!AC$3)&gt;0,sommmeProdInv(Inputs!$B$30:$AY$30,$D$502:$BA$502,'Health SCR'!AC$3),1)+AC509,0)</f>
        <v>0</v>
      </c>
      <c r="AD510" s="339">
        <f ca="1">IF('Health SCR'!AD$3&gt;=$B510,OFFSET($D$502,0,'Health SCR'!AD$3-$B510)*OFFSET(Inputs!$C$30,0,$B510-2)/IF(sommmeProdInv(Inputs!$B$30:$AY$30,$D$502:$BA$502,'Health SCR'!AD$3)&gt;0,sommmeProdInv(Inputs!$B$30:$AY$30,$D$502:$BA$502,'Health SCR'!AD$3),1)+AD509,0)</f>
        <v>0</v>
      </c>
      <c r="AE510" s="339">
        <f ca="1">IF('Health SCR'!AE$3&gt;=$B510,OFFSET($D$502,0,'Health SCR'!AE$3-$B510)*OFFSET(Inputs!$C$30,0,$B510-2)/IF(sommmeProdInv(Inputs!$B$30:$AY$30,$D$502:$BA$502,'Health SCR'!AE$3)&gt;0,sommmeProdInv(Inputs!$B$30:$AY$30,$D$502:$BA$502,'Health SCR'!AE$3),1)+AE509,0)</f>
        <v>0</v>
      </c>
      <c r="AF510" s="339">
        <f ca="1">IF('Health SCR'!AF$3&gt;=$B510,OFFSET($D$502,0,'Health SCR'!AF$3-$B510)*OFFSET(Inputs!$C$30,0,$B510-2)/IF(sommmeProdInv(Inputs!$B$30:$AY$30,$D$502:$BA$502,'Health SCR'!AF$3)&gt;0,sommmeProdInv(Inputs!$B$30:$AY$30,$D$502:$BA$502,'Health SCR'!AF$3),1)+AF509,0)</f>
        <v>0</v>
      </c>
      <c r="AG510" s="339">
        <f ca="1">IF('Health SCR'!AG$3&gt;=$B510,OFFSET($D$502,0,'Health SCR'!AG$3-$B510)*OFFSET(Inputs!$C$30,0,$B510-2)/IF(sommmeProdInv(Inputs!$B$30:$AY$30,$D$502:$BA$502,'Health SCR'!AG$3)&gt;0,sommmeProdInv(Inputs!$B$30:$AY$30,$D$502:$BA$502,'Health SCR'!AG$3),1)+AG509,0)</f>
        <v>0</v>
      </c>
      <c r="AH510" s="339">
        <f ca="1">IF('Health SCR'!AH$3&gt;=$B510,OFFSET($D$502,0,'Health SCR'!AH$3-$B510)*OFFSET(Inputs!$C$30,0,$B510-2)/IF(sommmeProdInv(Inputs!$B$30:$AY$30,$D$502:$BA$502,'Health SCR'!AH$3)&gt;0,sommmeProdInv(Inputs!$B$30:$AY$30,$D$502:$BA$502,'Health SCR'!AH$3),1)+AH509,0)</f>
        <v>0</v>
      </c>
      <c r="AI510" s="339">
        <f ca="1">IF('Health SCR'!AI$3&gt;=$B510,OFFSET($D$502,0,'Health SCR'!AI$3-$B510)*OFFSET(Inputs!$C$30,0,$B510-2)/IF(sommmeProdInv(Inputs!$B$30:$AY$30,$D$502:$BA$502,'Health SCR'!AI$3)&gt;0,sommmeProdInv(Inputs!$B$30:$AY$30,$D$502:$BA$502,'Health SCR'!AI$3),1)+AI509,0)</f>
        <v>0</v>
      </c>
      <c r="AJ510" s="339">
        <f ca="1">IF('Health SCR'!AJ$3&gt;=$B510,OFFSET($D$502,0,'Health SCR'!AJ$3-$B510)*OFFSET(Inputs!$C$30,0,$B510-2)/IF(sommmeProdInv(Inputs!$B$30:$AY$30,$D$502:$BA$502,'Health SCR'!AJ$3)&gt;0,sommmeProdInv(Inputs!$B$30:$AY$30,$D$502:$BA$502,'Health SCR'!AJ$3),1)+AJ509,0)</f>
        <v>0</v>
      </c>
      <c r="AK510" s="339">
        <f ca="1">IF('Health SCR'!AK$3&gt;=$B510,OFFSET($D$502,0,'Health SCR'!AK$3-$B510)*OFFSET(Inputs!$C$30,0,$B510-2)/IF(sommmeProdInv(Inputs!$B$30:$AY$30,$D$502:$BA$502,'Health SCR'!AK$3)&gt;0,sommmeProdInv(Inputs!$B$30:$AY$30,$D$502:$BA$502,'Health SCR'!AK$3),1)+AK509,0)</f>
        <v>0</v>
      </c>
      <c r="AL510" s="339">
        <f ca="1">IF('Health SCR'!AL$3&gt;=$B510,OFFSET($D$502,0,'Health SCR'!AL$3-$B510)*OFFSET(Inputs!$C$30,0,$B510-2)/IF(sommmeProdInv(Inputs!$B$30:$AY$30,$D$502:$BA$502,'Health SCR'!AL$3)&gt;0,sommmeProdInv(Inputs!$B$30:$AY$30,$D$502:$BA$502,'Health SCR'!AL$3),1)+AL509,0)</f>
        <v>0</v>
      </c>
      <c r="AM510" s="339">
        <f ca="1">IF('Health SCR'!AM$3&gt;=$B510,OFFSET($D$502,0,'Health SCR'!AM$3-$B510)*OFFSET(Inputs!$C$30,0,$B510-2)/IF(sommmeProdInv(Inputs!$B$30:$AY$30,$D$502:$BA$502,'Health SCR'!AM$3)&gt;0,sommmeProdInv(Inputs!$B$30:$AY$30,$D$502:$BA$502,'Health SCR'!AM$3),1)+AM509,0)</f>
        <v>0</v>
      </c>
      <c r="AN510" s="339">
        <f ca="1">IF('Health SCR'!AN$3&gt;=$B510,OFFSET($D$502,0,'Health SCR'!AN$3-$B510)*OFFSET(Inputs!$C$30,0,$B510-2)/IF(sommmeProdInv(Inputs!$B$30:$AY$30,$D$502:$BA$502,'Health SCR'!AN$3)&gt;0,sommmeProdInv(Inputs!$B$30:$AY$30,$D$502:$BA$502,'Health SCR'!AN$3),1)+AN509,0)</f>
        <v>0</v>
      </c>
      <c r="AO510" s="339">
        <f ca="1">IF('Health SCR'!AO$3&gt;=$B510,OFFSET($D$502,0,'Health SCR'!AO$3-$B510)*OFFSET(Inputs!$C$30,0,$B510-2)/IF(sommmeProdInv(Inputs!$B$30:$AY$30,$D$502:$BA$502,'Health SCR'!AO$3)&gt;0,sommmeProdInv(Inputs!$B$30:$AY$30,$D$502:$BA$502,'Health SCR'!AO$3),1)+AO509,0)</f>
        <v>0</v>
      </c>
      <c r="AP510" s="339">
        <f ca="1">IF('Health SCR'!AP$3&gt;=$B510,OFFSET($D$502,0,'Health SCR'!AP$3-$B510)*OFFSET(Inputs!$C$30,0,$B510-2)/IF(sommmeProdInv(Inputs!$B$30:$AY$30,$D$502:$BA$502,'Health SCR'!AP$3)&gt;0,sommmeProdInv(Inputs!$B$30:$AY$30,$D$502:$BA$502,'Health SCR'!AP$3),1)+AP509,0)</f>
        <v>0</v>
      </c>
      <c r="AQ510" s="339">
        <f ca="1">IF('Health SCR'!AQ$3&gt;=$B510,OFFSET($D$502,0,'Health SCR'!AQ$3-$B510)*OFFSET(Inputs!$C$30,0,$B510-2)/IF(sommmeProdInv(Inputs!$B$30:$AY$30,$D$502:$BA$502,'Health SCR'!AQ$3)&gt;0,sommmeProdInv(Inputs!$B$30:$AY$30,$D$502:$BA$502,'Health SCR'!AQ$3),1)+AQ509,0)</f>
        <v>0</v>
      </c>
      <c r="AR510" s="339">
        <f ca="1">IF('Health SCR'!AR$3&gt;=$B510,OFFSET($D$502,0,'Health SCR'!AR$3-$B510)*OFFSET(Inputs!$C$30,0,$B510-2)/IF(sommmeProdInv(Inputs!$B$30:$AY$30,$D$502:$BA$502,'Health SCR'!AR$3)&gt;0,sommmeProdInv(Inputs!$B$30:$AY$30,$D$502:$BA$502,'Health SCR'!AR$3),1)+AR509,0)</f>
        <v>0</v>
      </c>
      <c r="AS510" s="339">
        <f ca="1">IF('Health SCR'!AS$3&gt;=$B510,OFFSET($D$502,0,'Health SCR'!AS$3-$B510)*OFFSET(Inputs!$C$30,0,$B510-2)/IF(sommmeProdInv(Inputs!$B$30:$AY$30,$D$502:$BA$502,'Health SCR'!AS$3)&gt;0,sommmeProdInv(Inputs!$B$30:$AY$30,$D$502:$BA$502,'Health SCR'!AS$3),1)+AS509,0)</f>
        <v>0</v>
      </c>
      <c r="AT510" s="339">
        <f ca="1">IF('Health SCR'!AT$3&gt;=$B510,OFFSET($D$502,0,'Health SCR'!AT$3-$B510)*OFFSET(Inputs!$C$30,0,$B510-2)/IF(sommmeProdInv(Inputs!$B$30:$AY$30,$D$502:$BA$502,'Health SCR'!AT$3)&gt;0,sommmeProdInv(Inputs!$B$30:$AY$30,$D$502:$BA$502,'Health SCR'!AT$3),1)+AT509,0)</f>
        <v>0</v>
      </c>
      <c r="AU510" s="339">
        <f ca="1">IF('Health SCR'!AU$3&gt;=$B510,OFFSET($D$502,0,'Health SCR'!AU$3-$B510)*OFFSET(Inputs!$C$30,0,$B510-2)/IF(sommmeProdInv(Inputs!$B$30:$AY$30,$D$502:$BA$502,'Health SCR'!AU$3)&gt;0,sommmeProdInv(Inputs!$B$30:$AY$30,$D$502:$BA$502,'Health SCR'!AU$3),1)+AU509,0)</f>
        <v>0</v>
      </c>
      <c r="AV510" s="339">
        <f ca="1">IF('Health SCR'!AV$3&gt;=$B510,OFFSET($D$502,0,'Health SCR'!AV$3-$B510)*OFFSET(Inputs!$C$30,0,$B510-2)/IF(sommmeProdInv(Inputs!$B$30:$AY$30,$D$502:$BA$502,'Health SCR'!AV$3)&gt;0,sommmeProdInv(Inputs!$B$30:$AY$30,$D$502:$BA$502,'Health SCR'!AV$3),1)+AV509,0)</f>
        <v>0</v>
      </c>
      <c r="AW510" s="339">
        <f ca="1">IF('Health SCR'!AW$3&gt;=$B510,OFFSET($D$502,0,'Health SCR'!AW$3-$B510)*OFFSET(Inputs!$C$30,0,$B510-2)/IF(sommmeProdInv(Inputs!$B$30:$AY$30,$D$502:$BA$502,'Health SCR'!AW$3)&gt;0,sommmeProdInv(Inputs!$B$30:$AY$30,$D$502:$BA$502,'Health SCR'!AW$3),1)+AW509,0)</f>
        <v>0</v>
      </c>
      <c r="AX510" s="339">
        <f ca="1">IF('Health SCR'!AX$3&gt;=$B510,OFFSET($D$502,0,'Health SCR'!AX$3-$B510)*OFFSET(Inputs!$C$30,0,$B510-2)/IF(sommmeProdInv(Inputs!$B$30:$AY$30,$D$502:$BA$502,'Health SCR'!AX$3)&gt;0,sommmeProdInv(Inputs!$B$30:$AY$30,$D$502:$BA$502,'Health SCR'!AX$3),1)+AX509,0)</f>
        <v>0</v>
      </c>
      <c r="AY510" s="339">
        <f ca="1">IF('Health SCR'!AY$3&gt;=$B510,OFFSET($D$502,0,'Health SCR'!AY$3-$B510)*OFFSET(Inputs!$C$30,0,$B510-2)/IF(sommmeProdInv(Inputs!$B$30:$AY$30,$D$502:$BA$502,'Health SCR'!AY$3)&gt;0,sommmeProdInv(Inputs!$B$30:$AY$30,$D$502:$BA$502,'Health SCR'!AY$3),1)+AY509,0)</f>
        <v>0</v>
      </c>
      <c r="AZ510" s="339">
        <f ca="1">IF('Health SCR'!AZ$3&gt;=$B510,OFFSET($D$502,0,'Health SCR'!AZ$3-$B510)*OFFSET(Inputs!$C$30,0,$B510-2)/IF(sommmeProdInv(Inputs!$B$30:$AY$30,$D$502:$BA$502,'Health SCR'!AZ$3)&gt;0,sommmeProdInv(Inputs!$B$30:$AY$30,$D$502:$BA$502,'Health SCR'!AZ$3),1)+AZ509,0)</f>
        <v>0</v>
      </c>
      <c r="BA510" s="339">
        <f ca="1">IF('Health SCR'!BA$3&gt;=$B510,OFFSET($D$502,0,'Health SCR'!BA$3-$B510)*OFFSET(Inputs!$C$30,0,$B510-2)/IF(sommmeProdInv(Inputs!$B$30:$AY$30,$D$502:$BA$502,'Health SCR'!BA$3)&gt;0,sommmeProdInv(Inputs!$B$30:$AY$30,$D$502:$BA$502,'Health SCR'!BA$3),1)+BA509,0)</f>
        <v>0</v>
      </c>
      <c r="BB510" s="286"/>
      <c r="BC510" s="286"/>
      <c r="BD510" s="286"/>
      <c r="BE510" s="286"/>
      <c r="BF510" s="286"/>
      <c r="BG510" s="286"/>
      <c r="BH510" s="286"/>
      <c r="BI510" s="286"/>
      <c r="BJ510" s="286"/>
      <c r="BK510" s="286"/>
      <c r="BL510" s="286"/>
      <c r="BM510" s="286"/>
      <c r="BN510" s="286"/>
      <c r="BO510" s="286"/>
      <c r="BP510" s="286"/>
      <c r="BQ510" s="286"/>
      <c r="BR510" s="286"/>
      <c r="BS510" s="286"/>
      <c r="BT510" s="286"/>
      <c r="BU510" s="286"/>
      <c r="BV510" s="286"/>
      <c r="BW510" s="286"/>
      <c r="BX510" s="286"/>
      <c r="BY510" s="286"/>
      <c r="BZ510" s="286"/>
      <c r="CA510" s="286"/>
      <c r="CB510" s="286"/>
      <c r="CC510" s="286"/>
      <c r="CD510" s="286"/>
      <c r="CE510" s="286"/>
      <c r="CF510" s="286"/>
      <c r="CG510" s="286"/>
      <c r="CH510" s="286"/>
      <c r="CI510" s="286"/>
      <c r="CJ510" s="286"/>
      <c r="CK510" s="286"/>
      <c r="CL510" s="286"/>
      <c r="CM510" s="286"/>
      <c r="CN510" s="286"/>
      <c r="CO510" s="286"/>
      <c r="CP510" s="286"/>
      <c r="CQ510" s="286"/>
      <c r="CR510" s="286"/>
      <c r="CS510" s="286"/>
      <c r="CT510" s="286"/>
      <c r="CU510" s="286"/>
      <c r="CV510" s="286"/>
      <c r="CW510" s="286"/>
      <c r="CX510" s="286"/>
      <c r="CY510" s="286"/>
      <c r="CZ510" s="286"/>
      <c r="DA510" s="286"/>
      <c r="DB510" s="286"/>
      <c r="DC510" s="286"/>
      <c r="DD510" s="286"/>
      <c r="DE510" s="286"/>
      <c r="DF510" s="286"/>
      <c r="DG510" s="286"/>
      <c r="DH510" s="286"/>
      <c r="DI510" s="286"/>
      <c r="DJ510" s="286"/>
      <c r="DK510" s="286"/>
      <c r="DL510" s="286"/>
      <c r="DM510" s="286"/>
      <c r="DN510" s="286"/>
      <c r="DO510" s="286"/>
      <c r="DP510" s="286"/>
      <c r="DQ510" s="286"/>
      <c r="DR510" s="286"/>
      <c r="DS510" s="286"/>
      <c r="DT510" s="286"/>
      <c r="DU510" s="286"/>
      <c r="DV510" s="286"/>
      <c r="DW510" s="286"/>
      <c r="DX510" s="286"/>
      <c r="DY510" s="286"/>
      <c r="DZ510" s="286"/>
      <c r="EA510" s="286"/>
      <c r="EB510" s="286"/>
      <c r="EC510" s="286"/>
      <c r="ED510" s="286"/>
      <c r="EE510" s="286"/>
      <c r="EF510" s="286"/>
      <c r="EG510" s="286"/>
      <c r="EH510" s="286"/>
      <c r="EI510" s="286"/>
      <c r="EJ510" s="286"/>
      <c r="EK510" s="286"/>
      <c r="EL510" s="286"/>
      <c r="EM510" s="286"/>
      <c r="EN510" s="286"/>
      <c r="EO510" s="286"/>
      <c r="EP510" s="286"/>
      <c r="EQ510" s="286"/>
      <c r="ER510" s="286"/>
      <c r="ES510" s="286"/>
      <c r="ET510" s="286"/>
      <c r="EU510" s="286"/>
      <c r="EV510" s="286"/>
      <c r="EW510" s="286"/>
      <c r="EX510" s="286"/>
      <c r="EY510" s="286"/>
      <c r="EZ510" s="286"/>
      <c r="FA510" s="286"/>
      <c r="FB510" s="286"/>
      <c r="FC510" s="286"/>
      <c r="FD510" s="286"/>
      <c r="FE510" s="286"/>
      <c r="FF510" s="286"/>
      <c r="FG510" s="286"/>
      <c r="FH510" s="286"/>
      <c r="FI510" s="286"/>
      <c r="FJ510" s="286"/>
      <c r="FK510" s="286"/>
      <c r="FL510" s="286"/>
      <c r="FM510" s="286"/>
      <c r="FN510" s="286"/>
      <c r="FO510" s="286"/>
      <c r="FP510" s="286"/>
      <c r="FQ510" s="286"/>
      <c r="FR510" s="286"/>
      <c r="FS510" s="286"/>
      <c r="FT510" s="286"/>
      <c r="FU510" s="286"/>
      <c r="FV510" s="286"/>
      <c r="FW510" s="286"/>
      <c r="FX510" s="286"/>
      <c r="FY510" s="286"/>
      <c r="FZ510" s="286"/>
      <c r="GA510" s="286"/>
      <c r="GB510" s="286"/>
      <c r="GC510" s="286"/>
      <c r="GD510" s="286"/>
      <c r="GE510" s="286"/>
      <c r="GF510" s="286"/>
      <c r="GG510" s="286"/>
      <c r="GH510" s="286"/>
      <c r="GI510" s="286"/>
      <c r="GJ510" s="286"/>
      <c r="GK510" s="286"/>
      <c r="GL510" s="286"/>
      <c r="GM510" s="286"/>
      <c r="GN510" s="286"/>
      <c r="GO510" s="286"/>
      <c r="GP510" s="286"/>
      <c r="GQ510" s="286"/>
      <c r="GR510" s="286"/>
      <c r="GS510" s="286"/>
      <c r="GT510" s="286"/>
      <c r="GU510" s="286"/>
      <c r="GV510" s="286"/>
      <c r="GW510" s="286"/>
      <c r="GX510" s="286"/>
      <c r="GY510" s="286"/>
      <c r="GZ510" s="286"/>
      <c r="HA510" s="286"/>
      <c r="HB510" s="286"/>
      <c r="HC510" s="286"/>
      <c r="HD510" s="286"/>
      <c r="HE510" s="286"/>
      <c r="HF510" s="286"/>
      <c r="HG510" s="286"/>
      <c r="HH510" s="286"/>
      <c r="HI510" s="286"/>
      <c r="HJ510" s="286"/>
      <c r="HK510" s="286"/>
      <c r="HL510" s="286"/>
      <c r="HM510" s="286"/>
      <c r="HN510" s="286"/>
      <c r="HO510" s="286"/>
      <c r="HP510" s="286"/>
      <c r="HQ510" s="286"/>
      <c r="HR510" s="286"/>
      <c r="HS510" s="286"/>
      <c r="HT510" s="286"/>
      <c r="HU510" s="286"/>
      <c r="HV510" s="286"/>
      <c r="HW510" s="286"/>
      <c r="HX510" s="286"/>
      <c r="HY510" s="286"/>
      <c r="HZ510" s="286"/>
      <c r="IA510" s="286"/>
      <c r="IB510" s="286"/>
      <c r="IC510" s="286"/>
      <c r="ID510" s="286"/>
      <c r="IE510" s="286"/>
      <c r="IF510" s="286"/>
      <c r="IG510" s="286"/>
      <c r="IH510" s="286"/>
      <c r="II510" s="286"/>
      <c r="IJ510" s="286"/>
      <c r="IK510" s="286"/>
      <c r="IL510" s="286"/>
      <c r="IM510" s="286"/>
      <c r="IN510" s="286"/>
      <c r="IO510" s="286"/>
      <c r="IP510" s="286"/>
      <c r="IQ510" s="286"/>
      <c r="IR510" s="286"/>
      <c r="IS510" s="286"/>
      <c r="IT510" s="286"/>
      <c r="IU510" s="286"/>
      <c r="IV510" s="286"/>
    </row>
    <row r="511" spans="1:256" s="221" customFormat="1" outlineLevel="1">
      <c r="A511" s="793"/>
      <c r="B511" s="978">
        <v>8</v>
      </c>
      <c r="C511" s="979"/>
      <c r="E511" s="338">
        <f ca="1">IF('Health SCR'!E$3&gt;=$B511,OFFSET($D$502,0,'Health SCR'!E$3-$B511)*OFFSET(Inputs!$C$30,0,$B511-2)/IF(sommmeProdInv(Inputs!$B$30:$AY$30,$D$502:$BA$502,'Health SCR'!E$3)&gt;0,sommmeProdInv(Inputs!$B$30:$AY$30,$D$502:$BA$502,'Health SCR'!E$3),1)+E510,0)</f>
        <v>0</v>
      </c>
      <c r="F511" s="339">
        <f ca="1">IF('Health SCR'!F$3&gt;=$B511,OFFSET($D$502,0,'Health SCR'!F$3-$B511)*OFFSET(Inputs!$C$30,0,$B511-2)/IF(sommmeProdInv(Inputs!$B$30:$AY$30,$D$502:$BA$502,'Health SCR'!F$3)&gt;0,sommmeProdInv(Inputs!$B$30:$AY$30,$D$502:$BA$502,'Health SCR'!F$3),1)+F510,0)</f>
        <v>0</v>
      </c>
      <c r="G511" s="339">
        <f ca="1">IF('Health SCR'!G$3&gt;=$B511,OFFSET($D$502,0,'Health SCR'!G$3-$B511)*OFFSET(Inputs!$C$30,0,$B511-2)/IF(sommmeProdInv(Inputs!$B$30:$AY$30,$D$502:$BA$502,'Health SCR'!G$3)&gt;0,sommmeProdInv(Inputs!$B$30:$AY$30,$D$502:$BA$502,'Health SCR'!G$3),1)+G510,0)</f>
        <v>0</v>
      </c>
      <c r="H511" s="339">
        <f ca="1">IF('Health SCR'!H$3&gt;=$B511,OFFSET($D$502,0,'Health SCR'!H$3-$B511)*OFFSET(Inputs!$C$30,0,$B511-2)/IF(sommmeProdInv(Inputs!$B$30:$AY$30,$D$502:$BA$502,'Health SCR'!H$3)&gt;0,sommmeProdInv(Inputs!$B$30:$AY$30,$D$502:$BA$502,'Health SCR'!H$3),1)+H510,0)</f>
        <v>0</v>
      </c>
      <c r="I511" s="339">
        <f ca="1">IF('Health SCR'!I$3&gt;=$B511,OFFSET($D$502,0,'Health SCR'!I$3-$B511)*OFFSET(Inputs!$C$30,0,$B511-2)/IF(sommmeProdInv(Inputs!$B$30:$AY$30,$D$502:$BA$502,'Health SCR'!I$3)&gt;0,sommmeProdInv(Inputs!$B$30:$AY$30,$D$502:$BA$502,'Health SCR'!I$3),1)+I510,0)</f>
        <v>0</v>
      </c>
      <c r="J511" s="339">
        <f ca="1">IF('Health SCR'!J$3&gt;=$B511,OFFSET($D$502,0,'Health SCR'!J$3-$B511)*OFFSET(Inputs!$C$30,0,$B511-2)/IF(sommmeProdInv(Inputs!$B$30:$AY$30,$D$502:$BA$502,'Health SCR'!J$3)&gt;0,sommmeProdInv(Inputs!$B$30:$AY$30,$D$502:$BA$502,'Health SCR'!J$3),1)+J510,0)</f>
        <v>0</v>
      </c>
      <c r="K511" s="339">
        <f ca="1">IF('Health SCR'!K$3&gt;=$B511,OFFSET($D$502,0,'Health SCR'!K$3-$B511)*OFFSET(Inputs!$C$30,0,$B511-2)/IF(sommmeProdInv(Inputs!$B$30:$AY$30,$D$502:$BA$502,'Health SCR'!K$3)&gt;0,sommmeProdInv(Inputs!$B$30:$AY$30,$D$502:$BA$502,'Health SCR'!K$3),1)+K510,0)</f>
        <v>0</v>
      </c>
      <c r="L511" s="339">
        <f ca="1">IF('Health SCR'!L$3&gt;=$B511,OFFSET($D$502,0,'Health SCR'!L$3-$B511)*OFFSET(Inputs!$C$30,0,$B511-2)/IF(sommmeProdInv(Inputs!$B$30:$AY$30,$D$502:$BA$502,'Health SCR'!L$3)&gt;0,sommmeProdInv(Inputs!$B$30:$AY$30,$D$502:$BA$502,'Health SCR'!L$3),1)+L510,0)</f>
        <v>0</v>
      </c>
      <c r="M511" s="339">
        <f ca="1">IF('Health SCR'!M$3&gt;=$B511,OFFSET($D$502,0,'Health SCR'!M$3-$B511)*OFFSET(Inputs!$C$30,0,$B511-2)/IF(sommmeProdInv(Inputs!$B$30:$AY$30,$D$502:$BA$502,'Health SCR'!M$3)&gt;0,sommmeProdInv(Inputs!$B$30:$AY$30,$D$502:$BA$502,'Health SCR'!M$3),1)+M510,0)</f>
        <v>0</v>
      </c>
      <c r="N511" s="339">
        <f ca="1">IF('Health SCR'!N$3&gt;=$B511,OFFSET($D$502,0,'Health SCR'!N$3-$B511)*OFFSET(Inputs!$C$30,0,$B511-2)/IF(sommmeProdInv(Inputs!$B$30:$AY$30,$D$502:$BA$502,'Health SCR'!N$3)&gt;0,sommmeProdInv(Inputs!$B$30:$AY$30,$D$502:$BA$502,'Health SCR'!N$3),1)+N510,0)</f>
        <v>0</v>
      </c>
      <c r="O511" s="339">
        <f ca="1">IF('Health SCR'!O$3&gt;=$B511,OFFSET($D$502,0,'Health SCR'!O$3-$B511)*OFFSET(Inputs!$C$30,0,$B511-2)/IF(sommmeProdInv(Inputs!$B$30:$AY$30,$D$502:$BA$502,'Health SCR'!O$3)&gt;0,sommmeProdInv(Inputs!$B$30:$AY$30,$D$502:$BA$502,'Health SCR'!O$3),1)+O510,0)</f>
        <v>0</v>
      </c>
      <c r="P511" s="339">
        <f ca="1">IF('Health SCR'!P$3&gt;=$B511,OFFSET($D$502,0,'Health SCR'!P$3-$B511)*OFFSET(Inputs!$C$30,0,$B511-2)/IF(sommmeProdInv(Inputs!$B$30:$AY$30,$D$502:$BA$502,'Health SCR'!P$3)&gt;0,sommmeProdInv(Inputs!$B$30:$AY$30,$D$502:$BA$502,'Health SCR'!P$3),1)+P510,0)</f>
        <v>0</v>
      </c>
      <c r="Q511" s="339">
        <f ca="1">IF('Health SCR'!Q$3&gt;=$B511,OFFSET($D$502,0,'Health SCR'!Q$3-$B511)*OFFSET(Inputs!$C$30,0,$B511-2)/IF(sommmeProdInv(Inputs!$B$30:$AY$30,$D$502:$BA$502,'Health SCR'!Q$3)&gt;0,sommmeProdInv(Inputs!$B$30:$AY$30,$D$502:$BA$502,'Health SCR'!Q$3),1)+Q510,0)</f>
        <v>0</v>
      </c>
      <c r="R511" s="339">
        <f ca="1">IF('Health SCR'!R$3&gt;=$B511,OFFSET($D$502,0,'Health SCR'!R$3-$B511)*OFFSET(Inputs!$C$30,0,$B511-2)/IF(sommmeProdInv(Inputs!$B$30:$AY$30,$D$502:$BA$502,'Health SCR'!R$3)&gt;0,sommmeProdInv(Inputs!$B$30:$AY$30,$D$502:$BA$502,'Health SCR'!R$3),1)+R510,0)</f>
        <v>0</v>
      </c>
      <c r="S511" s="339">
        <f ca="1">IF('Health SCR'!S$3&gt;=$B511,OFFSET($D$502,0,'Health SCR'!S$3-$B511)*OFFSET(Inputs!$C$30,0,$B511-2)/IF(sommmeProdInv(Inputs!$B$30:$AY$30,$D$502:$BA$502,'Health SCR'!S$3)&gt;0,sommmeProdInv(Inputs!$B$30:$AY$30,$D$502:$BA$502,'Health SCR'!S$3),1)+S510,0)</f>
        <v>0</v>
      </c>
      <c r="T511" s="339">
        <f ca="1">IF('Health SCR'!T$3&gt;=$B511,OFFSET($D$502,0,'Health SCR'!T$3-$B511)*OFFSET(Inputs!$C$30,0,$B511-2)/IF(sommmeProdInv(Inputs!$B$30:$AY$30,$D$502:$BA$502,'Health SCR'!T$3)&gt;0,sommmeProdInv(Inputs!$B$30:$AY$30,$D$502:$BA$502,'Health SCR'!T$3),1)+T510,0)</f>
        <v>0</v>
      </c>
      <c r="U511" s="339">
        <f ca="1">IF('Health SCR'!U$3&gt;=$B511,OFFSET($D$502,0,'Health SCR'!U$3-$B511)*OFFSET(Inputs!$C$30,0,$B511-2)/IF(sommmeProdInv(Inputs!$B$30:$AY$30,$D$502:$BA$502,'Health SCR'!U$3)&gt;0,sommmeProdInv(Inputs!$B$30:$AY$30,$D$502:$BA$502,'Health SCR'!U$3),1)+U510,0)</f>
        <v>0</v>
      </c>
      <c r="V511" s="339">
        <f ca="1">IF('Health SCR'!V$3&gt;=$B511,OFFSET($D$502,0,'Health SCR'!V$3-$B511)*OFFSET(Inputs!$C$30,0,$B511-2)/IF(sommmeProdInv(Inputs!$B$30:$AY$30,$D$502:$BA$502,'Health SCR'!V$3)&gt;0,sommmeProdInv(Inputs!$B$30:$AY$30,$D$502:$BA$502,'Health SCR'!V$3),1)+V510,0)</f>
        <v>0</v>
      </c>
      <c r="W511" s="339">
        <f ca="1">IF('Health SCR'!W$3&gt;=$B511,OFFSET($D$502,0,'Health SCR'!W$3-$B511)*OFFSET(Inputs!$C$30,0,$B511-2)/IF(sommmeProdInv(Inputs!$B$30:$AY$30,$D$502:$BA$502,'Health SCR'!W$3)&gt;0,sommmeProdInv(Inputs!$B$30:$AY$30,$D$502:$BA$502,'Health SCR'!W$3),1)+W510,0)</f>
        <v>0</v>
      </c>
      <c r="X511" s="339">
        <f ca="1">IF('Health SCR'!X$3&gt;=$B511,OFFSET($D$502,0,'Health SCR'!X$3-$B511)*OFFSET(Inputs!$C$30,0,$B511-2)/IF(sommmeProdInv(Inputs!$B$30:$AY$30,$D$502:$BA$502,'Health SCR'!X$3)&gt;0,sommmeProdInv(Inputs!$B$30:$AY$30,$D$502:$BA$502,'Health SCR'!X$3),1)+X510,0)</f>
        <v>0</v>
      </c>
      <c r="Y511" s="339">
        <f ca="1">IF('Health SCR'!Y$3&gt;=$B511,OFFSET($D$502,0,'Health SCR'!Y$3-$B511)*OFFSET(Inputs!$C$30,0,$B511-2)/IF(sommmeProdInv(Inputs!$B$30:$AY$30,$D$502:$BA$502,'Health SCR'!Y$3)&gt;0,sommmeProdInv(Inputs!$B$30:$AY$30,$D$502:$BA$502,'Health SCR'!Y$3),1)+Y510,0)</f>
        <v>0</v>
      </c>
      <c r="Z511" s="339">
        <f ca="1">IF('Health SCR'!Z$3&gt;=$B511,OFFSET($D$502,0,'Health SCR'!Z$3-$B511)*OFFSET(Inputs!$C$30,0,$B511-2)/IF(sommmeProdInv(Inputs!$B$30:$AY$30,$D$502:$BA$502,'Health SCR'!Z$3)&gt;0,sommmeProdInv(Inputs!$B$30:$AY$30,$D$502:$BA$502,'Health SCR'!Z$3),1)+Z510,0)</f>
        <v>0</v>
      </c>
      <c r="AA511" s="339">
        <f ca="1">IF('Health SCR'!AA$3&gt;=$B511,OFFSET($D$502,0,'Health SCR'!AA$3-$B511)*OFFSET(Inputs!$C$30,0,$B511-2)/IF(sommmeProdInv(Inputs!$B$30:$AY$30,$D$502:$BA$502,'Health SCR'!AA$3)&gt;0,sommmeProdInv(Inputs!$B$30:$AY$30,$D$502:$BA$502,'Health SCR'!AA$3),1)+AA510,0)</f>
        <v>0</v>
      </c>
      <c r="AB511" s="339">
        <f ca="1">IF('Health SCR'!AB$3&gt;=$B511,OFFSET($D$502,0,'Health SCR'!AB$3-$B511)*OFFSET(Inputs!$C$30,0,$B511-2)/IF(sommmeProdInv(Inputs!$B$30:$AY$30,$D$502:$BA$502,'Health SCR'!AB$3)&gt;0,sommmeProdInv(Inputs!$B$30:$AY$30,$D$502:$BA$502,'Health SCR'!AB$3),1)+AB510,0)</f>
        <v>0</v>
      </c>
      <c r="AC511" s="339">
        <f ca="1">IF('Health SCR'!AC$3&gt;=$B511,OFFSET($D$502,0,'Health SCR'!AC$3-$B511)*OFFSET(Inputs!$C$30,0,$B511-2)/IF(sommmeProdInv(Inputs!$B$30:$AY$30,$D$502:$BA$502,'Health SCR'!AC$3)&gt;0,sommmeProdInv(Inputs!$B$30:$AY$30,$D$502:$BA$502,'Health SCR'!AC$3),1)+AC510,0)</f>
        <v>0</v>
      </c>
      <c r="AD511" s="339">
        <f ca="1">IF('Health SCR'!AD$3&gt;=$B511,OFFSET($D$502,0,'Health SCR'!AD$3-$B511)*OFFSET(Inputs!$C$30,0,$B511-2)/IF(sommmeProdInv(Inputs!$B$30:$AY$30,$D$502:$BA$502,'Health SCR'!AD$3)&gt;0,sommmeProdInv(Inputs!$B$30:$AY$30,$D$502:$BA$502,'Health SCR'!AD$3),1)+AD510,0)</f>
        <v>0</v>
      </c>
      <c r="AE511" s="339">
        <f ca="1">IF('Health SCR'!AE$3&gt;=$B511,OFFSET($D$502,0,'Health SCR'!AE$3-$B511)*OFFSET(Inputs!$C$30,0,$B511-2)/IF(sommmeProdInv(Inputs!$B$30:$AY$30,$D$502:$BA$502,'Health SCR'!AE$3)&gt;0,sommmeProdInv(Inputs!$B$30:$AY$30,$D$502:$BA$502,'Health SCR'!AE$3),1)+AE510,0)</f>
        <v>0</v>
      </c>
      <c r="AF511" s="339">
        <f ca="1">IF('Health SCR'!AF$3&gt;=$B511,OFFSET($D$502,0,'Health SCR'!AF$3-$B511)*OFFSET(Inputs!$C$30,0,$B511-2)/IF(sommmeProdInv(Inputs!$B$30:$AY$30,$D$502:$BA$502,'Health SCR'!AF$3)&gt;0,sommmeProdInv(Inputs!$B$30:$AY$30,$D$502:$BA$502,'Health SCR'!AF$3),1)+AF510,0)</f>
        <v>0</v>
      </c>
      <c r="AG511" s="339">
        <f ca="1">IF('Health SCR'!AG$3&gt;=$B511,OFFSET($D$502,0,'Health SCR'!AG$3-$B511)*OFFSET(Inputs!$C$30,0,$B511-2)/IF(sommmeProdInv(Inputs!$B$30:$AY$30,$D$502:$BA$502,'Health SCR'!AG$3)&gt;0,sommmeProdInv(Inputs!$B$30:$AY$30,$D$502:$BA$502,'Health SCR'!AG$3),1)+AG510,0)</f>
        <v>0</v>
      </c>
      <c r="AH511" s="339">
        <f ca="1">IF('Health SCR'!AH$3&gt;=$B511,OFFSET($D$502,0,'Health SCR'!AH$3-$B511)*OFFSET(Inputs!$C$30,0,$B511-2)/IF(sommmeProdInv(Inputs!$B$30:$AY$30,$D$502:$BA$502,'Health SCR'!AH$3)&gt;0,sommmeProdInv(Inputs!$B$30:$AY$30,$D$502:$BA$502,'Health SCR'!AH$3),1)+AH510,0)</f>
        <v>0</v>
      </c>
      <c r="AI511" s="339">
        <f ca="1">IF('Health SCR'!AI$3&gt;=$B511,OFFSET($D$502,0,'Health SCR'!AI$3-$B511)*OFFSET(Inputs!$C$30,0,$B511-2)/IF(sommmeProdInv(Inputs!$B$30:$AY$30,$D$502:$BA$502,'Health SCR'!AI$3)&gt;0,sommmeProdInv(Inputs!$B$30:$AY$30,$D$502:$BA$502,'Health SCR'!AI$3),1)+AI510,0)</f>
        <v>0</v>
      </c>
      <c r="AJ511" s="339">
        <f ca="1">IF('Health SCR'!AJ$3&gt;=$B511,OFFSET($D$502,0,'Health SCR'!AJ$3-$B511)*OFFSET(Inputs!$C$30,0,$B511-2)/IF(sommmeProdInv(Inputs!$B$30:$AY$30,$D$502:$BA$502,'Health SCR'!AJ$3)&gt;0,sommmeProdInv(Inputs!$B$30:$AY$30,$D$502:$BA$502,'Health SCR'!AJ$3),1)+AJ510,0)</f>
        <v>0</v>
      </c>
      <c r="AK511" s="339">
        <f ca="1">IF('Health SCR'!AK$3&gt;=$B511,OFFSET($D$502,0,'Health SCR'!AK$3-$B511)*OFFSET(Inputs!$C$30,0,$B511-2)/IF(sommmeProdInv(Inputs!$B$30:$AY$30,$D$502:$BA$502,'Health SCR'!AK$3)&gt;0,sommmeProdInv(Inputs!$B$30:$AY$30,$D$502:$BA$502,'Health SCR'!AK$3),1)+AK510,0)</f>
        <v>0</v>
      </c>
      <c r="AL511" s="339">
        <f ca="1">IF('Health SCR'!AL$3&gt;=$B511,OFFSET($D$502,0,'Health SCR'!AL$3-$B511)*OFFSET(Inputs!$C$30,0,$B511-2)/IF(sommmeProdInv(Inputs!$B$30:$AY$30,$D$502:$BA$502,'Health SCR'!AL$3)&gt;0,sommmeProdInv(Inputs!$B$30:$AY$30,$D$502:$BA$502,'Health SCR'!AL$3),1)+AL510,0)</f>
        <v>0</v>
      </c>
      <c r="AM511" s="339">
        <f ca="1">IF('Health SCR'!AM$3&gt;=$B511,OFFSET($D$502,0,'Health SCR'!AM$3-$B511)*OFFSET(Inputs!$C$30,0,$B511-2)/IF(sommmeProdInv(Inputs!$B$30:$AY$30,$D$502:$BA$502,'Health SCR'!AM$3)&gt;0,sommmeProdInv(Inputs!$B$30:$AY$30,$D$502:$BA$502,'Health SCR'!AM$3),1)+AM510,0)</f>
        <v>0</v>
      </c>
      <c r="AN511" s="339">
        <f ca="1">IF('Health SCR'!AN$3&gt;=$B511,OFFSET($D$502,0,'Health SCR'!AN$3-$B511)*OFFSET(Inputs!$C$30,0,$B511-2)/IF(sommmeProdInv(Inputs!$B$30:$AY$30,$D$502:$BA$502,'Health SCR'!AN$3)&gt;0,sommmeProdInv(Inputs!$B$30:$AY$30,$D$502:$BA$502,'Health SCR'!AN$3),1)+AN510,0)</f>
        <v>0</v>
      </c>
      <c r="AO511" s="339">
        <f ca="1">IF('Health SCR'!AO$3&gt;=$B511,OFFSET($D$502,0,'Health SCR'!AO$3-$B511)*OFFSET(Inputs!$C$30,0,$B511-2)/IF(sommmeProdInv(Inputs!$B$30:$AY$30,$D$502:$BA$502,'Health SCR'!AO$3)&gt;0,sommmeProdInv(Inputs!$B$30:$AY$30,$D$502:$BA$502,'Health SCR'!AO$3),1)+AO510,0)</f>
        <v>0</v>
      </c>
      <c r="AP511" s="339">
        <f ca="1">IF('Health SCR'!AP$3&gt;=$B511,OFFSET($D$502,0,'Health SCR'!AP$3-$B511)*OFFSET(Inputs!$C$30,0,$B511-2)/IF(sommmeProdInv(Inputs!$B$30:$AY$30,$D$502:$BA$502,'Health SCR'!AP$3)&gt;0,sommmeProdInv(Inputs!$B$30:$AY$30,$D$502:$BA$502,'Health SCR'!AP$3),1)+AP510,0)</f>
        <v>0</v>
      </c>
      <c r="AQ511" s="339">
        <f ca="1">IF('Health SCR'!AQ$3&gt;=$B511,OFFSET($D$502,0,'Health SCR'!AQ$3-$B511)*OFFSET(Inputs!$C$30,0,$B511-2)/IF(sommmeProdInv(Inputs!$B$30:$AY$30,$D$502:$BA$502,'Health SCR'!AQ$3)&gt;0,sommmeProdInv(Inputs!$B$30:$AY$30,$D$502:$BA$502,'Health SCR'!AQ$3),1)+AQ510,0)</f>
        <v>0</v>
      </c>
      <c r="AR511" s="339">
        <f ca="1">IF('Health SCR'!AR$3&gt;=$B511,OFFSET($D$502,0,'Health SCR'!AR$3-$B511)*OFFSET(Inputs!$C$30,0,$B511-2)/IF(sommmeProdInv(Inputs!$B$30:$AY$30,$D$502:$BA$502,'Health SCR'!AR$3)&gt;0,sommmeProdInv(Inputs!$B$30:$AY$30,$D$502:$BA$502,'Health SCR'!AR$3),1)+AR510,0)</f>
        <v>0</v>
      </c>
      <c r="AS511" s="339">
        <f ca="1">IF('Health SCR'!AS$3&gt;=$B511,OFFSET($D$502,0,'Health SCR'!AS$3-$B511)*OFFSET(Inputs!$C$30,0,$B511-2)/IF(sommmeProdInv(Inputs!$B$30:$AY$30,$D$502:$BA$502,'Health SCR'!AS$3)&gt;0,sommmeProdInv(Inputs!$B$30:$AY$30,$D$502:$BA$502,'Health SCR'!AS$3),1)+AS510,0)</f>
        <v>0</v>
      </c>
      <c r="AT511" s="339">
        <f ca="1">IF('Health SCR'!AT$3&gt;=$B511,OFFSET($D$502,0,'Health SCR'!AT$3-$B511)*OFFSET(Inputs!$C$30,0,$B511-2)/IF(sommmeProdInv(Inputs!$B$30:$AY$30,$D$502:$BA$502,'Health SCR'!AT$3)&gt;0,sommmeProdInv(Inputs!$B$30:$AY$30,$D$502:$BA$502,'Health SCR'!AT$3),1)+AT510,0)</f>
        <v>0</v>
      </c>
      <c r="AU511" s="339">
        <f ca="1">IF('Health SCR'!AU$3&gt;=$B511,OFFSET($D$502,0,'Health SCR'!AU$3-$B511)*OFFSET(Inputs!$C$30,0,$B511-2)/IF(sommmeProdInv(Inputs!$B$30:$AY$30,$D$502:$BA$502,'Health SCR'!AU$3)&gt;0,sommmeProdInv(Inputs!$B$30:$AY$30,$D$502:$BA$502,'Health SCR'!AU$3),1)+AU510,0)</f>
        <v>0</v>
      </c>
      <c r="AV511" s="339">
        <f ca="1">IF('Health SCR'!AV$3&gt;=$B511,OFFSET($D$502,0,'Health SCR'!AV$3-$B511)*OFFSET(Inputs!$C$30,0,$B511-2)/IF(sommmeProdInv(Inputs!$B$30:$AY$30,$D$502:$BA$502,'Health SCR'!AV$3)&gt;0,sommmeProdInv(Inputs!$B$30:$AY$30,$D$502:$BA$502,'Health SCR'!AV$3),1)+AV510,0)</f>
        <v>0</v>
      </c>
      <c r="AW511" s="339">
        <f ca="1">IF('Health SCR'!AW$3&gt;=$B511,OFFSET($D$502,0,'Health SCR'!AW$3-$B511)*OFFSET(Inputs!$C$30,0,$B511-2)/IF(sommmeProdInv(Inputs!$B$30:$AY$30,$D$502:$BA$502,'Health SCR'!AW$3)&gt;0,sommmeProdInv(Inputs!$B$30:$AY$30,$D$502:$BA$502,'Health SCR'!AW$3),1)+AW510,0)</f>
        <v>0</v>
      </c>
      <c r="AX511" s="339">
        <f ca="1">IF('Health SCR'!AX$3&gt;=$B511,OFFSET($D$502,0,'Health SCR'!AX$3-$B511)*OFFSET(Inputs!$C$30,0,$B511-2)/IF(sommmeProdInv(Inputs!$B$30:$AY$30,$D$502:$BA$502,'Health SCR'!AX$3)&gt;0,sommmeProdInv(Inputs!$B$30:$AY$30,$D$502:$BA$502,'Health SCR'!AX$3),1)+AX510,0)</f>
        <v>0</v>
      </c>
      <c r="AY511" s="339">
        <f ca="1">IF('Health SCR'!AY$3&gt;=$B511,OFFSET($D$502,0,'Health SCR'!AY$3-$B511)*OFFSET(Inputs!$C$30,0,$B511-2)/IF(sommmeProdInv(Inputs!$B$30:$AY$30,$D$502:$BA$502,'Health SCR'!AY$3)&gt;0,sommmeProdInv(Inputs!$B$30:$AY$30,$D$502:$BA$502,'Health SCR'!AY$3),1)+AY510,0)</f>
        <v>0</v>
      </c>
      <c r="AZ511" s="339">
        <f ca="1">IF('Health SCR'!AZ$3&gt;=$B511,OFFSET($D$502,0,'Health SCR'!AZ$3-$B511)*OFFSET(Inputs!$C$30,0,$B511-2)/IF(sommmeProdInv(Inputs!$B$30:$AY$30,$D$502:$BA$502,'Health SCR'!AZ$3)&gt;0,sommmeProdInv(Inputs!$B$30:$AY$30,$D$502:$BA$502,'Health SCR'!AZ$3),1)+AZ510,0)</f>
        <v>0</v>
      </c>
      <c r="BA511" s="339">
        <f ca="1">IF('Health SCR'!BA$3&gt;=$B511,OFFSET($D$502,0,'Health SCR'!BA$3-$B511)*OFFSET(Inputs!$C$30,0,$B511-2)/IF(sommmeProdInv(Inputs!$B$30:$AY$30,$D$502:$BA$502,'Health SCR'!BA$3)&gt;0,sommmeProdInv(Inputs!$B$30:$AY$30,$D$502:$BA$502,'Health SCR'!BA$3),1)+BA510,0)</f>
        <v>0</v>
      </c>
      <c r="BB511" s="286"/>
      <c r="BC511" s="286"/>
      <c r="BD511" s="286"/>
      <c r="BE511" s="286"/>
      <c r="BF511" s="286"/>
      <c r="BG511" s="286"/>
      <c r="BH511" s="286"/>
      <c r="BI511" s="286"/>
      <c r="BJ511" s="286"/>
      <c r="BK511" s="286"/>
      <c r="BL511" s="286"/>
      <c r="BM511" s="286"/>
      <c r="BN511" s="286"/>
      <c r="BO511" s="286"/>
      <c r="BP511" s="286"/>
      <c r="BQ511" s="286"/>
      <c r="BR511" s="286"/>
      <c r="BS511" s="286"/>
      <c r="BT511" s="286"/>
      <c r="BU511" s="286"/>
      <c r="BV511" s="286"/>
      <c r="BW511" s="286"/>
      <c r="BX511" s="286"/>
      <c r="BY511" s="286"/>
      <c r="BZ511" s="286"/>
      <c r="CA511" s="286"/>
      <c r="CB511" s="286"/>
      <c r="CC511" s="286"/>
      <c r="CD511" s="286"/>
      <c r="CE511" s="286"/>
      <c r="CF511" s="286"/>
      <c r="CG511" s="286"/>
      <c r="CH511" s="286"/>
      <c r="CI511" s="286"/>
      <c r="CJ511" s="286"/>
      <c r="CK511" s="286"/>
      <c r="CL511" s="286"/>
      <c r="CM511" s="286"/>
      <c r="CN511" s="286"/>
      <c r="CO511" s="286"/>
      <c r="CP511" s="286"/>
      <c r="CQ511" s="286"/>
      <c r="CR511" s="286"/>
      <c r="CS511" s="286"/>
      <c r="CT511" s="286"/>
      <c r="CU511" s="286"/>
      <c r="CV511" s="286"/>
      <c r="CW511" s="286"/>
      <c r="CX511" s="286"/>
      <c r="CY511" s="286"/>
      <c r="CZ511" s="286"/>
      <c r="DA511" s="286"/>
      <c r="DB511" s="286"/>
      <c r="DC511" s="286"/>
      <c r="DD511" s="286"/>
      <c r="DE511" s="286"/>
      <c r="DF511" s="286"/>
      <c r="DG511" s="286"/>
      <c r="DH511" s="286"/>
      <c r="DI511" s="286"/>
      <c r="DJ511" s="286"/>
      <c r="DK511" s="286"/>
      <c r="DL511" s="286"/>
      <c r="DM511" s="286"/>
      <c r="DN511" s="286"/>
      <c r="DO511" s="286"/>
      <c r="DP511" s="286"/>
      <c r="DQ511" s="286"/>
      <c r="DR511" s="286"/>
      <c r="DS511" s="286"/>
      <c r="DT511" s="286"/>
      <c r="DU511" s="286"/>
      <c r="DV511" s="286"/>
      <c r="DW511" s="286"/>
      <c r="DX511" s="286"/>
      <c r="DY511" s="286"/>
      <c r="DZ511" s="286"/>
      <c r="EA511" s="286"/>
      <c r="EB511" s="286"/>
      <c r="EC511" s="286"/>
      <c r="ED511" s="286"/>
      <c r="EE511" s="286"/>
      <c r="EF511" s="286"/>
      <c r="EG511" s="286"/>
      <c r="EH511" s="286"/>
      <c r="EI511" s="286"/>
      <c r="EJ511" s="286"/>
      <c r="EK511" s="286"/>
      <c r="EL511" s="286"/>
      <c r="EM511" s="286"/>
      <c r="EN511" s="286"/>
      <c r="EO511" s="286"/>
      <c r="EP511" s="286"/>
      <c r="EQ511" s="286"/>
      <c r="ER511" s="286"/>
      <c r="ES511" s="286"/>
      <c r="ET511" s="286"/>
      <c r="EU511" s="286"/>
      <c r="EV511" s="286"/>
      <c r="EW511" s="286"/>
      <c r="EX511" s="286"/>
      <c r="EY511" s="286"/>
      <c r="EZ511" s="286"/>
      <c r="FA511" s="286"/>
      <c r="FB511" s="286"/>
      <c r="FC511" s="286"/>
      <c r="FD511" s="286"/>
      <c r="FE511" s="286"/>
      <c r="FF511" s="286"/>
      <c r="FG511" s="286"/>
      <c r="FH511" s="286"/>
      <c r="FI511" s="286"/>
      <c r="FJ511" s="286"/>
      <c r="FK511" s="286"/>
      <c r="FL511" s="286"/>
      <c r="FM511" s="286"/>
      <c r="FN511" s="286"/>
      <c r="FO511" s="286"/>
      <c r="FP511" s="286"/>
      <c r="FQ511" s="286"/>
      <c r="FR511" s="286"/>
      <c r="FS511" s="286"/>
      <c r="FT511" s="286"/>
      <c r="FU511" s="286"/>
      <c r="FV511" s="286"/>
      <c r="FW511" s="286"/>
      <c r="FX511" s="286"/>
      <c r="FY511" s="286"/>
      <c r="FZ511" s="286"/>
      <c r="GA511" s="286"/>
      <c r="GB511" s="286"/>
      <c r="GC511" s="286"/>
      <c r="GD511" s="286"/>
      <c r="GE511" s="286"/>
      <c r="GF511" s="286"/>
      <c r="GG511" s="286"/>
      <c r="GH511" s="286"/>
      <c r="GI511" s="286"/>
      <c r="GJ511" s="286"/>
      <c r="GK511" s="286"/>
      <c r="GL511" s="286"/>
      <c r="GM511" s="286"/>
      <c r="GN511" s="286"/>
      <c r="GO511" s="286"/>
      <c r="GP511" s="286"/>
      <c r="GQ511" s="286"/>
      <c r="GR511" s="286"/>
      <c r="GS511" s="286"/>
      <c r="GT511" s="286"/>
      <c r="GU511" s="286"/>
      <c r="GV511" s="286"/>
      <c r="GW511" s="286"/>
      <c r="GX511" s="286"/>
      <c r="GY511" s="286"/>
      <c r="GZ511" s="286"/>
      <c r="HA511" s="286"/>
      <c r="HB511" s="286"/>
      <c r="HC511" s="286"/>
      <c r="HD511" s="286"/>
      <c r="HE511" s="286"/>
      <c r="HF511" s="286"/>
      <c r="HG511" s="286"/>
      <c r="HH511" s="286"/>
      <c r="HI511" s="286"/>
      <c r="HJ511" s="286"/>
      <c r="HK511" s="286"/>
      <c r="HL511" s="286"/>
      <c r="HM511" s="286"/>
      <c r="HN511" s="286"/>
      <c r="HO511" s="286"/>
      <c r="HP511" s="286"/>
      <c r="HQ511" s="286"/>
      <c r="HR511" s="286"/>
      <c r="HS511" s="286"/>
      <c r="HT511" s="286"/>
      <c r="HU511" s="286"/>
      <c r="HV511" s="286"/>
      <c r="HW511" s="286"/>
      <c r="HX511" s="286"/>
      <c r="HY511" s="286"/>
      <c r="HZ511" s="286"/>
      <c r="IA511" s="286"/>
      <c r="IB511" s="286"/>
      <c r="IC511" s="286"/>
      <c r="ID511" s="286"/>
      <c r="IE511" s="286"/>
      <c r="IF511" s="286"/>
      <c r="IG511" s="286"/>
      <c r="IH511" s="286"/>
      <c r="II511" s="286"/>
      <c r="IJ511" s="286"/>
      <c r="IK511" s="286"/>
      <c r="IL511" s="286"/>
      <c r="IM511" s="286"/>
      <c r="IN511" s="286"/>
      <c r="IO511" s="286"/>
      <c r="IP511" s="286"/>
      <c r="IQ511" s="286"/>
      <c r="IR511" s="286"/>
      <c r="IS511" s="286"/>
      <c r="IT511" s="286"/>
      <c r="IU511" s="286"/>
      <c r="IV511" s="286"/>
    </row>
    <row r="512" spans="1:256" s="452" customFormat="1" outlineLevel="1">
      <c r="A512" s="793"/>
      <c r="B512" s="978">
        <v>9</v>
      </c>
      <c r="C512" s="979"/>
      <c r="D512" s="221"/>
      <c r="E512" s="338">
        <f ca="1">IF('Health SCR'!E$3&gt;=$B512,OFFSET($D$502,0,'Health SCR'!E$3-$B512)*OFFSET(Inputs!$C$30,0,$B512-2)/IF(sommmeProdInv(Inputs!$B$30:$AY$30,$D$502:$BA$502,'Health SCR'!E$3)&gt;0,sommmeProdInv(Inputs!$B$30:$AY$30,$D$502:$BA$502,'Health SCR'!E$3),1)+E511,0)</f>
        <v>0</v>
      </c>
      <c r="F512" s="339">
        <f ca="1">IF('Health SCR'!F$3&gt;=$B512,OFFSET($D$502,0,'Health SCR'!F$3-$B512)*OFFSET(Inputs!$C$30,0,$B512-2)/IF(sommmeProdInv(Inputs!$B$30:$AY$30,$D$502:$BA$502,'Health SCR'!F$3)&gt;0,sommmeProdInv(Inputs!$B$30:$AY$30,$D$502:$BA$502,'Health SCR'!F$3),1)+F511,0)</f>
        <v>0</v>
      </c>
      <c r="G512" s="339">
        <f ca="1">IF('Health SCR'!G$3&gt;=$B512,OFFSET($D$502,0,'Health SCR'!G$3-$B512)*OFFSET(Inputs!$C$30,0,$B512-2)/IF(sommmeProdInv(Inputs!$B$30:$AY$30,$D$502:$BA$502,'Health SCR'!G$3)&gt;0,sommmeProdInv(Inputs!$B$30:$AY$30,$D$502:$BA$502,'Health SCR'!G$3),1)+G511,0)</f>
        <v>0</v>
      </c>
      <c r="H512" s="339">
        <f ca="1">IF('Health SCR'!H$3&gt;=$B512,OFFSET($D$502,0,'Health SCR'!H$3-$B512)*OFFSET(Inputs!$C$30,0,$B512-2)/IF(sommmeProdInv(Inputs!$B$30:$AY$30,$D$502:$BA$502,'Health SCR'!H$3)&gt;0,sommmeProdInv(Inputs!$B$30:$AY$30,$D$502:$BA$502,'Health SCR'!H$3),1)+H511,0)</f>
        <v>0</v>
      </c>
      <c r="I512" s="339">
        <f ca="1">IF('Health SCR'!I$3&gt;=$B512,OFFSET($D$502,0,'Health SCR'!I$3-$B512)*OFFSET(Inputs!$C$30,0,$B512-2)/IF(sommmeProdInv(Inputs!$B$30:$AY$30,$D$502:$BA$502,'Health SCR'!I$3)&gt;0,sommmeProdInv(Inputs!$B$30:$AY$30,$D$502:$BA$502,'Health SCR'!I$3),1)+I511,0)</f>
        <v>0</v>
      </c>
      <c r="J512" s="339">
        <f ca="1">IF('Health SCR'!J$3&gt;=$B512,OFFSET($D$502,0,'Health SCR'!J$3-$B512)*OFFSET(Inputs!$C$30,0,$B512-2)/IF(sommmeProdInv(Inputs!$B$30:$AY$30,$D$502:$BA$502,'Health SCR'!J$3)&gt;0,sommmeProdInv(Inputs!$B$30:$AY$30,$D$502:$BA$502,'Health SCR'!J$3),1)+J511,0)</f>
        <v>0</v>
      </c>
      <c r="K512" s="339">
        <f ca="1">IF('Health SCR'!K$3&gt;=$B512,OFFSET($D$502,0,'Health SCR'!K$3-$B512)*OFFSET(Inputs!$C$30,0,$B512-2)/IF(sommmeProdInv(Inputs!$B$30:$AY$30,$D$502:$BA$502,'Health SCR'!K$3)&gt;0,sommmeProdInv(Inputs!$B$30:$AY$30,$D$502:$BA$502,'Health SCR'!K$3),1)+K511,0)</f>
        <v>0</v>
      </c>
      <c r="L512" s="339">
        <f ca="1">IF('Health SCR'!L$3&gt;=$B512,OFFSET($D$502,0,'Health SCR'!L$3-$B512)*OFFSET(Inputs!$C$30,0,$B512-2)/IF(sommmeProdInv(Inputs!$B$30:$AY$30,$D$502:$BA$502,'Health SCR'!L$3)&gt;0,sommmeProdInv(Inputs!$B$30:$AY$30,$D$502:$BA$502,'Health SCR'!L$3),1)+L511,0)</f>
        <v>0</v>
      </c>
      <c r="M512" s="339">
        <f ca="1">IF('Health SCR'!M$3&gt;=$B512,OFFSET($D$502,0,'Health SCR'!M$3-$B512)*OFFSET(Inputs!$C$30,0,$B512-2)/IF(sommmeProdInv(Inputs!$B$30:$AY$30,$D$502:$BA$502,'Health SCR'!M$3)&gt;0,sommmeProdInv(Inputs!$B$30:$AY$30,$D$502:$BA$502,'Health SCR'!M$3),1)+M511,0)</f>
        <v>0</v>
      </c>
      <c r="N512" s="339">
        <f ca="1">IF('Health SCR'!N$3&gt;=$B512,OFFSET($D$502,0,'Health SCR'!N$3-$B512)*OFFSET(Inputs!$C$30,0,$B512-2)/IF(sommmeProdInv(Inputs!$B$30:$AY$30,$D$502:$BA$502,'Health SCR'!N$3)&gt;0,sommmeProdInv(Inputs!$B$30:$AY$30,$D$502:$BA$502,'Health SCR'!N$3),1)+N511,0)</f>
        <v>0</v>
      </c>
      <c r="O512" s="339">
        <f ca="1">IF('Health SCR'!O$3&gt;=$B512,OFFSET($D$502,0,'Health SCR'!O$3-$B512)*OFFSET(Inputs!$C$30,0,$B512-2)/IF(sommmeProdInv(Inputs!$B$30:$AY$30,$D$502:$BA$502,'Health SCR'!O$3)&gt;0,sommmeProdInv(Inputs!$B$30:$AY$30,$D$502:$BA$502,'Health SCR'!O$3),1)+O511,0)</f>
        <v>0</v>
      </c>
      <c r="P512" s="339">
        <f ca="1">IF('Health SCR'!P$3&gt;=$B512,OFFSET($D$502,0,'Health SCR'!P$3-$B512)*OFFSET(Inputs!$C$30,0,$B512-2)/IF(sommmeProdInv(Inputs!$B$30:$AY$30,$D$502:$BA$502,'Health SCR'!P$3)&gt;0,sommmeProdInv(Inputs!$B$30:$AY$30,$D$502:$BA$502,'Health SCR'!P$3),1)+P511,0)</f>
        <v>0</v>
      </c>
      <c r="Q512" s="339">
        <f ca="1">IF('Health SCR'!Q$3&gt;=$B512,OFFSET($D$502,0,'Health SCR'!Q$3-$B512)*OFFSET(Inputs!$C$30,0,$B512-2)/IF(sommmeProdInv(Inputs!$B$30:$AY$30,$D$502:$BA$502,'Health SCR'!Q$3)&gt;0,sommmeProdInv(Inputs!$B$30:$AY$30,$D$502:$BA$502,'Health SCR'!Q$3),1)+Q511,0)</f>
        <v>0</v>
      </c>
      <c r="R512" s="339">
        <f ca="1">IF('Health SCR'!R$3&gt;=$B512,OFFSET($D$502,0,'Health SCR'!R$3-$B512)*OFFSET(Inputs!$C$30,0,$B512-2)/IF(sommmeProdInv(Inputs!$B$30:$AY$30,$D$502:$BA$502,'Health SCR'!R$3)&gt;0,sommmeProdInv(Inputs!$B$30:$AY$30,$D$502:$BA$502,'Health SCR'!R$3),1)+R511,0)</f>
        <v>0</v>
      </c>
      <c r="S512" s="339">
        <f ca="1">IF('Health SCR'!S$3&gt;=$B512,OFFSET($D$502,0,'Health SCR'!S$3-$B512)*OFFSET(Inputs!$C$30,0,$B512-2)/IF(sommmeProdInv(Inputs!$B$30:$AY$30,$D$502:$BA$502,'Health SCR'!S$3)&gt;0,sommmeProdInv(Inputs!$B$30:$AY$30,$D$502:$BA$502,'Health SCR'!S$3),1)+S511,0)</f>
        <v>0</v>
      </c>
      <c r="T512" s="339">
        <f ca="1">IF('Health SCR'!T$3&gt;=$B512,OFFSET($D$502,0,'Health SCR'!T$3-$B512)*OFFSET(Inputs!$C$30,0,$B512-2)/IF(sommmeProdInv(Inputs!$B$30:$AY$30,$D$502:$BA$502,'Health SCR'!T$3)&gt;0,sommmeProdInv(Inputs!$B$30:$AY$30,$D$502:$BA$502,'Health SCR'!T$3),1)+T511,0)</f>
        <v>0</v>
      </c>
      <c r="U512" s="339">
        <f ca="1">IF('Health SCR'!U$3&gt;=$B512,OFFSET($D$502,0,'Health SCR'!U$3-$B512)*OFFSET(Inputs!$C$30,0,$B512-2)/IF(sommmeProdInv(Inputs!$B$30:$AY$30,$D$502:$BA$502,'Health SCR'!U$3)&gt;0,sommmeProdInv(Inputs!$B$30:$AY$30,$D$502:$BA$502,'Health SCR'!U$3),1)+U511,0)</f>
        <v>0</v>
      </c>
      <c r="V512" s="339">
        <f ca="1">IF('Health SCR'!V$3&gt;=$B512,OFFSET($D$502,0,'Health SCR'!V$3-$B512)*OFFSET(Inputs!$C$30,0,$B512-2)/IF(sommmeProdInv(Inputs!$B$30:$AY$30,$D$502:$BA$502,'Health SCR'!V$3)&gt;0,sommmeProdInv(Inputs!$B$30:$AY$30,$D$502:$BA$502,'Health SCR'!V$3),1)+V511,0)</f>
        <v>0</v>
      </c>
      <c r="W512" s="339">
        <f ca="1">IF('Health SCR'!W$3&gt;=$B512,OFFSET($D$502,0,'Health SCR'!W$3-$B512)*OFFSET(Inputs!$C$30,0,$B512-2)/IF(sommmeProdInv(Inputs!$B$30:$AY$30,$D$502:$BA$502,'Health SCR'!W$3)&gt;0,sommmeProdInv(Inputs!$B$30:$AY$30,$D$502:$BA$502,'Health SCR'!W$3),1)+W511,0)</f>
        <v>0</v>
      </c>
      <c r="X512" s="339">
        <f ca="1">IF('Health SCR'!X$3&gt;=$B512,OFFSET($D$502,0,'Health SCR'!X$3-$B512)*OFFSET(Inputs!$C$30,0,$B512-2)/IF(sommmeProdInv(Inputs!$B$30:$AY$30,$D$502:$BA$502,'Health SCR'!X$3)&gt;0,sommmeProdInv(Inputs!$B$30:$AY$30,$D$502:$BA$502,'Health SCR'!X$3),1)+X511,0)</f>
        <v>0</v>
      </c>
      <c r="Y512" s="339">
        <f ca="1">IF('Health SCR'!Y$3&gt;=$B512,OFFSET($D$502,0,'Health SCR'!Y$3-$B512)*OFFSET(Inputs!$C$30,0,$B512-2)/IF(sommmeProdInv(Inputs!$B$30:$AY$30,$D$502:$BA$502,'Health SCR'!Y$3)&gt;0,sommmeProdInv(Inputs!$B$30:$AY$30,$D$502:$BA$502,'Health SCR'!Y$3),1)+Y511,0)</f>
        <v>0</v>
      </c>
      <c r="Z512" s="339">
        <f ca="1">IF('Health SCR'!Z$3&gt;=$B512,OFFSET($D$502,0,'Health SCR'!Z$3-$B512)*OFFSET(Inputs!$C$30,0,$B512-2)/IF(sommmeProdInv(Inputs!$B$30:$AY$30,$D$502:$BA$502,'Health SCR'!Z$3)&gt;0,sommmeProdInv(Inputs!$B$30:$AY$30,$D$502:$BA$502,'Health SCR'!Z$3),1)+Z511,0)</f>
        <v>0</v>
      </c>
      <c r="AA512" s="339">
        <f ca="1">IF('Health SCR'!AA$3&gt;=$B512,OFFSET($D$502,0,'Health SCR'!AA$3-$B512)*OFFSET(Inputs!$C$30,0,$B512-2)/IF(sommmeProdInv(Inputs!$B$30:$AY$30,$D$502:$BA$502,'Health SCR'!AA$3)&gt;0,sommmeProdInv(Inputs!$B$30:$AY$30,$D$502:$BA$502,'Health SCR'!AA$3),1)+AA511,0)</f>
        <v>0</v>
      </c>
      <c r="AB512" s="339">
        <f ca="1">IF('Health SCR'!AB$3&gt;=$B512,OFFSET($D$502,0,'Health SCR'!AB$3-$B512)*OFFSET(Inputs!$C$30,0,$B512-2)/IF(sommmeProdInv(Inputs!$B$30:$AY$30,$D$502:$BA$502,'Health SCR'!AB$3)&gt;0,sommmeProdInv(Inputs!$B$30:$AY$30,$D$502:$BA$502,'Health SCR'!AB$3),1)+AB511,0)</f>
        <v>0</v>
      </c>
      <c r="AC512" s="339">
        <f ca="1">IF('Health SCR'!AC$3&gt;=$B512,OFFSET($D$502,0,'Health SCR'!AC$3-$B512)*OFFSET(Inputs!$C$30,0,$B512-2)/IF(sommmeProdInv(Inputs!$B$30:$AY$30,$D$502:$BA$502,'Health SCR'!AC$3)&gt;0,sommmeProdInv(Inputs!$B$30:$AY$30,$D$502:$BA$502,'Health SCR'!AC$3),1)+AC511,0)</f>
        <v>0</v>
      </c>
      <c r="AD512" s="339">
        <f ca="1">IF('Health SCR'!AD$3&gt;=$B512,OFFSET($D$502,0,'Health SCR'!AD$3-$B512)*OFFSET(Inputs!$C$30,0,$B512-2)/IF(sommmeProdInv(Inputs!$B$30:$AY$30,$D$502:$BA$502,'Health SCR'!AD$3)&gt;0,sommmeProdInv(Inputs!$B$30:$AY$30,$D$502:$BA$502,'Health SCR'!AD$3),1)+AD511,0)</f>
        <v>0</v>
      </c>
      <c r="AE512" s="339">
        <f ca="1">IF('Health SCR'!AE$3&gt;=$B512,OFFSET($D$502,0,'Health SCR'!AE$3-$B512)*OFFSET(Inputs!$C$30,0,$B512-2)/IF(sommmeProdInv(Inputs!$B$30:$AY$30,$D$502:$BA$502,'Health SCR'!AE$3)&gt;0,sommmeProdInv(Inputs!$B$30:$AY$30,$D$502:$BA$502,'Health SCR'!AE$3),1)+AE511,0)</f>
        <v>0</v>
      </c>
      <c r="AF512" s="339">
        <f ca="1">IF('Health SCR'!AF$3&gt;=$B512,OFFSET($D$502,0,'Health SCR'!AF$3-$B512)*OFFSET(Inputs!$C$30,0,$B512-2)/IF(sommmeProdInv(Inputs!$B$30:$AY$30,$D$502:$BA$502,'Health SCR'!AF$3)&gt;0,sommmeProdInv(Inputs!$B$30:$AY$30,$D$502:$BA$502,'Health SCR'!AF$3),1)+AF511,0)</f>
        <v>0</v>
      </c>
      <c r="AG512" s="339">
        <f ca="1">IF('Health SCR'!AG$3&gt;=$B512,OFFSET($D$502,0,'Health SCR'!AG$3-$B512)*OFFSET(Inputs!$C$30,0,$B512-2)/IF(sommmeProdInv(Inputs!$B$30:$AY$30,$D$502:$BA$502,'Health SCR'!AG$3)&gt;0,sommmeProdInv(Inputs!$B$30:$AY$30,$D$502:$BA$502,'Health SCR'!AG$3),1)+AG511,0)</f>
        <v>0</v>
      </c>
      <c r="AH512" s="339">
        <f ca="1">IF('Health SCR'!AH$3&gt;=$B512,OFFSET($D$502,0,'Health SCR'!AH$3-$B512)*OFFSET(Inputs!$C$30,0,$B512-2)/IF(sommmeProdInv(Inputs!$B$30:$AY$30,$D$502:$BA$502,'Health SCR'!AH$3)&gt;0,sommmeProdInv(Inputs!$B$30:$AY$30,$D$502:$BA$502,'Health SCR'!AH$3),1)+AH511,0)</f>
        <v>0</v>
      </c>
      <c r="AI512" s="339">
        <f ca="1">IF('Health SCR'!AI$3&gt;=$B512,OFFSET($D$502,0,'Health SCR'!AI$3-$B512)*OFFSET(Inputs!$C$30,0,$B512-2)/IF(sommmeProdInv(Inputs!$B$30:$AY$30,$D$502:$BA$502,'Health SCR'!AI$3)&gt;0,sommmeProdInv(Inputs!$B$30:$AY$30,$D$502:$BA$502,'Health SCR'!AI$3),1)+AI511,0)</f>
        <v>0</v>
      </c>
      <c r="AJ512" s="339">
        <f ca="1">IF('Health SCR'!AJ$3&gt;=$B512,OFFSET($D$502,0,'Health SCR'!AJ$3-$B512)*OFFSET(Inputs!$C$30,0,$B512-2)/IF(sommmeProdInv(Inputs!$B$30:$AY$30,$D$502:$BA$502,'Health SCR'!AJ$3)&gt;0,sommmeProdInv(Inputs!$B$30:$AY$30,$D$502:$BA$502,'Health SCR'!AJ$3),1)+AJ511,0)</f>
        <v>0</v>
      </c>
      <c r="AK512" s="339">
        <f ca="1">IF('Health SCR'!AK$3&gt;=$B512,OFFSET($D$502,0,'Health SCR'!AK$3-$B512)*OFFSET(Inputs!$C$30,0,$B512-2)/IF(sommmeProdInv(Inputs!$B$30:$AY$30,$D$502:$BA$502,'Health SCR'!AK$3)&gt;0,sommmeProdInv(Inputs!$B$30:$AY$30,$D$502:$BA$502,'Health SCR'!AK$3),1)+AK511,0)</f>
        <v>0</v>
      </c>
      <c r="AL512" s="339">
        <f ca="1">IF('Health SCR'!AL$3&gt;=$B512,OFFSET($D$502,0,'Health SCR'!AL$3-$B512)*OFFSET(Inputs!$C$30,0,$B512-2)/IF(sommmeProdInv(Inputs!$B$30:$AY$30,$D$502:$BA$502,'Health SCR'!AL$3)&gt;0,sommmeProdInv(Inputs!$B$30:$AY$30,$D$502:$BA$502,'Health SCR'!AL$3),1)+AL511,0)</f>
        <v>0</v>
      </c>
      <c r="AM512" s="339">
        <f ca="1">IF('Health SCR'!AM$3&gt;=$B512,OFFSET($D$502,0,'Health SCR'!AM$3-$B512)*OFFSET(Inputs!$C$30,0,$B512-2)/IF(sommmeProdInv(Inputs!$B$30:$AY$30,$D$502:$BA$502,'Health SCR'!AM$3)&gt;0,sommmeProdInv(Inputs!$B$30:$AY$30,$D$502:$BA$502,'Health SCR'!AM$3),1)+AM511,0)</f>
        <v>0</v>
      </c>
      <c r="AN512" s="339">
        <f ca="1">IF('Health SCR'!AN$3&gt;=$B512,OFFSET($D$502,0,'Health SCR'!AN$3-$B512)*OFFSET(Inputs!$C$30,0,$B512-2)/IF(sommmeProdInv(Inputs!$B$30:$AY$30,$D$502:$BA$502,'Health SCR'!AN$3)&gt;0,sommmeProdInv(Inputs!$B$30:$AY$30,$D$502:$BA$502,'Health SCR'!AN$3),1)+AN511,0)</f>
        <v>0</v>
      </c>
      <c r="AO512" s="339">
        <f ca="1">IF('Health SCR'!AO$3&gt;=$B512,OFFSET($D$502,0,'Health SCR'!AO$3-$B512)*OFFSET(Inputs!$C$30,0,$B512-2)/IF(sommmeProdInv(Inputs!$B$30:$AY$30,$D$502:$BA$502,'Health SCR'!AO$3)&gt;0,sommmeProdInv(Inputs!$B$30:$AY$30,$D$502:$BA$502,'Health SCR'!AO$3),1)+AO511,0)</f>
        <v>0</v>
      </c>
      <c r="AP512" s="339">
        <f ca="1">IF('Health SCR'!AP$3&gt;=$B512,OFFSET($D$502,0,'Health SCR'!AP$3-$B512)*OFFSET(Inputs!$C$30,0,$B512-2)/IF(sommmeProdInv(Inputs!$B$30:$AY$30,$D$502:$BA$502,'Health SCR'!AP$3)&gt;0,sommmeProdInv(Inputs!$B$30:$AY$30,$D$502:$BA$502,'Health SCR'!AP$3),1)+AP511,0)</f>
        <v>0</v>
      </c>
      <c r="AQ512" s="339">
        <f ca="1">IF('Health SCR'!AQ$3&gt;=$B512,OFFSET($D$502,0,'Health SCR'!AQ$3-$B512)*OFFSET(Inputs!$C$30,0,$B512-2)/IF(sommmeProdInv(Inputs!$B$30:$AY$30,$D$502:$BA$502,'Health SCR'!AQ$3)&gt;0,sommmeProdInv(Inputs!$B$30:$AY$30,$D$502:$BA$502,'Health SCR'!AQ$3),1)+AQ511,0)</f>
        <v>0</v>
      </c>
      <c r="AR512" s="339">
        <f ca="1">IF('Health SCR'!AR$3&gt;=$B512,OFFSET($D$502,0,'Health SCR'!AR$3-$B512)*OFFSET(Inputs!$C$30,0,$B512-2)/IF(sommmeProdInv(Inputs!$B$30:$AY$30,$D$502:$BA$502,'Health SCR'!AR$3)&gt;0,sommmeProdInv(Inputs!$B$30:$AY$30,$D$502:$BA$502,'Health SCR'!AR$3),1)+AR511,0)</f>
        <v>0</v>
      </c>
      <c r="AS512" s="339">
        <f ca="1">IF('Health SCR'!AS$3&gt;=$B512,OFFSET($D$502,0,'Health SCR'!AS$3-$B512)*OFFSET(Inputs!$C$30,0,$B512-2)/IF(sommmeProdInv(Inputs!$B$30:$AY$30,$D$502:$BA$502,'Health SCR'!AS$3)&gt;0,sommmeProdInv(Inputs!$B$30:$AY$30,$D$502:$BA$502,'Health SCR'!AS$3),1)+AS511,0)</f>
        <v>0</v>
      </c>
      <c r="AT512" s="339">
        <f ca="1">IF('Health SCR'!AT$3&gt;=$B512,OFFSET($D$502,0,'Health SCR'!AT$3-$B512)*OFFSET(Inputs!$C$30,0,$B512-2)/IF(sommmeProdInv(Inputs!$B$30:$AY$30,$D$502:$BA$502,'Health SCR'!AT$3)&gt;0,sommmeProdInv(Inputs!$B$30:$AY$30,$D$502:$BA$502,'Health SCR'!AT$3),1)+AT511,0)</f>
        <v>0</v>
      </c>
      <c r="AU512" s="339">
        <f ca="1">IF('Health SCR'!AU$3&gt;=$B512,OFFSET($D$502,0,'Health SCR'!AU$3-$B512)*OFFSET(Inputs!$C$30,0,$B512-2)/IF(sommmeProdInv(Inputs!$B$30:$AY$30,$D$502:$BA$502,'Health SCR'!AU$3)&gt;0,sommmeProdInv(Inputs!$B$30:$AY$30,$D$502:$BA$502,'Health SCR'!AU$3),1)+AU511,0)</f>
        <v>0</v>
      </c>
      <c r="AV512" s="339">
        <f ca="1">IF('Health SCR'!AV$3&gt;=$B512,OFFSET($D$502,0,'Health SCR'!AV$3-$B512)*OFFSET(Inputs!$C$30,0,$B512-2)/IF(sommmeProdInv(Inputs!$B$30:$AY$30,$D$502:$BA$502,'Health SCR'!AV$3)&gt;0,sommmeProdInv(Inputs!$B$30:$AY$30,$D$502:$BA$502,'Health SCR'!AV$3),1)+AV511,0)</f>
        <v>0</v>
      </c>
      <c r="AW512" s="339">
        <f ca="1">IF('Health SCR'!AW$3&gt;=$B512,OFFSET($D$502,0,'Health SCR'!AW$3-$B512)*OFFSET(Inputs!$C$30,0,$B512-2)/IF(sommmeProdInv(Inputs!$B$30:$AY$30,$D$502:$BA$502,'Health SCR'!AW$3)&gt;0,sommmeProdInv(Inputs!$B$30:$AY$30,$D$502:$BA$502,'Health SCR'!AW$3),1)+AW511,0)</f>
        <v>0</v>
      </c>
      <c r="AX512" s="339">
        <f ca="1">IF('Health SCR'!AX$3&gt;=$B512,OFFSET($D$502,0,'Health SCR'!AX$3-$B512)*OFFSET(Inputs!$C$30,0,$B512-2)/IF(sommmeProdInv(Inputs!$B$30:$AY$30,$D$502:$BA$502,'Health SCR'!AX$3)&gt;0,sommmeProdInv(Inputs!$B$30:$AY$30,$D$502:$BA$502,'Health SCR'!AX$3),1)+AX511,0)</f>
        <v>0</v>
      </c>
      <c r="AY512" s="339">
        <f ca="1">IF('Health SCR'!AY$3&gt;=$B512,OFFSET($D$502,0,'Health SCR'!AY$3-$B512)*OFFSET(Inputs!$C$30,0,$B512-2)/IF(sommmeProdInv(Inputs!$B$30:$AY$30,$D$502:$BA$502,'Health SCR'!AY$3)&gt;0,sommmeProdInv(Inputs!$B$30:$AY$30,$D$502:$BA$502,'Health SCR'!AY$3),1)+AY511,0)</f>
        <v>0</v>
      </c>
      <c r="AZ512" s="339">
        <f ca="1">IF('Health SCR'!AZ$3&gt;=$B512,OFFSET($D$502,0,'Health SCR'!AZ$3-$B512)*OFFSET(Inputs!$C$30,0,$B512-2)/IF(sommmeProdInv(Inputs!$B$30:$AY$30,$D$502:$BA$502,'Health SCR'!AZ$3)&gt;0,sommmeProdInv(Inputs!$B$30:$AY$30,$D$502:$BA$502,'Health SCR'!AZ$3),1)+AZ511,0)</f>
        <v>0</v>
      </c>
      <c r="BA512" s="339">
        <f ca="1">IF('Health SCR'!BA$3&gt;=$B512,OFFSET($D$502,0,'Health SCR'!BA$3-$B512)*OFFSET(Inputs!$C$30,0,$B512-2)/IF(sommmeProdInv(Inputs!$B$30:$AY$30,$D$502:$BA$502,'Health SCR'!BA$3)&gt;0,sommmeProdInv(Inputs!$B$30:$AY$30,$D$502:$BA$502,'Health SCR'!BA$3),1)+BA511,0)</f>
        <v>0</v>
      </c>
      <c r="BB512" s="286"/>
      <c r="BC512" s="286"/>
      <c r="BD512" s="286"/>
      <c r="BE512" s="286"/>
      <c r="BF512" s="286"/>
      <c r="BG512" s="286"/>
      <c r="BH512" s="286"/>
      <c r="BI512" s="286"/>
      <c r="BJ512" s="286"/>
      <c r="BK512" s="286"/>
      <c r="BL512" s="286"/>
      <c r="BM512" s="286"/>
      <c r="BN512" s="286"/>
      <c r="BO512" s="286"/>
      <c r="BP512" s="286"/>
      <c r="BQ512" s="286"/>
      <c r="BR512" s="286"/>
      <c r="BS512" s="286"/>
      <c r="BT512" s="286"/>
      <c r="BU512" s="286"/>
      <c r="BV512" s="286"/>
      <c r="BW512" s="286"/>
      <c r="BX512" s="286"/>
      <c r="BY512" s="286"/>
      <c r="BZ512" s="286"/>
      <c r="CA512" s="286"/>
      <c r="CB512" s="286"/>
      <c r="CC512" s="286"/>
      <c r="CD512" s="286"/>
      <c r="CE512" s="286"/>
      <c r="CF512" s="286"/>
      <c r="CG512" s="286"/>
      <c r="CH512" s="286"/>
      <c r="CI512" s="286"/>
      <c r="CJ512" s="286"/>
      <c r="CK512" s="286"/>
      <c r="CL512" s="286"/>
      <c r="CM512" s="286"/>
      <c r="CN512" s="286"/>
      <c r="CO512" s="286"/>
      <c r="CP512" s="286"/>
      <c r="CQ512" s="286"/>
      <c r="CR512" s="286"/>
      <c r="CS512" s="286"/>
      <c r="CT512" s="286"/>
      <c r="CU512" s="286"/>
      <c r="CV512" s="286"/>
      <c r="CW512" s="286"/>
      <c r="CX512" s="286"/>
      <c r="CY512" s="286"/>
      <c r="CZ512" s="286"/>
      <c r="DA512" s="286"/>
      <c r="DB512" s="286"/>
      <c r="DC512" s="286"/>
      <c r="DD512" s="286"/>
      <c r="DE512" s="286"/>
      <c r="DF512" s="286"/>
      <c r="DG512" s="286"/>
      <c r="DH512" s="286"/>
      <c r="DI512" s="286"/>
      <c r="DJ512" s="286"/>
      <c r="DK512" s="286"/>
      <c r="DL512" s="286"/>
      <c r="DM512" s="286"/>
      <c r="DN512" s="286"/>
      <c r="DO512" s="286"/>
      <c r="DP512" s="286"/>
      <c r="DQ512" s="286"/>
      <c r="DR512" s="286"/>
      <c r="DS512" s="286"/>
      <c r="DT512" s="286"/>
      <c r="DU512" s="286"/>
      <c r="DV512" s="286"/>
      <c r="DW512" s="286"/>
      <c r="DX512" s="286"/>
      <c r="DY512" s="286"/>
      <c r="DZ512" s="286"/>
      <c r="EA512" s="286"/>
      <c r="EB512" s="286"/>
      <c r="EC512" s="286"/>
      <c r="ED512" s="286"/>
      <c r="EE512" s="286"/>
      <c r="EF512" s="286"/>
      <c r="EG512" s="286"/>
      <c r="EH512" s="286"/>
      <c r="EI512" s="286"/>
      <c r="EJ512" s="286"/>
      <c r="EK512" s="286"/>
      <c r="EL512" s="286"/>
      <c r="EM512" s="286"/>
      <c r="EN512" s="286"/>
      <c r="EO512" s="286"/>
      <c r="EP512" s="286"/>
      <c r="EQ512" s="286"/>
      <c r="ER512" s="286"/>
      <c r="ES512" s="286"/>
      <c r="ET512" s="286"/>
      <c r="EU512" s="286"/>
      <c r="EV512" s="286"/>
      <c r="EW512" s="286"/>
      <c r="EX512" s="286"/>
      <c r="EY512" s="286"/>
      <c r="EZ512" s="286"/>
      <c r="FA512" s="286"/>
      <c r="FB512" s="286"/>
      <c r="FC512" s="286"/>
      <c r="FD512" s="286"/>
      <c r="FE512" s="286"/>
      <c r="FF512" s="286"/>
      <c r="FG512" s="286"/>
      <c r="FH512" s="286"/>
      <c r="FI512" s="286"/>
      <c r="FJ512" s="286"/>
      <c r="FK512" s="286"/>
      <c r="FL512" s="286"/>
      <c r="FM512" s="286"/>
      <c r="FN512" s="286"/>
      <c r="FO512" s="286"/>
      <c r="FP512" s="286"/>
      <c r="FQ512" s="286"/>
      <c r="FR512" s="286"/>
      <c r="FS512" s="286"/>
      <c r="FT512" s="286"/>
      <c r="FU512" s="286"/>
      <c r="FV512" s="286"/>
      <c r="FW512" s="286"/>
      <c r="FX512" s="286"/>
      <c r="FY512" s="286"/>
      <c r="FZ512" s="286"/>
      <c r="GA512" s="286"/>
      <c r="GB512" s="286"/>
      <c r="GC512" s="286"/>
      <c r="GD512" s="286"/>
      <c r="GE512" s="286"/>
      <c r="GF512" s="286"/>
      <c r="GG512" s="286"/>
      <c r="GH512" s="286"/>
      <c r="GI512" s="286"/>
      <c r="GJ512" s="286"/>
      <c r="GK512" s="286"/>
      <c r="GL512" s="286"/>
      <c r="GM512" s="286"/>
      <c r="GN512" s="286"/>
      <c r="GO512" s="286"/>
      <c r="GP512" s="286"/>
      <c r="GQ512" s="286"/>
      <c r="GR512" s="286"/>
      <c r="GS512" s="286"/>
      <c r="GT512" s="286"/>
      <c r="GU512" s="286"/>
      <c r="GV512" s="286"/>
      <c r="GW512" s="286"/>
      <c r="GX512" s="286"/>
      <c r="GY512" s="286"/>
      <c r="GZ512" s="286"/>
      <c r="HA512" s="286"/>
      <c r="HB512" s="286"/>
      <c r="HC512" s="286"/>
      <c r="HD512" s="286"/>
      <c r="HE512" s="286"/>
      <c r="HF512" s="286"/>
      <c r="HG512" s="286"/>
      <c r="HH512" s="286"/>
      <c r="HI512" s="286"/>
      <c r="HJ512" s="286"/>
      <c r="HK512" s="286"/>
      <c r="HL512" s="286"/>
      <c r="HM512" s="286"/>
      <c r="HN512" s="286"/>
      <c r="HO512" s="286"/>
      <c r="HP512" s="286"/>
      <c r="HQ512" s="286"/>
      <c r="HR512" s="286"/>
      <c r="HS512" s="286"/>
      <c r="HT512" s="286"/>
      <c r="HU512" s="286"/>
      <c r="HV512" s="286"/>
      <c r="HW512" s="286"/>
      <c r="HX512" s="286"/>
      <c r="HY512" s="286"/>
      <c r="HZ512" s="286"/>
      <c r="IA512" s="286"/>
      <c r="IB512" s="286"/>
      <c r="IC512" s="286"/>
      <c r="ID512" s="286"/>
      <c r="IE512" s="286"/>
      <c r="IF512" s="286"/>
      <c r="IG512" s="286"/>
      <c r="IH512" s="286"/>
      <c r="II512" s="286"/>
      <c r="IJ512" s="286"/>
      <c r="IK512" s="286"/>
      <c r="IL512" s="286"/>
      <c r="IM512" s="286"/>
      <c r="IN512" s="286"/>
      <c r="IO512" s="286"/>
      <c r="IP512" s="286"/>
      <c r="IQ512" s="286"/>
      <c r="IR512" s="286"/>
      <c r="IS512" s="286"/>
      <c r="IT512" s="286"/>
      <c r="IU512" s="286"/>
      <c r="IV512" s="286"/>
    </row>
    <row r="513" spans="1:256" s="452" customFormat="1" outlineLevel="1">
      <c r="A513" s="793"/>
      <c r="B513" s="978">
        <v>10</v>
      </c>
      <c r="C513" s="979"/>
      <c r="D513" s="221"/>
      <c r="E513" s="338">
        <f ca="1">IF('Health SCR'!E$3&gt;=$B513,OFFSET($D$502,0,'Health SCR'!E$3-$B513)*OFFSET(Inputs!$C$30,0,$B513-2)/IF(sommmeProdInv(Inputs!$B$30:$AY$30,$D$502:$BA$502,'Health SCR'!E$3)&gt;0,sommmeProdInv(Inputs!$B$30:$AY$30,$D$502:$BA$502,'Health SCR'!E$3),1)+E512,0)</f>
        <v>0</v>
      </c>
      <c r="F513" s="339">
        <f ca="1">IF('Health SCR'!F$3&gt;=$B513,OFFSET($D$502,0,'Health SCR'!F$3-$B513)*OFFSET(Inputs!$C$30,0,$B513-2)/IF(sommmeProdInv(Inputs!$B$30:$AY$30,$D$502:$BA$502,'Health SCR'!F$3)&gt;0,sommmeProdInv(Inputs!$B$30:$AY$30,$D$502:$BA$502,'Health SCR'!F$3),1)+F512,0)</f>
        <v>0</v>
      </c>
      <c r="G513" s="339">
        <f ca="1">IF('Health SCR'!G$3&gt;=$B513,OFFSET($D$502,0,'Health SCR'!G$3-$B513)*OFFSET(Inputs!$C$30,0,$B513-2)/IF(sommmeProdInv(Inputs!$B$30:$AY$30,$D$502:$BA$502,'Health SCR'!G$3)&gt;0,sommmeProdInv(Inputs!$B$30:$AY$30,$D$502:$BA$502,'Health SCR'!G$3),1)+G512,0)</f>
        <v>0</v>
      </c>
      <c r="H513" s="339">
        <f ca="1">IF('Health SCR'!H$3&gt;=$B513,OFFSET($D$502,0,'Health SCR'!H$3-$B513)*OFFSET(Inputs!$C$30,0,$B513-2)/IF(sommmeProdInv(Inputs!$B$30:$AY$30,$D$502:$BA$502,'Health SCR'!H$3)&gt;0,sommmeProdInv(Inputs!$B$30:$AY$30,$D$502:$BA$502,'Health SCR'!H$3),1)+H512,0)</f>
        <v>0</v>
      </c>
      <c r="I513" s="339">
        <f ca="1">IF('Health SCR'!I$3&gt;=$B513,OFFSET($D$502,0,'Health SCR'!I$3-$B513)*OFFSET(Inputs!$C$30,0,$B513-2)/IF(sommmeProdInv(Inputs!$B$30:$AY$30,$D$502:$BA$502,'Health SCR'!I$3)&gt;0,sommmeProdInv(Inputs!$B$30:$AY$30,$D$502:$BA$502,'Health SCR'!I$3),1)+I512,0)</f>
        <v>0</v>
      </c>
      <c r="J513" s="339">
        <f ca="1">IF('Health SCR'!J$3&gt;=$B513,OFFSET($D$502,0,'Health SCR'!J$3-$B513)*OFFSET(Inputs!$C$30,0,$B513-2)/IF(sommmeProdInv(Inputs!$B$30:$AY$30,$D$502:$BA$502,'Health SCR'!J$3)&gt;0,sommmeProdInv(Inputs!$B$30:$AY$30,$D$502:$BA$502,'Health SCR'!J$3),1)+J512,0)</f>
        <v>0</v>
      </c>
      <c r="K513" s="339">
        <f ca="1">IF('Health SCR'!K$3&gt;=$B513,OFFSET($D$502,0,'Health SCR'!K$3-$B513)*OFFSET(Inputs!$C$30,0,$B513-2)/IF(sommmeProdInv(Inputs!$B$30:$AY$30,$D$502:$BA$502,'Health SCR'!K$3)&gt;0,sommmeProdInv(Inputs!$B$30:$AY$30,$D$502:$BA$502,'Health SCR'!K$3),1)+K512,0)</f>
        <v>0</v>
      </c>
      <c r="L513" s="339">
        <f ca="1">IF('Health SCR'!L$3&gt;=$B513,OFFSET($D$502,0,'Health SCR'!L$3-$B513)*OFFSET(Inputs!$C$30,0,$B513-2)/IF(sommmeProdInv(Inputs!$B$30:$AY$30,$D$502:$BA$502,'Health SCR'!L$3)&gt;0,sommmeProdInv(Inputs!$B$30:$AY$30,$D$502:$BA$502,'Health SCR'!L$3),1)+L512,0)</f>
        <v>0</v>
      </c>
      <c r="M513" s="339">
        <f ca="1">IF('Health SCR'!M$3&gt;=$B513,OFFSET($D$502,0,'Health SCR'!M$3-$B513)*OFFSET(Inputs!$C$30,0,$B513-2)/IF(sommmeProdInv(Inputs!$B$30:$AY$30,$D$502:$BA$502,'Health SCR'!M$3)&gt;0,sommmeProdInv(Inputs!$B$30:$AY$30,$D$502:$BA$502,'Health SCR'!M$3),1)+M512,0)</f>
        <v>0</v>
      </c>
      <c r="N513" s="339">
        <f ca="1">IF('Health SCR'!N$3&gt;=$B513,OFFSET($D$502,0,'Health SCR'!N$3-$B513)*OFFSET(Inputs!$C$30,0,$B513-2)/IF(sommmeProdInv(Inputs!$B$30:$AY$30,$D$502:$BA$502,'Health SCR'!N$3)&gt;0,sommmeProdInv(Inputs!$B$30:$AY$30,$D$502:$BA$502,'Health SCR'!N$3),1)+N512,0)</f>
        <v>0</v>
      </c>
      <c r="O513" s="339">
        <f ca="1">IF('Health SCR'!O$3&gt;=$B513,OFFSET($D$502,0,'Health SCR'!O$3-$B513)*OFFSET(Inputs!$C$30,0,$B513-2)/IF(sommmeProdInv(Inputs!$B$30:$AY$30,$D$502:$BA$502,'Health SCR'!O$3)&gt;0,sommmeProdInv(Inputs!$B$30:$AY$30,$D$502:$BA$502,'Health SCR'!O$3),1)+O512,0)</f>
        <v>0</v>
      </c>
      <c r="P513" s="339">
        <f ca="1">IF('Health SCR'!P$3&gt;=$B513,OFFSET($D$502,0,'Health SCR'!P$3-$B513)*OFFSET(Inputs!$C$30,0,$B513-2)/IF(sommmeProdInv(Inputs!$B$30:$AY$30,$D$502:$BA$502,'Health SCR'!P$3)&gt;0,sommmeProdInv(Inputs!$B$30:$AY$30,$D$502:$BA$502,'Health SCR'!P$3),1)+P512,0)</f>
        <v>0</v>
      </c>
      <c r="Q513" s="339">
        <f ca="1">IF('Health SCR'!Q$3&gt;=$B513,OFFSET($D$502,0,'Health SCR'!Q$3-$B513)*OFFSET(Inputs!$C$30,0,$B513-2)/IF(sommmeProdInv(Inputs!$B$30:$AY$30,$D$502:$BA$502,'Health SCR'!Q$3)&gt;0,sommmeProdInv(Inputs!$B$30:$AY$30,$D$502:$BA$502,'Health SCR'!Q$3),1)+Q512,0)</f>
        <v>0</v>
      </c>
      <c r="R513" s="339">
        <f ca="1">IF('Health SCR'!R$3&gt;=$B513,OFFSET($D$502,0,'Health SCR'!R$3-$B513)*OFFSET(Inputs!$C$30,0,$B513-2)/IF(sommmeProdInv(Inputs!$B$30:$AY$30,$D$502:$BA$502,'Health SCR'!R$3)&gt;0,sommmeProdInv(Inputs!$B$30:$AY$30,$D$502:$BA$502,'Health SCR'!R$3),1)+R512,0)</f>
        <v>0</v>
      </c>
      <c r="S513" s="339">
        <f ca="1">IF('Health SCR'!S$3&gt;=$B513,OFFSET($D$502,0,'Health SCR'!S$3-$B513)*OFFSET(Inputs!$C$30,0,$B513-2)/IF(sommmeProdInv(Inputs!$B$30:$AY$30,$D$502:$BA$502,'Health SCR'!S$3)&gt;0,sommmeProdInv(Inputs!$B$30:$AY$30,$D$502:$BA$502,'Health SCR'!S$3),1)+S512,0)</f>
        <v>0</v>
      </c>
      <c r="T513" s="339">
        <f ca="1">IF('Health SCR'!T$3&gt;=$B513,OFFSET($D$502,0,'Health SCR'!T$3-$B513)*OFFSET(Inputs!$C$30,0,$B513-2)/IF(sommmeProdInv(Inputs!$B$30:$AY$30,$D$502:$BA$502,'Health SCR'!T$3)&gt;0,sommmeProdInv(Inputs!$B$30:$AY$30,$D$502:$BA$502,'Health SCR'!T$3),1)+T512,0)</f>
        <v>0</v>
      </c>
      <c r="U513" s="339">
        <f ca="1">IF('Health SCR'!U$3&gt;=$B513,OFFSET($D$502,0,'Health SCR'!U$3-$B513)*OFFSET(Inputs!$C$30,0,$B513-2)/IF(sommmeProdInv(Inputs!$B$30:$AY$30,$D$502:$BA$502,'Health SCR'!U$3)&gt;0,sommmeProdInv(Inputs!$B$30:$AY$30,$D$502:$BA$502,'Health SCR'!U$3),1)+U512,0)</f>
        <v>0</v>
      </c>
      <c r="V513" s="339">
        <f ca="1">IF('Health SCR'!V$3&gt;=$B513,OFFSET($D$502,0,'Health SCR'!V$3-$B513)*OFFSET(Inputs!$C$30,0,$B513-2)/IF(sommmeProdInv(Inputs!$B$30:$AY$30,$D$502:$BA$502,'Health SCR'!V$3)&gt;0,sommmeProdInv(Inputs!$B$30:$AY$30,$D$502:$BA$502,'Health SCR'!V$3),1)+V512,0)</f>
        <v>0</v>
      </c>
      <c r="W513" s="339">
        <f ca="1">IF('Health SCR'!W$3&gt;=$B513,OFFSET($D$502,0,'Health SCR'!W$3-$B513)*OFFSET(Inputs!$C$30,0,$B513-2)/IF(sommmeProdInv(Inputs!$B$30:$AY$30,$D$502:$BA$502,'Health SCR'!W$3)&gt;0,sommmeProdInv(Inputs!$B$30:$AY$30,$D$502:$BA$502,'Health SCR'!W$3),1)+W512,0)</f>
        <v>0</v>
      </c>
      <c r="X513" s="339">
        <f ca="1">IF('Health SCR'!X$3&gt;=$B513,OFFSET($D$502,0,'Health SCR'!X$3-$B513)*OFFSET(Inputs!$C$30,0,$B513-2)/IF(sommmeProdInv(Inputs!$B$30:$AY$30,$D$502:$BA$502,'Health SCR'!X$3)&gt;0,sommmeProdInv(Inputs!$B$30:$AY$30,$D$502:$BA$502,'Health SCR'!X$3),1)+X512,0)</f>
        <v>0</v>
      </c>
      <c r="Y513" s="339">
        <f ca="1">IF('Health SCR'!Y$3&gt;=$B513,OFFSET($D$502,0,'Health SCR'!Y$3-$B513)*OFFSET(Inputs!$C$30,0,$B513-2)/IF(sommmeProdInv(Inputs!$B$30:$AY$30,$D$502:$BA$502,'Health SCR'!Y$3)&gt;0,sommmeProdInv(Inputs!$B$30:$AY$30,$D$502:$BA$502,'Health SCR'!Y$3),1)+Y512,0)</f>
        <v>0</v>
      </c>
      <c r="Z513" s="339">
        <f ca="1">IF('Health SCR'!Z$3&gt;=$B513,OFFSET($D$502,0,'Health SCR'!Z$3-$B513)*OFFSET(Inputs!$C$30,0,$B513-2)/IF(sommmeProdInv(Inputs!$B$30:$AY$30,$D$502:$BA$502,'Health SCR'!Z$3)&gt;0,sommmeProdInv(Inputs!$B$30:$AY$30,$D$502:$BA$502,'Health SCR'!Z$3),1)+Z512,0)</f>
        <v>0</v>
      </c>
      <c r="AA513" s="339">
        <f ca="1">IF('Health SCR'!AA$3&gt;=$B513,OFFSET($D$502,0,'Health SCR'!AA$3-$B513)*OFFSET(Inputs!$C$30,0,$B513-2)/IF(sommmeProdInv(Inputs!$B$30:$AY$30,$D$502:$BA$502,'Health SCR'!AA$3)&gt;0,sommmeProdInv(Inputs!$B$30:$AY$30,$D$502:$BA$502,'Health SCR'!AA$3),1)+AA512,0)</f>
        <v>0</v>
      </c>
      <c r="AB513" s="339">
        <f ca="1">IF('Health SCR'!AB$3&gt;=$B513,OFFSET($D$502,0,'Health SCR'!AB$3-$B513)*OFFSET(Inputs!$C$30,0,$B513-2)/IF(sommmeProdInv(Inputs!$B$30:$AY$30,$D$502:$BA$502,'Health SCR'!AB$3)&gt;0,sommmeProdInv(Inputs!$B$30:$AY$30,$D$502:$BA$502,'Health SCR'!AB$3),1)+AB512,0)</f>
        <v>0</v>
      </c>
      <c r="AC513" s="339">
        <f ca="1">IF('Health SCR'!AC$3&gt;=$B513,OFFSET($D$502,0,'Health SCR'!AC$3-$B513)*OFFSET(Inputs!$C$30,0,$B513-2)/IF(sommmeProdInv(Inputs!$B$30:$AY$30,$D$502:$BA$502,'Health SCR'!AC$3)&gt;0,sommmeProdInv(Inputs!$B$30:$AY$30,$D$502:$BA$502,'Health SCR'!AC$3),1)+AC512,0)</f>
        <v>0</v>
      </c>
      <c r="AD513" s="339">
        <f ca="1">IF('Health SCR'!AD$3&gt;=$B513,OFFSET($D$502,0,'Health SCR'!AD$3-$B513)*OFFSET(Inputs!$C$30,0,$B513-2)/IF(sommmeProdInv(Inputs!$B$30:$AY$30,$D$502:$BA$502,'Health SCR'!AD$3)&gt;0,sommmeProdInv(Inputs!$B$30:$AY$30,$D$502:$BA$502,'Health SCR'!AD$3),1)+AD512,0)</f>
        <v>0</v>
      </c>
      <c r="AE513" s="339">
        <f ca="1">IF('Health SCR'!AE$3&gt;=$B513,OFFSET($D$502,0,'Health SCR'!AE$3-$B513)*OFFSET(Inputs!$C$30,0,$B513-2)/IF(sommmeProdInv(Inputs!$B$30:$AY$30,$D$502:$BA$502,'Health SCR'!AE$3)&gt;0,sommmeProdInv(Inputs!$B$30:$AY$30,$D$502:$BA$502,'Health SCR'!AE$3),1)+AE512,0)</f>
        <v>0</v>
      </c>
      <c r="AF513" s="339">
        <f ca="1">IF('Health SCR'!AF$3&gt;=$B513,OFFSET($D$502,0,'Health SCR'!AF$3-$B513)*OFFSET(Inputs!$C$30,0,$B513-2)/IF(sommmeProdInv(Inputs!$B$30:$AY$30,$D$502:$BA$502,'Health SCR'!AF$3)&gt;0,sommmeProdInv(Inputs!$B$30:$AY$30,$D$502:$BA$502,'Health SCR'!AF$3),1)+AF512,0)</f>
        <v>0</v>
      </c>
      <c r="AG513" s="339">
        <f ca="1">IF('Health SCR'!AG$3&gt;=$B513,OFFSET($D$502,0,'Health SCR'!AG$3-$B513)*OFFSET(Inputs!$C$30,0,$B513-2)/IF(sommmeProdInv(Inputs!$B$30:$AY$30,$D$502:$BA$502,'Health SCR'!AG$3)&gt;0,sommmeProdInv(Inputs!$B$30:$AY$30,$D$502:$BA$502,'Health SCR'!AG$3),1)+AG512,0)</f>
        <v>0</v>
      </c>
      <c r="AH513" s="339">
        <f ca="1">IF('Health SCR'!AH$3&gt;=$B513,OFFSET($D$502,0,'Health SCR'!AH$3-$B513)*OFFSET(Inputs!$C$30,0,$B513-2)/IF(sommmeProdInv(Inputs!$B$30:$AY$30,$D$502:$BA$502,'Health SCR'!AH$3)&gt;0,sommmeProdInv(Inputs!$B$30:$AY$30,$D$502:$BA$502,'Health SCR'!AH$3),1)+AH512,0)</f>
        <v>0</v>
      </c>
      <c r="AI513" s="339">
        <f ca="1">IF('Health SCR'!AI$3&gt;=$B513,OFFSET($D$502,0,'Health SCR'!AI$3-$B513)*OFFSET(Inputs!$C$30,0,$B513-2)/IF(sommmeProdInv(Inputs!$B$30:$AY$30,$D$502:$BA$502,'Health SCR'!AI$3)&gt;0,sommmeProdInv(Inputs!$B$30:$AY$30,$D$502:$BA$502,'Health SCR'!AI$3),1)+AI512,0)</f>
        <v>0</v>
      </c>
      <c r="AJ513" s="339">
        <f ca="1">IF('Health SCR'!AJ$3&gt;=$B513,OFFSET($D$502,0,'Health SCR'!AJ$3-$B513)*OFFSET(Inputs!$C$30,0,$B513-2)/IF(sommmeProdInv(Inputs!$B$30:$AY$30,$D$502:$BA$502,'Health SCR'!AJ$3)&gt;0,sommmeProdInv(Inputs!$B$30:$AY$30,$D$502:$BA$502,'Health SCR'!AJ$3),1)+AJ512,0)</f>
        <v>0</v>
      </c>
      <c r="AK513" s="339">
        <f ca="1">IF('Health SCR'!AK$3&gt;=$B513,OFFSET($D$502,0,'Health SCR'!AK$3-$B513)*OFFSET(Inputs!$C$30,0,$B513-2)/IF(sommmeProdInv(Inputs!$B$30:$AY$30,$D$502:$BA$502,'Health SCR'!AK$3)&gt;0,sommmeProdInv(Inputs!$B$30:$AY$30,$D$502:$BA$502,'Health SCR'!AK$3),1)+AK512,0)</f>
        <v>0</v>
      </c>
      <c r="AL513" s="339">
        <f ca="1">IF('Health SCR'!AL$3&gt;=$B513,OFFSET($D$502,0,'Health SCR'!AL$3-$B513)*OFFSET(Inputs!$C$30,0,$B513-2)/IF(sommmeProdInv(Inputs!$B$30:$AY$30,$D$502:$BA$502,'Health SCR'!AL$3)&gt;0,sommmeProdInv(Inputs!$B$30:$AY$30,$D$502:$BA$502,'Health SCR'!AL$3),1)+AL512,0)</f>
        <v>0</v>
      </c>
      <c r="AM513" s="339">
        <f ca="1">IF('Health SCR'!AM$3&gt;=$B513,OFFSET($D$502,0,'Health SCR'!AM$3-$B513)*OFFSET(Inputs!$C$30,0,$B513-2)/IF(sommmeProdInv(Inputs!$B$30:$AY$30,$D$502:$BA$502,'Health SCR'!AM$3)&gt;0,sommmeProdInv(Inputs!$B$30:$AY$30,$D$502:$BA$502,'Health SCR'!AM$3),1)+AM512,0)</f>
        <v>0</v>
      </c>
      <c r="AN513" s="339">
        <f ca="1">IF('Health SCR'!AN$3&gt;=$B513,OFFSET($D$502,0,'Health SCR'!AN$3-$B513)*OFFSET(Inputs!$C$30,0,$B513-2)/IF(sommmeProdInv(Inputs!$B$30:$AY$30,$D$502:$BA$502,'Health SCR'!AN$3)&gt;0,sommmeProdInv(Inputs!$B$30:$AY$30,$D$502:$BA$502,'Health SCR'!AN$3),1)+AN512,0)</f>
        <v>0</v>
      </c>
      <c r="AO513" s="339">
        <f ca="1">IF('Health SCR'!AO$3&gt;=$B513,OFFSET($D$502,0,'Health SCR'!AO$3-$B513)*OFFSET(Inputs!$C$30,0,$B513-2)/IF(sommmeProdInv(Inputs!$B$30:$AY$30,$D$502:$BA$502,'Health SCR'!AO$3)&gt;0,sommmeProdInv(Inputs!$B$30:$AY$30,$D$502:$BA$502,'Health SCR'!AO$3),1)+AO512,0)</f>
        <v>0</v>
      </c>
      <c r="AP513" s="339">
        <f ca="1">IF('Health SCR'!AP$3&gt;=$B513,OFFSET($D$502,0,'Health SCR'!AP$3-$B513)*OFFSET(Inputs!$C$30,0,$B513-2)/IF(sommmeProdInv(Inputs!$B$30:$AY$30,$D$502:$BA$502,'Health SCR'!AP$3)&gt;0,sommmeProdInv(Inputs!$B$30:$AY$30,$D$502:$BA$502,'Health SCR'!AP$3),1)+AP512,0)</f>
        <v>0</v>
      </c>
      <c r="AQ513" s="339">
        <f ca="1">IF('Health SCR'!AQ$3&gt;=$B513,OFFSET($D$502,0,'Health SCR'!AQ$3-$B513)*OFFSET(Inputs!$C$30,0,$B513-2)/IF(sommmeProdInv(Inputs!$B$30:$AY$30,$D$502:$BA$502,'Health SCR'!AQ$3)&gt;0,sommmeProdInv(Inputs!$B$30:$AY$30,$D$502:$BA$502,'Health SCR'!AQ$3),1)+AQ512,0)</f>
        <v>0</v>
      </c>
      <c r="AR513" s="339">
        <f ca="1">IF('Health SCR'!AR$3&gt;=$B513,OFFSET($D$502,0,'Health SCR'!AR$3-$B513)*OFFSET(Inputs!$C$30,0,$B513-2)/IF(sommmeProdInv(Inputs!$B$30:$AY$30,$D$502:$BA$502,'Health SCR'!AR$3)&gt;0,sommmeProdInv(Inputs!$B$30:$AY$30,$D$502:$BA$502,'Health SCR'!AR$3),1)+AR512,0)</f>
        <v>0</v>
      </c>
      <c r="AS513" s="339">
        <f ca="1">IF('Health SCR'!AS$3&gt;=$B513,OFFSET($D$502,0,'Health SCR'!AS$3-$B513)*OFFSET(Inputs!$C$30,0,$B513-2)/IF(sommmeProdInv(Inputs!$B$30:$AY$30,$D$502:$BA$502,'Health SCR'!AS$3)&gt;0,sommmeProdInv(Inputs!$B$30:$AY$30,$D$502:$BA$502,'Health SCR'!AS$3),1)+AS512,0)</f>
        <v>0</v>
      </c>
      <c r="AT513" s="339">
        <f ca="1">IF('Health SCR'!AT$3&gt;=$B513,OFFSET($D$502,0,'Health SCR'!AT$3-$B513)*OFFSET(Inputs!$C$30,0,$B513-2)/IF(sommmeProdInv(Inputs!$B$30:$AY$30,$D$502:$BA$502,'Health SCR'!AT$3)&gt;0,sommmeProdInv(Inputs!$B$30:$AY$30,$D$502:$BA$502,'Health SCR'!AT$3),1)+AT512,0)</f>
        <v>0</v>
      </c>
      <c r="AU513" s="339">
        <f ca="1">IF('Health SCR'!AU$3&gt;=$B513,OFFSET($D$502,0,'Health SCR'!AU$3-$B513)*OFFSET(Inputs!$C$30,0,$B513-2)/IF(sommmeProdInv(Inputs!$B$30:$AY$30,$D$502:$BA$502,'Health SCR'!AU$3)&gt;0,sommmeProdInv(Inputs!$B$30:$AY$30,$D$502:$BA$502,'Health SCR'!AU$3),1)+AU512,0)</f>
        <v>0</v>
      </c>
      <c r="AV513" s="339">
        <f ca="1">IF('Health SCR'!AV$3&gt;=$B513,OFFSET($D$502,0,'Health SCR'!AV$3-$B513)*OFFSET(Inputs!$C$30,0,$B513-2)/IF(sommmeProdInv(Inputs!$B$30:$AY$30,$D$502:$BA$502,'Health SCR'!AV$3)&gt;0,sommmeProdInv(Inputs!$B$30:$AY$30,$D$502:$BA$502,'Health SCR'!AV$3),1)+AV512,0)</f>
        <v>0</v>
      </c>
      <c r="AW513" s="339">
        <f ca="1">IF('Health SCR'!AW$3&gt;=$B513,OFFSET($D$502,0,'Health SCR'!AW$3-$B513)*OFFSET(Inputs!$C$30,0,$B513-2)/IF(sommmeProdInv(Inputs!$B$30:$AY$30,$D$502:$BA$502,'Health SCR'!AW$3)&gt;0,sommmeProdInv(Inputs!$B$30:$AY$30,$D$502:$BA$502,'Health SCR'!AW$3),1)+AW512,0)</f>
        <v>0</v>
      </c>
      <c r="AX513" s="339">
        <f ca="1">IF('Health SCR'!AX$3&gt;=$B513,OFFSET($D$502,0,'Health SCR'!AX$3-$B513)*OFFSET(Inputs!$C$30,0,$B513-2)/IF(sommmeProdInv(Inputs!$B$30:$AY$30,$D$502:$BA$502,'Health SCR'!AX$3)&gt;0,sommmeProdInv(Inputs!$B$30:$AY$30,$D$502:$BA$502,'Health SCR'!AX$3),1)+AX512,0)</f>
        <v>0</v>
      </c>
      <c r="AY513" s="339">
        <f ca="1">IF('Health SCR'!AY$3&gt;=$B513,OFFSET($D$502,0,'Health SCR'!AY$3-$B513)*OFFSET(Inputs!$C$30,0,$B513-2)/IF(sommmeProdInv(Inputs!$B$30:$AY$30,$D$502:$BA$502,'Health SCR'!AY$3)&gt;0,sommmeProdInv(Inputs!$B$30:$AY$30,$D$502:$BA$502,'Health SCR'!AY$3),1)+AY512,0)</f>
        <v>0</v>
      </c>
      <c r="AZ513" s="339">
        <f ca="1">IF('Health SCR'!AZ$3&gt;=$B513,OFFSET($D$502,0,'Health SCR'!AZ$3-$B513)*OFFSET(Inputs!$C$30,0,$B513-2)/IF(sommmeProdInv(Inputs!$B$30:$AY$30,$D$502:$BA$502,'Health SCR'!AZ$3)&gt;0,sommmeProdInv(Inputs!$B$30:$AY$30,$D$502:$BA$502,'Health SCR'!AZ$3),1)+AZ512,0)</f>
        <v>0</v>
      </c>
      <c r="BA513" s="339">
        <f ca="1">IF('Health SCR'!BA$3&gt;=$B513,OFFSET($D$502,0,'Health SCR'!BA$3-$B513)*OFFSET(Inputs!$C$30,0,$B513-2)/IF(sommmeProdInv(Inputs!$B$30:$AY$30,$D$502:$BA$502,'Health SCR'!BA$3)&gt;0,sommmeProdInv(Inputs!$B$30:$AY$30,$D$502:$BA$502,'Health SCR'!BA$3),1)+BA512,0)</f>
        <v>0</v>
      </c>
      <c r="BB513" s="286"/>
      <c r="BC513" s="286"/>
      <c r="BD513" s="286"/>
      <c r="BE513" s="286"/>
      <c r="BF513" s="286"/>
      <c r="BG513" s="286"/>
      <c r="BH513" s="286"/>
      <c r="BI513" s="286"/>
      <c r="BJ513" s="286"/>
      <c r="BK513" s="286"/>
      <c r="BL513" s="286"/>
      <c r="BM513" s="286"/>
      <c r="BN513" s="286"/>
      <c r="BO513" s="286"/>
      <c r="BP513" s="286"/>
      <c r="BQ513" s="286"/>
      <c r="BR513" s="286"/>
      <c r="BS513" s="286"/>
      <c r="BT513" s="286"/>
      <c r="BU513" s="286"/>
      <c r="BV513" s="286"/>
      <c r="BW513" s="286"/>
      <c r="BX513" s="286"/>
      <c r="BY513" s="286"/>
      <c r="BZ513" s="286"/>
      <c r="CA513" s="286"/>
      <c r="CB513" s="286"/>
      <c r="CC513" s="286"/>
      <c r="CD513" s="286"/>
      <c r="CE513" s="286"/>
      <c r="CF513" s="286"/>
      <c r="CG513" s="286"/>
      <c r="CH513" s="286"/>
      <c r="CI513" s="286"/>
      <c r="CJ513" s="286"/>
      <c r="CK513" s="286"/>
      <c r="CL513" s="286"/>
      <c r="CM513" s="286"/>
      <c r="CN513" s="286"/>
      <c r="CO513" s="286"/>
      <c r="CP513" s="286"/>
      <c r="CQ513" s="286"/>
      <c r="CR513" s="286"/>
      <c r="CS513" s="286"/>
      <c r="CT513" s="286"/>
      <c r="CU513" s="286"/>
      <c r="CV513" s="286"/>
      <c r="CW513" s="286"/>
      <c r="CX513" s="286"/>
      <c r="CY513" s="286"/>
      <c r="CZ513" s="286"/>
      <c r="DA513" s="286"/>
      <c r="DB513" s="286"/>
      <c r="DC513" s="286"/>
      <c r="DD513" s="286"/>
      <c r="DE513" s="286"/>
      <c r="DF513" s="286"/>
      <c r="DG513" s="286"/>
      <c r="DH513" s="286"/>
      <c r="DI513" s="286"/>
      <c r="DJ513" s="286"/>
      <c r="DK513" s="286"/>
      <c r="DL513" s="286"/>
      <c r="DM513" s="286"/>
      <c r="DN513" s="286"/>
      <c r="DO513" s="286"/>
      <c r="DP513" s="286"/>
      <c r="DQ513" s="286"/>
      <c r="DR513" s="286"/>
      <c r="DS513" s="286"/>
      <c r="DT513" s="286"/>
      <c r="DU513" s="286"/>
      <c r="DV513" s="286"/>
      <c r="DW513" s="286"/>
      <c r="DX513" s="286"/>
      <c r="DY513" s="286"/>
      <c r="DZ513" s="286"/>
      <c r="EA513" s="286"/>
      <c r="EB513" s="286"/>
      <c r="EC513" s="286"/>
      <c r="ED513" s="286"/>
      <c r="EE513" s="286"/>
      <c r="EF513" s="286"/>
      <c r="EG513" s="286"/>
      <c r="EH513" s="286"/>
      <c r="EI513" s="286"/>
      <c r="EJ513" s="286"/>
      <c r="EK513" s="286"/>
      <c r="EL513" s="286"/>
      <c r="EM513" s="286"/>
      <c r="EN513" s="286"/>
      <c r="EO513" s="286"/>
      <c r="EP513" s="286"/>
      <c r="EQ513" s="286"/>
      <c r="ER513" s="286"/>
      <c r="ES513" s="286"/>
      <c r="ET513" s="286"/>
      <c r="EU513" s="286"/>
      <c r="EV513" s="286"/>
      <c r="EW513" s="286"/>
      <c r="EX513" s="286"/>
      <c r="EY513" s="286"/>
      <c r="EZ513" s="286"/>
      <c r="FA513" s="286"/>
      <c r="FB513" s="286"/>
      <c r="FC513" s="286"/>
      <c r="FD513" s="286"/>
      <c r="FE513" s="286"/>
      <c r="FF513" s="286"/>
      <c r="FG513" s="286"/>
      <c r="FH513" s="286"/>
      <c r="FI513" s="286"/>
      <c r="FJ513" s="286"/>
      <c r="FK513" s="286"/>
      <c r="FL513" s="286"/>
      <c r="FM513" s="286"/>
      <c r="FN513" s="286"/>
      <c r="FO513" s="286"/>
      <c r="FP513" s="286"/>
      <c r="FQ513" s="286"/>
      <c r="FR513" s="286"/>
      <c r="FS513" s="286"/>
      <c r="FT513" s="286"/>
      <c r="FU513" s="286"/>
      <c r="FV513" s="286"/>
      <c r="FW513" s="286"/>
      <c r="FX513" s="286"/>
      <c r="FY513" s="286"/>
      <c r="FZ513" s="286"/>
      <c r="GA513" s="286"/>
      <c r="GB513" s="286"/>
      <c r="GC513" s="286"/>
      <c r="GD513" s="286"/>
      <c r="GE513" s="286"/>
      <c r="GF513" s="286"/>
      <c r="GG513" s="286"/>
      <c r="GH513" s="286"/>
      <c r="GI513" s="286"/>
      <c r="GJ513" s="286"/>
      <c r="GK513" s="286"/>
      <c r="GL513" s="286"/>
      <c r="GM513" s="286"/>
      <c r="GN513" s="286"/>
      <c r="GO513" s="286"/>
      <c r="GP513" s="286"/>
      <c r="GQ513" s="286"/>
      <c r="GR513" s="286"/>
      <c r="GS513" s="286"/>
      <c r="GT513" s="286"/>
      <c r="GU513" s="286"/>
      <c r="GV513" s="286"/>
      <c r="GW513" s="286"/>
      <c r="GX513" s="286"/>
      <c r="GY513" s="286"/>
      <c r="GZ513" s="286"/>
      <c r="HA513" s="286"/>
      <c r="HB513" s="286"/>
      <c r="HC513" s="286"/>
      <c r="HD513" s="286"/>
      <c r="HE513" s="286"/>
      <c r="HF513" s="286"/>
      <c r="HG513" s="286"/>
      <c r="HH513" s="286"/>
      <c r="HI513" s="286"/>
      <c r="HJ513" s="286"/>
      <c r="HK513" s="286"/>
      <c r="HL513" s="286"/>
      <c r="HM513" s="286"/>
      <c r="HN513" s="286"/>
      <c r="HO513" s="286"/>
      <c r="HP513" s="286"/>
      <c r="HQ513" s="286"/>
      <c r="HR513" s="286"/>
      <c r="HS513" s="286"/>
      <c r="HT513" s="286"/>
      <c r="HU513" s="286"/>
      <c r="HV513" s="286"/>
      <c r="HW513" s="286"/>
      <c r="HX513" s="286"/>
      <c r="HY513" s="286"/>
      <c r="HZ513" s="286"/>
      <c r="IA513" s="286"/>
      <c r="IB513" s="286"/>
      <c r="IC513" s="286"/>
      <c r="ID513" s="286"/>
      <c r="IE513" s="286"/>
      <c r="IF513" s="286"/>
      <c r="IG513" s="286"/>
      <c r="IH513" s="286"/>
      <c r="II513" s="286"/>
      <c r="IJ513" s="286"/>
      <c r="IK513" s="286"/>
      <c r="IL513" s="286"/>
      <c r="IM513" s="286"/>
      <c r="IN513" s="286"/>
      <c r="IO513" s="286"/>
      <c r="IP513" s="286"/>
      <c r="IQ513" s="286"/>
      <c r="IR513" s="286"/>
      <c r="IS513" s="286"/>
      <c r="IT513" s="286"/>
      <c r="IU513" s="286"/>
      <c r="IV513" s="286"/>
    </row>
    <row r="514" spans="1:256" s="452" customFormat="1" outlineLevel="1">
      <c r="A514" s="793"/>
      <c r="B514" s="978">
        <v>11</v>
      </c>
      <c r="C514" s="979"/>
      <c r="D514" s="221"/>
      <c r="E514" s="338">
        <f ca="1">IF('Health SCR'!E$3&gt;=$B514,OFFSET($D$502,0,'Health SCR'!E$3-$B514)*OFFSET(Inputs!$C$30,0,$B514-2)/IF(sommmeProdInv(Inputs!$B$30:$AY$30,$D$502:$BA$502,'Health SCR'!E$3)&gt;0,sommmeProdInv(Inputs!$B$30:$AY$30,$D$502:$BA$502,'Health SCR'!E$3),1)+E513,0)</f>
        <v>0</v>
      </c>
      <c r="F514" s="339">
        <f ca="1">IF('Health SCR'!F$3&gt;=$B514,OFFSET($D$502,0,'Health SCR'!F$3-$B514)*OFFSET(Inputs!$C$30,0,$B514-2)/IF(sommmeProdInv(Inputs!$B$30:$AY$30,$D$502:$BA$502,'Health SCR'!F$3)&gt;0,sommmeProdInv(Inputs!$B$30:$AY$30,$D$502:$BA$502,'Health SCR'!F$3),1)+F513,0)</f>
        <v>0</v>
      </c>
      <c r="G514" s="339">
        <f ca="1">IF('Health SCR'!G$3&gt;=$B514,OFFSET($D$502,0,'Health SCR'!G$3-$B514)*OFFSET(Inputs!$C$30,0,$B514-2)/IF(sommmeProdInv(Inputs!$B$30:$AY$30,$D$502:$BA$502,'Health SCR'!G$3)&gt;0,sommmeProdInv(Inputs!$B$30:$AY$30,$D$502:$BA$502,'Health SCR'!G$3),1)+G513,0)</f>
        <v>0</v>
      </c>
      <c r="H514" s="339">
        <f ca="1">IF('Health SCR'!H$3&gt;=$B514,OFFSET($D$502,0,'Health SCR'!H$3-$B514)*OFFSET(Inputs!$C$30,0,$B514-2)/IF(sommmeProdInv(Inputs!$B$30:$AY$30,$D$502:$BA$502,'Health SCR'!H$3)&gt;0,sommmeProdInv(Inputs!$B$30:$AY$30,$D$502:$BA$502,'Health SCR'!H$3),1)+H513,0)</f>
        <v>0</v>
      </c>
      <c r="I514" s="339">
        <f ca="1">IF('Health SCR'!I$3&gt;=$B514,OFFSET($D$502,0,'Health SCR'!I$3-$B514)*OFFSET(Inputs!$C$30,0,$B514-2)/IF(sommmeProdInv(Inputs!$B$30:$AY$30,$D$502:$BA$502,'Health SCR'!I$3)&gt;0,sommmeProdInv(Inputs!$B$30:$AY$30,$D$502:$BA$502,'Health SCR'!I$3),1)+I513,0)</f>
        <v>0</v>
      </c>
      <c r="J514" s="339">
        <f ca="1">IF('Health SCR'!J$3&gt;=$B514,OFFSET($D$502,0,'Health SCR'!J$3-$B514)*OFFSET(Inputs!$C$30,0,$B514-2)/IF(sommmeProdInv(Inputs!$B$30:$AY$30,$D$502:$BA$502,'Health SCR'!J$3)&gt;0,sommmeProdInv(Inputs!$B$30:$AY$30,$D$502:$BA$502,'Health SCR'!J$3),1)+J513,0)</f>
        <v>0</v>
      </c>
      <c r="K514" s="339">
        <f ca="1">IF('Health SCR'!K$3&gt;=$B514,OFFSET($D$502,0,'Health SCR'!K$3-$B514)*OFFSET(Inputs!$C$30,0,$B514-2)/IF(sommmeProdInv(Inputs!$B$30:$AY$30,$D$502:$BA$502,'Health SCR'!K$3)&gt;0,sommmeProdInv(Inputs!$B$30:$AY$30,$D$502:$BA$502,'Health SCR'!K$3),1)+K513,0)</f>
        <v>0</v>
      </c>
      <c r="L514" s="339">
        <f ca="1">IF('Health SCR'!L$3&gt;=$B514,OFFSET($D$502,0,'Health SCR'!L$3-$B514)*OFFSET(Inputs!$C$30,0,$B514-2)/IF(sommmeProdInv(Inputs!$B$30:$AY$30,$D$502:$BA$502,'Health SCR'!L$3)&gt;0,sommmeProdInv(Inputs!$B$30:$AY$30,$D$502:$BA$502,'Health SCR'!L$3),1)+L513,0)</f>
        <v>0</v>
      </c>
      <c r="M514" s="339">
        <f ca="1">IF('Health SCR'!M$3&gt;=$B514,OFFSET($D$502,0,'Health SCR'!M$3-$B514)*OFFSET(Inputs!$C$30,0,$B514-2)/IF(sommmeProdInv(Inputs!$B$30:$AY$30,$D$502:$BA$502,'Health SCR'!M$3)&gt;0,sommmeProdInv(Inputs!$B$30:$AY$30,$D$502:$BA$502,'Health SCR'!M$3),1)+M513,0)</f>
        <v>0</v>
      </c>
      <c r="N514" s="339">
        <f ca="1">IF('Health SCR'!N$3&gt;=$B514,OFFSET($D$502,0,'Health SCR'!N$3-$B514)*OFFSET(Inputs!$C$30,0,$B514-2)/IF(sommmeProdInv(Inputs!$B$30:$AY$30,$D$502:$BA$502,'Health SCR'!N$3)&gt;0,sommmeProdInv(Inputs!$B$30:$AY$30,$D$502:$BA$502,'Health SCR'!N$3),1)+N513,0)</f>
        <v>0</v>
      </c>
      <c r="O514" s="339">
        <f ca="1">IF('Health SCR'!O$3&gt;=$B514,OFFSET($D$502,0,'Health SCR'!O$3-$B514)*OFFSET(Inputs!$C$30,0,$B514-2)/IF(sommmeProdInv(Inputs!$B$30:$AY$30,$D$502:$BA$502,'Health SCR'!O$3)&gt;0,sommmeProdInv(Inputs!$B$30:$AY$30,$D$502:$BA$502,'Health SCR'!O$3),1)+O513,0)</f>
        <v>0</v>
      </c>
      <c r="P514" s="339">
        <f ca="1">IF('Health SCR'!P$3&gt;=$B514,OFFSET($D$502,0,'Health SCR'!P$3-$B514)*OFFSET(Inputs!$C$30,0,$B514-2)/IF(sommmeProdInv(Inputs!$B$30:$AY$30,$D$502:$BA$502,'Health SCR'!P$3)&gt;0,sommmeProdInv(Inputs!$B$30:$AY$30,$D$502:$BA$502,'Health SCR'!P$3),1)+P513,0)</f>
        <v>0</v>
      </c>
      <c r="Q514" s="339">
        <f ca="1">IF('Health SCR'!Q$3&gt;=$B514,OFFSET($D$502,0,'Health SCR'!Q$3-$B514)*OFFSET(Inputs!$C$30,0,$B514-2)/IF(sommmeProdInv(Inputs!$B$30:$AY$30,$D$502:$BA$502,'Health SCR'!Q$3)&gt;0,sommmeProdInv(Inputs!$B$30:$AY$30,$D$502:$BA$502,'Health SCR'!Q$3),1)+Q513,0)</f>
        <v>0</v>
      </c>
      <c r="R514" s="339">
        <f ca="1">IF('Health SCR'!R$3&gt;=$B514,OFFSET($D$502,0,'Health SCR'!R$3-$B514)*OFFSET(Inputs!$C$30,0,$B514-2)/IF(sommmeProdInv(Inputs!$B$30:$AY$30,$D$502:$BA$502,'Health SCR'!R$3)&gt;0,sommmeProdInv(Inputs!$B$30:$AY$30,$D$502:$BA$502,'Health SCR'!R$3),1)+R513,0)</f>
        <v>0</v>
      </c>
      <c r="S514" s="339">
        <f ca="1">IF('Health SCR'!S$3&gt;=$B514,OFFSET($D$502,0,'Health SCR'!S$3-$B514)*OFFSET(Inputs!$C$30,0,$B514-2)/IF(sommmeProdInv(Inputs!$B$30:$AY$30,$D$502:$BA$502,'Health SCR'!S$3)&gt;0,sommmeProdInv(Inputs!$B$30:$AY$30,$D$502:$BA$502,'Health SCR'!S$3),1)+S513,0)</f>
        <v>0</v>
      </c>
      <c r="T514" s="339">
        <f ca="1">IF('Health SCR'!T$3&gt;=$B514,OFFSET($D$502,0,'Health SCR'!T$3-$B514)*OFFSET(Inputs!$C$30,0,$B514-2)/IF(sommmeProdInv(Inputs!$B$30:$AY$30,$D$502:$BA$502,'Health SCR'!T$3)&gt;0,sommmeProdInv(Inputs!$B$30:$AY$30,$D$502:$BA$502,'Health SCR'!T$3),1)+T513,0)</f>
        <v>0</v>
      </c>
      <c r="U514" s="339">
        <f ca="1">IF('Health SCR'!U$3&gt;=$B514,OFFSET($D$502,0,'Health SCR'!U$3-$B514)*OFFSET(Inputs!$C$30,0,$B514-2)/IF(sommmeProdInv(Inputs!$B$30:$AY$30,$D$502:$BA$502,'Health SCR'!U$3)&gt;0,sommmeProdInv(Inputs!$B$30:$AY$30,$D$502:$BA$502,'Health SCR'!U$3),1)+U513,0)</f>
        <v>0</v>
      </c>
      <c r="V514" s="339">
        <f ca="1">IF('Health SCR'!V$3&gt;=$B514,OFFSET($D$502,0,'Health SCR'!V$3-$B514)*OFFSET(Inputs!$C$30,0,$B514-2)/IF(sommmeProdInv(Inputs!$B$30:$AY$30,$D$502:$BA$502,'Health SCR'!V$3)&gt;0,sommmeProdInv(Inputs!$B$30:$AY$30,$D$502:$BA$502,'Health SCR'!V$3),1)+V513,0)</f>
        <v>0</v>
      </c>
      <c r="W514" s="339">
        <f ca="1">IF('Health SCR'!W$3&gt;=$B514,OFFSET($D$502,0,'Health SCR'!W$3-$B514)*OFFSET(Inputs!$C$30,0,$B514-2)/IF(sommmeProdInv(Inputs!$B$30:$AY$30,$D$502:$BA$502,'Health SCR'!W$3)&gt;0,sommmeProdInv(Inputs!$B$30:$AY$30,$D$502:$BA$502,'Health SCR'!W$3),1)+W513,0)</f>
        <v>0</v>
      </c>
      <c r="X514" s="339">
        <f ca="1">IF('Health SCR'!X$3&gt;=$B514,OFFSET($D$502,0,'Health SCR'!X$3-$B514)*OFFSET(Inputs!$C$30,0,$B514-2)/IF(sommmeProdInv(Inputs!$B$30:$AY$30,$D$502:$BA$502,'Health SCR'!X$3)&gt;0,sommmeProdInv(Inputs!$B$30:$AY$30,$D$502:$BA$502,'Health SCR'!X$3),1)+X513,0)</f>
        <v>0</v>
      </c>
      <c r="Y514" s="339">
        <f ca="1">IF('Health SCR'!Y$3&gt;=$B514,OFFSET($D$502,0,'Health SCR'!Y$3-$B514)*OFFSET(Inputs!$C$30,0,$B514-2)/IF(sommmeProdInv(Inputs!$B$30:$AY$30,$D$502:$BA$502,'Health SCR'!Y$3)&gt;0,sommmeProdInv(Inputs!$B$30:$AY$30,$D$502:$BA$502,'Health SCR'!Y$3),1)+Y513,0)</f>
        <v>0</v>
      </c>
      <c r="Z514" s="339">
        <f ca="1">IF('Health SCR'!Z$3&gt;=$B514,OFFSET($D$502,0,'Health SCR'!Z$3-$B514)*OFFSET(Inputs!$C$30,0,$B514-2)/IF(sommmeProdInv(Inputs!$B$30:$AY$30,$D$502:$BA$502,'Health SCR'!Z$3)&gt;0,sommmeProdInv(Inputs!$B$30:$AY$30,$D$502:$BA$502,'Health SCR'!Z$3),1)+Z513,0)</f>
        <v>0</v>
      </c>
      <c r="AA514" s="339">
        <f ca="1">IF('Health SCR'!AA$3&gt;=$B514,OFFSET($D$502,0,'Health SCR'!AA$3-$B514)*OFFSET(Inputs!$C$30,0,$B514-2)/IF(sommmeProdInv(Inputs!$B$30:$AY$30,$D$502:$BA$502,'Health SCR'!AA$3)&gt;0,sommmeProdInv(Inputs!$B$30:$AY$30,$D$502:$BA$502,'Health SCR'!AA$3),1)+AA513,0)</f>
        <v>0</v>
      </c>
      <c r="AB514" s="339">
        <f ca="1">IF('Health SCR'!AB$3&gt;=$B514,OFFSET($D$502,0,'Health SCR'!AB$3-$B514)*OFFSET(Inputs!$C$30,0,$B514-2)/IF(sommmeProdInv(Inputs!$B$30:$AY$30,$D$502:$BA$502,'Health SCR'!AB$3)&gt;0,sommmeProdInv(Inputs!$B$30:$AY$30,$D$502:$BA$502,'Health SCR'!AB$3),1)+AB513,0)</f>
        <v>0</v>
      </c>
      <c r="AC514" s="339">
        <f ca="1">IF('Health SCR'!AC$3&gt;=$B514,OFFSET($D$502,0,'Health SCR'!AC$3-$B514)*OFFSET(Inputs!$C$30,0,$B514-2)/IF(sommmeProdInv(Inputs!$B$30:$AY$30,$D$502:$BA$502,'Health SCR'!AC$3)&gt;0,sommmeProdInv(Inputs!$B$30:$AY$30,$D$502:$BA$502,'Health SCR'!AC$3),1)+AC513,0)</f>
        <v>0</v>
      </c>
      <c r="AD514" s="339">
        <f ca="1">IF('Health SCR'!AD$3&gt;=$B514,OFFSET($D$502,0,'Health SCR'!AD$3-$B514)*OFFSET(Inputs!$C$30,0,$B514-2)/IF(sommmeProdInv(Inputs!$B$30:$AY$30,$D$502:$BA$502,'Health SCR'!AD$3)&gt;0,sommmeProdInv(Inputs!$B$30:$AY$30,$D$502:$BA$502,'Health SCR'!AD$3),1)+AD513,0)</f>
        <v>0</v>
      </c>
      <c r="AE514" s="339">
        <f ca="1">IF('Health SCR'!AE$3&gt;=$B514,OFFSET($D$502,0,'Health SCR'!AE$3-$B514)*OFFSET(Inputs!$C$30,0,$B514-2)/IF(sommmeProdInv(Inputs!$B$30:$AY$30,$D$502:$BA$502,'Health SCR'!AE$3)&gt;0,sommmeProdInv(Inputs!$B$30:$AY$30,$D$502:$BA$502,'Health SCR'!AE$3),1)+AE513,0)</f>
        <v>0</v>
      </c>
      <c r="AF514" s="339">
        <f ca="1">IF('Health SCR'!AF$3&gt;=$B514,OFFSET($D$502,0,'Health SCR'!AF$3-$B514)*OFFSET(Inputs!$C$30,0,$B514-2)/IF(sommmeProdInv(Inputs!$B$30:$AY$30,$D$502:$BA$502,'Health SCR'!AF$3)&gt;0,sommmeProdInv(Inputs!$B$30:$AY$30,$D$502:$BA$502,'Health SCR'!AF$3),1)+AF513,0)</f>
        <v>0</v>
      </c>
      <c r="AG514" s="339">
        <f ca="1">IF('Health SCR'!AG$3&gt;=$B514,OFFSET($D$502,0,'Health SCR'!AG$3-$B514)*OFFSET(Inputs!$C$30,0,$B514-2)/IF(sommmeProdInv(Inputs!$B$30:$AY$30,$D$502:$BA$502,'Health SCR'!AG$3)&gt;0,sommmeProdInv(Inputs!$B$30:$AY$30,$D$502:$BA$502,'Health SCR'!AG$3),1)+AG513,0)</f>
        <v>0</v>
      </c>
      <c r="AH514" s="339">
        <f ca="1">IF('Health SCR'!AH$3&gt;=$B514,OFFSET($D$502,0,'Health SCR'!AH$3-$B514)*OFFSET(Inputs!$C$30,0,$B514-2)/IF(sommmeProdInv(Inputs!$B$30:$AY$30,$D$502:$BA$502,'Health SCR'!AH$3)&gt;0,sommmeProdInv(Inputs!$B$30:$AY$30,$D$502:$BA$502,'Health SCR'!AH$3),1)+AH513,0)</f>
        <v>0</v>
      </c>
      <c r="AI514" s="339">
        <f ca="1">IF('Health SCR'!AI$3&gt;=$B514,OFFSET($D$502,0,'Health SCR'!AI$3-$B514)*OFFSET(Inputs!$C$30,0,$B514-2)/IF(sommmeProdInv(Inputs!$B$30:$AY$30,$D$502:$BA$502,'Health SCR'!AI$3)&gt;0,sommmeProdInv(Inputs!$B$30:$AY$30,$D$502:$BA$502,'Health SCR'!AI$3),1)+AI513,0)</f>
        <v>0</v>
      </c>
      <c r="AJ514" s="339">
        <f ca="1">IF('Health SCR'!AJ$3&gt;=$B514,OFFSET($D$502,0,'Health SCR'!AJ$3-$B514)*OFFSET(Inputs!$C$30,0,$B514-2)/IF(sommmeProdInv(Inputs!$B$30:$AY$30,$D$502:$BA$502,'Health SCR'!AJ$3)&gt;0,sommmeProdInv(Inputs!$B$30:$AY$30,$D$502:$BA$502,'Health SCR'!AJ$3),1)+AJ513,0)</f>
        <v>0</v>
      </c>
      <c r="AK514" s="339">
        <f ca="1">IF('Health SCR'!AK$3&gt;=$B514,OFFSET($D$502,0,'Health SCR'!AK$3-$B514)*OFFSET(Inputs!$C$30,0,$B514-2)/IF(sommmeProdInv(Inputs!$B$30:$AY$30,$D$502:$BA$502,'Health SCR'!AK$3)&gt;0,sommmeProdInv(Inputs!$B$30:$AY$30,$D$502:$BA$502,'Health SCR'!AK$3),1)+AK513,0)</f>
        <v>0</v>
      </c>
      <c r="AL514" s="339">
        <f ca="1">IF('Health SCR'!AL$3&gt;=$B514,OFFSET($D$502,0,'Health SCR'!AL$3-$B514)*OFFSET(Inputs!$C$30,0,$B514-2)/IF(sommmeProdInv(Inputs!$B$30:$AY$30,$D$502:$BA$502,'Health SCR'!AL$3)&gt;0,sommmeProdInv(Inputs!$B$30:$AY$30,$D$502:$BA$502,'Health SCR'!AL$3),1)+AL513,0)</f>
        <v>0</v>
      </c>
      <c r="AM514" s="339">
        <f ca="1">IF('Health SCR'!AM$3&gt;=$B514,OFFSET($D$502,0,'Health SCR'!AM$3-$B514)*OFFSET(Inputs!$C$30,0,$B514-2)/IF(sommmeProdInv(Inputs!$B$30:$AY$30,$D$502:$BA$502,'Health SCR'!AM$3)&gt;0,sommmeProdInv(Inputs!$B$30:$AY$30,$D$502:$BA$502,'Health SCR'!AM$3),1)+AM513,0)</f>
        <v>0</v>
      </c>
      <c r="AN514" s="339">
        <f ca="1">IF('Health SCR'!AN$3&gt;=$B514,OFFSET($D$502,0,'Health SCR'!AN$3-$B514)*OFFSET(Inputs!$C$30,0,$B514-2)/IF(sommmeProdInv(Inputs!$B$30:$AY$30,$D$502:$BA$502,'Health SCR'!AN$3)&gt;0,sommmeProdInv(Inputs!$B$30:$AY$30,$D$502:$BA$502,'Health SCR'!AN$3),1)+AN513,0)</f>
        <v>0</v>
      </c>
      <c r="AO514" s="339">
        <f ca="1">IF('Health SCR'!AO$3&gt;=$B514,OFFSET($D$502,0,'Health SCR'!AO$3-$B514)*OFFSET(Inputs!$C$30,0,$B514-2)/IF(sommmeProdInv(Inputs!$B$30:$AY$30,$D$502:$BA$502,'Health SCR'!AO$3)&gt;0,sommmeProdInv(Inputs!$B$30:$AY$30,$D$502:$BA$502,'Health SCR'!AO$3),1)+AO513,0)</f>
        <v>0</v>
      </c>
      <c r="AP514" s="339">
        <f ca="1">IF('Health SCR'!AP$3&gt;=$B514,OFFSET($D$502,0,'Health SCR'!AP$3-$B514)*OFFSET(Inputs!$C$30,0,$B514-2)/IF(sommmeProdInv(Inputs!$B$30:$AY$30,$D$502:$BA$502,'Health SCR'!AP$3)&gt;0,sommmeProdInv(Inputs!$B$30:$AY$30,$D$502:$BA$502,'Health SCR'!AP$3),1)+AP513,0)</f>
        <v>0</v>
      </c>
      <c r="AQ514" s="339">
        <f ca="1">IF('Health SCR'!AQ$3&gt;=$B514,OFFSET($D$502,0,'Health SCR'!AQ$3-$B514)*OFFSET(Inputs!$C$30,0,$B514-2)/IF(sommmeProdInv(Inputs!$B$30:$AY$30,$D$502:$BA$502,'Health SCR'!AQ$3)&gt;0,sommmeProdInv(Inputs!$B$30:$AY$30,$D$502:$BA$502,'Health SCR'!AQ$3),1)+AQ513,0)</f>
        <v>0</v>
      </c>
      <c r="AR514" s="339">
        <f ca="1">IF('Health SCR'!AR$3&gt;=$B514,OFFSET($D$502,0,'Health SCR'!AR$3-$B514)*OFFSET(Inputs!$C$30,0,$B514-2)/IF(sommmeProdInv(Inputs!$B$30:$AY$30,$D$502:$BA$502,'Health SCR'!AR$3)&gt;0,sommmeProdInv(Inputs!$B$30:$AY$30,$D$502:$BA$502,'Health SCR'!AR$3),1)+AR513,0)</f>
        <v>0</v>
      </c>
      <c r="AS514" s="339">
        <f ca="1">IF('Health SCR'!AS$3&gt;=$B514,OFFSET($D$502,0,'Health SCR'!AS$3-$B514)*OFFSET(Inputs!$C$30,0,$B514-2)/IF(sommmeProdInv(Inputs!$B$30:$AY$30,$D$502:$BA$502,'Health SCR'!AS$3)&gt;0,sommmeProdInv(Inputs!$B$30:$AY$30,$D$502:$BA$502,'Health SCR'!AS$3),1)+AS513,0)</f>
        <v>0</v>
      </c>
      <c r="AT514" s="339">
        <f ca="1">IF('Health SCR'!AT$3&gt;=$B514,OFFSET($D$502,0,'Health SCR'!AT$3-$B514)*OFFSET(Inputs!$C$30,0,$B514-2)/IF(sommmeProdInv(Inputs!$B$30:$AY$30,$D$502:$BA$502,'Health SCR'!AT$3)&gt;0,sommmeProdInv(Inputs!$B$30:$AY$30,$D$502:$BA$502,'Health SCR'!AT$3),1)+AT513,0)</f>
        <v>0</v>
      </c>
      <c r="AU514" s="339">
        <f ca="1">IF('Health SCR'!AU$3&gt;=$B514,OFFSET($D$502,0,'Health SCR'!AU$3-$B514)*OFFSET(Inputs!$C$30,0,$B514-2)/IF(sommmeProdInv(Inputs!$B$30:$AY$30,$D$502:$BA$502,'Health SCR'!AU$3)&gt;0,sommmeProdInv(Inputs!$B$30:$AY$30,$D$502:$BA$502,'Health SCR'!AU$3),1)+AU513,0)</f>
        <v>0</v>
      </c>
      <c r="AV514" s="339">
        <f ca="1">IF('Health SCR'!AV$3&gt;=$B514,OFFSET($D$502,0,'Health SCR'!AV$3-$B514)*OFFSET(Inputs!$C$30,0,$B514-2)/IF(sommmeProdInv(Inputs!$B$30:$AY$30,$D$502:$BA$502,'Health SCR'!AV$3)&gt;0,sommmeProdInv(Inputs!$B$30:$AY$30,$D$502:$BA$502,'Health SCR'!AV$3),1)+AV513,0)</f>
        <v>0</v>
      </c>
      <c r="AW514" s="339">
        <f ca="1">IF('Health SCR'!AW$3&gt;=$B514,OFFSET($D$502,0,'Health SCR'!AW$3-$B514)*OFFSET(Inputs!$C$30,0,$B514-2)/IF(sommmeProdInv(Inputs!$B$30:$AY$30,$D$502:$BA$502,'Health SCR'!AW$3)&gt;0,sommmeProdInv(Inputs!$B$30:$AY$30,$D$502:$BA$502,'Health SCR'!AW$3),1)+AW513,0)</f>
        <v>0</v>
      </c>
      <c r="AX514" s="339">
        <f ca="1">IF('Health SCR'!AX$3&gt;=$B514,OFFSET($D$502,0,'Health SCR'!AX$3-$B514)*OFFSET(Inputs!$C$30,0,$B514-2)/IF(sommmeProdInv(Inputs!$B$30:$AY$30,$D$502:$BA$502,'Health SCR'!AX$3)&gt;0,sommmeProdInv(Inputs!$B$30:$AY$30,$D$502:$BA$502,'Health SCR'!AX$3),1)+AX513,0)</f>
        <v>0</v>
      </c>
      <c r="AY514" s="339">
        <f ca="1">IF('Health SCR'!AY$3&gt;=$B514,OFFSET($D$502,0,'Health SCR'!AY$3-$B514)*OFFSET(Inputs!$C$30,0,$B514-2)/IF(sommmeProdInv(Inputs!$B$30:$AY$30,$D$502:$BA$502,'Health SCR'!AY$3)&gt;0,sommmeProdInv(Inputs!$B$30:$AY$30,$D$502:$BA$502,'Health SCR'!AY$3),1)+AY513,0)</f>
        <v>0</v>
      </c>
      <c r="AZ514" s="339">
        <f ca="1">IF('Health SCR'!AZ$3&gt;=$B514,OFFSET($D$502,0,'Health SCR'!AZ$3-$B514)*OFFSET(Inputs!$C$30,0,$B514-2)/IF(sommmeProdInv(Inputs!$B$30:$AY$30,$D$502:$BA$502,'Health SCR'!AZ$3)&gt;0,sommmeProdInv(Inputs!$B$30:$AY$30,$D$502:$BA$502,'Health SCR'!AZ$3),1)+AZ513,0)</f>
        <v>0</v>
      </c>
      <c r="BA514" s="339">
        <f ca="1">IF('Health SCR'!BA$3&gt;=$B514,OFFSET($D$502,0,'Health SCR'!BA$3-$B514)*OFFSET(Inputs!$C$30,0,$B514-2)/IF(sommmeProdInv(Inputs!$B$30:$AY$30,$D$502:$BA$502,'Health SCR'!BA$3)&gt;0,sommmeProdInv(Inputs!$B$30:$AY$30,$D$502:$BA$502,'Health SCR'!BA$3),1)+BA513,0)</f>
        <v>0</v>
      </c>
      <c r="BB514" s="286"/>
      <c r="BC514" s="286"/>
      <c r="BD514" s="286"/>
      <c r="BE514" s="286"/>
      <c r="BF514" s="286"/>
      <c r="BG514" s="286"/>
      <c r="BH514" s="286"/>
      <c r="BI514" s="286"/>
      <c r="BJ514" s="286"/>
      <c r="BK514" s="286"/>
      <c r="BL514" s="286"/>
      <c r="BM514" s="286"/>
      <c r="BN514" s="286"/>
      <c r="BO514" s="286"/>
      <c r="BP514" s="286"/>
      <c r="BQ514" s="286"/>
      <c r="BR514" s="286"/>
      <c r="BS514" s="286"/>
      <c r="BT514" s="286"/>
      <c r="BU514" s="286"/>
      <c r="BV514" s="286"/>
      <c r="BW514" s="286"/>
      <c r="BX514" s="286"/>
      <c r="BY514" s="286"/>
      <c r="BZ514" s="286"/>
      <c r="CA514" s="286"/>
      <c r="CB514" s="286"/>
      <c r="CC514" s="286"/>
      <c r="CD514" s="286"/>
      <c r="CE514" s="286"/>
      <c r="CF514" s="286"/>
      <c r="CG514" s="286"/>
      <c r="CH514" s="286"/>
      <c r="CI514" s="286"/>
      <c r="CJ514" s="286"/>
      <c r="CK514" s="286"/>
      <c r="CL514" s="286"/>
      <c r="CM514" s="286"/>
      <c r="CN514" s="286"/>
      <c r="CO514" s="286"/>
      <c r="CP514" s="286"/>
      <c r="CQ514" s="286"/>
      <c r="CR514" s="286"/>
      <c r="CS514" s="286"/>
      <c r="CT514" s="286"/>
      <c r="CU514" s="286"/>
      <c r="CV514" s="286"/>
      <c r="CW514" s="286"/>
      <c r="CX514" s="286"/>
      <c r="CY514" s="286"/>
      <c r="CZ514" s="286"/>
      <c r="DA514" s="286"/>
      <c r="DB514" s="286"/>
      <c r="DC514" s="286"/>
      <c r="DD514" s="286"/>
      <c r="DE514" s="286"/>
      <c r="DF514" s="286"/>
      <c r="DG514" s="286"/>
      <c r="DH514" s="286"/>
      <c r="DI514" s="286"/>
      <c r="DJ514" s="286"/>
      <c r="DK514" s="286"/>
      <c r="DL514" s="286"/>
      <c r="DM514" s="286"/>
      <c r="DN514" s="286"/>
      <c r="DO514" s="286"/>
      <c r="DP514" s="286"/>
      <c r="DQ514" s="286"/>
      <c r="DR514" s="286"/>
      <c r="DS514" s="286"/>
      <c r="DT514" s="286"/>
      <c r="DU514" s="286"/>
      <c r="DV514" s="286"/>
      <c r="DW514" s="286"/>
      <c r="DX514" s="286"/>
      <c r="DY514" s="286"/>
      <c r="DZ514" s="286"/>
      <c r="EA514" s="286"/>
      <c r="EB514" s="286"/>
      <c r="EC514" s="286"/>
      <c r="ED514" s="286"/>
      <c r="EE514" s="286"/>
      <c r="EF514" s="286"/>
      <c r="EG514" s="286"/>
      <c r="EH514" s="286"/>
      <c r="EI514" s="286"/>
      <c r="EJ514" s="286"/>
      <c r="EK514" s="286"/>
      <c r="EL514" s="286"/>
      <c r="EM514" s="286"/>
      <c r="EN514" s="286"/>
      <c r="EO514" s="286"/>
      <c r="EP514" s="286"/>
      <c r="EQ514" s="286"/>
      <c r="ER514" s="286"/>
      <c r="ES514" s="286"/>
      <c r="ET514" s="286"/>
      <c r="EU514" s="286"/>
      <c r="EV514" s="286"/>
      <c r="EW514" s="286"/>
      <c r="EX514" s="286"/>
      <c r="EY514" s="286"/>
      <c r="EZ514" s="286"/>
      <c r="FA514" s="286"/>
      <c r="FB514" s="286"/>
      <c r="FC514" s="286"/>
      <c r="FD514" s="286"/>
      <c r="FE514" s="286"/>
      <c r="FF514" s="286"/>
      <c r="FG514" s="286"/>
      <c r="FH514" s="286"/>
      <c r="FI514" s="286"/>
      <c r="FJ514" s="286"/>
      <c r="FK514" s="286"/>
      <c r="FL514" s="286"/>
      <c r="FM514" s="286"/>
      <c r="FN514" s="286"/>
      <c r="FO514" s="286"/>
      <c r="FP514" s="286"/>
      <c r="FQ514" s="286"/>
      <c r="FR514" s="286"/>
      <c r="FS514" s="286"/>
      <c r="FT514" s="286"/>
      <c r="FU514" s="286"/>
      <c r="FV514" s="286"/>
      <c r="FW514" s="286"/>
      <c r="FX514" s="286"/>
      <c r="FY514" s="286"/>
      <c r="FZ514" s="286"/>
      <c r="GA514" s="286"/>
      <c r="GB514" s="286"/>
      <c r="GC514" s="286"/>
      <c r="GD514" s="286"/>
      <c r="GE514" s="286"/>
      <c r="GF514" s="286"/>
      <c r="GG514" s="286"/>
      <c r="GH514" s="286"/>
      <c r="GI514" s="286"/>
      <c r="GJ514" s="286"/>
      <c r="GK514" s="286"/>
      <c r="GL514" s="286"/>
      <c r="GM514" s="286"/>
      <c r="GN514" s="286"/>
      <c r="GO514" s="286"/>
      <c r="GP514" s="286"/>
      <c r="GQ514" s="286"/>
      <c r="GR514" s="286"/>
      <c r="GS514" s="286"/>
      <c r="GT514" s="286"/>
      <c r="GU514" s="286"/>
      <c r="GV514" s="286"/>
      <c r="GW514" s="286"/>
      <c r="GX514" s="286"/>
      <c r="GY514" s="286"/>
      <c r="GZ514" s="286"/>
      <c r="HA514" s="286"/>
      <c r="HB514" s="286"/>
      <c r="HC514" s="286"/>
      <c r="HD514" s="286"/>
      <c r="HE514" s="286"/>
      <c r="HF514" s="286"/>
      <c r="HG514" s="286"/>
      <c r="HH514" s="286"/>
      <c r="HI514" s="286"/>
      <c r="HJ514" s="286"/>
      <c r="HK514" s="286"/>
      <c r="HL514" s="286"/>
      <c r="HM514" s="286"/>
      <c r="HN514" s="286"/>
      <c r="HO514" s="286"/>
      <c r="HP514" s="286"/>
      <c r="HQ514" s="286"/>
      <c r="HR514" s="286"/>
      <c r="HS514" s="286"/>
      <c r="HT514" s="286"/>
      <c r="HU514" s="286"/>
      <c r="HV514" s="286"/>
      <c r="HW514" s="286"/>
      <c r="HX514" s="286"/>
      <c r="HY514" s="286"/>
      <c r="HZ514" s="286"/>
      <c r="IA514" s="286"/>
      <c r="IB514" s="286"/>
      <c r="IC514" s="286"/>
      <c r="ID514" s="286"/>
      <c r="IE514" s="286"/>
      <c r="IF514" s="286"/>
      <c r="IG514" s="286"/>
      <c r="IH514" s="286"/>
      <c r="II514" s="286"/>
      <c r="IJ514" s="286"/>
      <c r="IK514" s="286"/>
      <c r="IL514" s="286"/>
      <c r="IM514" s="286"/>
      <c r="IN514" s="286"/>
      <c r="IO514" s="286"/>
      <c r="IP514" s="286"/>
      <c r="IQ514" s="286"/>
      <c r="IR514" s="286"/>
      <c r="IS514" s="286"/>
      <c r="IT514" s="286"/>
      <c r="IU514" s="286"/>
      <c r="IV514" s="286"/>
    </row>
    <row r="515" spans="1:256" s="452" customFormat="1" outlineLevel="1">
      <c r="A515" s="793"/>
      <c r="B515" s="978">
        <v>12</v>
      </c>
      <c r="C515" s="979"/>
      <c r="D515" s="221"/>
      <c r="E515" s="338">
        <f ca="1">IF('Health SCR'!E$3&gt;=$B515,OFFSET($D$502,0,'Health SCR'!E$3-$B515)*OFFSET(Inputs!$C$30,0,$B515-2)/IF(sommmeProdInv(Inputs!$B$30:$AY$30,$D$502:$BA$502,'Health SCR'!E$3)&gt;0,sommmeProdInv(Inputs!$B$30:$AY$30,$D$502:$BA$502,'Health SCR'!E$3),1)+E514,0)</f>
        <v>0</v>
      </c>
      <c r="F515" s="339">
        <f ca="1">IF('Health SCR'!F$3&gt;=$B515,OFFSET($D$502,0,'Health SCR'!F$3-$B515)*OFFSET(Inputs!$C$30,0,$B515-2)/IF(sommmeProdInv(Inputs!$B$30:$AY$30,$D$502:$BA$502,'Health SCR'!F$3)&gt;0,sommmeProdInv(Inputs!$B$30:$AY$30,$D$502:$BA$502,'Health SCR'!F$3),1)+F514,0)</f>
        <v>0</v>
      </c>
      <c r="G515" s="339">
        <f ca="1">IF('Health SCR'!G$3&gt;=$B515,OFFSET($D$502,0,'Health SCR'!G$3-$B515)*OFFSET(Inputs!$C$30,0,$B515-2)/IF(sommmeProdInv(Inputs!$B$30:$AY$30,$D$502:$BA$502,'Health SCR'!G$3)&gt;0,sommmeProdInv(Inputs!$B$30:$AY$30,$D$502:$BA$502,'Health SCR'!G$3),1)+G514,0)</f>
        <v>0</v>
      </c>
      <c r="H515" s="339">
        <f ca="1">IF('Health SCR'!H$3&gt;=$B515,OFFSET($D$502,0,'Health SCR'!H$3-$B515)*OFFSET(Inputs!$C$30,0,$B515-2)/IF(sommmeProdInv(Inputs!$B$30:$AY$30,$D$502:$BA$502,'Health SCR'!H$3)&gt;0,sommmeProdInv(Inputs!$B$30:$AY$30,$D$502:$BA$502,'Health SCR'!H$3),1)+H514,0)</f>
        <v>0</v>
      </c>
      <c r="I515" s="339">
        <f ca="1">IF('Health SCR'!I$3&gt;=$B515,OFFSET($D$502,0,'Health SCR'!I$3-$B515)*OFFSET(Inputs!$C$30,0,$B515-2)/IF(sommmeProdInv(Inputs!$B$30:$AY$30,$D$502:$BA$502,'Health SCR'!I$3)&gt;0,sommmeProdInv(Inputs!$B$30:$AY$30,$D$502:$BA$502,'Health SCR'!I$3),1)+I514,0)</f>
        <v>0</v>
      </c>
      <c r="J515" s="339">
        <f ca="1">IF('Health SCR'!J$3&gt;=$B515,OFFSET($D$502,0,'Health SCR'!J$3-$B515)*OFFSET(Inputs!$C$30,0,$B515-2)/IF(sommmeProdInv(Inputs!$B$30:$AY$30,$D$502:$BA$502,'Health SCR'!J$3)&gt;0,sommmeProdInv(Inputs!$B$30:$AY$30,$D$502:$BA$502,'Health SCR'!J$3),1)+J514,0)</f>
        <v>0</v>
      </c>
      <c r="K515" s="339">
        <f ca="1">IF('Health SCR'!K$3&gt;=$B515,OFFSET($D$502,0,'Health SCR'!K$3-$B515)*OFFSET(Inputs!$C$30,0,$B515-2)/IF(sommmeProdInv(Inputs!$B$30:$AY$30,$D$502:$BA$502,'Health SCR'!K$3)&gt;0,sommmeProdInv(Inputs!$B$30:$AY$30,$D$502:$BA$502,'Health SCR'!K$3),1)+K514,0)</f>
        <v>0</v>
      </c>
      <c r="L515" s="339">
        <f ca="1">IF('Health SCR'!L$3&gt;=$B515,OFFSET($D$502,0,'Health SCR'!L$3-$B515)*OFFSET(Inputs!$C$30,0,$B515-2)/IF(sommmeProdInv(Inputs!$B$30:$AY$30,$D$502:$BA$502,'Health SCR'!L$3)&gt;0,sommmeProdInv(Inputs!$B$30:$AY$30,$D$502:$BA$502,'Health SCR'!L$3),1)+L514,0)</f>
        <v>0</v>
      </c>
      <c r="M515" s="339">
        <f ca="1">IF('Health SCR'!M$3&gt;=$B515,OFFSET($D$502,0,'Health SCR'!M$3-$B515)*OFFSET(Inputs!$C$30,0,$B515-2)/IF(sommmeProdInv(Inputs!$B$30:$AY$30,$D$502:$BA$502,'Health SCR'!M$3)&gt;0,sommmeProdInv(Inputs!$B$30:$AY$30,$D$502:$BA$502,'Health SCR'!M$3),1)+M514,0)</f>
        <v>0</v>
      </c>
      <c r="N515" s="339">
        <f ca="1">IF('Health SCR'!N$3&gt;=$B515,OFFSET($D$502,0,'Health SCR'!N$3-$B515)*OFFSET(Inputs!$C$30,0,$B515-2)/IF(sommmeProdInv(Inputs!$B$30:$AY$30,$D$502:$BA$502,'Health SCR'!N$3)&gt;0,sommmeProdInv(Inputs!$B$30:$AY$30,$D$502:$BA$502,'Health SCR'!N$3),1)+N514,0)</f>
        <v>0</v>
      </c>
      <c r="O515" s="339">
        <f ca="1">IF('Health SCR'!O$3&gt;=$B515,OFFSET($D$502,0,'Health SCR'!O$3-$B515)*OFFSET(Inputs!$C$30,0,$B515-2)/IF(sommmeProdInv(Inputs!$B$30:$AY$30,$D$502:$BA$502,'Health SCR'!O$3)&gt;0,sommmeProdInv(Inputs!$B$30:$AY$30,$D$502:$BA$502,'Health SCR'!O$3),1)+O514,0)</f>
        <v>0</v>
      </c>
      <c r="P515" s="339">
        <f ca="1">IF('Health SCR'!P$3&gt;=$B515,OFFSET($D$502,0,'Health SCR'!P$3-$B515)*OFFSET(Inputs!$C$30,0,$B515-2)/IF(sommmeProdInv(Inputs!$B$30:$AY$30,$D$502:$BA$502,'Health SCR'!P$3)&gt;0,sommmeProdInv(Inputs!$B$30:$AY$30,$D$502:$BA$502,'Health SCR'!P$3),1)+P514,0)</f>
        <v>0</v>
      </c>
      <c r="Q515" s="339">
        <f ca="1">IF('Health SCR'!Q$3&gt;=$B515,OFFSET($D$502,0,'Health SCR'!Q$3-$B515)*OFFSET(Inputs!$C$30,0,$B515-2)/IF(sommmeProdInv(Inputs!$B$30:$AY$30,$D$502:$BA$502,'Health SCR'!Q$3)&gt;0,sommmeProdInv(Inputs!$B$30:$AY$30,$D$502:$BA$502,'Health SCR'!Q$3),1)+Q514,0)</f>
        <v>0</v>
      </c>
      <c r="R515" s="339">
        <f ca="1">IF('Health SCR'!R$3&gt;=$B515,OFFSET($D$502,0,'Health SCR'!R$3-$B515)*OFFSET(Inputs!$C$30,0,$B515-2)/IF(sommmeProdInv(Inputs!$B$30:$AY$30,$D$502:$BA$502,'Health SCR'!R$3)&gt;0,sommmeProdInv(Inputs!$B$30:$AY$30,$D$502:$BA$502,'Health SCR'!R$3),1)+R514,0)</f>
        <v>0</v>
      </c>
      <c r="S515" s="339">
        <f ca="1">IF('Health SCR'!S$3&gt;=$B515,OFFSET($D$502,0,'Health SCR'!S$3-$B515)*OFFSET(Inputs!$C$30,0,$B515-2)/IF(sommmeProdInv(Inputs!$B$30:$AY$30,$D$502:$BA$502,'Health SCR'!S$3)&gt;0,sommmeProdInv(Inputs!$B$30:$AY$30,$D$502:$BA$502,'Health SCR'!S$3),1)+S514,0)</f>
        <v>0</v>
      </c>
      <c r="T515" s="339">
        <f ca="1">IF('Health SCR'!T$3&gt;=$B515,OFFSET($D$502,0,'Health SCR'!T$3-$B515)*OFFSET(Inputs!$C$30,0,$B515-2)/IF(sommmeProdInv(Inputs!$B$30:$AY$30,$D$502:$BA$502,'Health SCR'!T$3)&gt;0,sommmeProdInv(Inputs!$B$30:$AY$30,$D$502:$BA$502,'Health SCR'!T$3),1)+T514,0)</f>
        <v>0</v>
      </c>
      <c r="U515" s="339">
        <f ca="1">IF('Health SCR'!U$3&gt;=$B515,OFFSET($D$502,0,'Health SCR'!U$3-$B515)*OFFSET(Inputs!$C$30,0,$B515-2)/IF(sommmeProdInv(Inputs!$B$30:$AY$30,$D$502:$BA$502,'Health SCR'!U$3)&gt;0,sommmeProdInv(Inputs!$B$30:$AY$30,$D$502:$BA$502,'Health SCR'!U$3),1)+U514,0)</f>
        <v>0</v>
      </c>
      <c r="V515" s="339">
        <f ca="1">IF('Health SCR'!V$3&gt;=$B515,OFFSET($D$502,0,'Health SCR'!V$3-$B515)*OFFSET(Inputs!$C$30,0,$B515-2)/IF(sommmeProdInv(Inputs!$B$30:$AY$30,$D$502:$BA$502,'Health SCR'!V$3)&gt;0,sommmeProdInv(Inputs!$B$30:$AY$30,$D$502:$BA$502,'Health SCR'!V$3),1)+V514,0)</f>
        <v>0</v>
      </c>
      <c r="W515" s="339">
        <f ca="1">IF('Health SCR'!W$3&gt;=$B515,OFFSET($D$502,0,'Health SCR'!W$3-$B515)*OFFSET(Inputs!$C$30,0,$B515-2)/IF(sommmeProdInv(Inputs!$B$30:$AY$30,$D$502:$BA$502,'Health SCR'!W$3)&gt;0,sommmeProdInv(Inputs!$B$30:$AY$30,$D$502:$BA$502,'Health SCR'!W$3),1)+W514,0)</f>
        <v>0</v>
      </c>
      <c r="X515" s="339">
        <f ca="1">IF('Health SCR'!X$3&gt;=$B515,OFFSET($D$502,0,'Health SCR'!X$3-$B515)*OFFSET(Inputs!$C$30,0,$B515-2)/IF(sommmeProdInv(Inputs!$B$30:$AY$30,$D$502:$BA$502,'Health SCR'!X$3)&gt;0,sommmeProdInv(Inputs!$B$30:$AY$30,$D$502:$BA$502,'Health SCR'!X$3),1)+X514,0)</f>
        <v>0</v>
      </c>
      <c r="Y515" s="339">
        <f ca="1">IF('Health SCR'!Y$3&gt;=$B515,OFFSET($D$502,0,'Health SCR'!Y$3-$B515)*OFFSET(Inputs!$C$30,0,$B515-2)/IF(sommmeProdInv(Inputs!$B$30:$AY$30,$D$502:$BA$502,'Health SCR'!Y$3)&gt;0,sommmeProdInv(Inputs!$B$30:$AY$30,$D$502:$BA$502,'Health SCR'!Y$3),1)+Y514,0)</f>
        <v>0</v>
      </c>
      <c r="Z515" s="339">
        <f ca="1">IF('Health SCR'!Z$3&gt;=$B515,OFFSET($D$502,0,'Health SCR'!Z$3-$B515)*OFFSET(Inputs!$C$30,0,$B515-2)/IF(sommmeProdInv(Inputs!$B$30:$AY$30,$D$502:$BA$502,'Health SCR'!Z$3)&gt;0,sommmeProdInv(Inputs!$B$30:$AY$30,$D$502:$BA$502,'Health SCR'!Z$3),1)+Z514,0)</f>
        <v>0</v>
      </c>
      <c r="AA515" s="339">
        <f ca="1">IF('Health SCR'!AA$3&gt;=$B515,OFFSET($D$502,0,'Health SCR'!AA$3-$B515)*OFFSET(Inputs!$C$30,0,$B515-2)/IF(sommmeProdInv(Inputs!$B$30:$AY$30,$D$502:$BA$502,'Health SCR'!AA$3)&gt;0,sommmeProdInv(Inputs!$B$30:$AY$30,$D$502:$BA$502,'Health SCR'!AA$3),1)+AA514,0)</f>
        <v>0</v>
      </c>
      <c r="AB515" s="339">
        <f ca="1">IF('Health SCR'!AB$3&gt;=$B515,OFFSET($D$502,0,'Health SCR'!AB$3-$B515)*OFFSET(Inputs!$C$30,0,$B515-2)/IF(sommmeProdInv(Inputs!$B$30:$AY$30,$D$502:$BA$502,'Health SCR'!AB$3)&gt;0,sommmeProdInv(Inputs!$B$30:$AY$30,$D$502:$BA$502,'Health SCR'!AB$3),1)+AB514,0)</f>
        <v>0</v>
      </c>
      <c r="AC515" s="339">
        <f ca="1">IF('Health SCR'!AC$3&gt;=$B515,OFFSET($D$502,0,'Health SCR'!AC$3-$B515)*OFFSET(Inputs!$C$30,0,$B515-2)/IF(sommmeProdInv(Inputs!$B$30:$AY$30,$D$502:$BA$502,'Health SCR'!AC$3)&gt;0,sommmeProdInv(Inputs!$B$30:$AY$30,$D$502:$BA$502,'Health SCR'!AC$3),1)+AC514,0)</f>
        <v>0</v>
      </c>
      <c r="AD515" s="339">
        <f ca="1">IF('Health SCR'!AD$3&gt;=$B515,OFFSET($D$502,0,'Health SCR'!AD$3-$B515)*OFFSET(Inputs!$C$30,0,$B515-2)/IF(sommmeProdInv(Inputs!$B$30:$AY$30,$D$502:$BA$502,'Health SCR'!AD$3)&gt;0,sommmeProdInv(Inputs!$B$30:$AY$30,$D$502:$BA$502,'Health SCR'!AD$3),1)+AD514,0)</f>
        <v>0</v>
      </c>
      <c r="AE515" s="339">
        <f ca="1">IF('Health SCR'!AE$3&gt;=$B515,OFFSET($D$502,0,'Health SCR'!AE$3-$B515)*OFFSET(Inputs!$C$30,0,$B515-2)/IF(sommmeProdInv(Inputs!$B$30:$AY$30,$D$502:$BA$502,'Health SCR'!AE$3)&gt;0,sommmeProdInv(Inputs!$B$30:$AY$30,$D$502:$BA$502,'Health SCR'!AE$3),1)+AE514,0)</f>
        <v>0</v>
      </c>
      <c r="AF515" s="339">
        <f ca="1">IF('Health SCR'!AF$3&gt;=$B515,OFFSET($D$502,0,'Health SCR'!AF$3-$B515)*OFFSET(Inputs!$C$30,0,$B515-2)/IF(sommmeProdInv(Inputs!$B$30:$AY$30,$D$502:$BA$502,'Health SCR'!AF$3)&gt;0,sommmeProdInv(Inputs!$B$30:$AY$30,$D$502:$BA$502,'Health SCR'!AF$3),1)+AF514,0)</f>
        <v>0</v>
      </c>
      <c r="AG515" s="339">
        <f ca="1">IF('Health SCR'!AG$3&gt;=$B515,OFFSET($D$502,0,'Health SCR'!AG$3-$B515)*OFFSET(Inputs!$C$30,0,$B515-2)/IF(sommmeProdInv(Inputs!$B$30:$AY$30,$D$502:$BA$502,'Health SCR'!AG$3)&gt;0,sommmeProdInv(Inputs!$B$30:$AY$30,$D$502:$BA$502,'Health SCR'!AG$3),1)+AG514,0)</f>
        <v>0</v>
      </c>
      <c r="AH515" s="339">
        <f ca="1">IF('Health SCR'!AH$3&gt;=$B515,OFFSET($D$502,0,'Health SCR'!AH$3-$B515)*OFFSET(Inputs!$C$30,0,$B515-2)/IF(sommmeProdInv(Inputs!$B$30:$AY$30,$D$502:$BA$502,'Health SCR'!AH$3)&gt;0,sommmeProdInv(Inputs!$B$30:$AY$30,$D$502:$BA$502,'Health SCR'!AH$3),1)+AH514,0)</f>
        <v>0</v>
      </c>
      <c r="AI515" s="339">
        <f ca="1">IF('Health SCR'!AI$3&gt;=$B515,OFFSET($D$502,0,'Health SCR'!AI$3-$B515)*OFFSET(Inputs!$C$30,0,$B515-2)/IF(sommmeProdInv(Inputs!$B$30:$AY$30,$D$502:$BA$502,'Health SCR'!AI$3)&gt;0,sommmeProdInv(Inputs!$B$30:$AY$30,$D$502:$BA$502,'Health SCR'!AI$3),1)+AI514,0)</f>
        <v>0</v>
      </c>
      <c r="AJ515" s="339">
        <f ca="1">IF('Health SCR'!AJ$3&gt;=$B515,OFFSET($D$502,0,'Health SCR'!AJ$3-$B515)*OFFSET(Inputs!$C$30,0,$B515-2)/IF(sommmeProdInv(Inputs!$B$30:$AY$30,$D$502:$BA$502,'Health SCR'!AJ$3)&gt;0,sommmeProdInv(Inputs!$B$30:$AY$30,$D$502:$BA$502,'Health SCR'!AJ$3),1)+AJ514,0)</f>
        <v>0</v>
      </c>
      <c r="AK515" s="339">
        <f ca="1">IF('Health SCR'!AK$3&gt;=$B515,OFFSET($D$502,0,'Health SCR'!AK$3-$B515)*OFFSET(Inputs!$C$30,0,$B515-2)/IF(sommmeProdInv(Inputs!$B$30:$AY$30,$D$502:$BA$502,'Health SCR'!AK$3)&gt;0,sommmeProdInv(Inputs!$B$30:$AY$30,$D$502:$BA$502,'Health SCR'!AK$3),1)+AK514,0)</f>
        <v>0</v>
      </c>
      <c r="AL515" s="339">
        <f ca="1">IF('Health SCR'!AL$3&gt;=$B515,OFFSET($D$502,0,'Health SCR'!AL$3-$B515)*OFFSET(Inputs!$C$30,0,$B515-2)/IF(sommmeProdInv(Inputs!$B$30:$AY$30,$D$502:$BA$502,'Health SCR'!AL$3)&gt;0,sommmeProdInv(Inputs!$B$30:$AY$30,$D$502:$BA$502,'Health SCR'!AL$3),1)+AL514,0)</f>
        <v>0</v>
      </c>
      <c r="AM515" s="339">
        <f ca="1">IF('Health SCR'!AM$3&gt;=$B515,OFFSET($D$502,0,'Health SCR'!AM$3-$B515)*OFFSET(Inputs!$C$30,0,$B515-2)/IF(sommmeProdInv(Inputs!$B$30:$AY$30,$D$502:$BA$502,'Health SCR'!AM$3)&gt;0,sommmeProdInv(Inputs!$B$30:$AY$30,$D$502:$BA$502,'Health SCR'!AM$3),1)+AM514,0)</f>
        <v>0</v>
      </c>
      <c r="AN515" s="339">
        <f ca="1">IF('Health SCR'!AN$3&gt;=$B515,OFFSET($D$502,0,'Health SCR'!AN$3-$B515)*OFFSET(Inputs!$C$30,0,$B515-2)/IF(sommmeProdInv(Inputs!$B$30:$AY$30,$D$502:$BA$502,'Health SCR'!AN$3)&gt;0,sommmeProdInv(Inputs!$B$30:$AY$30,$D$502:$BA$502,'Health SCR'!AN$3),1)+AN514,0)</f>
        <v>0</v>
      </c>
      <c r="AO515" s="339">
        <f ca="1">IF('Health SCR'!AO$3&gt;=$B515,OFFSET($D$502,0,'Health SCR'!AO$3-$B515)*OFFSET(Inputs!$C$30,0,$B515-2)/IF(sommmeProdInv(Inputs!$B$30:$AY$30,$D$502:$BA$502,'Health SCR'!AO$3)&gt;0,sommmeProdInv(Inputs!$B$30:$AY$30,$D$502:$BA$502,'Health SCR'!AO$3),1)+AO514,0)</f>
        <v>0</v>
      </c>
      <c r="AP515" s="339">
        <f ca="1">IF('Health SCR'!AP$3&gt;=$B515,OFFSET($D$502,0,'Health SCR'!AP$3-$B515)*OFFSET(Inputs!$C$30,0,$B515-2)/IF(sommmeProdInv(Inputs!$B$30:$AY$30,$D$502:$BA$502,'Health SCR'!AP$3)&gt;0,sommmeProdInv(Inputs!$B$30:$AY$30,$D$502:$BA$502,'Health SCR'!AP$3),1)+AP514,0)</f>
        <v>0</v>
      </c>
      <c r="AQ515" s="339">
        <f ca="1">IF('Health SCR'!AQ$3&gt;=$B515,OFFSET($D$502,0,'Health SCR'!AQ$3-$B515)*OFFSET(Inputs!$C$30,0,$B515-2)/IF(sommmeProdInv(Inputs!$B$30:$AY$30,$D$502:$BA$502,'Health SCR'!AQ$3)&gt;0,sommmeProdInv(Inputs!$B$30:$AY$30,$D$502:$BA$502,'Health SCR'!AQ$3),1)+AQ514,0)</f>
        <v>0</v>
      </c>
      <c r="AR515" s="339">
        <f ca="1">IF('Health SCR'!AR$3&gt;=$B515,OFFSET($D$502,0,'Health SCR'!AR$3-$B515)*OFFSET(Inputs!$C$30,0,$B515-2)/IF(sommmeProdInv(Inputs!$B$30:$AY$30,$D$502:$BA$502,'Health SCR'!AR$3)&gt;0,sommmeProdInv(Inputs!$B$30:$AY$30,$D$502:$BA$502,'Health SCR'!AR$3),1)+AR514,0)</f>
        <v>0</v>
      </c>
      <c r="AS515" s="339">
        <f ca="1">IF('Health SCR'!AS$3&gt;=$B515,OFFSET($D$502,0,'Health SCR'!AS$3-$B515)*OFFSET(Inputs!$C$30,0,$B515-2)/IF(sommmeProdInv(Inputs!$B$30:$AY$30,$D$502:$BA$502,'Health SCR'!AS$3)&gt;0,sommmeProdInv(Inputs!$B$30:$AY$30,$D$502:$BA$502,'Health SCR'!AS$3),1)+AS514,0)</f>
        <v>0</v>
      </c>
      <c r="AT515" s="339">
        <f ca="1">IF('Health SCR'!AT$3&gt;=$B515,OFFSET($D$502,0,'Health SCR'!AT$3-$B515)*OFFSET(Inputs!$C$30,0,$B515-2)/IF(sommmeProdInv(Inputs!$B$30:$AY$30,$D$502:$BA$502,'Health SCR'!AT$3)&gt;0,sommmeProdInv(Inputs!$B$30:$AY$30,$D$502:$BA$502,'Health SCR'!AT$3),1)+AT514,0)</f>
        <v>0</v>
      </c>
      <c r="AU515" s="339">
        <f ca="1">IF('Health SCR'!AU$3&gt;=$B515,OFFSET($D$502,0,'Health SCR'!AU$3-$B515)*OFFSET(Inputs!$C$30,0,$B515-2)/IF(sommmeProdInv(Inputs!$B$30:$AY$30,$D$502:$BA$502,'Health SCR'!AU$3)&gt;0,sommmeProdInv(Inputs!$B$30:$AY$30,$D$502:$BA$502,'Health SCR'!AU$3),1)+AU514,0)</f>
        <v>0</v>
      </c>
      <c r="AV515" s="339">
        <f ca="1">IF('Health SCR'!AV$3&gt;=$B515,OFFSET($D$502,0,'Health SCR'!AV$3-$B515)*OFFSET(Inputs!$C$30,0,$B515-2)/IF(sommmeProdInv(Inputs!$B$30:$AY$30,$D$502:$BA$502,'Health SCR'!AV$3)&gt;0,sommmeProdInv(Inputs!$B$30:$AY$30,$D$502:$BA$502,'Health SCR'!AV$3),1)+AV514,0)</f>
        <v>0</v>
      </c>
      <c r="AW515" s="339">
        <f ca="1">IF('Health SCR'!AW$3&gt;=$B515,OFFSET($D$502,0,'Health SCR'!AW$3-$B515)*OFFSET(Inputs!$C$30,0,$B515-2)/IF(sommmeProdInv(Inputs!$B$30:$AY$30,$D$502:$BA$502,'Health SCR'!AW$3)&gt;0,sommmeProdInv(Inputs!$B$30:$AY$30,$D$502:$BA$502,'Health SCR'!AW$3),1)+AW514,0)</f>
        <v>0</v>
      </c>
      <c r="AX515" s="339">
        <f ca="1">IF('Health SCR'!AX$3&gt;=$B515,OFFSET($D$502,0,'Health SCR'!AX$3-$B515)*OFFSET(Inputs!$C$30,0,$B515-2)/IF(sommmeProdInv(Inputs!$B$30:$AY$30,$D$502:$BA$502,'Health SCR'!AX$3)&gt;0,sommmeProdInv(Inputs!$B$30:$AY$30,$D$502:$BA$502,'Health SCR'!AX$3),1)+AX514,0)</f>
        <v>0</v>
      </c>
      <c r="AY515" s="339">
        <f ca="1">IF('Health SCR'!AY$3&gt;=$B515,OFFSET($D$502,0,'Health SCR'!AY$3-$B515)*OFFSET(Inputs!$C$30,0,$B515-2)/IF(sommmeProdInv(Inputs!$B$30:$AY$30,$D$502:$BA$502,'Health SCR'!AY$3)&gt;0,sommmeProdInv(Inputs!$B$30:$AY$30,$D$502:$BA$502,'Health SCR'!AY$3),1)+AY514,0)</f>
        <v>0</v>
      </c>
      <c r="AZ515" s="339">
        <f ca="1">IF('Health SCR'!AZ$3&gt;=$B515,OFFSET($D$502,0,'Health SCR'!AZ$3-$B515)*OFFSET(Inputs!$C$30,0,$B515-2)/IF(sommmeProdInv(Inputs!$B$30:$AY$30,$D$502:$BA$502,'Health SCR'!AZ$3)&gt;0,sommmeProdInv(Inputs!$B$30:$AY$30,$D$502:$BA$502,'Health SCR'!AZ$3),1)+AZ514,0)</f>
        <v>0</v>
      </c>
      <c r="BA515" s="339">
        <f ca="1">IF('Health SCR'!BA$3&gt;=$B515,OFFSET($D$502,0,'Health SCR'!BA$3-$B515)*OFFSET(Inputs!$C$30,0,$B515-2)/IF(sommmeProdInv(Inputs!$B$30:$AY$30,$D$502:$BA$502,'Health SCR'!BA$3)&gt;0,sommmeProdInv(Inputs!$B$30:$AY$30,$D$502:$BA$502,'Health SCR'!BA$3),1)+BA514,0)</f>
        <v>0</v>
      </c>
      <c r="BB515" s="286"/>
      <c r="BC515" s="286"/>
      <c r="BD515" s="286"/>
      <c r="BE515" s="286"/>
      <c r="BF515" s="286"/>
      <c r="BG515" s="286"/>
      <c r="BH515" s="286"/>
      <c r="BI515" s="286"/>
      <c r="BJ515" s="286"/>
      <c r="BK515" s="286"/>
      <c r="BL515" s="286"/>
      <c r="BM515" s="286"/>
      <c r="BN515" s="286"/>
      <c r="BO515" s="286"/>
      <c r="BP515" s="286"/>
      <c r="BQ515" s="286"/>
      <c r="BR515" s="286"/>
      <c r="BS515" s="286"/>
      <c r="BT515" s="286"/>
      <c r="BU515" s="286"/>
      <c r="BV515" s="286"/>
      <c r="BW515" s="286"/>
      <c r="BX515" s="286"/>
      <c r="BY515" s="286"/>
      <c r="BZ515" s="286"/>
      <c r="CA515" s="286"/>
      <c r="CB515" s="286"/>
      <c r="CC515" s="286"/>
      <c r="CD515" s="286"/>
      <c r="CE515" s="286"/>
      <c r="CF515" s="286"/>
      <c r="CG515" s="286"/>
      <c r="CH515" s="286"/>
      <c r="CI515" s="286"/>
      <c r="CJ515" s="286"/>
      <c r="CK515" s="286"/>
      <c r="CL515" s="286"/>
      <c r="CM515" s="286"/>
      <c r="CN515" s="286"/>
      <c r="CO515" s="286"/>
      <c r="CP515" s="286"/>
      <c r="CQ515" s="286"/>
      <c r="CR515" s="286"/>
      <c r="CS515" s="286"/>
      <c r="CT515" s="286"/>
      <c r="CU515" s="286"/>
      <c r="CV515" s="286"/>
      <c r="CW515" s="286"/>
      <c r="CX515" s="286"/>
      <c r="CY515" s="286"/>
      <c r="CZ515" s="286"/>
      <c r="DA515" s="286"/>
      <c r="DB515" s="286"/>
      <c r="DC515" s="286"/>
      <c r="DD515" s="286"/>
      <c r="DE515" s="286"/>
      <c r="DF515" s="286"/>
      <c r="DG515" s="286"/>
      <c r="DH515" s="286"/>
      <c r="DI515" s="286"/>
      <c r="DJ515" s="286"/>
      <c r="DK515" s="286"/>
      <c r="DL515" s="286"/>
      <c r="DM515" s="286"/>
      <c r="DN515" s="286"/>
      <c r="DO515" s="286"/>
      <c r="DP515" s="286"/>
      <c r="DQ515" s="286"/>
      <c r="DR515" s="286"/>
      <c r="DS515" s="286"/>
      <c r="DT515" s="286"/>
      <c r="DU515" s="286"/>
      <c r="DV515" s="286"/>
      <c r="DW515" s="286"/>
      <c r="DX515" s="286"/>
      <c r="DY515" s="286"/>
      <c r="DZ515" s="286"/>
      <c r="EA515" s="286"/>
      <c r="EB515" s="286"/>
      <c r="EC515" s="286"/>
      <c r="ED515" s="286"/>
      <c r="EE515" s="286"/>
      <c r="EF515" s="286"/>
      <c r="EG515" s="286"/>
      <c r="EH515" s="286"/>
      <c r="EI515" s="286"/>
      <c r="EJ515" s="286"/>
      <c r="EK515" s="286"/>
      <c r="EL515" s="286"/>
      <c r="EM515" s="286"/>
      <c r="EN515" s="286"/>
      <c r="EO515" s="286"/>
      <c r="EP515" s="286"/>
      <c r="EQ515" s="286"/>
      <c r="ER515" s="286"/>
      <c r="ES515" s="286"/>
      <c r="ET515" s="286"/>
      <c r="EU515" s="286"/>
      <c r="EV515" s="286"/>
      <c r="EW515" s="286"/>
      <c r="EX515" s="286"/>
      <c r="EY515" s="286"/>
      <c r="EZ515" s="286"/>
      <c r="FA515" s="286"/>
      <c r="FB515" s="286"/>
      <c r="FC515" s="286"/>
      <c r="FD515" s="286"/>
      <c r="FE515" s="286"/>
      <c r="FF515" s="286"/>
      <c r="FG515" s="286"/>
      <c r="FH515" s="286"/>
      <c r="FI515" s="286"/>
      <c r="FJ515" s="286"/>
      <c r="FK515" s="286"/>
      <c r="FL515" s="286"/>
      <c r="FM515" s="286"/>
      <c r="FN515" s="286"/>
      <c r="FO515" s="286"/>
      <c r="FP515" s="286"/>
      <c r="FQ515" s="286"/>
      <c r="FR515" s="286"/>
      <c r="FS515" s="286"/>
      <c r="FT515" s="286"/>
      <c r="FU515" s="286"/>
      <c r="FV515" s="286"/>
      <c r="FW515" s="286"/>
      <c r="FX515" s="286"/>
      <c r="FY515" s="286"/>
      <c r="FZ515" s="286"/>
      <c r="GA515" s="286"/>
      <c r="GB515" s="286"/>
      <c r="GC515" s="286"/>
      <c r="GD515" s="286"/>
      <c r="GE515" s="286"/>
      <c r="GF515" s="286"/>
      <c r="GG515" s="286"/>
      <c r="GH515" s="286"/>
      <c r="GI515" s="286"/>
      <c r="GJ515" s="286"/>
      <c r="GK515" s="286"/>
      <c r="GL515" s="286"/>
      <c r="GM515" s="286"/>
      <c r="GN515" s="286"/>
      <c r="GO515" s="286"/>
      <c r="GP515" s="286"/>
      <c r="GQ515" s="286"/>
      <c r="GR515" s="286"/>
      <c r="GS515" s="286"/>
      <c r="GT515" s="286"/>
      <c r="GU515" s="286"/>
      <c r="GV515" s="286"/>
      <c r="GW515" s="286"/>
      <c r="GX515" s="286"/>
      <c r="GY515" s="286"/>
      <c r="GZ515" s="286"/>
      <c r="HA515" s="286"/>
      <c r="HB515" s="286"/>
      <c r="HC515" s="286"/>
      <c r="HD515" s="286"/>
      <c r="HE515" s="286"/>
      <c r="HF515" s="286"/>
      <c r="HG515" s="286"/>
      <c r="HH515" s="286"/>
      <c r="HI515" s="286"/>
      <c r="HJ515" s="286"/>
      <c r="HK515" s="286"/>
      <c r="HL515" s="286"/>
      <c r="HM515" s="286"/>
      <c r="HN515" s="286"/>
      <c r="HO515" s="286"/>
      <c r="HP515" s="286"/>
      <c r="HQ515" s="286"/>
      <c r="HR515" s="286"/>
      <c r="HS515" s="286"/>
      <c r="HT515" s="286"/>
      <c r="HU515" s="286"/>
      <c r="HV515" s="286"/>
      <c r="HW515" s="286"/>
      <c r="HX515" s="286"/>
      <c r="HY515" s="286"/>
      <c r="HZ515" s="286"/>
      <c r="IA515" s="286"/>
      <c r="IB515" s="286"/>
      <c r="IC515" s="286"/>
      <c r="ID515" s="286"/>
      <c r="IE515" s="286"/>
      <c r="IF515" s="286"/>
      <c r="IG515" s="286"/>
      <c r="IH515" s="286"/>
      <c r="II515" s="286"/>
      <c r="IJ515" s="286"/>
      <c r="IK515" s="286"/>
      <c r="IL515" s="286"/>
      <c r="IM515" s="286"/>
      <c r="IN515" s="286"/>
      <c r="IO515" s="286"/>
      <c r="IP515" s="286"/>
      <c r="IQ515" s="286"/>
      <c r="IR515" s="286"/>
      <c r="IS515" s="286"/>
      <c r="IT515" s="286"/>
      <c r="IU515" s="286"/>
      <c r="IV515" s="286"/>
    </row>
    <row r="516" spans="1:256" s="452" customFormat="1" outlineLevel="1">
      <c r="A516" s="793"/>
      <c r="B516" s="978">
        <v>13</v>
      </c>
      <c r="C516" s="979"/>
      <c r="D516" s="221"/>
      <c r="E516" s="338">
        <f ca="1">IF('Health SCR'!E$3&gt;=$B516,OFFSET($D$502,0,'Health SCR'!E$3-$B516)*OFFSET(Inputs!$C$30,0,$B516-2)/IF(sommmeProdInv(Inputs!$B$30:$AY$30,$D$502:$BA$502,'Health SCR'!E$3)&gt;0,sommmeProdInv(Inputs!$B$30:$AY$30,$D$502:$BA$502,'Health SCR'!E$3),1)+E515,0)</f>
        <v>0</v>
      </c>
      <c r="F516" s="339">
        <f ca="1">IF('Health SCR'!F$3&gt;=$B516,OFFSET($D$502,0,'Health SCR'!F$3-$B516)*OFFSET(Inputs!$C$30,0,$B516-2)/IF(sommmeProdInv(Inputs!$B$30:$AY$30,$D$502:$BA$502,'Health SCR'!F$3)&gt;0,sommmeProdInv(Inputs!$B$30:$AY$30,$D$502:$BA$502,'Health SCR'!F$3),1)+F515,0)</f>
        <v>0</v>
      </c>
      <c r="G516" s="339">
        <f ca="1">IF('Health SCR'!G$3&gt;=$B516,OFFSET($D$502,0,'Health SCR'!G$3-$B516)*OFFSET(Inputs!$C$30,0,$B516-2)/IF(sommmeProdInv(Inputs!$B$30:$AY$30,$D$502:$BA$502,'Health SCR'!G$3)&gt;0,sommmeProdInv(Inputs!$B$30:$AY$30,$D$502:$BA$502,'Health SCR'!G$3),1)+G515,0)</f>
        <v>0</v>
      </c>
      <c r="H516" s="339">
        <f ca="1">IF('Health SCR'!H$3&gt;=$B516,OFFSET($D$502,0,'Health SCR'!H$3-$B516)*OFFSET(Inputs!$C$30,0,$B516-2)/IF(sommmeProdInv(Inputs!$B$30:$AY$30,$D$502:$BA$502,'Health SCR'!H$3)&gt;0,sommmeProdInv(Inputs!$B$30:$AY$30,$D$502:$BA$502,'Health SCR'!H$3),1)+H515,0)</f>
        <v>0</v>
      </c>
      <c r="I516" s="339">
        <f ca="1">IF('Health SCR'!I$3&gt;=$B516,OFFSET($D$502,0,'Health SCR'!I$3-$B516)*OFFSET(Inputs!$C$30,0,$B516-2)/IF(sommmeProdInv(Inputs!$B$30:$AY$30,$D$502:$BA$502,'Health SCR'!I$3)&gt;0,sommmeProdInv(Inputs!$B$30:$AY$30,$D$502:$BA$502,'Health SCR'!I$3),1)+I515,0)</f>
        <v>0</v>
      </c>
      <c r="J516" s="339">
        <f ca="1">IF('Health SCR'!J$3&gt;=$B516,OFFSET($D$502,0,'Health SCR'!J$3-$B516)*OFFSET(Inputs!$C$30,0,$B516-2)/IF(sommmeProdInv(Inputs!$B$30:$AY$30,$D$502:$BA$502,'Health SCR'!J$3)&gt;0,sommmeProdInv(Inputs!$B$30:$AY$30,$D$502:$BA$502,'Health SCR'!J$3),1)+J515,0)</f>
        <v>0</v>
      </c>
      <c r="K516" s="339">
        <f ca="1">IF('Health SCR'!K$3&gt;=$B516,OFFSET($D$502,0,'Health SCR'!K$3-$B516)*OFFSET(Inputs!$C$30,0,$B516-2)/IF(sommmeProdInv(Inputs!$B$30:$AY$30,$D$502:$BA$502,'Health SCR'!K$3)&gt;0,sommmeProdInv(Inputs!$B$30:$AY$30,$D$502:$BA$502,'Health SCR'!K$3),1)+K515,0)</f>
        <v>0</v>
      </c>
      <c r="L516" s="339">
        <f ca="1">IF('Health SCR'!L$3&gt;=$B516,OFFSET($D$502,0,'Health SCR'!L$3-$B516)*OFFSET(Inputs!$C$30,0,$B516-2)/IF(sommmeProdInv(Inputs!$B$30:$AY$30,$D$502:$BA$502,'Health SCR'!L$3)&gt;0,sommmeProdInv(Inputs!$B$30:$AY$30,$D$502:$BA$502,'Health SCR'!L$3),1)+L515,0)</f>
        <v>0</v>
      </c>
      <c r="M516" s="339">
        <f ca="1">IF('Health SCR'!M$3&gt;=$B516,OFFSET($D$502,0,'Health SCR'!M$3-$B516)*OFFSET(Inputs!$C$30,0,$B516-2)/IF(sommmeProdInv(Inputs!$B$30:$AY$30,$D$502:$BA$502,'Health SCR'!M$3)&gt;0,sommmeProdInv(Inputs!$B$30:$AY$30,$D$502:$BA$502,'Health SCR'!M$3),1)+M515,0)</f>
        <v>0</v>
      </c>
      <c r="N516" s="339">
        <f ca="1">IF('Health SCR'!N$3&gt;=$B516,OFFSET($D$502,0,'Health SCR'!N$3-$B516)*OFFSET(Inputs!$C$30,0,$B516-2)/IF(sommmeProdInv(Inputs!$B$30:$AY$30,$D$502:$BA$502,'Health SCR'!N$3)&gt;0,sommmeProdInv(Inputs!$B$30:$AY$30,$D$502:$BA$502,'Health SCR'!N$3),1)+N515,0)</f>
        <v>0</v>
      </c>
      <c r="O516" s="339">
        <f ca="1">IF('Health SCR'!O$3&gt;=$B516,OFFSET($D$502,0,'Health SCR'!O$3-$B516)*OFFSET(Inputs!$C$30,0,$B516-2)/IF(sommmeProdInv(Inputs!$B$30:$AY$30,$D$502:$BA$502,'Health SCR'!O$3)&gt;0,sommmeProdInv(Inputs!$B$30:$AY$30,$D$502:$BA$502,'Health SCR'!O$3),1)+O515,0)</f>
        <v>0</v>
      </c>
      <c r="P516" s="339">
        <f ca="1">IF('Health SCR'!P$3&gt;=$B516,OFFSET($D$502,0,'Health SCR'!P$3-$B516)*OFFSET(Inputs!$C$30,0,$B516-2)/IF(sommmeProdInv(Inputs!$B$30:$AY$30,$D$502:$BA$502,'Health SCR'!P$3)&gt;0,sommmeProdInv(Inputs!$B$30:$AY$30,$D$502:$BA$502,'Health SCR'!P$3),1)+P515,0)</f>
        <v>0</v>
      </c>
      <c r="Q516" s="339">
        <f ca="1">IF('Health SCR'!Q$3&gt;=$B516,OFFSET($D$502,0,'Health SCR'!Q$3-$B516)*OFFSET(Inputs!$C$30,0,$B516-2)/IF(sommmeProdInv(Inputs!$B$30:$AY$30,$D$502:$BA$502,'Health SCR'!Q$3)&gt;0,sommmeProdInv(Inputs!$B$30:$AY$30,$D$502:$BA$502,'Health SCR'!Q$3),1)+Q515,0)</f>
        <v>0</v>
      </c>
      <c r="R516" s="339">
        <f ca="1">IF('Health SCR'!R$3&gt;=$B516,OFFSET($D$502,0,'Health SCR'!R$3-$B516)*OFFSET(Inputs!$C$30,0,$B516-2)/IF(sommmeProdInv(Inputs!$B$30:$AY$30,$D$502:$BA$502,'Health SCR'!R$3)&gt;0,sommmeProdInv(Inputs!$B$30:$AY$30,$D$502:$BA$502,'Health SCR'!R$3),1)+R515,0)</f>
        <v>0</v>
      </c>
      <c r="S516" s="339">
        <f ca="1">IF('Health SCR'!S$3&gt;=$B516,OFFSET($D$502,0,'Health SCR'!S$3-$B516)*OFFSET(Inputs!$C$30,0,$B516-2)/IF(sommmeProdInv(Inputs!$B$30:$AY$30,$D$502:$BA$502,'Health SCR'!S$3)&gt;0,sommmeProdInv(Inputs!$B$30:$AY$30,$D$502:$BA$502,'Health SCR'!S$3),1)+S515,0)</f>
        <v>0</v>
      </c>
      <c r="T516" s="339">
        <f ca="1">IF('Health SCR'!T$3&gt;=$B516,OFFSET($D$502,0,'Health SCR'!T$3-$B516)*OFFSET(Inputs!$C$30,0,$B516-2)/IF(sommmeProdInv(Inputs!$B$30:$AY$30,$D$502:$BA$502,'Health SCR'!T$3)&gt;0,sommmeProdInv(Inputs!$B$30:$AY$30,$D$502:$BA$502,'Health SCR'!T$3),1)+T515,0)</f>
        <v>0</v>
      </c>
      <c r="U516" s="339">
        <f ca="1">IF('Health SCR'!U$3&gt;=$B516,OFFSET($D$502,0,'Health SCR'!U$3-$B516)*OFFSET(Inputs!$C$30,0,$B516-2)/IF(sommmeProdInv(Inputs!$B$30:$AY$30,$D$502:$BA$502,'Health SCR'!U$3)&gt;0,sommmeProdInv(Inputs!$B$30:$AY$30,$D$502:$BA$502,'Health SCR'!U$3),1)+U515,0)</f>
        <v>0</v>
      </c>
      <c r="V516" s="339">
        <f ca="1">IF('Health SCR'!V$3&gt;=$B516,OFFSET($D$502,0,'Health SCR'!V$3-$B516)*OFFSET(Inputs!$C$30,0,$B516-2)/IF(sommmeProdInv(Inputs!$B$30:$AY$30,$D$502:$BA$502,'Health SCR'!V$3)&gt;0,sommmeProdInv(Inputs!$B$30:$AY$30,$D$502:$BA$502,'Health SCR'!V$3),1)+V515,0)</f>
        <v>0</v>
      </c>
      <c r="W516" s="339">
        <f ca="1">IF('Health SCR'!W$3&gt;=$B516,OFFSET($D$502,0,'Health SCR'!W$3-$B516)*OFFSET(Inputs!$C$30,0,$B516-2)/IF(sommmeProdInv(Inputs!$B$30:$AY$30,$D$502:$BA$502,'Health SCR'!W$3)&gt;0,sommmeProdInv(Inputs!$B$30:$AY$30,$D$502:$BA$502,'Health SCR'!W$3),1)+W515,0)</f>
        <v>0</v>
      </c>
      <c r="X516" s="339">
        <f ca="1">IF('Health SCR'!X$3&gt;=$B516,OFFSET($D$502,0,'Health SCR'!X$3-$B516)*OFFSET(Inputs!$C$30,0,$B516-2)/IF(sommmeProdInv(Inputs!$B$30:$AY$30,$D$502:$BA$502,'Health SCR'!X$3)&gt;0,sommmeProdInv(Inputs!$B$30:$AY$30,$D$502:$BA$502,'Health SCR'!X$3),1)+X515,0)</f>
        <v>0</v>
      </c>
      <c r="Y516" s="339">
        <f ca="1">IF('Health SCR'!Y$3&gt;=$B516,OFFSET($D$502,0,'Health SCR'!Y$3-$B516)*OFFSET(Inputs!$C$30,0,$B516-2)/IF(sommmeProdInv(Inputs!$B$30:$AY$30,$D$502:$BA$502,'Health SCR'!Y$3)&gt;0,sommmeProdInv(Inputs!$B$30:$AY$30,$D$502:$BA$502,'Health SCR'!Y$3),1)+Y515,0)</f>
        <v>0</v>
      </c>
      <c r="Z516" s="339">
        <f ca="1">IF('Health SCR'!Z$3&gt;=$B516,OFFSET($D$502,0,'Health SCR'!Z$3-$B516)*OFFSET(Inputs!$C$30,0,$B516-2)/IF(sommmeProdInv(Inputs!$B$30:$AY$30,$D$502:$BA$502,'Health SCR'!Z$3)&gt;0,sommmeProdInv(Inputs!$B$30:$AY$30,$D$502:$BA$502,'Health SCR'!Z$3),1)+Z515,0)</f>
        <v>0</v>
      </c>
      <c r="AA516" s="339">
        <f ca="1">IF('Health SCR'!AA$3&gt;=$B516,OFFSET($D$502,0,'Health SCR'!AA$3-$B516)*OFFSET(Inputs!$C$30,0,$B516-2)/IF(sommmeProdInv(Inputs!$B$30:$AY$30,$D$502:$BA$502,'Health SCR'!AA$3)&gt;0,sommmeProdInv(Inputs!$B$30:$AY$30,$D$502:$BA$502,'Health SCR'!AA$3),1)+AA515,0)</f>
        <v>0</v>
      </c>
      <c r="AB516" s="339">
        <f ca="1">IF('Health SCR'!AB$3&gt;=$B516,OFFSET($D$502,0,'Health SCR'!AB$3-$B516)*OFFSET(Inputs!$C$30,0,$B516-2)/IF(sommmeProdInv(Inputs!$B$30:$AY$30,$D$502:$BA$502,'Health SCR'!AB$3)&gt;0,sommmeProdInv(Inputs!$B$30:$AY$30,$D$502:$BA$502,'Health SCR'!AB$3),1)+AB515,0)</f>
        <v>0</v>
      </c>
      <c r="AC516" s="339">
        <f ca="1">IF('Health SCR'!AC$3&gt;=$B516,OFFSET($D$502,0,'Health SCR'!AC$3-$B516)*OFFSET(Inputs!$C$30,0,$B516-2)/IF(sommmeProdInv(Inputs!$B$30:$AY$30,$D$502:$BA$502,'Health SCR'!AC$3)&gt;0,sommmeProdInv(Inputs!$B$30:$AY$30,$D$502:$BA$502,'Health SCR'!AC$3),1)+AC515,0)</f>
        <v>0</v>
      </c>
      <c r="AD516" s="339">
        <f ca="1">IF('Health SCR'!AD$3&gt;=$B516,OFFSET($D$502,0,'Health SCR'!AD$3-$B516)*OFFSET(Inputs!$C$30,0,$B516-2)/IF(sommmeProdInv(Inputs!$B$30:$AY$30,$D$502:$BA$502,'Health SCR'!AD$3)&gt;0,sommmeProdInv(Inputs!$B$30:$AY$30,$D$502:$BA$502,'Health SCR'!AD$3),1)+AD515,0)</f>
        <v>0</v>
      </c>
      <c r="AE516" s="339">
        <f ca="1">IF('Health SCR'!AE$3&gt;=$B516,OFFSET($D$502,0,'Health SCR'!AE$3-$B516)*OFFSET(Inputs!$C$30,0,$B516-2)/IF(sommmeProdInv(Inputs!$B$30:$AY$30,$D$502:$BA$502,'Health SCR'!AE$3)&gt;0,sommmeProdInv(Inputs!$B$30:$AY$30,$D$502:$BA$502,'Health SCR'!AE$3),1)+AE515,0)</f>
        <v>0</v>
      </c>
      <c r="AF516" s="339">
        <f ca="1">IF('Health SCR'!AF$3&gt;=$B516,OFFSET($D$502,0,'Health SCR'!AF$3-$B516)*OFFSET(Inputs!$C$30,0,$B516-2)/IF(sommmeProdInv(Inputs!$B$30:$AY$30,$D$502:$BA$502,'Health SCR'!AF$3)&gt;0,sommmeProdInv(Inputs!$B$30:$AY$30,$D$502:$BA$502,'Health SCR'!AF$3),1)+AF515,0)</f>
        <v>0</v>
      </c>
      <c r="AG516" s="339">
        <f ca="1">IF('Health SCR'!AG$3&gt;=$B516,OFFSET($D$502,0,'Health SCR'!AG$3-$B516)*OFFSET(Inputs!$C$30,0,$B516-2)/IF(sommmeProdInv(Inputs!$B$30:$AY$30,$D$502:$BA$502,'Health SCR'!AG$3)&gt;0,sommmeProdInv(Inputs!$B$30:$AY$30,$D$502:$BA$502,'Health SCR'!AG$3),1)+AG515,0)</f>
        <v>0</v>
      </c>
      <c r="AH516" s="339">
        <f ca="1">IF('Health SCR'!AH$3&gt;=$B516,OFFSET($D$502,0,'Health SCR'!AH$3-$B516)*OFFSET(Inputs!$C$30,0,$B516-2)/IF(sommmeProdInv(Inputs!$B$30:$AY$30,$D$502:$BA$502,'Health SCR'!AH$3)&gt;0,sommmeProdInv(Inputs!$B$30:$AY$30,$D$502:$BA$502,'Health SCR'!AH$3),1)+AH515,0)</f>
        <v>0</v>
      </c>
      <c r="AI516" s="339">
        <f ca="1">IF('Health SCR'!AI$3&gt;=$B516,OFFSET($D$502,0,'Health SCR'!AI$3-$B516)*OFFSET(Inputs!$C$30,0,$B516-2)/IF(sommmeProdInv(Inputs!$B$30:$AY$30,$D$502:$BA$502,'Health SCR'!AI$3)&gt;0,sommmeProdInv(Inputs!$B$30:$AY$30,$D$502:$BA$502,'Health SCR'!AI$3),1)+AI515,0)</f>
        <v>0</v>
      </c>
      <c r="AJ516" s="339">
        <f ca="1">IF('Health SCR'!AJ$3&gt;=$B516,OFFSET($D$502,0,'Health SCR'!AJ$3-$B516)*OFFSET(Inputs!$C$30,0,$B516-2)/IF(sommmeProdInv(Inputs!$B$30:$AY$30,$D$502:$BA$502,'Health SCR'!AJ$3)&gt;0,sommmeProdInv(Inputs!$B$30:$AY$30,$D$502:$BA$502,'Health SCR'!AJ$3),1)+AJ515,0)</f>
        <v>0</v>
      </c>
      <c r="AK516" s="339">
        <f ca="1">IF('Health SCR'!AK$3&gt;=$B516,OFFSET($D$502,0,'Health SCR'!AK$3-$B516)*OFFSET(Inputs!$C$30,0,$B516-2)/IF(sommmeProdInv(Inputs!$B$30:$AY$30,$D$502:$BA$502,'Health SCR'!AK$3)&gt;0,sommmeProdInv(Inputs!$B$30:$AY$30,$D$502:$BA$502,'Health SCR'!AK$3),1)+AK515,0)</f>
        <v>0</v>
      </c>
      <c r="AL516" s="339">
        <f ca="1">IF('Health SCR'!AL$3&gt;=$B516,OFFSET($D$502,0,'Health SCR'!AL$3-$B516)*OFFSET(Inputs!$C$30,0,$B516-2)/IF(sommmeProdInv(Inputs!$B$30:$AY$30,$D$502:$BA$502,'Health SCR'!AL$3)&gt;0,sommmeProdInv(Inputs!$B$30:$AY$30,$D$502:$BA$502,'Health SCR'!AL$3),1)+AL515,0)</f>
        <v>0</v>
      </c>
      <c r="AM516" s="339">
        <f ca="1">IF('Health SCR'!AM$3&gt;=$B516,OFFSET($D$502,0,'Health SCR'!AM$3-$B516)*OFFSET(Inputs!$C$30,0,$B516-2)/IF(sommmeProdInv(Inputs!$B$30:$AY$30,$D$502:$BA$502,'Health SCR'!AM$3)&gt;0,sommmeProdInv(Inputs!$B$30:$AY$30,$D$502:$BA$502,'Health SCR'!AM$3),1)+AM515,0)</f>
        <v>0</v>
      </c>
      <c r="AN516" s="339">
        <f ca="1">IF('Health SCR'!AN$3&gt;=$B516,OFFSET($D$502,0,'Health SCR'!AN$3-$B516)*OFFSET(Inputs!$C$30,0,$B516-2)/IF(sommmeProdInv(Inputs!$B$30:$AY$30,$D$502:$BA$502,'Health SCR'!AN$3)&gt;0,sommmeProdInv(Inputs!$B$30:$AY$30,$D$502:$BA$502,'Health SCR'!AN$3),1)+AN515,0)</f>
        <v>0</v>
      </c>
      <c r="AO516" s="339">
        <f ca="1">IF('Health SCR'!AO$3&gt;=$B516,OFFSET($D$502,0,'Health SCR'!AO$3-$B516)*OFFSET(Inputs!$C$30,0,$B516-2)/IF(sommmeProdInv(Inputs!$B$30:$AY$30,$D$502:$BA$502,'Health SCR'!AO$3)&gt;0,sommmeProdInv(Inputs!$B$30:$AY$30,$D$502:$BA$502,'Health SCR'!AO$3),1)+AO515,0)</f>
        <v>0</v>
      </c>
      <c r="AP516" s="339">
        <f ca="1">IF('Health SCR'!AP$3&gt;=$B516,OFFSET($D$502,0,'Health SCR'!AP$3-$B516)*OFFSET(Inputs!$C$30,0,$B516-2)/IF(sommmeProdInv(Inputs!$B$30:$AY$30,$D$502:$BA$502,'Health SCR'!AP$3)&gt;0,sommmeProdInv(Inputs!$B$30:$AY$30,$D$502:$BA$502,'Health SCR'!AP$3),1)+AP515,0)</f>
        <v>0</v>
      </c>
      <c r="AQ516" s="339">
        <f ca="1">IF('Health SCR'!AQ$3&gt;=$B516,OFFSET($D$502,0,'Health SCR'!AQ$3-$B516)*OFFSET(Inputs!$C$30,0,$B516-2)/IF(sommmeProdInv(Inputs!$B$30:$AY$30,$D$502:$BA$502,'Health SCR'!AQ$3)&gt;0,sommmeProdInv(Inputs!$B$30:$AY$30,$D$502:$BA$502,'Health SCR'!AQ$3),1)+AQ515,0)</f>
        <v>0</v>
      </c>
      <c r="AR516" s="339">
        <f ca="1">IF('Health SCR'!AR$3&gt;=$B516,OFFSET($D$502,0,'Health SCR'!AR$3-$B516)*OFFSET(Inputs!$C$30,0,$B516-2)/IF(sommmeProdInv(Inputs!$B$30:$AY$30,$D$502:$BA$502,'Health SCR'!AR$3)&gt;0,sommmeProdInv(Inputs!$B$30:$AY$30,$D$502:$BA$502,'Health SCR'!AR$3),1)+AR515,0)</f>
        <v>0</v>
      </c>
      <c r="AS516" s="339">
        <f ca="1">IF('Health SCR'!AS$3&gt;=$B516,OFFSET($D$502,0,'Health SCR'!AS$3-$B516)*OFFSET(Inputs!$C$30,0,$B516-2)/IF(sommmeProdInv(Inputs!$B$30:$AY$30,$D$502:$BA$502,'Health SCR'!AS$3)&gt;0,sommmeProdInv(Inputs!$B$30:$AY$30,$D$502:$BA$502,'Health SCR'!AS$3),1)+AS515,0)</f>
        <v>0</v>
      </c>
      <c r="AT516" s="339">
        <f ca="1">IF('Health SCR'!AT$3&gt;=$B516,OFFSET($D$502,0,'Health SCR'!AT$3-$B516)*OFFSET(Inputs!$C$30,0,$B516-2)/IF(sommmeProdInv(Inputs!$B$30:$AY$30,$D$502:$BA$502,'Health SCR'!AT$3)&gt;0,sommmeProdInv(Inputs!$B$30:$AY$30,$D$502:$BA$502,'Health SCR'!AT$3),1)+AT515,0)</f>
        <v>0</v>
      </c>
      <c r="AU516" s="339">
        <f ca="1">IF('Health SCR'!AU$3&gt;=$B516,OFFSET($D$502,0,'Health SCR'!AU$3-$B516)*OFFSET(Inputs!$C$30,0,$B516-2)/IF(sommmeProdInv(Inputs!$B$30:$AY$30,$D$502:$BA$502,'Health SCR'!AU$3)&gt;0,sommmeProdInv(Inputs!$B$30:$AY$30,$D$502:$BA$502,'Health SCR'!AU$3),1)+AU515,0)</f>
        <v>0</v>
      </c>
      <c r="AV516" s="339">
        <f ca="1">IF('Health SCR'!AV$3&gt;=$B516,OFFSET($D$502,0,'Health SCR'!AV$3-$B516)*OFFSET(Inputs!$C$30,0,$B516-2)/IF(sommmeProdInv(Inputs!$B$30:$AY$30,$D$502:$BA$502,'Health SCR'!AV$3)&gt;0,sommmeProdInv(Inputs!$B$30:$AY$30,$D$502:$BA$502,'Health SCR'!AV$3),1)+AV515,0)</f>
        <v>0</v>
      </c>
      <c r="AW516" s="339">
        <f ca="1">IF('Health SCR'!AW$3&gt;=$B516,OFFSET($D$502,0,'Health SCR'!AW$3-$B516)*OFFSET(Inputs!$C$30,0,$B516-2)/IF(sommmeProdInv(Inputs!$B$30:$AY$30,$D$502:$BA$502,'Health SCR'!AW$3)&gt;0,sommmeProdInv(Inputs!$B$30:$AY$30,$D$502:$BA$502,'Health SCR'!AW$3),1)+AW515,0)</f>
        <v>0</v>
      </c>
      <c r="AX516" s="339">
        <f ca="1">IF('Health SCR'!AX$3&gt;=$B516,OFFSET($D$502,0,'Health SCR'!AX$3-$B516)*OFFSET(Inputs!$C$30,0,$B516-2)/IF(sommmeProdInv(Inputs!$B$30:$AY$30,$D$502:$BA$502,'Health SCR'!AX$3)&gt;0,sommmeProdInv(Inputs!$B$30:$AY$30,$D$502:$BA$502,'Health SCR'!AX$3),1)+AX515,0)</f>
        <v>0</v>
      </c>
      <c r="AY516" s="339">
        <f ca="1">IF('Health SCR'!AY$3&gt;=$B516,OFFSET($D$502,0,'Health SCR'!AY$3-$B516)*OFFSET(Inputs!$C$30,0,$B516-2)/IF(sommmeProdInv(Inputs!$B$30:$AY$30,$D$502:$BA$502,'Health SCR'!AY$3)&gt;0,sommmeProdInv(Inputs!$B$30:$AY$30,$D$502:$BA$502,'Health SCR'!AY$3),1)+AY515,0)</f>
        <v>0</v>
      </c>
      <c r="AZ516" s="339">
        <f ca="1">IF('Health SCR'!AZ$3&gt;=$B516,OFFSET($D$502,0,'Health SCR'!AZ$3-$B516)*OFFSET(Inputs!$C$30,0,$B516-2)/IF(sommmeProdInv(Inputs!$B$30:$AY$30,$D$502:$BA$502,'Health SCR'!AZ$3)&gt;0,sommmeProdInv(Inputs!$B$30:$AY$30,$D$502:$BA$502,'Health SCR'!AZ$3),1)+AZ515,0)</f>
        <v>0</v>
      </c>
      <c r="BA516" s="339">
        <f ca="1">IF('Health SCR'!BA$3&gt;=$B516,OFFSET($D$502,0,'Health SCR'!BA$3-$B516)*OFFSET(Inputs!$C$30,0,$B516-2)/IF(sommmeProdInv(Inputs!$B$30:$AY$30,$D$502:$BA$502,'Health SCR'!BA$3)&gt;0,sommmeProdInv(Inputs!$B$30:$AY$30,$D$502:$BA$502,'Health SCR'!BA$3),1)+BA515,0)</f>
        <v>0</v>
      </c>
      <c r="BB516" s="286"/>
      <c r="BC516" s="286"/>
      <c r="BD516" s="286"/>
      <c r="BE516" s="286"/>
      <c r="BF516" s="286"/>
      <c r="BG516" s="286"/>
      <c r="BH516" s="286"/>
      <c r="BI516" s="286"/>
      <c r="BJ516" s="286"/>
      <c r="BK516" s="286"/>
      <c r="BL516" s="286"/>
      <c r="BM516" s="286"/>
      <c r="BN516" s="286"/>
      <c r="BO516" s="286"/>
      <c r="BP516" s="286"/>
      <c r="BQ516" s="286"/>
      <c r="BR516" s="286"/>
      <c r="BS516" s="286"/>
      <c r="BT516" s="286"/>
      <c r="BU516" s="286"/>
      <c r="BV516" s="286"/>
      <c r="BW516" s="286"/>
      <c r="BX516" s="286"/>
      <c r="BY516" s="286"/>
      <c r="BZ516" s="286"/>
      <c r="CA516" s="286"/>
      <c r="CB516" s="286"/>
      <c r="CC516" s="286"/>
      <c r="CD516" s="286"/>
      <c r="CE516" s="286"/>
      <c r="CF516" s="286"/>
      <c r="CG516" s="286"/>
      <c r="CH516" s="286"/>
      <c r="CI516" s="286"/>
      <c r="CJ516" s="286"/>
      <c r="CK516" s="286"/>
      <c r="CL516" s="286"/>
      <c r="CM516" s="286"/>
      <c r="CN516" s="286"/>
      <c r="CO516" s="286"/>
      <c r="CP516" s="286"/>
      <c r="CQ516" s="286"/>
      <c r="CR516" s="286"/>
      <c r="CS516" s="286"/>
      <c r="CT516" s="286"/>
      <c r="CU516" s="286"/>
      <c r="CV516" s="286"/>
      <c r="CW516" s="286"/>
      <c r="CX516" s="286"/>
      <c r="CY516" s="286"/>
      <c r="CZ516" s="286"/>
      <c r="DA516" s="286"/>
      <c r="DB516" s="286"/>
      <c r="DC516" s="286"/>
      <c r="DD516" s="286"/>
      <c r="DE516" s="286"/>
      <c r="DF516" s="286"/>
      <c r="DG516" s="286"/>
      <c r="DH516" s="286"/>
      <c r="DI516" s="286"/>
      <c r="DJ516" s="286"/>
      <c r="DK516" s="286"/>
      <c r="DL516" s="286"/>
      <c r="DM516" s="286"/>
      <c r="DN516" s="286"/>
      <c r="DO516" s="286"/>
      <c r="DP516" s="286"/>
      <c r="DQ516" s="286"/>
      <c r="DR516" s="286"/>
      <c r="DS516" s="286"/>
      <c r="DT516" s="286"/>
      <c r="DU516" s="286"/>
      <c r="DV516" s="286"/>
      <c r="DW516" s="286"/>
      <c r="DX516" s="286"/>
      <c r="DY516" s="286"/>
      <c r="DZ516" s="286"/>
      <c r="EA516" s="286"/>
      <c r="EB516" s="286"/>
      <c r="EC516" s="286"/>
      <c r="ED516" s="286"/>
      <c r="EE516" s="286"/>
      <c r="EF516" s="286"/>
      <c r="EG516" s="286"/>
      <c r="EH516" s="286"/>
      <c r="EI516" s="286"/>
      <c r="EJ516" s="286"/>
      <c r="EK516" s="286"/>
      <c r="EL516" s="286"/>
      <c r="EM516" s="286"/>
      <c r="EN516" s="286"/>
      <c r="EO516" s="286"/>
      <c r="EP516" s="286"/>
      <c r="EQ516" s="286"/>
      <c r="ER516" s="286"/>
      <c r="ES516" s="286"/>
      <c r="ET516" s="286"/>
      <c r="EU516" s="286"/>
      <c r="EV516" s="286"/>
      <c r="EW516" s="286"/>
      <c r="EX516" s="286"/>
      <c r="EY516" s="286"/>
      <c r="EZ516" s="286"/>
      <c r="FA516" s="286"/>
      <c r="FB516" s="286"/>
      <c r="FC516" s="286"/>
      <c r="FD516" s="286"/>
      <c r="FE516" s="286"/>
      <c r="FF516" s="286"/>
      <c r="FG516" s="286"/>
      <c r="FH516" s="286"/>
      <c r="FI516" s="286"/>
      <c r="FJ516" s="286"/>
      <c r="FK516" s="286"/>
      <c r="FL516" s="286"/>
      <c r="FM516" s="286"/>
      <c r="FN516" s="286"/>
      <c r="FO516" s="286"/>
      <c r="FP516" s="286"/>
      <c r="FQ516" s="286"/>
      <c r="FR516" s="286"/>
      <c r="FS516" s="286"/>
      <c r="FT516" s="286"/>
      <c r="FU516" s="286"/>
      <c r="FV516" s="286"/>
      <c r="FW516" s="286"/>
      <c r="FX516" s="286"/>
      <c r="FY516" s="286"/>
      <c r="FZ516" s="286"/>
      <c r="GA516" s="286"/>
      <c r="GB516" s="286"/>
      <c r="GC516" s="286"/>
      <c r="GD516" s="286"/>
      <c r="GE516" s="286"/>
      <c r="GF516" s="286"/>
      <c r="GG516" s="286"/>
      <c r="GH516" s="286"/>
      <c r="GI516" s="286"/>
      <c r="GJ516" s="286"/>
      <c r="GK516" s="286"/>
      <c r="GL516" s="286"/>
      <c r="GM516" s="286"/>
      <c r="GN516" s="286"/>
      <c r="GO516" s="286"/>
      <c r="GP516" s="286"/>
      <c r="GQ516" s="286"/>
      <c r="GR516" s="286"/>
      <c r="GS516" s="286"/>
      <c r="GT516" s="286"/>
      <c r="GU516" s="286"/>
      <c r="GV516" s="286"/>
      <c r="GW516" s="286"/>
      <c r="GX516" s="286"/>
      <c r="GY516" s="286"/>
      <c r="GZ516" s="286"/>
      <c r="HA516" s="286"/>
      <c r="HB516" s="286"/>
      <c r="HC516" s="286"/>
      <c r="HD516" s="286"/>
      <c r="HE516" s="286"/>
      <c r="HF516" s="286"/>
      <c r="HG516" s="286"/>
      <c r="HH516" s="286"/>
      <c r="HI516" s="286"/>
      <c r="HJ516" s="286"/>
      <c r="HK516" s="286"/>
      <c r="HL516" s="286"/>
      <c r="HM516" s="286"/>
      <c r="HN516" s="286"/>
      <c r="HO516" s="286"/>
      <c r="HP516" s="286"/>
      <c r="HQ516" s="286"/>
      <c r="HR516" s="286"/>
      <c r="HS516" s="286"/>
      <c r="HT516" s="286"/>
      <c r="HU516" s="286"/>
      <c r="HV516" s="286"/>
      <c r="HW516" s="286"/>
      <c r="HX516" s="286"/>
      <c r="HY516" s="286"/>
      <c r="HZ516" s="286"/>
      <c r="IA516" s="286"/>
      <c r="IB516" s="286"/>
      <c r="IC516" s="286"/>
      <c r="ID516" s="286"/>
      <c r="IE516" s="286"/>
      <c r="IF516" s="286"/>
      <c r="IG516" s="286"/>
      <c r="IH516" s="286"/>
      <c r="II516" s="286"/>
      <c r="IJ516" s="286"/>
      <c r="IK516" s="286"/>
      <c r="IL516" s="286"/>
      <c r="IM516" s="286"/>
      <c r="IN516" s="286"/>
      <c r="IO516" s="286"/>
      <c r="IP516" s="286"/>
      <c r="IQ516" s="286"/>
      <c r="IR516" s="286"/>
      <c r="IS516" s="286"/>
      <c r="IT516" s="286"/>
      <c r="IU516" s="286"/>
      <c r="IV516" s="286"/>
    </row>
    <row r="517" spans="1:256" s="452" customFormat="1" outlineLevel="1">
      <c r="A517" s="793"/>
      <c r="B517" s="978">
        <v>14</v>
      </c>
      <c r="C517" s="979"/>
      <c r="D517" s="221"/>
      <c r="E517" s="338">
        <f ca="1">IF('Health SCR'!E$3&gt;=$B517,OFFSET($D$502,0,'Health SCR'!E$3-$B517)*OFFSET(Inputs!$C$30,0,$B517-2)/IF(sommmeProdInv(Inputs!$B$30:$AY$30,$D$502:$BA$502,'Health SCR'!E$3)&gt;0,sommmeProdInv(Inputs!$B$30:$AY$30,$D$502:$BA$502,'Health SCR'!E$3),1)+E516,0)</f>
        <v>0</v>
      </c>
      <c r="F517" s="339">
        <f ca="1">IF('Health SCR'!F$3&gt;=$B517,OFFSET($D$502,0,'Health SCR'!F$3-$B517)*OFFSET(Inputs!$C$30,0,$B517-2)/IF(sommmeProdInv(Inputs!$B$30:$AY$30,$D$502:$BA$502,'Health SCR'!F$3)&gt;0,sommmeProdInv(Inputs!$B$30:$AY$30,$D$502:$BA$502,'Health SCR'!F$3),1)+F516,0)</f>
        <v>0</v>
      </c>
      <c r="G517" s="339">
        <f ca="1">IF('Health SCR'!G$3&gt;=$B517,OFFSET($D$502,0,'Health SCR'!G$3-$B517)*OFFSET(Inputs!$C$30,0,$B517-2)/IF(sommmeProdInv(Inputs!$B$30:$AY$30,$D$502:$BA$502,'Health SCR'!G$3)&gt;0,sommmeProdInv(Inputs!$B$30:$AY$30,$D$502:$BA$502,'Health SCR'!G$3),1)+G516,0)</f>
        <v>0</v>
      </c>
      <c r="H517" s="339">
        <f ca="1">IF('Health SCR'!H$3&gt;=$B517,OFFSET($D$502,0,'Health SCR'!H$3-$B517)*OFFSET(Inputs!$C$30,0,$B517-2)/IF(sommmeProdInv(Inputs!$B$30:$AY$30,$D$502:$BA$502,'Health SCR'!H$3)&gt;0,sommmeProdInv(Inputs!$B$30:$AY$30,$D$502:$BA$502,'Health SCR'!H$3),1)+H516,0)</f>
        <v>0</v>
      </c>
      <c r="I517" s="339">
        <f ca="1">IF('Health SCR'!I$3&gt;=$B517,OFFSET($D$502,0,'Health SCR'!I$3-$B517)*OFFSET(Inputs!$C$30,0,$B517-2)/IF(sommmeProdInv(Inputs!$B$30:$AY$30,$D$502:$BA$502,'Health SCR'!I$3)&gt;0,sommmeProdInv(Inputs!$B$30:$AY$30,$D$502:$BA$502,'Health SCR'!I$3),1)+I516,0)</f>
        <v>0</v>
      </c>
      <c r="J517" s="339">
        <f ca="1">IF('Health SCR'!J$3&gt;=$B517,OFFSET($D$502,0,'Health SCR'!J$3-$B517)*OFFSET(Inputs!$C$30,0,$B517-2)/IF(sommmeProdInv(Inputs!$B$30:$AY$30,$D$502:$BA$502,'Health SCR'!J$3)&gt;0,sommmeProdInv(Inputs!$B$30:$AY$30,$D$502:$BA$502,'Health SCR'!J$3),1)+J516,0)</f>
        <v>0</v>
      </c>
      <c r="K517" s="339">
        <f ca="1">IF('Health SCR'!K$3&gt;=$B517,OFFSET($D$502,0,'Health SCR'!K$3-$B517)*OFFSET(Inputs!$C$30,0,$B517-2)/IF(sommmeProdInv(Inputs!$B$30:$AY$30,$D$502:$BA$502,'Health SCR'!K$3)&gt;0,sommmeProdInv(Inputs!$B$30:$AY$30,$D$502:$BA$502,'Health SCR'!K$3),1)+K516,0)</f>
        <v>0</v>
      </c>
      <c r="L517" s="339">
        <f ca="1">IF('Health SCR'!L$3&gt;=$B517,OFFSET($D$502,0,'Health SCR'!L$3-$B517)*OFFSET(Inputs!$C$30,0,$B517-2)/IF(sommmeProdInv(Inputs!$B$30:$AY$30,$D$502:$BA$502,'Health SCR'!L$3)&gt;0,sommmeProdInv(Inputs!$B$30:$AY$30,$D$502:$BA$502,'Health SCR'!L$3),1)+L516,0)</f>
        <v>0</v>
      </c>
      <c r="M517" s="339">
        <f ca="1">IF('Health SCR'!M$3&gt;=$B517,OFFSET($D$502,0,'Health SCR'!M$3-$B517)*OFFSET(Inputs!$C$30,0,$B517-2)/IF(sommmeProdInv(Inputs!$B$30:$AY$30,$D$502:$BA$502,'Health SCR'!M$3)&gt;0,sommmeProdInv(Inputs!$B$30:$AY$30,$D$502:$BA$502,'Health SCR'!M$3),1)+M516,0)</f>
        <v>0</v>
      </c>
      <c r="N517" s="339">
        <f ca="1">IF('Health SCR'!N$3&gt;=$B517,OFFSET($D$502,0,'Health SCR'!N$3-$B517)*OFFSET(Inputs!$C$30,0,$B517-2)/IF(sommmeProdInv(Inputs!$B$30:$AY$30,$D$502:$BA$502,'Health SCR'!N$3)&gt;0,sommmeProdInv(Inputs!$B$30:$AY$30,$D$502:$BA$502,'Health SCR'!N$3),1)+N516,0)</f>
        <v>0</v>
      </c>
      <c r="O517" s="339">
        <f ca="1">IF('Health SCR'!O$3&gt;=$B517,OFFSET($D$502,0,'Health SCR'!O$3-$B517)*OFFSET(Inputs!$C$30,0,$B517-2)/IF(sommmeProdInv(Inputs!$B$30:$AY$30,$D$502:$BA$502,'Health SCR'!O$3)&gt;0,sommmeProdInv(Inputs!$B$30:$AY$30,$D$502:$BA$502,'Health SCR'!O$3),1)+O516,0)</f>
        <v>0</v>
      </c>
      <c r="P517" s="339">
        <f ca="1">IF('Health SCR'!P$3&gt;=$B517,OFFSET($D$502,0,'Health SCR'!P$3-$B517)*OFFSET(Inputs!$C$30,0,$B517-2)/IF(sommmeProdInv(Inputs!$B$30:$AY$30,$D$502:$BA$502,'Health SCR'!P$3)&gt;0,sommmeProdInv(Inputs!$B$30:$AY$30,$D$502:$BA$502,'Health SCR'!P$3),1)+P516,0)</f>
        <v>0</v>
      </c>
      <c r="Q517" s="339">
        <f ca="1">IF('Health SCR'!Q$3&gt;=$B517,OFFSET($D$502,0,'Health SCR'!Q$3-$B517)*OFFSET(Inputs!$C$30,0,$B517-2)/IF(sommmeProdInv(Inputs!$B$30:$AY$30,$D$502:$BA$502,'Health SCR'!Q$3)&gt;0,sommmeProdInv(Inputs!$B$30:$AY$30,$D$502:$BA$502,'Health SCR'!Q$3),1)+Q516,0)</f>
        <v>0</v>
      </c>
      <c r="R517" s="339">
        <f ca="1">IF('Health SCR'!R$3&gt;=$B517,OFFSET($D$502,0,'Health SCR'!R$3-$B517)*OFFSET(Inputs!$C$30,0,$B517-2)/IF(sommmeProdInv(Inputs!$B$30:$AY$30,$D$502:$BA$502,'Health SCR'!R$3)&gt;0,sommmeProdInv(Inputs!$B$30:$AY$30,$D$502:$BA$502,'Health SCR'!R$3),1)+R516,0)</f>
        <v>0</v>
      </c>
      <c r="S517" s="339">
        <f ca="1">IF('Health SCR'!S$3&gt;=$B517,OFFSET($D$502,0,'Health SCR'!S$3-$B517)*OFFSET(Inputs!$C$30,0,$B517-2)/IF(sommmeProdInv(Inputs!$B$30:$AY$30,$D$502:$BA$502,'Health SCR'!S$3)&gt;0,sommmeProdInv(Inputs!$B$30:$AY$30,$D$502:$BA$502,'Health SCR'!S$3),1)+S516,0)</f>
        <v>0</v>
      </c>
      <c r="T517" s="339">
        <f ca="1">IF('Health SCR'!T$3&gt;=$B517,OFFSET($D$502,0,'Health SCR'!T$3-$B517)*OFFSET(Inputs!$C$30,0,$B517-2)/IF(sommmeProdInv(Inputs!$B$30:$AY$30,$D$502:$BA$502,'Health SCR'!T$3)&gt;0,sommmeProdInv(Inputs!$B$30:$AY$30,$D$502:$BA$502,'Health SCR'!T$3),1)+T516,0)</f>
        <v>0</v>
      </c>
      <c r="U517" s="339">
        <f ca="1">IF('Health SCR'!U$3&gt;=$B517,OFFSET($D$502,0,'Health SCR'!U$3-$B517)*OFFSET(Inputs!$C$30,0,$B517-2)/IF(sommmeProdInv(Inputs!$B$30:$AY$30,$D$502:$BA$502,'Health SCR'!U$3)&gt;0,sommmeProdInv(Inputs!$B$30:$AY$30,$D$502:$BA$502,'Health SCR'!U$3),1)+U516,0)</f>
        <v>0</v>
      </c>
      <c r="V517" s="339">
        <f ca="1">IF('Health SCR'!V$3&gt;=$B517,OFFSET($D$502,0,'Health SCR'!V$3-$B517)*OFFSET(Inputs!$C$30,0,$B517-2)/IF(sommmeProdInv(Inputs!$B$30:$AY$30,$D$502:$BA$502,'Health SCR'!V$3)&gt;0,sommmeProdInv(Inputs!$B$30:$AY$30,$D$502:$BA$502,'Health SCR'!V$3),1)+V516,0)</f>
        <v>0</v>
      </c>
      <c r="W517" s="339">
        <f ca="1">IF('Health SCR'!W$3&gt;=$B517,OFFSET($D$502,0,'Health SCR'!W$3-$B517)*OFFSET(Inputs!$C$30,0,$B517-2)/IF(sommmeProdInv(Inputs!$B$30:$AY$30,$D$502:$BA$502,'Health SCR'!W$3)&gt;0,sommmeProdInv(Inputs!$B$30:$AY$30,$D$502:$BA$502,'Health SCR'!W$3),1)+W516,0)</f>
        <v>0</v>
      </c>
      <c r="X517" s="339">
        <f ca="1">IF('Health SCR'!X$3&gt;=$B517,OFFSET($D$502,0,'Health SCR'!X$3-$B517)*OFFSET(Inputs!$C$30,0,$B517-2)/IF(sommmeProdInv(Inputs!$B$30:$AY$30,$D$502:$BA$502,'Health SCR'!X$3)&gt;0,sommmeProdInv(Inputs!$B$30:$AY$30,$D$502:$BA$502,'Health SCR'!X$3),1)+X516,0)</f>
        <v>0</v>
      </c>
      <c r="Y517" s="339">
        <f ca="1">IF('Health SCR'!Y$3&gt;=$B517,OFFSET($D$502,0,'Health SCR'!Y$3-$B517)*OFFSET(Inputs!$C$30,0,$B517-2)/IF(sommmeProdInv(Inputs!$B$30:$AY$30,$D$502:$BA$502,'Health SCR'!Y$3)&gt;0,sommmeProdInv(Inputs!$B$30:$AY$30,$D$502:$BA$502,'Health SCR'!Y$3),1)+Y516,0)</f>
        <v>0</v>
      </c>
      <c r="Z517" s="339">
        <f ca="1">IF('Health SCR'!Z$3&gt;=$B517,OFFSET($D$502,0,'Health SCR'!Z$3-$B517)*OFFSET(Inputs!$C$30,0,$B517-2)/IF(sommmeProdInv(Inputs!$B$30:$AY$30,$D$502:$BA$502,'Health SCR'!Z$3)&gt;0,sommmeProdInv(Inputs!$B$30:$AY$30,$D$502:$BA$502,'Health SCR'!Z$3),1)+Z516,0)</f>
        <v>0</v>
      </c>
      <c r="AA517" s="339">
        <f ca="1">IF('Health SCR'!AA$3&gt;=$B517,OFFSET($D$502,0,'Health SCR'!AA$3-$B517)*OFFSET(Inputs!$C$30,0,$B517-2)/IF(sommmeProdInv(Inputs!$B$30:$AY$30,$D$502:$BA$502,'Health SCR'!AA$3)&gt;0,sommmeProdInv(Inputs!$B$30:$AY$30,$D$502:$BA$502,'Health SCR'!AA$3),1)+AA516,0)</f>
        <v>0</v>
      </c>
      <c r="AB517" s="339">
        <f ca="1">IF('Health SCR'!AB$3&gt;=$B517,OFFSET($D$502,0,'Health SCR'!AB$3-$B517)*OFFSET(Inputs!$C$30,0,$B517-2)/IF(sommmeProdInv(Inputs!$B$30:$AY$30,$D$502:$BA$502,'Health SCR'!AB$3)&gt;0,sommmeProdInv(Inputs!$B$30:$AY$30,$D$502:$BA$502,'Health SCR'!AB$3),1)+AB516,0)</f>
        <v>0</v>
      </c>
      <c r="AC517" s="339">
        <f ca="1">IF('Health SCR'!AC$3&gt;=$B517,OFFSET($D$502,0,'Health SCR'!AC$3-$B517)*OFFSET(Inputs!$C$30,0,$B517-2)/IF(sommmeProdInv(Inputs!$B$30:$AY$30,$D$502:$BA$502,'Health SCR'!AC$3)&gt;0,sommmeProdInv(Inputs!$B$30:$AY$30,$D$502:$BA$502,'Health SCR'!AC$3),1)+AC516,0)</f>
        <v>0</v>
      </c>
      <c r="AD517" s="339">
        <f ca="1">IF('Health SCR'!AD$3&gt;=$B517,OFFSET($D$502,0,'Health SCR'!AD$3-$B517)*OFFSET(Inputs!$C$30,0,$B517-2)/IF(sommmeProdInv(Inputs!$B$30:$AY$30,$D$502:$BA$502,'Health SCR'!AD$3)&gt;0,sommmeProdInv(Inputs!$B$30:$AY$30,$D$502:$BA$502,'Health SCR'!AD$3),1)+AD516,0)</f>
        <v>0</v>
      </c>
      <c r="AE517" s="339">
        <f ca="1">IF('Health SCR'!AE$3&gt;=$B517,OFFSET($D$502,0,'Health SCR'!AE$3-$B517)*OFFSET(Inputs!$C$30,0,$B517-2)/IF(sommmeProdInv(Inputs!$B$30:$AY$30,$D$502:$BA$502,'Health SCR'!AE$3)&gt;0,sommmeProdInv(Inputs!$B$30:$AY$30,$D$502:$BA$502,'Health SCR'!AE$3),1)+AE516,0)</f>
        <v>0</v>
      </c>
      <c r="AF517" s="339">
        <f ca="1">IF('Health SCR'!AF$3&gt;=$B517,OFFSET($D$502,0,'Health SCR'!AF$3-$B517)*OFFSET(Inputs!$C$30,0,$B517-2)/IF(sommmeProdInv(Inputs!$B$30:$AY$30,$D$502:$BA$502,'Health SCR'!AF$3)&gt;0,sommmeProdInv(Inputs!$B$30:$AY$30,$D$502:$BA$502,'Health SCR'!AF$3),1)+AF516,0)</f>
        <v>0</v>
      </c>
      <c r="AG517" s="339">
        <f ca="1">IF('Health SCR'!AG$3&gt;=$B517,OFFSET($D$502,0,'Health SCR'!AG$3-$B517)*OFFSET(Inputs!$C$30,0,$B517-2)/IF(sommmeProdInv(Inputs!$B$30:$AY$30,$D$502:$BA$502,'Health SCR'!AG$3)&gt;0,sommmeProdInv(Inputs!$B$30:$AY$30,$D$502:$BA$502,'Health SCR'!AG$3),1)+AG516,0)</f>
        <v>0</v>
      </c>
      <c r="AH517" s="339">
        <f ca="1">IF('Health SCR'!AH$3&gt;=$B517,OFFSET($D$502,0,'Health SCR'!AH$3-$B517)*OFFSET(Inputs!$C$30,0,$B517-2)/IF(sommmeProdInv(Inputs!$B$30:$AY$30,$D$502:$BA$502,'Health SCR'!AH$3)&gt;0,sommmeProdInv(Inputs!$B$30:$AY$30,$D$502:$BA$502,'Health SCR'!AH$3),1)+AH516,0)</f>
        <v>0</v>
      </c>
      <c r="AI517" s="339">
        <f ca="1">IF('Health SCR'!AI$3&gt;=$B517,OFFSET($D$502,0,'Health SCR'!AI$3-$B517)*OFFSET(Inputs!$C$30,0,$B517-2)/IF(sommmeProdInv(Inputs!$B$30:$AY$30,$D$502:$BA$502,'Health SCR'!AI$3)&gt;0,sommmeProdInv(Inputs!$B$30:$AY$30,$D$502:$BA$502,'Health SCR'!AI$3),1)+AI516,0)</f>
        <v>0</v>
      </c>
      <c r="AJ517" s="339">
        <f ca="1">IF('Health SCR'!AJ$3&gt;=$B517,OFFSET($D$502,0,'Health SCR'!AJ$3-$B517)*OFFSET(Inputs!$C$30,0,$B517-2)/IF(sommmeProdInv(Inputs!$B$30:$AY$30,$D$502:$BA$502,'Health SCR'!AJ$3)&gt;0,sommmeProdInv(Inputs!$B$30:$AY$30,$D$502:$BA$502,'Health SCR'!AJ$3),1)+AJ516,0)</f>
        <v>0</v>
      </c>
      <c r="AK517" s="339">
        <f ca="1">IF('Health SCR'!AK$3&gt;=$B517,OFFSET($D$502,0,'Health SCR'!AK$3-$B517)*OFFSET(Inputs!$C$30,0,$B517-2)/IF(sommmeProdInv(Inputs!$B$30:$AY$30,$D$502:$BA$502,'Health SCR'!AK$3)&gt;0,sommmeProdInv(Inputs!$B$30:$AY$30,$D$502:$BA$502,'Health SCR'!AK$3),1)+AK516,0)</f>
        <v>0</v>
      </c>
      <c r="AL517" s="339">
        <f ca="1">IF('Health SCR'!AL$3&gt;=$B517,OFFSET($D$502,0,'Health SCR'!AL$3-$B517)*OFFSET(Inputs!$C$30,0,$B517-2)/IF(sommmeProdInv(Inputs!$B$30:$AY$30,$D$502:$BA$502,'Health SCR'!AL$3)&gt;0,sommmeProdInv(Inputs!$B$30:$AY$30,$D$502:$BA$502,'Health SCR'!AL$3),1)+AL516,0)</f>
        <v>0</v>
      </c>
      <c r="AM517" s="339">
        <f ca="1">IF('Health SCR'!AM$3&gt;=$B517,OFFSET($D$502,0,'Health SCR'!AM$3-$B517)*OFFSET(Inputs!$C$30,0,$B517-2)/IF(sommmeProdInv(Inputs!$B$30:$AY$30,$D$502:$BA$502,'Health SCR'!AM$3)&gt;0,sommmeProdInv(Inputs!$B$30:$AY$30,$D$502:$BA$502,'Health SCR'!AM$3),1)+AM516,0)</f>
        <v>0</v>
      </c>
      <c r="AN517" s="339">
        <f ca="1">IF('Health SCR'!AN$3&gt;=$B517,OFFSET($D$502,0,'Health SCR'!AN$3-$B517)*OFFSET(Inputs!$C$30,0,$B517-2)/IF(sommmeProdInv(Inputs!$B$30:$AY$30,$D$502:$BA$502,'Health SCR'!AN$3)&gt;0,sommmeProdInv(Inputs!$B$30:$AY$30,$D$502:$BA$502,'Health SCR'!AN$3),1)+AN516,0)</f>
        <v>0</v>
      </c>
      <c r="AO517" s="339">
        <f ca="1">IF('Health SCR'!AO$3&gt;=$B517,OFFSET($D$502,0,'Health SCR'!AO$3-$B517)*OFFSET(Inputs!$C$30,0,$B517-2)/IF(sommmeProdInv(Inputs!$B$30:$AY$30,$D$502:$BA$502,'Health SCR'!AO$3)&gt;0,sommmeProdInv(Inputs!$B$30:$AY$30,$D$502:$BA$502,'Health SCR'!AO$3),1)+AO516,0)</f>
        <v>0</v>
      </c>
      <c r="AP517" s="339">
        <f ca="1">IF('Health SCR'!AP$3&gt;=$B517,OFFSET($D$502,0,'Health SCR'!AP$3-$B517)*OFFSET(Inputs!$C$30,0,$B517-2)/IF(sommmeProdInv(Inputs!$B$30:$AY$30,$D$502:$BA$502,'Health SCR'!AP$3)&gt;0,sommmeProdInv(Inputs!$B$30:$AY$30,$D$502:$BA$502,'Health SCR'!AP$3),1)+AP516,0)</f>
        <v>0</v>
      </c>
      <c r="AQ517" s="339">
        <f ca="1">IF('Health SCR'!AQ$3&gt;=$B517,OFFSET($D$502,0,'Health SCR'!AQ$3-$B517)*OFFSET(Inputs!$C$30,0,$B517-2)/IF(sommmeProdInv(Inputs!$B$30:$AY$30,$D$502:$BA$502,'Health SCR'!AQ$3)&gt;0,sommmeProdInv(Inputs!$B$30:$AY$30,$D$502:$BA$502,'Health SCR'!AQ$3),1)+AQ516,0)</f>
        <v>0</v>
      </c>
      <c r="AR517" s="339">
        <f ca="1">IF('Health SCR'!AR$3&gt;=$B517,OFFSET($D$502,0,'Health SCR'!AR$3-$B517)*OFFSET(Inputs!$C$30,0,$B517-2)/IF(sommmeProdInv(Inputs!$B$30:$AY$30,$D$502:$BA$502,'Health SCR'!AR$3)&gt;0,sommmeProdInv(Inputs!$B$30:$AY$30,$D$502:$BA$502,'Health SCR'!AR$3),1)+AR516,0)</f>
        <v>0</v>
      </c>
      <c r="AS517" s="339">
        <f ca="1">IF('Health SCR'!AS$3&gt;=$B517,OFFSET($D$502,0,'Health SCR'!AS$3-$B517)*OFFSET(Inputs!$C$30,0,$B517-2)/IF(sommmeProdInv(Inputs!$B$30:$AY$30,$D$502:$BA$502,'Health SCR'!AS$3)&gt;0,sommmeProdInv(Inputs!$B$30:$AY$30,$D$502:$BA$502,'Health SCR'!AS$3),1)+AS516,0)</f>
        <v>0</v>
      </c>
      <c r="AT517" s="339">
        <f ca="1">IF('Health SCR'!AT$3&gt;=$B517,OFFSET($D$502,0,'Health SCR'!AT$3-$B517)*OFFSET(Inputs!$C$30,0,$B517-2)/IF(sommmeProdInv(Inputs!$B$30:$AY$30,$D$502:$BA$502,'Health SCR'!AT$3)&gt;0,sommmeProdInv(Inputs!$B$30:$AY$30,$D$502:$BA$502,'Health SCR'!AT$3),1)+AT516,0)</f>
        <v>0</v>
      </c>
      <c r="AU517" s="339">
        <f ca="1">IF('Health SCR'!AU$3&gt;=$B517,OFFSET($D$502,0,'Health SCR'!AU$3-$B517)*OFFSET(Inputs!$C$30,0,$B517-2)/IF(sommmeProdInv(Inputs!$B$30:$AY$30,$D$502:$BA$502,'Health SCR'!AU$3)&gt;0,sommmeProdInv(Inputs!$B$30:$AY$30,$D$502:$BA$502,'Health SCR'!AU$3),1)+AU516,0)</f>
        <v>0</v>
      </c>
      <c r="AV517" s="339">
        <f ca="1">IF('Health SCR'!AV$3&gt;=$B517,OFFSET($D$502,0,'Health SCR'!AV$3-$B517)*OFFSET(Inputs!$C$30,0,$B517-2)/IF(sommmeProdInv(Inputs!$B$30:$AY$30,$D$502:$BA$502,'Health SCR'!AV$3)&gt;0,sommmeProdInv(Inputs!$B$30:$AY$30,$D$502:$BA$502,'Health SCR'!AV$3),1)+AV516,0)</f>
        <v>0</v>
      </c>
      <c r="AW517" s="339">
        <f ca="1">IF('Health SCR'!AW$3&gt;=$B517,OFFSET($D$502,0,'Health SCR'!AW$3-$B517)*OFFSET(Inputs!$C$30,0,$B517-2)/IF(sommmeProdInv(Inputs!$B$30:$AY$30,$D$502:$BA$502,'Health SCR'!AW$3)&gt;0,sommmeProdInv(Inputs!$B$30:$AY$30,$D$502:$BA$502,'Health SCR'!AW$3),1)+AW516,0)</f>
        <v>0</v>
      </c>
      <c r="AX517" s="339">
        <f ca="1">IF('Health SCR'!AX$3&gt;=$B517,OFFSET($D$502,0,'Health SCR'!AX$3-$B517)*OFFSET(Inputs!$C$30,0,$B517-2)/IF(sommmeProdInv(Inputs!$B$30:$AY$30,$D$502:$BA$502,'Health SCR'!AX$3)&gt;0,sommmeProdInv(Inputs!$B$30:$AY$30,$D$502:$BA$502,'Health SCR'!AX$3),1)+AX516,0)</f>
        <v>0</v>
      </c>
      <c r="AY517" s="339">
        <f ca="1">IF('Health SCR'!AY$3&gt;=$B517,OFFSET($D$502,0,'Health SCR'!AY$3-$B517)*OFFSET(Inputs!$C$30,0,$B517-2)/IF(sommmeProdInv(Inputs!$B$30:$AY$30,$D$502:$BA$502,'Health SCR'!AY$3)&gt;0,sommmeProdInv(Inputs!$B$30:$AY$30,$D$502:$BA$502,'Health SCR'!AY$3),1)+AY516,0)</f>
        <v>0</v>
      </c>
      <c r="AZ517" s="339">
        <f ca="1">IF('Health SCR'!AZ$3&gt;=$B517,OFFSET($D$502,0,'Health SCR'!AZ$3-$B517)*OFFSET(Inputs!$C$30,0,$B517-2)/IF(sommmeProdInv(Inputs!$B$30:$AY$30,$D$502:$BA$502,'Health SCR'!AZ$3)&gt;0,sommmeProdInv(Inputs!$B$30:$AY$30,$D$502:$BA$502,'Health SCR'!AZ$3),1)+AZ516,0)</f>
        <v>0</v>
      </c>
      <c r="BA517" s="339">
        <f ca="1">IF('Health SCR'!BA$3&gt;=$B517,OFFSET($D$502,0,'Health SCR'!BA$3-$B517)*OFFSET(Inputs!$C$30,0,$B517-2)/IF(sommmeProdInv(Inputs!$B$30:$AY$30,$D$502:$BA$502,'Health SCR'!BA$3)&gt;0,sommmeProdInv(Inputs!$B$30:$AY$30,$D$502:$BA$502,'Health SCR'!BA$3),1)+BA516,0)</f>
        <v>0</v>
      </c>
      <c r="BB517" s="286"/>
      <c r="BC517" s="286"/>
      <c r="BD517" s="286"/>
      <c r="BE517" s="286"/>
      <c r="BF517" s="286"/>
      <c r="BG517" s="286"/>
      <c r="BH517" s="286"/>
      <c r="BI517" s="286"/>
      <c r="BJ517" s="286"/>
      <c r="BK517" s="286"/>
      <c r="BL517" s="286"/>
      <c r="BM517" s="286"/>
      <c r="BN517" s="286"/>
      <c r="BO517" s="286"/>
      <c r="BP517" s="286"/>
      <c r="BQ517" s="286"/>
      <c r="BR517" s="286"/>
      <c r="BS517" s="286"/>
      <c r="BT517" s="286"/>
      <c r="BU517" s="286"/>
      <c r="BV517" s="286"/>
      <c r="BW517" s="286"/>
      <c r="BX517" s="286"/>
      <c r="BY517" s="286"/>
      <c r="BZ517" s="286"/>
      <c r="CA517" s="286"/>
      <c r="CB517" s="286"/>
      <c r="CC517" s="286"/>
      <c r="CD517" s="286"/>
      <c r="CE517" s="286"/>
      <c r="CF517" s="286"/>
      <c r="CG517" s="286"/>
      <c r="CH517" s="286"/>
      <c r="CI517" s="286"/>
      <c r="CJ517" s="286"/>
      <c r="CK517" s="286"/>
      <c r="CL517" s="286"/>
      <c r="CM517" s="286"/>
      <c r="CN517" s="286"/>
      <c r="CO517" s="286"/>
      <c r="CP517" s="286"/>
      <c r="CQ517" s="286"/>
      <c r="CR517" s="286"/>
      <c r="CS517" s="286"/>
      <c r="CT517" s="286"/>
      <c r="CU517" s="286"/>
      <c r="CV517" s="286"/>
      <c r="CW517" s="286"/>
      <c r="CX517" s="286"/>
      <c r="CY517" s="286"/>
      <c r="CZ517" s="286"/>
      <c r="DA517" s="286"/>
      <c r="DB517" s="286"/>
      <c r="DC517" s="286"/>
      <c r="DD517" s="286"/>
      <c r="DE517" s="286"/>
      <c r="DF517" s="286"/>
      <c r="DG517" s="286"/>
      <c r="DH517" s="286"/>
      <c r="DI517" s="286"/>
      <c r="DJ517" s="286"/>
      <c r="DK517" s="286"/>
      <c r="DL517" s="286"/>
      <c r="DM517" s="286"/>
      <c r="DN517" s="286"/>
      <c r="DO517" s="286"/>
      <c r="DP517" s="286"/>
      <c r="DQ517" s="286"/>
      <c r="DR517" s="286"/>
      <c r="DS517" s="286"/>
      <c r="DT517" s="286"/>
      <c r="DU517" s="286"/>
      <c r="DV517" s="286"/>
      <c r="DW517" s="286"/>
      <c r="DX517" s="286"/>
      <c r="DY517" s="286"/>
      <c r="DZ517" s="286"/>
      <c r="EA517" s="286"/>
      <c r="EB517" s="286"/>
      <c r="EC517" s="286"/>
      <c r="ED517" s="286"/>
      <c r="EE517" s="286"/>
      <c r="EF517" s="286"/>
      <c r="EG517" s="286"/>
      <c r="EH517" s="286"/>
      <c r="EI517" s="286"/>
      <c r="EJ517" s="286"/>
      <c r="EK517" s="286"/>
      <c r="EL517" s="286"/>
      <c r="EM517" s="286"/>
      <c r="EN517" s="286"/>
      <c r="EO517" s="286"/>
      <c r="EP517" s="286"/>
      <c r="EQ517" s="286"/>
      <c r="ER517" s="286"/>
      <c r="ES517" s="286"/>
      <c r="ET517" s="286"/>
      <c r="EU517" s="286"/>
      <c r="EV517" s="286"/>
      <c r="EW517" s="286"/>
      <c r="EX517" s="286"/>
      <c r="EY517" s="286"/>
      <c r="EZ517" s="286"/>
      <c r="FA517" s="286"/>
      <c r="FB517" s="286"/>
      <c r="FC517" s="286"/>
      <c r="FD517" s="286"/>
      <c r="FE517" s="286"/>
      <c r="FF517" s="286"/>
      <c r="FG517" s="286"/>
      <c r="FH517" s="286"/>
      <c r="FI517" s="286"/>
      <c r="FJ517" s="286"/>
      <c r="FK517" s="286"/>
      <c r="FL517" s="286"/>
      <c r="FM517" s="286"/>
      <c r="FN517" s="286"/>
      <c r="FO517" s="286"/>
      <c r="FP517" s="286"/>
      <c r="FQ517" s="286"/>
      <c r="FR517" s="286"/>
      <c r="FS517" s="286"/>
      <c r="FT517" s="286"/>
      <c r="FU517" s="286"/>
      <c r="FV517" s="286"/>
      <c r="FW517" s="286"/>
      <c r="FX517" s="286"/>
      <c r="FY517" s="286"/>
      <c r="FZ517" s="286"/>
      <c r="GA517" s="286"/>
      <c r="GB517" s="286"/>
      <c r="GC517" s="286"/>
      <c r="GD517" s="286"/>
      <c r="GE517" s="286"/>
      <c r="GF517" s="286"/>
      <c r="GG517" s="286"/>
      <c r="GH517" s="286"/>
      <c r="GI517" s="286"/>
      <c r="GJ517" s="286"/>
      <c r="GK517" s="286"/>
      <c r="GL517" s="286"/>
      <c r="GM517" s="286"/>
      <c r="GN517" s="286"/>
      <c r="GO517" s="286"/>
      <c r="GP517" s="286"/>
      <c r="GQ517" s="286"/>
      <c r="GR517" s="286"/>
      <c r="GS517" s="286"/>
      <c r="GT517" s="286"/>
      <c r="GU517" s="286"/>
      <c r="GV517" s="286"/>
      <c r="GW517" s="286"/>
      <c r="GX517" s="286"/>
      <c r="GY517" s="286"/>
      <c r="GZ517" s="286"/>
      <c r="HA517" s="286"/>
      <c r="HB517" s="286"/>
      <c r="HC517" s="286"/>
      <c r="HD517" s="286"/>
      <c r="HE517" s="286"/>
      <c r="HF517" s="286"/>
      <c r="HG517" s="286"/>
      <c r="HH517" s="286"/>
      <c r="HI517" s="286"/>
      <c r="HJ517" s="286"/>
      <c r="HK517" s="286"/>
      <c r="HL517" s="286"/>
      <c r="HM517" s="286"/>
      <c r="HN517" s="286"/>
      <c r="HO517" s="286"/>
      <c r="HP517" s="286"/>
      <c r="HQ517" s="286"/>
      <c r="HR517" s="286"/>
      <c r="HS517" s="286"/>
      <c r="HT517" s="286"/>
      <c r="HU517" s="286"/>
      <c r="HV517" s="286"/>
      <c r="HW517" s="286"/>
      <c r="HX517" s="286"/>
      <c r="HY517" s="286"/>
      <c r="HZ517" s="286"/>
      <c r="IA517" s="286"/>
      <c r="IB517" s="286"/>
      <c r="IC517" s="286"/>
      <c r="ID517" s="286"/>
      <c r="IE517" s="286"/>
      <c r="IF517" s="286"/>
      <c r="IG517" s="286"/>
      <c r="IH517" s="286"/>
      <c r="II517" s="286"/>
      <c r="IJ517" s="286"/>
      <c r="IK517" s="286"/>
      <c r="IL517" s="286"/>
      <c r="IM517" s="286"/>
      <c r="IN517" s="286"/>
      <c r="IO517" s="286"/>
      <c r="IP517" s="286"/>
      <c r="IQ517" s="286"/>
      <c r="IR517" s="286"/>
      <c r="IS517" s="286"/>
      <c r="IT517" s="286"/>
      <c r="IU517" s="286"/>
      <c r="IV517" s="286"/>
    </row>
    <row r="518" spans="1:256" s="452" customFormat="1" outlineLevel="1">
      <c r="A518" s="793"/>
      <c r="B518" s="978">
        <v>15</v>
      </c>
      <c r="C518" s="979"/>
      <c r="D518" s="221"/>
      <c r="E518" s="338">
        <f ca="1">IF('Health SCR'!E$3&gt;=$B518,OFFSET($D$502,0,'Health SCR'!E$3-$B518)*OFFSET(Inputs!$C$30,0,$B518-2)/IF(sommmeProdInv(Inputs!$B$30:$AY$30,$D$502:$BA$502,'Health SCR'!E$3)&gt;0,sommmeProdInv(Inputs!$B$30:$AY$30,$D$502:$BA$502,'Health SCR'!E$3),1)+E517,0)</f>
        <v>0</v>
      </c>
      <c r="F518" s="339">
        <f ca="1">IF('Health SCR'!F$3&gt;=$B518,OFFSET($D$502,0,'Health SCR'!F$3-$B518)*OFFSET(Inputs!$C$30,0,$B518-2)/IF(sommmeProdInv(Inputs!$B$30:$AY$30,$D$502:$BA$502,'Health SCR'!F$3)&gt;0,sommmeProdInv(Inputs!$B$30:$AY$30,$D$502:$BA$502,'Health SCR'!F$3),1)+F517,0)</f>
        <v>0</v>
      </c>
      <c r="G518" s="339">
        <f ca="1">IF('Health SCR'!G$3&gt;=$B518,OFFSET($D$502,0,'Health SCR'!G$3-$B518)*OFFSET(Inputs!$C$30,0,$B518-2)/IF(sommmeProdInv(Inputs!$B$30:$AY$30,$D$502:$BA$502,'Health SCR'!G$3)&gt;0,sommmeProdInv(Inputs!$B$30:$AY$30,$D$502:$BA$502,'Health SCR'!G$3),1)+G517,0)</f>
        <v>0</v>
      </c>
      <c r="H518" s="339">
        <f ca="1">IF('Health SCR'!H$3&gt;=$B518,OFFSET($D$502,0,'Health SCR'!H$3-$B518)*OFFSET(Inputs!$C$30,0,$B518-2)/IF(sommmeProdInv(Inputs!$B$30:$AY$30,$D$502:$BA$502,'Health SCR'!H$3)&gt;0,sommmeProdInv(Inputs!$B$30:$AY$30,$D$502:$BA$502,'Health SCR'!H$3),1)+H517,0)</f>
        <v>0</v>
      </c>
      <c r="I518" s="339">
        <f ca="1">IF('Health SCR'!I$3&gt;=$B518,OFFSET($D$502,0,'Health SCR'!I$3-$B518)*OFFSET(Inputs!$C$30,0,$B518-2)/IF(sommmeProdInv(Inputs!$B$30:$AY$30,$D$502:$BA$502,'Health SCR'!I$3)&gt;0,sommmeProdInv(Inputs!$B$30:$AY$30,$D$502:$BA$502,'Health SCR'!I$3),1)+I517,0)</f>
        <v>0</v>
      </c>
      <c r="J518" s="339">
        <f ca="1">IF('Health SCR'!J$3&gt;=$B518,OFFSET($D$502,0,'Health SCR'!J$3-$B518)*OFFSET(Inputs!$C$30,0,$B518-2)/IF(sommmeProdInv(Inputs!$B$30:$AY$30,$D$502:$BA$502,'Health SCR'!J$3)&gt;0,sommmeProdInv(Inputs!$B$30:$AY$30,$D$502:$BA$502,'Health SCR'!J$3),1)+J517,0)</f>
        <v>0</v>
      </c>
      <c r="K518" s="339">
        <f ca="1">IF('Health SCR'!K$3&gt;=$B518,OFFSET($D$502,0,'Health SCR'!K$3-$B518)*OFFSET(Inputs!$C$30,0,$B518-2)/IF(sommmeProdInv(Inputs!$B$30:$AY$30,$D$502:$BA$502,'Health SCR'!K$3)&gt;0,sommmeProdInv(Inputs!$B$30:$AY$30,$D$502:$BA$502,'Health SCR'!K$3),1)+K517,0)</f>
        <v>0</v>
      </c>
      <c r="L518" s="339">
        <f ca="1">IF('Health SCR'!L$3&gt;=$B518,OFFSET($D$502,0,'Health SCR'!L$3-$B518)*OFFSET(Inputs!$C$30,0,$B518-2)/IF(sommmeProdInv(Inputs!$B$30:$AY$30,$D$502:$BA$502,'Health SCR'!L$3)&gt;0,sommmeProdInv(Inputs!$B$30:$AY$30,$D$502:$BA$502,'Health SCR'!L$3),1)+L517,0)</f>
        <v>0</v>
      </c>
      <c r="M518" s="339">
        <f ca="1">IF('Health SCR'!M$3&gt;=$B518,OFFSET($D$502,0,'Health SCR'!M$3-$B518)*OFFSET(Inputs!$C$30,0,$B518-2)/IF(sommmeProdInv(Inputs!$B$30:$AY$30,$D$502:$BA$502,'Health SCR'!M$3)&gt;0,sommmeProdInv(Inputs!$B$30:$AY$30,$D$502:$BA$502,'Health SCR'!M$3),1)+M517,0)</f>
        <v>0</v>
      </c>
      <c r="N518" s="339">
        <f ca="1">IF('Health SCR'!N$3&gt;=$B518,OFFSET($D$502,0,'Health SCR'!N$3-$B518)*OFFSET(Inputs!$C$30,0,$B518-2)/IF(sommmeProdInv(Inputs!$B$30:$AY$30,$D$502:$BA$502,'Health SCR'!N$3)&gt;0,sommmeProdInv(Inputs!$B$30:$AY$30,$D$502:$BA$502,'Health SCR'!N$3),1)+N517,0)</f>
        <v>0</v>
      </c>
      <c r="O518" s="339">
        <f ca="1">IF('Health SCR'!O$3&gt;=$B518,OFFSET($D$502,0,'Health SCR'!O$3-$B518)*OFFSET(Inputs!$C$30,0,$B518-2)/IF(sommmeProdInv(Inputs!$B$30:$AY$30,$D$502:$BA$502,'Health SCR'!O$3)&gt;0,sommmeProdInv(Inputs!$B$30:$AY$30,$D$502:$BA$502,'Health SCR'!O$3),1)+O517,0)</f>
        <v>0</v>
      </c>
      <c r="P518" s="339">
        <f ca="1">IF('Health SCR'!P$3&gt;=$B518,OFFSET($D$502,0,'Health SCR'!P$3-$B518)*OFFSET(Inputs!$C$30,0,$B518-2)/IF(sommmeProdInv(Inputs!$B$30:$AY$30,$D$502:$BA$502,'Health SCR'!P$3)&gt;0,sommmeProdInv(Inputs!$B$30:$AY$30,$D$502:$BA$502,'Health SCR'!P$3),1)+P517,0)</f>
        <v>0</v>
      </c>
      <c r="Q518" s="339">
        <f ca="1">IF('Health SCR'!Q$3&gt;=$B518,OFFSET($D$502,0,'Health SCR'!Q$3-$B518)*OFFSET(Inputs!$C$30,0,$B518-2)/IF(sommmeProdInv(Inputs!$B$30:$AY$30,$D$502:$BA$502,'Health SCR'!Q$3)&gt;0,sommmeProdInv(Inputs!$B$30:$AY$30,$D$502:$BA$502,'Health SCR'!Q$3),1)+Q517,0)</f>
        <v>0</v>
      </c>
      <c r="R518" s="339">
        <f ca="1">IF('Health SCR'!R$3&gt;=$B518,OFFSET($D$502,0,'Health SCR'!R$3-$B518)*OFFSET(Inputs!$C$30,0,$B518-2)/IF(sommmeProdInv(Inputs!$B$30:$AY$30,$D$502:$BA$502,'Health SCR'!R$3)&gt;0,sommmeProdInv(Inputs!$B$30:$AY$30,$D$502:$BA$502,'Health SCR'!R$3),1)+R517,0)</f>
        <v>0</v>
      </c>
      <c r="S518" s="339">
        <f ca="1">IF('Health SCR'!S$3&gt;=$B518,OFFSET($D$502,0,'Health SCR'!S$3-$B518)*OFFSET(Inputs!$C$30,0,$B518-2)/IF(sommmeProdInv(Inputs!$B$30:$AY$30,$D$502:$BA$502,'Health SCR'!S$3)&gt;0,sommmeProdInv(Inputs!$B$30:$AY$30,$D$502:$BA$502,'Health SCR'!S$3),1)+S517,0)</f>
        <v>0</v>
      </c>
      <c r="T518" s="339">
        <f ca="1">IF('Health SCR'!T$3&gt;=$B518,OFFSET($D$502,0,'Health SCR'!T$3-$B518)*OFFSET(Inputs!$C$30,0,$B518-2)/IF(sommmeProdInv(Inputs!$B$30:$AY$30,$D$502:$BA$502,'Health SCR'!T$3)&gt;0,sommmeProdInv(Inputs!$B$30:$AY$30,$D$502:$BA$502,'Health SCR'!T$3),1)+T517,0)</f>
        <v>0</v>
      </c>
      <c r="U518" s="339">
        <f ca="1">IF('Health SCR'!U$3&gt;=$B518,OFFSET($D$502,0,'Health SCR'!U$3-$B518)*OFFSET(Inputs!$C$30,0,$B518-2)/IF(sommmeProdInv(Inputs!$B$30:$AY$30,$D$502:$BA$502,'Health SCR'!U$3)&gt;0,sommmeProdInv(Inputs!$B$30:$AY$30,$D$502:$BA$502,'Health SCR'!U$3),1)+U517,0)</f>
        <v>0</v>
      </c>
      <c r="V518" s="339">
        <f ca="1">IF('Health SCR'!V$3&gt;=$B518,OFFSET($D$502,0,'Health SCR'!V$3-$B518)*OFFSET(Inputs!$C$30,0,$B518-2)/IF(sommmeProdInv(Inputs!$B$30:$AY$30,$D$502:$BA$502,'Health SCR'!V$3)&gt;0,sommmeProdInv(Inputs!$B$30:$AY$30,$D$502:$BA$502,'Health SCR'!V$3),1)+V517,0)</f>
        <v>0</v>
      </c>
      <c r="W518" s="339">
        <f ca="1">IF('Health SCR'!W$3&gt;=$B518,OFFSET($D$502,0,'Health SCR'!W$3-$B518)*OFFSET(Inputs!$C$30,0,$B518-2)/IF(sommmeProdInv(Inputs!$B$30:$AY$30,$D$502:$BA$502,'Health SCR'!W$3)&gt;0,sommmeProdInv(Inputs!$B$30:$AY$30,$D$502:$BA$502,'Health SCR'!W$3),1)+W517,0)</f>
        <v>0</v>
      </c>
      <c r="X518" s="339">
        <f ca="1">IF('Health SCR'!X$3&gt;=$B518,OFFSET($D$502,0,'Health SCR'!X$3-$B518)*OFFSET(Inputs!$C$30,0,$B518-2)/IF(sommmeProdInv(Inputs!$B$30:$AY$30,$D$502:$BA$502,'Health SCR'!X$3)&gt;0,sommmeProdInv(Inputs!$B$30:$AY$30,$D$502:$BA$502,'Health SCR'!X$3),1)+X517,0)</f>
        <v>0</v>
      </c>
      <c r="Y518" s="339">
        <f ca="1">IF('Health SCR'!Y$3&gt;=$B518,OFFSET($D$502,0,'Health SCR'!Y$3-$B518)*OFFSET(Inputs!$C$30,0,$B518-2)/IF(sommmeProdInv(Inputs!$B$30:$AY$30,$D$502:$BA$502,'Health SCR'!Y$3)&gt;0,sommmeProdInv(Inputs!$B$30:$AY$30,$D$502:$BA$502,'Health SCR'!Y$3),1)+Y517,0)</f>
        <v>0</v>
      </c>
      <c r="Z518" s="339">
        <f ca="1">IF('Health SCR'!Z$3&gt;=$B518,OFFSET($D$502,0,'Health SCR'!Z$3-$B518)*OFFSET(Inputs!$C$30,0,$B518-2)/IF(sommmeProdInv(Inputs!$B$30:$AY$30,$D$502:$BA$502,'Health SCR'!Z$3)&gt;0,sommmeProdInv(Inputs!$B$30:$AY$30,$D$502:$BA$502,'Health SCR'!Z$3),1)+Z517,0)</f>
        <v>0</v>
      </c>
      <c r="AA518" s="339">
        <f ca="1">IF('Health SCR'!AA$3&gt;=$B518,OFFSET($D$502,0,'Health SCR'!AA$3-$B518)*OFFSET(Inputs!$C$30,0,$B518-2)/IF(sommmeProdInv(Inputs!$B$30:$AY$30,$D$502:$BA$502,'Health SCR'!AA$3)&gt;0,sommmeProdInv(Inputs!$B$30:$AY$30,$D$502:$BA$502,'Health SCR'!AA$3),1)+AA517,0)</f>
        <v>0</v>
      </c>
      <c r="AB518" s="339">
        <f ca="1">IF('Health SCR'!AB$3&gt;=$B518,OFFSET($D$502,0,'Health SCR'!AB$3-$B518)*OFFSET(Inputs!$C$30,0,$B518-2)/IF(sommmeProdInv(Inputs!$B$30:$AY$30,$D$502:$BA$502,'Health SCR'!AB$3)&gt;0,sommmeProdInv(Inputs!$B$30:$AY$30,$D$502:$BA$502,'Health SCR'!AB$3),1)+AB517,0)</f>
        <v>0</v>
      </c>
      <c r="AC518" s="339">
        <f ca="1">IF('Health SCR'!AC$3&gt;=$B518,OFFSET($D$502,0,'Health SCR'!AC$3-$B518)*OFFSET(Inputs!$C$30,0,$B518-2)/IF(sommmeProdInv(Inputs!$B$30:$AY$30,$D$502:$BA$502,'Health SCR'!AC$3)&gt;0,sommmeProdInv(Inputs!$B$30:$AY$30,$D$502:$BA$502,'Health SCR'!AC$3),1)+AC517,0)</f>
        <v>0</v>
      </c>
      <c r="AD518" s="339">
        <f ca="1">IF('Health SCR'!AD$3&gt;=$B518,OFFSET($D$502,0,'Health SCR'!AD$3-$B518)*OFFSET(Inputs!$C$30,0,$B518-2)/IF(sommmeProdInv(Inputs!$B$30:$AY$30,$D$502:$BA$502,'Health SCR'!AD$3)&gt;0,sommmeProdInv(Inputs!$B$30:$AY$30,$D$502:$BA$502,'Health SCR'!AD$3),1)+AD517,0)</f>
        <v>0</v>
      </c>
      <c r="AE518" s="339">
        <f ca="1">IF('Health SCR'!AE$3&gt;=$B518,OFFSET($D$502,0,'Health SCR'!AE$3-$B518)*OFFSET(Inputs!$C$30,0,$B518-2)/IF(sommmeProdInv(Inputs!$B$30:$AY$30,$D$502:$BA$502,'Health SCR'!AE$3)&gt;0,sommmeProdInv(Inputs!$B$30:$AY$30,$D$502:$BA$502,'Health SCR'!AE$3),1)+AE517,0)</f>
        <v>0</v>
      </c>
      <c r="AF518" s="339">
        <f ca="1">IF('Health SCR'!AF$3&gt;=$B518,OFFSET($D$502,0,'Health SCR'!AF$3-$B518)*OFFSET(Inputs!$C$30,0,$B518-2)/IF(sommmeProdInv(Inputs!$B$30:$AY$30,$D$502:$BA$502,'Health SCR'!AF$3)&gt;0,sommmeProdInv(Inputs!$B$30:$AY$30,$D$502:$BA$502,'Health SCR'!AF$3),1)+AF517,0)</f>
        <v>0</v>
      </c>
      <c r="AG518" s="339">
        <f ca="1">IF('Health SCR'!AG$3&gt;=$B518,OFFSET($D$502,0,'Health SCR'!AG$3-$B518)*OFFSET(Inputs!$C$30,0,$B518-2)/IF(sommmeProdInv(Inputs!$B$30:$AY$30,$D$502:$BA$502,'Health SCR'!AG$3)&gt;0,sommmeProdInv(Inputs!$B$30:$AY$30,$D$502:$BA$502,'Health SCR'!AG$3),1)+AG517,0)</f>
        <v>0</v>
      </c>
      <c r="AH518" s="339">
        <f ca="1">IF('Health SCR'!AH$3&gt;=$B518,OFFSET($D$502,0,'Health SCR'!AH$3-$B518)*OFFSET(Inputs!$C$30,0,$B518-2)/IF(sommmeProdInv(Inputs!$B$30:$AY$30,$D$502:$BA$502,'Health SCR'!AH$3)&gt;0,sommmeProdInv(Inputs!$B$30:$AY$30,$D$502:$BA$502,'Health SCR'!AH$3),1)+AH517,0)</f>
        <v>0</v>
      </c>
      <c r="AI518" s="339">
        <f ca="1">IF('Health SCR'!AI$3&gt;=$B518,OFFSET($D$502,0,'Health SCR'!AI$3-$B518)*OFFSET(Inputs!$C$30,0,$B518-2)/IF(sommmeProdInv(Inputs!$B$30:$AY$30,$D$502:$BA$502,'Health SCR'!AI$3)&gt;0,sommmeProdInv(Inputs!$B$30:$AY$30,$D$502:$BA$502,'Health SCR'!AI$3),1)+AI517,0)</f>
        <v>0</v>
      </c>
      <c r="AJ518" s="339">
        <f ca="1">IF('Health SCR'!AJ$3&gt;=$B518,OFFSET($D$502,0,'Health SCR'!AJ$3-$B518)*OFFSET(Inputs!$C$30,0,$B518-2)/IF(sommmeProdInv(Inputs!$B$30:$AY$30,$D$502:$BA$502,'Health SCR'!AJ$3)&gt;0,sommmeProdInv(Inputs!$B$30:$AY$30,$D$502:$BA$502,'Health SCR'!AJ$3),1)+AJ517,0)</f>
        <v>0</v>
      </c>
      <c r="AK518" s="339">
        <f ca="1">IF('Health SCR'!AK$3&gt;=$B518,OFFSET($D$502,0,'Health SCR'!AK$3-$B518)*OFFSET(Inputs!$C$30,0,$B518-2)/IF(sommmeProdInv(Inputs!$B$30:$AY$30,$D$502:$BA$502,'Health SCR'!AK$3)&gt;0,sommmeProdInv(Inputs!$B$30:$AY$30,$D$502:$BA$502,'Health SCR'!AK$3),1)+AK517,0)</f>
        <v>0</v>
      </c>
      <c r="AL518" s="339">
        <f ca="1">IF('Health SCR'!AL$3&gt;=$B518,OFFSET($D$502,0,'Health SCR'!AL$3-$B518)*OFFSET(Inputs!$C$30,0,$B518-2)/IF(sommmeProdInv(Inputs!$B$30:$AY$30,$D$502:$BA$502,'Health SCR'!AL$3)&gt;0,sommmeProdInv(Inputs!$B$30:$AY$30,$D$502:$BA$502,'Health SCR'!AL$3),1)+AL517,0)</f>
        <v>0</v>
      </c>
      <c r="AM518" s="339">
        <f ca="1">IF('Health SCR'!AM$3&gt;=$B518,OFFSET($D$502,0,'Health SCR'!AM$3-$B518)*OFFSET(Inputs!$C$30,0,$B518-2)/IF(sommmeProdInv(Inputs!$B$30:$AY$30,$D$502:$BA$502,'Health SCR'!AM$3)&gt;0,sommmeProdInv(Inputs!$B$30:$AY$30,$D$502:$BA$502,'Health SCR'!AM$3),1)+AM517,0)</f>
        <v>0</v>
      </c>
      <c r="AN518" s="339">
        <f ca="1">IF('Health SCR'!AN$3&gt;=$B518,OFFSET($D$502,0,'Health SCR'!AN$3-$B518)*OFFSET(Inputs!$C$30,0,$B518-2)/IF(sommmeProdInv(Inputs!$B$30:$AY$30,$D$502:$BA$502,'Health SCR'!AN$3)&gt;0,sommmeProdInv(Inputs!$B$30:$AY$30,$D$502:$BA$502,'Health SCR'!AN$3),1)+AN517,0)</f>
        <v>0</v>
      </c>
      <c r="AO518" s="339">
        <f ca="1">IF('Health SCR'!AO$3&gt;=$B518,OFFSET($D$502,0,'Health SCR'!AO$3-$B518)*OFFSET(Inputs!$C$30,0,$B518-2)/IF(sommmeProdInv(Inputs!$B$30:$AY$30,$D$502:$BA$502,'Health SCR'!AO$3)&gt;0,sommmeProdInv(Inputs!$B$30:$AY$30,$D$502:$BA$502,'Health SCR'!AO$3),1)+AO517,0)</f>
        <v>0</v>
      </c>
      <c r="AP518" s="339">
        <f ca="1">IF('Health SCR'!AP$3&gt;=$B518,OFFSET($D$502,0,'Health SCR'!AP$3-$B518)*OFFSET(Inputs!$C$30,0,$B518-2)/IF(sommmeProdInv(Inputs!$B$30:$AY$30,$D$502:$BA$502,'Health SCR'!AP$3)&gt;0,sommmeProdInv(Inputs!$B$30:$AY$30,$D$502:$BA$502,'Health SCR'!AP$3),1)+AP517,0)</f>
        <v>0</v>
      </c>
      <c r="AQ518" s="339">
        <f ca="1">IF('Health SCR'!AQ$3&gt;=$B518,OFFSET($D$502,0,'Health SCR'!AQ$3-$B518)*OFFSET(Inputs!$C$30,0,$B518-2)/IF(sommmeProdInv(Inputs!$B$30:$AY$30,$D$502:$BA$502,'Health SCR'!AQ$3)&gt;0,sommmeProdInv(Inputs!$B$30:$AY$30,$D$502:$BA$502,'Health SCR'!AQ$3),1)+AQ517,0)</f>
        <v>0</v>
      </c>
      <c r="AR518" s="339">
        <f ca="1">IF('Health SCR'!AR$3&gt;=$B518,OFFSET($D$502,0,'Health SCR'!AR$3-$B518)*OFFSET(Inputs!$C$30,0,$B518-2)/IF(sommmeProdInv(Inputs!$B$30:$AY$30,$D$502:$BA$502,'Health SCR'!AR$3)&gt;0,sommmeProdInv(Inputs!$B$30:$AY$30,$D$502:$BA$502,'Health SCR'!AR$3),1)+AR517,0)</f>
        <v>0</v>
      </c>
      <c r="AS518" s="339">
        <f ca="1">IF('Health SCR'!AS$3&gt;=$B518,OFFSET($D$502,0,'Health SCR'!AS$3-$B518)*OFFSET(Inputs!$C$30,0,$B518-2)/IF(sommmeProdInv(Inputs!$B$30:$AY$30,$D$502:$BA$502,'Health SCR'!AS$3)&gt;0,sommmeProdInv(Inputs!$B$30:$AY$30,$D$502:$BA$502,'Health SCR'!AS$3),1)+AS517,0)</f>
        <v>0</v>
      </c>
      <c r="AT518" s="339">
        <f ca="1">IF('Health SCR'!AT$3&gt;=$B518,OFFSET($D$502,0,'Health SCR'!AT$3-$B518)*OFFSET(Inputs!$C$30,0,$B518-2)/IF(sommmeProdInv(Inputs!$B$30:$AY$30,$D$502:$BA$502,'Health SCR'!AT$3)&gt;0,sommmeProdInv(Inputs!$B$30:$AY$30,$D$502:$BA$502,'Health SCR'!AT$3),1)+AT517,0)</f>
        <v>0</v>
      </c>
      <c r="AU518" s="339">
        <f ca="1">IF('Health SCR'!AU$3&gt;=$B518,OFFSET($D$502,0,'Health SCR'!AU$3-$B518)*OFFSET(Inputs!$C$30,0,$B518-2)/IF(sommmeProdInv(Inputs!$B$30:$AY$30,$D$502:$BA$502,'Health SCR'!AU$3)&gt;0,sommmeProdInv(Inputs!$B$30:$AY$30,$D$502:$BA$502,'Health SCR'!AU$3),1)+AU517,0)</f>
        <v>0</v>
      </c>
      <c r="AV518" s="339">
        <f ca="1">IF('Health SCR'!AV$3&gt;=$B518,OFFSET($D$502,0,'Health SCR'!AV$3-$B518)*OFFSET(Inputs!$C$30,0,$B518-2)/IF(sommmeProdInv(Inputs!$B$30:$AY$30,$D$502:$BA$502,'Health SCR'!AV$3)&gt;0,sommmeProdInv(Inputs!$B$30:$AY$30,$D$502:$BA$502,'Health SCR'!AV$3),1)+AV517,0)</f>
        <v>0</v>
      </c>
      <c r="AW518" s="339">
        <f ca="1">IF('Health SCR'!AW$3&gt;=$B518,OFFSET($D$502,0,'Health SCR'!AW$3-$B518)*OFFSET(Inputs!$C$30,0,$B518-2)/IF(sommmeProdInv(Inputs!$B$30:$AY$30,$D$502:$BA$502,'Health SCR'!AW$3)&gt;0,sommmeProdInv(Inputs!$B$30:$AY$30,$D$502:$BA$502,'Health SCR'!AW$3),1)+AW517,0)</f>
        <v>0</v>
      </c>
      <c r="AX518" s="339">
        <f ca="1">IF('Health SCR'!AX$3&gt;=$B518,OFFSET($D$502,0,'Health SCR'!AX$3-$B518)*OFFSET(Inputs!$C$30,0,$B518-2)/IF(sommmeProdInv(Inputs!$B$30:$AY$30,$D$502:$BA$502,'Health SCR'!AX$3)&gt;0,sommmeProdInv(Inputs!$B$30:$AY$30,$D$502:$BA$502,'Health SCR'!AX$3),1)+AX517,0)</f>
        <v>0</v>
      </c>
      <c r="AY518" s="339">
        <f ca="1">IF('Health SCR'!AY$3&gt;=$B518,OFFSET($D$502,0,'Health SCR'!AY$3-$B518)*OFFSET(Inputs!$C$30,0,$B518-2)/IF(sommmeProdInv(Inputs!$B$30:$AY$30,$D$502:$BA$502,'Health SCR'!AY$3)&gt;0,sommmeProdInv(Inputs!$B$30:$AY$30,$D$502:$BA$502,'Health SCR'!AY$3),1)+AY517,0)</f>
        <v>0</v>
      </c>
      <c r="AZ518" s="339">
        <f ca="1">IF('Health SCR'!AZ$3&gt;=$B518,OFFSET($D$502,0,'Health SCR'!AZ$3-$B518)*OFFSET(Inputs!$C$30,0,$B518-2)/IF(sommmeProdInv(Inputs!$B$30:$AY$30,$D$502:$BA$502,'Health SCR'!AZ$3)&gt;0,sommmeProdInv(Inputs!$B$30:$AY$30,$D$502:$BA$502,'Health SCR'!AZ$3),1)+AZ517,0)</f>
        <v>0</v>
      </c>
      <c r="BA518" s="339">
        <f ca="1">IF('Health SCR'!BA$3&gt;=$B518,OFFSET($D$502,0,'Health SCR'!BA$3-$B518)*OFFSET(Inputs!$C$30,0,$B518-2)/IF(sommmeProdInv(Inputs!$B$30:$AY$30,$D$502:$BA$502,'Health SCR'!BA$3)&gt;0,sommmeProdInv(Inputs!$B$30:$AY$30,$D$502:$BA$502,'Health SCR'!BA$3),1)+BA517,0)</f>
        <v>0</v>
      </c>
      <c r="BB518" s="286"/>
      <c r="BC518" s="286"/>
      <c r="BD518" s="286"/>
      <c r="BE518" s="286"/>
      <c r="BF518" s="286"/>
      <c r="BG518" s="286"/>
      <c r="BH518" s="286"/>
      <c r="BI518" s="286"/>
      <c r="BJ518" s="286"/>
      <c r="BK518" s="286"/>
      <c r="BL518" s="286"/>
      <c r="BM518" s="286"/>
      <c r="BN518" s="286"/>
      <c r="BO518" s="286"/>
      <c r="BP518" s="286"/>
      <c r="BQ518" s="286"/>
      <c r="BR518" s="286"/>
      <c r="BS518" s="286"/>
      <c r="BT518" s="286"/>
      <c r="BU518" s="286"/>
      <c r="BV518" s="286"/>
      <c r="BW518" s="286"/>
      <c r="BX518" s="286"/>
      <c r="BY518" s="286"/>
      <c r="BZ518" s="286"/>
      <c r="CA518" s="286"/>
      <c r="CB518" s="286"/>
      <c r="CC518" s="286"/>
      <c r="CD518" s="286"/>
      <c r="CE518" s="286"/>
      <c r="CF518" s="286"/>
      <c r="CG518" s="286"/>
      <c r="CH518" s="286"/>
      <c r="CI518" s="286"/>
      <c r="CJ518" s="286"/>
      <c r="CK518" s="286"/>
      <c r="CL518" s="286"/>
      <c r="CM518" s="286"/>
      <c r="CN518" s="286"/>
      <c r="CO518" s="286"/>
      <c r="CP518" s="286"/>
      <c r="CQ518" s="286"/>
      <c r="CR518" s="286"/>
      <c r="CS518" s="286"/>
      <c r="CT518" s="286"/>
      <c r="CU518" s="286"/>
      <c r="CV518" s="286"/>
      <c r="CW518" s="286"/>
      <c r="CX518" s="286"/>
      <c r="CY518" s="286"/>
      <c r="CZ518" s="286"/>
      <c r="DA518" s="286"/>
      <c r="DB518" s="286"/>
      <c r="DC518" s="286"/>
      <c r="DD518" s="286"/>
      <c r="DE518" s="286"/>
      <c r="DF518" s="286"/>
      <c r="DG518" s="286"/>
      <c r="DH518" s="286"/>
      <c r="DI518" s="286"/>
      <c r="DJ518" s="286"/>
      <c r="DK518" s="286"/>
      <c r="DL518" s="286"/>
      <c r="DM518" s="286"/>
      <c r="DN518" s="286"/>
      <c r="DO518" s="286"/>
      <c r="DP518" s="286"/>
      <c r="DQ518" s="286"/>
      <c r="DR518" s="286"/>
      <c r="DS518" s="286"/>
      <c r="DT518" s="286"/>
      <c r="DU518" s="286"/>
      <c r="DV518" s="286"/>
      <c r="DW518" s="286"/>
      <c r="DX518" s="286"/>
      <c r="DY518" s="286"/>
      <c r="DZ518" s="286"/>
      <c r="EA518" s="286"/>
      <c r="EB518" s="286"/>
      <c r="EC518" s="286"/>
      <c r="ED518" s="286"/>
      <c r="EE518" s="286"/>
      <c r="EF518" s="286"/>
      <c r="EG518" s="286"/>
      <c r="EH518" s="286"/>
      <c r="EI518" s="286"/>
      <c r="EJ518" s="286"/>
      <c r="EK518" s="286"/>
      <c r="EL518" s="286"/>
      <c r="EM518" s="286"/>
      <c r="EN518" s="286"/>
      <c r="EO518" s="286"/>
      <c r="EP518" s="286"/>
      <c r="EQ518" s="286"/>
      <c r="ER518" s="286"/>
      <c r="ES518" s="286"/>
      <c r="ET518" s="286"/>
      <c r="EU518" s="286"/>
      <c r="EV518" s="286"/>
      <c r="EW518" s="286"/>
      <c r="EX518" s="286"/>
      <c r="EY518" s="286"/>
      <c r="EZ518" s="286"/>
      <c r="FA518" s="286"/>
      <c r="FB518" s="286"/>
      <c r="FC518" s="286"/>
      <c r="FD518" s="286"/>
      <c r="FE518" s="286"/>
      <c r="FF518" s="286"/>
      <c r="FG518" s="286"/>
      <c r="FH518" s="286"/>
      <c r="FI518" s="286"/>
      <c r="FJ518" s="286"/>
      <c r="FK518" s="286"/>
      <c r="FL518" s="286"/>
      <c r="FM518" s="286"/>
      <c r="FN518" s="286"/>
      <c r="FO518" s="286"/>
      <c r="FP518" s="286"/>
      <c r="FQ518" s="286"/>
      <c r="FR518" s="286"/>
      <c r="FS518" s="286"/>
      <c r="FT518" s="286"/>
      <c r="FU518" s="286"/>
      <c r="FV518" s="286"/>
      <c r="FW518" s="286"/>
      <c r="FX518" s="286"/>
      <c r="FY518" s="286"/>
      <c r="FZ518" s="286"/>
      <c r="GA518" s="286"/>
      <c r="GB518" s="286"/>
      <c r="GC518" s="286"/>
      <c r="GD518" s="286"/>
      <c r="GE518" s="286"/>
      <c r="GF518" s="286"/>
      <c r="GG518" s="286"/>
      <c r="GH518" s="286"/>
      <c r="GI518" s="286"/>
      <c r="GJ518" s="286"/>
      <c r="GK518" s="286"/>
      <c r="GL518" s="286"/>
      <c r="GM518" s="286"/>
      <c r="GN518" s="286"/>
      <c r="GO518" s="286"/>
      <c r="GP518" s="286"/>
      <c r="GQ518" s="286"/>
      <c r="GR518" s="286"/>
      <c r="GS518" s="286"/>
      <c r="GT518" s="286"/>
      <c r="GU518" s="286"/>
      <c r="GV518" s="286"/>
      <c r="GW518" s="286"/>
      <c r="GX518" s="286"/>
      <c r="GY518" s="286"/>
      <c r="GZ518" s="286"/>
      <c r="HA518" s="286"/>
      <c r="HB518" s="286"/>
      <c r="HC518" s="286"/>
      <c r="HD518" s="286"/>
      <c r="HE518" s="286"/>
      <c r="HF518" s="286"/>
      <c r="HG518" s="286"/>
      <c r="HH518" s="286"/>
      <c r="HI518" s="286"/>
      <c r="HJ518" s="286"/>
      <c r="HK518" s="286"/>
      <c r="HL518" s="286"/>
      <c r="HM518" s="286"/>
      <c r="HN518" s="286"/>
      <c r="HO518" s="286"/>
      <c r="HP518" s="286"/>
      <c r="HQ518" s="286"/>
      <c r="HR518" s="286"/>
      <c r="HS518" s="286"/>
      <c r="HT518" s="286"/>
      <c r="HU518" s="286"/>
      <c r="HV518" s="286"/>
      <c r="HW518" s="286"/>
      <c r="HX518" s="286"/>
      <c r="HY518" s="286"/>
      <c r="HZ518" s="286"/>
      <c r="IA518" s="286"/>
      <c r="IB518" s="286"/>
      <c r="IC518" s="286"/>
      <c r="ID518" s="286"/>
      <c r="IE518" s="286"/>
      <c r="IF518" s="286"/>
      <c r="IG518" s="286"/>
      <c r="IH518" s="286"/>
      <c r="II518" s="286"/>
      <c r="IJ518" s="286"/>
      <c r="IK518" s="286"/>
      <c r="IL518" s="286"/>
      <c r="IM518" s="286"/>
      <c r="IN518" s="286"/>
      <c r="IO518" s="286"/>
      <c r="IP518" s="286"/>
      <c r="IQ518" s="286"/>
      <c r="IR518" s="286"/>
      <c r="IS518" s="286"/>
      <c r="IT518" s="286"/>
      <c r="IU518" s="286"/>
      <c r="IV518" s="286"/>
    </row>
    <row r="519" spans="1:256" s="452" customFormat="1" outlineLevel="1">
      <c r="A519" s="793"/>
      <c r="B519" s="978">
        <v>16</v>
      </c>
      <c r="C519" s="979"/>
      <c r="D519" s="221"/>
      <c r="E519" s="338">
        <f ca="1">IF('Health SCR'!E$3&gt;=$B519,OFFSET($D$502,0,'Health SCR'!E$3-$B519)*OFFSET(Inputs!$C$30,0,$B519-2)/IF(sommmeProdInv(Inputs!$B$30:$AY$30,$D$502:$BA$502,'Health SCR'!E$3)&gt;0,sommmeProdInv(Inputs!$B$30:$AY$30,$D$502:$BA$502,'Health SCR'!E$3),1)+E518,0)</f>
        <v>0</v>
      </c>
      <c r="F519" s="339">
        <f ca="1">IF('Health SCR'!F$3&gt;=$B519,OFFSET($D$502,0,'Health SCR'!F$3-$B519)*OFFSET(Inputs!$C$30,0,$B519-2)/IF(sommmeProdInv(Inputs!$B$30:$AY$30,$D$502:$BA$502,'Health SCR'!F$3)&gt;0,sommmeProdInv(Inputs!$B$30:$AY$30,$D$502:$BA$502,'Health SCR'!F$3),1)+F518,0)</f>
        <v>0</v>
      </c>
      <c r="G519" s="339">
        <f ca="1">IF('Health SCR'!G$3&gt;=$B519,OFFSET($D$502,0,'Health SCR'!G$3-$B519)*OFFSET(Inputs!$C$30,0,$B519-2)/IF(sommmeProdInv(Inputs!$B$30:$AY$30,$D$502:$BA$502,'Health SCR'!G$3)&gt;0,sommmeProdInv(Inputs!$B$30:$AY$30,$D$502:$BA$502,'Health SCR'!G$3),1)+G518,0)</f>
        <v>0</v>
      </c>
      <c r="H519" s="339">
        <f ca="1">IF('Health SCR'!H$3&gt;=$B519,OFFSET($D$502,0,'Health SCR'!H$3-$B519)*OFFSET(Inputs!$C$30,0,$B519-2)/IF(sommmeProdInv(Inputs!$B$30:$AY$30,$D$502:$BA$502,'Health SCR'!H$3)&gt;0,sommmeProdInv(Inputs!$B$30:$AY$30,$D$502:$BA$502,'Health SCR'!H$3),1)+H518,0)</f>
        <v>0</v>
      </c>
      <c r="I519" s="339">
        <f ca="1">IF('Health SCR'!I$3&gt;=$B519,OFFSET($D$502,0,'Health SCR'!I$3-$B519)*OFFSET(Inputs!$C$30,0,$B519-2)/IF(sommmeProdInv(Inputs!$B$30:$AY$30,$D$502:$BA$502,'Health SCR'!I$3)&gt;0,sommmeProdInv(Inputs!$B$30:$AY$30,$D$502:$BA$502,'Health SCR'!I$3),1)+I518,0)</f>
        <v>0</v>
      </c>
      <c r="J519" s="339">
        <f ca="1">IF('Health SCR'!J$3&gt;=$B519,OFFSET($D$502,0,'Health SCR'!J$3-$B519)*OFFSET(Inputs!$C$30,0,$B519-2)/IF(sommmeProdInv(Inputs!$B$30:$AY$30,$D$502:$BA$502,'Health SCR'!J$3)&gt;0,sommmeProdInv(Inputs!$B$30:$AY$30,$D$502:$BA$502,'Health SCR'!J$3),1)+J518,0)</f>
        <v>0</v>
      </c>
      <c r="K519" s="339">
        <f ca="1">IF('Health SCR'!K$3&gt;=$B519,OFFSET($D$502,0,'Health SCR'!K$3-$B519)*OFFSET(Inputs!$C$30,0,$B519-2)/IF(sommmeProdInv(Inputs!$B$30:$AY$30,$D$502:$BA$502,'Health SCR'!K$3)&gt;0,sommmeProdInv(Inputs!$B$30:$AY$30,$D$502:$BA$502,'Health SCR'!K$3),1)+K518,0)</f>
        <v>0</v>
      </c>
      <c r="L519" s="339">
        <f ca="1">IF('Health SCR'!L$3&gt;=$B519,OFFSET($D$502,0,'Health SCR'!L$3-$B519)*OFFSET(Inputs!$C$30,0,$B519-2)/IF(sommmeProdInv(Inputs!$B$30:$AY$30,$D$502:$BA$502,'Health SCR'!L$3)&gt;0,sommmeProdInv(Inputs!$B$30:$AY$30,$D$502:$BA$502,'Health SCR'!L$3),1)+L518,0)</f>
        <v>0</v>
      </c>
      <c r="M519" s="339">
        <f ca="1">IF('Health SCR'!M$3&gt;=$B519,OFFSET($D$502,0,'Health SCR'!M$3-$B519)*OFFSET(Inputs!$C$30,0,$B519-2)/IF(sommmeProdInv(Inputs!$B$30:$AY$30,$D$502:$BA$502,'Health SCR'!M$3)&gt;0,sommmeProdInv(Inputs!$B$30:$AY$30,$D$502:$BA$502,'Health SCR'!M$3),1)+M518,0)</f>
        <v>0</v>
      </c>
      <c r="N519" s="339">
        <f ca="1">IF('Health SCR'!N$3&gt;=$B519,OFFSET($D$502,0,'Health SCR'!N$3-$B519)*OFFSET(Inputs!$C$30,0,$B519-2)/IF(sommmeProdInv(Inputs!$B$30:$AY$30,$D$502:$BA$502,'Health SCR'!N$3)&gt;0,sommmeProdInv(Inputs!$B$30:$AY$30,$D$502:$BA$502,'Health SCR'!N$3),1)+N518,0)</f>
        <v>0</v>
      </c>
      <c r="O519" s="339">
        <f ca="1">IF('Health SCR'!O$3&gt;=$B519,OFFSET($D$502,0,'Health SCR'!O$3-$B519)*OFFSET(Inputs!$C$30,0,$B519-2)/IF(sommmeProdInv(Inputs!$B$30:$AY$30,$D$502:$BA$502,'Health SCR'!O$3)&gt;0,sommmeProdInv(Inputs!$B$30:$AY$30,$D$502:$BA$502,'Health SCR'!O$3),1)+O518,0)</f>
        <v>0</v>
      </c>
      <c r="P519" s="339">
        <f ca="1">IF('Health SCR'!P$3&gt;=$B519,OFFSET($D$502,0,'Health SCR'!P$3-$B519)*OFFSET(Inputs!$C$30,0,$B519-2)/IF(sommmeProdInv(Inputs!$B$30:$AY$30,$D$502:$BA$502,'Health SCR'!P$3)&gt;0,sommmeProdInv(Inputs!$B$30:$AY$30,$D$502:$BA$502,'Health SCR'!P$3),1)+P518,0)</f>
        <v>0</v>
      </c>
      <c r="Q519" s="339">
        <f ca="1">IF('Health SCR'!Q$3&gt;=$B519,OFFSET($D$502,0,'Health SCR'!Q$3-$B519)*OFFSET(Inputs!$C$30,0,$B519-2)/IF(sommmeProdInv(Inputs!$B$30:$AY$30,$D$502:$BA$502,'Health SCR'!Q$3)&gt;0,sommmeProdInv(Inputs!$B$30:$AY$30,$D$502:$BA$502,'Health SCR'!Q$3),1)+Q518,0)</f>
        <v>0</v>
      </c>
      <c r="R519" s="339">
        <f ca="1">IF('Health SCR'!R$3&gt;=$B519,OFFSET($D$502,0,'Health SCR'!R$3-$B519)*OFFSET(Inputs!$C$30,0,$B519-2)/IF(sommmeProdInv(Inputs!$B$30:$AY$30,$D$502:$BA$502,'Health SCR'!R$3)&gt;0,sommmeProdInv(Inputs!$B$30:$AY$30,$D$502:$BA$502,'Health SCR'!R$3),1)+R518,0)</f>
        <v>0</v>
      </c>
      <c r="S519" s="339">
        <f ca="1">IF('Health SCR'!S$3&gt;=$B519,OFFSET($D$502,0,'Health SCR'!S$3-$B519)*OFFSET(Inputs!$C$30,0,$B519-2)/IF(sommmeProdInv(Inputs!$B$30:$AY$30,$D$502:$BA$502,'Health SCR'!S$3)&gt;0,sommmeProdInv(Inputs!$B$30:$AY$30,$D$502:$BA$502,'Health SCR'!S$3),1)+S518,0)</f>
        <v>0</v>
      </c>
      <c r="T519" s="339">
        <f ca="1">IF('Health SCR'!T$3&gt;=$B519,OFFSET($D$502,0,'Health SCR'!T$3-$B519)*OFFSET(Inputs!$C$30,0,$B519-2)/IF(sommmeProdInv(Inputs!$B$30:$AY$30,$D$502:$BA$502,'Health SCR'!T$3)&gt;0,sommmeProdInv(Inputs!$B$30:$AY$30,$D$502:$BA$502,'Health SCR'!T$3),1)+T518,0)</f>
        <v>0</v>
      </c>
      <c r="U519" s="339">
        <f ca="1">IF('Health SCR'!U$3&gt;=$B519,OFFSET($D$502,0,'Health SCR'!U$3-$B519)*OFFSET(Inputs!$C$30,0,$B519-2)/IF(sommmeProdInv(Inputs!$B$30:$AY$30,$D$502:$BA$502,'Health SCR'!U$3)&gt;0,sommmeProdInv(Inputs!$B$30:$AY$30,$D$502:$BA$502,'Health SCR'!U$3),1)+U518,0)</f>
        <v>0</v>
      </c>
      <c r="V519" s="339">
        <f ca="1">IF('Health SCR'!V$3&gt;=$B519,OFFSET($D$502,0,'Health SCR'!V$3-$B519)*OFFSET(Inputs!$C$30,0,$B519-2)/IF(sommmeProdInv(Inputs!$B$30:$AY$30,$D$502:$BA$502,'Health SCR'!V$3)&gt;0,sommmeProdInv(Inputs!$B$30:$AY$30,$D$502:$BA$502,'Health SCR'!V$3),1)+V518,0)</f>
        <v>0</v>
      </c>
      <c r="W519" s="339">
        <f ca="1">IF('Health SCR'!W$3&gt;=$B519,OFFSET($D$502,0,'Health SCR'!W$3-$B519)*OFFSET(Inputs!$C$30,0,$B519-2)/IF(sommmeProdInv(Inputs!$B$30:$AY$30,$D$502:$BA$502,'Health SCR'!W$3)&gt;0,sommmeProdInv(Inputs!$B$30:$AY$30,$D$502:$BA$502,'Health SCR'!W$3),1)+W518,0)</f>
        <v>0</v>
      </c>
      <c r="X519" s="339">
        <f ca="1">IF('Health SCR'!X$3&gt;=$B519,OFFSET($D$502,0,'Health SCR'!X$3-$B519)*OFFSET(Inputs!$C$30,0,$B519-2)/IF(sommmeProdInv(Inputs!$B$30:$AY$30,$D$502:$BA$502,'Health SCR'!X$3)&gt;0,sommmeProdInv(Inputs!$B$30:$AY$30,$D$502:$BA$502,'Health SCR'!X$3),1)+X518,0)</f>
        <v>0</v>
      </c>
      <c r="Y519" s="339">
        <f ca="1">IF('Health SCR'!Y$3&gt;=$B519,OFFSET($D$502,0,'Health SCR'!Y$3-$B519)*OFFSET(Inputs!$C$30,0,$B519-2)/IF(sommmeProdInv(Inputs!$B$30:$AY$30,$D$502:$BA$502,'Health SCR'!Y$3)&gt;0,sommmeProdInv(Inputs!$B$30:$AY$30,$D$502:$BA$502,'Health SCR'!Y$3),1)+Y518,0)</f>
        <v>0</v>
      </c>
      <c r="Z519" s="339">
        <f ca="1">IF('Health SCR'!Z$3&gt;=$B519,OFFSET($D$502,0,'Health SCR'!Z$3-$B519)*OFFSET(Inputs!$C$30,0,$B519-2)/IF(sommmeProdInv(Inputs!$B$30:$AY$30,$D$502:$BA$502,'Health SCR'!Z$3)&gt;0,sommmeProdInv(Inputs!$B$30:$AY$30,$D$502:$BA$502,'Health SCR'!Z$3),1)+Z518,0)</f>
        <v>0</v>
      </c>
      <c r="AA519" s="339">
        <f ca="1">IF('Health SCR'!AA$3&gt;=$B519,OFFSET($D$502,0,'Health SCR'!AA$3-$B519)*OFFSET(Inputs!$C$30,0,$B519-2)/IF(sommmeProdInv(Inputs!$B$30:$AY$30,$D$502:$BA$502,'Health SCR'!AA$3)&gt;0,sommmeProdInv(Inputs!$B$30:$AY$30,$D$502:$BA$502,'Health SCR'!AA$3),1)+AA518,0)</f>
        <v>0</v>
      </c>
      <c r="AB519" s="339">
        <f ca="1">IF('Health SCR'!AB$3&gt;=$B519,OFFSET($D$502,0,'Health SCR'!AB$3-$B519)*OFFSET(Inputs!$C$30,0,$B519-2)/IF(sommmeProdInv(Inputs!$B$30:$AY$30,$D$502:$BA$502,'Health SCR'!AB$3)&gt;0,sommmeProdInv(Inputs!$B$30:$AY$30,$D$502:$BA$502,'Health SCR'!AB$3),1)+AB518,0)</f>
        <v>0</v>
      </c>
      <c r="AC519" s="339">
        <f ca="1">IF('Health SCR'!AC$3&gt;=$B519,OFFSET($D$502,0,'Health SCR'!AC$3-$B519)*OFFSET(Inputs!$C$30,0,$B519-2)/IF(sommmeProdInv(Inputs!$B$30:$AY$30,$D$502:$BA$502,'Health SCR'!AC$3)&gt;0,sommmeProdInv(Inputs!$B$30:$AY$30,$D$502:$BA$502,'Health SCR'!AC$3),1)+AC518,0)</f>
        <v>0</v>
      </c>
      <c r="AD519" s="339">
        <f ca="1">IF('Health SCR'!AD$3&gt;=$B519,OFFSET($D$502,0,'Health SCR'!AD$3-$B519)*OFFSET(Inputs!$C$30,0,$B519-2)/IF(sommmeProdInv(Inputs!$B$30:$AY$30,$D$502:$BA$502,'Health SCR'!AD$3)&gt;0,sommmeProdInv(Inputs!$B$30:$AY$30,$D$502:$BA$502,'Health SCR'!AD$3),1)+AD518,0)</f>
        <v>0</v>
      </c>
      <c r="AE519" s="339">
        <f ca="1">IF('Health SCR'!AE$3&gt;=$B519,OFFSET($D$502,0,'Health SCR'!AE$3-$B519)*OFFSET(Inputs!$C$30,0,$B519-2)/IF(sommmeProdInv(Inputs!$B$30:$AY$30,$D$502:$BA$502,'Health SCR'!AE$3)&gt;0,sommmeProdInv(Inputs!$B$30:$AY$30,$D$502:$BA$502,'Health SCR'!AE$3),1)+AE518,0)</f>
        <v>0</v>
      </c>
      <c r="AF519" s="339">
        <f ca="1">IF('Health SCR'!AF$3&gt;=$B519,OFFSET($D$502,0,'Health SCR'!AF$3-$B519)*OFFSET(Inputs!$C$30,0,$B519-2)/IF(sommmeProdInv(Inputs!$B$30:$AY$30,$D$502:$BA$502,'Health SCR'!AF$3)&gt;0,sommmeProdInv(Inputs!$B$30:$AY$30,$D$502:$BA$502,'Health SCR'!AF$3),1)+AF518,0)</f>
        <v>0</v>
      </c>
      <c r="AG519" s="339">
        <f ca="1">IF('Health SCR'!AG$3&gt;=$B519,OFFSET($D$502,0,'Health SCR'!AG$3-$B519)*OFFSET(Inputs!$C$30,0,$B519-2)/IF(sommmeProdInv(Inputs!$B$30:$AY$30,$D$502:$BA$502,'Health SCR'!AG$3)&gt;0,sommmeProdInv(Inputs!$B$30:$AY$30,$D$502:$BA$502,'Health SCR'!AG$3),1)+AG518,0)</f>
        <v>0</v>
      </c>
      <c r="AH519" s="339">
        <f ca="1">IF('Health SCR'!AH$3&gt;=$B519,OFFSET($D$502,0,'Health SCR'!AH$3-$B519)*OFFSET(Inputs!$C$30,0,$B519-2)/IF(sommmeProdInv(Inputs!$B$30:$AY$30,$D$502:$BA$502,'Health SCR'!AH$3)&gt;0,sommmeProdInv(Inputs!$B$30:$AY$30,$D$502:$BA$502,'Health SCR'!AH$3),1)+AH518,0)</f>
        <v>0</v>
      </c>
      <c r="AI519" s="339">
        <f ca="1">IF('Health SCR'!AI$3&gt;=$B519,OFFSET($D$502,0,'Health SCR'!AI$3-$B519)*OFFSET(Inputs!$C$30,0,$B519-2)/IF(sommmeProdInv(Inputs!$B$30:$AY$30,$D$502:$BA$502,'Health SCR'!AI$3)&gt;0,sommmeProdInv(Inputs!$B$30:$AY$30,$D$502:$BA$502,'Health SCR'!AI$3),1)+AI518,0)</f>
        <v>0</v>
      </c>
      <c r="AJ519" s="339">
        <f ca="1">IF('Health SCR'!AJ$3&gt;=$B519,OFFSET($D$502,0,'Health SCR'!AJ$3-$B519)*OFFSET(Inputs!$C$30,0,$B519-2)/IF(sommmeProdInv(Inputs!$B$30:$AY$30,$D$502:$BA$502,'Health SCR'!AJ$3)&gt;0,sommmeProdInv(Inputs!$B$30:$AY$30,$D$502:$BA$502,'Health SCR'!AJ$3),1)+AJ518,0)</f>
        <v>0</v>
      </c>
      <c r="AK519" s="339">
        <f ca="1">IF('Health SCR'!AK$3&gt;=$B519,OFFSET($D$502,0,'Health SCR'!AK$3-$B519)*OFFSET(Inputs!$C$30,0,$B519-2)/IF(sommmeProdInv(Inputs!$B$30:$AY$30,$D$502:$BA$502,'Health SCR'!AK$3)&gt;0,sommmeProdInv(Inputs!$B$30:$AY$30,$D$502:$BA$502,'Health SCR'!AK$3),1)+AK518,0)</f>
        <v>0</v>
      </c>
      <c r="AL519" s="339">
        <f ca="1">IF('Health SCR'!AL$3&gt;=$B519,OFFSET($D$502,0,'Health SCR'!AL$3-$B519)*OFFSET(Inputs!$C$30,0,$B519-2)/IF(sommmeProdInv(Inputs!$B$30:$AY$30,$D$502:$BA$502,'Health SCR'!AL$3)&gt;0,sommmeProdInv(Inputs!$B$30:$AY$30,$D$502:$BA$502,'Health SCR'!AL$3),1)+AL518,0)</f>
        <v>0</v>
      </c>
      <c r="AM519" s="339">
        <f ca="1">IF('Health SCR'!AM$3&gt;=$B519,OFFSET($D$502,0,'Health SCR'!AM$3-$B519)*OFFSET(Inputs!$C$30,0,$B519-2)/IF(sommmeProdInv(Inputs!$B$30:$AY$30,$D$502:$BA$502,'Health SCR'!AM$3)&gt;0,sommmeProdInv(Inputs!$B$30:$AY$30,$D$502:$BA$502,'Health SCR'!AM$3),1)+AM518,0)</f>
        <v>0</v>
      </c>
      <c r="AN519" s="339">
        <f ca="1">IF('Health SCR'!AN$3&gt;=$B519,OFFSET($D$502,0,'Health SCR'!AN$3-$B519)*OFFSET(Inputs!$C$30,0,$B519-2)/IF(sommmeProdInv(Inputs!$B$30:$AY$30,$D$502:$BA$502,'Health SCR'!AN$3)&gt;0,sommmeProdInv(Inputs!$B$30:$AY$30,$D$502:$BA$502,'Health SCR'!AN$3),1)+AN518,0)</f>
        <v>0</v>
      </c>
      <c r="AO519" s="339">
        <f ca="1">IF('Health SCR'!AO$3&gt;=$B519,OFFSET($D$502,0,'Health SCR'!AO$3-$B519)*OFFSET(Inputs!$C$30,0,$B519-2)/IF(sommmeProdInv(Inputs!$B$30:$AY$30,$D$502:$BA$502,'Health SCR'!AO$3)&gt;0,sommmeProdInv(Inputs!$B$30:$AY$30,$D$502:$BA$502,'Health SCR'!AO$3),1)+AO518,0)</f>
        <v>0</v>
      </c>
      <c r="AP519" s="339">
        <f ca="1">IF('Health SCR'!AP$3&gt;=$B519,OFFSET($D$502,0,'Health SCR'!AP$3-$B519)*OFFSET(Inputs!$C$30,0,$B519-2)/IF(sommmeProdInv(Inputs!$B$30:$AY$30,$D$502:$BA$502,'Health SCR'!AP$3)&gt;0,sommmeProdInv(Inputs!$B$30:$AY$30,$D$502:$BA$502,'Health SCR'!AP$3),1)+AP518,0)</f>
        <v>0</v>
      </c>
      <c r="AQ519" s="339">
        <f ca="1">IF('Health SCR'!AQ$3&gt;=$B519,OFFSET($D$502,0,'Health SCR'!AQ$3-$B519)*OFFSET(Inputs!$C$30,0,$B519-2)/IF(sommmeProdInv(Inputs!$B$30:$AY$30,$D$502:$BA$502,'Health SCR'!AQ$3)&gt;0,sommmeProdInv(Inputs!$B$30:$AY$30,$D$502:$BA$502,'Health SCR'!AQ$3),1)+AQ518,0)</f>
        <v>0</v>
      </c>
      <c r="AR519" s="339">
        <f ca="1">IF('Health SCR'!AR$3&gt;=$B519,OFFSET($D$502,0,'Health SCR'!AR$3-$B519)*OFFSET(Inputs!$C$30,0,$B519-2)/IF(sommmeProdInv(Inputs!$B$30:$AY$30,$D$502:$BA$502,'Health SCR'!AR$3)&gt;0,sommmeProdInv(Inputs!$B$30:$AY$30,$D$502:$BA$502,'Health SCR'!AR$3),1)+AR518,0)</f>
        <v>0</v>
      </c>
      <c r="AS519" s="339">
        <f ca="1">IF('Health SCR'!AS$3&gt;=$B519,OFFSET($D$502,0,'Health SCR'!AS$3-$B519)*OFFSET(Inputs!$C$30,0,$B519-2)/IF(sommmeProdInv(Inputs!$B$30:$AY$30,$D$502:$BA$502,'Health SCR'!AS$3)&gt;0,sommmeProdInv(Inputs!$B$30:$AY$30,$D$502:$BA$502,'Health SCR'!AS$3),1)+AS518,0)</f>
        <v>0</v>
      </c>
      <c r="AT519" s="339">
        <f ca="1">IF('Health SCR'!AT$3&gt;=$B519,OFFSET($D$502,0,'Health SCR'!AT$3-$B519)*OFFSET(Inputs!$C$30,0,$B519-2)/IF(sommmeProdInv(Inputs!$B$30:$AY$30,$D$502:$BA$502,'Health SCR'!AT$3)&gt;0,sommmeProdInv(Inputs!$B$30:$AY$30,$D$502:$BA$502,'Health SCR'!AT$3),1)+AT518,0)</f>
        <v>0</v>
      </c>
      <c r="AU519" s="339">
        <f ca="1">IF('Health SCR'!AU$3&gt;=$B519,OFFSET($D$502,0,'Health SCR'!AU$3-$B519)*OFFSET(Inputs!$C$30,0,$B519-2)/IF(sommmeProdInv(Inputs!$B$30:$AY$30,$D$502:$BA$502,'Health SCR'!AU$3)&gt;0,sommmeProdInv(Inputs!$B$30:$AY$30,$D$502:$BA$502,'Health SCR'!AU$3),1)+AU518,0)</f>
        <v>0</v>
      </c>
      <c r="AV519" s="339">
        <f ca="1">IF('Health SCR'!AV$3&gt;=$B519,OFFSET($D$502,0,'Health SCR'!AV$3-$B519)*OFFSET(Inputs!$C$30,0,$B519-2)/IF(sommmeProdInv(Inputs!$B$30:$AY$30,$D$502:$BA$502,'Health SCR'!AV$3)&gt;0,sommmeProdInv(Inputs!$B$30:$AY$30,$D$502:$BA$502,'Health SCR'!AV$3),1)+AV518,0)</f>
        <v>0</v>
      </c>
      <c r="AW519" s="339">
        <f ca="1">IF('Health SCR'!AW$3&gt;=$B519,OFFSET($D$502,0,'Health SCR'!AW$3-$B519)*OFFSET(Inputs!$C$30,0,$B519-2)/IF(sommmeProdInv(Inputs!$B$30:$AY$30,$D$502:$BA$502,'Health SCR'!AW$3)&gt;0,sommmeProdInv(Inputs!$B$30:$AY$30,$D$502:$BA$502,'Health SCR'!AW$3),1)+AW518,0)</f>
        <v>0</v>
      </c>
      <c r="AX519" s="339">
        <f ca="1">IF('Health SCR'!AX$3&gt;=$B519,OFFSET($D$502,0,'Health SCR'!AX$3-$B519)*OFFSET(Inputs!$C$30,0,$B519-2)/IF(sommmeProdInv(Inputs!$B$30:$AY$30,$D$502:$BA$502,'Health SCR'!AX$3)&gt;0,sommmeProdInv(Inputs!$B$30:$AY$30,$D$502:$BA$502,'Health SCR'!AX$3),1)+AX518,0)</f>
        <v>0</v>
      </c>
      <c r="AY519" s="339">
        <f ca="1">IF('Health SCR'!AY$3&gt;=$B519,OFFSET($D$502,0,'Health SCR'!AY$3-$B519)*OFFSET(Inputs!$C$30,0,$B519-2)/IF(sommmeProdInv(Inputs!$B$30:$AY$30,$D$502:$BA$502,'Health SCR'!AY$3)&gt;0,sommmeProdInv(Inputs!$B$30:$AY$30,$D$502:$BA$502,'Health SCR'!AY$3),1)+AY518,0)</f>
        <v>0</v>
      </c>
      <c r="AZ519" s="339">
        <f ca="1">IF('Health SCR'!AZ$3&gt;=$B519,OFFSET($D$502,0,'Health SCR'!AZ$3-$B519)*OFFSET(Inputs!$C$30,0,$B519-2)/IF(sommmeProdInv(Inputs!$B$30:$AY$30,$D$502:$BA$502,'Health SCR'!AZ$3)&gt;0,sommmeProdInv(Inputs!$B$30:$AY$30,$D$502:$BA$502,'Health SCR'!AZ$3),1)+AZ518,0)</f>
        <v>0</v>
      </c>
      <c r="BA519" s="339">
        <f ca="1">IF('Health SCR'!BA$3&gt;=$B519,OFFSET($D$502,0,'Health SCR'!BA$3-$B519)*OFFSET(Inputs!$C$30,0,$B519-2)/IF(sommmeProdInv(Inputs!$B$30:$AY$30,$D$502:$BA$502,'Health SCR'!BA$3)&gt;0,sommmeProdInv(Inputs!$B$30:$AY$30,$D$502:$BA$502,'Health SCR'!BA$3),1)+BA518,0)</f>
        <v>0</v>
      </c>
      <c r="BB519" s="286"/>
      <c r="BC519" s="286"/>
      <c r="BD519" s="286"/>
      <c r="BE519" s="286"/>
      <c r="BF519" s="286"/>
      <c r="BG519" s="286"/>
      <c r="BH519" s="286"/>
      <c r="BI519" s="286"/>
      <c r="BJ519" s="286"/>
      <c r="BK519" s="286"/>
      <c r="BL519" s="286"/>
      <c r="BM519" s="286"/>
      <c r="BN519" s="286"/>
      <c r="BO519" s="286"/>
      <c r="BP519" s="286"/>
      <c r="BQ519" s="286"/>
      <c r="BR519" s="286"/>
      <c r="BS519" s="286"/>
      <c r="BT519" s="286"/>
      <c r="BU519" s="286"/>
      <c r="BV519" s="286"/>
      <c r="BW519" s="286"/>
      <c r="BX519" s="286"/>
      <c r="BY519" s="286"/>
      <c r="BZ519" s="286"/>
      <c r="CA519" s="286"/>
      <c r="CB519" s="286"/>
      <c r="CC519" s="286"/>
      <c r="CD519" s="286"/>
      <c r="CE519" s="286"/>
      <c r="CF519" s="286"/>
      <c r="CG519" s="286"/>
      <c r="CH519" s="286"/>
      <c r="CI519" s="286"/>
      <c r="CJ519" s="286"/>
      <c r="CK519" s="286"/>
      <c r="CL519" s="286"/>
      <c r="CM519" s="286"/>
      <c r="CN519" s="286"/>
      <c r="CO519" s="286"/>
      <c r="CP519" s="286"/>
      <c r="CQ519" s="286"/>
      <c r="CR519" s="286"/>
      <c r="CS519" s="286"/>
      <c r="CT519" s="286"/>
      <c r="CU519" s="286"/>
      <c r="CV519" s="286"/>
      <c r="CW519" s="286"/>
      <c r="CX519" s="286"/>
      <c r="CY519" s="286"/>
      <c r="CZ519" s="286"/>
      <c r="DA519" s="286"/>
      <c r="DB519" s="286"/>
      <c r="DC519" s="286"/>
      <c r="DD519" s="286"/>
      <c r="DE519" s="286"/>
      <c r="DF519" s="286"/>
      <c r="DG519" s="286"/>
      <c r="DH519" s="286"/>
      <c r="DI519" s="286"/>
      <c r="DJ519" s="286"/>
      <c r="DK519" s="286"/>
      <c r="DL519" s="286"/>
      <c r="DM519" s="286"/>
      <c r="DN519" s="286"/>
      <c r="DO519" s="286"/>
      <c r="DP519" s="286"/>
      <c r="DQ519" s="286"/>
      <c r="DR519" s="286"/>
      <c r="DS519" s="286"/>
      <c r="DT519" s="286"/>
      <c r="DU519" s="286"/>
      <c r="DV519" s="286"/>
      <c r="DW519" s="286"/>
      <c r="DX519" s="286"/>
      <c r="DY519" s="286"/>
      <c r="DZ519" s="286"/>
      <c r="EA519" s="286"/>
      <c r="EB519" s="286"/>
      <c r="EC519" s="286"/>
      <c r="ED519" s="286"/>
      <c r="EE519" s="286"/>
      <c r="EF519" s="286"/>
      <c r="EG519" s="286"/>
      <c r="EH519" s="286"/>
      <c r="EI519" s="286"/>
      <c r="EJ519" s="286"/>
      <c r="EK519" s="286"/>
      <c r="EL519" s="286"/>
      <c r="EM519" s="286"/>
      <c r="EN519" s="286"/>
      <c r="EO519" s="286"/>
      <c r="EP519" s="286"/>
      <c r="EQ519" s="286"/>
      <c r="ER519" s="286"/>
      <c r="ES519" s="286"/>
      <c r="ET519" s="286"/>
      <c r="EU519" s="286"/>
      <c r="EV519" s="286"/>
      <c r="EW519" s="286"/>
      <c r="EX519" s="286"/>
      <c r="EY519" s="286"/>
      <c r="EZ519" s="286"/>
      <c r="FA519" s="286"/>
      <c r="FB519" s="286"/>
      <c r="FC519" s="286"/>
      <c r="FD519" s="286"/>
      <c r="FE519" s="286"/>
      <c r="FF519" s="286"/>
      <c r="FG519" s="286"/>
      <c r="FH519" s="286"/>
      <c r="FI519" s="286"/>
      <c r="FJ519" s="286"/>
      <c r="FK519" s="286"/>
      <c r="FL519" s="286"/>
      <c r="FM519" s="286"/>
      <c r="FN519" s="286"/>
      <c r="FO519" s="286"/>
      <c r="FP519" s="286"/>
      <c r="FQ519" s="286"/>
      <c r="FR519" s="286"/>
      <c r="FS519" s="286"/>
      <c r="FT519" s="286"/>
      <c r="FU519" s="286"/>
      <c r="FV519" s="286"/>
      <c r="FW519" s="286"/>
      <c r="FX519" s="286"/>
      <c r="FY519" s="286"/>
      <c r="FZ519" s="286"/>
      <c r="GA519" s="286"/>
      <c r="GB519" s="286"/>
      <c r="GC519" s="286"/>
      <c r="GD519" s="286"/>
      <c r="GE519" s="286"/>
      <c r="GF519" s="286"/>
      <c r="GG519" s="286"/>
      <c r="GH519" s="286"/>
      <c r="GI519" s="286"/>
      <c r="GJ519" s="286"/>
      <c r="GK519" s="286"/>
      <c r="GL519" s="286"/>
      <c r="GM519" s="286"/>
      <c r="GN519" s="286"/>
      <c r="GO519" s="286"/>
      <c r="GP519" s="286"/>
      <c r="GQ519" s="286"/>
      <c r="GR519" s="286"/>
      <c r="GS519" s="286"/>
      <c r="GT519" s="286"/>
      <c r="GU519" s="286"/>
      <c r="GV519" s="286"/>
      <c r="GW519" s="286"/>
      <c r="GX519" s="286"/>
      <c r="GY519" s="286"/>
      <c r="GZ519" s="286"/>
      <c r="HA519" s="286"/>
      <c r="HB519" s="286"/>
      <c r="HC519" s="286"/>
      <c r="HD519" s="286"/>
      <c r="HE519" s="286"/>
      <c r="HF519" s="286"/>
      <c r="HG519" s="286"/>
      <c r="HH519" s="286"/>
      <c r="HI519" s="286"/>
      <c r="HJ519" s="286"/>
      <c r="HK519" s="286"/>
      <c r="HL519" s="286"/>
      <c r="HM519" s="286"/>
      <c r="HN519" s="286"/>
      <c r="HO519" s="286"/>
      <c r="HP519" s="286"/>
      <c r="HQ519" s="286"/>
      <c r="HR519" s="286"/>
      <c r="HS519" s="286"/>
      <c r="HT519" s="286"/>
      <c r="HU519" s="286"/>
      <c r="HV519" s="286"/>
      <c r="HW519" s="286"/>
      <c r="HX519" s="286"/>
      <c r="HY519" s="286"/>
      <c r="HZ519" s="286"/>
      <c r="IA519" s="286"/>
      <c r="IB519" s="286"/>
      <c r="IC519" s="286"/>
      <c r="ID519" s="286"/>
      <c r="IE519" s="286"/>
      <c r="IF519" s="286"/>
      <c r="IG519" s="286"/>
      <c r="IH519" s="286"/>
      <c r="II519" s="286"/>
      <c r="IJ519" s="286"/>
      <c r="IK519" s="286"/>
      <c r="IL519" s="286"/>
      <c r="IM519" s="286"/>
      <c r="IN519" s="286"/>
      <c r="IO519" s="286"/>
      <c r="IP519" s="286"/>
      <c r="IQ519" s="286"/>
      <c r="IR519" s="286"/>
      <c r="IS519" s="286"/>
      <c r="IT519" s="286"/>
      <c r="IU519" s="286"/>
      <c r="IV519" s="286"/>
    </row>
    <row r="520" spans="1:256" s="452" customFormat="1" outlineLevel="1">
      <c r="A520" s="793"/>
      <c r="B520" s="978">
        <v>17</v>
      </c>
      <c r="C520" s="979"/>
      <c r="D520" s="221"/>
      <c r="E520" s="338">
        <f ca="1">IF('Health SCR'!E$3&gt;=$B520,OFFSET($D$502,0,'Health SCR'!E$3-$B520)*OFFSET(Inputs!$C$30,0,$B520-2)/IF(sommmeProdInv(Inputs!$B$30:$AY$30,$D$502:$BA$502,'Health SCR'!E$3)&gt;0,sommmeProdInv(Inputs!$B$30:$AY$30,$D$502:$BA$502,'Health SCR'!E$3),1)+E519,0)</f>
        <v>0</v>
      </c>
      <c r="F520" s="339">
        <f ca="1">IF('Health SCR'!F$3&gt;=$B520,OFFSET($D$502,0,'Health SCR'!F$3-$B520)*OFFSET(Inputs!$C$30,0,$B520-2)/IF(sommmeProdInv(Inputs!$B$30:$AY$30,$D$502:$BA$502,'Health SCR'!F$3)&gt;0,sommmeProdInv(Inputs!$B$30:$AY$30,$D$502:$BA$502,'Health SCR'!F$3),1)+F519,0)</f>
        <v>0</v>
      </c>
      <c r="G520" s="339">
        <f ca="1">IF('Health SCR'!G$3&gt;=$B520,OFFSET($D$502,0,'Health SCR'!G$3-$B520)*OFFSET(Inputs!$C$30,0,$B520-2)/IF(sommmeProdInv(Inputs!$B$30:$AY$30,$D$502:$BA$502,'Health SCR'!G$3)&gt;0,sommmeProdInv(Inputs!$B$30:$AY$30,$D$502:$BA$502,'Health SCR'!G$3),1)+G519,0)</f>
        <v>0</v>
      </c>
      <c r="H520" s="339">
        <f ca="1">IF('Health SCR'!H$3&gt;=$B520,OFFSET($D$502,0,'Health SCR'!H$3-$B520)*OFFSET(Inputs!$C$30,0,$B520-2)/IF(sommmeProdInv(Inputs!$B$30:$AY$30,$D$502:$BA$502,'Health SCR'!H$3)&gt;0,sommmeProdInv(Inputs!$B$30:$AY$30,$D$502:$BA$502,'Health SCR'!H$3),1)+H519,0)</f>
        <v>0</v>
      </c>
      <c r="I520" s="339">
        <f ca="1">IF('Health SCR'!I$3&gt;=$B520,OFFSET($D$502,0,'Health SCR'!I$3-$B520)*OFFSET(Inputs!$C$30,0,$B520-2)/IF(sommmeProdInv(Inputs!$B$30:$AY$30,$D$502:$BA$502,'Health SCR'!I$3)&gt;0,sommmeProdInv(Inputs!$B$30:$AY$30,$D$502:$BA$502,'Health SCR'!I$3),1)+I519,0)</f>
        <v>0</v>
      </c>
      <c r="J520" s="339">
        <f ca="1">IF('Health SCR'!J$3&gt;=$B520,OFFSET($D$502,0,'Health SCR'!J$3-$B520)*OFFSET(Inputs!$C$30,0,$B520-2)/IF(sommmeProdInv(Inputs!$B$30:$AY$30,$D$502:$BA$502,'Health SCR'!J$3)&gt;0,sommmeProdInv(Inputs!$B$30:$AY$30,$D$502:$BA$502,'Health SCR'!J$3),1)+J519,0)</f>
        <v>0</v>
      </c>
      <c r="K520" s="339">
        <f ca="1">IF('Health SCR'!K$3&gt;=$B520,OFFSET($D$502,0,'Health SCR'!K$3-$B520)*OFFSET(Inputs!$C$30,0,$B520-2)/IF(sommmeProdInv(Inputs!$B$30:$AY$30,$D$502:$BA$502,'Health SCR'!K$3)&gt;0,sommmeProdInv(Inputs!$B$30:$AY$30,$D$502:$BA$502,'Health SCR'!K$3),1)+K519,0)</f>
        <v>0</v>
      </c>
      <c r="L520" s="339">
        <f ca="1">IF('Health SCR'!L$3&gt;=$B520,OFFSET($D$502,0,'Health SCR'!L$3-$B520)*OFFSET(Inputs!$C$30,0,$B520-2)/IF(sommmeProdInv(Inputs!$B$30:$AY$30,$D$502:$BA$502,'Health SCR'!L$3)&gt;0,sommmeProdInv(Inputs!$B$30:$AY$30,$D$502:$BA$502,'Health SCR'!L$3),1)+L519,0)</f>
        <v>0</v>
      </c>
      <c r="M520" s="339">
        <f ca="1">IF('Health SCR'!M$3&gt;=$B520,OFFSET($D$502,0,'Health SCR'!M$3-$B520)*OFFSET(Inputs!$C$30,0,$B520-2)/IF(sommmeProdInv(Inputs!$B$30:$AY$30,$D$502:$BA$502,'Health SCR'!M$3)&gt;0,sommmeProdInv(Inputs!$B$30:$AY$30,$D$502:$BA$502,'Health SCR'!M$3),1)+M519,0)</f>
        <v>0</v>
      </c>
      <c r="N520" s="339">
        <f ca="1">IF('Health SCR'!N$3&gt;=$B520,OFFSET($D$502,0,'Health SCR'!N$3-$B520)*OFFSET(Inputs!$C$30,0,$B520-2)/IF(sommmeProdInv(Inputs!$B$30:$AY$30,$D$502:$BA$502,'Health SCR'!N$3)&gt;0,sommmeProdInv(Inputs!$B$30:$AY$30,$D$502:$BA$502,'Health SCR'!N$3),1)+N519,0)</f>
        <v>0</v>
      </c>
      <c r="O520" s="339">
        <f ca="1">IF('Health SCR'!O$3&gt;=$B520,OFFSET($D$502,0,'Health SCR'!O$3-$B520)*OFFSET(Inputs!$C$30,0,$B520-2)/IF(sommmeProdInv(Inputs!$B$30:$AY$30,$D$502:$BA$502,'Health SCR'!O$3)&gt;0,sommmeProdInv(Inputs!$B$30:$AY$30,$D$502:$BA$502,'Health SCR'!O$3),1)+O519,0)</f>
        <v>0</v>
      </c>
      <c r="P520" s="339">
        <f ca="1">IF('Health SCR'!P$3&gt;=$B520,OFFSET($D$502,0,'Health SCR'!P$3-$B520)*OFFSET(Inputs!$C$30,0,$B520-2)/IF(sommmeProdInv(Inputs!$B$30:$AY$30,$D$502:$BA$502,'Health SCR'!P$3)&gt;0,sommmeProdInv(Inputs!$B$30:$AY$30,$D$502:$BA$502,'Health SCR'!P$3),1)+P519,0)</f>
        <v>0</v>
      </c>
      <c r="Q520" s="339">
        <f ca="1">IF('Health SCR'!Q$3&gt;=$B520,OFFSET($D$502,0,'Health SCR'!Q$3-$B520)*OFFSET(Inputs!$C$30,0,$B520-2)/IF(sommmeProdInv(Inputs!$B$30:$AY$30,$D$502:$BA$502,'Health SCR'!Q$3)&gt;0,sommmeProdInv(Inputs!$B$30:$AY$30,$D$502:$BA$502,'Health SCR'!Q$3),1)+Q519,0)</f>
        <v>0</v>
      </c>
      <c r="R520" s="339">
        <f ca="1">IF('Health SCR'!R$3&gt;=$B520,OFFSET($D$502,0,'Health SCR'!R$3-$B520)*OFFSET(Inputs!$C$30,0,$B520-2)/IF(sommmeProdInv(Inputs!$B$30:$AY$30,$D$502:$BA$502,'Health SCR'!R$3)&gt;0,sommmeProdInv(Inputs!$B$30:$AY$30,$D$502:$BA$502,'Health SCR'!R$3),1)+R519,0)</f>
        <v>0</v>
      </c>
      <c r="S520" s="339">
        <f ca="1">IF('Health SCR'!S$3&gt;=$B520,OFFSET($D$502,0,'Health SCR'!S$3-$B520)*OFFSET(Inputs!$C$30,0,$B520-2)/IF(sommmeProdInv(Inputs!$B$30:$AY$30,$D$502:$BA$502,'Health SCR'!S$3)&gt;0,sommmeProdInv(Inputs!$B$30:$AY$30,$D$502:$BA$502,'Health SCR'!S$3),1)+S519,0)</f>
        <v>0</v>
      </c>
      <c r="T520" s="339">
        <f ca="1">IF('Health SCR'!T$3&gt;=$B520,OFFSET($D$502,0,'Health SCR'!T$3-$B520)*OFFSET(Inputs!$C$30,0,$B520-2)/IF(sommmeProdInv(Inputs!$B$30:$AY$30,$D$502:$BA$502,'Health SCR'!T$3)&gt;0,sommmeProdInv(Inputs!$B$30:$AY$30,$D$502:$BA$502,'Health SCR'!T$3),1)+T519,0)</f>
        <v>0</v>
      </c>
      <c r="U520" s="339">
        <f ca="1">IF('Health SCR'!U$3&gt;=$B520,OFFSET($D$502,0,'Health SCR'!U$3-$B520)*OFFSET(Inputs!$C$30,0,$B520-2)/IF(sommmeProdInv(Inputs!$B$30:$AY$30,$D$502:$BA$502,'Health SCR'!U$3)&gt;0,sommmeProdInv(Inputs!$B$30:$AY$30,$D$502:$BA$502,'Health SCR'!U$3),1)+U519,0)</f>
        <v>0</v>
      </c>
      <c r="V520" s="339">
        <f ca="1">IF('Health SCR'!V$3&gt;=$B520,OFFSET($D$502,0,'Health SCR'!V$3-$B520)*OFFSET(Inputs!$C$30,0,$B520-2)/IF(sommmeProdInv(Inputs!$B$30:$AY$30,$D$502:$BA$502,'Health SCR'!V$3)&gt;0,sommmeProdInv(Inputs!$B$30:$AY$30,$D$502:$BA$502,'Health SCR'!V$3),1)+V519,0)</f>
        <v>0</v>
      </c>
      <c r="W520" s="339">
        <f ca="1">IF('Health SCR'!W$3&gt;=$B520,OFFSET($D$502,0,'Health SCR'!W$3-$B520)*OFFSET(Inputs!$C$30,0,$B520-2)/IF(sommmeProdInv(Inputs!$B$30:$AY$30,$D$502:$BA$502,'Health SCR'!W$3)&gt;0,sommmeProdInv(Inputs!$B$30:$AY$30,$D$502:$BA$502,'Health SCR'!W$3),1)+W519,0)</f>
        <v>0</v>
      </c>
      <c r="X520" s="339">
        <f ca="1">IF('Health SCR'!X$3&gt;=$B520,OFFSET($D$502,0,'Health SCR'!X$3-$B520)*OFFSET(Inputs!$C$30,0,$B520-2)/IF(sommmeProdInv(Inputs!$B$30:$AY$30,$D$502:$BA$502,'Health SCR'!X$3)&gt;0,sommmeProdInv(Inputs!$B$30:$AY$30,$D$502:$BA$502,'Health SCR'!X$3),1)+X519,0)</f>
        <v>0</v>
      </c>
      <c r="Y520" s="339">
        <f ca="1">IF('Health SCR'!Y$3&gt;=$B520,OFFSET($D$502,0,'Health SCR'!Y$3-$B520)*OFFSET(Inputs!$C$30,0,$B520-2)/IF(sommmeProdInv(Inputs!$B$30:$AY$30,$D$502:$BA$502,'Health SCR'!Y$3)&gt;0,sommmeProdInv(Inputs!$B$30:$AY$30,$D$502:$BA$502,'Health SCR'!Y$3),1)+Y519,0)</f>
        <v>0</v>
      </c>
      <c r="Z520" s="339">
        <f ca="1">IF('Health SCR'!Z$3&gt;=$B520,OFFSET($D$502,0,'Health SCR'!Z$3-$B520)*OFFSET(Inputs!$C$30,0,$B520-2)/IF(sommmeProdInv(Inputs!$B$30:$AY$30,$D$502:$BA$502,'Health SCR'!Z$3)&gt;0,sommmeProdInv(Inputs!$B$30:$AY$30,$D$502:$BA$502,'Health SCR'!Z$3),1)+Z519,0)</f>
        <v>0</v>
      </c>
      <c r="AA520" s="339">
        <f ca="1">IF('Health SCR'!AA$3&gt;=$B520,OFFSET($D$502,0,'Health SCR'!AA$3-$B520)*OFFSET(Inputs!$C$30,0,$B520-2)/IF(sommmeProdInv(Inputs!$B$30:$AY$30,$D$502:$BA$502,'Health SCR'!AA$3)&gt;0,sommmeProdInv(Inputs!$B$30:$AY$30,$D$502:$BA$502,'Health SCR'!AA$3),1)+AA519,0)</f>
        <v>0</v>
      </c>
      <c r="AB520" s="339">
        <f ca="1">IF('Health SCR'!AB$3&gt;=$B520,OFFSET($D$502,0,'Health SCR'!AB$3-$B520)*OFFSET(Inputs!$C$30,0,$B520-2)/IF(sommmeProdInv(Inputs!$B$30:$AY$30,$D$502:$BA$502,'Health SCR'!AB$3)&gt;0,sommmeProdInv(Inputs!$B$30:$AY$30,$D$502:$BA$502,'Health SCR'!AB$3),1)+AB519,0)</f>
        <v>0</v>
      </c>
      <c r="AC520" s="339">
        <f ca="1">IF('Health SCR'!AC$3&gt;=$B520,OFFSET($D$502,0,'Health SCR'!AC$3-$B520)*OFFSET(Inputs!$C$30,0,$B520-2)/IF(sommmeProdInv(Inputs!$B$30:$AY$30,$D$502:$BA$502,'Health SCR'!AC$3)&gt;0,sommmeProdInv(Inputs!$B$30:$AY$30,$D$502:$BA$502,'Health SCR'!AC$3),1)+AC519,0)</f>
        <v>0</v>
      </c>
      <c r="AD520" s="339">
        <f ca="1">IF('Health SCR'!AD$3&gt;=$B520,OFFSET($D$502,0,'Health SCR'!AD$3-$B520)*OFFSET(Inputs!$C$30,0,$B520-2)/IF(sommmeProdInv(Inputs!$B$30:$AY$30,$D$502:$BA$502,'Health SCR'!AD$3)&gt;0,sommmeProdInv(Inputs!$B$30:$AY$30,$D$502:$BA$502,'Health SCR'!AD$3),1)+AD519,0)</f>
        <v>0</v>
      </c>
      <c r="AE520" s="339">
        <f ca="1">IF('Health SCR'!AE$3&gt;=$B520,OFFSET($D$502,0,'Health SCR'!AE$3-$B520)*OFFSET(Inputs!$C$30,0,$B520-2)/IF(sommmeProdInv(Inputs!$B$30:$AY$30,$D$502:$BA$502,'Health SCR'!AE$3)&gt;0,sommmeProdInv(Inputs!$B$30:$AY$30,$D$502:$BA$502,'Health SCR'!AE$3),1)+AE519,0)</f>
        <v>0</v>
      </c>
      <c r="AF520" s="339">
        <f ca="1">IF('Health SCR'!AF$3&gt;=$B520,OFFSET($D$502,0,'Health SCR'!AF$3-$B520)*OFFSET(Inputs!$C$30,0,$B520-2)/IF(sommmeProdInv(Inputs!$B$30:$AY$30,$D$502:$BA$502,'Health SCR'!AF$3)&gt;0,sommmeProdInv(Inputs!$B$30:$AY$30,$D$502:$BA$502,'Health SCR'!AF$3),1)+AF519,0)</f>
        <v>0</v>
      </c>
      <c r="AG520" s="339">
        <f ca="1">IF('Health SCR'!AG$3&gt;=$B520,OFFSET($D$502,0,'Health SCR'!AG$3-$B520)*OFFSET(Inputs!$C$30,0,$B520-2)/IF(sommmeProdInv(Inputs!$B$30:$AY$30,$D$502:$BA$502,'Health SCR'!AG$3)&gt;0,sommmeProdInv(Inputs!$B$30:$AY$30,$D$502:$BA$502,'Health SCR'!AG$3),1)+AG519,0)</f>
        <v>0</v>
      </c>
      <c r="AH520" s="339">
        <f ca="1">IF('Health SCR'!AH$3&gt;=$B520,OFFSET($D$502,0,'Health SCR'!AH$3-$B520)*OFFSET(Inputs!$C$30,0,$B520-2)/IF(sommmeProdInv(Inputs!$B$30:$AY$30,$D$502:$BA$502,'Health SCR'!AH$3)&gt;0,sommmeProdInv(Inputs!$B$30:$AY$30,$D$502:$BA$502,'Health SCR'!AH$3),1)+AH519,0)</f>
        <v>0</v>
      </c>
      <c r="AI520" s="339">
        <f ca="1">IF('Health SCR'!AI$3&gt;=$B520,OFFSET($D$502,0,'Health SCR'!AI$3-$B520)*OFFSET(Inputs!$C$30,0,$B520-2)/IF(sommmeProdInv(Inputs!$B$30:$AY$30,$D$502:$BA$502,'Health SCR'!AI$3)&gt;0,sommmeProdInv(Inputs!$B$30:$AY$30,$D$502:$BA$502,'Health SCR'!AI$3),1)+AI519,0)</f>
        <v>0</v>
      </c>
      <c r="AJ520" s="339">
        <f ca="1">IF('Health SCR'!AJ$3&gt;=$B520,OFFSET($D$502,0,'Health SCR'!AJ$3-$B520)*OFFSET(Inputs!$C$30,0,$B520-2)/IF(sommmeProdInv(Inputs!$B$30:$AY$30,$D$502:$BA$502,'Health SCR'!AJ$3)&gt;0,sommmeProdInv(Inputs!$B$30:$AY$30,$D$502:$BA$502,'Health SCR'!AJ$3),1)+AJ519,0)</f>
        <v>0</v>
      </c>
      <c r="AK520" s="339">
        <f ca="1">IF('Health SCR'!AK$3&gt;=$B520,OFFSET($D$502,0,'Health SCR'!AK$3-$B520)*OFFSET(Inputs!$C$30,0,$B520-2)/IF(sommmeProdInv(Inputs!$B$30:$AY$30,$D$502:$BA$502,'Health SCR'!AK$3)&gt;0,sommmeProdInv(Inputs!$B$30:$AY$30,$D$502:$BA$502,'Health SCR'!AK$3),1)+AK519,0)</f>
        <v>0</v>
      </c>
      <c r="AL520" s="339">
        <f ca="1">IF('Health SCR'!AL$3&gt;=$B520,OFFSET($D$502,0,'Health SCR'!AL$3-$B520)*OFFSET(Inputs!$C$30,0,$B520-2)/IF(sommmeProdInv(Inputs!$B$30:$AY$30,$D$502:$BA$502,'Health SCR'!AL$3)&gt;0,sommmeProdInv(Inputs!$B$30:$AY$30,$D$502:$BA$502,'Health SCR'!AL$3),1)+AL519,0)</f>
        <v>0</v>
      </c>
      <c r="AM520" s="339">
        <f ca="1">IF('Health SCR'!AM$3&gt;=$B520,OFFSET($D$502,0,'Health SCR'!AM$3-$B520)*OFFSET(Inputs!$C$30,0,$B520-2)/IF(sommmeProdInv(Inputs!$B$30:$AY$30,$D$502:$BA$502,'Health SCR'!AM$3)&gt;0,sommmeProdInv(Inputs!$B$30:$AY$30,$D$502:$BA$502,'Health SCR'!AM$3),1)+AM519,0)</f>
        <v>0</v>
      </c>
      <c r="AN520" s="339">
        <f ca="1">IF('Health SCR'!AN$3&gt;=$B520,OFFSET($D$502,0,'Health SCR'!AN$3-$B520)*OFFSET(Inputs!$C$30,0,$B520-2)/IF(sommmeProdInv(Inputs!$B$30:$AY$30,$D$502:$BA$502,'Health SCR'!AN$3)&gt;0,sommmeProdInv(Inputs!$B$30:$AY$30,$D$502:$BA$502,'Health SCR'!AN$3),1)+AN519,0)</f>
        <v>0</v>
      </c>
      <c r="AO520" s="339">
        <f ca="1">IF('Health SCR'!AO$3&gt;=$B520,OFFSET($D$502,0,'Health SCR'!AO$3-$B520)*OFFSET(Inputs!$C$30,0,$B520-2)/IF(sommmeProdInv(Inputs!$B$30:$AY$30,$D$502:$BA$502,'Health SCR'!AO$3)&gt;0,sommmeProdInv(Inputs!$B$30:$AY$30,$D$502:$BA$502,'Health SCR'!AO$3),1)+AO519,0)</f>
        <v>0</v>
      </c>
      <c r="AP520" s="339">
        <f ca="1">IF('Health SCR'!AP$3&gt;=$B520,OFFSET($D$502,0,'Health SCR'!AP$3-$B520)*OFFSET(Inputs!$C$30,0,$B520-2)/IF(sommmeProdInv(Inputs!$B$30:$AY$30,$D$502:$BA$502,'Health SCR'!AP$3)&gt;0,sommmeProdInv(Inputs!$B$30:$AY$30,$D$502:$BA$502,'Health SCR'!AP$3),1)+AP519,0)</f>
        <v>0</v>
      </c>
      <c r="AQ520" s="339">
        <f ca="1">IF('Health SCR'!AQ$3&gt;=$B520,OFFSET($D$502,0,'Health SCR'!AQ$3-$B520)*OFFSET(Inputs!$C$30,0,$B520-2)/IF(sommmeProdInv(Inputs!$B$30:$AY$30,$D$502:$BA$502,'Health SCR'!AQ$3)&gt;0,sommmeProdInv(Inputs!$B$30:$AY$30,$D$502:$BA$502,'Health SCR'!AQ$3),1)+AQ519,0)</f>
        <v>0</v>
      </c>
      <c r="AR520" s="339">
        <f ca="1">IF('Health SCR'!AR$3&gt;=$B520,OFFSET($D$502,0,'Health SCR'!AR$3-$B520)*OFFSET(Inputs!$C$30,0,$B520-2)/IF(sommmeProdInv(Inputs!$B$30:$AY$30,$D$502:$BA$502,'Health SCR'!AR$3)&gt;0,sommmeProdInv(Inputs!$B$30:$AY$30,$D$502:$BA$502,'Health SCR'!AR$3),1)+AR519,0)</f>
        <v>0</v>
      </c>
      <c r="AS520" s="339">
        <f ca="1">IF('Health SCR'!AS$3&gt;=$B520,OFFSET($D$502,0,'Health SCR'!AS$3-$B520)*OFFSET(Inputs!$C$30,0,$B520-2)/IF(sommmeProdInv(Inputs!$B$30:$AY$30,$D$502:$BA$502,'Health SCR'!AS$3)&gt;0,sommmeProdInv(Inputs!$B$30:$AY$30,$D$502:$BA$502,'Health SCR'!AS$3),1)+AS519,0)</f>
        <v>0</v>
      </c>
      <c r="AT520" s="339">
        <f ca="1">IF('Health SCR'!AT$3&gt;=$B520,OFFSET($D$502,0,'Health SCR'!AT$3-$B520)*OFFSET(Inputs!$C$30,0,$B520-2)/IF(sommmeProdInv(Inputs!$B$30:$AY$30,$D$502:$BA$502,'Health SCR'!AT$3)&gt;0,sommmeProdInv(Inputs!$B$30:$AY$30,$D$502:$BA$502,'Health SCR'!AT$3),1)+AT519,0)</f>
        <v>0</v>
      </c>
      <c r="AU520" s="339">
        <f ca="1">IF('Health SCR'!AU$3&gt;=$B520,OFFSET($D$502,0,'Health SCR'!AU$3-$B520)*OFFSET(Inputs!$C$30,0,$B520-2)/IF(sommmeProdInv(Inputs!$B$30:$AY$30,$D$502:$BA$502,'Health SCR'!AU$3)&gt;0,sommmeProdInv(Inputs!$B$30:$AY$30,$D$502:$BA$502,'Health SCR'!AU$3),1)+AU519,0)</f>
        <v>0</v>
      </c>
      <c r="AV520" s="339">
        <f ca="1">IF('Health SCR'!AV$3&gt;=$B520,OFFSET($D$502,0,'Health SCR'!AV$3-$B520)*OFFSET(Inputs!$C$30,0,$B520-2)/IF(sommmeProdInv(Inputs!$B$30:$AY$30,$D$502:$BA$502,'Health SCR'!AV$3)&gt;0,sommmeProdInv(Inputs!$B$30:$AY$30,$D$502:$BA$502,'Health SCR'!AV$3),1)+AV519,0)</f>
        <v>0</v>
      </c>
      <c r="AW520" s="339">
        <f ca="1">IF('Health SCR'!AW$3&gt;=$B520,OFFSET($D$502,0,'Health SCR'!AW$3-$B520)*OFFSET(Inputs!$C$30,0,$B520-2)/IF(sommmeProdInv(Inputs!$B$30:$AY$30,$D$502:$BA$502,'Health SCR'!AW$3)&gt;0,sommmeProdInv(Inputs!$B$30:$AY$30,$D$502:$BA$502,'Health SCR'!AW$3),1)+AW519,0)</f>
        <v>0</v>
      </c>
      <c r="AX520" s="339">
        <f ca="1">IF('Health SCR'!AX$3&gt;=$B520,OFFSET($D$502,0,'Health SCR'!AX$3-$B520)*OFFSET(Inputs!$C$30,0,$B520-2)/IF(sommmeProdInv(Inputs!$B$30:$AY$30,$D$502:$BA$502,'Health SCR'!AX$3)&gt;0,sommmeProdInv(Inputs!$B$30:$AY$30,$D$502:$BA$502,'Health SCR'!AX$3),1)+AX519,0)</f>
        <v>0</v>
      </c>
      <c r="AY520" s="339">
        <f ca="1">IF('Health SCR'!AY$3&gt;=$B520,OFFSET($D$502,0,'Health SCR'!AY$3-$B520)*OFFSET(Inputs!$C$30,0,$B520-2)/IF(sommmeProdInv(Inputs!$B$30:$AY$30,$D$502:$BA$502,'Health SCR'!AY$3)&gt;0,sommmeProdInv(Inputs!$B$30:$AY$30,$D$502:$BA$502,'Health SCR'!AY$3),1)+AY519,0)</f>
        <v>0</v>
      </c>
      <c r="AZ520" s="339">
        <f ca="1">IF('Health SCR'!AZ$3&gt;=$B520,OFFSET($D$502,0,'Health SCR'!AZ$3-$B520)*OFFSET(Inputs!$C$30,0,$B520-2)/IF(sommmeProdInv(Inputs!$B$30:$AY$30,$D$502:$BA$502,'Health SCR'!AZ$3)&gt;0,sommmeProdInv(Inputs!$B$30:$AY$30,$D$502:$BA$502,'Health SCR'!AZ$3),1)+AZ519,0)</f>
        <v>0</v>
      </c>
      <c r="BA520" s="339">
        <f ca="1">IF('Health SCR'!BA$3&gt;=$B520,OFFSET($D$502,0,'Health SCR'!BA$3-$B520)*OFFSET(Inputs!$C$30,0,$B520-2)/IF(sommmeProdInv(Inputs!$B$30:$AY$30,$D$502:$BA$502,'Health SCR'!BA$3)&gt;0,sommmeProdInv(Inputs!$B$30:$AY$30,$D$502:$BA$502,'Health SCR'!BA$3),1)+BA519,0)</f>
        <v>0</v>
      </c>
      <c r="BB520" s="286"/>
      <c r="BC520" s="286"/>
      <c r="BD520" s="286"/>
      <c r="BE520" s="286"/>
      <c r="BF520" s="286"/>
      <c r="BG520" s="286"/>
      <c r="BH520" s="286"/>
      <c r="BI520" s="286"/>
      <c r="BJ520" s="286"/>
      <c r="BK520" s="286"/>
      <c r="BL520" s="286"/>
      <c r="BM520" s="286"/>
      <c r="BN520" s="286"/>
      <c r="BO520" s="286"/>
      <c r="BP520" s="286"/>
      <c r="BQ520" s="286"/>
      <c r="BR520" s="286"/>
      <c r="BS520" s="286"/>
      <c r="BT520" s="286"/>
      <c r="BU520" s="286"/>
      <c r="BV520" s="286"/>
      <c r="BW520" s="286"/>
      <c r="BX520" s="286"/>
      <c r="BY520" s="286"/>
      <c r="BZ520" s="286"/>
      <c r="CA520" s="286"/>
      <c r="CB520" s="286"/>
      <c r="CC520" s="286"/>
      <c r="CD520" s="286"/>
      <c r="CE520" s="286"/>
      <c r="CF520" s="286"/>
      <c r="CG520" s="286"/>
      <c r="CH520" s="286"/>
      <c r="CI520" s="286"/>
      <c r="CJ520" s="286"/>
      <c r="CK520" s="286"/>
      <c r="CL520" s="286"/>
      <c r="CM520" s="286"/>
      <c r="CN520" s="286"/>
      <c r="CO520" s="286"/>
      <c r="CP520" s="286"/>
      <c r="CQ520" s="286"/>
      <c r="CR520" s="286"/>
      <c r="CS520" s="286"/>
      <c r="CT520" s="286"/>
      <c r="CU520" s="286"/>
      <c r="CV520" s="286"/>
      <c r="CW520" s="286"/>
      <c r="CX520" s="286"/>
      <c r="CY520" s="286"/>
      <c r="CZ520" s="286"/>
      <c r="DA520" s="286"/>
      <c r="DB520" s="286"/>
      <c r="DC520" s="286"/>
      <c r="DD520" s="286"/>
      <c r="DE520" s="286"/>
      <c r="DF520" s="286"/>
      <c r="DG520" s="286"/>
      <c r="DH520" s="286"/>
      <c r="DI520" s="286"/>
      <c r="DJ520" s="286"/>
      <c r="DK520" s="286"/>
      <c r="DL520" s="286"/>
      <c r="DM520" s="286"/>
      <c r="DN520" s="286"/>
      <c r="DO520" s="286"/>
      <c r="DP520" s="286"/>
      <c r="DQ520" s="286"/>
      <c r="DR520" s="286"/>
      <c r="DS520" s="286"/>
      <c r="DT520" s="286"/>
      <c r="DU520" s="286"/>
      <c r="DV520" s="286"/>
      <c r="DW520" s="286"/>
      <c r="DX520" s="286"/>
      <c r="DY520" s="286"/>
      <c r="DZ520" s="286"/>
      <c r="EA520" s="286"/>
      <c r="EB520" s="286"/>
      <c r="EC520" s="286"/>
      <c r="ED520" s="286"/>
      <c r="EE520" s="286"/>
      <c r="EF520" s="286"/>
      <c r="EG520" s="286"/>
      <c r="EH520" s="286"/>
      <c r="EI520" s="286"/>
      <c r="EJ520" s="286"/>
      <c r="EK520" s="286"/>
      <c r="EL520" s="286"/>
      <c r="EM520" s="286"/>
      <c r="EN520" s="286"/>
      <c r="EO520" s="286"/>
      <c r="EP520" s="286"/>
      <c r="EQ520" s="286"/>
      <c r="ER520" s="286"/>
      <c r="ES520" s="286"/>
      <c r="ET520" s="286"/>
      <c r="EU520" s="286"/>
      <c r="EV520" s="286"/>
      <c r="EW520" s="286"/>
      <c r="EX520" s="286"/>
      <c r="EY520" s="286"/>
      <c r="EZ520" s="286"/>
      <c r="FA520" s="286"/>
      <c r="FB520" s="286"/>
      <c r="FC520" s="286"/>
      <c r="FD520" s="286"/>
      <c r="FE520" s="286"/>
      <c r="FF520" s="286"/>
      <c r="FG520" s="286"/>
      <c r="FH520" s="286"/>
      <c r="FI520" s="286"/>
      <c r="FJ520" s="286"/>
      <c r="FK520" s="286"/>
      <c r="FL520" s="286"/>
      <c r="FM520" s="286"/>
      <c r="FN520" s="286"/>
      <c r="FO520" s="286"/>
      <c r="FP520" s="286"/>
      <c r="FQ520" s="286"/>
      <c r="FR520" s="286"/>
      <c r="FS520" s="286"/>
      <c r="FT520" s="286"/>
      <c r="FU520" s="286"/>
      <c r="FV520" s="286"/>
      <c r="FW520" s="286"/>
      <c r="FX520" s="286"/>
      <c r="FY520" s="286"/>
      <c r="FZ520" s="286"/>
      <c r="GA520" s="286"/>
      <c r="GB520" s="286"/>
      <c r="GC520" s="286"/>
      <c r="GD520" s="286"/>
      <c r="GE520" s="286"/>
      <c r="GF520" s="286"/>
      <c r="GG520" s="286"/>
      <c r="GH520" s="286"/>
      <c r="GI520" s="286"/>
      <c r="GJ520" s="286"/>
      <c r="GK520" s="286"/>
      <c r="GL520" s="286"/>
      <c r="GM520" s="286"/>
      <c r="GN520" s="286"/>
      <c r="GO520" s="286"/>
      <c r="GP520" s="286"/>
      <c r="GQ520" s="286"/>
      <c r="GR520" s="286"/>
      <c r="GS520" s="286"/>
      <c r="GT520" s="286"/>
      <c r="GU520" s="286"/>
      <c r="GV520" s="286"/>
      <c r="GW520" s="286"/>
      <c r="GX520" s="286"/>
      <c r="GY520" s="286"/>
      <c r="GZ520" s="286"/>
      <c r="HA520" s="286"/>
      <c r="HB520" s="286"/>
      <c r="HC520" s="286"/>
      <c r="HD520" s="286"/>
      <c r="HE520" s="286"/>
      <c r="HF520" s="286"/>
      <c r="HG520" s="286"/>
      <c r="HH520" s="286"/>
      <c r="HI520" s="286"/>
      <c r="HJ520" s="286"/>
      <c r="HK520" s="286"/>
      <c r="HL520" s="286"/>
      <c r="HM520" s="286"/>
      <c r="HN520" s="286"/>
      <c r="HO520" s="286"/>
      <c r="HP520" s="286"/>
      <c r="HQ520" s="286"/>
      <c r="HR520" s="286"/>
      <c r="HS520" s="286"/>
      <c r="HT520" s="286"/>
      <c r="HU520" s="286"/>
      <c r="HV520" s="286"/>
      <c r="HW520" s="286"/>
      <c r="HX520" s="286"/>
      <c r="HY520" s="286"/>
      <c r="HZ520" s="286"/>
      <c r="IA520" s="286"/>
      <c r="IB520" s="286"/>
      <c r="IC520" s="286"/>
      <c r="ID520" s="286"/>
      <c r="IE520" s="286"/>
      <c r="IF520" s="286"/>
      <c r="IG520" s="286"/>
      <c r="IH520" s="286"/>
      <c r="II520" s="286"/>
      <c r="IJ520" s="286"/>
      <c r="IK520" s="286"/>
      <c r="IL520" s="286"/>
      <c r="IM520" s="286"/>
      <c r="IN520" s="286"/>
      <c r="IO520" s="286"/>
      <c r="IP520" s="286"/>
      <c r="IQ520" s="286"/>
      <c r="IR520" s="286"/>
      <c r="IS520" s="286"/>
      <c r="IT520" s="286"/>
      <c r="IU520" s="286"/>
      <c r="IV520" s="286"/>
    </row>
    <row r="521" spans="1:256" s="452" customFormat="1" outlineLevel="1">
      <c r="A521" s="793"/>
      <c r="B521" s="978">
        <v>18</v>
      </c>
      <c r="C521" s="979"/>
      <c r="D521" s="221"/>
      <c r="E521" s="338">
        <f ca="1">IF('Health SCR'!E$3&gt;=$B521,OFFSET($D$502,0,'Health SCR'!E$3-$B521)*OFFSET(Inputs!$C$30,0,$B521-2)/IF(sommmeProdInv(Inputs!$B$30:$AY$30,$D$502:$BA$502,'Health SCR'!E$3)&gt;0,sommmeProdInv(Inputs!$B$30:$AY$30,$D$502:$BA$502,'Health SCR'!E$3),1)+E520,0)</f>
        <v>0</v>
      </c>
      <c r="F521" s="339">
        <f ca="1">IF('Health SCR'!F$3&gt;=$B521,OFFSET($D$502,0,'Health SCR'!F$3-$B521)*OFFSET(Inputs!$C$30,0,$B521-2)/IF(sommmeProdInv(Inputs!$B$30:$AY$30,$D$502:$BA$502,'Health SCR'!F$3)&gt;0,sommmeProdInv(Inputs!$B$30:$AY$30,$D$502:$BA$502,'Health SCR'!F$3),1)+F520,0)</f>
        <v>0</v>
      </c>
      <c r="G521" s="339">
        <f ca="1">IF('Health SCR'!G$3&gt;=$B521,OFFSET($D$502,0,'Health SCR'!G$3-$B521)*OFFSET(Inputs!$C$30,0,$B521-2)/IF(sommmeProdInv(Inputs!$B$30:$AY$30,$D$502:$BA$502,'Health SCR'!G$3)&gt;0,sommmeProdInv(Inputs!$B$30:$AY$30,$D$502:$BA$502,'Health SCR'!G$3),1)+G520,0)</f>
        <v>0</v>
      </c>
      <c r="H521" s="339">
        <f ca="1">IF('Health SCR'!H$3&gt;=$B521,OFFSET($D$502,0,'Health SCR'!H$3-$B521)*OFFSET(Inputs!$C$30,0,$B521-2)/IF(sommmeProdInv(Inputs!$B$30:$AY$30,$D$502:$BA$502,'Health SCR'!H$3)&gt;0,sommmeProdInv(Inputs!$B$30:$AY$30,$D$502:$BA$502,'Health SCR'!H$3),1)+H520,0)</f>
        <v>0</v>
      </c>
      <c r="I521" s="339">
        <f ca="1">IF('Health SCR'!I$3&gt;=$B521,OFFSET($D$502,0,'Health SCR'!I$3-$B521)*OFFSET(Inputs!$C$30,0,$B521-2)/IF(sommmeProdInv(Inputs!$B$30:$AY$30,$D$502:$BA$502,'Health SCR'!I$3)&gt;0,sommmeProdInv(Inputs!$B$30:$AY$30,$D$502:$BA$502,'Health SCR'!I$3),1)+I520,0)</f>
        <v>0</v>
      </c>
      <c r="J521" s="339">
        <f ca="1">IF('Health SCR'!J$3&gt;=$B521,OFFSET($D$502,0,'Health SCR'!J$3-$B521)*OFFSET(Inputs!$C$30,0,$B521-2)/IF(sommmeProdInv(Inputs!$B$30:$AY$30,$D$502:$BA$502,'Health SCR'!J$3)&gt;0,sommmeProdInv(Inputs!$B$30:$AY$30,$D$502:$BA$502,'Health SCR'!J$3),1)+J520,0)</f>
        <v>0</v>
      </c>
      <c r="K521" s="339">
        <f ca="1">IF('Health SCR'!K$3&gt;=$B521,OFFSET($D$502,0,'Health SCR'!K$3-$B521)*OFFSET(Inputs!$C$30,0,$B521-2)/IF(sommmeProdInv(Inputs!$B$30:$AY$30,$D$502:$BA$502,'Health SCR'!K$3)&gt;0,sommmeProdInv(Inputs!$B$30:$AY$30,$D$502:$BA$502,'Health SCR'!K$3),1)+K520,0)</f>
        <v>0</v>
      </c>
      <c r="L521" s="339">
        <f ca="1">IF('Health SCR'!L$3&gt;=$B521,OFFSET($D$502,0,'Health SCR'!L$3-$B521)*OFFSET(Inputs!$C$30,0,$B521-2)/IF(sommmeProdInv(Inputs!$B$30:$AY$30,$D$502:$BA$502,'Health SCR'!L$3)&gt;0,sommmeProdInv(Inputs!$B$30:$AY$30,$D$502:$BA$502,'Health SCR'!L$3),1)+L520,0)</f>
        <v>0</v>
      </c>
      <c r="M521" s="339">
        <f ca="1">IF('Health SCR'!M$3&gt;=$B521,OFFSET($D$502,0,'Health SCR'!M$3-$B521)*OFFSET(Inputs!$C$30,0,$B521-2)/IF(sommmeProdInv(Inputs!$B$30:$AY$30,$D$502:$BA$502,'Health SCR'!M$3)&gt;0,sommmeProdInv(Inputs!$B$30:$AY$30,$D$502:$BA$502,'Health SCR'!M$3),1)+M520,0)</f>
        <v>0</v>
      </c>
      <c r="N521" s="339">
        <f ca="1">IF('Health SCR'!N$3&gt;=$B521,OFFSET($D$502,0,'Health SCR'!N$3-$B521)*OFFSET(Inputs!$C$30,0,$B521-2)/IF(sommmeProdInv(Inputs!$B$30:$AY$30,$D$502:$BA$502,'Health SCR'!N$3)&gt;0,sommmeProdInv(Inputs!$B$30:$AY$30,$D$502:$BA$502,'Health SCR'!N$3),1)+N520,0)</f>
        <v>0</v>
      </c>
      <c r="O521" s="339">
        <f ca="1">IF('Health SCR'!O$3&gt;=$B521,OFFSET($D$502,0,'Health SCR'!O$3-$B521)*OFFSET(Inputs!$C$30,0,$B521-2)/IF(sommmeProdInv(Inputs!$B$30:$AY$30,$D$502:$BA$502,'Health SCR'!O$3)&gt;0,sommmeProdInv(Inputs!$B$30:$AY$30,$D$502:$BA$502,'Health SCR'!O$3),1)+O520,0)</f>
        <v>0</v>
      </c>
      <c r="P521" s="339">
        <f ca="1">IF('Health SCR'!P$3&gt;=$B521,OFFSET($D$502,0,'Health SCR'!P$3-$B521)*OFFSET(Inputs!$C$30,0,$B521-2)/IF(sommmeProdInv(Inputs!$B$30:$AY$30,$D$502:$BA$502,'Health SCR'!P$3)&gt;0,sommmeProdInv(Inputs!$B$30:$AY$30,$D$502:$BA$502,'Health SCR'!P$3),1)+P520,0)</f>
        <v>0</v>
      </c>
      <c r="Q521" s="339">
        <f ca="1">IF('Health SCR'!Q$3&gt;=$B521,OFFSET($D$502,0,'Health SCR'!Q$3-$B521)*OFFSET(Inputs!$C$30,0,$B521-2)/IF(sommmeProdInv(Inputs!$B$30:$AY$30,$D$502:$BA$502,'Health SCR'!Q$3)&gt;0,sommmeProdInv(Inputs!$B$30:$AY$30,$D$502:$BA$502,'Health SCR'!Q$3),1)+Q520,0)</f>
        <v>0</v>
      </c>
      <c r="R521" s="339">
        <f ca="1">IF('Health SCR'!R$3&gt;=$B521,OFFSET($D$502,0,'Health SCR'!R$3-$B521)*OFFSET(Inputs!$C$30,0,$B521-2)/IF(sommmeProdInv(Inputs!$B$30:$AY$30,$D$502:$BA$502,'Health SCR'!R$3)&gt;0,sommmeProdInv(Inputs!$B$30:$AY$30,$D$502:$BA$502,'Health SCR'!R$3),1)+R520,0)</f>
        <v>0</v>
      </c>
      <c r="S521" s="339">
        <f ca="1">IF('Health SCR'!S$3&gt;=$B521,OFFSET($D$502,0,'Health SCR'!S$3-$B521)*OFFSET(Inputs!$C$30,0,$B521-2)/IF(sommmeProdInv(Inputs!$B$30:$AY$30,$D$502:$BA$502,'Health SCR'!S$3)&gt;0,sommmeProdInv(Inputs!$B$30:$AY$30,$D$502:$BA$502,'Health SCR'!S$3),1)+S520,0)</f>
        <v>0</v>
      </c>
      <c r="T521" s="339">
        <f ca="1">IF('Health SCR'!T$3&gt;=$B521,OFFSET($D$502,0,'Health SCR'!T$3-$B521)*OFFSET(Inputs!$C$30,0,$B521-2)/IF(sommmeProdInv(Inputs!$B$30:$AY$30,$D$502:$BA$502,'Health SCR'!T$3)&gt;0,sommmeProdInv(Inputs!$B$30:$AY$30,$D$502:$BA$502,'Health SCR'!T$3),1)+T520,0)</f>
        <v>0</v>
      </c>
      <c r="U521" s="339">
        <f ca="1">IF('Health SCR'!U$3&gt;=$B521,OFFSET($D$502,0,'Health SCR'!U$3-$B521)*OFFSET(Inputs!$C$30,0,$B521-2)/IF(sommmeProdInv(Inputs!$B$30:$AY$30,$D$502:$BA$502,'Health SCR'!U$3)&gt;0,sommmeProdInv(Inputs!$B$30:$AY$30,$D$502:$BA$502,'Health SCR'!U$3),1)+U520,0)</f>
        <v>0</v>
      </c>
      <c r="V521" s="339">
        <f ca="1">IF('Health SCR'!V$3&gt;=$B521,OFFSET($D$502,0,'Health SCR'!V$3-$B521)*OFFSET(Inputs!$C$30,0,$B521-2)/IF(sommmeProdInv(Inputs!$B$30:$AY$30,$D$502:$BA$502,'Health SCR'!V$3)&gt;0,sommmeProdInv(Inputs!$B$30:$AY$30,$D$502:$BA$502,'Health SCR'!V$3),1)+V520,0)</f>
        <v>0</v>
      </c>
      <c r="W521" s="339">
        <f ca="1">IF('Health SCR'!W$3&gt;=$B521,OFFSET($D$502,0,'Health SCR'!W$3-$B521)*OFFSET(Inputs!$C$30,0,$B521-2)/IF(sommmeProdInv(Inputs!$B$30:$AY$30,$D$502:$BA$502,'Health SCR'!W$3)&gt;0,sommmeProdInv(Inputs!$B$30:$AY$30,$D$502:$BA$502,'Health SCR'!W$3),1)+W520,0)</f>
        <v>0</v>
      </c>
      <c r="X521" s="339">
        <f ca="1">IF('Health SCR'!X$3&gt;=$B521,OFFSET($D$502,0,'Health SCR'!X$3-$B521)*OFFSET(Inputs!$C$30,0,$B521-2)/IF(sommmeProdInv(Inputs!$B$30:$AY$30,$D$502:$BA$502,'Health SCR'!X$3)&gt;0,sommmeProdInv(Inputs!$B$30:$AY$30,$D$502:$BA$502,'Health SCR'!X$3),1)+X520,0)</f>
        <v>0</v>
      </c>
      <c r="Y521" s="339">
        <f ca="1">IF('Health SCR'!Y$3&gt;=$B521,OFFSET($D$502,0,'Health SCR'!Y$3-$B521)*OFFSET(Inputs!$C$30,0,$B521-2)/IF(sommmeProdInv(Inputs!$B$30:$AY$30,$D$502:$BA$502,'Health SCR'!Y$3)&gt;0,sommmeProdInv(Inputs!$B$30:$AY$30,$D$502:$BA$502,'Health SCR'!Y$3),1)+Y520,0)</f>
        <v>0</v>
      </c>
      <c r="Z521" s="339">
        <f ca="1">IF('Health SCR'!Z$3&gt;=$B521,OFFSET($D$502,0,'Health SCR'!Z$3-$B521)*OFFSET(Inputs!$C$30,0,$B521-2)/IF(sommmeProdInv(Inputs!$B$30:$AY$30,$D$502:$BA$502,'Health SCR'!Z$3)&gt;0,sommmeProdInv(Inputs!$B$30:$AY$30,$D$502:$BA$502,'Health SCR'!Z$3),1)+Z520,0)</f>
        <v>0</v>
      </c>
      <c r="AA521" s="339">
        <f ca="1">IF('Health SCR'!AA$3&gt;=$B521,OFFSET($D$502,0,'Health SCR'!AA$3-$B521)*OFFSET(Inputs!$C$30,0,$B521-2)/IF(sommmeProdInv(Inputs!$B$30:$AY$30,$D$502:$BA$502,'Health SCR'!AA$3)&gt;0,sommmeProdInv(Inputs!$B$30:$AY$30,$D$502:$BA$502,'Health SCR'!AA$3),1)+AA520,0)</f>
        <v>0</v>
      </c>
      <c r="AB521" s="339">
        <f ca="1">IF('Health SCR'!AB$3&gt;=$B521,OFFSET($D$502,0,'Health SCR'!AB$3-$B521)*OFFSET(Inputs!$C$30,0,$B521-2)/IF(sommmeProdInv(Inputs!$B$30:$AY$30,$D$502:$BA$502,'Health SCR'!AB$3)&gt;0,sommmeProdInv(Inputs!$B$30:$AY$30,$D$502:$BA$502,'Health SCR'!AB$3),1)+AB520,0)</f>
        <v>0</v>
      </c>
      <c r="AC521" s="339">
        <f ca="1">IF('Health SCR'!AC$3&gt;=$B521,OFFSET($D$502,0,'Health SCR'!AC$3-$B521)*OFFSET(Inputs!$C$30,0,$B521-2)/IF(sommmeProdInv(Inputs!$B$30:$AY$30,$D$502:$BA$502,'Health SCR'!AC$3)&gt;0,sommmeProdInv(Inputs!$B$30:$AY$30,$D$502:$BA$502,'Health SCR'!AC$3),1)+AC520,0)</f>
        <v>0</v>
      </c>
      <c r="AD521" s="339">
        <f ca="1">IF('Health SCR'!AD$3&gt;=$B521,OFFSET($D$502,0,'Health SCR'!AD$3-$B521)*OFFSET(Inputs!$C$30,0,$B521-2)/IF(sommmeProdInv(Inputs!$B$30:$AY$30,$D$502:$BA$502,'Health SCR'!AD$3)&gt;0,sommmeProdInv(Inputs!$B$30:$AY$30,$D$502:$BA$502,'Health SCR'!AD$3),1)+AD520,0)</f>
        <v>0</v>
      </c>
      <c r="AE521" s="339">
        <f ca="1">IF('Health SCR'!AE$3&gt;=$B521,OFFSET($D$502,0,'Health SCR'!AE$3-$B521)*OFFSET(Inputs!$C$30,0,$B521-2)/IF(sommmeProdInv(Inputs!$B$30:$AY$30,$D$502:$BA$502,'Health SCR'!AE$3)&gt;0,sommmeProdInv(Inputs!$B$30:$AY$30,$D$502:$BA$502,'Health SCR'!AE$3),1)+AE520,0)</f>
        <v>0</v>
      </c>
      <c r="AF521" s="339">
        <f ca="1">IF('Health SCR'!AF$3&gt;=$B521,OFFSET($D$502,0,'Health SCR'!AF$3-$B521)*OFFSET(Inputs!$C$30,0,$B521-2)/IF(sommmeProdInv(Inputs!$B$30:$AY$30,$D$502:$BA$502,'Health SCR'!AF$3)&gt;0,sommmeProdInv(Inputs!$B$30:$AY$30,$D$502:$BA$502,'Health SCR'!AF$3),1)+AF520,0)</f>
        <v>0</v>
      </c>
      <c r="AG521" s="339">
        <f ca="1">IF('Health SCR'!AG$3&gt;=$B521,OFFSET($D$502,0,'Health SCR'!AG$3-$B521)*OFFSET(Inputs!$C$30,0,$B521-2)/IF(sommmeProdInv(Inputs!$B$30:$AY$30,$D$502:$BA$502,'Health SCR'!AG$3)&gt;0,sommmeProdInv(Inputs!$B$30:$AY$30,$D$502:$BA$502,'Health SCR'!AG$3),1)+AG520,0)</f>
        <v>0</v>
      </c>
      <c r="AH521" s="339">
        <f ca="1">IF('Health SCR'!AH$3&gt;=$B521,OFFSET($D$502,0,'Health SCR'!AH$3-$B521)*OFFSET(Inputs!$C$30,0,$B521-2)/IF(sommmeProdInv(Inputs!$B$30:$AY$30,$D$502:$BA$502,'Health SCR'!AH$3)&gt;0,sommmeProdInv(Inputs!$B$30:$AY$30,$D$502:$BA$502,'Health SCR'!AH$3),1)+AH520,0)</f>
        <v>0</v>
      </c>
      <c r="AI521" s="339">
        <f ca="1">IF('Health SCR'!AI$3&gt;=$B521,OFFSET($D$502,0,'Health SCR'!AI$3-$B521)*OFFSET(Inputs!$C$30,0,$B521-2)/IF(sommmeProdInv(Inputs!$B$30:$AY$30,$D$502:$BA$502,'Health SCR'!AI$3)&gt;0,sommmeProdInv(Inputs!$B$30:$AY$30,$D$502:$BA$502,'Health SCR'!AI$3),1)+AI520,0)</f>
        <v>0</v>
      </c>
      <c r="AJ521" s="339">
        <f ca="1">IF('Health SCR'!AJ$3&gt;=$B521,OFFSET($D$502,0,'Health SCR'!AJ$3-$B521)*OFFSET(Inputs!$C$30,0,$B521-2)/IF(sommmeProdInv(Inputs!$B$30:$AY$30,$D$502:$BA$502,'Health SCR'!AJ$3)&gt;0,sommmeProdInv(Inputs!$B$30:$AY$30,$D$502:$BA$502,'Health SCR'!AJ$3),1)+AJ520,0)</f>
        <v>0</v>
      </c>
      <c r="AK521" s="339">
        <f ca="1">IF('Health SCR'!AK$3&gt;=$B521,OFFSET($D$502,0,'Health SCR'!AK$3-$B521)*OFFSET(Inputs!$C$30,0,$B521-2)/IF(sommmeProdInv(Inputs!$B$30:$AY$30,$D$502:$BA$502,'Health SCR'!AK$3)&gt;0,sommmeProdInv(Inputs!$B$30:$AY$30,$D$502:$BA$502,'Health SCR'!AK$3),1)+AK520,0)</f>
        <v>0</v>
      </c>
      <c r="AL521" s="339">
        <f ca="1">IF('Health SCR'!AL$3&gt;=$B521,OFFSET($D$502,0,'Health SCR'!AL$3-$B521)*OFFSET(Inputs!$C$30,0,$B521-2)/IF(sommmeProdInv(Inputs!$B$30:$AY$30,$D$502:$BA$502,'Health SCR'!AL$3)&gt;0,sommmeProdInv(Inputs!$B$30:$AY$30,$D$502:$BA$502,'Health SCR'!AL$3),1)+AL520,0)</f>
        <v>0</v>
      </c>
      <c r="AM521" s="339">
        <f ca="1">IF('Health SCR'!AM$3&gt;=$B521,OFFSET($D$502,0,'Health SCR'!AM$3-$B521)*OFFSET(Inputs!$C$30,0,$B521-2)/IF(sommmeProdInv(Inputs!$B$30:$AY$30,$D$502:$BA$502,'Health SCR'!AM$3)&gt;0,sommmeProdInv(Inputs!$B$30:$AY$30,$D$502:$BA$502,'Health SCR'!AM$3),1)+AM520,0)</f>
        <v>0</v>
      </c>
      <c r="AN521" s="339">
        <f ca="1">IF('Health SCR'!AN$3&gt;=$B521,OFFSET($D$502,0,'Health SCR'!AN$3-$B521)*OFFSET(Inputs!$C$30,0,$B521-2)/IF(sommmeProdInv(Inputs!$B$30:$AY$30,$D$502:$BA$502,'Health SCR'!AN$3)&gt;0,sommmeProdInv(Inputs!$B$30:$AY$30,$D$502:$BA$502,'Health SCR'!AN$3),1)+AN520,0)</f>
        <v>0</v>
      </c>
      <c r="AO521" s="339">
        <f ca="1">IF('Health SCR'!AO$3&gt;=$B521,OFFSET($D$502,0,'Health SCR'!AO$3-$B521)*OFFSET(Inputs!$C$30,0,$B521-2)/IF(sommmeProdInv(Inputs!$B$30:$AY$30,$D$502:$BA$502,'Health SCR'!AO$3)&gt;0,sommmeProdInv(Inputs!$B$30:$AY$30,$D$502:$BA$502,'Health SCR'!AO$3),1)+AO520,0)</f>
        <v>0</v>
      </c>
      <c r="AP521" s="339">
        <f ca="1">IF('Health SCR'!AP$3&gt;=$B521,OFFSET($D$502,0,'Health SCR'!AP$3-$B521)*OFFSET(Inputs!$C$30,0,$B521-2)/IF(sommmeProdInv(Inputs!$B$30:$AY$30,$D$502:$BA$502,'Health SCR'!AP$3)&gt;0,sommmeProdInv(Inputs!$B$30:$AY$30,$D$502:$BA$502,'Health SCR'!AP$3),1)+AP520,0)</f>
        <v>0</v>
      </c>
      <c r="AQ521" s="339">
        <f ca="1">IF('Health SCR'!AQ$3&gt;=$B521,OFFSET($D$502,0,'Health SCR'!AQ$3-$B521)*OFFSET(Inputs!$C$30,0,$B521-2)/IF(sommmeProdInv(Inputs!$B$30:$AY$30,$D$502:$BA$502,'Health SCR'!AQ$3)&gt;0,sommmeProdInv(Inputs!$B$30:$AY$30,$D$502:$BA$502,'Health SCR'!AQ$3),1)+AQ520,0)</f>
        <v>0</v>
      </c>
      <c r="AR521" s="339">
        <f ca="1">IF('Health SCR'!AR$3&gt;=$B521,OFFSET($D$502,0,'Health SCR'!AR$3-$B521)*OFFSET(Inputs!$C$30,0,$B521-2)/IF(sommmeProdInv(Inputs!$B$30:$AY$30,$D$502:$BA$502,'Health SCR'!AR$3)&gt;0,sommmeProdInv(Inputs!$B$30:$AY$30,$D$502:$BA$502,'Health SCR'!AR$3),1)+AR520,0)</f>
        <v>0</v>
      </c>
      <c r="AS521" s="339">
        <f ca="1">IF('Health SCR'!AS$3&gt;=$B521,OFFSET($D$502,0,'Health SCR'!AS$3-$B521)*OFFSET(Inputs!$C$30,0,$B521-2)/IF(sommmeProdInv(Inputs!$B$30:$AY$30,$D$502:$BA$502,'Health SCR'!AS$3)&gt;0,sommmeProdInv(Inputs!$B$30:$AY$30,$D$502:$BA$502,'Health SCR'!AS$3),1)+AS520,0)</f>
        <v>0</v>
      </c>
      <c r="AT521" s="339">
        <f ca="1">IF('Health SCR'!AT$3&gt;=$B521,OFFSET($D$502,0,'Health SCR'!AT$3-$B521)*OFFSET(Inputs!$C$30,0,$B521-2)/IF(sommmeProdInv(Inputs!$B$30:$AY$30,$D$502:$BA$502,'Health SCR'!AT$3)&gt;0,sommmeProdInv(Inputs!$B$30:$AY$30,$D$502:$BA$502,'Health SCR'!AT$3),1)+AT520,0)</f>
        <v>0</v>
      </c>
      <c r="AU521" s="339">
        <f ca="1">IF('Health SCR'!AU$3&gt;=$B521,OFFSET($D$502,0,'Health SCR'!AU$3-$B521)*OFFSET(Inputs!$C$30,0,$B521-2)/IF(sommmeProdInv(Inputs!$B$30:$AY$30,$D$502:$BA$502,'Health SCR'!AU$3)&gt;0,sommmeProdInv(Inputs!$B$30:$AY$30,$D$502:$BA$502,'Health SCR'!AU$3),1)+AU520,0)</f>
        <v>0</v>
      </c>
      <c r="AV521" s="339">
        <f ca="1">IF('Health SCR'!AV$3&gt;=$B521,OFFSET($D$502,0,'Health SCR'!AV$3-$B521)*OFFSET(Inputs!$C$30,0,$B521-2)/IF(sommmeProdInv(Inputs!$B$30:$AY$30,$D$502:$BA$502,'Health SCR'!AV$3)&gt;0,sommmeProdInv(Inputs!$B$30:$AY$30,$D$502:$BA$502,'Health SCR'!AV$3),1)+AV520,0)</f>
        <v>0</v>
      </c>
      <c r="AW521" s="339">
        <f ca="1">IF('Health SCR'!AW$3&gt;=$B521,OFFSET($D$502,0,'Health SCR'!AW$3-$B521)*OFFSET(Inputs!$C$30,0,$B521-2)/IF(sommmeProdInv(Inputs!$B$30:$AY$30,$D$502:$BA$502,'Health SCR'!AW$3)&gt;0,sommmeProdInv(Inputs!$B$30:$AY$30,$D$502:$BA$502,'Health SCR'!AW$3),1)+AW520,0)</f>
        <v>0</v>
      </c>
      <c r="AX521" s="339">
        <f ca="1">IF('Health SCR'!AX$3&gt;=$B521,OFFSET($D$502,0,'Health SCR'!AX$3-$B521)*OFFSET(Inputs!$C$30,0,$B521-2)/IF(sommmeProdInv(Inputs!$B$30:$AY$30,$D$502:$BA$502,'Health SCR'!AX$3)&gt;0,sommmeProdInv(Inputs!$B$30:$AY$30,$D$502:$BA$502,'Health SCR'!AX$3),1)+AX520,0)</f>
        <v>0</v>
      </c>
      <c r="AY521" s="339">
        <f ca="1">IF('Health SCR'!AY$3&gt;=$B521,OFFSET($D$502,0,'Health SCR'!AY$3-$B521)*OFFSET(Inputs!$C$30,0,$B521-2)/IF(sommmeProdInv(Inputs!$B$30:$AY$30,$D$502:$BA$502,'Health SCR'!AY$3)&gt;0,sommmeProdInv(Inputs!$B$30:$AY$30,$D$502:$BA$502,'Health SCR'!AY$3),1)+AY520,0)</f>
        <v>0</v>
      </c>
      <c r="AZ521" s="339">
        <f ca="1">IF('Health SCR'!AZ$3&gt;=$B521,OFFSET($D$502,0,'Health SCR'!AZ$3-$B521)*OFFSET(Inputs!$C$30,0,$B521-2)/IF(sommmeProdInv(Inputs!$B$30:$AY$30,$D$502:$BA$502,'Health SCR'!AZ$3)&gt;0,sommmeProdInv(Inputs!$B$30:$AY$30,$D$502:$BA$502,'Health SCR'!AZ$3),1)+AZ520,0)</f>
        <v>0</v>
      </c>
      <c r="BA521" s="339">
        <f ca="1">IF('Health SCR'!BA$3&gt;=$B521,OFFSET($D$502,0,'Health SCR'!BA$3-$B521)*OFFSET(Inputs!$C$30,0,$B521-2)/IF(sommmeProdInv(Inputs!$B$30:$AY$30,$D$502:$BA$502,'Health SCR'!BA$3)&gt;0,sommmeProdInv(Inputs!$B$30:$AY$30,$D$502:$BA$502,'Health SCR'!BA$3),1)+BA520,0)</f>
        <v>0</v>
      </c>
      <c r="BB521" s="286"/>
      <c r="BC521" s="286"/>
      <c r="BD521" s="286"/>
      <c r="BE521" s="286"/>
      <c r="BF521" s="286"/>
      <c r="BG521" s="286"/>
      <c r="BH521" s="286"/>
      <c r="BI521" s="286"/>
      <c r="BJ521" s="286"/>
      <c r="BK521" s="286"/>
      <c r="BL521" s="286"/>
      <c r="BM521" s="286"/>
      <c r="BN521" s="286"/>
      <c r="BO521" s="286"/>
      <c r="BP521" s="286"/>
      <c r="BQ521" s="286"/>
      <c r="BR521" s="286"/>
      <c r="BS521" s="286"/>
      <c r="BT521" s="286"/>
      <c r="BU521" s="286"/>
      <c r="BV521" s="286"/>
      <c r="BW521" s="286"/>
      <c r="BX521" s="286"/>
      <c r="BY521" s="286"/>
      <c r="BZ521" s="286"/>
      <c r="CA521" s="286"/>
      <c r="CB521" s="286"/>
      <c r="CC521" s="286"/>
      <c r="CD521" s="286"/>
      <c r="CE521" s="286"/>
      <c r="CF521" s="286"/>
      <c r="CG521" s="286"/>
      <c r="CH521" s="286"/>
      <c r="CI521" s="286"/>
      <c r="CJ521" s="286"/>
      <c r="CK521" s="286"/>
      <c r="CL521" s="286"/>
      <c r="CM521" s="286"/>
      <c r="CN521" s="286"/>
      <c r="CO521" s="286"/>
      <c r="CP521" s="286"/>
      <c r="CQ521" s="286"/>
      <c r="CR521" s="286"/>
      <c r="CS521" s="286"/>
      <c r="CT521" s="286"/>
      <c r="CU521" s="286"/>
      <c r="CV521" s="286"/>
      <c r="CW521" s="286"/>
      <c r="CX521" s="286"/>
      <c r="CY521" s="286"/>
      <c r="CZ521" s="286"/>
      <c r="DA521" s="286"/>
      <c r="DB521" s="286"/>
      <c r="DC521" s="286"/>
      <c r="DD521" s="286"/>
      <c r="DE521" s="286"/>
      <c r="DF521" s="286"/>
      <c r="DG521" s="286"/>
      <c r="DH521" s="286"/>
      <c r="DI521" s="286"/>
      <c r="DJ521" s="286"/>
      <c r="DK521" s="286"/>
      <c r="DL521" s="286"/>
      <c r="DM521" s="286"/>
      <c r="DN521" s="286"/>
      <c r="DO521" s="286"/>
      <c r="DP521" s="286"/>
      <c r="DQ521" s="286"/>
      <c r="DR521" s="286"/>
      <c r="DS521" s="286"/>
      <c r="DT521" s="286"/>
      <c r="DU521" s="286"/>
      <c r="DV521" s="286"/>
      <c r="DW521" s="286"/>
      <c r="DX521" s="286"/>
      <c r="DY521" s="286"/>
      <c r="DZ521" s="286"/>
      <c r="EA521" s="286"/>
      <c r="EB521" s="286"/>
      <c r="EC521" s="286"/>
      <c r="ED521" s="286"/>
      <c r="EE521" s="286"/>
      <c r="EF521" s="286"/>
      <c r="EG521" s="286"/>
      <c r="EH521" s="286"/>
      <c r="EI521" s="286"/>
      <c r="EJ521" s="286"/>
      <c r="EK521" s="286"/>
      <c r="EL521" s="286"/>
      <c r="EM521" s="286"/>
      <c r="EN521" s="286"/>
      <c r="EO521" s="286"/>
      <c r="EP521" s="286"/>
      <c r="EQ521" s="286"/>
      <c r="ER521" s="286"/>
      <c r="ES521" s="286"/>
      <c r="ET521" s="286"/>
      <c r="EU521" s="286"/>
      <c r="EV521" s="286"/>
      <c r="EW521" s="286"/>
      <c r="EX521" s="286"/>
      <c r="EY521" s="286"/>
      <c r="EZ521" s="286"/>
      <c r="FA521" s="286"/>
      <c r="FB521" s="286"/>
      <c r="FC521" s="286"/>
      <c r="FD521" s="286"/>
      <c r="FE521" s="286"/>
      <c r="FF521" s="286"/>
      <c r="FG521" s="286"/>
      <c r="FH521" s="286"/>
      <c r="FI521" s="286"/>
      <c r="FJ521" s="286"/>
      <c r="FK521" s="286"/>
      <c r="FL521" s="286"/>
      <c r="FM521" s="286"/>
      <c r="FN521" s="286"/>
      <c r="FO521" s="286"/>
      <c r="FP521" s="286"/>
      <c r="FQ521" s="286"/>
      <c r="FR521" s="286"/>
      <c r="FS521" s="286"/>
      <c r="FT521" s="286"/>
      <c r="FU521" s="286"/>
      <c r="FV521" s="286"/>
      <c r="FW521" s="286"/>
      <c r="FX521" s="286"/>
      <c r="FY521" s="286"/>
      <c r="FZ521" s="286"/>
      <c r="GA521" s="286"/>
      <c r="GB521" s="286"/>
      <c r="GC521" s="286"/>
      <c r="GD521" s="286"/>
      <c r="GE521" s="286"/>
      <c r="GF521" s="286"/>
      <c r="GG521" s="286"/>
      <c r="GH521" s="286"/>
      <c r="GI521" s="286"/>
      <c r="GJ521" s="286"/>
      <c r="GK521" s="286"/>
      <c r="GL521" s="286"/>
      <c r="GM521" s="286"/>
      <c r="GN521" s="286"/>
      <c r="GO521" s="286"/>
      <c r="GP521" s="286"/>
      <c r="GQ521" s="286"/>
      <c r="GR521" s="286"/>
      <c r="GS521" s="286"/>
      <c r="GT521" s="286"/>
      <c r="GU521" s="286"/>
      <c r="GV521" s="286"/>
      <c r="GW521" s="286"/>
      <c r="GX521" s="286"/>
      <c r="GY521" s="286"/>
      <c r="GZ521" s="286"/>
      <c r="HA521" s="286"/>
      <c r="HB521" s="286"/>
      <c r="HC521" s="286"/>
      <c r="HD521" s="286"/>
      <c r="HE521" s="286"/>
      <c r="HF521" s="286"/>
      <c r="HG521" s="286"/>
      <c r="HH521" s="286"/>
      <c r="HI521" s="286"/>
      <c r="HJ521" s="286"/>
      <c r="HK521" s="286"/>
      <c r="HL521" s="286"/>
      <c r="HM521" s="286"/>
      <c r="HN521" s="286"/>
      <c r="HO521" s="286"/>
      <c r="HP521" s="286"/>
      <c r="HQ521" s="286"/>
      <c r="HR521" s="286"/>
      <c r="HS521" s="286"/>
      <c r="HT521" s="286"/>
      <c r="HU521" s="286"/>
      <c r="HV521" s="286"/>
      <c r="HW521" s="286"/>
      <c r="HX521" s="286"/>
      <c r="HY521" s="286"/>
      <c r="HZ521" s="286"/>
      <c r="IA521" s="286"/>
      <c r="IB521" s="286"/>
      <c r="IC521" s="286"/>
      <c r="ID521" s="286"/>
      <c r="IE521" s="286"/>
      <c r="IF521" s="286"/>
      <c r="IG521" s="286"/>
      <c r="IH521" s="286"/>
      <c r="II521" s="286"/>
      <c r="IJ521" s="286"/>
      <c r="IK521" s="286"/>
      <c r="IL521" s="286"/>
      <c r="IM521" s="286"/>
      <c r="IN521" s="286"/>
      <c r="IO521" s="286"/>
      <c r="IP521" s="286"/>
      <c r="IQ521" s="286"/>
      <c r="IR521" s="286"/>
      <c r="IS521" s="286"/>
      <c r="IT521" s="286"/>
      <c r="IU521" s="286"/>
      <c r="IV521" s="286"/>
    </row>
    <row r="522" spans="1:256" s="452" customFormat="1" outlineLevel="1">
      <c r="A522" s="793"/>
      <c r="B522" s="978">
        <v>19</v>
      </c>
      <c r="C522" s="979"/>
      <c r="D522" s="221"/>
      <c r="E522" s="338">
        <f ca="1">IF('Health SCR'!E$3&gt;=$B522,OFFSET($D$502,0,'Health SCR'!E$3-$B522)*OFFSET(Inputs!$C$30,0,$B522-2)/IF(sommmeProdInv(Inputs!$B$30:$AY$30,$D$502:$BA$502,'Health SCR'!E$3)&gt;0,sommmeProdInv(Inputs!$B$30:$AY$30,$D$502:$BA$502,'Health SCR'!E$3),1)+E521,0)</f>
        <v>0</v>
      </c>
      <c r="F522" s="339">
        <f ca="1">IF('Health SCR'!F$3&gt;=$B522,OFFSET($D$502,0,'Health SCR'!F$3-$B522)*OFFSET(Inputs!$C$30,0,$B522-2)/IF(sommmeProdInv(Inputs!$B$30:$AY$30,$D$502:$BA$502,'Health SCR'!F$3)&gt;0,sommmeProdInv(Inputs!$B$30:$AY$30,$D$502:$BA$502,'Health SCR'!F$3),1)+F521,0)</f>
        <v>0</v>
      </c>
      <c r="G522" s="339">
        <f ca="1">IF('Health SCR'!G$3&gt;=$B522,OFFSET($D$502,0,'Health SCR'!G$3-$B522)*OFFSET(Inputs!$C$30,0,$B522-2)/IF(sommmeProdInv(Inputs!$B$30:$AY$30,$D$502:$BA$502,'Health SCR'!G$3)&gt;0,sommmeProdInv(Inputs!$B$30:$AY$30,$D$502:$BA$502,'Health SCR'!G$3),1)+G521,0)</f>
        <v>0</v>
      </c>
      <c r="H522" s="339">
        <f ca="1">IF('Health SCR'!H$3&gt;=$B522,OFFSET($D$502,0,'Health SCR'!H$3-$B522)*OFFSET(Inputs!$C$30,0,$B522-2)/IF(sommmeProdInv(Inputs!$B$30:$AY$30,$D$502:$BA$502,'Health SCR'!H$3)&gt;0,sommmeProdInv(Inputs!$B$30:$AY$30,$D$502:$BA$502,'Health SCR'!H$3),1)+H521,0)</f>
        <v>0</v>
      </c>
      <c r="I522" s="339">
        <f ca="1">IF('Health SCR'!I$3&gt;=$B522,OFFSET($D$502,0,'Health SCR'!I$3-$B522)*OFFSET(Inputs!$C$30,0,$B522-2)/IF(sommmeProdInv(Inputs!$B$30:$AY$30,$D$502:$BA$502,'Health SCR'!I$3)&gt;0,sommmeProdInv(Inputs!$B$30:$AY$30,$D$502:$BA$502,'Health SCR'!I$3),1)+I521,0)</f>
        <v>0</v>
      </c>
      <c r="J522" s="339">
        <f ca="1">IF('Health SCR'!J$3&gt;=$B522,OFFSET($D$502,0,'Health SCR'!J$3-$B522)*OFFSET(Inputs!$C$30,0,$B522-2)/IF(sommmeProdInv(Inputs!$B$30:$AY$30,$D$502:$BA$502,'Health SCR'!J$3)&gt;0,sommmeProdInv(Inputs!$B$30:$AY$30,$D$502:$BA$502,'Health SCR'!J$3),1)+J521,0)</f>
        <v>0</v>
      </c>
      <c r="K522" s="339">
        <f ca="1">IF('Health SCR'!K$3&gt;=$B522,OFFSET($D$502,0,'Health SCR'!K$3-$B522)*OFFSET(Inputs!$C$30,0,$B522-2)/IF(sommmeProdInv(Inputs!$B$30:$AY$30,$D$502:$BA$502,'Health SCR'!K$3)&gt;0,sommmeProdInv(Inputs!$B$30:$AY$30,$D$502:$BA$502,'Health SCR'!K$3),1)+K521,0)</f>
        <v>0</v>
      </c>
      <c r="L522" s="339">
        <f ca="1">IF('Health SCR'!L$3&gt;=$B522,OFFSET($D$502,0,'Health SCR'!L$3-$B522)*OFFSET(Inputs!$C$30,0,$B522-2)/IF(sommmeProdInv(Inputs!$B$30:$AY$30,$D$502:$BA$502,'Health SCR'!L$3)&gt;0,sommmeProdInv(Inputs!$B$30:$AY$30,$D$502:$BA$502,'Health SCR'!L$3),1)+L521,0)</f>
        <v>0</v>
      </c>
      <c r="M522" s="339">
        <f ca="1">IF('Health SCR'!M$3&gt;=$B522,OFFSET($D$502,0,'Health SCR'!M$3-$B522)*OFFSET(Inputs!$C$30,0,$B522-2)/IF(sommmeProdInv(Inputs!$B$30:$AY$30,$D$502:$BA$502,'Health SCR'!M$3)&gt;0,sommmeProdInv(Inputs!$B$30:$AY$30,$D$502:$BA$502,'Health SCR'!M$3),1)+M521,0)</f>
        <v>0</v>
      </c>
      <c r="N522" s="339">
        <f ca="1">IF('Health SCR'!N$3&gt;=$B522,OFFSET($D$502,0,'Health SCR'!N$3-$B522)*OFFSET(Inputs!$C$30,0,$B522-2)/IF(sommmeProdInv(Inputs!$B$30:$AY$30,$D$502:$BA$502,'Health SCR'!N$3)&gt;0,sommmeProdInv(Inputs!$B$30:$AY$30,$D$502:$BA$502,'Health SCR'!N$3),1)+N521,0)</f>
        <v>0</v>
      </c>
      <c r="O522" s="339">
        <f ca="1">IF('Health SCR'!O$3&gt;=$B522,OFFSET($D$502,0,'Health SCR'!O$3-$B522)*OFFSET(Inputs!$C$30,0,$B522-2)/IF(sommmeProdInv(Inputs!$B$30:$AY$30,$D$502:$BA$502,'Health SCR'!O$3)&gt;0,sommmeProdInv(Inputs!$B$30:$AY$30,$D$502:$BA$502,'Health SCR'!O$3),1)+O521,0)</f>
        <v>0</v>
      </c>
      <c r="P522" s="339">
        <f ca="1">IF('Health SCR'!P$3&gt;=$B522,OFFSET($D$502,0,'Health SCR'!P$3-$B522)*OFFSET(Inputs!$C$30,0,$B522-2)/IF(sommmeProdInv(Inputs!$B$30:$AY$30,$D$502:$BA$502,'Health SCR'!P$3)&gt;0,sommmeProdInv(Inputs!$B$30:$AY$30,$D$502:$BA$502,'Health SCR'!P$3),1)+P521,0)</f>
        <v>0</v>
      </c>
      <c r="Q522" s="339">
        <f ca="1">IF('Health SCR'!Q$3&gt;=$B522,OFFSET($D$502,0,'Health SCR'!Q$3-$B522)*OFFSET(Inputs!$C$30,0,$B522-2)/IF(sommmeProdInv(Inputs!$B$30:$AY$30,$D$502:$BA$502,'Health SCR'!Q$3)&gt;0,sommmeProdInv(Inputs!$B$30:$AY$30,$D$502:$BA$502,'Health SCR'!Q$3),1)+Q521,0)</f>
        <v>0</v>
      </c>
      <c r="R522" s="339">
        <f ca="1">IF('Health SCR'!R$3&gt;=$B522,OFFSET($D$502,0,'Health SCR'!R$3-$B522)*OFFSET(Inputs!$C$30,0,$B522-2)/IF(sommmeProdInv(Inputs!$B$30:$AY$30,$D$502:$BA$502,'Health SCR'!R$3)&gt;0,sommmeProdInv(Inputs!$B$30:$AY$30,$D$502:$BA$502,'Health SCR'!R$3),1)+R521,0)</f>
        <v>0</v>
      </c>
      <c r="S522" s="339">
        <f ca="1">IF('Health SCR'!S$3&gt;=$B522,OFFSET($D$502,0,'Health SCR'!S$3-$B522)*OFFSET(Inputs!$C$30,0,$B522-2)/IF(sommmeProdInv(Inputs!$B$30:$AY$30,$D$502:$BA$502,'Health SCR'!S$3)&gt;0,sommmeProdInv(Inputs!$B$30:$AY$30,$D$502:$BA$502,'Health SCR'!S$3),1)+S521,0)</f>
        <v>0</v>
      </c>
      <c r="T522" s="339">
        <f ca="1">IF('Health SCR'!T$3&gt;=$B522,OFFSET($D$502,0,'Health SCR'!T$3-$B522)*OFFSET(Inputs!$C$30,0,$B522-2)/IF(sommmeProdInv(Inputs!$B$30:$AY$30,$D$502:$BA$502,'Health SCR'!T$3)&gt;0,sommmeProdInv(Inputs!$B$30:$AY$30,$D$502:$BA$502,'Health SCR'!T$3),1)+T521,0)</f>
        <v>0</v>
      </c>
      <c r="U522" s="339">
        <f ca="1">IF('Health SCR'!U$3&gt;=$B522,OFFSET($D$502,0,'Health SCR'!U$3-$B522)*OFFSET(Inputs!$C$30,0,$B522-2)/IF(sommmeProdInv(Inputs!$B$30:$AY$30,$D$502:$BA$502,'Health SCR'!U$3)&gt;0,sommmeProdInv(Inputs!$B$30:$AY$30,$D$502:$BA$502,'Health SCR'!U$3),1)+U521,0)</f>
        <v>0</v>
      </c>
      <c r="V522" s="339">
        <f ca="1">IF('Health SCR'!V$3&gt;=$B522,OFFSET($D$502,0,'Health SCR'!V$3-$B522)*OFFSET(Inputs!$C$30,0,$B522-2)/IF(sommmeProdInv(Inputs!$B$30:$AY$30,$D$502:$BA$502,'Health SCR'!V$3)&gt;0,sommmeProdInv(Inputs!$B$30:$AY$30,$D$502:$BA$502,'Health SCR'!V$3),1)+V521,0)</f>
        <v>0</v>
      </c>
      <c r="W522" s="339">
        <f ca="1">IF('Health SCR'!W$3&gt;=$B522,OFFSET($D$502,0,'Health SCR'!W$3-$B522)*OFFSET(Inputs!$C$30,0,$B522-2)/IF(sommmeProdInv(Inputs!$B$30:$AY$30,$D$502:$BA$502,'Health SCR'!W$3)&gt;0,sommmeProdInv(Inputs!$B$30:$AY$30,$D$502:$BA$502,'Health SCR'!W$3),1)+W521,0)</f>
        <v>0</v>
      </c>
      <c r="X522" s="339">
        <f ca="1">IF('Health SCR'!X$3&gt;=$B522,OFFSET($D$502,0,'Health SCR'!X$3-$B522)*OFFSET(Inputs!$C$30,0,$B522-2)/IF(sommmeProdInv(Inputs!$B$30:$AY$30,$D$502:$BA$502,'Health SCR'!X$3)&gt;0,sommmeProdInv(Inputs!$B$30:$AY$30,$D$502:$BA$502,'Health SCR'!X$3),1)+X521,0)</f>
        <v>0</v>
      </c>
      <c r="Y522" s="339">
        <f ca="1">IF('Health SCR'!Y$3&gt;=$B522,OFFSET($D$502,0,'Health SCR'!Y$3-$B522)*OFFSET(Inputs!$C$30,0,$B522-2)/IF(sommmeProdInv(Inputs!$B$30:$AY$30,$D$502:$BA$502,'Health SCR'!Y$3)&gt;0,sommmeProdInv(Inputs!$B$30:$AY$30,$D$502:$BA$502,'Health SCR'!Y$3),1)+Y521,0)</f>
        <v>0</v>
      </c>
      <c r="Z522" s="339">
        <f ca="1">IF('Health SCR'!Z$3&gt;=$B522,OFFSET($D$502,0,'Health SCR'!Z$3-$B522)*OFFSET(Inputs!$C$30,0,$B522-2)/IF(sommmeProdInv(Inputs!$B$30:$AY$30,$D$502:$BA$502,'Health SCR'!Z$3)&gt;0,sommmeProdInv(Inputs!$B$30:$AY$30,$D$502:$BA$502,'Health SCR'!Z$3),1)+Z521,0)</f>
        <v>0</v>
      </c>
      <c r="AA522" s="339">
        <f ca="1">IF('Health SCR'!AA$3&gt;=$B522,OFFSET($D$502,0,'Health SCR'!AA$3-$B522)*OFFSET(Inputs!$C$30,0,$B522-2)/IF(sommmeProdInv(Inputs!$B$30:$AY$30,$D$502:$BA$502,'Health SCR'!AA$3)&gt;0,sommmeProdInv(Inputs!$B$30:$AY$30,$D$502:$BA$502,'Health SCR'!AA$3),1)+AA521,0)</f>
        <v>0</v>
      </c>
      <c r="AB522" s="339">
        <f ca="1">IF('Health SCR'!AB$3&gt;=$B522,OFFSET($D$502,0,'Health SCR'!AB$3-$B522)*OFFSET(Inputs!$C$30,0,$B522-2)/IF(sommmeProdInv(Inputs!$B$30:$AY$30,$D$502:$BA$502,'Health SCR'!AB$3)&gt;0,sommmeProdInv(Inputs!$B$30:$AY$30,$D$502:$BA$502,'Health SCR'!AB$3),1)+AB521,0)</f>
        <v>0</v>
      </c>
      <c r="AC522" s="339">
        <f ca="1">IF('Health SCR'!AC$3&gt;=$B522,OFFSET($D$502,0,'Health SCR'!AC$3-$B522)*OFFSET(Inputs!$C$30,0,$B522-2)/IF(sommmeProdInv(Inputs!$B$30:$AY$30,$D$502:$BA$502,'Health SCR'!AC$3)&gt;0,sommmeProdInv(Inputs!$B$30:$AY$30,$D$502:$BA$502,'Health SCR'!AC$3),1)+AC521,0)</f>
        <v>0</v>
      </c>
      <c r="AD522" s="339">
        <f ca="1">IF('Health SCR'!AD$3&gt;=$B522,OFFSET($D$502,0,'Health SCR'!AD$3-$B522)*OFFSET(Inputs!$C$30,0,$B522-2)/IF(sommmeProdInv(Inputs!$B$30:$AY$30,$D$502:$BA$502,'Health SCR'!AD$3)&gt;0,sommmeProdInv(Inputs!$B$30:$AY$30,$D$502:$BA$502,'Health SCR'!AD$3),1)+AD521,0)</f>
        <v>0</v>
      </c>
      <c r="AE522" s="339">
        <f ca="1">IF('Health SCR'!AE$3&gt;=$B522,OFFSET($D$502,0,'Health SCR'!AE$3-$B522)*OFFSET(Inputs!$C$30,0,$B522-2)/IF(sommmeProdInv(Inputs!$B$30:$AY$30,$D$502:$BA$502,'Health SCR'!AE$3)&gt;0,sommmeProdInv(Inputs!$B$30:$AY$30,$D$502:$BA$502,'Health SCR'!AE$3),1)+AE521,0)</f>
        <v>0</v>
      </c>
      <c r="AF522" s="339">
        <f ca="1">IF('Health SCR'!AF$3&gt;=$B522,OFFSET($D$502,0,'Health SCR'!AF$3-$B522)*OFFSET(Inputs!$C$30,0,$B522-2)/IF(sommmeProdInv(Inputs!$B$30:$AY$30,$D$502:$BA$502,'Health SCR'!AF$3)&gt;0,sommmeProdInv(Inputs!$B$30:$AY$30,$D$502:$BA$502,'Health SCR'!AF$3),1)+AF521,0)</f>
        <v>0</v>
      </c>
      <c r="AG522" s="339">
        <f ca="1">IF('Health SCR'!AG$3&gt;=$B522,OFFSET($D$502,0,'Health SCR'!AG$3-$B522)*OFFSET(Inputs!$C$30,0,$B522-2)/IF(sommmeProdInv(Inputs!$B$30:$AY$30,$D$502:$BA$502,'Health SCR'!AG$3)&gt;0,sommmeProdInv(Inputs!$B$30:$AY$30,$D$502:$BA$502,'Health SCR'!AG$3),1)+AG521,0)</f>
        <v>0</v>
      </c>
      <c r="AH522" s="339">
        <f ca="1">IF('Health SCR'!AH$3&gt;=$B522,OFFSET($D$502,0,'Health SCR'!AH$3-$B522)*OFFSET(Inputs!$C$30,0,$B522-2)/IF(sommmeProdInv(Inputs!$B$30:$AY$30,$D$502:$BA$502,'Health SCR'!AH$3)&gt;0,sommmeProdInv(Inputs!$B$30:$AY$30,$D$502:$BA$502,'Health SCR'!AH$3),1)+AH521,0)</f>
        <v>0</v>
      </c>
      <c r="AI522" s="339">
        <f ca="1">IF('Health SCR'!AI$3&gt;=$B522,OFFSET($D$502,0,'Health SCR'!AI$3-$B522)*OFFSET(Inputs!$C$30,0,$B522-2)/IF(sommmeProdInv(Inputs!$B$30:$AY$30,$D$502:$BA$502,'Health SCR'!AI$3)&gt;0,sommmeProdInv(Inputs!$B$30:$AY$30,$D$502:$BA$502,'Health SCR'!AI$3),1)+AI521,0)</f>
        <v>0</v>
      </c>
      <c r="AJ522" s="339">
        <f ca="1">IF('Health SCR'!AJ$3&gt;=$B522,OFFSET($D$502,0,'Health SCR'!AJ$3-$B522)*OFFSET(Inputs!$C$30,0,$B522-2)/IF(sommmeProdInv(Inputs!$B$30:$AY$30,$D$502:$BA$502,'Health SCR'!AJ$3)&gt;0,sommmeProdInv(Inputs!$B$30:$AY$30,$D$502:$BA$502,'Health SCR'!AJ$3),1)+AJ521,0)</f>
        <v>0</v>
      </c>
      <c r="AK522" s="339">
        <f ca="1">IF('Health SCR'!AK$3&gt;=$B522,OFFSET($D$502,0,'Health SCR'!AK$3-$B522)*OFFSET(Inputs!$C$30,0,$B522-2)/IF(sommmeProdInv(Inputs!$B$30:$AY$30,$D$502:$BA$502,'Health SCR'!AK$3)&gt;0,sommmeProdInv(Inputs!$B$30:$AY$30,$D$502:$BA$502,'Health SCR'!AK$3),1)+AK521,0)</f>
        <v>0</v>
      </c>
      <c r="AL522" s="339">
        <f ca="1">IF('Health SCR'!AL$3&gt;=$B522,OFFSET($D$502,0,'Health SCR'!AL$3-$B522)*OFFSET(Inputs!$C$30,0,$B522-2)/IF(sommmeProdInv(Inputs!$B$30:$AY$30,$D$502:$BA$502,'Health SCR'!AL$3)&gt;0,sommmeProdInv(Inputs!$B$30:$AY$30,$D$502:$BA$502,'Health SCR'!AL$3),1)+AL521,0)</f>
        <v>0</v>
      </c>
      <c r="AM522" s="339">
        <f ca="1">IF('Health SCR'!AM$3&gt;=$B522,OFFSET($D$502,0,'Health SCR'!AM$3-$B522)*OFFSET(Inputs!$C$30,0,$B522-2)/IF(sommmeProdInv(Inputs!$B$30:$AY$30,$D$502:$BA$502,'Health SCR'!AM$3)&gt;0,sommmeProdInv(Inputs!$B$30:$AY$30,$D$502:$BA$502,'Health SCR'!AM$3),1)+AM521,0)</f>
        <v>0</v>
      </c>
      <c r="AN522" s="339">
        <f ca="1">IF('Health SCR'!AN$3&gt;=$B522,OFFSET($D$502,0,'Health SCR'!AN$3-$B522)*OFFSET(Inputs!$C$30,0,$B522-2)/IF(sommmeProdInv(Inputs!$B$30:$AY$30,$D$502:$BA$502,'Health SCR'!AN$3)&gt;0,sommmeProdInv(Inputs!$B$30:$AY$30,$D$502:$BA$502,'Health SCR'!AN$3),1)+AN521,0)</f>
        <v>0</v>
      </c>
      <c r="AO522" s="339">
        <f ca="1">IF('Health SCR'!AO$3&gt;=$B522,OFFSET($D$502,0,'Health SCR'!AO$3-$B522)*OFFSET(Inputs!$C$30,0,$B522-2)/IF(sommmeProdInv(Inputs!$B$30:$AY$30,$D$502:$BA$502,'Health SCR'!AO$3)&gt;0,sommmeProdInv(Inputs!$B$30:$AY$30,$D$502:$BA$502,'Health SCR'!AO$3),1)+AO521,0)</f>
        <v>0</v>
      </c>
      <c r="AP522" s="339">
        <f ca="1">IF('Health SCR'!AP$3&gt;=$B522,OFFSET($D$502,0,'Health SCR'!AP$3-$B522)*OFFSET(Inputs!$C$30,0,$B522-2)/IF(sommmeProdInv(Inputs!$B$30:$AY$30,$D$502:$BA$502,'Health SCR'!AP$3)&gt;0,sommmeProdInv(Inputs!$B$30:$AY$30,$D$502:$BA$502,'Health SCR'!AP$3),1)+AP521,0)</f>
        <v>0</v>
      </c>
      <c r="AQ522" s="339">
        <f ca="1">IF('Health SCR'!AQ$3&gt;=$B522,OFFSET($D$502,0,'Health SCR'!AQ$3-$B522)*OFFSET(Inputs!$C$30,0,$B522-2)/IF(sommmeProdInv(Inputs!$B$30:$AY$30,$D$502:$BA$502,'Health SCR'!AQ$3)&gt;0,sommmeProdInv(Inputs!$B$30:$AY$30,$D$502:$BA$502,'Health SCR'!AQ$3),1)+AQ521,0)</f>
        <v>0</v>
      </c>
      <c r="AR522" s="339">
        <f ca="1">IF('Health SCR'!AR$3&gt;=$B522,OFFSET($D$502,0,'Health SCR'!AR$3-$B522)*OFFSET(Inputs!$C$30,0,$B522-2)/IF(sommmeProdInv(Inputs!$B$30:$AY$30,$D$502:$BA$502,'Health SCR'!AR$3)&gt;0,sommmeProdInv(Inputs!$B$30:$AY$30,$D$502:$BA$502,'Health SCR'!AR$3),1)+AR521,0)</f>
        <v>0</v>
      </c>
      <c r="AS522" s="339">
        <f ca="1">IF('Health SCR'!AS$3&gt;=$B522,OFFSET($D$502,0,'Health SCR'!AS$3-$B522)*OFFSET(Inputs!$C$30,0,$B522-2)/IF(sommmeProdInv(Inputs!$B$30:$AY$30,$D$502:$BA$502,'Health SCR'!AS$3)&gt;0,sommmeProdInv(Inputs!$B$30:$AY$30,$D$502:$BA$502,'Health SCR'!AS$3),1)+AS521,0)</f>
        <v>0</v>
      </c>
      <c r="AT522" s="339">
        <f ca="1">IF('Health SCR'!AT$3&gt;=$B522,OFFSET($D$502,0,'Health SCR'!AT$3-$B522)*OFFSET(Inputs!$C$30,0,$B522-2)/IF(sommmeProdInv(Inputs!$B$30:$AY$30,$D$502:$BA$502,'Health SCR'!AT$3)&gt;0,sommmeProdInv(Inputs!$B$30:$AY$30,$D$502:$BA$502,'Health SCR'!AT$3),1)+AT521,0)</f>
        <v>0</v>
      </c>
      <c r="AU522" s="339">
        <f ca="1">IF('Health SCR'!AU$3&gt;=$B522,OFFSET($D$502,0,'Health SCR'!AU$3-$B522)*OFFSET(Inputs!$C$30,0,$B522-2)/IF(sommmeProdInv(Inputs!$B$30:$AY$30,$D$502:$BA$502,'Health SCR'!AU$3)&gt;0,sommmeProdInv(Inputs!$B$30:$AY$30,$D$502:$BA$502,'Health SCR'!AU$3),1)+AU521,0)</f>
        <v>0</v>
      </c>
      <c r="AV522" s="339">
        <f ca="1">IF('Health SCR'!AV$3&gt;=$B522,OFFSET($D$502,0,'Health SCR'!AV$3-$B522)*OFFSET(Inputs!$C$30,0,$B522-2)/IF(sommmeProdInv(Inputs!$B$30:$AY$30,$D$502:$BA$502,'Health SCR'!AV$3)&gt;0,sommmeProdInv(Inputs!$B$30:$AY$30,$D$502:$BA$502,'Health SCR'!AV$3),1)+AV521,0)</f>
        <v>0</v>
      </c>
      <c r="AW522" s="339">
        <f ca="1">IF('Health SCR'!AW$3&gt;=$B522,OFFSET($D$502,0,'Health SCR'!AW$3-$B522)*OFFSET(Inputs!$C$30,0,$B522-2)/IF(sommmeProdInv(Inputs!$B$30:$AY$30,$D$502:$BA$502,'Health SCR'!AW$3)&gt;0,sommmeProdInv(Inputs!$B$30:$AY$30,$D$502:$BA$502,'Health SCR'!AW$3),1)+AW521,0)</f>
        <v>0</v>
      </c>
      <c r="AX522" s="339">
        <f ca="1">IF('Health SCR'!AX$3&gt;=$B522,OFFSET($D$502,0,'Health SCR'!AX$3-$B522)*OFFSET(Inputs!$C$30,0,$B522-2)/IF(sommmeProdInv(Inputs!$B$30:$AY$30,$D$502:$BA$502,'Health SCR'!AX$3)&gt;0,sommmeProdInv(Inputs!$B$30:$AY$30,$D$502:$BA$502,'Health SCR'!AX$3),1)+AX521,0)</f>
        <v>0</v>
      </c>
      <c r="AY522" s="339">
        <f ca="1">IF('Health SCR'!AY$3&gt;=$B522,OFFSET($D$502,0,'Health SCR'!AY$3-$B522)*OFFSET(Inputs!$C$30,0,$B522-2)/IF(sommmeProdInv(Inputs!$B$30:$AY$30,$D$502:$BA$502,'Health SCR'!AY$3)&gt;0,sommmeProdInv(Inputs!$B$30:$AY$30,$D$502:$BA$502,'Health SCR'!AY$3),1)+AY521,0)</f>
        <v>0</v>
      </c>
      <c r="AZ522" s="339">
        <f ca="1">IF('Health SCR'!AZ$3&gt;=$B522,OFFSET($D$502,0,'Health SCR'!AZ$3-$B522)*OFFSET(Inputs!$C$30,0,$B522-2)/IF(sommmeProdInv(Inputs!$B$30:$AY$30,$D$502:$BA$502,'Health SCR'!AZ$3)&gt;0,sommmeProdInv(Inputs!$B$30:$AY$30,$D$502:$BA$502,'Health SCR'!AZ$3),1)+AZ521,0)</f>
        <v>0</v>
      </c>
      <c r="BA522" s="339">
        <f ca="1">IF('Health SCR'!BA$3&gt;=$B522,OFFSET($D$502,0,'Health SCR'!BA$3-$B522)*OFFSET(Inputs!$C$30,0,$B522-2)/IF(sommmeProdInv(Inputs!$B$30:$AY$30,$D$502:$BA$502,'Health SCR'!BA$3)&gt;0,sommmeProdInv(Inputs!$B$30:$AY$30,$D$502:$BA$502,'Health SCR'!BA$3),1)+BA521,0)</f>
        <v>0</v>
      </c>
      <c r="BB522" s="286"/>
      <c r="BC522" s="286"/>
      <c r="BD522" s="286"/>
      <c r="BE522" s="286"/>
      <c r="BF522" s="286"/>
      <c r="BG522" s="286"/>
      <c r="BH522" s="286"/>
      <c r="BI522" s="286"/>
      <c r="BJ522" s="286"/>
      <c r="BK522" s="286"/>
      <c r="BL522" s="286"/>
      <c r="BM522" s="286"/>
      <c r="BN522" s="286"/>
      <c r="BO522" s="286"/>
      <c r="BP522" s="286"/>
      <c r="BQ522" s="286"/>
      <c r="BR522" s="286"/>
      <c r="BS522" s="286"/>
      <c r="BT522" s="286"/>
      <c r="BU522" s="286"/>
      <c r="BV522" s="286"/>
      <c r="BW522" s="286"/>
      <c r="BX522" s="286"/>
      <c r="BY522" s="286"/>
      <c r="BZ522" s="286"/>
      <c r="CA522" s="286"/>
      <c r="CB522" s="286"/>
      <c r="CC522" s="286"/>
      <c r="CD522" s="286"/>
      <c r="CE522" s="286"/>
      <c r="CF522" s="286"/>
      <c r="CG522" s="286"/>
      <c r="CH522" s="286"/>
      <c r="CI522" s="286"/>
      <c r="CJ522" s="286"/>
      <c r="CK522" s="286"/>
      <c r="CL522" s="286"/>
      <c r="CM522" s="286"/>
      <c r="CN522" s="286"/>
      <c r="CO522" s="286"/>
      <c r="CP522" s="286"/>
      <c r="CQ522" s="286"/>
      <c r="CR522" s="286"/>
      <c r="CS522" s="286"/>
      <c r="CT522" s="286"/>
      <c r="CU522" s="286"/>
      <c r="CV522" s="286"/>
      <c r="CW522" s="286"/>
      <c r="CX522" s="286"/>
      <c r="CY522" s="286"/>
      <c r="CZ522" s="286"/>
      <c r="DA522" s="286"/>
      <c r="DB522" s="286"/>
      <c r="DC522" s="286"/>
      <c r="DD522" s="286"/>
      <c r="DE522" s="286"/>
      <c r="DF522" s="286"/>
      <c r="DG522" s="286"/>
      <c r="DH522" s="286"/>
      <c r="DI522" s="286"/>
      <c r="DJ522" s="286"/>
      <c r="DK522" s="286"/>
      <c r="DL522" s="286"/>
      <c r="DM522" s="286"/>
      <c r="DN522" s="286"/>
      <c r="DO522" s="286"/>
      <c r="DP522" s="286"/>
      <c r="DQ522" s="286"/>
      <c r="DR522" s="286"/>
      <c r="DS522" s="286"/>
      <c r="DT522" s="286"/>
      <c r="DU522" s="286"/>
      <c r="DV522" s="286"/>
      <c r="DW522" s="286"/>
      <c r="DX522" s="286"/>
      <c r="DY522" s="286"/>
      <c r="DZ522" s="286"/>
      <c r="EA522" s="286"/>
      <c r="EB522" s="286"/>
      <c r="EC522" s="286"/>
      <c r="ED522" s="286"/>
      <c r="EE522" s="286"/>
      <c r="EF522" s="286"/>
      <c r="EG522" s="286"/>
      <c r="EH522" s="286"/>
      <c r="EI522" s="286"/>
      <c r="EJ522" s="286"/>
      <c r="EK522" s="286"/>
      <c r="EL522" s="286"/>
      <c r="EM522" s="286"/>
      <c r="EN522" s="286"/>
      <c r="EO522" s="286"/>
      <c r="EP522" s="286"/>
      <c r="EQ522" s="286"/>
      <c r="ER522" s="286"/>
      <c r="ES522" s="286"/>
      <c r="ET522" s="286"/>
      <c r="EU522" s="286"/>
      <c r="EV522" s="286"/>
      <c r="EW522" s="286"/>
      <c r="EX522" s="286"/>
      <c r="EY522" s="286"/>
      <c r="EZ522" s="286"/>
      <c r="FA522" s="286"/>
      <c r="FB522" s="286"/>
      <c r="FC522" s="286"/>
      <c r="FD522" s="286"/>
      <c r="FE522" s="286"/>
      <c r="FF522" s="286"/>
      <c r="FG522" s="286"/>
      <c r="FH522" s="286"/>
      <c r="FI522" s="286"/>
      <c r="FJ522" s="286"/>
      <c r="FK522" s="286"/>
      <c r="FL522" s="286"/>
      <c r="FM522" s="286"/>
      <c r="FN522" s="286"/>
      <c r="FO522" s="286"/>
      <c r="FP522" s="286"/>
      <c r="FQ522" s="286"/>
      <c r="FR522" s="286"/>
      <c r="FS522" s="286"/>
      <c r="FT522" s="286"/>
      <c r="FU522" s="286"/>
      <c r="FV522" s="286"/>
      <c r="FW522" s="286"/>
      <c r="FX522" s="286"/>
      <c r="FY522" s="286"/>
      <c r="FZ522" s="286"/>
      <c r="GA522" s="286"/>
      <c r="GB522" s="286"/>
      <c r="GC522" s="286"/>
      <c r="GD522" s="286"/>
      <c r="GE522" s="286"/>
      <c r="GF522" s="286"/>
      <c r="GG522" s="286"/>
      <c r="GH522" s="286"/>
      <c r="GI522" s="286"/>
      <c r="GJ522" s="286"/>
      <c r="GK522" s="286"/>
      <c r="GL522" s="286"/>
      <c r="GM522" s="286"/>
      <c r="GN522" s="286"/>
      <c r="GO522" s="286"/>
      <c r="GP522" s="286"/>
      <c r="GQ522" s="286"/>
      <c r="GR522" s="286"/>
      <c r="GS522" s="286"/>
      <c r="GT522" s="286"/>
      <c r="GU522" s="286"/>
      <c r="GV522" s="286"/>
      <c r="GW522" s="286"/>
      <c r="GX522" s="286"/>
      <c r="GY522" s="286"/>
      <c r="GZ522" s="286"/>
      <c r="HA522" s="286"/>
      <c r="HB522" s="286"/>
      <c r="HC522" s="286"/>
      <c r="HD522" s="286"/>
      <c r="HE522" s="286"/>
      <c r="HF522" s="286"/>
      <c r="HG522" s="286"/>
      <c r="HH522" s="286"/>
      <c r="HI522" s="286"/>
      <c r="HJ522" s="286"/>
      <c r="HK522" s="286"/>
      <c r="HL522" s="286"/>
      <c r="HM522" s="286"/>
      <c r="HN522" s="286"/>
      <c r="HO522" s="286"/>
      <c r="HP522" s="286"/>
      <c r="HQ522" s="286"/>
      <c r="HR522" s="286"/>
      <c r="HS522" s="286"/>
      <c r="HT522" s="286"/>
      <c r="HU522" s="286"/>
      <c r="HV522" s="286"/>
      <c r="HW522" s="286"/>
      <c r="HX522" s="286"/>
      <c r="HY522" s="286"/>
      <c r="HZ522" s="286"/>
      <c r="IA522" s="286"/>
      <c r="IB522" s="286"/>
      <c r="IC522" s="286"/>
      <c r="ID522" s="286"/>
      <c r="IE522" s="286"/>
      <c r="IF522" s="286"/>
      <c r="IG522" s="286"/>
      <c r="IH522" s="286"/>
      <c r="II522" s="286"/>
      <c r="IJ522" s="286"/>
      <c r="IK522" s="286"/>
      <c r="IL522" s="286"/>
      <c r="IM522" s="286"/>
      <c r="IN522" s="286"/>
      <c r="IO522" s="286"/>
      <c r="IP522" s="286"/>
      <c r="IQ522" s="286"/>
      <c r="IR522" s="286"/>
      <c r="IS522" s="286"/>
      <c r="IT522" s="286"/>
      <c r="IU522" s="286"/>
      <c r="IV522" s="286"/>
    </row>
    <row r="523" spans="1:256" s="452" customFormat="1" outlineLevel="1">
      <c r="A523" s="793"/>
      <c r="B523" s="978">
        <v>20</v>
      </c>
      <c r="C523" s="979"/>
      <c r="D523" s="653"/>
      <c r="E523" s="338">
        <f ca="1">IF('Health SCR'!E$3&gt;=$B523,OFFSET($D$502,0,'Health SCR'!E$3-$B523)*OFFSET(Inputs!$C$30,0,$B523-2)/IF(sommmeProdInv(Inputs!$B$30:$AY$30,$D$502:$BA$502,'Health SCR'!E$3)&gt;0,sommmeProdInv(Inputs!$B$30:$AY$30,$D$502:$BA$502,'Health SCR'!E$3),1)+E522,0)</f>
        <v>0</v>
      </c>
      <c r="F523" s="339">
        <f ca="1">IF('Health SCR'!F$3&gt;=$B523,OFFSET($D$502,0,'Health SCR'!F$3-$B523)*OFFSET(Inputs!$C$30,0,$B523-2)/IF(sommmeProdInv(Inputs!$B$30:$AY$30,$D$502:$BA$502,'Health SCR'!F$3)&gt;0,sommmeProdInv(Inputs!$B$30:$AY$30,$D$502:$BA$502,'Health SCR'!F$3),1)+F522,0)</f>
        <v>0</v>
      </c>
      <c r="G523" s="339">
        <f ca="1">IF('Health SCR'!G$3&gt;=$B523,OFFSET($D$502,0,'Health SCR'!G$3-$B523)*OFFSET(Inputs!$C$30,0,$B523-2)/IF(sommmeProdInv(Inputs!$B$30:$AY$30,$D$502:$BA$502,'Health SCR'!G$3)&gt;0,sommmeProdInv(Inputs!$B$30:$AY$30,$D$502:$BA$502,'Health SCR'!G$3),1)+G522,0)</f>
        <v>0</v>
      </c>
      <c r="H523" s="339">
        <f ca="1">IF('Health SCR'!H$3&gt;=$B523,OFFSET($D$502,0,'Health SCR'!H$3-$B523)*OFFSET(Inputs!$C$30,0,$B523-2)/IF(sommmeProdInv(Inputs!$B$30:$AY$30,$D$502:$BA$502,'Health SCR'!H$3)&gt;0,sommmeProdInv(Inputs!$B$30:$AY$30,$D$502:$BA$502,'Health SCR'!H$3),1)+H522,0)</f>
        <v>0</v>
      </c>
      <c r="I523" s="339">
        <f ca="1">IF('Health SCR'!I$3&gt;=$B523,OFFSET($D$502,0,'Health SCR'!I$3-$B523)*OFFSET(Inputs!$C$30,0,$B523-2)/IF(sommmeProdInv(Inputs!$B$30:$AY$30,$D$502:$BA$502,'Health SCR'!I$3)&gt;0,sommmeProdInv(Inputs!$B$30:$AY$30,$D$502:$BA$502,'Health SCR'!I$3),1)+I522,0)</f>
        <v>0</v>
      </c>
      <c r="J523" s="339">
        <f ca="1">IF('Health SCR'!J$3&gt;=$B523,OFFSET($D$502,0,'Health SCR'!J$3-$B523)*OFFSET(Inputs!$C$30,0,$B523-2)/IF(sommmeProdInv(Inputs!$B$30:$AY$30,$D$502:$BA$502,'Health SCR'!J$3)&gt;0,sommmeProdInv(Inputs!$B$30:$AY$30,$D$502:$BA$502,'Health SCR'!J$3),1)+J522,0)</f>
        <v>0</v>
      </c>
      <c r="K523" s="339">
        <f ca="1">IF('Health SCR'!K$3&gt;=$B523,OFFSET($D$502,0,'Health SCR'!K$3-$B523)*OFFSET(Inputs!$C$30,0,$B523-2)/IF(sommmeProdInv(Inputs!$B$30:$AY$30,$D$502:$BA$502,'Health SCR'!K$3)&gt;0,sommmeProdInv(Inputs!$B$30:$AY$30,$D$502:$BA$502,'Health SCR'!K$3),1)+K522,0)</f>
        <v>0</v>
      </c>
      <c r="L523" s="339">
        <f ca="1">IF('Health SCR'!L$3&gt;=$B523,OFFSET($D$502,0,'Health SCR'!L$3-$B523)*OFFSET(Inputs!$C$30,0,$B523-2)/IF(sommmeProdInv(Inputs!$B$30:$AY$30,$D$502:$BA$502,'Health SCR'!L$3)&gt;0,sommmeProdInv(Inputs!$B$30:$AY$30,$D$502:$BA$502,'Health SCR'!L$3),1)+L522,0)</f>
        <v>0</v>
      </c>
      <c r="M523" s="339">
        <f ca="1">IF('Health SCR'!M$3&gt;=$B523,OFFSET($D$502,0,'Health SCR'!M$3-$B523)*OFFSET(Inputs!$C$30,0,$B523-2)/IF(sommmeProdInv(Inputs!$B$30:$AY$30,$D$502:$BA$502,'Health SCR'!M$3)&gt;0,sommmeProdInv(Inputs!$B$30:$AY$30,$D$502:$BA$502,'Health SCR'!M$3),1)+M522,0)</f>
        <v>0</v>
      </c>
      <c r="N523" s="339">
        <f ca="1">IF('Health SCR'!N$3&gt;=$B523,OFFSET($D$502,0,'Health SCR'!N$3-$B523)*OFFSET(Inputs!$C$30,0,$B523-2)/IF(sommmeProdInv(Inputs!$B$30:$AY$30,$D$502:$BA$502,'Health SCR'!N$3)&gt;0,sommmeProdInv(Inputs!$B$30:$AY$30,$D$502:$BA$502,'Health SCR'!N$3),1)+N522,0)</f>
        <v>0</v>
      </c>
      <c r="O523" s="339">
        <f ca="1">IF('Health SCR'!O$3&gt;=$B523,OFFSET($D$502,0,'Health SCR'!O$3-$B523)*OFFSET(Inputs!$C$30,0,$B523-2)/IF(sommmeProdInv(Inputs!$B$30:$AY$30,$D$502:$BA$502,'Health SCR'!O$3)&gt;0,sommmeProdInv(Inputs!$B$30:$AY$30,$D$502:$BA$502,'Health SCR'!O$3),1)+O522,0)</f>
        <v>0</v>
      </c>
      <c r="P523" s="339">
        <f ca="1">IF('Health SCR'!P$3&gt;=$B523,OFFSET($D$502,0,'Health SCR'!P$3-$B523)*OFFSET(Inputs!$C$30,0,$B523-2)/IF(sommmeProdInv(Inputs!$B$30:$AY$30,$D$502:$BA$502,'Health SCR'!P$3)&gt;0,sommmeProdInv(Inputs!$B$30:$AY$30,$D$502:$BA$502,'Health SCR'!P$3),1)+P522,0)</f>
        <v>0</v>
      </c>
      <c r="Q523" s="339">
        <f ca="1">IF('Health SCR'!Q$3&gt;=$B523,OFFSET($D$502,0,'Health SCR'!Q$3-$B523)*OFFSET(Inputs!$C$30,0,$B523-2)/IF(sommmeProdInv(Inputs!$B$30:$AY$30,$D$502:$BA$502,'Health SCR'!Q$3)&gt;0,sommmeProdInv(Inputs!$B$30:$AY$30,$D$502:$BA$502,'Health SCR'!Q$3),1)+Q522,0)</f>
        <v>0</v>
      </c>
      <c r="R523" s="339">
        <f ca="1">IF('Health SCR'!R$3&gt;=$B523,OFFSET($D$502,0,'Health SCR'!R$3-$B523)*OFFSET(Inputs!$C$30,0,$B523-2)/IF(sommmeProdInv(Inputs!$B$30:$AY$30,$D$502:$BA$502,'Health SCR'!R$3)&gt;0,sommmeProdInv(Inputs!$B$30:$AY$30,$D$502:$BA$502,'Health SCR'!R$3),1)+R522,0)</f>
        <v>0</v>
      </c>
      <c r="S523" s="339">
        <f ca="1">IF('Health SCR'!S$3&gt;=$B523,OFFSET($D$502,0,'Health SCR'!S$3-$B523)*OFFSET(Inputs!$C$30,0,$B523-2)/IF(sommmeProdInv(Inputs!$B$30:$AY$30,$D$502:$BA$502,'Health SCR'!S$3)&gt;0,sommmeProdInv(Inputs!$B$30:$AY$30,$D$502:$BA$502,'Health SCR'!S$3),1)+S522,0)</f>
        <v>0</v>
      </c>
      <c r="T523" s="339">
        <f ca="1">IF('Health SCR'!T$3&gt;=$B523,OFFSET($D$502,0,'Health SCR'!T$3-$B523)*OFFSET(Inputs!$C$30,0,$B523-2)/IF(sommmeProdInv(Inputs!$B$30:$AY$30,$D$502:$BA$502,'Health SCR'!T$3)&gt;0,sommmeProdInv(Inputs!$B$30:$AY$30,$D$502:$BA$502,'Health SCR'!T$3),1)+T522,0)</f>
        <v>0</v>
      </c>
      <c r="U523" s="339">
        <f ca="1">IF('Health SCR'!U$3&gt;=$B523,OFFSET($D$502,0,'Health SCR'!U$3-$B523)*OFFSET(Inputs!$C$30,0,$B523-2)/IF(sommmeProdInv(Inputs!$B$30:$AY$30,$D$502:$BA$502,'Health SCR'!U$3)&gt;0,sommmeProdInv(Inputs!$B$30:$AY$30,$D$502:$BA$502,'Health SCR'!U$3),1)+U522,0)</f>
        <v>0</v>
      </c>
      <c r="V523" s="339">
        <f ca="1">IF('Health SCR'!V$3&gt;=$B523,OFFSET($D$502,0,'Health SCR'!V$3-$B523)*OFFSET(Inputs!$C$30,0,$B523-2)/IF(sommmeProdInv(Inputs!$B$30:$AY$30,$D$502:$BA$502,'Health SCR'!V$3)&gt;0,sommmeProdInv(Inputs!$B$30:$AY$30,$D$502:$BA$502,'Health SCR'!V$3),1)+V522,0)</f>
        <v>0</v>
      </c>
      <c r="W523" s="339">
        <f ca="1">IF('Health SCR'!W$3&gt;=$B523,OFFSET($D$502,0,'Health SCR'!W$3-$B523)*OFFSET(Inputs!$C$30,0,$B523-2)/IF(sommmeProdInv(Inputs!$B$30:$AY$30,$D$502:$BA$502,'Health SCR'!W$3)&gt;0,sommmeProdInv(Inputs!$B$30:$AY$30,$D$502:$BA$502,'Health SCR'!W$3),1)+W522,0)</f>
        <v>0</v>
      </c>
      <c r="X523" s="339">
        <f ca="1">IF('Health SCR'!X$3&gt;=$B523,OFFSET($D$502,0,'Health SCR'!X$3-$B523)*OFFSET(Inputs!$C$30,0,$B523-2)/IF(sommmeProdInv(Inputs!$B$30:$AY$30,$D$502:$BA$502,'Health SCR'!X$3)&gt;0,sommmeProdInv(Inputs!$B$30:$AY$30,$D$502:$BA$502,'Health SCR'!X$3),1)+X522,0)</f>
        <v>0</v>
      </c>
      <c r="Y523" s="339">
        <f ca="1">IF('Health SCR'!Y$3&gt;=$B523,OFFSET($D$502,0,'Health SCR'!Y$3-$B523)*OFFSET(Inputs!$C$30,0,$B523-2)/IF(sommmeProdInv(Inputs!$B$30:$AY$30,$D$502:$BA$502,'Health SCR'!Y$3)&gt;0,sommmeProdInv(Inputs!$B$30:$AY$30,$D$502:$BA$502,'Health SCR'!Y$3),1)+Y522,0)</f>
        <v>0</v>
      </c>
      <c r="Z523" s="339">
        <f ca="1">IF('Health SCR'!Z$3&gt;=$B523,OFFSET($D$502,0,'Health SCR'!Z$3-$B523)*OFFSET(Inputs!$C$30,0,$B523-2)/IF(sommmeProdInv(Inputs!$B$30:$AY$30,$D$502:$BA$502,'Health SCR'!Z$3)&gt;0,sommmeProdInv(Inputs!$B$30:$AY$30,$D$502:$BA$502,'Health SCR'!Z$3),1)+Z522,0)</f>
        <v>0</v>
      </c>
      <c r="AA523" s="339">
        <f ca="1">IF('Health SCR'!AA$3&gt;=$B523,OFFSET($D$502,0,'Health SCR'!AA$3-$B523)*OFFSET(Inputs!$C$30,0,$B523-2)/IF(sommmeProdInv(Inputs!$B$30:$AY$30,$D$502:$BA$502,'Health SCR'!AA$3)&gt;0,sommmeProdInv(Inputs!$B$30:$AY$30,$D$502:$BA$502,'Health SCR'!AA$3),1)+AA522,0)</f>
        <v>0</v>
      </c>
      <c r="AB523" s="339">
        <f ca="1">IF('Health SCR'!AB$3&gt;=$B523,OFFSET($D$502,0,'Health SCR'!AB$3-$B523)*OFFSET(Inputs!$C$30,0,$B523-2)/IF(sommmeProdInv(Inputs!$B$30:$AY$30,$D$502:$BA$502,'Health SCR'!AB$3)&gt;0,sommmeProdInv(Inputs!$B$30:$AY$30,$D$502:$BA$502,'Health SCR'!AB$3),1)+AB522,0)</f>
        <v>0</v>
      </c>
      <c r="AC523" s="339">
        <f ca="1">IF('Health SCR'!AC$3&gt;=$B523,OFFSET($D$502,0,'Health SCR'!AC$3-$B523)*OFFSET(Inputs!$C$30,0,$B523-2)/IF(sommmeProdInv(Inputs!$B$30:$AY$30,$D$502:$BA$502,'Health SCR'!AC$3)&gt;0,sommmeProdInv(Inputs!$B$30:$AY$30,$D$502:$BA$502,'Health SCR'!AC$3),1)+AC522,0)</f>
        <v>0</v>
      </c>
      <c r="AD523" s="339">
        <f ca="1">IF('Health SCR'!AD$3&gt;=$B523,OFFSET($D$502,0,'Health SCR'!AD$3-$B523)*OFFSET(Inputs!$C$30,0,$B523-2)/IF(sommmeProdInv(Inputs!$B$30:$AY$30,$D$502:$BA$502,'Health SCR'!AD$3)&gt;0,sommmeProdInv(Inputs!$B$30:$AY$30,$D$502:$BA$502,'Health SCR'!AD$3),1)+AD522,0)</f>
        <v>0</v>
      </c>
      <c r="AE523" s="339">
        <f ca="1">IF('Health SCR'!AE$3&gt;=$B523,OFFSET($D$502,0,'Health SCR'!AE$3-$B523)*OFFSET(Inputs!$C$30,0,$B523-2)/IF(sommmeProdInv(Inputs!$B$30:$AY$30,$D$502:$BA$502,'Health SCR'!AE$3)&gt;0,sommmeProdInv(Inputs!$B$30:$AY$30,$D$502:$BA$502,'Health SCR'!AE$3),1)+AE522,0)</f>
        <v>0</v>
      </c>
      <c r="AF523" s="339">
        <f ca="1">IF('Health SCR'!AF$3&gt;=$B523,OFFSET($D$502,0,'Health SCR'!AF$3-$B523)*OFFSET(Inputs!$C$30,0,$B523-2)/IF(sommmeProdInv(Inputs!$B$30:$AY$30,$D$502:$BA$502,'Health SCR'!AF$3)&gt;0,sommmeProdInv(Inputs!$B$30:$AY$30,$D$502:$BA$502,'Health SCR'!AF$3),1)+AF522,0)</f>
        <v>0</v>
      </c>
      <c r="AG523" s="339">
        <f ca="1">IF('Health SCR'!AG$3&gt;=$B523,OFFSET($D$502,0,'Health SCR'!AG$3-$B523)*OFFSET(Inputs!$C$30,0,$B523-2)/IF(sommmeProdInv(Inputs!$B$30:$AY$30,$D$502:$BA$502,'Health SCR'!AG$3)&gt;0,sommmeProdInv(Inputs!$B$30:$AY$30,$D$502:$BA$502,'Health SCR'!AG$3),1)+AG522,0)</f>
        <v>0</v>
      </c>
      <c r="AH523" s="339">
        <f ca="1">IF('Health SCR'!AH$3&gt;=$B523,OFFSET($D$502,0,'Health SCR'!AH$3-$B523)*OFFSET(Inputs!$C$30,0,$B523-2)/IF(sommmeProdInv(Inputs!$B$30:$AY$30,$D$502:$BA$502,'Health SCR'!AH$3)&gt;0,sommmeProdInv(Inputs!$B$30:$AY$30,$D$502:$BA$502,'Health SCR'!AH$3),1)+AH522,0)</f>
        <v>0</v>
      </c>
      <c r="AI523" s="339">
        <f ca="1">IF('Health SCR'!AI$3&gt;=$B523,OFFSET($D$502,0,'Health SCR'!AI$3-$B523)*OFFSET(Inputs!$C$30,0,$B523-2)/IF(sommmeProdInv(Inputs!$B$30:$AY$30,$D$502:$BA$502,'Health SCR'!AI$3)&gt;0,sommmeProdInv(Inputs!$B$30:$AY$30,$D$502:$BA$502,'Health SCR'!AI$3),1)+AI522,0)</f>
        <v>0</v>
      </c>
      <c r="AJ523" s="339">
        <f ca="1">IF('Health SCR'!AJ$3&gt;=$B523,OFFSET($D$502,0,'Health SCR'!AJ$3-$B523)*OFFSET(Inputs!$C$30,0,$B523-2)/IF(sommmeProdInv(Inputs!$B$30:$AY$30,$D$502:$BA$502,'Health SCR'!AJ$3)&gt;0,sommmeProdInv(Inputs!$B$30:$AY$30,$D$502:$BA$502,'Health SCR'!AJ$3),1)+AJ522,0)</f>
        <v>0</v>
      </c>
      <c r="AK523" s="339">
        <f ca="1">IF('Health SCR'!AK$3&gt;=$B523,OFFSET($D$502,0,'Health SCR'!AK$3-$B523)*OFFSET(Inputs!$C$30,0,$B523-2)/IF(sommmeProdInv(Inputs!$B$30:$AY$30,$D$502:$BA$502,'Health SCR'!AK$3)&gt;0,sommmeProdInv(Inputs!$B$30:$AY$30,$D$502:$BA$502,'Health SCR'!AK$3),1)+AK522,0)</f>
        <v>0</v>
      </c>
      <c r="AL523" s="339">
        <f ca="1">IF('Health SCR'!AL$3&gt;=$B523,OFFSET($D$502,0,'Health SCR'!AL$3-$B523)*OFFSET(Inputs!$C$30,0,$B523-2)/IF(sommmeProdInv(Inputs!$B$30:$AY$30,$D$502:$BA$502,'Health SCR'!AL$3)&gt;0,sommmeProdInv(Inputs!$B$30:$AY$30,$D$502:$BA$502,'Health SCR'!AL$3),1)+AL522,0)</f>
        <v>0</v>
      </c>
      <c r="AM523" s="339">
        <f ca="1">IF('Health SCR'!AM$3&gt;=$B523,OFFSET($D$502,0,'Health SCR'!AM$3-$B523)*OFFSET(Inputs!$C$30,0,$B523-2)/IF(sommmeProdInv(Inputs!$B$30:$AY$30,$D$502:$BA$502,'Health SCR'!AM$3)&gt;0,sommmeProdInv(Inputs!$B$30:$AY$30,$D$502:$BA$502,'Health SCR'!AM$3),1)+AM522,0)</f>
        <v>0</v>
      </c>
      <c r="AN523" s="339">
        <f ca="1">IF('Health SCR'!AN$3&gt;=$B523,OFFSET($D$502,0,'Health SCR'!AN$3-$B523)*OFFSET(Inputs!$C$30,0,$B523-2)/IF(sommmeProdInv(Inputs!$B$30:$AY$30,$D$502:$BA$502,'Health SCR'!AN$3)&gt;0,sommmeProdInv(Inputs!$B$30:$AY$30,$D$502:$BA$502,'Health SCR'!AN$3),1)+AN522,0)</f>
        <v>0</v>
      </c>
      <c r="AO523" s="339">
        <f ca="1">IF('Health SCR'!AO$3&gt;=$B523,OFFSET($D$502,0,'Health SCR'!AO$3-$B523)*OFFSET(Inputs!$C$30,0,$B523-2)/IF(sommmeProdInv(Inputs!$B$30:$AY$30,$D$502:$BA$502,'Health SCR'!AO$3)&gt;0,sommmeProdInv(Inputs!$B$30:$AY$30,$D$502:$BA$502,'Health SCR'!AO$3),1)+AO522,0)</f>
        <v>0</v>
      </c>
      <c r="AP523" s="339">
        <f ca="1">IF('Health SCR'!AP$3&gt;=$B523,OFFSET($D$502,0,'Health SCR'!AP$3-$B523)*OFFSET(Inputs!$C$30,0,$B523-2)/IF(sommmeProdInv(Inputs!$B$30:$AY$30,$D$502:$BA$502,'Health SCR'!AP$3)&gt;0,sommmeProdInv(Inputs!$B$30:$AY$30,$D$502:$BA$502,'Health SCR'!AP$3),1)+AP522,0)</f>
        <v>0</v>
      </c>
      <c r="AQ523" s="339">
        <f ca="1">IF('Health SCR'!AQ$3&gt;=$B523,OFFSET($D$502,0,'Health SCR'!AQ$3-$B523)*OFFSET(Inputs!$C$30,0,$B523-2)/IF(sommmeProdInv(Inputs!$B$30:$AY$30,$D$502:$BA$502,'Health SCR'!AQ$3)&gt;0,sommmeProdInv(Inputs!$B$30:$AY$30,$D$502:$BA$502,'Health SCR'!AQ$3),1)+AQ522,0)</f>
        <v>0</v>
      </c>
      <c r="AR523" s="339">
        <f ca="1">IF('Health SCR'!AR$3&gt;=$B523,OFFSET($D$502,0,'Health SCR'!AR$3-$B523)*OFFSET(Inputs!$C$30,0,$B523-2)/IF(sommmeProdInv(Inputs!$B$30:$AY$30,$D$502:$BA$502,'Health SCR'!AR$3)&gt;0,sommmeProdInv(Inputs!$B$30:$AY$30,$D$502:$BA$502,'Health SCR'!AR$3),1)+AR522,0)</f>
        <v>0</v>
      </c>
      <c r="AS523" s="339">
        <f ca="1">IF('Health SCR'!AS$3&gt;=$B523,OFFSET($D$502,0,'Health SCR'!AS$3-$B523)*OFFSET(Inputs!$C$30,0,$B523-2)/IF(sommmeProdInv(Inputs!$B$30:$AY$30,$D$502:$BA$502,'Health SCR'!AS$3)&gt;0,sommmeProdInv(Inputs!$B$30:$AY$30,$D$502:$BA$502,'Health SCR'!AS$3),1)+AS522,0)</f>
        <v>0</v>
      </c>
      <c r="AT523" s="339">
        <f ca="1">IF('Health SCR'!AT$3&gt;=$B523,OFFSET($D$502,0,'Health SCR'!AT$3-$B523)*OFFSET(Inputs!$C$30,0,$B523-2)/IF(sommmeProdInv(Inputs!$B$30:$AY$30,$D$502:$BA$502,'Health SCR'!AT$3)&gt;0,sommmeProdInv(Inputs!$B$30:$AY$30,$D$502:$BA$502,'Health SCR'!AT$3),1)+AT522,0)</f>
        <v>0</v>
      </c>
      <c r="AU523" s="339">
        <f ca="1">IF('Health SCR'!AU$3&gt;=$B523,OFFSET($D$502,0,'Health SCR'!AU$3-$B523)*OFFSET(Inputs!$C$30,0,$B523-2)/IF(sommmeProdInv(Inputs!$B$30:$AY$30,$D$502:$BA$502,'Health SCR'!AU$3)&gt;0,sommmeProdInv(Inputs!$B$30:$AY$30,$D$502:$BA$502,'Health SCR'!AU$3),1)+AU522,0)</f>
        <v>0</v>
      </c>
      <c r="AV523" s="339">
        <f ca="1">IF('Health SCR'!AV$3&gt;=$B523,OFFSET($D$502,0,'Health SCR'!AV$3-$B523)*OFFSET(Inputs!$C$30,0,$B523-2)/IF(sommmeProdInv(Inputs!$B$30:$AY$30,$D$502:$BA$502,'Health SCR'!AV$3)&gt;0,sommmeProdInv(Inputs!$B$30:$AY$30,$D$502:$BA$502,'Health SCR'!AV$3),1)+AV522,0)</f>
        <v>0</v>
      </c>
      <c r="AW523" s="339">
        <f ca="1">IF('Health SCR'!AW$3&gt;=$B523,OFFSET($D$502,0,'Health SCR'!AW$3-$B523)*OFFSET(Inputs!$C$30,0,$B523-2)/IF(sommmeProdInv(Inputs!$B$30:$AY$30,$D$502:$BA$502,'Health SCR'!AW$3)&gt;0,sommmeProdInv(Inputs!$B$30:$AY$30,$D$502:$BA$502,'Health SCR'!AW$3),1)+AW522,0)</f>
        <v>0</v>
      </c>
      <c r="AX523" s="339">
        <f ca="1">IF('Health SCR'!AX$3&gt;=$B523,OFFSET($D$502,0,'Health SCR'!AX$3-$B523)*OFFSET(Inputs!$C$30,0,$B523-2)/IF(sommmeProdInv(Inputs!$B$30:$AY$30,$D$502:$BA$502,'Health SCR'!AX$3)&gt;0,sommmeProdInv(Inputs!$B$30:$AY$30,$D$502:$BA$502,'Health SCR'!AX$3),1)+AX522,0)</f>
        <v>0</v>
      </c>
      <c r="AY523" s="339">
        <f ca="1">IF('Health SCR'!AY$3&gt;=$B523,OFFSET($D$502,0,'Health SCR'!AY$3-$B523)*OFFSET(Inputs!$C$30,0,$B523-2)/IF(sommmeProdInv(Inputs!$B$30:$AY$30,$D$502:$BA$502,'Health SCR'!AY$3)&gt;0,sommmeProdInv(Inputs!$B$30:$AY$30,$D$502:$BA$502,'Health SCR'!AY$3),1)+AY522,0)</f>
        <v>0</v>
      </c>
      <c r="AZ523" s="339">
        <f ca="1">IF('Health SCR'!AZ$3&gt;=$B523,OFFSET($D$502,0,'Health SCR'!AZ$3-$B523)*OFFSET(Inputs!$C$30,0,$B523-2)/IF(sommmeProdInv(Inputs!$B$30:$AY$30,$D$502:$BA$502,'Health SCR'!AZ$3)&gt;0,sommmeProdInv(Inputs!$B$30:$AY$30,$D$502:$BA$502,'Health SCR'!AZ$3),1)+AZ522,0)</f>
        <v>0</v>
      </c>
      <c r="BA523" s="339">
        <f ca="1">IF('Health SCR'!BA$3&gt;=$B523,OFFSET($D$502,0,'Health SCR'!BA$3-$B523)*OFFSET(Inputs!$C$30,0,$B523-2)/IF(sommmeProdInv(Inputs!$B$30:$AY$30,$D$502:$BA$502,'Health SCR'!BA$3)&gt;0,sommmeProdInv(Inputs!$B$30:$AY$30,$D$502:$BA$502,'Health SCR'!BA$3),1)+BA522,0)</f>
        <v>0</v>
      </c>
      <c r="BB523" s="286"/>
      <c r="BC523" s="286"/>
      <c r="BD523" s="286"/>
      <c r="BE523" s="286"/>
      <c r="BF523" s="286"/>
      <c r="BG523" s="286"/>
      <c r="BH523" s="286"/>
      <c r="BI523" s="286"/>
      <c r="BJ523" s="286"/>
      <c r="BK523" s="286"/>
      <c r="BL523" s="286"/>
      <c r="BM523" s="286"/>
      <c r="BN523" s="286"/>
      <c r="BO523" s="286"/>
      <c r="BP523" s="286"/>
      <c r="BQ523" s="286"/>
      <c r="BR523" s="286"/>
      <c r="BS523" s="286"/>
      <c r="BT523" s="286"/>
      <c r="BU523" s="286"/>
      <c r="BV523" s="286"/>
      <c r="BW523" s="286"/>
      <c r="BX523" s="286"/>
      <c r="BY523" s="286"/>
      <c r="BZ523" s="286"/>
      <c r="CA523" s="286"/>
      <c r="CB523" s="286"/>
      <c r="CC523" s="286"/>
      <c r="CD523" s="286"/>
      <c r="CE523" s="286"/>
      <c r="CF523" s="286"/>
      <c r="CG523" s="286"/>
      <c r="CH523" s="286"/>
      <c r="CI523" s="286"/>
      <c r="CJ523" s="286"/>
      <c r="CK523" s="286"/>
      <c r="CL523" s="286"/>
      <c r="CM523" s="286"/>
      <c r="CN523" s="286"/>
      <c r="CO523" s="286"/>
      <c r="CP523" s="286"/>
      <c r="CQ523" s="286"/>
      <c r="CR523" s="286"/>
      <c r="CS523" s="286"/>
      <c r="CT523" s="286"/>
      <c r="CU523" s="286"/>
      <c r="CV523" s="286"/>
      <c r="CW523" s="286"/>
      <c r="CX523" s="286"/>
      <c r="CY523" s="286"/>
      <c r="CZ523" s="286"/>
      <c r="DA523" s="286"/>
      <c r="DB523" s="286"/>
      <c r="DC523" s="286"/>
      <c r="DD523" s="286"/>
      <c r="DE523" s="286"/>
      <c r="DF523" s="286"/>
      <c r="DG523" s="286"/>
      <c r="DH523" s="286"/>
      <c r="DI523" s="286"/>
      <c r="DJ523" s="286"/>
      <c r="DK523" s="286"/>
      <c r="DL523" s="286"/>
      <c r="DM523" s="286"/>
      <c r="DN523" s="286"/>
      <c r="DO523" s="286"/>
      <c r="DP523" s="286"/>
      <c r="DQ523" s="286"/>
      <c r="DR523" s="286"/>
      <c r="DS523" s="286"/>
      <c r="DT523" s="286"/>
      <c r="DU523" s="286"/>
      <c r="DV523" s="286"/>
      <c r="DW523" s="286"/>
      <c r="DX523" s="286"/>
      <c r="DY523" s="286"/>
      <c r="DZ523" s="286"/>
      <c r="EA523" s="286"/>
      <c r="EB523" s="286"/>
      <c r="EC523" s="286"/>
      <c r="ED523" s="286"/>
      <c r="EE523" s="286"/>
      <c r="EF523" s="286"/>
      <c r="EG523" s="286"/>
      <c r="EH523" s="286"/>
      <c r="EI523" s="286"/>
      <c r="EJ523" s="286"/>
      <c r="EK523" s="286"/>
      <c r="EL523" s="286"/>
      <c r="EM523" s="286"/>
      <c r="EN523" s="286"/>
      <c r="EO523" s="286"/>
      <c r="EP523" s="286"/>
      <c r="EQ523" s="286"/>
      <c r="ER523" s="286"/>
      <c r="ES523" s="286"/>
      <c r="ET523" s="286"/>
      <c r="EU523" s="286"/>
      <c r="EV523" s="286"/>
      <c r="EW523" s="286"/>
      <c r="EX523" s="286"/>
      <c r="EY523" s="286"/>
      <c r="EZ523" s="286"/>
      <c r="FA523" s="286"/>
      <c r="FB523" s="286"/>
      <c r="FC523" s="286"/>
      <c r="FD523" s="286"/>
      <c r="FE523" s="286"/>
      <c r="FF523" s="286"/>
      <c r="FG523" s="286"/>
      <c r="FH523" s="286"/>
      <c r="FI523" s="286"/>
      <c r="FJ523" s="286"/>
      <c r="FK523" s="286"/>
      <c r="FL523" s="286"/>
      <c r="FM523" s="286"/>
      <c r="FN523" s="286"/>
      <c r="FO523" s="286"/>
      <c r="FP523" s="286"/>
      <c r="FQ523" s="286"/>
      <c r="FR523" s="286"/>
      <c r="FS523" s="286"/>
      <c r="FT523" s="286"/>
      <c r="FU523" s="286"/>
      <c r="FV523" s="286"/>
      <c r="FW523" s="286"/>
      <c r="FX523" s="286"/>
      <c r="FY523" s="286"/>
      <c r="FZ523" s="286"/>
      <c r="GA523" s="286"/>
      <c r="GB523" s="286"/>
      <c r="GC523" s="286"/>
      <c r="GD523" s="286"/>
      <c r="GE523" s="286"/>
      <c r="GF523" s="286"/>
      <c r="GG523" s="286"/>
      <c r="GH523" s="286"/>
      <c r="GI523" s="286"/>
      <c r="GJ523" s="286"/>
      <c r="GK523" s="286"/>
      <c r="GL523" s="286"/>
      <c r="GM523" s="286"/>
      <c r="GN523" s="286"/>
      <c r="GO523" s="286"/>
      <c r="GP523" s="286"/>
      <c r="GQ523" s="286"/>
      <c r="GR523" s="286"/>
      <c r="GS523" s="286"/>
      <c r="GT523" s="286"/>
      <c r="GU523" s="286"/>
      <c r="GV523" s="286"/>
      <c r="GW523" s="286"/>
      <c r="GX523" s="286"/>
      <c r="GY523" s="286"/>
      <c r="GZ523" s="286"/>
      <c r="HA523" s="286"/>
      <c r="HB523" s="286"/>
      <c r="HC523" s="286"/>
      <c r="HD523" s="286"/>
      <c r="HE523" s="286"/>
      <c r="HF523" s="286"/>
      <c r="HG523" s="286"/>
      <c r="HH523" s="286"/>
      <c r="HI523" s="286"/>
      <c r="HJ523" s="286"/>
      <c r="HK523" s="286"/>
      <c r="HL523" s="286"/>
      <c r="HM523" s="286"/>
      <c r="HN523" s="286"/>
      <c r="HO523" s="286"/>
      <c r="HP523" s="286"/>
      <c r="HQ523" s="286"/>
      <c r="HR523" s="286"/>
      <c r="HS523" s="286"/>
      <c r="HT523" s="286"/>
      <c r="HU523" s="286"/>
      <c r="HV523" s="286"/>
      <c r="HW523" s="286"/>
      <c r="HX523" s="286"/>
      <c r="HY523" s="286"/>
      <c r="HZ523" s="286"/>
      <c r="IA523" s="286"/>
      <c r="IB523" s="286"/>
      <c r="IC523" s="286"/>
      <c r="ID523" s="286"/>
      <c r="IE523" s="286"/>
      <c r="IF523" s="286"/>
      <c r="IG523" s="286"/>
      <c r="IH523" s="286"/>
      <c r="II523" s="286"/>
      <c r="IJ523" s="286"/>
      <c r="IK523" s="286"/>
      <c r="IL523" s="286"/>
      <c r="IM523" s="286"/>
      <c r="IN523" s="286"/>
      <c r="IO523" s="286"/>
      <c r="IP523" s="286"/>
      <c r="IQ523" s="286"/>
      <c r="IR523" s="286"/>
      <c r="IS523" s="286"/>
      <c r="IT523" s="286"/>
      <c r="IU523" s="286"/>
      <c r="IV523" s="286"/>
    </row>
    <row r="524" spans="1:256" s="221" customFormat="1" outlineLevel="1">
      <c r="A524" s="16"/>
      <c r="B524" s="978">
        <v>21</v>
      </c>
      <c r="C524" s="979"/>
      <c r="E524" s="338">
        <f ca="1">IF('Health SCR'!E$3&gt;=$B524,OFFSET($D$502,0,'Health SCR'!E$3-$B524)*OFFSET(Inputs!$C$30,0,$B524-2)/IF(sommmeProdInv(Inputs!$B$30:$AY$30,$D$502:$BA$502,'Health SCR'!E$3)&gt;0,sommmeProdInv(Inputs!$B$30:$AY$30,$D$502:$BA$502,'Health SCR'!E$3),1)+E523,0)</f>
        <v>0</v>
      </c>
      <c r="F524" s="339">
        <f ca="1">IF('Health SCR'!F$3&gt;=$B524,OFFSET($D$502,0,'Health SCR'!F$3-$B524)*OFFSET(Inputs!$C$30,0,$B524-2)/IF(sommmeProdInv(Inputs!$B$30:$AY$30,$D$502:$BA$502,'Health SCR'!F$3)&gt;0,sommmeProdInv(Inputs!$B$30:$AY$30,$D$502:$BA$502,'Health SCR'!F$3),1)+F523,0)</f>
        <v>0</v>
      </c>
      <c r="G524" s="339">
        <f ca="1">IF('Health SCR'!G$3&gt;=$B524,OFFSET($D$502,0,'Health SCR'!G$3-$B524)*OFFSET(Inputs!$C$30,0,$B524-2)/IF(sommmeProdInv(Inputs!$B$30:$AY$30,$D$502:$BA$502,'Health SCR'!G$3)&gt;0,sommmeProdInv(Inputs!$B$30:$AY$30,$D$502:$BA$502,'Health SCR'!G$3),1)+G523,0)</f>
        <v>0</v>
      </c>
      <c r="H524" s="339">
        <f ca="1">IF('Health SCR'!H$3&gt;=$B524,OFFSET($D$502,0,'Health SCR'!H$3-$B524)*OFFSET(Inputs!$C$30,0,$B524-2)/IF(sommmeProdInv(Inputs!$B$30:$AY$30,$D$502:$BA$502,'Health SCR'!H$3)&gt;0,sommmeProdInv(Inputs!$B$30:$AY$30,$D$502:$BA$502,'Health SCR'!H$3),1)+H523,0)</f>
        <v>0</v>
      </c>
      <c r="I524" s="339">
        <f ca="1">IF('Health SCR'!I$3&gt;=$B524,OFFSET($D$502,0,'Health SCR'!I$3-$B524)*OFFSET(Inputs!$C$30,0,$B524-2)/IF(sommmeProdInv(Inputs!$B$30:$AY$30,$D$502:$BA$502,'Health SCR'!I$3)&gt;0,sommmeProdInv(Inputs!$B$30:$AY$30,$D$502:$BA$502,'Health SCR'!I$3),1)+I523,0)</f>
        <v>0</v>
      </c>
      <c r="J524" s="339">
        <f ca="1">IF('Health SCR'!J$3&gt;=$B524,OFFSET($D$502,0,'Health SCR'!J$3-$B524)*OFFSET(Inputs!$C$30,0,$B524-2)/IF(sommmeProdInv(Inputs!$B$30:$AY$30,$D$502:$BA$502,'Health SCR'!J$3)&gt;0,sommmeProdInv(Inputs!$B$30:$AY$30,$D$502:$BA$502,'Health SCR'!J$3),1)+J523,0)</f>
        <v>0</v>
      </c>
      <c r="K524" s="339">
        <f ca="1">IF('Health SCR'!K$3&gt;=$B524,OFFSET($D$502,0,'Health SCR'!K$3-$B524)*OFFSET(Inputs!$C$30,0,$B524-2)/IF(sommmeProdInv(Inputs!$B$30:$AY$30,$D$502:$BA$502,'Health SCR'!K$3)&gt;0,sommmeProdInv(Inputs!$B$30:$AY$30,$D$502:$BA$502,'Health SCR'!K$3),1)+K523,0)</f>
        <v>0</v>
      </c>
      <c r="L524" s="339">
        <f ca="1">IF('Health SCR'!L$3&gt;=$B524,OFFSET($D$502,0,'Health SCR'!L$3-$B524)*OFFSET(Inputs!$C$30,0,$B524-2)/IF(sommmeProdInv(Inputs!$B$30:$AY$30,$D$502:$BA$502,'Health SCR'!L$3)&gt;0,sommmeProdInv(Inputs!$B$30:$AY$30,$D$502:$BA$502,'Health SCR'!L$3),1)+L523,0)</f>
        <v>0</v>
      </c>
      <c r="M524" s="339">
        <f ca="1">IF('Health SCR'!M$3&gt;=$B524,OFFSET($D$502,0,'Health SCR'!M$3-$B524)*OFFSET(Inputs!$C$30,0,$B524-2)/IF(sommmeProdInv(Inputs!$B$30:$AY$30,$D$502:$BA$502,'Health SCR'!M$3)&gt;0,sommmeProdInv(Inputs!$B$30:$AY$30,$D$502:$BA$502,'Health SCR'!M$3),1)+M523,0)</f>
        <v>0</v>
      </c>
      <c r="N524" s="339">
        <f ca="1">IF('Health SCR'!N$3&gt;=$B524,OFFSET($D$502,0,'Health SCR'!N$3-$B524)*OFFSET(Inputs!$C$30,0,$B524-2)/IF(sommmeProdInv(Inputs!$B$30:$AY$30,$D$502:$BA$502,'Health SCR'!N$3)&gt;0,sommmeProdInv(Inputs!$B$30:$AY$30,$D$502:$BA$502,'Health SCR'!N$3),1)+N523,0)</f>
        <v>0</v>
      </c>
      <c r="O524" s="339">
        <f ca="1">IF('Health SCR'!O$3&gt;=$B524,OFFSET($D$502,0,'Health SCR'!O$3-$B524)*OFFSET(Inputs!$C$30,0,$B524-2)/IF(sommmeProdInv(Inputs!$B$30:$AY$30,$D$502:$BA$502,'Health SCR'!O$3)&gt;0,sommmeProdInv(Inputs!$B$30:$AY$30,$D$502:$BA$502,'Health SCR'!O$3),1)+O523,0)</f>
        <v>0</v>
      </c>
      <c r="P524" s="339">
        <f ca="1">IF('Health SCR'!P$3&gt;=$B524,OFFSET($D$502,0,'Health SCR'!P$3-$B524)*OFFSET(Inputs!$C$30,0,$B524-2)/IF(sommmeProdInv(Inputs!$B$30:$AY$30,$D$502:$BA$502,'Health SCR'!P$3)&gt;0,sommmeProdInv(Inputs!$B$30:$AY$30,$D$502:$BA$502,'Health SCR'!P$3),1)+P523,0)</f>
        <v>0</v>
      </c>
      <c r="Q524" s="339">
        <f ca="1">IF('Health SCR'!Q$3&gt;=$B524,OFFSET($D$502,0,'Health SCR'!Q$3-$B524)*OFFSET(Inputs!$C$30,0,$B524-2)/IF(sommmeProdInv(Inputs!$B$30:$AY$30,$D$502:$BA$502,'Health SCR'!Q$3)&gt;0,sommmeProdInv(Inputs!$B$30:$AY$30,$D$502:$BA$502,'Health SCR'!Q$3),1)+Q523,0)</f>
        <v>0</v>
      </c>
      <c r="R524" s="339">
        <f ca="1">IF('Health SCR'!R$3&gt;=$B524,OFFSET($D$502,0,'Health SCR'!R$3-$B524)*OFFSET(Inputs!$C$30,0,$B524-2)/IF(sommmeProdInv(Inputs!$B$30:$AY$30,$D$502:$BA$502,'Health SCR'!R$3)&gt;0,sommmeProdInv(Inputs!$B$30:$AY$30,$D$502:$BA$502,'Health SCR'!R$3),1)+R523,0)</f>
        <v>0</v>
      </c>
      <c r="S524" s="339">
        <f ca="1">IF('Health SCR'!S$3&gt;=$B524,OFFSET($D$502,0,'Health SCR'!S$3-$B524)*OFFSET(Inputs!$C$30,0,$B524-2)/IF(sommmeProdInv(Inputs!$B$30:$AY$30,$D$502:$BA$502,'Health SCR'!S$3)&gt;0,sommmeProdInv(Inputs!$B$30:$AY$30,$D$502:$BA$502,'Health SCR'!S$3),1)+S523,0)</f>
        <v>0</v>
      </c>
      <c r="T524" s="339">
        <f ca="1">IF('Health SCR'!T$3&gt;=$B524,OFFSET($D$502,0,'Health SCR'!T$3-$B524)*OFFSET(Inputs!$C$30,0,$B524-2)/IF(sommmeProdInv(Inputs!$B$30:$AY$30,$D$502:$BA$502,'Health SCR'!T$3)&gt;0,sommmeProdInv(Inputs!$B$30:$AY$30,$D$502:$BA$502,'Health SCR'!T$3),1)+T523,0)</f>
        <v>0</v>
      </c>
      <c r="U524" s="339">
        <f ca="1">IF('Health SCR'!U$3&gt;=$B524,OFFSET($D$502,0,'Health SCR'!U$3-$B524)*OFFSET(Inputs!$C$30,0,$B524-2)/IF(sommmeProdInv(Inputs!$B$30:$AY$30,$D$502:$BA$502,'Health SCR'!U$3)&gt;0,sommmeProdInv(Inputs!$B$30:$AY$30,$D$502:$BA$502,'Health SCR'!U$3),1)+U523,0)</f>
        <v>0</v>
      </c>
      <c r="V524" s="339">
        <f ca="1">IF('Health SCR'!V$3&gt;=$B524,OFFSET($D$502,0,'Health SCR'!V$3-$B524)*OFFSET(Inputs!$C$30,0,$B524-2)/IF(sommmeProdInv(Inputs!$B$30:$AY$30,$D$502:$BA$502,'Health SCR'!V$3)&gt;0,sommmeProdInv(Inputs!$B$30:$AY$30,$D$502:$BA$502,'Health SCR'!V$3),1)+V523,0)</f>
        <v>0</v>
      </c>
      <c r="W524" s="339">
        <f ca="1">IF('Health SCR'!W$3&gt;=$B524,OFFSET($D$502,0,'Health SCR'!W$3-$B524)*OFFSET(Inputs!$C$30,0,$B524-2)/IF(sommmeProdInv(Inputs!$B$30:$AY$30,$D$502:$BA$502,'Health SCR'!W$3)&gt;0,sommmeProdInv(Inputs!$B$30:$AY$30,$D$502:$BA$502,'Health SCR'!W$3),1)+W523,0)</f>
        <v>0</v>
      </c>
      <c r="X524" s="339">
        <f ca="1">IF('Health SCR'!X$3&gt;=$B524,OFFSET($D$502,0,'Health SCR'!X$3-$B524)*OFFSET(Inputs!$C$30,0,$B524-2)/IF(sommmeProdInv(Inputs!$B$30:$AY$30,$D$502:$BA$502,'Health SCR'!X$3)&gt;0,sommmeProdInv(Inputs!$B$30:$AY$30,$D$502:$BA$502,'Health SCR'!X$3),1)+X523,0)</f>
        <v>0</v>
      </c>
      <c r="Y524" s="339">
        <f ca="1">IF('Health SCR'!Y$3&gt;=$B524,OFFSET($D$502,0,'Health SCR'!Y$3-$B524)*OFFSET(Inputs!$C$30,0,$B524-2)/IF(sommmeProdInv(Inputs!$B$30:$AY$30,$D$502:$BA$502,'Health SCR'!Y$3)&gt;0,sommmeProdInv(Inputs!$B$30:$AY$30,$D$502:$BA$502,'Health SCR'!Y$3),1)+Y523,0)</f>
        <v>0</v>
      </c>
      <c r="Z524" s="339">
        <f ca="1">IF('Health SCR'!Z$3&gt;=$B524,OFFSET($D$502,0,'Health SCR'!Z$3-$B524)*OFFSET(Inputs!$C$30,0,$B524-2)/IF(sommmeProdInv(Inputs!$B$30:$AY$30,$D$502:$BA$502,'Health SCR'!Z$3)&gt;0,sommmeProdInv(Inputs!$B$30:$AY$30,$D$502:$BA$502,'Health SCR'!Z$3),1)+Z523,0)</f>
        <v>0</v>
      </c>
      <c r="AA524" s="339">
        <f ca="1">IF('Health SCR'!AA$3&gt;=$B524,OFFSET($D$502,0,'Health SCR'!AA$3-$B524)*OFFSET(Inputs!$C$30,0,$B524-2)/IF(sommmeProdInv(Inputs!$B$30:$AY$30,$D$502:$BA$502,'Health SCR'!AA$3)&gt;0,sommmeProdInv(Inputs!$B$30:$AY$30,$D$502:$BA$502,'Health SCR'!AA$3),1)+AA523,0)</f>
        <v>0</v>
      </c>
      <c r="AB524" s="339">
        <f ca="1">IF('Health SCR'!AB$3&gt;=$B524,OFFSET($D$502,0,'Health SCR'!AB$3-$B524)*OFFSET(Inputs!$C$30,0,$B524-2)/IF(sommmeProdInv(Inputs!$B$30:$AY$30,$D$502:$BA$502,'Health SCR'!AB$3)&gt;0,sommmeProdInv(Inputs!$B$30:$AY$30,$D$502:$BA$502,'Health SCR'!AB$3),1)+AB523,0)</f>
        <v>0</v>
      </c>
      <c r="AC524" s="339">
        <f ca="1">IF('Health SCR'!AC$3&gt;=$B524,OFFSET($D$502,0,'Health SCR'!AC$3-$B524)*OFFSET(Inputs!$C$30,0,$B524-2)/IF(sommmeProdInv(Inputs!$B$30:$AY$30,$D$502:$BA$502,'Health SCR'!AC$3)&gt;0,sommmeProdInv(Inputs!$B$30:$AY$30,$D$502:$BA$502,'Health SCR'!AC$3),1)+AC523,0)</f>
        <v>0</v>
      </c>
      <c r="AD524" s="339">
        <f ca="1">IF('Health SCR'!AD$3&gt;=$B524,OFFSET($D$502,0,'Health SCR'!AD$3-$B524)*OFFSET(Inputs!$C$30,0,$B524-2)/IF(sommmeProdInv(Inputs!$B$30:$AY$30,$D$502:$BA$502,'Health SCR'!AD$3)&gt;0,sommmeProdInv(Inputs!$B$30:$AY$30,$D$502:$BA$502,'Health SCR'!AD$3),1)+AD523,0)</f>
        <v>0</v>
      </c>
      <c r="AE524" s="339">
        <f ca="1">IF('Health SCR'!AE$3&gt;=$B524,OFFSET($D$502,0,'Health SCR'!AE$3-$B524)*OFFSET(Inputs!$C$30,0,$B524-2)/IF(sommmeProdInv(Inputs!$B$30:$AY$30,$D$502:$BA$502,'Health SCR'!AE$3)&gt;0,sommmeProdInv(Inputs!$B$30:$AY$30,$D$502:$BA$502,'Health SCR'!AE$3),1)+AE523,0)</f>
        <v>0</v>
      </c>
      <c r="AF524" s="339">
        <f ca="1">IF('Health SCR'!AF$3&gt;=$B524,OFFSET($D$502,0,'Health SCR'!AF$3-$B524)*OFFSET(Inputs!$C$30,0,$B524-2)/IF(sommmeProdInv(Inputs!$B$30:$AY$30,$D$502:$BA$502,'Health SCR'!AF$3)&gt;0,sommmeProdInv(Inputs!$B$30:$AY$30,$D$502:$BA$502,'Health SCR'!AF$3),1)+AF523,0)</f>
        <v>0</v>
      </c>
      <c r="AG524" s="339">
        <f ca="1">IF('Health SCR'!AG$3&gt;=$B524,OFFSET($D$502,0,'Health SCR'!AG$3-$B524)*OFFSET(Inputs!$C$30,0,$B524-2)/IF(sommmeProdInv(Inputs!$B$30:$AY$30,$D$502:$BA$502,'Health SCR'!AG$3)&gt;0,sommmeProdInv(Inputs!$B$30:$AY$30,$D$502:$BA$502,'Health SCR'!AG$3),1)+AG523,0)</f>
        <v>0</v>
      </c>
      <c r="AH524" s="339">
        <f ca="1">IF('Health SCR'!AH$3&gt;=$B524,OFFSET($D$502,0,'Health SCR'!AH$3-$B524)*OFFSET(Inputs!$C$30,0,$B524-2)/IF(sommmeProdInv(Inputs!$B$30:$AY$30,$D$502:$BA$502,'Health SCR'!AH$3)&gt;0,sommmeProdInv(Inputs!$B$30:$AY$30,$D$502:$BA$502,'Health SCR'!AH$3),1)+AH523,0)</f>
        <v>0</v>
      </c>
      <c r="AI524" s="339">
        <f ca="1">IF('Health SCR'!AI$3&gt;=$B524,OFFSET($D$502,0,'Health SCR'!AI$3-$B524)*OFFSET(Inputs!$C$30,0,$B524-2)/IF(sommmeProdInv(Inputs!$B$30:$AY$30,$D$502:$BA$502,'Health SCR'!AI$3)&gt;0,sommmeProdInv(Inputs!$B$30:$AY$30,$D$502:$BA$502,'Health SCR'!AI$3),1)+AI523,0)</f>
        <v>0</v>
      </c>
      <c r="AJ524" s="339">
        <f ca="1">IF('Health SCR'!AJ$3&gt;=$B524,OFFSET($D$502,0,'Health SCR'!AJ$3-$B524)*OFFSET(Inputs!$C$30,0,$B524-2)/IF(sommmeProdInv(Inputs!$B$30:$AY$30,$D$502:$BA$502,'Health SCR'!AJ$3)&gt;0,sommmeProdInv(Inputs!$B$30:$AY$30,$D$502:$BA$502,'Health SCR'!AJ$3),1)+AJ523,0)</f>
        <v>0</v>
      </c>
      <c r="AK524" s="339">
        <f ca="1">IF('Health SCR'!AK$3&gt;=$B524,OFFSET($D$502,0,'Health SCR'!AK$3-$B524)*OFFSET(Inputs!$C$30,0,$B524-2)/IF(sommmeProdInv(Inputs!$B$30:$AY$30,$D$502:$BA$502,'Health SCR'!AK$3)&gt;0,sommmeProdInv(Inputs!$B$30:$AY$30,$D$502:$BA$502,'Health SCR'!AK$3),1)+AK523,0)</f>
        <v>0</v>
      </c>
      <c r="AL524" s="339">
        <f ca="1">IF('Health SCR'!AL$3&gt;=$B524,OFFSET($D$502,0,'Health SCR'!AL$3-$B524)*OFFSET(Inputs!$C$30,0,$B524-2)/IF(sommmeProdInv(Inputs!$B$30:$AY$30,$D$502:$BA$502,'Health SCR'!AL$3)&gt;0,sommmeProdInv(Inputs!$B$30:$AY$30,$D$502:$BA$502,'Health SCR'!AL$3),1)+AL523,0)</f>
        <v>0</v>
      </c>
      <c r="AM524" s="339">
        <f ca="1">IF('Health SCR'!AM$3&gt;=$B524,OFFSET($D$502,0,'Health SCR'!AM$3-$B524)*OFFSET(Inputs!$C$30,0,$B524-2)/IF(sommmeProdInv(Inputs!$B$30:$AY$30,$D$502:$BA$502,'Health SCR'!AM$3)&gt;0,sommmeProdInv(Inputs!$B$30:$AY$30,$D$502:$BA$502,'Health SCR'!AM$3),1)+AM523,0)</f>
        <v>0</v>
      </c>
      <c r="AN524" s="339">
        <f ca="1">IF('Health SCR'!AN$3&gt;=$B524,OFFSET($D$502,0,'Health SCR'!AN$3-$B524)*OFFSET(Inputs!$C$30,0,$B524-2)/IF(sommmeProdInv(Inputs!$B$30:$AY$30,$D$502:$BA$502,'Health SCR'!AN$3)&gt;0,sommmeProdInv(Inputs!$B$30:$AY$30,$D$502:$BA$502,'Health SCR'!AN$3),1)+AN523,0)</f>
        <v>0</v>
      </c>
      <c r="AO524" s="339">
        <f ca="1">IF('Health SCR'!AO$3&gt;=$B524,OFFSET($D$502,0,'Health SCR'!AO$3-$B524)*OFFSET(Inputs!$C$30,0,$B524-2)/IF(sommmeProdInv(Inputs!$B$30:$AY$30,$D$502:$BA$502,'Health SCR'!AO$3)&gt;0,sommmeProdInv(Inputs!$B$30:$AY$30,$D$502:$BA$502,'Health SCR'!AO$3),1)+AO523,0)</f>
        <v>0</v>
      </c>
      <c r="AP524" s="339">
        <f ca="1">IF('Health SCR'!AP$3&gt;=$B524,OFFSET($D$502,0,'Health SCR'!AP$3-$B524)*OFFSET(Inputs!$C$30,0,$B524-2)/IF(sommmeProdInv(Inputs!$B$30:$AY$30,$D$502:$BA$502,'Health SCR'!AP$3)&gt;0,sommmeProdInv(Inputs!$B$30:$AY$30,$D$502:$BA$502,'Health SCR'!AP$3),1)+AP523,0)</f>
        <v>0</v>
      </c>
      <c r="AQ524" s="339">
        <f ca="1">IF('Health SCR'!AQ$3&gt;=$B524,OFFSET($D$502,0,'Health SCR'!AQ$3-$B524)*OFFSET(Inputs!$C$30,0,$B524-2)/IF(sommmeProdInv(Inputs!$B$30:$AY$30,$D$502:$BA$502,'Health SCR'!AQ$3)&gt;0,sommmeProdInv(Inputs!$B$30:$AY$30,$D$502:$BA$502,'Health SCR'!AQ$3),1)+AQ523,0)</f>
        <v>0</v>
      </c>
      <c r="AR524" s="339">
        <f ca="1">IF('Health SCR'!AR$3&gt;=$B524,OFFSET($D$502,0,'Health SCR'!AR$3-$B524)*OFFSET(Inputs!$C$30,0,$B524-2)/IF(sommmeProdInv(Inputs!$B$30:$AY$30,$D$502:$BA$502,'Health SCR'!AR$3)&gt;0,sommmeProdInv(Inputs!$B$30:$AY$30,$D$502:$BA$502,'Health SCR'!AR$3),1)+AR523,0)</f>
        <v>0</v>
      </c>
      <c r="AS524" s="339">
        <f ca="1">IF('Health SCR'!AS$3&gt;=$B524,OFFSET($D$502,0,'Health SCR'!AS$3-$B524)*OFFSET(Inputs!$C$30,0,$B524-2)/IF(sommmeProdInv(Inputs!$B$30:$AY$30,$D$502:$BA$502,'Health SCR'!AS$3)&gt;0,sommmeProdInv(Inputs!$B$30:$AY$30,$D$502:$BA$502,'Health SCR'!AS$3),1)+AS523,0)</f>
        <v>0</v>
      </c>
      <c r="AT524" s="339">
        <f ca="1">IF('Health SCR'!AT$3&gt;=$B524,OFFSET($D$502,0,'Health SCR'!AT$3-$B524)*OFFSET(Inputs!$C$30,0,$B524-2)/IF(sommmeProdInv(Inputs!$B$30:$AY$30,$D$502:$BA$502,'Health SCR'!AT$3)&gt;0,sommmeProdInv(Inputs!$B$30:$AY$30,$D$502:$BA$502,'Health SCR'!AT$3),1)+AT523,0)</f>
        <v>0</v>
      </c>
      <c r="AU524" s="339">
        <f ca="1">IF('Health SCR'!AU$3&gt;=$B524,OFFSET($D$502,0,'Health SCR'!AU$3-$B524)*OFFSET(Inputs!$C$30,0,$B524-2)/IF(sommmeProdInv(Inputs!$B$30:$AY$30,$D$502:$BA$502,'Health SCR'!AU$3)&gt;0,sommmeProdInv(Inputs!$B$30:$AY$30,$D$502:$BA$502,'Health SCR'!AU$3),1)+AU523,0)</f>
        <v>0</v>
      </c>
      <c r="AV524" s="339">
        <f ca="1">IF('Health SCR'!AV$3&gt;=$B524,OFFSET($D$502,0,'Health SCR'!AV$3-$B524)*OFFSET(Inputs!$C$30,0,$B524-2)/IF(sommmeProdInv(Inputs!$B$30:$AY$30,$D$502:$BA$502,'Health SCR'!AV$3)&gt;0,sommmeProdInv(Inputs!$B$30:$AY$30,$D$502:$BA$502,'Health SCR'!AV$3),1)+AV523,0)</f>
        <v>0</v>
      </c>
      <c r="AW524" s="339">
        <f ca="1">IF('Health SCR'!AW$3&gt;=$B524,OFFSET($D$502,0,'Health SCR'!AW$3-$B524)*OFFSET(Inputs!$C$30,0,$B524-2)/IF(sommmeProdInv(Inputs!$B$30:$AY$30,$D$502:$BA$502,'Health SCR'!AW$3)&gt;0,sommmeProdInv(Inputs!$B$30:$AY$30,$D$502:$BA$502,'Health SCR'!AW$3),1)+AW523,0)</f>
        <v>0</v>
      </c>
      <c r="AX524" s="339">
        <f ca="1">IF('Health SCR'!AX$3&gt;=$B524,OFFSET($D$502,0,'Health SCR'!AX$3-$B524)*OFFSET(Inputs!$C$30,0,$B524-2)/IF(sommmeProdInv(Inputs!$B$30:$AY$30,$D$502:$BA$502,'Health SCR'!AX$3)&gt;0,sommmeProdInv(Inputs!$B$30:$AY$30,$D$502:$BA$502,'Health SCR'!AX$3),1)+AX523,0)</f>
        <v>0</v>
      </c>
      <c r="AY524" s="339">
        <f ca="1">IF('Health SCR'!AY$3&gt;=$B524,OFFSET($D$502,0,'Health SCR'!AY$3-$B524)*OFFSET(Inputs!$C$30,0,$B524-2)/IF(sommmeProdInv(Inputs!$B$30:$AY$30,$D$502:$BA$502,'Health SCR'!AY$3)&gt;0,sommmeProdInv(Inputs!$B$30:$AY$30,$D$502:$BA$502,'Health SCR'!AY$3),1)+AY523,0)</f>
        <v>0</v>
      </c>
      <c r="AZ524" s="339">
        <f ca="1">IF('Health SCR'!AZ$3&gt;=$B524,OFFSET($D$502,0,'Health SCR'!AZ$3-$B524)*OFFSET(Inputs!$C$30,0,$B524-2)/IF(sommmeProdInv(Inputs!$B$30:$AY$30,$D$502:$BA$502,'Health SCR'!AZ$3)&gt;0,sommmeProdInv(Inputs!$B$30:$AY$30,$D$502:$BA$502,'Health SCR'!AZ$3),1)+AZ523,0)</f>
        <v>0</v>
      </c>
      <c r="BA524" s="339">
        <f ca="1">IF('Health SCR'!BA$3&gt;=$B524,OFFSET($D$502,0,'Health SCR'!BA$3-$B524)*OFFSET(Inputs!$C$30,0,$B524-2)/IF(sommmeProdInv(Inputs!$B$30:$AY$30,$D$502:$BA$502,'Health SCR'!BA$3)&gt;0,sommmeProdInv(Inputs!$B$30:$AY$30,$D$502:$BA$502,'Health SCR'!BA$3),1)+BA523,0)</f>
        <v>0</v>
      </c>
      <c r="BB524" s="286"/>
      <c r="BC524" s="286"/>
      <c r="BD524" s="286"/>
      <c r="BE524" s="286"/>
      <c r="BF524" s="286"/>
      <c r="BG524" s="286"/>
      <c r="BH524" s="286"/>
      <c r="BI524" s="286"/>
      <c r="BJ524" s="286"/>
      <c r="BK524" s="286"/>
      <c r="BL524" s="286"/>
      <c r="BM524" s="286"/>
      <c r="BN524" s="286"/>
      <c r="BO524" s="286"/>
      <c r="BP524" s="286"/>
      <c r="BQ524" s="286"/>
      <c r="BR524" s="286"/>
      <c r="BS524" s="286"/>
      <c r="BT524" s="286"/>
      <c r="BU524" s="286"/>
      <c r="BV524" s="286"/>
      <c r="BW524" s="286"/>
      <c r="BX524" s="286"/>
      <c r="BY524" s="286"/>
      <c r="BZ524" s="286"/>
      <c r="CA524" s="286"/>
      <c r="CB524" s="286"/>
      <c r="CC524" s="286"/>
      <c r="CD524" s="286"/>
      <c r="CE524" s="286"/>
      <c r="CF524" s="286"/>
      <c r="CG524" s="286"/>
      <c r="CH524" s="286"/>
      <c r="CI524" s="286"/>
      <c r="CJ524" s="286"/>
      <c r="CK524" s="286"/>
      <c r="CL524" s="286"/>
      <c r="CM524" s="286"/>
      <c r="CN524" s="286"/>
      <c r="CO524" s="286"/>
      <c r="CP524" s="286"/>
      <c r="CQ524" s="286"/>
      <c r="CR524" s="286"/>
      <c r="CS524" s="286"/>
      <c r="CT524" s="286"/>
      <c r="CU524" s="286"/>
      <c r="CV524" s="286"/>
      <c r="CW524" s="286"/>
      <c r="CX524" s="286"/>
      <c r="CY524" s="286"/>
      <c r="CZ524" s="286"/>
      <c r="DA524" s="286"/>
      <c r="DB524" s="286"/>
      <c r="DC524" s="286"/>
      <c r="DD524" s="286"/>
      <c r="DE524" s="286"/>
      <c r="DF524" s="286"/>
      <c r="DG524" s="286"/>
      <c r="DH524" s="286"/>
      <c r="DI524" s="286"/>
      <c r="DJ524" s="286"/>
      <c r="DK524" s="286"/>
      <c r="DL524" s="286"/>
      <c r="DM524" s="286"/>
      <c r="DN524" s="286"/>
      <c r="DO524" s="286"/>
      <c r="DP524" s="286"/>
      <c r="DQ524" s="286"/>
      <c r="DR524" s="286"/>
      <c r="DS524" s="286"/>
      <c r="DT524" s="286"/>
      <c r="DU524" s="286"/>
      <c r="DV524" s="286"/>
      <c r="DW524" s="286"/>
      <c r="DX524" s="286"/>
      <c r="DY524" s="286"/>
      <c r="DZ524" s="286"/>
      <c r="EA524" s="286"/>
      <c r="EB524" s="286"/>
      <c r="EC524" s="286"/>
      <c r="ED524" s="286"/>
      <c r="EE524" s="286"/>
      <c r="EF524" s="286"/>
      <c r="EG524" s="286"/>
      <c r="EH524" s="286"/>
      <c r="EI524" s="286"/>
      <c r="EJ524" s="286"/>
      <c r="EK524" s="286"/>
      <c r="EL524" s="286"/>
      <c r="EM524" s="286"/>
      <c r="EN524" s="286"/>
      <c r="EO524" s="286"/>
      <c r="EP524" s="286"/>
      <c r="EQ524" s="286"/>
      <c r="ER524" s="286"/>
      <c r="ES524" s="286"/>
      <c r="ET524" s="286"/>
      <c r="EU524" s="286"/>
      <c r="EV524" s="286"/>
      <c r="EW524" s="286"/>
      <c r="EX524" s="286"/>
      <c r="EY524" s="286"/>
      <c r="EZ524" s="286"/>
      <c r="FA524" s="286"/>
      <c r="FB524" s="286"/>
      <c r="FC524" s="286"/>
      <c r="FD524" s="286"/>
      <c r="FE524" s="286"/>
      <c r="FF524" s="286"/>
      <c r="FG524" s="286"/>
      <c r="FH524" s="286"/>
      <c r="FI524" s="286"/>
      <c r="FJ524" s="286"/>
      <c r="FK524" s="286"/>
      <c r="FL524" s="286"/>
      <c r="FM524" s="286"/>
      <c r="FN524" s="286"/>
      <c r="FO524" s="286"/>
      <c r="FP524" s="286"/>
      <c r="FQ524" s="286"/>
      <c r="FR524" s="286"/>
      <c r="FS524" s="286"/>
      <c r="FT524" s="286"/>
      <c r="FU524" s="286"/>
      <c r="FV524" s="286"/>
      <c r="FW524" s="286"/>
      <c r="FX524" s="286"/>
      <c r="FY524" s="286"/>
      <c r="FZ524" s="286"/>
      <c r="GA524" s="286"/>
      <c r="GB524" s="286"/>
      <c r="GC524" s="286"/>
      <c r="GD524" s="286"/>
      <c r="GE524" s="286"/>
      <c r="GF524" s="286"/>
      <c r="GG524" s="286"/>
      <c r="GH524" s="286"/>
      <c r="GI524" s="286"/>
      <c r="GJ524" s="286"/>
      <c r="GK524" s="286"/>
      <c r="GL524" s="286"/>
      <c r="GM524" s="286"/>
      <c r="GN524" s="286"/>
      <c r="GO524" s="286"/>
      <c r="GP524" s="286"/>
      <c r="GQ524" s="286"/>
      <c r="GR524" s="286"/>
      <c r="GS524" s="286"/>
      <c r="GT524" s="286"/>
      <c r="GU524" s="286"/>
      <c r="GV524" s="286"/>
      <c r="GW524" s="286"/>
      <c r="GX524" s="286"/>
      <c r="GY524" s="286"/>
      <c r="GZ524" s="286"/>
      <c r="HA524" s="286"/>
      <c r="HB524" s="286"/>
      <c r="HC524" s="286"/>
      <c r="HD524" s="286"/>
      <c r="HE524" s="286"/>
      <c r="HF524" s="286"/>
      <c r="HG524" s="286"/>
      <c r="HH524" s="286"/>
      <c r="HI524" s="286"/>
      <c r="HJ524" s="286"/>
      <c r="HK524" s="286"/>
      <c r="HL524" s="286"/>
      <c r="HM524" s="286"/>
      <c r="HN524" s="286"/>
      <c r="HO524" s="286"/>
      <c r="HP524" s="286"/>
      <c r="HQ524" s="286"/>
      <c r="HR524" s="286"/>
      <c r="HS524" s="286"/>
      <c r="HT524" s="286"/>
      <c r="HU524" s="286"/>
      <c r="HV524" s="286"/>
      <c r="HW524" s="286"/>
      <c r="HX524" s="286"/>
      <c r="HY524" s="286"/>
      <c r="HZ524" s="286"/>
      <c r="IA524" s="286"/>
      <c r="IB524" s="286"/>
      <c r="IC524" s="286"/>
      <c r="ID524" s="286"/>
      <c r="IE524" s="286"/>
      <c r="IF524" s="286"/>
      <c r="IG524" s="286"/>
      <c r="IH524" s="286"/>
      <c r="II524" s="286"/>
      <c r="IJ524" s="286"/>
      <c r="IK524" s="286"/>
      <c r="IL524" s="286"/>
      <c r="IM524" s="286"/>
      <c r="IN524" s="286"/>
      <c r="IO524" s="286"/>
      <c r="IP524" s="286"/>
      <c r="IQ524" s="286"/>
      <c r="IR524" s="286"/>
      <c r="IS524" s="286"/>
      <c r="IT524" s="286"/>
      <c r="IU524" s="286"/>
      <c r="IV524" s="286"/>
    </row>
    <row r="525" spans="1:256" s="221" customFormat="1" outlineLevel="1">
      <c r="A525" s="16"/>
      <c r="B525" s="978">
        <v>22</v>
      </c>
      <c r="C525" s="979"/>
      <c r="E525" s="338">
        <f ca="1">IF('Health SCR'!E$3&gt;=$B525,OFFSET($D$502,0,'Health SCR'!E$3-$B525)*OFFSET(Inputs!$C$30,0,$B525-2)/IF(sommmeProdInv(Inputs!$B$30:$AY$30,$D$502:$BA$502,'Health SCR'!E$3)&gt;0,sommmeProdInv(Inputs!$B$30:$AY$30,$D$502:$BA$502,'Health SCR'!E$3),1)+E524,0)</f>
        <v>0</v>
      </c>
      <c r="F525" s="339">
        <f ca="1">IF('Health SCR'!F$3&gt;=$B525,OFFSET($D$502,0,'Health SCR'!F$3-$B525)*OFFSET(Inputs!$C$30,0,$B525-2)/IF(sommmeProdInv(Inputs!$B$30:$AY$30,$D$502:$BA$502,'Health SCR'!F$3)&gt;0,sommmeProdInv(Inputs!$B$30:$AY$30,$D$502:$BA$502,'Health SCR'!F$3),1)+F524,0)</f>
        <v>0</v>
      </c>
      <c r="G525" s="339">
        <f ca="1">IF('Health SCR'!G$3&gt;=$B525,OFFSET($D$502,0,'Health SCR'!G$3-$B525)*OFFSET(Inputs!$C$30,0,$B525-2)/IF(sommmeProdInv(Inputs!$B$30:$AY$30,$D$502:$BA$502,'Health SCR'!G$3)&gt;0,sommmeProdInv(Inputs!$B$30:$AY$30,$D$502:$BA$502,'Health SCR'!G$3),1)+G524,0)</f>
        <v>0</v>
      </c>
      <c r="H525" s="339">
        <f ca="1">IF('Health SCR'!H$3&gt;=$B525,OFFSET($D$502,0,'Health SCR'!H$3-$B525)*OFFSET(Inputs!$C$30,0,$B525-2)/IF(sommmeProdInv(Inputs!$B$30:$AY$30,$D$502:$BA$502,'Health SCR'!H$3)&gt;0,sommmeProdInv(Inputs!$B$30:$AY$30,$D$502:$BA$502,'Health SCR'!H$3),1)+H524,0)</f>
        <v>0</v>
      </c>
      <c r="I525" s="339">
        <f ca="1">IF('Health SCR'!I$3&gt;=$B525,OFFSET($D$502,0,'Health SCR'!I$3-$B525)*OFFSET(Inputs!$C$30,0,$B525-2)/IF(sommmeProdInv(Inputs!$B$30:$AY$30,$D$502:$BA$502,'Health SCR'!I$3)&gt;0,sommmeProdInv(Inputs!$B$30:$AY$30,$D$502:$BA$502,'Health SCR'!I$3),1)+I524,0)</f>
        <v>0</v>
      </c>
      <c r="J525" s="339">
        <f ca="1">IF('Health SCR'!J$3&gt;=$B525,OFFSET($D$502,0,'Health SCR'!J$3-$B525)*OFFSET(Inputs!$C$30,0,$B525-2)/IF(sommmeProdInv(Inputs!$B$30:$AY$30,$D$502:$BA$502,'Health SCR'!J$3)&gt;0,sommmeProdInv(Inputs!$B$30:$AY$30,$D$502:$BA$502,'Health SCR'!J$3),1)+J524,0)</f>
        <v>0</v>
      </c>
      <c r="K525" s="339">
        <f ca="1">IF('Health SCR'!K$3&gt;=$B525,OFFSET($D$502,0,'Health SCR'!K$3-$B525)*OFFSET(Inputs!$C$30,0,$B525-2)/IF(sommmeProdInv(Inputs!$B$30:$AY$30,$D$502:$BA$502,'Health SCR'!K$3)&gt;0,sommmeProdInv(Inputs!$B$30:$AY$30,$D$502:$BA$502,'Health SCR'!K$3),1)+K524,0)</f>
        <v>0</v>
      </c>
      <c r="L525" s="339">
        <f ca="1">IF('Health SCR'!L$3&gt;=$B525,OFFSET($D$502,0,'Health SCR'!L$3-$B525)*OFFSET(Inputs!$C$30,0,$B525-2)/IF(sommmeProdInv(Inputs!$B$30:$AY$30,$D$502:$BA$502,'Health SCR'!L$3)&gt;0,sommmeProdInv(Inputs!$B$30:$AY$30,$D$502:$BA$502,'Health SCR'!L$3),1)+L524,0)</f>
        <v>0</v>
      </c>
      <c r="M525" s="339">
        <f ca="1">IF('Health SCR'!M$3&gt;=$B525,OFFSET($D$502,0,'Health SCR'!M$3-$B525)*OFFSET(Inputs!$C$30,0,$B525-2)/IF(sommmeProdInv(Inputs!$B$30:$AY$30,$D$502:$BA$502,'Health SCR'!M$3)&gt;0,sommmeProdInv(Inputs!$B$30:$AY$30,$D$502:$BA$502,'Health SCR'!M$3),1)+M524,0)</f>
        <v>0</v>
      </c>
      <c r="N525" s="339">
        <f ca="1">IF('Health SCR'!N$3&gt;=$B525,OFFSET($D$502,0,'Health SCR'!N$3-$B525)*OFFSET(Inputs!$C$30,0,$B525-2)/IF(sommmeProdInv(Inputs!$B$30:$AY$30,$D$502:$BA$502,'Health SCR'!N$3)&gt;0,sommmeProdInv(Inputs!$B$30:$AY$30,$D$502:$BA$502,'Health SCR'!N$3),1)+N524,0)</f>
        <v>0</v>
      </c>
      <c r="O525" s="339">
        <f ca="1">IF('Health SCR'!O$3&gt;=$B525,OFFSET($D$502,0,'Health SCR'!O$3-$B525)*OFFSET(Inputs!$C$30,0,$B525-2)/IF(sommmeProdInv(Inputs!$B$30:$AY$30,$D$502:$BA$502,'Health SCR'!O$3)&gt;0,sommmeProdInv(Inputs!$B$30:$AY$30,$D$502:$BA$502,'Health SCR'!O$3),1)+O524,0)</f>
        <v>0</v>
      </c>
      <c r="P525" s="339">
        <f ca="1">IF('Health SCR'!P$3&gt;=$B525,OFFSET($D$502,0,'Health SCR'!P$3-$B525)*OFFSET(Inputs!$C$30,0,$B525-2)/IF(sommmeProdInv(Inputs!$B$30:$AY$30,$D$502:$BA$502,'Health SCR'!P$3)&gt;0,sommmeProdInv(Inputs!$B$30:$AY$30,$D$502:$BA$502,'Health SCR'!P$3),1)+P524,0)</f>
        <v>0</v>
      </c>
      <c r="Q525" s="339">
        <f ca="1">IF('Health SCR'!Q$3&gt;=$B525,OFFSET($D$502,0,'Health SCR'!Q$3-$B525)*OFFSET(Inputs!$C$30,0,$B525-2)/IF(sommmeProdInv(Inputs!$B$30:$AY$30,$D$502:$BA$502,'Health SCR'!Q$3)&gt;0,sommmeProdInv(Inputs!$B$30:$AY$30,$D$502:$BA$502,'Health SCR'!Q$3),1)+Q524,0)</f>
        <v>0</v>
      </c>
      <c r="R525" s="339">
        <f ca="1">IF('Health SCR'!R$3&gt;=$B525,OFFSET($D$502,0,'Health SCR'!R$3-$B525)*OFFSET(Inputs!$C$30,0,$B525-2)/IF(sommmeProdInv(Inputs!$B$30:$AY$30,$D$502:$BA$502,'Health SCR'!R$3)&gt;0,sommmeProdInv(Inputs!$B$30:$AY$30,$D$502:$BA$502,'Health SCR'!R$3),1)+R524,0)</f>
        <v>0</v>
      </c>
      <c r="S525" s="339">
        <f ca="1">IF('Health SCR'!S$3&gt;=$B525,OFFSET($D$502,0,'Health SCR'!S$3-$B525)*OFFSET(Inputs!$C$30,0,$B525-2)/IF(sommmeProdInv(Inputs!$B$30:$AY$30,$D$502:$BA$502,'Health SCR'!S$3)&gt;0,sommmeProdInv(Inputs!$B$30:$AY$30,$D$502:$BA$502,'Health SCR'!S$3),1)+S524,0)</f>
        <v>0</v>
      </c>
      <c r="T525" s="339">
        <f ca="1">IF('Health SCR'!T$3&gt;=$B525,OFFSET($D$502,0,'Health SCR'!T$3-$B525)*OFFSET(Inputs!$C$30,0,$B525-2)/IF(sommmeProdInv(Inputs!$B$30:$AY$30,$D$502:$BA$502,'Health SCR'!T$3)&gt;0,sommmeProdInv(Inputs!$B$30:$AY$30,$D$502:$BA$502,'Health SCR'!T$3),1)+T524,0)</f>
        <v>0</v>
      </c>
      <c r="U525" s="339">
        <f ca="1">IF('Health SCR'!U$3&gt;=$B525,OFFSET($D$502,0,'Health SCR'!U$3-$B525)*OFFSET(Inputs!$C$30,0,$B525-2)/IF(sommmeProdInv(Inputs!$B$30:$AY$30,$D$502:$BA$502,'Health SCR'!U$3)&gt;0,sommmeProdInv(Inputs!$B$30:$AY$30,$D$502:$BA$502,'Health SCR'!U$3),1)+U524,0)</f>
        <v>0</v>
      </c>
      <c r="V525" s="339">
        <f ca="1">IF('Health SCR'!V$3&gt;=$B525,OFFSET($D$502,0,'Health SCR'!V$3-$B525)*OFFSET(Inputs!$C$30,0,$B525-2)/IF(sommmeProdInv(Inputs!$B$30:$AY$30,$D$502:$BA$502,'Health SCR'!V$3)&gt;0,sommmeProdInv(Inputs!$B$30:$AY$30,$D$502:$BA$502,'Health SCR'!V$3),1)+V524,0)</f>
        <v>0</v>
      </c>
      <c r="W525" s="339">
        <f ca="1">IF('Health SCR'!W$3&gt;=$B525,OFFSET($D$502,0,'Health SCR'!W$3-$B525)*OFFSET(Inputs!$C$30,0,$B525-2)/IF(sommmeProdInv(Inputs!$B$30:$AY$30,$D$502:$BA$502,'Health SCR'!W$3)&gt;0,sommmeProdInv(Inputs!$B$30:$AY$30,$D$502:$BA$502,'Health SCR'!W$3),1)+W524,0)</f>
        <v>0</v>
      </c>
      <c r="X525" s="339">
        <f ca="1">IF('Health SCR'!X$3&gt;=$B525,OFFSET($D$502,0,'Health SCR'!X$3-$B525)*OFFSET(Inputs!$C$30,0,$B525-2)/IF(sommmeProdInv(Inputs!$B$30:$AY$30,$D$502:$BA$502,'Health SCR'!X$3)&gt;0,sommmeProdInv(Inputs!$B$30:$AY$30,$D$502:$BA$502,'Health SCR'!X$3),1)+X524,0)</f>
        <v>0</v>
      </c>
      <c r="Y525" s="339">
        <f ca="1">IF('Health SCR'!Y$3&gt;=$B525,OFFSET($D$502,0,'Health SCR'!Y$3-$B525)*OFFSET(Inputs!$C$30,0,$B525-2)/IF(sommmeProdInv(Inputs!$B$30:$AY$30,$D$502:$BA$502,'Health SCR'!Y$3)&gt;0,sommmeProdInv(Inputs!$B$30:$AY$30,$D$502:$BA$502,'Health SCR'!Y$3),1)+Y524,0)</f>
        <v>0</v>
      </c>
      <c r="Z525" s="339">
        <f ca="1">IF('Health SCR'!Z$3&gt;=$B525,OFFSET($D$502,0,'Health SCR'!Z$3-$B525)*OFFSET(Inputs!$C$30,0,$B525-2)/IF(sommmeProdInv(Inputs!$B$30:$AY$30,$D$502:$BA$502,'Health SCR'!Z$3)&gt;0,sommmeProdInv(Inputs!$B$30:$AY$30,$D$502:$BA$502,'Health SCR'!Z$3),1)+Z524,0)</f>
        <v>0</v>
      </c>
      <c r="AA525" s="339">
        <f ca="1">IF('Health SCR'!AA$3&gt;=$B525,OFFSET($D$502,0,'Health SCR'!AA$3-$B525)*OFFSET(Inputs!$C$30,0,$B525-2)/IF(sommmeProdInv(Inputs!$B$30:$AY$30,$D$502:$BA$502,'Health SCR'!AA$3)&gt;0,sommmeProdInv(Inputs!$B$30:$AY$30,$D$502:$BA$502,'Health SCR'!AA$3),1)+AA524,0)</f>
        <v>0</v>
      </c>
      <c r="AB525" s="339">
        <f ca="1">IF('Health SCR'!AB$3&gt;=$B525,OFFSET($D$502,0,'Health SCR'!AB$3-$B525)*OFFSET(Inputs!$C$30,0,$B525-2)/IF(sommmeProdInv(Inputs!$B$30:$AY$30,$D$502:$BA$502,'Health SCR'!AB$3)&gt;0,sommmeProdInv(Inputs!$B$30:$AY$30,$D$502:$BA$502,'Health SCR'!AB$3),1)+AB524,0)</f>
        <v>0</v>
      </c>
      <c r="AC525" s="339">
        <f ca="1">IF('Health SCR'!AC$3&gt;=$B525,OFFSET($D$502,0,'Health SCR'!AC$3-$B525)*OFFSET(Inputs!$C$30,0,$B525-2)/IF(sommmeProdInv(Inputs!$B$30:$AY$30,$D$502:$BA$502,'Health SCR'!AC$3)&gt;0,sommmeProdInv(Inputs!$B$30:$AY$30,$D$502:$BA$502,'Health SCR'!AC$3),1)+AC524,0)</f>
        <v>0</v>
      </c>
      <c r="AD525" s="339">
        <f ca="1">IF('Health SCR'!AD$3&gt;=$B525,OFFSET($D$502,0,'Health SCR'!AD$3-$B525)*OFFSET(Inputs!$C$30,0,$B525-2)/IF(sommmeProdInv(Inputs!$B$30:$AY$30,$D$502:$BA$502,'Health SCR'!AD$3)&gt;0,sommmeProdInv(Inputs!$B$30:$AY$30,$D$502:$BA$502,'Health SCR'!AD$3),1)+AD524,0)</f>
        <v>0</v>
      </c>
      <c r="AE525" s="339">
        <f ca="1">IF('Health SCR'!AE$3&gt;=$B525,OFFSET($D$502,0,'Health SCR'!AE$3-$B525)*OFFSET(Inputs!$C$30,0,$B525-2)/IF(sommmeProdInv(Inputs!$B$30:$AY$30,$D$502:$BA$502,'Health SCR'!AE$3)&gt;0,sommmeProdInv(Inputs!$B$30:$AY$30,$D$502:$BA$502,'Health SCR'!AE$3),1)+AE524,0)</f>
        <v>0</v>
      </c>
      <c r="AF525" s="339">
        <f ca="1">IF('Health SCR'!AF$3&gt;=$B525,OFFSET($D$502,0,'Health SCR'!AF$3-$B525)*OFFSET(Inputs!$C$30,0,$B525-2)/IF(sommmeProdInv(Inputs!$B$30:$AY$30,$D$502:$BA$502,'Health SCR'!AF$3)&gt;0,sommmeProdInv(Inputs!$B$30:$AY$30,$D$502:$BA$502,'Health SCR'!AF$3),1)+AF524,0)</f>
        <v>0</v>
      </c>
      <c r="AG525" s="339">
        <f ca="1">IF('Health SCR'!AG$3&gt;=$B525,OFFSET($D$502,0,'Health SCR'!AG$3-$B525)*OFFSET(Inputs!$C$30,0,$B525-2)/IF(sommmeProdInv(Inputs!$B$30:$AY$30,$D$502:$BA$502,'Health SCR'!AG$3)&gt;0,sommmeProdInv(Inputs!$B$30:$AY$30,$D$502:$BA$502,'Health SCR'!AG$3),1)+AG524,0)</f>
        <v>0</v>
      </c>
      <c r="AH525" s="339">
        <f ca="1">IF('Health SCR'!AH$3&gt;=$B525,OFFSET($D$502,0,'Health SCR'!AH$3-$B525)*OFFSET(Inputs!$C$30,0,$B525-2)/IF(sommmeProdInv(Inputs!$B$30:$AY$30,$D$502:$BA$502,'Health SCR'!AH$3)&gt;0,sommmeProdInv(Inputs!$B$30:$AY$30,$D$502:$BA$502,'Health SCR'!AH$3),1)+AH524,0)</f>
        <v>0</v>
      </c>
      <c r="AI525" s="339">
        <f ca="1">IF('Health SCR'!AI$3&gt;=$B525,OFFSET($D$502,0,'Health SCR'!AI$3-$B525)*OFFSET(Inputs!$C$30,0,$B525-2)/IF(sommmeProdInv(Inputs!$B$30:$AY$30,$D$502:$BA$502,'Health SCR'!AI$3)&gt;0,sommmeProdInv(Inputs!$B$30:$AY$30,$D$502:$BA$502,'Health SCR'!AI$3),1)+AI524,0)</f>
        <v>0</v>
      </c>
      <c r="AJ525" s="339">
        <f ca="1">IF('Health SCR'!AJ$3&gt;=$B525,OFFSET($D$502,0,'Health SCR'!AJ$3-$B525)*OFFSET(Inputs!$C$30,0,$B525-2)/IF(sommmeProdInv(Inputs!$B$30:$AY$30,$D$502:$BA$502,'Health SCR'!AJ$3)&gt;0,sommmeProdInv(Inputs!$B$30:$AY$30,$D$502:$BA$502,'Health SCR'!AJ$3),1)+AJ524,0)</f>
        <v>0</v>
      </c>
      <c r="AK525" s="339">
        <f ca="1">IF('Health SCR'!AK$3&gt;=$B525,OFFSET($D$502,0,'Health SCR'!AK$3-$B525)*OFFSET(Inputs!$C$30,0,$B525-2)/IF(sommmeProdInv(Inputs!$B$30:$AY$30,$D$502:$BA$502,'Health SCR'!AK$3)&gt;0,sommmeProdInv(Inputs!$B$30:$AY$30,$D$502:$BA$502,'Health SCR'!AK$3),1)+AK524,0)</f>
        <v>0</v>
      </c>
      <c r="AL525" s="339">
        <f ca="1">IF('Health SCR'!AL$3&gt;=$B525,OFFSET($D$502,0,'Health SCR'!AL$3-$B525)*OFFSET(Inputs!$C$30,0,$B525-2)/IF(sommmeProdInv(Inputs!$B$30:$AY$30,$D$502:$BA$502,'Health SCR'!AL$3)&gt;0,sommmeProdInv(Inputs!$B$30:$AY$30,$D$502:$BA$502,'Health SCR'!AL$3),1)+AL524,0)</f>
        <v>0</v>
      </c>
      <c r="AM525" s="339">
        <f ca="1">IF('Health SCR'!AM$3&gt;=$B525,OFFSET($D$502,0,'Health SCR'!AM$3-$B525)*OFFSET(Inputs!$C$30,0,$B525-2)/IF(sommmeProdInv(Inputs!$B$30:$AY$30,$D$502:$BA$502,'Health SCR'!AM$3)&gt;0,sommmeProdInv(Inputs!$B$30:$AY$30,$D$502:$BA$502,'Health SCR'!AM$3),1)+AM524,0)</f>
        <v>0</v>
      </c>
      <c r="AN525" s="339">
        <f ca="1">IF('Health SCR'!AN$3&gt;=$B525,OFFSET($D$502,0,'Health SCR'!AN$3-$B525)*OFFSET(Inputs!$C$30,0,$B525-2)/IF(sommmeProdInv(Inputs!$B$30:$AY$30,$D$502:$BA$502,'Health SCR'!AN$3)&gt;0,sommmeProdInv(Inputs!$B$30:$AY$30,$D$502:$BA$502,'Health SCR'!AN$3),1)+AN524,0)</f>
        <v>0</v>
      </c>
      <c r="AO525" s="339">
        <f ca="1">IF('Health SCR'!AO$3&gt;=$B525,OFFSET($D$502,0,'Health SCR'!AO$3-$B525)*OFFSET(Inputs!$C$30,0,$B525-2)/IF(sommmeProdInv(Inputs!$B$30:$AY$30,$D$502:$BA$502,'Health SCR'!AO$3)&gt;0,sommmeProdInv(Inputs!$B$30:$AY$30,$D$502:$BA$502,'Health SCR'!AO$3),1)+AO524,0)</f>
        <v>0</v>
      </c>
      <c r="AP525" s="339">
        <f ca="1">IF('Health SCR'!AP$3&gt;=$B525,OFFSET($D$502,0,'Health SCR'!AP$3-$B525)*OFFSET(Inputs!$C$30,0,$B525-2)/IF(sommmeProdInv(Inputs!$B$30:$AY$30,$D$502:$BA$502,'Health SCR'!AP$3)&gt;0,sommmeProdInv(Inputs!$B$30:$AY$30,$D$502:$BA$502,'Health SCR'!AP$3),1)+AP524,0)</f>
        <v>0</v>
      </c>
      <c r="AQ525" s="339">
        <f ca="1">IF('Health SCR'!AQ$3&gt;=$B525,OFFSET($D$502,0,'Health SCR'!AQ$3-$B525)*OFFSET(Inputs!$C$30,0,$B525-2)/IF(sommmeProdInv(Inputs!$B$30:$AY$30,$D$502:$BA$502,'Health SCR'!AQ$3)&gt;0,sommmeProdInv(Inputs!$B$30:$AY$30,$D$502:$BA$502,'Health SCR'!AQ$3),1)+AQ524,0)</f>
        <v>0</v>
      </c>
      <c r="AR525" s="339">
        <f ca="1">IF('Health SCR'!AR$3&gt;=$B525,OFFSET($D$502,0,'Health SCR'!AR$3-$B525)*OFFSET(Inputs!$C$30,0,$B525-2)/IF(sommmeProdInv(Inputs!$B$30:$AY$30,$D$502:$BA$502,'Health SCR'!AR$3)&gt;0,sommmeProdInv(Inputs!$B$30:$AY$30,$D$502:$BA$502,'Health SCR'!AR$3),1)+AR524,0)</f>
        <v>0</v>
      </c>
      <c r="AS525" s="339">
        <f ca="1">IF('Health SCR'!AS$3&gt;=$B525,OFFSET($D$502,0,'Health SCR'!AS$3-$B525)*OFFSET(Inputs!$C$30,0,$B525-2)/IF(sommmeProdInv(Inputs!$B$30:$AY$30,$D$502:$BA$502,'Health SCR'!AS$3)&gt;0,sommmeProdInv(Inputs!$B$30:$AY$30,$D$502:$BA$502,'Health SCR'!AS$3),1)+AS524,0)</f>
        <v>0</v>
      </c>
      <c r="AT525" s="339">
        <f ca="1">IF('Health SCR'!AT$3&gt;=$B525,OFFSET($D$502,0,'Health SCR'!AT$3-$B525)*OFFSET(Inputs!$C$30,0,$B525-2)/IF(sommmeProdInv(Inputs!$B$30:$AY$30,$D$502:$BA$502,'Health SCR'!AT$3)&gt;0,sommmeProdInv(Inputs!$B$30:$AY$30,$D$502:$BA$502,'Health SCR'!AT$3),1)+AT524,0)</f>
        <v>0</v>
      </c>
      <c r="AU525" s="339">
        <f ca="1">IF('Health SCR'!AU$3&gt;=$B525,OFFSET($D$502,0,'Health SCR'!AU$3-$B525)*OFFSET(Inputs!$C$30,0,$B525-2)/IF(sommmeProdInv(Inputs!$B$30:$AY$30,$D$502:$BA$502,'Health SCR'!AU$3)&gt;0,sommmeProdInv(Inputs!$B$30:$AY$30,$D$502:$BA$502,'Health SCR'!AU$3),1)+AU524,0)</f>
        <v>0</v>
      </c>
      <c r="AV525" s="339">
        <f ca="1">IF('Health SCR'!AV$3&gt;=$B525,OFFSET($D$502,0,'Health SCR'!AV$3-$B525)*OFFSET(Inputs!$C$30,0,$B525-2)/IF(sommmeProdInv(Inputs!$B$30:$AY$30,$D$502:$BA$502,'Health SCR'!AV$3)&gt;0,sommmeProdInv(Inputs!$B$30:$AY$30,$D$502:$BA$502,'Health SCR'!AV$3),1)+AV524,0)</f>
        <v>0</v>
      </c>
      <c r="AW525" s="339">
        <f ca="1">IF('Health SCR'!AW$3&gt;=$B525,OFFSET($D$502,0,'Health SCR'!AW$3-$B525)*OFFSET(Inputs!$C$30,0,$B525-2)/IF(sommmeProdInv(Inputs!$B$30:$AY$30,$D$502:$BA$502,'Health SCR'!AW$3)&gt;0,sommmeProdInv(Inputs!$B$30:$AY$30,$D$502:$BA$502,'Health SCR'!AW$3),1)+AW524,0)</f>
        <v>0</v>
      </c>
      <c r="AX525" s="339">
        <f ca="1">IF('Health SCR'!AX$3&gt;=$B525,OFFSET($D$502,0,'Health SCR'!AX$3-$B525)*OFFSET(Inputs!$C$30,0,$B525-2)/IF(sommmeProdInv(Inputs!$B$30:$AY$30,$D$502:$BA$502,'Health SCR'!AX$3)&gt;0,sommmeProdInv(Inputs!$B$30:$AY$30,$D$502:$BA$502,'Health SCR'!AX$3),1)+AX524,0)</f>
        <v>0</v>
      </c>
      <c r="AY525" s="339">
        <f ca="1">IF('Health SCR'!AY$3&gt;=$B525,OFFSET($D$502,0,'Health SCR'!AY$3-$B525)*OFFSET(Inputs!$C$30,0,$B525-2)/IF(sommmeProdInv(Inputs!$B$30:$AY$30,$D$502:$BA$502,'Health SCR'!AY$3)&gt;0,sommmeProdInv(Inputs!$B$30:$AY$30,$D$502:$BA$502,'Health SCR'!AY$3),1)+AY524,0)</f>
        <v>0</v>
      </c>
      <c r="AZ525" s="339">
        <f ca="1">IF('Health SCR'!AZ$3&gt;=$B525,OFFSET($D$502,0,'Health SCR'!AZ$3-$B525)*OFFSET(Inputs!$C$30,0,$B525-2)/IF(sommmeProdInv(Inputs!$B$30:$AY$30,$D$502:$BA$502,'Health SCR'!AZ$3)&gt;0,sommmeProdInv(Inputs!$B$30:$AY$30,$D$502:$BA$502,'Health SCR'!AZ$3),1)+AZ524,0)</f>
        <v>0</v>
      </c>
      <c r="BA525" s="339">
        <f ca="1">IF('Health SCR'!BA$3&gt;=$B525,OFFSET($D$502,0,'Health SCR'!BA$3-$B525)*OFFSET(Inputs!$C$30,0,$B525-2)/IF(sommmeProdInv(Inputs!$B$30:$AY$30,$D$502:$BA$502,'Health SCR'!BA$3)&gt;0,sommmeProdInv(Inputs!$B$30:$AY$30,$D$502:$BA$502,'Health SCR'!BA$3),1)+BA524,0)</f>
        <v>0</v>
      </c>
      <c r="BB525" s="286"/>
      <c r="BC525" s="286"/>
      <c r="BD525" s="286"/>
      <c r="BE525" s="286"/>
      <c r="BF525" s="286"/>
      <c r="BG525" s="286"/>
      <c r="BH525" s="286"/>
      <c r="BI525" s="286"/>
      <c r="BJ525" s="286"/>
      <c r="BK525" s="286"/>
      <c r="BL525" s="286"/>
      <c r="BM525" s="286"/>
      <c r="BN525" s="286"/>
      <c r="BO525" s="286"/>
      <c r="BP525" s="286"/>
      <c r="BQ525" s="286"/>
      <c r="BR525" s="286"/>
      <c r="BS525" s="286"/>
      <c r="BT525" s="286"/>
      <c r="BU525" s="286"/>
      <c r="BV525" s="286"/>
      <c r="BW525" s="286"/>
      <c r="BX525" s="286"/>
      <c r="BY525" s="286"/>
      <c r="BZ525" s="286"/>
      <c r="CA525" s="286"/>
      <c r="CB525" s="286"/>
      <c r="CC525" s="286"/>
      <c r="CD525" s="286"/>
      <c r="CE525" s="286"/>
      <c r="CF525" s="286"/>
      <c r="CG525" s="286"/>
      <c r="CH525" s="286"/>
      <c r="CI525" s="286"/>
      <c r="CJ525" s="286"/>
      <c r="CK525" s="286"/>
      <c r="CL525" s="286"/>
      <c r="CM525" s="286"/>
      <c r="CN525" s="286"/>
      <c r="CO525" s="286"/>
      <c r="CP525" s="286"/>
      <c r="CQ525" s="286"/>
      <c r="CR525" s="286"/>
      <c r="CS525" s="286"/>
      <c r="CT525" s="286"/>
      <c r="CU525" s="286"/>
      <c r="CV525" s="286"/>
      <c r="CW525" s="286"/>
      <c r="CX525" s="286"/>
      <c r="CY525" s="286"/>
      <c r="CZ525" s="286"/>
      <c r="DA525" s="286"/>
      <c r="DB525" s="286"/>
      <c r="DC525" s="286"/>
      <c r="DD525" s="286"/>
      <c r="DE525" s="286"/>
      <c r="DF525" s="286"/>
      <c r="DG525" s="286"/>
      <c r="DH525" s="286"/>
      <c r="DI525" s="286"/>
      <c r="DJ525" s="286"/>
      <c r="DK525" s="286"/>
      <c r="DL525" s="286"/>
      <c r="DM525" s="286"/>
      <c r="DN525" s="286"/>
      <c r="DO525" s="286"/>
      <c r="DP525" s="286"/>
      <c r="DQ525" s="286"/>
      <c r="DR525" s="286"/>
      <c r="DS525" s="286"/>
      <c r="DT525" s="286"/>
      <c r="DU525" s="286"/>
      <c r="DV525" s="286"/>
      <c r="DW525" s="286"/>
      <c r="DX525" s="286"/>
      <c r="DY525" s="286"/>
      <c r="DZ525" s="286"/>
      <c r="EA525" s="286"/>
      <c r="EB525" s="286"/>
      <c r="EC525" s="286"/>
      <c r="ED525" s="286"/>
      <c r="EE525" s="286"/>
      <c r="EF525" s="286"/>
      <c r="EG525" s="286"/>
      <c r="EH525" s="286"/>
      <c r="EI525" s="286"/>
      <c r="EJ525" s="286"/>
      <c r="EK525" s="286"/>
      <c r="EL525" s="286"/>
      <c r="EM525" s="286"/>
      <c r="EN525" s="286"/>
      <c r="EO525" s="286"/>
      <c r="EP525" s="286"/>
      <c r="EQ525" s="286"/>
      <c r="ER525" s="286"/>
      <c r="ES525" s="286"/>
      <c r="ET525" s="286"/>
      <c r="EU525" s="286"/>
      <c r="EV525" s="286"/>
      <c r="EW525" s="286"/>
      <c r="EX525" s="286"/>
      <c r="EY525" s="286"/>
      <c r="EZ525" s="286"/>
      <c r="FA525" s="286"/>
      <c r="FB525" s="286"/>
      <c r="FC525" s="286"/>
      <c r="FD525" s="286"/>
      <c r="FE525" s="286"/>
      <c r="FF525" s="286"/>
      <c r="FG525" s="286"/>
      <c r="FH525" s="286"/>
      <c r="FI525" s="286"/>
      <c r="FJ525" s="286"/>
      <c r="FK525" s="286"/>
      <c r="FL525" s="286"/>
      <c r="FM525" s="286"/>
      <c r="FN525" s="286"/>
      <c r="FO525" s="286"/>
      <c r="FP525" s="286"/>
      <c r="FQ525" s="286"/>
      <c r="FR525" s="286"/>
      <c r="FS525" s="286"/>
      <c r="FT525" s="286"/>
      <c r="FU525" s="286"/>
      <c r="FV525" s="286"/>
      <c r="FW525" s="286"/>
      <c r="FX525" s="286"/>
      <c r="FY525" s="286"/>
      <c r="FZ525" s="286"/>
      <c r="GA525" s="286"/>
      <c r="GB525" s="286"/>
      <c r="GC525" s="286"/>
      <c r="GD525" s="286"/>
      <c r="GE525" s="286"/>
      <c r="GF525" s="286"/>
      <c r="GG525" s="286"/>
      <c r="GH525" s="286"/>
      <c r="GI525" s="286"/>
      <c r="GJ525" s="286"/>
      <c r="GK525" s="286"/>
      <c r="GL525" s="286"/>
      <c r="GM525" s="286"/>
      <c r="GN525" s="286"/>
      <c r="GO525" s="286"/>
      <c r="GP525" s="286"/>
      <c r="GQ525" s="286"/>
      <c r="GR525" s="286"/>
      <c r="GS525" s="286"/>
      <c r="GT525" s="286"/>
      <c r="GU525" s="286"/>
      <c r="GV525" s="286"/>
      <c r="GW525" s="286"/>
      <c r="GX525" s="286"/>
      <c r="GY525" s="286"/>
      <c r="GZ525" s="286"/>
      <c r="HA525" s="286"/>
      <c r="HB525" s="286"/>
      <c r="HC525" s="286"/>
      <c r="HD525" s="286"/>
      <c r="HE525" s="286"/>
      <c r="HF525" s="286"/>
      <c r="HG525" s="286"/>
      <c r="HH525" s="286"/>
      <c r="HI525" s="286"/>
      <c r="HJ525" s="286"/>
      <c r="HK525" s="286"/>
      <c r="HL525" s="286"/>
      <c r="HM525" s="286"/>
      <c r="HN525" s="286"/>
      <c r="HO525" s="286"/>
      <c r="HP525" s="286"/>
      <c r="HQ525" s="286"/>
      <c r="HR525" s="286"/>
      <c r="HS525" s="286"/>
      <c r="HT525" s="286"/>
      <c r="HU525" s="286"/>
      <c r="HV525" s="286"/>
      <c r="HW525" s="286"/>
      <c r="HX525" s="286"/>
      <c r="HY525" s="286"/>
      <c r="HZ525" s="286"/>
      <c r="IA525" s="286"/>
      <c r="IB525" s="286"/>
      <c r="IC525" s="286"/>
      <c r="ID525" s="286"/>
      <c r="IE525" s="286"/>
      <c r="IF525" s="286"/>
      <c r="IG525" s="286"/>
      <c r="IH525" s="286"/>
      <c r="II525" s="286"/>
      <c r="IJ525" s="286"/>
      <c r="IK525" s="286"/>
      <c r="IL525" s="286"/>
      <c r="IM525" s="286"/>
      <c r="IN525" s="286"/>
      <c r="IO525" s="286"/>
      <c r="IP525" s="286"/>
      <c r="IQ525" s="286"/>
      <c r="IR525" s="286"/>
      <c r="IS525" s="286"/>
      <c r="IT525" s="286"/>
      <c r="IU525" s="286"/>
      <c r="IV525" s="286"/>
    </row>
    <row r="526" spans="1:256" s="221" customFormat="1" outlineLevel="1">
      <c r="A526" s="16"/>
      <c r="B526" s="978">
        <v>23</v>
      </c>
      <c r="C526" s="979"/>
      <c r="E526" s="338">
        <f ca="1">IF('Health SCR'!E$3&gt;=$B526,OFFSET($D$502,0,'Health SCR'!E$3-$B526)*OFFSET(Inputs!$C$30,0,$B526-2)/IF(sommmeProdInv(Inputs!$B$30:$AY$30,$D$502:$BA$502,'Health SCR'!E$3)&gt;0,sommmeProdInv(Inputs!$B$30:$AY$30,$D$502:$BA$502,'Health SCR'!E$3),1)+E525,0)</f>
        <v>0</v>
      </c>
      <c r="F526" s="339">
        <f ca="1">IF('Health SCR'!F$3&gt;=$B526,OFFSET($D$502,0,'Health SCR'!F$3-$B526)*OFFSET(Inputs!$C$30,0,$B526-2)/IF(sommmeProdInv(Inputs!$B$30:$AY$30,$D$502:$BA$502,'Health SCR'!F$3)&gt;0,sommmeProdInv(Inputs!$B$30:$AY$30,$D$502:$BA$502,'Health SCR'!F$3),1)+F525,0)</f>
        <v>0</v>
      </c>
      <c r="G526" s="339">
        <f ca="1">IF('Health SCR'!G$3&gt;=$B526,OFFSET($D$502,0,'Health SCR'!G$3-$B526)*OFFSET(Inputs!$C$30,0,$B526-2)/IF(sommmeProdInv(Inputs!$B$30:$AY$30,$D$502:$BA$502,'Health SCR'!G$3)&gt;0,sommmeProdInv(Inputs!$B$30:$AY$30,$D$502:$BA$502,'Health SCR'!G$3),1)+G525,0)</f>
        <v>0</v>
      </c>
      <c r="H526" s="339">
        <f ca="1">IF('Health SCR'!H$3&gt;=$B526,OFFSET($D$502,0,'Health SCR'!H$3-$B526)*OFFSET(Inputs!$C$30,0,$B526-2)/IF(sommmeProdInv(Inputs!$B$30:$AY$30,$D$502:$BA$502,'Health SCR'!H$3)&gt;0,sommmeProdInv(Inputs!$B$30:$AY$30,$D$502:$BA$502,'Health SCR'!H$3),1)+H525,0)</f>
        <v>0</v>
      </c>
      <c r="I526" s="339">
        <f ca="1">IF('Health SCR'!I$3&gt;=$B526,OFFSET($D$502,0,'Health SCR'!I$3-$B526)*OFFSET(Inputs!$C$30,0,$B526-2)/IF(sommmeProdInv(Inputs!$B$30:$AY$30,$D$502:$BA$502,'Health SCR'!I$3)&gt;0,sommmeProdInv(Inputs!$B$30:$AY$30,$D$502:$BA$502,'Health SCR'!I$3),1)+I525,0)</f>
        <v>0</v>
      </c>
      <c r="J526" s="339">
        <f ca="1">IF('Health SCR'!J$3&gt;=$B526,OFFSET($D$502,0,'Health SCR'!J$3-$B526)*OFFSET(Inputs!$C$30,0,$B526-2)/IF(sommmeProdInv(Inputs!$B$30:$AY$30,$D$502:$BA$502,'Health SCR'!J$3)&gt;0,sommmeProdInv(Inputs!$B$30:$AY$30,$D$502:$BA$502,'Health SCR'!J$3),1)+J525,0)</f>
        <v>0</v>
      </c>
      <c r="K526" s="339">
        <f ca="1">IF('Health SCR'!K$3&gt;=$B526,OFFSET($D$502,0,'Health SCR'!K$3-$B526)*OFFSET(Inputs!$C$30,0,$B526-2)/IF(sommmeProdInv(Inputs!$B$30:$AY$30,$D$502:$BA$502,'Health SCR'!K$3)&gt;0,sommmeProdInv(Inputs!$B$30:$AY$30,$D$502:$BA$502,'Health SCR'!K$3),1)+K525,0)</f>
        <v>0</v>
      </c>
      <c r="L526" s="339">
        <f ca="1">IF('Health SCR'!L$3&gt;=$B526,OFFSET($D$502,0,'Health SCR'!L$3-$B526)*OFFSET(Inputs!$C$30,0,$B526-2)/IF(sommmeProdInv(Inputs!$B$30:$AY$30,$D$502:$BA$502,'Health SCR'!L$3)&gt;0,sommmeProdInv(Inputs!$B$30:$AY$30,$D$502:$BA$502,'Health SCR'!L$3),1)+L525,0)</f>
        <v>0</v>
      </c>
      <c r="M526" s="339">
        <f ca="1">IF('Health SCR'!M$3&gt;=$B526,OFFSET($D$502,0,'Health SCR'!M$3-$B526)*OFFSET(Inputs!$C$30,0,$B526-2)/IF(sommmeProdInv(Inputs!$B$30:$AY$30,$D$502:$BA$502,'Health SCR'!M$3)&gt;0,sommmeProdInv(Inputs!$B$30:$AY$30,$D$502:$BA$502,'Health SCR'!M$3),1)+M525,0)</f>
        <v>0</v>
      </c>
      <c r="N526" s="339">
        <f ca="1">IF('Health SCR'!N$3&gt;=$B526,OFFSET($D$502,0,'Health SCR'!N$3-$B526)*OFFSET(Inputs!$C$30,0,$B526-2)/IF(sommmeProdInv(Inputs!$B$30:$AY$30,$D$502:$BA$502,'Health SCR'!N$3)&gt;0,sommmeProdInv(Inputs!$B$30:$AY$30,$D$502:$BA$502,'Health SCR'!N$3),1)+N525,0)</f>
        <v>0</v>
      </c>
      <c r="O526" s="339">
        <f ca="1">IF('Health SCR'!O$3&gt;=$B526,OFFSET($D$502,0,'Health SCR'!O$3-$B526)*OFFSET(Inputs!$C$30,0,$B526-2)/IF(sommmeProdInv(Inputs!$B$30:$AY$30,$D$502:$BA$502,'Health SCR'!O$3)&gt;0,sommmeProdInv(Inputs!$B$30:$AY$30,$D$502:$BA$502,'Health SCR'!O$3),1)+O525,0)</f>
        <v>0</v>
      </c>
      <c r="P526" s="339">
        <f ca="1">IF('Health SCR'!P$3&gt;=$B526,OFFSET($D$502,0,'Health SCR'!P$3-$B526)*OFFSET(Inputs!$C$30,0,$B526-2)/IF(sommmeProdInv(Inputs!$B$30:$AY$30,$D$502:$BA$502,'Health SCR'!P$3)&gt;0,sommmeProdInv(Inputs!$B$30:$AY$30,$D$502:$BA$502,'Health SCR'!P$3),1)+P525,0)</f>
        <v>0</v>
      </c>
      <c r="Q526" s="339">
        <f ca="1">IF('Health SCR'!Q$3&gt;=$B526,OFFSET($D$502,0,'Health SCR'!Q$3-$B526)*OFFSET(Inputs!$C$30,0,$B526-2)/IF(sommmeProdInv(Inputs!$B$30:$AY$30,$D$502:$BA$502,'Health SCR'!Q$3)&gt;0,sommmeProdInv(Inputs!$B$30:$AY$30,$D$502:$BA$502,'Health SCR'!Q$3),1)+Q525,0)</f>
        <v>0</v>
      </c>
      <c r="R526" s="339">
        <f ca="1">IF('Health SCR'!R$3&gt;=$B526,OFFSET($D$502,0,'Health SCR'!R$3-$B526)*OFFSET(Inputs!$C$30,0,$B526-2)/IF(sommmeProdInv(Inputs!$B$30:$AY$30,$D$502:$BA$502,'Health SCR'!R$3)&gt;0,sommmeProdInv(Inputs!$B$30:$AY$30,$D$502:$BA$502,'Health SCR'!R$3),1)+R525,0)</f>
        <v>0</v>
      </c>
      <c r="S526" s="339">
        <f ca="1">IF('Health SCR'!S$3&gt;=$B526,OFFSET($D$502,0,'Health SCR'!S$3-$B526)*OFFSET(Inputs!$C$30,0,$B526-2)/IF(sommmeProdInv(Inputs!$B$30:$AY$30,$D$502:$BA$502,'Health SCR'!S$3)&gt;0,sommmeProdInv(Inputs!$B$30:$AY$30,$D$502:$BA$502,'Health SCR'!S$3),1)+S525,0)</f>
        <v>0</v>
      </c>
      <c r="T526" s="339">
        <f ca="1">IF('Health SCR'!T$3&gt;=$B526,OFFSET($D$502,0,'Health SCR'!T$3-$B526)*OFFSET(Inputs!$C$30,0,$B526-2)/IF(sommmeProdInv(Inputs!$B$30:$AY$30,$D$502:$BA$502,'Health SCR'!T$3)&gt;0,sommmeProdInv(Inputs!$B$30:$AY$30,$D$502:$BA$502,'Health SCR'!T$3),1)+T525,0)</f>
        <v>0</v>
      </c>
      <c r="U526" s="339">
        <f ca="1">IF('Health SCR'!U$3&gt;=$B526,OFFSET($D$502,0,'Health SCR'!U$3-$B526)*OFFSET(Inputs!$C$30,0,$B526-2)/IF(sommmeProdInv(Inputs!$B$30:$AY$30,$D$502:$BA$502,'Health SCR'!U$3)&gt;0,sommmeProdInv(Inputs!$B$30:$AY$30,$D$502:$BA$502,'Health SCR'!U$3),1)+U525,0)</f>
        <v>0</v>
      </c>
      <c r="V526" s="339">
        <f ca="1">IF('Health SCR'!V$3&gt;=$B526,OFFSET($D$502,0,'Health SCR'!V$3-$B526)*OFFSET(Inputs!$C$30,0,$B526-2)/IF(sommmeProdInv(Inputs!$B$30:$AY$30,$D$502:$BA$502,'Health SCR'!V$3)&gt;0,sommmeProdInv(Inputs!$B$30:$AY$30,$D$502:$BA$502,'Health SCR'!V$3),1)+V525,0)</f>
        <v>0</v>
      </c>
      <c r="W526" s="339">
        <f ca="1">IF('Health SCR'!W$3&gt;=$B526,OFFSET($D$502,0,'Health SCR'!W$3-$B526)*OFFSET(Inputs!$C$30,0,$B526-2)/IF(sommmeProdInv(Inputs!$B$30:$AY$30,$D$502:$BA$502,'Health SCR'!W$3)&gt;0,sommmeProdInv(Inputs!$B$30:$AY$30,$D$502:$BA$502,'Health SCR'!W$3),1)+W525,0)</f>
        <v>0</v>
      </c>
      <c r="X526" s="339">
        <f ca="1">IF('Health SCR'!X$3&gt;=$B526,OFFSET($D$502,0,'Health SCR'!X$3-$B526)*OFFSET(Inputs!$C$30,0,$B526-2)/IF(sommmeProdInv(Inputs!$B$30:$AY$30,$D$502:$BA$502,'Health SCR'!X$3)&gt;0,sommmeProdInv(Inputs!$B$30:$AY$30,$D$502:$BA$502,'Health SCR'!X$3),1)+X525,0)</f>
        <v>0</v>
      </c>
      <c r="Y526" s="339">
        <f ca="1">IF('Health SCR'!Y$3&gt;=$B526,OFFSET($D$502,0,'Health SCR'!Y$3-$B526)*OFFSET(Inputs!$C$30,0,$B526-2)/IF(sommmeProdInv(Inputs!$B$30:$AY$30,$D$502:$BA$502,'Health SCR'!Y$3)&gt;0,sommmeProdInv(Inputs!$B$30:$AY$30,$D$502:$BA$502,'Health SCR'!Y$3),1)+Y525,0)</f>
        <v>0</v>
      </c>
      <c r="Z526" s="339">
        <f ca="1">IF('Health SCR'!Z$3&gt;=$B526,OFFSET($D$502,0,'Health SCR'!Z$3-$B526)*OFFSET(Inputs!$C$30,0,$B526-2)/IF(sommmeProdInv(Inputs!$B$30:$AY$30,$D$502:$BA$502,'Health SCR'!Z$3)&gt;0,sommmeProdInv(Inputs!$B$30:$AY$30,$D$502:$BA$502,'Health SCR'!Z$3),1)+Z525,0)</f>
        <v>0</v>
      </c>
      <c r="AA526" s="339">
        <f ca="1">IF('Health SCR'!AA$3&gt;=$B526,OFFSET($D$502,0,'Health SCR'!AA$3-$B526)*OFFSET(Inputs!$C$30,0,$B526-2)/IF(sommmeProdInv(Inputs!$B$30:$AY$30,$D$502:$BA$502,'Health SCR'!AA$3)&gt;0,sommmeProdInv(Inputs!$B$30:$AY$30,$D$502:$BA$502,'Health SCR'!AA$3),1)+AA525,0)</f>
        <v>0</v>
      </c>
      <c r="AB526" s="339">
        <f ca="1">IF('Health SCR'!AB$3&gt;=$B526,OFFSET($D$502,0,'Health SCR'!AB$3-$B526)*OFFSET(Inputs!$C$30,0,$B526-2)/IF(sommmeProdInv(Inputs!$B$30:$AY$30,$D$502:$BA$502,'Health SCR'!AB$3)&gt;0,sommmeProdInv(Inputs!$B$30:$AY$30,$D$502:$BA$502,'Health SCR'!AB$3),1)+AB525,0)</f>
        <v>0</v>
      </c>
      <c r="AC526" s="339">
        <f ca="1">IF('Health SCR'!AC$3&gt;=$B526,OFFSET($D$502,0,'Health SCR'!AC$3-$B526)*OFFSET(Inputs!$C$30,0,$B526-2)/IF(sommmeProdInv(Inputs!$B$30:$AY$30,$D$502:$BA$502,'Health SCR'!AC$3)&gt;0,sommmeProdInv(Inputs!$B$30:$AY$30,$D$502:$BA$502,'Health SCR'!AC$3),1)+AC525,0)</f>
        <v>0</v>
      </c>
      <c r="AD526" s="339">
        <f ca="1">IF('Health SCR'!AD$3&gt;=$B526,OFFSET($D$502,0,'Health SCR'!AD$3-$B526)*OFFSET(Inputs!$C$30,0,$B526-2)/IF(sommmeProdInv(Inputs!$B$30:$AY$30,$D$502:$BA$502,'Health SCR'!AD$3)&gt;0,sommmeProdInv(Inputs!$B$30:$AY$30,$D$502:$BA$502,'Health SCR'!AD$3),1)+AD525,0)</f>
        <v>0</v>
      </c>
      <c r="AE526" s="339">
        <f ca="1">IF('Health SCR'!AE$3&gt;=$B526,OFFSET($D$502,0,'Health SCR'!AE$3-$B526)*OFFSET(Inputs!$C$30,0,$B526-2)/IF(sommmeProdInv(Inputs!$B$30:$AY$30,$D$502:$BA$502,'Health SCR'!AE$3)&gt;0,sommmeProdInv(Inputs!$B$30:$AY$30,$D$502:$BA$502,'Health SCR'!AE$3),1)+AE525,0)</f>
        <v>0</v>
      </c>
      <c r="AF526" s="339">
        <f ca="1">IF('Health SCR'!AF$3&gt;=$B526,OFFSET($D$502,0,'Health SCR'!AF$3-$B526)*OFFSET(Inputs!$C$30,0,$B526-2)/IF(sommmeProdInv(Inputs!$B$30:$AY$30,$D$502:$BA$502,'Health SCR'!AF$3)&gt;0,sommmeProdInv(Inputs!$B$30:$AY$30,$D$502:$BA$502,'Health SCR'!AF$3),1)+AF525,0)</f>
        <v>0</v>
      </c>
      <c r="AG526" s="339">
        <f ca="1">IF('Health SCR'!AG$3&gt;=$B526,OFFSET($D$502,0,'Health SCR'!AG$3-$B526)*OFFSET(Inputs!$C$30,0,$B526-2)/IF(sommmeProdInv(Inputs!$B$30:$AY$30,$D$502:$BA$502,'Health SCR'!AG$3)&gt;0,sommmeProdInv(Inputs!$B$30:$AY$30,$D$502:$BA$502,'Health SCR'!AG$3),1)+AG525,0)</f>
        <v>0</v>
      </c>
      <c r="AH526" s="339">
        <f ca="1">IF('Health SCR'!AH$3&gt;=$B526,OFFSET($D$502,0,'Health SCR'!AH$3-$B526)*OFFSET(Inputs!$C$30,0,$B526-2)/IF(sommmeProdInv(Inputs!$B$30:$AY$30,$D$502:$BA$502,'Health SCR'!AH$3)&gt;0,sommmeProdInv(Inputs!$B$30:$AY$30,$D$502:$BA$502,'Health SCR'!AH$3),1)+AH525,0)</f>
        <v>0</v>
      </c>
      <c r="AI526" s="339">
        <f ca="1">IF('Health SCR'!AI$3&gt;=$B526,OFFSET($D$502,0,'Health SCR'!AI$3-$B526)*OFFSET(Inputs!$C$30,0,$B526-2)/IF(sommmeProdInv(Inputs!$B$30:$AY$30,$D$502:$BA$502,'Health SCR'!AI$3)&gt;0,sommmeProdInv(Inputs!$B$30:$AY$30,$D$502:$BA$502,'Health SCR'!AI$3),1)+AI525,0)</f>
        <v>0</v>
      </c>
      <c r="AJ526" s="339">
        <f ca="1">IF('Health SCR'!AJ$3&gt;=$B526,OFFSET($D$502,0,'Health SCR'!AJ$3-$B526)*OFFSET(Inputs!$C$30,0,$B526-2)/IF(sommmeProdInv(Inputs!$B$30:$AY$30,$D$502:$BA$502,'Health SCR'!AJ$3)&gt;0,sommmeProdInv(Inputs!$B$30:$AY$30,$D$502:$BA$502,'Health SCR'!AJ$3),1)+AJ525,0)</f>
        <v>0</v>
      </c>
      <c r="AK526" s="339">
        <f ca="1">IF('Health SCR'!AK$3&gt;=$B526,OFFSET($D$502,0,'Health SCR'!AK$3-$B526)*OFFSET(Inputs!$C$30,0,$B526-2)/IF(sommmeProdInv(Inputs!$B$30:$AY$30,$D$502:$BA$502,'Health SCR'!AK$3)&gt;0,sommmeProdInv(Inputs!$B$30:$AY$30,$D$502:$BA$502,'Health SCR'!AK$3),1)+AK525,0)</f>
        <v>0</v>
      </c>
      <c r="AL526" s="339">
        <f ca="1">IF('Health SCR'!AL$3&gt;=$B526,OFFSET($D$502,0,'Health SCR'!AL$3-$B526)*OFFSET(Inputs!$C$30,0,$B526-2)/IF(sommmeProdInv(Inputs!$B$30:$AY$30,$D$502:$BA$502,'Health SCR'!AL$3)&gt;0,sommmeProdInv(Inputs!$B$30:$AY$30,$D$502:$BA$502,'Health SCR'!AL$3),1)+AL525,0)</f>
        <v>0</v>
      </c>
      <c r="AM526" s="339">
        <f ca="1">IF('Health SCR'!AM$3&gt;=$B526,OFFSET($D$502,0,'Health SCR'!AM$3-$B526)*OFFSET(Inputs!$C$30,0,$B526-2)/IF(sommmeProdInv(Inputs!$B$30:$AY$30,$D$502:$BA$502,'Health SCR'!AM$3)&gt;0,sommmeProdInv(Inputs!$B$30:$AY$30,$D$502:$BA$502,'Health SCR'!AM$3),1)+AM525,0)</f>
        <v>0</v>
      </c>
      <c r="AN526" s="339">
        <f ca="1">IF('Health SCR'!AN$3&gt;=$B526,OFFSET($D$502,0,'Health SCR'!AN$3-$B526)*OFFSET(Inputs!$C$30,0,$B526-2)/IF(sommmeProdInv(Inputs!$B$30:$AY$30,$D$502:$BA$502,'Health SCR'!AN$3)&gt;0,sommmeProdInv(Inputs!$B$30:$AY$30,$D$502:$BA$502,'Health SCR'!AN$3),1)+AN525,0)</f>
        <v>0</v>
      </c>
      <c r="AO526" s="339">
        <f ca="1">IF('Health SCR'!AO$3&gt;=$B526,OFFSET($D$502,0,'Health SCR'!AO$3-$B526)*OFFSET(Inputs!$C$30,0,$B526-2)/IF(sommmeProdInv(Inputs!$B$30:$AY$30,$D$502:$BA$502,'Health SCR'!AO$3)&gt;0,sommmeProdInv(Inputs!$B$30:$AY$30,$D$502:$BA$502,'Health SCR'!AO$3),1)+AO525,0)</f>
        <v>0</v>
      </c>
      <c r="AP526" s="339">
        <f ca="1">IF('Health SCR'!AP$3&gt;=$B526,OFFSET($D$502,0,'Health SCR'!AP$3-$B526)*OFFSET(Inputs!$C$30,0,$B526-2)/IF(sommmeProdInv(Inputs!$B$30:$AY$30,$D$502:$BA$502,'Health SCR'!AP$3)&gt;0,sommmeProdInv(Inputs!$B$30:$AY$30,$D$502:$BA$502,'Health SCR'!AP$3),1)+AP525,0)</f>
        <v>0</v>
      </c>
      <c r="AQ526" s="339">
        <f ca="1">IF('Health SCR'!AQ$3&gt;=$B526,OFFSET($D$502,0,'Health SCR'!AQ$3-$B526)*OFFSET(Inputs!$C$30,0,$B526-2)/IF(sommmeProdInv(Inputs!$B$30:$AY$30,$D$502:$BA$502,'Health SCR'!AQ$3)&gt;0,sommmeProdInv(Inputs!$B$30:$AY$30,$D$502:$BA$502,'Health SCR'!AQ$3),1)+AQ525,0)</f>
        <v>0</v>
      </c>
      <c r="AR526" s="339">
        <f ca="1">IF('Health SCR'!AR$3&gt;=$B526,OFFSET($D$502,0,'Health SCR'!AR$3-$B526)*OFFSET(Inputs!$C$30,0,$B526-2)/IF(sommmeProdInv(Inputs!$B$30:$AY$30,$D$502:$BA$502,'Health SCR'!AR$3)&gt;0,sommmeProdInv(Inputs!$B$30:$AY$30,$D$502:$BA$502,'Health SCR'!AR$3),1)+AR525,0)</f>
        <v>0</v>
      </c>
      <c r="AS526" s="339">
        <f ca="1">IF('Health SCR'!AS$3&gt;=$B526,OFFSET($D$502,0,'Health SCR'!AS$3-$B526)*OFFSET(Inputs!$C$30,0,$B526-2)/IF(sommmeProdInv(Inputs!$B$30:$AY$30,$D$502:$BA$502,'Health SCR'!AS$3)&gt;0,sommmeProdInv(Inputs!$B$30:$AY$30,$D$502:$BA$502,'Health SCR'!AS$3),1)+AS525,0)</f>
        <v>0</v>
      </c>
      <c r="AT526" s="339">
        <f ca="1">IF('Health SCR'!AT$3&gt;=$B526,OFFSET($D$502,0,'Health SCR'!AT$3-$B526)*OFFSET(Inputs!$C$30,0,$B526-2)/IF(sommmeProdInv(Inputs!$B$30:$AY$30,$D$502:$BA$502,'Health SCR'!AT$3)&gt;0,sommmeProdInv(Inputs!$B$30:$AY$30,$D$502:$BA$502,'Health SCR'!AT$3),1)+AT525,0)</f>
        <v>0</v>
      </c>
      <c r="AU526" s="339">
        <f ca="1">IF('Health SCR'!AU$3&gt;=$B526,OFFSET($D$502,0,'Health SCR'!AU$3-$B526)*OFFSET(Inputs!$C$30,0,$B526-2)/IF(sommmeProdInv(Inputs!$B$30:$AY$30,$D$502:$BA$502,'Health SCR'!AU$3)&gt;0,sommmeProdInv(Inputs!$B$30:$AY$30,$D$502:$BA$502,'Health SCR'!AU$3),1)+AU525,0)</f>
        <v>0</v>
      </c>
      <c r="AV526" s="339">
        <f ca="1">IF('Health SCR'!AV$3&gt;=$B526,OFFSET($D$502,0,'Health SCR'!AV$3-$B526)*OFFSET(Inputs!$C$30,0,$B526-2)/IF(sommmeProdInv(Inputs!$B$30:$AY$30,$D$502:$BA$502,'Health SCR'!AV$3)&gt;0,sommmeProdInv(Inputs!$B$30:$AY$30,$D$502:$BA$502,'Health SCR'!AV$3),1)+AV525,0)</f>
        <v>0</v>
      </c>
      <c r="AW526" s="339">
        <f ca="1">IF('Health SCR'!AW$3&gt;=$B526,OFFSET($D$502,0,'Health SCR'!AW$3-$B526)*OFFSET(Inputs!$C$30,0,$B526-2)/IF(sommmeProdInv(Inputs!$B$30:$AY$30,$D$502:$BA$502,'Health SCR'!AW$3)&gt;0,sommmeProdInv(Inputs!$B$30:$AY$30,$D$502:$BA$502,'Health SCR'!AW$3),1)+AW525,0)</f>
        <v>0</v>
      </c>
      <c r="AX526" s="339">
        <f ca="1">IF('Health SCR'!AX$3&gt;=$B526,OFFSET($D$502,0,'Health SCR'!AX$3-$B526)*OFFSET(Inputs!$C$30,0,$B526-2)/IF(sommmeProdInv(Inputs!$B$30:$AY$30,$D$502:$BA$502,'Health SCR'!AX$3)&gt;0,sommmeProdInv(Inputs!$B$30:$AY$30,$D$502:$BA$502,'Health SCR'!AX$3),1)+AX525,0)</f>
        <v>0</v>
      </c>
      <c r="AY526" s="339">
        <f ca="1">IF('Health SCR'!AY$3&gt;=$B526,OFFSET($D$502,0,'Health SCR'!AY$3-$B526)*OFFSET(Inputs!$C$30,0,$B526-2)/IF(sommmeProdInv(Inputs!$B$30:$AY$30,$D$502:$BA$502,'Health SCR'!AY$3)&gt;0,sommmeProdInv(Inputs!$B$30:$AY$30,$D$502:$BA$502,'Health SCR'!AY$3),1)+AY525,0)</f>
        <v>0</v>
      </c>
      <c r="AZ526" s="339">
        <f ca="1">IF('Health SCR'!AZ$3&gt;=$B526,OFFSET($D$502,0,'Health SCR'!AZ$3-$B526)*OFFSET(Inputs!$C$30,0,$B526-2)/IF(sommmeProdInv(Inputs!$B$30:$AY$30,$D$502:$BA$502,'Health SCR'!AZ$3)&gt;0,sommmeProdInv(Inputs!$B$30:$AY$30,$D$502:$BA$502,'Health SCR'!AZ$3),1)+AZ525,0)</f>
        <v>0</v>
      </c>
      <c r="BA526" s="339">
        <f ca="1">IF('Health SCR'!BA$3&gt;=$B526,OFFSET($D$502,0,'Health SCR'!BA$3-$B526)*OFFSET(Inputs!$C$30,0,$B526-2)/IF(sommmeProdInv(Inputs!$B$30:$AY$30,$D$502:$BA$502,'Health SCR'!BA$3)&gt;0,sommmeProdInv(Inputs!$B$30:$AY$30,$D$502:$BA$502,'Health SCR'!BA$3),1)+BA525,0)</f>
        <v>0</v>
      </c>
      <c r="BB526" s="286"/>
      <c r="BC526" s="286"/>
      <c r="BD526" s="286"/>
      <c r="BE526" s="286"/>
      <c r="BF526" s="286"/>
      <c r="BG526" s="286"/>
      <c r="BH526" s="286"/>
      <c r="BI526" s="286"/>
      <c r="BJ526" s="286"/>
      <c r="BK526" s="286"/>
      <c r="BL526" s="286"/>
      <c r="BM526" s="286"/>
      <c r="BN526" s="286"/>
      <c r="BO526" s="286"/>
      <c r="BP526" s="286"/>
      <c r="BQ526" s="286"/>
      <c r="BR526" s="286"/>
      <c r="BS526" s="286"/>
      <c r="BT526" s="286"/>
      <c r="BU526" s="286"/>
      <c r="BV526" s="286"/>
      <c r="BW526" s="286"/>
      <c r="BX526" s="286"/>
      <c r="BY526" s="286"/>
      <c r="BZ526" s="286"/>
      <c r="CA526" s="286"/>
      <c r="CB526" s="286"/>
      <c r="CC526" s="286"/>
      <c r="CD526" s="286"/>
      <c r="CE526" s="286"/>
      <c r="CF526" s="286"/>
      <c r="CG526" s="286"/>
      <c r="CH526" s="286"/>
      <c r="CI526" s="286"/>
      <c r="CJ526" s="286"/>
      <c r="CK526" s="286"/>
      <c r="CL526" s="286"/>
      <c r="CM526" s="286"/>
      <c r="CN526" s="286"/>
      <c r="CO526" s="286"/>
      <c r="CP526" s="286"/>
      <c r="CQ526" s="286"/>
      <c r="CR526" s="286"/>
      <c r="CS526" s="286"/>
      <c r="CT526" s="286"/>
      <c r="CU526" s="286"/>
      <c r="CV526" s="286"/>
      <c r="CW526" s="286"/>
      <c r="CX526" s="286"/>
      <c r="CY526" s="286"/>
      <c r="CZ526" s="286"/>
      <c r="DA526" s="286"/>
      <c r="DB526" s="286"/>
      <c r="DC526" s="286"/>
      <c r="DD526" s="286"/>
      <c r="DE526" s="286"/>
      <c r="DF526" s="286"/>
      <c r="DG526" s="286"/>
      <c r="DH526" s="286"/>
      <c r="DI526" s="286"/>
      <c r="DJ526" s="286"/>
      <c r="DK526" s="286"/>
      <c r="DL526" s="286"/>
      <c r="DM526" s="286"/>
      <c r="DN526" s="286"/>
      <c r="DO526" s="286"/>
      <c r="DP526" s="286"/>
      <c r="DQ526" s="286"/>
      <c r="DR526" s="286"/>
      <c r="DS526" s="286"/>
      <c r="DT526" s="286"/>
      <c r="DU526" s="286"/>
      <c r="DV526" s="286"/>
      <c r="DW526" s="286"/>
      <c r="DX526" s="286"/>
      <c r="DY526" s="286"/>
      <c r="DZ526" s="286"/>
      <c r="EA526" s="286"/>
      <c r="EB526" s="286"/>
      <c r="EC526" s="286"/>
      <c r="ED526" s="286"/>
      <c r="EE526" s="286"/>
      <c r="EF526" s="286"/>
      <c r="EG526" s="286"/>
      <c r="EH526" s="286"/>
      <c r="EI526" s="286"/>
      <c r="EJ526" s="286"/>
      <c r="EK526" s="286"/>
      <c r="EL526" s="286"/>
      <c r="EM526" s="286"/>
      <c r="EN526" s="286"/>
      <c r="EO526" s="286"/>
      <c r="EP526" s="286"/>
      <c r="EQ526" s="286"/>
      <c r="ER526" s="286"/>
      <c r="ES526" s="286"/>
      <c r="ET526" s="286"/>
      <c r="EU526" s="286"/>
      <c r="EV526" s="286"/>
      <c r="EW526" s="286"/>
      <c r="EX526" s="286"/>
      <c r="EY526" s="286"/>
      <c r="EZ526" s="286"/>
      <c r="FA526" s="286"/>
      <c r="FB526" s="286"/>
      <c r="FC526" s="286"/>
      <c r="FD526" s="286"/>
      <c r="FE526" s="286"/>
      <c r="FF526" s="286"/>
      <c r="FG526" s="286"/>
      <c r="FH526" s="286"/>
      <c r="FI526" s="286"/>
      <c r="FJ526" s="286"/>
      <c r="FK526" s="286"/>
      <c r="FL526" s="286"/>
      <c r="FM526" s="286"/>
      <c r="FN526" s="286"/>
      <c r="FO526" s="286"/>
      <c r="FP526" s="286"/>
      <c r="FQ526" s="286"/>
      <c r="FR526" s="286"/>
      <c r="FS526" s="286"/>
      <c r="FT526" s="286"/>
      <c r="FU526" s="286"/>
      <c r="FV526" s="286"/>
      <c r="FW526" s="286"/>
      <c r="FX526" s="286"/>
      <c r="FY526" s="286"/>
      <c r="FZ526" s="286"/>
      <c r="GA526" s="286"/>
      <c r="GB526" s="286"/>
      <c r="GC526" s="286"/>
      <c r="GD526" s="286"/>
      <c r="GE526" s="286"/>
      <c r="GF526" s="286"/>
      <c r="GG526" s="286"/>
      <c r="GH526" s="286"/>
      <c r="GI526" s="286"/>
      <c r="GJ526" s="286"/>
      <c r="GK526" s="286"/>
      <c r="GL526" s="286"/>
      <c r="GM526" s="286"/>
      <c r="GN526" s="286"/>
      <c r="GO526" s="286"/>
      <c r="GP526" s="286"/>
      <c r="GQ526" s="286"/>
      <c r="GR526" s="286"/>
      <c r="GS526" s="286"/>
      <c r="GT526" s="286"/>
      <c r="GU526" s="286"/>
      <c r="GV526" s="286"/>
      <c r="GW526" s="286"/>
      <c r="GX526" s="286"/>
      <c r="GY526" s="286"/>
      <c r="GZ526" s="286"/>
      <c r="HA526" s="286"/>
      <c r="HB526" s="286"/>
      <c r="HC526" s="286"/>
      <c r="HD526" s="286"/>
      <c r="HE526" s="286"/>
      <c r="HF526" s="286"/>
      <c r="HG526" s="286"/>
      <c r="HH526" s="286"/>
      <c r="HI526" s="286"/>
      <c r="HJ526" s="286"/>
      <c r="HK526" s="286"/>
      <c r="HL526" s="286"/>
      <c r="HM526" s="286"/>
      <c r="HN526" s="286"/>
      <c r="HO526" s="286"/>
      <c r="HP526" s="286"/>
      <c r="HQ526" s="286"/>
      <c r="HR526" s="286"/>
      <c r="HS526" s="286"/>
      <c r="HT526" s="286"/>
      <c r="HU526" s="286"/>
      <c r="HV526" s="286"/>
      <c r="HW526" s="286"/>
      <c r="HX526" s="286"/>
      <c r="HY526" s="286"/>
      <c r="HZ526" s="286"/>
      <c r="IA526" s="286"/>
      <c r="IB526" s="286"/>
      <c r="IC526" s="286"/>
      <c r="ID526" s="286"/>
      <c r="IE526" s="286"/>
      <c r="IF526" s="286"/>
      <c r="IG526" s="286"/>
      <c r="IH526" s="286"/>
      <c r="II526" s="286"/>
      <c r="IJ526" s="286"/>
      <c r="IK526" s="286"/>
      <c r="IL526" s="286"/>
      <c r="IM526" s="286"/>
      <c r="IN526" s="286"/>
      <c r="IO526" s="286"/>
      <c r="IP526" s="286"/>
      <c r="IQ526" s="286"/>
      <c r="IR526" s="286"/>
      <c r="IS526" s="286"/>
      <c r="IT526" s="286"/>
      <c r="IU526" s="286"/>
      <c r="IV526" s="286"/>
    </row>
    <row r="527" spans="1:256" s="221" customFormat="1" outlineLevel="1">
      <c r="A527" s="16"/>
      <c r="B527" s="978">
        <v>24</v>
      </c>
      <c r="C527" s="979"/>
      <c r="E527" s="338">
        <f ca="1">IF('Health SCR'!E$3&gt;=$B527,OFFSET($D$502,0,'Health SCR'!E$3-$B527)*OFFSET(Inputs!$C$30,0,$B527-2)/IF(sommmeProdInv(Inputs!$B$30:$AY$30,$D$502:$BA$502,'Health SCR'!E$3)&gt;0,sommmeProdInv(Inputs!$B$30:$AY$30,$D$502:$BA$502,'Health SCR'!E$3),1)+E526,0)</f>
        <v>0</v>
      </c>
      <c r="F527" s="339">
        <f ca="1">IF('Health SCR'!F$3&gt;=$B527,OFFSET($D$502,0,'Health SCR'!F$3-$B527)*OFFSET(Inputs!$C$30,0,$B527-2)/IF(sommmeProdInv(Inputs!$B$30:$AY$30,$D$502:$BA$502,'Health SCR'!F$3)&gt;0,sommmeProdInv(Inputs!$B$30:$AY$30,$D$502:$BA$502,'Health SCR'!F$3),1)+F526,0)</f>
        <v>0</v>
      </c>
      <c r="G527" s="339">
        <f ca="1">IF('Health SCR'!G$3&gt;=$B527,OFFSET($D$502,0,'Health SCR'!G$3-$B527)*OFFSET(Inputs!$C$30,0,$B527-2)/IF(sommmeProdInv(Inputs!$B$30:$AY$30,$D$502:$BA$502,'Health SCR'!G$3)&gt;0,sommmeProdInv(Inputs!$B$30:$AY$30,$D$502:$BA$502,'Health SCR'!G$3),1)+G526,0)</f>
        <v>0</v>
      </c>
      <c r="H527" s="339">
        <f ca="1">IF('Health SCR'!H$3&gt;=$B527,OFFSET($D$502,0,'Health SCR'!H$3-$B527)*OFFSET(Inputs!$C$30,0,$B527-2)/IF(sommmeProdInv(Inputs!$B$30:$AY$30,$D$502:$BA$502,'Health SCR'!H$3)&gt;0,sommmeProdInv(Inputs!$B$30:$AY$30,$D$502:$BA$502,'Health SCR'!H$3),1)+H526,0)</f>
        <v>0</v>
      </c>
      <c r="I527" s="339">
        <f ca="1">IF('Health SCR'!I$3&gt;=$B527,OFFSET($D$502,0,'Health SCR'!I$3-$B527)*OFFSET(Inputs!$C$30,0,$B527-2)/IF(sommmeProdInv(Inputs!$B$30:$AY$30,$D$502:$BA$502,'Health SCR'!I$3)&gt;0,sommmeProdInv(Inputs!$B$30:$AY$30,$D$502:$BA$502,'Health SCR'!I$3),1)+I526,0)</f>
        <v>0</v>
      </c>
      <c r="J527" s="339">
        <f ca="1">IF('Health SCR'!J$3&gt;=$B527,OFFSET($D$502,0,'Health SCR'!J$3-$B527)*OFFSET(Inputs!$C$30,0,$B527-2)/IF(sommmeProdInv(Inputs!$B$30:$AY$30,$D$502:$BA$502,'Health SCR'!J$3)&gt;0,sommmeProdInv(Inputs!$B$30:$AY$30,$D$502:$BA$502,'Health SCR'!J$3),1)+J526,0)</f>
        <v>0</v>
      </c>
      <c r="K527" s="339">
        <f ca="1">IF('Health SCR'!K$3&gt;=$B527,OFFSET($D$502,0,'Health SCR'!K$3-$B527)*OFFSET(Inputs!$C$30,0,$B527-2)/IF(sommmeProdInv(Inputs!$B$30:$AY$30,$D$502:$BA$502,'Health SCR'!K$3)&gt;0,sommmeProdInv(Inputs!$B$30:$AY$30,$D$502:$BA$502,'Health SCR'!K$3),1)+K526,0)</f>
        <v>0</v>
      </c>
      <c r="L527" s="339">
        <f ca="1">IF('Health SCR'!L$3&gt;=$B527,OFFSET($D$502,0,'Health SCR'!L$3-$B527)*OFFSET(Inputs!$C$30,0,$B527-2)/IF(sommmeProdInv(Inputs!$B$30:$AY$30,$D$502:$BA$502,'Health SCR'!L$3)&gt;0,sommmeProdInv(Inputs!$B$30:$AY$30,$D$502:$BA$502,'Health SCR'!L$3),1)+L526,0)</f>
        <v>0</v>
      </c>
      <c r="M527" s="339">
        <f ca="1">IF('Health SCR'!M$3&gt;=$B527,OFFSET($D$502,0,'Health SCR'!M$3-$B527)*OFFSET(Inputs!$C$30,0,$B527-2)/IF(sommmeProdInv(Inputs!$B$30:$AY$30,$D$502:$BA$502,'Health SCR'!M$3)&gt;0,sommmeProdInv(Inputs!$B$30:$AY$30,$D$502:$BA$502,'Health SCR'!M$3),1)+M526,0)</f>
        <v>0</v>
      </c>
      <c r="N527" s="339">
        <f ca="1">IF('Health SCR'!N$3&gt;=$B527,OFFSET($D$502,0,'Health SCR'!N$3-$B527)*OFFSET(Inputs!$C$30,0,$B527-2)/IF(sommmeProdInv(Inputs!$B$30:$AY$30,$D$502:$BA$502,'Health SCR'!N$3)&gt;0,sommmeProdInv(Inputs!$B$30:$AY$30,$D$502:$BA$502,'Health SCR'!N$3),1)+N526,0)</f>
        <v>0</v>
      </c>
      <c r="O527" s="339">
        <f ca="1">IF('Health SCR'!O$3&gt;=$B527,OFFSET($D$502,0,'Health SCR'!O$3-$B527)*OFFSET(Inputs!$C$30,0,$B527-2)/IF(sommmeProdInv(Inputs!$B$30:$AY$30,$D$502:$BA$502,'Health SCR'!O$3)&gt;0,sommmeProdInv(Inputs!$B$30:$AY$30,$D$502:$BA$502,'Health SCR'!O$3),1)+O526,0)</f>
        <v>0</v>
      </c>
      <c r="P527" s="339">
        <f ca="1">IF('Health SCR'!P$3&gt;=$B527,OFFSET($D$502,0,'Health SCR'!P$3-$B527)*OFFSET(Inputs!$C$30,0,$B527-2)/IF(sommmeProdInv(Inputs!$B$30:$AY$30,$D$502:$BA$502,'Health SCR'!P$3)&gt;0,sommmeProdInv(Inputs!$B$30:$AY$30,$D$502:$BA$502,'Health SCR'!P$3),1)+P526,0)</f>
        <v>0</v>
      </c>
      <c r="Q527" s="339">
        <f ca="1">IF('Health SCR'!Q$3&gt;=$B527,OFFSET($D$502,0,'Health SCR'!Q$3-$B527)*OFFSET(Inputs!$C$30,0,$B527-2)/IF(sommmeProdInv(Inputs!$B$30:$AY$30,$D$502:$BA$502,'Health SCR'!Q$3)&gt;0,sommmeProdInv(Inputs!$B$30:$AY$30,$D$502:$BA$502,'Health SCR'!Q$3),1)+Q526,0)</f>
        <v>0</v>
      </c>
      <c r="R527" s="339">
        <f ca="1">IF('Health SCR'!R$3&gt;=$B527,OFFSET($D$502,0,'Health SCR'!R$3-$B527)*OFFSET(Inputs!$C$30,0,$B527-2)/IF(sommmeProdInv(Inputs!$B$30:$AY$30,$D$502:$BA$502,'Health SCR'!R$3)&gt;0,sommmeProdInv(Inputs!$B$30:$AY$30,$D$502:$BA$502,'Health SCR'!R$3),1)+R526,0)</f>
        <v>0</v>
      </c>
      <c r="S527" s="339">
        <f ca="1">IF('Health SCR'!S$3&gt;=$B527,OFFSET($D$502,0,'Health SCR'!S$3-$B527)*OFFSET(Inputs!$C$30,0,$B527-2)/IF(sommmeProdInv(Inputs!$B$30:$AY$30,$D$502:$BA$502,'Health SCR'!S$3)&gt;0,sommmeProdInv(Inputs!$B$30:$AY$30,$D$502:$BA$502,'Health SCR'!S$3),1)+S526,0)</f>
        <v>0</v>
      </c>
      <c r="T527" s="339">
        <f ca="1">IF('Health SCR'!T$3&gt;=$B527,OFFSET($D$502,0,'Health SCR'!T$3-$B527)*OFFSET(Inputs!$C$30,0,$B527-2)/IF(sommmeProdInv(Inputs!$B$30:$AY$30,$D$502:$BA$502,'Health SCR'!T$3)&gt;0,sommmeProdInv(Inputs!$B$30:$AY$30,$D$502:$BA$502,'Health SCR'!T$3),1)+T526,0)</f>
        <v>0</v>
      </c>
      <c r="U527" s="339">
        <f ca="1">IF('Health SCR'!U$3&gt;=$B527,OFFSET($D$502,0,'Health SCR'!U$3-$B527)*OFFSET(Inputs!$C$30,0,$B527-2)/IF(sommmeProdInv(Inputs!$B$30:$AY$30,$D$502:$BA$502,'Health SCR'!U$3)&gt;0,sommmeProdInv(Inputs!$B$30:$AY$30,$D$502:$BA$502,'Health SCR'!U$3),1)+U526,0)</f>
        <v>0</v>
      </c>
      <c r="V527" s="339">
        <f ca="1">IF('Health SCR'!V$3&gt;=$B527,OFFSET($D$502,0,'Health SCR'!V$3-$B527)*OFFSET(Inputs!$C$30,0,$B527-2)/IF(sommmeProdInv(Inputs!$B$30:$AY$30,$D$502:$BA$502,'Health SCR'!V$3)&gt;0,sommmeProdInv(Inputs!$B$30:$AY$30,$D$502:$BA$502,'Health SCR'!V$3),1)+V526,0)</f>
        <v>0</v>
      </c>
      <c r="W527" s="339">
        <f ca="1">IF('Health SCR'!W$3&gt;=$B527,OFFSET($D$502,0,'Health SCR'!W$3-$B527)*OFFSET(Inputs!$C$30,0,$B527-2)/IF(sommmeProdInv(Inputs!$B$30:$AY$30,$D$502:$BA$502,'Health SCR'!W$3)&gt;0,sommmeProdInv(Inputs!$B$30:$AY$30,$D$502:$BA$502,'Health SCR'!W$3),1)+W526,0)</f>
        <v>0</v>
      </c>
      <c r="X527" s="339">
        <f ca="1">IF('Health SCR'!X$3&gt;=$B527,OFFSET($D$502,0,'Health SCR'!X$3-$B527)*OFFSET(Inputs!$C$30,0,$B527-2)/IF(sommmeProdInv(Inputs!$B$30:$AY$30,$D$502:$BA$502,'Health SCR'!X$3)&gt;0,sommmeProdInv(Inputs!$B$30:$AY$30,$D$502:$BA$502,'Health SCR'!X$3),1)+X526,0)</f>
        <v>0</v>
      </c>
      <c r="Y527" s="339">
        <f ca="1">IF('Health SCR'!Y$3&gt;=$B527,OFFSET($D$502,0,'Health SCR'!Y$3-$B527)*OFFSET(Inputs!$C$30,0,$B527-2)/IF(sommmeProdInv(Inputs!$B$30:$AY$30,$D$502:$BA$502,'Health SCR'!Y$3)&gt;0,sommmeProdInv(Inputs!$B$30:$AY$30,$D$502:$BA$502,'Health SCR'!Y$3),1)+Y526,0)</f>
        <v>0</v>
      </c>
      <c r="Z527" s="339">
        <f ca="1">IF('Health SCR'!Z$3&gt;=$B527,OFFSET($D$502,0,'Health SCR'!Z$3-$B527)*OFFSET(Inputs!$C$30,0,$B527-2)/IF(sommmeProdInv(Inputs!$B$30:$AY$30,$D$502:$BA$502,'Health SCR'!Z$3)&gt;0,sommmeProdInv(Inputs!$B$30:$AY$30,$D$502:$BA$502,'Health SCR'!Z$3),1)+Z526,0)</f>
        <v>0</v>
      </c>
      <c r="AA527" s="339">
        <f ca="1">IF('Health SCR'!AA$3&gt;=$B527,OFFSET($D$502,0,'Health SCR'!AA$3-$B527)*OFFSET(Inputs!$C$30,0,$B527-2)/IF(sommmeProdInv(Inputs!$B$30:$AY$30,$D$502:$BA$502,'Health SCR'!AA$3)&gt;0,sommmeProdInv(Inputs!$B$30:$AY$30,$D$502:$BA$502,'Health SCR'!AA$3),1)+AA526,0)</f>
        <v>0</v>
      </c>
      <c r="AB527" s="339">
        <f ca="1">IF('Health SCR'!AB$3&gt;=$B527,OFFSET($D$502,0,'Health SCR'!AB$3-$B527)*OFFSET(Inputs!$C$30,0,$B527-2)/IF(sommmeProdInv(Inputs!$B$30:$AY$30,$D$502:$BA$502,'Health SCR'!AB$3)&gt;0,sommmeProdInv(Inputs!$B$30:$AY$30,$D$502:$BA$502,'Health SCR'!AB$3),1)+AB526,0)</f>
        <v>0</v>
      </c>
      <c r="AC527" s="339">
        <f ca="1">IF('Health SCR'!AC$3&gt;=$B527,OFFSET($D$502,0,'Health SCR'!AC$3-$B527)*OFFSET(Inputs!$C$30,0,$B527-2)/IF(sommmeProdInv(Inputs!$B$30:$AY$30,$D$502:$BA$502,'Health SCR'!AC$3)&gt;0,sommmeProdInv(Inputs!$B$30:$AY$30,$D$502:$BA$502,'Health SCR'!AC$3),1)+AC526,0)</f>
        <v>0</v>
      </c>
      <c r="AD527" s="339">
        <f ca="1">IF('Health SCR'!AD$3&gt;=$B527,OFFSET($D$502,0,'Health SCR'!AD$3-$B527)*OFFSET(Inputs!$C$30,0,$B527-2)/IF(sommmeProdInv(Inputs!$B$30:$AY$30,$D$502:$BA$502,'Health SCR'!AD$3)&gt;0,sommmeProdInv(Inputs!$B$30:$AY$30,$D$502:$BA$502,'Health SCR'!AD$3),1)+AD526,0)</f>
        <v>0</v>
      </c>
      <c r="AE527" s="339">
        <f ca="1">IF('Health SCR'!AE$3&gt;=$B527,OFFSET($D$502,0,'Health SCR'!AE$3-$B527)*OFFSET(Inputs!$C$30,0,$B527-2)/IF(sommmeProdInv(Inputs!$B$30:$AY$30,$D$502:$BA$502,'Health SCR'!AE$3)&gt;0,sommmeProdInv(Inputs!$B$30:$AY$30,$D$502:$BA$502,'Health SCR'!AE$3),1)+AE526,0)</f>
        <v>0</v>
      </c>
      <c r="AF527" s="339">
        <f ca="1">IF('Health SCR'!AF$3&gt;=$B527,OFFSET($D$502,0,'Health SCR'!AF$3-$B527)*OFFSET(Inputs!$C$30,0,$B527-2)/IF(sommmeProdInv(Inputs!$B$30:$AY$30,$D$502:$BA$502,'Health SCR'!AF$3)&gt;0,sommmeProdInv(Inputs!$B$30:$AY$30,$D$502:$BA$502,'Health SCR'!AF$3),1)+AF526,0)</f>
        <v>0</v>
      </c>
      <c r="AG527" s="339">
        <f ca="1">IF('Health SCR'!AG$3&gt;=$B527,OFFSET($D$502,0,'Health SCR'!AG$3-$B527)*OFFSET(Inputs!$C$30,0,$B527-2)/IF(sommmeProdInv(Inputs!$B$30:$AY$30,$D$502:$BA$502,'Health SCR'!AG$3)&gt;0,sommmeProdInv(Inputs!$B$30:$AY$30,$D$502:$BA$502,'Health SCR'!AG$3),1)+AG526,0)</f>
        <v>0</v>
      </c>
      <c r="AH527" s="339">
        <f ca="1">IF('Health SCR'!AH$3&gt;=$B527,OFFSET($D$502,0,'Health SCR'!AH$3-$B527)*OFFSET(Inputs!$C$30,0,$B527-2)/IF(sommmeProdInv(Inputs!$B$30:$AY$30,$D$502:$BA$502,'Health SCR'!AH$3)&gt;0,sommmeProdInv(Inputs!$B$30:$AY$30,$D$502:$BA$502,'Health SCR'!AH$3),1)+AH526,0)</f>
        <v>0</v>
      </c>
      <c r="AI527" s="339">
        <f ca="1">IF('Health SCR'!AI$3&gt;=$B527,OFFSET($D$502,0,'Health SCR'!AI$3-$B527)*OFFSET(Inputs!$C$30,0,$B527-2)/IF(sommmeProdInv(Inputs!$B$30:$AY$30,$D$502:$BA$502,'Health SCR'!AI$3)&gt;0,sommmeProdInv(Inputs!$B$30:$AY$30,$D$502:$BA$502,'Health SCR'!AI$3),1)+AI526,0)</f>
        <v>0</v>
      </c>
      <c r="AJ527" s="339">
        <f ca="1">IF('Health SCR'!AJ$3&gt;=$B527,OFFSET($D$502,0,'Health SCR'!AJ$3-$B527)*OFFSET(Inputs!$C$30,0,$B527-2)/IF(sommmeProdInv(Inputs!$B$30:$AY$30,$D$502:$BA$502,'Health SCR'!AJ$3)&gt;0,sommmeProdInv(Inputs!$B$30:$AY$30,$D$502:$BA$502,'Health SCR'!AJ$3),1)+AJ526,0)</f>
        <v>0</v>
      </c>
      <c r="AK527" s="339">
        <f ca="1">IF('Health SCR'!AK$3&gt;=$B527,OFFSET($D$502,0,'Health SCR'!AK$3-$B527)*OFFSET(Inputs!$C$30,0,$B527-2)/IF(sommmeProdInv(Inputs!$B$30:$AY$30,$D$502:$BA$502,'Health SCR'!AK$3)&gt;0,sommmeProdInv(Inputs!$B$30:$AY$30,$D$502:$BA$502,'Health SCR'!AK$3),1)+AK526,0)</f>
        <v>0</v>
      </c>
      <c r="AL527" s="339">
        <f ca="1">IF('Health SCR'!AL$3&gt;=$B527,OFFSET($D$502,0,'Health SCR'!AL$3-$B527)*OFFSET(Inputs!$C$30,0,$B527-2)/IF(sommmeProdInv(Inputs!$B$30:$AY$30,$D$502:$BA$502,'Health SCR'!AL$3)&gt;0,sommmeProdInv(Inputs!$B$30:$AY$30,$D$502:$BA$502,'Health SCR'!AL$3),1)+AL526,0)</f>
        <v>0</v>
      </c>
      <c r="AM527" s="339">
        <f ca="1">IF('Health SCR'!AM$3&gt;=$B527,OFFSET($D$502,0,'Health SCR'!AM$3-$B527)*OFFSET(Inputs!$C$30,0,$B527-2)/IF(sommmeProdInv(Inputs!$B$30:$AY$30,$D$502:$BA$502,'Health SCR'!AM$3)&gt;0,sommmeProdInv(Inputs!$B$30:$AY$30,$D$502:$BA$502,'Health SCR'!AM$3),1)+AM526,0)</f>
        <v>0</v>
      </c>
      <c r="AN527" s="339">
        <f ca="1">IF('Health SCR'!AN$3&gt;=$B527,OFFSET($D$502,0,'Health SCR'!AN$3-$B527)*OFFSET(Inputs!$C$30,0,$B527-2)/IF(sommmeProdInv(Inputs!$B$30:$AY$30,$D$502:$BA$502,'Health SCR'!AN$3)&gt;0,sommmeProdInv(Inputs!$B$30:$AY$30,$D$502:$BA$502,'Health SCR'!AN$3),1)+AN526,0)</f>
        <v>0</v>
      </c>
      <c r="AO527" s="339">
        <f ca="1">IF('Health SCR'!AO$3&gt;=$B527,OFFSET($D$502,0,'Health SCR'!AO$3-$B527)*OFFSET(Inputs!$C$30,0,$B527-2)/IF(sommmeProdInv(Inputs!$B$30:$AY$30,$D$502:$BA$502,'Health SCR'!AO$3)&gt;0,sommmeProdInv(Inputs!$B$30:$AY$30,$D$502:$BA$502,'Health SCR'!AO$3),1)+AO526,0)</f>
        <v>0</v>
      </c>
      <c r="AP527" s="339">
        <f ca="1">IF('Health SCR'!AP$3&gt;=$B527,OFFSET($D$502,0,'Health SCR'!AP$3-$B527)*OFFSET(Inputs!$C$30,0,$B527-2)/IF(sommmeProdInv(Inputs!$B$30:$AY$30,$D$502:$BA$502,'Health SCR'!AP$3)&gt;0,sommmeProdInv(Inputs!$B$30:$AY$30,$D$502:$BA$502,'Health SCR'!AP$3),1)+AP526,0)</f>
        <v>0</v>
      </c>
      <c r="AQ527" s="339">
        <f ca="1">IF('Health SCR'!AQ$3&gt;=$B527,OFFSET($D$502,0,'Health SCR'!AQ$3-$B527)*OFFSET(Inputs!$C$30,0,$B527-2)/IF(sommmeProdInv(Inputs!$B$30:$AY$30,$D$502:$BA$502,'Health SCR'!AQ$3)&gt;0,sommmeProdInv(Inputs!$B$30:$AY$30,$D$502:$BA$502,'Health SCR'!AQ$3),1)+AQ526,0)</f>
        <v>0</v>
      </c>
      <c r="AR527" s="339">
        <f ca="1">IF('Health SCR'!AR$3&gt;=$B527,OFFSET($D$502,0,'Health SCR'!AR$3-$B527)*OFFSET(Inputs!$C$30,0,$B527-2)/IF(sommmeProdInv(Inputs!$B$30:$AY$30,$D$502:$BA$502,'Health SCR'!AR$3)&gt;0,sommmeProdInv(Inputs!$B$30:$AY$30,$D$502:$BA$502,'Health SCR'!AR$3),1)+AR526,0)</f>
        <v>0</v>
      </c>
      <c r="AS527" s="339">
        <f ca="1">IF('Health SCR'!AS$3&gt;=$B527,OFFSET($D$502,0,'Health SCR'!AS$3-$B527)*OFFSET(Inputs!$C$30,0,$B527-2)/IF(sommmeProdInv(Inputs!$B$30:$AY$30,$D$502:$BA$502,'Health SCR'!AS$3)&gt;0,sommmeProdInv(Inputs!$B$30:$AY$30,$D$502:$BA$502,'Health SCR'!AS$3),1)+AS526,0)</f>
        <v>0</v>
      </c>
      <c r="AT527" s="339">
        <f ca="1">IF('Health SCR'!AT$3&gt;=$B527,OFFSET($D$502,0,'Health SCR'!AT$3-$B527)*OFFSET(Inputs!$C$30,0,$B527-2)/IF(sommmeProdInv(Inputs!$B$30:$AY$30,$D$502:$BA$502,'Health SCR'!AT$3)&gt;0,sommmeProdInv(Inputs!$B$30:$AY$30,$D$502:$BA$502,'Health SCR'!AT$3),1)+AT526,0)</f>
        <v>0</v>
      </c>
      <c r="AU527" s="339">
        <f ca="1">IF('Health SCR'!AU$3&gt;=$B527,OFFSET($D$502,0,'Health SCR'!AU$3-$B527)*OFFSET(Inputs!$C$30,0,$B527-2)/IF(sommmeProdInv(Inputs!$B$30:$AY$30,$D$502:$BA$502,'Health SCR'!AU$3)&gt;0,sommmeProdInv(Inputs!$B$30:$AY$30,$D$502:$BA$502,'Health SCR'!AU$3),1)+AU526,0)</f>
        <v>0</v>
      </c>
      <c r="AV527" s="339">
        <f ca="1">IF('Health SCR'!AV$3&gt;=$B527,OFFSET($D$502,0,'Health SCR'!AV$3-$B527)*OFFSET(Inputs!$C$30,0,$B527-2)/IF(sommmeProdInv(Inputs!$B$30:$AY$30,$D$502:$BA$502,'Health SCR'!AV$3)&gt;0,sommmeProdInv(Inputs!$B$30:$AY$30,$D$502:$BA$502,'Health SCR'!AV$3),1)+AV526,0)</f>
        <v>0</v>
      </c>
      <c r="AW527" s="339">
        <f ca="1">IF('Health SCR'!AW$3&gt;=$B527,OFFSET($D$502,0,'Health SCR'!AW$3-$B527)*OFFSET(Inputs!$C$30,0,$B527-2)/IF(sommmeProdInv(Inputs!$B$30:$AY$30,$D$502:$BA$502,'Health SCR'!AW$3)&gt;0,sommmeProdInv(Inputs!$B$30:$AY$30,$D$502:$BA$502,'Health SCR'!AW$3),1)+AW526,0)</f>
        <v>0</v>
      </c>
      <c r="AX527" s="339">
        <f ca="1">IF('Health SCR'!AX$3&gt;=$B527,OFFSET($D$502,0,'Health SCR'!AX$3-$B527)*OFFSET(Inputs!$C$30,0,$B527-2)/IF(sommmeProdInv(Inputs!$B$30:$AY$30,$D$502:$BA$502,'Health SCR'!AX$3)&gt;0,sommmeProdInv(Inputs!$B$30:$AY$30,$D$502:$BA$502,'Health SCR'!AX$3),1)+AX526,0)</f>
        <v>0</v>
      </c>
      <c r="AY527" s="339">
        <f ca="1">IF('Health SCR'!AY$3&gt;=$B527,OFFSET($D$502,0,'Health SCR'!AY$3-$B527)*OFFSET(Inputs!$C$30,0,$B527-2)/IF(sommmeProdInv(Inputs!$B$30:$AY$30,$D$502:$BA$502,'Health SCR'!AY$3)&gt;0,sommmeProdInv(Inputs!$B$30:$AY$30,$D$502:$BA$502,'Health SCR'!AY$3),1)+AY526,0)</f>
        <v>0</v>
      </c>
      <c r="AZ527" s="339">
        <f ca="1">IF('Health SCR'!AZ$3&gt;=$B527,OFFSET($D$502,0,'Health SCR'!AZ$3-$B527)*OFFSET(Inputs!$C$30,0,$B527-2)/IF(sommmeProdInv(Inputs!$B$30:$AY$30,$D$502:$BA$502,'Health SCR'!AZ$3)&gt;0,sommmeProdInv(Inputs!$B$30:$AY$30,$D$502:$BA$502,'Health SCR'!AZ$3),1)+AZ526,0)</f>
        <v>0</v>
      </c>
      <c r="BA527" s="339">
        <f ca="1">IF('Health SCR'!BA$3&gt;=$B527,OFFSET($D$502,0,'Health SCR'!BA$3-$B527)*OFFSET(Inputs!$C$30,0,$B527-2)/IF(sommmeProdInv(Inputs!$B$30:$AY$30,$D$502:$BA$502,'Health SCR'!BA$3)&gt;0,sommmeProdInv(Inputs!$B$30:$AY$30,$D$502:$BA$502,'Health SCR'!BA$3),1)+BA526,0)</f>
        <v>0</v>
      </c>
      <c r="BB527" s="286"/>
      <c r="BC527" s="286"/>
      <c r="BD527" s="286"/>
      <c r="BE527" s="286"/>
      <c r="BF527" s="286"/>
      <c r="BG527" s="286"/>
      <c r="BH527" s="286"/>
      <c r="BI527" s="286"/>
      <c r="BJ527" s="286"/>
      <c r="BK527" s="286"/>
      <c r="BL527" s="286"/>
      <c r="BM527" s="286"/>
      <c r="BN527" s="286"/>
      <c r="BO527" s="286"/>
      <c r="BP527" s="286"/>
      <c r="BQ527" s="286"/>
      <c r="BR527" s="286"/>
      <c r="BS527" s="286"/>
      <c r="BT527" s="286"/>
      <c r="BU527" s="286"/>
      <c r="BV527" s="286"/>
      <c r="BW527" s="286"/>
      <c r="BX527" s="286"/>
      <c r="BY527" s="286"/>
      <c r="BZ527" s="286"/>
      <c r="CA527" s="286"/>
      <c r="CB527" s="286"/>
      <c r="CC527" s="286"/>
      <c r="CD527" s="286"/>
      <c r="CE527" s="286"/>
      <c r="CF527" s="286"/>
      <c r="CG527" s="286"/>
      <c r="CH527" s="286"/>
      <c r="CI527" s="286"/>
      <c r="CJ527" s="286"/>
      <c r="CK527" s="286"/>
      <c r="CL527" s="286"/>
      <c r="CM527" s="286"/>
      <c r="CN527" s="286"/>
      <c r="CO527" s="286"/>
      <c r="CP527" s="286"/>
      <c r="CQ527" s="286"/>
      <c r="CR527" s="286"/>
      <c r="CS527" s="286"/>
      <c r="CT527" s="286"/>
      <c r="CU527" s="286"/>
      <c r="CV527" s="286"/>
      <c r="CW527" s="286"/>
      <c r="CX527" s="286"/>
      <c r="CY527" s="286"/>
      <c r="CZ527" s="286"/>
      <c r="DA527" s="286"/>
      <c r="DB527" s="286"/>
      <c r="DC527" s="286"/>
      <c r="DD527" s="286"/>
      <c r="DE527" s="286"/>
      <c r="DF527" s="286"/>
      <c r="DG527" s="286"/>
      <c r="DH527" s="286"/>
      <c r="DI527" s="286"/>
      <c r="DJ527" s="286"/>
      <c r="DK527" s="286"/>
      <c r="DL527" s="286"/>
      <c r="DM527" s="286"/>
      <c r="DN527" s="286"/>
      <c r="DO527" s="286"/>
      <c r="DP527" s="286"/>
      <c r="DQ527" s="286"/>
      <c r="DR527" s="286"/>
      <c r="DS527" s="286"/>
      <c r="DT527" s="286"/>
      <c r="DU527" s="286"/>
      <c r="DV527" s="286"/>
      <c r="DW527" s="286"/>
      <c r="DX527" s="286"/>
      <c r="DY527" s="286"/>
      <c r="DZ527" s="286"/>
      <c r="EA527" s="286"/>
      <c r="EB527" s="286"/>
      <c r="EC527" s="286"/>
      <c r="ED527" s="286"/>
      <c r="EE527" s="286"/>
      <c r="EF527" s="286"/>
      <c r="EG527" s="286"/>
      <c r="EH527" s="286"/>
      <c r="EI527" s="286"/>
      <c r="EJ527" s="286"/>
      <c r="EK527" s="286"/>
      <c r="EL527" s="286"/>
      <c r="EM527" s="286"/>
      <c r="EN527" s="286"/>
      <c r="EO527" s="286"/>
      <c r="EP527" s="286"/>
      <c r="EQ527" s="286"/>
      <c r="ER527" s="286"/>
      <c r="ES527" s="286"/>
      <c r="ET527" s="286"/>
      <c r="EU527" s="286"/>
      <c r="EV527" s="286"/>
      <c r="EW527" s="286"/>
      <c r="EX527" s="286"/>
      <c r="EY527" s="286"/>
      <c r="EZ527" s="286"/>
      <c r="FA527" s="286"/>
      <c r="FB527" s="286"/>
      <c r="FC527" s="286"/>
      <c r="FD527" s="286"/>
      <c r="FE527" s="286"/>
      <c r="FF527" s="286"/>
      <c r="FG527" s="286"/>
      <c r="FH527" s="286"/>
      <c r="FI527" s="286"/>
      <c r="FJ527" s="286"/>
      <c r="FK527" s="286"/>
      <c r="FL527" s="286"/>
      <c r="FM527" s="286"/>
      <c r="FN527" s="286"/>
      <c r="FO527" s="286"/>
      <c r="FP527" s="286"/>
      <c r="FQ527" s="286"/>
      <c r="FR527" s="286"/>
      <c r="FS527" s="286"/>
      <c r="FT527" s="286"/>
      <c r="FU527" s="286"/>
      <c r="FV527" s="286"/>
      <c r="FW527" s="286"/>
      <c r="FX527" s="286"/>
      <c r="FY527" s="286"/>
      <c r="FZ527" s="286"/>
      <c r="GA527" s="286"/>
      <c r="GB527" s="286"/>
      <c r="GC527" s="286"/>
      <c r="GD527" s="286"/>
      <c r="GE527" s="286"/>
      <c r="GF527" s="286"/>
      <c r="GG527" s="286"/>
      <c r="GH527" s="286"/>
      <c r="GI527" s="286"/>
      <c r="GJ527" s="286"/>
      <c r="GK527" s="286"/>
      <c r="GL527" s="286"/>
      <c r="GM527" s="286"/>
      <c r="GN527" s="286"/>
      <c r="GO527" s="286"/>
      <c r="GP527" s="286"/>
      <c r="GQ527" s="286"/>
      <c r="GR527" s="286"/>
      <c r="GS527" s="286"/>
      <c r="GT527" s="286"/>
      <c r="GU527" s="286"/>
      <c r="GV527" s="286"/>
      <c r="GW527" s="286"/>
      <c r="GX527" s="286"/>
      <c r="GY527" s="286"/>
      <c r="GZ527" s="286"/>
      <c r="HA527" s="286"/>
      <c r="HB527" s="286"/>
      <c r="HC527" s="286"/>
      <c r="HD527" s="286"/>
      <c r="HE527" s="286"/>
      <c r="HF527" s="286"/>
      <c r="HG527" s="286"/>
      <c r="HH527" s="286"/>
      <c r="HI527" s="286"/>
      <c r="HJ527" s="286"/>
      <c r="HK527" s="286"/>
      <c r="HL527" s="286"/>
      <c r="HM527" s="286"/>
      <c r="HN527" s="286"/>
      <c r="HO527" s="286"/>
      <c r="HP527" s="286"/>
      <c r="HQ527" s="286"/>
      <c r="HR527" s="286"/>
      <c r="HS527" s="286"/>
      <c r="HT527" s="286"/>
      <c r="HU527" s="286"/>
      <c r="HV527" s="286"/>
      <c r="HW527" s="286"/>
      <c r="HX527" s="286"/>
      <c r="HY527" s="286"/>
      <c r="HZ527" s="286"/>
      <c r="IA527" s="286"/>
      <c r="IB527" s="286"/>
      <c r="IC527" s="286"/>
      <c r="ID527" s="286"/>
      <c r="IE527" s="286"/>
      <c r="IF527" s="286"/>
      <c r="IG527" s="286"/>
      <c r="IH527" s="286"/>
      <c r="II527" s="286"/>
      <c r="IJ527" s="286"/>
      <c r="IK527" s="286"/>
      <c r="IL527" s="286"/>
      <c r="IM527" s="286"/>
      <c r="IN527" s="286"/>
      <c r="IO527" s="286"/>
      <c r="IP527" s="286"/>
      <c r="IQ527" s="286"/>
      <c r="IR527" s="286"/>
      <c r="IS527" s="286"/>
      <c r="IT527" s="286"/>
      <c r="IU527" s="286"/>
      <c r="IV527" s="286"/>
    </row>
    <row r="528" spans="1:256" s="221" customFormat="1" outlineLevel="1">
      <c r="A528" s="16"/>
      <c r="B528" s="978">
        <v>25</v>
      </c>
      <c r="C528" s="979"/>
      <c r="E528" s="338">
        <f ca="1">IF('Health SCR'!E$3&gt;=$B528,OFFSET($D$502,0,'Health SCR'!E$3-$B528)*OFFSET(Inputs!$C$30,0,$B528-2)/IF(sommmeProdInv(Inputs!$B$30:$AY$30,$D$502:$BA$502,'Health SCR'!E$3)&gt;0,sommmeProdInv(Inputs!$B$30:$AY$30,$D$502:$BA$502,'Health SCR'!E$3),1)+E527,0)</f>
        <v>0</v>
      </c>
      <c r="F528" s="339">
        <f ca="1">IF('Health SCR'!F$3&gt;=$B528,OFFSET($D$502,0,'Health SCR'!F$3-$B528)*OFFSET(Inputs!$C$30,0,$B528-2)/IF(sommmeProdInv(Inputs!$B$30:$AY$30,$D$502:$BA$502,'Health SCR'!F$3)&gt;0,sommmeProdInv(Inputs!$B$30:$AY$30,$D$502:$BA$502,'Health SCR'!F$3),1)+F527,0)</f>
        <v>0</v>
      </c>
      <c r="G528" s="339">
        <f ca="1">IF('Health SCR'!G$3&gt;=$B528,OFFSET($D$502,0,'Health SCR'!G$3-$B528)*OFFSET(Inputs!$C$30,0,$B528-2)/IF(sommmeProdInv(Inputs!$B$30:$AY$30,$D$502:$BA$502,'Health SCR'!G$3)&gt;0,sommmeProdInv(Inputs!$B$30:$AY$30,$D$502:$BA$502,'Health SCR'!G$3),1)+G527,0)</f>
        <v>0</v>
      </c>
      <c r="H528" s="339">
        <f ca="1">IF('Health SCR'!H$3&gt;=$B528,OFFSET($D$502,0,'Health SCR'!H$3-$B528)*OFFSET(Inputs!$C$30,0,$B528-2)/IF(sommmeProdInv(Inputs!$B$30:$AY$30,$D$502:$BA$502,'Health SCR'!H$3)&gt;0,sommmeProdInv(Inputs!$B$30:$AY$30,$D$502:$BA$502,'Health SCR'!H$3),1)+H527,0)</f>
        <v>0</v>
      </c>
      <c r="I528" s="339">
        <f ca="1">IF('Health SCR'!I$3&gt;=$B528,OFFSET($D$502,0,'Health SCR'!I$3-$B528)*OFFSET(Inputs!$C$30,0,$B528-2)/IF(sommmeProdInv(Inputs!$B$30:$AY$30,$D$502:$BA$502,'Health SCR'!I$3)&gt;0,sommmeProdInv(Inputs!$B$30:$AY$30,$D$502:$BA$502,'Health SCR'!I$3),1)+I527,0)</f>
        <v>0</v>
      </c>
      <c r="J528" s="339">
        <f ca="1">IF('Health SCR'!J$3&gt;=$B528,OFFSET($D$502,0,'Health SCR'!J$3-$B528)*OFFSET(Inputs!$C$30,0,$B528-2)/IF(sommmeProdInv(Inputs!$B$30:$AY$30,$D$502:$BA$502,'Health SCR'!J$3)&gt;0,sommmeProdInv(Inputs!$B$30:$AY$30,$D$502:$BA$502,'Health SCR'!J$3),1)+J527,0)</f>
        <v>0</v>
      </c>
      <c r="K528" s="339">
        <f ca="1">IF('Health SCR'!K$3&gt;=$B528,OFFSET($D$502,0,'Health SCR'!K$3-$B528)*OFFSET(Inputs!$C$30,0,$B528-2)/IF(sommmeProdInv(Inputs!$B$30:$AY$30,$D$502:$BA$502,'Health SCR'!K$3)&gt;0,sommmeProdInv(Inputs!$B$30:$AY$30,$D$502:$BA$502,'Health SCR'!K$3),1)+K527,0)</f>
        <v>0</v>
      </c>
      <c r="L528" s="339">
        <f ca="1">IF('Health SCR'!L$3&gt;=$B528,OFFSET($D$502,0,'Health SCR'!L$3-$B528)*OFFSET(Inputs!$C$30,0,$B528-2)/IF(sommmeProdInv(Inputs!$B$30:$AY$30,$D$502:$BA$502,'Health SCR'!L$3)&gt;0,sommmeProdInv(Inputs!$B$30:$AY$30,$D$502:$BA$502,'Health SCR'!L$3),1)+L527,0)</f>
        <v>0</v>
      </c>
      <c r="M528" s="339">
        <f ca="1">IF('Health SCR'!M$3&gt;=$B528,OFFSET($D$502,0,'Health SCR'!M$3-$B528)*OFFSET(Inputs!$C$30,0,$B528-2)/IF(sommmeProdInv(Inputs!$B$30:$AY$30,$D$502:$BA$502,'Health SCR'!M$3)&gt;0,sommmeProdInv(Inputs!$B$30:$AY$30,$D$502:$BA$502,'Health SCR'!M$3),1)+M527,0)</f>
        <v>0</v>
      </c>
      <c r="N528" s="339">
        <f ca="1">IF('Health SCR'!N$3&gt;=$B528,OFFSET($D$502,0,'Health SCR'!N$3-$B528)*OFFSET(Inputs!$C$30,0,$B528-2)/IF(sommmeProdInv(Inputs!$B$30:$AY$30,$D$502:$BA$502,'Health SCR'!N$3)&gt;0,sommmeProdInv(Inputs!$B$30:$AY$30,$D$502:$BA$502,'Health SCR'!N$3),1)+N527,0)</f>
        <v>0</v>
      </c>
      <c r="O528" s="339">
        <f ca="1">IF('Health SCR'!O$3&gt;=$B528,OFFSET($D$502,0,'Health SCR'!O$3-$B528)*OFFSET(Inputs!$C$30,0,$B528-2)/IF(sommmeProdInv(Inputs!$B$30:$AY$30,$D$502:$BA$502,'Health SCR'!O$3)&gt;0,sommmeProdInv(Inputs!$B$30:$AY$30,$D$502:$BA$502,'Health SCR'!O$3),1)+O527,0)</f>
        <v>0</v>
      </c>
      <c r="P528" s="339">
        <f ca="1">IF('Health SCR'!P$3&gt;=$B528,OFFSET($D$502,0,'Health SCR'!P$3-$B528)*OFFSET(Inputs!$C$30,0,$B528-2)/IF(sommmeProdInv(Inputs!$B$30:$AY$30,$D$502:$BA$502,'Health SCR'!P$3)&gt;0,sommmeProdInv(Inputs!$B$30:$AY$30,$D$502:$BA$502,'Health SCR'!P$3),1)+P527,0)</f>
        <v>0</v>
      </c>
      <c r="Q528" s="339">
        <f ca="1">IF('Health SCR'!Q$3&gt;=$B528,OFFSET($D$502,0,'Health SCR'!Q$3-$B528)*OFFSET(Inputs!$C$30,0,$B528-2)/IF(sommmeProdInv(Inputs!$B$30:$AY$30,$D$502:$BA$502,'Health SCR'!Q$3)&gt;0,sommmeProdInv(Inputs!$B$30:$AY$30,$D$502:$BA$502,'Health SCR'!Q$3),1)+Q527,0)</f>
        <v>0</v>
      </c>
      <c r="R528" s="339">
        <f ca="1">IF('Health SCR'!R$3&gt;=$B528,OFFSET($D$502,0,'Health SCR'!R$3-$B528)*OFFSET(Inputs!$C$30,0,$B528-2)/IF(sommmeProdInv(Inputs!$B$30:$AY$30,$D$502:$BA$502,'Health SCR'!R$3)&gt;0,sommmeProdInv(Inputs!$B$30:$AY$30,$D$502:$BA$502,'Health SCR'!R$3),1)+R527,0)</f>
        <v>0</v>
      </c>
      <c r="S528" s="339">
        <f ca="1">IF('Health SCR'!S$3&gt;=$B528,OFFSET($D$502,0,'Health SCR'!S$3-$B528)*OFFSET(Inputs!$C$30,0,$B528-2)/IF(sommmeProdInv(Inputs!$B$30:$AY$30,$D$502:$BA$502,'Health SCR'!S$3)&gt;0,sommmeProdInv(Inputs!$B$30:$AY$30,$D$502:$BA$502,'Health SCR'!S$3),1)+S527,0)</f>
        <v>0</v>
      </c>
      <c r="T528" s="339">
        <f ca="1">IF('Health SCR'!T$3&gt;=$B528,OFFSET($D$502,0,'Health SCR'!T$3-$B528)*OFFSET(Inputs!$C$30,0,$B528-2)/IF(sommmeProdInv(Inputs!$B$30:$AY$30,$D$502:$BA$502,'Health SCR'!T$3)&gt;0,sommmeProdInv(Inputs!$B$30:$AY$30,$D$502:$BA$502,'Health SCR'!T$3),1)+T527,0)</f>
        <v>0</v>
      </c>
      <c r="U528" s="339">
        <f ca="1">IF('Health SCR'!U$3&gt;=$B528,OFFSET($D$502,0,'Health SCR'!U$3-$B528)*OFFSET(Inputs!$C$30,0,$B528-2)/IF(sommmeProdInv(Inputs!$B$30:$AY$30,$D$502:$BA$502,'Health SCR'!U$3)&gt;0,sommmeProdInv(Inputs!$B$30:$AY$30,$D$502:$BA$502,'Health SCR'!U$3),1)+U527,0)</f>
        <v>0</v>
      </c>
      <c r="V528" s="339">
        <f ca="1">IF('Health SCR'!V$3&gt;=$B528,OFFSET($D$502,0,'Health SCR'!V$3-$B528)*OFFSET(Inputs!$C$30,0,$B528-2)/IF(sommmeProdInv(Inputs!$B$30:$AY$30,$D$502:$BA$502,'Health SCR'!V$3)&gt;0,sommmeProdInv(Inputs!$B$30:$AY$30,$D$502:$BA$502,'Health SCR'!V$3),1)+V527,0)</f>
        <v>0</v>
      </c>
      <c r="W528" s="339">
        <f ca="1">IF('Health SCR'!W$3&gt;=$B528,OFFSET($D$502,0,'Health SCR'!W$3-$B528)*OFFSET(Inputs!$C$30,0,$B528-2)/IF(sommmeProdInv(Inputs!$B$30:$AY$30,$D$502:$BA$502,'Health SCR'!W$3)&gt;0,sommmeProdInv(Inputs!$B$30:$AY$30,$D$502:$BA$502,'Health SCR'!W$3),1)+W527,0)</f>
        <v>0</v>
      </c>
      <c r="X528" s="339">
        <f ca="1">IF('Health SCR'!X$3&gt;=$B528,OFFSET($D$502,0,'Health SCR'!X$3-$B528)*OFFSET(Inputs!$C$30,0,$B528-2)/IF(sommmeProdInv(Inputs!$B$30:$AY$30,$D$502:$BA$502,'Health SCR'!X$3)&gt;0,sommmeProdInv(Inputs!$B$30:$AY$30,$D$502:$BA$502,'Health SCR'!X$3),1)+X527,0)</f>
        <v>0</v>
      </c>
      <c r="Y528" s="339">
        <f ca="1">IF('Health SCR'!Y$3&gt;=$B528,OFFSET($D$502,0,'Health SCR'!Y$3-$B528)*OFFSET(Inputs!$C$30,0,$B528-2)/IF(sommmeProdInv(Inputs!$B$30:$AY$30,$D$502:$BA$502,'Health SCR'!Y$3)&gt;0,sommmeProdInv(Inputs!$B$30:$AY$30,$D$502:$BA$502,'Health SCR'!Y$3),1)+Y527,0)</f>
        <v>0</v>
      </c>
      <c r="Z528" s="339">
        <f ca="1">IF('Health SCR'!Z$3&gt;=$B528,OFFSET($D$502,0,'Health SCR'!Z$3-$B528)*OFFSET(Inputs!$C$30,0,$B528-2)/IF(sommmeProdInv(Inputs!$B$30:$AY$30,$D$502:$BA$502,'Health SCR'!Z$3)&gt;0,sommmeProdInv(Inputs!$B$30:$AY$30,$D$502:$BA$502,'Health SCR'!Z$3),1)+Z527,0)</f>
        <v>0</v>
      </c>
      <c r="AA528" s="339">
        <f ca="1">IF('Health SCR'!AA$3&gt;=$B528,OFFSET($D$502,0,'Health SCR'!AA$3-$B528)*OFFSET(Inputs!$C$30,0,$B528-2)/IF(sommmeProdInv(Inputs!$B$30:$AY$30,$D$502:$BA$502,'Health SCR'!AA$3)&gt;0,sommmeProdInv(Inputs!$B$30:$AY$30,$D$502:$BA$502,'Health SCR'!AA$3),1)+AA527,0)</f>
        <v>0</v>
      </c>
      <c r="AB528" s="339">
        <f ca="1">IF('Health SCR'!AB$3&gt;=$B528,OFFSET($D$502,0,'Health SCR'!AB$3-$B528)*OFFSET(Inputs!$C$30,0,$B528-2)/IF(sommmeProdInv(Inputs!$B$30:$AY$30,$D$502:$BA$502,'Health SCR'!AB$3)&gt;0,sommmeProdInv(Inputs!$B$30:$AY$30,$D$502:$BA$502,'Health SCR'!AB$3),1)+AB527,0)</f>
        <v>0</v>
      </c>
      <c r="AC528" s="339">
        <f ca="1">IF('Health SCR'!AC$3&gt;=$B528,OFFSET($D$502,0,'Health SCR'!AC$3-$B528)*OFFSET(Inputs!$C$30,0,$B528-2)/IF(sommmeProdInv(Inputs!$B$30:$AY$30,$D$502:$BA$502,'Health SCR'!AC$3)&gt;0,sommmeProdInv(Inputs!$B$30:$AY$30,$D$502:$BA$502,'Health SCR'!AC$3),1)+AC527,0)</f>
        <v>0</v>
      </c>
      <c r="AD528" s="339">
        <f ca="1">IF('Health SCR'!AD$3&gt;=$B528,OFFSET($D$502,0,'Health SCR'!AD$3-$B528)*OFFSET(Inputs!$C$30,0,$B528-2)/IF(sommmeProdInv(Inputs!$B$30:$AY$30,$D$502:$BA$502,'Health SCR'!AD$3)&gt;0,sommmeProdInv(Inputs!$B$30:$AY$30,$D$502:$BA$502,'Health SCR'!AD$3),1)+AD527,0)</f>
        <v>0</v>
      </c>
      <c r="AE528" s="339">
        <f ca="1">IF('Health SCR'!AE$3&gt;=$B528,OFFSET($D$502,0,'Health SCR'!AE$3-$B528)*OFFSET(Inputs!$C$30,0,$B528-2)/IF(sommmeProdInv(Inputs!$B$30:$AY$30,$D$502:$BA$502,'Health SCR'!AE$3)&gt;0,sommmeProdInv(Inputs!$B$30:$AY$30,$D$502:$BA$502,'Health SCR'!AE$3),1)+AE527,0)</f>
        <v>0</v>
      </c>
      <c r="AF528" s="339">
        <f ca="1">IF('Health SCR'!AF$3&gt;=$B528,OFFSET($D$502,0,'Health SCR'!AF$3-$B528)*OFFSET(Inputs!$C$30,0,$B528-2)/IF(sommmeProdInv(Inputs!$B$30:$AY$30,$D$502:$BA$502,'Health SCR'!AF$3)&gt;0,sommmeProdInv(Inputs!$B$30:$AY$30,$D$502:$BA$502,'Health SCR'!AF$3),1)+AF527,0)</f>
        <v>0</v>
      </c>
      <c r="AG528" s="339">
        <f ca="1">IF('Health SCR'!AG$3&gt;=$B528,OFFSET($D$502,0,'Health SCR'!AG$3-$B528)*OFFSET(Inputs!$C$30,0,$B528-2)/IF(sommmeProdInv(Inputs!$B$30:$AY$30,$D$502:$BA$502,'Health SCR'!AG$3)&gt;0,sommmeProdInv(Inputs!$B$30:$AY$30,$D$502:$BA$502,'Health SCR'!AG$3),1)+AG527,0)</f>
        <v>0</v>
      </c>
      <c r="AH528" s="339">
        <f ca="1">IF('Health SCR'!AH$3&gt;=$B528,OFFSET($D$502,0,'Health SCR'!AH$3-$B528)*OFFSET(Inputs!$C$30,0,$B528-2)/IF(sommmeProdInv(Inputs!$B$30:$AY$30,$D$502:$BA$502,'Health SCR'!AH$3)&gt;0,sommmeProdInv(Inputs!$B$30:$AY$30,$D$502:$BA$502,'Health SCR'!AH$3),1)+AH527,0)</f>
        <v>0</v>
      </c>
      <c r="AI528" s="339">
        <f ca="1">IF('Health SCR'!AI$3&gt;=$B528,OFFSET($D$502,0,'Health SCR'!AI$3-$B528)*OFFSET(Inputs!$C$30,0,$B528-2)/IF(sommmeProdInv(Inputs!$B$30:$AY$30,$D$502:$BA$502,'Health SCR'!AI$3)&gt;0,sommmeProdInv(Inputs!$B$30:$AY$30,$D$502:$BA$502,'Health SCR'!AI$3),1)+AI527,0)</f>
        <v>0</v>
      </c>
      <c r="AJ528" s="339">
        <f ca="1">IF('Health SCR'!AJ$3&gt;=$B528,OFFSET($D$502,0,'Health SCR'!AJ$3-$B528)*OFFSET(Inputs!$C$30,0,$B528-2)/IF(sommmeProdInv(Inputs!$B$30:$AY$30,$D$502:$BA$502,'Health SCR'!AJ$3)&gt;0,sommmeProdInv(Inputs!$B$30:$AY$30,$D$502:$BA$502,'Health SCR'!AJ$3),1)+AJ527,0)</f>
        <v>0</v>
      </c>
      <c r="AK528" s="339">
        <f ca="1">IF('Health SCR'!AK$3&gt;=$B528,OFFSET($D$502,0,'Health SCR'!AK$3-$B528)*OFFSET(Inputs!$C$30,0,$B528-2)/IF(sommmeProdInv(Inputs!$B$30:$AY$30,$D$502:$BA$502,'Health SCR'!AK$3)&gt;0,sommmeProdInv(Inputs!$B$30:$AY$30,$D$502:$BA$502,'Health SCR'!AK$3),1)+AK527,0)</f>
        <v>0</v>
      </c>
      <c r="AL528" s="339">
        <f ca="1">IF('Health SCR'!AL$3&gt;=$B528,OFFSET($D$502,0,'Health SCR'!AL$3-$B528)*OFFSET(Inputs!$C$30,0,$B528-2)/IF(sommmeProdInv(Inputs!$B$30:$AY$30,$D$502:$BA$502,'Health SCR'!AL$3)&gt;0,sommmeProdInv(Inputs!$B$30:$AY$30,$D$502:$BA$502,'Health SCR'!AL$3),1)+AL527,0)</f>
        <v>0</v>
      </c>
      <c r="AM528" s="339">
        <f ca="1">IF('Health SCR'!AM$3&gt;=$B528,OFFSET($D$502,0,'Health SCR'!AM$3-$B528)*OFFSET(Inputs!$C$30,0,$B528-2)/IF(sommmeProdInv(Inputs!$B$30:$AY$30,$D$502:$BA$502,'Health SCR'!AM$3)&gt;0,sommmeProdInv(Inputs!$B$30:$AY$30,$D$502:$BA$502,'Health SCR'!AM$3),1)+AM527,0)</f>
        <v>0</v>
      </c>
      <c r="AN528" s="339">
        <f ca="1">IF('Health SCR'!AN$3&gt;=$B528,OFFSET($D$502,0,'Health SCR'!AN$3-$B528)*OFFSET(Inputs!$C$30,0,$B528-2)/IF(sommmeProdInv(Inputs!$B$30:$AY$30,$D$502:$BA$502,'Health SCR'!AN$3)&gt;0,sommmeProdInv(Inputs!$B$30:$AY$30,$D$502:$BA$502,'Health SCR'!AN$3),1)+AN527,0)</f>
        <v>0</v>
      </c>
      <c r="AO528" s="339">
        <f ca="1">IF('Health SCR'!AO$3&gt;=$B528,OFFSET($D$502,0,'Health SCR'!AO$3-$B528)*OFFSET(Inputs!$C$30,0,$B528-2)/IF(sommmeProdInv(Inputs!$B$30:$AY$30,$D$502:$BA$502,'Health SCR'!AO$3)&gt;0,sommmeProdInv(Inputs!$B$30:$AY$30,$D$502:$BA$502,'Health SCR'!AO$3),1)+AO527,0)</f>
        <v>0</v>
      </c>
      <c r="AP528" s="339">
        <f ca="1">IF('Health SCR'!AP$3&gt;=$B528,OFFSET($D$502,0,'Health SCR'!AP$3-$B528)*OFFSET(Inputs!$C$30,0,$B528-2)/IF(sommmeProdInv(Inputs!$B$30:$AY$30,$D$502:$BA$502,'Health SCR'!AP$3)&gt;0,sommmeProdInv(Inputs!$B$30:$AY$30,$D$502:$BA$502,'Health SCR'!AP$3),1)+AP527,0)</f>
        <v>0</v>
      </c>
      <c r="AQ528" s="339">
        <f ca="1">IF('Health SCR'!AQ$3&gt;=$B528,OFFSET($D$502,0,'Health SCR'!AQ$3-$B528)*OFFSET(Inputs!$C$30,0,$B528-2)/IF(sommmeProdInv(Inputs!$B$30:$AY$30,$D$502:$BA$502,'Health SCR'!AQ$3)&gt;0,sommmeProdInv(Inputs!$B$30:$AY$30,$D$502:$BA$502,'Health SCR'!AQ$3),1)+AQ527,0)</f>
        <v>0</v>
      </c>
      <c r="AR528" s="339">
        <f ca="1">IF('Health SCR'!AR$3&gt;=$B528,OFFSET($D$502,0,'Health SCR'!AR$3-$B528)*OFFSET(Inputs!$C$30,0,$B528-2)/IF(sommmeProdInv(Inputs!$B$30:$AY$30,$D$502:$BA$502,'Health SCR'!AR$3)&gt;0,sommmeProdInv(Inputs!$B$30:$AY$30,$D$502:$BA$502,'Health SCR'!AR$3),1)+AR527,0)</f>
        <v>0</v>
      </c>
      <c r="AS528" s="339">
        <f ca="1">IF('Health SCR'!AS$3&gt;=$B528,OFFSET($D$502,0,'Health SCR'!AS$3-$B528)*OFFSET(Inputs!$C$30,0,$B528-2)/IF(sommmeProdInv(Inputs!$B$30:$AY$30,$D$502:$BA$502,'Health SCR'!AS$3)&gt;0,sommmeProdInv(Inputs!$B$30:$AY$30,$D$502:$BA$502,'Health SCR'!AS$3),1)+AS527,0)</f>
        <v>0</v>
      </c>
      <c r="AT528" s="339">
        <f ca="1">IF('Health SCR'!AT$3&gt;=$B528,OFFSET($D$502,0,'Health SCR'!AT$3-$B528)*OFFSET(Inputs!$C$30,0,$B528-2)/IF(sommmeProdInv(Inputs!$B$30:$AY$30,$D$502:$BA$502,'Health SCR'!AT$3)&gt;0,sommmeProdInv(Inputs!$B$30:$AY$30,$D$502:$BA$502,'Health SCR'!AT$3),1)+AT527,0)</f>
        <v>0</v>
      </c>
      <c r="AU528" s="339">
        <f ca="1">IF('Health SCR'!AU$3&gt;=$B528,OFFSET($D$502,0,'Health SCR'!AU$3-$B528)*OFFSET(Inputs!$C$30,0,$B528-2)/IF(sommmeProdInv(Inputs!$B$30:$AY$30,$D$502:$BA$502,'Health SCR'!AU$3)&gt;0,sommmeProdInv(Inputs!$B$30:$AY$30,$D$502:$BA$502,'Health SCR'!AU$3),1)+AU527,0)</f>
        <v>0</v>
      </c>
      <c r="AV528" s="339">
        <f ca="1">IF('Health SCR'!AV$3&gt;=$B528,OFFSET($D$502,0,'Health SCR'!AV$3-$B528)*OFFSET(Inputs!$C$30,0,$B528-2)/IF(sommmeProdInv(Inputs!$B$30:$AY$30,$D$502:$BA$502,'Health SCR'!AV$3)&gt;0,sommmeProdInv(Inputs!$B$30:$AY$30,$D$502:$BA$502,'Health SCR'!AV$3),1)+AV527,0)</f>
        <v>0</v>
      </c>
      <c r="AW528" s="339">
        <f ca="1">IF('Health SCR'!AW$3&gt;=$B528,OFFSET($D$502,0,'Health SCR'!AW$3-$B528)*OFFSET(Inputs!$C$30,0,$B528-2)/IF(sommmeProdInv(Inputs!$B$30:$AY$30,$D$502:$BA$502,'Health SCR'!AW$3)&gt;0,sommmeProdInv(Inputs!$B$30:$AY$30,$D$502:$BA$502,'Health SCR'!AW$3),1)+AW527,0)</f>
        <v>0</v>
      </c>
      <c r="AX528" s="339">
        <f ca="1">IF('Health SCR'!AX$3&gt;=$B528,OFFSET($D$502,0,'Health SCR'!AX$3-$B528)*OFFSET(Inputs!$C$30,0,$B528-2)/IF(sommmeProdInv(Inputs!$B$30:$AY$30,$D$502:$BA$502,'Health SCR'!AX$3)&gt;0,sommmeProdInv(Inputs!$B$30:$AY$30,$D$502:$BA$502,'Health SCR'!AX$3),1)+AX527,0)</f>
        <v>0</v>
      </c>
      <c r="AY528" s="339">
        <f ca="1">IF('Health SCR'!AY$3&gt;=$B528,OFFSET($D$502,0,'Health SCR'!AY$3-$B528)*OFFSET(Inputs!$C$30,0,$B528-2)/IF(sommmeProdInv(Inputs!$B$30:$AY$30,$D$502:$BA$502,'Health SCR'!AY$3)&gt;0,sommmeProdInv(Inputs!$B$30:$AY$30,$D$502:$BA$502,'Health SCR'!AY$3),1)+AY527,0)</f>
        <v>0</v>
      </c>
      <c r="AZ528" s="339">
        <f ca="1">IF('Health SCR'!AZ$3&gt;=$B528,OFFSET($D$502,0,'Health SCR'!AZ$3-$B528)*OFFSET(Inputs!$C$30,0,$B528-2)/IF(sommmeProdInv(Inputs!$B$30:$AY$30,$D$502:$BA$502,'Health SCR'!AZ$3)&gt;0,sommmeProdInv(Inputs!$B$30:$AY$30,$D$502:$BA$502,'Health SCR'!AZ$3),1)+AZ527,0)</f>
        <v>0</v>
      </c>
      <c r="BA528" s="339">
        <f ca="1">IF('Health SCR'!BA$3&gt;=$B528,OFFSET($D$502,0,'Health SCR'!BA$3-$B528)*OFFSET(Inputs!$C$30,0,$B528-2)/IF(sommmeProdInv(Inputs!$B$30:$AY$30,$D$502:$BA$502,'Health SCR'!BA$3)&gt;0,sommmeProdInv(Inputs!$B$30:$AY$30,$D$502:$BA$502,'Health SCR'!BA$3),1)+BA527,0)</f>
        <v>0</v>
      </c>
      <c r="BB528" s="286"/>
      <c r="BC528" s="286"/>
      <c r="BD528" s="286"/>
      <c r="BE528" s="286"/>
      <c r="BF528" s="286"/>
      <c r="BG528" s="286"/>
      <c r="BH528" s="286"/>
      <c r="BI528" s="286"/>
      <c r="BJ528" s="286"/>
      <c r="BK528" s="286"/>
      <c r="BL528" s="286"/>
      <c r="BM528" s="286"/>
      <c r="BN528" s="286"/>
      <c r="BO528" s="286"/>
      <c r="BP528" s="286"/>
      <c r="BQ528" s="286"/>
      <c r="BR528" s="286"/>
      <c r="BS528" s="286"/>
      <c r="BT528" s="286"/>
      <c r="BU528" s="286"/>
      <c r="BV528" s="286"/>
      <c r="BW528" s="286"/>
      <c r="BX528" s="286"/>
      <c r="BY528" s="286"/>
      <c r="BZ528" s="286"/>
      <c r="CA528" s="286"/>
      <c r="CB528" s="286"/>
      <c r="CC528" s="286"/>
      <c r="CD528" s="286"/>
      <c r="CE528" s="286"/>
      <c r="CF528" s="286"/>
      <c r="CG528" s="286"/>
      <c r="CH528" s="286"/>
      <c r="CI528" s="286"/>
      <c r="CJ528" s="286"/>
      <c r="CK528" s="286"/>
      <c r="CL528" s="286"/>
      <c r="CM528" s="286"/>
      <c r="CN528" s="286"/>
      <c r="CO528" s="286"/>
      <c r="CP528" s="286"/>
      <c r="CQ528" s="286"/>
      <c r="CR528" s="286"/>
      <c r="CS528" s="286"/>
      <c r="CT528" s="286"/>
      <c r="CU528" s="286"/>
      <c r="CV528" s="286"/>
      <c r="CW528" s="286"/>
      <c r="CX528" s="286"/>
      <c r="CY528" s="286"/>
      <c r="CZ528" s="286"/>
      <c r="DA528" s="286"/>
      <c r="DB528" s="286"/>
      <c r="DC528" s="286"/>
      <c r="DD528" s="286"/>
      <c r="DE528" s="286"/>
      <c r="DF528" s="286"/>
      <c r="DG528" s="286"/>
      <c r="DH528" s="286"/>
      <c r="DI528" s="286"/>
      <c r="DJ528" s="286"/>
      <c r="DK528" s="286"/>
      <c r="DL528" s="286"/>
      <c r="DM528" s="286"/>
      <c r="DN528" s="286"/>
      <c r="DO528" s="286"/>
      <c r="DP528" s="286"/>
      <c r="DQ528" s="286"/>
      <c r="DR528" s="286"/>
      <c r="DS528" s="286"/>
      <c r="DT528" s="286"/>
      <c r="DU528" s="286"/>
      <c r="DV528" s="286"/>
      <c r="DW528" s="286"/>
      <c r="DX528" s="286"/>
      <c r="DY528" s="286"/>
      <c r="DZ528" s="286"/>
      <c r="EA528" s="286"/>
      <c r="EB528" s="286"/>
      <c r="EC528" s="286"/>
      <c r="ED528" s="286"/>
      <c r="EE528" s="286"/>
      <c r="EF528" s="286"/>
      <c r="EG528" s="286"/>
      <c r="EH528" s="286"/>
      <c r="EI528" s="286"/>
      <c r="EJ528" s="286"/>
      <c r="EK528" s="286"/>
      <c r="EL528" s="286"/>
      <c r="EM528" s="286"/>
      <c r="EN528" s="286"/>
      <c r="EO528" s="286"/>
      <c r="EP528" s="286"/>
      <c r="EQ528" s="286"/>
      <c r="ER528" s="286"/>
      <c r="ES528" s="286"/>
      <c r="ET528" s="286"/>
      <c r="EU528" s="286"/>
      <c r="EV528" s="286"/>
      <c r="EW528" s="286"/>
      <c r="EX528" s="286"/>
      <c r="EY528" s="286"/>
      <c r="EZ528" s="286"/>
      <c r="FA528" s="286"/>
      <c r="FB528" s="286"/>
      <c r="FC528" s="286"/>
      <c r="FD528" s="286"/>
      <c r="FE528" s="286"/>
      <c r="FF528" s="286"/>
      <c r="FG528" s="286"/>
      <c r="FH528" s="286"/>
      <c r="FI528" s="286"/>
      <c r="FJ528" s="286"/>
      <c r="FK528" s="286"/>
      <c r="FL528" s="286"/>
      <c r="FM528" s="286"/>
      <c r="FN528" s="286"/>
      <c r="FO528" s="286"/>
      <c r="FP528" s="286"/>
      <c r="FQ528" s="286"/>
      <c r="FR528" s="286"/>
      <c r="FS528" s="286"/>
      <c r="FT528" s="286"/>
      <c r="FU528" s="286"/>
      <c r="FV528" s="286"/>
      <c r="FW528" s="286"/>
      <c r="FX528" s="286"/>
      <c r="FY528" s="286"/>
      <c r="FZ528" s="286"/>
      <c r="GA528" s="286"/>
      <c r="GB528" s="286"/>
      <c r="GC528" s="286"/>
      <c r="GD528" s="286"/>
      <c r="GE528" s="286"/>
      <c r="GF528" s="286"/>
      <c r="GG528" s="286"/>
      <c r="GH528" s="286"/>
      <c r="GI528" s="286"/>
      <c r="GJ528" s="286"/>
      <c r="GK528" s="286"/>
      <c r="GL528" s="286"/>
      <c r="GM528" s="286"/>
      <c r="GN528" s="286"/>
      <c r="GO528" s="286"/>
      <c r="GP528" s="286"/>
      <c r="GQ528" s="286"/>
      <c r="GR528" s="286"/>
      <c r="GS528" s="286"/>
      <c r="GT528" s="286"/>
      <c r="GU528" s="286"/>
      <c r="GV528" s="286"/>
      <c r="GW528" s="286"/>
      <c r="GX528" s="286"/>
      <c r="GY528" s="286"/>
      <c r="GZ528" s="286"/>
      <c r="HA528" s="286"/>
      <c r="HB528" s="286"/>
      <c r="HC528" s="286"/>
      <c r="HD528" s="286"/>
      <c r="HE528" s="286"/>
      <c r="HF528" s="286"/>
      <c r="HG528" s="286"/>
      <c r="HH528" s="286"/>
      <c r="HI528" s="286"/>
      <c r="HJ528" s="286"/>
      <c r="HK528" s="286"/>
      <c r="HL528" s="286"/>
      <c r="HM528" s="286"/>
      <c r="HN528" s="286"/>
      <c r="HO528" s="286"/>
      <c r="HP528" s="286"/>
      <c r="HQ528" s="286"/>
      <c r="HR528" s="286"/>
      <c r="HS528" s="286"/>
      <c r="HT528" s="286"/>
      <c r="HU528" s="286"/>
      <c r="HV528" s="286"/>
      <c r="HW528" s="286"/>
      <c r="HX528" s="286"/>
      <c r="HY528" s="286"/>
      <c r="HZ528" s="286"/>
      <c r="IA528" s="286"/>
      <c r="IB528" s="286"/>
      <c r="IC528" s="286"/>
      <c r="ID528" s="286"/>
      <c r="IE528" s="286"/>
      <c r="IF528" s="286"/>
      <c r="IG528" s="286"/>
      <c r="IH528" s="286"/>
      <c r="II528" s="286"/>
      <c r="IJ528" s="286"/>
      <c r="IK528" s="286"/>
      <c r="IL528" s="286"/>
      <c r="IM528" s="286"/>
      <c r="IN528" s="286"/>
      <c r="IO528" s="286"/>
      <c r="IP528" s="286"/>
      <c r="IQ528" s="286"/>
      <c r="IR528" s="286"/>
      <c r="IS528" s="286"/>
      <c r="IT528" s="286"/>
      <c r="IU528" s="286"/>
      <c r="IV528" s="286"/>
    </row>
    <row r="529" spans="1:256" s="221" customFormat="1" outlineLevel="1">
      <c r="A529" s="16"/>
      <c r="B529" s="978">
        <v>26</v>
      </c>
      <c r="C529" s="979"/>
      <c r="E529" s="338">
        <f ca="1">IF('Health SCR'!E$3&gt;=$B529,OFFSET($D$502,0,'Health SCR'!E$3-$B529)*OFFSET(Inputs!$C$30,0,$B529-2)/IF(sommmeProdInv(Inputs!$B$30:$AY$30,$D$502:$BA$502,'Health SCR'!E$3)&gt;0,sommmeProdInv(Inputs!$B$30:$AY$30,$D$502:$BA$502,'Health SCR'!E$3),1)+E528,0)</f>
        <v>0</v>
      </c>
      <c r="F529" s="339">
        <f ca="1">IF('Health SCR'!F$3&gt;=$B529,OFFSET($D$502,0,'Health SCR'!F$3-$B529)*OFFSET(Inputs!$C$30,0,$B529-2)/IF(sommmeProdInv(Inputs!$B$30:$AY$30,$D$502:$BA$502,'Health SCR'!F$3)&gt;0,sommmeProdInv(Inputs!$B$30:$AY$30,$D$502:$BA$502,'Health SCR'!F$3),1)+F528,0)</f>
        <v>0</v>
      </c>
      <c r="G529" s="339">
        <f ca="1">IF('Health SCR'!G$3&gt;=$B529,OFFSET($D$502,0,'Health SCR'!G$3-$B529)*OFFSET(Inputs!$C$30,0,$B529-2)/IF(sommmeProdInv(Inputs!$B$30:$AY$30,$D$502:$BA$502,'Health SCR'!G$3)&gt;0,sommmeProdInv(Inputs!$B$30:$AY$30,$D$502:$BA$502,'Health SCR'!G$3),1)+G528,0)</f>
        <v>0</v>
      </c>
      <c r="H529" s="339">
        <f ca="1">IF('Health SCR'!H$3&gt;=$B529,OFFSET($D$502,0,'Health SCR'!H$3-$B529)*OFFSET(Inputs!$C$30,0,$B529-2)/IF(sommmeProdInv(Inputs!$B$30:$AY$30,$D$502:$BA$502,'Health SCR'!H$3)&gt;0,sommmeProdInv(Inputs!$B$30:$AY$30,$D$502:$BA$502,'Health SCR'!H$3),1)+H528,0)</f>
        <v>0</v>
      </c>
      <c r="I529" s="339">
        <f ca="1">IF('Health SCR'!I$3&gt;=$B529,OFFSET($D$502,0,'Health SCR'!I$3-$B529)*OFFSET(Inputs!$C$30,0,$B529-2)/IF(sommmeProdInv(Inputs!$B$30:$AY$30,$D$502:$BA$502,'Health SCR'!I$3)&gt;0,sommmeProdInv(Inputs!$B$30:$AY$30,$D$502:$BA$502,'Health SCR'!I$3),1)+I528,0)</f>
        <v>0</v>
      </c>
      <c r="J529" s="339">
        <f ca="1">IF('Health SCR'!J$3&gt;=$B529,OFFSET($D$502,0,'Health SCR'!J$3-$B529)*OFFSET(Inputs!$C$30,0,$B529-2)/IF(sommmeProdInv(Inputs!$B$30:$AY$30,$D$502:$BA$502,'Health SCR'!J$3)&gt;0,sommmeProdInv(Inputs!$B$30:$AY$30,$D$502:$BA$502,'Health SCR'!J$3),1)+J528,0)</f>
        <v>0</v>
      </c>
      <c r="K529" s="339">
        <f ca="1">IF('Health SCR'!K$3&gt;=$B529,OFFSET($D$502,0,'Health SCR'!K$3-$B529)*OFFSET(Inputs!$C$30,0,$B529-2)/IF(sommmeProdInv(Inputs!$B$30:$AY$30,$D$502:$BA$502,'Health SCR'!K$3)&gt;0,sommmeProdInv(Inputs!$B$30:$AY$30,$D$502:$BA$502,'Health SCR'!K$3),1)+K528,0)</f>
        <v>0</v>
      </c>
      <c r="L529" s="339">
        <f ca="1">IF('Health SCR'!L$3&gt;=$B529,OFFSET($D$502,0,'Health SCR'!L$3-$B529)*OFFSET(Inputs!$C$30,0,$B529-2)/IF(sommmeProdInv(Inputs!$B$30:$AY$30,$D$502:$BA$502,'Health SCR'!L$3)&gt;0,sommmeProdInv(Inputs!$B$30:$AY$30,$D$502:$BA$502,'Health SCR'!L$3),1)+L528,0)</f>
        <v>0</v>
      </c>
      <c r="M529" s="339">
        <f ca="1">IF('Health SCR'!M$3&gt;=$B529,OFFSET($D$502,0,'Health SCR'!M$3-$B529)*OFFSET(Inputs!$C$30,0,$B529-2)/IF(sommmeProdInv(Inputs!$B$30:$AY$30,$D$502:$BA$502,'Health SCR'!M$3)&gt;0,sommmeProdInv(Inputs!$B$30:$AY$30,$D$502:$BA$502,'Health SCR'!M$3),1)+M528,0)</f>
        <v>0</v>
      </c>
      <c r="N529" s="339">
        <f ca="1">IF('Health SCR'!N$3&gt;=$B529,OFFSET($D$502,0,'Health SCR'!N$3-$B529)*OFFSET(Inputs!$C$30,0,$B529-2)/IF(sommmeProdInv(Inputs!$B$30:$AY$30,$D$502:$BA$502,'Health SCR'!N$3)&gt;0,sommmeProdInv(Inputs!$B$30:$AY$30,$D$502:$BA$502,'Health SCR'!N$3),1)+N528,0)</f>
        <v>0</v>
      </c>
      <c r="O529" s="339">
        <f ca="1">IF('Health SCR'!O$3&gt;=$B529,OFFSET($D$502,0,'Health SCR'!O$3-$B529)*OFFSET(Inputs!$C$30,0,$B529-2)/IF(sommmeProdInv(Inputs!$B$30:$AY$30,$D$502:$BA$502,'Health SCR'!O$3)&gt;0,sommmeProdInv(Inputs!$B$30:$AY$30,$D$502:$BA$502,'Health SCR'!O$3),1)+O528,0)</f>
        <v>0</v>
      </c>
      <c r="P529" s="339">
        <f ca="1">IF('Health SCR'!P$3&gt;=$B529,OFFSET($D$502,0,'Health SCR'!P$3-$B529)*OFFSET(Inputs!$C$30,0,$B529-2)/IF(sommmeProdInv(Inputs!$B$30:$AY$30,$D$502:$BA$502,'Health SCR'!P$3)&gt;0,sommmeProdInv(Inputs!$B$30:$AY$30,$D$502:$BA$502,'Health SCR'!P$3),1)+P528,0)</f>
        <v>0</v>
      </c>
      <c r="Q529" s="339">
        <f ca="1">IF('Health SCR'!Q$3&gt;=$B529,OFFSET($D$502,0,'Health SCR'!Q$3-$B529)*OFFSET(Inputs!$C$30,0,$B529-2)/IF(sommmeProdInv(Inputs!$B$30:$AY$30,$D$502:$BA$502,'Health SCR'!Q$3)&gt;0,sommmeProdInv(Inputs!$B$30:$AY$30,$D$502:$BA$502,'Health SCR'!Q$3),1)+Q528,0)</f>
        <v>0</v>
      </c>
      <c r="R529" s="339">
        <f ca="1">IF('Health SCR'!R$3&gt;=$B529,OFFSET($D$502,0,'Health SCR'!R$3-$B529)*OFFSET(Inputs!$C$30,0,$B529-2)/IF(sommmeProdInv(Inputs!$B$30:$AY$30,$D$502:$BA$502,'Health SCR'!R$3)&gt;0,sommmeProdInv(Inputs!$B$30:$AY$30,$D$502:$BA$502,'Health SCR'!R$3),1)+R528,0)</f>
        <v>0</v>
      </c>
      <c r="S529" s="339">
        <f ca="1">IF('Health SCR'!S$3&gt;=$B529,OFFSET($D$502,0,'Health SCR'!S$3-$B529)*OFFSET(Inputs!$C$30,0,$B529-2)/IF(sommmeProdInv(Inputs!$B$30:$AY$30,$D$502:$BA$502,'Health SCR'!S$3)&gt;0,sommmeProdInv(Inputs!$B$30:$AY$30,$D$502:$BA$502,'Health SCR'!S$3),1)+S528,0)</f>
        <v>0</v>
      </c>
      <c r="T529" s="339">
        <f ca="1">IF('Health SCR'!T$3&gt;=$B529,OFFSET($D$502,0,'Health SCR'!T$3-$B529)*OFFSET(Inputs!$C$30,0,$B529-2)/IF(sommmeProdInv(Inputs!$B$30:$AY$30,$D$502:$BA$502,'Health SCR'!T$3)&gt;0,sommmeProdInv(Inputs!$B$30:$AY$30,$D$502:$BA$502,'Health SCR'!T$3),1)+T528,0)</f>
        <v>0</v>
      </c>
      <c r="U529" s="339">
        <f ca="1">IF('Health SCR'!U$3&gt;=$B529,OFFSET($D$502,0,'Health SCR'!U$3-$B529)*OFFSET(Inputs!$C$30,0,$B529-2)/IF(sommmeProdInv(Inputs!$B$30:$AY$30,$D$502:$BA$502,'Health SCR'!U$3)&gt;0,sommmeProdInv(Inputs!$B$30:$AY$30,$D$502:$BA$502,'Health SCR'!U$3),1)+U528,0)</f>
        <v>0</v>
      </c>
      <c r="V529" s="339">
        <f ca="1">IF('Health SCR'!V$3&gt;=$B529,OFFSET($D$502,0,'Health SCR'!V$3-$B529)*OFFSET(Inputs!$C$30,0,$B529-2)/IF(sommmeProdInv(Inputs!$B$30:$AY$30,$D$502:$BA$502,'Health SCR'!V$3)&gt;0,sommmeProdInv(Inputs!$B$30:$AY$30,$D$502:$BA$502,'Health SCR'!V$3),1)+V528,0)</f>
        <v>0</v>
      </c>
      <c r="W529" s="339">
        <f ca="1">IF('Health SCR'!W$3&gt;=$B529,OFFSET($D$502,0,'Health SCR'!W$3-$B529)*OFFSET(Inputs!$C$30,0,$B529-2)/IF(sommmeProdInv(Inputs!$B$30:$AY$30,$D$502:$BA$502,'Health SCR'!W$3)&gt;0,sommmeProdInv(Inputs!$B$30:$AY$30,$D$502:$BA$502,'Health SCR'!W$3),1)+W528,0)</f>
        <v>0</v>
      </c>
      <c r="X529" s="339">
        <f ca="1">IF('Health SCR'!X$3&gt;=$B529,OFFSET($D$502,0,'Health SCR'!X$3-$B529)*OFFSET(Inputs!$C$30,0,$B529-2)/IF(sommmeProdInv(Inputs!$B$30:$AY$30,$D$502:$BA$502,'Health SCR'!X$3)&gt;0,sommmeProdInv(Inputs!$B$30:$AY$30,$D$502:$BA$502,'Health SCR'!X$3),1)+X528,0)</f>
        <v>0</v>
      </c>
      <c r="Y529" s="339">
        <f ca="1">IF('Health SCR'!Y$3&gt;=$B529,OFFSET($D$502,0,'Health SCR'!Y$3-$B529)*OFFSET(Inputs!$C$30,0,$B529-2)/IF(sommmeProdInv(Inputs!$B$30:$AY$30,$D$502:$BA$502,'Health SCR'!Y$3)&gt;0,sommmeProdInv(Inputs!$B$30:$AY$30,$D$502:$BA$502,'Health SCR'!Y$3),1)+Y528,0)</f>
        <v>0</v>
      </c>
      <c r="Z529" s="339">
        <f ca="1">IF('Health SCR'!Z$3&gt;=$B529,OFFSET($D$502,0,'Health SCR'!Z$3-$B529)*OFFSET(Inputs!$C$30,0,$B529-2)/IF(sommmeProdInv(Inputs!$B$30:$AY$30,$D$502:$BA$502,'Health SCR'!Z$3)&gt;0,sommmeProdInv(Inputs!$B$30:$AY$30,$D$502:$BA$502,'Health SCR'!Z$3),1)+Z528,0)</f>
        <v>0</v>
      </c>
      <c r="AA529" s="339">
        <f ca="1">IF('Health SCR'!AA$3&gt;=$B529,OFFSET($D$502,0,'Health SCR'!AA$3-$B529)*OFFSET(Inputs!$C$30,0,$B529-2)/IF(sommmeProdInv(Inputs!$B$30:$AY$30,$D$502:$BA$502,'Health SCR'!AA$3)&gt;0,sommmeProdInv(Inputs!$B$30:$AY$30,$D$502:$BA$502,'Health SCR'!AA$3),1)+AA528,0)</f>
        <v>0</v>
      </c>
      <c r="AB529" s="339">
        <f ca="1">IF('Health SCR'!AB$3&gt;=$B529,OFFSET($D$502,0,'Health SCR'!AB$3-$B529)*OFFSET(Inputs!$C$30,0,$B529-2)/IF(sommmeProdInv(Inputs!$B$30:$AY$30,$D$502:$BA$502,'Health SCR'!AB$3)&gt;0,sommmeProdInv(Inputs!$B$30:$AY$30,$D$502:$BA$502,'Health SCR'!AB$3),1)+AB528,0)</f>
        <v>0</v>
      </c>
      <c r="AC529" s="339">
        <f ca="1">IF('Health SCR'!AC$3&gt;=$B529,OFFSET($D$502,0,'Health SCR'!AC$3-$B529)*OFFSET(Inputs!$C$30,0,$B529-2)/IF(sommmeProdInv(Inputs!$B$30:$AY$30,$D$502:$BA$502,'Health SCR'!AC$3)&gt;0,sommmeProdInv(Inputs!$B$30:$AY$30,$D$502:$BA$502,'Health SCR'!AC$3),1)+AC528,0)</f>
        <v>0</v>
      </c>
      <c r="AD529" s="339">
        <f ca="1">IF('Health SCR'!AD$3&gt;=$B529,OFFSET($D$502,0,'Health SCR'!AD$3-$B529)*OFFSET(Inputs!$C$30,0,$B529-2)/IF(sommmeProdInv(Inputs!$B$30:$AY$30,$D$502:$BA$502,'Health SCR'!AD$3)&gt;0,sommmeProdInv(Inputs!$B$30:$AY$30,$D$502:$BA$502,'Health SCR'!AD$3),1)+AD528,0)</f>
        <v>0</v>
      </c>
      <c r="AE529" s="339">
        <f ca="1">IF('Health SCR'!AE$3&gt;=$B529,OFFSET($D$502,0,'Health SCR'!AE$3-$B529)*OFFSET(Inputs!$C$30,0,$B529-2)/IF(sommmeProdInv(Inputs!$B$30:$AY$30,$D$502:$BA$502,'Health SCR'!AE$3)&gt;0,sommmeProdInv(Inputs!$B$30:$AY$30,$D$502:$BA$502,'Health SCR'!AE$3),1)+AE528,0)</f>
        <v>0</v>
      </c>
      <c r="AF529" s="339">
        <f ca="1">IF('Health SCR'!AF$3&gt;=$B529,OFFSET($D$502,0,'Health SCR'!AF$3-$B529)*OFFSET(Inputs!$C$30,0,$B529-2)/IF(sommmeProdInv(Inputs!$B$30:$AY$30,$D$502:$BA$502,'Health SCR'!AF$3)&gt;0,sommmeProdInv(Inputs!$B$30:$AY$30,$D$502:$BA$502,'Health SCR'!AF$3),1)+AF528,0)</f>
        <v>0</v>
      </c>
      <c r="AG529" s="339">
        <f ca="1">IF('Health SCR'!AG$3&gt;=$B529,OFFSET($D$502,0,'Health SCR'!AG$3-$B529)*OFFSET(Inputs!$C$30,0,$B529-2)/IF(sommmeProdInv(Inputs!$B$30:$AY$30,$D$502:$BA$502,'Health SCR'!AG$3)&gt;0,sommmeProdInv(Inputs!$B$30:$AY$30,$D$502:$BA$502,'Health SCR'!AG$3),1)+AG528,0)</f>
        <v>0</v>
      </c>
      <c r="AH529" s="339">
        <f ca="1">IF('Health SCR'!AH$3&gt;=$B529,OFFSET($D$502,0,'Health SCR'!AH$3-$B529)*OFFSET(Inputs!$C$30,0,$B529-2)/IF(sommmeProdInv(Inputs!$B$30:$AY$30,$D$502:$BA$502,'Health SCR'!AH$3)&gt;0,sommmeProdInv(Inputs!$B$30:$AY$30,$D$502:$BA$502,'Health SCR'!AH$3),1)+AH528,0)</f>
        <v>0</v>
      </c>
      <c r="AI529" s="339">
        <f ca="1">IF('Health SCR'!AI$3&gt;=$B529,OFFSET($D$502,0,'Health SCR'!AI$3-$B529)*OFFSET(Inputs!$C$30,0,$B529-2)/IF(sommmeProdInv(Inputs!$B$30:$AY$30,$D$502:$BA$502,'Health SCR'!AI$3)&gt;0,sommmeProdInv(Inputs!$B$30:$AY$30,$D$502:$BA$502,'Health SCR'!AI$3),1)+AI528,0)</f>
        <v>0</v>
      </c>
      <c r="AJ529" s="339">
        <f ca="1">IF('Health SCR'!AJ$3&gt;=$B529,OFFSET($D$502,0,'Health SCR'!AJ$3-$B529)*OFFSET(Inputs!$C$30,0,$B529-2)/IF(sommmeProdInv(Inputs!$B$30:$AY$30,$D$502:$BA$502,'Health SCR'!AJ$3)&gt;0,sommmeProdInv(Inputs!$B$30:$AY$30,$D$502:$BA$502,'Health SCR'!AJ$3),1)+AJ528,0)</f>
        <v>0</v>
      </c>
      <c r="AK529" s="339">
        <f ca="1">IF('Health SCR'!AK$3&gt;=$B529,OFFSET($D$502,0,'Health SCR'!AK$3-$B529)*OFFSET(Inputs!$C$30,0,$B529-2)/IF(sommmeProdInv(Inputs!$B$30:$AY$30,$D$502:$BA$502,'Health SCR'!AK$3)&gt;0,sommmeProdInv(Inputs!$B$30:$AY$30,$D$502:$BA$502,'Health SCR'!AK$3),1)+AK528,0)</f>
        <v>0</v>
      </c>
      <c r="AL529" s="339">
        <f ca="1">IF('Health SCR'!AL$3&gt;=$B529,OFFSET($D$502,0,'Health SCR'!AL$3-$B529)*OFFSET(Inputs!$C$30,0,$B529-2)/IF(sommmeProdInv(Inputs!$B$30:$AY$30,$D$502:$BA$502,'Health SCR'!AL$3)&gt;0,sommmeProdInv(Inputs!$B$30:$AY$30,$D$502:$BA$502,'Health SCR'!AL$3),1)+AL528,0)</f>
        <v>0</v>
      </c>
      <c r="AM529" s="339">
        <f ca="1">IF('Health SCR'!AM$3&gt;=$B529,OFFSET($D$502,0,'Health SCR'!AM$3-$B529)*OFFSET(Inputs!$C$30,0,$B529-2)/IF(sommmeProdInv(Inputs!$B$30:$AY$30,$D$502:$BA$502,'Health SCR'!AM$3)&gt;0,sommmeProdInv(Inputs!$B$30:$AY$30,$D$502:$BA$502,'Health SCR'!AM$3),1)+AM528,0)</f>
        <v>0</v>
      </c>
      <c r="AN529" s="339">
        <f ca="1">IF('Health SCR'!AN$3&gt;=$B529,OFFSET($D$502,0,'Health SCR'!AN$3-$B529)*OFFSET(Inputs!$C$30,0,$B529-2)/IF(sommmeProdInv(Inputs!$B$30:$AY$30,$D$502:$BA$502,'Health SCR'!AN$3)&gt;0,sommmeProdInv(Inputs!$B$30:$AY$30,$D$502:$BA$502,'Health SCR'!AN$3),1)+AN528,0)</f>
        <v>0</v>
      </c>
      <c r="AO529" s="339">
        <f ca="1">IF('Health SCR'!AO$3&gt;=$B529,OFFSET($D$502,0,'Health SCR'!AO$3-$B529)*OFFSET(Inputs!$C$30,0,$B529-2)/IF(sommmeProdInv(Inputs!$B$30:$AY$30,$D$502:$BA$502,'Health SCR'!AO$3)&gt;0,sommmeProdInv(Inputs!$B$30:$AY$30,$D$502:$BA$502,'Health SCR'!AO$3),1)+AO528,0)</f>
        <v>0</v>
      </c>
      <c r="AP529" s="339">
        <f ca="1">IF('Health SCR'!AP$3&gt;=$B529,OFFSET($D$502,0,'Health SCR'!AP$3-$B529)*OFFSET(Inputs!$C$30,0,$B529-2)/IF(sommmeProdInv(Inputs!$B$30:$AY$30,$D$502:$BA$502,'Health SCR'!AP$3)&gt;0,sommmeProdInv(Inputs!$B$30:$AY$30,$D$502:$BA$502,'Health SCR'!AP$3),1)+AP528,0)</f>
        <v>0</v>
      </c>
      <c r="AQ529" s="339">
        <f ca="1">IF('Health SCR'!AQ$3&gt;=$B529,OFFSET($D$502,0,'Health SCR'!AQ$3-$B529)*OFFSET(Inputs!$C$30,0,$B529-2)/IF(sommmeProdInv(Inputs!$B$30:$AY$30,$D$502:$BA$502,'Health SCR'!AQ$3)&gt;0,sommmeProdInv(Inputs!$B$30:$AY$30,$D$502:$BA$502,'Health SCR'!AQ$3),1)+AQ528,0)</f>
        <v>0</v>
      </c>
      <c r="AR529" s="339">
        <f ca="1">IF('Health SCR'!AR$3&gt;=$B529,OFFSET($D$502,0,'Health SCR'!AR$3-$B529)*OFFSET(Inputs!$C$30,0,$B529-2)/IF(sommmeProdInv(Inputs!$B$30:$AY$30,$D$502:$BA$502,'Health SCR'!AR$3)&gt;0,sommmeProdInv(Inputs!$B$30:$AY$30,$D$502:$BA$502,'Health SCR'!AR$3),1)+AR528,0)</f>
        <v>0</v>
      </c>
      <c r="AS529" s="339">
        <f ca="1">IF('Health SCR'!AS$3&gt;=$B529,OFFSET($D$502,0,'Health SCR'!AS$3-$B529)*OFFSET(Inputs!$C$30,0,$B529-2)/IF(sommmeProdInv(Inputs!$B$30:$AY$30,$D$502:$BA$502,'Health SCR'!AS$3)&gt;0,sommmeProdInv(Inputs!$B$30:$AY$30,$D$502:$BA$502,'Health SCR'!AS$3),1)+AS528,0)</f>
        <v>0</v>
      </c>
      <c r="AT529" s="339">
        <f ca="1">IF('Health SCR'!AT$3&gt;=$B529,OFFSET($D$502,0,'Health SCR'!AT$3-$B529)*OFFSET(Inputs!$C$30,0,$B529-2)/IF(sommmeProdInv(Inputs!$B$30:$AY$30,$D$502:$BA$502,'Health SCR'!AT$3)&gt;0,sommmeProdInv(Inputs!$B$30:$AY$30,$D$502:$BA$502,'Health SCR'!AT$3),1)+AT528,0)</f>
        <v>0</v>
      </c>
      <c r="AU529" s="339">
        <f ca="1">IF('Health SCR'!AU$3&gt;=$B529,OFFSET($D$502,0,'Health SCR'!AU$3-$B529)*OFFSET(Inputs!$C$30,0,$B529-2)/IF(sommmeProdInv(Inputs!$B$30:$AY$30,$D$502:$BA$502,'Health SCR'!AU$3)&gt;0,sommmeProdInv(Inputs!$B$30:$AY$30,$D$502:$BA$502,'Health SCR'!AU$3),1)+AU528,0)</f>
        <v>0</v>
      </c>
      <c r="AV529" s="339">
        <f ca="1">IF('Health SCR'!AV$3&gt;=$B529,OFFSET($D$502,0,'Health SCR'!AV$3-$B529)*OFFSET(Inputs!$C$30,0,$B529-2)/IF(sommmeProdInv(Inputs!$B$30:$AY$30,$D$502:$BA$502,'Health SCR'!AV$3)&gt;0,sommmeProdInv(Inputs!$B$30:$AY$30,$D$502:$BA$502,'Health SCR'!AV$3),1)+AV528,0)</f>
        <v>0</v>
      </c>
      <c r="AW529" s="339">
        <f ca="1">IF('Health SCR'!AW$3&gt;=$B529,OFFSET($D$502,0,'Health SCR'!AW$3-$B529)*OFFSET(Inputs!$C$30,0,$B529-2)/IF(sommmeProdInv(Inputs!$B$30:$AY$30,$D$502:$BA$502,'Health SCR'!AW$3)&gt;0,sommmeProdInv(Inputs!$B$30:$AY$30,$D$502:$BA$502,'Health SCR'!AW$3),1)+AW528,0)</f>
        <v>0</v>
      </c>
      <c r="AX529" s="339">
        <f ca="1">IF('Health SCR'!AX$3&gt;=$B529,OFFSET($D$502,0,'Health SCR'!AX$3-$B529)*OFFSET(Inputs!$C$30,0,$B529-2)/IF(sommmeProdInv(Inputs!$B$30:$AY$30,$D$502:$BA$502,'Health SCR'!AX$3)&gt;0,sommmeProdInv(Inputs!$B$30:$AY$30,$D$502:$BA$502,'Health SCR'!AX$3),1)+AX528,0)</f>
        <v>0</v>
      </c>
      <c r="AY529" s="339">
        <f ca="1">IF('Health SCR'!AY$3&gt;=$B529,OFFSET($D$502,0,'Health SCR'!AY$3-$B529)*OFFSET(Inputs!$C$30,0,$B529-2)/IF(sommmeProdInv(Inputs!$B$30:$AY$30,$D$502:$BA$502,'Health SCR'!AY$3)&gt;0,sommmeProdInv(Inputs!$B$30:$AY$30,$D$502:$BA$502,'Health SCR'!AY$3),1)+AY528,0)</f>
        <v>0</v>
      </c>
      <c r="AZ529" s="339">
        <f ca="1">IF('Health SCR'!AZ$3&gt;=$B529,OFFSET($D$502,0,'Health SCR'!AZ$3-$B529)*OFFSET(Inputs!$C$30,0,$B529-2)/IF(sommmeProdInv(Inputs!$B$30:$AY$30,$D$502:$BA$502,'Health SCR'!AZ$3)&gt;0,sommmeProdInv(Inputs!$B$30:$AY$30,$D$502:$BA$502,'Health SCR'!AZ$3),1)+AZ528,0)</f>
        <v>0</v>
      </c>
      <c r="BA529" s="339">
        <f ca="1">IF('Health SCR'!BA$3&gt;=$B529,OFFSET($D$502,0,'Health SCR'!BA$3-$B529)*OFFSET(Inputs!$C$30,0,$B529-2)/IF(sommmeProdInv(Inputs!$B$30:$AY$30,$D$502:$BA$502,'Health SCR'!BA$3)&gt;0,sommmeProdInv(Inputs!$B$30:$AY$30,$D$502:$BA$502,'Health SCR'!BA$3),1)+BA528,0)</f>
        <v>0</v>
      </c>
      <c r="BB529" s="286"/>
      <c r="BC529" s="286"/>
      <c r="BD529" s="286"/>
      <c r="BE529" s="286"/>
      <c r="BF529" s="286"/>
      <c r="BG529" s="286"/>
      <c r="BH529" s="286"/>
      <c r="BI529" s="286"/>
      <c r="BJ529" s="286"/>
      <c r="BK529" s="286"/>
      <c r="BL529" s="286"/>
      <c r="BM529" s="286"/>
      <c r="BN529" s="286"/>
      <c r="BO529" s="286"/>
      <c r="BP529" s="286"/>
      <c r="BQ529" s="286"/>
      <c r="BR529" s="286"/>
      <c r="BS529" s="286"/>
      <c r="BT529" s="286"/>
      <c r="BU529" s="286"/>
      <c r="BV529" s="286"/>
      <c r="BW529" s="286"/>
      <c r="BX529" s="286"/>
      <c r="BY529" s="286"/>
      <c r="BZ529" s="286"/>
      <c r="CA529" s="286"/>
      <c r="CB529" s="286"/>
      <c r="CC529" s="286"/>
      <c r="CD529" s="286"/>
      <c r="CE529" s="286"/>
      <c r="CF529" s="286"/>
      <c r="CG529" s="286"/>
      <c r="CH529" s="286"/>
      <c r="CI529" s="286"/>
      <c r="CJ529" s="286"/>
      <c r="CK529" s="286"/>
      <c r="CL529" s="286"/>
      <c r="CM529" s="286"/>
      <c r="CN529" s="286"/>
      <c r="CO529" s="286"/>
      <c r="CP529" s="286"/>
      <c r="CQ529" s="286"/>
      <c r="CR529" s="286"/>
      <c r="CS529" s="286"/>
      <c r="CT529" s="286"/>
      <c r="CU529" s="286"/>
      <c r="CV529" s="286"/>
      <c r="CW529" s="286"/>
      <c r="CX529" s="286"/>
      <c r="CY529" s="286"/>
      <c r="CZ529" s="286"/>
      <c r="DA529" s="286"/>
      <c r="DB529" s="286"/>
      <c r="DC529" s="286"/>
      <c r="DD529" s="286"/>
      <c r="DE529" s="286"/>
      <c r="DF529" s="286"/>
      <c r="DG529" s="286"/>
      <c r="DH529" s="286"/>
      <c r="DI529" s="286"/>
      <c r="DJ529" s="286"/>
      <c r="DK529" s="286"/>
      <c r="DL529" s="286"/>
      <c r="DM529" s="286"/>
      <c r="DN529" s="286"/>
      <c r="DO529" s="286"/>
      <c r="DP529" s="286"/>
      <c r="DQ529" s="286"/>
      <c r="DR529" s="286"/>
      <c r="DS529" s="286"/>
      <c r="DT529" s="286"/>
      <c r="DU529" s="286"/>
      <c r="DV529" s="286"/>
      <c r="DW529" s="286"/>
      <c r="DX529" s="286"/>
      <c r="DY529" s="286"/>
      <c r="DZ529" s="286"/>
      <c r="EA529" s="286"/>
      <c r="EB529" s="286"/>
      <c r="EC529" s="286"/>
      <c r="ED529" s="286"/>
      <c r="EE529" s="286"/>
      <c r="EF529" s="286"/>
      <c r="EG529" s="286"/>
      <c r="EH529" s="286"/>
      <c r="EI529" s="286"/>
      <c r="EJ529" s="286"/>
      <c r="EK529" s="286"/>
      <c r="EL529" s="286"/>
      <c r="EM529" s="286"/>
      <c r="EN529" s="286"/>
      <c r="EO529" s="286"/>
      <c r="EP529" s="286"/>
      <c r="EQ529" s="286"/>
      <c r="ER529" s="286"/>
      <c r="ES529" s="286"/>
      <c r="ET529" s="286"/>
      <c r="EU529" s="286"/>
      <c r="EV529" s="286"/>
      <c r="EW529" s="286"/>
      <c r="EX529" s="286"/>
      <c r="EY529" s="286"/>
      <c r="EZ529" s="286"/>
      <c r="FA529" s="286"/>
      <c r="FB529" s="286"/>
      <c r="FC529" s="286"/>
      <c r="FD529" s="286"/>
      <c r="FE529" s="286"/>
      <c r="FF529" s="286"/>
      <c r="FG529" s="286"/>
      <c r="FH529" s="286"/>
      <c r="FI529" s="286"/>
      <c r="FJ529" s="286"/>
      <c r="FK529" s="286"/>
      <c r="FL529" s="286"/>
      <c r="FM529" s="286"/>
      <c r="FN529" s="286"/>
      <c r="FO529" s="286"/>
      <c r="FP529" s="286"/>
      <c r="FQ529" s="286"/>
      <c r="FR529" s="286"/>
      <c r="FS529" s="286"/>
      <c r="FT529" s="286"/>
      <c r="FU529" s="286"/>
      <c r="FV529" s="286"/>
      <c r="FW529" s="286"/>
      <c r="FX529" s="286"/>
      <c r="FY529" s="286"/>
      <c r="FZ529" s="286"/>
      <c r="GA529" s="286"/>
      <c r="GB529" s="286"/>
      <c r="GC529" s="286"/>
      <c r="GD529" s="286"/>
      <c r="GE529" s="286"/>
      <c r="GF529" s="286"/>
      <c r="GG529" s="286"/>
      <c r="GH529" s="286"/>
      <c r="GI529" s="286"/>
      <c r="GJ529" s="286"/>
      <c r="GK529" s="286"/>
      <c r="GL529" s="286"/>
      <c r="GM529" s="286"/>
      <c r="GN529" s="286"/>
      <c r="GO529" s="286"/>
      <c r="GP529" s="286"/>
      <c r="GQ529" s="286"/>
      <c r="GR529" s="286"/>
      <c r="GS529" s="286"/>
      <c r="GT529" s="286"/>
      <c r="GU529" s="286"/>
      <c r="GV529" s="286"/>
      <c r="GW529" s="286"/>
      <c r="GX529" s="286"/>
      <c r="GY529" s="286"/>
      <c r="GZ529" s="286"/>
      <c r="HA529" s="286"/>
      <c r="HB529" s="286"/>
      <c r="HC529" s="286"/>
      <c r="HD529" s="286"/>
      <c r="HE529" s="286"/>
      <c r="HF529" s="286"/>
      <c r="HG529" s="286"/>
      <c r="HH529" s="286"/>
      <c r="HI529" s="286"/>
      <c r="HJ529" s="286"/>
      <c r="HK529" s="286"/>
      <c r="HL529" s="286"/>
      <c r="HM529" s="286"/>
      <c r="HN529" s="286"/>
      <c r="HO529" s="286"/>
      <c r="HP529" s="286"/>
      <c r="HQ529" s="286"/>
      <c r="HR529" s="286"/>
      <c r="HS529" s="286"/>
      <c r="HT529" s="286"/>
      <c r="HU529" s="286"/>
      <c r="HV529" s="286"/>
      <c r="HW529" s="286"/>
      <c r="HX529" s="286"/>
      <c r="HY529" s="286"/>
      <c r="HZ529" s="286"/>
      <c r="IA529" s="286"/>
      <c r="IB529" s="286"/>
      <c r="IC529" s="286"/>
      <c r="ID529" s="286"/>
      <c r="IE529" s="286"/>
      <c r="IF529" s="286"/>
      <c r="IG529" s="286"/>
      <c r="IH529" s="286"/>
      <c r="II529" s="286"/>
      <c r="IJ529" s="286"/>
      <c r="IK529" s="286"/>
      <c r="IL529" s="286"/>
      <c r="IM529" s="286"/>
      <c r="IN529" s="286"/>
      <c r="IO529" s="286"/>
      <c r="IP529" s="286"/>
      <c r="IQ529" s="286"/>
      <c r="IR529" s="286"/>
      <c r="IS529" s="286"/>
      <c r="IT529" s="286"/>
      <c r="IU529" s="286"/>
      <c r="IV529" s="286"/>
    </row>
    <row r="530" spans="1:256" s="221" customFormat="1" outlineLevel="1">
      <c r="A530" s="16"/>
      <c r="B530" s="978">
        <v>27</v>
      </c>
      <c r="C530" s="979"/>
      <c r="E530" s="338">
        <f ca="1">IF('Health SCR'!E$3&gt;=$B530,OFFSET($D$502,0,'Health SCR'!E$3-$B530)*OFFSET(Inputs!$C$30,0,$B530-2)/IF(sommmeProdInv(Inputs!$B$30:$AY$30,$D$502:$BA$502,'Health SCR'!E$3)&gt;0,sommmeProdInv(Inputs!$B$30:$AY$30,$D$502:$BA$502,'Health SCR'!E$3),1)+E529,0)</f>
        <v>0</v>
      </c>
      <c r="F530" s="339">
        <f ca="1">IF('Health SCR'!F$3&gt;=$B530,OFFSET($D$502,0,'Health SCR'!F$3-$B530)*OFFSET(Inputs!$C$30,0,$B530-2)/IF(sommmeProdInv(Inputs!$B$30:$AY$30,$D$502:$BA$502,'Health SCR'!F$3)&gt;0,sommmeProdInv(Inputs!$B$30:$AY$30,$D$502:$BA$502,'Health SCR'!F$3),1)+F529,0)</f>
        <v>0</v>
      </c>
      <c r="G530" s="339">
        <f ca="1">IF('Health SCR'!G$3&gt;=$B530,OFFSET($D$502,0,'Health SCR'!G$3-$B530)*OFFSET(Inputs!$C$30,0,$B530-2)/IF(sommmeProdInv(Inputs!$B$30:$AY$30,$D$502:$BA$502,'Health SCR'!G$3)&gt;0,sommmeProdInv(Inputs!$B$30:$AY$30,$D$502:$BA$502,'Health SCR'!G$3),1)+G529,0)</f>
        <v>0</v>
      </c>
      <c r="H530" s="339">
        <f ca="1">IF('Health SCR'!H$3&gt;=$B530,OFFSET($D$502,0,'Health SCR'!H$3-$B530)*OFFSET(Inputs!$C$30,0,$B530-2)/IF(sommmeProdInv(Inputs!$B$30:$AY$30,$D$502:$BA$502,'Health SCR'!H$3)&gt;0,sommmeProdInv(Inputs!$B$30:$AY$30,$D$502:$BA$502,'Health SCR'!H$3),1)+H529,0)</f>
        <v>0</v>
      </c>
      <c r="I530" s="339">
        <f ca="1">IF('Health SCR'!I$3&gt;=$B530,OFFSET($D$502,0,'Health SCR'!I$3-$B530)*OFFSET(Inputs!$C$30,0,$B530-2)/IF(sommmeProdInv(Inputs!$B$30:$AY$30,$D$502:$BA$502,'Health SCR'!I$3)&gt;0,sommmeProdInv(Inputs!$B$30:$AY$30,$D$502:$BA$502,'Health SCR'!I$3),1)+I529,0)</f>
        <v>0</v>
      </c>
      <c r="J530" s="339">
        <f ca="1">IF('Health SCR'!J$3&gt;=$B530,OFFSET($D$502,0,'Health SCR'!J$3-$B530)*OFFSET(Inputs!$C$30,0,$B530-2)/IF(sommmeProdInv(Inputs!$B$30:$AY$30,$D$502:$BA$502,'Health SCR'!J$3)&gt;0,sommmeProdInv(Inputs!$B$30:$AY$30,$D$502:$BA$502,'Health SCR'!J$3),1)+J529,0)</f>
        <v>0</v>
      </c>
      <c r="K530" s="339">
        <f ca="1">IF('Health SCR'!K$3&gt;=$B530,OFFSET($D$502,0,'Health SCR'!K$3-$B530)*OFFSET(Inputs!$C$30,0,$B530-2)/IF(sommmeProdInv(Inputs!$B$30:$AY$30,$D$502:$BA$502,'Health SCR'!K$3)&gt;0,sommmeProdInv(Inputs!$B$30:$AY$30,$D$502:$BA$502,'Health SCR'!K$3),1)+K529,0)</f>
        <v>0</v>
      </c>
      <c r="L530" s="339">
        <f ca="1">IF('Health SCR'!L$3&gt;=$B530,OFFSET($D$502,0,'Health SCR'!L$3-$B530)*OFFSET(Inputs!$C$30,0,$B530-2)/IF(sommmeProdInv(Inputs!$B$30:$AY$30,$D$502:$BA$502,'Health SCR'!L$3)&gt;0,sommmeProdInv(Inputs!$B$30:$AY$30,$D$502:$BA$502,'Health SCR'!L$3),1)+L529,0)</f>
        <v>0</v>
      </c>
      <c r="M530" s="339">
        <f ca="1">IF('Health SCR'!M$3&gt;=$B530,OFFSET($D$502,0,'Health SCR'!M$3-$B530)*OFFSET(Inputs!$C$30,0,$B530-2)/IF(sommmeProdInv(Inputs!$B$30:$AY$30,$D$502:$BA$502,'Health SCR'!M$3)&gt;0,sommmeProdInv(Inputs!$B$30:$AY$30,$D$502:$BA$502,'Health SCR'!M$3),1)+M529,0)</f>
        <v>0</v>
      </c>
      <c r="N530" s="339">
        <f ca="1">IF('Health SCR'!N$3&gt;=$B530,OFFSET($D$502,0,'Health SCR'!N$3-$B530)*OFFSET(Inputs!$C$30,0,$B530-2)/IF(sommmeProdInv(Inputs!$B$30:$AY$30,$D$502:$BA$502,'Health SCR'!N$3)&gt;0,sommmeProdInv(Inputs!$B$30:$AY$30,$D$502:$BA$502,'Health SCR'!N$3),1)+N529,0)</f>
        <v>0</v>
      </c>
      <c r="O530" s="339">
        <f ca="1">IF('Health SCR'!O$3&gt;=$B530,OFFSET($D$502,0,'Health SCR'!O$3-$B530)*OFFSET(Inputs!$C$30,0,$B530-2)/IF(sommmeProdInv(Inputs!$B$30:$AY$30,$D$502:$BA$502,'Health SCR'!O$3)&gt;0,sommmeProdInv(Inputs!$B$30:$AY$30,$D$502:$BA$502,'Health SCR'!O$3),1)+O529,0)</f>
        <v>0</v>
      </c>
      <c r="P530" s="339">
        <f ca="1">IF('Health SCR'!P$3&gt;=$B530,OFFSET($D$502,0,'Health SCR'!P$3-$B530)*OFFSET(Inputs!$C$30,0,$B530-2)/IF(sommmeProdInv(Inputs!$B$30:$AY$30,$D$502:$BA$502,'Health SCR'!P$3)&gt;0,sommmeProdInv(Inputs!$B$30:$AY$30,$D$502:$BA$502,'Health SCR'!P$3),1)+P529,0)</f>
        <v>0</v>
      </c>
      <c r="Q530" s="339">
        <f ca="1">IF('Health SCR'!Q$3&gt;=$B530,OFFSET($D$502,0,'Health SCR'!Q$3-$B530)*OFFSET(Inputs!$C$30,0,$B530-2)/IF(sommmeProdInv(Inputs!$B$30:$AY$30,$D$502:$BA$502,'Health SCR'!Q$3)&gt;0,sommmeProdInv(Inputs!$B$30:$AY$30,$D$502:$BA$502,'Health SCR'!Q$3),1)+Q529,0)</f>
        <v>0</v>
      </c>
      <c r="R530" s="339">
        <f ca="1">IF('Health SCR'!R$3&gt;=$B530,OFFSET($D$502,0,'Health SCR'!R$3-$B530)*OFFSET(Inputs!$C$30,0,$B530-2)/IF(sommmeProdInv(Inputs!$B$30:$AY$30,$D$502:$BA$502,'Health SCR'!R$3)&gt;0,sommmeProdInv(Inputs!$B$30:$AY$30,$D$502:$BA$502,'Health SCR'!R$3),1)+R529,0)</f>
        <v>0</v>
      </c>
      <c r="S530" s="339">
        <f ca="1">IF('Health SCR'!S$3&gt;=$B530,OFFSET($D$502,0,'Health SCR'!S$3-$B530)*OFFSET(Inputs!$C$30,0,$B530-2)/IF(sommmeProdInv(Inputs!$B$30:$AY$30,$D$502:$BA$502,'Health SCR'!S$3)&gt;0,sommmeProdInv(Inputs!$B$30:$AY$30,$D$502:$BA$502,'Health SCR'!S$3),1)+S529,0)</f>
        <v>0</v>
      </c>
      <c r="T530" s="339">
        <f ca="1">IF('Health SCR'!T$3&gt;=$B530,OFFSET($D$502,0,'Health SCR'!T$3-$B530)*OFFSET(Inputs!$C$30,0,$B530-2)/IF(sommmeProdInv(Inputs!$B$30:$AY$30,$D$502:$BA$502,'Health SCR'!T$3)&gt;0,sommmeProdInv(Inputs!$B$30:$AY$30,$D$502:$BA$502,'Health SCR'!T$3),1)+T529,0)</f>
        <v>0</v>
      </c>
      <c r="U530" s="339">
        <f ca="1">IF('Health SCR'!U$3&gt;=$B530,OFFSET($D$502,0,'Health SCR'!U$3-$B530)*OFFSET(Inputs!$C$30,0,$B530-2)/IF(sommmeProdInv(Inputs!$B$30:$AY$30,$D$502:$BA$502,'Health SCR'!U$3)&gt;0,sommmeProdInv(Inputs!$B$30:$AY$30,$D$502:$BA$502,'Health SCR'!U$3),1)+U529,0)</f>
        <v>0</v>
      </c>
      <c r="V530" s="339">
        <f ca="1">IF('Health SCR'!V$3&gt;=$B530,OFFSET($D$502,0,'Health SCR'!V$3-$B530)*OFFSET(Inputs!$C$30,0,$B530-2)/IF(sommmeProdInv(Inputs!$B$30:$AY$30,$D$502:$BA$502,'Health SCR'!V$3)&gt;0,sommmeProdInv(Inputs!$B$30:$AY$30,$D$502:$BA$502,'Health SCR'!V$3),1)+V529,0)</f>
        <v>0</v>
      </c>
      <c r="W530" s="339">
        <f ca="1">IF('Health SCR'!W$3&gt;=$B530,OFFSET($D$502,0,'Health SCR'!W$3-$B530)*OFFSET(Inputs!$C$30,0,$B530-2)/IF(sommmeProdInv(Inputs!$B$30:$AY$30,$D$502:$BA$502,'Health SCR'!W$3)&gt;0,sommmeProdInv(Inputs!$B$30:$AY$30,$D$502:$BA$502,'Health SCR'!W$3),1)+W529,0)</f>
        <v>0</v>
      </c>
      <c r="X530" s="339">
        <f ca="1">IF('Health SCR'!X$3&gt;=$B530,OFFSET($D$502,0,'Health SCR'!X$3-$B530)*OFFSET(Inputs!$C$30,0,$B530-2)/IF(sommmeProdInv(Inputs!$B$30:$AY$30,$D$502:$BA$502,'Health SCR'!X$3)&gt;0,sommmeProdInv(Inputs!$B$30:$AY$30,$D$502:$BA$502,'Health SCR'!X$3),1)+X529,0)</f>
        <v>0</v>
      </c>
      <c r="Y530" s="339">
        <f ca="1">IF('Health SCR'!Y$3&gt;=$B530,OFFSET($D$502,0,'Health SCR'!Y$3-$B530)*OFFSET(Inputs!$C$30,0,$B530-2)/IF(sommmeProdInv(Inputs!$B$30:$AY$30,$D$502:$BA$502,'Health SCR'!Y$3)&gt;0,sommmeProdInv(Inputs!$B$30:$AY$30,$D$502:$BA$502,'Health SCR'!Y$3),1)+Y529,0)</f>
        <v>0</v>
      </c>
      <c r="Z530" s="339">
        <f ca="1">IF('Health SCR'!Z$3&gt;=$B530,OFFSET($D$502,0,'Health SCR'!Z$3-$B530)*OFFSET(Inputs!$C$30,0,$B530-2)/IF(sommmeProdInv(Inputs!$B$30:$AY$30,$D$502:$BA$502,'Health SCR'!Z$3)&gt;0,sommmeProdInv(Inputs!$B$30:$AY$30,$D$502:$BA$502,'Health SCR'!Z$3),1)+Z529,0)</f>
        <v>0</v>
      </c>
      <c r="AA530" s="339">
        <f ca="1">IF('Health SCR'!AA$3&gt;=$B530,OFFSET($D$502,0,'Health SCR'!AA$3-$B530)*OFFSET(Inputs!$C$30,0,$B530-2)/IF(sommmeProdInv(Inputs!$B$30:$AY$30,$D$502:$BA$502,'Health SCR'!AA$3)&gt;0,sommmeProdInv(Inputs!$B$30:$AY$30,$D$502:$BA$502,'Health SCR'!AA$3),1)+AA529,0)</f>
        <v>0</v>
      </c>
      <c r="AB530" s="339">
        <f ca="1">IF('Health SCR'!AB$3&gt;=$B530,OFFSET($D$502,0,'Health SCR'!AB$3-$B530)*OFFSET(Inputs!$C$30,0,$B530-2)/IF(sommmeProdInv(Inputs!$B$30:$AY$30,$D$502:$BA$502,'Health SCR'!AB$3)&gt;0,sommmeProdInv(Inputs!$B$30:$AY$30,$D$502:$BA$502,'Health SCR'!AB$3),1)+AB529,0)</f>
        <v>0</v>
      </c>
      <c r="AC530" s="339">
        <f ca="1">IF('Health SCR'!AC$3&gt;=$B530,OFFSET($D$502,0,'Health SCR'!AC$3-$B530)*OFFSET(Inputs!$C$30,0,$B530-2)/IF(sommmeProdInv(Inputs!$B$30:$AY$30,$D$502:$BA$502,'Health SCR'!AC$3)&gt;0,sommmeProdInv(Inputs!$B$30:$AY$30,$D$502:$BA$502,'Health SCR'!AC$3),1)+AC529,0)</f>
        <v>0</v>
      </c>
      <c r="AD530" s="339">
        <f ca="1">IF('Health SCR'!AD$3&gt;=$B530,OFFSET($D$502,0,'Health SCR'!AD$3-$B530)*OFFSET(Inputs!$C$30,0,$B530-2)/IF(sommmeProdInv(Inputs!$B$30:$AY$30,$D$502:$BA$502,'Health SCR'!AD$3)&gt;0,sommmeProdInv(Inputs!$B$30:$AY$30,$D$502:$BA$502,'Health SCR'!AD$3),1)+AD529,0)</f>
        <v>0</v>
      </c>
      <c r="AE530" s="339">
        <f ca="1">IF('Health SCR'!AE$3&gt;=$B530,OFFSET($D$502,0,'Health SCR'!AE$3-$B530)*OFFSET(Inputs!$C$30,0,$B530-2)/IF(sommmeProdInv(Inputs!$B$30:$AY$30,$D$502:$BA$502,'Health SCR'!AE$3)&gt;0,sommmeProdInv(Inputs!$B$30:$AY$30,$D$502:$BA$502,'Health SCR'!AE$3),1)+AE529,0)</f>
        <v>0</v>
      </c>
      <c r="AF530" s="339">
        <f ca="1">IF('Health SCR'!AF$3&gt;=$B530,OFFSET($D$502,0,'Health SCR'!AF$3-$B530)*OFFSET(Inputs!$C$30,0,$B530-2)/IF(sommmeProdInv(Inputs!$B$30:$AY$30,$D$502:$BA$502,'Health SCR'!AF$3)&gt;0,sommmeProdInv(Inputs!$B$30:$AY$30,$D$502:$BA$502,'Health SCR'!AF$3),1)+AF529,0)</f>
        <v>0</v>
      </c>
      <c r="AG530" s="339">
        <f ca="1">IF('Health SCR'!AG$3&gt;=$B530,OFFSET($D$502,0,'Health SCR'!AG$3-$B530)*OFFSET(Inputs!$C$30,0,$B530-2)/IF(sommmeProdInv(Inputs!$B$30:$AY$30,$D$502:$BA$502,'Health SCR'!AG$3)&gt;0,sommmeProdInv(Inputs!$B$30:$AY$30,$D$502:$BA$502,'Health SCR'!AG$3),1)+AG529,0)</f>
        <v>0</v>
      </c>
      <c r="AH530" s="339">
        <f ca="1">IF('Health SCR'!AH$3&gt;=$B530,OFFSET($D$502,0,'Health SCR'!AH$3-$B530)*OFFSET(Inputs!$C$30,0,$B530-2)/IF(sommmeProdInv(Inputs!$B$30:$AY$30,$D$502:$BA$502,'Health SCR'!AH$3)&gt;0,sommmeProdInv(Inputs!$B$30:$AY$30,$D$502:$BA$502,'Health SCR'!AH$3),1)+AH529,0)</f>
        <v>0</v>
      </c>
      <c r="AI530" s="339">
        <f ca="1">IF('Health SCR'!AI$3&gt;=$B530,OFFSET($D$502,0,'Health SCR'!AI$3-$B530)*OFFSET(Inputs!$C$30,0,$B530-2)/IF(sommmeProdInv(Inputs!$B$30:$AY$30,$D$502:$BA$502,'Health SCR'!AI$3)&gt;0,sommmeProdInv(Inputs!$B$30:$AY$30,$D$502:$BA$502,'Health SCR'!AI$3),1)+AI529,0)</f>
        <v>0</v>
      </c>
      <c r="AJ530" s="339">
        <f ca="1">IF('Health SCR'!AJ$3&gt;=$B530,OFFSET($D$502,0,'Health SCR'!AJ$3-$B530)*OFFSET(Inputs!$C$30,0,$B530-2)/IF(sommmeProdInv(Inputs!$B$30:$AY$30,$D$502:$BA$502,'Health SCR'!AJ$3)&gt;0,sommmeProdInv(Inputs!$B$30:$AY$30,$D$502:$BA$502,'Health SCR'!AJ$3),1)+AJ529,0)</f>
        <v>0</v>
      </c>
      <c r="AK530" s="339">
        <f ca="1">IF('Health SCR'!AK$3&gt;=$B530,OFFSET($D$502,0,'Health SCR'!AK$3-$B530)*OFFSET(Inputs!$C$30,0,$B530-2)/IF(sommmeProdInv(Inputs!$B$30:$AY$30,$D$502:$BA$502,'Health SCR'!AK$3)&gt;0,sommmeProdInv(Inputs!$B$30:$AY$30,$D$502:$BA$502,'Health SCR'!AK$3),1)+AK529,0)</f>
        <v>0</v>
      </c>
      <c r="AL530" s="339">
        <f ca="1">IF('Health SCR'!AL$3&gt;=$B530,OFFSET($D$502,0,'Health SCR'!AL$3-$B530)*OFFSET(Inputs!$C$30,0,$B530-2)/IF(sommmeProdInv(Inputs!$B$30:$AY$30,$D$502:$BA$502,'Health SCR'!AL$3)&gt;0,sommmeProdInv(Inputs!$B$30:$AY$30,$D$502:$BA$502,'Health SCR'!AL$3),1)+AL529,0)</f>
        <v>0</v>
      </c>
      <c r="AM530" s="339">
        <f ca="1">IF('Health SCR'!AM$3&gt;=$B530,OFFSET($D$502,0,'Health SCR'!AM$3-$B530)*OFFSET(Inputs!$C$30,0,$B530-2)/IF(sommmeProdInv(Inputs!$B$30:$AY$30,$D$502:$BA$502,'Health SCR'!AM$3)&gt;0,sommmeProdInv(Inputs!$B$30:$AY$30,$D$502:$BA$502,'Health SCR'!AM$3),1)+AM529,0)</f>
        <v>0</v>
      </c>
      <c r="AN530" s="339">
        <f ca="1">IF('Health SCR'!AN$3&gt;=$B530,OFFSET($D$502,0,'Health SCR'!AN$3-$B530)*OFFSET(Inputs!$C$30,0,$B530-2)/IF(sommmeProdInv(Inputs!$B$30:$AY$30,$D$502:$BA$502,'Health SCR'!AN$3)&gt;0,sommmeProdInv(Inputs!$B$30:$AY$30,$D$502:$BA$502,'Health SCR'!AN$3),1)+AN529,0)</f>
        <v>0</v>
      </c>
      <c r="AO530" s="339">
        <f ca="1">IF('Health SCR'!AO$3&gt;=$B530,OFFSET($D$502,0,'Health SCR'!AO$3-$B530)*OFFSET(Inputs!$C$30,0,$B530-2)/IF(sommmeProdInv(Inputs!$B$30:$AY$30,$D$502:$BA$502,'Health SCR'!AO$3)&gt;0,sommmeProdInv(Inputs!$B$30:$AY$30,$D$502:$BA$502,'Health SCR'!AO$3),1)+AO529,0)</f>
        <v>0</v>
      </c>
      <c r="AP530" s="339">
        <f ca="1">IF('Health SCR'!AP$3&gt;=$B530,OFFSET($D$502,0,'Health SCR'!AP$3-$B530)*OFFSET(Inputs!$C$30,0,$B530-2)/IF(sommmeProdInv(Inputs!$B$30:$AY$30,$D$502:$BA$502,'Health SCR'!AP$3)&gt;0,sommmeProdInv(Inputs!$B$30:$AY$30,$D$502:$BA$502,'Health SCR'!AP$3),1)+AP529,0)</f>
        <v>0</v>
      </c>
      <c r="AQ530" s="339">
        <f ca="1">IF('Health SCR'!AQ$3&gt;=$B530,OFFSET($D$502,0,'Health SCR'!AQ$3-$B530)*OFFSET(Inputs!$C$30,0,$B530-2)/IF(sommmeProdInv(Inputs!$B$30:$AY$30,$D$502:$BA$502,'Health SCR'!AQ$3)&gt;0,sommmeProdInv(Inputs!$B$30:$AY$30,$D$502:$BA$502,'Health SCR'!AQ$3),1)+AQ529,0)</f>
        <v>0</v>
      </c>
      <c r="AR530" s="339">
        <f ca="1">IF('Health SCR'!AR$3&gt;=$B530,OFFSET($D$502,0,'Health SCR'!AR$3-$B530)*OFFSET(Inputs!$C$30,0,$B530-2)/IF(sommmeProdInv(Inputs!$B$30:$AY$30,$D$502:$BA$502,'Health SCR'!AR$3)&gt;0,sommmeProdInv(Inputs!$B$30:$AY$30,$D$502:$BA$502,'Health SCR'!AR$3),1)+AR529,0)</f>
        <v>0</v>
      </c>
      <c r="AS530" s="339">
        <f ca="1">IF('Health SCR'!AS$3&gt;=$B530,OFFSET($D$502,0,'Health SCR'!AS$3-$B530)*OFFSET(Inputs!$C$30,0,$B530-2)/IF(sommmeProdInv(Inputs!$B$30:$AY$30,$D$502:$BA$502,'Health SCR'!AS$3)&gt;0,sommmeProdInv(Inputs!$B$30:$AY$30,$D$502:$BA$502,'Health SCR'!AS$3),1)+AS529,0)</f>
        <v>0</v>
      </c>
      <c r="AT530" s="339">
        <f ca="1">IF('Health SCR'!AT$3&gt;=$B530,OFFSET($D$502,0,'Health SCR'!AT$3-$B530)*OFFSET(Inputs!$C$30,0,$B530-2)/IF(sommmeProdInv(Inputs!$B$30:$AY$30,$D$502:$BA$502,'Health SCR'!AT$3)&gt;0,sommmeProdInv(Inputs!$B$30:$AY$30,$D$502:$BA$502,'Health SCR'!AT$3),1)+AT529,0)</f>
        <v>0</v>
      </c>
      <c r="AU530" s="339">
        <f ca="1">IF('Health SCR'!AU$3&gt;=$B530,OFFSET($D$502,0,'Health SCR'!AU$3-$B530)*OFFSET(Inputs!$C$30,0,$B530-2)/IF(sommmeProdInv(Inputs!$B$30:$AY$30,$D$502:$BA$502,'Health SCR'!AU$3)&gt;0,sommmeProdInv(Inputs!$B$30:$AY$30,$D$502:$BA$502,'Health SCR'!AU$3),1)+AU529,0)</f>
        <v>0</v>
      </c>
      <c r="AV530" s="339">
        <f ca="1">IF('Health SCR'!AV$3&gt;=$B530,OFFSET($D$502,0,'Health SCR'!AV$3-$B530)*OFFSET(Inputs!$C$30,0,$B530-2)/IF(sommmeProdInv(Inputs!$B$30:$AY$30,$D$502:$BA$502,'Health SCR'!AV$3)&gt;0,sommmeProdInv(Inputs!$B$30:$AY$30,$D$502:$BA$502,'Health SCR'!AV$3),1)+AV529,0)</f>
        <v>0</v>
      </c>
      <c r="AW530" s="339">
        <f ca="1">IF('Health SCR'!AW$3&gt;=$B530,OFFSET($D$502,0,'Health SCR'!AW$3-$B530)*OFFSET(Inputs!$C$30,0,$B530-2)/IF(sommmeProdInv(Inputs!$B$30:$AY$30,$D$502:$BA$502,'Health SCR'!AW$3)&gt;0,sommmeProdInv(Inputs!$B$30:$AY$30,$D$502:$BA$502,'Health SCR'!AW$3),1)+AW529,0)</f>
        <v>0</v>
      </c>
      <c r="AX530" s="339">
        <f ca="1">IF('Health SCR'!AX$3&gt;=$B530,OFFSET($D$502,0,'Health SCR'!AX$3-$B530)*OFFSET(Inputs!$C$30,0,$B530-2)/IF(sommmeProdInv(Inputs!$B$30:$AY$30,$D$502:$BA$502,'Health SCR'!AX$3)&gt;0,sommmeProdInv(Inputs!$B$30:$AY$30,$D$502:$BA$502,'Health SCR'!AX$3),1)+AX529,0)</f>
        <v>0</v>
      </c>
      <c r="AY530" s="339">
        <f ca="1">IF('Health SCR'!AY$3&gt;=$B530,OFFSET($D$502,0,'Health SCR'!AY$3-$B530)*OFFSET(Inputs!$C$30,0,$B530-2)/IF(sommmeProdInv(Inputs!$B$30:$AY$30,$D$502:$BA$502,'Health SCR'!AY$3)&gt;0,sommmeProdInv(Inputs!$B$30:$AY$30,$D$502:$BA$502,'Health SCR'!AY$3),1)+AY529,0)</f>
        <v>0</v>
      </c>
      <c r="AZ530" s="339">
        <f ca="1">IF('Health SCR'!AZ$3&gt;=$B530,OFFSET($D$502,0,'Health SCR'!AZ$3-$B530)*OFFSET(Inputs!$C$30,0,$B530-2)/IF(sommmeProdInv(Inputs!$B$30:$AY$30,$D$502:$BA$502,'Health SCR'!AZ$3)&gt;0,sommmeProdInv(Inputs!$B$30:$AY$30,$D$502:$BA$502,'Health SCR'!AZ$3),1)+AZ529,0)</f>
        <v>0</v>
      </c>
      <c r="BA530" s="339">
        <f ca="1">IF('Health SCR'!BA$3&gt;=$B530,OFFSET($D$502,0,'Health SCR'!BA$3-$B530)*OFFSET(Inputs!$C$30,0,$B530-2)/IF(sommmeProdInv(Inputs!$B$30:$AY$30,$D$502:$BA$502,'Health SCR'!BA$3)&gt;0,sommmeProdInv(Inputs!$B$30:$AY$30,$D$502:$BA$502,'Health SCR'!BA$3),1)+BA529,0)</f>
        <v>0</v>
      </c>
      <c r="BB530" s="286"/>
      <c r="BC530" s="286"/>
      <c r="BD530" s="286"/>
      <c r="BE530" s="286"/>
      <c r="BF530" s="286"/>
      <c r="BG530" s="286"/>
      <c r="BH530" s="286"/>
      <c r="BI530" s="286"/>
      <c r="BJ530" s="286"/>
      <c r="BK530" s="286"/>
      <c r="BL530" s="286"/>
      <c r="BM530" s="286"/>
      <c r="BN530" s="286"/>
      <c r="BO530" s="286"/>
      <c r="BP530" s="286"/>
      <c r="BQ530" s="286"/>
      <c r="BR530" s="286"/>
      <c r="BS530" s="286"/>
      <c r="BT530" s="286"/>
      <c r="BU530" s="286"/>
      <c r="BV530" s="286"/>
      <c r="BW530" s="286"/>
      <c r="BX530" s="286"/>
      <c r="BY530" s="286"/>
      <c r="BZ530" s="286"/>
      <c r="CA530" s="286"/>
      <c r="CB530" s="286"/>
      <c r="CC530" s="286"/>
      <c r="CD530" s="286"/>
      <c r="CE530" s="286"/>
      <c r="CF530" s="286"/>
      <c r="CG530" s="286"/>
      <c r="CH530" s="286"/>
      <c r="CI530" s="286"/>
      <c r="CJ530" s="286"/>
      <c r="CK530" s="286"/>
      <c r="CL530" s="286"/>
      <c r="CM530" s="286"/>
      <c r="CN530" s="286"/>
      <c r="CO530" s="286"/>
      <c r="CP530" s="286"/>
      <c r="CQ530" s="286"/>
      <c r="CR530" s="286"/>
      <c r="CS530" s="286"/>
      <c r="CT530" s="286"/>
      <c r="CU530" s="286"/>
      <c r="CV530" s="286"/>
      <c r="CW530" s="286"/>
      <c r="CX530" s="286"/>
      <c r="CY530" s="286"/>
      <c r="CZ530" s="286"/>
      <c r="DA530" s="286"/>
      <c r="DB530" s="286"/>
      <c r="DC530" s="286"/>
      <c r="DD530" s="286"/>
      <c r="DE530" s="286"/>
      <c r="DF530" s="286"/>
      <c r="DG530" s="286"/>
      <c r="DH530" s="286"/>
      <c r="DI530" s="286"/>
      <c r="DJ530" s="286"/>
      <c r="DK530" s="286"/>
      <c r="DL530" s="286"/>
      <c r="DM530" s="286"/>
      <c r="DN530" s="286"/>
      <c r="DO530" s="286"/>
      <c r="DP530" s="286"/>
      <c r="DQ530" s="286"/>
      <c r="DR530" s="286"/>
      <c r="DS530" s="286"/>
      <c r="DT530" s="286"/>
      <c r="DU530" s="286"/>
      <c r="DV530" s="286"/>
      <c r="DW530" s="286"/>
      <c r="DX530" s="286"/>
      <c r="DY530" s="286"/>
      <c r="DZ530" s="286"/>
      <c r="EA530" s="286"/>
      <c r="EB530" s="286"/>
      <c r="EC530" s="286"/>
      <c r="ED530" s="286"/>
      <c r="EE530" s="286"/>
      <c r="EF530" s="286"/>
      <c r="EG530" s="286"/>
      <c r="EH530" s="286"/>
      <c r="EI530" s="286"/>
      <c r="EJ530" s="286"/>
      <c r="EK530" s="286"/>
      <c r="EL530" s="286"/>
      <c r="EM530" s="286"/>
      <c r="EN530" s="286"/>
      <c r="EO530" s="286"/>
      <c r="EP530" s="286"/>
      <c r="EQ530" s="286"/>
      <c r="ER530" s="286"/>
      <c r="ES530" s="286"/>
      <c r="ET530" s="286"/>
      <c r="EU530" s="286"/>
      <c r="EV530" s="286"/>
      <c r="EW530" s="286"/>
      <c r="EX530" s="286"/>
      <c r="EY530" s="286"/>
      <c r="EZ530" s="286"/>
      <c r="FA530" s="286"/>
      <c r="FB530" s="286"/>
      <c r="FC530" s="286"/>
      <c r="FD530" s="286"/>
      <c r="FE530" s="286"/>
      <c r="FF530" s="286"/>
      <c r="FG530" s="286"/>
      <c r="FH530" s="286"/>
      <c r="FI530" s="286"/>
      <c r="FJ530" s="286"/>
      <c r="FK530" s="286"/>
      <c r="FL530" s="286"/>
      <c r="FM530" s="286"/>
      <c r="FN530" s="286"/>
      <c r="FO530" s="286"/>
      <c r="FP530" s="286"/>
      <c r="FQ530" s="286"/>
      <c r="FR530" s="286"/>
      <c r="FS530" s="286"/>
      <c r="FT530" s="286"/>
      <c r="FU530" s="286"/>
      <c r="FV530" s="286"/>
      <c r="FW530" s="286"/>
      <c r="FX530" s="286"/>
      <c r="FY530" s="286"/>
      <c r="FZ530" s="286"/>
      <c r="GA530" s="286"/>
      <c r="GB530" s="286"/>
      <c r="GC530" s="286"/>
      <c r="GD530" s="286"/>
      <c r="GE530" s="286"/>
      <c r="GF530" s="286"/>
      <c r="GG530" s="286"/>
      <c r="GH530" s="286"/>
      <c r="GI530" s="286"/>
      <c r="GJ530" s="286"/>
      <c r="GK530" s="286"/>
      <c r="GL530" s="286"/>
      <c r="GM530" s="286"/>
      <c r="GN530" s="286"/>
      <c r="GO530" s="286"/>
      <c r="GP530" s="286"/>
      <c r="GQ530" s="286"/>
      <c r="GR530" s="286"/>
      <c r="GS530" s="286"/>
      <c r="GT530" s="286"/>
      <c r="GU530" s="286"/>
      <c r="GV530" s="286"/>
      <c r="GW530" s="286"/>
      <c r="GX530" s="286"/>
      <c r="GY530" s="286"/>
      <c r="GZ530" s="286"/>
      <c r="HA530" s="286"/>
      <c r="HB530" s="286"/>
      <c r="HC530" s="286"/>
      <c r="HD530" s="286"/>
      <c r="HE530" s="286"/>
      <c r="HF530" s="286"/>
      <c r="HG530" s="286"/>
      <c r="HH530" s="286"/>
      <c r="HI530" s="286"/>
      <c r="HJ530" s="286"/>
      <c r="HK530" s="286"/>
      <c r="HL530" s="286"/>
      <c r="HM530" s="286"/>
      <c r="HN530" s="286"/>
      <c r="HO530" s="286"/>
      <c r="HP530" s="286"/>
      <c r="HQ530" s="286"/>
      <c r="HR530" s="286"/>
      <c r="HS530" s="286"/>
      <c r="HT530" s="286"/>
      <c r="HU530" s="286"/>
      <c r="HV530" s="286"/>
      <c r="HW530" s="286"/>
      <c r="HX530" s="286"/>
      <c r="HY530" s="286"/>
      <c r="HZ530" s="286"/>
      <c r="IA530" s="286"/>
      <c r="IB530" s="286"/>
      <c r="IC530" s="286"/>
      <c r="ID530" s="286"/>
      <c r="IE530" s="286"/>
      <c r="IF530" s="286"/>
      <c r="IG530" s="286"/>
      <c r="IH530" s="286"/>
      <c r="II530" s="286"/>
      <c r="IJ530" s="286"/>
      <c r="IK530" s="286"/>
      <c r="IL530" s="286"/>
      <c r="IM530" s="286"/>
      <c r="IN530" s="286"/>
      <c r="IO530" s="286"/>
      <c r="IP530" s="286"/>
      <c r="IQ530" s="286"/>
      <c r="IR530" s="286"/>
      <c r="IS530" s="286"/>
      <c r="IT530" s="286"/>
      <c r="IU530" s="286"/>
      <c r="IV530" s="286"/>
    </row>
    <row r="531" spans="1:256" s="221" customFormat="1" outlineLevel="1">
      <c r="A531" s="16"/>
      <c r="B531" s="978">
        <v>28</v>
      </c>
      <c r="C531" s="979"/>
      <c r="E531" s="338">
        <f ca="1">IF('Health SCR'!E$3&gt;=$B531,OFFSET($D$502,0,'Health SCR'!E$3-$B531)*OFFSET(Inputs!$C$30,0,$B531-2)/IF(sommmeProdInv(Inputs!$B$30:$AY$30,$D$502:$BA$502,'Health SCR'!E$3)&gt;0,sommmeProdInv(Inputs!$B$30:$AY$30,$D$502:$BA$502,'Health SCR'!E$3),1)+E530,0)</f>
        <v>0</v>
      </c>
      <c r="F531" s="339">
        <f ca="1">IF('Health SCR'!F$3&gt;=$B531,OFFSET($D$502,0,'Health SCR'!F$3-$B531)*OFFSET(Inputs!$C$30,0,$B531-2)/IF(sommmeProdInv(Inputs!$B$30:$AY$30,$D$502:$BA$502,'Health SCR'!F$3)&gt;0,sommmeProdInv(Inputs!$B$30:$AY$30,$D$502:$BA$502,'Health SCR'!F$3),1)+F530,0)</f>
        <v>0</v>
      </c>
      <c r="G531" s="339">
        <f ca="1">IF('Health SCR'!G$3&gt;=$B531,OFFSET($D$502,0,'Health SCR'!G$3-$B531)*OFFSET(Inputs!$C$30,0,$B531-2)/IF(sommmeProdInv(Inputs!$B$30:$AY$30,$D$502:$BA$502,'Health SCR'!G$3)&gt;0,sommmeProdInv(Inputs!$B$30:$AY$30,$D$502:$BA$502,'Health SCR'!G$3),1)+G530,0)</f>
        <v>0</v>
      </c>
      <c r="H531" s="339">
        <f ca="1">IF('Health SCR'!H$3&gt;=$B531,OFFSET($D$502,0,'Health SCR'!H$3-$B531)*OFFSET(Inputs!$C$30,0,$B531-2)/IF(sommmeProdInv(Inputs!$B$30:$AY$30,$D$502:$BA$502,'Health SCR'!H$3)&gt;0,sommmeProdInv(Inputs!$B$30:$AY$30,$D$502:$BA$502,'Health SCR'!H$3),1)+H530,0)</f>
        <v>0</v>
      </c>
      <c r="I531" s="339">
        <f ca="1">IF('Health SCR'!I$3&gt;=$B531,OFFSET($D$502,0,'Health SCR'!I$3-$B531)*OFFSET(Inputs!$C$30,0,$B531-2)/IF(sommmeProdInv(Inputs!$B$30:$AY$30,$D$502:$BA$502,'Health SCR'!I$3)&gt;0,sommmeProdInv(Inputs!$B$30:$AY$30,$D$502:$BA$502,'Health SCR'!I$3),1)+I530,0)</f>
        <v>0</v>
      </c>
      <c r="J531" s="339">
        <f ca="1">IF('Health SCR'!J$3&gt;=$B531,OFFSET($D$502,0,'Health SCR'!J$3-$B531)*OFFSET(Inputs!$C$30,0,$B531-2)/IF(sommmeProdInv(Inputs!$B$30:$AY$30,$D$502:$BA$502,'Health SCR'!J$3)&gt;0,sommmeProdInv(Inputs!$B$30:$AY$30,$D$502:$BA$502,'Health SCR'!J$3),1)+J530,0)</f>
        <v>0</v>
      </c>
      <c r="K531" s="339">
        <f ca="1">IF('Health SCR'!K$3&gt;=$B531,OFFSET($D$502,0,'Health SCR'!K$3-$B531)*OFFSET(Inputs!$C$30,0,$B531-2)/IF(sommmeProdInv(Inputs!$B$30:$AY$30,$D$502:$BA$502,'Health SCR'!K$3)&gt;0,sommmeProdInv(Inputs!$B$30:$AY$30,$D$502:$BA$502,'Health SCR'!K$3),1)+K530,0)</f>
        <v>0</v>
      </c>
      <c r="L531" s="339">
        <f ca="1">IF('Health SCR'!L$3&gt;=$B531,OFFSET($D$502,0,'Health SCR'!L$3-$B531)*OFFSET(Inputs!$C$30,0,$B531-2)/IF(sommmeProdInv(Inputs!$B$30:$AY$30,$D$502:$BA$502,'Health SCR'!L$3)&gt;0,sommmeProdInv(Inputs!$B$30:$AY$30,$D$502:$BA$502,'Health SCR'!L$3),1)+L530,0)</f>
        <v>0</v>
      </c>
      <c r="M531" s="339">
        <f ca="1">IF('Health SCR'!M$3&gt;=$B531,OFFSET($D$502,0,'Health SCR'!M$3-$B531)*OFFSET(Inputs!$C$30,0,$B531-2)/IF(sommmeProdInv(Inputs!$B$30:$AY$30,$D$502:$BA$502,'Health SCR'!M$3)&gt;0,sommmeProdInv(Inputs!$B$30:$AY$30,$D$502:$BA$502,'Health SCR'!M$3),1)+M530,0)</f>
        <v>0</v>
      </c>
      <c r="N531" s="339">
        <f ca="1">IF('Health SCR'!N$3&gt;=$B531,OFFSET($D$502,0,'Health SCR'!N$3-$B531)*OFFSET(Inputs!$C$30,0,$B531-2)/IF(sommmeProdInv(Inputs!$B$30:$AY$30,$D$502:$BA$502,'Health SCR'!N$3)&gt;0,sommmeProdInv(Inputs!$B$30:$AY$30,$D$502:$BA$502,'Health SCR'!N$3),1)+N530,0)</f>
        <v>0</v>
      </c>
      <c r="O531" s="339">
        <f ca="1">IF('Health SCR'!O$3&gt;=$B531,OFFSET($D$502,0,'Health SCR'!O$3-$B531)*OFFSET(Inputs!$C$30,0,$B531-2)/IF(sommmeProdInv(Inputs!$B$30:$AY$30,$D$502:$BA$502,'Health SCR'!O$3)&gt;0,sommmeProdInv(Inputs!$B$30:$AY$30,$D$502:$BA$502,'Health SCR'!O$3),1)+O530,0)</f>
        <v>0</v>
      </c>
      <c r="P531" s="339">
        <f ca="1">IF('Health SCR'!P$3&gt;=$B531,OFFSET($D$502,0,'Health SCR'!P$3-$B531)*OFFSET(Inputs!$C$30,0,$B531-2)/IF(sommmeProdInv(Inputs!$B$30:$AY$30,$D$502:$BA$502,'Health SCR'!P$3)&gt;0,sommmeProdInv(Inputs!$B$30:$AY$30,$D$502:$BA$502,'Health SCR'!P$3),1)+P530,0)</f>
        <v>0</v>
      </c>
      <c r="Q531" s="339">
        <f ca="1">IF('Health SCR'!Q$3&gt;=$B531,OFFSET($D$502,0,'Health SCR'!Q$3-$B531)*OFFSET(Inputs!$C$30,0,$B531-2)/IF(sommmeProdInv(Inputs!$B$30:$AY$30,$D$502:$BA$502,'Health SCR'!Q$3)&gt;0,sommmeProdInv(Inputs!$B$30:$AY$30,$D$502:$BA$502,'Health SCR'!Q$3),1)+Q530,0)</f>
        <v>0</v>
      </c>
      <c r="R531" s="339">
        <f ca="1">IF('Health SCR'!R$3&gt;=$B531,OFFSET($D$502,0,'Health SCR'!R$3-$B531)*OFFSET(Inputs!$C$30,0,$B531-2)/IF(sommmeProdInv(Inputs!$B$30:$AY$30,$D$502:$BA$502,'Health SCR'!R$3)&gt;0,sommmeProdInv(Inputs!$B$30:$AY$30,$D$502:$BA$502,'Health SCR'!R$3),1)+R530,0)</f>
        <v>0</v>
      </c>
      <c r="S531" s="339">
        <f ca="1">IF('Health SCR'!S$3&gt;=$B531,OFFSET($D$502,0,'Health SCR'!S$3-$B531)*OFFSET(Inputs!$C$30,0,$B531-2)/IF(sommmeProdInv(Inputs!$B$30:$AY$30,$D$502:$BA$502,'Health SCR'!S$3)&gt;0,sommmeProdInv(Inputs!$B$30:$AY$30,$D$502:$BA$502,'Health SCR'!S$3),1)+S530,0)</f>
        <v>0</v>
      </c>
      <c r="T531" s="339">
        <f ca="1">IF('Health SCR'!T$3&gt;=$B531,OFFSET($D$502,0,'Health SCR'!T$3-$B531)*OFFSET(Inputs!$C$30,0,$B531-2)/IF(sommmeProdInv(Inputs!$B$30:$AY$30,$D$502:$BA$502,'Health SCR'!T$3)&gt;0,sommmeProdInv(Inputs!$B$30:$AY$30,$D$502:$BA$502,'Health SCR'!T$3),1)+T530,0)</f>
        <v>0</v>
      </c>
      <c r="U531" s="339">
        <f ca="1">IF('Health SCR'!U$3&gt;=$B531,OFFSET($D$502,0,'Health SCR'!U$3-$B531)*OFFSET(Inputs!$C$30,0,$B531-2)/IF(sommmeProdInv(Inputs!$B$30:$AY$30,$D$502:$BA$502,'Health SCR'!U$3)&gt;0,sommmeProdInv(Inputs!$B$30:$AY$30,$D$502:$BA$502,'Health SCR'!U$3),1)+U530,0)</f>
        <v>0</v>
      </c>
      <c r="V531" s="339">
        <f ca="1">IF('Health SCR'!V$3&gt;=$B531,OFFSET($D$502,0,'Health SCR'!V$3-$B531)*OFFSET(Inputs!$C$30,0,$B531-2)/IF(sommmeProdInv(Inputs!$B$30:$AY$30,$D$502:$BA$502,'Health SCR'!V$3)&gt;0,sommmeProdInv(Inputs!$B$30:$AY$30,$D$502:$BA$502,'Health SCR'!V$3),1)+V530,0)</f>
        <v>0</v>
      </c>
      <c r="W531" s="339">
        <f ca="1">IF('Health SCR'!W$3&gt;=$B531,OFFSET($D$502,0,'Health SCR'!W$3-$B531)*OFFSET(Inputs!$C$30,0,$B531-2)/IF(sommmeProdInv(Inputs!$B$30:$AY$30,$D$502:$BA$502,'Health SCR'!W$3)&gt;0,sommmeProdInv(Inputs!$B$30:$AY$30,$D$502:$BA$502,'Health SCR'!W$3),1)+W530,0)</f>
        <v>0</v>
      </c>
      <c r="X531" s="339">
        <f ca="1">IF('Health SCR'!X$3&gt;=$B531,OFFSET($D$502,0,'Health SCR'!X$3-$B531)*OFFSET(Inputs!$C$30,0,$B531-2)/IF(sommmeProdInv(Inputs!$B$30:$AY$30,$D$502:$BA$502,'Health SCR'!X$3)&gt;0,sommmeProdInv(Inputs!$B$30:$AY$30,$D$502:$BA$502,'Health SCR'!X$3),1)+X530,0)</f>
        <v>0</v>
      </c>
      <c r="Y531" s="339">
        <f ca="1">IF('Health SCR'!Y$3&gt;=$B531,OFFSET($D$502,0,'Health SCR'!Y$3-$B531)*OFFSET(Inputs!$C$30,0,$B531-2)/IF(sommmeProdInv(Inputs!$B$30:$AY$30,$D$502:$BA$502,'Health SCR'!Y$3)&gt;0,sommmeProdInv(Inputs!$B$30:$AY$30,$D$502:$BA$502,'Health SCR'!Y$3),1)+Y530,0)</f>
        <v>0</v>
      </c>
      <c r="Z531" s="339">
        <f ca="1">IF('Health SCR'!Z$3&gt;=$B531,OFFSET($D$502,0,'Health SCR'!Z$3-$B531)*OFFSET(Inputs!$C$30,0,$B531-2)/IF(sommmeProdInv(Inputs!$B$30:$AY$30,$D$502:$BA$502,'Health SCR'!Z$3)&gt;0,sommmeProdInv(Inputs!$B$30:$AY$30,$D$502:$BA$502,'Health SCR'!Z$3),1)+Z530,0)</f>
        <v>0</v>
      </c>
      <c r="AA531" s="339">
        <f ca="1">IF('Health SCR'!AA$3&gt;=$B531,OFFSET($D$502,0,'Health SCR'!AA$3-$B531)*OFFSET(Inputs!$C$30,0,$B531-2)/IF(sommmeProdInv(Inputs!$B$30:$AY$30,$D$502:$BA$502,'Health SCR'!AA$3)&gt;0,sommmeProdInv(Inputs!$B$30:$AY$30,$D$502:$BA$502,'Health SCR'!AA$3),1)+AA530,0)</f>
        <v>0</v>
      </c>
      <c r="AB531" s="339">
        <f ca="1">IF('Health SCR'!AB$3&gt;=$B531,OFFSET($D$502,0,'Health SCR'!AB$3-$B531)*OFFSET(Inputs!$C$30,0,$B531-2)/IF(sommmeProdInv(Inputs!$B$30:$AY$30,$D$502:$BA$502,'Health SCR'!AB$3)&gt;0,sommmeProdInv(Inputs!$B$30:$AY$30,$D$502:$BA$502,'Health SCR'!AB$3),1)+AB530,0)</f>
        <v>0</v>
      </c>
      <c r="AC531" s="339">
        <f ca="1">IF('Health SCR'!AC$3&gt;=$B531,OFFSET($D$502,0,'Health SCR'!AC$3-$B531)*OFFSET(Inputs!$C$30,0,$B531-2)/IF(sommmeProdInv(Inputs!$B$30:$AY$30,$D$502:$BA$502,'Health SCR'!AC$3)&gt;0,sommmeProdInv(Inputs!$B$30:$AY$30,$D$502:$BA$502,'Health SCR'!AC$3),1)+AC530,0)</f>
        <v>0</v>
      </c>
      <c r="AD531" s="339">
        <f ca="1">IF('Health SCR'!AD$3&gt;=$B531,OFFSET($D$502,0,'Health SCR'!AD$3-$B531)*OFFSET(Inputs!$C$30,0,$B531-2)/IF(sommmeProdInv(Inputs!$B$30:$AY$30,$D$502:$BA$502,'Health SCR'!AD$3)&gt;0,sommmeProdInv(Inputs!$B$30:$AY$30,$D$502:$BA$502,'Health SCR'!AD$3),1)+AD530,0)</f>
        <v>0</v>
      </c>
      <c r="AE531" s="339">
        <f ca="1">IF('Health SCR'!AE$3&gt;=$B531,OFFSET($D$502,0,'Health SCR'!AE$3-$B531)*OFFSET(Inputs!$C$30,0,$B531-2)/IF(sommmeProdInv(Inputs!$B$30:$AY$30,$D$502:$BA$502,'Health SCR'!AE$3)&gt;0,sommmeProdInv(Inputs!$B$30:$AY$30,$D$502:$BA$502,'Health SCR'!AE$3),1)+AE530,0)</f>
        <v>0</v>
      </c>
      <c r="AF531" s="339">
        <f ca="1">IF('Health SCR'!AF$3&gt;=$B531,OFFSET($D$502,0,'Health SCR'!AF$3-$B531)*OFFSET(Inputs!$C$30,0,$B531-2)/IF(sommmeProdInv(Inputs!$B$30:$AY$30,$D$502:$BA$502,'Health SCR'!AF$3)&gt;0,sommmeProdInv(Inputs!$B$30:$AY$30,$D$502:$BA$502,'Health SCR'!AF$3),1)+AF530,0)</f>
        <v>0</v>
      </c>
      <c r="AG531" s="339">
        <f ca="1">IF('Health SCR'!AG$3&gt;=$B531,OFFSET($D$502,0,'Health SCR'!AG$3-$B531)*OFFSET(Inputs!$C$30,0,$B531-2)/IF(sommmeProdInv(Inputs!$B$30:$AY$30,$D$502:$BA$502,'Health SCR'!AG$3)&gt;0,sommmeProdInv(Inputs!$B$30:$AY$30,$D$502:$BA$502,'Health SCR'!AG$3),1)+AG530,0)</f>
        <v>0</v>
      </c>
      <c r="AH531" s="339">
        <f ca="1">IF('Health SCR'!AH$3&gt;=$B531,OFFSET($D$502,0,'Health SCR'!AH$3-$B531)*OFFSET(Inputs!$C$30,0,$B531-2)/IF(sommmeProdInv(Inputs!$B$30:$AY$30,$D$502:$BA$502,'Health SCR'!AH$3)&gt;0,sommmeProdInv(Inputs!$B$30:$AY$30,$D$502:$BA$502,'Health SCR'!AH$3),1)+AH530,0)</f>
        <v>0</v>
      </c>
      <c r="AI531" s="339">
        <f ca="1">IF('Health SCR'!AI$3&gt;=$B531,OFFSET($D$502,0,'Health SCR'!AI$3-$B531)*OFFSET(Inputs!$C$30,0,$B531-2)/IF(sommmeProdInv(Inputs!$B$30:$AY$30,$D$502:$BA$502,'Health SCR'!AI$3)&gt;0,sommmeProdInv(Inputs!$B$30:$AY$30,$D$502:$BA$502,'Health SCR'!AI$3),1)+AI530,0)</f>
        <v>0</v>
      </c>
      <c r="AJ531" s="339">
        <f ca="1">IF('Health SCR'!AJ$3&gt;=$B531,OFFSET($D$502,0,'Health SCR'!AJ$3-$B531)*OFFSET(Inputs!$C$30,0,$B531-2)/IF(sommmeProdInv(Inputs!$B$30:$AY$30,$D$502:$BA$502,'Health SCR'!AJ$3)&gt;0,sommmeProdInv(Inputs!$B$30:$AY$30,$D$502:$BA$502,'Health SCR'!AJ$3),1)+AJ530,0)</f>
        <v>0</v>
      </c>
      <c r="AK531" s="339">
        <f ca="1">IF('Health SCR'!AK$3&gt;=$B531,OFFSET($D$502,0,'Health SCR'!AK$3-$B531)*OFFSET(Inputs!$C$30,0,$B531-2)/IF(sommmeProdInv(Inputs!$B$30:$AY$30,$D$502:$BA$502,'Health SCR'!AK$3)&gt;0,sommmeProdInv(Inputs!$B$30:$AY$30,$D$502:$BA$502,'Health SCR'!AK$3),1)+AK530,0)</f>
        <v>0</v>
      </c>
      <c r="AL531" s="339">
        <f ca="1">IF('Health SCR'!AL$3&gt;=$B531,OFFSET($D$502,0,'Health SCR'!AL$3-$B531)*OFFSET(Inputs!$C$30,0,$B531-2)/IF(sommmeProdInv(Inputs!$B$30:$AY$30,$D$502:$BA$502,'Health SCR'!AL$3)&gt;0,sommmeProdInv(Inputs!$B$30:$AY$30,$D$502:$BA$502,'Health SCR'!AL$3),1)+AL530,0)</f>
        <v>0</v>
      </c>
      <c r="AM531" s="339">
        <f ca="1">IF('Health SCR'!AM$3&gt;=$B531,OFFSET($D$502,0,'Health SCR'!AM$3-$B531)*OFFSET(Inputs!$C$30,0,$B531-2)/IF(sommmeProdInv(Inputs!$B$30:$AY$30,$D$502:$BA$502,'Health SCR'!AM$3)&gt;0,sommmeProdInv(Inputs!$B$30:$AY$30,$D$502:$BA$502,'Health SCR'!AM$3),1)+AM530,0)</f>
        <v>0</v>
      </c>
      <c r="AN531" s="339">
        <f ca="1">IF('Health SCR'!AN$3&gt;=$B531,OFFSET($D$502,0,'Health SCR'!AN$3-$B531)*OFFSET(Inputs!$C$30,0,$B531-2)/IF(sommmeProdInv(Inputs!$B$30:$AY$30,$D$502:$BA$502,'Health SCR'!AN$3)&gt;0,sommmeProdInv(Inputs!$B$30:$AY$30,$D$502:$BA$502,'Health SCR'!AN$3),1)+AN530,0)</f>
        <v>0</v>
      </c>
      <c r="AO531" s="339">
        <f ca="1">IF('Health SCR'!AO$3&gt;=$B531,OFFSET($D$502,0,'Health SCR'!AO$3-$B531)*OFFSET(Inputs!$C$30,0,$B531-2)/IF(sommmeProdInv(Inputs!$B$30:$AY$30,$D$502:$BA$502,'Health SCR'!AO$3)&gt;0,sommmeProdInv(Inputs!$B$30:$AY$30,$D$502:$BA$502,'Health SCR'!AO$3),1)+AO530,0)</f>
        <v>0</v>
      </c>
      <c r="AP531" s="339">
        <f ca="1">IF('Health SCR'!AP$3&gt;=$B531,OFFSET($D$502,0,'Health SCR'!AP$3-$B531)*OFFSET(Inputs!$C$30,0,$B531-2)/IF(sommmeProdInv(Inputs!$B$30:$AY$30,$D$502:$BA$502,'Health SCR'!AP$3)&gt;0,sommmeProdInv(Inputs!$B$30:$AY$30,$D$502:$BA$502,'Health SCR'!AP$3),1)+AP530,0)</f>
        <v>0</v>
      </c>
      <c r="AQ531" s="339">
        <f ca="1">IF('Health SCR'!AQ$3&gt;=$B531,OFFSET($D$502,0,'Health SCR'!AQ$3-$B531)*OFFSET(Inputs!$C$30,0,$B531-2)/IF(sommmeProdInv(Inputs!$B$30:$AY$30,$D$502:$BA$502,'Health SCR'!AQ$3)&gt;0,sommmeProdInv(Inputs!$B$30:$AY$30,$D$502:$BA$502,'Health SCR'!AQ$3),1)+AQ530,0)</f>
        <v>0</v>
      </c>
      <c r="AR531" s="339">
        <f ca="1">IF('Health SCR'!AR$3&gt;=$B531,OFFSET($D$502,0,'Health SCR'!AR$3-$B531)*OFFSET(Inputs!$C$30,0,$B531-2)/IF(sommmeProdInv(Inputs!$B$30:$AY$30,$D$502:$BA$502,'Health SCR'!AR$3)&gt;0,sommmeProdInv(Inputs!$B$30:$AY$30,$D$502:$BA$502,'Health SCR'!AR$3),1)+AR530,0)</f>
        <v>0</v>
      </c>
      <c r="AS531" s="339">
        <f ca="1">IF('Health SCR'!AS$3&gt;=$B531,OFFSET($D$502,0,'Health SCR'!AS$3-$B531)*OFFSET(Inputs!$C$30,0,$B531-2)/IF(sommmeProdInv(Inputs!$B$30:$AY$30,$D$502:$BA$502,'Health SCR'!AS$3)&gt;0,sommmeProdInv(Inputs!$B$30:$AY$30,$D$502:$BA$502,'Health SCR'!AS$3),1)+AS530,0)</f>
        <v>0</v>
      </c>
      <c r="AT531" s="339">
        <f ca="1">IF('Health SCR'!AT$3&gt;=$B531,OFFSET($D$502,0,'Health SCR'!AT$3-$B531)*OFFSET(Inputs!$C$30,0,$B531-2)/IF(sommmeProdInv(Inputs!$B$30:$AY$30,$D$502:$BA$502,'Health SCR'!AT$3)&gt;0,sommmeProdInv(Inputs!$B$30:$AY$30,$D$502:$BA$502,'Health SCR'!AT$3),1)+AT530,0)</f>
        <v>0</v>
      </c>
      <c r="AU531" s="339">
        <f ca="1">IF('Health SCR'!AU$3&gt;=$B531,OFFSET($D$502,0,'Health SCR'!AU$3-$B531)*OFFSET(Inputs!$C$30,0,$B531-2)/IF(sommmeProdInv(Inputs!$B$30:$AY$30,$D$502:$BA$502,'Health SCR'!AU$3)&gt;0,sommmeProdInv(Inputs!$B$30:$AY$30,$D$502:$BA$502,'Health SCR'!AU$3),1)+AU530,0)</f>
        <v>0</v>
      </c>
      <c r="AV531" s="339">
        <f ca="1">IF('Health SCR'!AV$3&gt;=$B531,OFFSET($D$502,0,'Health SCR'!AV$3-$B531)*OFFSET(Inputs!$C$30,0,$B531-2)/IF(sommmeProdInv(Inputs!$B$30:$AY$30,$D$502:$BA$502,'Health SCR'!AV$3)&gt;0,sommmeProdInv(Inputs!$B$30:$AY$30,$D$502:$BA$502,'Health SCR'!AV$3),1)+AV530,0)</f>
        <v>0</v>
      </c>
      <c r="AW531" s="339">
        <f ca="1">IF('Health SCR'!AW$3&gt;=$B531,OFFSET($D$502,0,'Health SCR'!AW$3-$B531)*OFFSET(Inputs!$C$30,0,$B531-2)/IF(sommmeProdInv(Inputs!$B$30:$AY$30,$D$502:$BA$502,'Health SCR'!AW$3)&gt;0,sommmeProdInv(Inputs!$B$30:$AY$30,$D$502:$BA$502,'Health SCR'!AW$3),1)+AW530,0)</f>
        <v>0</v>
      </c>
      <c r="AX531" s="339">
        <f ca="1">IF('Health SCR'!AX$3&gt;=$B531,OFFSET($D$502,0,'Health SCR'!AX$3-$B531)*OFFSET(Inputs!$C$30,0,$B531-2)/IF(sommmeProdInv(Inputs!$B$30:$AY$30,$D$502:$BA$502,'Health SCR'!AX$3)&gt;0,sommmeProdInv(Inputs!$B$30:$AY$30,$D$502:$BA$502,'Health SCR'!AX$3),1)+AX530,0)</f>
        <v>0</v>
      </c>
      <c r="AY531" s="339">
        <f ca="1">IF('Health SCR'!AY$3&gt;=$B531,OFFSET($D$502,0,'Health SCR'!AY$3-$B531)*OFFSET(Inputs!$C$30,0,$B531-2)/IF(sommmeProdInv(Inputs!$B$30:$AY$30,$D$502:$BA$502,'Health SCR'!AY$3)&gt;0,sommmeProdInv(Inputs!$B$30:$AY$30,$D$502:$BA$502,'Health SCR'!AY$3),1)+AY530,0)</f>
        <v>0</v>
      </c>
      <c r="AZ531" s="339">
        <f ca="1">IF('Health SCR'!AZ$3&gt;=$B531,OFFSET($D$502,0,'Health SCR'!AZ$3-$B531)*OFFSET(Inputs!$C$30,0,$B531-2)/IF(sommmeProdInv(Inputs!$B$30:$AY$30,$D$502:$BA$502,'Health SCR'!AZ$3)&gt;0,sommmeProdInv(Inputs!$B$30:$AY$30,$D$502:$BA$502,'Health SCR'!AZ$3),1)+AZ530,0)</f>
        <v>0</v>
      </c>
      <c r="BA531" s="339">
        <f ca="1">IF('Health SCR'!BA$3&gt;=$B531,OFFSET($D$502,0,'Health SCR'!BA$3-$B531)*OFFSET(Inputs!$C$30,0,$B531-2)/IF(sommmeProdInv(Inputs!$B$30:$AY$30,$D$502:$BA$502,'Health SCR'!BA$3)&gt;0,sommmeProdInv(Inputs!$B$30:$AY$30,$D$502:$BA$502,'Health SCR'!BA$3),1)+BA530,0)</f>
        <v>0</v>
      </c>
      <c r="BB531" s="286"/>
      <c r="BC531" s="286"/>
      <c r="BD531" s="286"/>
      <c r="BE531" s="286"/>
      <c r="BF531" s="286"/>
      <c r="BG531" s="286"/>
      <c r="BH531" s="286"/>
      <c r="BI531" s="286"/>
      <c r="BJ531" s="286"/>
      <c r="BK531" s="286"/>
      <c r="BL531" s="286"/>
      <c r="BM531" s="286"/>
      <c r="BN531" s="286"/>
      <c r="BO531" s="286"/>
      <c r="BP531" s="286"/>
      <c r="BQ531" s="286"/>
      <c r="BR531" s="286"/>
      <c r="BS531" s="286"/>
      <c r="BT531" s="286"/>
      <c r="BU531" s="286"/>
      <c r="BV531" s="286"/>
      <c r="BW531" s="286"/>
      <c r="BX531" s="286"/>
      <c r="BY531" s="286"/>
      <c r="BZ531" s="286"/>
      <c r="CA531" s="286"/>
      <c r="CB531" s="286"/>
      <c r="CC531" s="286"/>
      <c r="CD531" s="286"/>
      <c r="CE531" s="286"/>
      <c r="CF531" s="286"/>
      <c r="CG531" s="286"/>
      <c r="CH531" s="286"/>
      <c r="CI531" s="286"/>
      <c r="CJ531" s="286"/>
      <c r="CK531" s="286"/>
      <c r="CL531" s="286"/>
      <c r="CM531" s="286"/>
      <c r="CN531" s="286"/>
      <c r="CO531" s="286"/>
      <c r="CP531" s="286"/>
      <c r="CQ531" s="286"/>
      <c r="CR531" s="286"/>
      <c r="CS531" s="286"/>
      <c r="CT531" s="286"/>
      <c r="CU531" s="286"/>
      <c r="CV531" s="286"/>
      <c r="CW531" s="286"/>
      <c r="CX531" s="286"/>
      <c r="CY531" s="286"/>
      <c r="CZ531" s="286"/>
      <c r="DA531" s="286"/>
      <c r="DB531" s="286"/>
      <c r="DC531" s="286"/>
      <c r="DD531" s="286"/>
      <c r="DE531" s="286"/>
      <c r="DF531" s="286"/>
      <c r="DG531" s="286"/>
      <c r="DH531" s="286"/>
      <c r="DI531" s="286"/>
      <c r="DJ531" s="286"/>
      <c r="DK531" s="286"/>
      <c r="DL531" s="286"/>
      <c r="DM531" s="286"/>
      <c r="DN531" s="286"/>
      <c r="DO531" s="286"/>
      <c r="DP531" s="286"/>
      <c r="DQ531" s="286"/>
      <c r="DR531" s="286"/>
      <c r="DS531" s="286"/>
      <c r="DT531" s="286"/>
      <c r="DU531" s="286"/>
      <c r="DV531" s="286"/>
      <c r="DW531" s="286"/>
      <c r="DX531" s="286"/>
      <c r="DY531" s="286"/>
      <c r="DZ531" s="286"/>
      <c r="EA531" s="286"/>
      <c r="EB531" s="286"/>
      <c r="EC531" s="286"/>
      <c r="ED531" s="286"/>
      <c r="EE531" s="286"/>
      <c r="EF531" s="286"/>
      <c r="EG531" s="286"/>
      <c r="EH531" s="286"/>
      <c r="EI531" s="286"/>
      <c r="EJ531" s="286"/>
      <c r="EK531" s="286"/>
      <c r="EL531" s="286"/>
      <c r="EM531" s="286"/>
      <c r="EN531" s="286"/>
      <c r="EO531" s="286"/>
      <c r="EP531" s="286"/>
      <c r="EQ531" s="286"/>
      <c r="ER531" s="286"/>
      <c r="ES531" s="286"/>
      <c r="ET531" s="286"/>
      <c r="EU531" s="286"/>
      <c r="EV531" s="286"/>
      <c r="EW531" s="286"/>
      <c r="EX531" s="286"/>
      <c r="EY531" s="286"/>
      <c r="EZ531" s="286"/>
      <c r="FA531" s="286"/>
      <c r="FB531" s="286"/>
      <c r="FC531" s="286"/>
      <c r="FD531" s="286"/>
      <c r="FE531" s="286"/>
      <c r="FF531" s="286"/>
      <c r="FG531" s="286"/>
      <c r="FH531" s="286"/>
      <c r="FI531" s="286"/>
      <c r="FJ531" s="286"/>
      <c r="FK531" s="286"/>
      <c r="FL531" s="286"/>
      <c r="FM531" s="286"/>
      <c r="FN531" s="286"/>
      <c r="FO531" s="286"/>
      <c r="FP531" s="286"/>
      <c r="FQ531" s="286"/>
      <c r="FR531" s="286"/>
      <c r="FS531" s="286"/>
      <c r="FT531" s="286"/>
      <c r="FU531" s="286"/>
      <c r="FV531" s="286"/>
      <c r="FW531" s="286"/>
      <c r="FX531" s="286"/>
      <c r="FY531" s="286"/>
      <c r="FZ531" s="286"/>
      <c r="GA531" s="286"/>
      <c r="GB531" s="286"/>
      <c r="GC531" s="286"/>
      <c r="GD531" s="286"/>
      <c r="GE531" s="286"/>
      <c r="GF531" s="286"/>
      <c r="GG531" s="286"/>
      <c r="GH531" s="286"/>
      <c r="GI531" s="286"/>
      <c r="GJ531" s="286"/>
      <c r="GK531" s="286"/>
      <c r="GL531" s="286"/>
      <c r="GM531" s="286"/>
      <c r="GN531" s="286"/>
      <c r="GO531" s="286"/>
      <c r="GP531" s="286"/>
      <c r="GQ531" s="286"/>
      <c r="GR531" s="286"/>
      <c r="GS531" s="286"/>
      <c r="GT531" s="286"/>
      <c r="GU531" s="286"/>
      <c r="GV531" s="286"/>
      <c r="GW531" s="286"/>
      <c r="GX531" s="286"/>
      <c r="GY531" s="286"/>
      <c r="GZ531" s="286"/>
      <c r="HA531" s="286"/>
      <c r="HB531" s="286"/>
      <c r="HC531" s="286"/>
      <c r="HD531" s="286"/>
      <c r="HE531" s="286"/>
      <c r="HF531" s="286"/>
      <c r="HG531" s="286"/>
      <c r="HH531" s="286"/>
      <c r="HI531" s="286"/>
      <c r="HJ531" s="286"/>
      <c r="HK531" s="286"/>
      <c r="HL531" s="286"/>
      <c r="HM531" s="286"/>
      <c r="HN531" s="286"/>
      <c r="HO531" s="286"/>
      <c r="HP531" s="286"/>
      <c r="HQ531" s="286"/>
      <c r="HR531" s="286"/>
      <c r="HS531" s="286"/>
      <c r="HT531" s="286"/>
      <c r="HU531" s="286"/>
      <c r="HV531" s="286"/>
      <c r="HW531" s="286"/>
      <c r="HX531" s="286"/>
      <c r="HY531" s="286"/>
      <c r="HZ531" s="286"/>
      <c r="IA531" s="286"/>
      <c r="IB531" s="286"/>
      <c r="IC531" s="286"/>
      <c r="ID531" s="286"/>
      <c r="IE531" s="286"/>
      <c r="IF531" s="286"/>
      <c r="IG531" s="286"/>
      <c r="IH531" s="286"/>
      <c r="II531" s="286"/>
      <c r="IJ531" s="286"/>
      <c r="IK531" s="286"/>
      <c r="IL531" s="286"/>
      <c r="IM531" s="286"/>
      <c r="IN531" s="286"/>
      <c r="IO531" s="286"/>
      <c r="IP531" s="286"/>
      <c r="IQ531" s="286"/>
      <c r="IR531" s="286"/>
      <c r="IS531" s="286"/>
      <c r="IT531" s="286"/>
      <c r="IU531" s="286"/>
      <c r="IV531" s="286"/>
    </row>
    <row r="532" spans="1:256" s="221" customFormat="1" outlineLevel="1">
      <c r="A532" s="16"/>
      <c r="B532" s="978">
        <v>29</v>
      </c>
      <c r="C532" s="979"/>
      <c r="E532" s="338">
        <f ca="1">IF('Health SCR'!E$3&gt;=$B532,OFFSET($D$502,0,'Health SCR'!E$3-$B532)*OFFSET(Inputs!$C$30,0,$B532-2)/IF(sommmeProdInv(Inputs!$B$30:$AY$30,$D$502:$BA$502,'Health SCR'!E$3)&gt;0,sommmeProdInv(Inputs!$B$30:$AY$30,$D$502:$BA$502,'Health SCR'!E$3),1)+E531,0)</f>
        <v>0</v>
      </c>
      <c r="F532" s="339">
        <f ca="1">IF('Health SCR'!F$3&gt;=$B532,OFFSET($D$502,0,'Health SCR'!F$3-$B532)*OFFSET(Inputs!$C$30,0,$B532-2)/IF(sommmeProdInv(Inputs!$B$30:$AY$30,$D$502:$BA$502,'Health SCR'!F$3)&gt;0,sommmeProdInv(Inputs!$B$30:$AY$30,$D$502:$BA$502,'Health SCR'!F$3),1)+F531,0)</f>
        <v>0</v>
      </c>
      <c r="G532" s="339">
        <f ca="1">IF('Health SCR'!G$3&gt;=$B532,OFFSET($D$502,0,'Health SCR'!G$3-$B532)*OFFSET(Inputs!$C$30,0,$B532-2)/IF(sommmeProdInv(Inputs!$B$30:$AY$30,$D$502:$BA$502,'Health SCR'!G$3)&gt;0,sommmeProdInv(Inputs!$B$30:$AY$30,$D$502:$BA$502,'Health SCR'!G$3),1)+G531,0)</f>
        <v>0</v>
      </c>
      <c r="H532" s="339">
        <f ca="1">IF('Health SCR'!H$3&gt;=$B532,OFFSET($D$502,0,'Health SCR'!H$3-$B532)*OFFSET(Inputs!$C$30,0,$B532-2)/IF(sommmeProdInv(Inputs!$B$30:$AY$30,$D$502:$BA$502,'Health SCR'!H$3)&gt;0,sommmeProdInv(Inputs!$B$30:$AY$30,$D$502:$BA$502,'Health SCR'!H$3),1)+H531,0)</f>
        <v>0</v>
      </c>
      <c r="I532" s="339">
        <f ca="1">IF('Health SCR'!I$3&gt;=$B532,OFFSET($D$502,0,'Health SCR'!I$3-$B532)*OFFSET(Inputs!$C$30,0,$B532-2)/IF(sommmeProdInv(Inputs!$B$30:$AY$30,$D$502:$BA$502,'Health SCR'!I$3)&gt;0,sommmeProdInv(Inputs!$B$30:$AY$30,$D$502:$BA$502,'Health SCR'!I$3),1)+I531,0)</f>
        <v>0</v>
      </c>
      <c r="J532" s="339">
        <f ca="1">IF('Health SCR'!J$3&gt;=$B532,OFFSET($D$502,0,'Health SCR'!J$3-$B532)*OFFSET(Inputs!$C$30,0,$B532-2)/IF(sommmeProdInv(Inputs!$B$30:$AY$30,$D$502:$BA$502,'Health SCR'!J$3)&gt;0,sommmeProdInv(Inputs!$B$30:$AY$30,$D$502:$BA$502,'Health SCR'!J$3),1)+J531,0)</f>
        <v>0</v>
      </c>
      <c r="K532" s="339">
        <f ca="1">IF('Health SCR'!K$3&gt;=$B532,OFFSET($D$502,0,'Health SCR'!K$3-$B532)*OFFSET(Inputs!$C$30,0,$B532-2)/IF(sommmeProdInv(Inputs!$B$30:$AY$30,$D$502:$BA$502,'Health SCR'!K$3)&gt;0,sommmeProdInv(Inputs!$B$30:$AY$30,$D$502:$BA$502,'Health SCR'!K$3),1)+K531,0)</f>
        <v>0</v>
      </c>
      <c r="L532" s="339">
        <f ca="1">IF('Health SCR'!L$3&gt;=$B532,OFFSET($D$502,0,'Health SCR'!L$3-$B532)*OFFSET(Inputs!$C$30,0,$B532-2)/IF(sommmeProdInv(Inputs!$B$30:$AY$30,$D$502:$BA$502,'Health SCR'!L$3)&gt;0,sommmeProdInv(Inputs!$B$30:$AY$30,$D$502:$BA$502,'Health SCR'!L$3),1)+L531,0)</f>
        <v>0</v>
      </c>
      <c r="M532" s="339">
        <f ca="1">IF('Health SCR'!M$3&gt;=$B532,OFFSET($D$502,0,'Health SCR'!M$3-$B532)*OFFSET(Inputs!$C$30,0,$B532-2)/IF(sommmeProdInv(Inputs!$B$30:$AY$30,$D$502:$BA$502,'Health SCR'!M$3)&gt;0,sommmeProdInv(Inputs!$B$30:$AY$30,$D$502:$BA$502,'Health SCR'!M$3),1)+M531,0)</f>
        <v>0</v>
      </c>
      <c r="N532" s="339">
        <f ca="1">IF('Health SCR'!N$3&gt;=$B532,OFFSET($D$502,0,'Health SCR'!N$3-$B532)*OFFSET(Inputs!$C$30,0,$B532-2)/IF(sommmeProdInv(Inputs!$B$30:$AY$30,$D$502:$BA$502,'Health SCR'!N$3)&gt;0,sommmeProdInv(Inputs!$B$30:$AY$30,$D$502:$BA$502,'Health SCR'!N$3),1)+N531,0)</f>
        <v>0</v>
      </c>
      <c r="O532" s="339">
        <f ca="1">IF('Health SCR'!O$3&gt;=$B532,OFFSET($D$502,0,'Health SCR'!O$3-$B532)*OFFSET(Inputs!$C$30,0,$B532-2)/IF(sommmeProdInv(Inputs!$B$30:$AY$30,$D$502:$BA$502,'Health SCR'!O$3)&gt;0,sommmeProdInv(Inputs!$B$30:$AY$30,$D$502:$BA$502,'Health SCR'!O$3),1)+O531,0)</f>
        <v>0</v>
      </c>
      <c r="P532" s="339">
        <f ca="1">IF('Health SCR'!P$3&gt;=$B532,OFFSET($D$502,0,'Health SCR'!P$3-$B532)*OFFSET(Inputs!$C$30,0,$B532-2)/IF(sommmeProdInv(Inputs!$B$30:$AY$30,$D$502:$BA$502,'Health SCR'!P$3)&gt;0,sommmeProdInv(Inputs!$B$30:$AY$30,$D$502:$BA$502,'Health SCR'!P$3),1)+P531,0)</f>
        <v>0</v>
      </c>
      <c r="Q532" s="339">
        <f ca="1">IF('Health SCR'!Q$3&gt;=$B532,OFFSET($D$502,0,'Health SCR'!Q$3-$B532)*OFFSET(Inputs!$C$30,0,$B532-2)/IF(sommmeProdInv(Inputs!$B$30:$AY$30,$D$502:$BA$502,'Health SCR'!Q$3)&gt;0,sommmeProdInv(Inputs!$B$30:$AY$30,$D$502:$BA$502,'Health SCR'!Q$3),1)+Q531,0)</f>
        <v>0</v>
      </c>
      <c r="R532" s="339">
        <f ca="1">IF('Health SCR'!R$3&gt;=$B532,OFFSET($D$502,0,'Health SCR'!R$3-$B532)*OFFSET(Inputs!$C$30,0,$B532-2)/IF(sommmeProdInv(Inputs!$B$30:$AY$30,$D$502:$BA$502,'Health SCR'!R$3)&gt;0,sommmeProdInv(Inputs!$B$30:$AY$30,$D$502:$BA$502,'Health SCR'!R$3),1)+R531,0)</f>
        <v>0</v>
      </c>
      <c r="S532" s="339">
        <f ca="1">IF('Health SCR'!S$3&gt;=$B532,OFFSET($D$502,0,'Health SCR'!S$3-$B532)*OFFSET(Inputs!$C$30,0,$B532-2)/IF(sommmeProdInv(Inputs!$B$30:$AY$30,$D$502:$BA$502,'Health SCR'!S$3)&gt;0,sommmeProdInv(Inputs!$B$30:$AY$30,$D$502:$BA$502,'Health SCR'!S$3),1)+S531,0)</f>
        <v>0</v>
      </c>
      <c r="T532" s="339">
        <f ca="1">IF('Health SCR'!T$3&gt;=$B532,OFFSET($D$502,0,'Health SCR'!T$3-$B532)*OFFSET(Inputs!$C$30,0,$B532-2)/IF(sommmeProdInv(Inputs!$B$30:$AY$30,$D$502:$BA$502,'Health SCR'!T$3)&gt;0,sommmeProdInv(Inputs!$B$30:$AY$30,$D$502:$BA$502,'Health SCR'!T$3),1)+T531,0)</f>
        <v>0</v>
      </c>
      <c r="U532" s="339">
        <f ca="1">IF('Health SCR'!U$3&gt;=$B532,OFFSET($D$502,0,'Health SCR'!U$3-$B532)*OFFSET(Inputs!$C$30,0,$B532-2)/IF(sommmeProdInv(Inputs!$B$30:$AY$30,$D$502:$BA$502,'Health SCR'!U$3)&gt;0,sommmeProdInv(Inputs!$B$30:$AY$30,$D$502:$BA$502,'Health SCR'!U$3),1)+U531,0)</f>
        <v>0</v>
      </c>
      <c r="V532" s="339">
        <f ca="1">IF('Health SCR'!V$3&gt;=$B532,OFFSET($D$502,0,'Health SCR'!V$3-$B532)*OFFSET(Inputs!$C$30,0,$B532-2)/IF(sommmeProdInv(Inputs!$B$30:$AY$30,$D$502:$BA$502,'Health SCR'!V$3)&gt;0,sommmeProdInv(Inputs!$B$30:$AY$30,$D$502:$BA$502,'Health SCR'!V$3),1)+V531,0)</f>
        <v>0</v>
      </c>
      <c r="W532" s="339">
        <f ca="1">IF('Health SCR'!W$3&gt;=$B532,OFFSET($D$502,0,'Health SCR'!W$3-$B532)*OFFSET(Inputs!$C$30,0,$B532-2)/IF(sommmeProdInv(Inputs!$B$30:$AY$30,$D$502:$BA$502,'Health SCR'!W$3)&gt;0,sommmeProdInv(Inputs!$B$30:$AY$30,$D$502:$BA$502,'Health SCR'!W$3),1)+W531,0)</f>
        <v>0</v>
      </c>
      <c r="X532" s="339">
        <f ca="1">IF('Health SCR'!X$3&gt;=$B532,OFFSET($D$502,0,'Health SCR'!X$3-$B532)*OFFSET(Inputs!$C$30,0,$B532-2)/IF(sommmeProdInv(Inputs!$B$30:$AY$30,$D$502:$BA$502,'Health SCR'!X$3)&gt;0,sommmeProdInv(Inputs!$B$30:$AY$30,$D$502:$BA$502,'Health SCR'!X$3),1)+X531,0)</f>
        <v>0</v>
      </c>
      <c r="Y532" s="339">
        <f ca="1">IF('Health SCR'!Y$3&gt;=$B532,OFFSET($D$502,0,'Health SCR'!Y$3-$B532)*OFFSET(Inputs!$C$30,0,$B532-2)/IF(sommmeProdInv(Inputs!$B$30:$AY$30,$D$502:$BA$502,'Health SCR'!Y$3)&gt;0,sommmeProdInv(Inputs!$B$30:$AY$30,$D$502:$BA$502,'Health SCR'!Y$3),1)+Y531,0)</f>
        <v>0</v>
      </c>
      <c r="Z532" s="339">
        <f ca="1">IF('Health SCR'!Z$3&gt;=$B532,OFFSET($D$502,0,'Health SCR'!Z$3-$B532)*OFFSET(Inputs!$C$30,0,$B532-2)/IF(sommmeProdInv(Inputs!$B$30:$AY$30,$D$502:$BA$502,'Health SCR'!Z$3)&gt;0,sommmeProdInv(Inputs!$B$30:$AY$30,$D$502:$BA$502,'Health SCR'!Z$3),1)+Z531,0)</f>
        <v>0</v>
      </c>
      <c r="AA532" s="339">
        <f ca="1">IF('Health SCR'!AA$3&gt;=$B532,OFFSET($D$502,0,'Health SCR'!AA$3-$B532)*OFFSET(Inputs!$C$30,0,$B532-2)/IF(sommmeProdInv(Inputs!$B$30:$AY$30,$D$502:$BA$502,'Health SCR'!AA$3)&gt;0,sommmeProdInv(Inputs!$B$30:$AY$30,$D$502:$BA$502,'Health SCR'!AA$3),1)+AA531,0)</f>
        <v>0</v>
      </c>
      <c r="AB532" s="339">
        <f ca="1">IF('Health SCR'!AB$3&gt;=$B532,OFFSET($D$502,0,'Health SCR'!AB$3-$B532)*OFFSET(Inputs!$C$30,0,$B532-2)/IF(sommmeProdInv(Inputs!$B$30:$AY$30,$D$502:$BA$502,'Health SCR'!AB$3)&gt;0,sommmeProdInv(Inputs!$B$30:$AY$30,$D$502:$BA$502,'Health SCR'!AB$3),1)+AB531,0)</f>
        <v>0</v>
      </c>
      <c r="AC532" s="339">
        <f ca="1">IF('Health SCR'!AC$3&gt;=$B532,OFFSET($D$502,0,'Health SCR'!AC$3-$B532)*OFFSET(Inputs!$C$30,0,$B532-2)/IF(sommmeProdInv(Inputs!$B$30:$AY$30,$D$502:$BA$502,'Health SCR'!AC$3)&gt;0,sommmeProdInv(Inputs!$B$30:$AY$30,$D$502:$BA$502,'Health SCR'!AC$3),1)+AC531,0)</f>
        <v>0</v>
      </c>
      <c r="AD532" s="339">
        <f ca="1">IF('Health SCR'!AD$3&gt;=$B532,OFFSET($D$502,0,'Health SCR'!AD$3-$B532)*OFFSET(Inputs!$C$30,0,$B532-2)/IF(sommmeProdInv(Inputs!$B$30:$AY$30,$D$502:$BA$502,'Health SCR'!AD$3)&gt;0,sommmeProdInv(Inputs!$B$30:$AY$30,$D$502:$BA$502,'Health SCR'!AD$3),1)+AD531,0)</f>
        <v>0</v>
      </c>
      <c r="AE532" s="339">
        <f ca="1">IF('Health SCR'!AE$3&gt;=$B532,OFFSET($D$502,0,'Health SCR'!AE$3-$B532)*OFFSET(Inputs!$C$30,0,$B532-2)/IF(sommmeProdInv(Inputs!$B$30:$AY$30,$D$502:$BA$502,'Health SCR'!AE$3)&gt;0,sommmeProdInv(Inputs!$B$30:$AY$30,$D$502:$BA$502,'Health SCR'!AE$3),1)+AE531,0)</f>
        <v>0</v>
      </c>
      <c r="AF532" s="339">
        <f ca="1">IF('Health SCR'!AF$3&gt;=$B532,OFFSET($D$502,0,'Health SCR'!AF$3-$B532)*OFFSET(Inputs!$C$30,0,$B532-2)/IF(sommmeProdInv(Inputs!$B$30:$AY$30,$D$502:$BA$502,'Health SCR'!AF$3)&gt;0,sommmeProdInv(Inputs!$B$30:$AY$30,$D$502:$BA$502,'Health SCR'!AF$3),1)+AF531,0)</f>
        <v>0</v>
      </c>
      <c r="AG532" s="339">
        <f ca="1">IF('Health SCR'!AG$3&gt;=$B532,OFFSET($D$502,0,'Health SCR'!AG$3-$B532)*OFFSET(Inputs!$C$30,0,$B532-2)/IF(sommmeProdInv(Inputs!$B$30:$AY$30,$D$502:$BA$502,'Health SCR'!AG$3)&gt;0,sommmeProdInv(Inputs!$B$30:$AY$30,$D$502:$BA$502,'Health SCR'!AG$3),1)+AG531,0)</f>
        <v>0</v>
      </c>
      <c r="AH532" s="339">
        <f ca="1">IF('Health SCR'!AH$3&gt;=$B532,OFFSET($D$502,0,'Health SCR'!AH$3-$B532)*OFFSET(Inputs!$C$30,0,$B532-2)/IF(sommmeProdInv(Inputs!$B$30:$AY$30,$D$502:$BA$502,'Health SCR'!AH$3)&gt;0,sommmeProdInv(Inputs!$B$30:$AY$30,$D$502:$BA$502,'Health SCR'!AH$3),1)+AH531,0)</f>
        <v>0</v>
      </c>
      <c r="AI532" s="339">
        <f ca="1">IF('Health SCR'!AI$3&gt;=$B532,OFFSET($D$502,0,'Health SCR'!AI$3-$B532)*OFFSET(Inputs!$C$30,0,$B532-2)/IF(sommmeProdInv(Inputs!$B$30:$AY$30,$D$502:$BA$502,'Health SCR'!AI$3)&gt;0,sommmeProdInv(Inputs!$B$30:$AY$30,$D$502:$BA$502,'Health SCR'!AI$3),1)+AI531,0)</f>
        <v>0</v>
      </c>
      <c r="AJ532" s="339">
        <f ca="1">IF('Health SCR'!AJ$3&gt;=$B532,OFFSET($D$502,0,'Health SCR'!AJ$3-$B532)*OFFSET(Inputs!$C$30,0,$B532-2)/IF(sommmeProdInv(Inputs!$B$30:$AY$30,$D$502:$BA$502,'Health SCR'!AJ$3)&gt;0,sommmeProdInv(Inputs!$B$30:$AY$30,$D$502:$BA$502,'Health SCR'!AJ$3),1)+AJ531,0)</f>
        <v>0</v>
      </c>
      <c r="AK532" s="339">
        <f ca="1">IF('Health SCR'!AK$3&gt;=$B532,OFFSET($D$502,0,'Health SCR'!AK$3-$B532)*OFFSET(Inputs!$C$30,0,$B532-2)/IF(sommmeProdInv(Inputs!$B$30:$AY$30,$D$502:$BA$502,'Health SCR'!AK$3)&gt;0,sommmeProdInv(Inputs!$B$30:$AY$30,$D$502:$BA$502,'Health SCR'!AK$3),1)+AK531,0)</f>
        <v>0</v>
      </c>
      <c r="AL532" s="339">
        <f ca="1">IF('Health SCR'!AL$3&gt;=$B532,OFFSET($D$502,0,'Health SCR'!AL$3-$B532)*OFFSET(Inputs!$C$30,0,$B532-2)/IF(sommmeProdInv(Inputs!$B$30:$AY$30,$D$502:$BA$502,'Health SCR'!AL$3)&gt;0,sommmeProdInv(Inputs!$B$30:$AY$30,$D$502:$BA$502,'Health SCR'!AL$3),1)+AL531,0)</f>
        <v>0</v>
      </c>
      <c r="AM532" s="339">
        <f ca="1">IF('Health SCR'!AM$3&gt;=$B532,OFFSET($D$502,0,'Health SCR'!AM$3-$B532)*OFFSET(Inputs!$C$30,0,$B532-2)/IF(sommmeProdInv(Inputs!$B$30:$AY$30,$D$502:$BA$502,'Health SCR'!AM$3)&gt;0,sommmeProdInv(Inputs!$B$30:$AY$30,$D$502:$BA$502,'Health SCR'!AM$3),1)+AM531,0)</f>
        <v>0</v>
      </c>
      <c r="AN532" s="339">
        <f ca="1">IF('Health SCR'!AN$3&gt;=$B532,OFFSET($D$502,0,'Health SCR'!AN$3-$B532)*OFFSET(Inputs!$C$30,0,$B532-2)/IF(sommmeProdInv(Inputs!$B$30:$AY$30,$D$502:$BA$502,'Health SCR'!AN$3)&gt;0,sommmeProdInv(Inputs!$B$30:$AY$30,$D$502:$BA$502,'Health SCR'!AN$3),1)+AN531,0)</f>
        <v>0</v>
      </c>
      <c r="AO532" s="339">
        <f ca="1">IF('Health SCR'!AO$3&gt;=$B532,OFFSET($D$502,0,'Health SCR'!AO$3-$B532)*OFFSET(Inputs!$C$30,0,$B532-2)/IF(sommmeProdInv(Inputs!$B$30:$AY$30,$D$502:$BA$502,'Health SCR'!AO$3)&gt;0,sommmeProdInv(Inputs!$B$30:$AY$30,$D$502:$BA$502,'Health SCR'!AO$3),1)+AO531,0)</f>
        <v>0</v>
      </c>
      <c r="AP532" s="339">
        <f ca="1">IF('Health SCR'!AP$3&gt;=$B532,OFFSET($D$502,0,'Health SCR'!AP$3-$B532)*OFFSET(Inputs!$C$30,0,$B532-2)/IF(sommmeProdInv(Inputs!$B$30:$AY$30,$D$502:$BA$502,'Health SCR'!AP$3)&gt;0,sommmeProdInv(Inputs!$B$30:$AY$30,$D$502:$BA$502,'Health SCR'!AP$3),1)+AP531,0)</f>
        <v>0</v>
      </c>
      <c r="AQ532" s="339">
        <f ca="1">IF('Health SCR'!AQ$3&gt;=$B532,OFFSET($D$502,0,'Health SCR'!AQ$3-$B532)*OFFSET(Inputs!$C$30,0,$B532-2)/IF(sommmeProdInv(Inputs!$B$30:$AY$30,$D$502:$BA$502,'Health SCR'!AQ$3)&gt;0,sommmeProdInv(Inputs!$B$30:$AY$30,$D$502:$BA$502,'Health SCR'!AQ$3),1)+AQ531,0)</f>
        <v>0</v>
      </c>
      <c r="AR532" s="339">
        <f ca="1">IF('Health SCR'!AR$3&gt;=$B532,OFFSET($D$502,0,'Health SCR'!AR$3-$B532)*OFFSET(Inputs!$C$30,0,$B532-2)/IF(sommmeProdInv(Inputs!$B$30:$AY$30,$D$502:$BA$502,'Health SCR'!AR$3)&gt;0,sommmeProdInv(Inputs!$B$30:$AY$30,$D$502:$BA$502,'Health SCR'!AR$3),1)+AR531,0)</f>
        <v>0</v>
      </c>
      <c r="AS532" s="339">
        <f ca="1">IF('Health SCR'!AS$3&gt;=$B532,OFFSET($D$502,0,'Health SCR'!AS$3-$B532)*OFFSET(Inputs!$C$30,0,$B532-2)/IF(sommmeProdInv(Inputs!$B$30:$AY$30,$D$502:$BA$502,'Health SCR'!AS$3)&gt;0,sommmeProdInv(Inputs!$B$30:$AY$30,$D$502:$BA$502,'Health SCR'!AS$3),1)+AS531,0)</f>
        <v>0</v>
      </c>
      <c r="AT532" s="339">
        <f ca="1">IF('Health SCR'!AT$3&gt;=$B532,OFFSET($D$502,0,'Health SCR'!AT$3-$B532)*OFFSET(Inputs!$C$30,0,$B532-2)/IF(sommmeProdInv(Inputs!$B$30:$AY$30,$D$502:$BA$502,'Health SCR'!AT$3)&gt;0,sommmeProdInv(Inputs!$B$30:$AY$30,$D$502:$BA$502,'Health SCR'!AT$3),1)+AT531,0)</f>
        <v>0</v>
      </c>
      <c r="AU532" s="339">
        <f ca="1">IF('Health SCR'!AU$3&gt;=$B532,OFFSET($D$502,0,'Health SCR'!AU$3-$B532)*OFFSET(Inputs!$C$30,0,$B532-2)/IF(sommmeProdInv(Inputs!$B$30:$AY$30,$D$502:$BA$502,'Health SCR'!AU$3)&gt;0,sommmeProdInv(Inputs!$B$30:$AY$30,$D$502:$BA$502,'Health SCR'!AU$3),1)+AU531,0)</f>
        <v>0</v>
      </c>
      <c r="AV532" s="339">
        <f ca="1">IF('Health SCR'!AV$3&gt;=$B532,OFFSET($D$502,0,'Health SCR'!AV$3-$B532)*OFFSET(Inputs!$C$30,0,$B532-2)/IF(sommmeProdInv(Inputs!$B$30:$AY$30,$D$502:$BA$502,'Health SCR'!AV$3)&gt;0,sommmeProdInv(Inputs!$B$30:$AY$30,$D$502:$BA$502,'Health SCR'!AV$3),1)+AV531,0)</f>
        <v>0</v>
      </c>
      <c r="AW532" s="339">
        <f ca="1">IF('Health SCR'!AW$3&gt;=$B532,OFFSET($D$502,0,'Health SCR'!AW$3-$B532)*OFFSET(Inputs!$C$30,0,$B532-2)/IF(sommmeProdInv(Inputs!$B$30:$AY$30,$D$502:$BA$502,'Health SCR'!AW$3)&gt;0,sommmeProdInv(Inputs!$B$30:$AY$30,$D$502:$BA$502,'Health SCR'!AW$3),1)+AW531,0)</f>
        <v>0</v>
      </c>
      <c r="AX532" s="339">
        <f ca="1">IF('Health SCR'!AX$3&gt;=$B532,OFFSET($D$502,0,'Health SCR'!AX$3-$B532)*OFFSET(Inputs!$C$30,0,$B532-2)/IF(sommmeProdInv(Inputs!$B$30:$AY$30,$D$502:$BA$502,'Health SCR'!AX$3)&gt;0,sommmeProdInv(Inputs!$B$30:$AY$30,$D$502:$BA$502,'Health SCR'!AX$3),1)+AX531,0)</f>
        <v>0</v>
      </c>
      <c r="AY532" s="339">
        <f ca="1">IF('Health SCR'!AY$3&gt;=$B532,OFFSET($D$502,0,'Health SCR'!AY$3-$B532)*OFFSET(Inputs!$C$30,0,$B532-2)/IF(sommmeProdInv(Inputs!$B$30:$AY$30,$D$502:$BA$502,'Health SCR'!AY$3)&gt;0,sommmeProdInv(Inputs!$B$30:$AY$30,$D$502:$BA$502,'Health SCR'!AY$3),1)+AY531,0)</f>
        <v>0</v>
      </c>
      <c r="AZ532" s="339">
        <f ca="1">IF('Health SCR'!AZ$3&gt;=$B532,OFFSET($D$502,0,'Health SCR'!AZ$3-$B532)*OFFSET(Inputs!$C$30,0,$B532-2)/IF(sommmeProdInv(Inputs!$B$30:$AY$30,$D$502:$BA$502,'Health SCR'!AZ$3)&gt;0,sommmeProdInv(Inputs!$B$30:$AY$30,$D$502:$BA$502,'Health SCR'!AZ$3),1)+AZ531,0)</f>
        <v>0</v>
      </c>
      <c r="BA532" s="339">
        <f ca="1">IF('Health SCR'!BA$3&gt;=$B532,OFFSET($D$502,0,'Health SCR'!BA$3-$B532)*OFFSET(Inputs!$C$30,0,$B532-2)/IF(sommmeProdInv(Inputs!$B$30:$AY$30,$D$502:$BA$502,'Health SCR'!BA$3)&gt;0,sommmeProdInv(Inputs!$B$30:$AY$30,$D$502:$BA$502,'Health SCR'!BA$3),1)+BA531,0)</f>
        <v>0</v>
      </c>
      <c r="BB532" s="286"/>
      <c r="BC532" s="286"/>
      <c r="BD532" s="286"/>
      <c r="BE532" s="286"/>
      <c r="BF532" s="286"/>
      <c r="BG532" s="286"/>
      <c r="BH532" s="286"/>
      <c r="BI532" s="286"/>
      <c r="BJ532" s="286"/>
      <c r="BK532" s="286"/>
      <c r="BL532" s="286"/>
      <c r="BM532" s="286"/>
      <c r="BN532" s="286"/>
      <c r="BO532" s="286"/>
      <c r="BP532" s="286"/>
      <c r="BQ532" s="286"/>
      <c r="BR532" s="286"/>
      <c r="BS532" s="286"/>
      <c r="BT532" s="286"/>
      <c r="BU532" s="286"/>
      <c r="BV532" s="286"/>
      <c r="BW532" s="286"/>
      <c r="BX532" s="286"/>
      <c r="BY532" s="286"/>
      <c r="BZ532" s="286"/>
      <c r="CA532" s="286"/>
      <c r="CB532" s="286"/>
      <c r="CC532" s="286"/>
      <c r="CD532" s="286"/>
      <c r="CE532" s="286"/>
      <c r="CF532" s="286"/>
      <c r="CG532" s="286"/>
      <c r="CH532" s="286"/>
      <c r="CI532" s="286"/>
      <c r="CJ532" s="286"/>
      <c r="CK532" s="286"/>
      <c r="CL532" s="286"/>
      <c r="CM532" s="286"/>
      <c r="CN532" s="286"/>
      <c r="CO532" s="286"/>
      <c r="CP532" s="286"/>
      <c r="CQ532" s="286"/>
      <c r="CR532" s="286"/>
      <c r="CS532" s="286"/>
      <c r="CT532" s="286"/>
      <c r="CU532" s="286"/>
      <c r="CV532" s="286"/>
      <c r="CW532" s="286"/>
      <c r="CX532" s="286"/>
      <c r="CY532" s="286"/>
      <c r="CZ532" s="286"/>
      <c r="DA532" s="286"/>
      <c r="DB532" s="286"/>
      <c r="DC532" s="286"/>
      <c r="DD532" s="286"/>
      <c r="DE532" s="286"/>
      <c r="DF532" s="286"/>
      <c r="DG532" s="286"/>
      <c r="DH532" s="286"/>
      <c r="DI532" s="286"/>
      <c r="DJ532" s="286"/>
      <c r="DK532" s="286"/>
      <c r="DL532" s="286"/>
      <c r="DM532" s="286"/>
      <c r="DN532" s="286"/>
      <c r="DO532" s="286"/>
      <c r="DP532" s="286"/>
      <c r="DQ532" s="286"/>
      <c r="DR532" s="286"/>
      <c r="DS532" s="286"/>
      <c r="DT532" s="286"/>
      <c r="DU532" s="286"/>
      <c r="DV532" s="286"/>
      <c r="DW532" s="286"/>
      <c r="DX532" s="286"/>
      <c r="DY532" s="286"/>
      <c r="DZ532" s="286"/>
      <c r="EA532" s="286"/>
      <c r="EB532" s="286"/>
      <c r="EC532" s="286"/>
      <c r="ED532" s="286"/>
      <c r="EE532" s="286"/>
      <c r="EF532" s="286"/>
      <c r="EG532" s="286"/>
      <c r="EH532" s="286"/>
      <c r="EI532" s="286"/>
      <c r="EJ532" s="286"/>
      <c r="EK532" s="286"/>
      <c r="EL532" s="286"/>
      <c r="EM532" s="286"/>
      <c r="EN532" s="286"/>
      <c r="EO532" s="286"/>
      <c r="EP532" s="286"/>
      <c r="EQ532" s="286"/>
      <c r="ER532" s="286"/>
      <c r="ES532" s="286"/>
      <c r="ET532" s="286"/>
      <c r="EU532" s="286"/>
      <c r="EV532" s="286"/>
      <c r="EW532" s="286"/>
      <c r="EX532" s="286"/>
      <c r="EY532" s="286"/>
      <c r="EZ532" s="286"/>
      <c r="FA532" s="286"/>
      <c r="FB532" s="286"/>
      <c r="FC532" s="286"/>
      <c r="FD532" s="286"/>
      <c r="FE532" s="286"/>
      <c r="FF532" s="286"/>
      <c r="FG532" s="286"/>
      <c r="FH532" s="286"/>
      <c r="FI532" s="286"/>
      <c r="FJ532" s="286"/>
      <c r="FK532" s="286"/>
      <c r="FL532" s="286"/>
      <c r="FM532" s="286"/>
      <c r="FN532" s="286"/>
      <c r="FO532" s="286"/>
      <c r="FP532" s="286"/>
      <c r="FQ532" s="286"/>
      <c r="FR532" s="286"/>
      <c r="FS532" s="286"/>
      <c r="FT532" s="286"/>
      <c r="FU532" s="286"/>
      <c r="FV532" s="286"/>
      <c r="FW532" s="286"/>
      <c r="FX532" s="286"/>
      <c r="FY532" s="286"/>
      <c r="FZ532" s="286"/>
      <c r="GA532" s="286"/>
      <c r="GB532" s="286"/>
      <c r="GC532" s="286"/>
      <c r="GD532" s="286"/>
      <c r="GE532" s="286"/>
      <c r="GF532" s="286"/>
      <c r="GG532" s="286"/>
      <c r="GH532" s="286"/>
      <c r="GI532" s="286"/>
      <c r="GJ532" s="286"/>
      <c r="GK532" s="286"/>
      <c r="GL532" s="286"/>
      <c r="GM532" s="286"/>
      <c r="GN532" s="286"/>
      <c r="GO532" s="286"/>
      <c r="GP532" s="286"/>
      <c r="GQ532" s="286"/>
      <c r="GR532" s="286"/>
      <c r="GS532" s="286"/>
      <c r="GT532" s="286"/>
      <c r="GU532" s="286"/>
      <c r="GV532" s="286"/>
      <c r="GW532" s="286"/>
      <c r="GX532" s="286"/>
      <c r="GY532" s="286"/>
      <c r="GZ532" s="286"/>
      <c r="HA532" s="286"/>
      <c r="HB532" s="286"/>
      <c r="HC532" s="286"/>
      <c r="HD532" s="286"/>
      <c r="HE532" s="286"/>
      <c r="HF532" s="286"/>
      <c r="HG532" s="286"/>
      <c r="HH532" s="286"/>
      <c r="HI532" s="286"/>
      <c r="HJ532" s="286"/>
      <c r="HK532" s="286"/>
      <c r="HL532" s="286"/>
      <c r="HM532" s="286"/>
      <c r="HN532" s="286"/>
      <c r="HO532" s="286"/>
      <c r="HP532" s="286"/>
      <c r="HQ532" s="286"/>
      <c r="HR532" s="286"/>
      <c r="HS532" s="286"/>
      <c r="HT532" s="286"/>
      <c r="HU532" s="286"/>
      <c r="HV532" s="286"/>
      <c r="HW532" s="286"/>
      <c r="HX532" s="286"/>
      <c r="HY532" s="286"/>
      <c r="HZ532" s="286"/>
      <c r="IA532" s="286"/>
      <c r="IB532" s="286"/>
      <c r="IC532" s="286"/>
      <c r="ID532" s="286"/>
      <c r="IE532" s="286"/>
      <c r="IF532" s="286"/>
      <c r="IG532" s="286"/>
      <c r="IH532" s="286"/>
      <c r="II532" s="286"/>
      <c r="IJ532" s="286"/>
      <c r="IK532" s="286"/>
      <c r="IL532" s="286"/>
      <c r="IM532" s="286"/>
      <c r="IN532" s="286"/>
      <c r="IO532" s="286"/>
      <c r="IP532" s="286"/>
      <c r="IQ532" s="286"/>
      <c r="IR532" s="286"/>
      <c r="IS532" s="286"/>
      <c r="IT532" s="286"/>
      <c r="IU532" s="286"/>
      <c r="IV532" s="286"/>
    </row>
    <row r="533" spans="1:256" s="221" customFormat="1" outlineLevel="1">
      <c r="A533" s="794"/>
      <c r="B533" s="978">
        <v>30</v>
      </c>
      <c r="C533" s="979"/>
      <c r="D533" s="791"/>
      <c r="E533" s="338">
        <f ca="1">IF('Health SCR'!E$3&gt;=$B533,OFFSET($D$502,0,'Health SCR'!E$3-$B533)*OFFSET(Inputs!$C$30,0,$B533-2)/IF(sommmeProdInv(Inputs!$B$30:$AY$30,$D$502:$BA$502,'Health SCR'!E$3)&gt;0,sommmeProdInv(Inputs!$B$30:$AY$30,$D$502:$BA$502,'Health SCR'!E$3),1)+E532,0)</f>
        <v>0</v>
      </c>
      <c r="F533" s="339">
        <f ca="1">IF('Health SCR'!F$3&gt;=$B533,OFFSET($D$502,0,'Health SCR'!F$3-$B533)*OFFSET(Inputs!$C$30,0,$B533-2)/IF(sommmeProdInv(Inputs!$B$30:$AY$30,$D$502:$BA$502,'Health SCR'!F$3)&gt;0,sommmeProdInv(Inputs!$B$30:$AY$30,$D$502:$BA$502,'Health SCR'!F$3),1)+F532,0)</f>
        <v>0</v>
      </c>
      <c r="G533" s="339">
        <f ca="1">IF('Health SCR'!G$3&gt;=$B533,OFFSET($D$502,0,'Health SCR'!G$3-$B533)*OFFSET(Inputs!$C$30,0,$B533-2)/IF(sommmeProdInv(Inputs!$B$30:$AY$30,$D$502:$BA$502,'Health SCR'!G$3)&gt;0,sommmeProdInv(Inputs!$B$30:$AY$30,$D$502:$BA$502,'Health SCR'!G$3),1)+G532,0)</f>
        <v>0</v>
      </c>
      <c r="H533" s="339">
        <f ca="1">IF('Health SCR'!H$3&gt;=$B533,OFFSET($D$502,0,'Health SCR'!H$3-$B533)*OFFSET(Inputs!$C$30,0,$B533-2)/IF(sommmeProdInv(Inputs!$B$30:$AY$30,$D$502:$BA$502,'Health SCR'!H$3)&gt;0,sommmeProdInv(Inputs!$B$30:$AY$30,$D$502:$BA$502,'Health SCR'!H$3),1)+H532,0)</f>
        <v>0</v>
      </c>
      <c r="I533" s="339">
        <f ca="1">IF('Health SCR'!I$3&gt;=$B533,OFFSET($D$502,0,'Health SCR'!I$3-$B533)*OFFSET(Inputs!$C$30,0,$B533-2)/IF(sommmeProdInv(Inputs!$B$30:$AY$30,$D$502:$BA$502,'Health SCR'!I$3)&gt;0,sommmeProdInv(Inputs!$B$30:$AY$30,$D$502:$BA$502,'Health SCR'!I$3),1)+I532,0)</f>
        <v>0</v>
      </c>
      <c r="J533" s="339">
        <f ca="1">IF('Health SCR'!J$3&gt;=$B533,OFFSET($D$502,0,'Health SCR'!J$3-$B533)*OFFSET(Inputs!$C$30,0,$B533-2)/IF(sommmeProdInv(Inputs!$B$30:$AY$30,$D$502:$BA$502,'Health SCR'!J$3)&gt;0,sommmeProdInv(Inputs!$B$30:$AY$30,$D$502:$BA$502,'Health SCR'!J$3),1)+J532,0)</f>
        <v>0</v>
      </c>
      <c r="K533" s="339">
        <f ca="1">IF('Health SCR'!K$3&gt;=$B533,OFFSET($D$502,0,'Health SCR'!K$3-$B533)*OFFSET(Inputs!$C$30,0,$B533-2)/IF(sommmeProdInv(Inputs!$B$30:$AY$30,$D$502:$BA$502,'Health SCR'!K$3)&gt;0,sommmeProdInv(Inputs!$B$30:$AY$30,$D$502:$BA$502,'Health SCR'!K$3),1)+K532,0)</f>
        <v>0</v>
      </c>
      <c r="L533" s="339">
        <f ca="1">IF('Health SCR'!L$3&gt;=$B533,OFFSET($D$502,0,'Health SCR'!L$3-$B533)*OFFSET(Inputs!$C$30,0,$B533-2)/IF(sommmeProdInv(Inputs!$B$30:$AY$30,$D$502:$BA$502,'Health SCR'!L$3)&gt;0,sommmeProdInv(Inputs!$B$30:$AY$30,$D$502:$BA$502,'Health SCR'!L$3),1)+L532,0)</f>
        <v>0</v>
      </c>
      <c r="M533" s="339">
        <f ca="1">IF('Health SCR'!M$3&gt;=$B533,OFFSET($D$502,0,'Health SCR'!M$3-$B533)*OFFSET(Inputs!$C$30,0,$B533-2)/IF(sommmeProdInv(Inputs!$B$30:$AY$30,$D$502:$BA$502,'Health SCR'!M$3)&gt;0,sommmeProdInv(Inputs!$B$30:$AY$30,$D$502:$BA$502,'Health SCR'!M$3),1)+M532,0)</f>
        <v>0</v>
      </c>
      <c r="N533" s="339">
        <f ca="1">IF('Health SCR'!N$3&gt;=$B533,OFFSET($D$502,0,'Health SCR'!N$3-$B533)*OFFSET(Inputs!$C$30,0,$B533-2)/IF(sommmeProdInv(Inputs!$B$30:$AY$30,$D$502:$BA$502,'Health SCR'!N$3)&gt;0,sommmeProdInv(Inputs!$B$30:$AY$30,$D$502:$BA$502,'Health SCR'!N$3),1)+N532,0)</f>
        <v>0</v>
      </c>
      <c r="O533" s="339">
        <f ca="1">IF('Health SCR'!O$3&gt;=$B533,OFFSET($D$502,0,'Health SCR'!O$3-$B533)*OFFSET(Inputs!$C$30,0,$B533-2)/IF(sommmeProdInv(Inputs!$B$30:$AY$30,$D$502:$BA$502,'Health SCR'!O$3)&gt;0,sommmeProdInv(Inputs!$B$30:$AY$30,$D$502:$BA$502,'Health SCR'!O$3),1)+O532,0)</f>
        <v>0</v>
      </c>
      <c r="P533" s="339">
        <f ca="1">IF('Health SCR'!P$3&gt;=$B533,OFFSET($D$502,0,'Health SCR'!P$3-$B533)*OFFSET(Inputs!$C$30,0,$B533-2)/IF(sommmeProdInv(Inputs!$B$30:$AY$30,$D$502:$BA$502,'Health SCR'!P$3)&gt;0,sommmeProdInv(Inputs!$B$30:$AY$30,$D$502:$BA$502,'Health SCR'!P$3),1)+P532,0)</f>
        <v>0</v>
      </c>
      <c r="Q533" s="339">
        <f ca="1">IF('Health SCR'!Q$3&gt;=$B533,OFFSET($D$502,0,'Health SCR'!Q$3-$B533)*OFFSET(Inputs!$C$30,0,$B533-2)/IF(sommmeProdInv(Inputs!$B$30:$AY$30,$D$502:$BA$502,'Health SCR'!Q$3)&gt;0,sommmeProdInv(Inputs!$B$30:$AY$30,$D$502:$BA$502,'Health SCR'!Q$3),1)+Q532,0)</f>
        <v>0</v>
      </c>
      <c r="R533" s="339">
        <f ca="1">IF('Health SCR'!R$3&gt;=$B533,OFFSET($D$502,0,'Health SCR'!R$3-$B533)*OFFSET(Inputs!$C$30,0,$B533-2)/IF(sommmeProdInv(Inputs!$B$30:$AY$30,$D$502:$BA$502,'Health SCR'!R$3)&gt;0,sommmeProdInv(Inputs!$B$30:$AY$30,$D$502:$BA$502,'Health SCR'!R$3),1)+R532,0)</f>
        <v>0</v>
      </c>
      <c r="S533" s="339">
        <f ca="1">IF('Health SCR'!S$3&gt;=$B533,OFFSET($D$502,0,'Health SCR'!S$3-$B533)*OFFSET(Inputs!$C$30,0,$B533-2)/IF(sommmeProdInv(Inputs!$B$30:$AY$30,$D$502:$BA$502,'Health SCR'!S$3)&gt;0,sommmeProdInv(Inputs!$B$30:$AY$30,$D$502:$BA$502,'Health SCR'!S$3),1)+S532,0)</f>
        <v>0</v>
      </c>
      <c r="T533" s="339">
        <f ca="1">IF('Health SCR'!T$3&gt;=$B533,OFFSET($D$502,0,'Health SCR'!T$3-$B533)*OFFSET(Inputs!$C$30,0,$B533-2)/IF(sommmeProdInv(Inputs!$B$30:$AY$30,$D$502:$BA$502,'Health SCR'!T$3)&gt;0,sommmeProdInv(Inputs!$B$30:$AY$30,$D$502:$BA$502,'Health SCR'!T$3),1)+T532,0)</f>
        <v>0</v>
      </c>
      <c r="U533" s="339">
        <f ca="1">IF('Health SCR'!U$3&gt;=$B533,OFFSET($D$502,0,'Health SCR'!U$3-$B533)*OFFSET(Inputs!$C$30,0,$B533-2)/IF(sommmeProdInv(Inputs!$B$30:$AY$30,$D$502:$BA$502,'Health SCR'!U$3)&gt;0,sommmeProdInv(Inputs!$B$30:$AY$30,$D$502:$BA$502,'Health SCR'!U$3),1)+U532,0)</f>
        <v>0</v>
      </c>
      <c r="V533" s="339">
        <f ca="1">IF('Health SCR'!V$3&gt;=$B533,OFFSET($D$502,0,'Health SCR'!V$3-$B533)*OFFSET(Inputs!$C$30,0,$B533-2)/IF(sommmeProdInv(Inputs!$B$30:$AY$30,$D$502:$BA$502,'Health SCR'!V$3)&gt;0,sommmeProdInv(Inputs!$B$30:$AY$30,$D$502:$BA$502,'Health SCR'!V$3),1)+V532,0)</f>
        <v>0</v>
      </c>
      <c r="W533" s="339">
        <f ca="1">IF('Health SCR'!W$3&gt;=$B533,OFFSET($D$502,0,'Health SCR'!W$3-$B533)*OFFSET(Inputs!$C$30,0,$B533-2)/IF(sommmeProdInv(Inputs!$B$30:$AY$30,$D$502:$BA$502,'Health SCR'!W$3)&gt;0,sommmeProdInv(Inputs!$B$30:$AY$30,$D$502:$BA$502,'Health SCR'!W$3),1)+W532,0)</f>
        <v>0</v>
      </c>
      <c r="X533" s="339">
        <f ca="1">IF('Health SCR'!X$3&gt;=$B533,OFFSET($D$502,0,'Health SCR'!X$3-$B533)*OFFSET(Inputs!$C$30,0,$B533-2)/IF(sommmeProdInv(Inputs!$B$30:$AY$30,$D$502:$BA$502,'Health SCR'!X$3)&gt;0,sommmeProdInv(Inputs!$B$30:$AY$30,$D$502:$BA$502,'Health SCR'!X$3),1)+X532,0)</f>
        <v>0</v>
      </c>
      <c r="Y533" s="339">
        <f ca="1">IF('Health SCR'!Y$3&gt;=$B533,OFFSET($D$502,0,'Health SCR'!Y$3-$B533)*OFFSET(Inputs!$C$30,0,$B533-2)/IF(sommmeProdInv(Inputs!$B$30:$AY$30,$D$502:$BA$502,'Health SCR'!Y$3)&gt;0,sommmeProdInv(Inputs!$B$30:$AY$30,$D$502:$BA$502,'Health SCR'!Y$3),1)+Y532,0)</f>
        <v>0</v>
      </c>
      <c r="Z533" s="339">
        <f ca="1">IF('Health SCR'!Z$3&gt;=$B533,OFFSET($D$502,0,'Health SCR'!Z$3-$B533)*OFFSET(Inputs!$C$30,0,$B533-2)/IF(sommmeProdInv(Inputs!$B$30:$AY$30,$D$502:$BA$502,'Health SCR'!Z$3)&gt;0,sommmeProdInv(Inputs!$B$30:$AY$30,$D$502:$BA$502,'Health SCR'!Z$3),1)+Z532,0)</f>
        <v>0</v>
      </c>
      <c r="AA533" s="339">
        <f ca="1">IF('Health SCR'!AA$3&gt;=$B533,OFFSET($D$502,0,'Health SCR'!AA$3-$B533)*OFFSET(Inputs!$C$30,0,$B533-2)/IF(sommmeProdInv(Inputs!$B$30:$AY$30,$D$502:$BA$502,'Health SCR'!AA$3)&gt;0,sommmeProdInv(Inputs!$B$30:$AY$30,$D$502:$BA$502,'Health SCR'!AA$3),1)+AA532,0)</f>
        <v>0</v>
      </c>
      <c r="AB533" s="339">
        <f ca="1">IF('Health SCR'!AB$3&gt;=$B533,OFFSET($D$502,0,'Health SCR'!AB$3-$B533)*OFFSET(Inputs!$C$30,0,$B533-2)/IF(sommmeProdInv(Inputs!$B$30:$AY$30,$D$502:$BA$502,'Health SCR'!AB$3)&gt;0,sommmeProdInv(Inputs!$B$30:$AY$30,$D$502:$BA$502,'Health SCR'!AB$3),1)+AB532,0)</f>
        <v>0</v>
      </c>
      <c r="AC533" s="339">
        <f ca="1">IF('Health SCR'!AC$3&gt;=$B533,OFFSET($D$502,0,'Health SCR'!AC$3-$B533)*OFFSET(Inputs!$C$30,0,$B533-2)/IF(sommmeProdInv(Inputs!$B$30:$AY$30,$D$502:$BA$502,'Health SCR'!AC$3)&gt;0,sommmeProdInv(Inputs!$B$30:$AY$30,$D$502:$BA$502,'Health SCR'!AC$3),1)+AC532,0)</f>
        <v>0</v>
      </c>
      <c r="AD533" s="339">
        <f ca="1">IF('Health SCR'!AD$3&gt;=$B533,OFFSET($D$502,0,'Health SCR'!AD$3-$B533)*OFFSET(Inputs!$C$30,0,$B533-2)/IF(sommmeProdInv(Inputs!$B$30:$AY$30,$D$502:$BA$502,'Health SCR'!AD$3)&gt;0,sommmeProdInv(Inputs!$B$30:$AY$30,$D$502:$BA$502,'Health SCR'!AD$3),1)+AD532,0)</f>
        <v>0</v>
      </c>
      <c r="AE533" s="339">
        <f ca="1">IF('Health SCR'!AE$3&gt;=$B533,OFFSET($D$502,0,'Health SCR'!AE$3-$B533)*OFFSET(Inputs!$C$30,0,$B533-2)/IF(sommmeProdInv(Inputs!$B$30:$AY$30,$D$502:$BA$502,'Health SCR'!AE$3)&gt;0,sommmeProdInv(Inputs!$B$30:$AY$30,$D$502:$BA$502,'Health SCR'!AE$3),1)+AE532,0)</f>
        <v>0</v>
      </c>
      <c r="AF533" s="339">
        <f ca="1">IF('Health SCR'!AF$3&gt;=$B533,OFFSET($D$502,0,'Health SCR'!AF$3-$B533)*OFFSET(Inputs!$C$30,0,$B533-2)/IF(sommmeProdInv(Inputs!$B$30:$AY$30,$D$502:$BA$502,'Health SCR'!AF$3)&gt;0,sommmeProdInv(Inputs!$B$30:$AY$30,$D$502:$BA$502,'Health SCR'!AF$3),1)+AF532,0)</f>
        <v>0</v>
      </c>
      <c r="AG533" s="339">
        <f ca="1">IF('Health SCR'!AG$3&gt;=$B533,OFFSET($D$502,0,'Health SCR'!AG$3-$B533)*OFFSET(Inputs!$C$30,0,$B533-2)/IF(sommmeProdInv(Inputs!$B$30:$AY$30,$D$502:$BA$502,'Health SCR'!AG$3)&gt;0,sommmeProdInv(Inputs!$B$30:$AY$30,$D$502:$BA$502,'Health SCR'!AG$3),1)+AG532,0)</f>
        <v>0</v>
      </c>
      <c r="AH533" s="339">
        <f ca="1">IF('Health SCR'!AH$3&gt;=$B533,OFFSET($D$502,0,'Health SCR'!AH$3-$B533)*OFFSET(Inputs!$C$30,0,$B533-2)/IF(sommmeProdInv(Inputs!$B$30:$AY$30,$D$502:$BA$502,'Health SCR'!AH$3)&gt;0,sommmeProdInv(Inputs!$B$30:$AY$30,$D$502:$BA$502,'Health SCR'!AH$3),1)+AH532,0)</f>
        <v>0</v>
      </c>
      <c r="AI533" s="339">
        <f ca="1">IF('Health SCR'!AI$3&gt;=$B533,OFFSET($D$502,0,'Health SCR'!AI$3-$B533)*OFFSET(Inputs!$C$30,0,$B533-2)/IF(sommmeProdInv(Inputs!$B$30:$AY$30,$D$502:$BA$502,'Health SCR'!AI$3)&gt;0,sommmeProdInv(Inputs!$B$30:$AY$30,$D$502:$BA$502,'Health SCR'!AI$3),1)+AI532,0)</f>
        <v>0</v>
      </c>
      <c r="AJ533" s="339">
        <f ca="1">IF('Health SCR'!AJ$3&gt;=$B533,OFFSET($D$502,0,'Health SCR'!AJ$3-$B533)*OFFSET(Inputs!$C$30,0,$B533-2)/IF(sommmeProdInv(Inputs!$B$30:$AY$30,$D$502:$BA$502,'Health SCR'!AJ$3)&gt;0,sommmeProdInv(Inputs!$B$30:$AY$30,$D$502:$BA$502,'Health SCR'!AJ$3),1)+AJ532,0)</f>
        <v>0</v>
      </c>
      <c r="AK533" s="339">
        <f ca="1">IF('Health SCR'!AK$3&gt;=$B533,OFFSET($D$502,0,'Health SCR'!AK$3-$B533)*OFFSET(Inputs!$C$30,0,$B533-2)/IF(sommmeProdInv(Inputs!$B$30:$AY$30,$D$502:$BA$502,'Health SCR'!AK$3)&gt;0,sommmeProdInv(Inputs!$B$30:$AY$30,$D$502:$BA$502,'Health SCR'!AK$3),1)+AK532,0)</f>
        <v>0</v>
      </c>
      <c r="AL533" s="339">
        <f ca="1">IF('Health SCR'!AL$3&gt;=$B533,OFFSET($D$502,0,'Health SCR'!AL$3-$B533)*OFFSET(Inputs!$C$30,0,$B533-2)/IF(sommmeProdInv(Inputs!$B$30:$AY$30,$D$502:$BA$502,'Health SCR'!AL$3)&gt;0,sommmeProdInv(Inputs!$B$30:$AY$30,$D$502:$BA$502,'Health SCR'!AL$3),1)+AL532,0)</f>
        <v>0</v>
      </c>
      <c r="AM533" s="339">
        <f ca="1">IF('Health SCR'!AM$3&gt;=$B533,OFFSET($D$502,0,'Health SCR'!AM$3-$B533)*OFFSET(Inputs!$C$30,0,$B533-2)/IF(sommmeProdInv(Inputs!$B$30:$AY$30,$D$502:$BA$502,'Health SCR'!AM$3)&gt;0,sommmeProdInv(Inputs!$B$30:$AY$30,$D$502:$BA$502,'Health SCR'!AM$3),1)+AM532,0)</f>
        <v>0</v>
      </c>
      <c r="AN533" s="339">
        <f ca="1">IF('Health SCR'!AN$3&gt;=$B533,OFFSET($D$502,0,'Health SCR'!AN$3-$B533)*OFFSET(Inputs!$C$30,0,$B533-2)/IF(sommmeProdInv(Inputs!$B$30:$AY$30,$D$502:$BA$502,'Health SCR'!AN$3)&gt;0,sommmeProdInv(Inputs!$B$30:$AY$30,$D$502:$BA$502,'Health SCR'!AN$3),1)+AN532,0)</f>
        <v>0</v>
      </c>
      <c r="AO533" s="339">
        <f ca="1">IF('Health SCR'!AO$3&gt;=$B533,OFFSET($D$502,0,'Health SCR'!AO$3-$B533)*OFFSET(Inputs!$C$30,0,$B533-2)/IF(sommmeProdInv(Inputs!$B$30:$AY$30,$D$502:$BA$502,'Health SCR'!AO$3)&gt;0,sommmeProdInv(Inputs!$B$30:$AY$30,$D$502:$BA$502,'Health SCR'!AO$3),1)+AO532,0)</f>
        <v>0</v>
      </c>
      <c r="AP533" s="339">
        <f ca="1">IF('Health SCR'!AP$3&gt;=$B533,OFFSET($D$502,0,'Health SCR'!AP$3-$B533)*OFFSET(Inputs!$C$30,0,$B533-2)/IF(sommmeProdInv(Inputs!$B$30:$AY$30,$D$502:$BA$502,'Health SCR'!AP$3)&gt;0,sommmeProdInv(Inputs!$B$30:$AY$30,$D$502:$BA$502,'Health SCR'!AP$3),1)+AP532,0)</f>
        <v>0</v>
      </c>
      <c r="AQ533" s="339">
        <f ca="1">IF('Health SCR'!AQ$3&gt;=$B533,OFFSET($D$502,0,'Health SCR'!AQ$3-$B533)*OFFSET(Inputs!$C$30,0,$B533-2)/IF(sommmeProdInv(Inputs!$B$30:$AY$30,$D$502:$BA$502,'Health SCR'!AQ$3)&gt;0,sommmeProdInv(Inputs!$B$30:$AY$30,$D$502:$BA$502,'Health SCR'!AQ$3),1)+AQ532,0)</f>
        <v>0</v>
      </c>
      <c r="AR533" s="339">
        <f ca="1">IF('Health SCR'!AR$3&gt;=$B533,OFFSET($D$502,0,'Health SCR'!AR$3-$B533)*OFFSET(Inputs!$C$30,0,$B533-2)/IF(sommmeProdInv(Inputs!$B$30:$AY$30,$D$502:$BA$502,'Health SCR'!AR$3)&gt;0,sommmeProdInv(Inputs!$B$30:$AY$30,$D$502:$BA$502,'Health SCR'!AR$3),1)+AR532,0)</f>
        <v>0</v>
      </c>
      <c r="AS533" s="339">
        <f ca="1">IF('Health SCR'!AS$3&gt;=$B533,OFFSET($D$502,0,'Health SCR'!AS$3-$B533)*OFFSET(Inputs!$C$30,0,$B533-2)/IF(sommmeProdInv(Inputs!$B$30:$AY$30,$D$502:$BA$502,'Health SCR'!AS$3)&gt;0,sommmeProdInv(Inputs!$B$30:$AY$30,$D$502:$BA$502,'Health SCR'!AS$3),1)+AS532,0)</f>
        <v>0</v>
      </c>
      <c r="AT533" s="339">
        <f ca="1">IF('Health SCR'!AT$3&gt;=$B533,OFFSET($D$502,0,'Health SCR'!AT$3-$B533)*OFFSET(Inputs!$C$30,0,$B533-2)/IF(sommmeProdInv(Inputs!$B$30:$AY$30,$D$502:$BA$502,'Health SCR'!AT$3)&gt;0,sommmeProdInv(Inputs!$B$30:$AY$30,$D$502:$BA$502,'Health SCR'!AT$3),1)+AT532,0)</f>
        <v>0</v>
      </c>
      <c r="AU533" s="339">
        <f ca="1">IF('Health SCR'!AU$3&gt;=$B533,OFFSET($D$502,0,'Health SCR'!AU$3-$B533)*OFFSET(Inputs!$C$30,0,$B533-2)/IF(sommmeProdInv(Inputs!$B$30:$AY$30,$D$502:$BA$502,'Health SCR'!AU$3)&gt;0,sommmeProdInv(Inputs!$B$30:$AY$30,$D$502:$BA$502,'Health SCR'!AU$3),1)+AU532,0)</f>
        <v>0</v>
      </c>
      <c r="AV533" s="339">
        <f ca="1">IF('Health SCR'!AV$3&gt;=$B533,OFFSET($D$502,0,'Health SCR'!AV$3-$B533)*OFFSET(Inputs!$C$30,0,$B533-2)/IF(sommmeProdInv(Inputs!$B$30:$AY$30,$D$502:$BA$502,'Health SCR'!AV$3)&gt;0,sommmeProdInv(Inputs!$B$30:$AY$30,$D$502:$BA$502,'Health SCR'!AV$3),1)+AV532,0)</f>
        <v>0</v>
      </c>
      <c r="AW533" s="339">
        <f ca="1">IF('Health SCR'!AW$3&gt;=$B533,OFFSET($D$502,0,'Health SCR'!AW$3-$B533)*OFFSET(Inputs!$C$30,0,$B533-2)/IF(sommmeProdInv(Inputs!$B$30:$AY$30,$D$502:$BA$502,'Health SCR'!AW$3)&gt;0,sommmeProdInv(Inputs!$B$30:$AY$30,$D$502:$BA$502,'Health SCR'!AW$3),1)+AW532,0)</f>
        <v>0</v>
      </c>
      <c r="AX533" s="339">
        <f ca="1">IF('Health SCR'!AX$3&gt;=$B533,OFFSET($D$502,0,'Health SCR'!AX$3-$B533)*OFFSET(Inputs!$C$30,0,$B533-2)/IF(sommmeProdInv(Inputs!$B$30:$AY$30,$D$502:$BA$502,'Health SCR'!AX$3)&gt;0,sommmeProdInv(Inputs!$B$30:$AY$30,$D$502:$BA$502,'Health SCR'!AX$3),1)+AX532,0)</f>
        <v>0</v>
      </c>
      <c r="AY533" s="339">
        <f ca="1">IF('Health SCR'!AY$3&gt;=$B533,OFFSET($D$502,0,'Health SCR'!AY$3-$B533)*OFFSET(Inputs!$C$30,0,$B533-2)/IF(sommmeProdInv(Inputs!$B$30:$AY$30,$D$502:$BA$502,'Health SCR'!AY$3)&gt;0,sommmeProdInv(Inputs!$B$30:$AY$30,$D$502:$BA$502,'Health SCR'!AY$3),1)+AY532,0)</f>
        <v>0</v>
      </c>
      <c r="AZ533" s="339">
        <f ca="1">IF('Health SCR'!AZ$3&gt;=$B533,OFFSET($D$502,0,'Health SCR'!AZ$3-$B533)*OFFSET(Inputs!$C$30,0,$B533-2)/IF(sommmeProdInv(Inputs!$B$30:$AY$30,$D$502:$BA$502,'Health SCR'!AZ$3)&gt;0,sommmeProdInv(Inputs!$B$30:$AY$30,$D$502:$BA$502,'Health SCR'!AZ$3),1)+AZ532,0)</f>
        <v>0</v>
      </c>
      <c r="BA533" s="339">
        <f ca="1">IF('Health SCR'!BA$3&gt;=$B533,OFFSET($D$502,0,'Health SCR'!BA$3-$B533)*OFFSET(Inputs!$C$30,0,$B533-2)/IF(sommmeProdInv(Inputs!$B$30:$AY$30,$D$502:$BA$502,'Health SCR'!BA$3)&gt;0,sommmeProdInv(Inputs!$B$30:$AY$30,$D$502:$BA$502,'Health SCR'!BA$3),1)+BA532,0)</f>
        <v>0</v>
      </c>
      <c r="BB533" s="286"/>
      <c r="BC533" s="286"/>
      <c r="BD533" s="286"/>
      <c r="BE533" s="286"/>
      <c r="BF533" s="286"/>
      <c r="BG533" s="286"/>
      <c r="BH533" s="286"/>
      <c r="BI533" s="286"/>
      <c r="BJ533" s="286"/>
      <c r="BK533" s="286"/>
      <c r="BL533" s="286"/>
      <c r="BM533" s="286"/>
      <c r="BN533" s="286"/>
      <c r="BO533" s="286"/>
      <c r="BP533" s="286"/>
      <c r="BQ533" s="286"/>
      <c r="BR533" s="286"/>
      <c r="BS533" s="286"/>
      <c r="BT533" s="286"/>
      <c r="BU533" s="286"/>
      <c r="BV533" s="286"/>
      <c r="BW533" s="286"/>
      <c r="BX533" s="286"/>
      <c r="BY533" s="286"/>
      <c r="BZ533" s="286"/>
      <c r="CA533" s="286"/>
      <c r="CB533" s="286"/>
      <c r="CC533" s="286"/>
      <c r="CD533" s="286"/>
      <c r="CE533" s="286"/>
      <c r="CF533" s="286"/>
      <c r="CG533" s="286"/>
      <c r="CH533" s="286"/>
      <c r="CI533" s="286"/>
      <c r="CJ533" s="286"/>
      <c r="CK533" s="286"/>
      <c r="CL533" s="286"/>
      <c r="CM533" s="286"/>
      <c r="CN533" s="286"/>
      <c r="CO533" s="286"/>
      <c r="CP533" s="286"/>
      <c r="CQ533" s="286"/>
      <c r="CR533" s="286"/>
      <c r="CS533" s="286"/>
      <c r="CT533" s="286"/>
      <c r="CU533" s="286"/>
      <c r="CV533" s="286"/>
      <c r="CW533" s="286"/>
      <c r="CX533" s="286"/>
      <c r="CY533" s="286"/>
      <c r="CZ533" s="286"/>
      <c r="DA533" s="286"/>
      <c r="DB533" s="286"/>
      <c r="DC533" s="286"/>
      <c r="DD533" s="286"/>
      <c r="DE533" s="286"/>
      <c r="DF533" s="286"/>
      <c r="DG533" s="286"/>
      <c r="DH533" s="286"/>
      <c r="DI533" s="286"/>
      <c r="DJ533" s="286"/>
      <c r="DK533" s="286"/>
      <c r="DL533" s="286"/>
      <c r="DM533" s="286"/>
      <c r="DN533" s="286"/>
      <c r="DO533" s="286"/>
      <c r="DP533" s="286"/>
      <c r="DQ533" s="286"/>
      <c r="DR533" s="286"/>
      <c r="DS533" s="286"/>
      <c r="DT533" s="286"/>
      <c r="DU533" s="286"/>
      <c r="DV533" s="286"/>
      <c r="DW533" s="286"/>
      <c r="DX533" s="286"/>
      <c r="DY533" s="286"/>
      <c r="DZ533" s="286"/>
      <c r="EA533" s="286"/>
      <c r="EB533" s="286"/>
      <c r="EC533" s="286"/>
      <c r="ED533" s="286"/>
      <c r="EE533" s="286"/>
      <c r="EF533" s="286"/>
      <c r="EG533" s="286"/>
      <c r="EH533" s="286"/>
      <c r="EI533" s="286"/>
      <c r="EJ533" s="286"/>
      <c r="EK533" s="286"/>
      <c r="EL533" s="286"/>
      <c r="EM533" s="286"/>
      <c r="EN533" s="286"/>
      <c r="EO533" s="286"/>
      <c r="EP533" s="286"/>
      <c r="EQ533" s="286"/>
      <c r="ER533" s="286"/>
      <c r="ES533" s="286"/>
      <c r="ET533" s="286"/>
      <c r="EU533" s="286"/>
      <c r="EV533" s="286"/>
      <c r="EW533" s="286"/>
      <c r="EX533" s="286"/>
      <c r="EY533" s="286"/>
      <c r="EZ533" s="286"/>
      <c r="FA533" s="286"/>
      <c r="FB533" s="286"/>
      <c r="FC533" s="286"/>
      <c r="FD533" s="286"/>
      <c r="FE533" s="286"/>
      <c r="FF533" s="286"/>
      <c r="FG533" s="286"/>
      <c r="FH533" s="286"/>
      <c r="FI533" s="286"/>
      <c r="FJ533" s="286"/>
      <c r="FK533" s="286"/>
      <c r="FL533" s="286"/>
      <c r="FM533" s="286"/>
      <c r="FN533" s="286"/>
      <c r="FO533" s="286"/>
      <c r="FP533" s="286"/>
      <c r="FQ533" s="286"/>
      <c r="FR533" s="286"/>
      <c r="FS533" s="286"/>
      <c r="FT533" s="286"/>
      <c r="FU533" s="286"/>
      <c r="FV533" s="286"/>
      <c r="FW533" s="286"/>
      <c r="FX533" s="286"/>
      <c r="FY533" s="286"/>
      <c r="FZ533" s="286"/>
      <c r="GA533" s="286"/>
      <c r="GB533" s="286"/>
      <c r="GC533" s="286"/>
      <c r="GD533" s="286"/>
      <c r="GE533" s="286"/>
      <c r="GF533" s="286"/>
      <c r="GG533" s="286"/>
      <c r="GH533" s="286"/>
      <c r="GI533" s="286"/>
      <c r="GJ533" s="286"/>
      <c r="GK533" s="286"/>
      <c r="GL533" s="286"/>
      <c r="GM533" s="286"/>
      <c r="GN533" s="286"/>
      <c r="GO533" s="286"/>
      <c r="GP533" s="286"/>
      <c r="GQ533" s="286"/>
      <c r="GR533" s="286"/>
      <c r="GS533" s="286"/>
      <c r="GT533" s="286"/>
      <c r="GU533" s="286"/>
      <c r="GV533" s="286"/>
      <c r="GW533" s="286"/>
      <c r="GX533" s="286"/>
      <c r="GY533" s="286"/>
      <c r="GZ533" s="286"/>
      <c r="HA533" s="286"/>
      <c r="HB533" s="286"/>
      <c r="HC533" s="286"/>
      <c r="HD533" s="286"/>
      <c r="HE533" s="286"/>
      <c r="HF533" s="286"/>
      <c r="HG533" s="286"/>
      <c r="HH533" s="286"/>
      <c r="HI533" s="286"/>
      <c r="HJ533" s="286"/>
      <c r="HK533" s="286"/>
      <c r="HL533" s="286"/>
      <c r="HM533" s="286"/>
      <c r="HN533" s="286"/>
      <c r="HO533" s="286"/>
      <c r="HP533" s="286"/>
      <c r="HQ533" s="286"/>
      <c r="HR533" s="286"/>
      <c r="HS533" s="286"/>
      <c r="HT533" s="286"/>
      <c r="HU533" s="286"/>
      <c r="HV533" s="286"/>
      <c r="HW533" s="286"/>
      <c r="HX533" s="286"/>
      <c r="HY533" s="286"/>
      <c r="HZ533" s="286"/>
      <c r="IA533" s="286"/>
      <c r="IB533" s="286"/>
      <c r="IC533" s="286"/>
      <c r="ID533" s="286"/>
      <c r="IE533" s="286"/>
      <c r="IF533" s="286"/>
      <c r="IG533" s="286"/>
      <c r="IH533" s="286"/>
      <c r="II533" s="286"/>
      <c r="IJ533" s="286"/>
      <c r="IK533" s="286"/>
      <c r="IL533" s="286"/>
      <c r="IM533" s="286"/>
      <c r="IN533" s="286"/>
      <c r="IO533" s="286"/>
      <c r="IP533" s="286"/>
      <c r="IQ533" s="286"/>
      <c r="IR533" s="286"/>
      <c r="IS533" s="286"/>
      <c r="IT533" s="286"/>
      <c r="IU533" s="286"/>
      <c r="IV533" s="286"/>
    </row>
    <row r="534" spans="1:256" s="221" customFormat="1" outlineLevel="1">
      <c r="A534" s="16"/>
      <c r="B534" s="978">
        <v>31</v>
      </c>
      <c r="C534" s="979"/>
      <c r="E534" s="338">
        <f ca="1">IF('Health SCR'!E$3&gt;=$B534,OFFSET($D$502,0,'Health SCR'!E$3-$B534)*OFFSET(Inputs!$C$30,0,$B534-2)/IF(sommmeProdInv(Inputs!$B$30:$AY$30,$D$502:$BA$502,'Health SCR'!E$3)&gt;0,sommmeProdInv(Inputs!$B$30:$AY$30,$D$502:$BA$502,'Health SCR'!E$3),1)+E533,0)</f>
        <v>0</v>
      </c>
      <c r="F534" s="339">
        <f ca="1">IF('Health SCR'!F$3&gt;=$B534,OFFSET($D$502,0,'Health SCR'!F$3-$B534)*OFFSET(Inputs!$C$30,0,$B534-2)/IF(sommmeProdInv(Inputs!$B$30:$AY$30,$D$502:$BA$502,'Health SCR'!F$3)&gt;0,sommmeProdInv(Inputs!$B$30:$AY$30,$D$502:$BA$502,'Health SCR'!F$3),1)+F533,0)</f>
        <v>0</v>
      </c>
      <c r="G534" s="339">
        <f ca="1">IF('Health SCR'!G$3&gt;=$B534,OFFSET($D$502,0,'Health SCR'!G$3-$B534)*OFFSET(Inputs!$C$30,0,$B534-2)/IF(sommmeProdInv(Inputs!$B$30:$AY$30,$D$502:$BA$502,'Health SCR'!G$3)&gt;0,sommmeProdInv(Inputs!$B$30:$AY$30,$D$502:$BA$502,'Health SCR'!G$3),1)+G533,0)</f>
        <v>0</v>
      </c>
      <c r="H534" s="339">
        <f ca="1">IF('Health SCR'!H$3&gt;=$B534,OFFSET($D$502,0,'Health SCR'!H$3-$B534)*OFFSET(Inputs!$C$30,0,$B534-2)/IF(sommmeProdInv(Inputs!$B$30:$AY$30,$D$502:$BA$502,'Health SCR'!H$3)&gt;0,sommmeProdInv(Inputs!$B$30:$AY$30,$D$502:$BA$502,'Health SCR'!H$3),1)+H533,0)</f>
        <v>0</v>
      </c>
      <c r="I534" s="339">
        <f ca="1">IF('Health SCR'!I$3&gt;=$B534,OFFSET($D$502,0,'Health SCR'!I$3-$B534)*OFFSET(Inputs!$C$30,0,$B534-2)/IF(sommmeProdInv(Inputs!$B$30:$AY$30,$D$502:$BA$502,'Health SCR'!I$3)&gt;0,sommmeProdInv(Inputs!$B$30:$AY$30,$D$502:$BA$502,'Health SCR'!I$3),1)+I533,0)</f>
        <v>0</v>
      </c>
      <c r="J534" s="339">
        <f ca="1">IF('Health SCR'!J$3&gt;=$B534,OFFSET($D$502,0,'Health SCR'!J$3-$B534)*OFFSET(Inputs!$C$30,0,$B534-2)/IF(sommmeProdInv(Inputs!$B$30:$AY$30,$D$502:$BA$502,'Health SCR'!J$3)&gt;0,sommmeProdInv(Inputs!$B$30:$AY$30,$D$502:$BA$502,'Health SCR'!J$3),1)+J533,0)</f>
        <v>0</v>
      </c>
      <c r="K534" s="339">
        <f ca="1">IF('Health SCR'!K$3&gt;=$B534,OFFSET($D$502,0,'Health SCR'!K$3-$B534)*OFFSET(Inputs!$C$30,0,$B534-2)/IF(sommmeProdInv(Inputs!$B$30:$AY$30,$D$502:$BA$502,'Health SCR'!K$3)&gt;0,sommmeProdInv(Inputs!$B$30:$AY$30,$D$502:$BA$502,'Health SCR'!K$3),1)+K533,0)</f>
        <v>0</v>
      </c>
      <c r="L534" s="339">
        <f ca="1">IF('Health SCR'!L$3&gt;=$B534,OFFSET($D$502,0,'Health SCR'!L$3-$B534)*OFFSET(Inputs!$C$30,0,$B534-2)/IF(sommmeProdInv(Inputs!$B$30:$AY$30,$D$502:$BA$502,'Health SCR'!L$3)&gt;0,sommmeProdInv(Inputs!$B$30:$AY$30,$D$502:$BA$502,'Health SCR'!L$3),1)+L533,0)</f>
        <v>0</v>
      </c>
      <c r="M534" s="339">
        <f ca="1">IF('Health SCR'!M$3&gt;=$B534,OFFSET($D$502,0,'Health SCR'!M$3-$B534)*OFFSET(Inputs!$C$30,0,$B534-2)/IF(sommmeProdInv(Inputs!$B$30:$AY$30,$D$502:$BA$502,'Health SCR'!M$3)&gt;0,sommmeProdInv(Inputs!$B$30:$AY$30,$D$502:$BA$502,'Health SCR'!M$3),1)+M533,0)</f>
        <v>0</v>
      </c>
      <c r="N534" s="339">
        <f ca="1">IF('Health SCR'!N$3&gt;=$B534,OFFSET($D$502,0,'Health SCR'!N$3-$B534)*OFFSET(Inputs!$C$30,0,$B534-2)/IF(sommmeProdInv(Inputs!$B$30:$AY$30,$D$502:$BA$502,'Health SCR'!N$3)&gt;0,sommmeProdInv(Inputs!$B$30:$AY$30,$D$502:$BA$502,'Health SCR'!N$3),1)+N533,0)</f>
        <v>0</v>
      </c>
      <c r="O534" s="339">
        <f ca="1">IF('Health SCR'!O$3&gt;=$B534,OFFSET($D$502,0,'Health SCR'!O$3-$B534)*OFFSET(Inputs!$C$30,0,$B534-2)/IF(sommmeProdInv(Inputs!$B$30:$AY$30,$D$502:$BA$502,'Health SCR'!O$3)&gt;0,sommmeProdInv(Inputs!$B$30:$AY$30,$D$502:$BA$502,'Health SCR'!O$3),1)+O533,0)</f>
        <v>0</v>
      </c>
      <c r="P534" s="339">
        <f ca="1">IF('Health SCR'!P$3&gt;=$B534,OFFSET($D$502,0,'Health SCR'!P$3-$B534)*OFFSET(Inputs!$C$30,0,$B534-2)/IF(sommmeProdInv(Inputs!$B$30:$AY$30,$D$502:$BA$502,'Health SCR'!P$3)&gt;0,sommmeProdInv(Inputs!$B$30:$AY$30,$D$502:$BA$502,'Health SCR'!P$3),1)+P533,0)</f>
        <v>0</v>
      </c>
      <c r="Q534" s="339">
        <f ca="1">IF('Health SCR'!Q$3&gt;=$B534,OFFSET($D$502,0,'Health SCR'!Q$3-$B534)*OFFSET(Inputs!$C$30,0,$B534-2)/IF(sommmeProdInv(Inputs!$B$30:$AY$30,$D$502:$BA$502,'Health SCR'!Q$3)&gt;0,sommmeProdInv(Inputs!$B$30:$AY$30,$D$502:$BA$502,'Health SCR'!Q$3),1)+Q533,0)</f>
        <v>0</v>
      </c>
      <c r="R534" s="339">
        <f ca="1">IF('Health SCR'!R$3&gt;=$B534,OFFSET($D$502,0,'Health SCR'!R$3-$B534)*OFFSET(Inputs!$C$30,0,$B534-2)/IF(sommmeProdInv(Inputs!$B$30:$AY$30,$D$502:$BA$502,'Health SCR'!R$3)&gt;0,sommmeProdInv(Inputs!$B$30:$AY$30,$D$502:$BA$502,'Health SCR'!R$3),1)+R533,0)</f>
        <v>0</v>
      </c>
      <c r="S534" s="339">
        <f ca="1">IF('Health SCR'!S$3&gt;=$B534,OFFSET($D$502,0,'Health SCR'!S$3-$B534)*OFFSET(Inputs!$C$30,0,$B534-2)/IF(sommmeProdInv(Inputs!$B$30:$AY$30,$D$502:$BA$502,'Health SCR'!S$3)&gt;0,sommmeProdInv(Inputs!$B$30:$AY$30,$D$502:$BA$502,'Health SCR'!S$3),1)+S533,0)</f>
        <v>0</v>
      </c>
      <c r="T534" s="339">
        <f ca="1">IF('Health SCR'!T$3&gt;=$B534,OFFSET($D$502,0,'Health SCR'!T$3-$B534)*OFFSET(Inputs!$C$30,0,$B534-2)/IF(sommmeProdInv(Inputs!$B$30:$AY$30,$D$502:$BA$502,'Health SCR'!T$3)&gt;0,sommmeProdInv(Inputs!$B$30:$AY$30,$D$502:$BA$502,'Health SCR'!T$3),1)+T533,0)</f>
        <v>0</v>
      </c>
      <c r="U534" s="339">
        <f ca="1">IF('Health SCR'!U$3&gt;=$B534,OFFSET($D$502,0,'Health SCR'!U$3-$B534)*OFFSET(Inputs!$C$30,0,$B534-2)/IF(sommmeProdInv(Inputs!$B$30:$AY$30,$D$502:$BA$502,'Health SCR'!U$3)&gt;0,sommmeProdInv(Inputs!$B$30:$AY$30,$D$502:$BA$502,'Health SCR'!U$3),1)+U533,0)</f>
        <v>0</v>
      </c>
      <c r="V534" s="339">
        <f ca="1">IF('Health SCR'!V$3&gt;=$B534,OFFSET($D$502,0,'Health SCR'!V$3-$B534)*OFFSET(Inputs!$C$30,0,$B534-2)/IF(sommmeProdInv(Inputs!$B$30:$AY$30,$D$502:$BA$502,'Health SCR'!V$3)&gt;0,sommmeProdInv(Inputs!$B$30:$AY$30,$D$502:$BA$502,'Health SCR'!V$3),1)+V533,0)</f>
        <v>0</v>
      </c>
      <c r="W534" s="339">
        <f ca="1">IF('Health SCR'!W$3&gt;=$B534,OFFSET($D$502,0,'Health SCR'!W$3-$B534)*OFFSET(Inputs!$C$30,0,$B534-2)/IF(sommmeProdInv(Inputs!$B$30:$AY$30,$D$502:$BA$502,'Health SCR'!W$3)&gt;0,sommmeProdInv(Inputs!$B$30:$AY$30,$D$502:$BA$502,'Health SCR'!W$3),1)+W533,0)</f>
        <v>0</v>
      </c>
      <c r="X534" s="339">
        <f ca="1">IF('Health SCR'!X$3&gt;=$B534,OFFSET($D$502,0,'Health SCR'!X$3-$B534)*OFFSET(Inputs!$C$30,0,$B534-2)/IF(sommmeProdInv(Inputs!$B$30:$AY$30,$D$502:$BA$502,'Health SCR'!X$3)&gt;0,sommmeProdInv(Inputs!$B$30:$AY$30,$D$502:$BA$502,'Health SCR'!X$3),1)+X533,0)</f>
        <v>0</v>
      </c>
      <c r="Y534" s="339">
        <f ca="1">IF('Health SCR'!Y$3&gt;=$B534,OFFSET($D$502,0,'Health SCR'!Y$3-$B534)*OFFSET(Inputs!$C$30,0,$B534-2)/IF(sommmeProdInv(Inputs!$B$30:$AY$30,$D$502:$BA$502,'Health SCR'!Y$3)&gt;0,sommmeProdInv(Inputs!$B$30:$AY$30,$D$502:$BA$502,'Health SCR'!Y$3),1)+Y533,0)</f>
        <v>0</v>
      </c>
      <c r="Z534" s="339">
        <f ca="1">IF('Health SCR'!Z$3&gt;=$B534,OFFSET($D$502,0,'Health SCR'!Z$3-$B534)*OFFSET(Inputs!$C$30,0,$B534-2)/IF(sommmeProdInv(Inputs!$B$30:$AY$30,$D$502:$BA$502,'Health SCR'!Z$3)&gt;0,sommmeProdInv(Inputs!$B$30:$AY$30,$D$502:$BA$502,'Health SCR'!Z$3),1)+Z533,0)</f>
        <v>0</v>
      </c>
      <c r="AA534" s="339">
        <f ca="1">IF('Health SCR'!AA$3&gt;=$B534,OFFSET($D$502,0,'Health SCR'!AA$3-$B534)*OFFSET(Inputs!$C$30,0,$B534-2)/IF(sommmeProdInv(Inputs!$B$30:$AY$30,$D$502:$BA$502,'Health SCR'!AA$3)&gt;0,sommmeProdInv(Inputs!$B$30:$AY$30,$D$502:$BA$502,'Health SCR'!AA$3),1)+AA533,0)</f>
        <v>0</v>
      </c>
      <c r="AB534" s="339">
        <f ca="1">IF('Health SCR'!AB$3&gt;=$B534,OFFSET($D$502,0,'Health SCR'!AB$3-$B534)*OFFSET(Inputs!$C$30,0,$B534-2)/IF(sommmeProdInv(Inputs!$B$30:$AY$30,$D$502:$BA$502,'Health SCR'!AB$3)&gt;0,sommmeProdInv(Inputs!$B$30:$AY$30,$D$502:$BA$502,'Health SCR'!AB$3),1)+AB533,0)</f>
        <v>0</v>
      </c>
      <c r="AC534" s="339">
        <f ca="1">IF('Health SCR'!AC$3&gt;=$B534,OFFSET($D$502,0,'Health SCR'!AC$3-$B534)*OFFSET(Inputs!$C$30,0,$B534-2)/IF(sommmeProdInv(Inputs!$B$30:$AY$30,$D$502:$BA$502,'Health SCR'!AC$3)&gt;0,sommmeProdInv(Inputs!$B$30:$AY$30,$D$502:$BA$502,'Health SCR'!AC$3),1)+AC533,0)</f>
        <v>0</v>
      </c>
      <c r="AD534" s="339">
        <f ca="1">IF('Health SCR'!AD$3&gt;=$B534,OFFSET($D$502,0,'Health SCR'!AD$3-$B534)*OFFSET(Inputs!$C$30,0,$B534-2)/IF(sommmeProdInv(Inputs!$B$30:$AY$30,$D$502:$BA$502,'Health SCR'!AD$3)&gt;0,sommmeProdInv(Inputs!$B$30:$AY$30,$D$502:$BA$502,'Health SCR'!AD$3),1)+AD533,0)</f>
        <v>0</v>
      </c>
      <c r="AE534" s="339">
        <f ca="1">IF('Health SCR'!AE$3&gt;=$B534,OFFSET($D$502,0,'Health SCR'!AE$3-$B534)*OFFSET(Inputs!$C$30,0,$B534-2)/IF(sommmeProdInv(Inputs!$B$30:$AY$30,$D$502:$BA$502,'Health SCR'!AE$3)&gt;0,sommmeProdInv(Inputs!$B$30:$AY$30,$D$502:$BA$502,'Health SCR'!AE$3),1)+AE533,0)</f>
        <v>0</v>
      </c>
      <c r="AF534" s="339">
        <f ca="1">IF('Health SCR'!AF$3&gt;=$B534,OFFSET($D$502,0,'Health SCR'!AF$3-$B534)*OFFSET(Inputs!$C$30,0,$B534-2)/IF(sommmeProdInv(Inputs!$B$30:$AY$30,$D$502:$BA$502,'Health SCR'!AF$3)&gt;0,sommmeProdInv(Inputs!$B$30:$AY$30,$D$502:$BA$502,'Health SCR'!AF$3),1)+AF533,0)</f>
        <v>0</v>
      </c>
      <c r="AG534" s="339">
        <f ca="1">IF('Health SCR'!AG$3&gt;=$B534,OFFSET($D$502,0,'Health SCR'!AG$3-$B534)*OFFSET(Inputs!$C$30,0,$B534-2)/IF(sommmeProdInv(Inputs!$B$30:$AY$30,$D$502:$BA$502,'Health SCR'!AG$3)&gt;0,sommmeProdInv(Inputs!$B$30:$AY$30,$D$502:$BA$502,'Health SCR'!AG$3),1)+AG533,0)</f>
        <v>0</v>
      </c>
      <c r="AH534" s="339">
        <f ca="1">IF('Health SCR'!AH$3&gt;=$B534,OFFSET($D$502,0,'Health SCR'!AH$3-$B534)*OFFSET(Inputs!$C$30,0,$B534-2)/IF(sommmeProdInv(Inputs!$B$30:$AY$30,$D$502:$BA$502,'Health SCR'!AH$3)&gt;0,sommmeProdInv(Inputs!$B$30:$AY$30,$D$502:$BA$502,'Health SCR'!AH$3),1)+AH533,0)</f>
        <v>0</v>
      </c>
      <c r="AI534" s="339">
        <f ca="1">IF('Health SCR'!AI$3&gt;=$B534,OFFSET($D$502,0,'Health SCR'!AI$3-$B534)*OFFSET(Inputs!$C$30,0,$B534-2)/IF(sommmeProdInv(Inputs!$B$30:$AY$30,$D$502:$BA$502,'Health SCR'!AI$3)&gt;0,sommmeProdInv(Inputs!$B$30:$AY$30,$D$502:$BA$502,'Health SCR'!AI$3),1)+AI533,0)</f>
        <v>0</v>
      </c>
      <c r="AJ534" s="339">
        <f ca="1">IF('Health SCR'!AJ$3&gt;=$B534,OFFSET($D$502,0,'Health SCR'!AJ$3-$B534)*OFFSET(Inputs!$C$30,0,$B534-2)/IF(sommmeProdInv(Inputs!$B$30:$AY$30,$D$502:$BA$502,'Health SCR'!AJ$3)&gt;0,sommmeProdInv(Inputs!$B$30:$AY$30,$D$502:$BA$502,'Health SCR'!AJ$3),1)+AJ533,0)</f>
        <v>0</v>
      </c>
      <c r="AK534" s="339">
        <f ca="1">IF('Health SCR'!AK$3&gt;=$B534,OFFSET($D$502,0,'Health SCR'!AK$3-$B534)*OFFSET(Inputs!$C$30,0,$B534-2)/IF(sommmeProdInv(Inputs!$B$30:$AY$30,$D$502:$BA$502,'Health SCR'!AK$3)&gt;0,sommmeProdInv(Inputs!$B$30:$AY$30,$D$502:$BA$502,'Health SCR'!AK$3),1)+AK533,0)</f>
        <v>0</v>
      </c>
      <c r="AL534" s="339">
        <f ca="1">IF('Health SCR'!AL$3&gt;=$B534,OFFSET($D$502,0,'Health SCR'!AL$3-$B534)*OFFSET(Inputs!$C$30,0,$B534-2)/IF(sommmeProdInv(Inputs!$B$30:$AY$30,$D$502:$BA$502,'Health SCR'!AL$3)&gt;0,sommmeProdInv(Inputs!$B$30:$AY$30,$D$502:$BA$502,'Health SCR'!AL$3),1)+AL533,0)</f>
        <v>0</v>
      </c>
      <c r="AM534" s="339">
        <f ca="1">IF('Health SCR'!AM$3&gt;=$B534,OFFSET($D$502,0,'Health SCR'!AM$3-$B534)*OFFSET(Inputs!$C$30,0,$B534-2)/IF(sommmeProdInv(Inputs!$B$30:$AY$30,$D$502:$BA$502,'Health SCR'!AM$3)&gt;0,sommmeProdInv(Inputs!$B$30:$AY$30,$D$502:$BA$502,'Health SCR'!AM$3),1)+AM533,0)</f>
        <v>0</v>
      </c>
      <c r="AN534" s="339">
        <f ca="1">IF('Health SCR'!AN$3&gt;=$B534,OFFSET($D$502,0,'Health SCR'!AN$3-$B534)*OFFSET(Inputs!$C$30,0,$B534-2)/IF(sommmeProdInv(Inputs!$B$30:$AY$30,$D$502:$BA$502,'Health SCR'!AN$3)&gt;0,sommmeProdInv(Inputs!$B$30:$AY$30,$D$502:$BA$502,'Health SCR'!AN$3),1)+AN533,0)</f>
        <v>0</v>
      </c>
      <c r="AO534" s="339">
        <f ca="1">IF('Health SCR'!AO$3&gt;=$B534,OFFSET($D$502,0,'Health SCR'!AO$3-$B534)*OFFSET(Inputs!$C$30,0,$B534-2)/IF(sommmeProdInv(Inputs!$B$30:$AY$30,$D$502:$BA$502,'Health SCR'!AO$3)&gt;0,sommmeProdInv(Inputs!$B$30:$AY$30,$D$502:$BA$502,'Health SCR'!AO$3),1)+AO533,0)</f>
        <v>0</v>
      </c>
      <c r="AP534" s="339">
        <f ca="1">IF('Health SCR'!AP$3&gt;=$B534,OFFSET($D$502,0,'Health SCR'!AP$3-$B534)*OFFSET(Inputs!$C$30,0,$B534-2)/IF(sommmeProdInv(Inputs!$B$30:$AY$30,$D$502:$BA$502,'Health SCR'!AP$3)&gt;0,sommmeProdInv(Inputs!$B$30:$AY$30,$D$502:$BA$502,'Health SCR'!AP$3),1)+AP533,0)</f>
        <v>0</v>
      </c>
      <c r="AQ534" s="339">
        <f ca="1">IF('Health SCR'!AQ$3&gt;=$B534,OFFSET($D$502,0,'Health SCR'!AQ$3-$B534)*OFFSET(Inputs!$C$30,0,$B534-2)/IF(sommmeProdInv(Inputs!$B$30:$AY$30,$D$502:$BA$502,'Health SCR'!AQ$3)&gt;0,sommmeProdInv(Inputs!$B$30:$AY$30,$D$502:$BA$502,'Health SCR'!AQ$3),1)+AQ533,0)</f>
        <v>0</v>
      </c>
      <c r="AR534" s="339">
        <f ca="1">IF('Health SCR'!AR$3&gt;=$B534,OFFSET($D$502,0,'Health SCR'!AR$3-$B534)*OFFSET(Inputs!$C$30,0,$B534-2)/IF(sommmeProdInv(Inputs!$B$30:$AY$30,$D$502:$BA$502,'Health SCR'!AR$3)&gt;0,sommmeProdInv(Inputs!$B$30:$AY$30,$D$502:$BA$502,'Health SCR'!AR$3),1)+AR533,0)</f>
        <v>0</v>
      </c>
      <c r="AS534" s="339">
        <f ca="1">IF('Health SCR'!AS$3&gt;=$B534,OFFSET($D$502,0,'Health SCR'!AS$3-$B534)*OFFSET(Inputs!$C$30,0,$B534-2)/IF(sommmeProdInv(Inputs!$B$30:$AY$30,$D$502:$BA$502,'Health SCR'!AS$3)&gt;0,sommmeProdInv(Inputs!$B$30:$AY$30,$D$502:$BA$502,'Health SCR'!AS$3),1)+AS533,0)</f>
        <v>0</v>
      </c>
      <c r="AT534" s="339">
        <f ca="1">IF('Health SCR'!AT$3&gt;=$B534,OFFSET($D$502,0,'Health SCR'!AT$3-$B534)*OFFSET(Inputs!$C$30,0,$B534-2)/IF(sommmeProdInv(Inputs!$B$30:$AY$30,$D$502:$BA$502,'Health SCR'!AT$3)&gt;0,sommmeProdInv(Inputs!$B$30:$AY$30,$D$502:$BA$502,'Health SCR'!AT$3),1)+AT533,0)</f>
        <v>0</v>
      </c>
      <c r="AU534" s="339">
        <f ca="1">IF('Health SCR'!AU$3&gt;=$B534,OFFSET($D$502,0,'Health SCR'!AU$3-$B534)*OFFSET(Inputs!$C$30,0,$B534-2)/IF(sommmeProdInv(Inputs!$B$30:$AY$30,$D$502:$BA$502,'Health SCR'!AU$3)&gt;0,sommmeProdInv(Inputs!$B$30:$AY$30,$D$502:$BA$502,'Health SCR'!AU$3),1)+AU533,0)</f>
        <v>0</v>
      </c>
      <c r="AV534" s="339">
        <f ca="1">IF('Health SCR'!AV$3&gt;=$B534,OFFSET($D$502,0,'Health SCR'!AV$3-$B534)*OFFSET(Inputs!$C$30,0,$B534-2)/IF(sommmeProdInv(Inputs!$B$30:$AY$30,$D$502:$BA$502,'Health SCR'!AV$3)&gt;0,sommmeProdInv(Inputs!$B$30:$AY$30,$D$502:$BA$502,'Health SCR'!AV$3),1)+AV533,0)</f>
        <v>0</v>
      </c>
      <c r="AW534" s="339">
        <f ca="1">IF('Health SCR'!AW$3&gt;=$B534,OFFSET($D$502,0,'Health SCR'!AW$3-$B534)*OFFSET(Inputs!$C$30,0,$B534-2)/IF(sommmeProdInv(Inputs!$B$30:$AY$30,$D$502:$BA$502,'Health SCR'!AW$3)&gt;0,sommmeProdInv(Inputs!$B$30:$AY$30,$D$502:$BA$502,'Health SCR'!AW$3),1)+AW533,0)</f>
        <v>0</v>
      </c>
      <c r="AX534" s="339">
        <f ca="1">IF('Health SCR'!AX$3&gt;=$B534,OFFSET($D$502,0,'Health SCR'!AX$3-$B534)*OFFSET(Inputs!$C$30,0,$B534-2)/IF(sommmeProdInv(Inputs!$B$30:$AY$30,$D$502:$BA$502,'Health SCR'!AX$3)&gt;0,sommmeProdInv(Inputs!$B$30:$AY$30,$D$502:$BA$502,'Health SCR'!AX$3),1)+AX533,0)</f>
        <v>0</v>
      </c>
      <c r="AY534" s="339">
        <f ca="1">IF('Health SCR'!AY$3&gt;=$B534,OFFSET($D$502,0,'Health SCR'!AY$3-$B534)*OFFSET(Inputs!$C$30,0,$B534-2)/IF(sommmeProdInv(Inputs!$B$30:$AY$30,$D$502:$BA$502,'Health SCR'!AY$3)&gt;0,sommmeProdInv(Inputs!$B$30:$AY$30,$D$502:$BA$502,'Health SCR'!AY$3),1)+AY533,0)</f>
        <v>0</v>
      </c>
      <c r="AZ534" s="339">
        <f ca="1">IF('Health SCR'!AZ$3&gt;=$B534,OFFSET($D$502,0,'Health SCR'!AZ$3-$B534)*OFFSET(Inputs!$C$30,0,$B534-2)/IF(sommmeProdInv(Inputs!$B$30:$AY$30,$D$502:$BA$502,'Health SCR'!AZ$3)&gt;0,sommmeProdInv(Inputs!$B$30:$AY$30,$D$502:$BA$502,'Health SCR'!AZ$3),1)+AZ533,0)</f>
        <v>0</v>
      </c>
      <c r="BA534" s="339">
        <f ca="1">IF('Health SCR'!BA$3&gt;=$B534,OFFSET($D$502,0,'Health SCR'!BA$3-$B534)*OFFSET(Inputs!$C$30,0,$B534-2)/IF(sommmeProdInv(Inputs!$B$30:$AY$30,$D$502:$BA$502,'Health SCR'!BA$3)&gt;0,sommmeProdInv(Inputs!$B$30:$AY$30,$D$502:$BA$502,'Health SCR'!BA$3),1)+BA533,0)</f>
        <v>0</v>
      </c>
      <c r="BB534" s="286"/>
      <c r="BC534" s="286"/>
      <c r="BD534" s="286"/>
      <c r="BE534" s="286"/>
      <c r="BF534" s="286"/>
      <c r="BG534" s="286"/>
      <c r="BH534" s="286"/>
      <c r="BI534" s="286"/>
      <c r="BJ534" s="286"/>
      <c r="BK534" s="286"/>
      <c r="BL534" s="286"/>
      <c r="BM534" s="286"/>
      <c r="BN534" s="286"/>
      <c r="BO534" s="286"/>
      <c r="BP534" s="286"/>
      <c r="BQ534" s="286"/>
      <c r="BR534" s="286"/>
      <c r="BS534" s="286"/>
      <c r="BT534" s="286"/>
      <c r="BU534" s="286"/>
      <c r="BV534" s="286"/>
      <c r="BW534" s="286"/>
      <c r="BX534" s="286"/>
      <c r="BY534" s="286"/>
      <c r="BZ534" s="286"/>
      <c r="CA534" s="286"/>
      <c r="CB534" s="286"/>
      <c r="CC534" s="286"/>
      <c r="CD534" s="286"/>
      <c r="CE534" s="286"/>
      <c r="CF534" s="286"/>
      <c r="CG534" s="286"/>
      <c r="CH534" s="286"/>
      <c r="CI534" s="286"/>
      <c r="CJ534" s="286"/>
      <c r="CK534" s="286"/>
      <c r="CL534" s="286"/>
      <c r="CM534" s="286"/>
      <c r="CN534" s="286"/>
      <c r="CO534" s="286"/>
      <c r="CP534" s="286"/>
      <c r="CQ534" s="286"/>
      <c r="CR534" s="286"/>
      <c r="CS534" s="286"/>
      <c r="CT534" s="286"/>
      <c r="CU534" s="286"/>
      <c r="CV534" s="286"/>
      <c r="CW534" s="286"/>
      <c r="CX534" s="286"/>
      <c r="CY534" s="286"/>
      <c r="CZ534" s="286"/>
      <c r="DA534" s="286"/>
      <c r="DB534" s="286"/>
      <c r="DC534" s="286"/>
      <c r="DD534" s="286"/>
      <c r="DE534" s="286"/>
      <c r="DF534" s="286"/>
      <c r="DG534" s="286"/>
      <c r="DH534" s="286"/>
      <c r="DI534" s="286"/>
      <c r="DJ534" s="286"/>
      <c r="DK534" s="286"/>
      <c r="DL534" s="286"/>
      <c r="DM534" s="286"/>
      <c r="DN534" s="286"/>
      <c r="DO534" s="286"/>
      <c r="DP534" s="286"/>
      <c r="DQ534" s="286"/>
      <c r="DR534" s="286"/>
      <c r="DS534" s="286"/>
      <c r="DT534" s="286"/>
      <c r="DU534" s="286"/>
      <c r="DV534" s="286"/>
      <c r="DW534" s="286"/>
      <c r="DX534" s="286"/>
      <c r="DY534" s="286"/>
      <c r="DZ534" s="286"/>
      <c r="EA534" s="286"/>
      <c r="EB534" s="286"/>
      <c r="EC534" s="286"/>
      <c r="ED534" s="286"/>
      <c r="EE534" s="286"/>
      <c r="EF534" s="286"/>
      <c r="EG534" s="286"/>
      <c r="EH534" s="286"/>
      <c r="EI534" s="286"/>
      <c r="EJ534" s="286"/>
      <c r="EK534" s="286"/>
      <c r="EL534" s="286"/>
      <c r="EM534" s="286"/>
      <c r="EN534" s="286"/>
      <c r="EO534" s="286"/>
      <c r="EP534" s="286"/>
      <c r="EQ534" s="286"/>
      <c r="ER534" s="286"/>
      <c r="ES534" s="286"/>
      <c r="ET534" s="286"/>
      <c r="EU534" s="286"/>
      <c r="EV534" s="286"/>
      <c r="EW534" s="286"/>
      <c r="EX534" s="286"/>
      <c r="EY534" s="286"/>
      <c r="EZ534" s="286"/>
      <c r="FA534" s="286"/>
      <c r="FB534" s="286"/>
      <c r="FC534" s="286"/>
      <c r="FD534" s="286"/>
      <c r="FE534" s="286"/>
      <c r="FF534" s="286"/>
      <c r="FG534" s="286"/>
      <c r="FH534" s="286"/>
      <c r="FI534" s="286"/>
      <c r="FJ534" s="286"/>
      <c r="FK534" s="286"/>
      <c r="FL534" s="286"/>
      <c r="FM534" s="286"/>
      <c r="FN534" s="286"/>
      <c r="FO534" s="286"/>
      <c r="FP534" s="286"/>
      <c r="FQ534" s="286"/>
      <c r="FR534" s="286"/>
      <c r="FS534" s="286"/>
      <c r="FT534" s="286"/>
      <c r="FU534" s="286"/>
      <c r="FV534" s="286"/>
      <c r="FW534" s="286"/>
      <c r="FX534" s="286"/>
      <c r="FY534" s="286"/>
      <c r="FZ534" s="286"/>
      <c r="GA534" s="286"/>
      <c r="GB534" s="286"/>
      <c r="GC534" s="286"/>
      <c r="GD534" s="286"/>
      <c r="GE534" s="286"/>
      <c r="GF534" s="286"/>
      <c r="GG534" s="286"/>
      <c r="GH534" s="286"/>
      <c r="GI534" s="286"/>
      <c r="GJ534" s="286"/>
      <c r="GK534" s="286"/>
      <c r="GL534" s="286"/>
      <c r="GM534" s="286"/>
      <c r="GN534" s="286"/>
      <c r="GO534" s="286"/>
      <c r="GP534" s="286"/>
      <c r="GQ534" s="286"/>
      <c r="GR534" s="286"/>
      <c r="GS534" s="286"/>
      <c r="GT534" s="286"/>
      <c r="GU534" s="286"/>
      <c r="GV534" s="286"/>
      <c r="GW534" s="286"/>
      <c r="GX534" s="286"/>
      <c r="GY534" s="286"/>
      <c r="GZ534" s="286"/>
      <c r="HA534" s="286"/>
      <c r="HB534" s="286"/>
      <c r="HC534" s="286"/>
      <c r="HD534" s="286"/>
      <c r="HE534" s="286"/>
      <c r="HF534" s="286"/>
      <c r="HG534" s="286"/>
      <c r="HH534" s="286"/>
      <c r="HI534" s="286"/>
      <c r="HJ534" s="286"/>
      <c r="HK534" s="286"/>
      <c r="HL534" s="286"/>
      <c r="HM534" s="286"/>
      <c r="HN534" s="286"/>
      <c r="HO534" s="286"/>
      <c r="HP534" s="286"/>
      <c r="HQ534" s="286"/>
      <c r="HR534" s="286"/>
      <c r="HS534" s="286"/>
      <c r="HT534" s="286"/>
      <c r="HU534" s="286"/>
      <c r="HV534" s="286"/>
      <c r="HW534" s="286"/>
      <c r="HX534" s="286"/>
      <c r="HY534" s="286"/>
      <c r="HZ534" s="286"/>
      <c r="IA534" s="286"/>
      <c r="IB534" s="286"/>
      <c r="IC534" s="286"/>
      <c r="ID534" s="286"/>
      <c r="IE534" s="286"/>
      <c r="IF534" s="286"/>
      <c r="IG534" s="286"/>
      <c r="IH534" s="286"/>
      <c r="II534" s="286"/>
      <c r="IJ534" s="286"/>
      <c r="IK534" s="286"/>
      <c r="IL534" s="286"/>
      <c r="IM534" s="286"/>
      <c r="IN534" s="286"/>
      <c r="IO534" s="286"/>
      <c r="IP534" s="286"/>
      <c r="IQ534" s="286"/>
      <c r="IR534" s="286"/>
      <c r="IS534" s="286"/>
      <c r="IT534" s="286"/>
      <c r="IU534" s="286"/>
      <c r="IV534" s="286"/>
    </row>
    <row r="535" spans="1:256" s="221" customFormat="1" outlineLevel="1">
      <c r="A535" s="16"/>
      <c r="B535" s="978">
        <v>32</v>
      </c>
      <c r="C535" s="979"/>
      <c r="E535" s="338">
        <f ca="1">IF('Health SCR'!E$3&gt;=$B535,OFFSET($D$502,0,'Health SCR'!E$3-$B535)*OFFSET(Inputs!$C$30,0,$B535-2)/IF(sommmeProdInv(Inputs!$B$30:$AY$30,$D$502:$BA$502,'Health SCR'!E$3)&gt;0,sommmeProdInv(Inputs!$B$30:$AY$30,$D$502:$BA$502,'Health SCR'!E$3),1)+E534,0)</f>
        <v>0</v>
      </c>
      <c r="F535" s="339">
        <f ca="1">IF('Health SCR'!F$3&gt;=$B535,OFFSET($D$502,0,'Health SCR'!F$3-$B535)*OFFSET(Inputs!$C$30,0,$B535-2)/IF(sommmeProdInv(Inputs!$B$30:$AY$30,$D$502:$BA$502,'Health SCR'!F$3)&gt;0,sommmeProdInv(Inputs!$B$30:$AY$30,$D$502:$BA$502,'Health SCR'!F$3),1)+F534,0)</f>
        <v>0</v>
      </c>
      <c r="G535" s="339">
        <f ca="1">IF('Health SCR'!G$3&gt;=$B535,OFFSET($D$502,0,'Health SCR'!G$3-$B535)*OFFSET(Inputs!$C$30,0,$B535-2)/IF(sommmeProdInv(Inputs!$B$30:$AY$30,$D$502:$BA$502,'Health SCR'!G$3)&gt;0,sommmeProdInv(Inputs!$B$30:$AY$30,$D$502:$BA$502,'Health SCR'!G$3),1)+G534,0)</f>
        <v>0</v>
      </c>
      <c r="H535" s="339">
        <f ca="1">IF('Health SCR'!H$3&gt;=$B535,OFFSET($D$502,0,'Health SCR'!H$3-$B535)*OFFSET(Inputs!$C$30,0,$B535-2)/IF(sommmeProdInv(Inputs!$B$30:$AY$30,$D$502:$BA$502,'Health SCR'!H$3)&gt;0,sommmeProdInv(Inputs!$B$30:$AY$30,$D$502:$BA$502,'Health SCR'!H$3),1)+H534,0)</f>
        <v>0</v>
      </c>
      <c r="I535" s="339">
        <f ca="1">IF('Health SCR'!I$3&gt;=$B535,OFFSET($D$502,0,'Health SCR'!I$3-$B535)*OFFSET(Inputs!$C$30,0,$B535-2)/IF(sommmeProdInv(Inputs!$B$30:$AY$30,$D$502:$BA$502,'Health SCR'!I$3)&gt;0,sommmeProdInv(Inputs!$B$30:$AY$30,$D$502:$BA$502,'Health SCR'!I$3),1)+I534,0)</f>
        <v>0</v>
      </c>
      <c r="J535" s="339">
        <f ca="1">IF('Health SCR'!J$3&gt;=$B535,OFFSET($D$502,0,'Health SCR'!J$3-$B535)*OFFSET(Inputs!$C$30,0,$B535-2)/IF(sommmeProdInv(Inputs!$B$30:$AY$30,$D$502:$BA$502,'Health SCR'!J$3)&gt;0,sommmeProdInv(Inputs!$B$30:$AY$30,$D$502:$BA$502,'Health SCR'!J$3),1)+J534,0)</f>
        <v>0</v>
      </c>
      <c r="K535" s="339">
        <f ca="1">IF('Health SCR'!K$3&gt;=$B535,OFFSET($D$502,0,'Health SCR'!K$3-$B535)*OFFSET(Inputs!$C$30,0,$B535-2)/IF(sommmeProdInv(Inputs!$B$30:$AY$30,$D$502:$BA$502,'Health SCR'!K$3)&gt;0,sommmeProdInv(Inputs!$B$30:$AY$30,$D$502:$BA$502,'Health SCR'!K$3),1)+K534,0)</f>
        <v>0</v>
      </c>
      <c r="L535" s="339">
        <f ca="1">IF('Health SCR'!L$3&gt;=$B535,OFFSET($D$502,0,'Health SCR'!L$3-$B535)*OFFSET(Inputs!$C$30,0,$B535-2)/IF(sommmeProdInv(Inputs!$B$30:$AY$30,$D$502:$BA$502,'Health SCR'!L$3)&gt;0,sommmeProdInv(Inputs!$B$30:$AY$30,$D$502:$BA$502,'Health SCR'!L$3),1)+L534,0)</f>
        <v>0</v>
      </c>
      <c r="M535" s="339">
        <f ca="1">IF('Health SCR'!M$3&gt;=$B535,OFFSET($D$502,0,'Health SCR'!M$3-$B535)*OFFSET(Inputs!$C$30,0,$B535-2)/IF(sommmeProdInv(Inputs!$B$30:$AY$30,$D$502:$BA$502,'Health SCR'!M$3)&gt;0,sommmeProdInv(Inputs!$B$30:$AY$30,$D$502:$BA$502,'Health SCR'!M$3),1)+M534,0)</f>
        <v>0</v>
      </c>
      <c r="N535" s="339">
        <f ca="1">IF('Health SCR'!N$3&gt;=$B535,OFFSET($D$502,0,'Health SCR'!N$3-$B535)*OFFSET(Inputs!$C$30,0,$B535-2)/IF(sommmeProdInv(Inputs!$B$30:$AY$30,$D$502:$BA$502,'Health SCR'!N$3)&gt;0,sommmeProdInv(Inputs!$B$30:$AY$30,$D$502:$BA$502,'Health SCR'!N$3),1)+N534,0)</f>
        <v>0</v>
      </c>
      <c r="O535" s="339">
        <f ca="1">IF('Health SCR'!O$3&gt;=$B535,OFFSET($D$502,0,'Health SCR'!O$3-$B535)*OFFSET(Inputs!$C$30,0,$B535-2)/IF(sommmeProdInv(Inputs!$B$30:$AY$30,$D$502:$BA$502,'Health SCR'!O$3)&gt;0,sommmeProdInv(Inputs!$B$30:$AY$30,$D$502:$BA$502,'Health SCR'!O$3),1)+O534,0)</f>
        <v>0</v>
      </c>
      <c r="P535" s="339">
        <f ca="1">IF('Health SCR'!P$3&gt;=$B535,OFFSET($D$502,0,'Health SCR'!P$3-$B535)*OFFSET(Inputs!$C$30,0,$B535-2)/IF(sommmeProdInv(Inputs!$B$30:$AY$30,$D$502:$BA$502,'Health SCR'!P$3)&gt;0,sommmeProdInv(Inputs!$B$30:$AY$30,$D$502:$BA$502,'Health SCR'!P$3),1)+P534,0)</f>
        <v>0</v>
      </c>
      <c r="Q535" s="339">
        <f ca="1">IF('Health SCR'!Q$3&gt;=$B535,OFFSET($D$502,0,'Health SCR'!Q$3-$B535)*OFFSET(Inputs!$C$30,0,$B535-2)/IF(sommmeProdInv(Inputs!$B$30:$AY$30,$D$502:$BA$502,'Health SCR'!Q$3)&gt;0,sommmeProdInv(Inputs!$B$30:$AY$30,$D$502:$BA$502,'Health SCR'!Q$3),1)+Q534,0)</f>
        <v>0</v>
      </c>
      <c r="R535" s="339">
        <f ca="1">IF('Health SCR'!R$3&gt;=$B535,OFFSET($D$502,0,'Health SCR'!R$3-$B535)*OFFSET(Inputs!$C$30,0,$B535-2)/IF(sommmeProdInv(Inputs!$B$30:$AY$30,$D$502:$BA$502,'Health SCR'!R$3)&gt;0,sommmeProdInv(Inputs!$B$30:$AY$30,$D$502:$BA$502,'Health SCR'!R$3),1)+R534,0)</f>
        <v>0</v>
      </c>
      <c r="S535" s="339">
        <f ca="1">IF('Health SCR'!S$3&gt;=$B535,OFFSET($D$502,0,'Health SCR'!S$3-$B535)*OFFSET(Inputs!$C$30,0,$B535-2)/IF(sommmeProdInv(Inputs!$B$30:$AY$30,$D$502:$BA$502,'Health SCR'!S$3)&gt;0,sommmeProdInv(Inputs!$B$30:$AY$30,$D$502:$BA$502,'Health SCR'!S$3),1)+S534,0)</f>
        <v>0</v>
      </c>
      <c r="T535" s="339">
        <f ca="1">IF('Health SCR'!T$3&gt;=$B535,OFFSET($D$502,0,'Health SCR'!T$3-$B535)*OFFSET(Inputs!$C$30,0,$B535-2)/IF(sommmeProdInv(Inputs!$B$30:$AY$30,$D$502:$BA$502,'Health SCR'!T$3)&gt;0,sommmeProdInv(Inputs!$B$30:$AY$30,$D$502:$BA$502,'Health SCR'!T$3),1)+T534,0)</f>
        <v>0</v>
      </c>
      <c r="U535" s="339">
        <f ca="1">IF('Health SCR'!U$3&gt;=$B535,OFFSET($D$502,0,'Health SCR'!U$3-$B535)*OFFSET(Inputs!$C$30,0,$B535-2)/IF(sommmeProdInv(Inputs!$B$30:$AY$30,$D$502:$BA$502,'Health SCR'!U$3)&gt;0,sommmeProdInv(Inputs!$B$30:$AY$30,$D$502:$BA$502,'Health SCR'!U$3),1)+U534,0)</f>
        <v>0</v>
      </c>
      <c r="V535" s="339">
        <f ca="1">IF('Health SCR'!V$3&gt;=$B535,OFFSET($D$502,0,'Health SCR'!V$3-$B535)*OFFSET(Inputs!$C$30,0,$B535-2)/IF(sommmeProdInv(Inputs!$B$30:$AY$30,$D$502:$BA$502,'Health SCR'!V$3)&gt;0,sommmeProdInv(Inputs!$B$30:$AY$30,$D$502:$BA$502,'Health SCR'!V$3),1)+V534,0)</f>
        <v>0</v>
      </c>
      <c r="W535" s="339">
        <f ca="1">IF('Health SCR'!W$3&gt;=$B535,OFFSET($D$502,0,'Health SCR'!W$3-$B535)*OFFSET(Inputs!$C$30,0,$B535-2)/IF(sommmeProdInv(Inputs!$B$30:$AY$30,$D$502:$BA$502,'Health SCR'!W$3)&gt;0,sommmeProdInv(Inputs!$B$30:$AY$30,$D$502:$BA$502,'Health SCR'!W$3),1)+W534,0)</f>
        <v>0</v>
      </c>
      <c r="X535" s="339">
        <f ca="1">IF('Health SCR'!X$3&gt;=$B535,OFFSET($D$502,0,'Health SCR'!X$3-$B535)*OFFSET(Inputs!$C$30,0,$B535-2)/IF(sommmeProdInv(Inputs!$B$30:$AY$30,$D$502:$BA$502,'Health SCR'!X$3)&gt;0,sommmeProdInv(Inputs!$B$30:$AY$30,$D$502:$BA$502,'Health SCR'!X$3),1)+X534,0)</f>
        <v>0</v>
      </c>
      <c r="Y535" s="339">
        <f ca="1">IF('Health SCR'!Y$3&gt;=$B535,OFFSET($D$502,0,'Health SCR'!Y$3-$B535)*OFFSET(Inputs!$C$30,0,$B535-2)/IF(sommmeProdInv(Inputs!$B$30:$AY$30,$D$502:$BA$502,'Health SCR'!Y$3)&gt;0,sommmeProdInv(Inputs!$B$30:$AY$30,$D$502:$BA$502,'Health SCR'!Y$3),1)+Y534,0)</f>
        <v>0</v>
      </c>
      <c r="Z535" s="339">
        <f ca="1">IF('Health SCR'!Z$3&gt;=$B535,OFFSET($D$502,0,'Health SCR'!Z$3-$B535)*OFFSET(Inputs!$C$30,0,$B535-2)/IF(sommmeProdInv(Inputs!$B$30:$AY$30,$D$502:$BA$502,'Health SCR'!Z$3)&gt;0,sommmeProdInv(Inputs!$B$30:$AY$30,$D$502:$BA$502,'Health SCR'!Z$3),1)+Z534,0)</f>
        <v>0</v>
      </c>
      <c r="AA535" s="339">
        <f ca="1">IF('Health SCR'!AA$3&gt;=$B535,OFFSET($D$502,0,'Health SCR'!AA$3-$B535)*OFFSET(Inputs!$C$30,0,$B535-2)/IF(sommmeProdInv(Inputs!$B$30:$AY$30,$D$502:$BA$502,'Health SCR'!AA$3)&gt;0,sommmeProdInv(Inputs!$B$30:$AY$30,$D$502:$BA$502,'Health SCR'!AA$3),1)+AA534,0)</f>
        <v>0</v>
      </c>
      <c r="AB535" s="339">
        <f ca="1">IF('Health SCR'!AB$3&gt;=$B535,OFFSET($D$502,0,'Health SCR'!AB$3-$B535)*OFFSET(Inputs!$C$30,0,$B535-2)/IF(sommmeProdInv(Inputs!$B$30:$AY$30,$D$502:$BA$502,'Health SCR'!AB$3)&gt;0,sommmeProdInv(Inputs!$B$30:$AY$30,$D$502:$BA$502,'Health SCR'!AB$3),1)+AB534,0)</f>
        <v>0</v>
      </c>
      <c r="AC535" s="339">
        <f ca="1">IF('Health SCR'!AC$3&gt;=$B535,OFFSET($D$502,0,'Health SCR'!AC$3-$B535)*OFFSET(Inputs!$C$30,0,$B535-2)/IF(sommmeProdInv(Inputs!$B$30:$AY$30,$D$502:$BA$502,'Health SCR'!AC$3)&gt;0,sommmeProdInv(Inputs!$B$30:$AY$30,$D$502:$BA$502,'Health SCR'!AC$3),1)+AC534,0)</f>
        <v>0</v>
      </c>
      <c r="AD535" s="339">
        <f ca="1">IF('Health SCR'!AD$3&gt;=$B535,OFFSET($D$502,0,'Health SCR'!AD$3-$B535)*OFFSET(Inputs!$C$30,0,$B535-2)/IF(sommmeProdInv(Inputs!$B$30:$AY$30,$D$502:$BA$502,'Health SCR'!AD$3)&gt;0,sommmeProdInv(Inputs!$B$30:$AY$30,$D$502:$BA$502,'Health SCR'!AD$3),1)+AD534,0)</f>
        <v>0</v>
      </c>
      <c r="AE535" s="339">
        <f ca="1">IF('Health SCR'!AE$3&gt;=$B535,OFFSET($D$502,0,'Health SCR'!AE$3-$B535)*OFFSET(Inputs!$C$30,0,$B535-2)/IF(sommmeProdInv(Inputs!$B$30:$AY$30,$D$502:$BA$502,'Health SCR'!AE$3)&gt;0,sommmeProdInv(Inputs!$B$30:$AY$30,$D$502:$BA$502,'Health SCR'!AE$3),1)+AE534,0)</f>
        <v>0</v>
      </c>
      <c r="AF535" s="339">
        <f ca="1">IF('Health SCR'!AF$3&gt;=$B535,OFFSET($D$502,0,'Health SCR'!AF$3-$B535)*OFFSET(Inputs!$C$30,0,$B535-2)/IF(sommmeProdInv(Inputs!$B$30:$AY$30,$D$502:$BA$502,'Health SCR'!AF$3)&gt;0,sommmeProdInv(Inputs!$B$30:$AY$30,$D$502:$BA$502,'Health SCR'!AF$3),1)+AF534,0)</f>
        <v>0</v>
      </c>
      <c r="AG535" s="339">
        <f ca="1">IF('Health SCR'!AG$3&gt;=$B535,OFFSET($D$502,0,'Health SCR'!AG$3-$B535)*OFFSET(Inputs!$C$30,0,$B535-2)/IF(sommmeProdInv(Inputs!$B$30:$AY$30,$D$502:$BA$502,'Health SCR'!AG$3)&gt;0,sommmeProdInv(Inputs!$B$30:$AY$30,$D$502:$BA$502,'Health SCR'!AG$3),1)+AG534,0)</f>
        <v>0</v>
      </c>
      <c r="AH535" s="339">
        <f ca="1">IF('Health SCR'!AH$3&gt;=$B535,OFFSET($D$502,0,'Health SCR'!AH$3-$B535)*OFFSET(Inputs!$C$30,0,$B535-2)/IF(sommmeProdInv(Inputs!$B$30:$AY$30,$D$502:$BA$502,'Health SCR'!AH$3)&gt;0,sommmeProdInv(Inputs!$B$30:$AY$30,$D$502:$BA$502,'Health SCR'!AH$3),1)+AH534,0)</f>
        <v>0</v>
      </c>
      <c r="AI535" s="339">
        <f ca="1">IF('Health SCR'!AI$3&gt;=$B535,OFFSET($D$502,0,'Health SCR'!AI$3-$B535)*OFFSET(Inputs!$C$30,0,$B535-2)/IF(sommmeProdInv(Inputs!$B$30:$AY$30,$D$502:$BA$502,'Health SCR'!AI$3)&gt;0,sommmeProdInv(Inputs!$B$30:$AY$30,$D$502:$BA$502,'Health SCR'!AI$3),1)+AI534,0)</f>
        <v>0</v>
      </c>
      <c r="AJ535" s="339">
        <f ca="1">IF('Health SCR'!AJ$3&gt;=$B535,OFFSET($D$502,0,'Health SCR'!AJ$3-$B535)*OFFSET(Inputs!$C$30,0,$B535-2)/IF(sommmeProdInv(Inputs!$B$30:$AY$30,$D$502:$BA$502,'Health SCR'!AJ$3)&gt;0,sommmeProdInv(Inputs!$B$30:$AY$30,$D$502:$BA$502,'Health SCR'!AJ$3),1)+AJ534,0)</f>
        <v>0</v>
      </c>
      <c r="AK535" s="339">
        <f ca="1">IF('Health SCR'!AK$3&gt;=$B535,OFFSET($D$502,0,'Health SCR'!AK$3-$B535)*OFFSET(Inputs!$C$30,0,$B535-2)/IF(sommmeProdInv(Inputs!$B$30:$AY$30,$D$502:$BA$502,'Health SCR'!AK$3)&gt;0,sommmeProdInv(Inputs!$B$30:$AY$30,$D$502:$BA$502,'Health SCR'!AK$3),1)+AK534,0)</f>
        <v>0</v>
      </c>
      <c r="AL535" s="339">
        <f ca="1">IF('Health SCR'!AL$3&gt;=$B535,OFFSET($D$502,0,'Health SCR'!AL$3-$B535)*OFFSET(Inputs!$C$30,0,$B535-2)/IF(sommmeProdInv(Inputs!$B$30:$AY$30,$D$502:$BA$502,'Health SCR'!AL$3)&gt;0,sommmeProdInv(Inputs!$B$30:$AY$30,$D$502:$BA$502,'Health SCR'!AL$3),1)+AL534,0)</f>
        <v>0</v>
      </c>
      <c r="AM535" s="339">
        <f ca="1">IF('Health SCR'!AM$3&gt;=$B535,OFFSET($D$502,0,'Health SCR'!AM$3-$B535)*OFFSET(Inputs!$C$30,0,$B535-2)/IF(sommmeProdInv(Inputs!$B$30:$AY$30,$D$502:$BA$502,'Health SCR'!AM$3)&gt;0,sommmeProdInv(Inputs!$B$30:$AY$30,$D$502:$BA$502,'Health SCR'!AM$3),1)+AM534,0)</f>
        <v>0</v>
      </c>
      <c r="AN535" s="339">
        <f ca="1">IF('Health SCR'!AN$3&gt;=$B535,OFFSET($D$502,0,'Health SCR'!AN$3-$B535)*OFFSET(Inputs!$C$30,0,$B535-2)/IF(sommmeProdInv(Inputs!$B$30:$AY$30,$D$502:$BA$502,'Health SCR'!AN$3)&gt;0,sommmeProdInv(Inputs!$B$30:$AY$30,$D$502:$BA$502,'Health SCR'!AN$3),1)+AN534,0)</f>
        <v>0</v>
      </c>
      <c r="AO535" s="339">
        <f ca="1">IF('Health SCR'!AO$3&gt;=$B535,OFFSET($D$502,0,'Health SCR'!AO$3-$B535)*OFFSET(Inputs!$C$30,0,$B535-2)/IF(sommmeProdInv(Inputs!$B$30:$AY$30,$D$502:$BA$502,'Health SCR'!AO$3)&gt;0,sommmeProdInv(Inputs!$B$30:$AY$30,$D$502:$BA$502,'Health SCR'!AO$3),1)+AO534,0)</f>
        <v>0</v>
      </c>
      <c r="AP535" s="339">
        <f ca="1">IF('Health SCR'!AP$3&gt;=$B535,OFFSET($D$502,0,'Health SCR'!AP$3-$B535)*OFFSET(Inputs!$C$30,0,$B535-2)/IF(sommmeProdInv(Inputs!$B$30:$AY$30,$D$502:$BA$502,'Health SCR'!AP$3)&gt;0,sommmeProdInv(Inputs!$B$30:$AY$30,$D$502:$BA$502,'Health SCR'!AP$3),1)+AP534,0)</f>
        <v>0</v>
      </c>
      <c r="AQ535" s="339">
        <f ca="1">IF('Health SCR'!AQ$3&gt;=$B535,OFFSET($D$502,0,'Health SCR'!AQ$3-$B535)*OFFSET(Inputs!$C$30,0,$B535-2)/IF(sommmeProdInv(Inputs!$B$30:$AY$30,$D$502:$BA$502,'Health SCR'!AQ$3)&gt;0,sommmeProdInv(Inputs!$B$30:$AY$30,$D$502:$BA$502,'Health SCR'!AQ$3),1)+AQ534,0)</f>
        <v>0</v>
      </c>
      <c r="AR535" s="339">
        <f ca="1">IF('Health SCR'!AR$3&gt;=$B535,OFFSET($D$502,0,'Health SCR'!AR$3-$B535)*OFFSET(Inputs!$C$30,0,$B535-2)/IF(sommmeProdInv(Inputs!$B$30:$AY$30,$D$502:$BA$502,'Health SCR'!AR$3)&gt;0,sommmeProdInv(Inputs!$B$30:$AY$30,$D$502:$BA$502,'Health SCR'!AR$3),1)+AR534,0)</f>
        <v>0</v>
      </c>
      <c r="AS535" s="339">
        <f ca="1">IF('Health SCR'!AS$3&gt;=$B535,OFFSET($D$502,0,'Health SCR'!AS$3-$B535)*OFFSET(Inputs!$C$30,0,$B535-2)/IF(sommmeProdInv(Inputs!$B$30:$AY$30,$D$502:$BA$502,'Health SCR'!AS$3)&gt;0,sommmeProdInv(Inputs!$B$30:$AY$30,$D$502:$BA$502,'Health SCR'!AS$3),1)+AS534,0)</f>
        <v>0</v>
      </c>
      <c r="AT535" s="339">
        <f ca="1">IF('Health SCR'!AT$3&gt;=$B535,OFFSET($D$502,0,'Health SCR'!AT$3-$B535)*OFFSET(Inputs!$C$30,0,$B535-2)/IF(sommmeProdInv(Inputs!$B$30:$AY$30,$D$502:$BA$502,'Health SCR'!AT$3)&gt;0,sommmeProdInv(Inputs!$B$30:$AY$30,$D$502:$BA$502,'Health SCR'!AT$3),1)+AT534,0)</f>
        <v>0</v>
      </c>
      <c r="AU535" s="339">
        <f ca="1">IF('Health SCR'!AU$3&gt;=$B535,OFFSET($D$502,0,'Health SCR'!AU$3-$B535)*OFFSET(Inputs!$C$30,0,$B535-2)/IF(sommmeProdInv(Inputs!$B$30:$AY$30,$D$502:$BA$502,'Health SCR'!AU$3)&gt;0,sommmeProdInv(Inputs!$B$30:$AY$30,$D$502:$BA$502,'Health SCR'!AU$3),1)+AU534,0)</f>
        <v>0</v>
      </c>
      <c r="AV535" s="339">
        <f ca="1">IF('Health SCR'!AV$3&gt;=$B535,OFFSET($D$502,0,'Health SCR'!AV$3-$B535)*OFFSET(Inputs!$C$30,0,$B535-2)/IF(sommmeProdInv(Inputs!$B$30:$AY$30,$D$502:$BA$502,'Health SCR'!AV$3)&gt;0,sommmeProdInv(Inputs!$B$30:$AY$30,$D$502:$BA$502,'Health SCR'!AV$3),1)+AV534,0)</f>
        <v>0</v>
      </c>
      <c r="AW535" s="339">
        <f ca="1">IF('Health SCR'!AW$3&gt;=$B535,OFFSET($D$502,0,'Health SCR'!AW$3-$B535)*OFFSET(Inputs!$C$30,0,$B535-2)/IF(sommmeProdInv(Inputs!$B$30:$AY$30,$D$502:$BA$502,'Health SCR'!AW$3)&gt;0,sommmeProdInv(Inputs!$B$30:$AY$30,$D$502:$BA$502,'Health SCR'!AW$3),1)+AW534,0)</f>
        <v>0</v>
      </c>
      <c r="AX535" s="339">
        <f ca="1">IF('Health SCR'!AX$3&gt;=$B535,OFFSET($D$502,0,'Health SCR'!AX$3-$B535)*OFFSET(Inputs!$C$30,0,$B535-2)/IF(sommmeProdInv(Inputs!$B$30:$AY$30,$D$502:$BA$502,'Health SCR'!AX$3)&gt;0,sommmeProdInv(Inputs!$B$30:$AY$30,$D$502:$BA$502,'Health SCR'!AX$3),1)+AX534,0)</f>
        <v>0</v>
      </c>
      <c r="AY535" s="339">
        <f ca="1">IF('Health SCR'!AY$3&gt;=$B535,OFFSET($D$502,0,'Health SCR'!AY$3-$B535)*OFFSET(Inputs!$C$30,0,$B535-2)/IF(sommmeProdInv(Inputs!$B$30:$AY$30,$D$502:$BA$502,'Health SCR'!AY$3)&gt;0,sommmeProdInv(Inputs!$B$30:$AY$30,$D$502:$BA$502,'Health SCR'!AY$3),1)+AY534,0)</f>
        <v>0</v>
      </c>
      <c r="AZ535" s="339">
        <f ca="1">IF('Health SCR'!AZ$3&gt;=$B535,OFFSET($D$502,0,'Health SCR'!AZ$3-$B535)*OFFSET(Inputs!$C$30,0,$B535-2)/IF(sommmeProdInv(Inputs!$B$30:$AY$30,$D$502:$BA$502,'Health SCR'!AZ$3)&gt;0,sommmeProdInv(Inputs!$B$30:$AY$30,$D$502:$BA$502,'Health SCR'!AZ$3),1)+AZ534,0)</f>
        <v>0</v>
      </c>
      <c r="BA535" s="339">
        <f ca="1">IF('Health SCR'!BA$3&gt;=$B535,OFFSET($D$502,0,'Health SCR'!BA$3-$B535)*OFFSET(Inputs!$C$30,0,$B535-2)/IF(sommmeProdInv(Inputs!$B$30:$AY$30,$D$502:$BA$502,'Health SCR'!BA$3)&gt;0,sommmeProdInv(Inputs!$B$30:$AY$30,$D$502:$BA$502,'Health SCR'!BA$3),1)+BA534,0)</f>
        <v>0</v>
      </c>
      <c r="BB535" s="286"/>
      <c r="BC535" s="286"/>
      <c r="BD535" s="286"/>
      <c r="BE535" s="286"/>
      <c r="BF535" s="286"/>
      <c r="BG535" s="286"/>
      <c r="BH535" s="286"/>
      <c r="BI535" s="286"/>
      <c r="BJ535" s="286"/>
      <c r="BK535" s="286"/>
      <c r="BL535" s="286"/>
      <c r="BM535" s="286"/>
      <c r="BN535" s="286"/>
      <c r="BO535" s="286"/>
      <c r="BP535" s="286"/>
      <c r="BQ535" s="286"/>
      <c r="BR535" s="286"/>
      <c r="BS535" s="286"/>
      <c r="BT535" s="286"/>
      <c r="BU535" s="286"/>
      <c r="BV535" s="286"/>
      <c r="BW535" s="286"/>
      <c r="BX535" s="286"/>
      <c r="BY535" s="286"/>
      <c r="BZ535" s="286"/>
      <c r="CA535" s="286"/>
      <c r="CB535" s="286"/>
      <c r="CC535" s="286"/>
      <c r="CD535" s="286"/>
      <c r="CE535" s="286"/>
      <c r="CF535" s="286"/>
      <c r="CG535" s="286"/>
      <c r="CH535" s="286"/>
      <c r="CI535" s="286"/>
      <c r="CJ535" s="286"/>
      <c r="CK535" s="286"/>
      <c r="CL535" s="286"/>
      <c r="CM535" s="286"/>
      <c r="CN535" s="286"/>
      <c r="CO535" s="286"/>
      <c r="CP535" s="286"/>
      <c r="CQ535" s="286"/>
      <c r="CR535" s="286"/>
      <c r="CS535" s="286"/>
      <c r="CT535" s="286"/>
      <c r="CU535" s="286"/>
      <c r="CV535" s="286"/>
      <c r="CW535" s="286"/>
      <c r="CX535" s="286"/>
      <c r="CY535" s="286"/>
      <c r="CZ535" s="286"/>
      <c r="DA535" s="286"/>
      <c r="DB535" s="286"/>
      <c r="DC535" s="286"/>
      <c r="DD535" s="286"/>
      <c r="DE535" s="286"/>
      <c r="DF535" s="286"/>
      <c r="DG535" s="286"/>
      <c r="DH535" s="286"/>
      <c r="DI535" s="286"/>
      <c r="DJ535" s="286"/>
      <c r="DK535" s="286"/>
      <c r="DL535" s="286"/>
      <c r="DM535" s="286"/>
      <c r="DN535" s="286"/>
      <c r="DO535" s="286"/>
      <c r="DP535" s="286"/>
      <c r="DQ535" s="286"/>
      <c r="DR535" s="286"/>
      <c r="DS535" s="286"/>
      <c r="DT535" s="286"/>
      <c r="DU535" s="286"/>
      <c r="DV535" s="286"/>
      <c r="DW535" s="286"/>
      <c r="DX535" s="286"/>
      <c r="DY535" s="286"/>
      <c r="DZ535" s="286"/>
      <c r="EA535" s="286"/>
      <c r="EB535" s="286"/>
      <c r="EC535" s="286"/>
      <c r="ED535" s="286"/>
      <c r="EE535" s="286"/>
      <c r="EF535" s="286"/>
      <c r="EG535" s="286"/>
      <c r="EH535" s="286"/>
      <c r="EI535" s="286"/>
      <c r="EJ535" s="286"/>
      <c r="EK535" s="286"/>
      <c r="EL535" s="286"/>
      <c r="EM535" s="286"/>
      <c r="EN535" s="286"/>
      <c r="EO535" s="286"/>
      <c r="EP535" s="286"/>
      <c r="EQ535" s="286"/>
      <c r="ER535" s="286"/>
      <c r="ES535" s="286"/>
      <c r="ET535" s="286"/>
      <c r="EU535" s="286"/>
      <c r="EV535" s="286"/>
      <c r="EW535" s="286"/>
      <c r="EX535" s="286"/>
      <c r="EY535" s="286"/>
      <c r="EZ535" s="286"/>
      <c r="FA535" s="286"/>
      <c r="FB535" s="286"/>
      <c r="FC535" s="286"/>
      <c r="FD535" s="286"/>
      <c r="FE535" s="286"/>
      <c r="FF535" s="286"/>
      <c r="FG535" s="286"/>
      <c r="FH535" s="286"/>
      <c r="FI535" s="286"/>
      <c r="FJ535" s="286"/>
      <c r="FK535" s="286"/>
      <c r="FL535" s="286"/>
      <c r="FM535" s="286"/>
      <c r="FN535" s="286"/>
      <c r="FO535" s="286"/>
      <c r="FP535" s="286"/>
      <c r="FQ535" s="286"/>
      <c r="FR535" s="286"/>
      <c r="FS535" s="286"/>
      <c r="FT535" s="286"/>
      <c r="FU535" s="286"/>
      <c r="FV535" s="286"/>
      <c r="FW535" s="286"/>
      <c r="FX535" s="286"/>
      <c r="FY535" s="286"/>
      <c r="FZ535" s="286"/>
      <c r="GA535" s="286"/>
      <c r="GB535" s="286"/>
      <c r="GC535" s="286"/>
      <c r="GD535" s="286"/>
      <c r="GE535" s="286"/>
      <c r="GF535" s="286"/>
      <c r="GG535" s="286"/>
      <c r="GH535" s="286"/>
      <c r="GI535" s="286"/>
      <c r="GJ535" s="286"/>
      <c r="GK535" s="286"/>
      <c r="GL535" s="286"/>
      <c r="GM535" s="286"/>
      <c r="GN535" s="286"/>
      <c r="GO535" s="286"/>
      <c r="GP535" s="286"/>
      <c r="GQ535" s="286"/>
      <c r="GR535" s="286"/>
      <c r="GS535" s="286"/>
      <c r="GT535" s="286"/>
      <c r="GU535" s="286"/>
      <c r="GV535" s="286"/>
      <c r="GW535" s="286"/>
      <c r="GX535" s="286"/>
      <c r="GY535" s="286"/>
      <c r="GZ535" s="286"/>
      <c r="HA535" s="286"/>
      <c r="HB535" s="286"/>
      <c r="HC535" s="286"/>
      <c r="HD535" s="286"/>
      <c r="HE535" s="286"/>
      <c r="HF535" s="286"/>
      <c r="HG535" s="286"/>
      <c r="HH535" s="286"/>
      <c r="HI535" s="286"/>
      <c r="HJ535" s="286"/>
      <c r="HK535" s="286"/>
      <c r="HL535" s="286"/>
      <c r="HM535" s="286"/>
      <c r="HN535" s="286"/>
      <c r="HO535" s="286"/>
      <c r="HP535" s="286"/>
      <c r="HQ535" s="286"/>
      <c r="HR535" s="286"/>
      <c r="HS535" s="286"/>
      <c r="HT535" s="286"/>
      <c r="HU535" s="286"/>
      <c r="HV535" s="286"/>
      <c r="HW535" s="286"/>
      <c r="HX535" s="286"/>
      <c r="HY535" s="286"/>
      <c r="HZ535" s="286"/>
      <c r="IA535" s="286"/>
      <c r="IB535" s="286"/>
      <c r="IC535" s="286"/>
      <c r="ID535" s="286"/>
      <c r="IE535" s="286"/>
      <c r="IF535" s="286"/>
      <c r="IG535" s="286"/>
      <c r="IH535" s="286"/>
      <c r="II535" s="286"/>
      <c r="IJ535" s="286"/>
      <c r="IK535" s="286"/>
      <c r="IL535" s="286"/>
      <c r="IM535" s="286"/>
      <c r="IN535" s="286"/>
      <c r="IO535" s="286"/>
      <c r="IP535" s="286"/>
      <c r="IQ535" s="286"/>
      <c r="IR535" s="286"/>
      <c r="IS535" s="286"/>
      <c r="IT535" s="286"/>
      <c r="IU535" s="286"/>
      <c r="IV535" s="286"/>
    </row>
    <row r="536" spans="1:256" s="221" customFormat="1" outlineLevel="1">
      <c r="A536" s="16"/>
      <c r="B536" s="978">
        <v>33</v>
      </c>
      <c r="C536" s="979"/>
      <c r="E536" s="338">
        <f ca="1">IF('Health SCR'!E$3&gt;=$B536,OFFSET($D$502,0,'Health SCR'!E$3-$B536)*OFFSET(Inputs!$C$30,0,$B536-2)/IF(sommmeProdInv(Inputs!$B$30:$AY$30,$D$502:$BA$502,'Health SCR'!E$3)&gt;0,sommmeProdInv(Inputs!$B$30:$AY$30,$D$502:$BA$502,'Health SCR'!E$3),1)+E535,0)</f>
        <v>0</v>
      </c>
      <c r="F536" s="339">
        <f ca="1">IF('Health SCR'!F$3&gt;=$B536,OFFSET($D$502,0,'Health SCR'!F$3-$B536)*OFFSET(Inputs!$C$30,0,$B536-2)/IF(sommmeProdInv(Inputs!$B$30:$AY$30,$D$502:$BA$502,'Health SCR'!F$3)&gt;0,sommmeProdInv(Inputs!$B$30:$AY$30,$D$502:$BA$502,'Health SCR'!F$3),1)+F535,0)</f>
        <v>0</v>
      </c>
      <c r="G536" s="339">
        <f ca="1">IF('Health SCR'!G$3&gt;=$B536,OFFSET($D$502,0,'Health SCR'!G$3-$B536)*OFFSET(Inputs!$C$30,0,$B536-2)/IF(sommmeProdInv(Inputs!$B$30:$AY$30,$D$502:$BA$502,'Health SCR'!G$3)&gt;0,sommmeProdInv(Inputs!$B$30:$AY$30,$D$502:$BA$502,'Health SCR'!G$3),1)+G535,0)</f>
        <v>0</v>
      </c>
      <c r="H536" s="339">
        <f ca="1">IF('Health SCR'!H$3&gt;=$B536,OFFSET($D$502,0,'Health SCR'!H$3-$B536)*OFFSET(Inputs!$C$30,0,$B536-2)/IF(sommmeProdInv(Inputs!$B$30:$AY$30,$D$502:$BA$502,'Health SCR'!H$3)&gt;0,sommmeProdInv(Inputs!$B$30:$AY$30,$D$502:$BA$502,'Health SCR'!H$3),1)+H535,0)</f>
        <v>0</v>
      </c>
      <c r="I536" s="339">
        <f ca="1">IF('Health SCR'!I$3&gt;=$B536,OFFSET($D$502,0,'Health SCR'!I$3-$B536)*OFFSET(Inputs!$C$30,0,$B536-2)/IF(sommmeProdInv(Inputs!$B$30:$AY$30,$D$502:$BA$502,'Health SCR'!I$3)&gt;0,sommmeProdInv(Inputs!$B$30:$AY$30,$D$502:$BA$502,'Health SCR'!I$3),1)+I535,0)</f>
        <v>0</v>
      </c>
      <c r="J536" s="339">
        <f ca="1">IF('Health SCR'!J$3&gt;=$B536,OFFSET($D$502,0,'Health SCR'!J$3-$B536)*OFFSET(Inputs!$C$30,0,$B536-2)/IF(sommmeProdInv(Inputs!$B$30:$AY$30,$D$502:$BA$502,'Health SCR'!J$3)&gt;0,sommmeProdInv(Inputs!$B$30:$AY$30,$D$502:$BA$502,'Health SCR'!J$3),1)+J535,0)</f>
        <v>0</v>
      </c>
      <c r="K536" s="339">
        <f ca="1">IF('Health SCR'!K$3&gt;=$B536,OFFSET($D$502,0,'Health SCR'!K$3-$B536)*OFFSET(Inputs!$C$30,0,$B536-2)/IF(sommmeProdInv(Inputs!$B$30:$AY$30,$D$502:$BA$502,'Health SCR'!K$3)&gt;0,sommmeProdInv(Inputs!$B$30:$AY$30,$D$502:$BA$502,'Health SCR'!K$3),1)+K535,0)</f>
        <v>0</v>
      </c>
      <c r="L536" s="339">
        <f ca="1">IF('Health SCR'!L$3&gt;=$B536,OFFSET($D$502,0,'Health SCR'!L$3-$B536)*OFFSET(Inputs!$C$30,0,$B536-2)/IF(sommmeProdInv(Inputs!$B$30:$AY$30,$D$502:$BA$502,'Health SCR'!L$3)&gt;0,sommmeProdInv(Inputs!$B$30:$AY$30,$D$502:$BA$502,'Health SCR'!L$3),1)+L535,0)</f>
        <v>0</v>
      </c>
      <c r="M536" s="339">
        <f ca="1">IF('Health SCR'!M$3&gt;=$B536,OFFSET($D$502,0,'Health SCR'!M$3-$B536)*OFFSET(Inputs!$C$30,0,$B536-2)/IF(sommmeProdInv(Inputs!$B$30:$AY$30,$D$502:$BA$502,'Health SCR'!M$3)&gt;0,sommmeProdInv(Inputs!$B$30:$AY$30,$D$502:$BA$502,'Health SCR'!M$3),1)+M535,0)</f>
        <v>0</v>
      </c>
      <c r="N536" s="339">
        <f ca="1">IF('Health SCR'!N$3&gt;=$B536,OFFSET($D$502,0,'Health SCR'!N$3-$B536)*OFFSET(Inputs!$C$30,0,$B536-2)/IF(sommmeProdInv(Inputs!$B$30:$AY$30,$D$502:$BA$502,'Health SCR'!N$3)&gt;0,sommmeProdInv(Inputs!$B$30:$AY$30,$D$502:$BA$502,'Health SCR'!N$3),1)+N535,0)</f>
        <v>0</v>
      </c>
      <c r="O536" s="339">
        <f ca="1">IF('Health SCR'!O$3&gt;=$B536,OFFSET($D$502,0,'Health SCR'!O$3-$B536)*OFFSET(Inputs!$C$30,0,$B536-2)/IF(sommmeProdInv(Inputs!$B$30:$AY$30,$D$502:$BA$502,'Health SCR'!O$3)&gt;0,sommmeProdInv(Inputs!$B$30:$AY$30,$D$502:$BA$502,'Health SCR'!O$3),1)+O535,0)</f>
        <v>0</v>
      </c>
      <c r="P536" s="339">
        <f ca="1">IF('Health SCR'!P$3&gt;=$B536,OFFSET($D$502,0,'Health SCR'!P$3-$B536)*OFFSET(Inputs!$C$30,0,$B536-2)/IF(sommmeProdInv(Inputs!$B$30:$AY$30,$D$502:$BA$502,'Health SCR'!P$3)&gt;0,sommmeProdInv(Inputs!$B$30:$AY$30,$D$502:$BA$502,'Health SCR'!P$3),1)+P535,0)</f>
        <v>0</v>
      </c>
      <c r="Q536" s="339">
        <f ca="1">IF('Health SCR'!Q$3&gt;=$B536,OFFSET($D$502,0,'Health SCR'!Q$3-$B536)*OFFSET(Inputs!$C$30,0,$B536-2)/IF(sommmeProdInv(Inputs!$B$30:$AY$30,$D$502:$BA$502,'Health SCR'!Q$3)&gt;0,sommmeProdInv(Inputs!$B$30:$AY$30,$D$502:$BA$502,'Health SCR'!Q$3),1)+Q535,0)</f>
        <v>0</v>
      </c>
      <c r="R536" s="339">
        <f ca="1">IF('Health SCR'!R$3&gt;=$B536,OFFSET($D$502,0,'Health SCR'!R$3-$B536)*OFFSET(Inputs!$C$30,0,$B536-2)/IF(sommmeProdInv(Inputs!$B$30:$AY$30,$D$502:$BA$502,'Health SCR'!R$3)&gt;0,sommmeProdInv(Inputs!$B$30:$AY$30,$D$502:$BA$502,'Health SCR'!R$3),1)+R535,0)</f>
        <v>0</v>
      </c>
      <c r="S536" s="339">
        <f ca="1">IF('Health SCR'!S$3&gt;=$B536,OFFSET($D$502,0,'Health SCR'!S$3-$B536)*OFFSET(Inputs!$C$30,0,$B536-2)/IF(sommmeProdInv(Inputs!$B$30:$AY$30,$D$502:$BA$502,'Health SCR'!S$3)&gt;0,sommmeProdInv(Inputs!$B$30:$AY$30,$D$502:$BA$502,'Health SCR'!S$3),1)+S535,0)</f>
        <v>0</v>
      </c>
      <c r="T536" s="339">
        <f ca="1">IF('Health SCR'!T$3&gt;=$B536,OFFSET($D$502,0,'Health SCR'!T$3-$B536)*OFFSET(Inputs!$C$30,0,$B536-2)/IF(sommmeProdInv(Inputs!$B$30:$AY$30,$D$502:$BA$502,'Health SCR'!T$3)&gt;0,sommmeProdInv(Inputs!$B$30:$AY$30,$D$502:$BA$502,'Health SCR'!T$3),1)+T535,0)</f>
        <v>0</v>
      </c>
      <c r="U536" s="339">
        <f ca="1">IF('Health SCR'!U$3&gt;=$B536,OFFSET($D$502,0,'Health SCR'!U$3-$B536)*OFFSET(Inputs!$C$30,0,$B536-2)/IF(sommmeProdInv(Inputs!$B$30:$AY$30,$D$502:$BA$502,'Health SCR'!U$3)&gt;0,sommmeProdInv(Inputs!$B$30:$AY$30,$D$502:$BA$502,'Health SCR'!U$3),1)+U535,0)</f>
        <v>0</v>
      </c>
      <c r="V536" s="339">
        <f ca="1">IF('Health SCR'!V$3&gt;=$B536,OFFSET($D$502,0,'Health SCR'!V$3-$B536)*OFFSET(Inputs!$C$30,0,$B536-2)/IF(sommmeProdInv(Inputs!$B$30:$AY$30,$D$502:$BA$502,'Health SCR'!V$3)&gt;0,sommmeProdInv(Inputs!$B$30:$AY$30,$D$502:$BA$502,'Health SCR'!V$3),1)+V535,0)</f>
        <v>0</v>
      </c>
      <c r="W536" s="339">
        <f ca="1">IF('Health SCR'!W$3&gt;=$B536,OFFSET($D$502,0,'Health SCR'!W$3-$B536)*OFFSET(Inputs!$C$30,0,$B536-2)/IF(sommmeProdInv(Inputs!$B$30:$AY$30,$D$502:$BA$502,'Health SCR'!W$3)&gt;0,sommmeProdInv(Inputs!$B$30:$AY$30,$D$502:$BA$502,'Health SCR'!W$3),1)+W535,0)</f>
        <v>0</v>
      </c>
      <c r="X536" s="339">
        <f ca="1">IF('Health SCR'!X$3&gt;=$B536,OFFSET($D$502,0,'Health SCR'!X$3-$B536)*OFFSET(Inputs!$C$30,0,$B536-2)/IF(sommmeProdInv(Inputs!$B$30:$AY$30,$D$502:$BA$502,'Health SCR'!X$3)&gt;0,sommmeProdInv(Inputs!$B$30:$AY$30,$D$502:$BA$502,'Health SCR'!X$3),1)+X535,0)</f>
        <v>0</v>
      </c>
      <c r="Y536" s="339">
        <f ca="1">IF('Health SCR'!Y$3&gt;=$B536,OFFSET($D$502,0,'Health SCR'!Y$3-$B536)*OFFSET(Inputs!$C$30,0,$B536-2)/IF(sommmeProdInv(Inputs!$B$30:$AY$30,$D$502:$BA$502,'Health SCR'!Y$3)&gt;0,sommmeProdInv(Inputs!$B$30:$AY$30,$D$502:$BA$502,'Health SCR'!Y$3),1)+Y535,0)</f>
        <v>0</v>
      </c>
      <c r="Z536" s="339">
        <f ca="1">IF('Health SCR'!Z$3&gt;=$B536,OFFSET($D$502,0,'Health SCR'!Z$3-$B536)*OFFSET(Inputs!$C$30,0,$B536-2)/IF(sommmeProdInv(Inputs!$B$30:$AY$30,$D$502:$BA$502,'Health SCR'!Z$3)&gt;0,sommmeProdInv(Inputs!$B$30:$AY$30,$D$502:$BA$502,'Health SCR'!Z$3),1)+Z535,0)</f>
        <v>0</v>
      </c>
      <c r="AA536" s="339">
        <f ca="1">IF('Health SCR'!AA$3&gt;=$B536,OFFSET($D$502,0,'Health SCR'!AA$3-$B536)*OFFSET(Inputs!$C$30,0,$B536-2)/IF(sommmeProdInv(Inputs!$B$30:$AY$30,$D$502:$BA$502,'Health SCR'!AA$3)&gt;0,sommmeProdInv(Inputs!$B$30:$AY$30,$D$502:$BA$502,'Health SCR'!AA$3),1)+AA535,0)</f>
        <v>0</v>
      </c>
      <c r="AB536" s="339">
        <f ca="1">IF('Health SCR'!AB$3&gt;=$B536,OFFSET($D$502,0,'Health SCR'!AB$3-$B536)*OFFSET(Inputs!$C$30,0,$B536-2)/IF(sommmeProdInv(Inputs!$B$30:$AY$30,$D$502:$BA$502,'Health SCR'!AB$3)&gt;0,sommmeProdInv(Inputs!$B$30:$AY$30,$D$502:$BA$502,'Health SCR'!AB$3),1)+AB535,0)</f>
        <v>0</v>
      </c>
      <c r="AC536" s="339">
        <f ca="1">IF('Health SCR'!AC$3&gt;=$B536,OFFSET($D$502,0,'Health SCR'!AC$3-$B536)*OFFSET(Inputs!$C$30,0,$B536-2)/IF(sommmeProdInv(Inputs!$B$30:$AY$30,$D$502:$BA$502,'Health SCR'!AC$3)&gt;0,sommmeProdInv(Inputs!$B$30:$AY$30,$D$502:$BA$502,'Health SCR'!AC$3),1)+AC535,0)</f>
        <v>0</v>
      </c>
      <c r="AD536" s="339">
        <f ca="1">IF('Health SCR'!AD$3&gt;=$B536,OFFSET($D$502,0,'Health SCR'!AD$3-$B536)*OFFSET(Inputs!$C$30,0,$B536-2)/IF(sommmeProdInv(Inputs!$B$30:$AY$30,$D$502:$BA$502,'Health SCR'!AD$3)&gt;0,sommmeProdInv(Inputs!$B$30:$AY$30,$D$502:$BA$502,'Health SCR'!AD$3),1)+AD535,0)</f>
        <v>0</v>
      </c>
      <c r="AE536" s="339">
        <f ca="1">IF('Health SCR'!AE$3&gt;=$B536,OFFSET($D$502,0,'Health SCR'!AE$3-$B536)*OFFSET(Inputs!$C$30,0,$B536-2)/IF(sommmeProdInv(Inputs!$B$30:$AY$30,$D$502:$BA$502,'Health SCR'!AE$3)&gt;0,sommmeProdInv(Inputs!$B$30:$AY$30,$D$502:$BA$502,'Health SCR'!AE$3),1)+AE535,0)</f>
        <v>0</v>
      </c>
      <c r="AF536" s="339">
        <f ca="1">IF('Health SCR'!AF$3&gt;=$B536,OFFSET($D$502,0,'Health SCR'!AF$3-$B536)*OFFSET(Inputs!$C$30,0,$B536-2)/IF(sommmeProdInv(Inputs!$B$30:$AY$30,$D$502:$BA$502,'Health SCR'!AF$3)&gt;0,sommmeProdInv(Inputs!$B$30:$AY$30,$D$502:$BA$502,'Health SCR'!AF$3),1)+AF535,0)</f>
        <v>0</v>
      </c>
      <c r="AG536" s="339">
        <f ca="1">IF('Health SCR'!AG$3&gt;=$B536,OFFSET($D$502,0,'Health SCR'!AG$3-$B536)*OFFSET(Inputs!$C$30,0,$B536-2)/IF(sommmeProdInv(Inputs!$B$30:$AY$30,$D$502:$BA$502,'Health SCR'!AG$3)&gt;0,sommmeProdInv(Inputs!$B$30:$AY$30,$D$502:$BA$502,'Health SCR'!AG$3),1)+AG535,0)</f>
        <v>0</v>
      </c>
      <c r="AH536" s="339">
        <f ca="1">IF('Health SCR'!AH$3&gt;=$B536,OFFSET($D$502,0,'Health SCR'!AH$3-$B536)*OFFSET(Inputs!$C$30,0,$B536-2)/IF(sommmeProdInv(Inputs!$B$30:$AY$30,$D$502:$BA$502,'Health SCR'!AH$3)&gt;0,sommmeProdInv(Inputs!$B$30:$AY$30,$D$502:$BA$502,'Health SCR'!AH$3),1)+AH535,0)</f>
        <v>0</v>
      </c>
      <c r="AI536" s="339">
        <f ca="1">IF('Health SCR'!AI$3&gt;=$B536,OFFSET($D$502,0,'Health SCR'!AI$3-$B536)*OFFSET(Inputs!$C$30,0,$B536-2)/IF(sommmeProdInv(Inputs!$B$30:$AY$30,$D$502:$BA$502,'Health SCR'!AI$3)&gt;0,sommmeProdInv(Inputs!$B$30:$AY$30,$D$502:$BA$502,'Health SCR'!AI$3),1)+AI535,0)</f>
        <v>0</v>
      </c>
      <c r="AJ536" s="339">
        <f ca="1">IF('Health SCR'!AJ$3&gt;=$B536,OFFSET($D$502,0,'Health SCR'!AJ$3-$B536)*OFFSET(Inputs!$C$30,0,$B536-2)/IF(sommmeProdInv(Inputs!$B$30:$AY$30,$D$502:$BA$502,'Health SCR'!AJ$3)&gt;0,sommmeProdInv(Inputs!$B$30:$AY$30,$D$502:$BA$502,'Health SCR'!AJ$3),1)+AJ535,0)</f>
        <v>0</v>
      </c>
      <c r="AK536" s="339">
        <f ca="1">IF('Health SCR'!AK$3&gt;=$B536,OFFSET($D$502,0,'Health SCR'!AK$3-$B536)*OFFSET(Inputs!$C$30,0,$B536-2)/IF(sommmeProdInv(Inputs!$B$30:$AY$30,$D$502:$BA$502,'Health SCR'!AK$3)&gt;0,sommmeProdInv(Inputs!$B$30:$AY$30,$D$502:$BA$502,'Health SCR'!AK$3),1)+AK535,0)</f>
        <v>0</v>
      </c>
      <c r="AL536" s="339">
        <f ca="1">IF('Health SCR'!AL$3&gt;=$B536,OFFSET($D$502,0,'Health SCR'!AL$3-$B536)*OFFSET(Inputs!$C$30,0,$B536-2)/IF(sommmeProdInv(Inputs!$B$30:$AY$30,$D$502:$BA$502,'Health SCR'!AL$3)&gt;0,sommmeProdInv(Inputs!$B$30:$AY$30,$D$502:$BA$502,'Health SCR'!AL$3),1)+AL535,0)</f>
        <v>0</v>
      </c>
      <c r="AM536" s="339">
        <f ca="1">IF('Health SCR'!AM$3&gt;=$B536,OFFSET($D$502,0,'Health SCR'!AM$3-$B536)*OFFSET(Inputs!$C$30,0,$B536-2)/IF(sommmeProdInv(Inputs!$B$30:$AY$30,$D$502:$BA$502,'Health SCR'!AM$3)&gt;0,sommmeProdInv(Inputs!$B$30:$AY$30,$D$502:$BA$502,'Health SCR'!AM$3),1)+AM535,0)</f>
        <v>0</v>
      </c>
      <c r="AN536" s="339">
        <f ca="1">IF('Health SCR'!AN$3&gt;=$B536,OFFSET($D$502,0,'Health SCR'!AN$3-$B536)*OFFSET(Inputs!$C$30,0,$B536-2)/IF(sommmeProdInv(Inputs!$B$30:$AY$30,$D$502:$BA$502,'Health SCR'!AN$3)&gt;0,sommmeProdInv(Inputs!$B$30:$AY$30,$D$502:$BA$502,'Health SCR'!AN$3),1)+AN535,0)</f>
        <v>0</v>
      </c>
      <c r="AO536" s="339">
        <f ca="1">IF('Health SCR'!AO$3&gt;=$B536,OFFSET($D$502,0,'Health SCR'!AO$3-$B536)*OFFSET(Inputs!$C$30,0,$B536-2)/IF(sommmeProdInv(Inputs!$B$30:$AY$30,$D$502:$BA$502,'Health SCR'!AO$3)&gt;0,sommmeProdInv(Inputs!$B$30:$AY$30,$D$502:$BA$502,'Health SCR'!AO$3),1)+AO535,0)</f>
        <v>0</v>
      </c>
      <c r="AP536" s="339">
        <f ca="1">IF('Health SCR'!AP$3&gt;=$B536,OFFSET($D$502,0,'Health SCR'!AP$3-$B536)*OFFSET(Inputs!$C$30,0,$B536-2)/IF(sommmeProdInv(Inputs!$B$30:$AY$30,$D$502:$BA$502,'Health SCR'!AP$3)&gt;0,sommmeProdInv(Inputs!$B$30:$AY$30,$D$502:$BA$502,'Health SCR'!AP$3),1)+AP535,0)</f>
        <v>0</v>
      </c>
      <c r="AQ536" s="339">
        <f ca="1">IF('Health SCR'!AQ$3&gt;=$B536,OFFSET($D$502,0,'Health SCR'!AQ$3-$B536)*OFFSET(Inputs!$C$30,0,$B536-2)/IF(sommmeProdInv(Inputs!$B$30:$AY$30,$D$502:$BA$502,'Health SCR'!AQ$3)&gt;0,sommmeProdInv(Inputs!$B$30:$AY$30,$D$502:$BA$502,'Health SCR'!AQ$3),1)+AQ535,0)</f>
        <v>0</v>
      </c>
      <c r="AR536" s="339">
        <f ca="1">IF('Health SCR'!AR$3&gt;=$B536,OFFSET($D$502,0,'Health SCR'!AR$3-$B536)*OFFSET(Inputs!$C$30,0,$B536-2)/IF(sommmeProdInv(Inputs!$B$30:$AY$30,$D$502:$BA$502,'Health SCR'!AR$3)&gt;0,sommmeProdInv(Inputs!$B$30:$AY$30,$D$502:$BA$502,'Health SCR'!AR$3),1)+AR535,0)</f>
        <v>0</v>
      </c>
      <c r="AS536" s="339">
        <f ca="1">IF('Health SCR'!AS$3&gt;=$B536,OFFSET($D$502,0,'Health SCR'!AS$3-$B536)*OFFSET(Inputs!$C$30,0,$B536-2)/IF(sommmeProdInv(Inputs!$B$30:$AY$30,$D$502:$BA$502,'Health SCR'!AS$3)&gt;0,sommmeProdInv(Inputs!$B$30:$AY$30,$D$502:$BA$502,'Health SCR'!AS$3),1)+AS535,0)</f>
        <v>0</v>
      </c>
      <c r="AT536" s="339">
        <f ca="1">IF('Health SCR'!AT$3&gt;=$B536,OFFSET($D$502,0,'Health SCR'!AT$3-$B536)*OFFSET(Inputs!$C$30,0,$B536-2)/IF(sommmeProdInv(Inputs!$B$30:$AY$30,$D$502:$BA$502,'Health SCR'!AT$3)&gt;0,sommmeProdInv(Inputs!$B$30:$AY$30,$D$502:$BA$502,'Health SCR'!AT$3),1)+AT535,0)</f>
        <v>0</v>
      </c>
      <c r="AU536" s="339">
        <f ca="1">IF('Health SCR'!AU$3&gt;=$B536,OFFSET($D$502,0,'Health SCR'!AU$3-$B536)*OFFSET(Inputs!$C$30,0,$B536-2)/IF(sommmeProdInv(Inputs!$B$30:$AY$30,$D$502:$BA$502,'Health SCR'!AU$3)&gt;0,sommmeProdInv(Inputs!$B$30:$AY$30,$D$502:$BA$502,'Health SCR'!AU$3),1)+AU535,0)</f>
        <v>0</v>
      </c>
      <c r="AV536" s="339">
        <f ca="1">IF('Health SCR'!AV$3&gt;=$B536,OFFSET($D$502,0,'Health SCR'!AV$3-$B536)*OFFSET(Inputs!$C$30,0,$B536-2)/IF(sommmeProdInv(Inputs!$B$30:$AY$30,$D$502:$BA$502,'Health SCR'!AV$3)&gt;0,sommmeProdInv(Inputs!$B$30:$AY$30,$D$502:$BA$502,'Health SCR'!AV$3),1)+AV535,0)</f>
        <v>0</v>
      </c>
      <c r="AW536" s="339">
        <f ca="1">IF('Health SCR'!AW$3&gt;=$B536,OFFSET($D$502,0,'Health SCR'!AW$3-$B536)*OFFSET(Inputs!$C$30,0,$B536-2)/IF(sommmeProdInv(Inputs!$B$30:$AY$30,$D$502:$BA$502,'Health SCR'!AW$3)&gt;0,sommmeProdInv(Inputs!$B$30:$AY$30,$D$502:$BA$502,'Health SCR'!AW$3),1)+AW535,0)</f>
        <v>0</v>
      </c>
      <c r="AX536" s="339">
        <f ca="1">IF('Health SCR'!AX$3&gt;=$B536,OFFSET($D$502,0,'Health SCR'!AX$3-$B536)*OFFSET(Inputs!$C$30,0,$B536-2)/IF(sommmeProdInv(Inputs!$B$30:$AY$30,$D$502:$BA$502,'Health SCR'!AX$3)&gt;0,sommmeProdInv(Inputs!$B$30:$AY$30,$D$502:$BA$502,'Health SCR'!AX$3),1)+AX535,0)</f>
        <v>0</v>
      </c>
      <c r="AY536" s="339">
        <f ca="1">IF('Health SCR'!AY$3&gt;=$B536,OFFSET($D$502,0,'Health SCR'!AY$3-$B536)*OFFSET(Inputs!$C$30,0,$B536-2)/IF(sommmeProdInv(Inputs!$B$30:$AY$30,$D$502:$BA$502,'Health SCR'!AY$3)&gt;0,sommmeProdInv(Inputs!$B$30:$AY$30,$D$502:$BA$502,'Health SCR'!AY$3),1)+AY535,0)</f>
        <v>0</v>
      </c>
      <c r="AZ536" s="339">
        <f ca="1">IF('Health SCR'!AZ$3&gt;=$B536,OFFSET($D$502,0,'Health SCR'!AZ$3-$B536)*OFFSET(Inputs!$C$30,0,$B536-2)/IF(sommmeProdInv(Inputs!$B$30:$AY$30,$D$502:$BA$502,'Health SCR'!AZ$3)&gt;0,sommmeProdInv(Inputs!$B$30:$AY$30,$D$502:$BA$502,'Health SCR'!AZ$3),1)+AZ535,0)</f>
        <v>0</v>
      </c>
      <c r="BA536" s="339">
        <f ca="1">IF('Health SCR'!BA$3&gt;=$B536,OFFSET($D$502,0,'Health SCR'!BA$3-$B536)*OFFSET(Inputs!$C$30,0,$B536-2)/IF(sommmeProdInv(Inputs!$B$30:$AY$30,$D$502:$BA$502,'Health SCR'!BA$3)&gt;0,sommmeProdInv(Inputs!$B$30:$AY$30,$D$502:$BA$502,'Health SCR'!BA$3),1)+BA535,0)</f>
        <v>0</v>
      </c>
    </row>
    <row r="537" spans="1:256" s="221" customFormat="1" outlineLevel="1">
      <c r="A537" s="16"/>
      <c r="B537" s="978">
        <v>34</v>
      </c>
      <c r="C537" s="979"/>
      <c r="E537" s="338">
        <f ca="1">IF('Health SCR'!E$3&gt;=$B537,OFFSET($D$502,0,'Health SCR'!E$3-$B537)*OFFSET(Inputs!$C$30,0,$B537-2)/IF(sommmeProdInv(Inputs!$B$30:$AY$30,$D$502:$BA$502,'Health SCR'!E$3)&gt;0,sommmeProdInv(Inputs!$B$30:$AY$30,$D$502:$BA$502,'Health SCR'!E$3),1)+E536,0)</f>
        <v>0</v>
      </c>
      <c r="F537" s="339">
        <f ca="1">IF('Health SCR'!F$3&gt;=$B537,OFFSET($D$502,0,'Health SCR'!F$3-$B537)*OFFSET(Inputs!$C$30,0,$B537-2)/IF(sommmeProdInv(Inputs!$B$30:$AY$30,$D$502:$BA$502,'Health SCR'!F$3)&gt;0,sommmeProdInv(Inputs!$B$30:$AY$30,$D$502:$BA$502,'Health SCR'!F$3),1)+F536,0)</f>
        <v>0</v>
      </c>
      <c r="G537" s="339">
        <f ca="1">IF('Health SCR'!G$3&gt;=$B537,OFFSET($D$502,0,'Health SCR'!G$3-$B537)*OFFSET(Inputs!$C$30,0,$B537-2)/IF(sommmeProdInv(Inputs!$B$30:$AY$30,$D$502:$BA$502,'Health SCR'!G$3)&gt;0,sommmeProdInv(Inputs!$B$30:$AY$30,$D$502:$BA$502,'Health SCR'!G$3),1)+G536,0)</f>
        <v>0</v>
      </c>
      <c r="H537" s="339">
        <f ca="1">IF('Health SCR'!H$3&gt;=$B537,OFFSET($D$502,0,'Health SCR'!H$3-$B537)*OFFSET(Inputs!$C$30,0,$B537-2)/IF(sommmeProdInv(Inputs!$B$30:$AY$30,$D$502:$BA$502,'Health SCR'!H$3)&gt;0,sommmeProdInv(Inputs!$B$30:$AY$30,$D$502:$BA$502,'Health SCR'!H$3),1)+H536,0)</f>
        <v>0</v>
      </c>
      <c r="I537" s="339">
        <f ca="1">IF('Health SCR'!I$3&gt;=$B537,OFFSET($D$502,0,'Health SCR'!I$3-$B537)*OFFSET(Inputs!$C$30,0,$B537-2)/IF(sommmeProdInv(Inputs!$B$30:$AY$30,$D$502:$BA$502,'Health SCR'!I$3)&gt;0,sommmeProdInv(Inputs!$B$30:$AY$30,$D$502:$BA$502,'Health SCR'!I$3),1)+I536,0)</f>
        <v>0</v>
      </c>
      <c r="J537" s="339">
        <f ca="1">IF('Health SCR'!J$3&gt;=$B537,OFFSET($D$502,0,'Health SCR'!J$3-$B537)*OFFSET(Inputs!$C$30,0,$B537-2)/IF(sommmeProdInv(Inputs!$B$30:$AY$30,$D$502:$BA$502,'Health SCR'!J$3)&gt;0,sommmeProdInv(Inputs!$B$30:$AY$30,$D$502:$BA$502,'Health SCR'!J$3),1)+J536,0)</f>
        <v>0</v>
      </c>
      <c r="K537" s="339">
        <f ca="1">IF('Health SCR'!K$3&gt;=$B537,OFFSET($D$502,0,'Health SCR'!K$3-$B537)*OFFSET(Inputs!$C$30,0,$B537-2)/IF(sommmeProdInv(Inputs!$B$30:$AY$30,$D$502:$BA$502,'Health SCR'!K$3)&gt;0,sommmeProdInv(Inputs!$B$30:$AY$30,$D$502:$BA$502,'Health SCR'!K$3),1)+K536,0)</f>
        <v>0</v>
      </c>
      <c r="L537" s="339">
        <f ca="1">IF('Health SCR'!L$3&gt;=$B537,OFFSET($D$502,0,'Health SCR'!L$3-$B537)*OFFSET(Inputs!$C$30,0,$B537-2)/IF(sommmeProdInv(Inputs!$B$30:$AY$30,$D$502:$BA$502,'Health SCR'!L$3)&gt;0,sommmeProdInv(Inputs!$B$30:$AY$30,$D$502:$BA$502,'Health SCR'!L$3),1)+L536,0)</f>
        <v>0</v>
      </c>
      <c r="M537" s="339">
        <f ca="1">IF('Health SCR'!M$3&gt;=$B537,OFFSET($D$502,0,'Health SCR'!M$3-$B537)*OFFSET(Inputs!$C$30,0,$B537-2)/IF(sommmeProdInv(Inputs!$B$30:$AY$30,$D$502:$BA$502,'Health SCR'!M$3)&gt;0,sommmeProdInv(Inputs!$B$30:$AY$30,$D$502:$BA$502,'Health SCR'!M$3),1)+M536,0)</f>
        <v>0</v>
      </c>
      <c r="N537" s="339">
        <f ca="1">IF('Health SCR'!N$3&gt;=$B537,OFFSET($D$502,0,'Health SCR'!N$3-$B537)*OFFSET(Inputs!$C$30,0,$B537-2)/IF(sommmeProdInv(Inputs!$B$30:$AY$30,$D$502:$BA$502,'Health SCR'!N$3)&gt;0,sommmeProdInv(Inputs!$B$30:$AY$30,$D$502:$BA$502,'Health SCR'!N$3),1)+N536,0)</f>
        <v>0</v>
      </c>
      <c r="O537" s="339">
        <f ca="1">IF('Health SCR'!O$3&gt;=$B537,OFFSET($D$502,0,'Health SCR'!O$3-$B537)*OFFSET(Inputs!$C$30,0,$B537-2)/IF(sommmeProdInv(Inputs!$B$30:$AY$30,$D$502:$BA$502,'Health SCR'!O$3)&gt;0,sommmeProdInv(Inputs!$B$30:$AY$30,$D$502:$BA$502,'Health SCR'!O$3),1)+O536,0)</f>
        <v>0</v>
      </c>
      <c r="P537" s="339">
        <f ca="1">IF('Health SCR'!P$3&gt;=$B537,OFFSET($D$502,0,'Health SCR'!P$3-$B537)*OFFSET(Inputs!$C$30,0,$B537-2)/IF(sommmeProdInv(Inputs!$B$30:$AY$30,$D$502:$BA$502,'Health SCR'!P$3)&gt;0,sommmeProdInv(Inputs!$B$30:$AY$30,$D$502:$BA$502,'Health SCR'!P$3),1)+P536,0)</f>
        <v>0</v>
      </c>
      <c r="Q537" s="339">
        <f ca="1">IF('Health SCR'!Q$3&gt;=$B537,OFFSET($D$502,0,'Health SCR'!Q$3-$B537)*OFFSET(Inputs!$C$30,0,$B537-2)/IF(sommmeProdInv(Inputs!$B$30:$AY$30,$D$502:$BA$502,'Health SCR'!Q$3)&gt;0,sommmeProdInv(Inputs!$B$30:$AY$30,$D$502:$BA$502,'Health SCR'!Q$3),1)+Q536,0)</f>
        <v>0</v>
      </c>
      <c r="R537" s="339">
        <f ca="1">IF('Health SCR'!R$3&gt;=$B537,OFFSET($D$502,0,'Health SCR'!R$3-$B537)*OFFSET(Inputs!$C$30,0,$B537-2)/IF(sommmeProdInv(Inputs!$B$30:$AY$30,$D$502:$BA$502,'Health SCR'!R$3)&gt;0,sommmeProdInv(Inputs!$B$30:$AY$30,$D$502:$BA$502,'Health SCR'!R$3),1)+R536,0)</f>
        <v>0</v>
      </c>
      <c r="S537" s="339">
        <f ca="1">IF('Health SCR'!S$3&gt;=$B537,OFFSET($D$502,0,'Health SCR'!S$3-$B537)*OFFSET(Inputs!$C$30,0,$B537-2)/IF(sommmeProdInv(Inputs!$B$30:$AY$30,$D$502:$BA$502,'Health SCR'!S$3)&gt;0,sommmeProdInv(Inputs!$B$30:$AY$30,$D$502:$BA$502,'Health SCR'!S$3),1)+S536,0)</f>
        <v>0</v>
      </c>
      <c r="T537" s="339">
        <f ca="1">IF('Health SCR'!T$3&gt;=$B537,OFFSET($D$502,0,'Health SCR'!T$3-$B537)*OFFSET(Inputs!$C$30,0,$B537-2)/IF(sommmeProdInv(Inputs!$B$30:$AY$30,$D$502:$BA$502,'Health SCR'!T$3)&gt;0,sommmeProdInv(Inputs!$B$30:$AY$30,$D$502:$BA$502,'Health SCR'!T$3),1)+T536,0)</f>
        <v>0</v>
      </c>
      <c r="U537" s="339">
        <f ca="1">IF('Health SCR'!U$3&gt;=$B537,OFFSET($D$502,0,'Health SCR'!U$3-$B537)*OFFSET(Inputs!$C$30,0,$B537-2)/IF(sommmeProdInv(Inputs!$B$30:$AY$30,$D$502:$BA$502,'Health SCR'!U$3)&gt;0,sommmeProdInv(Inputs!$B$30:$AY$30,$D$502:$BA$502,'Health SCR'!U$3),1)+U536,0)</f>
        <v>0</v>
      </c>
      <c r="V537" s="339">
        <f ca="1">IF('Health SCR'!V$3&gt;=$B537,OFFSET($D$502,0,'Health SCR'!V$3-$B537)*OFFSET(Inputs!$C$30,0,$B537-2)/IF(sommmeProdInv(Inputs!$B$30:$AY$30,$D$502:$BA$502,'Health SCR'!V$3)&gt;0,sommmeProdInv(Inputs!$B$30:$AY$30,$D$502:$BA$502,'Health SCR'!V$3),1)+V536,0)</f>
        <v>0</v>
      </c>
      <c r="W537" s="339">
        <f ca="1">IF('Health SCR'!W$3&gt;=$B537,OFFSET($D$502,0,'Health SCR'!W$3-$B537)*OFFSET(Inputs!$C$30,0,$B537-2)/IF(sommmeProdInv(Inputs!$B$30:$AY$30,$D$502:$BA$502,'Health SCR'!W$3)&gt;0,sommmeProdInv(Inputs!$B$30:$AY$30,$D$502:$BA$502,'Health SCR'!W$3),1)+W536,0)</f>
        <v>0</v>
      </c>
      <c r="X537" s="339">
        <f ca="1">IF('Health SCR'!X$3&gt;=$B537,OFFSET($D$502,0,'Health SCR'!X$3-$B537)*OFFSET(Inputs!$C$30,0,$B537-2)/IF(sommmeProdInv(Inputs!$B$30:$AY$30,$D$502:$BA$502,'Health SCR'!X$3)&gt;0,sommmeProdInv(Inputs!$B$30:$AY$30,$D$502:$BA$502,'Health SCR'!X$3),1)+X536,0)</f>
        <v>0</v>
      </c>
      <c r="Y537" s="339">
        <f ca="1">IF('Health SCR'!Y$3&gt;=$B537,OFFSET($D$502,0,'Health SCR'!Y$3-$B537)*OFFSET(Inputs!$C$30,0,$B537-2)/IF(sommmeProdInv(Inputs!$B$30:$AY$30,$D$502:$BA$502,'Health SCR'!Y$3)&gt;0,sommmeProdInv(Inputs!$B$30:$AY$30,$D$502:$BA$502,'Health SCR'!Y$3),1)+Y536,0)</f>
        <v>0</v>
      </c>
      <c r="Z537" s="339">
        <f ca="1">IF('Health SCR'!Z$3&gt;=$B537,OFFSET($D$502,0,'Health SCR'!Z$3-$B537)*OFFSET(Inputs!$C$30,0,$B537-2)/IF(sommmeProdInv(Inputs!$B$30:$AY$30,$D$502:$BA$502,'Health SCR'!Z$3)&gt;0,sommmeProdInv(Inputs!$B$30:$AY$30,$D$502:$BA$502,'Health SCR'!Z$3),1)+Z536,0)</f>
        <v>0</v>
      </c>
      <c r="AA537" s="339">
        <f ca="1">IF('Health SCR'!AA$3&gt;=$B537,OFFSET($D$502,0,'Health SCR'!AA$3-$B537)*OFFSET(Inputs!$C$30,0,$B537-2)/IF(sommmeProdInv(Inputs!$B$30:$AY$30,$D$502:$BA$502,'Health SCR'!AA$3)&gt;0,sommmeProdInv(Inputs!$B$30:$AY$30,$D$502:$BA$502,'Health SCR'!AA$3),1)+AA536,0)</f>
        <v>0</v>
      </c>
      <c r="AB537" s="339">
        <f ca="1">IF('Health SCR'!AB$3&gt;=$B537,OFFSET($D$502,0,'Health SCR'!AB$3-$B537)*OFFSET(Inputs!$C$30,0,$B537-2)/IF(sommmeProdInv(Inputs!$B$30:$AY$30,$D$502:$BA$502,'Health SCR'!AB$3)&gt;0,sommmeProdInv(Inputs!$B$30:$AY$30,$D$502:$BA$502,'Health SCR'!AB$3),1)+AB536,0)</f>
        <v>0</v>
      </c>
      <c r="AC537" s="339">
        <f ca="1">IF('Health SCR'!AC$3&gt;=$B537,OFFSET($D$502,0,'Health SCR'!AC$3-$B537)*OFFSET(Inputs!$C$30,0,$B537-2)/IF(sommmeProdInv(Inputs!$B$30:$AY$30,$D$502:$BA$502,'Health SCR'!AC$3)&gt;0,sommmeProdInv(Inputs!$B$30:$AY$30,$D$502:$BA$502,'Health SCR'!AC$3),1)+AC536,0)</f>
        <v>0</v>
      </c>
      <c r="AD537" s="339">
        <f ca="1">IF('Health SCR'!AD$3&gt;=$B537,OFFSET($D$502,0,'Health SCR'!AD$3-$B537)*OFFSET(Inputs!$C$30,0,$B537-2)/IF(sommmeProdInv(Inputs!$B$30:$AY$30,$D$502:$BA$502,'Health SCR'!AD$3)&gt;0,sommmeProdInv(Inputs!$B$30:$AY$30,$D$502:$BA$502,'Health SCR'!AD$3),1)+AD536,0)</f>
        <v>0</v>
      </c>
      <c r="AE537" s="339">
        <f ca="1">IF('Health SCR'!AE$3&gt;=$B537,OFFSET($D$502,0,'Health SCR'!AE$3-$B537)*OFFSET(Inputs!$C$30,0,$B537-2)/IF(sommmeProdInv(Inputs!$B$30:$AY$30,$D$502:$BA$502,'Health SCR'!AE$3)&gt;0,sommmeProdInv(Inputs!$B$30:$AY$30,$D$502:$BA$502,'Health SCR'!AE$3),1)+AE536,0)</f>
        <v>0</v>
      </c>
      <c r="AF537" s="339">
        <f ca="1">IF('Health SCR'!AF$3&gt;=$B537,OFFSET($D$502,0,'Health SCR'!AF$3-$B537)*OFFSET(Inputs!$C$30,0,$B537-2)/IF(sommmeProdInv(Inputs!$B$30:$AY$30,$D$502:$BA$502,'Health SCR'!AF$3)&gt;0,sommmeProdInv(Inputs!$B$30:$AY$30,$D$502:$BA$502,'Health SCR'!AF$3),1)+AF536,0)</f>
        <v>0</v>
      </c>
      <c r="AG537" s="339">
        <f ca="1">IF('Health SCR'!AG$3&gt;=$B537,OFFSET($D$502,0,'Health SCR'!AG$3-$B537)*OFFSET(Inputs!$C$30,0,$B537-2)/IF(sommmeProdInv(Inputs!$B$30:$AY$30,$D$502:$BA$502,'Health SCR'!AG$3)&gt;0,sommmeProdInv(Inputs!$B$30:$AY$30,$D$502:$BA$502,'Health SCR'!AG$3),1)+AG536,0)</f>
        <v>0</v>
      </c>
      <c r="AH537" s="339">
        <f ca="1">IF('Health SCR'!AH$3&gt;=$B537,OFFSET($D$502,0,'Health SCR'!AH$3-$B537)*OFFSET(Inputs!$C$30,0,$B537-2)/IF(sommmeProdInv(Inputs!$B$30:$AY$30,$D$502:$BA$502,'Health SCR'!AH$3)&gt;0,sommmeProdInv(Inputs!$B$30:$AY$30,$D$502:$BA$502,'Health SCR'!AH$3),1)+AH536,0)</f>
        <v>0</v>
      </c>
      <c r="AI537" s="339">
        <f ca="1">IF('Health SCR'!AI$3&gt;=$B537,OFFSET($D$502,0,'Health SCR'!AI$3-$B537)*OFFSET(Inputs!$C$30,0,$B537-2)/IF(sommmeProdInv(Inputs!$B$30:$AY$30,$D$502:$BA$502,'Health SCR'!AI$3)&gt;0,sommmeProdInv(Inputs!$B$30:$AY$30,$D$502:$BA$502,'Health SCR'!AI$3),1)+AI536,0)</f>
        <v>0</v>
      </c>
      <c r="AJ537" s="339">
        <f ca="1">IF('Health SCR'!AJ$3&gt;=$B537,OFFSET($D$502,0,'Health SCR'!AJ$3-$B537)*OFFSET(Inputs!$C$30,0,$B537-2)/IF(sommmeProdInv(Inputs!$B$30:$AY$30,$D$502:$BA$502,'Health SCR'!AJ$3)&gt;0,sommmeProdInv(Inputs!$B$30:$AY$30,$D$502:$BA$502,'Health SCR'!AJ$3),1)+AJ536,0)</f>
        <v>0</v>
      </c>
      <c r="AK537" s="339">
        <f ca="1">IF('Health SCR'!AK$3&gt;=$B537,OFFSET($D$502,0,'Health SCR'!AK$3-$B537)*OFFSET(Inputs!$C$30,0,$B537-2)/IF(sommmeProdInv(Inputs!$B$30:$AY$30,$D$502:$BA$502,'Health SCR'!AK$3)&gt;0,sommmeProdInv(Inputs!$B$30:$AY$30,$D$502:$BA$502,'Health SCR'!AK$3),1)+AK536,0)</f>
        <v>0</v>
      </c>
      <c r="AL537" s="339">
        <f ca="1">IF('Health SCR'!AL$3&gt;=$B537,OFFSET($D$502,0,'Health SCR'!AL$3-$B537)*OFFSET(Inputs!$C$30,0,$B537-2)/IF(sommmeProdInv(Inputs!$B$30:$AY$30,$D$502:$BA$502,'Health SCR'!AL$3)&gt;0,sommmeProdInv(Inputs!$B$30:$AY$30,$D$502:$BA$502,'Health SCR'!AL$3),1)+AL536,0)</f>
        <v>0</v>
      </c>
      <c r="AM537" s="339">
        <f ca="1">IF('Health SCR'!AM$3&gt;=$B537,OFFSET($D$502,0,'Health SCR'!AM$3-$B537)*OFFSET(Inputs!$C$30,0,$B537-2)/IF(sommmeProdInv(Inputs!$B$30:$AY$30,$D$502:$BA$502,'Health SCR'!AM$3)&gt;0,sommmeProdInv(Inputs!$B$30:$AY$30,$D$502:$BA$502,'Health SCR'!AM$3),1)+AM536,0)</f>
        <v>0</v>
      </c>
      <c r="AN537" s="339">
        <f ca="1">IF('Health SCR'!AN$3&gt;=$B537,OFFSET($D$502,0,'Health SCR'!AN$3-$B537)*OFFSET(Inputs!$C$30,0,$B537-2)/IF(sommmeProdInv(Inputs!$B$30:$AY$30,$D$502:$BA$502,'Health SCR'!AN$3)&gt;0,sommmeProdInv(Inputs!$B$30:$AY$30,$D$502:$BA$502,'Health SCR'!AN$3),1)+AN536,0)</f>
        <v>0</v>
      </c>
      <c r="AO537" s="339">
        <f ca="1">IF('Health SCR'!AO$3&gt;=$B537,OFFSET($D$502,0,'Health SCR'!AO$3-$B537)*OFFSET(Inputs!$C$30,0,$B537-2)/IF(sommmeProdInv(Inputs!$B$30:$AY$30,$D$502:$BA$502,'Health SCR'!AO$3)&gt;0,sommmeProdInv(Inputs!$B$30:$AY$30,$D$502:$BA$502,'Health SCR'!AO$3),1)+AO536,0)</f>
        <v>0</v>
      </c>
      <c r="AP537" s="339">
        <f ca="1">IF('Health SCR'!AP$3&gt;=$B537,OFFSET($D$502,0,'Health SCR'!AP$3-$B537)*OFFSET(Inputs!$C$30,0,$B537-2)/IF(sommmeProdInv(Inputs!$B$30:$AY$30,$D$502:$BA$502,'Health SCR'!AP$3)&gt;0,sommmeProdInv(Inputs!$B$30:$AY$30,$D$502:$BA$502,'Health SCR'!AP$3),1)+AP536,0)</f>
        <v>0</v>
      </c>
      <c r="AQ537" s="339">
        <f ca="1">IF('Health SCR'!AQ$3&gt;=$B537,OFFSET($D$502,0,'Health SCR'!AQ$3-$B537)*OFFSET(Inputs!$C$30,0,$B537-2)/IF(sommmeProdInv(Inputs!$B$30:$AY$30,$D$502:$BA$502,'Health SCR'!AQ$3)&gt;0,sommmeProdInv(Inputs!$B$30:$AY$30,$D$502:$BA$502,'Health SCR'!AQ$3),1)+AQ536,0)</f>
        <v>0</v>
      </c>
      <c r="AR537" s="339">
        <f ca="1">IF('Health SCR'!AR$3&gt;=$B537,OFFSET($D$502,0,'Health SCR'!AR$3-$B537)*OFFSET(Inputs!$C$30,0,$B537-2)/IF(sommmeProdInv(Inputs!$B$30:$AY$30,$D$502:$BA$502,'Health SCR'!AR$3)&gt;0,sommmeProdInv(Inputs!$B$30:$AY$30,$D$502:$BA$502,'Health SCR'!AR$3),1)+AR536,0)</f>
        <v>0</v>
      </c>
      <c r="AS537" s="339">
        <f ca="1">IF('Health SCR'!AS$3&gt;=$B537,OFFSET($D$502,0,'Health SCR'!AS$3-$B537)*OFFSET(Inputs!$C$30,0,$B537-2)/IF(sommmeProdInv(Inputs!$B$30:$AY$30,$D$502:$BA$502,'Health SCR'!AS$3)&gt;0,sommmeProdInv(Inputs!$B$30:$AY$30,$D$502:$BA$502,'Health SCR'!AS$3),1)+AS536,0)</f>
        <v>0</v>
      </c>
      <c r="AT537" s="339">
        <f ca="1">IF('Health SCR'!AT$3&gt;=$B537,OFFSET($D$502,0,'Health SCR'!AT$3-$B537)*OFFSET(Inputs!$C$30,0,$B537-2)/IF(sommmeProdInv(Inputs!$B$30:$AY$30,$D$502:$BA$502,'Health SCR'!AT$3)&gt;0,sommmeProdInv(Inputs!$B$30:$AY$30,$D$502:$BA$502,'Health SCR'!AT$3),1)+AT536,0)</f>
        <v>0</v>
      </c>
      <c r="AU537" s="339">
        <f ca="1">IF('Health SCR'!AU$3&gt;=$B537,OFFSET($D$502,0,'Health SCR'!AU$3-$B537)*OFFSET(Inputs!$C$30,0,$B537-2)/IF(sommmeProdInv(Inputs!$B$30:$AY$30,$D$502:$BA$502,'Health SCR'!AU$3)&gt;0,sommmeProdInv(Inputs!$B$30:$AY$30,$D$502:$BA$502,'Health SCR'!AU$3),1)+AU536,0)</f>
        <v>0</v>
      </c>
      <c r="AV537" s="339">
        <f ca="1">IF('Health SCR'!AV$3&gt;=$B537,OFFSET($D$502,0,'Health SCR'!AV$3-$B537)*OFFSET(Inputs!$C$30,0,$B537-2)/IF(sommmeProdInv(Inputs!$B$30:$AY$30,$D$502:$BA$502,'Health SCR'!AV$3)&gt;0,sommmeProdInv(Inputs!$B$30:$AY$30,$D$502:$BA$502,'Health SCR'!AV$3),1)+AV536,0)</f>
        <v>0</v>
      </c>
      <c r="AW537" s="339">
        <f ca="1">IF('Health SCR'!AW$3&gt;=$B537,OFFSET($D$502,0,'Health SCR'!AW$3-$B537)*OFFSET(Inputs!$C$30,0,$B537-2)/IF(sommmeProdInv(Inputs!$B$30:$AY$30,$D$502:$BA$502,'Health SCR'!AW$3)&gt;0,sommmeProdInv(Inputs!$B$30:$AY$30,$D$502:$BA$502,'Health SCR'!AW$3),1)+AW536,0)</f>
        <v>0</v>
      </c>
      <c r="AX537" s="339">
        <f ca="1">IF('Health SCR'!AX$3&gt;=$B537,OFFSET($D$502,0,'Health SCR'!AX$3-$B537)*OFFSET(Inputs!$C$30,0,$B537-2)/IF(sommmeProdInv(Inputs!$B$30:$AY$30,$D$502:$BA$502,'Health SCR'!AX$3)&gt;0,sommmeProdInv(Inputs!$B$30:$AY$30,$D$502:$BA$502,'Health SCR'!AX$3),1)+AX536,0)</f>
        <v>0</v>
      </c>
      <c r="AY537" s="339">
        <f ca="1">IF('Health SCR'!AY$3&gt;=$B537,OFFSET($D$502,0,'Health SCR'!AY$3-$B537)*OFFSET(Inputs!$C$30,0,$B537-2)/IF(sommmeProdInv(Inputs!$B$30:$AY$30,$D$502:$BA$502,'Health SCR'!AY$3)&gt;0,sommmeProdInv(Inputs!$B$30:$AY$30,$D$502:$BA$502,'Health SCR'!AY$3),1)+AY536,0)</f>
        <v>0</v>
      </c>
      <c r="AZ537" s="339">
        <f ca="1">IF('Health SCR'!AZ$3&gt;=$B537,OFFSET($D$502,0,'Health SCR'!AZ$3-$B537)*OFFSET(Inputs!$C$30,0,$B537-2)/IF(sommmeProdInv(Inputs!$B$30:$AY$30,$D$502:$BA$502,'Health SCR'!AZ$3)&gt;0,sommmeProdInv(Inputs!$B$30:$AY$30,$D$502:$BA$502,'Health SCR'!AZ$3),1)+AZ536,0)</f>
        <v>0</v>
      </c>
      <c r="BA537" s="339">
        <f ca="1">IF('Health SCR'!BA$3&gt;=$B537,OFFSET($D$502,0,'Health SCR'!BA$3-$B537)*OFFSET(Inputs!$C$30,0,$B537-2)/IF(sommmeProdInv(Inputs!$B$30:$AY$30,$D$502:$BA$502,'Health SCR'!BA$3)&gt;0,sommmeProdInv(Inputs!$B$30:$AY$30,$D$502:$BA$502,'Health SCR'!BA$3),1)+BA536,0)</f>
        <v>0</v>
      </c>
    </row>
    <row r="538" spans="1:256" s="221" customFormat="1" outlineLevel="1">
      <c r="A538" s="16"/>
      <c r="B538" s="978">
        <v>35</v>
      </c>
      <c r="C538" s="979"/>
      <c r="E538" s="338">
        <f ca="1">IF('Health SCR'!E$3&gt;=$B538,OFFSET($D$502,0,'Health SCR'!E$3-$B538)*OFFSET(Inputs!$C$30,0,$B538-2)/IF(sommmeProdInv(Inputs!$B$30:$AY$30,$D$502:$BA$502,'Health SCR'!E$3)&gt;0,sommmeProdInv(Inputs!$B$30:$AY$30,$D$502:$BA$502,'Health SCR'!E$3),1)+E537,0)</f>
        <v>0</v>
      </c>
      <c r="F538" s="339">
        <f ca="1">IF('Health SCR'!F$3&gt;=$B538,OFFSET($D$502,0,'Health SCR'!F$3-$B538)*OFFSET(Inputs!$C$30,0,$B538-2)/IF(sommmeProdInv(Inputs!$B$30:$AY$30,$D$502:$BA$502,'Health SCR'!F$3)&gt;0,sommmeProdInv(Inputs!$B$30:$AY$30,$D$502:$BA$502,'Health SCR'!F$3),1)+F537,0)</f>
        <v>0</v>
      </c>
      <c r="G538" s="339">
        <f ca="1">IF('Health SCR'!G$3&gt;=$B538,OFFSET($D$502,0,'Health SCR'!G$3-$B538)*OFFSET(Inputs!$C$30,0,$B538-2)/IF(sommmeProdInv(Inputs!$B$30:$AY$30,$D$502:$BA$502,'Health SCR'!G$3)&gt;0,sommmeProdInv(Inputs!$B$30:$AY$30,$D$502:$BA$502,'Health SCR'!G$3),1)+G537,0)</f>
        <v>0</v>
      </c>
      <c r="H538" s="339">
        <f ca="1">IF('Health SCR'!H$3&gt;=$B538,OFFSET($D$502,0,'Health SCR'!H$3-$B538)*OFFSET(Inputs!$C$30,0,$B538-2)/IF(sommmeProdInv(Inputs!$B$30:$AY$30,$D$502:$BA$502,'Health SCR'!H$3)&gt;0,sommmeProdInv(Inputs!$B$30:$AY$30,$D$502:$BA$502,'Health SCR'!H$3),1)+H537,0)</f>
        <v>0</v>
      </c>
      <c r="I538" s="339">
        <f ca="1">IF('Health SCR'!I$3&gt;=$B538,OFFSET($D$502,0,'Health SCR'!I$3-$B538)*OFFSET(Inputs!$C$30,0,$B538-2)/IF(sommmeProdInv(Inputs!$B$30:$AY$30,$D$502:$BA$502,'Health SCR'!I$3)&gt;0,sommmeProdInv(Inputs!$B$30:$AY$30,$D$502:$BA$502,'Health SCR'!I$3),1)+I537,0)</f>
        <v>0</v>
      </c>
      <c r="J538" s="339">
        <f ca="1">IF('Health SCR'!J$3&gt;=$B538,OFFSET($D$502,0,'Health SCR'!J$3-$B538)*OFFSET(Inputs!$C$30,0,$B538-2)/IF(sommmeProdInv(Inputs!$B$30:$AY$30,$D$502:$BA$502,'Health SCR'!J$3)&gt;0,sommmeProdInv(Inputs!$B$30:$AY$30,$D$502:$BA$502,'Health SCR'!J$3),1)+J537,0)</f>
        <v>0</v>
      </c>
      <c r="K538" s="339">
        <f ca="1">IF('Health SCR'!K$3&gt;=$B538,OFFSET($D$502,0,'Health SCR'!K$3-$B538)*OFFSET(Inputs!$C$30,0,$B538-2)/IF(sommmeProdInv(Inputs!$B$30:$AY$30,$D$502:$BA$502,'Health SCR'!K$3)&gt;0,sommmeProdInv(Inputs!$B$30:$AY$30,$D$502:$BA$502,'Health SCR'!K$3),1)+K537,0)</f>
        <v>0</v>
      </c>
      <c r="L538" s="339">
        <f ca="1">IF('Health SCR'!L$3&gt;=$B538,OFFSET($D$502,0,'Health SCR'!L$3-$B538)*OFFSET(Inputs!$C$30,0,$B538-2)/IF(sommmeProdInv(Inputs!$B$30:$AY$30,$D$502:$BA$502,'Health SCR'!L$3)&gt;0,sommmeProdInv(Inputs!$B$30:$AY$30,$D$502:$BA$502,'Health SCR'!L$3),1)+L537,0)</f>
        <v>0</v>
      </c>
      <c r="M538" s="339">
        <f ca="1">IF('Health SCR'!M$3&gt;=$B538,OFFSET($D$502,0,'Health SCR'!M$3-$B538)*OFFSET(Inputs!$C$30,0,$B538-2)/IF(sommmeProdInv(Inputs!$B$30:$AY$30,$D$502:$BA$502,'Health SCR'!M$3)&gt;0,sommmeProdInv(Inputs!$B$30:$AY$30,$D$502:$BA$502,'Health SCR'!M$3),1)+M537,0)</f>
        <v>0</v>
      </c>
      <c r="N538" s="339">
        <f ca="1">IF('Health SCR'!N$3&gt;=$B538,OFFSET($D$502,0,'Health SCR'!N$3-$B538)*OFFSET(Inputs!$C$30,0,$B538-2)/IF(sommmeProdInv(Inputs!$B$30:$AY$30,$D$502:$BA$502,'Health SCR'!N$3)&gt;0,sommmeProdInv(Inputs!$B$30:$AY$30,$D$502:$BA$502,'Health SCR'!N$3),1)+N537,0)</f>
        <v>0</v>
      </c>
      <c r="O538" s="339">
        <f ca="1">IF('Health SCR'!O$3&gt;=$B538,OFFSET($D$502,0,'Health SCR'!O$3-$B538)*OFFSET(Inputs!$C$30,0,$B538-2)/IF(sommmeProdInv(Inputs!$B$30:$AY$30,$D$502:$BA$502,'Health SCR'!O$3)&gt;0,sommmeProdInv(Inputs!$B$30:$AY$30,$D$502:$BA$502,'Health SCR'!O$3),1)+O537,0)</f>
        <v>0</v>
      </c>
      <c r="P538" s="339">
        <f ca="1">IF('Health SCR'!P$3&gt;=$B538,OFFSET($D$502,0,'Health SCR'!P$3-$B538)*OFFSET(Inputs!$C$30,0,$B538-2)/IF(sommmeProdInv(Inputs!$B$30:$AY$30,$D$502:$BA$502,'Health SCR'!P$3)&gt;0,sommmeProdInv(Inputs!$B$30:$AY$30,$D$502:$BA$502,'Health SCR'!P$3),1)+P537,0)</f>
        <v>0</v>
      </c>
      <c r="Q538" s="339">
        <f ca="1">IF('Health SCR'!Q$3&gt;=$B538,OFFSET($D$502,0,'Health SCR'!Q$3-$B538)*OFFSET(Inputs!$C$30,0,$B538-2)/IF(sommmeProdInv(Inputs!$B$30:$AY$30,$D$502:$BA$502,'Health SCR'!Q$3)&gt;0,sommmeProdInv(Inputs!$B$30:$AY$30,$D$502:$BA$502,'Health SCR'!Q$3),1)+Q537,0)</f>
        <v>0</v>
      </c>
      <c r="R538" s="339">
        <f ca="1">IF('Health SCR'!R$3&gt;=$B538,OFFSET($D$502,0,'Health SCR'!R$3-$B538)*OFFSET(Inputs!$C$30,0,$B538-2)/IF(sommmeProdInv(Inputs!$B$30:$AY$30,$D$502:$BA$502,'Health SCR'!R$3)&gt;0,sommmeProdInv(Inputs!$B$30:$AY$30,$D$502:$BA$502,'Health SCR'!R$3),1)+R537,0)</f>
        <v>0</v>
      </c>
      <c r="S538" s="339">
        <f ca="1">IF('Health SCR'!S$3&gt;=$B538,OFFSET($D$502,0,'Health SCR'!S$3-$B538)*OFFSET(Inputs!$C$30,0,$B538-2)/IF(sommmeProdInv(Inputs!$B$30:$AY$30,$D$502:$BA$502,'Health SCR'!S$3)&gt;0,sommmeProdInv(Inputs!$B$30:$AY$30,$D$502:$BA$502,'Health SCR'!S$3),1)+S537,0)</f>
        <v>0</v>
      </c>
      <c r="T538" s="339">
        <f ca="1">IF('Health SCR'!T$3&gt;=$B538,OFFSET($D$502,0,'Health SCR'!T$3-$B538)*OFFSET(Inputs!$C$30,0,$B538-2)/IF(sommmeProdInv(Inputs!$B$30:$AY$30,$D$502:$BA$502,'Health SCR'!T$3)&gt;0,sommmeProdInv(Inputs!$B$30:$AY$30,$D$502:$BA$502,'Health SCR'!T$3),1)+T537,0)</f>
        <v>0</v>
      </c>
      <c r="U538" s="339">
        <f ca="1">IF('Health SCR'!U$3&gt;=$B538,OFFSET($D$502,0,'Health SCR'!U$3-$B538)*OFFSET(Inputs!$C$30,0,$B538-2)/IF(sommmeProdInv(Inputs!$B$30:$AY$30,$D$502:$BA$502,'Health SCR'!U$3)&gt;0,sommmeProdInv(Inputs!$B$30:$AY$30,$D$502:$BA$502,'Health SCR'!U$3),1)+U537,0)</f>
        <v>0</v>
      </c>
      <c r="V538" s="339">
        <f ca="1">IF('Health SCR'!V$3&gt;=$B538,OFFSET($D$502,0,'Health SCR'!V$3-$B538)*OFFSET(Inputs!$C$30,0,$B538-2)/IF(sommmeProdInv(Inputs!$B$30:$AY$30,$D$502:$BA$502,'Health SCR'!V$3)&gt;0,sommmeProdInv(Inputs!$B$30:$AY$30,$D$502:$BA$502,'Health SCR'!V$3),1)+V537,0)</f>
        <v>0</v>
      </c>
      <c r="W538" s="339">
        <f ca="1">IF('Health SCR'!W$3&gt;=$B538,OFFSET($D$502,0,'Health SCR'!W$3-$B538)*OFFSET(Inputs!$C$30,0,$B538-2)/IF(sommmeProdInv(Inputs!$B$30:$AY$30,$D$502:$BA$502,'Health SCR'!W$3)&gt;0,sommmeProdInv(Inputs!$B$30:$AY$30,$D$502:$BA$502,'Health SCR'!W$3),1)+W537,0)</f>
        <v>0</v>
      </c>
      <c r="X538" s="339">
        <f ca="1">IF('Health SCR'!X$3&gt;=$B538,OFFSET($D$502,0,'Health SCR'!X$3-$B538)*OFFSET(Inputs!$C$30,0,$B538-2)/IF(sommmeProdInv(Inputs!$B$30:$AY$30,$D$502:$BA$502,'Health SCR'!X$3)&gt;0,sommmeProdInv(Inputs!$B$30:$AY$30,$D$502:$BA$502,'Health SCR'!X$3),1)+X537,0)</f>
        <v>0</v>
      </c>
      <c r="Y538" s="339">
        <f ca="1">IF('Health SCR'!Y$3&gt;=$B538,OFFSET($D$502,0,'Health SCR'!Y$3-$B538)*OFFSET(Inputs!$C$30,0,$B538-2)/IF(sommmeProdInv(Inputs!$B$30:$AY$30,$D$502:$BA$502,'Health SCR'!Y$3)&gt;0,sommmeProdInv(Inputs!$B$30:$AY$30,$D$502:$BA$502,'Health SCR'!Y$3),1)+Y537,0)</f>
        <v>0</v>
      </c>
      <c r="Z538" s="339">
        <f ca="1">IF('Health SCR'!Z$3&gt;=$B538,OFFSET($D$502,0,'Health SCR'!Z$3-$B538)*OFFSET(Inputs!$C$30,0,$B538-2)/IF(sommmeProdInv(Inputs!$B$30:$AY$30,$D$502:$BA$502,'Health SCR'!Z$3)&gt;0,sommmeProdInv(Inputs!$B$30:$AY$30,$D$502:$BA$502,'Health SCR'!Z$3),1)+Z537,0)</f>
        <v>0</v>
      </c>
      <c r="AA538" s="339">
        <f ca="1">IF('Health SCR'!AA$3&gt;=$B538,OFFSET($D$502,0,'Health SCR'!AA$3-$B538)*OFFSET(Inputs!$C$30,0,$B538-2)/IF(sommmeProdInv(Inputs!$B$30:$AY$30,$D$502:$BA$502,'Health SCR'!AA$3)&gt;0,sommmeProdInv(Inputs!$B$30:$AY$30,$D$502:$BA$502,'Health SCR'!AA$3),1)+AA537,0)</f>
        <v>0</v>
      </c>
      <c r="AB538" s="339">
        <f ca="1">IF('Health SCR'!AB$3&gt;=$B538,OFFSET($D$502,0,'Health SCR'!AB$3-$B538)*OFFSET(Inputs!$C$30,0,$B538-2)/IF(sommmeProdInv(Inputs!$B$30:$AY$30,$D$502:$BA$502,'Health SCR'!AB$3)&gt;0,sommmeProdInv(Inputs!$B$30:$AY$30,$D$502:$BA$502,'Health SCR'!AB$3),1)+AB537,0)</f>
        <v>0</v>
      </c>
      <c r="AC538" s="339">
        <f ca="1">IF('Health SCR'!AC$3&gt;=$B538,OFFSET($D$502,0,'Health SCR'!AC$3-$B538)*OFFSET(Inputs!$C$30,0,$B538-2)/IF(sommmeProdInv(Inputs!$B$30:$AY$30,$D$502:$BA$502,'Health SCR'!AC$3)&gt;0,sommmeProdInv(Inputs!$B$30:$AY$30,$D$502:$BA$502,'Health SCR'!AC$3),1)+AC537,0)</f>
        <v>0</v>
      </c>
      <c r="AD538" s="339">
        <f ca="1">IF('Health SCR'!AD$3&gt;=$B538,OFFSET($D$502,0,'Health SCR'!AD$3-$B538)*OFFSET(Inputs!$C$30,0,$B538-2)/IF(sommmeProdInv(Inputs!$B$30:$AY$30,$D$502:$BA$502,'Health SCR'!AD$3)&gt;0,sommmeProdInv(Inputs!$B$30:$AY$30,$D$502:$BA$502,'Health SCR'!AD$3),1)+AD537,0)</f>
        <v>0</v>
      </c>
      <c r="AE538" s="339">
        <f ca="1">IF('Health SCR'!AE$3&gt;=$B538,OFFSET($D$502,0,'Health SCR'!AE$3-$B538)*OFFSET(Inputs!$C$30,0,$B538-2)/IF(sommmeProdInv(Inputs!$B$30:$AY$30,$D$502:$BA$502,'Health SCR'!AE$3)&gt;0,sommmeProdInv(Inputs!$B$30:$AY$30,$D$502:$BA$502,'Health SCR'!AE$3),1)+AE537,0)</f>
        <v>0</v>
      </c>
      <c r="AF538" s="339">
        <f ca="1">IF('Health SCR'!AF$3&gt;=$B538,OFFSET($D$502,0,'Health SCR'!AF$3-$B538)*OFFSET(Inputs!$C$30,0,$B538-2)/IF(sommmeProdInv(Inputs!$B$30:$AY$30,$D$502:$BA$502,'Health SCR'!AF$3)&gt;0,sommmeProdInv(Inputs!$B$30:$AY$30,$D$502:$BA$502,'Health SCR'!AF$3),1)+AF537,0)</f>
        <v>0</v>
      </c>
      <c r="AG538" s="339">
        <f ca="1">IF('Health SCR'!AG$3&gt;=$B538,OFFSET($D$502,0,'Health SCR'!AG$3-$B538)*OFFSET(Inputs!$C$30,0,$B538-2)/IF(sommmeProdInv(Inputs!$B$30:$AY$30,$D$502:$BA$502,'Health SCR'!AG$3)&gt;0,sommmeProdInv(Inputs!$B$30:$AY$30,$D$502:$BA$502,'Health SCR'!AG$3),1)+AG537,0)</f>
        <v>0</v>
      </c>
      <c r="AH538" s="339">
        <f ca="1">IF('Health SCR'!AH$3&gt;=$B538,OFFSET($D$502,0,'Health SCR'!AH$3-$B538)*OFFSET(Inputs!$C$30,0,$B538-2)/IF(sommmeProdInv(Inputs!$B$30:$AY$30,$D$502:$BA$502,'Health SCR'!AH$3)&gt;0,sommmeProdInv(Inputs!$B$30:$AY$30,$D$502:$BA$502,'Health SCR'!AH$3),1)+AH537,0)</f>
        <v>0</v>
      </c>
      <c r="AI538" s="339">
        <f ca="1">IF('Health SCR'!AI$3&gt;=$B538,OFFSET($D$502,0,'Health SCR'!AI$3-$B538)*OFFSET(Inputs!$C$30,0,$B538-2)/IF(sommmeProdInv(Inputs!$B$30:$AY$30,$D$502:$BA$502,'Health SCR'!AI$3)&gt;0,sommmeProdInv(Inputs!$B$30:$AY$30,$D$502:$BA$502,'Health SCR'!AI$3),1)+AI537,0)</f>
        <v>0</v>
      </c>
      <c r="AJ538" s="339">
        <f ca="1">IF('Health SCR'!AJ$3&gt;=$B538,OFFSET($D$502,0,'Health SCR'!AJ$3-$B538)*OFFSET(Inputs!$C$30,0,$B538-2)/IF(sommmeProdInv(Inputs!$B$30:$AY$30,$D$502:$BA$502,'Health SCR'!AJ$3)&gt;0,sommmeProdInv(Inputs!$B$30:$AY$30,$D$502:$BA$502,'Health SCR'!AJ$3),1)+AJ537,0)</f>
        <v>0</v>
      </c>
      <c r="AK538" s="339">
        <f ca="1">IF('Health SCR'!AK$3&gt;=$B538,OFFSET($D$502,0,'Health SCR'!AK$3-$B538)*OFFSET(Inputs!$C$30,0,$B538-2)/IF(sommmeProdInv(Inputs!$B$30:$AY$30,$D$502:$BA$502,'Health SCR'!AK$3)&gt;0,sommmeProdInv(Inputs!$B$30:$AY$30,$D$502:$BA$502,'Health SCR'!AK$3),1)+AK537,0)</f>
        <v>0</v>
      </c>
      <c r="AL538" s="339">
        <f ca="1">IF('Health SCR'!AL$3&gt;=$B538,OFFSET($D$502,0,'Health SCR'!AL$3-$B538)*OFFSET(Inputs!$C$30,0,$B538-2)/IF(sommmeProdInv(Inputs!$B$30:$AY$30,$D$502:$BA$502,'Health SCR'!AL$3)&gt;0,sommmeProdInv(Inputs!$B$30:$AY$30,$D$502:$BA$502,'Health SCR'!AL$3),1)+AL537,0)</f>
        <v>0</v>
      </c>
      <c r="AM538" s="339">
        <f ca="1">IF('Health SCR'!AM$3&gt;=$B538,OFFSET($D$502,0,'Health SCR'!AM$3-$B538)*OFFSET(Inputs!$C$30,0,$B538-2)/IF(sommmeProdInv(Inputs!$B$30:$AY$30,$D$502:$BA$502,'Health SCR'!AM$3)&gt;0,sommmeProdInv(Inputs!$B$30:$AY$30,$D$502:$BA$502,'Health SCR'!AM$3),1)+AM537,0)</f>
        <v>0</v>
      </c>
      <c r="AN538" s="339">
        <f ca="1">IF('Health SCR'!AN$3&gt;=$B538,OFFSET($D$502,0,'Health SCR'!AN$3-$B538)*OFFSET(Inputs!$C$30,0,$B538-2)/IF(sommmeProdInv(Inputs!$B$30:$AY$30,$D$502:$BA$502,'Health SCR'!AN$3)&gt;0,sommmeProdInv(Inputs!$B$30:$AY$30,$D$502:$BA$502,'Health SCR'!AN$3),1)+AN537,0)</f>
        <v>0</v>
      </c>
      <c r="AO538" s="339">
        <f ca="1">IF('Health SCR'!AO$3&gt;=$B538,OFFSET($D$502,0,'Health SCR'!AO$3-$B538)*OFFSET(Inputs!$C$30,0,$B538-2)/IF(sommmeProdInv(Inputs!$B$30:$AY$30,$D$502:$BA$502,'Health SCR'!AO$3)&gt;0,sommmeProdInv(Inputs!$B$30:$AY$30,$D$502:$BA$502,'Health SCR'!AO$3),1)+AO537,0)</f>
        <v>0</v>
      </c>
      <c r="AP538" s="339">
        <f ca="1">IF('Health SCR'!AP$3&gt;=$B538,OFFSET($D$502,0,'Health SCR'!AP$3-$B538)*OFFSET(Inputs!$C$30,0,$B538-2)/IF(sommmeProdInv(Inputs!$B$30:$AY$30,$D$502:$BA$502,'Health SCR'!AP$3)&gt;0,sommmeProdInv(Inputs!$B$30:$AY$30,$D$502:$BA$502,'Health SCR'!AP$3),1)+AP537,0)</f>
        <v>0</v>
      </c>
      <c r="AQ538" s="339">
        <f ca="1">IF('Health SCR'!AQ$3&gt;=$B538,OFFSET($D$502,0,'Health SCR'!AQ$3-$B538)*OFFSET(Inputs!$C$30,0,$B538-2)/IF(sommmeProdInv(Inputs!$B$30:$AY$30,$D$502:$BA$502,'Health SCR'!AQ$3)&gt;0,sommmeProdInv(Inputs!$B$30:$AY$30,$D$502:$BA$502,'Health SCR'!AQ$3),1)+AQ537,0)</f>
        <v>0</v>
      </c>
      <c r="AR538" s="339">
        <f ca="1">IF('Health SCR'!AR$3&gt;=$B538,OFFSET($D$502,0,'Health SCR'!AR$3-$B538)*OFFSET(Inputs!$C$30,0,$B538-2)/IF(sommmeProdInv(Inputs!$B$30:$AY$30,$D$502:$BA$502,'Health SCR'!AR$3)&gt;0,sommmeProdInv(Inputs!$B$30:$AY$30,$D$502:$BA$502,'Health SCR'!AR$3),1)+AR537,0)</f>
        <v>0</v>
      </c>
      <c r="AS538" s="339">
        <f ca="1">IF('Health SCR'!AS$3&gt;=$B538,OFFSET($D$502,0,'Health SCR'!AS$3-$B538)*OFFSET(Inputs!$C$30,0,$B538-2)/IF(sommmeProdInv(Inputs!$B$30:$AY$30,$D$502:$BA$502,'Health SCR'!AS$3)&gt;0,sommmeProdInv(Inputs!$B$30:$AY$30,$D$502:$BA$502,'Health SCR'!AS$3),1)+AS537,0)</f>
        <v>0</v>
      </c>
      <c r="AT538" s="339">
        <f ca="1">IF('Health SCR'!AT$3&gt;=$B538,OFFSET($D$502,0,'Health SCR'!AT$3-$B538)*OFFSET(Inputs!$C$30,0,$B538-2)/IF(sommmeProdInv(Inputs!$B$30:$AY$30,$D$502:$BA$502,'Health SCR'!AT$3)&gt;0,sommmeProdInv(Inputs!$B$30:$AY$30,$D$502:$BA$502,'Health SCR'!AT$3),1)+AT537,0)</f>
        <v>0</v>
      </c>
      <c r="AU538" s="339">
        <f ca="1">IF('Health SCR'!AU$3&gt;=$B538,OFFSET($D$502,0,'Health SCR'!AU$3-$B538)*OFFSET(Inputs!$C$30,0,$B538-2)/IF(sommmeProdInv(Inputs!$B$30:$AY$30,$D$502:$BA$502,'Health SCR'!AU$3)&gt;0,sommmeProdInv(Inputs!$B$30:$AY$30,$D$502:$BA$502,'Health SCR'!AU$3),1)+AU537,0)</f>
        <v>0</v>
      </c>
      <c r="AV538" s="339">
        <f ca="1">IF('Health SCR'!AV$3&gt;=$B538,OFFSET($D$502,0,'Health SCR'!AV$3-$B538)*OFFSET(Inputs!$C$30,0,$B538-2)/IF(sommmeProdInv(Inputs!$B$30:$AY$30,$D$502:$BA$502,'Health SCR'!AV$3)&gt;0,sommmeProdInv(Inputs!$B$30:$AY$30,$D$502:$BA$502,'Health SCR'!AV$3),1)+AV537,0)</f>
        <v>0</v>
      </c>
      <c r="AW538" s="339">
        <f ca="1">IF('Health SCR'!AW$3&gt;=$B538,OFFSET($D$502,0,'Health SCR'!AW$3-$B538)*OFFSET(Inputs!$C$30,0,$B538-2)/IF(sommmeProdInv(Inputs!$B$30:$AY$30,$D$502:$BA$502,'Health SCR'!AW$3)&gt;0,sommmeProdInv(Inputs!$B$30:$AY$30,$D$502:$BA$502,'Health SCR'!AW$3),1)+AW537,0)</f>
        <v>0</v>
      </c>
      <c r="AX538" s="339">
        <f ca="1">IF('Health SCR'!AX$3&gt;=$B538,OFFSET($D$502,0,'Health SCR'!AX$3-$B538)*OFFSET(Inputs!$C$30,0,$B538-2)/IF(sommmeProdInv(Inputs!$B$30:$AY$30,$D$502:$BA$502,'Health SCR'!AX$3)&gt;0,sommmeProdInv(Inputs!$B$30:$AY$30,$D$502:$BA$502,'Health SCR'!AX$3),1)+AX537,0)</f>
        <v>0</v>
      </c>
      <c r="AY538" s="339">
        <f ca="1">IF('Health SCR'!AY$3&gt;=$B538,OFFSET($D$502,0,'Health SCR'!AY$3-$B538)*OFFSET(Inputs!$C$30,0,$B538-2)/IF(sommmeProdInv(Inputs!$B$30:$AY$30,$D$502:$BA$502,'Health SCR'!AY$3)&gt;0,sommmeProdInv(Inputs!$B$30:$AY$30,$D$502:$BA$502,'Health SCR'!AY$3),1)+AY537,0)</f>
        <v>0</v>
      </c>
      <c r="AZ538" s="339">
        <f ca="1">IF('Health SCR'!AZ$3&gt;=$B538,OFFSET($D$502,0,'Health SCR'!AZ$3-$B538)*OFFSET(Inputs!$C$30,0,$B538-2)/IF(sommmeProdInv(Inputs!$B$30:$AY$30,$D$502:$BA$502,'Health SCR'!AZ$3)&gt;0,sommmeProdInv(Inputs!$B$30:$AY$30,$D$502:$BA$502,'Health SCR'!AZ$3),1)+AZ537,0)</f>
        <v>0</v>
      </c>
      <c r="BA538" s="339">
        <f ca="1">IF('Health SCR'!BA$3&gt;=$B538,OFFSET($D$502,0,'Health SCR'!BA$3-$B538)*OFFSET(Inputs!$C$30,0,$B538-2)/IF(sommmeProdInv(Inputs!$B$30:$AY$30,$D$502:$BA$502,'Health SCR'!BA$3)&gt;0,sommmeProdInv(Inputs!$B$30:$AY$30,$D$502:$BA$502,'Health SCR'!BA$3),1)+BA537,0)</f>
        <v>0</v>
      </c>
    </row>
    <row r="539" spans="1:256" s="221" customFormat="1" outlineLevel="1">
      <c r="A539" s="16"/>
      <c r="B539" s="978">
        <v>36</v>
      </c>
      <c r="C539" s="979"/>
      <c r="E539" s="338">
        <f ca="1">IF('Health SCR'!E$3&gt;=$B539,OFFSET($D$502,0,'Health SCR'!E$3-$B539)*OFFSET(Inputs!$C$30,0,$B539-2)/IF(sommmeProdInv(Inputs!$B$30:$AY$30,$D$502:$BA$502,'Health SCR'!E$3)&gt;0,sommmeProdInv(Inputs!$B$30:$AY$30,$D$502:$BA$502,'Health SCR'!E$3),1)+E538,0)</f>
        <v>0</v>
      </c>
      <c r="F539" s="339">
        <f ca="1">IF('Health SCR'!F$3&gt;=$B539,OFFSET($D$502,0,'Health SCR'!F$3-$B539)*OFFSET(Inputs!$C$30,0,$B539-2)/IF(sommmeProdInv(Inputs!$B$30:$AY$30,$D$502:$BA$502,'Health SCR'!F$3)&gt;0,sommmeProdInv(Inputs!$B$30:$AY$30,$D$502:$BA$502,'Health SCR'!F$3),1)+F538,0)</f>
        <v>0</v>
      </c>
      <c r="G539" s="339">
        <f ca="1">IF('Health SCR'!G$3&gt;=$B539,OFFSET($D$502,0,'Health SCR'!G$3-$B539)*OFFSET(Inputs!$C$30,0,$B539-2)/IF(sommmeProdInv(Inputs!$B$30:$AY$30,$D$502:$BA$502,'Health SCR'!G$3)&gt;0,sommmeProdInv(Inputs!$B$30:$AY$30,$D$502:$BA$502,'Health SCR'!G$3),1)+G538,0)</f>
        <v>0</v>
      </c>
      <c r="H539" s="339">
        <f ca="1">IF('Health SCR'!H$3&gt;=$B539,OFFSET($D$502,0,'Health SCR'!H$3-$B539)*OFFSET(Inputs!$C$30,0,$B539-2)/IF(sommmeProdInv(Inputs!$B$30:$AY$30,$D$502:$BA$502,'Health SCR'!H$3)&gt;0,sommmeProdInv(Inputs!$B$30:$AY$30,$D$502:$BA$502,'Health SCR'!H$3),1)+H538,0)</f>
        <v>0</v>
      </c>
      <c r="I539" s="339">
        <f ca="1">IF('Health SCR'!I$3&gt;=$B539,OFFSET($D$502,0,'Health SCR'!I$3-$B539)*OFFSET(Inputs!$C$30,0,$B539-2)/IF(sommmeProdInv(Inputs!$B$30:$AY$30,$D$502:$BA$502,'Health SCR'!I$3)&gt;0,sommmeProdInv(Inputs!$B$30:$AY$30,$D$502:$BA$502,'Health SCR'!I$3),1)+I538,0)</f>
        <v>0</v>
      </c>
      <c r="J539" s="339">
        <f ca="1">IF('Health SCR'!J$3&gt;=$B539,OFFSET($D$502,0,'Health SCR'!J$3-$B539)*OFFSET(Inputs!$C$30,0,$B539-2)/IF(sommmeProdInv(Inputs!$B$30:$AY$30,$D$502:$BA$502,'Health SCR'!J$3)&gt;0,sommmeProdInv(Inputs!$B$30:$AY$30,$D$502:$BA$502,'Health SCR'!J$3),1)+J538,0)</f>
        <v>0</v>
      </c>
      <c r="K539" s="339">
        <f ca="1">IF('Health SCR'!K$3&gt;=$B539,OFFSET($D$502,0,'Health SCR'!K$3-$B539)*OFFSET(Inputs!$C$30,0,$B539-2)/IF(sommmeProdInv(Inputs!$B$30:$AY$30,$D$502:$BA$502,'Health SCR'!K$3)&gt;0,sommmeProdInv(Inputs!$B$30:$AY$30,$D$502:$BA$502,'Health SCR'!K$3),1)+K538,0)</f>
        <v>0</v>
      </c>
      <c r="L539" s="339">
        <f ca="1">IF('Health SCR'!L$3&gt;=$B539,OFFSET($D$502,0,'Health SCR'!L$3-$B539)*OFFSET(Inputs!$C$30,0,$B539-2)/IF(sommmeProdInv(Inputs!$B$30:$AY$30,$D$502:$BA$502,'Health SCR'!L$3)&gt;0,sommmeProdInv(Inputs!$B$30:$AY$30,$D$502:$BA$502,'Health SCR'!L$3),1)+L538,0)</f>
        <v>0</v>
      </c>
      <c r="M539" s="339">
        <f ca="1">IF('Health SCR'!M$3&gt;=$B539,OFFSET($D$502,0,'Health SCR'!M$3-$B539)*OFFSET(Inputs!$C$30,0,$B539-2)/IF(sommmeProdInv(Inputs!$B$30:$AY$30,$D$502:$BA$502,'Health SCR'!M$3)&gt;0,sommmeProdInv(Inputs!$B$30:$AY$30,$D$502:$BA$502,'Health SCR'!M$3),1)+M538,0)</f>
        <v>0</v>
      </c>
      <c r="N539" s="339">
        <f ca="1">IF('Health SCR'!N$3&gt;=$B539,OFFSET($D$502,0,'Health SCR'!N$3-$B539)*OFFSET(Inputs!$C$30,0,$B539-2)/IF(sommmeProdInv(Inputs!$B$30:$AY$30,$D$502:$BA$502,'Health SCR'!N$3)&gt;0,sommmeProdInv(Inputs!$B$30:$AY$30,$D$502:$BA$502,'Health SCR'!N$3),1)+N538,0)</f>
        <v>0</v>
      </c>
      <c r="O539" s="339">
        <f ca="1">IF('Health SCR'!O$3&gt;=$B539,OFFSET($D$502,0,'Health SCR'!O$3-$B539)*OFFSET(Inputs!$C$30,0,$B539-2)/IF(sommmeProdInv(Inputs!$B$30:$AY$30,$D$502:$BA$502,'Health SCR'!O$3)&gt;0,sommmeProdInv(Inputs!$B$30:$AY$30,$D$502:$BA$502,'Health SCR'!O$3),1)+O538,0)</f>
        <v>0</v>
      </c>
      <c r="P539" s="339">
        <f ca="1">IF('Health SCR'!P$3&gt;=$B539,OFFSET($D$502,0,'Health SCR'!P$3-$B539)*OFFSET(Inputs!$C$30,0,$B539-2)/IF(sommmeProdInv(Inputs!$B$30:$AY$30,$D$502:$BA$502,'Health SCR'!P$3)&gt;0,sommmeProdInv(Inputs!$B$30:$AY$30,$D$502:$BA$502,'Health SCR'!P$3),1)+P538,0)</f>
        <v>0</v>
      </c>
      <c r="Q539" s="339">
        <f ca="1">IF('Health SCR'!Q$3&gt;=$B539,OFFSET($D$502,0,'Health SCR'!Q$3-$B539)*OFFSET(Inputs!$C$30,0,$B539-2)/IF(sommmeProdInv(Inputs!$B$30:$AY$30,$D$502:$BA$502,'Health SCR'!Q$3)&gt;0,sommmeProdInv(Inputs!$B$30:$AY$30,$D$502:$BA$502,'Health SCR'!Q$3),1)+Q538,0)</f>
        <v>0</v>
      </c>
      <c r="R539" s="339">
        <f ca="1">IF('Health SCR'!R$3&gt;=$B539,OFFSET($D$502,0,'Health SCR'!R$3-$B539)*OFFSET(Inputs!$C$30,0,$B539-2)/IF(sommmeProdInv(Inputs!$B$30:$AY$30,$D$502:$BA$502,'Health SCR'!R$3)&gt;0,sommmeProdInv(Inputs!$B$30:$AY$30,$D$502:$BA$502,'Health SCR'!R$3),1)+R538,0)</f>
        <v>0</v>
      </c>
      <c r="S539" s="339">
        <f ca="1">IF('Health SCR'!S$3&gt;=$B539,OFFSET($D$502,0,'Health SCR'!S$3-$B539)*OFFSET(Inputs!$C$30,0,$B539-2)/IF(sommmeProdInv(Inputs!$B$30:$AY$30,$D$502:$BA$502,'Health SCR'!S$3)&gt;0,sommmeProdInv(Inputs!$B$30:$AY$30,$D$502:$BA$502,'Health SCR'!S$3),1)+S538,0)</f>
        <v>0</v>
      </c>
      <c r="T539" s="339">
        <f ca="1">IF('Health SCR'!T$3&gt;=$B539,OFFSET($D$502,0,'Health SCR'!T$3-$B539)*OFFSET(Inputs!$C$30,0,$B539-2)/IF(sommmeProdInv(Inputs!$B$30:$AY$30,$D$502:$BA$502,'Health SCR'!T$3)&gt;0,sommmeProdInv(Inputs!$B$30:$AY$30,$D$502:$BA$502,'Health SCR'!T$3),1)+T538,0)</f>
        <v>0</v>
      </c>
      <c r="U539" s="339">
        <f ca="1">IF('Health SCR'!U$3&gt;=$B539,OFFSET($D$502,0,'Health SCR'!U$3-$B539)*OFFSET(Inputs!$C$30,0,$B539-2)/IF(sommmeProdInv(Inputs!$B$30:$AY$30,$D$502:$BA$502,'Health SCR'!U$3)&gt;0,sommmeProdInv(Inputs!$B$30:$AY$30,$D$502:$BA$502,'Health SCR'!U$3),1)+U538,0)</f>
        <v>0</v>
      </c>
      <c r="V539" s="339">
        <f ca="1">IF('Health SCR'!V$3&gt;=$B539,OFFSET($D$502,0,'Health SCR'!V$3-$B539)*OFFSET(Inputs!$C$30,0,$B539-2)/IF(sommmeProdInv(Inputs!$B$30:$AY$30,$D$502:$BA$502,'Health SCR'!V$3)&gt;0,sommmeProdInv(Inputs!$B$30:$AY$30,$D$502:$BA$502,'Health SCR'!V$3),1)+V538,0)</f>
        <v>0</v>
      </c>
      <c r="W539" s="339">
        <f ca="1">IF('Health SCR'!W$3&gt;=$B539,OFFSET($D$502,0,'Health SCR'!W$3-$B539)*OFFSET(Inputs!$C$30,0,$B539-2)/IF(sommmeProdInv(Inputs!$B$30:$AY$30,$D$502:$BA$502,'Health SCR'!W$3)&gt;0,sommmeProdInv(Inputs!$B$30:$AY$30,$D$502:$BA$502,'Health SCR'!W$3),1)+W538,0)</f>
        <v>0</v>
      </c>
      <c r="X539" s="339">
        <f ca="1">IF('Health SCR'!X$3&gt;=$B539,OFFSET($D$502,0,'Health SCR'!X$3-$B539)*OFFSET(Inputs!$C$30,0,$B539-2)/IF(sommmeProdInv(Inputs!$B$30:$AY$30,$D$502:$BA$502,'Health SCR'!X$3)&gt;0,sommmeProdInv(Inputs!$B$30:$AY$30,$D$502:$BA$502,'Health SCR'!X$3),1)+X538,0)</f>
        <v>0</v>
      </c>
      <c r="Y539" s="339">
        <f ca="1">IF('Health SCR'!Y$3&gt;=$B539,OFFSET($D$502,0,'Health SCR'!Y$3-$B539)*OFFSET(Inputs!$C$30,0,$B539-2)/IF(sommmeProdInv(Inputs!$B$30:$AY$30,$D$502:$BA$502,'Health SCR'!Y$3)&gt;0,sommmeProdInv(Inputs!$B$30:$AY$30,$D$502:$BA$502,'Health SCR'!Y$3),1)+Y538,0)</f>
        <v>0</v>
      </c>
      <c r="Z539" s="339">
        <f ca="1">IF('Health SCR'!Z$3&gt;=$B539,OFFSET($D$502,0,'Health SCR'!Z$3-$B539)*OFFSET(Inputs!$C$30,0,$B539-2)/IF(sommmeProdInv(Inputs!$B$30:$AY$30,$D$502:$BA$502,'Health SCR'!Z$3)&gt;0,sommmeProdInv(Inputs!$B$30:$AY$30,$D$502:$BA$502,'Health SCR'!Z$3),1)+Z538,0)</f>
        <v>0</v>
      </c>
      <c r="AA539" s="339">
        <f ca="1">IF('Health SCR'!AA$3&gt;=$B539,OFFSET($D$502,0,'Health SCR'!AA$3-$B539)*OFFSET(Inputs!$C$30,0,$B539-2)/IF(sommmeProdInv(Inputs!$B$30:$AY$30,$D$502:$BA$502,'Health SCR'!AA$3)&gt;0,sommmeProdInv(Inputs!$B$30:$AY$30,$D$502:$BA$502,'Health SCR'!AA$3),1)+AA538,0)</f>
        <v>0</v>
      </c>
      <c r="AB539" s="339">
        <f ca="1">IF('Health SCR'!AB$3&gt;=$B539,OFFSET($D$502,0,'Health SCR'!AB$3-$B539)*OFFSET(Inputs!$C$30,0,$B539-2)/IF(sommmeProdInv(Inputs!$B$30:$AY$30,$D$502:$BA$502,'Health SCR'!AB$3)&gt;0,sommmeProdInv(Inputs!$B$30:$AY$30,$D$502:$BA$502,'Health SCR'!AB$3),1)+AB538,0)</f>
        <v>0</v>
      </c>
      <c r="AC539" s="339">
        <f ca="1">IF('Health SCR'!AC$3&gt;=$B539,OFFSET($D$502,0,'Health SCR'!AC$3-$B539)*OFFSET(Inputs!$C$30,0,$B539-2)/IF(sommmeProdInv(Inputs!$B$30:$AY$30,$D$502:$BA$502,'Health SCR'!AC$3)&gt;0,sommmeProdInv(Inputs!$B$30:$AY$30,$D$502:$BA$502,'Health SCR'!AC$3),1)+AC538,0)</f>
        <v>0</v>
      </c>
      <c r="AD539" s="339">
        <f ca="1">IF('Health SCR'!AD$3&gt;=$B539,OFFSET($D$502,0,'Health SCR'!AD$3-$B539)*OFFSET(Inputs!$C$30,0,$B539-2)/IF(sommmeProdInv(Inputs!$B$30:$AY$30,$D$502:$BA$502,'Health SCR'!AD$3)&gt;0,sommmeProdInv(Inputs!$B$30:$AY$30,$D$502:$BA$502,'Health SCR'!AD$3),1)+AD538,0)</f>
        <v>0</v>
      </c>
      <c r="AE539" s="339">
        <f ca="1">IF('Health SCR'!AE$3&gt;=$B539,OFFSET($D$502,0,'Health SCR'!AE$3-$B539)*OFFSET(Inputs!$C$30,0,$B539-2)/IF(sommmeProdInv(Inputs!$B$30:$AY$30,$D$502:$BA$502,'Health SCR'!AE$3)&gt;0,sommmeProdInv(Inputs!$B$30:$AY$30,$D$502:$BA$502,'Health SCR'!AE$3),1)+AE538,0)</f>
        <v>0</v>
      </c>
      <c r="AF539" s="339">
        <f ca="1">IF('Health SCR'!AF$3&gt;=$B539,OFFSET($D$502,0,'Health SCR'!AF$3-$B539)*OFFSET(Inputs!$C$30,0,$B539-2)/IF(sommmeProdInv(Inputs!$B$30:$AY$30,$D$502:$BA$502,'Health SCR'!AF$3)&gt;0,sommmeProdInv(Inputs!$B$30:$AY$30,$D$502:$BA$502,'Health SCR'!AF$3),1)+AF538,0)</f>
        <v>0</v>
      </c>
      <c r="AG539" s="339">
        <f ca="1">IF('Health SCR'!AG$3&gt;=$B539,OFFSET($D$502,0,'Health SCR'!AG$3-$B539)*OFFSET(Inputs!$C$30,0,$B539-2)/IF(sommmeProdInv(Inputs!$B$30:$AY$30,$D$502:$BA$502,'Health SCR'!AG$3)&gt;0,sommmeProdInv(Inputs!$B$30:$AY$30,$D$502:$BA$502,'Health SCR'!AG$3),1)+AG538,0)</f>
        <v>0</v>
      </c>
      <c r="AH539" s="339">
        <f ca="1">IF('Health SCR'!AH$3&gt;=$B539,OFFSET($D$502,0,'Health SCR'!AH$3-$B539)*OFFSET(Inputs!$C$30,0,$B539-2)/IF(sommmeProdInv(Inputs!$B$30:$AY$30,$D$502:$BA$502,'Health SCR'!AH$3)&gt;0,sommmeProdInv(Inputs!$B$30:$AY$30,$D$502:$BA$502,'Health SCR'!AH$3),1)+AH538,0)</f>
        <v>0</v>
      </c>
      <c r="AI539" s="339">
        <f ca="1">IF('Health SCR'!AI$3&gt;=$B539,OFFSET($D$502,0,'Health SCR'!AI$3-$B539)*OFFSET(Inputs!$C$30,0,$B539-2)/IF(sommmeProdInv(Inputs!$B$30:$AY$30,$D$502:$BA$502,'Health SCR'!AI$3)&gt;0,sommmeProdInv(Inputs!$B$30:$AY$30,$D$502:$BA$502,'Health SCR'!AI$3),1)+AI538,0)</f>
        <v>0</v>
      </c>
      <c r="AJ539" s="339">
        <f ca="1">IF('Health SCR'!AJ$3&gt;=$B539,OFFSET($D$502,0,'Health SCR'!AJ$3-$B539)*OFFSET(Inputs!$C$30,0,$B539-2)/IF(sommmeProdInv(Inputs!$B$30:$AY$30,$D$502:$BA$502,'Health SCR'!AJ$3)&gt;0,sommmeProdInv(Inputs!$B$30:$AY$30,$D$502:$BA$502,'Health SCR'!AJ$3),1)+AJ538,0)</f>
        <v>0</v>
      </c>
      <c r="AK539" s="339">
        <f ca="1">IF('Health SCR'!AK$3&gt;=$B539,OFFSET($D$502,0,'Health SCR'!AK$3-$B539)*OFFSET(Inputs!$C$30,0,$B539-2)/IF(sommmeProdInv(Inputs!$B$30:$AY$30,$D$502:$BA$502,'Health SCR'!AK$3)&gt;0,sommmeProdInv(Inputs!$B$30:$AY$30,$D$502:$BA$502,'Health SCR'!AK$3),1)+AK538,0)</f>
        <v>0</v>
      </c>
      <c r="AL539" s="339">
        <f ca="1">IF('Health SCR'!AL$3&gt;=$B539,OFFSET($D$502,0,'Health SCR'!AL$3-$B539)*OFFSET(Inputs!$C$30,0,$B539-2)/IF(sommmeProdInv(Inputs!$B$30:$AY$30,$D$502:$BA$502,'Health SCR'!AL$3)&gt;0,sommmeProdInv(Inputs!$B$30:$AY$30,$D$502:$BA$502,'Health SCR'!AL$3),1)+AL538,0)</f>
        <v>0</v>
      </c>
      <c r="AM539" s="339">
        <f ca="1">IF('Health SCR'!AM$3&gt;=$B539,OFFSET($D$502,0,'Health SCR'!AM$3-$B539)*OFFSET(Inputs!$C$30,0,$B539-2)/IF(sommmeProdInv(Inputs!$B$30:$AY$30,$D$502:$BA$502,'Health SCR'!AM$3)&gt;0,sommmeProdInv(Inputs!$B$30:$AY$30,$D$502:$BA$502,'Health SCR'!AM$3),1)+AM538,0)</f>
        <v>0</v>
      </c>
      <c r="AN539" s="339">
        <f ca="1">IF('Health SCR'!AN$3&gt;=$B539,OFFSET($D$502,0,'Health SCR'!AN$3-$B539)*OFFSET(Inputs!$C$30,0,$B539-2)/IF(sommmeProdInv(Inputs!$B$30:$AY$30,$D$502:$BA$502,'Health SCR'!AN$3)&gt;0,sommmeProdInv(Inputs!$B$30:$AY$30,$D$502:$BA$502,'Health SCR'!AN$3),1)+AN538,0)</f>
        <v>0</v>
      </c>
      <c r="AO539" s="339">
        <f ca="1">IF('Health SCR'!AO$3&gt;=$B539,OFFSET($D$502,0,'Health SCR'!AO$3-$B539)*OFFSET(Inputs!$C$30,0,$B539-2)/IF(sommmeProdInv(Inputs!$B$30:$AY$30,$D$502:$BA$502,'Health SCR'!AO$3)&gt;0,sommmeProdInv(Inputs!$B$30:$AY$30,$D$502:$BA$502,'Health SCR'!AO$3),1)+AO538,0)</f>
        <v>0</v>
      </c>
      <c r="AP539" s="339">
        <f ca="1">IF('Health SCR'!AP$3&gt;=$B539,OFFSET($D$502,0,'Health SCR'!AP$3-$B539)*OFFSET(Inputs!$C$30,0,$B539-2)/IF(sommmeProdInv(Inputs!$B$30:$AY$30,$D$502:$BA$502,'Health SCR'!AP$3)&gt;0,sommmeProdInv(Inputs!$B$30:$AY$30,$D$502:$BA$502,'Health SCR'!AP$3),1)+AP538,0)</f>
        <v>0</v>
      </c>
      <c r="AQ539" s="339">
        <f ca="1">IF('Health SCR'!AQ$3&gt;=$B539,OFFSET($D$502,0,'Health SCR'!AQ$3-$B539)*OFFSET(Inputs!$C$30,0,$B539-2)/IF(sommmeProdInv(Inputs!$B$30:$AY$30,$D$502:$BA$502,'Health SCR'!AQ$3)&gt;0,sommmeProdInv(Inputs!$B$30:$AY$30,$D$502:$BA$502,'Health SCR'!AQ$3),1)+AQ538,0)</f>
        <v>0</v>
      </c>
      <c r="AR539" s="339">
        <f ca="1">IF('Health SCR'!AR$3&gt;=$B539,OFFSET($D$502,0,'Health SCR'!AR$3-$B539)*OFFSET(Inputs!$C$30,0,$B539-2)/IF(sommmeProdInv(Inputs!$B$30:$AY$30,$D$502:$BA$502,'Health SCR'!AR$3)&gt;0,sommmeProdInv(Inputs!$B$30:$AY$30,$D$502:$BA$502,'Health SCR'!AR$3),1)+AR538,0)</f>
        <v>0</v>
      </c>
      <c r="AS539" s="339">
        <f ca="1">IF('Health SCR'!AS$3&gt;=$B539,OFFSET($D$502,0,'Health SCR'!AS$3-$B539)*OFFSET(Inputs!$C$30,0,$B539-2)/IF(sommmeProdInv(Inputs!$B$30:$AY$30,$D$502:$BA$502,'Health SCR'!AS$3)&gt;0,sommmeProdInv(Inputs!$B$30:$AY$30,$D$502:$BA$502,'Health SCR'!AS$3),1)+AS538,0)</f>
        <v>0</v>
      </c>
      <c r="AT539" s="339">
        <f ca="1">IF('Health SCR'!AT$3&gt;=$B539,OFFSET($D$502,0,'Health SCR'!AT$3-$B539)*OFFSET(Inputs!$C$30,0,$B539-2)/IF(sommmeProdInv(Inputs!$B$30:$AY$30,$D$502:$BA$502,'Health SCR'!AT$3)&gt;0,sommmeProdInv(Inputs!$B$30:$AY$30,$D$502:$BA$502,'Health SCR'!AT$3),1)+AT538,0)</f>
        <v>0</v>
      </c>
      <c r="AU539" s="339">
        <f ca="1">IF('Health SCR'!AU$3&gt;=$B539,OFFSET($D$502,0,'Health SCR'!AU$3-$B539)*OFFSET(Inputs!$C$30,0,$B539-2)/IF(sommmeProdInv(Inputs!$B$30:$AY$30,$D$502:$BA$502,'Health SCR'!AU$3)&gt;0,sommmeProdInv(Inputs!$B$30:$AY$30,$D$502:$BA$502,'Health SCR'!AU$3),1)+AU538,0)</f>
        <v>0</v>
      </c>
      <c r="AV539" s="339">
        <f ca="1">IF('Health SCR'!AV$3&gt;=$B539,OFFSET($D$502,0,'Health SCR'!AV$3-$B539)*OFFSET(Inputs!$C$30,0,$B539-2)/IF(sommmeProdInv(Inputs!$B$30:$AY$30,$D$502:$BA$502,'Health SCR'!AV$3)&gt;0,sommmeProdInv(Inputs!$B$30:$AY$30,$D$502:$BA$502,'Health SCR'!AV$3),1)+AV538,0)</f>
        <v>0</v>
      </c>
      <c r="AW539" s="339">
        <f ca="1">IF('Health SCR'!AW$3&gt;=$B539,OFFSET($D$502,0,'Health SCR'!AW$3-$B539)*OFFSET(Inputs!$C$30,0,$B539-2)/IF(sommmeProdInv(Inputs!$B$30:$AY$30,$D$502:$BA$502,'Health SCR'!AW$3)&gt;0,sommmeProdInv(Inputs!$B$30:$AY$30,$D$502:$BA$502,'Health SCR'!AW$3),1)+AW538,0)</f>
        <v>0</v>
      </c>
      <c r="AX539" s="339">
        <f ca="1">IF('Health SCR'!AX$3&gt;=$B539,OFFSET($D$502,0,'Health SCR'!AX$3-$B539)*OFFSET(Inputs!$C$30,0,$B539-2)/IF(sommmeProdInv(Inputs!$B$30:$AY$30,$D$502:$BA$502,'Health SCR'!AX$3)&gt;0,sommmeProdInv(Inputs!$B$30:$AY$30,$D$502:$BA$502,'Health SCR'!AX$3),1)+AX538,0)</f>
        <v>0</v>
      </c>
      <c r="AY539" s="339">
        <f ca="1">IF('Health SCR'!AY$3&gt;=$B539,OFFSET($D$502,0,'Health SCR'!AY$3-$B539)*OFFSET(Inputs!$C$30,0,$B539-2)/IF(sommmeProdInv(Inputs!$B$30:$AY$30,$D$502:$BA$502,'Health SCR'!AY$3)&gt;0,sommmeProdInv(Inputs!$B$30:$AY$30,$D$502:$BA$502,'Health SCR'!AY$3),1)+AY538,0)</f>
        <v>0</v>
      </c>
      <c r="AZ539" s="339">
        <f ca="1">IF('Health SCR'!AZ$3&gt;=$B539,OFFSET($D$502,0,'Health SCR'!AZ$3-$B539)*OFFSET(Inputs!$C$30,0,$B539-2)/IF(sommmeProdInv(Inputs!$B$30:$AY$30,$D$502:$BA$502,'Health SCR'!AZ$3)&gt;0,sommmeProdInv(Inputs!$B$30:$AY$30,$D$502:$BA$502,'Health SCR'!AZ$3),1)+AZ538,0)</f>
        <v>0</v>
      </c>
      <c r="BA539" s="339">
        <f ca="1">IF('Health SCR'!BA$3&gt;=$B539,OFFSET($D$502,0,'Health SCR'!BA$3-$B539)*OFFSET(Inputs!$C$30,0,$B539-2)/IF(sommmeProdInv(Inputs!$B$30:$AY$30,$D$502:$BA$502,'Health SCR'!BA$3)&gt;0,sommmeProdInv(Inputs!$B$30:$AY$30,$D$502:$BA$502,'Health SCR'!BA$3),1)+BA538,0)</f>
        <v>0</v>
      </c>
    </row>
    <row r="540" spans="1:256" s="221" customFormat="1" outlineLevel="1">
      <c r="A540" s="16"/>
      <c r="B540" s="978">
        <v>37</v>
      </c>
      <c r="C540" s="979"/>
      <c r="E540" s="338">
        <f ca="1">IF('Health SCR'!E$3&gt;=$B540,OFFSET($D$502,0,'Health SCR'!E$3-$B540)*OFFSET(Inputs!$C$30,0,$B540-2)/IF(sommmeProdInv(Inputs!$B$30:$AY$30,$D$502:$BA$502,'Health SCR'!E$3)&gt;0,sommmeProdInv(Inputs!$B$30:$AY$30,$D$502:$BA$502,'Health SCR'!E$3),1)+E539,0)</f>
        <v>0</v>
      </c>
      <c r="F540" s="339">
        <f ca="1">IF('Health SCR'!F$3&gt;=$B540,OFFSET($D$502,0,'Health SCR'!F$3-$B540)*OFFSET(Inputs!$C$30,0,$B540-2)/IF(sommmeProdInv(Inputs!$B$30:$AY$30,$D$502:$BA$502,'Health SCR'!F$3)&gt;0,sommmeProdInv(Inputs!$B$30:$AY$30,$D$502:$BA$502,'Health SCR'!F$3),1)+F539,0)</f>
        <v>0</v>
      </c>
      <c r="G540" s="339">
        <f ca="1">IF('Health SCR'!G$3&gt;=$B540,OFFSET($D$502,0,'Health SCR'!G$3-$B540)*OFFSET(Inputs!$C$30,0,$B540-2)/IF(sommmeProdInv(Inputs!$B$30:$AY$30,$D$502:$BA$502,'Health SCR'!G$3)&gt;0,sommmeProdInv(Inputs!$B$30:$AY$30,$D$502:$BA$502,'Health SCR'!G$3),1)+G539,0)</f>
        <v>0</v>
      </c>
      <c r="H540" s="339">
        <f ca="1">IF('Health SCR'!H$3&gt;=$B540,OFFSET($D$502,0,'Health SCR'!H$3-$B540)*OFFSET(Inputs!$C$30,0,$B540-2)/IF(sommmeProdInv(Inputs!$B$30:$AY$30,$D$502:$BA$502,'Health SCR'!H$3)&gt;0,sommmeProdInv(Inputs!$B$30:$AY$30,$D$502:$BA$502,'Health SCR'!H$3),1)+H539,0)</f>
        <v>0</v>
      </c>
      <c r="I540" s="339">
        <f ca="1">IF('Health SCR'!I$3&gt;=$B540,OFFSET($D$502,0,'Health SCR'!I$3-$B540)*OFFSET(Inputs!$C$30,0,$B540-2)/IF(sommmeProdInv(Inputs!$B$30:$AY$30,$D$502:$BA$502,'Health SCR'!I$3)&gt;0,sommmeProdInv(Inputs!$B$30:$AY$30,$D$502:$BA$502,'Health SCR'!I$3),1)+I539,0)</f>
        <v>0</v>
      </c>
      <c r="J540" s="339">
        <f ca="1">IF('Health SCR'!J$3&gt;=$B540,OFFSET($D$502,0,'Health SCR'!J$3-$B540)*OFFSET(Inputs!$C$30,0,$B540-2)/IF(sommmeProdInv(Inputs!$B$30:$AY$30,$D$502:$BA$502,'Health SCR'!J$3)&gt;0,sommmeProdInv(Inputs!$B$30:$AY$30,$D$502:$BA$502,'Health SCR'!J$3),1)+J539,0)</f>
        <v>0</v>
      </c>
      <c r="K540" s="339">
        <f ca="1">IF('Health SCR'!K$3&gt;=$B540,OFFSET($D$502,0,'Health SCR'!K$3-$B540)*OFFSET(Inputs!$C$30,0,$B540-2)/IF(sommmeProdInv(Inputs!$B$30:$AY$30,$D$502:$BA$502,'Health SCR'!K$3)&gt;0,sommmeProdInv(Inputs!$B$30:$AY$30,$D$502:$BA$502,'Health SCR'!K$3),1)+K539,0)</f>
        <v>0</v>
      </c>
      <c r="L540" s="339">
        <f ca="1">IF('Health SCR'!L$3&gt;=$B540,OFFSET($D$502,0,'Health SCR'!L$3-$B540)*OFFSET(Inputs!$C$30,0,$B540-2)/IF(sommmeProdInv(Inputs!$B$30:$AY$30,$D$502:$BA$502,'Health SCR'!L$3)&gt;0,sommmeProdInv(Inputs!$B$30:$AY$30,$D$502:$BA$502,'Health SCR'!L$3),1)+L539,0)</f>
        <v>0</v>
      </c>
      <c r="M540" s="339">
        <f ca="1">IF('Health SCR'!M$3&gt;=$B540,OFFSET($D$502,0,'Health SCR'!M$3-$B540)*OFFSET(Inputs!$C$30,0,$B540-2)/IF(sommmeProdInv(Inputs!$B$30:$AY$30,$D$502:$BA$502,'Health SCR'!M$3)&gt;0,sommmeProdInv(Inputs!$B$30:$AY$30,$D$502:$BA$502,'Health SCR'!M$3),1)+M539,0)</f>
        <v>0</v>
      </c>
      <c r="N540" s="339">
        <f ca="1">IF('Health SCR'!N$3&gt;=$B540,OFFSET($D$502,0,'Health SCR'!N$3-$B540)*OFFSET(Inputs!$C$30,0,$B540-2)/IF(sommmeProdInv(Inputs!$B$30:$AY$30,$D$502:$BA$502,'Health SCR'!N$3)&gt;0,sommmeProdInv(Inputs!$B$30:$AY$30,$D$502:$BA$502,'Health SCR'!N$3),1)+N539,0)</f>
        <v>0</v>
      </c>
      <c r="O540" s="339">
        <f ca="1">IF('Health SCR'!O$3&gt;=$B540,OFFSET($D$502,0,'Health SCR'!O$3-$B540)*OFFSET(Inputs!$C$30,0,$B540-2)/IF(sommmeProdInv(Inputs!$B$30:$AY$30,$D$502:$BA$502,'Health SCR'!O$3)&gt;0,sommmeProdInv(Inputs!$B$30:$AY$30,$D$502:$BA$502,'Health SCR'!O$3),1)+O539,0)</f>
        <v>0</v>
      </c>
      <c r="P540" s="339">
        <f ca="1">IF('Health SCR'!P$3&gt;=$B540,OFFSET($D$502,0,'Health SCR'!P$3-$B540)*OFFSET(Inputs!$C$30,0,$B540-2)/IF(sommmeProdInv(Inputs!$B$30:$AY$30,$D$502:$BA$502,'Health SCR'!P$3)&gt;0,sommmeProdInv(Inputs!$B$30:$AY$30,$D$502:$BA$502,'Health SCR'!P$3),1)+P539,0)</f>
        <v>0</v>
      </c>
      <c r="Q540" s="339">
        <f ca="1">IF('Health SCR'!Q$3&gt;=$B540,OFFSET($D$502,0,'Health SCR'!Q$3-$B540)*OFFSET(Inputs!$C$30,0,$B540-2)/IF(sommmeProdInv(Inputs!$B$30:$AY$30,$D$502:$BA$502,'Health SCR'!Q$3)&gt;0,sommmeProdInv(Inputs!$B$30:$AY$30,$D$502:$BA$502,'Health SCR'!Q$3),1)+Q539,0)</f>
        <v>0</v>
      </c>
      <c r="R540" s="339">
        <f ca="1">IF('Health SCR'!R$3&gt;=$B540,OFFSET($D$502,0,'Health SCR'!R$3-$B540)*OFFSET(Inputs!$C$30,0,$B540-2)/IF(sommmeProdInv(Inputs!$B$30:$AY$30,$D$502:$BA$502,'Health SCR'!R$3)&gt;0,sommmeProdInv(Inputs!$B$30:$AY$30,$D$502:$BA$502,'Health SCR'!R$3),1)+R539,0)</f>
        <v>0</v>
      </c>
      <c r="S540" s="339">
        <f ca="1">IF('Health SCR'!S$3&gt;=$B540,OFFSET($D$502,0,'Health SCR'!S$3-$B540)*OFFSET(Inputs!$C$30,0,$B540-2)/IF(sommmeProdInv(Inputs!$B$30:$AY$30,$D$502:$BA$502,'Health SCR'!S$3)&gt;0,sommmeProdInv(Inputs!$B$30:$AY$30,$D$502:$BA$502,'Health SCR'!S$3),1)+S539,0)</f>
        <v>0</v>
      </c>
      <c r="T540" s="339">
        <f ca="1">IF('Health SCR'!T$3&gt;=$B540,OFFSET($D$502,0,'Health SCR'!T$3-$B540)*OFFSET(Inputs!$C$30,0,$B540-2)/IF(sommmeProdInv(Inputs!$B$30:$AY$30,$D$502:$BA$502,'Health SCR'!T$3)&gt;0,sommmeProdInv(Inputs!$B$30:$AY$30,$D$502:$BA$502,'Health SCR'!T$3),1)+T539,0)</f>
        <v>0</v>
      </c>
      <c r="U540" s="339">
        <f ca="1">IF('Health SCR'!U$3&gt;=$B540,OFFSET($D$502,0,'Health SCR'!U$3-$B540)*OFFSET(Inputs!$C$30,0,$B540-2)/IF(sommmeProdInv(Inputs!$B$30:$AY$30,$D$502:$BA$502,'Health SCR'!U$3)&gt;0,sommmeProdInv(Inputs!$B$30:$AY$30,$D$502:$BA$502,'Health SCR'!U$3),1)+U539,0)</f>
        <v>0</v>
      </c>
      <c r="V540" s="339">
        <f ca="1">IF('Health SCR'!V$3&gt;=$B540,OFFSET($D$502,0,'Health SCR'!V$3-$B540)*OFFSET(Inputs!$C$30,0,$B540-2)/IF(sommmeProdInv(Inputs!$B$30:$AY$30,$D$502:$BA$502,'Health SCR'!V$3)&gt;0,sommmeProdInv(Inputs!$B$30:$AY$30,$D$502:$BA$502,'Health SCR'!V$3),1)+V539,0)</f>
        <v>0</v>
      </c>
      <c r="W540" s="339">
        <f ca="1">IF('Health SCR'!W$3&gt;=$B540,OFFSET($D$502,0,'Health SCR'!W$3-$B540)*OFFSET(Inputs!$C$30,0,$B540-2)/IF(sommmeProdInv(Inputs!$B$30:$AY$30,$D$502:$BA$502,'Health SCR'!W$3)&gt;0,sommmeProdInv(Inputs!$B$30:$AY$30,$D$502:$BA$502,'Health SCR'!W$3),1)+W539,0)</f>
        <v>0</v>
      </c>
      <c r="X540" s="339">
        <f ca="1">IF('Health SCR'!X$3&gt;=$B540,OFFSET($D$502,0,'Health SCR'!X$3-$B540)*OFFSET(Inputs!$C$30,0,$B540-2)/IF(sommmeProdInv(Inputs!$B$30:$AY$30,$D$502:$BA$502,'Health SCR'!X$3)&gt;0,sommmeProdInv(Inputs!$B$30:$AY$30,$D$502:$BA$502,'Health SCR'!X$3),1)+X539,0)</f>
        <v>0</v>
      </c>
      <c r="Y540" s="339">
        <f ca="1">IF('Health SCR'!Y$3&gt;=$B540,OFFSET($D$502,0,'Health SCR'!Y$3-$B540)*OFFSET(Inputs!$C$30,0,$B540-2)/IF(sommmeProdInv(Inputs!$B$30:$AY$30,$D$502:$BA$502,'Health SCR'!Y$3)&gt;0,sommmeProdInv(Inputs!$B$30:$AY$30,$D$502:$BA$502,'Health SCR'!Y$3),1)+Y539,0)</f>
        <v>0</v>
      </c>
      <c r="Z540" s="339">
        <f ca="1">IF('Health SCR'!Z$3&gt;=$B540,OFFSET($D$502,0,'Health SCR'!Z$3-$B540)*OFFSET(Inputs!$C$30,0,$B540-2)/IF(sommmeProdInv(Inputs!$B$30:$AY$30,$D$502:$BA$502,'Health SCR'!Z$3)&gt;0,sommmeProdInv(Inputs!$B$30:$AY$30,$D$502:$BA$502,'Health SCR'!Z$3),1)+Z539,0)</f>
        <v>0</v>
      </c>
      <c r="AA540" s="339">
        <f ca="1">IF('Health SCR'!AA$3&gt;=$B540,OFFSET($D$502,0,'Health SCR'!AA$3-$B540)*OFFSET(Inputs!$C$30,0,$B540-2)/IF(sommmeProdInv(Inputs!$B$30:$AY$30,$D$502:$BA$502,'Health SCR'!AA$3)&gt;0,sommmeProdInv(Inputs!$B$30:$AY$30,$D$502:$BA$502,'Health SCR'!AA$3),1)+AA539,0)</f>
        <v>0</v>
      </c>
      <c r="AB540" s="339">
        <f ca="1">IF('Health SCR'!AB$3&gt;=$B540,OFFSET($D$502,0,'Health SCR'!AB$3-$B540)*OFFSET(Inputs!$C$30,0,$B540-2)/IF(sommmeProdInv(Inputs!$B$30:$AY$30,$D$502:$BA$502,'Health SCR'!AB$3)&gt;0,sommmeProdInv(Inputs!$B$30:$AY$30,$D$502:$BA$502,'Health SCR'!AB$3),1)+AB539,0)</f>
        <v>0</v>
      </c>
      <c r="AC540" s="339">
        <f ca="1">IF('Health SCR'!AC$3&gt;=$B540,OFFSET($D$502,0,'Health SCR'!AC$3-$B540)*OFFSET(Inputs!$C$30,0,$B540-2)/IF(sommmeProdInv(Inputs!$B$30:$AY$30,$D$502:$BA$502,'Health SCR'!AC$3)&gt;0,sommmeProdInv(Inputs!$B$30:$AY$30,$D$502:$BA$502,'Health SCR'!AC$3),1)+AC539,0)</f>
        <v>0</v>
      </c>
      <c r="AD540" s="339">
        <f ca="1">IF('Health SCR'!AD$3&gt;=$B540,OFFSET($D$502,0,'Health SCR'!AD$3-$B540)*OFFSET(Inputs!$C$30,0,$B540-2)/IF(sommmeProdInv(Inputs!$B$30:$AY$30,$D$502:$BA$502,'Health SCR'!AD$3)&gt;0,sommmeProdInv(Inputs!$B$30:$AY$30,$D$502:$BA$502,'Health SCR'!AD$3),1)+AD539,0)</f>
        <v>0</v>
      </c>
      <c r="AE540" s="339">
        <f ca="1">IF('Health SCR'!AE$3&gt;=$B540,OFFSET($D$502,0,'Health SCR'!AE$3-$B540)*OFFSET(Inputs!$C$30,0,$B540-2)/IF(sommmeProdInv(Inputs!$B$30:$AY$30,$D$502:$BA$502,'Health SCR'!AE$3)&gt;0,sommmeProdInv(Inputs!$B$30:$AY$30,$D$502:$BA$502,'Health SCR'!AE$3),1)+AE539,0)</f>
        <v>0</v>
      </c>
      <c r="AF540" s="339">
        <f ca="1">IF('Health SCR'!AF$3&gt;=$B540,OFFSET($D$502,0,'Health SCR'!AF$3-$B540)*OFFSET(Inputs!$C$30,0,$B540-2)/IF(sommmeProdInv(Inputs!$B$30:$AY$30,$D$502:$BA$502,'Health SCR'!AF$3)&gt;0,sommmeProdInv(Inputs!$B$30:$AY$30,$D$502:$BA$502,'Health SCR'!AF$3),1)+AF539,0)</f>
        <v>0</v>
      </c>
      <c r="AG540" s="339">
        <f ca="1">IF('Health SCR'!AG$3&gt;=$B540,OFFSET($D$502,0,'Health SCR'!AG$3-$B540)*OFFSET(Inputs!$C$30,0,$B540-2)/IF(sommmeProdInv(Inputs!$B$30:$AY$30,$D$502:$BA$502,'Health SCR'!AG$3)&gt;0,sommmeProdInv(Inputs!$B$30:$AY$30,$D$502:$BA$502,'Health SCR'!AG$3),1)+AG539,0)</f>
        <v>0</v>
      </c>
      <c r="AH540" s="339">
        <f ca="1">IF('Health SCR'!AH$3&gt;=$B540,OFFSET($D$502,0,'Health SCR'!AH$3-$B540)*OFFSET(Inputs!$C$30,0,$B540-2)/IF(sommmeProdInv(Inputs!$B$30:$AY$30,$D$502:$BA$502,'Health SCR'!AH$3)&gt;0,sommmeProdInv(Inputs!$B$30:$AY$30,$D$502:$BA$502,'Health SCR'!AH$3),1)+AH539,0)</f>
        <v>0</v>
      </c>
      <c r="AI540" s="339">
        <f ca="1">IF('Health SCR'!AI$3&gt;=$B540,OFFSET($D$502,0,'Health SCR'!AI$3-$B540)*OFFSET(Inputs!$C$30,0,$B540-2)/IF(sommmeProdInv(Inputs!$B$30:$AY$30,$D$502:$BA$502,'Health SCR'!AI$3)&gt;0,sommmeProdInv(Inputs!$B$30:$AY$30,$D$502:$BA$502,'Health SCR'!AI$3),1)+AI539,0)</f>
        <v>0</v>
      </c>
      <c r="AJ540" s="339">
        <f ca="1">IF('Health SCR'!AJ$3&gt;=$B540,OFFSET($D$502,0,'Health SCR'!AJ$3-$B540)*OFFSET(Inputs!$C$30,0,$B540-2)/IF(sommmeProdInv(Inputs!$B$30:$AY$30,$D$502:$BA$502,'Health SCR'!AJ$3)&gt;0,sommmeProdInv(Inputs!$B$30:$AY$30,$D$502:$BA$502,'Health SCR'!AJ$3),1)+AJ539,0)</f>
        <v>0</v>
      </c>
      <c r="AK540" s="339">
        <f ca="1">IF('Health SCR'!AK$3&gt;=$B540,OFFSET($D$502,0,'Health SCR'!AK$3-$B540)*OFFSET(Inputs!$C$30,0,$B540-2)/IF(sommmeProdInv(Inputs!$B$30:$AY$30,$D$502:$BA$502,'Health SCR'!AK$3)&gt;0,sommmeProdInv(Inputs!$B$30:$AY$30,$D$502:$BA$502,'Health SCR'!AK$3),1)+AK539,0)</f>
        <v>0</v>
      </c>
      <c r="AL540" s="339">
        <f ca="1">IF('Health SCR'!AL$3&gt;=$B540,OFFSET($D$502,0,'Health SCR'!AL$3-$B540)*OFFSET(Inputs!$C$30,0,$B540-2)/IF(sommmeProdInv(Inputs!$B$30:$AY$30,$D$502:$BA$502,'Health SCR'!AL$3)&gt;0,sommmeProdInv(Inputs!$B$30:$AY$30,$D$502:$BA$502,'Health SCR'!AL$3),1)+AL539,0)</f>
        <v>0</v>
      </c>
      <c r="AM540" s="339">
        <f ca="1">IF('Health SCR'!AM$3&gt;=$B540,OFFSET($D$502,0,'Health SCR'!AM$3-$B540)*OFFSET(Inputs!$C$30,0,$B540-2)/IF(sommmeProdInv(Inputs!$B$30:$AY$30,$D$502:$BA$502,'Health SCR'!AM$3)&gt;0,sommmeProdInv(Inputs!$B$30:$AY$30,$D$502:$BA$502,'Health SCR'!AM$3),1)+AM539,0)</f>
        <v>0</v>
      </c>
      <c r="AN540" s="339">
        <f ca="1">IF('Health SCR'!AN$3&gt;=$B540,OFFSET($D$502,0,'Health SCR'!AN$3-$B540)*OFFSET(Inputs!$C$30,0,$B540-2)/IF(sommmeProdInv(Inputs!$B$30:$AY$30,$D$502:$BA$502,'Health SCR'!AN$3)&gt;0,sommmeProdInv(Inputs!$B$30:$AY$30,$D$502:$BA$502,'Health SCR'!AN$3),1)+AN539,0)</f>
        <v>0</v>
      </c>
      <c r="AO540" s="339">
        <f ca="1">IF('Health SCR'!AO$3&gt;=$B540,OFFSET($D$502,0,'Health SCR'!AO$3-$B540)*OFFSET(Inputs!$C$30,0,$B540-2)/IF(sommmeProdInv(Inputs!$B$30:$AY$30,$D$502:$BA$502,'Health SCR'!AO$3)&gt;0,sommmeProdInv(Inputs!$B$30:$AY$30,$D$502:$BA$502,'Health SCR'!AO$3),1)+AO539,0)</f>
        <v>0</v>
      </c>
      <c r="AP540" s="339">
        <f ca="1">IF('Health SCR'!AP$3&gt;=$B540,OFFSET($D$502,0,'Health SCR'!AP$3-$B540)*OFFSET(Inputs!$C$30,0,$B540-2)/IF(sommmeProdInv(Inputs!$B$30:$AY$30,$D$502:$BA$502,'Health SCR'!AP$3)&gt;0,sommmeProdInv(Inputs!$B$30:$AY$30,$D$502:$BA$502,'Health SCR'!AP$3),1)+AP539,0)</f>
        <v>0</v>
      </c>
      <c r="AQ540" s="339">
        <f ca="1">IF('Health SCR'!AQ$3&gt;=$B540,OFFSET($D$502,0,'Health SCR'!AQ$3-$B540)*OFFSET(Inputs!$C$30,0,$B540-2)/IF(sommmeProdInv(Inputs!$B$30:$AY$30,$D$502:$BA$502,'Health SCR'!AQ$3)&gt;0,sommmeProdInv(Inputs!$B$30:$AY$30,$D$502:$BA$502,'Health SCR'!AQ$3),1)+AQ539,0)</f>
        <v>0</v>
      </c>
      <c r="AR540" s="339">
        <f ca="1">IF('Health SCR'!AR$3&gt;=$B540,OFFSET($D$502,0,'Health SCR'!AR$3-$B540)*OFFSET(Inputs!$C$30,0,$B540-2)/IF(sommmeProdInv(Inputs!$B$30:$AY$30,$D$502:$BA$502,'Health SCR'!AR$3)&gt;0,sommmeProdInv(Inputs!$B$30:$AY$30,$D$502:$BA$502,'Health SCR'!AR$3),1)+AR539,0)</f>
        <v>0</v>
      </c>
      <c r="AS540" s="339">
        <f ca="1">IF('Health SCR'!AS$3&gt;=$B540,OFFSET($D$502,0,'Health SCR'!AS$3-$B540)*OFFSET(Inputs!$C$30,0,$B540-2)/IF(sommmeProdInv(Inputs!$B$30:$AY$30,$D$502:$BA$502,'Health SCR'!AS$3)&gt;0,sommmeProdInv(Inputs!$B$30:$AY$30,$D$502:$BA$502,'Health SCR'!AS$3),1)+AS539,0)</f>
        <v>0</v>
      </c>
      <c r="AT540" s="339">
        <f ca="1">IF('Health SCR'!AT$3&gt;=$B540,OFFSET($D$502,0,'Health SCR'!AT$3-$B540)*OFFSET(Inputs!$C$30,0,$B540-2)/IF(sommmeProdInv(Inputs!$B$30:$AY$30,$D$502:$BA$502,'Health SCR'!AT$3)&gt;0,sommmeProdInv(Inputs!$B$30:$AY$30,$D$502:$BA$502,'Health SCR'!AT$3),1)+AT539,0)</f>
        <v>0</v>
      </c>
      <c r="AU540" s="339">
        <f ca="1">IF('Health SCR'!AU$3&gt;=$B540,OFFSET($D$502,0,'Health SCR'!AU$3-$B540)*OFFSET(Inputs!$C$30,0,$B540-2)/IF(sommmeProdInv(Inputs!$B$30:$AY$30,$D$502:$BA$502,'Health SCR'!AU$3)&gt;0,sommmeProdInv(Inputs!$B$30:$AY$30,$D$502:$BA$502,'Health SCR'!AU$3),1)+AU539,0)</f>
        <v>0</v>
      </c>
      <c r="AV540" s="339">
        <f ca="1">IF('Health SCR'!AV$3&gt;=$B540,OFFSET($D$502,0,'Health SCR'!AV$3-$B540)*OFFSET(Inputs!$C$30,0,$B540-2)/IF(sommmeProdInv(Inputs!$B$30:$AY$30,$D$502:$BA$502,'Health SCR'!AV$3)&gt;0,sommmeProdInv(Inputs!$B$30:$AY$30,$D$502:$BA$502,'Health SCR'!AV$3),1)+AV539,0)</f>
        <v>0</v>
      </c>
      <c r="AW540" s="339">
        <f ca="1">IF('Health SCR'!AW$3&gt;=$B540,OFFSET($D$502,0,'Health SCR'!AW$3-$B540)*OFFSET(Inputs!$C$30,0,$B540-2)/IF(sommmeProdInv(Inputs!$B$30:$AY$30,$D$502:$BA$502,'Health SCR'!AW$3)&gt;0,sommmeProdInv(Inputs!$B$30:$AY$30,$D$502:$BA$502,'Health SCR'!AW$3),1)+AW539,0)</f>
        <v>0</v>
      </c>
      <c r="AX540" s="339">
        <f ca="1">IF('Health SCR'!AX$3&gt;=$B540,OFFSET($D$502,0,'Health SCR'!AX$3-$B540)*OFFSET(Inputs!$C$30,0,$B540-2)/IF(sommmeProdInv(Inputs!$B$30:$AY$30,$D$502:$BA$502,'Health SCR'!AX$3)&gt;0,sommmeProdInv(Inputs!$B$30:$AY$30,$D$502:$BA$502,'Health SCR'!AX$3),1)+AX539,0)</f>
        <v>0</v>
      </c>
      <c r="AY540" s="339">
        <f ca="1">IF('Health SCR'!AY$3&gt;=$B540,OFFSET($D$502,0,'Health SCR'!AY$3-$B540)*OFFSET(Inputs!$C$30,0,$B540-2)/IF(sommmeProdInv(Inputs!$B$30:$AY$30,$D$502:$BA$502,'Health SCR'!AY$3)&gt;0,sommmeProdInv(Inputs!$B$30:$AY$30,$D$502:$BA$502,'Health SCR'!AY$3),1)+AY539,0)</f>
        <v>0</v>
      </c>
      <c r="AZ540" s="339">
        <f ca="1">IF('Health SCR'!AZ$3&gt;=$B540,OFFSET($D$502,0,'Health SCR'!AZ$3-$B540)*OFFSET(Inputs!$C$30,0,$B540-2)/IF(sommmeProdInv(Inputs!$B$30:$AY$30,$D$502:$BA$502,'Health SCR'!AZ$3)&gt;0,sommmeProdInv(Inputs!$B$30:$AY$30,$D$502:$BA$502,'Health SCR'!AZ$3),1)+AZ539,0)</f>
        <v>0</v>
      </c>
      <c r="BA540" s="339">
        <f ca="1">IF('Health SCR'!BA$3&gt;=$B540,OFFSET($D$502,0,'Health SCR'!BA$3-$B540)*OFFSET(Inputs!$C$30,0,$B540-2)/IF(sommmeProdInv(Inputs!$B$30:$AY$30,$D$502:$BA$502,'Health SCR'!BA$3)&gt;0,sommmeProdInv(Inputs!$B$30:$AY$30,$D$502:$BA$502,'Health SCR'!BA$3),1)+BA539,0)</f>
        <v>0</v>
      </c>
    </row>
    <row r="541" spans="1:256" s="221" customFormat="1" outlineLevel="1">
      <c r="A541" s="16"/>
      <c r="B541" s="978">
        <v>38</v>
      </c>
      <c r="C541" s="979"/>
      <c r="E541" s="338">
        <f ca="1">IF('Health SCR'!E$3&gt;=$B541,OFFSET($D$502,0,'Health SCR'!E$3-$B541)*OFFSET(Inputs!$C$30,0,$B541-2)/IF(sommmeProdInv(Inputs!$B$30:$AY$30,$D$502:$BA$502,'Health SCR'!E$3)&gt;0,sommmeProdInv(Inputs!$B$30:$AY$30,$D$502:$BA$502,'Health SCR'!E$3),1)+E540,0)</f>
        <v>0</v>
      </c>
      <c r="F541" s="339">
        <f ca="1">IF('Health SCR'!F$3&gt;=$B541,OFFSET($D$502,0,'Health SCR'!F$3-$B541)*OFFSET(Inputs!$C$30,0,$B541-2)/IF(sommmeProdInv(Inputs!$B$30:$AY$30,$D$502:$BA$502,'Health SCR'!F$3)&gt;0,sommmeProdInv(Inputs!$B$30:$AY$30,$D$502:$BA$502,'Health SCR'!F$3),1)+F540,0)</f>
        <v>0</v>
      </c>
      <c r="G541" s="339">
        <f ca="1">IF('Health SCR'!G$3&gt;=$B541,OFFSET($D$502,0,'Health SCR'!G$3-$B541)*OFFSET(Inputs!$C$30,0,$B541-2)/IF(sommmeProdInv(Inputs!$B$30:$AY$30,$D$502:$BA$502,'Health SCR'!G$3)&gt;0,sommmeProdInv(Inputs!$B$30:$AY$30,$D$502:$BA$502,'Health SCR'!G$3),1)+G540,0)</f>
        <v>0</v>
      </c>
      <c r="H541" s="339">
        <f ca="1">IF('Health SCR'!H$3&gt;=$B541,OFFSET($D$502,0,'Health SCR'!H$3-$B541)*OFFSET(Inputs!$C$30,0,$B541-2)/IF(sommmeProdInv(Inputs!$B$30:$AY$30,$D$502:$BA$502,'Health SCR'!H$3)&gt;0,sommmeProdInv(Inputs!$B$30:$AY$30,$D$502:$BA$502,'Health SCR'!H$3),1)+H540,0)</f>
        <v>0</v>
      </c>
      <c r="I541" s="339">
        <f ca="1">IF('Health SCR'!I$3&gt;=$B541,OFFSET($D$502,0,'Health SCR'!I$3-$B541)*OFFSET(Inputs!$C$30,0,$B541-2)/IF(sommmeProdInv(Inputs!$B$30:$AY$30,$D$502:$BA$502,'Health SCR'!I$3)&gt;0,sommmeProdInv(Inputs!$B$30:$AY$30,$D$502:$BA$502,'Health SCR'!I$3),1)+I540,0)</f>
        <v>0</v>
      </c>
      <c r="J541" s="339">
        <f ca="1">IF('Health SCR'!J$3&gt;=$B541,OFFSET($D$502,0,'Health SCR'!J$3-$B541)*OFFSET(Inputs!$C$30,0,$B541-2)/IF(sommmeProdInv(Inputs!$B$30:$AY$30,$D$502:$BA$502,'Health SCR'!J$3)&gt;0,sommmeProdInv(Inputs!$B$30:$AY$30,$D$502:$BA$502,'Health SCR'!J$3),1)+J540,0)</f>
        <v>0</v>
      </c>
      <c r="K541" s="339">
        <f ca="1">IF('Health SCR'!K$3&gt;=$B541,OFFSET($D$502,0,'Health SCR'!K$3-$B541)*OFFSET(Inputs!$C$30,0,$B541-2)/IF(sommmeProdInv(Inputs!$B$30:$AY$30,$D$502:$BA$502,'Health SCR'!K$3)&gt;0,sommmeProdInv(Inputs!$B$30:$AY$30,$D$502:$BA$502,'Health SCR'!K$3),1)+K540,0)</f>
        <v>0</v>
      </c>
      <c r="L541" s="339">
        <f ca="1">IF('Health SCR'!L$3&gt;=$B541,OFFSET($D$502,0,'Health SCR'!L$3-$B541)*OFFSET(Inputs!$C$30,0,$B541-2)/IF(sommmeProdInv(Inputs!$B$30:$AY$30,$D$502:$BA$502,'Health SCR'!L$3)&gt;0,sommmeProdInv(Inputs!$B$30:$AY$30,$D$502:$BA$502,'Health SCR'!L$3),1)+L540,0)</f>
        <v>0</v>
      </c>
      <c r="M541" s="339">
        <f ca="1">IF('Health SCR'!M$3&gt;=$B541,OFFSET($D$502,0,'Health SCR'!M$3-$B541)*OFFSET(Inputs!$C$30,0,$B541-2)/IF(sommmeProdInv(Inputs!$B$30:$AY$30,$D$502:$BA$502,'Health SCR'!M$3)&gt;0,sommmeProdInv(Inputs!$B$30:$AY$30,$D$502:$BA$502,'Health SCR'!M$3),1)+M540,0)</f>
        <v>0</v>
      </c>
      <c r="N541" s="339">
        <f ca="1">IF('Health SCR'!N$3&gt;=$B541,OFFSET($D$502,0,'Health SCR'!N$3-$B541)*OFFSET(Inputs!$C$30,0,$B541-2)/IF(sommmeProdInv(Inputs!$B$30:$AY$30,$D$502:$BA$502,'Health SCR'!N$3)&gt;0,sommmeProdInv(Inputs!$B$30:$AY$30,$D$502:$BA$502,'Health SCR'!N$3),1)+N540,0)</f>
        <v>0</v>
      </c>
      <c r="O541" s="339">
        <f ca="1">IF('Health SCR'!O$3&gt;=$B541,OFFSET($D$502,0,'Health SCR'!O$3-$B541)*OFFSET(Inputs!$C$30,0,$B541-2)/IF(sommmeProdInv(Inputs!$B$30:$AY$30,$D$502:$BA$502,'Health SCR'!O$3)&gt;0,sommmeProdInv(Inputs!$B$30:$AY$30,$D$502:$BA$502,'Health SCR'!O$3),1)+O540,0)</f>
        <v>0</v>
      </c>
      <c r="P541" s="339">
        <f ca="1">IF('Health SCR'!P$3&gt;=$B541,OFFSET($D$502,0,'Health SCR'!P$3-$B541)*OFFSET(Inputs!$C$30,0,$B541-2)/IF(sommmeProdInv(Inputs!$B$30:$AY$30,$D$502:$BA$502,'Health SCR'!P$3)&gt;0,sommmeProdInv(Inputs!$B$30:$AY$30,$D$502:$BA$502,'Health SCR'!P$3),1)+P540,0)</f>
        <v>0</v>
      </c>
      <c r="Q541" s="339">
        <f ca="1">IF('Health SCR'!Q$3&gt;=$B541,OFFSET($D$502,0,'Health SCR'!Q$3-$B541)*OFFSET(Inputs!$C$30,0,$B541-2)/IF(sommmeProdInv(Inputs!$B$30:$AY$30,$D$502:$BA$502,'Health SCR'!Q$3)&gt;0,sommmeProdInv(Inputs!$B$30:$AY$30,$D$502:$BA$502,'Health SCR'!Q$3),1)+Q540,0)</f>
        <v>0</v>
      </c>
      <c r="R541" s="339">
        <f ca="1">IF('Health SCR'!R$3&gt;=$B541,OFFSET($D$502,0,'Health SCR'!R$3-$B541)*OFFSET(Inputs!$C$30,0,$B541-2)/IF(sommmeProdInv(Inputs!$B$30:$AY$30,$D$502:$BA$502,'Health SCR'!R$3)&gt;0,sommmeProdInv(Inputs!$B$30:$AY$30,$D$502:$BA$502,'Health SCR'!R$3),1)+R540,0)</f>
        <v>0</v>
      </c>
      <c r="S541" s="339">
        <f ca="1">IF('Health SCR'!S$3&gt;=$B541,OFFSET($D$502,0,'Health SCR'!S$3-$B541)*OFFSET(Inputs!$C$30,0,$B541-2)/IF(sommmeProdInv(Inputs!$B$30:$AY$30,$D$502:$BA$502,'Health SCR'!S$3)&gt;0,sommmeProdInv(Inputs!$B$30:$AY$30,$D$502:$BA$502,'Health SCR'!S$3),1)+S540,0)</f>
        <v>0</v>
      </c>
      <c r="T541" s="339">
        <f ca="1">IF('Health SCR'!T$3&gt;=$B541,OFFSET($D$502,0,'Health SCR'!T$3-$B541)*OFFSET(Inputs!$C$30,0,$B541-2)/IF(sommmeProdInv(Inputs!$B$30:$AY$30,$D$502:$BA$502,'Health SCR'!T$3)&gt;0,sommmeProdInv(Inputs!$B$30:$AY$30,$D$502:$BA$502,'Health SCR'!T$3),1)+T540,0)</f>
        <v>0</v>
      </c>
      <c r="U541" s="339">
        <f ca="1">IF('Health SCR'!U$3&gt;=$B541,OFFSET($D$502,0,'Health SCR'!U$3-$B541)*OFFSET(Inputs!$C$30,0,$B541-2)/IF(sommmeProdInv(Inputs!$B$30:$AY$30,$D$502:$BA$502,'Health SCR'!U$3)&gt;0,sommmeProdInv(Inputs!$B$30:$AY$30,$D$502:$BA$502,'Health SCR'!U$3),1)+U540,0)</f>
        <v>0</v>
      </c>
      <c r="V541" s="339">
        <f ca="1">IF('Health SCR'!V$3&gt;=$B541,OFFSET($D$502,0,'Health SCR'!V$3-$B541)*OFFSET(Inputs!$C$30,0,$B541-2)/IF(sommmeProdInv(Inputs!$B$30:$AY$30,$D$502:$BA$502,'Health SCR'!V$3)&gt;0,sommmeProdInv(Inputs!$B$30:$AY$30,$D$502:$BA$502,'Health SCR'!V$3),1)+V540,0)</f>
        <v>0</v>
      </c>
      <c r="W541" s="339">
        <f ca="1">IF('Health SCR'!W$3&gt;=$B541,OFFSET($D$502,0,'Health SCR'!W$3-$B541)*OFFSET(Inputs!$C$30,0,$B541-2)/IF(sommmeProdInv(Inputs!$B$30:$AY$30,$D$502:$BA$502,'Health SCR'!W$3)&gt;0,sommmeProdInv(Inputs!$B$30:$AY$30,$D$502:$BA$502,'Health SCR'!W$3),1)+W540,0)</f>
        <v>0</v>
      </c>
      <c r="X541" s="339">
        <f ca="1">IF('Health SCR'!X$3&gt;=$B541,OFFSET($D$502,0,'Health SCR'!X$3-$B541)*OFFSET(Inputs!$C$30,0,$B541-2)/IF(sommmeProdInv(Inputs!$B$30:$AY$30,$D$502:$BA$502,'Health SCR'!X$3)&gt;0,sommmeProdInv(Inputs!$B$30:$AY$30,$D$502:$BA$502,'Health SCR'!X$3),1)+X540,0)</f>
        <v>0</v>
      </c>
      <c r="Y541" s="339">
        <f ca="1">IF('Health SCR'!Y$3&gt;=$B541,OFFSET($D$502,0,'Health SCR'!Y$3-$B541)*OFFSET(Inputs!$C$30,0,$B541-2)/IF(sommmeProdInv(Inputs!$B$30:$AY$30,$D$502:$BA$502,'Health SCR'!Y$3)&gt;0,sommmeProdInv(Inputs!$B$30:$AY$30,$D$502:$BA$502,'Health SCR'!Y$3),1)+Y540,0)</f>
        <v>0</v>
      </c>
      <c r="Z541" s="339">
        <f ca="1">IF('Health SCR'!Z$3&gt;=$B541,OFFSET($D$502,0,'Health SCR'!Z$3-$B541)*OFFSET(Inputs!$C$30,0,$B541-2)/IF(sommmeProdInv(Inputs!$B$30:$AY$30,$D$502:$BA$502,'Health SCR'!Z$3)&gt;0,sommmeProdInv(Inputs!$B$30:$AY$30,$D$502:$BA$502,'Health SCR'!Z$3),1)+Z540,0)</f>
        <v>0</v>
      </c>
      <c r="AA541" s="339">
        <f ca="1">IF('Health SCR'!AA$3&gt;=$B541,OFFSET($D$502,0,'Health SCR'!AA$3-$B541)*OFFSET(Inputs!$C$30,0,$B541-2)/IF(sommmeProdInv(Inputs!$B$30:$AY$30,$D$502:$BA$502,'Health SCR'!AA$3)&gt;0,sommmeProdInv(Inputs!$B$30:$AY$30,$D$502:$BA$502,'Health SCR'!AA$3),1)+AA540,0)</f>
        <v>0</v>
      </c>
      <c r="AB541" s="339">
        <f ca="1">IF('Health SCR'!AB$3&gt;=$B541,OFFSET($D$502,0,'Health SCR'!AB$3-$B541)*OFFSET(Inputs!$C$30,0,$B541-2)/IF(sommmeProdInv(Inputs!$B$30:$AY$30,$D$502:$BA$502,'Health SCR'!AB$3)&gt;0,sommmeProdInv(Inputs!$B$30:$AY$30,$D$502:$BA$502,'Health SCR'!AB$3),1)+AB540,0)</f>
        <v>0</v>
      </c>
      <c r="AC541" s="339">
        <f ca="1">IF('Health SCR'!AC$3&gt;=$B541,OFFSET($D$502,0,'Health SCR'!AC$3-$B541)*OFFSET(Inputs!$C$30,0,$B541-2)/IF(sommmeProdInv(Inputs!$B$30:$AY$30,$D$502:$BA$502,'Health SCR'!AC$3)&gt;0,sommmeProdInv(Inputs!$B$30:$AY$30,$D$502:$BA$502,'Health SCR'!AC$3),1)+AC540,0)</f>
        <v>0</v>
      </c>
      <c r="AD541" s="339">
        <f ca="1">IF('Health SCR'!AD$3&gt;=$B541,OFFSET($D$502,0,'Health SCR'!AD$3-$B541)*OFFSET(Inputs!$C$30,0,$B541-2)/IF(sommmeProdInv(Inputs!$B$30:$AY$30,$D$502:$BA$502,'Health SCR'!AD$3)&gt;0,sommmeProdInv(Inputs!$B$30:$AY$30,$D$502:$BA$502,'Health SCR'!AD$3),1)+AD540,0)</f>
        <v>0</v>
      </c>
      <c r="AE541" s="339">
        <f ca="1">IF('Health SCR'!AE$3&gt;=$B541,OFFSET($D$502,0,'Health SCR'!AE$3-$B541)*OFFSET(Inputs!$C$30,0,$B541-2)/IF(sommmeProdInv(Inputs!$B$30:$AY$30,$D$502:$BA$502,'Health SCR'!AE$3)&gt;0,sommmeProdInv(Inputs!$B$30:$AY$30,$D$502:$BA$502,'Health SCR'!AE$3),1)+AE540,0)</f>
        <v>0</v>
      </c>
      <c r="AF541" s="339">
        <f ca="1">IF('Health SCR'!AF$3&gt;=$B541,OFFSET($D$502,0,'Health SCR'!AF$3-$B541)*OFFSET(Inputs!$C$30,0,$B541-2)/IF(sommmeProdInv(Inputs!$B$30:$AY$30,$D$502:$BA$502,'Health SCR'!AF$3)&gt;0,sommmeProdInv(Inputs!$B$30:$AY$30,$D$502:$BA$502,'Health SCR'!AF$3),1)+AF540,0)</f>
        <v>0</v>
      </c>
      <c r="AG541" s="339">
        <f ca="1">IF('Health SCR'!AG$3&gt;=$B541,OFFSET($D$502,0,'Health SCR'!AG$3-$B541)*OFFSET(Inputs!$C$30,0,$B541-2)/IF(sommmeProdInv(Inputs!$B$30:$AY$30,$D$502:$BA$502,'Health SCR'!AG$3)&gt;0,sommmeProdInv(Inputs!$B$30:$AY$30,$D$502:$BA$502,'Health SCR'!AG$3),1)+AG540,0)</f>
        <v>0</v>
      </c>
      <c r="AH541" s="339">
        <f ca="1">IF('Health SCR'!AH$3&gt;=$B541,OFFSET($D$502,0,'Health SCR'!AH$3-$B541)*OFFSET(Inputs!$C$30,0,$B541-2)/IF(sommmeProdInv(Inputs!$B$30:$AY$30,$D$502:$BA$502,'Health SCR'!AH$3)&gt;0,sommmeProdInv(Inputs!$B$30:$AY$30,$D$502:$BA$502,'Health SCR'!AH$3),1)+AH540,0)</f>
        <v>0</v>
      </c>
      <c r="AI541" s="339">
        <f ca="1">IF('Health SCR'!AI$3&gt;=$B541,OFFSET($D$502,0,'Health SCR'!AI$3-$B541)*OFFSET(Inputs!$C$30,0,$B541-2)/IF(sommmeProdInv(Inputs!$B$30:$AY$30,$D$502:$BA$502,'Health SCR'!AI$3)&gt;0,sommmeProdInv(Inputs!$B$30:$AY$30,$D$502:$BA$502,'Health SCR'!AI$3),1)+AI540,0)</f>
        <v>0</v>
      </c>
      <c r="AJ541" s="339">
        <f ca="1">IF('Health SCR'!AJ$3&gt;=$B541,OFFSET($D$502,0,'Health SCR'!AJ$3-$B541)*OFFSET(Inputs!$C$30,0,$B541-2)/IF(sommmeProdInv(Inputs!$B$30:$AY$30,$D$502:$BA$502,'Health SCR'!AJ$3)&gt;0,sommmeProdInv(Inputs!$B$30:$AY$30,$D$502:$BA$502,'Health SCR'!AJ$3),1)+AJ540,0)</f>
        <v>0</v>
      </c>
      <c r="AK541" s="339">
        <f ca="1">IF('Health SCR'!AK$3&gt;=$B541,OFFSET($D$502,0,'Health SCR'!AK$3-$B541)*OFFSET(Inputs!$C$30,0,$B541-2)/IF(sommmeProdInv(Inputs!$B$30:$AY$30,$D$502:$BA$502,'Health SCR'!AK$3)&gt;0,sommmeProdInv(Inputs!$B$30:$AY$30,$D$502:$BA$502,'Health SCR'!AK$3),1)+AK540,0)</f>
        <v>0</v>
      </c>
      <c r="AL541" s="339">
        <f ca="1">IF('Health SCR'!AL$3&gt;=$B541,OFFSET($D$502,0,'Health SCR'!AL$3-$B541)*OFFSET(Inputs!$C$30,0,$B541-2)/IF(sommmeProdInv(Inputs!$B$30:$AY$30,$D$502:$BA$502,'Health SCR'!AL$3)&gt;0,sommmeProdInv(Inputs!$B$30:$AY$30,$D$502:$BA$502,'Health SCR'!AL$3),1)+AL540,0)</f>
        <v>0</v>
      </c>
      <c r="AM541" s="339">
        <f ca="1">IF('Health SCR'!AM$3&gt;=$B541,OFFSET($D$502,0,'Health SCR'!AM$3-$B541)*OFFSET(Inputs!$C$30,0,$B541-2)/IF(sommmeProdInv(Inputs!$B$30:$AY$30,$D$502:$BA$502,'Health SCR'!AM$3)&gt;0,sommmeProdInv(Inputs!$B$30:$AY$30,$D$502:$BA$502,'Health SCR'!AM$3),1)+AM540,0)</f>
        <v>0</v>
      </c>
      <c r="AN541" s="339">
        <f ca="1">IF('Health SCR'!AN$3&gt;=$B541,OFFSET($D$502,0,'Health SCR'!AN$3-$B541)*OFFSET(Inputs!$C$30,0,$B541-2)/IF(sommmeProdInv(Inputs!$B$30:$AY$30,$D$502:$BA$502,'Health SCR'!AN$3)&gt;0,sommmeProdInv(Inputs!$B$30:$AY$30,$D$502:$BA$502,'Health SCR'!AN$3),1)+AN540,0)</f>
        <v>0</v>
      </c>
      <c r="AO541" s="339">
        <f ca="1">IF('Health SCR'!AO$3&gt;=$B541,OFFSET($D$502,0,'Health SCR'!AO$3-$B541)*OFFSET(Inputs!$C$30,0,$B541-2)/IF(sommmeProdInv(Inputs!$B$30:$AY$30,$D$502:$BA$502,'Health SCR'!AO$3)&gt;0,sommmeProdInv(Inputs!$B$30:$AY$30,$D$502:$BA$502,'Health SCR'!AO$3),1)+AO540,0)</f>
        <v>0</v>
      </c>
      <c r="AP541" s="339">
        <f ca="1">IF('Health SCR'!AP$3&gt;=$B541,OFFSET($D$502,0,'Health SCR'!AP$3-$B541)*OFFSET(Inputs!$C$30,0,$B541-2)/IF(sommmeProdInv(Inputs!$B$30:$AY$30,$D$502:$BA$502,'Health SCR'!AP$3)&gt;0,sommmeProdInv(Inputs!$B$30:$AY$30,$D$502:$BA$502,'Health SCR'!AP$3),1)+AP540,0)</f>
        <v>0</v>
      </c>
      <c r="AQ541" s="339">
        <f ca="1">IF('Health SCR'!AQ$3&gt;=$B541,OFFSET($D$502,0,'Health SCR'!AQ$3-$B541)*OFFSET(Inputs!$C$30,0,$B541-2)/IF(sommmeProdInv(Inputs!$B$30:$AY$30,$D$502:$BA$502,'Health SCR'!AQ$3)&gt;0,sommmeProdInv(Inputs!$B$30:$AY$30,$D$502:$BA$502,'Health SCR'!AQ$3),1)+AQ540,0)</f>
        <v>0</v>
      </c>
      <c r="AR541" s="339">
        <f ca="1">IF('Health SCR'!AR$3&gt;=$B541,OFFSET($D$502,0,'Health SCR'!AR$3-$B541)*OFFSET(Inputs!$C$30,0,$B541-2)/IF(sommmeProdInv(Inputs!$B$30:$AY$30,$D$502:$BA$502,'Health SCR'!AR$3)&gt;0,sommmeProdInv(Inputs!$B$30:$AY$30,$D$502:$BA$502,'Health SCR'!AR$3),1)+AR540,0)</f>
        <v>0</v>
      </c>
      <c r="AS541" s="339">
        <f ca="1">IF('Health SCR'!AS$3&gt;=$B541,OFFSET($D$502,0,'Health SCR'!AS$3-$B541)*OFFSET(Inputs!$C$30,0,$B541-2)/IF(sommmeProdInv(Inputs!$B$30:$AY$30,$D$502:$BA$502,'Health SCR'!AS$3)&gt;0,sommmeProdInv(Inputs!$B$30:$AY$30,$D$502:$BA$502,'Health SCR'!AS$3),1)+AS540,0)</f>
        <v>0</v>
      </c>
      <c r="AT541" s="339">
        <f ca="1">IF('Health SCR'!AT$3&gt;=$B541,OFFSET($D$502,0,'Health SCR'!AT$3-$B541)*OFFSET(Inputs!$C$30,0,$B541-2)/IF(sommmeProdInv(Inputs!$B$30:$AY$30,$D$502:$BA$502,'Health SCR'!AT$3)&gt;0,sommmeProdInv(Inputs!$B$30:$AY$30,$D$502:$BA$502,'Health SCR'!AT$3),1)+AT540,0)</f>
        <v>0</v>
      </c>
      <c r="AU541" s="339">
        <f ca="1">IF('Health SCR'!AU$3&gt;=$B541,OFFSET($D$502,0,'Health SCR'!AU$3-$B541)*OFFSET(Inputs!$C$30,0,$B541-2)/IF(sommmeProdInv(Inputs!$B$30:$AY$30,$D$502:$BA$502,'Health SCR'!AU$3)&gt;0,sommmeProdInv(Inputs!$B$30:$AY$30,$D$502:$BA$502,'Health SCR'!AU$3),1)+AU540,0)</f>
        <v>0</v>
      </c>
      <c r="AV541" s="339">
        <f ca="1">IF('Health SCR'!AV$3&gt;=$B541,OFFSET($D$502,0,'Health SCR'!AV$3-$B541)*OFFSET(Inputs!$C$30,0,$B541-2)/IF(sommmeProdInv(Inputs!$B$30:$AY$30,$D$502:$BA$502,'Health SCR'!AV$3)&gt;0,sommmeProdInv(Inputs!$B$30:$AY$30,$D$502:$BA$502,'Health SCR'!AV$3),1)+AV540,0)</f>
        <v>0</v>
      </c>
      <c r="AW541" s="339">
        <f ca="1">IF('Health SCR'!AW$3&gt;=$B541,OFFSET($D$502,0,'Health SCR'!AW$3-$B541)*OFFSET(Inputs!$C$30,0,$B541-2)/IF(sommmeProdInv(Inputs!$B$30:$AY$30,$D$502:$BA$502,'Health SCR'!AW$3)&gt;0,sommmeProdInv(Inputs!$B$30:$AY$30,$D$502:$BA$502,'Health SCR'!AW$3),1)+AW540,0)</f>
        <v>0</v>
      </c>
      <c r="AX541" s="339">
        <f ca="1">IF('Health SCR'!AX$3&gt;=$B541,OFFSET($D$502,0,'Health SCR'!AX$3-$B541)*OFFSET(Inputs!$C$30,0,$B541-2)/IF(sommmeProdInv(Inputs!$B$30:$AY$30,$D$502:$BA$502,'Health SCR'!AX$3)&gt;0,sommmeProdInv(Inputs!$B$30:$AY$30,$D$502:$BA$502,'Health SCR'!AX$3),1)+AX540,0)</f>
        <v>0</v>
      </c>
      <c r="AY541" s="339">
        <f ca="1">IF('Health SCR'!AY$3&gt;=$B541,OFFSET($D$502,0,'Health SCR'!AY$3-$B541)*OFFSET(Inputs!$C$30,0,$B541-2)/IF(sommmeProdInv(Inputs!$B$30:$AY$30,$D$502:$BA$502,'Health SCR'!AY$3)&gt;0,sommmeProdInv(Inputs!$B$30:$AY$30,$D$502:$BA$502,'Health SCR'!AY$3),1)+AY540,0)</f>
        <v>0</v>
      </c>
      <c r="AZ541" s="339">
        <f ca="1">IF('Health SCR'!AZ$3&gt;=$B541,OFFSET($D$502,0,'Health SCR'!AZ$3-$B541)*OFFSET(Inputs!$C$30,0,$B541-2)/IF(sommmeProdInv(Inputs!$B$30:$AY$30,$D$502:$BA$502,'Health SCR'!AZ$3)&gt;0,sommmeProdInv(Inputs!$B$30:$AY$30,$D$502:$BA$502,'Health SCR'!AZ$3),1)+AZ540,0)</f>
        <v>0</v>
      </c>
      <c r="BA541" s="339">
        <f ca="1">IF('Health SCR'!BA$3&gt;=$B541,OFFSET($D$502,0,'Health SCR'!BA$3-$B541)*OFFSET(Inputs!$C$30,0,$B541-2)/IF(sommmeProdInv(Inputs!$B$30:$AY$30,$D$502:$BA$502,'Health SCR'!BA$3)&gt;0,sommmeProdInv(Inputs!$B$30:$AY$30,$D$502:$BA$502,'Health SCR'!BA$3),1)+BA540,0)</f>
        <v>0</v>
      </c>
    </row>
    <row r="542" spans="1:256" s="221" customFormat="1" outlineLevel="1">
      <c r="A542" s="16"/>
      <c r="B542" s="978">
        <v>39</v>
      </c>
      <c r="C542" s="979"/>
      <c r="E542" s="338">
        <f ca="1">IF('Health SCR'!E$3&gt;=$B542,OFFSET($D$502,0,'Health SCR'!E$3-$B542)*OFFSET(Inputs!$C$30,0,$B542-2)/IF(sommmeProdInv(Inputs!$B$30:$AY$30,$D$502:$BA$502,'Health SCR'!E$3)&gt;0,sommmeProdInv(Inputs!$B$30:$AY$30,$D$502:$BA$502,'Health SCR'!E$3),1)+E541,0)</f>
        <v>0</v>
      </c>
      <c r="F542" s="339">
        <f ca="1">IF('Health SCR'!F$3&gt;=$B542,OFFSET($D$502,0,'Health SCR'!F$3-$B542)*OFFSET(Inputs!$C$30,0,$B542-2)/IF(sommmeProdInv(Inputs!$B$30:$AY$30,$D$502:$BA$502,'Health SCR'!F$3)&gt;0,sommmeProdInv(Inputs!$B$30:$AY$30,$D$502:$BA$502,'Health SCR'!F$3),1)+F541,0)</f>
        <v>0</v>
      </c>
      <c r="G542" s="339">
        <f ca="1">IF('Health SCR'!G$3&gt;=$B542,OFFSET($D$502,0,'Health SCR'!G$3-$B542)*OFFSET(Inputs!$C$30,0,$B542-2)/IF(sommmeProdInv(Inputs!$B$30:$AY$30,$D$502:$BA$502,'Health SCR'!G$3)&gt;0,sommmeProdInv(Inputs!$B$30:$AY$30,$D$502:$BA$502,'Health SCR'!G$3),1)+G541,0)</f>
        <v>0</v>
      </c>
      <c r="H542" s="339">
        <f ca="1">IF('Health SCR'!H$3&gt;=$B542,OFFSET($D$502,0,'Health SCR'!H$3-$B542)*OFFSET(Inputs!$C$30,0,$B542-2)/IF(sommmeProdInv(Inputs!$B$30:$AY$30,$D$502:$BA$502,'Health SCR'!H$3)&gt;0,sommmeProdInv(Inputs!$B$30:$AY$30,$D$502:$BA$502,'Health SCR'!H$3),1)+H541,0)</f>
        <v>0</v>
      </c>
      <c r="I542" s="339">
        <f ca="1">IF('Health SCR'!I$3&gt;=$B542,OFFSET($D$502,0,'Health SCR'!I$3-$B542)*OFFSET(Inputs!$C$30,0,$B542-2)/IF(sommmeProdInv(Inputs!$B$30:$AY$30,$D$502:$BA$502,'Health SCR'!I$3)&gt;0,sommmeProdInv(Inputs!$B$30:$AY$30,$D$502:$BA$502,'Health SCR'!I$3),1)+I541,0)</f>
        <v>0</v>
      </c>
      <c r="J542" s="339">
        <f ca="1">IF('Health SCR'!J$3&gt;=$B542,OFFSET($D$502,0,'Health SCR'!J$3-$B542)*OFFSET(Inputs!$C$30,0,$B542-2)/IF(sommmeProdInv(Inputs!$B$30:$AY$30,$D$502:$BA$502,'Health SCR'!J$3)&gt;0,sommmeProdInv(Inputs!$B$30:$AY$30,$D$502:$BA$502,'Health SCR'!J$3),1)+J541,0)</f>
        <v>0</v>
      </c>
      <c r="K542" s="339">
        <f ca="1">IF('Health SCR'!K$3&gt;=$B542,OFFSET($D$502,0,'Health SCR'!K$3-$B542)*OFFSET(Inputs!$C$30,0,$B542-2)/IF(sommmeProdInv(Inputs!$B$30:$AY$30,$D$502:$BA$502,'Health SCR'!K$3)&gt;0,sommmeProdInv(Inputs!$B$30:$AY$30,$D$502:$BA$502,'Health SCR'!K$3),1)+K541,0)</f>
        <v>0</v>
      </c>
      <c r="L542" s="339">
        <f ca="1">IF('Health SCR'!L$3&gt;=$B542,OFFSET($D$502,0,'Health SCR'!L$3-$B542)*OFFSET(Inputs!$C$30,0,$B542-2)/IF(sommmeProdInv(Inputs!$B$30:$AY$30,$D$502:$BA$502,'Health SCR'!L$3)&gt;0,sommmeProdInv(Inputs!$B$30:$AY$30,$D$502:$BA$502,'Health SCR'!L$3),1)+L541,0)</f>
        <v>0</v>
      </c>
      <c r="M542" s="339">
        <f ca="1">IF('Health SCR'!M$3&gt;=$B542,OFFSET($D$502,0,'Health SCR'!M$3-$B542)*OFFSET(Inputs!$C$30,0,$B542-2)/IF(sommmeProdInv(Inputs!$B$30:$AY$30,$D$502:$BA$502,'Health SCR'!M$3)&gt;0,sommmeProdInv(Inputs!$B$30:$AY$30,$D$502:$BA$502,'Health SCR'!M$3),1)+M541,0)</f>
        <v>0</v>
      </c>
      <c r="N542" s="339">
        <f ca="1">IF('Health SCR'!N$3&gt;=$B542,OFFSET($D$502,0,'Health SCR'!N$3-$B542)*OFFSET(Inputs!$C$30,0,$B542-2)/IF(sommmeProdInv(Inputs!$B$30:$AY$30,$D$502:$BA$502,'Health SCR'!N$3)&gt;0,sommmeProdInv(Inputs!$B$30:$AY$30,$D$502:$BA$502,'Health SCR'!N$3),1)+N541,0)</f>
        <v>0</v>
      </c>
      <c r="O542" s="339">
        <f ca="1">IF('Health SCR'!O$3&gt;=$B542,OFFSET($D$502,0,'Health SCR'!O$3-$B542)*OFFSET(Inputs!$C$30,0,$B542-2)/IF(sommmeProdInv(Inputs!$B$30:$AY$30,$D$502:$BA$502,'Health SCR'!O$3)&gt;0,sommmeProdInv(Inputs!$B$30:$AY$30,$D$502:$BA$502,'Health SCR'!O$3),1)+O541,0)</f>
        <v>0</v>
      </c>
      <c r="P542" s="339">
        <f ca="1">IF('Health SCR'!P$3&gt;=$B542,OFFSET($D$502,0,'Health SCR'!P$3-$B542)*OFFSET(Inputs!$C$30,0,$B542-2)/IF(sommmeProdInv(Inputs!$B$30:$AY$30,$D$502:$BA$502,'Health SCR'!P$3)&gt;0,sommmeProdInv(Inputs!$B$30:$AY$30,$D$502:$BA$502,'Health SCR'!P$3),1)+P541,0)</f>
        <v>0</v>
      </c>
      <c r="Q542" s="339">
        <f ca="1">IF('Health SCR'!Q$3&gt;=$B542,OFFSET($D$502,0,'Health SCR'!Q$3-$B542)*OFFSET(Inputs!$C$30,0,$B542-2)/IF(sommmeProdInv(Inputs!$B$30:$AY$30,$D$502:$BA$502,'Health SCR'!Q$3)&gt;0,sommmeProdInv(Inputs!$B$30:$AY$30,$D$502:$BA$502,'Health SCR'!Q$3),1)+Q541,0)</f>
        <v>0</v>
      </c>
      <c r="R542" s="339">
        <f ca="1">IF('Health SCR'!R$3&gt;=$B542,OFFSET($D$502,0,'Health SCR'!R$3-$B542)*OFFSET(Inputs!$C$30,0,$B542-2)/IF(sommmeProdInv(Inputs!$B$30:$AY$30,$D$502:$BA$502,'Health SCR'!R$3)&gt;0,sommmeProdInv(Inputs!$B$30:$AY$30,$D$502:$BA$502,'Health SCR'!R$3),1)+R541,0)</f>
        <v>0</v>
      </c>
      <c r="S542" s="339">
        <f ca="1">IF('Health SCR'!S$3&gt;=$B542,OFFSET($D$502,0,'Health SCR'!S$3-$B542)*OFFSET(Inputs!$C$30,0,$B542-2)/IF(sommmeProdInv(Inputs!$B$30:$AY$30,$D$502:$BA$502,'Health SCR'!S$3)&gt;0,sommmeProdInv(Inputs!$B$30:$AY$30,$D$502:$BA$502,'Health SCR'!S$3),1)+S541,0)</f>
        <v>0</v>
      </c>
      <c r="T542" s="339">
        <f ca="1">IF('Health SCR'!T$3&gt;=$B542,OFFSET($D$502,0,'Health SCR'!T$3-$B542)*OFFSET(Inputs!$C$30,0,$B542-2)/IF(sommmeProdInv(Inputs!$B$30:$AY$30,$D$502:$BA$502,'Health SCR'!T$3)&gt;0,sommmeProdInv(Inputs!$B$30:$AY$30,$D$502:$BA$502,'Health SCR'!T$3),1)+T541,0)</f>
        <v>0</v>
      </c>
      <c r="U542" s="339">
        <f ca="1">IF('Health SCR'!U$3&gt;=$B542,OFFSET($D$502,0,'Health SCR'!U$3-$B542)*OFFSET(Inputs!$C$30,0,$B542-2)/IF(sommmeProdInv(Inputs!$B$30:$AY$30,$D$502:$BA$502,'Health SCR'!U$3)&gt;0,sommmeProdInv(Inputs!$B$30:$AY$30,$D$502:$BA$502,'Health SCR'!U$3),1)+U541,0)</f>
        <v>0</v>
      </c>
      <c r="V542" s="339">
        <f ca="1">IF('Health SCR'!V$3&gt;=$B542,OFFSET($D$502,0,'Health SCR'!V$3-$B542)*OFFSET(Inputs!$C$30,0,$B542-2)/IF(sommmeProdInv(Inputs!$B$30:$AY$30,$D$502:$BA$502,'Health SCR'!V$3)&gt;0,sommmeProdInv(Inputs!$B$30:$AY$30,$D$502:$BA$502,'Health SCR'!V$3),1)+V541,0)</f>
        <v>0</v>
      </c>
      <c r="W542" s="339">
        <f ca="1">IF('Health SCR'!W$3&gt;=$B542,OFFSET($D$502,0,'Health SCR'!W$3-$B542)*OFFSET(Inputs!$C$30,0,$B542-2)/IF(sommmeProdInv(Inputs!$B$30:$AY$30,$D$502:$BA$502,'Health SCR'!W$3)&gt;0,sommmeProdInv(Inputs!$B$30:$AY$30,$D$502:$BA$502,'Health SCR'!W$3),1)+W541,0)</f>
        <v>0</v>
      </c>
      <c r="X542" s="339">
        <f ca="1">IF('Health SCR'!X$3&gt;=$B542,OFFSET($D$502,0,'Health SCR'!X$3-$B542)*OFFSET(Inputs!$C$30,0,$B542-2)/IF(sommmeProdInv(Inputs!$B$30:$AY$30,$D$502:$BA$502,'Health SCR'!X$3)&gt;0,sommmeProdInv(Inputs!$B$30:$AY$30,$D$502:$BA$502,'Health SCR'!X$3),1)+X541,0)</f>
        <v>0</v>
      </c>
      <c r="Y542" s="339">
        <f ca="1">IF('Health SCR'!Y$3&gt;=$B542,OFFSET($D$502,0,'Health SCR'!Y$3-$B542)*OFFSET(Inputs!$C$30,0,$B542-2)/IF(sommmeProdInv(Inputs!$B$30:$AY$30,$D$502:$BA$502,'Health SCR'!Y$3)&gt;0,sommmeProdInv(Inputs!$B$30:$AY$30,$D$502:$BA$502,'Health SCR'!Y$3),1)+Y541,0)</f>
        <v>0</v>
      </c>
      <c r="Z542" s="339">
        <f ca="1">IF('Health SCR'!Z$3&gt;=$B542,OFFSET($D$502,0,'Health SCR'!Z$3-$B542)*OFFSET(Inputs!$C$30,0,$B542-2)/IF(sommmeProdInv(Inputs!$B$30:$AY$30,$D$502:$BA$502,'Health SCR'!Z$3)&gt;0,sommmeProdInv(Inputs!$B$30:$AY$30,$D$502:$BA$502,'Health SCR'!Z$3),1)+Z541,0)</f>
        <v>0</v>
      </c>
      <c r="AA542" s="339">
        <f ca="1">IF('Health SCR'!AA$3&gt;=$B542,OFFSET($D$502,0,'Health SCR'!AA$3-$B542)*OFFSET(Inputs!$C$30,0,$B542-2)/IF(sommmeProdInv(Inputs!$B$30:$AY$30,$D$502:$BA$502,'Health SCR'!AA$3)&gt;0,sommmeProdInv(Inputs!$B$30:$AY$30,$D$502:$BA$502,'Health SCR'!AA$3),1)+AA541,0)</f>
        <v>0</v>
      </c>
      <c r="AB542" s="339">
        <f ca="1">IF('Health SCR'!AB$3&gt;=$B542,OFFSET($D$502,0,'Health SCR'!AB$3-$B542)*OFFSET(Inputs!$C$30,0,$B542-2)/IF(sommmeProdInv(Inputs!$B$30:$AY$30,$D$502:$BA$502,'Health SCR'!AB$3)&gt;0,sommmeProdInv(Inputs!$B$30:$AY$30,$D$502:$BA$502,'Health SCR'!AB$3),1)+AB541,0)</f>
        <v>0</v>
      </c>
      <c r="AC542" s="339">
        <f ca="1">IF('Health SCR'!AC$3&gt;=$B542,OFFSET($D$502,0,'Health SCR'!AC$3-$B542)*OFFSET(Inputs!$C$30,0,$B542-2)/IF(sommmeProdInv(Inputs!$B$30:$AY$30,$D$502:$BA$502,'Health SCR'!AC$3)&gt;0,sommmeProdInv(Inputs!$B$30:$AY$30,$D$502:$BA$502,'Health SCR'!AC$3),1)+AC541,0)</f>
        <v>0</v>
      </c>
      <c r="AD542" s="339">
        <f ca="1">IF('Health SCR'!AD$3&gt;=$B542,OFFSET($D$502,0,'Health SCR'!AD$3-$B542)*OFFSET(Inputs!$C$30,0,$B542-2)/IF(sommmeProdInv(Inputs!$B$30:$AY$30,$D$502:$BA$502,'Health SCR'!AD$3)&gt;0,sommmeProdInv(Inputs!$B$30:$AY$30,$D$502:$BA$502,'Health SCR'!AD$3),1)+AD541,0)</f>
        <v>0</v>
      </c>
      <c r="AE542" s="339">
        <f ca="1">IF('Health SCR'!AE$3&gt;=$B542,OFFSET($D$502,0,'Health SCR'!AE$3-$B542)*OFFSET(Inputs!$C$30,0,$B542-2)/IF(sommmeProdInv(Inputs!$B$30:$AY$30,$D$502:$BA$502,'Health SCR'!AE$3)&gt;0,sommmeProdInv(Inputs!$B$30:$AY$30,$D$502:$BA$502,'Health SCR'!AE$3),1)+AE541,0)</f>
        <v>0</v>
      </c>
      <c r="AF542" s="339">
        <f ca="1">IF('Health SCR'!AF$3&gt;=$B542,OFFSET($D$502,0,'Health SCR'!AF$3-$B542)*OFFSET(Inputs!$C$30,0,$B542-2)/IF(sommmeProdInv(Inputs!$B$30:$AY$30,$D$502:$BA$502,'Health SCR'!AF$3)&gt;0,sommmeProdInv(Inputs!$B$30:$AY$30,$D$502:$BA$502,'Health SCR'!AF$3),1)+AF541,0)</f>
        <v>0</v>
      </c>
      <c r="AG542" s="339">
        <f ca="1">IF('Health SCR'!AG$3&gt;=$B542,OFFSET($D$502,0,'Health SCR'!AG$3-$B542)*OFFSET(Inputs!$C$30,0,$B542-2)/IF(sommmeProdInv(Inputs!$B$30:$AY$30,$D$502:$BA$502,'Health SCR'!AG$3)&gt;0,sommmeProdInv(Inputs!$B$30:$AY$30,$D$502:$BA$502,'Health SCR'!AG$3),1)+AG541,0)</f>
        <v>0</v>
      </c>
      <c r="AH542" s="339">
        <f ca="1">IF('Health SCR'!AH$3&gt;=$B542,OFFSET($D$502,0,'Health SCR'!AH$3-$B542)*OFFSET(Inputs!$C$30,0,$B542-2)/IF(sommmeProdInv(Inputs!$B$30:$AY$30,$D$502:$BA$502,'Health SCR'!AH$3)&gt;0,sommmeProdInv(Inputs!$B$30:$AY$30,$D$502:$BA$502,'Health SCR'!AH$3),1)+AH541,0)</f>
        <v>0</v>
      </c>
      <c r="AI542" s="339">
        <f ca="1">IF('Health SCR'!AI$3&gt;=$B542,OFFSET($D$502,0,'Health SCR'!AI$3-$B542)*OFFSET(Inputs!$C$30,0,$B542-2)/IF(sommmeProdInv(Inputs!$B$30:$AY$30,$D$502:$BA$502,'Health SCR'!AI$3)&gt;0,sommmeProdInv(Inputs!$B$30:$AY$30,$D$502:$BA$502,'Health SCR'!AI$3),1)+AI541,0)</f>
        <v>0</v>
      </c>
      <c r="AJ542" s="339">
        <f ca="1">IF('Health SCR'!AJ$3&gt;=$B542,OFFSET($D$502,0,'Health SCR'!AJ$3-$B542)*OFFSET(Inputs!$C$30,0,$B542-2)/IF(sommmeProdInv(Inputs!$B$30:$AY$30,$D$502:$BA$502,'Health SCR'!AJ$3)&gt;0,sommmeProdInv(Inputs!$B$30:$AY$30,$D$502:$BA$502,'Health SCR'!AJ$3),1)+AJ541,0)</f>
        <v>0</v>
      </c>
      <c r="AK542" s="339">
        <f ca="1">IF('Health SCR'!AK$3&gt;=$B542,OFFSET($D$502,0,'Health SCR'!AK$3-$B542)*OFFSET(Inputs!$C$30,0,$B542-2)/IF(sommmeProdInv(Inputs!$B$30:$AY$30,$D$502:$BA$502,'Health SCR'!AK$3)&gt;0,sommmeProdInv(Inputs!$B$30:$AY$30,$D$502:$BA$502,'Health SCR'!AK$3),1)+AK541,0)</f>
        <v>0</v>
      </c>
      <c r="AL542" s="339">
        <f ca="1">IF('Health SCR'!AL$3&gt;=$B542,OFFSET($D$502,0,'Health SCR'!AL$3-$B542)*OFFSET(Inputs!$C$30,0,$B542-2)/IF(sommmeProdInv(Inputs!$B$30:$AY$30,$D$502:$BA$502,'Health SCR'!AL$3)&gt;0,sommmeProdInv(Inputs!$B$30:$AY$30,$D$502:$BA$502,'Health SCR'!AL$3),1)+AL541,0)</f>
        <v>0</v>
      </c>
      <c r="AM542" s="339">
        <f ca="1">IF('Health SCR'!AM$3&gt;=$B542,OFFSET($D$502,0,'Health SCR'!AM$3-$B542)*OFFSET(Inputs!$C$30,0,$B542-2)/IF(sommmeProdInv(Inputs!$B$30:$AY$30,$D$502:$BA$502,'Health SCR'!AM$3)&gt;0,sommmeProdInv(Inputs!$B$30:$AY$30,$D$502:$BA$502,'Health SCR'!AM$3),1)+AM541,0)</f>
        <v>0</v>
      </c>
      <c r="AN542" s="339">
        <f ca="1">IF('Health SCR'!AN$3&gt;=$B542,OFFSET($D$502,0,'Health SCR'!AN$3-$B542)*OFFSET(Inputs!$C$30,0,$B542-2)/IF(sommmeProdInv(Inputs!$B$30:$AY$30,$D$502:$BA$502,'Health SCR'!AN$3)&gt;0,sommmeProdInv(Inputs!$B$30:$AY$30,$D$502:$BA$502,'Health SCR'!AN$3),1)+AN541,0)</f>
        <v>0</v>
      </c>
      <c r="AO542" s="339">
        <f ca="1">IF('Health SCR'!AO$3&gt;=$B542,OFFSET($D$502,0,'Health SCR'!AO$3-$B542)*OFFSET(Inputs!$C$30,0,$B542-2)/IF(sommmeProdInv(Inputs!$B$30:$AY$30,$D$502:$BA$502,'Health SCR'!AO$3)&gt;0,sommmeProdInv(Inputs!$B$30:$AY$30,$D$502:$BA$502,'Health SCR'!AO$3),1)+AO541,0)</f>
        <v>0</v>
      </c>
      <c r="AP542" s="339">
        <f ca="1">IF('Health SCR'!AP$3&gt;=$B542,OFFSET($D$502,0,'Health SCR'!AP$3-$B542)*OFFSET(Inputs!$C$30,0,$B542-2)/IF(sommmeProdInv(Inputs!$B$30:$AY$30,$D$502:$BA$502,'Health SCR'!AP$3)&gt;0,sommmeProdInv(Inputs!$B$30:$AY$30,$D$502:$BA$502,'Health SCR'!AP$3),1)+AP541,0)</f>
        <v>0</v>
      </c>
      <c r="AQ542" s="339">
        <f ca="1">IF('Health SCR'!AQ$3&gt;=$B542,OFFSET($D$502,0,'Health SCR'!AQ$3-$B542)*OFFSET(Inputs!$C$30,0,$B542-2)/IF(sommmeProdInv(Inputs!$B$30:$AY$30,$D$502:$BA$502,'Health SCR'!AQ$3)&gt;0,sommmeProdInv(Inputs!$B$30:$AY$30,$D$502:$BA$502,'Health SCR'!AQ$3),1)+AQ541,0)</f>
        <v>0</v>
      </c>
      <c r="AR542" s="339">
        <f ca="1">IF('Health SCR'!AR$3&gt;=$B542,OFFSET($D$502,0,'Health SCR'!AR$3-$B542)*OFFSET(Inputs!$C$30,0,$B542-2)/IF(sommmeProdInv(Inputs!$B$30:$AY$30,$D$502:$BA$502,'Health SCR'!AR$3)&gt;0,sommmeProdInv(Inputs!$B$30:$AY$30,$D$502:$BA$502,'Health SCR'!AR$3),1)+AR541,0)</f>
        <v>0</v>
      </c>
      <c r="AS542" s="339">
        <f ca="1">IF('Health SCR'!AS$3&gt;=$B542,OFFSET($D$502,0,'Health SCR'!AS$3-$B542)*OFFSET(Inputs!$C$30,0,$B542-2)/IF(sommmeProdInv(Inputs!$B$30:$AY$30,$D$502:$BA$502,'Health SCR'!AS$3)&gt;0,sommmeProdInv(Inputs!$B$30:$AY$30,$D$502:$BA$502,'Health SCR'!AS$3),1)+AS541,0)</f>
        <v>0</v>
      </c>
      <c r="AT542" s="339">
        <f ca="1">IF('Health SCR'!AT$3&gt;=$B542,OFFSET($D$502,0,'Health SCR'!AT$3-$B542)*OFFSET(Inputs!$C$30,0,$B542-2)/IF(sommmeProdInv(Inputs!$B$30:$AY$30,$D$502:$BA$502,'Health SCR'!AT$3)&gt;0,sommmeProdInv(Inputs!$B$30:$AY$30,$D$502:$BA$502,'Health SCR'!AT$3),1)+AT541,0)</f>
        <v>0</v>
      </c>
      <c r="AU542" s="339">
        <f ca="1">IF('Health SCR'!AU$3&gt;=$B542,OFFSET($D$502,0,'Health SCR'!AU$3-$B542)*OFFSET(Inputs!$C$30,0,$B542-2)/IF(sommmeProdInv(Inputs!$B$30:$AY$30,$D$502:$BA$502,'Health SCR'!AU$3)&gt;0,sommmeProdInv(Inputs!$B$30:$AY$30,$D$502:$BA$502,'Health SCR'!AU$3),1)+AU541,0)</f>
        <v>0</v>
      </c>
      <c r="AV542" s="339">
        <f ca="1">IF('Health SCR'!AV$3&gt;=$B542,OFFSET($D$502,0,'Health SCR'!AV$3-$B542)*OFFSET(Inputs!$C$30,0,$B542-2)/IF(sommmeProdInv(Inputs!$B$30:$AY$30,$D$502:$BA$502,'Health SCR'!AV$3)&gt;0,sommmeProdInv(Inputs!$B$30:$AY$30,$D$502:$BA$502,'Health SCR'!AV$3),1)+AV541,0)</f>
        <v>0</v>
      </c>
      <c r="AW542" s="339">
        <f ca="1">IF('Health SCR'!AW$3&gt;=$B542,OFFSET($D$502,0,'Health SCR'!AW$3-$B542)*OFFSET(Inputs!$C$30,0,$B542-2)/IF(sommmeProdInv(Inputs!$B$30:$AY$30,$D$502:$BA$502,'Health SCR'!AW$3)&gt;0,sommmeProdInv(Inputs!$B$30:$AY$30,$D$502:$BA$502,'Health SCR'!AW$3),1)+AW541,0)</f>
        <v>0</v>
      </c>
      <c r="AX542" s="339">
        <f ca="1">IF('Health SCR'!AX$3&gt;=$B542,OFFSET($D$502,0,'Health SCR'!AX$3-$B542)*OFFSET(Inputs!$C$30,0,$B542-2)/IF(sommmeProdInv(Inputs!$B$30:$AY$30,$D$502:$BA$502,'Health SCR'!AX$3)&gt;0,sommmeProdInv(Inputs!$B$30:$AY$30,$D$502:$BA$502,'Health SCR'!AX$3),1)+AX541,0)</f>
        <v>0</v>
      </c>
      <c r="AY542" s="339">
        <f ca="1">IF('Health SCR'!AY$3&gt;=$B542,OFFSET($D$502,0,'Health SCR'!AY$3-$B542)*OFFSET(Inputs!$C$30,0,$B542-2)/IF(sommmeProdInv(Inputs!$B$30:$AY$30,$D$502:$BA$502,'Health SCR'!AY$3)&gt;0,sommmeProdInv(Inputs!$B$30:$AY$30,$D$502:$BA$502,'Health SCR'!AY$3),1)+AY541,0)</f>
        <v>0</v>
      </c>
      <c r="AZ542" s="339">
        <f ca="1">IF('Health SCR'!AZ$3&gt;=$B542,OFFSET($D$502,0,'Health SCR'!AZ$3-$B542)*OFFSET(Inputs!$C$30,0,$B542-2)/IF(sommmeProdInv(Inputs!$B$30:$AY$30,$D$502:$BA$502,'Health SCR'!AZ$3)&gt;0,sommmeProdInv(Inputs!$B$30:$AY$30,$D$502:$BA$502,'Health SCR'!AZ$3),1)+AZ541,0)</f>
        <v>0</v>
      </c>
      <c r="BA542" s="339">
        <f ca="1">IF('Health SCR'!BA$3&gt;=$B542,OFFSET($D$502,0,'Health SCR'!BA$3-$B542)*OFFSET(Inputs!$C$30,0,$B542-2)/IF(sommmeProdInv(Inputs!$B$30:$AY$30,$D$502:$BA$502,'Health SCR'!BA$3)&gt;0,sommmeProdInv(Inputs!$B$30:$AY$30,$D$502:$BA$502,'Health SCR'!BA$3),1)+BA541,0)</f>
        <v>0</v>
      </c>
    </row>
    <row r="543" spans="1:256" s="221" customFormat="1" outlineLevel="1">
      <c r="A543" s="16"/>
      <c r="B543" s="978">
        <v>40</v>
      </c>
      <c r="C543" s="979"/>
      <c r="E543" s="338">
        <f ca="1">IF('Health SCR'!E$3&gt;=$B543,OFFSET($D$502,0,'Health SCR'!E$3-$B543)*OFFSET(Inputs!$C$30,0,$B543-2)/IF(sommmeProdInv(Inputs!$B$30:$AY$30,$D$502:$BA$502,'Health SCR'!E$3)&gt;0,sommmeProdInv(Inputs!$B$30:$AY$30,$D$502:$BA$502,'Health SCR'!E$3),1)+E542,0)</f>
        <v>0</v>
      </c>
      <c r="F543" s="339">
        <f ca="1">IF('Health SCR'!F$3&gt;=$B543,OFFSET($D$502,0,'Health SCR'!F$3-$B543)*OFFSET(Inputs!$C$30,0,$B543-2)/IF(sommmeProdInv(Inputs!$B$30:$AY$30,$D$502:$BA$502,'Health SCR'!F$3)&gt;0,sommmeProdInv(Inputs!$B$30:$AY$30,$D$502:$BA$502,'Health SCR'!F$3),1)+F542,0)</f>
        <v>0</v>
      </c>
      <c r="G543" s="339">
        <f ca="1">IF('Health SCR'!G$3&gt;=$B543,OFFSET($D$502,0,'Health SCR'!G$3-$B543)*OFFSET(Inputs!$C$30,0,$B543-2)/IF(sommmeProdInv(Inputs!$B$30:$AY$30,$D$502:$BA$502,'Health SCR'!G$3)&gt;0,sommmeProdInv(Inputs!$B$30:$AY$30,$D$502:$BA$502,'Health SCR'!G$3),1)+G542,0)</f>
        <v>0</v>
      </c>
      <c r="H543" s="339">
        <f ca="1">IF('Health SCR'!H$3&gt;=$B543,OFFSET($D$502,0,'Health SCR'!H$3-$B543)*OFFSET(Inputs!$C$30,0,$B543-2)/IF(sommmeProdInv(Inputs!$B$30:$AY$30,$D$502:$BA$502,'Health SCR'!H$3)&gt;0,sommmeProdInv(Inputs!$B$30:$AY$30,$D$502:$BA$502,'Health SCR'!H$3),1)+H542,0)</f>
        <v>0</v>
      </c>
      <c r="I543" s="339">
        <f ca="1">IF('Health SCR'!I$3&gt;=$B543,OFFSET($D$502,0,'Health SCR'!I$3-$B543)*OFFSET(Inputs!$C$30,0,$B543-2)/IF(sommmeProdInv(Inputs!$B$30:$AY$30,$D$502:$BA$502,'Health SCR'!I$3)&gt;0,sommmeProdInv(Inputs!$B$30:$AY$30,$D$502:$BA$502,'Health SCR'!I$3),1)+I542,0)</f>
        <v>0</v>
      </c>
      <c r="J543" s="339">
        <f ca="1">IF('Health SCR'!J$3&gt;=$B543,OFFSET($D$502,0,'Health SCR'!J$3-$B543)*OFFSET(Inputs!$C$30,0,$B543-2)/IF(sommmeProdInv(Inputs!$B$30:$AY$30,$D$502:$BA$502,'Health SCR'!J$3)&gt;0,sommmeProdInv(Inputs!$B$30:$AY$30,$D$502:$BA$502,'Health SCR'!J$3),1)+J542,0)</f>
        <v>0</v>
      </c>
      <c r="K543" s="339">
        <f ca="1">IF('Health SCR'!K$3&gt;=$B543,OFFSET($D$502,0,'Health SCR'!K$3-$B543)*OFFSET(Inputs!$C$30,0,$B543-2)/IF(sommmeProdInv(Inputs!$B$30:$AY$30,$D$502:$BA$502,'Health SCR'!K$3)&gt;0,sommmeProdInv(Inputs!$B$30:$AY$30,$D$502:$BA$502,'Health SCR'!K$3),1)+K542,0)</f>
        <v>0</v>
      </c>
      <c r="L543" s="339">
        <f ca="1">IF('Health SCR'!L$3&gt;=$B543,OFFSET($D$502,0,'Health SCR'!L$3-$B543)*OFFSET(Inputs!$C$30,0,$B543-2)/IF(sommmeProdInv(Inputs!$B$30:$AY$30,$D$502:$BA$502,'Health SCR'!L$3)&gt;0,sommmeProdInv(Inputs!$B$30:$AY$30,$D$502:$BA$502,'Health SCR'!L$3),1)+L542,0)</f>
        <v>0</v>
      </c>
      <c r="M543" s="339">
        <f ca="1">IF('Health SCR'!M$3&gt;=$B543,OFFSET($D$502,0,'Health SCR'!M$3-$B543)*OFFSET(Inputs!$C$30,0,$B543-2)/IF(sommmeProdInv(Inputs!$B$30:$AY$30,$D$502:$BA$502,'Health SCR'!M$3)&gt;0,sommmeProdInv(Inputs!$B$30:$AY$30,$D$502:$BA$502,'Health SCR'!M$3),1)+M542,0)</f>
        <v>0</v>
      </c>
      <c r="N543" s="339">
        <f ca="1">IF('Health SCR'!N$3&gt;=$B543,OFFSET($D$502,0,'Health SCR'!N$3-$B543)*OFFSET(Inputs!$C$30,0,$B543-2)/IF(sommmeProdInv(Inputs!$B$30:$AY$30,$D$502:$BA$502,'Health SCR'!N$3)&gt;0,sommmeProdInv(Inputs!$B$30:$AY$30,$D$502:$BA$502,'Health SCR'!N$3),1)+N542,0)</f>
        <v>0</v>
      </c>
      <c r="O543" s="339">
        <f ca="1">IF('Health SCR'!O$3&gt;=$B543,OFFSET($D$502,0,'Health SCR'!O$3-$B543)*OFFSET(Inputs!$C$30,0,$B543-2)/IF(sommmeProdInv(Inputs!$B$30:$AY$30,$D$502:$BA$502,'Health SCR'!O$3)&gt;0,sommmeProdInv(Inputs!$B$30:$AY$30,$D$502:$BA$502,'Health SCR'!O$3),1)+O542,0)</f>
        <v>0</v>
      </c>
      <c r="P543" s="339">
        <f ca="1">IF('Health SCR'!P$3&gt;=$B543,OFFSET($D$502,0,'Health SCR'!P$3-$B543)*OFFSET(Inputs!$C$30,0,$B543-2)/IF(sommmeProdInv(Inputs!$B$30:$AY$30,$D$502:$BA$502,'Health SCR'!P$3)&gt;0,sommmeProdInv(Inputs!$B$30:$AY$30,$D$502:$BA$502,'Health SCR'!P$3),1)+P542,0)</f>
        <v>0</v>
      </c>
      <c r="Q543" s="339">
        <f ca="1">IF('Health SCR'!Q$3&gt;=$B543,OFFSET($D$502,0,'Health SCR'!Q$3-$B543)*OFFSET(Inputs!$C$30,0,$B543-2)/IF(sommmeProdInv(Inputs!$B$30:$AY$30,$D$502:$BA$502,'Health SCR'!Q$3)&gt;0,sommmeProdInv(Inputs!$B$30:$AY$30,$D$502:$BA$502,'Health SCR'!Q$3),1)+Q542,0)</f>
        <v>0</v>
      </c>
      <c r="R543" s="339">
        <f ca="1">IF('Health SCR'!R$3&gt;=$B543,OFFSET($D$502,0,'Health SCR'!R$3-$B543)*OFFSET(Inputs!$C$30,0,$B543-2)/IF(sommmeProdInv(Inputs!$B$30:$AY$30,$D$502:$BA$502,'Health SCR'!R$3)&gt;0,sommmeProdInv(Inputs!$B$30:$AY$30,$D$502:$BA$502,'Health SCR'!R$3),1)+R542,0)</f>
        <v>0</v>
      </c>
      <c r="S543" s="339">
        <f ca="1">IF('Health SCR'!S$3&gt;=$B543,OFFSET($D$502,0,'Health SCR'!S$3-$B543)*OFFSET(Inputs!$C$30,0,$B543-2)/IF(sommmeProdInv(Inputs!$B$30:$AY$30,$D$502:$BA$502,'Health SCR'!S$3)&gt;0,sommmeProdInv(Inputs!$B$30:$AY$30,$D$502:$BA$502,'Health SCR'!S$3),1)+S542,0)</f>
        <v>0</v>
      </c>
      <c r="T543" s="339">
        <f ca="1">IF('Health SCR'!T$3&gt;=$B543,OFFSET($D$502,0,'Health SCR'!T$3-$B543)*OFFSET(Inputs!$C$30,0,$B543-2)/IF(sommmeProdInv(Inputs!$B$30:$AY$30,$D$502:$BA$502,'Health SCR'!T$3)&gt;0,sommmeProdInv(Inputs!$B$30:$AY$30,$D$502:$BA$502,'Health SCR'!T$3),1)+T542,0)</f>
        <v>0</v>
      </c>
      <c r="U543" s="339">
        <f ca="1">IF('Health SCR'!U$3&gt;=$B543,OFFSET($D$502,0,'Health SCR'!U$3-$B543)*OFFSET(Inputs!$C$30,0,$B543-2)/IF(sommmeProdInv(Inputs!$B$30:$AY$30,$D$502:$BA$502,'Health SCR'!U$3)&gt;0,sommmeProdInv(Inputs!$B$30:$AY$30,$D$502:$BA$502,'Health SCR'!U$3),1)+U542,0)</f>
        <v>0</v>
      </c>
      <c r="V543" s="339">
        <f ca="1">IF('Health SCR'!V$3&gt;=$B543,OFFSET($D$502,0,'Health SCR'!V$3-$B543)*OFFSET(Inputs!$C$30,0,$B543-2)/IF(sommmeProdInv(Inputs!$B$30:$AY$30,$D$502:$BA$502,'Health SCR'!V$3)&gt;0,sommmeProdInv(Inputs!$B$30:$AY$30,$D$502:$BA$502,'Health SCR'!V$3),1)+V542,0)</f>
        <v>0</v>
      </c>
      <c r="W543" s="339">
        <f ca="1">IF('Health SCR'!W$3&gt;=$B543,OFFSET($D$502,0,'Health SCR'!W$3-$B543)*OFFSET(Inputs!$C$30,0,$B543-2)/IF(sommmeProdInv(Inputs!$B$30:$AY$30,$D$502:$BA$502,'Health SCR'!W$3)&gt;0,sommmeProdInv(Inputs!$B$30:$AY$30,$D$502:$BA$502,'Health SCR'!W$3),1)+W542,0)</f>
        <v>0</v>
      </c>
      <c r="X543" s="339">
        <f ca="1">IF('Health SCR'!X$3&gt;=$B543,OFFSET($D$502,0,'Health SCR'!X$3-$B543)*OFFSET(Inputs!$C$30,0,$B543-2)/IF(sommmeProdInv(Inputs!$B$30:$AY$30,$D$502:$BA$502,'Health SCR'!X$3)&gt;0,sommmeProdInv(Inputs!$B$30:$AY$30,$D$502:$BA$502,'Health SCR'!X$3),1)+X542,0)</f>
        <v>0</v>
      </c>
      <c r="Y543" s="339">
        <f ca="1">IF('Health SCR'!Y$3&gt;=$B543,OFFSET($D$502,0,'Health SCR'!Y$3-$B543)*OFFSET(Inputs!$C$30,0,$B543-2)/IF(sommmeProdInv(Inputs!$B$30:$AY$30,$D$502:$BA$502,'Health SCR'!Y$3)&gt;0,sommmeProdInv(Inputs!$B$30:$AY$30,$D$502:$BA$502,'Health SCR'!Y$3),1)+Y542,0)</f>
        <v>0</v>
      </c>
      <c r="Z543" s="339">
        <f ca="1">IF('Health SCR'!Z$3&gt;=$B543,OFFSET($D$502,0,'Health SCR'!Z$3-$B543)*OFFSET(Inputs!$C$30,0,$B543-2)/IF(sommmeProdInv(Inputs!$B$30:$AY$30,$D$502:$BA$502,'Health SCR'!Z$3)&gt;0,sommmeProdInv(Inputs!$B$30:$AY$30,$D$502:$BA$502,'Health SCR'!Z$3),1)+Z542,0)</f>
        <v>0</v>
      </c>
      <c r="AA543" s="339">
        <f ca="1">IF('Health SCR'!AA$3&gt;=$B543,OFFSET($D$502,0,'Health SCR'!AA$3-$B543)*OFFSET(Inputs!$C$30,0,$B543-2)/IF(sommmeProdInv(Inputs!$B$30:$AY$30,$D$502:$BA$502,'Health SCR'!AA$3)&gt;0,sommmeProdInv(Inputs!$B$30:$AY$30,$D$502:$BA$502,'Health SCR'!AA$3),1)+AA542,0)</f>
        <v>0</v>
      </c>
      <c r="AB543" s="339">
        <f ca="1">IF('Health SCR'!AB$3&gt;=$B543,OFFSET($D$502,0,'Health SCR'!AB$3-$B543)*OFFSET(Inputs!$C$30,0,$B543-2)/IF(sommmeProdInv(Inputs!$B$30:$AY$30,$D$502:$BA$502,'Health SCR'!AB$3)&gt;0,sommmeProdInv(Inputs!$B$30:$AY$30,$D$502:$BA$502,'Health SCR'!AB$3),1)+AB542,0)</f>
        <v>0</v>
      </c>
      <c r="AC543" s="339">
        <f ca="1">IF('Health SCR'!AC$3&gt;=$B543,OFFSET($D$502,0,'Health SCR'!AC$3-$B543)*OFFSET(Inputs!$C$30,0,$B543-2)/IF(sommmeProdInv(Inputs!$B$30:$AY$30,$D$502:$BA$502,'Health SCR'!AC$3)&gt;0,sommmeProdInv(Inputs!$B$30:$AY$30,$D$502:$BA$502,'Health SCR'!AC$3),1)+AC542,0)</f>
        <v>0</v>
      </c>
      <c r="AD543" s="339">
        <f ca="1">IF('Health SCR'!AD$3&gt;=$B543,OFFSET($D$502,0,'Health SCR'!AD$3-$B543)*OFFSET(Inputs!$C$30,0,$B543-2)/IF(sommmeProdInv(Inputs!$B$30:$AY$30,$D$502:$BA$502,'Health SCR'!AD$3)&gt;0,sommmeProdInv(Inputs!$B$30:$AY$30,$D$502:$BA$502,'Health SCR'!AD$3),1)+AD542,0)</f>
        <v>0</v>
      </c>
      <c r="AE543" s="339">
        <f ca="1">IF('Health SCR'!AE$3&gt;=$B543,OFFSET($D$502,0,'Health SCR'!AE$3-$B543)*OFFSET(Inputs!$C$30,0,$B543-2)/IF(sommmeProdInv(Inputs!$B$30:$AY$30,$D$502:$BA$502,'Health SCR'!AE$3)&gt;0,sommmeProdInv(Inputs!$B$30:$AY$30,$D$502:$BA$502,'Health SCR'!AE$3),1)+AE542,0)</f>
        <v>0</v>
      </c>
      <c r="AF543" s="339">
        <f ca="1">IF('Health SCR'!AF$3&gt;=$B543,OFFSET($D$502,0,'Health SCR'!AF$3-$B543)*OFFSET(Inputs!$C$30,0,$B543-2)/IF(sommmeProdInv(Inputs!$B$30:$AY$30,$D$502:$BA$502,'Health SCR'!AF$3)&gt;0,sommmeProdInv(Inputs!$B$30:$AY$30,$D$502:$BA$502,'Health SCR'!AF$3),1)+AF542,0)</f>
        <v>0</v>
      </c>
      <c r="AG543" s="339">
        <f ca="1">IF('Health SCR'!AG$3&gt;=$B543,OFFSET($D$502,0,'Health SCR'!AG$3-$B543)*OFFSET(Inputs!$C$30,0,$B543-2)/IF(sommmeProdInv(Inputs!$B$30:$AY$30,$D$502:$BA$502,'Health SCR'!AG$3)&gt;0,sommmeProdInv(Inputs!$B$30:$AY$30,$D$502:$BA$502,'Health SCR'!AG$3),1)+AG542,0)</f>
        <v>0</v>
      </c>
      <c r="AH543" s="339">
        <f ca="1">IF('Health SCR'!AH$3&gt;=$B543,OFFSET($D$502,0,'Health SCR'!AH$3-$B543)*OFFSET(Inputs!$C$30,0,$B543-2)/IF(sommmeProdInv(Inputs!$B$30:$AY$30,$D$502:$BA$502,'Health SCR'!AH$3)&gt;0,sommmeProdInv(Inputs!$B$30:$AY$30,$D$502:$BA$502,'Health SCR'!AH$3),1)+AH542,0)</f>
        <v>0</v>
      </c>
      <c r="AI543" s="339">
        <f ca="1">IF('Health SCR'!AI$3&gt;=$B543,OFFSET($D$502,0,'Health SCR'!AI$3-$B543)*OFFSET(Inputs!$C$30,0,$B543-2)/IF(sommmeProdInv(Inputs!$B$30:$AY$30,$D$502:$BA$502,'Health SCR'!AI$3)&gt;0,sommmeProdInv(Inputs!$B$30:$AY$30,$D$502:$BA$502,'Health SCR'!AI$3),1)+AI542,0)</f>
        <v>0</v>
      </c>
      <c r="AJ543" s="339">
        <f ca="1">IF('Health SCR'!AJ$3&gt;=$B543,OFFSET($D$502,0,'Health SCR'!AJ$3-$B543)*OFFSET(Inputs!$C$30,0,$B543-2)/IF(sommmeProdInv(Inputs!$B$30:$AY$30,$D$502:$BA$502,'Health SCR'!AJ$3)&gt;0,sommmeProdInv(Inputs!$B$30:$AY$30,$D$502:$BA$502,'Health SCR'!AJ$3),1)+AJ542,0)</f>
        <v>0</v>
      </c>
      <c r="AK543" s="339">
        <f ca="1">IF('Health SCR'!AK$3&gt;=$B543,OFFSET($D$502,0,'Health SCR'!AK$3-$B543)*OFFSET(Inputs!$C$30,0,$B543-2)/IF(sommmeProdInv(Inputs!$B$30:$AY$30,$D$502:$BA$502,'Health SCR'!AK$3)&gt;0,sommmeProdInv(Inputs!$B$30:$AY$30,$D$502:$BA$502,'Health SCR'!AK$3),1)+AK542,0)</f>
        <v>0</v>
      </c>
      <c r="AL543" s="339">
        <f ca="1">IF('Health SCR'!AL$3&gt;=$B543,OFFSET($D$502,0,'Health SCR'!AL$3-$B543)*OFFSET(Inputs!$C$30,0,$B543-2)/IF(sommmeProdInv(Inputs!$B$30:$AY$30,$D$502:$BA$502,'Health SCR'!AL$3)&gt;0,sommmeProdInv(Inputs!$B$30:$AY$30,$D$502:$BA$502,'Health SCR'!AL$3),1)+AL542,0)</f>
        <v>0</v>
      </c>
      <c r="AM543" s="339">
        <f ca="1">IF('Health SCR'!AM$3&gt;=$B543,OFFSET($D$502,0,'Health SCR'!AM$3-$B543)*OFFSET(Inputs!$C$30,0,$B543-2)/IF(sommmeProdInv(Inputs!$B$30:$AY$30,$D$502:$BA$502,'Health SCR'!AM$3)&gt;0,sommmeProdInv(Inputs!$B$30:$AY$30,$D$502:$BA$502,'Health SCR'!AM$3),1)+AM542,0)</f>
        <v>0</v>
      </c>
      <c r="AN543" s="339">
        <f ca="1">IF('Health SCR'!AN$3&gt;=$B543,OFFSET($D$502,0,'Health SCR'!AN$3-$B543)*OFFSET(Inputs!$C$30,0,$B543-2)/IF(sommmeProdInv(Inputs!$B$30:$AY$30,$D$502:$BA$502,'Health SCR'!AN$3)&gt;0,sommmeProdInv(Inputs!$B$30:$AY$30,$D$502:$BA$502,'Health SCR'!AN$3),1)+AN542,0)</f>
        <v>0</v>
      </c>
      <c r="AO543" s="339">
        <f ca="1">IF('Health SCR'!AO$3&gt;=$B543,OFFSET($D$502,0,'Health SCR'!AO$3-$B543)*OFFSET(Inputs!$C$30,0,$B543-2)/IF(sommmeProdInv(Inputs!$B$30:$AY$30,$D$502:$BA$502,'Health SCR'!AO$3)&gt;0,sommmeProdInv(Inputs!$B$30:$AY$30,$D$502:$BA$502,'Health SCR'!AO$3),1)+AO542,0)</f>
        <v>0</v>
      </c>
      <c r="AP543" s="339">
        <f ca="1">IF('Health SCR'!AP$3&gt;=$B543,OFFSET($D$502,0,'Health SCR'!AP$3-$B543)*OFFSET(Inputs!$C$30,0,$B543-2)/IF(sommmeProdInv(Inputs!$B$30:$AY$30,$D$502:$BA$502,'Health SCR'!AP$3)&gt;0,sommmeProdInv(Inputs!$B$30:$AY$30,$D$502:$BA$502,'Health SCR'!AP$3),1)+AP542,0)</f>
        <v>0</v>
      </c>
      <c r="AQ543" s="339">
        <f ca="1">IF('Health SCR'!AQ$3&gt;=$B543,OFFSET($D$502,0,'Health SCR'!AQ$3-$B543)*OFFSET(Inputs!$C$30,0,$B543-2)/IF(sommmeProdInv(Inputs!$B$30:$AY$30,$D$502:$BA$502,'Health SCR'!AQ$3)&gt;0,sommmeProdInv(Inputs!$B$30:$AY$30,$D$502:$BA$502,'Health SCR'!AQ$3),1)+AQ542,0)</f>
        <v>0</v>
      </c>
      <c r="AR543" s="339">
        <f ca="1">IF('Health SCR'!AR$3&gt;=$B543,OFFSET($D$502,0,'Health SCR'!AR$3-$B543)*OFFSET(Inputs!$C$30,0,$B543-2)/IF(sommmeProdInv(Inputs!$B$30:$AY$30,$D$502:$BA$502,'Health SCR'!AR$3)&gt;0,sommmeProdInv(Inputs!$B$30:$AY$30,$D$502:$BA$502,'Health SCR'!AR$3),1)+AR542,0)</f>
        <v>0</v>
      </c>
      <c r="AS543" s="339">
        <f ca="1">IF('Health SCR'!AS$3&gt;=$B543,OFFSET($D$502,0,'Health SCR'!AS$3-$B543)*OFFSET(Inputs!$C$30,0,$B543-2)/IF(sommmeProdInv(Inputs!$B$30:$AY$30,$D$502:$BA$502,'Health SCR'!AS$3)&gt;0,sommmeProdInv(Inputs!$B$30:$AY$30,$D$502:$BA$502,'Health SCR'!AS$3),1)+AS542,0)</f>
        <v>0</v>
      </c>
      <c r="AT543" s="339">
        <f ca="1">IF('Health SCR'!AT$3&gt;=$B543,OFFSET($D$502,0,'Health SCR'!AT$3-$B543)*OFFSET(Inputs!$C$30,0,$B543-2)/IF(sommmeProdInv(Inputs!$B$30:$AY$30,$D$502:$BA$502,'Health SCR'!AT$3)&gt;0,sommmeProdInv(Inputs!$B$30:$AY$30,$D$502:$BA$502,'Health SCR'!AT$3),1)+AT542,0)</f>
        <v>0</v>
      </c>
      <c r="AU543" s="339">
        <f ca="1">IF('Health SCR'!AU$3&gt;=$B543,OFFSET($D$502,0,'Health SCR'!AU$3-$B543)*OFFSET(Inputs!$C$30,0,$B543-2)/IF(sommmeProdInv(Inputs!$B$30:$AY$30,$D$502:$BA$502,'Health SCR'!AU$3)&gt;0,sommmeProdInv(Inputs!$B$30:$AY$30,$D$502:$BA$502,'Health SCR'!AU$3),1)+AU542,0)</f>
        <v>0</v>
      </c>
      <c r="AV543" s="339">
        <f ca="1">IF('Health SCR'!AV$3&gt;=$B543,OFFSET($D$502,0,'Health SCR'!AV$3-$B543)*OFFSET(Inputs!$C$30,0,$B543-2)/IF(sommmeProdInv(Inputs!$B$30:$AY$30,$D$502:$BA$502,'Health SCR'!AV$3)&gt;0,sommmeProdInv(Inputs!$B$30:$AY$30,$D$502:$BA$502,'Health SCR'!AV$3),1)+AV542,0)</f>
        <v>0</v>
      </c>
      <c r="AW543" s="339">
        <f ca="1">IF('Health SCR'!AW$3&gt;=$B543,OFFSET($D$502,0,'Health SCR'!AW$3-$B543)*OFFSET(Inputs!$C$30,0,$B543-2)/IF(sommmeProdInv(Inputs!$B$30:$AY$30,$D$502:$BA$502,'Health SCR'!AW$3)&gt;0,sommmeProdInv(Inputs!$B$30:$AY$30,$D$502:$BA$502,'Health SCR'!AW$3),1)+AW542,0)</f>
        <v>0</v>
      </c>
      <c r="AX543" s="339">
        <f ca="1">IF('Health SCR'!AX$3&gt;=$B543,OFFSET($D$502,0,'Health SCR'!AX$3-$B543)*OFFSET(Inputs!$C$30,0,$B543-2)/IF(sommmeProdInv(Inputs!$B$30:$AY$30,$D$502:$BA$502,'Health SCR'!AX$3)&gt;0,sommmeProdInv(Inputs!$B$30:$AY$30,$D$502:$BA$502,'Health SCR'!AX$3),1)+AX542,0)</f>
        <v>0</v>
      </c>
      <c r="AY543" s="339">
        <f ca="1">IF('Health SCR'!AY$3&gt;=$B543,OFFSET($D$502,0,'Health SCR'!AY$3-$B543)*OFFSET(Inputs!$C$30,0,$B543-2)/IF(sommmeProdInv(Inputs!$B$30:$AY$30,$D$502:$BA$502,'Health SCR'!AY$3)&gt;0,sommmeProdInv(Inputs!$B$30:$AY$30,$D$502:$BA$502,'Health SCR'!AY$3),1)+AY542,0)</f>
        <v>0</v>
      </c>
      <c r="AZ543" s="339">
        <f ca="1">IF('Health SCR'!AZ$3&gt;=$B543,OFFSET($D$502,0,'Health SCR'!AZ$3-$B543)*OFFSET(Inputs!$C$30,0,$B543-2)/IF(sommmeProdInv(Inputs!$B$30:$AY$30,$D$502:$BA$502,'Health SCR'!AZ$3)&gt;0,sommmeProdInv(Inputs!$B$30:$AY$30,$D$502:$BA$502,'Health SCR'!AZ$3),1)+AZ542,0)</f>
        <v>0</v>
      </c>
      <c r="BA543" s="339">
        <f ca="1">IF('Health SCR'!BA$3&gt;=$B543,OFFSET($D$502,0,'Health SCR'!BA$3-$B543)*OFFSET(Inputs!$C$30,0,$B543-2)/IF(sommmeProdInv(Inputs!$B$30:$AY$30,$D$502:$BA$502,'Health SCR'!BA$3)&gt;0,sommmeProdInv(Inputs!$B$30:$AY$30,$D$502:$BA$502,'Health SCR'!BA$3),1)+BA542,0)</f>
        <v>0</v>
      </c>
    </row>
    <row r="544" spans="1:256" s="221" customFormat="1" outlineLevel="1">
      <c r="A544" s="16"/>
      <c r="B544" s="978">
        <v>41</v>
      </c>
      <c r="C544" s="979"/>
      <c r="E544" s="338">
        <f ca="1">IF('Health SCR'!E$3&gt;=$B544,OFFSET($D$502,0,'Health SCR'!E$3-$B544)*OFFSET(Inputs!$C$30,0,$B544-2)/IF(sommmeProdInv(Inputs!$B$30:$AY$30,$D$502:$BA$502,'Health SCR'!E$3)&gt;0,sommmeProdInv(Inputs!$B$30:$AY$30,$D$502:$BA$502,'Health SCR'!E$3),1)+E543,0)</f>
        <v>0</v>
      </c>
      <c r="F544" s="339">
        <f ca="1">IF('Health SCR'!F$3&gt;=$B544,OFFSET($D$502,0,'Health SCR'!F$3-$B544)*OFFSET(Inputs!$C$30,0,$B544-2)/IF(sommmeProdInv(Inputs!$B$30:$AY$30,$D$502:$BA$502,'Health SCR'!F$3)&gt;0,sommmeProdInv(Inputs!$B$30:$AY$30,$D$502:$BA$502,'Health SCR'!F$3),1)+F543,0)</f>
        <v>0</v>
      </c>
      <c r="G544" s="339">
        <f ca="1">IF('Health SCR'!G$3&gt;=$B544,OFFSET($D$502,0,'Health SCR'!G$3-$B544)*OFFSET(Inputs!$C$30,0,$B544-2)/IF(sommmeProdInv(Inputs!$B$30:$AY$30,$D$502:$BA$502,'Health SCR'!G$3)&gt;0,sommmeProdInv(Inputs!$B$30:$AY$30,$D$502:$BA$502,'Health SCR'!G$3),1)+G543,0)</f>
        <v>0</v>
      </c>
      <c r="H544" s="339">
        <f ca="1">IF('Health SCR'!H$3&gt;=$B544,OFFSET($D$502,0,'Health SCR'!H$3-$B544)*OFFSET(Inputs!$C$30,0,$B544-2)/IF(sommmeProdInv(Inputs!$B$30:$AY$30,$D$502:$BA$502,'Health SCR'!H$3)&gt;0,sommmeProdInv(Inputs!$B$30:$AY$30,$D$502:$BA$502,'Health SCR'!H$3),1)+H543,0)</f>
        <v>0</v>
      </c>
      <c r="I544" s="339">
        <f ca="1">IF('Health SCR'!I$3&gt;=$B544,OFFSET($D$502,0,'Health SCR'!I$3-$B544)*OFFSET(Inputs!$C$30,0,$B544-2)/IF(sommmeProdInv(Inputs!$B$30:$AY$30,$D$502:$BA$502,'Health SCR'!I$3)&gt;0,sommmeProdInv(Inputs!$B$30:$AY$30,$D$502:$BA$502,'Health SCR'!I$3),1)+I543,0)</f>
        <v>0</v>
      </c>
      <c r="J544" s="339">
        <f ca="1">IF('Health SCR'!J$3&gt;=$B544,OFFSET($D$502,0,'Health SCR'!J$3-$B544)*OFFSET(Inputs!$C$30,0,$B544-2)/IF(sommmeProdInv(Inputs!$B$30:$AY$30,$D$502:$BA$502,'Health SCR'!J$3)&gt;0,sommmeProdInv(Inputs!$B$30:$AY$30,$D$502:$BA$502,'Health SCR'!J$3),1)+J543,0)</f>
        <v>0</v>
      </c>
      <c r="K544" s="339">
        <f ca="1">IF('Health SCR'!K$3&gt;=$B544,OFFSET($D$502,0,'Health SCR'!K$3-$B544)*OFFSET(Inputs!$C$30,0,$B544-2)/IF(sommmeProdInv(Inputs!$B$30:$AY$30,$D$502:$BA$502,'Health SCR'!K$3)&gt;0,sommmeProdInv(Inputs!$B$30:$AY$30,$D$502:$BA$502,'Health SCR'!K$3),1)+K543,0)</f>
        <v>0</v>
      </c>
      <c r="L544" s="339">
        <f ca="1">IF('Health SCR'!L$3&gt;=$B544,OFFSET($D$502,0,'Health SCR'!L$3-$B544)*OFFSET(Inputs!$C$30,0,$B544-2)/IF(sommmeProdInv(Inputs!$B$30:$AY$30,$D$502:$BA$502,'Health SCR'!L$3)&gt;0,sommmeProdInv(Inputs!$B$30:$AY$30,$D$502:$BA$502,'Health SCR'!L$3),1)+L543,0)</f>
        <v>0</v>
      </c>
      <c r="M544" s="339">
        <f ca="1">IF('Health SCR'!M$3&gt;=$B544,OFFSET($D$502,0,'Health SCR'!M$3-$B544)*OFFSET(Inputs!$C$30,0,$B544-2)/IF(sommmeProdInv(Inputs!$B$30:$AY$30,$D$502:$BA$502,'Health SCR'!M$3)&gt;0,sommmeProdInv(Inputs!$B$30:$AY$30,$D$502:$BA$502,'Health SCR'!M$3),1)+M543,0)</f>
        <v>0</v>
      </c>
      <c r="N544" s="339">
        <f ca="1">IF('Health SCR'!N$3&gt;=$B544,OFFSET($D$502,0,'Health SCR'!N$3-$B544)*OFFSET(Inputs!$C$30,0,$B544-2)/IF(sommmeProdInv(Inputs!$B$30:$AY$30,$D$502:$BA$502,'Health SCR'!N$3)&gt;0,sommmeProdInv(Inputs!$B$30:$AY$30,$D$502:$BA$502,'Health SCR'!N$3),1)+N543,0)</f>
        <v>0</v>
      </c>
      <c r="O544" s="339">
        <f ca="1">IF('Health SCR'!O$3&gt;=$B544,OFFSET($D$502,0,'Health SCR'!O$3-$B544)*OFFSET(Inputs!$C$30,0,$B544-2)/IF(sommmeProdInv(Inputs!$B$30:$AY$30,$D$502:$BA$502,'Health SCR'!O$3)&gt;0,sommmeProdInv(Inputs!$B$30:$AY$30,$D$502:$BA$502,'Health SCR'!O$3),1)+O543,0)</f>
        <v>0</v>
      </c>
      <c r="P544" s="339">
        <f ca="1">IF('Health SCR'!P$3&gt;=$B544,OFFSET($D$502,0,'Health SCR'!P$3-$B544)*OFFSET(Inputs!$C$30,0,$B544-2)/IF(sommmeProdInv(Inputs!$B$30:$AY$30,$D$502:$BA$502,'Health SCR'!P$3)&gt;0,sommmeProdInv(Inputs!$B$30:$AY$30,$D$502:$BA$502,'Health SCR'!P$3),1)+P543,0)</f>
        <v>0</v>
      </c>
      <c r="Q544" s="339">
        <f ca="1">IF('Health SCR'!Q$3&gt;=$B544,OFFSET($D$502,0,'Health SCR'!Q$3-$B544)*OFFSET(Inputs!$C$30,0,$B544-2)/IF(sommmeProdInv(Inputs!$B$30:$AY$30,$D$502:$BA$502,'Health SCR'!Q$3)&gt;0,sommmeProdInv(Inputs!$B$30:$AY$30,$D$502:$BA$502,'Health SCR'!Q$3),1)+Q543,0)</f>
        <v>0</v>
      </c>
      <c r="R544" s="339">
        <f ca="1">IF('Health SCR'!R$3&gt;=$B544,OFFSET($D$502,0,'Health SCR'!R$3-$B544)*OFFSET(Inputs!$C$30,0,$B544-2)/IF(sommmeProdInv(Inputs!$B$30:$AY$30,$D$502:$BA$502,'Health SCR'!R$3)&gt;0,sommmeProdInv(Inputs!$B$30:$AY$30,$D$502:$BA$502,'Health SCR'!R$3),1)+R543,0)</f>
        <v>0</v>
      </c>
      <c r="S544" s="339">
        <f ca="1">IF('Health SCR'!S$3&gt;=$B544,OFFSET($D$502,0,'Health SCR'!S$3-$B544)*OFFSET(Inputs!$C$30,0,$B544-2)/IF(sommmeProdInv(Inputs!$B$30:$AY$30,$D$502:$BA$502,'Health SCR'!S$3)&gt;0,sommmeProdInv(Inputs!$B$30:$AY$30,$D$502:$BA$502,'Health SCR'!S$3),1)+S543,0)</f>
        <v>0</v>
      </c>
      <c r="T544" s="339">
        <f ca="1">IF('Health SCR'!T$3&gt;=$B544,OFFSET($D$502,0,'Health SCR'!T$3-$B544)*OFFSET(Inputs!$C$30,0,$B544-2)/IF(sommmeProdInv(Inputs!$B$30:$AY$30,$D$502:$BA$502,'Health SCR'!T$3)&gt;0,sommmeProdInv(Inputs!$B$30:$AY$30,$D$502:$BA$502,'Health SCR'!T$3),1)+T543,0)</f>
        <v>0</v>
      </c>
      <c r="U544" s="339">
        <f ca="1">IF('Health SCR'!U$3&gt;=$B544,OFFSET($D$502,0,'Health SCR'!U$3-$B544)*OFFSET(Inputs!$C$30,0,$B544-2)/IF(sommmeProdInv(Inputs!$B$30:$AY$30,$D$502:$BA$502,'Health SCR'!U$3)&gt;0,sommmeProdInv(Inputs!$B$30:$AY$30,$D$502:$BA$502,'Health SCR'!U$3),1)+U543,0)</f>
        <v>0</v>
      </c>
      <c r="V544" s="339">
        <f ca="1">IF('Health SCR'!V$3&gt;=$B544,OFFSET($D$502,0,'Health SCR'!V$3-$B544)*OFFSET(Inputs!$C$30,0,$B544-2)/IF(sommmeProdInv(Inputs!$B$30:$AY$30,$D$502:$BA$502,'Health SCR'!V$3)&gt;0,sommmeProdInv(Inputs!$B$30:$AY$30,$D$502:$BA$502,'Health SCR'!V$3),1)+V543,0)</f>
        <v>0</v>
      </c>
      <c r="W544" s="339">
        <f ca="1">IF('Health SCR'!W$3&gt;=$B544,OFFSET($D$502,0,'Health SCR'!W$3-$B544)*OFFSET(Inputs!$C$30,0,$B544-2)/IF(sommmeProdInv(Inputs!$B$30:$AY$30,$D$502:$BA$502,'Health SCR'!W$3)&gt;0,sommmeProdInv(Inputs!$B$30:$AY$30,$D$502:$BA$502,'Health SCR'!W$3),1)+W543,0)</f>
        <v>0</v>
      </c>
      <c r="X544" s="339">
        <f ca="1">IF('Health SCR'!X$3&gt;=$B544,OFFSET($D$502,0,'Health SCR'!X$3-$B544)*OFFSET(Inputs!$C$30,0,$B544-2)/IF(sommmeProdInv(Inputs!$B$30:$AY$30,$D$502:$BA$502,'Health SCR'!X$3)&gt;0,sommmeProdInv(Inputs!$B$30:$AY$30,$D$502:$BA$502,'Health SCR'!X$3),1)+X543,0)</f>
        <v>0</v>
      </c>
      <c r="Y544" s="339">
        <f ca="1">IF('Health SCR'!Y$3&gt;=$B544,OFFSET($D$502,0,'Health SCR'!Y$3-$B544)*OFFSET(Inputs!$C$30,0,$B544-2)/IF(sommmeProdInv(Inputs!$B$30:$AY$30,$D$502:$BA$502,'Health SCR'!Y$3)&gt;0,sommmeProdInv(Inputs!$B$30:$AY$30,$D$502:$BA$502,'Health SCR'!Y$3),1)+Y543,0)</f>
        <v>0</v>
      </c>
      <c r="Z544" s="339">
        <f ca="1">IF('Health SCR'!Z$3&gt;=$B544,OFFSET($D$502,0,'Health SCR'!Z$3-$B544)*OFFSET(Inputs!$C$30,0,$B544-2)/IF(sommmeProdInv(Inputs!$B$30:$AY$30,$D$502:$BA$502,'Health SCR'!Z$3)&gt;0,sommmeProdInv(Inputs!$B$30:$AY$30,$D$502:$BA$502,'Health SCR'!Z$3),1)+Z543,0)</f>
        <v>0</v>
      </c>
      <c r="AA544" s="339">
        <f ca="1">IF('Health SCR'!AA$3&gt;=$B544,OFFSET($D$502,0,'Health SCR'!AA$3-$B544)*OFFSET(Inputs!$C$30,0,$B544-2)/IF(sommmeProdInv(Inputs!$B$30:$AY$30,$D$502:$BA$502,'Health SCR'!AA$3)&gt;0,sommmeProdInv(Inputs!$B$30:$AY$30,$D$502:$BA$502,'Health SCR'!AA$3),1)+AA543,0)</f>
        <v>0</v>
      </c>
      <c r="AB544" s="339">
        <f ca="1">IF('Health SCR'!AB$3&gt;=$B544,OFFSET($D$502,0,'Health SCR'!AB$3-$B544)*OFFSET(Inputs!$C$30,0,$B544-2)/IF(sommmeProdInv(Inputs!$B$30:$AY$30,$D$502:$BA$502,'Health SCR'!AB$3)&gt;0,sommmeProdInv(Inputs!$B$30:$AY$30,$D$502:$BA$502,'Health SCR'!AB$3),1)+AB543,0)</f>
        <v>0</v>
      </c>
      <c r="AC544" s="339">
        <f ca="1">IF('Health SCR'!AC$3&gt;=$B544,OFFSET($D$502,0,'Health SCR'!AC$3-$B544)*OFFSET(Inputs!$C$30,0,$B544-2)/IF(sommmeProdInv(Inputs!$B$30:$AY$30,$D$502:$BA$502,'Health SCR'!AC$3)&gt;0,sommmeProdInv(Inputs!$B$30:$AY$30,$D$502:$BA$502,'Health SCR'!AC$3),1)+AC543,0)</f>
        <v>0</v>
      </c>
      <c r="AD544" s="339">
        <f ca="1">IF('Health SCR'!AD$3&gt;=$B544,OFFSET($D$502,0,'Health SCR'!AD$3-$B544)*OFFSET(Inputs!$C$30,0,$B544-2)/IF(sommmeProdInv(Inputs!$B$30:$AY$30,$D$502:$BA$502,'Health SCR'!AD$3)&gt;0,sommmeProdInv(Inputs!$B$30:$AY$30,$D$502:$BA$502,'Health SCR'!AD$3),1)+AD543,0)</f>
        <v>0</v>
      </c>
      <c r="AE544" s="339">
        <f ca="1">IF('Health SCR'!AE$3&gt;=$B544,OFFSET($D$502,0,'Health SCR'!AE$3-$B544)*OFFSET(Inputs!$C$30,0,$B544-2)/IF(sommmeProdInv(Inputs!$B$30:$AY$30,$D$502:$BA$502,'Health SCR'!AE$3)&gt;0,sommmeProdInv(Inputs!$B$30:$AY$30,$D$502:$BA$502,'Health SCR'!AE$3),1)+AE543,0)</f>
        <v>0</v>
      </c>
      <c r="AF544" s="339">
        <f ca="1">IF('Health SCR'!AF$3&gt;=$B544,OFFSET($D$502,0,'Health SCR'!AF$3-$B544)*OFFSET(Inputs!$C$30,0,$B544-2)/IF(sommmeProdInv(Inputs!$B$30:$AY$30,$D$502:$BA$502,'Health SCR'!AF$3)&gt;0,sommmeProdInv(Inputs!$B$30:$AY$30,$D$502:$BA$502,'Health SCR'!AF$3),1)+AF543,0)</f>
        <v>0</v>
      </c>
      <c r="AG544" s="339">
        <f ca="1">IF('Health SCR'!AG$3&gt;=$B544,OFFSET($D$502,0,'Health SCR'!AG$3-$B544)*OFFSET(Inputs!$C$30,0,$B544-2)/IF(sommmeProdInv(Inputs!$B$30:$AY$30,$D$502:$BA$502,'Health SCR'!AG$3)&gt;0,sommmeProdInv(Inputs!$B$30:$AY$30,$D$502:$BA$502,'Health SCR'!AG$3),1)+AG543,0)</f>
        <v>0</v>
      </c>
      <c r="AH544" s="339">
        <f ca="1">IF('Health SCR'!AH$3&gt;=$B544,OFFSET($D$502,0,'Health SCR'!AH$3-$B544)*OFFSET(Inputs!$C$30,0,$B544-2)/IF(sommmeProdInv(Inputs!$B$30:$AY$30,$D$502:$BA$502,'Health SCR'!AH$3)&gt;0,sommmeProdInv(Inputs!$B$30:$AY$30,$D$502:$BA$502,'Health SCR'!AH$3),1)+AH543,0)</f>
        <v>0</v>
      </c>
      <c r="AI544" s="339">
        <f ca="1">IF('Health SCR'!AI$3&gt;=$B544,OFFSET($D$502,0,'Health SCR'!AI$3-$B544)*OFFSET(Inputs!$C$30,0,$B544-2)/IF(sommmeProdInv(Inputs!$B$30:$AY$30,$D$502:$BA$502,'Health SCR'!AI$3)&gt;0,sommmeProdInv(Inputs!$B$30:$AY$30,$D$502:$BA$502,'Health SCR'!AI$3),1)+AI543,0)</f>
        <v>0</v>
      </c>
      <c r="AJ544" s="339">
        <f ca="1">IF('Health SCR'!AJ$3&gt;=$B544,OFFSET($D$502,0,'Health SCR'!AJ$3-$B544)*OFFSET(Inputs!$C$30,0,$B544-2)/IF(sommmeProdInv(Inputs!$B$30:$AY$30,$D$502:$BA$502,'Health SCR'!AJ$3)&gt;0,sommmeProdInv(Inputs!$B$30:$AY$30,$D$502:$BA$502,'Health SCR'!AJ$3),1)+AJ543,0)</f>
        <v>0</v>
      </c>
      <c r="AK544" s="339">
        <f ca="1">IF('Health SCR'!AK$3&gt;=$B544,OFFSET($D$502,0,'Health SCR'!AK$3-$B544)*OFFSET(Inputs!$C$30,0,$B544-2)/IF(sommmeProdInv(Inputs!$B$30:$AY$30,$D$502:$BA$502,'Health SCR'!AK$3)&gt;0,sommmeProdInv(Inputs!$B$30:$AY$30,$D$502:$BA$502,'Health SCR'!AK$3),1)+AK543,0)</f>
        <v>0</v>
      </c>
      <c r="AL544" s="339">
        <f ca="1">IF('Health SCR'!AL$3&gt;=$B544,OFFSET($D$502,0,'Health SCR'!AL$3-$B544)*OFFSET(Inputs!$C$30,0,$B544-2)/IF(sommmeProdInv(Inputs!$B$30:$AY$30,$D$502:$BA$502,'Health SCR'!AL$3)&gt;0,sommmeProdInv(Inputs!$B$30:$AY$30,$D$502:$BA$502,'Health SCR'!AL$3),1)+AL543,0)</f>
        <v>0</v>
      </c>
      <c r="AM544" s="339">
        <f ca="1">IF('Health SCR'!AM$3&gt;=$B544,OFFSET($D$502,0,'Health SCR'!AM$3-$B544)*OFFSET(Inputs!$C$30,0,$B544-2)/IF(sommmeProdInv(Inputs!$B$30:$AY$30,$D$502:$BA$502,'Health SCR'!AM$3)&gt;0,sommmeProdInv(Inputs!$B$30:$AY$30,$D$502:$BA$502,'Health SCR'!AM$3),1)+AM543,0)</f>
        <v>0</v>
      </c>
      <c r="AN544" s="339">
        <f ca="1">IF('Health SCR'!AN$3&gt;=$B544,OFFSET($D$502,0,'Health SCR'!AN$3-$B544)*OFFSET(Inputs!$C$30,0,$B544-2)/IF(sommmeProdInv(Inputs!$B$30:$AY$30,$D$502:$BA$502,'Health SCR'!AN$3)&gt;0,sommmeProdInv(Inputs!$B$30:$AY$30,$D$502:$BA$502,'Health SCR'!AN$3),1)+AN543,0)</f>
        <v>0</v>
      </c>
      <c r="AO544" s="339">
        <f ca="1">IF('Health SCR'!AO$3&gt;=$B544,OFFSET($D$502,0,'Health SCR'!AO$3-$B544)*OFFSET(Inputs!$C$30,0,$B544-2)/IF(sommmeProdInv(Inputs!$B$30:$AY$30,$D$502:$BA$502,'Health SCR'!AO$3)&gt;0,sommmeProdInv(Inputs!$B$30:$AY$30,$D$502:$BA$502,'Health SCR'!AO$3),1)+AO543,0)</f>
        <v>0</v>
      </c>
      <c r="AP544" s="339">
        <f ca="1">IF('Health SCR'!AP$3&gt;=$B544,OFFSET($D$502,0,'Health SCR'!AP$3-$B544)*OFFSET(Inputs!$C$30,0,$B544-2)/IF(sommmeProdInv(Inputs!$B$30:$AY$30,$D$502:$BA$502,'Health SCR'!AP$3)&gt;0,sommmeProdInv(Inputs!$B$30:$AY$30,$D$502:$BA$502,'Health SCR'!AP$3),1)+AP543,0)</f>
        <v>0</v>
      </c>
      <c r="AQ544" s="339">
        <f ca="1">IF('Health SCR'!AQ$3&gt;=$B544,OFFSET($D$502,0,'Health SCR'!AQ$3-$B544)*OFFSET(Inputs!$C$30,0,$B544-2)/IF(sommmeProdInv(Inputs!$B$30:$AY$30,$D$502:$BA$502,'Health SCR'!AQ$3)&gt;0,sommmeProdInv(Inputs!$B$30:$AY$30,$D$502:$BA$502,'Health SCR'!AQ$3),1)+AQ543,0)</f>
        <v>0</v>
      </c>
      <c r="AR544" s="339">
        <f ca="1">IF('Health SCR'!AR$3&gt;=$B544,OFFSET($D$502,0,'Health SCR'!AR$3-$B544)*OFFSET(Inputs!$C$30,0,$B544-2)/IF(sommmeProdInv(Inputs!$B$30:$AY$30,$D$502:$BA$502,'Health SCR'!AR$3)&gt;0,sommmeProdInv(Inputs!$B$30:$AY$30,$D$502:$BA$502,'Health SCR'!AR$3),1)+AR543,0)</f>
        <v>0</v>
      </c>
      <c r="AS544" s="339">
        <f ca="1">IF('Health SCR'!AS$3&gt;=$B544,OFFSET($D$502,0,'Health SCR'!AS$3-$B544)*OFFSET(Inputs!$C$30,0,$B544-2)/IF(sommmeProdInv(Inputs!$B$30:$AY$30,$D$502:$BA$502,'Health SCR'!AS$3)&gt;0,sommmeProdInv(Inputs!$B$30:$AY$30,$D$502:$BA$502,'Health SCR'!AS$3),1)+AS543,0)</f>
        <v>0</v>
      </c>
      <c r="AT544" s="339">
        <f ca="1">IF('Health SCR'!AT$3&gt;=$B544,OFFSET($D$502,0,'Health SCR'!AT$3-$B544)*OFFSET(Inputs!$C$30,0,$B544-2)/IF(sommmeProdInv(Inputs!$B$30:$AY$30,$D$502:$BA$502,'Health SCR'!AT$3)&gt;0,sommmeProdInv(Inputs!$B$30:$AY$30,$D$502:$BA$502,'Health SCR'!AT$3),1)+AT543,0)</f>
        <v>0</v>
      </c>
      <c r="AU544" s="339">
        <f ca="1">IF('Health SCR'!AU$3&gt;=$B544,OFFSET($D$502,0,'Health SCR'!AU$3-$B544)*OFFSET(Inputs!$C$30,0,$B544-2)/IF(sommmeProdInv(Inputs!$B$30:$AY$30,$D$502:$BA$502,'Health SCR'!AU$3)&gt;0,sommmeProdInv(Inputs!$B$30:$AY$30,$D$502:$BA$502,'Health SCR'!AU$3),1)+AU543,0)</f>
        <v>0</v>
      </c>
      <c r="AV544" s="339">
        <f ca="1">IF('Health SCR'!AV$3&gt;=$B544,OFFSET($D$502,0,'Health SCR'!AV$3-$B544)*OFFSET(Inputs!$C$30,0,$B544-2)/IF(sommmeProdInv(Inputs!$B$30:$AY$30,$D$502:$BA$502,'Health SCR'!AV$3)&gt;0,sommmeProdInv(Inputs!$B$30:$AY$30,$D$502:$BA$502,'Health SCR'!AV$3),1)+AV543,0)</f>
        <v>0</v>
      </c>
      <c r="AW544" s="339">
        <f ca="1">IF('Health SCR'!AW$3&gt;=$B544,OFFSET($D$502,0,'Health SCR'!AW$3-$B544)*OFFSET(Inputs!$C$30,0,$B544-2)/IF(sommmeProdInv(Inputs!$B$30:$AY$30,$D$502:$BA$502,'Health SCR'!AW$3)&gt;0,sommmeProdInv(Inputs!$B$30:$AY$30,$D$502:$BA$502,'Health SCR'!AW$3),1)+AW543,0)</f>
        <v>0</v>
      </c>
      <c r="AX544" s="339">
        <f ca="1">IF('Health SCR'!AX$3&gt;=$B544,OFFSET($D$502,0,'Health SCR'!AX$3-$B544)*OFFSET(Inputs!$C$30,0,$B544-2)/IF(sommmeProdInv(Inputs!$B$30:$AY$30,$D$502:$BA$502,'Health SCR'!AX$3)&gt;0,sommmeProdInv(Inputs!$B$30:$AY$30,$D$502:$BA$502,'Health SCR'!AX$3),1)+AX543,0)</f>
        <v>0</v>
      </c>
      <c r="AY544" s="339">
        <f ca="1">IF('Health SCR'!AY$3&gt;=$B544,OFFSET($D$502,0,'Health SCR'!AY$3-$B544)*OFFSET(Inputs!$C$30,0,$B544-2)/IF(sommmeProdInv(Inputs!$B$30:$AY$30,$D$502:$BA$502,'Health SCR'!AY$3)&gt;0,sommmeProdInv(Inputs!$B$30:$AY$30,$D$502:$BA$502,'Health SCR'!AY$3),1)+AY543,0)</f>
        <v>0</v>
      </c>
      <c r="AZ544" s="339">
        <f ca="1">IF('Health SCR'!AZ$3&gt;=$B544,OFFSET($D$502,0,'Health SCR'!AZ$3-$B544)*OFFSET(Inputs!$C$30,0,$B544-2)/IF(sommmeProdInv(Inputs!$B$30:$AY$30,$D$502:$BA$502,'Health SCR'!AZ$3)&gt;0,sommmeProdInv(Inputs!$B$30:$AY$30,$D$502:$BA$502,'Health SCR'!AZ$3),1)+AZ543,0)</f>
        <v>0</v>
      </c>
      <c r="BA544" s="339">
        <f ca="1">IF('Health SCR'!BA$3&gt;=$B544,OFFSET($D$502,0,'Health SCR'!BA$3-$B544)*OFFSET(Inputs!$C$30,0,$B544-2)/IF(sommmeProdInv(Inputs!$B$30:$AY$30,$D$502:$BA$502,'Health SCR'!BA$3)&gt;0,sommmeProdInv(Inputs!$B$30:$AY$30,$D$502:$BA$502,'Health SCR'!BA$3),1)+BA543,0)</f>
        <v>0</v>
      </c>
    </row>
    <row r="545" spans="1:256" s="221" customFormat="1" outlineLevel="1">
      <c r="A545" s="16"/>
      <c r="B545" s="978">
        <v>42</v>
      </c>
      <c r="C545" s="979"/>
      <c r="E545" s="338">
        <f ca="1">IF('Health SCR'!E$3&gt;=$B545,OFFSET($D$502,0,'Health SCR'!E$3-$B545)*OFFSET(Inputs!$C$30,0,$B545-2)/IF(sommmeProdInv(Inputs!$B$30:$AY$30,$D$502:$BA$502,'Health SCR'!E$3)&gt;0,sommmeProdInv(Inputs!$B$30:$AY$30,$D$502:$BA$502,'Health SCR'!E$3),1)+E544,0)</f>
        <v>0</v>
      </c>
      <c r="F545" s="339">
        <f ca="1">IF('Health SCR'!F$3&gt;=$B545,OFFSET($D$502,0,'Health SCR'!F$3-$B545)*OFFSET(Inputs!$C$30,0,$B545-2)/IF(sommmeProdInv(Inputs!$B$30:$AY$30,$D$502:$BA$502,'Health SCR'!F$3)&gt;0,sommmeProdInv(Inputs!$B$30:$AY$30,$D$502:$BA$502,'Health SCR'!F$3),1)+F544,0)</f>
        <v>0</v>
      </c>
      <c r="G545" s="339">
        <f ca="1">IF('Health SCR'!G$3&gt;=$B545,OFFSET($D$502,0,'Health SCR'!G$3-$B545)*OFFSET(Inputs!$C$30,0,$B545-2)/IF(sommmeProdInv(Inputs!$B$30:$AY$30,$D$502:$BA$502,'Health SCR'!G$3)&gt;0,sommmeProdInv(Inputs!$B$30:$AY$30,$D$502:$BA$502,'Health SCR'!G$3),1)+G544,0)</f>
        <v>0</v>
      </c>
      <c r="H545" s="339">
        <f ca="1">IF('Health SCR'!H$3&gt;=$B545,OFFSET($D$502,0,'Health SCR'!H$3-$B545)*OFFSET(Inputs!$C$30,0,$B545-2)/IF(sommmeProdInv(Inputs!$B$30:$AY$30,$D$502:$BA$502,'Health SCR'!H$3)&gt;0,sommmeProdInv(Inputs!$B$30:$AY$30,$D$502:$BA$502,'Health SCR'!H$3),1)+H544,0)</f>
        <v>0</v>
      </c>
      <c r="I545" s="339">
        <f ca="1">IF('Health SCR'!I$3&gt;=$B545,OFFSET($D$502,0,'Health SCR'!I$3-$B545)*OFFSET(Inputs!$C$30,0,$B545-2)/IF(sommmeProdInv(Inputs!$B$30:$AY$30,$D$502:$BA$502,'Health SCR'!I$3)&gt;0,sommmeProdInv(Inputs!$B$30:$AY$30,$D$502:$BA$502,'Health SCR'!I$3),1)+I544,0)</f>
        <v>0</v>
      </c>
      <c r="J545" s="339">
        <f ca="1">IF('Health SCR'!J$3&gt;=$B545,OFFSET($D$502,0,'Health SCR'!J$3-$B545)*OFFSET(Inputs!$C$30,0,$B545-2)/IF(sommmeProdInv(Inputs!$B$30:$AY$30,$D$502:$BA$502,'Health SCR'!J$3)&gt;0,sommmeProdInv(Inputs!$B$30:$AY$30,$D$502:$BA$502,'Health SCR'!J$3),1)+J544,0)</f>
        <v>0</v>
      </c>
      <c r="K545" s="339">
        <f ca="1">IF('Health SCR'!K$3&gt;=$B545,OFFSET($D$502,0,'Health SCR'!K$3-$B545)*OFFSET(Inputs!$C$30,0,$B545-2)/IF(sommmeProdInv(Inputs!$B$30:$AY$30,$D$502:$BA$502,'Health SCR'!K$3)&gt;0,sommmeProdInv(Inputs!$B$30:$AY$30,$D$502:$BA$502,'Health SCR'!K$3),1)+K544,0)</f>
        <v>0</v>
      </c>
      <c r="L545" s="339">
        <f ca="1">IF('Health SCR'!L$3&gt;=$B545,OFFSET($D$502,0,'Health SCR'!L$3-$B545)*OFFSET(Inputs!$C$30,0,$B545-2)/IF(sommmeProdInv(Inputs!$B$30:$AY$30,$D$502:$BA$502,'Health SCR'!L$3)&gt;0,sommmeProdInv(Inputs!$B$30:$AY$30,$D$502:$BA$502,'Health SCR'!L$3),1)+L544,0)</f>
        <v>0</v>
      </c>
      <c r="M545" s="339">
        <f ca="1">IF('Health SCR'!M$3&gt;=$B545,OFFSET($D$502,0,'Health SCR'!M$3-$B545)*OFFSET(Inputs!$C$30,0,$B545-2)/IF(sommmeProdInv(Inputs!$B$30:$AY$30,$D$502:$BA$502,'Health SCR'!M$3)&gt;0,sommmeProdInv(Inputs!$B$30:$AY$30,$D$502:$BA$502,'Health SCR'!M$3),1)+M544,0)</f>
        <v>0</v>
      </c>
      <c r="N545" s="339">
        <f ca="1">IF('Health SCR'!N$3&gt;=$B545,OFFSET($D$502,0,'Health SCR'!N$3-$B545)*OFFSET(Inputs!$C$30,0,$B545-2)/IF(sommmeProdInv(Inputs!$B$30:$AY$30,$D$502:$BA$502,'Health SCR'!N$3)&gt;0,sommmeProdInv(Inputs!$B$30:$AY$30,$D$502:$BA$502,'Health SCR'!N$3),1)+N544,0)</f>
        <v>0</v>
      </c>
      <c r="O545" s="339">
        <f ca="1">IF('Health SCR'!O$3&gt;=$B545,OFFSET($D$502,0,'Health SCR'!O$3-$B545)*OFFSET(Inputs!$C$30,0,$B545-2)/IF(sommmeProdInv(Inputs!$B$30:$AY$30,$D$502:$BA$502,'Health SCR'!O$3)&gt;0,sommmeProdInv(Inputs!$B$30:$AY$30,$D$502:$BA$502,'Health SCR'!O$3),1)+O544,0)</f>
        <v>0</v>
      </c>
      <c r="P545" s="339">
        <f ca="1">IF('Health SCR'!P$3&gt;=$B545,OFFSET($D$502,0,'Health SCR'!P$3-$B545)*OFFSET(Inputs!$C$30,0,$B545-2)/IF(sommmeProdInv(Inputs!$B$30:$AY$30,$D$502:$BA$502,'Health SCR'!P$3)&gt;0,sommmeProdInv(Inputs!$B$30:$AY$30,$D$502:$BA$502,'Health SCR'!P$3),1)+P544,0)</f>
        <v>0</v>
      </c>
      <c r="Q545" s="339">
        <f ca="1">IF('Health SCR'!Q$3&gt;=$B545,OFFSET($D$502,0,'Health SCR'!Q$3-$B545)*OFFSET(Inputs!$C$30,0,$B545-2)/IF(sommmeProdInv(Inputs!$B$30:$AY$30,$D$502:$BA$502,'Health SCR'!Q$3)&gt;0,sommmeProdInv(Inputs!$B$30:$AY$30,$D$502:$BA$502,'Health SCR'!Q$3),1)+Q544,0)</f>
        <v>0</v>
      </c>
      <c r="R545" s="339">
        <f ca="1">IF('Health SCR'!R$3&gt;=$B545,OFFSET($D$502,0,'Health SCR'!R$3-$B545)*OFFSET(Inputs!$C$30,0,$B545-2)/IF(sommmeProdInv(Inputs!$B$30:$AY$30,$D$502:$BA$502,'Health SCR'!R$3)&gt;0,sommmeProdInv(Inputs!$B$30:$AY$30,$D$502:$BA$502,'Health SCR'!R$3),1)+R544,0)</f>
        <v>0</v>
      </c>
      <c r="S545" s="339">
        <f ca="1">IF('Health SCR'!S$3&gt;=$B545,OFFSET($D$502,0,'Health SCR'!S$3-$B545)*OFFSET(Inputs!$C$30,0,$B545-2)/IF(sommmeProdInv(Inputs!$B$30:$AY$30,$D$502:$BA$502,'Health SCR'!S$3)&gt;0,sommmeProdInv(Inputs!$B$30:$AY$30,$D$502:$BA$502,'Health SCR'!S$3),1)+S544,0)</f>
        <v>0</v>
      </c>
      <c r="T545" s="339">
        <f ca="1">IF('Health SCR'!T$3&gt;=$B545,OFFSET($D$502,0,'Health SCR'!T$3-$B545)*OFFSET(Inputs!$C$30,0,$B545-2)/IF(sommmeProdInv(Inputs!$B$30:$AY$30,$D$502:$BA$502,'Health SCR'!T$3)&gt;0,sommmeProdInv(Inputs!$B$30:$AY$30,$D$502:$BA$502,'Health SCR'!T$3),1)+T544,0)</f>
        <v>0</v>
      </c>
      <c r="U545" s="339">
        <f ca="1">IF('Health SCR'!U$3&gt;=$B545,OFFSET($D$502,0,'Health SCR'!U$3-$B545)*OFFSET(Inputs!$C$30,0,$B545-2)/IF(sommmeProdInv(Inputs!$B$30:$AY$30,$D$502:$BA$502,'Health SCR'!U$3)&gt;0,sommmeProdInv(Inputs!$B$30:$AY$30,$D$502:$BA$502,'Health SCR'!U$3),1)+U544,0)</f>
        <v>0</v>
      </c>
      <c r="V545" s="339">
        <f ca="1">IF('Health SCR'!V$3&gt;=$B545,OFFSET($D$502,0,'Health SCR'!V$3-$B545)*OFFSET(Inputs!$C$30,0,$B545-2)/IF(sommmeProdInv(Inputs!$B$30:$AY$30,$D$502:$BA$502,'Health SCR'!V$3)&gt;0,sommmeProdInv(Inputs!$B$30:$AY$30,$D$502:$BA$502,'Health SCR'!V$3),1)+V544,0)</f>
        <v>0</v>
      </c>
      <c r="W545" s="339">
        <f ca="1">IF('Health SCR'!W$3&gt;=$B545,OFFSET($D$502,0,'Health SCR'!W$3-$B545)*OFFSET(Inputs!$C$30,0,$B545-2)/IF(sommmeProdInv(Inputs!$B$30:$AY$30,$D$502:$BA$502,'Health SCR'!W$3)&gt;0,sommmeProdInv(Inputs!$B$30:$AY$30,$D$502:$BA$502,'Health SCR'!W$3),1)+W544,0)</f>
        <v>0</v>
      </c>
      <c r="X545" s="339">
        <f ca="1">IF('Health SCR'!X$3&gt;=$B545,OFFSET($D$502,0,'Health SCR'!X$3-$B545)*OFFSET(Inputs!$C$30,0,$B545-2)/IF(sommmeProdInv(Inputs!$B$30:$AY$30,$D$502:$BA$502,'Health SCR'!X$3)&gt;0,sommmeProdInv(Inputs!$B$30:$AY$30,$D$502:$BA$502,'Health SCR'!X$3),1)+X544,0)</f>
        <v>0</v>
      </c>
      <c r="Y545" s="339">
        <f ca="1">IF('Health SCR'!Y$3&gt;=$B545,OFFSET($D$502,0,'Health SCR'!Y$3-$B545)*OFFSET(Inputs!$C$30,0,$B545-2)/IF(sommmeProdInv(Inputs!$B$30:$AY$30,$D$502:$BA$502,'Health SCR'!Y$3)&gt;0,sommmeProdInv(Inputs!$B$30:$AY$30,$D$502:$BA$502,'Health SCR'!Y$3),1)+Y544,0)</f>
        <v>0</v>
      </c>
      <c r="Z545" s="339">
        <f ca="1">IF('Health SCR'!Z$3&gt;=$B545,OFFSET($D$502,0,'Health SCR'!Z$3-$B545)*OFFSET(Inputs!$C$30,0,$B545-2)/IF(sommmeProdInv(Inputs!$B$30:$AY$30,$D$502:$BA$502,'Health SCR'!Z$3)&gt;0,sommmeProdInv(Inputs!$B$30:$AY$30,$D$502:$BA$502,'Health SCR'!Z$3),1)+Z544,0)</f>
        <v>0</v>
      </c>
      <c r="AA545" s="339">
        <f ca="1">IF('Health SCR'!AA$3&gt;=$B545,OFFSET($D$502,0,'Health SCR'!AA$3-$B545)*OFFSET(Inputs!$C$30,0,$B545-2)/IF(sommmeProdInv(Inputs!$B$30:$AY$30,$D$502:$BA$502,'Health SCR'!AA$3)&gt;0,sommmeProdInv(Inputs!$B$30:$AY$30,$D$502:$BA$502,'Health SCR'!AA$3),1)+AA544,0)</f>
        <v>0</v>
      </c>
      <c r="AB545" s="339">
        <f ca="1">IF('Health SCR'!AB$3&gt;=$B545,OFFSET($D$502,0,'Health SCR'!AB$3-$B545)*OFFSET(Inputs!$C$30,0,$B545-2)/IF(sommmeProdInv(Inputs!$B$30:$AY$30,$D$502:$BA$502,'Health SCR'!AB$3)&gt;0,sommmeProdInv(Inputs!$B$30:$AY$30,$D$502:$BA$502,'Health SCR'!AB$3),1)+AB544,0)</f>
        <v>0</v>
      </c>
      <c r="AC545" s="339">
        <f ca="1">IF('Health SCR'!AC$3&gt;=$B545,OFFSET($D$502,0,'Health SCR'!AC$3-$B545)*OFFSET(Inputs!$C$30,0,$B545-2)/IF(sommmeProdInv(Inputs!$B$30:$AY$30,$D$502:$BA$502,'Health SCR'!AC$3)&gt;0,sommmeProdInv(Inputs!$B$30:$AY$30,$D$502:$BA$502,'Health SCR'!AC$3),1)+AC544,0)</f>
        <v>0</v>
      </c>
      <c r="AD545" s="339">
        <f ca="1">IF('Health SCR'!AD$3&gt;=$B545,OFFSET($D$502,0,'Health SCR'!AD$3-$B545)*OFFSET(Inputs!$C$30,0,$B545-2)/IF(sommmeProdInv(Inputs!$B$30:$AY$30,$D$502:$BA$502,'Health SCR'!AD$3)&gt;0,sommmeProdInv(Inputs!$B$30:$AY$30,$D$502:$BA$502,'Health SCR'!AD$3),1)+AD544,0)</f>
        <v>0</v>
      </c>
      <c r="AE545" s="339">
        <f ca="1">IF('Health SCR'!AE$3&gt;=$B545,OFFSET($D$502,0,'Health SCR'!AE$3-$B545)*OFFSET(Inputs!$C$30,0,$B545-2)/IF(sommmeProdInv(Inputs!$B$30:$AY$30,$D$502:$BA$502,'Health SCR'!AE$3)&gt;0,sommmeProdInv(Inputs!$B$30:$AY$30,$D$502:$BA$502,'Health SCR'!AE$3),1)+AE544,0)</f>
        <v>0</v>
      </c>
      <c r="AF545" s="339">
        <f ca="1">IF('Health SCR'!AF$3&gt;=$B545,OFFSET($D$502,0,'Health SCR'!AF$3-$B545)*OFFSET(Inputs!$C$30,0,$B545-2)/IF(sommmeProdInv(Inputs!$B$30:$AY$30,$D$502:$BA$502,'Health SCR'!AF$3)&gt;0,sommmeProdInv(Inputs!$B$30:$AY$30,$D$502:$BA$502,'Health SCR'!AF$3),1)+AF544,0)</f>
        <v>0</v>
      </c>
      <c r="AG545" s="339">
        <f ca="1">IF('Health SCR'!AG$3&gt;=$B545,OFFSET($D$502,0,'Health SCR'!AG$3-$B545)*OFFSET(Inputs!$C$30,0,$B545-2)/IF(sommmeProdInv(Inputs!$B$30:$AY$30,$D$502:$BA$502,'Health SCR'!AG$3)&gt;0,sommmeProdInv(Inputs!$B$30:$AY$30,$D$502:$BA$502,'Health SCR'!AG$3),1)+AG544,0)</f>
        <v>0</v>
      </c>
      <c r="AH545" s="339">
        <f ca="1">IF('Health SCR'!AH$3&gt;=$B545,OFFSET($D$502,0,'Health SCR'!AH$3-$B545)*OFFSET(Inputs!$C$30,0,$B545-2)/IF(sommmeProdInv(Inputs!$B$30:$AY$30,$D$502:$BA$502,'Health SCR'!AH$3)&gt;0,sommmeProdInv(Inputs!$B$30:$AY$30,$D$502:$BA$502,'Health SCR'!AH$3),1)+AH544,0)</f>
        <v>0</v>
      </c>
      <c r="AI545" s="339">
        <f ca="1">IF('Health SCR'!AI$3&gt;=$B545,OFFSET($D$502,0,'Health SCR'!AI$3-$B545)*OFFSET(Inputs!$C$30,0,$B545-2)/IF(sommmeProdInv(Inputs!$B$30:$AY$30,$D$502:$BA$502,'Health SCR'!AI$3)&gt;0,sommmeProdInv(Inputs!$B$30:$AY$30,$D$502:$BA$502,'Health SCR'!AI$3),1)+AI544,0)</f>
        <v>0</v>
      </c>
      <c r="AJ545" s="339">
        <f ca="1">IF('Health SCR'!AJ$3&gt;=$B545,OFFSET($D$502,0,'Health SCR'!AJ$3-$B545)*OFFSET(Inputs!$C$30,0,$B545-2)/IF(sommmeProdInv(Inputs!$B$30:$AY$30,$D$502:$BA$502,'Health SCR'!AJ$3)&gt;0,sommmeProdInv(Inputs!$B$30:$AY$30,$D$502:$BA$502,'Health SCR'!AJ$3),1)+AJ544,0)</f>
        <v>0</v>
      </c>
      <c r="AK545" s="339">
        <f ca="1">IF('Health SCR'!AK$3&gt;=$B545,OFFSET($D$502,0,'Health SCR'!AK$3-$B545)*OFFSET(Inputs!$C$30,0,$B545-2)/IF(sommmeProdInv(Inputs!$B$30:$AY$30,$D$502:$BA$502,'Health SCR'!AK$3)&gt;0,sommmeProdInv(Inputs!$B$30:$AY$30,$D$502:$BA$502,'Health SCR'!AK$3),1)+AK544,0)</f>
        <v>0</v>
      </c>
      <c r="AL545" s="339">
        <f ca="1">IF('Health SCR'!AL$3&gt;=$B545,OFFSET($D$502,0,'Health SCR'!AL$3-$B545)*OFFSET(Inputs!$C$30,0,$B545-2)/IF(sommmeProdInv(Inputs!$B$30:$AY$30,$D$502:$BA$502,'Health SCR'!AL$3)&gt;0,sommmeProdInv(Inputs!$B$30:$AY$30,$D$502:$BA$502,'Health SCR'!AL$3),1)+AL544,0)</f>
        <v>0</v>
      </c>
      <c r="AM545" s="339">
        <f ca="1">IF('Health SCR'!AM$3&gt;=$B545,OFFSET($D$502,0,'Health SCR'!AM$3-$B545)*OFFSET(Inputs!$C$30,0,$B545-2)/IF(sommmeProdInv(Inputs!$B$30:$AY$30,$D$502:$BA$502,'Health SCR'!AM$3)&gt;0,sommmeProdInv(Inputs!$B$30:$AY$30,$D$502:$BA$502,'Health SCR'!AM$3),1)+AM544,0)</f>
        <v>0</v>
      </c>
      <c r="AN545" s="339">
        <f ca="1">IF('Health SCR'!AN$3&gt;=$B545,OFFSET($D$502,0,'Health SCR'!AN$3-$B545)*OFFSET(Inputs!$C$30,0,$B545-2)/IF(sommmeProdInv(Inputs!$B$30:$AY$30,$D$502:$BA$502,'Health SCR'!AN$3)&gt;0,sommmeProdInv(Inputs!$B$30:$AY$30,$D$502:$BA$502,'Health SCR'!AN$3),1)+AN544,0)</f>
        <v>0</v>
      </c>
      <c r="AO545" s="339">
        <f ca="1">IF('Health SCR'!AO$3&gt;=$B545,OFFSET($D$502,0,'Health SCR'!AO$3-$B545)*OFFSET(Inputs!$C$30,0,$B545-2)/IF(sommmeProdInv(Inputs!$B$30:$AY$30,$D$502:$BA$502,'Health SCR'!AO$3)&gt;0,sommmeProdInv(Inputs!$B$30:$AY$30,$D$502:$BA$502,'Health SCR'!AO$3),1)+AO544,0)</f>
        <v>0</v>
      </c>
      <c r="AP545" s="339">
        <f ca="1">IF('Health SCR'!AP$3&gt;=$B545,OFFSET($D$502,0,'Health SCR'!AP$3-$B545)*OFFSET(Inputs!$C$30,0,$B545-2)/IF(sommmeProdInv(Inputs!$B$30:$AY$30,$D$502:$BA$502,'Health SCR'!AP$3)&gt;0,sommmeProdInv(Inputs!$B$30:$AY$30,$D$502:$BA$502,'Health SCR'!AP$3),1)+AP544,0)</f>
        <v>0</v>
      </c>
      <c r="AQ545" s="339">
        <f ca="1">IF('Health SCR'!AQ$3&gt;=$B545,OFFSET($D$502,0,'Health SCR'!AQ$3-$B545)*OFFSET(Inputs!$C$30,0,$B545-2)/IF(sommmeProdInv(Inputs!$B$30:$AY$30,$D$502:$BA$502,'Health SCR'!AQ$3)&gt;0,sommmeProdInv(Inputs!$B$30:$AY$30,$D$502:$BA$502,'Health SCR'!AQ$3),1)+AQ544,0)</f>
        <v>0</v>
      </c>
      <c r="AR545" s="339">
        <f ca="1">IF('Health SCR'!AR$3&gt;=$B545,OFFSET($D$502,0,'Health SCR'!AR$3-$B545)*OFFSET(Inputs!$C$30,0,$B545-2)/IF(sommmeProdInv(Inputs!$B$30:$AY$30,$D$502:$BA$502,'Health SCR'!AR$3)&gt;0,sommmeProdInv(Inputs!$B$30:$AY$30,$D$502:$BA$502,'Health SCR'!AR$3),1)+AR544,0)</f>
        <v>0</v>
      </c>
      <c r="AS545" s="339">
        <f ca="1">IF('Health SCR'!AS$3&gt;=$B545,OFFSET($D$502,0,'Health SCR'!AS$3-$B545)*OFFSET(Inputs!$C$30,0,$B545-2)/IF(sommmeProdInv(Inputs!$B$30:$AY$30,$D$502:$BA$502,'Health SCR'!AS$3)&gt;0,sommmeProdInv(Inputs!$B$30:$AY$30,$D$502:$BA$502,'Health SCR'!AS$3),1)+AS544,0)</f>
        <v>0</v>
      </c>
      <c r="AT545" s="339">
        <f ca="1">IF('Health SCR'!AT$3&gt;=$B545,OFFSET($D$502,0,'Health SCR'!AT$3-$B545)*OFFSET(Inputs!$C$30,0,$B545-2)/IF(sommmeProdInv(Inputs!$B$30:$AY$30,$D$502:$BA$502,'Health SCR'!AT$3)&gt;0,sommmeProdInv(Inputs!$B$30:$AY$30,$D$502:$BA$502,'Health SCR'!AT$3),1)+AT544,0)</f>
        <v>0</v>
      </c>
      <c r="AU545" s="339">
        <f ca="1">IF('Health SCR'!AU$3&gt;=$B545,OFFSET($D$502,0,'Health SCR'!AU$3-$B545)*OFFSET(Inputs!$C$30,0,$B545-2)/IF(sommmeProdInv(Inputs!$B$30:$AY$30,$D$502:$BA$502,'Health SCR'!AU$3)&gt;0,sommmeProdInv(Inputs!$B$30:$AY$30,$D$502:$BA$502,'Health SCR'!AU$3),1)+AU544,0)</f>
        <v>0</v>
      </c>
      <c r="AV545" s="339">
        <f ca="1">IF('Health SCR'!AV$3&gt;=$B545,OFFSET($D$502,0,'Health SCR'!AV$3-$B545)*OFFSET(Inputs!$C$30,0,$B545-2)/IF(sommmeProdInv(Inputs!$B$30:$AY$30,$D$502:$BA$502,'Health SCR'!AV$3)&gt;0,sommmeProdInv(Inputs!$B$30:$AY$30,$D$502:$BA$502,'Health SCR'!AV$3),1)+AV544,0)</f>
        <v>0</v>
      </c>
      <c r="AW545" s="339">
        <f ca="1">IF('Health SCR'!AW$3&gt;=$B545,OFFSET($D$502,0,'Health SCR'!AW$3-$B545)*OFFSET(Inputs!$C$30,0,$B545-2)/IF(sommmeProdInv(Inputs!$B$30:$AY$30,$D$502:$BA$502,'Health SCR'!AW$3)&gt;0,sommmeProdInv(Inputs!$B$30:$AY$30,$D$502:$BA$502,'Health SCR'!AW$3),1)+AW544,0)</f>
        <v>0</v>
      </c>
      <c r="AX545" s="339">
        <f ca="1">IF('Health SCR'!AX$3&gt;=$B545,OFFSET($D$502,0,'Health SCR'!AX$3-$B545)*OFFSET(Inputs!$C$30,0,$B545-2)/IF(sommmeProdInv(Inputs!$B$30:$AY$30,$D$502:$BA$502,'Health SCR'!AX$3)&gt;0,sommmeProdInv(Inputs!$B$30:$AY$30,$D$502:$BA$502,'Health SCR'!AX$3),1)+AX544,0)</f>
        <v>0</v>
      </c>
      <c r="AY545" s="339">
        <f ca="1">IF('Health SCR'!AY$3&gt;=$B545,OFFSET($D$502,0,'Health SCR'!AY$3-$B545)*OFFSET(Inputs!$C$30,0,$B545-2)/IF(sommmeProdInv(Inputs!$B$30:$AY$30,$D$502:$BA$502,'Health SCR'!AY$3)&gt;0,sommmeProdInv(Inputs!$B$30:$AY$30,$D$502:$BA$502,'Health SCR'!AY$3),1)+AY544,0)</f>
        <v>0</v>
      </c>
      <c r="AZ545" s="339">
        <f ca="1">IF('Health SCR'!AZ$3&gt;=$B545,OFFSET($D$502,0,'Health SCR'!AZ$3-$B545)*OFFSET(Inputs!$C$30,0,$B545-2)/IF(sommmeProdInv(Inputs!$B$30:$AY$30,$D$502:$BA$502,'Health SCR'!AZ$3)&gt;0,sommmeProdInv(Inputs!$B$30:$AY$30,$D$502:$BA$502,'Health SCR'!AZ$3),1)+AZ544,0)</f>
        <v>0</v>
      </c>
      <c r="BA545" s="339">
        <f ca="1">IF('Health SCR'!BA$3&gt;=$B545,OFFSET($D$502,0,'Health SCR'!BA$3-$B545)*OFFSET(Inputs!$C$30,0,$B545-2)/IF(sommmeProdInv(Inputs!$B$30:$AY$30,$D$502:$BA$502,'Health SCR'!BA$3)&gt;0,sommmeProdInv(Inputs!$B$30:$AY$30,$D$502:$BA$502,'Health SCR'!BA$3),1)+BA544,0)</f>
        <v>0</v>
      </c>
    </row>
    <row r="546" spans="1:256" s="221" customFormat="1" outlineLevel="1">
      <c r="A546" s="16"/>
      <c r="B546" s="978">
        <v>43</v>
      </c>
      <c r="C546" s="979"/>
      <c r="E546" s="338">
        <f ca="1">IF('Health SCR'!E$3&gt;=$B546,OFFSET($D$502,0,'Health SCR'!E$3-$B546)*OFFSET(Inputs!$C$30,0,$B546-2)/IF(sommmeProdInv(Inputs!$B$30:$AY$30,$D$502:$BA$502,'Health SCR'!E$3)&gt;0,sommmeProdInv(Inputs!$B$30:$AY$30,$D$502:$BA$502,'Health SCR'!E$3),1)+E545,0)</f>
        <v>0</v>
      </c>
      <c r="F546" s="339">
        <f ca="1">IF('Health SCR'!F$3&gt;=$B546,OFFSET($D$502,0,'Health SCR'!F$3-$B546)*OFFSET(Inputs!$C$30,0,$B546-2)/IF(sommmeProdInv(Inputs!$B$30:$AY$30,$D$502:$BA$502,'Health SCR'!F$3)&gt;0,sommmeProdInv(Inputs!$B$30:$AY$30,$D$502:$BA$502,'Health SCR'!F$3),1)+F545,0)</f>
        <v>0</v>
      </c>
      <c r="G546" s="339">
        <f ca="1">IF('Health SCR'!G$3&gt;=$B546,OFFSET($D$502,0,'Health SCR'!G$3-$B546)*OFFSET(Inputs!$C$30,0,$B546-2)/IF(sommmeProdInv(Inputs!$B$30:$AY$30,$D$502:$BA$502,'Health SCR'!G$3)&gt;0,sommmeProdInv(Inputs!$B$30:$AY$30,$D$502:$BA$502,'Health SCR'!G$3),1)+G545,0)</f>
        <v>0</v>
      </c>
      <c r="H546" s="339">
        <f ca="1">IF('Health SCR'!H$3&gt;=$B546,OFFSET($D$502,0,'Health SCR'!H$3-$B546)*OFFSET(Inputs!$C$30,0,$B546-2)/IF(sommmeProdInv(Inputs!$B$30:$AY$30,$D$502:$BA$502,'Health SCR'!H$3)&gt;0,sommmeProdInv(Inputs!$B$30:$AY$30,$D$502:$BA$502,'Health SCR'!H$3),1)+H545,0)</f>
        <v>0</v>
      </c>
      <c r="I546" s="339">
        <f ca="1">IF('Health SCR'!I$3&gt;=$B546,OFFSET($D$502,0,'Health SCR'!I$3-$B546)*OFFSET(Inputs!$C$30,0,$B546-2)/IF(sommmeProdInv(Inputs!$B$30:$AY$30,$D$502:$BA$502,'Health SCR'!I$3)&gt;0,sommmeProdInv(Inputs!$B$30:$AY$30,$D$502:$BA$502,'Health SCR'!I$3),1)+I545,0)</f>
        <v>0</v>
      </c>
      <c r="J546" s="339">
        <f ca="1">IF('Health SCR'!J$3&gt;=$B546,OFFSET($D$502,0,'Health SCR'!J$3-$B546)*OFFSET(Inputs!$C$30,0,$B546-2)/IF(sommmeProdInv(Inputs!$B$30:$AY$30,$D$502:$BA$502,'Health SCR'!J$3)&gt;0,sommmeProdInv(Inputs!$B$30:$AY$30,$D$502:$BA$502,'Health SCR'!J$3),1)+J545,0)</f>
        <v>0</v>
      </c>
      <c r="K546" s="339">
        <f ca="1">IF('Health SCR'!K$3&gt;=$B546,OFFSET($D$502,0,'Health SCR'!K$3-$B546)*OFFSET(Inputs!$C$30,0,$B546-2)/IF(sommmeProdInv(Inputs!$B$30:$AY$30,$D$502:$BA$502,'Health SCR'!K$3)&gt;0,sommmeProdInv(Inputs!$B$30:$AY$30,$D$502:$BA$502,'Health SCR'!K$3),1)+K545,0)</f>
        <v>0</v>
      </c>
      <c r="L546" s="339">
        <f ca="1">IF('Health SCR'!L$3&gt;=$B546,OFFSET($D$502,0,'Health SCR'!L$3-$B546)*OFFSET(Inputs!$C$30,0,$B546-2)/IF(sommmeProdInv(Inputs!$B$30:$AY$30,$D$502:$BA$502,'Health SCR'!L$3)&gt;0,sommmeProdInv(Inputs!$B$30:$AY$30,$D$502:$BA$502,'Health SCR'!L$3),1)+L545,0)</f>
        <v>0</v>
      </c>
      <c r="M546" s="339">
        <f ca="1">IF('Health SCR'!M$3&gt;=$B546,OFFSET($D$502,0,'Health SCR'!M$3-$B546)*OFFSET(Inputs!$C$30,0,$B546-2)/IF(sommmeProdInv(Inputs!$B$30:$AY$30,$D$502:$BA$502,'Health SCR'!M$3)&gt;0,sommmeProdInv(Inputs!$B$30:$AY$30,$D$502:$BA$502,'Health SCR'!M$3),1)+M545,0)</f>
        <v>0</v>
      </c>
      <c r="N546" s="339">
        <f ca="1">IF('Health SCR'!N$3&gt;=$B546,OFFSET($D$502,0,'Health SCR'!N$3-$B546)*OFFSET(Inputs!$C$30,0,$B546-2)/IF(sommmeProdInv(Inputs!$B$30:$AY$30,$D$502:$BA$502,'Health SCR'!N$3)&gt;0,sommmeProdInv(Inputs!$B$30:$AY$30,$D$502:$BA$502,'Health SCR'!N$3),1)+N545,0)</f>
        <v>0</v>
      </c>
      <c r="O546" s="339">
        <f ca="1">IF('Health SCR'!O$3&gt;=$B546,OFFSET($D$502,0,'Health SCR'!O$3-$B546)*OFFSET(Inputs!$C$30,0,$B546-2)/IF(sommmeProdInv(Inputs!$B$30:$AY$30,$D$502:$BA$502,'Health SCR'!O$3)&gt;0,sommmeProdInv(Inputs!$B$30:$AY$30,$D$502:$BA$502,'Health SCR'!O$3),1)+O545,0)</f>
        <v>0</v>
      </c>
      <c r="P546" s="339">
        <f ca="1">IF('Health SCR'!P$3&gt;=$B546,OFFSET($D$502,0,'Health SCR'!P$3-$B546)*OFFSET(Inputs!$C$30,0,$B546-2)/IF(sommmeProdInv(Inputs!$B$30:$AY$30,$D$502:$BA$502,'Health SCR'!P$3)&gt;0,sommmeProdInv(Inputs!$B$30:$AY$30,$D$502:$BA$502,'Health SCR'!P$3),1)+P545,0)</f>
        <v>0</v>
      </c>
      <c r="Q546" s="339">
        <f ca="1">IF('Health SCR'!Q$3&gt;=$B546,OFFSET($D$502,0,'Health SCR'!Q$3-$B546)*OFFSET(Inputs!$C$30,0,$B546-2)/IF(sommmeProdInv(Inputs!$B$30:$AY$30,$D$502:$BA$502,'Health SCR'!Q$3)&gt;0,sommmeProdInv(Inputs!$B$30:$AY$30,$D$502:$BA$502,'Health SCR'!Q$3),1)+Q545,0)</f>
        <v>0</v>
      </c>
      <c r="R546" s="339">
        <f ca="1">IF('Health SCR'!R$3&gt;=$B546,OFFSET($D$502,0,'Health SCR'!R$3-$B546)*OFFSET(Inputs!$C$30,0,$B546-2)/IF(sommmeProdInv(Inputs!$B$30:$AY$30,$D$502:$BA$502,'Health SCR'!R$3)&gt;0,sommmeProdInv(Inputs!$B$30:$AY$30,$D$502:$BA$502,'Health SCR'!R$3),1)+R545,0)</f>
        <v>0</v>
      </c>
      <c r="S546" s="339">
        <f ca="1">IF('Health SCR'!S$3&gt;=$B546,OFFSET($D$502,0,'Health SCR'!S$3-$B546)*OFFSET(Inputs!$C$30,0,$B546-2)/IF(sommmeProdInv(Inputs!$B$30:$AY$30,$D$502:$BA$502,'Health SCR'!S$3)&gt;0,sommmeProdInv(Inputs!$B$30:$AY$30,$D$502:$BA$502,'Health SCR'!S$3),1)+S545,0)</f>
        <v>0</v>
      </c>
      <c r="T546" s="339">
        <f ca="1">IF('Health SCR'!T$3&gt;=$B546,OFFSET($D$502,0,'Health SCR'!T$3-$B546)*OFFSET(Inputs!$C$30,0,$B546-2)/IF(sommmeProdInv(Inputs!$B$30:$AY$30,$D$502:$BA$502,'Health SCR'!T$3)&gt;0,sommmeProdInv(Inputs!$B$30:$AY$30,$D$502:$BA$502,'Health SCR'!T$3),1)+T545,0)</f>
        <v>0</v>
      </c>
      <c r="U546" s="339">
        <f ca="1">IF('Health SCR'!U$3&gt;=$B546,OFFSET($D$502,0,'Health SCR'!U$3-$B546)*OFFSET(Inputs!$C$30,0,$B546-2)/IF(sommmeProdInv(Inputs!$B$30:$AY$30,$D$502:$BA$502,'Health SCR'!U$3)&gt;0,sommmeProdInv(Inputs!$B$30:$AY$30,$D$502:$BA$502,'Health SCR'!U$3),1)+U545,0)</f>
        <v>0</v>
      </c>
      <c r="V546" s="339">
        <f ca="1">IF('Health SCR'!V$3&gt;=$B546,OFFSET($D$502,0,'Health SCR'!V$3-$B546)*OFFSET(Inputs!$C$30,0,$B546-2)/IF(sommmeProdInv(Inputs!$B$30:$AY$30,$D$502:$BA$502,'Health SCR'!V$3)&gt;0,sommmeProdInv(Inputs!$B$30:$AY$30,$D$502:$BA$502,'Health SCR'!V$3),1)+V545,0)</f>
        <v>0</v>
      </c>
      <c r="W546" s="339">
        <f ca="1">IF('Health SCR'!W$3&gt;=$B546,OFFSET($D$502,0,'Health SCR'!W$3-$B546)*OFFSET(Inputs!$C$30,0,$B546-2)/IF(sommmeProdInv(Inputs!$B$30:$AY$30,$D$502:$BA$502,'Health SCR'!W$3)&gt;0,sommmeProdInv(Inputs!$B$30:$AY$30,$D$502:$BA$502,'Health SCR'!W$3),1)+W545,0)</f>
        <v>0</v>
      </c>
      <c r="X546" s="339">
        <f ca="1">IF('Health SCR'!X$3&gt;=$B546,OFFSET($D$502,0,'Health SCR'!X$3-$B546)*OFFSET(Inputs!$C$30,0,$B546-2)/IF(sommmeProdInv(Inputs!$B$30:$AY$30,$D$502:$BA$502,'Health SCR'!X$3)&gt;0,sommmeProdInv(Inputs!$B$30:$AY$30,$D$502:$BA$502,'Health SCR'!X$3),1)+X545,0)</f>
        <v>0</v>
      </c>
      <c r="Y546" s="339">
        <f ca="1">IF('Health SCR'!Y$3&gt;=$B546,OFFSET($D$502,0,'Health SCR'!Y$3-$B546)*OFFSET(Inputs!$C$30,0,$B546-2)/IF(sommmeProdInv(Inputs!$B$30:$AY$30,$D$502:$BA$502,'Health SCR'!Y$3)&gt;0,sommmeProdInv(Inputs!$B$30:$AY$30,$D$502:$BA$502,'Health SCR'!Y$3),1)+Y545,0)</f>
        <v>0</v>
      </c>
      <c r="Z546" s="339">
        <f ca="1">IF('Health SCR'!Z$3&gt;=$B546,OFFSET($D$502,0,'Health SCR'!Z$3-$B546)*OFFSET(Inputs!$C$30,0,$B546-2)/IF(sommmeProdInv(Inputs!$B$30:$AY$30,$D$502:$BA$502,'Health SCR'!Z$3)&gt;0,sommmeProdInv(Inputs!$B$30:$AY$30,$D$502:$BA$502,'Health SCR'!Z$3),1)+Z545,0)</f>
        <v>0</v>
      </c>
      <c r="AA546" s="339">
        <f ca="1">IF('Health SCR'!AA$3&gt;=$B546,OFFSET($D$502,0,'Health SCR'!AA$3-$B546)*OFFSET(Inputs!$C$30,0,$B546-2)/IF(sommmeProdInv(Inputs!$B$30:$AY$30,$D$502:$BA$502,'Health SCR'!AA$3)&gt;0,sommmeProdInv(Inputs!$B$30:$AY$30,$D$502:$BA$502,'Health SCR'!AA$3),1)+AA545,0)</f>
        <v>0</v>
      </c>
      <c r="AB546" s="339">
        <f ca="1">IF('Health SCR'!AB$3&gt;=$B546,OFFSET($D$502,0,'Health SCR'!AB$3-$B546)*OFFSET(Inputs!$C$30,0,$B546-2)/IF(sommmeProdInv(Inputs!$B$30:$AY$30,$D$502:$BA$502,'Health SCR'!AB$3)&gt;0,sommmeProdInv(Inputs!$B$30:$AY$30,$D$502:$BA$502,'Health SCR'!AB$3),1)+AB545,0)</f>
        <v>0</v>
      </c>
      <c r="AC546" s="339">
        <f ca="1">IF('Health SCR'!AC$3&gt;=$B546,OFFSET($D$502,0,'Health SCR'!AC$3-$B546)*OFFSET(Inputs!$C$30,0,$B546-2)/IF(sommmeProdInv(Inputs!$B$30:$AY$30,$D$502:$BA$502,'Health SCR'!AC$3)&gt;0,sommmeProdInv(Inputs!$B$30:$AY$30,$D$502:$BA$502,'Health SCR'!AC$3),1)+AC545,0)</f>
        <v>0</v>
      </c>
      <c r="AD546" s="339">
        <f ca="1">IF('Health SCR'!AD$3&gt;=$B546,OFFSET($D$502,0,'Health SCR'!AD$3-$B546)*OFFSET(Inputs!$C$30,0,$B546-2)/IF(sommmeProdInv(Inputs!$B$30:$AY$30,$D$502:$BA$502,'Health SCR'!AD$3)&gt;0,sommmeProdInv(Inputs!$B$30:$AY$30,$D$502:$BA$502,'Health SCR'!AD$3),1)+AD545,0)</f>
        <v>0</v>
      </c>
      <c r="AE546" s="339">
        <f ca="1">IF('Health SCR'!AE$3&gt;=$B546,OFFSET($D$502,0,'Health SCR'!AE$3-$B546)*OFFSET(Inputs!$C$30,0,$B546-2)/IF(sommmeProdInv(Inputs!$B$30:$AY$30,$D$502:$BA$502,'Health SCR'!AE$3)&gt;0,sommmeProdInv(Inputs!$B$30:$AY$30,$D$502:$BA$502,'Health SCR'!AE$3),1)+AE545,0)</f>
        <v>0</v>
      </c>
      <c r="AF546" s="339">
        <f ca="1">IF('Health SCR'!AF$3&gt;=$B546,OFFSET($D$502,0,'Health SCR'!AF$3-$B546)*OFFSET(Inputs!$C$30,0,$B546-2)/IF(sommmeProdInv(Inputs!$B$30:$AY$30,$D$502:$BA$502,'Health SCR'!AF$3)&gt;0,sommmeProdInv(Inputs!$B$30:$AY$30,$D$502:$BA$502,'Health SCR'!AF$3),1)+AF545,0)</f>
        <v>0</v>
      </c>
      <c r="AG546" s="339">
        <f ca="1">IF('Health SCR'!AG$3&gt;=$B546,OFFSET($D$502,0,'Health SCR'!AG$3-$B546)*OFFSET(Inputs!$C$30,0,$B546-2)/IF(sommmeProdInv(Inputs!$B$30:$AY$30,$D$502:$BA$502,'Health SCR'!AG$3)&gt;0,sommmeProdInv(Inputs!$B$30:$AY$30,$D$502:$BA$502,'Health SCR'!AG$3),1)+AG545,0)</f>
        <v>0</v>
      </c>
      <c r="AH546" s="339">
        <f ca="1">IF('Health SCR'!AH$3&gt;=$B546,OFFSET($D$502,0,'Health SCR'!AH$3-$B546)*OFFSET(Inputs!$C$30,0,$B546-2)/IF(sommmeProdInv(Inputs!$B$30:$AY$30,$D$502:$BA$502,'Health SCR'!AH$3)&gt;0,sommmeProdInv(Inputs!$B$30:$AY$30,$D$502:$BA$502,'Health SCR'!AH$3),1)+AH545,0)</f>
        <v>0</v>
      </c>
      <c r="AI546" s="339">
        <f ca="1">IF('Health SCR'!AI$3&gt;=$B546,OFFSET($D$502,0,'Health SCR'!AI$3-$B546)*OFFSET(Inputs!$C$30,0,$B546-2)/IF(sommmeProdInv(Inputs!$B$30:$AY$30,$D$502:$BA$502,'Health SCR'!AI$3)&gt;0,sommmeProdInv(Inputs!$B$30:$AY$30,$D$502:$BA$502,'Health SCR'!AI$3),1)+AI545,0)</f>
        <v>0</v>
      </c>
      <c r="AJ546" s="339">
        <f ca="1">IF('Health SCR'!AJ$3&gt;=$B546,OFFSET($D$502,0,'Health SCR'!AJ$3-$B546)*OFFSET(Inputs!$C$30,0,$B546-2)/IF(sommmeProdInv(Inputs!$B$30:$AY$30,$D$502:$BA$502,'Health SCR'!AJ$3)&gt;0,sommmeProdInv(Inputs!$B$30:$AY$30,$D$502:$BA$502,'Health SCR'!AJ$3),1)+AJ545,0)</f>
        <v>0</v>
      </c>
      <c r="AK546" s="339">
        <f ca="1">IF('Health SCR'!AK$3&gt;=$B546,OFFSET($D$502,0,'Health SCR'!AK$3-$B546)*OFFSET(Inputs!$C$30,0,$B546-2)/IF(sommmeProdInv(Inputs!$B$30:$AY$30,$D$502:$BA$502,'Health SCR'!AK$3)&gt;0,sommmeProdInv(Inputs!$B$30:$AY$30,$D$502:$BA$502,'Health SCR'!AK$3),1)+AK545,0)</f>
        <v>0</v>
      </c>
      <c r="AL546" s="339">
        <f ca="1">IF('Health SCR'!AL$3&gt;=$B546,OFFSET($D$502,0,'Health SCR'!AL$3-$B546)*OFFSET(Inputs!$C$30,0,$B546-2)/IF(sommmeProdInv(Inputs!$B$30:$AY$30,$D$502:$BA$502,'Health SCR'!AL$3)&gt;0,sommmeProdInv(Inputs!$B$30:$AY$30,$D$502:$BA$502,'Health SCR'!AL$3),1)+AL545,0)</f>
        <v>0</v>
      </c>
      <c r="AM546" s="339">
        <f ca="1">IF('Health SCR'!AM$3&gt;=$B546,OFFSET($D$502,0,'Health SCR'!AM$3-$B546)*OFFSET(Inputs!$C$30,0,$B546-2)/IF(sommmeProdInv(Inputs!$B$30:$AY$30,$D$502:$BA$502,'Health SCR'!AM$3)&gt;0,sommmeProdInv(Inputs!$B$30:$AY$30,$D$502:$BA$502,'Health SCR'!AM$3),1)+AM545,0)</f>
        <v>0</v>
      </c>
      <c r="AN546" s="339">
        <f ca="1">IF('Health SCR'!AN$3&gt;=$B546,OFFSET($D$502,0,'Health SCR'!AN$3-$B546)*OFFSET(Inputs!$C$30,0,$B546-2)/IF(sommmeProdInv(Inputs!$B$30:$AY$30,$D$502:$BA$502,'Health SCR'!AN$3)&gt;0,sommmeProdInv(Inputs!$B$30:$AY$30,$D$502:$BA$502,'Health SCR'!AN$3),1)+AN545,0)</f>
        <v>0</v>
      </c>
      <c r="AO546" s="339">
        <f ca="1">IF('Health SCR'!AO$3&gt;=$B546,OFFSET($D$502,0,'Health SCR'!AO$3-$B546)*OFFSET(Inputs!$C$30,0,$B546-2)/IF(sommmeProdInv(Inputs!$B$30:$AY$30,$D$502:$BA$502,'Health SCR'!AO$3)&gt;0,sommmeProdInv(Inputs!$B$30:$AY$30,$D$502:$BA$502,'Health SCR'!AO$3),1)+AO545,0)</f>
        <v>0</v>
      </c>
      <c r="AP546" s="339">
        <f ca="1">IF('Health SCR'!AP$3&gt;=$B546,OFFSET($D$502,0,'Health SCR'!AP$3-$B546)*OFFSET(Inputs!$C$30,0,$B546-2)/IF(sommmeProdInv(Inputs!$B$30:$AY$30,$D$502:$BA$502,'Health SCR'!AP$3)&gt;0,sommmeProdInv(Inputs!$B$30:$AY$30,$D$502:$BA$502,'Health SCR'!AP$3),1)+AP545,0)</f>
        <v>0</v>
      </c>
      <c r="AQ546" s="339">
        <f ca="1">IF('Health SCR'!AQ$3&gt;=$B546,OFFSET($D$502,0,'Health SCR'!AQ$3-$B546)*OFFSET(Inputs!$C$30,0,$B546-2)/IF(sommmeProdInv(Inputs!$B$30:$AY$30,$D$502:$BA$502,'Health SCR'!AQ$3)&gt;0,sommmeProdInv(Inputs!$B$30:$AY$30,$D$502:$BA$502,'Health SCR'!AQ$3),1)+AQ545,0)</f>
        <v>0</v>
      </c>
      <c r="AR546" s="339">
        <f ca="1">IF('Health SCR'!AR$3&gt;=$B546,OFFSET($D$502,0,'Health SCR'!AR$3-$B546)*OFFSET(Inputs!$C$30,0,$B546-2)/IF(sommmeProdInv(Inputs!$B$30:$AY$30,$D$502:$BA$502,'Health SCR'!AR$3)&gt;0,sommmeProdInv(Inputs!$B$30:$AY$30,$D$502:$BA$502,'Health SCR'!AR$3),1)+AR545,0)</f>
        <v>0</v>
      </c>
      <c r="AS546" s="339">
        <f ca="1">IF('Health SCR'!AS$3&gt;=$B546,OFFSET($D$502,0,'Health SCR'!AS$3-$B546)*OFFSET(Inputs!$C$30,0,$B546-2)/IF(sommmeProdInv(Inputs!$B$30:$AY$30,$D$502:$BA$502,'Health SCR'!AS$3)&gt;0,sommmeProdInv(Inputs!$B$30:$AY$30,$D$502:$BA$502,'Health SCR'!AS$3),1)+AS545,0)</f>
        <v>0</v>
      </c>
      <c r="AT546" s="339">
        <f ca="1">IF('Health SCR'!AT$3&gt;=$B546,OFFSET($D$502,0,'Health SCR'!AT$3-$B546)*OFFSET(Inputs!$C$30,0,$B546-2)/IF(sommmeProdInv(Inputs!$B$30:$AY$30,$D$502:$BA$502,'Health SCR'!AT$3)&gt;0,sommmeProdInv(Inputs!$B$30:$AY$30,$D$502:$BA$502,'Health SCR'!AT$3),1)+AT545,0)</f>
        <v>0</v>
      </c>
      <c r="AU546" s="339">
        <f ca="1">IF('Health SCR'!AU$3&gt;=$B546,OFFSET($D$502,0,'Health SCR'!AU$3-$B546)*OFFSET(Inputs!$C$30,0,$B546-2)/IF(sommmeProdInv(Inputs!$B$30:$AY$30,$D$502:$BA$502,'Health SCR'!AU$3)&gt;0,sommmeProdInv(Inputs!$B$30:$AY$30,$D$502:$BA$502,'Health SCR'!AU$3),1)+AU545,0)</f>
        <v>0</v>
      </c>
      <c r="AV546" s="339">
        <f ca="1">IF('Health SCR'!AV$3&gt;=$B546,OFFSET($D$502,0,'Health SCR'!AV$3-$B546)*OFFSET(Inputs!$C$30,0,$B546-2)/IF(sommmeProdInv(Inputs!$B$30:$AY$30,$D$502:$BA$502,'Health SCR'!AV$3)&gt;0,sommmeProdInv(Inputs!$B$30:$AY$30,$D$502:$BA$502,'Health SCR'!AV$3),1)+AV545,0)</f>
        <v>0</v>
      </c>
      <c r="AW546" s="339">
        <f ca="1">IF('Health SCR'!AW$3&gt;=$B546,OFFSET($D$502,0,'Health SCR'!AW$3-$B546)*OFFSET(Inputs!$C$30,0,$B546-2)/IF(sommmeProdInv(Inputs!$B$30:$AY$30,$D$502:$BA$502,'Health SCR'!AW$3)&gt;0,sommmeProdInv(Inputs!$B$30:$AY$30,$D$502:$BA$502,'Health SCR'!AW$3),1)+AW545,0)</f>
        <v>0</v>
      </c>
      <c r="AX546" s="339">
        <f ca="1">IF('Health SCR'!AX$3&gt;=$B546,OFFSET($D$502,0,'Health SCR'!AX$3-$B546)*OFFSET(Inputs!$C$30,0,$B546-2)/IF(sommmeProdInv(Inputs!$B$30:$AY$30,$D$502:$BA$502,'Health SCR'!AX$3)&gt;0,sommmeProdInv(Inputs!$B$30:$AY$30,$D$502:$BA$502,'Health SCR'!AX$3),1)+AX545,0)</f>
        <v>0</v>
      </c>
      <c r="AY546" s="339">
        <f ca="1">IF('Health SCR'!AY$3&gt;=$B546,OFFSET($D$502,0,'Health SCR'!AY$3-$B546)*OFFSET(Inputs!$C$30,0,$B546-2)/IF(sommmeProdInv(Inputs!$B$30:$AY$30,$D$502:$BA$502,'Health SCR'!AY$3)&gt;0,sommmeProdInv(Inputs!$B$30:$AY$30,$D$502:$BA$502,'Health SCR'!AY$3),1)+AY545,0)</f>
        <v>0</v>
      </c>
      <c r="AZ546" s="339">
        <f ca="1">IF('Health SCR'!AZ$3&gt;=$B546,OFFSET($D$502,0,'Health SCR'!AZ$3-$B546)*OFFSET(Inputs!$C$30,0,$B546-2)/IF(sommmeProdInv(Inputs!$B$30:$AY$30,$D$502:$BA$502,'Health SCR'!AZ$3)&gt;0,sommmeProdInv(Inputs!$B$30:$AY$30,$D$502:$BA$502,'Health SCR'!AZ$3),1)+AZ545,0)</f>
        <v>0</v>
      </c>
      <c r="BA546" s="339">
        <f ca="1">IF('Health SCR'!BA$3&gt;=$B546,OFFSET($D$502,0,'Health SCR'!BA$3-$B546)*OFFSET(Inputs!$C$30,0,$B546-2)/IF(sommmeProdInv(Inputs!$B$30:$AY$30,$D$502:$BA$502,'Health SCR'!BA$3)&gt;0,sommmeProdInv(Inputs!$B$30:$AY$30,$D$502:$BA$502,'Health SCR'!BA$3),1)+BA545,0)</f>
        <v>0</v>
      </c>
    </row>
    <row r="547" spans="1:256" s="221" customFormat="1" outlineLevel="1">
      <c r="A547" s="16"/>
      <c r="B547" s="978">
        <v>44</v>
      </c>
      <c r="C547" s="979"/>
      <c r="E547" s="338">
        <f ca="1">IF('Health SCR'!E$3&gt;=$B547,OFFSET($D$502,0,'Health SCR'!E$3-$B547)*OFFSET(Inputs!$C$30,0,$B547-2)/IF(sommmeProdInv(Inputs!$B$30:$AY$30,$D$502:$BA$502,'Health SCR'!E$3)&gt;0,sommmeProdInv(Inputs!$B$30:$AY$30,$D$502:$BA$502,'Health SCR'!E$3),1)+E546,0)</f>
        <v>0</v>
      </c>
      <c r="F547" s="339">
        <f ca="1">IF('Health SCR'!F$3&gt;=$B547,OFFSET($D$502,0,'Health SCR'!F$3-$B547)*OFFSET(Inputs!$C$30,0,$B547-2)/IF(sommmeProdInv(Inputs!$B$30:$AY$30,$D$502:$BA$502,'Health SCR'!F$3)&gt;0,sommmeProdInv(Inputs!$B$30:$AY$30,$D$502:$BA$502,'Health SCR'!F$3),1)+F546,0)</f>
        <v>0</v>
      </c>
      <c r="G547" s="339">
        <f ca="1">IF('Health SCR'!G$3&gt;=$B547,OFFSET($D$502,0,'Health SCR'!G$3-$B547)*OFFSET(Inputs!$C$30,0,$B547-2)/IF(sommmeProdInv(Inputs!$B$30:$AY$30,$D$502:$BA$502,'Health SCR'!G$3)&gt;0,sommmeProdInv(Inputs!$B$30:$AY$30,$D$502:$BA$502,'Health SCR'!G$3),1)+G546,0)</f>
        <v>0</v>
      </c>
      <c r="H547" s="339">
        <f ca="1">IF('Health SCR'!H$3&gt;=$B547,OFFSET($D$502,0,'Health SCR'!H$3-$B547)*OFFSET(Inputs!$C$30,0,$B547-2)/IF(sommmeProdInv(Inputs!$B$30:$AY$30,$D$502:$BA$502,'Health SCR'!H$3)&gt;0,sommmeProdInv(Inputs!$B$30:$AY$30,$D$502:$BA$502,'Health SCR'!H$3),1)+H546,0)</f>
        <v>0</v>
      </c>
      <c r="I547" s="339">
        <f ca="1">IF('Health SCR'!I$3&gt;=$B547,OFFSET($D$502,0,'Health SCR'!I$3-$B547)*OFFSET(Inputs!$C$30,0,$B547-2)/IF(sommmeProdInv(Inputs!$B$30:$AY$30,$D$502:$BA$502,'Health SCR'!I$3)&gt;0,sommmeProdInv(Inputs!$B$30:$AY$30,$D$502:$BA$502,'Health SCR'!I$3),1)+I546,0)</f>
        <v>0</v>
      </c>
      <c r="J547" s="339">
        <f ca="1">IF('Health SCR'!J$3&gt;=$B547,OFFSET($D$502,0,'Health SCR'!J$3-$B547)*OFFSET(Inputs!$C$30,0,$B547-2)/IF(sommmeProdInv(Inputs!$B$30:$AY$30,$D$502:$BA$502,'Health SCR'!J$3)&gt;0,sommmeProdInv(Inputs!$B$30:$AY$30,$D$502:$BA$502,'Health SCR'!J$3),1)+J546,0)</f>
        <v>0</v>
      </c>
      <c r="K547" s="339">
        <f ca="1">IF('Health SCR'!K$3&gt;=$B547,OFFSET($D$502,0,'Health SCR'!K$3-$B547)*OFFSET(Inputs!$C$30,0,$B547-2)/IF(sommmeProdInv(Inputs!$B$30:$AY$30,$D$502:$BA$502,'Health SCR'!K$3)&gt;0,sommmeProdInv(Inputs!$B$30:$AY$30,$D$502:$BA$502,'Health SCR'!K$3),1)+K546,0)</f>
        <v>0</v>
      </c>
      <c r="L547" s="339">
        <f ca="1">IF('Health SCR'!L$3&gt;=$B547,OFFSET($D$502,0,'Health SCR'!L$3-$B547)*OFFSET(Inputs!$C$30,0,$B547-2)/IF(sommmeProdInv(Inputs!$B$30:$AY$30,$D$502:$BA$502,'Health SCR'!L$3)&gt;0,sommmeProdInv(Inputs!$B$30:$AY$30,$D$502:$BA$502,'Health SCR'!L$3),1)+L546,0)</f>
        <v>0</v>
      </c>
      <c r="M547" s="339">
        <f ca="1">IF('Health SCR'!M$3&gt;=$B547,OFFSET($D$502,0,'Health SCR'!M$3-$B547)*OFFSET(Inputs!$C$30,0,$B547-2)/IF(sommmeProdInv(Inputs!$B$30:$AY$30,$D$502:$BA$502,'Health SCR'!M$3)&gt;0,sommmeProdInv(Inputs!$B$30:$AY$30,$D$502:$BA$502,'Health SCR'!M$3),1)+M546,0)</f>
        <v>0</v>
      </c>
      <c r="N547" s="339">
        <f ca="1">IF('Health SCR'!N$3&gt;=$B547,OFFSET($D$502,0,'Health SCR'!N$3-$B547)*OFFSET(Inputs!$C$30,0,$B547-2)/IF(sommmeProdInv(Inputs!$B$30:$AY$30,$D$502:$BA$502,'Health SCR'!N$3)&gt;0,sommmeProdInv(Inputs!$B$30:$AY$30,$D$502:$BA$502,'Health SCR'!N$3),1)+N546,0)</f>
        <v>0</v>
      </c>
      <c r="O547" s="339">
        <f ca="1">IF('Health SCR'!O$3&gt;=$B547,OFFSET($D$502,0,'Health SCR'!O$3-$B547)*OFFSET(Inputs!$C$30,0,$B547-2)/IF(sommmeProdInv(Inputs!$B$30:$AY$30,$D$502:$BA$502,'Health SCR'!O$3)&gt;0,sommmeProdInv(Inputs!$B$30:$AY$30,$D$502:$BA$502,'Health SCR'!O$3),1)+O546,0)</f>
        <v>0</v>
      </c>
      <c r="P547" s="339">
        <f ca="1">IF('Health SCR'!P$3&gt;=$B547,OFFSET($D$502,0,'Health SCR'!P$3-$B547)*OFFSET(Inputs!$C$30,0,$B547-2)/IF(sommmeProdInv(Inputs!$B$30:$AY$30,$D$502:$BA$502,'Health SCR'!P$3)&gt;0,sommmeProdInv(Inputs!$B$30:$AY$30,$D$502:$BA$502,'Health SCR'!P$3),1)+P546,0)</f>
        <v>0</v>
      </c>
      <c r="Q547" s="339">
        <f ca="1">IF('Health SCR'!Q$3&gt;=$B547,OFFSET($D$502,0,'Health SCR'!Q$3-$B547)*OFFSET(Inputs!$C$30,0,$B547-2)/IF(sommmeProdInv(Inputs!$B$30:$AY$30,$D$502:$BA$502,'Health SCR'!Q$3)&gt;0,sommmeProdInv(Inputs!$B$30:$AY$30,$D$502:$BA$502,'Health SCR'!Q$3),1)+Q546,0)</f>
        <v>0</v>
      </c>
      <c r="R547" s="339">
        <f ca="1">IF('Health SCR'!R$3&gt;=$B547,OFFSET($D$502,0,'Health SCR'!R$3-$B547)*OFFSET(Inputs!$C$30,0,$B547-2)/IF(sommmeProdInv(Inputs!$B$30:$AY$30,$D$502:$BA$502,'Health SCR'!R$3)&gt;0,sommmeProdInv(Inputs!$B$30:$AY$30,$D$502:$BA$502,'Health SCR'!R$3),1)+R546,0)</f>
        <v>0</v>
      </c>
      <c r="S547" s="339">
        <f ca="1">IF('Health SCR'!S$3&gt;=$B547,OFFSET($D$502,0,'Health SCR'!S$3-$B547)*OFFSET(Inputs!$C$30,0,$B547-2)/IF(sommmeProdInv(Inputs!$B$30:$AY$30,$D$502:$BA$502,'Health SCR'!S$3)&gt;0,sommmeProdInv(Inputs!$B$30:$AY$30,$D$502:$BA$502,'Health SCR'!S$3),1)+S546,0)</f>
        <v>0</v>
      </c>
      <c r="T547" s="339">
        <f ca="1">IF('Health SCR'!T$3&gt;=$B547,OFFSET($D$502,0,'Health SCR'!T$3-$B547)*OFFSET(Inputs!$C$30,0,$B547-2)/IF(sommmeProdInv(Inputs!$B$30:$AY$30,$D$502:$BA$502,'Health SCR'!T$3)&gt;0,sommmeProdInv(Inputs!$B$30:$AY$30,$D$502:$BA$502,'Health SCR'!T$3),1)+T546,0)</f>
        <v>0</v>
      </c>
      <c r="U547" s="339">
        <f ca="1">IF('Health SCR'!U$3&gt;=$B547,OFFSET($D$502,0,'Health SCR'!U$3-$B547)*OFFSET(Inputs!$C$30,0,$B547-2)/IF(sommmeProdInv(Inputs!$B$30:$AY$30,$D$502:$BA$502,'Health SCR'!U$3)&gt;0,sommmeProdInv(Inputs!$B$30:$AY$30,$D$502:$BA$502,'Health SCR'!U$3),1)+U546,0)</f>
        <v>0</v>
      </c>
      <c r="V547" s="339">
        <f ca="1">IF('Health SCR'!V$3&gt;=$B547,OFFSET($D$502,0,'Health SCR'!V$3-$B547)*OFFSET(Inputs!$C$30,0,$B547-2)/IF(sommmeProdInv(Inputs!$B$30:$AY$30,$D$502:$BA$502,'Health SCR'!V$3)&gt;0,sommmeProdInv(Inputs!$B$30:$AY$30,$D$502:$BA$502,'Health SCR'!V$3),1)+V546,0)</f>
        <v>0</v>
      </c>
      <c r="W547" s="339">
        <f ca="1">IF('Health SCR'!W$3&gt;=$B547,OFFSET($D$502,0,'Health SCR'!W$3-$B547)*OFFSET(Inputs!$C$30,0,$B547-2)/IF(sommmeProdInv(Inputs!$B$30:$AY$30,$D$502:$BA$502,'Health SCR'!W$3)&gt;0,sommmeProdInv(Inputs!$B$30:$AY$30,$D$502:$BA$502,'Health SCR'!W$3),1)+W546,0)</f>
        <v>0</v>
      </c>
      <c r="X547" s="339">
        <f ca="1">IF('Health SCR'!X$3&gt;=$B547,OFFSET($D$502,0,'Health SCR'!X$3-$B547)*OFFSET(Inputs!$C$30,0,$B547-2)/IF(sommmeProdInv(Inputs!$B$30:$AY$30,$D$502:$BA$502,'Health SCR'!X$3)&gt;0,sommmeProdInv(Inputs!$B$30:$AY$30,$D$502:$BA$502,'Health SCR'!X$3),1)+X546,0)</f>
        <v>0</v>
      </c>
      <c r="Y547" s="339">
        <f ca="1">IF('Health SCR'!Y$3&gt;=$B547,OFFSET($D$502,0,'Health SCR'!Y$3-$B547)*OFFSET(Inputs!$C$30,0,$B547-2)/IF(sommmeProdInv(Inputs!$B$30:$AY$30,$D$502:$BA$502,'Health SCR'!Y$3)&gt;0,sommmeProdInv(Inputs!$B$30:$AY$30,$D$502:$BA$502,'Health SCR'!Y$3),1)+Y546,0)</f>
        <v>0</v>
      </c>
      <c r="Z547" s="339">
        <f ca="1">IF('Health SCR'!Z$3&gt;=$B547,OFFSET($D$502,0,'Health SCR'!Z$3-$B547)*OFFSET(Inputs!$C$30,0,$B547-2)/IF(sommmeProdInv(Inputs!$B$30:$AY$30,$D$502:$BA$502,'Health SCR'!Z$3)&gt;0,sommmeProdInv(Inputs!$B$30:$AY$30,$D$502:$BA$502,'Health SCR'!Z$3),1)+Z546,0)</f>
        <v>0</v>
      </c>
      <c r="AA547" s="339">
        <f ca="1">IF('Health SCR'!AA$3&gt;=$B547,OFFSET($D$502,0,'Health SCR'!AA$3-$B547)*OFFSET(Inputs!$C$30,0,$B547-2)/IF(sommmeProdInv(Inputs!$B$30:$AY$30,$D$502:$BA$502,'Health SCR'!AA$3)&gt;0,sommmeProdInv(Inputs!$B$30:$AY$30,$D$502:$BA$502,'Health SCR'!AA$3),1)+AA546,0)</f>
        <v>0</v>
      </c>
      <c r="AB547" s="339">
        <f ca="1">IF('Health SCR'!AB$3&gt;=$B547,OFFSET($D$502,0,'Health SCR'!AB$3-$B547)*OFFSET(Inputs!$C$30,0,$B547-2)/IF(sommmeProdInv(Inputs!$B$30:$AY$30,$D$502:$BA$502,'Health SCR'!AB$3)&gt;0,sommmeProdInv(Inputs!$B$30:$AY$30,$D$502:$BA$502,'Health SCR'!AB$3),1)+AB546,0)</f>
        <v>0</v>
      </c>
      <c r="AC547" s="339">
        <f ca="1">IF('Health SCR'!AC$3&gt;=$B547,OFFSET($D$502,0,'Health SCR'!AC$3-$B547)*OFFSET(Inputs!$C$30,0,$B547-2)/IF(sommmeProdInv(Inputs!$B$30:$AY$30,$D$502:$BA$502,'Health SCR'!AC$3)&gt;0,sommmeProdInv(Inputs!$B$30:$AY$30,$D$502:$BA$502,'Health SCR'!AC$3),1)+AC546,0)</f>
        <v>0</v>
      </c>
      <c r="AD547" s="339">
        <f ca="1">IF('Health SCR'!AD$3&gt;=$B547,OFFSET($D$502,0,'Health SCR'!AD$3-$B547)*OFFSET(Inputs!$C$30,0,$B547-2)/IF(sommmeProdInv(Inputs!$B$30:$AY$30,$D$502:$BA$502,'Health SCR'!AD$3)&gt;0,sommmeProdInv(Inputs!$B$30:$AY$30,$D$502:$BA$502,'Health SCR'!AD$3),1)+AD546,0)</f>
        <v>0</v>
      </c>
      <c r="AE547" s="339">
        <f ca="1">IF('Health SCR'!AE$3&gt;=$B547,OFFSET($D$502,0,'Health SCR'!AE$3-$B547)*OFFSET(Inputs!$C$30,0,$B547-2)/IF(sommmeProdInv(Inputs!$B$30:$AY$30,$D$502:$BA$502,'Health SCR'!AE$3)&gt;0,sommmeProdInv(Inputs!$B$30:$AY$30,$D$502:$BA$502,'Health SCR'!AE$3),1)+AE546,0)</f>
        <v>0</v>
      </c>
      <c r="AF547" s="339">
        <f ca="1">IF('Health SCR'!AF$3&gt;=$B547,OFFSET($D$502,0,'Health SCR'!AF$3-$B547)*OFFSET(Inputs!$C$30,0,$B547-2)/IF(sommmeProdInv(Inputs!$B$30:$AY$30,$D$502:$BA$502,'Health SCR'!AF$3)&gt;0,sommmeProdInv(Inputs!$B$30:$AY$30,$D$502:$BA$502,'Health SCR'!AF$3),1)+AF546,0)</f>
        <v>0</v>
      </c>
      <c r="AG547" s="339">
        <f ca="1">IF('Health SCR'!AG$3&gt;=$B547,OFFSET($D$502,0,'Health SCR'!AG$3-$B547)*OFFSET(Inputs!$C$30,0,$B547-2)/IF(sommmeProdInv(Inputs!$B$30:$AY$30,$D$502:$BA$502,'Health SCR'!AG$3)&gt;0,sommmeProdInv(Inputs!$B$30:$AY$30,$D$502:$BA$502,'Health SCR'!AG$3),1)+AG546,0)</f>
        <v>0</v>
      </c>
      <c r="AH547" s="339">
        <f ca="1">IF('Health SCR'!AH$3&gt;=$B547,OFFSET($D$502,0,'Health SCR'!AH$3-$B547)*OFFSET(Inputs!$C$30,0,$B547-2)/IF(sommmeProdInv(Inputs!$B$30:$AY$30,$D$502:$BA$502,'Health SCR'!AH$3)&gt;0,sommmeProdInv(Inputs!$B$30:$AY$30,$D$502:$BA$502,'Health SCR'!AH$3),1)+AH546,0)</f>
        <v>0</v>
      </c>
      <c r="AI547" s="339">
        <f ca="1">IF('Health SCR'!AI$3&gt;=$B547,OFFSET($D$502,0,'Health SCR'!AI$3-$B547)*OFFSET(Inputs!$C$30,0,$B547-2)/IF(sommmeProdInv(Inputs!$B$30:$AY$30,$D$502:$BA$502,'Health SCR'!AI$3)&gt;0,sommmeProdInv(Inputs!$B$30:$AY$30,$D$502:$BA$502,'Health SCR'!AI$3),1)+AI546,0)</f>
        <v>0</v>
      </c>
      <c r="AJ547" s="339">
        <f ca="1">IF('Health SCR'!AJ$3&gt;=$B547,OFFSET($D$502,0,'Health SCR'!AJ$3-$B547)*OFFSET(Inputs!$C$30,0,$B547-2)/IF(sommmeProdInv(Inputs!$B$30:$AY$30,$D$502:$BA$502,'Health SCR'!AJ$3)&gt;0,sommmeProdInv(Inputs!$B$30:$AY$30,$D$502:$BA$502,'Health SCR'!AJ$3),1)+AJ546,0)</f>
        <v>0</v>
      </c>
      <c r="AK547" s="339">
        <f ca="1">IF('Health SCR'!AK$3&gt;=$B547,OFFSET($D$502,0,'Health SCR'!AK$3-$B547)*OFFSET(Inputs!$C$30,0,$B547-2)/IF(sommmeProdInv(Inputs!$B$30:$AY$30,$D$502:$BA$502,'Health SCR'!AK$3)&gt;0,sommmeProdInv(Inputs!$B$30:$AY$30,$D$502:$BA$502,'Health SCR'!AK$3),1)+AK546,0)</f>
        <v>0</v>
      </c>
      <c r="AL547" s="339">
        <f ca="1">IF('Health SCR'!AL$3&gt;=$B547,OFFSET($D$502,0,'Health SCR'!AL$3-$B547)*OFFSET(Inputs!$C$30,0,$B547-2)/IF(sommmeProdInv(Inputs!$B$30:$AY$30,$D$502:$BA$502,'Health SCR'!AL$3)&gt;0,sommmeProdInv(Inputs!$B$30:$AY$30,$D$502:$BA$502,'Health SCR'!AL$3),1)+AL546,0)</f>
        <v>0</v>
      </c>
      <c r="AM547" s="339">
        <f ca="1">IF('Health SCR'!AM$3&gt;=$B547,OFFSET($D$502,0,'Health SCR'!AM$3-$B547)*OFFSET(Inputs!$C$30,0,$B547-2)/IF(sommmeProdInv(Inputs!$B$30:$AY$30,$D$502:$BA$502,'Health SCR'!AM$3)&gt;0,sommmeProdInv(Inputs!$B$30:$AY$30,$D$502:$BA$502,'Health SCR'!AM$3),1)+AM546,0)</f>
        <v>0</v>
      </c>
      <c r="AN547" s="339">
        <f ca="1">IF('Health SCR'!AN$3&gt;=$B547,OFFSET($D$502,0,'Health SCR'!AN$3-$B547)*OFFSET(Inputs!$C$30,0,$B547-2)/IF(sommmeProdInv(Inputs!$B$30:$AY$30,$D$502:$BA$502,'Health SCR'!AN$3)&gt;0,sommmeProdInv(Inputs!$B$30:$AY$30,$D$502:$BA$502,'Health SCR'!AN$3),1)+AN546,0)</f>
        <v>0</v>
      </c>
      <c r="AO547" s="339">
        <f ca="1">IF('Health SCR'!AO$3&gt;=$B547,OFFSET($D$502,0,'Health SCR'!AO$3-$B547)*OFFSET(Inputs!$C$30,0,$B547-2)/IF(sommmeProdInv(Inputs!$B$30:$AY$30,$D$502:$BA$502,'Health SCR'!AO$3)&gt;0,sommmeProdInv(Inputs!$B$30:$AY$30,$D$502:$BA$502,'Health SCR'!AO$3),1)+AO546,0)</f>
        <v>0</v>
      </c>
      <c r="AP547" s="339">
        <f ca="1">IF('Health SCR'!AP$3&gt;=$B547,OFFSET($D$502,0,'Health SCR'!AP$3-$B547)*OFFSET(Inputs!$C$30,0,$B547-2)/IF(sommmeProdInv(Inputs!$B$30:$AY$30,$D$502:$BA$502,'Health SCR'!AP$3)&gt;0,sommmeProdInv(Inputs!$B$30:$AY$30,$D$502:$BA$502,'Health SCR'!AP$3),1)+AP546,0)</f>
        <v>0</v>
      </c>
      <c r="AQ547" s="339">
        <f ca="1">IF('Health SCR'!AQ$3&gt;=$B547,OFFSET($D$502,0,'Health SCR'!AQ$3-$B547)*OFFSET(Inputs!$C$30,0,$B547-2)/IF(sommmeProdInv(Inputs!$B$30:$AY$30,$D$502:$BA$502,'Health SCR'!AQ$3)&gt;0,sommmeProdInv(Inputs!$B$30:$AY$30,$D$502:$BA$502,'Health SCR'!AQ$3),1)+AQ546,0)</f>
        <v>0</v>
      </c>
      <c r="AR547" s="339">
        <f ca="1">IF('Health SCR'!AR$3&gt;=$B547,OFFSET($D$502,0,'Health SCR'!AR$3-$B547)*OFFSET(Inputs!$C$30,0,$B547-2)/IF(sommmeProdInv(Inputs!$B$30:$AY$30,$D$502:$BA$502,'Health SCR'!AR$3)&gt;0,sommmeProdInv(Inputs!$B$30:$AY$30,$D$502:$BA$502,'Health SCR'!AR$3),1)+AR546,0)</f>
        <v>0</v>
      </c>
      <c r="AS547" s="339">
        <f ca="1">IF('Health SCR'!AS$3&gt;=$B547,OFFSET($D$502,0,'Health SCR'!AS$3-$B547)*OFFSET(Inputs!$C$30,0,$B547-2)/IF(sommmeProdInv(Inputs!$B$30:$AY$30,$D$502:$BA$502,'Health SCR'!AS$3)&gt;0,sommmeProdInv(Inputs!$B$30:$AY$30,$D$502:$BA$502,'Health SCR'!AS$3),1)+AS546,0)</f>
        <v>0</v>
      </c>
      <c r="AT547" s="339">
        <f ca="1">IF('Health SCR'!AT$3&gt;=$B547,OFFSET($D$502,0,'Health SCR'!AT$3-$B547)*OFFSET(Inputs!$C$30,0,$B547-2)/IF(sommmeProdInv(Inputs!$B$30:$AY$30,$D$502:$BA$502,'Health SCR'!AT$3)&gt;0,sommmeProdInv(Inputs!$B$30:$AY$30,$D$502:$BA$502,'Health SCR'!AT$3),1)+AT546,0)</f>
        <v>0</v>
      </c>
      <c r="AU547" s="339">
        <f ca="1">IF('Health SCR'!AU$3&gt;=$B547,OFFSET($D$502,0,'Health SCR'!AU$3-$B547)*OFFSET(Inputs!$C$30,0,$B547-2)/IF(sommmeProdInv(Inputs!$B$30:$AY$30,$D$502:$BA$502,'Health SCR'!AU$3)&gt;0,sommmeProdInv(Inputs!$B$30:$AY$30,$D$502:$BA$502,'Health SCR'!AU$3),1)+AU546,0)</f>
        <v>0</v>
      </c>
      <c r="AV547" s="339">
        <f ca="1">IF('Health SCR'!AV$3&gt;=$B547,OFFSET($D$502,0,'Health SCR'!AV$3-$B547)*OFFSET(Inputs!$C$30,0,$B547-2)/IF(sommmeProdInv(Inputs!$B$30:$AY$30,$D$502:$BA$502,'Health SCR'!AV$3)&gt;0,sommmeProdInv(Inputs!$B$30:$AY$30,$D$502:$BA$502,'Health SCR'!AV$3),1)+AV546,0)</f>
        <v>0</v>
      </c>
      <c r="AW547" s="339">
        <f ca="1">IF('Health SCR'!AW$3&gt;=$B547,OFFSET($D$502,0,'Health SCR'!AW$3-$B547)*OFFSET(Inputs!$C$30,0,$B547-2)/IF(sommmeProdInv(Inputs!$B$30:$AY$30,$D$502:$BA$502,'Health SCR'!AW$3)&gt;0,sommmeProdInv(Inputs!$B$30:$AY$30,$D$502:$BA$502,'Health SCR'!AW$3),1)+AW546,0)</f>
        <v>0</v>
      </c>
      <c r="AX547" s="339">
        <f ca="1">IF('Health SCR'!AX$3&gt;=$B547,OFFSET($D$502,0,'Health SCR'!AX$3-$B547)*OFFSET(Inputs!$C$30,0,$B547-2)/IF(sommmeProdInv(Inputs!$B$30:$AY$30,$D$502:$BA$502,'Health SCR'!AX$3)&gt;0,sommmeProdInv(Inputs!$B$30:$AY$30,$D$502:$BA$502,'Health SCR'!AX$3),1)+AX546,0)</f>
        <v>0</v>
      </c>
      <c r="AY547" s="339">
        <f ca="1">IF('Health SCR'!AY$3&gt;=$B547,OFFSET($D$502,0,'Health SCR'!AY$3-$B547)*OFFSET(Inputs!$C$30,0,$B547-2)/IF(sommmeProdInv(Inputs!$B$30:$AY$30,$D$502:$BA$502,'Health SCR'!AY$3)&gt;0,sommmeProdInv(Inputs!$B$30:$AY$30,$D$502:$BA$502,'Health SCR'!AY$3),1)+AY546,0)</f>
        <v>0</v>
      </c>
      <c r="AZ547" s="339">
        <f ca="1">IF('Health SCR'!AZ$3&gt;=$B547,OFFSET($D$502,0,'Health SCR'!AZ$3-$B547)*OFFSET(Inputs!$C$30,0,$B547-2)/IF(sommmeProdInv(Inputs!$B$30:$AY$30,$D$502:$BA$502,'Health SCR'!AZ$3)&gt;0,sommmeProdInv(Inputs!$B$30:$AY$30,$D$502:$BA$502,'Health SCR'!AZ$3),1)+AZ546,0)</f>
        <v>0</v>
      </c>
      <c r="BA547" s="339">
        <f ca="1">IF('Health SCR'!BA$3&gt;=$B547,OFFSET($D$502,0,'Health SCR'!BA$3-$B547)*OFFSET(Inputs!$C$30,0,$B547-2)/IF(sommmeProdInv(Inputs!$B$30:$AY$30,$D$502:$BA$502,'Health SCR'!BA$3)&gt;0,sommmeProdInv(Inputs!$B$30:$AY$30,$D$502:$BA$502,'Health SCR'!BA$3),1)+BA546,0)</f>
        <v>0</v>
      </c>
    </row>
    <row r="548" spans="1:256" s="221" customFormat="1" outlineLevel="1">
      <c r="A548" s="16"/>
      <c r="B548" s="978">
        <v>45</v>
      </c>
      <c r="C548" s="979"/>
      <c r="E548" s="338">
        <f ca="1">IF('Health SCR'!E$3&gt;=$B548,OFFSET($D$502,0,'Health SCR'!E$3-$B548)*OFFSET(Inputs!$C$30,0,$B548-2)/IF(sommmeProdInv(Inputs!$B$30:$AY$30,$D$502:$BA$502,'Health SCR'!E$3)&gt;0,sommmeProdInv(Inputs!$B$30:$AY$30,$D$502:$BA$502,'Health SCR'!E$3),1)+E547,0)</f>
        <v>0</v>
      </c>
      <c r="F548" s="339">
        <f ca="1">IF('Health SCR'!F$3&gt;=$B548,OFFSET($D$502,0,'Health SCR'!F$3-$B548)*OFFSET(Inputs!$C$30,0,$B548-2)/IF(sommmeProdInv(Inputs!$B$30:$AY$30,$D$502:$BA$502,'Health SCR'!F$3)&gt;0,sommmeProdInv(Inputs!$B$30:$AY$30,$D$502:$BA$502,'Health SCR'!F$3),1)+F547,0)</f>
        <v>0</v>
      </c>
      <c r="G548" s="339">
        <f ca="1">IF('Health SCR'!G$3&gt;=$B548,OFFSET($D$502,0,'Health SCR'!G$3-$B548)*OFFSET(Inputs!$C$30,0,$B548-2)/IF(sommmeProdInv(Inputs!$B$30:$AY$30,$D$502:$BA$502,'Health SCR'!G$3)&gt;0,sommmeProdInv(Inputs!$B$30:$AY$30,$D$502:$BA$502,'Health SCR'!G$3),1)+G547,0)</f>
        <v>0</v>
      </c>
      <c r="H548" s="339">
        <f ca="1">IF('Health SCR'!H$3&gt;=$B548,OFFSET($D$502,0,'Health SCR'!H$3-$B548)*OFFSET(Inputs!$C$30,0,$B548-2)/IF(sommmeProdInv(Inputs!$B$30:$AY$30,$D$502:$BA$502,'Health SCR'!H$3)&gt;0,sommmeProdInv(Inputs!$B$30:$AY$30,$D$502:$BA$502,'Health SCR'!H$3),1)+H547,0)</f>
        <v>0</v>
      </c>
      <c r="I548" s="339">
        <f ca="1">IF('Health SCR'!I$3&gt;=$B548,OFFSET($D$502,0,'Health SCR'!I$3-$B548)*OFFSET(Inputs!$C$30,0,$B548-2)/IF(sommmeProdInv(Inputs!$B$30:$AY$30,$D$502:$BA$502,'Health SCR'!I$3)&gt;0,sommmeProdInv(Inputs!$B$30:$AY$30,$D$502:$BA$502,'Health SCR'!I$3),1)+I547,0)</f>
        <v>0</v>
      </c>
      <c r="J548" s="339">
        <f ca="1">IF('Health SCR'!J$3&gt;=$B548,OFFSET($D$502,0,'Health SCR'!J$3-$B548)*OFFSET(Inputs!$C$30,0,$B548-2)/IF(sommmeProdInv(Inputs!$B$30:$AY$30,$D$502:$BA$502,'Health SCR'!J$3)&gt;0,sommmeProdInv(Inputs!$B$30:$AY$30,$D$502:$BA$502,'Health SCR'!J$3),1)+J547,0)</f>
        <v>0</v>
      </c>
      <c r="K548" s="339">
        <f ca="1">IF('Health SCR'!K$3&gt;=$B548,OFFSET($D$502,0,'Health SCR'!K$3-$B548)*OFFSET(Inputs!$C$30,0,$B548-2)/IF(sommmeProdInv(Inputs!$B$30:$AY$30,$D$502:$BA$502,'Health SCR'!K$3)&gt;0,sommmeProdInv(Inputs!$B$30:$AY$30,$D$502:$BA$502,'Health SCR'!K$3),1)+K547,0)</f>
        <v>0</v>
      </c>
      <c r="L548" s="339">
        <f ca="1">IF('Health SCR'!L$3&gt;=$B548,OFFSET($D$502,0,'Health SCR'!L$3-$B548)*OFFSET(Inputs!$C$30,0,$B548-2)/IF(sommmeProdInv(Inputs!$B$30:$AY$30,$D$502:$BA$502,'Health SCR'!L$3)&gt;0,sommmeProdInv(Inputs!$B$30:$AY$30,$D$502:$BA$502,'Health SCR'!L$3),1)+L547,0)</f>
        <v>0</v>
      </c>
      <c r="M548" s="339">
        <f ca="1">IF('Health SCR'!M$3&gt;=$B548,OFFSET($D$502,0,'Health SCR'!M$3-$B548)*OFFSET(Inputs!$C$30,0,$B548-2)/IF(sommmeProdInv(Inputs!$B$30:$AY$30,$D$502:$BA$502,'Health SCR'!M$3)&gt;0,sommmeProdInv(Inputs!$B$30:$AY$30,$D$502:$BA$502,'Health SCR'!M$3),1)+M547,0)</f>
        <v>0</v>
      </c>
      <c r="N548" s="339">
        <f ca="1">IF('Health SCR'!N$3&gt;=$B548,OFFSET($D$502,0,'Health SCR'!N$3-$B548)*OFFSET(Inputs!$C$30,0,$B548-2)/IF(sommmeProdInv(Inputs!$B$30:$AY$30,$D$502:$BA$502,'Health SCR'!N$3)&gt;0,sommmeProdInv(Inputs!$B$30:$AY$30,$D$502:$BA$502,'Health SCR'!N$3),1)+N547,0)</f>
        <v>0</v>
      </c>
      <c r="O548" s="339">
        <f ca="1">IF('Health SCR'!O$3&gt;=$B548,OFFSET($D$502,0,'Health SCR'!O$3-$B548)*OFFSET(Inputs!$C$30,0,$B548-2)/IF(sommmeProdInv(Inputs!$B$30:$AY$30,$D$502:$BA$502,'Health SCR'!O$3)&gt;0,sommmeProdInv(Inputs!$B$30:$AY$30,$D$502:$BA$502,'Health SCR'!O$3),1)+O547,0)</f>
        <v>0</v>
      </c>
      <c r="P548" s="339">
        <f ca="1">IF('Health SCR'!P$3&gt;=$B548,OFFSET($D$502,0,'Health SCR'!P$3-$B548)*OFFSET(Inputs!$C$30,0,$B548-2)/IF(sommmeProdInv(Inputs!$B$30:$AY$30,$D$502:$BA$502,'Health SCR'!P$3)&gt;0,sommmeProdInv(Inputs!$B$30:$AY$30,$D$502:$BA$502,'Health SCR'!P$3),1)+P547,0)</f>
        <v>0</v>
      </c>
      <c r="Q548" s="339">
        <f ca="1">IF('Health SCR'!Q$3&gt;=$B548,OFFSET($D$502,0,'Health SCR'!Q$3-$B548)*OFFSET(Inputs!$C$30,0,$B548-2)/IF(sommmeProdInv(Inputs!$B$30:$AY$30,$D$502:$BA$502,'Health SCR'!Q$3)&gt;0,sommmeProdInv(Inputs!$B$30:$AY$30,$D$502:$BA$502,'Health SCR'!Q$3),1)+Q547,0)</f>
        <v>0</v>
      </c>
      <c r="R548" s="339">
        <f ca="1">IF('Health SCR'!R$3&gt;=$B548,OFFSET($D$502,0,'Health SCR'!R$3-$B548)*OFFSET(Inputs!$C$30,0,$B548-2)/IF(sommmeProdInv(Inputs!$B$30:$AY$30,$D$502:$BA$502,'Health SCR'!R$3)&gt;0,sommmeProdInv(Inputs!$B$30:$AY$30,$D$502:$BA$502,'Health SCR'!R$3),1)+R547,0)</f>
        <v>0</v>
      </c>
      <c r="S548" s="339">
        <f ca="1">IF('Health SCR'!S$3&gt;=$B548,OFFSET($D$502,0,'Health SCR'!S$3-$B548)*OFFSET(Inputs!$C$30,0,$B548-2)/IF(sommmeProdInv(Inputs!$B$30:$AY$30,$D$502:$BA$502,'Health SCR'!S$3)&gt;0,sommmeProdInv(Inputs!$B$30:$AY$30,$D$502:$BA$502,'Health SCR'!S$3),1)+S547,0)</f>
        <v>0</v>
      </c>
      <c r="T548" s="339">
        <f ca="1">IF('Health SCR'!T$3&gt;=$B548,OFFSET($D$502,0,'Health SCR'!T$3-$B548)*OFFSET(Inputs!$C$30,0,$B548-2)/IF(sommmeProdInv(Inputs!$B$30:$AY$30,$D$502:$BA$502,'Health SCR'!T$3)&gt;0,sommmeProdInv(Inputs!$B$30:$AY$30,$D$502:$BA$502,'Health SCR'!T$3),1)+T547,0)</f>
        <v>0</v>
      </c>
      <c r="U548" s="339">
        <f ca="1">IF('Health SCR'!U$3&gt;=$B548,OFFSET($D$502,0,'Health SCR'!U$3-$B548)*OFFSET(Inputs!$C$30,0,$B548-2)/IF(sommmeProdInv(Inputs!$B$30:$AY$30,$D$502:$BA$502,'Health SCR'!U$3)&gt;0,sommmeProdInv(Inputs!$B$30:$AY$30,$D$502:$BA$502,'Health SCR'!U$3),1)+U547,0)</f>
        <v>0</v>
      </c>
      <c r="V548" s="339">
        <f ca="1">IF('Health SCR'!V$3&gt;=$B548,OFFSET($D$502,0,'Health SCR'!V$3-$B548)*OFFSET(Inputs!$C$30,0,$B548-2)/IF(sommmeProdInv(Inputs!$B$30:$AY$30,$D$502:$BA$502,'Health SCR'!V$3)&gt;0,sommmeProdInv(Inputs!$B$30:$AY$30,$D$502:$BA$502,'Health SCR'!V$3),1)+V547,0)</f>
        <v>0</v>
      </c>
      <c r="W548" s="339">
        <f ca="1">IF('Health SCR'!W$3&gt;=$B548,OFFSET($D$502,0,'Health SCR'!W$3-$B548)*OFFSET(Inputs!$C$30,0,$B548-2)/IF(sommmeProdInv(Inputs!$B$30:$AY$30,$D$502:$BA$502,'Health SCR'!W$3)&gt;0,sommmeProdInv(Inputs!$B$30:$AY$30,$D$502:$BA$502,'Health SCR'!W$3),1)+W547,0)</f>
        <v>0</v>
      </c>
      <c r="X548" s="339">
        <f ca="1">IF('Health SCR'!X$3&gt;=$B548,OFFSET($D$502,0,'Health SCR'!X$3-$B548)*OFFSET(Inputs!$C$30,0,$B548-2)/IF(sommmeProdInv(Inputs!$B$30:$AY$30,$D$502:$BA$502,'Health SCR'!X$3)&gt;0,sommmeProdInv(Inputs!$B$30:$AY$30,$D$502:$BA$502,'Health SCR'!X$3),1)+X547,0)</f>
        <v>0</v>
      </c>
      <c r="Y548" s="339">
        <f ca="1">IF('Health SCR'!Y$3&gt;=$B548,OFFSET($D$502,0,'Health SCR'!Y$3-$B548)*OFFSET(Inputs!$C$30,0,$B548-2)/IF(sommmeProdInv(Inputs!$B$30:$AY$30,$D$502:$BA$502,'Health SCR'!Y$3)&gt;0,sommmeProdInv(Inputs!$B$30:$AY$30,$D$502:$BA$502,'Health SCR'!Y$3),1)+Y547,0)</f>
        <v>0</v>
      </c>
      <c r="Z548" s="339">
        <f ca="1">IF('Health SCR'!Z$3&gt;=$B548,OFFSET($D$502,0,'Health SCR'!Z$3-$B548)*OFFSET(Inputs!$C$30,0,$B548-2)/IF(sommmeProdInv(Inputs!$B$30:$AY$30,$D$502:$BA$502,'Health SCR'!Z$3)&gt;0,sommmeProdInv(Inputs!$B$30:$AY$30,$D$502:$BA$502,'Health SCR'!Z$3),1)+Z547,0)</f>
        <v>0</v>
      </c>
      <c r="AA548" s="339">
        <f ca="1">IF('Health SCR'!AA$3&gt;=$B548,OFFSET($D$502,0,'Health SCR'!AA$3-$B548)*OFFSET(Inputs!$C$30,0,$B548-2)/IF(sommmeProdInv(Inputs!$B$30:$AY$30,$D$502:$BA$502,'Health SCR'!AA$3)&gt;0,sommmeProdInv(Inputs!$B$30:$AY$30,$D$502:$BA$502,'Health SCR'!AA$3),1)+AA547,0)</f>
        <v>0</v>
      </c>
      <c r="AB548" s="339">
        <f ca="1">IF('Health SCR'!AB$3&gt;=$B548,OFFSET($D$502,0,'Health SCR'!AB$3-$B548)*OFFSET(Inputs!$C$30,0,$B548-2)/IF(sommmeProdInv(Inputs!$B$30:$AY$30,$D$502:$BA$502,'Health SCR'!AB$3)&gt;0,sommmeProdInv(Inputs!$B$30:$AY$30,$D$502:$BA$502,'Health SCR'!AB$3),1)+AB547,0)</f>
        <v>0</v>
      </c>
      <c r="AC548" s="339">
        <f ca="1">IF('Health SCR'!AC$3&gt;=$B548,OFFSET($D$502,0,'Health SCR'!AC$3-$B548)*OFFSET(Inputs!$C$30,0,$B548-2)/IF(sommmeProdInv(Inputs!$B$30:$AY$30,$D$502:$BA$502,'Health SCR'!AC$3)&gt;0,sommmeProdInv(Inputs!$B$30:$AY$30,$D$502:$BA$502,'Health SCR'!AC$3),1)+AC547,0)</f>
        <v>0</v>
      </c>
      <c r="AD548" s="339">
        <f ca="1">IF('Health SCR'!AD$3&gt;=$B548,OFFSET($D$502,0,'Health SCR'!AD$3-$B548)*OFFSET(Inputs!$C$30,0,$B548-2)/IF(sommmeProdInv(Inputs!$B$30:$AY$30,$D$502:$BA$502,'Health SCR'!AD$3)&gt;0,sommmeProdInv(Inputs!$B$30:$AY$30,$D$502:$BA$502,'Health SCR'!AD$3),1)+AD547,0)</f>
        <v>0</v>
      </c>
      <c r="AE548" s="339">
        <f ca="1">IF('Health SCR'!AE$3&gt;=$B548,OFFSET($D$502,0,'Health SCR'!AE$3-$B548)*OFFSET(Inputs!$C$30,0,$B548-2)/IF(sommmeProdInv(Inputs!$B$30:$AY$30,$D$502:$BA$502,'Health SCR'!AE$3)&gt;0,sommmeProdInv(Inputs!$B$30:$AY$30,$D$502:$BA$502,'Health SCR'!AE$3),1)+AE547,0)</f>
        <v>0</v>
      </c>
      <c r="AF548" s="339">
        <f ca="1">IF('Health SCR'!AF$3&gt;=$B548,OFFSET($D$502,0,'Health SCR'!AF$3-$B548)*OFFSET(Inputs!$C$30,0,$B548-2)/IF(sommmeProdInv(Inputs!$B$30:$AY$30,$D$502:$BA$502,'Health SCR'!AF$3)&gt;0,sommmeProdInv(Inputs!$B$30:$AY$30,$D$502:$BA$502,'Health SCR'!AF$3),1)+AF547,0)</f>
        <v>0</v>
      </c>
      <c r="AG548" s="339">
        <f ca="1">IF('Health SCR'!AG$3&gt;=$B548,OFFSET($D$502,0,'Health SCR'!AG$3-$B548)*OFFSET(Inputs!$C$30,0,$B548-2)/IF(sommmeProdInv(Inputs!$B$30:$AY$30,$D$502:$BA$502,'Health SCR'!AG$3)&gt;0,sommmeProdInv(Inputs!$B$30:$AY$30,$D$502:$BA$502,'Health SCR'!AG$3),1)+AG547,0)</f>
        <v>0</v>
      </c>
      <c r="AH548" s="339">
        <f ca="1">IF('Health SCR'!AH$3&gt;=$B548,OFFSET($D$502,0,'Health SCR'!AH$3-$B548)*OFFSET(Inputs!$C$30,0,$B548-2)/IF(sommmeProdInv(Inputs!$B$30:$AY$30,$D$502:$BA$502,'Health SCR'!AH$3)&gt;0,sommmeProdInv(Inputs!$B$30:$AY$30,$D$502:$BA$502,'Health SCR'!AH$3),1)+AH547,0)</f>
        <v>0</v>
      </c>
      <c r="AI548" s="339">
        <f ca="1">IF('Health SCR'!AI$3&gt;=$B548,OFFSET($D$502,0,'Health SCR'!AI$3-$B548)*OFFSET(Inputs!$C$30,0,$B548-2)/IF(sommmeProdInv(Inputs!$B$30:$AY$30,$D$502:$BA$502,'Health SCR'!AI$3)&gt;0,sommmeProdInv(Inputs!$B$30:$AY$30,$D$502:$BA$502,'Health SCR'!AI$3),1)+AI547,0)</f>
        <v>0</v>
      </c>
      <c r="AJ548" s="339">
        <f ca="1">IF('Health SCR'!AJ$3&gt;=$B548,OFFSET($D$502,0,'Health SCR'!AJ$3-$B548)*OFFSET(Inputs!$C$30,0,$B548-2)/IF(sommmeProdInv(Inputs!$B$30:$AY$30,$D$502:$BA$502,'Health SCR'!AJ$3)&gt;0,sommmeProdInv(Inputs!$B$30:$AY$30,$D$502:$BA$502,'Health SCR'!AJ$3),1)+AJ547,0)</f>
        <v>0</v>
      </c>
      <c r="AK548" s="339">
        <f ca="1">IF('Health SCR'!AK$3&gt;=$B548,OFFSET($D$502,0,'Health SCR'!AK$3-$B548)*OFFSET(Inputs!$C$30,0,$B548-2)/IF(sommmeProdInv(Inputs!$B$30:$AY$30,$D$502:$BA$502,'Health SCR'!AK$3)&gt;0,sommmeProdInv(Inputs!$B$30:$AY$30,$D$502:$BA$502,'Health SCR'!AK$3),1)+AK547,0)</f>
        <v>0</v>
      </c>
      <c r="AL548" s="339">
        <f ca="1">IF('Health SCR'!AL$3&gt;=$B548,OFFSET($D$502,0,'Health SCR'!AL$3-$B548)*OFFSET(Inputs!$C$30,0,$B548-2)/IF(sommmeProdInv(Inputs!$B$30:$AY$30,$D$502:$BA$502,'Health SCR'!AL$3)&gt;0,sommmeProdInv(Inputs!$B$30:$AY$30,$D$502:$BA$502,'Health SCR'!AL$3),1)+AL547,0)</f>
        <v>0</v>
      </c>
      <c r="AM548" s="339">
        <f ca="1">IF('Health SCR'!AM$3&gt;=$B548,OFFSET($D$502,0,'Health SCR'!AM$3-$B548)*OFFSET(Inputs!$C$30,0,$B548-2)/IF(sommmeProdInv(Inputs!$B$30:$AY$30,$D$502:$BA$502,'Health SCR'!AM$3)&gt;0,sommmeProdInv(Inputs!$B$30:$AY$30,$D$502:$BA$502,'Health SCR'!AM$3),1)+AM547,0)</f>
        <v>0</v>
      </c>
      <c r="AN548" s="339">
        <f ca="1">IF('Health SCR'!AN$3&gt;=$B548,OFFSET($D$502,0,'Health SCR'!AN$3-$B548)*OFFSET(Inputs!$C$30,0,$B548-2)/IF(sommmeProdInv(Inputs!$B$30:$AY$30,$D$502:$BA$502,'Health SCR'!AN$3)&gt;0,sommmeProdInv(Inputs!$B$30:$AY$30,$D$502:$BA$502,'Health SCR'!AN$3),1)+AN547,0)</f>
        <v>0</v>
      </c>
      <c r="AO548" s="339">
        <f ca="1">IF('Health SCR'!AO$3&gt;=$B548,OFFSET($D$502,0,'Health SCR'!AO$3-$B548)*OFFSET(Inputs!$C$30,0,$B548-2)/IF(sommmeProdInv(Inputs!$B$30:$AY$30,$D$502:$BA$502,'Health SCR'!AO$3)&gt;0,sommmeProdInv(Inputs!$B$30:$AY$30,$D$502:$BA$502,'Health SCR'!AO$3),1)+AO547,0)</f>
        <v>0</v>
      </c>
      <c r="AP548" s="339">
        <f ca="1">IF('Health SCR'!AP$3&gt;=$B548,OFFSET($D$502,0,'Health SCR'!AP$3-$B548)*OFFSET(Inputs!$C$30,0,$B548-2)/IF(sommmeProdInv(Inputs!$B$30:$AY$30,$D$502:$BA$502,'Health SCR'!AP$3)&gt;0,sommmeProdInv(Inputs!$B$30:$AY$30,$D$502:$BA$502,'Health SCR'!AP$3),1)+AP547,0)</f>
        <v>0</v>
      </c>
      <c r="AQ548" s="339">
        <f ca="1">IF('Health SCR'!AQ$3&gt;=$B548,OFFSET($D$502,0,'Health SCR'!AQ$3-$B548)*OFFSET(Inputs!$C$30,0,$B548-2)/IF(sommmeProdInv(Inputs!$B$30:$AY$30,$D$502:$BA$502,'Health SCR'!AQ$3)&gt;0,sommmeProdInv(Inputs!$B$30:$AY$30,$D$502:$BA$502,'Health SCR'!AQ$3),1)+AQ547,0)</f>
        <v>0</v>
      </c>
      <c r="AR548" s="339">
        <f ca="1">IF('Health SCR'!AR$3&gt;=$B548,OFFSET($D$502,0,'Health SCR'!AR$3-$B548)*OFFSET(Inputs!$C$30,0,$B548-2)/IF(sommmeProdInv(Inputs!$B$30:$AY$30,$D$502:$BA$502,'Health SCR'!AR$3)&gt;0,sommmeProdInv(Inputs!$B$30:$AY$30,$D$502:$BA$502,'Health SCR'!AR$3),1)+AR547,0)</f>
        <v>0</v>
      </c>
      <c r="AS548" s="339">
        <f ca="1">IF('Health SCR'!AS$3&gt;=$B548,OFFSET($D$502,0,'Health SCR'!AS$3-$B548)*OFFSET(Inputs!$C$30,0,$B548-2)/IF(sommmeProdInv(Inputs!$B$30:$AY$30,$D$502:$BA$502,'Health SCR'!AS$3)&gt;0,sommmeProdInv(Inputs!$B$30:$AY$30,$D$502:$BA$502,'Health SCR'!AS$3),1)+AS547,0)</f>
        <v>0</v>
      </c>
      <c r="AT548" s="339">
        <f ca="1">IF('Health SCR'!AT$3&gt;=$B548,OFFSET($D$502,0,'Health SCR'!AT$3-$B548)*OFFSET(Inputs!$C$30,0,$B548-2)/IF(sommmeProdInv(Inputs!$B$30:$AY$30,$D$502:$BA$502,'Health SCR'!AT$3)&gt;0,sommmeProdInv(Inputs!$B$30:$AY$30,$D$502:$BA$502,'Health SCR'!AT$3),1)+AT547,0)</f>
        <v>0</v>
      </c>
      <c r="AU548" s="339">
        <f ca="1">IF('Health SCR'!AU$3&gt;=$B548,OFFSET($D$502,0,'Health SCR'!AU$3-$B548)*OFFSET(Inputs!$C$30,0,$B548-2)/IF(sommmeProdInv(Inputs!$B$30:$AY$30,$D$502:$BA$502,'Health SCR'!AU$3)&gt;0,sommmeProdInv(Inputs!$B$30:$AY$30,$D$502:$BA$502,'Health SCR'!AU$3),1)+AU547,0)</f>
        <v>0</v>
      </c>
      <c r="AV548" s="339">
        <f ca="1">IF('Health SCR'!AV$3&gt;=$B548,OFFSET($D$502,0,'Health SCR'!AV$3-$B548)*OFFSET(Inputs!$C$30,0,$B548-2)/IF(sommmeProdInv(Inputs!$B$30:$AY$30,$D$502:$BA$502,'Health SCR'!AV$3)&gt;0,sommmeProdInv(Inputs!$B$30:$AY$30,$D$502:$BA$502,'Health SCR'!AV$3),1)+AV547,0)</f>
        <v>0</v>
      </c>
      <c r="AW548" s="339">
        <f ca="1">IF('Health SCR'!AW$3&gt;=$B548,OFFSET($D$502,0,'Health SCR'!AW$3-$B548)*OFFSET(Inputs!$C$30,0,$B548-2)/IF(sommmeProdInv(Inputs!$B$30:$AY$30,$D$502:$BA$502,'Health SCR'!AW$3)&gt;0,sommmeProdInv(Inputs!$B$30:$AY$30,$D$502:$BA$502,'Health SCR'!AW$3),1)+AW547,0)</f>
        <v>0</v>
      </c>
      <c r="AX548" s="339">
        <f ca="1">IF('Health SCR'!AX$3&gt;=$B548,OFFSET($D$502,0,'Health SCR'!AX$3-$B548)*OFFSET(Inputs!$C$30,0,$B548-2)/IF(sommmeProdInv(Inputs!$B$30:$AY$30,$D$502:$BA$502,'Health SCR'!AX$3)&gt;0,sommmeProdInv(Inputs!$B$30:$AY$30,$D$502:$BA$502,'Health SCR'!AX$3),1)+AX547,0)</f>
        <v>0</v>
      </c>
      <c r="AY548" s="339">
        <f ca="1">IF('Health SCR'!AY$3&gt;=$B548,OFFSET($D$502,0,'Health SCR'!AY$3-$B548)*OFFSET(Inputs!$C$30,0,$B548-2)/IF(sommmeProdInv(Inputs!$B$30:$AY$30,$D$502:$BA$502,'Health SCR'!AY$3)&gt;0,sommmeProdInv(Inputs!$B$30:$AY$30,$D$502:$BA$502,'Health SCR'!AY$3),1)+AY547,0)</f>
        <v>0</v>
      </c>
      <c r="AZ548" s="339">
        <f ca="1">IF('Health SCR'!AZ$3&gt;=$B548,OFFSET($D$502,0,'Health SCR'!AZ$3-$B548)*OFFSET(Inputs!$C$30,0,$B548-2)/IF(sommmeProdInv(Inputs!$B$30:$AY$30,$D$502:$BA$502,'Health SCR'!AZ$3)&gt;0,sommmeProdInv(Inputs!$B$30:$AY$30,$D$502:$BA$502,'Health SCR'!AZ$3),1)+AZ547,0)</f>
        <v>0</v>
      </c>
      <c r="BA548" s="339">
        <f ca="1">IF('Health SCR'!BA$3&gt;=$B548,OFFSET($D$502,0,'Health SCR'!BA$3-$B548)*OFFSET(Inputs!$C$30,0,$B548-2)/IF(sommmeProdInv(Inputs!$B$30:$AY$30,$D$502:$BA$502,'Health SCR'!BA$3)&gt;0,sommmeProdInv(Inputs!$B$30:$AY$30,$D$502:$BA$502,'Health SCR'!BA$3),1)+BA547,0)</f>
        <v>0</v>
      </c>
    </row>
    <row r="549" spans="1:256" s="221" customFormat="1" outlineLevel="1">
      <c r="A549" s="16"/>
      <c r="B549" s="978">
        <v>46</v>
      </c>
      <c r="C549" s="979"/>
      <c r="E549" s="338">
        <f ca="1">IF('Health SCR'!E$3&gt;=$B549,OFFSET($D$502,0,'Health SCR'!E$3-$B549)*OFFSET(Inputs!$C$30,0,$B549-2)/IF(sommmeProdInv(Inputs!$B$30:$AY$30,$D$502:$BA$502,'Health SCR'!E$3)&gt;0,sommmeProdInv(Inputs!$B$30:$AY$30,$D$502:$BA$502,'Health SCR'!E$3),1)+E548,0)</f>
        <v>0</v>
      </c>
      <c r="F549" s="339">
        <f ca="1">IF('Health SCR'!F$3&gt;=$B549,OFFSET($D$502,0,'Health SCR'!F$3-$B549)*OFFSET(Inputs!$C$30,0,$B549-2)/IF(sommmeProdInv(Inputs!$B$30:$AY$30,$D$502:$BA$502,'Health SCR'!F$3)&gt;0,sommmeProdInv(Inputs!$B$30:$AY$30,$D$502:$BA$502,'Health SCR'!F$3),1)+F548,0)</f>
        <v>0</v>
      </c>
      <c r="G549" s="339">
        <f ca="1">IF('Health SCR'!G$3&gt;=$B549,OFFSET($D$502,0,'Health SCR'!G$3-$B549)*OFFSET(Inputs!$C$30,0,$B549-2)/IF(sommmeProdInv(Inputs!$B$30:$AY$30,$D$502:$BA$502,'Health SCR'!G$3)&gt;0,sommmeProdInv(Inputs!$B$30:$AY$30,$D$502:$BA$502,'Health SCR'!G$3),1)+G548,0)</f>
        <v>0</v>
      </c>
      <c r="H549" s="339">
        <f ca="1">IF('Health SCR'!H$3&gt;=$B549,OFFSET($D$502,0,'Health SCR'!H$3-$B549)*OFFSET(Inputs!$C$30,0,$B549-2)/IF(sommmeProdInv(Inputs!$B$30:$AY$30,$D$502:$BA$502,'Health SCR'!H$3)&gt;0,sommmeProdInv(Inputs!$B$30:$AY$30,$D$502:$BA$502,'Health SCR'!H$3),1)+H548,0)</f>
        <v>0</v>
      </c>
      <c r="I549" s="339">
        <f ca="1">IF('Health SCR'!I$3&gt;=$B549,OFFSET($D$502,0,'Health SCR'!I$3-$B549)*OFFSET(Inputs!$C$30,0,$B549-2)/IF(sommmeProdInv(Inputs!$B$30:$AY$30,$D$502:$BA$502,'Health SCR'!I$3)&gt;0,sommmeProdInv(Inputs!$B$30:$AY$30,$D$502:$BA$502,'Health SCR'!I$3),1)+I548,0)</f>
        <v>0</v>
      </c>
      <c r="J549" s="339">
        <f ca="1">IF('Health SCR'!J$3&gt;=$B549,OFFSET($D$502,0,'Health SCR'!J$3-$B549)*OFFSET(Inputs!$C$30,0,$B549-2)/IF(sommmeProdInv(Inputs!$B$30:$AY$30,$D$502:$BA$502,'Health SCR'!J$3)&gt;0,sommmeProdInv(Inputs!$B$30:$AY$30,$D$502:$BA$502,'Health SCR'!J$3),1)+J548,0)</f>
        <v>0</v>
      </c>
      <c r="K549" s="339">
        <f ca="1">IF('Health SCR'!K$3&gt;=$B549,OFFSET($D$502,0,'Health SCR'!K$3-$B549)*OFFSET(Inputs!$C$30,0,$B549-2)/IF(sommmeProdInv(Inputs!$B$30:$AY$30,$D$502:$BA$502,'Health SCR'!K$3)&gt;0,sommmeProdInv(Inputs!$B$30:$AY$30,$D$502:$BA$502,'Health SCR'!K$3),1)+K548,0)</f>
        <v>0</v>
      </c>
      <c r="L549" s="339">
        <f ca="1">IF('Health SCR'!L$3&gt;=$B549,OFFSET($D$502,0,'Health SCR'!L$3-$B549)*OFFSET(Inputs!$C$30,0,$B549-2)/IF(sommmeProdInv(Inputs!$B$30:$AY$30,$D$502:$BA$502,'Health SCR'!L$3)&gt;0,sommmeProdInv(Inputs!$B$30:$AY$30,$D$502:$BA$502,'Health SCR'!L$3),1)+L548,0)</f>
        <v>0</v>
      </c>
      <c r="M549" s="339">
        <f ca="1">IF('Health SCR'!M$3&gt;=$B549,OFFSET($D$502,0,'Health SCR'!M$3-$B549)*OFFSET(Inputs!$C$30,0,$B549-2)/IF(sommmeProdInv(Inputs!$B$30:$AY$30,$D$502:$BA$502,'Health SCR'!M$3)&gt;0,sommmeProdInv(Inputs!$B$30:$AY$30,$D$502:$BA$502,'Health SCR'!M$3),1)+M548,0)</f>
        <v>0</v>
      </c>
      <c r="N549" s="339">
        <f ca="1">IF('Health SCR'!N$3&gt;=$B549,OFFSET($D$502,0,'Health SCR'!N$3-$B549)*OFFSET(Inputs!$C$30,0,$B549-2)/IF(sommmeProdInv(Inputs!$B$30:$AY$30,$D$502:$BA$502,'Health SCR'!N$3)&gt;0,sommmeProdInv(Inputs!$B$30:$AY$30,$D$502:$BA$502,'Health SCR'!N$3),1)+N548,0)</f>
        <v>0</v>
      </c>
      <c r="O549" s="339">
        <f ca="1">IF('Health SCR'!O$3&gt;=$B549,OFFSET($D$502,0,'Health SCR'!O$3-$B549)*OFFSET(Inputs!$C$30,0,$B549-2)/IF(sommmeProdInv(Inputs!$B$30:$AY$30,$D$502:$BA$502,'Health SCR'!O$3)&gt;0,sommmeProdInv(Inputs!$B$30:$AY$30,$D$502:$BA$502,'Health SCR'!O$3),1)+O548,0)</f>
        <v>0</v>
      </c>
      <c r="P549" s="339">
        <f ca="1">IF('Health SCR'!P$3&gt;=$B549,OFFSET($D$502,0,'Health SCR'!P$3-$B549)*OFFSET(Inputs!$C$30,0,$B549-2)/IF(sommmeProdInv(Inputs!$B$30:$AY$30,$D$502:$BA$502,'Health SCR'!P$3)&gt;0,sommmeProdInv(Inputs!$B$30:$AY$30,$D$502:$BA$502,'Health SCR'!P$3),1)+P548,0)</f>
        <v>0</v>
      </c>
      <c r="Q549" s="339">
        <f ca="1">IF('Health SCR'!Q$3&gt;=$B549,OFFSET($D$502,0,'Health SCR'!Q$3-$B549)*OFFSET(Inputs!$C$30,0,$B549-2)/IF(sommmeProdInv(Inputs!$B$30:$AY$30,$D$502:$BA$502,'Health SCR'!Q$3)&gt;0,sommmeProdInv(Inputs!$B$30:$AY$30,$D$502:$BA$502,'Health SCR'!Q$3),1)+Q548,0)</f>
        <v>0</v>
      </c>
      <c r="R549" s="339">
        <f ca="1">IF('Health SCR'!R$3&gt;=$B549,OFFSET($D$502,0,'Health SCR'!R$3-$B549)*OFFSET(Inputs!$C$30,0,$B549-2)/IF(sommmeProdInv(Inputs!$B$30:$AY$30,$D$502:$BA$502,'Health SCR'!R$3)&gt;0,sommmeProdInv(Inputs!$B$30:$AY$30,$D$502:$BA$502,'Health SCR'!R$3),1)+R548,0)</f>
        <v>0</v>
      </c>
      <c r="S549" s="339">
        <f ca="1">IF('Health SCR'!S$3&gt;=$B549,OFFSET($D$502,0,'Health SCR'!S$3-$B549)*OFFSET(Inputs!$C$30,0,$B549-2)/IF(sommmeProdInv(Inputs!$B$30:$AY$30,$D$502:$BA$502,'Health SCR'!S$3)&gt;0,sommmeProdInv(Inputs!$B$30:$AY$30,$D$502:$BA$502,'Health SCR'!S$3),1)+S548,0)</f>
        <v>0</v>
      </c>
      <c r="T549" s="339">
        <f ca="1">IF('Health SCR'!T$3&gt;=$B549,OFFSET($D$502,0,'Health SCR'!T$3-$B549)*OFFSET(Inputs!$C$30,0,$B549-2)/IF(sommmeProdInv(Inputs!$B$30:$AY$30,$D$502:$BA$502,'Health SCR'!T$3)&gt;0,sommmeProdInv(Inputs!$B$30:$AY$30,$D$502:$BA$502,'Health SCR'!T$3),1)+T548,0)</f>
        <v>0</v>
      </c>
      <c r="U549" s="339">
        <f ca="1">IF('Health SCR'!U$3&gt;=$B549,OFFSET($D$502,0,'Health SCR'!U$3-$B549)*OFFSET(Inputs!$C$30,0,$B549-2)/IF(sommmeProdInv(Inputs!$B$30:$AY$30,$D$502:$BA$502,'Health SCR'!U$3)&gt;0,sommmeProdInv(Inputs!$B$30:$AY$30,$D$502:$BA$502,'Health SCR'!U$3),1)+U548,0)</f>
        <v>0</v>
      </c>
      <c r="V549" s="339">
        <f ca="1">IF('Health SCR'!V$3&gt;=$B549,OFFSET($D$502,0,'Health SCR'!V$3-$B549)*OFFSET(Inputs!$C$30,0,$B549-2)/IF(sommmeProdInv(Inputs!$B$30:$AY$30,$D$502:$BA$502,'Health SCR'!V$3)&gt;0,sommmeProdInv(Inputs!$B$30:$AY$30,$D$502:$BA$502,'Health SCR'!V$3),1)+V548,0)</f>
        <v>0</v>
      </c>
      <c r="W549" s="339">
        <f ca="1">IF('Health SCR'!W$3&gt;=$B549,OFFSET($D$502,0,'Health SCR'!W$3-$B549)*OFFSET(Inputs!$C$30,0,$B549-2)/IF(sommmeProdInv(Inputs!$B$30:$AY$30,$D$502:$BA$502,'Health SCR'!W$3)&gt;0,sommmeProdInv(Inputs!$B$30:$AY$30,$D$502:$BA$502,'Health SCR'!W$3),1)+W548,0)</f>
        <v>0</v>
      </c>
      <c r="X549" s="339">
        <f ca="1">IF('Health SCR'!X$3&gt;=$B549,OFFSET($D$502,0,'Health SCR'!X$3-$B549)*OFFSET(Inputs!$C$30,0,$B549-2)/IF(sommmeProdInv(Inputs!$B$30:$AY$30,$D$502:$BA$502,'Health SCR'!X$3)&gt;0,sommmeProdInv(Inputs!$B$30:$AY$30,$D$502:$BA$502,'Health SCR'!X$3),1)+X548,0)</f>
        <v>0</v>
      </c>
      <c r="Y549" s="339">
        <f ca="1">IF('Health SCR'!Y$3&gt;=$B549,OFFSET($D$502,0,'Health SCR'!Y$3-$B549)*OFFSET(Inputs!$C$30,0,$B549-2)/IF(sommmeProdInv(Inputs!$B$30:$AY$30,$D$502:$BA$502,'Health SCR'!Y$3)&gt;0,sommmeProdInv(Inputs!$B$30:$AY$30,$D$502:$BA$502,'Health SCR'!Y$3),1)+Y548,0)</f>
        <v>0</v>
      </c>
      <c r="Z549" s="339">
        <f ca="1">IF('Health SCR'!Z$3&gt;=$B549,OFFSET($D$502,0,'Health SCR'!Z$3-$B549)*OFFSET(Inputs!$C$30,0,$B549-2)/IF(sommmeProdInv(Inputs!$B$30:$AY$30,$D$502:$BA$502,'Health SCR'!Z$3)&gt;0,sommmeProdInv(Inputs!$B$30:$AY$30,$D$502:$BA$502,'Health SCR'!Z$3),1)+Z548,0)</f>
        <v>0</v>
      </c>
      <c r="AA549" s="339">
        <f ca="1">IF('Health SCR'!AA$3&gt;=$B549,OFFSET($D$502,0,'Health SCR'!AA$3-$B549)*OFFSET(Inputs!$C$30,0,$B549-2)/IF(sommmeProdInv(Inputs!$B$30:$AY$30,$D$502:$BA$502,'Health SCR'!AA$3)&gt;0,sommmeProdInv(Inputs!$B$30:$AY$30,$D$502:$BA$502,'Health SCR'!AA$3),1)+AA548,0)</f>
        <v>0</v>
      </c>
      <c r="AB549" s="339">
        <f ca="1">IF('Health SCR'!AB$3&gt;=$B549,OFFSET($D$502,0,'Health SCR'!AB$3-$B549)*OFFSET(Inputs!$C$30,0,$B549-2)/IF(sommmeProdInv(Inputs!$B$30:$AY$30,$D$502:$BA$502,'Health SCR'!AB$3)&gt;0,sommmeProdInv(Inputs!$B$30:$AY$30,$D$502:$BA$502,'Health SCR'!AB$3),1)+AB548,0)</f>
        <v>0</v>
      </c>
      <c r="AC549" s="339">
        <f ca="1">IF('Health SCR'!AC$3&gt;=$B549,OFFSET($D$502,0,'Health SCR'!AC$3-$B549)*OFFSET(Inputs!$C$30,0,$B549-2)/IF(sommmeProdInv(Inputs!$B$30:$AY$30,$D$502:$BA$502,'Health SCR'!AC$3)&gt;0,sommmeProdInv(Inputs!$B$30:$AY$30,$D$502:$BA$502,'Health SCR'!AC$3),1)+AC548,0)</f>
        <v>0</v>
      </c>
      <c r="AD549" s="339">
        <f ca="1">IF('Health SCR'!AD$3&gt;=$B549,OFFSET($D$502,0,'Health SCR'!AD$3-$B549)*OFFSET(Inputs!$C$30,0,$B549-2)/IF(sommmeProdInv(Inputs!$B$30:$AY$30,$D$502:$BA$502,'Health SCR'!AD$3)&gt;0,sommmeProdInv(Inputs!$B$30:$AY$30,$D$502:$BA$502,'Health SCR'!AD$3),1)+AD548,0)</f>
        <v>0</v>
      </c>
      <c r="AE549" s="339">
        <f ca="1">IF('Health SCR'!AE$3&gt;=$B549,OFFSET($D$502,0,'Health SCR'!AE$3-$B549)*OFFSET(Inputs!$C$30,0,$B549-2)/IF(sommmeProdInv(Inputs!$B$30:$AY$30,$D$502:$BA$502,'Health SCR'!AE$3)&gt;0,sommmeProdInv(Inputs!$B$30:$AY$30,$D$502:$BA$502,'Health SCR'!AE$3),1)+AE548,0)</f>
        <v>0</v>
      </c>
      <c r="AF549" s="339">
        <f ca="1">IF('Health SCR'!AF$3&gt;=$B549,OFFSET($D$502,0,'Health SCR'!AF$3-$B549)*OFFSET(Inputs!$C$30,0,$B549-2)/IF(sommmeProdInv(Inputs!$B$30:$AY$30,$D$502:$BA$502,'Health SCR'!AF$3)&gt;0,sommmeProdInv(Inputs!$B$30:$AY$30,$D$502:$BA$502,'Health SCR'!AF$3),1)+AF548,0)</f>
        <v>0</v>
      </c>
      <c r="AG549" s="339">
        <f ca="1">IF('Health SCR'!AG$3&gt;=$B549,OFFSET($D$502,0,'Health SCR'!AG$3-$B549)*OFFSET(Inputs!$C$30,0,$B549-2)/IF(sommmeProdInv(Inputs!$B$30:$AY$30,$D$502:$BA$502,'Health SCR'!AG$3)&gt;0,sommmeProdInv(Inputs!$B$30:$AY$30,$D$502:$BA$502,'Health SCR'!AG$3),1)+AG548,0)</f>
        <v>0</v>
      </c>
      <c r="AH549" s="339">
        <f ca="1">IF('Health SCR'!AH$3&gt;=$B549,OFFSET($D$502,0,'Health SCR'!AH$3-$B549)*OFFSET(Inputs!$C$30,0,$B549-2)/IF(sommmeProdInv(Inputs!$B$30:$AY$30,$D$502:$BA$502,'Health SCR'!AH$3)&gt;0,sommmeProdInv(Inputs!$B$30:$AY$30,$D$502:$BA$502,'Health SCR'!AH$3),1)+AH548,0)</f>
        <v>0</v>
      </c>
      <c r="AI549" s="339">
        <f ca="1">IF('Health SCR'!AI$3&gt;=$B549,OFFSET($D$502,0,'Health SCR'!AI$3-$B549)*OFFSET(Inputs!$C$30,0,$B549-2)/IF(sommmeProdInv(Inputs!$B$30:$AY$30,$D$502:$BA$502,'Health SCR'!AI$3)&gt;0,sommmeProdInv(Inputs!$B$30:$AY$30,$D$502:$BA$502,'Health SCR'!AI$3),1)+AI548,0)</f>
        <v>0</v>
      </c>
      <c r="AJ549" s="339">
        <f ca="1">IF('Health SCR'!AJ$3&gt;=$B549,OFFSET($D$502,0,'Health SCR'!AJ$3-$B549)*OFFSET(Inputs!$C$30,0,$B549-2)/IF(sommmeProdInv(Inputs!$B$30:$AY$30,$D$502:$BA$502,'Health SCR'!AJ$3)&gt;0,sommmeProdInv(Inputs!$B$30:$AY$30,$D$502:$BA$502,'Health SCR'!AJ$3),1)+AJ548,0)</f>
        <v>0</v>
      </c>
      <c r="AK549" s="339">
        <f ca="1">IF('Health SCR'!AK$3&gt;=$B549,OFFSET($D$502,0,'Health SCR'!AK$3-$B549)*OFFSET(Inputs!$C$30,0,$B549-2)/IF(sommmeProdInv(Inputs!$B$30:$AY$30,$D$502:$BA$502,'Health SCR'!AK$3)&gt;0,sommmeProdInv(Inputs!$B$30:$AY$30,$D$502:$BA$502,'Health SCR'!AK$3),1)+AK548,0)</f>
        <v>0</v>
      </c>
      <c r="AL549" s="339">
        <f ca="1">IF('Health SCR'!AL$3&gt;=$B549,OFFSET($D$502,0,'Health SCR'!AL$3-$B549)*OFFSET(Inputs!$C$30,0,$B549-2)/IF(sommmeProdInv(Inputs!$B$30:$AY$30,$D$502:$BA$502,'Health SCR'!AL$3)&gt;0,sommmeProdInv(Inputs!$B$30:$AY$30,$D$502:$BA$502,'Health SCR'!AL$3),1)+AL548,0)</f>
        <v>0</v>
      </c>
      <c r="AM549" s="339">
        <f ca="1">IF('Health SCR'!AM$3&gt;=$B549,OFFSET($D$502,0,'Health SCR'!AM$3-$B549)*OFFSET(Inputs!$C$30,0,$B549-2)/IF(sommmeProdInv(Inputs!$B$30:$AY$30,$D$502:$BA$502,'Health SCR'!AM$3)&gt;0,sommmeProdInv(Inputs!$B$30:$AY$30,$D$502:$BA$502,'Health SCR'!AM$3),1)+AM548,0)</f>
        <v>0</v>
      </c>
      <c r="AN549" s="339">
        <f ca="1">IF('Health SCR'!AN$3&gt;=$B549,OFFSET($D$502,0,'Health SCR'!AN$3-$B549)*OFFSET(Inputs!$C$30,0,$B549-2)/IF(sommmeProdInv(Inputs!$B$30:$AY$30,$D$502:$BA$502,'Health SCR'!AN$3)&gt;0,sommmeProdInv(Inputs!$B$30:$AY$30,$D$502:$BA$502,'Health SCR'!AN$3),1)+AN548,0)</f>
        <v>0</v>
      </c>
      <c r="AO549" s="339">
        <f ca="1">IF('Health SCR'!AO$3&gt;=$B549,OFFSET($D$502,0,'Health SCR'!AO$3-$B549)*OFFSET(Inputs!$C$30,0,$B549-2)/IF(sommmeProdInv(Inputs!$B$30:$AY$30,$D$502:$BA$502,'Health SCR'!AO$3)&gt;0,sommmeProdInv(Inputs!$B$30:$AY$30,$D$502:$BA$502,'Health SCR'!AO$3),1)+AO548,0)</f>
        <v>0</v>
      </c>
      <c r="AP549" s="339">
        <f ca="1">IF('Health SCR'!AP$3&gt;=$B549,OFFSET($D$502,0,'Health SCR'!AP$3-$B549)*OFFSET(Inputs!$C$30,0,$B549-2)/IF(sommmeProdInv(Inputs!$B$30:$AY$30,$D$502:$BA$502,'Health SCR'!AP$3)&gt;0,sommmeProdInv(Inputs!$B$30:$AY$30,$D$502:$BA$502,'Health SCR'!AP$3),1)+AP548,0)</f>
        <v>0</v>
      </c>
      <c r="AQ549" s="339">
        <f ca="1">IF('Health SCR'!AQ$3&gt;=$B549,OFFSET($D$502,0,'Health SCR'!AQ$3-$B549)*OFFSET(Inputs!$C$30,0,$B549-2)/IF(sommmeProdInv(Inputs!$B$30:$AY$30,$D$502:$BA$502,'Health SCR'!AQ$3)&gt;0,sommmeProdInv(Inputs!$B$30:$AY$30,$D$502:$BA$502,'Health SCR'!AQ$3),1)+AQ548,0)</f>
        <v>0</v>
      </c>
      <c r="AR549" s="339">
        <f ca="1">IF('Health SCR'!AR$3&gt;=$B549,OFFSET($D$502,0,'Health SCR'!AR$3-$B549)*OFFSET(Inputs!$C$30,0,$B549-2)/IF(sommmeProdInv(Inputs!$B$30:$AY$30,$D$502:$BA$502,'Health SCR'!AR$3)&gt;0,sommmeProdInv(Inputs!$B$30:$AY$30,$D$502:$BA$502,'Health SCR'!AR$3),1)+AR548,0)</f>
        <v>0</v>
      </c>
      <c r="AS549" s="339">
        <f ca="1">IF('Health SCR'!AS$3&gt;=$B549,OFFSET($D$502,0,'Health SCR'!AS$3-$B549)*OFFSET(Inputs!$C$30,0,$B549-2)/IF(sommmeProdInv(Inputs!$B$30:$AY$30,$D$502:$BA$502,'Health SCR'!AS$3)&gt;0,sommmeProdInv(Inputs!$B$30:$AY$30,$D$502:$BA$502,'Health SCR'!AS$3),1)+AS548,0)</f>
        <v>0</v>
      </c>
      <c r="AT549" s="339">
        <f ca="1">IF('Health SCR'!AT$3&gt;=$B549,OFFSET($D$502,0,'Health SCR'!AT$3-$B549)*OFFSET(Inputs!$C$30,0,$B549-2)/IF(sommmeProdInv(Inputs!$B$30:$AY$30,$D$502:$BA$502,'Health SCR'!AT$3)&gt;0,sommmeProdInv(Inputs!$B$30:$AY$30,$D$502:$BA$502,'Health SCR'!AT$3),1)+AT548,0)</f>
        <v>0</v>
      </c>
      <c r="AU549" s="339">
        <f ca="1">IF('Health SCR'!AU$3&gt;=$B549,OFFSET($D$502,0,'Health SCR'!AU$3-$B549)*OFFSET(Inputs!$C$30,0,$B549-2)/IF(sommmeProdInv(Inputs!$B$30:$AY$30,$D$502:$BA$502,'Health SCR'!AU$3)&gt;0,sommmeProdInv(Inputs!$B$30:$AY$30,$D$502:$BA$502,'Health SCR'!AU$3),1)+AU548,0)</f>
        <v>0</v>
      </c>
      <c r="AV549" s="339">
        <f ca="1">IF('Health SCR'!AV$3&gt;=$B549,OFFSET($D$502,0,'Health SCR'!AV$3-$B549)*OFFSET(Inputs!$C$30,0,$B549-2)/IF(sommmeProdInv(Inputs!$B$30:$AY$30,$D$502:$BA$502,'Health SCR'!AV$3)&gt;0,sommmeProdInv(Inputs!$B$30:$AY$30,$D$502:$BA$502,'Health SCR'!AV$3),1)+AV548,0)</f>
        <v>0</v>
      </c>
      <c r="AW549" s="339">
        <f ca="1">IF('Health SCR'!AW$3&gt;=$B549,OFFSET($D$502,0,'Health SCR'!AW$3-$B549)*OFFSET(Inputs!$C$30,0,$B549-2)/IF(sommmeProdInv(Inputs!$B$30:$AY$30,$D$502:$BA$502,'Health SCR'!AW$3)&gt;0,sommmeProdInv(Inputs!$B$30:$AY$30,$D$502:$BA$502,'Health SCR'!AW$3),1)+AW548,0)</f>
        <v>0</v>
      </c>
      <c r="AX549" s="339">
        <f ca="1">IF('Health SCR'!AX$3&gt;=$B549,OFFSET($D$502,0,'Health SCR'!AX$3-$B549)*OFFSET(Inputs!$C$30,0,$B549-2)/IF(sommmeProdInv(Inputs!$B$30:$AY$30,$D$502:$BA$502,'Health SCR'!AX$3)&gt;0,sommmeProdInv(Inputs!$B$30:$AY$30,$D$502:$BA$502,'Health SCR'!AX$3),1)+AX548,0)</f>
        <v>0</v>
      </c>
      <c r="AY549" s="339">
        <f ca="1">IF('Health SCR'!AY$3&gt;=$B549,OFFSET($D$502,0,'Health SCR'!AY$3-$B549)*OFFSET(Inputs!$C$30,0,$B549-2)/IF(sommmeProdInv(Inputs!$B$30:$AY$30,$D$502:$BA$502,'Health SCR'!AY$3)&gt;0,sommmeProdInv(Inputs!$B$30:$AY$30,$D$502:$BA$502,'Health SCR'!AY$3),1)+AY548,0)</f>
        <v>0</v>
      </c>
      <c r="AZ549" s="339">
        <f ca="1">IF('Health SCR'!AZ$3&gt;=$B549,OFFSET($D$502,0,'Health SCR'!AZ$3-$B549)*OFFSET(Inputs!$C$30,0,$B549-2)/IF(sommmeProdInv(Inputs!$B$30:$AY$30,$D$502:$BA$502,'Health SCR'!AZ$3)&gt;0,sommmeProdInv(Inputs!$B$30:$AY$30,$D$502:$BA$502,'Health SCR'!AZ$3),1)+AZ548,0)</f>
        <v>0</v>
      </c>
      <c r="BA549" s="339">
        <f ca="1">IF('Health SCR'!BA$3&gt;=$B549,OFFSET($D$502,0,'Health SCR'!BA$3-$B549)*OFFSET(Inputs!$C$30,0,$B549-2)/IF(sommmeProdInv(Inputs!$B$30:$AY$30,$D$502:$BA$502,'Health SCR'!BA$3)&gt;0,sommmeProdInv(Inputs!$B$30:$AY$30,$D$502:$BA$502,'Health SCR'!BA$3),1)+BA548,0)</f>
        <v>0</v>
      </c>
    </row>
    <row r="550" spans="1:256" s="221" customFormat="1" outlineLevel="1">
      <c r="A550" s="16"/>
      <c r="B550" s="978">
        <v>47</v>
      </c>
      <c r="C550" s="979"/>
      <c r="E550" s="338">
        <f ca="1">IF('Health SCR'!E$3&gt;=$B550,OFFSET($D$502,0,'Health SCR'!E$3-$B550)*OFFSET(Inputs!$C$30,0,$B550-2)/IF(sommmeProdInv(Inputs!$B$30:$AY$30,$D$502:$BA$502,'Health SCR'!E$3)&gt;0,sommmeProdInv(Inputs!$B$30:$AY$30,$D$502:$BA$502,'Health SCR'!E$3),1)+E549,0)</f>
        <v>0</v>
      </c>
      <c r="F550" s="339">
        <f ca="1">IF('Health SCR'!F$3&gt;=$B550,OFFSET($D$502,0,'Health SCR'!F$3-$B550)*OFFSET(Inputs!$C$30,0,$B550-2)/IF(sommmeProdInv(Inputs!$B$30:$AY$30,$D$502:$BA$502,'Health SCR'!F$3)&gt;0,sommmeProdInv(Inputs!$B$30:$AY$30,$D$502:$BA$502,'Health SCR'!F$3),1)+F549,0)</f>
        <v>0</v>
      </c>
      <c r="G550" s="339">
        <f ca="1">IF('Health SCR'!G$3&gt;=$B550,OFFSET($D$502,0,'Health SCR'!G$3-$B550)*OFFSET(Inputs!$C$30,0,$B550-2)/IF(sommmeProdInv(Inputs!$B$30:$AY$30,$D$502:$BA$502,'Health SCR'!G$3)&gt;0,sommmeProdInv(Inputs!$B$30:$AY$30,$D$502:$BA$502,'Health SCR'!G$3),1)+G549,0)</f>
        <v>0</v>
      </c>
      <c r="H550" s="339">
        <f ca="1">IF('Health SCR'!H$3&gt;=$B550,OFFSET($D$502,0,'Health SCR'!H$3-$B550)*OFFSET(Inputs!$C$30,0,$B550-2)/IF(sommmeProdInv(Inputs!$B$30:$AY$30,$D$502:$BA$502,'Health SCR'!H$3)&gt;0,sommmeProdInv(Inputs!$B$30:$AY$30,$D$502:$BA$502,'Health SCR'!H$3),1)+H549,0)</f>
        <v>0</v>
      </c>
      <c r="I550" s="339">
        <f ca="1">IF('Health SCR'!I$3&gt;=$B550,OFFSET($D$502,0,'Health SCR'!I$3-$B550)*OFFSET(Inputs!$C$30,0,$B550-2)/IF(sommmeProdInv(Inputs!$B$30:$AY$30,$D$502:$BA$502,'Health SCR'!I$3)&gt;0,sommmeProdInv(Inputs!$B$30:$AY$30,$D$502:$BA$502,'Health SCR'!I$3),1)+I549,0)</f>
        <v>0</v>
      </c>
      <c r="J550" s="339">
        <f ca="1">IF('Health SCR'!J$3&gt;=$B550,OFFSET($D$502,0,'Health SCR'!J$3-$B550)*OFFSET(Inputs!$C$30,0,$B550-2)/IF(sommmeProdInv(Inputs!$B$30:$AY$30,$D$502:$BA$502,'Health SCR'!J$3)&gt;0,sommmeProdInv(Inputs!$B$30:$AY$30,$D$502:$BA$502,'Health SCR'!J$3),1)+J549,0)</f>
        <v>0</v>
      </c>
      <c r="K550" s="339">
        <f ca="1">IF('Health SCR'!K$3&gt;=$B550,OFFSET($D$502,0,'Health SCR'!K$3-$B550)*OFFSET(Inputs!$C$30,0,$B550-2)/IF(sommmeProdInv(Inputs!$B$30:$AY$30,$D$502:$BA$502,'Health SCR'!K$3)&gt;0,sommmeProdInv(Inputs!$B$30:$AY$30,$D$502:$BA$502,'Health SCR'!K$3),1)+K549,0)</f>
        <v>0</v>
      </c>
      <c r="L550" s="339">
        <f ca="1">IF('Health SCR'!L$3&gt;=$B550,OFFSET($D$502,0,'Health SCR'!L$3-$B550)*OFFSET(Inputs!$C$30,0,$B550-2)/IF(sommmeProdInv(Inputs!$B$30:$AY$30,$D$502:$BA$502,'Health SCR'!L$3)&gt;0,sommmeProdInv(Inputs!$B$30:$AY$30,$D$502:$BA$502,'Health SCR'!L$3),1)+L549,0)</f>
        <v>0</v>
      </c>
      <c r="M550" s="339">
        <f ca="1">IF('Health SCR'!M$3&gt;=$B550,OFFSET($D$502,0,'Health SCR'!M$3-$B550)*OFFSET(Inputs!$C$30,0,$B550-2)/IF(sommmeProdInv(Inputs!$B$30:$AY$30,$D$502:$BA$502,'Health SCR'!M$3)&gt;0,sommmeProdInv(Inputs!$B$30:$AY$30,$D$502:$BA$502,'Health SCR'!M$3),1)+M549,0)</f>
        <v>0</v>
      </c>
      <c r="N550" s="339">
        <f ca="1">IF('Health SCR'!N$3&gt;=$B550,OFFSET($D$502,0,'Health SCR'!N$3-$B550)*OFFSET(Inputs!$C$30,0,$B550-2)/IF(sommmeProdInv(Inputs!$B$30:$AY$30,$D$502:$BA$502,'Health SCR'!N$3)&gt;0,sommmeProdInv(Inputs!$B$30:$AY$30,$D$502:$BA$502,'Health SCR'!N$3),1)+N549,0)</f>
        <v>0</v>
      </c>
      <c r="O550" s="339">
        <f ca="1">IF('Health SCR'!O$3&gt;=$B550,OFFSET($D$502,0,'Health SCR'!O$3-$B550)*OFFSET(Inputs!$C$30,0,$B550-2)/IF(sommmeProdInv(Inputs!$B$30:$AY$30,$D$502:$BA$502,'Health SCR'!O$3)&gt;0,sommmeProdInv(Inputs!$B$30:$AY$30,$D$502:$BA$502,'Health SCR'!O$3),1)+O549,0)</f>
        <v>0</v>
      </c>
      <c r="P550" s="339">
        <f ca="1">IF('Health SCR'!P$3&gt;=$B550,OFFSET($D$502,0,'Health SCR'!P$3-$B550)*OFFSET(Inputs!$C$30,0,$B550-2)/IF(sommmeProdInv(Inputs!$B$30:$AY$30,$D$502:$BA$502,'Health SCR'!P$3)&gt;0,sommmeProdInv(Inputs!$B$30:$AY$30,$D$502:$BA$502,'Health SCR'!P$3),1)+P549,0)</f>
        <v>0</v>
      </c>
      <c r="Q550" s="339">
        <f ca="1">IF('Health SCR'!Q$3&gt;=$B550,OFFSET($D$502,0,'Health SCR'!Q$3-$B550)*OFFSET(Inputs!$C$30,0,$B550-2)/IF(sommmeProdInv(Inputs!$B$30:$AY$30,$D$502:$BA$502,'Health SCR'!Q$3)&gt;0,sommmeProdInv(Inputs!$B$30:$AY$30,$D$502:$BA$502,'Health SCR'!Q$3),1)+Q549,0)</f>
        <v>0</v>
      </c>
      <c r="R550" s="339">
        <f ca="1">IF('Health SCR'!R$3&gt;=$B550,OFFSET($D$502,0,'Health SCR'!R$3-$B550)*OFFSET(Inputs!$C$30,0,$B550-2)/IF(sommmeProdInv(Inputs!$B$30:$AY$30,$D$502:$BA$502,'Health SCR'!R$3)&gt;0,sommmeProdInv(Inputs!$B$30:$AY$30,$D$502:$BA$502,'Health SCR'!R$3),1)+R549,0)</f>
        <v>0</v>
      </c>
      <c r="S550" s="339">
        <f ca="1">IF('Health SCR'!S$3&gt;=$B550,OFFSET($D$502,0,'Health SCR'!S$3-$B550)*OFFSET(Inputs!$C$30,0,$B550-2)/IF(sommmeProdInv(Inputs!$B$30:$AY$30,$D$502:$BA$502,'Health SCR'!S$3)&gt;0,sommmeProdInv(Inputs!$B$30:$AY$30,$D$502:$BA$502,'Health SCR'!S$3),1)+S549,0)</f>
        <v>0</v>
      </c>
      <c r="T550" s="339">
        <f ca="1">IF('Health SCR'!T$3&gt;=$B550,OFFSET($D$502,0,'Health SCR'!T$3-$B550)*OFFSET(Inputs!$C$30,0,$B550-2)/IF(sommmeProdInv(Inputs!$B$30:$AY$30,$D$502:$BA$502,'Health SCR'!T$3)&gt;0,sommmeProdInv(Inputs!$B$30:$AY$30,$D$502:$BA$502,'Health SCR'!T$3),1)+T549,0)</f>
        <v>0</v>
      </c>
      <c r="U550" s="339">
        <f ca="1">IF('Health SCR'!U$3&gt;=$B550,OFFSET($D$502,0,'Health SCR'!U$3-$B550)*OFFSET(Inputs!$C$30,0,$B550-2)/IF(sommmeProdInv(Inputs!$B$30:$AY$30,$D$502:$BA$502,'Health SCR'!U$3)&gt;0,sommmeProdInv(Inputs!$B$30:$AY$30,$D$502:$BA$502,'Health SCR'!U$3),1)+U549,0)</f>
        <v>0</v>
      </c>
      <c r="V550" s="339">
        <f ca="1">IF('Health SCR'!V$3&gt;=$B550,OFFSET($D$502,0,'Health SCR'!V$3-$B550)*OFFSET(Inputs!$C$30,0,$B550-2)/IF(sommmeProdInv(Inputs!$B$30:$AY$30,$D$502:$BA$502,'Health SCR'!V$3)&gt;0,sommmeProdInv(Inputs!$B$30:$AY$30,$D$502:$BA$502,'Health SCR'!V$3),1)+V549,0)</f>
        <v>0</v>
      </c>
      <c r="W550" s="339">
        <f ca="1">IF('Health SCR'!W$3&gt;=$B550,OFFSET($D$502,0,'Health SCR'!W$3-$B550)*OFFSET(Inputs!$C$30,0,$B550-2)/IF(sommmeProdInv(Inputs!$B$30:$AY$30,$D$502:$BA$502,'Health SCR'!W$3)&gt;0,sommmeProdInv(Inputs!$B$30:$AY$30,$D$502:$BA$502,'Health SCR'!W$3),1)+W549,0)</f>
        <v>0</v>
      </c>
      <c r="X550" s="339">
        <f ca="1">IF('Health SCR'!X$3&gt;=$B550,OFFSET($D$502,0,'Health SCR'!X$3-$B550)*OFFSET(Inputs!$C$30,0,$B550-2)/IF(sommmeProdInv(Inputs!$B$30:$AY$30,$D$502:$BA$502,'Health SCR'!X$3)&gt;0,sommmeProdInv(Inputs!$B$30:$AY$30,$D$502:$BA$502,'Health SCR'!X$3),1)+X549,0)</f>
        <v>0</v>
      </c>
      <c r="Y550" s="339">
        <f ca="1">IF('Health SCR'!Y$3&gt;=$B550,OFFSET($D$502,0,'Health SCR'!Y$3-$B550)*OFFSET(Inputs!$C$30,0,$B550-2)/IF(sommmeProdInv(Inputs!$B$30:$AY$30,$D$502:$BA$502,'Health SCR'!Y$3)&gt;0,sommmeProdInv(Inputs!$B$30:$AY$30,$D$502:$BA$502,'Health SCR'!Y$3),1)+Y549,0)</f>
        <v>0</v>
      </c>
      <c r="Z550" s="339">
        <f ca="1">IF('Health SCR'!Z$3&gt;=$B550,OFFSET($D$502,0,'Health SCR'!Z$3-$B550)*OFFSET(Inputs!$C$30,0,$B550-2)/IF(sommmeProdInv(Inputs!$B$30:$AY$30,$D$502:$BA$502,'Health SCR'!Z$3)&gt;0,sommmeProdInv(Inputs!$B$30:$AY$30,$D$502:$BA$502,'Health SCR'!Z$3),1)+Z549,0)</f>
        <v>0</v>
      </c>
      <c r="AA550" s="339">
        <f ca="1">IF('Health SCR'!AA$3&gt;=$B550,OFFSET($D$502,0,'Health SCR'!AA$3-$B550)*OFFSET(Inputs!$C$30,0,$B550-2)/IF(sommmeProdInv(Inputs!$B$30:$AY$30,$D$502:$BA$502,'Health SCR'!AA$3)&gt;0,sommmeProdInv(Inputs!$B$30:$AY$30,$D$502:$BA$502,'Health SCR'!AA$3),1)+AA549,0)</f>
        <v>0</v>
      </c>
      <c r="AB550" s="339">
        <f ca="1">IF('Health SCR'!AB$3&gt;=$B550,OFFSET($D$502,0,'Health SCR'!AB$3-$B550)*OFFSET(Inputs!$C$30,0,$B550-2)/IF(sommmeProdInv(Inputs!$B$30:$AY$30,$D$502:$BA$502,'Health SCR'!AB$3)&gt;0,sommmeProdInv(Inputs!$B$30:$AY$30,$D$502:$BA$502,'Health SCR'!AB$3),1)+AB549,0)</f>
        <v>0</v>
      </c>
      <c r="AC550" s="339">
        <f ca="1">IF('Health SCR'!AC$3&gt;=$B550,OFFSET($D$502,0,'Health SCR'!AC$3-$B550)*OFFSET(Inputs!$C$30,0,$B550-2)/IF(sommmeProdInv(Inputs!$B$30:$AY$30,$D$502:$BA$502,'Health SCR'!AC$3)&gt;0,sommmeProdInv(Inputs!$B$30:$AY$30,$D$502:$BA$502,'Health SCR'!AC$3),1)+AC549,0)</f>
        <v>0</v>
      </c>
      <c r="AD550" s="339">
        <f ca="1">IF('Health SCR'!AD$3&gt;=$B550,OFFSET($D$502,0,'Health SCR'!AD$3-$B550)*OFFSET(Inputs!$C$30,0,$B550-2)/IF(sommmeProdInv(Inputs!$B$30:$AY$30,$D$502:$BA$502,'Health SCR'!AD$3)&gt;0,sommmeProdInv(Inputs!$B$30:$AY$30,$D$502:$BA$502,'Health SCR'!AD$3),1)+AD549,0)</f>
        <v>0</v>
      </c>
      <c r="AE550" s="339">
        <f ca="1">IF('Health SCR'!AE$3&gt;=$B550,OFFSET($D$502,0,'Health SCR'!AE$3-$B550)*OFFSET(Inputs!$C$30,0,$B550-2)/IF(sommmeProdInv(Inputs!$B$30:$AY$30,$D$502:$BA$502,'Health SCR'!AE$3)&gt;0,sommmeProdInv(Inputs!$B$30:$AY$30,$D$502:$BA$502,'Health SCR'!AE$3),1)+AE549,0)</f>
        <v>0</v>
      </c>
      <c r="AF550" s="339">
        <f ca="1">IF('Health SCR'!AF$3&gt;=$B550,OFFSET($D$502,0,'Health SCR'!AF$3-$B550)*OFFSET(Inputs!$C$30,0,$B550-2)/IF(sommmeProdInv(Inputs!$B$30:$AY$30,$D$502:$BA$502,'Health SCR'!AF$3)&gt;0,sommmeProdInv(Inputs!$B$30:$AY$30,$D$502:$BA$502,'Health SCR'!AF$3),1)+AF549,0)</f>
        <v>0</v>
      </c>
      <c r="AG550" s="339">
        <f ca="1">IF('Health SCR'!AG$3&gt;=$B550,OFFSET($D$502,0,'Health SCR'!AG$3-$B550)*OFFSET(Inputs!$C$30,0,$B550-2)/IF(sommmeProdInv(Inputs!$B$30:$AY$30,$D$502:$BA$502,'Health SCR'!AG$3)&gt;0,sommmeProdInv(Inputs!$B$30:$AY$30,$D$502:$BA$502,'Health SCR'!AG$3),1)+AG549,0)</f>
        <v>0</v>
      </c>
      <c r="AH550" s="339">
        <f ca="1">IF('Health SCR'!AH$3&gt;=$B550,OFFSET($D$502,0,'Health SCR'!AH$3-$B550)*OFFSET(Inputs!$C$30,0,$B550-2)/IF(sommmeProdInv(Inputs!$B$30:$AY$30,$D$502:$BA$502,'Health SCR'!AH$3)&gt;0,sommmeProdInv(Inputs!$B$30:$AY$30,$D$502:$BA$502,'Health SCR'!AH$3),1)+AH549,0)</f>
        <v>0</v>
      </c>
      <c r="AI550" s="339">
        <f ca="1">IF('Health SCR'!AI$3&gt;=$B550,OFFSET($D$502,0,'Health SCR'!AI$3-$B550)*OFFSET(Inputs!$C$30,0,$B550-2)/IF(sommmeProdInv(Inputs!$B$30:$AY$30,$D$502:$BA$502,'Health SCR'!AI$3)&gt;0,sommmeProdInv(Inputs!$B$30:$AY$30,$D$502:$BA$502,'Health SCR'!AI$3),1)+AI549,0)</f>
        <v>0</v>
      </c>
      <c r="AJ550" s="339">
        <f ca="1">IF('Health SCR'!AJ$3&gt;=$B550,OFFSET($D$502,0,'Health SCR'!AJ$3-$B550)*OFFSET(Inputs!$C$30,0,$B550-2)/IF(sommmeProdInv(Inputs!$B$30:$AY$30,$D$502:$BA$502,'Health SCR'!AJ$3)&gt;0,sommmeProdInv(Inputs!$B$30:$AY$30,$D$502:$BA$502,'Health SCR'!AJ$3),1)+AJ549,0)</f>
        <v>0</v>
      </c>
      <c r="AK550" s="339">
        <f ca="1">IF('Health SCR'!AK$3&gt;=$B550,OFFSET($D$502,0,'Health SCR'!AK$3-$B550)*OFFSET(Inputs!$C$30,0,$B550-2)/IF(sommmeProdInv(Inputs!$B$30:$AY$30,$D$502:$BA$502,'Health SCR'!AK$3)&gt;0,sommmeProdInv(Inputs!$B$30:$AY$30,$D$502:$BA$502,'Health SCR'!AK$3),1)+AK549,0)</f>
        <v>0</v>
      </c>
      <c r="AL550" s="339">
        <f ca="1">IF('Health SCR'!AL$3&gt;=$B550,OFFSET($D$502,0,'Health SCR'!AL$3-$B550)*OFFSET(Inputs!$C$30,0,$B550-2)/IF(sommmeProdInv(Inputs!$B$30:$AY$30,$D$502:$BA$502,'Health SCR'!AL$3)&gt;0,sommmeProdInv(Inputs!$B$30:$AY$30,$D$502:$BA$502,'Health SCR'!AL$3),1)+AL549,0)</f>
        <v>0</v>
      </c>
      <c r="AM550" s="339">
        <f ca="1">IF('Health SCR'!AM$3&gt;=$B550,OFFSET($D$502,0,'Health SCR'!AM$3-$B550)*OFFSET(Inputs!$C$30,0,$B550-2)/IF(sommmeProdInv(Inputs!$B$30:$AY$30,$D$502:$BA$502,'Health SCR'!AM$3)&gt;0,sommmeProdInv(Inputs!$B$30:$AY$30,$D$502:$BA$502,'Health SCR'!AM$3),1)+AM549,0)</f>
        <v>0</v>
      </c>
      <c r="AN550" s="339">
        <f ca="1">IF('Health SCR'!AN$3&gt;=$B550,OFFSET($D$502,0,'Health SCR'!AN$3-$B550)*OFFSET(Inputs!$C$30,0,$B550-2)/IF(sommmeProdInv(Inputs!$B$30:$AY$30,$D$502:$BA$502,'Health SCR'!AN$3)&gt;0,sommmeProdInv(Inputs!$B$30:$AY$30,$D$502:$BA$502,'Health SCR'!AN$3),1)+AN549,0)</f>
        <v>0</v>
      </c>
      <c r="AO550" s="339">
        <f ca="1">IF('Health SCR'!AO$3&gt;=$B550,OFFSET($D$502,0,'Health SCR'!AO$3-$B550)*OFFSET(Inputs!$C$30,0,$B550-2)/IF(sommmeProdInv(Inputs!$B$30:$AY$30,$D$502:$BA$502,'Health SCR'!AO$3)&gt;0,sommmeProdInv(Inputs!$B$30:$AY$30,$D$502:$BA$502,'Health SCR'!AO$3),1)+AO549,0)</f>
        <v>0</v>
      </c>
      <c r="AP550" s="339">
        <f ca="1">IF('Health SCR'!AP$3&gt;=$B550,OFFSET($D$502,0,'Health SCR'!AP$3-$B550)*OFFSET(Inputs!$C$30,0,$B550-2)/IF(sommmeProdInv(Inputs!$B$30:$AY$30,$D$502:$BA$502,'Health SCR'!AP$3)&gt;0,sommmeProdInv(Inputs!$B$30:$AY$30,$D$502:$BA$502,'Health SCR'!AP$3),1)+AP549,0)</f>
        <v>0</v>
      </c>
      <c r="AQ550" s="339">
        <f ca="1">IF('Health SCR'!AQ$3&gt;=$B550,OFFSET($D$502,0,'Health SCR'!AQ$3-$B550)*OFFSET(Inputs!$C$30,0,$B550-2)/IF(sommmeProdInv(Inputs!$B$30:$AY$30,$D$502:$BA$502,'Health SCR'!AQ$3)&gt;0,sommmeProdInv(Inputs!$B$30:$AY$30,$D$502:$BA$502,'Health SCR'!AQ$3),1)+AQ549,0)</f>
        <v>0</v>
      </c>
      <c r="AR550" s="339">
        <f ca="1">IF('Health SCR'!AR$3&gt;=$B550,OFFSET($D$502,0,'Health SCR'!AR$3-$B550)*OFFSET(Inputs!$C$30,0,$B550-2)/IF(sommmeProdInv(Inputs!$B$30:$AY$30,$D$502:$BA$502,'Health SCR'!AR$3)&gt;0,sommmeProdInv(Inputs!$B$30:$AY$30,$D$502:$BA$502,'Health SCR'!AR$3),1)+AR549,0)</f>
        <v>0</v>
      </c>
      <c r="AS550" s="339">
        <f ca="1">IF('Health SCR'!AS$3&gt;=$B550,OFFSET($D$502,0,'Health SCR'!AS$3-$B550)*OFFSET(Inputs!$C$30,0,$B550-2)/IF(sommmeProdInv(Inputs!$B$30:$AY$30,$D$502:$BA$502,'Health SCR'!AS$3)&gt;0,sommmeProdInv(Inputs!$B$30:$AY$30,$D$502:$BA$502,'Health SCR'!AS$3),1)+AS549,0)</f>
        <v>0</v>
      </c>
      <c r="AT550" s="339">
        <f ca="1">IF('Health SCR'!AT$3&gt;=$B550,OFFSET($D$502,0,'Health SCR'!AT$3-$B550)*OFFSET(Inputs!$C$30,0,$B550-2)/IF(sommmeProdInv(Inputs!$B$30:$AY$30,$D$502:$BA$502,'Health SCR'!AT$3)&gt;0,sommmeProdInv(Inputs!$B$30:$AY$30,$D$502:$BA$502,'Health SCR'!AT$3),1)+AT549,0)</f>
        <v>0</v>
      </c>
      <c r="AU550" s="339">
        <f ca="1">IF('Health SCR'!AU$3&gt;=$B550,OFFSET($D$502,0,'Health SCR'!AU$3-$B550)*OFFSET(Inputs!$C$30,0,$B550-2)/IF(sommmeProdInv(Inputs!$B$30:$AY$30,$D$502:$BA$502,'Health SCR'!AU$3)&gt;0,sommmeProdInv(Inputs!$B$30:$AY$30,$D$502:$BA$502,'Health SCR'!AU$3),1)+AU549,0)</f>
        <v>0</v>
      </c>
      <c r="AV550" s="339">
        <f ca="1">IF('Health SCR'!AV$3&gt;=$B550,OFFSET($D$502,0,'Health SCR'!AV$3-$B550)*OFFSET(Inputs!$C$30,0,$B550-2)/IF(sommmeProdInv(Inputs!$B$30:$AY$30,$D$502:$BA$502,'Health SCR'!AV$3)&gt;0,sommmeProdInv(Inputs!$B$30:$AY$30,$D$502:$BA$502,'Health SCR'!AV$3),1)+AV549,0)</f>
        <v>0</v>
      </c>
      <c r="AW550" s="339">
        <f ca="1">IF('Health SCR'!AW$3&gt;=$B550,OFFSET($D$502,0,'Health SCR'!AW$3-$B550)*OFFSET(Inputs!$C$30,0,$B550-2)/IF(sommmeProdInv(Inputs!$B$30:$AY$30,$D$502:$BA$502,'Health SCR'!AW$3)&gt;0,sommmeProdInv(Inputs!$B$30:$AY$30,$D$502:$BA$502,'Health SCR'!AW$3),1)+AW549,0)</f>
        <v>0</v>
      </c>
      <c r="AX550" s="339">
        <f ca="1">IF('Health SCR'!AX$3&gt;=$B550,OFFSET($D$502,0,'Health SCR'!AX$3-$B550)*OFFSET(Inputs!$C$30,0,$B550-2)/IF(sommmeProdInv(Inputs!$B$30:$AY$30,$D$502:$BA$502,'Health SCR'!AX$3)&gt;0,sommmeProdInv(Inputs!$B$30:$AY$30,$D$502:$BA$502,'Health SCR'!AX$3),1)+AX549,0)</f>
        <v>0</v>
      </c>
      <c r="AY550" s="339">
        <f ca="1">IF('Health SCR'!AY$3&gt;=$B550,OFFSET($D$502,0,'Health SCR'!AY$3-$B550)*OFFSET(Inputs!$C$30,0,$B550-2)/IF(sommmeProdInv(Inputs!$B$30:$AY$30,$D$502:$BA$502,'Health SCR'!AY$3)&gt;0,sommmeProdInv(Inputs!$B$30:$AY$30,$D$502:$BA$502,'Health SCR'!AY$3),1)+AY549,0)</f>
        <v>0</v>
      </c>
      <c r="AZ550" s="339">
        <f ca="1">IF('Health SCR'!AZ$3&gt;=$B550,OFFSET($D$502,0,'Health SCR'!AZ$3-$B550)*OFFSET(Inputs!$C$30,0,$B550-2)/IF(sommmeProdInv(Inputs!$B$30:$AY$30,$D$502:$BA$502,'Health SCR'!AZ$3)&gt;0,sommmeProdInv(Inputs!$B$30:$AY$30,$D$502:$BA$502,'Health SCR'!AZ$3),1)+AZ549,0)</f>
        <v>0</v>
      </c>
      <c r="BA550" s="339">
        <f ca="1">IF('Health SCR'!BA$3&gt;=$B550,OFFSET($D$502,0,'Health SCR'!BA$3-$B550)*OFFSET(Inputs!$C$30,0,$B550-2)/IF(sommmeProdInv(Inputs!$B$30:$AY$30,$D$502:$BA$502,'Health SCR'!BA$3)&gt;0,sommmeProdInv(Inputs!$B$30:$AY$30,$D$502:$BA$502,'Health SCR'!BA$3),1)+BA549,0)</f>
        <v>0</v>
      </c>
    </row>
    <row r="551" spans="1:256" s="221" customFormat="1" outlineLevel="1">
      <c r="A551" s="16"/>
      <c r="B551" s="978">
        <v>48</v>
      </c>
      <c r="C551" s="979"/>
      <c r="E551" s="338">
        <f ca="1">IF('Health SCR'!E$3&gt;=$B551,OFFSET($D$502,0,'Health SCR'!E$3-$B551)*OFFSET(Inputs!$C$30,0,$B551-2)/IF(sommmeProdInv(Inputs!$B$30:$AY$30,$D$502:$BA$502,'Health SCR'!E$3)&gt;0,sommmeProdInv(Inputs!$B$30:$AY$30,$D$502:$BA$502,'Health SCR'!E$3),1)+E550,0)</f>
        <v>0</v>
      </c>
      <c r="F551" s="339">
        <f ca="1">IF('Health SCR'!F$3&gt;=$B551,OFFSET($D$502,0,'Health SCR'!F$3-$B551)*OFFSET(Inputs!$C$30,0,$B551-2)/IF(sommmeProdInv(Inputs!$B$30:$AY$30,$D$502:$BA$502,'Health SCR'!F$3)&gt;0,sommmeProdInv(Inputs!$B$30:$AY$30,$D$502:$BA$502,'Health SCR'!F$3),1)+F550,0)</f>
        <v>0</v>
      </c>
      <c r="G551" s="339">
        <f ca="1">IF('Health SCR'!G$3&gt;=$B551,OFFSET($D$502,0,'Health SCR'!G$3-$B551)*OFFSET(Inputs!$C$30,0,$B551-2)/IF(sommmeProdInv(Inputs!$B$30:$AY$30,$D$502:$BA$502,'Health SCR'!G$3)&gt;0,sommmeProdInv(Inputs!$B$30:$AY$30,$D$502:$BA$502,'Health SCR'!G$3),1)+G550,0)</f>
        <v>0</v>
      </c>
      <c r="H551" s="339">
        <f ca="1">IF('Health SCR'!H$3&gt;=$B551,OFFSET($D$502,0,'Health SCR'!H$3-$B551)*OFFSET(Inputs!$C$30,0,$B551-2)/IF(sommmeProdInv(Inputs!$B$30:$AY$30,$D$502:$BA$502,'Health SCR'!H$3)&gt;0,sommmeProdInv(Inputs!$B$30:$AY$30,$D$502:$BA$502,'Health SCR'!H$3),1)+H550,0)</f>
        <v>0</v>
      </c>
      <c r="I551" s="339">
        <f ca="1">IF('Health SCR'!I$3&gt;=$B551,OFFSET($D$502,0,'Health SCR'!I$3-$B551)*OFFSET(Inputs!$C$30,0,$B551-2)/IF(sommmeProdInv(Inputs!$B$30:$AY$30,$D$502:$BA$502,'Health SCR'!I$3)&gt;0,sommmeProdInv(Inputs!$B$30:$AY$30,$D$502:$BA$502,'Health SCR'!I$3),1)+I550,0)</f>
        <v>0</v>
      </c>
      <c r="J551" s="339">
        <f ca="1">IF('Health SCR'!J$3&gt;=$B551,OFFSET($D$502,0,'Health SCR'!J$3-$B551)*OFFSET(Inputs!$C$30,0,$B551-2)/IF(sommmeProdInv(Inputs!$B$30:$AY$30,$D$502:$BA$502,'Health SCR'!J$3)&gt;0,sommmeProdInv(Inputs!$B$30:$AY$30,$D$502:$BA$502,'Health SCR'!J$3),1)+J550,0)</f>
        <v>0</v>
      </c>
      <c r="K551" s="339">
        <f ca="1">IF('Health SCR'!K$3&gt;=$B551,OFFSET($D$502,0,'Health SCR'!K$3-$B551)*OFFSET(Inputs!$C$30,0,$B551-2)/IF(sommmeProdInv(Inputs!$B$30:$AY$30,$D$502:$BA$502,'Health SCR'!K$3)&gt;0,sommmeProdInv(Inputs!$B$30:$AY$30,$D$502:$BA$502,'Health SCR'!K$3),1)+K550,0)</f>
        <v>0</v>
      </c>
      <c r="L551" s="339">
        <f ca="1">IF('Health SCR'!L$3&gt;=$B551,OFFSET($D$502,0,'Health SCR'!L$3-$B551)*OFFSET(Inputs!$C$30,0,$B551-2)/IF(sommmeProdInv(Inputs!$B$30:$AY$30,$D$502:$BA$502,'Health SCR'!L$3)&gt;0,sommmeProdInv(Inputs!$B$30:$AY$30,$D$502:$BA$502,'Health SCR'!L$3),1)+L550,0)</f>
        <v>0</v>
      </c>
      <c r="M551" s="339">
        <f ca="1">IF('Health SCR'!M$3&gt;=$B551,OFFSET($D$502,0,'Health SCR'!M$3-$B551)*OFFSET(Inputs!$C$30,0,$B551-2)/IF(sommmeProdInv(Inputs!$B$30:$AY$30,$D$502:$BA$502,'Health SCR'!M$3)&gt;0,sommmeProdInv(Inputs!$B$30:$AY$30,$D$502:$BA$502,'Health SCR'!M$3),1)+M550,0)</f>
        <v>0</v>
      </c>
      <c r="N551" s="339">
        <f ca="1">IF('Health SCR'!N$3&gt;=$B551,OFFSET($D$502,0,'Health SCR'!N$3-$B551)*OFFSET(Inputs!$C$30,0,$B551-2)/IF(sommmeProdInv(Inputs!$B$30:$AY$30,$D$502:$BA$502,'Health SCR'!N$3)&gt;0,sommmeProdInv(Inputs!$B$30:$AY$30,$D$502:$BA$502,'Health SCR'!N$3),1)+N550,0)</f>
        <v>0</v>
      </c>
      <c r="O551" s="339">
        <f ca="1">IF('Health SCR'!O$3&gt;=$B551,OFFSET($D$502,0,'Health SCR'!O$3-$B551)*OFFSET(Inputs!$C$30,0,$B551-2)/IF(sommmeProdInv(Inputs!$B$30:$AY$30,$D$502:$BA$502,'Health SCR'!O$3)&gt;0,sommmeProdInv(Inputs!$B$30:$AY$30,$D$502:$BA$502,'Health SCR'!O$3),1)+O550,0)</f>
        <v>0</v>
      </c>
      <c r="P551" s="339">
        <f ca="1">IF('Health SCR'!P$3&gt;=$B551,OFFSET($D$502,0,'Health SCR'!P$3-$B551)*OFFSET(Inputs!$C$30,0,$B551-2)/IF(sommmeProdInv(Inputs!$B$30:$AY$30,$D$502:$BA$502,'Health SCR'!P$3)&gt;0,sommmeProdInv(Inputs!$B$30:$AY$30,$D$502:$BA$502,'Health SCR'!P$3),1)+P550,0)</f>
        <v>0</v>
      </c>
      <c r="Q551" s="339">
        <f ca="1">IF('Health SCR'!Q$3&gt;=$B551,OFFSET($D$502,0,'Health SCR'!Q$3-$B551)*OFFSET(Inputs!$C$30,0,$B551-2)/IF(sommmeProdInv(Inputs!$B$30:$AY$30,$D$502:$BA$502,'Health SCR'!Q$3)&gt;0,sommmeProdInv(Inputs!$B$30:$AY$30,$D$502:$BA$502,'Health SCR'!Q$3),1)+Q550,0)</f>
        <v>0</v>
      </c>
      <c r="R551" s="339">
        <f ca="1">IF('Health SCR'!R$3&gt;=$B551,OFFSET($D$502,0,'Health SCR'!R$3-$B551)*OFFSET(Inputs!$C$30,0,$B551-2)/IF(sommmeProdInv(Inputs!$B$30:$AY$30,$D$502:$BA$502,'Health SCR'!R$3)&gt;0,sommmeProdInv(Inputs!$B$30:$AY$30,$D$502:$BA$502,'Health SCR'!R$3),1)+R550,0)</f>
        <v>0</v>
      </c>
      <c r="S551" s="339">
        <f ca="1">IF('Health SCR'!S$3&gt;=$B551,OFFSET($D$502,0,'Health SCR'!S$3-$B551)*OFFSET(Inputs!$C$30,0,$B551-2)/IF(sommmeProdInv(Inputs!$B$30:$AY$30,$D$502:$BA$502,'Health SCR'!S$3)&gt;0,sommmeProdInv(Inputs!$B$30:$AY$30,$D$502:$BA$502,'Health SCR'!S$3),1)+S550,0)</f>
        <v>0</v>
      </c>
      <c r="T551" s="339">
        <f ca="1">IF('Health SCR'!T$3&gt;=$B551,OFFSET($D$502,0,'Health SCR'!T$3-$B551)*OFFSET(Inputs!$C$30,0,$B551-2)/IF(sommmeProdInv(Inputs!$B$30:$AY$30,$D$502:$BA$502,'Health SCR'!T$3)&gt;0,sommmeProdInv(Inputs!$B$30:$AY$30,$D$502:$BA$502,'Health SCR'!T$3),1)+T550,0)</f>
        <v>0</v>
      </c>
      <c r="U551" s="339">
        <f ca="1">IF('Health SCR'!U$3&gt;=$B551,OFFSET($D$502,0,'Health SCR'!U$3-$B551)*OFFSET(Inputs!$C$30,0,$B551-2)/IF(sommmeProdInv(Inputs!$B$30:$AY$30,$D$502:$BA$502,'Health SCR'!U$3)&gt;0,sommmeProdInv(Inputs!$B$30:$AY$30,$D$502:$BA$502,'Health SCR'!U$3),1)+U550,0)</f>
        <v>0</v>
      </c>
      <c r="V551" s="339">
        <f ca="1">IF('Health SCR'!V$3&gt;=$B551,OFFSET($D$502,0,'Health SCR'!V$3-$B551)*OFFSET(Inputs!$C$30,0,$B551-2)/IF(sommmeProdInv(Inputs!$B$30:$AY$30,$D$502:$BA$502,'Health SCR'!V$3)&gt;0,sommmeProdInv(Inputs!$B$30:$AY$30,$D$502:$BA$502,'Health SCR'!V$3),1)+V550,0)</f>
        <v>0</v>
      </c>
      <c r="W551" s="339">
        <f ca="1">IF('Health SCR'!W$3&gt;=$B551,OFFSET($D$502,0,'Health SCR'!W$3-$B551)*OFFSET(Inputs!$C$30,0,$B551-2)/IF(sommmeProdInv(Inputs!$B$30:$AY$30,$D$502:$BA$502,'Health SCR'!W$3)&gt;0,sommmeProdInv(Inputs!$B$30:$AY$30,$D$502:$BA$502,'Health SCR'!W$3),1)+W550,0)</f>
        <v>0</v>
      </c>
      <c r="X551" s="339">
        <f ca="1">IF('Health SCR'!X$3&gt;=$B551,OFFSET($D$502,0,'Health SCR'!X$3-$B551)*OFFSET(Inputs!$C$30,0,$B551-2)/IF(sommmeProdInv(Inputs!$B$30:$AY$30,$D$502:$BA$502,'Health SCR'!X$3)&gt;0,sommmeProdInv(Inputs!$B$30:$AY$30,$D$502:$BA$502,'Health SCR'!X$3),1)+X550,0)</f>
        <v>0</v>
      </c>
      <c r="Y551" s="339">
        <f ca="1">IF('Health SCR'!Y$3&gt;=$B551,OFFSET($D$502,0,'Health SCR'!Y$3-$B551)*OFFSET(Inputs!$C$30,0,$B551-2)/IF(sommmeProdInv(Inputs!$B$30:$AY$30,$D$502:$BA$502,'Health SCR'!Y$3)&gt;0,sommmeProdInv(Inputs!$B$30:$AY$30,$D$502:$BA$502,'Health SCR'!Y$3),1)+Y550,0)</f>
        <v>0</v>
      </c>
      <c r="Z551" s="339">
        <f ca="1">IF('Health SCR'!Z$3&gt;=$B551,OFFSET($D$502,0,'Health SCR'!Z$3-$B551)*OFFSET(Inputs!$C$30,0,$B551-2)/IF(sommmeProdInv(Inputs!$B$30:$AY$30,$D$502:$BA$502,'Health SCR'!Z$3)&gt;0,sommmeProdInv(Inputs!$B$30:$AY$30,$D$502:$BA$502,'Health SCR'!Z$3),1)+Z550,0)</f>
        <v>0</v>
      </c>
      <c r="AA551" s="339">
        <f ca="1">IF('Health SCR'!AA$3&gt;=$B551,OFFSET($D$502,0,'Health SCR'!AA$3-$B551)*OFFSET(Inputs!$C$30,0,$B551-2)/IF(sommmeProdInv(Inputs!$B$30:$AY$30,$D$502:$BA$502,'Health SCR'!AA$3)&gt;0,sommmeProdInv(Inputs!$B$30:$AY$30,$D$502:$BA$502,'Health SCR'!AA$3),1)+AA550,0)</f>
        <v>0</v>
      </c>
      <c r="AB551" s="339">
        <f ca="1">IF('Health SCR'!AB$3&gt;=$B551,OFFSET($D$502,0,'Health SCR'!AB$3-$B551)*OFFSET(Inputs!$C$30,0,$B551-2)/IF(sommmeProdInv(Inputs!$B$30:$AY$30,$D$502:$BA$502,'Health SCR'!AB$3)&gt;0,sommmeProdInv(Inputs!$B$30:$AY$30,$D$502:$BA$502,'Health SCR'!AB$3),1)+AB550,0)</f>
        <v>0</v>
      </c>
      <c r="AC551" s="339">
        <f ca="1">IF('Health SCR'!AC$3&gt;=$B551,OFFSET($D$502,0,'Health SCR'!AC$3-$B551)*OFFSET(Inputs!$C$30,0,$B551-2)/IF(sommmeProdInv(Inputs!$B$30:$AY$30,$D$502:$BA$502,'Health SCR'!AC$3)&gt;0,sommmeProdInv(Inputs!$B$30:$AY$30,$D$502:$BA$502,'Health SCR'!AC$3),1)+AC550,0)</f>
        <v>0</v>
      </c>
      <c r="AD551" s="339">
        <f ca="1">IF('Health SCR'!AD$3&gt;=$B551,OFFSET($D$502,0,'Health SCR'!AD$3-$B551)*OFFSET(Inputs!$C$30,0,$B551-2)/IF(sommmeProdInv(Inputs!$B$30:$AY$30,$D$502:$BA$502,'Health SCR'!AD$3)&gt;0,sommmeProdInv(Inputs!$B$30:$AY$30,$D$502:$BA$502,'Health SCR'!AD$3),1)+AD550,0)</f>
        <v>0</v>
      </c>
      <c r="AE551" s="339">
        <f ca="1">IF('Health SCR'!AE$3&gt;=$B551,OFFSET($D$502,0,'Health SCR'!AE$3-$B551)*OFFSET(Inputs!$C$30,0,$B551-2)/IF(sommmeProdInv(Inputs!$B$30:$AY$30,$D$502:$BA$502,'Health SCR'!AE$3)&gt;0,sommmeProdInv(Inputs!$B$30:$AY$30,$D$502:$BA$502,'Health SCR'!AE$3),1)+AE550,0)</f>
        <v>0</v>
      </c>
      <c r="AF551" s="339">
        <f ca="1">IF('Health SCR'!AF$3&gt;=$B551,OFFSET($D$502,0,'Health SCR'!AF$3-$B551)*OFFSET(Inputs!$C$30,0,$B551-2)/IF(sommmeProdInv(Inputs!$B$30:$AY$30,$D$502:$BA$502,'Health SCR'!AF$3)&gt;0,sommmeProdInv(Inputs!$B$30:$AY$30,$D$502:$BA$502,'Health SCR'!AF$3),1)+AF550,0)</f>
        <v>0</v>
      </c>
      <c r="AG551" s="339">
        <f ca="1">IF('Health SCR'!AG$3&gt;=$B551,OFFSET($D$502,0,'Health SCR'!AG$3-$B551)*OFFSET(Inputs!$C$30,0,$B551-2)/IF(sommmeProdInv(Inputs!$B$30:$AY$30,$D$502:$BA$502,'Health SCR'!AG$3)&gt;0,sommmeProdInv(Inputs!$B$30:$AY$30,$D$502:$BA$502,'Health SCR'!AG$3),1)+AG550,0)</f>
        <v>0</v>
      </c>
      <c r="AH551" s="339">
        <f ca="1">IF('Health SCR'!AH$3&gt;=$B551,OFFSET($D$502,0,'Health SCR'!AH$3-$B551)*OFFSET(Inputs!$C$30,0,$B551-2)/IF(sommmeProdInv(Inputs!$B$30:$AY$30,$D$502:$BA$502,'Health SCR'!AH$3)&gt;0,sommmeProdInv(Inputs!$B$30:$AY$30,$D$502:$BA$502,'Health SCR'!AH$3),1)+AH550,0)</f>
        <v>0</v>
      </c>
      <c r="AI551" s="339">
        <f ca="1">IF('Health SCR'!AI$3&gt;=$B551,OFFSET($D$502,0,'Health SCR'!AI$3-$B551)*OFFSET(Inputs!$C$30,0,$B551-2)/IF(sommmeProdInv(Inputs!$B$30:$AY$30,$D$502:$BA$502,'Health SCR'!AI$3)&gt;0,sommmeProdInv(Inputs!$B$30:$AY$30,$D$502:$BA$502,'Health SCR'!AI$3),1)+AI550,0)</f>
        <v>0</v>
      </c>
      <c r="AJ551" s="339">
        <f ca="1">IF('Health SCR'!AJ$3&gt;=$B551,OFFSET($D$502,0,'Health SCR'!AJ$3-$B551)*OFFSET(Inputs!$C$30,0,$B551-2)/IF(sommmeProdInv(Inputs!$B$30:$AY$30,$D$502:$BA$502,'Health SCR'!AJ$3)&gt;0,sommmeProdInv(Inputs!$B$30:$AY$30,$D$502:$BA$502,'Health SCR'!AJ$3),1)+AJ550,0)</f>
        <v>0</v>
      </c>
      <c r="AK551" s="339">
        <f ca="1">IF('Health SCR'!AK$3&gt;=$B551,OFFSET($D$502,0,'Health SCR'!AK$3-$B551)*OFFSET(Inputs!$C$30,0,$B551-2)/IF(sommmeProdInv(Inputs!$B$30:$AY$30,$D$502:$BA$502,'Health SCR'!AK$3)&gt;0,sommmeProdInv(Inputs!$B$30:$AY$30,$D$502:$BA$502,'Health SCR'!AK$3),1)+AK550,0)</f>
        <v>0</v>
      </c>
      <c r="AL551" s="339">
        <f ca="1">IF('Health SCR'!AL$3&gt;=$B551,OFFSET($D$502,0,'Health SCR'!AL$3-$B551)*OFFSET(Inputs!$C$30,0,$B551-2)/IF(sommmeProdInv(Inputs!$B$30:$AY$30,$D$502:$BA$502,'Health SCR'!AL$3)&gt;0,sommmeProdInv(Inputs!$B$30:$AY$30,$D$502:$BA$502,'Health SCR'!AL$3),1)+AL550,0)</f>
        <v>0</v>
      </c>
      <c r="AM551" s="339">
        <f ca="1">IF('Health SCR'!AM$3&gt;=$B551,OFFSET($D$502,0,'Health SCR'!AM$3-$B551)*OFFSET(Inputs!$C$30,0,$B551-2)/IF(sommmeProdInv(Inputs!$B$30:$AY$30,$D$502:$BA$502,'Health SCR'!AM$3)&gt;0,sommmeProdInv(Inputs!$B$30:$AY$30,$D$502:$BA$502,'Health SCR'!AM$3),1)+AM550,0)</f>
        <v>0</v>
      </c>
      <c r="AN551" s="339">
        <f ca="1">IF('Health SCR'!AN$3&gt;=$B551,OFFSET($D$502,0,'Health SCR'!AN$3-$B551)*OFFSET(Inputs!$C$30,0,$B551-2)/IF(sommmeProdInv(Inputs!$B$30:$AY$30,$D$502:$BA$502,'Health SCR'!AN$3)&gt;0,sommmeProdInv(Inputs!$B$30:$AY$30,$D$502:$BA$502,'Health SCR'!AN$3),1)+AN550,0)</f>
        <v>0</v>
      </c>
      <c r="AO551" s="339">
        <f ca="1">IF('Health SCR'!AO$3&gt;=$B551,OFFSET($D$502,0,'Health SCR'!AO$3-$B551)*OFFSET(Inputs!$C$30,0,$B551-2)/IF(sommmeProdInv(Inputs!$B$30:$AY$30,$D$502:$BA$502,'Health SCR'!AO$3)&gt;0,sommmeProdInv(Inputs!$B$30:$AY$30,$D$502:$BA$502,'Health SCR'!AO$3),1)+AO550,0)</f>
        <v>0</v>
      </c>
      <c r="AP551" s="339">
        <f ca="1">IF('Health SCR'!AP$3&gt;=$B551,OFFSET($D$502,0,'Health SCR'!AP$3-$B551)*OFFSET(Inputs!$C$30,0,$B551-2)/IF(sommmeProdInv(Inputs!$B$30:$AY$30,$D$502:$BA$502,'Health SCR'!AP$3)&gt;0,sommmeProdInv(Inputs!$B$30:$AY$30,$D$502:$BA$502,'Health SCR'!AP$3),1)+AP550,0)</f>
        <v>0</v>
      </c>
      <c r="AQ551" s="339">
        <f ca="1">IF('Health SCR'!AQ$3&gt;=$B551,OFFSET($D$502,0,'Health SCR'!AQ$3-$B551)*OFFSET(Inputs!$C$30,0,$B551-2)/IF(sommmeProdInv(Inputs!$B$30:$AY$30,$D$502:$BA$502,'Health SCR'!AQ$3)&gt;0,sommmeProdInv(Inputs!$B$30:$AY$30,$D$502:$BA$502,'Health SCR'!AQ$3),1)+AQ550,0)</f>
        <v>0</v>
      </c>
      <c r="AR551" s="339">
        <f ca="1">IF('Health SCR'!AR$3&gt;=$B551,OFFSET($D$502,0,'Health SCR'!AR$3-$B551)*OFFSET(Inputs!$C$30,0,$B551-2)/IF(sommmeProdInv(Inputs!$B$30:$AY$30,$D$502:$BA$502,'Health SCR'!AR$3)&gt;0,sommmeProdInv(Inputs!$B$30:$AY$30,$D$502:$BA$502,'Health SCR'!AR$3),1)+AR550,0)</f>
        <v>0</v>
      </c>
      <c r="AS551" s="339">
        <f ca="1">IF('Health SCR'!AS$3&gt;=$B551,OFFSET($D$502,0,'Health SCR'!AS$3-$B551)*OFFSET(Inputs!$C$30,0,$B551-2)/IF(sommmeProdInv(Inputs!$B$30:$AY$30,$D$502:$BA$502,'Health SCR'!AS$3)&gt;0,sommmeProdInv(Inputs!$B$30:$AY$30,$D$502:$BA$502,'Health SCR'!AS$3),1)+AS550,0)</f>
        <v>0</v>
      </c>
      <c r="AT551" s="339">
        <f ca="1">IF('Health SCR'!AT$3&gt;=$B551,OFFSET($D$502,0,'Health SCR'!AT$3-$B551)*OFFSET(Inputs!$C$30,0,$B551-2)/IF(sommmeProdInv(Inputs!$B$30:$AY$30,$D$502:$BA$502,'Health SCR'!AT$3)&gt;0,sommmeProdInv(Inputs!$B$30:$AY$30,$D$502:$BA$502,'Health SCR'!AT$3),1)+AT550,0)</f>
        <v>0</v>
      </c>
      <c r="AU551" s="339">
        <f ca="1">IF('Health SCR'!AU$3&gt;=$B551,OFFSET($D$502,0,'Health SCR'!AU$3-$B551)*OFFSET(Inputs!$C$30,0,$B551-2)/IF(sommmeProdInv(Inputs!$B$30:$AY$30,$D$502:$BA$502,'Health SCR'!AU$3)&gt;0,sommmeProdInv(Inputs!$B$30:$AY$30,$D$502:$BA$502,'Health SCR'!AU$3),1)+AU550,0)</f>
        <v>0</v>
      </c>
      <c r="AV551" s="339">
        <f ca="1">IF('Health SCR'!AV$3&gt;=$B551,OFFSET($D$502,0,'Health SCR'!AV$3-$B551)*OFFSET(Inputs!$C$30,0,$B551-2)/IF(sommmeProdInv(Inputs!$B$30:$AY$30,$D$502:$BA$502,'Health SCR'!AV$3)&gt;0,sommmeProdInv(Inputs!$B$30:$AY$30,$D$502:$BA$502,'Health SCR'!AV$3),1)+AV550,0)</f>
        <v>0</v>
      </c>
      <c r="AW551" s="339">
        <f ca="1">IF('Health SCR'!AW$3&gt;=$B551,OFFSET($D$502,0,'Health SCR'!AW$3-$B551)*OFFSET(Inputs!$C$30,0,$B551-2)/IF(sommmeProdInv(Inputs!$B$30:$AY$30,$D$502:$BA$502,'Health SCR'!AW$3)&gt;0,sommmeProdInv(Inputs!$B$30:$AY$30,$D$502:$BA$502,'Health SCR'!AW$3),1)+AW550,0)</f>
        <v>0</v>
      </c>
      <c r="AX551" s="339">
        <f ca="1">IF('Health SCR'!AX$3&gt;=$B551,OFFSET($D$502,0,'Health SCR'!AX$3-$B551)*OFFSET(Inputs!$C$30,0,$B551-2)/IF(sommmeProdInv(Inputs!$B$30:$AY$30,$D$502:$BA$502,'Health SCR'!AX$3)&gt;0,sommmeProdInv(Inputs!$B$30:$AY$30,$D$502:$BA$502,'Health SCR'!AX$3),1)+AX550,0)</f>
        <v>0</v>
      </c>
      <c r="AY551" s="339">
        <f ca="1">IF('Health SCR'!AY$3&gt;=$B551,OFFSET($D$502,0,'Health SCR'!AY$3-$B551)*OFFSET(Inputs!$C$30,0,$B551-2)/IF(sommmeProdInv(Inputs!$B$30:$AY$30,$D$502:$BA$502,'Health SCR'!AY$3)&gt;0,sommmeProdInv(Inputs!$B$30:$AY$30,$D$502:$BA$502,'Health SCR'!AY$3),1)+AY550,0)</f>
        <v>0</v>
      </c>
      <c r="AZ551" s="339">
        <f ca="1">IF('Health SCR'!AZ$3&gt;=$B551,OFFSET($D$502,0,'Health SCR'!AZ$3-$B551)*OFFSET(Inputs!$C$30,0,$B551-2)/IF(sommmeProdInv(Inputs!$B$30:$AY$30,$D$502:$BA$502,'Health SCR'!AZ$3)&gt;0,sommmeProdInv(Inputs!$B$30:$AY$30,$D$502:$BA$502,'Health SCR'!AZ$3),1)+AZ550,0)</f>
        <v>0</v>
      </c>
      <c r="BA551" s="339">
        <f ca="1">IF('Health SCR'!BA$3&gt;=$B551,OFFSET($D$502,0,'Health SCR'!BA$3-$B551)*OFFSET(Inputs!$C$30,0,$B551-2)/IF(sommmeProdInv(Inputs!$B$30:$AY$30,$D$502:$BA$502,'Health SCR'!BA$3)&gt;0,sommmeProdInv(Inputs!$B$30:$AY$30,$D$502:$BA$502,'Health SCR'!BA$3),1)+BA550,0)</f>
        <v>0</v>
      </c>
    </row>
    <row r="552" spans="1:256" s="221" customFormat="1" outlineLevel="1">
      <c r="A552" s="16"/>
      <c r="B552" s="978">
        <v>49</v>
      </c>
      <c r="C552" s="979"/>
      <c r="E552" s="338">
        <f ca="1">IF('Health SCR'!E$3&gt;=$B552,OFFSET($D$502,0,'Health SCR'!E$3-$B552)*OFFSET(Inputs!$C$30,0,$B552-2)/IF(sommmeProdInv(Inputs!$B$30:$AY$30,$D$502:$BA$502,'Health SCR'!E$3)&gt;0,sommmeProdInv(Inputs!$B$30:$AY$30,$D$502:$BA$502,'Health SCR'!E$3),1)+E551,0)</f>
        <v>0</v>
      </c>
      <c r="F552" s="339">
        <f ca="1">IF('Health SCR'!F$3&gt;=$B552,OFFSET($D$502,0,'Health SCR'!F$3-$B552)*OFFSET(Inputs!$C$30,0,$B552-2)/IF(sommmeProdInv(Inputs!$B$30:$AY$30,$D$502:$BA$502,'Health SCR'!F$3)&gt;0,sommmeProdInv(Inputs!$B$30:$AY$30,$D$502:$BA$502,'Health SCR'!F$3),1)+F551,0)</f>
        <v>0</v>
      </c>
      <c r="G552" s="339">
        <f ca="1">IF('Health SCR'!G$3&gt;=$B552,OFFSET($D$502,0,'Health SCR'!G$3-$B552)*OFFSET(Inputs!$C$30,0,$B552-2)/IF(sommmeProdInv(Inputs!$B$30:$AY$30,$D$502:$BA$502,'Health SCR'!G$3)&gt;0,sommmeProdInv(Inputs!$B$30:$AY$30,$D$502:$BA$502,'Health SCR'!G$3),1)+G551,0)</f>
        <v>0</v>
      </c>
      <c r="H552" s="339">
        <f ca="1">IF('Health SCR'!H$3&gt;=$B552,OFFSET($D$502,0,'Health SCR'!H$3-$B552)*OFFSET(Inputs!$C$30,0,$B552-2)/IF(sommmeProdInv(Inputs!$B$30:$AY$30,$D$502:$BA$502,'Health SCR'!H$3)&gt;0,sommmeProdInv(Inputs!$B$30:$AY$30,$D$502:$BA$502,'Health SCR'!H$3),1)+H551,0)</f>
        <v>0</v>
      </c>
      <c r="I552" s="339">
        <f ca="1">IF('Health SCR'!I$3&gt;=$B552,OFFSET($D$502,0,'Health SCR'!I$3-$B552)*OFFSET(Inputs!$C$30,0,$B552-2)/IF(sommmeProdInv(Inputs!$B$30:$AY$30,$D$502:$BA$502,'Health SCR'!I$3)&gt;0,sommmeProdInv(Inputs!$B$30:$AY$30,$D$502:$BA$502,'Health SCR'!I$3),1)+I551,0)</f>
        <v>0</v>
      </c>
      <c r="J552" s="339">
        <f ca="1">IF('Health SCR'!J$3&gt;=$B552,OFFSET($D$502,0,'Health SCR'!J$3-$B552)*OFFSET(Inputs!$C$30,0,$B552-2)/IF(sommmeProdInv(Inputs!$B$30:$AY$30,$D$502:$BA$502,'Health SCR'!J$3)&gt;0,sommmeProdInv(Inputs!$B$30:$AY$30,$D$502:$BA$502,'Health SCR'!J$3),1)+J551,0)</f>
        <v>0</v>
      </c>
      <c r="K552" s="339">
        <f ca="1">IF('Health SCR'!K$3&gt;=$B552,OFFSET($D$502,0,'Health SCR'!K$3-$B552)*OFFSET(Inputs!$C$30,0,$B552-2)/IF(sommmeProdInv(Inputs!$B$30:$AY$30,$D$502:$BA$502,'Health SCR'!K$3)&gt;0,sommmeProdInv(Inputs!$B$30:$AY$30,$D$502:$BA$502,'Health SCR'!K$3),1)+K551,0)</f>
        <v>0</v>
      </c>
      <c r="L552" s="339">
        <f ca="1">IF('Health SCR'!L$3&gt;=$B552,OFFSET($D$502,0,'Health SCR'!L$3-$B552)*OFFSET(Inputs!$C$30,0,$B552-2)/IF(sommmeProdInv(Inputs!$B$30:$AY$30,$D$502:$BA$502,'Health SCR'!L$3)&gt;0,sommmeProdInv(Inputs!$B$30:$AY$30,$D$502:$BA$502,'Health SCR'!L$3),1)+L551,0)</f>
        <v>0</v>
      </c>
      <c r="M552" s="339">
        <f ca="1">IF('Health SCR'!M$3&gt;=$B552,OFFSET($D$502,0,'Health SCR'!M$3-$B552)*OFFSET(Inputs!$C$30,0,$B552-2)/IF(sommmeProdInv(Inputs!$B$30:$AY$30,$D$502:$BA$502,'Health SCR'!M$3)&gt;0,sommmeProdInv(Inputs!$B$30:$AY$30,$D$502:$BA$502,'Health SCR'!M$3),1)+M551,0)</f>
        <v>0</v>
      </c>
      <c r="N552" s="339">
        <f ca="1">IF('Health SCR'!N$3&gt;=$B552,OFFSET($D$502,0,'Health SCR'!N$3-$B552)*OFFSET(Inputs!$C$30,0,$B552-2)/IF(sommmeProdInv(Inputs!$B$30:$AY$30,$D$502:$BA$502,'Health SCR'!N$3)&gt;0,sommmeProdInv(Inputs!$B$30:$AY$30,$D$502:$BA$502,'Health SCR'!N$3),1)+N551,0)</f>
        <v>0</v>
      </c>
      <c r="O552" s="339">
        <f ca="1">IF('Health SCR'!O$3&gt;=$B552,OFFSET($D$502,0,'Health SCR'!O$3-$B552)*OFFSET(Inputs!$C$30,0,$B552-2)/IF(sommmeProdInv(Inputs!$B$30:$AY$30,$D$502:$BA$502,'Health SCR'!O$3)&gt;0,sommmeProdInv(Inputs!$B$30:$AY$30,$D$502:$BA$502,'Health SCR'!O$3),1)+O551,0)</f>
        <v>0</v>
      </c>
      <c r="P552" s="339">
        <f ca="1">IF('Health SCR'!P$3&gt;=$B552,OFFSET($D$502,0,'Health SCR'!P$3-$B552)*OFFSET(Inputs!$C$30,0,$B552-2)/IF(sommmeProdInv(Inputs!$B$30:$AY$30,$D$502:$BA$502,'Health SCR'!P$3)&gt;0,sommmeProdInv(Inputs!$B$30:$AY$30,$D$502:$BA$502,'Health SCR'!P$3),1)+P551,0)</f>
        <v>0</v>
      </c>
      <c r="Q552" s="339">
        <f ca="1">IF('Health SCR'!Q$3&gt;=$B552,OFFSET($D$502,0,'Health SCR'!Q$3-$B552)*OFFSET(Inputs!$C$30,0,$B552-2)/IF(sommmeProdInv(Inputs!$B$30:$AY$30,$D$502:$BA$502,'Health SCR'!Q$3)&gt;0,sommmeProdInv(Inputs!$B$30:$AY$30,$D$502:$BA$502,'Health SCR'!Q$3),1)+Q551,0)</f>
        <v>0</v>
      </c>
      <c r="R552" s="339">
        <f ca="1">IF('Health SCR'!R$3&gt;=$B552,OFFSET($D$502,0,'Health SCR'!R$3-$B552)*OFFSET(Inputs!$C$30,0,$B552-2)/IF(sommmeProdInv(Inputs!$B$30:$AY$30,$D$502:$BA$502,'Health SCR'!R$3)&gt;0,sommmeProdInv(Inputs!$B$30:$AY$30,$D$502:$BA$502,'Health SCR'!R$3),1)+R551,0)</f>
        <v>0</v>
      </c>
      <c r="S552" s="339">
        <f ca="1">IF('Health SCR'!S$3&gt;=$B552,OFFSET($D$502,0,'Health SCR'!S$3-$B552)*OFFSET(Inputs!$C$30,0,$B552-2)/IF(sommmeProdInv(Inputs!$B$30:$AY$30,$D$502:$BA$502,'Health SCR'!S$3)&gt;0,sommmeProdInv(Inputs!$B$30:$AY$30,$D$502:$BA$502,'Health SCR'!S$3),1)+S551,0)</f>
        <v>0</v>
      </c>
      <c r="T552" s="339">
        <f ca="1">IF('Health SCR'!T$3&gt;=$B552,OFFSET($D$502,0,'Health SCR'!T$3-$B552)*OFFSET(Inputs!$C$30,0,$B552-2)/IF(sommmeProdInv(Inputs!$B$30:$AY$30,$D$502:$BA$502,'Health SCR'!T$3)&gt;0,sommmeProdInv(Inputs!$B$30:$AY$30,$D$502:$BA$502,'Health SCR'!T$3),1)+T551,0)</f>
        <v>0</v>
      </c>
      <c r="U552" s="339">
        <f ca="1">IF('Health SCR'!U$3&gt;=$B552,OFFSET($D$502,0,'Health SCR'!U$3-$B552)*OFFSET(Inputs!$C$30,0,$B552-2)/IF(sommmeProdInv(Inputs!$B$30:$AY$30,$D$502:$BA$502,'Health SCR'!U$3)&gt;0,sommmeProdInv(Inputs!$B$30:$AY$30,$D$502:$BA$502,'Health SCR'!U$3),1)+U551,0)</f>
        <v>0</v>
      </c>
      <c r="V552" s="339">
        <f ca="1">IF('Health SCR'!V$3&gt;=$B552,OFFSET($D$502,0,'Health SCR'!V$3-$B552)*OFFSET(Inputs!$C$30,0,$B552-2)/IF(sommmeProdInv(Inputs!$B$30:$AY$30,$D$502:$BA$502,'Health SCR'!V$3)&gt;0,sommmeProdInv(Inputs!$B$30:$AY$30,$D$502:$BA$502,'Health SCR'!V$3),1)+V551,0)</f>
        <v>0</v>
      </c>
      <c r="W552" s="339">
        <f ca="1">IF('Health SCR'!W$3&gt;=$B552,OFFSET($D$502,0,'Health SCR'!W$3-$B552)*OFFSET(Inputs!$C$30,0,$B552-2)/IF(sommmeProdInv(Inputs!$B$30:$AY$30,$D$502:$BA$502,'Health SCR'!W$3)&gt;0,sommmeProdInv(Inputs!$B$30:$AY$30,$D$502:$BA$502,'Health SCR'!W$3),1)+W551,0)</f>
        <v>0</v>
      </c>
      <c r="X552" s="339">
        <f ca="1">IF('Health SCR'!X$3&gt;=$B552,OFFSET($D$502,0,'Health SCR'!X$3-$B552)*OFFSET(Inputs!$C$30,0,$B552-2)/IF(sommmeProdInv(Inputs!$B$30:$AY$30,$D$502:$BA$502,'Health SCR'!X$3)&gt;0,sommmeProdInv(Inputs!$B$30:$AY$30,$D$502:$BA$502,'Health SCR'!X$3),1)+X551,0)</f>
        <v>0</v>
      </c>
      <c r="Y552" s="339">
        <f ca="1">IF('Health SCR'!Y$3&gt;=$B552,OFFSET($D$502,0,'Health SCR'!Y$3-$B552)*OFFSET(Inputs!$C$30,0,$B552-2)/IF(sommmeProdInv(Inputs!$B$30:$AY$30,$D$502:$BA$502,'Health SCR'!Y$3)&gt;0,sommmeProdInv(Inputs!$B$30:$AY$30,$D$502:$BA$502,'Health SCR'!Y$3),1)+Y551,0)</f>
        <v>0</v>
      </c>
      <c r="Z552" s="339">
        <f ca="1">IF('Health SCR'!Z$3&gt;=$B552,OFFSET($D$502,0,'Health SCR'!Z$3-$B552)*OFFSET(Inputs!$C$30,0,$B552-2)/IF(sommmeProdInv(Inputs!$B$30:$AY$30,$D$502:$BA$502,'Health SCR'!Z$3)&gt;0,sommmeProdInv(Inputs!$B$30:$AY$30,$D$502:$BA$502,'Health SCR'!Z$3),1)+Z551,0)</f>
        <v>0</v>
      </c>
      <c r="AA552" s="339">
        <f ca="1">IF('Health SCR'!AA$3&gt;=$B552,OFFSET($D$502,0,'Health SCR'!AA$3-$B552)*OFFSET(Inputs!$C$30,0,$B552-2)/IF(sommmeProdInv(Inputs!$B$30:$AY$30,$D$502:$BA$502,'Health SCR'!AA$3)&gt;0,sommmeProdInv(Inputs!$B$30:$AY$30,$D$502:$BA$502,'Health SCR'!AA$3),1)+AA551,0)</f>
        <v>0</v>
      </c>
      <c r="AB552" s="339">
        <f ca="1">IF('Health SCR'!AB$3&gt;=$B552,OFFSET($D$502,0,'Health SCR'!AB$3-$B552)*OFFSET(Inputs!$C$30,0,$B552-2)/IF(sommmeProdInv(Inputs!$B$30:$AY$30,$D$502:$BA$502,'Health SCR'!AB$3)&gt;0,sommmeProdInv(Inputs!$B$30:$AY$30,$D$502:$BA$502,'Health SCR'!AB$3),1)+AB551,0)</f>
        <v>0</v>
      </c>
      <c r="AC552" s="339">
        <f ca="1">IF('Health SCR'!AC$3&gt;=$B552,OFFSET($D$502,0,'Health SCR'!AC$3-$B552)*OFFSET(Inputs!$C$30,0,$B552-2)/IF(sommmeProdInv(Inputs!$B$30:$AY$30,$D$502:$BA$502,'Health SCR'!AC$3)&gt;0,sommmeProdInv(Inputs!$B$30:$AY$30,$D$502:$BA$502,'Health SCR'!AC$3),1)+AC551,0)</f>
        <v>0</v>
      </c>
      <c r="AD552" s="339">
        <f ca="1">IF('Health SCR'!AD$3&gt;=$B552,OFFSET($D$502,0,'Health SCR'!AD$3-$B552)*OFFSET(Inputs!$C$30,0,$B552-2)/IF(sommmeProdInv(Inputs!$B$30:$AY$30,$D$502:$BA$502,'Health SCR'!AD$3)&gt;0,sommmeProdInv(Inputs!$B$30:$AY$30,$D$502:$BA$502,'Health SCR'!AD$3),1)+AD551,0)</f>
        <v>0</v>
      </c>
      <c r="AE552" s="339">
        <f ca="1">IF('Health SCR'!AE$3&gt;=$B552,OFFSET($D$502,0,'Health SCR'!AE$3-$B552)*OFFSET(Inputs!$C$30,0,$B552-2)/IF(sommmeProdInv(Inputs!$B$30:$AY$30,$D$502:$BA$502,'Health SCR'!AE$3)&gt;0,sommmeProdInv(Inputs!$B$30:$AY$30,$D$502:$BA$502,'Health SCR'!AE$3),1)+AE551,0)</f>
        <v>0</v>
      </c>
      <c r="AF552" s="339">
        <f ca="1">IF('Health SCR'!AF$3&gt;=$B552,OFFSET($D$502,0,'Health SCR'!AF$3-$B552)*OFFSET(Inputs!$C$30,0,$B552-2)/IF(sommmeProdInv(Inputs!$B$30:$AY$30,$D$502:$BA$502,'Health SCR'!AF$3)&gt;0,sommmeProdInv(Inputs!$B$30:$AY$30,$D$502:$BA$502,'Health SCR'!AF$3),1)+AF551,0)</f>
        <v>0</v>
      </c>
      <c r="AG552" s="339">
        <f ca="1">IF('Health SCR'!AG$3&gt;=$B552,OFFSET($D$502,0,'Health SCR'!AG$3-$B552)*OFFSET(Inputs!$C$30,0,$B552-2)/IF(sommmeProdInv(Inputs!$B$30:$AY$30,$D$502:$BA$502,'Health SCR'!AG$3)&gt;0,sommmeProdInv(Inputs!$B$30:$AY$30,$D$502:$BA$502,'Health SCR'!AG$3),1)+AG551,0)</f>
        <v>0</v>
      </c>
      <c r="AH552" s="339">
        <f ca="1">IF('Health SCR'!AH$3&gt;=$B552,OFFSET($D$502,0,'Health SCR'!AH$3-$B552)*OFFSET(Inputs!$C$30,0,$B552-2)/IF(sommmeProdInv(Inputs!$B$30:$AY$30,$D$502:$BA$502,'Health SCR'!AH$3)&gt;0,sommmeProdInv(Inputs!$B$30:$AY$30,$D$502:$BA$502,'Health SCR'!AH$3),1)+AH551,0)</f>
        <v>0</v>
      </c>
      <c r="AI552" s="339">
        <f ca="1">IF('Health SCR'!AI$3&gt;=$B552,OFFSET($D$502,0,'Health SCR'!AI$3-$B552)*OFFSET(Inputs!$C$30,0,$B552-2)/IF(sommmeProdInv(Inputs!$B$30:$AY$30,$D$502:$BA$502,'Health SCR'!AI$3)&gt;0,sommmeProdInv(Inputs!$B$30:$AY$30,$D$502:$BA$502,'Health SCR'!AI$3),1)+AI551,0)</f>
        <v>0</v>
      </c>
      <c r="AJ552" s="339">
        <f ca="1">IF('Health SCR'!AJ$3&gt;=$B552,OFFSET($D$502,0,'Health SCR'!AJ$3-$B552)*OFFSET(Inputs!$C$30,0,$B552-2)/IF(sommmeProdInv(Inputs!$B$30:$AY$30,$D$502:$BA$502,'Health SCR'!AJ$3)&gt;0,sommmeProdInv(Inputs!$B$30:$AY$30,$D$502:$BA$502,'Health SCR'!AJ$3),1)+AJ551,0)</f>
        <v>0</v>
      </c>
      <c r="AK552" s="339">
        <f ca="1">IF('Health SCR'!AK$3&gt;=$B552,OFFSET($D$502,0,'Health SCR'!AK$3-$B552)*OFFSET(Inputs!$C$30,0,$B552-2)/IF(sommmeProdInv(Inputs!$B$30:$AY$30,$D$502:$BA$502,'Health SCR'!AK$3)&gt;0,sommmeProdInv(Inputs!$B$30:$AY$30,$D$502:$BA$502,'Health SCR'!AK$3),1)+AK551,0)</f>
        <v>0</v>
      </c>
      <c r="AL552" s="339">
        <f ca="1">IF('Health SCR'!AL$3&gt;=$B552,OFFSET($D$502,0,'Health SCR'!AL$3-$B552)*OFFSET(Inputs!$C$30,0,$B552-2)/IF(sommmeProdInv(Inputs!$B$30:$AY$30,$D$502:$BA$502,'Health SCR'!AL$3)&gt;0,sommmeProdInv(Inputs!$B$30:$AY$30,$D$502:$BA$502,'Health SCR'!AL$3),1)+AL551,0)</f>
        <v>0</v>
      </c>
      <c r="AM552" s="339">
        <f ca="1">IF('Health SCR'!AM$3&gt;=$B552,OFFSET($D$502,0,'Health SCR'!AM$3-$B552)*OFFSET(Inputs!$C$30,0,$B552-2)/IF(sommmeProdInv(Inputs!$B$30:$AY$30,$D$502:$BA$502,'Health SCR'!AM$3)&gt;0,sommmeProdInv(Inputs!$B$30:$AY$30,$D$502:$BA$502,'Health SCR'!AM$3),1)+AM551,0)</f>
        <v>0</v>
      </c>
      <c r="AN552" s="339">
        <f ca="1">IF('Health SCR'!AN$3&gt;=$B552,OFFSET($D$502,0,'Health SCR'!AN$3-$B552)*OFFSET(Inputs!$C$30,0,$B552-2)/IF(sommmeProdInv(Inputs!$B$30:$AY$30,$D$502:$BA$502,'Health SCR'!AN$3)&gt;0,sommmeProdInv(Inputs!$B$30:$AY$30,$D$502:$BA$502,'Health SCR'!AN$3),1)+AN551,0)</f>
        <v>0</v>
      </c>
      <c r="AO552" s="339">
        <f ca="1">IF('Health SCR'!AO$3&gt;=$B552,OFFSET($D$502,0,'Health SCR'!AO$3-$B552)*OFFSET(Inputs!$C$30,0,$B552-2)/IF(sommmeProdInv(Inputs!$B$30:$AY$30,$D$502:$BA$502,'Health SCR'!AO$3)&gt;0,sommmeProdInv(Inputs!$B$30:$AY$30,$D$502:$BA$502,'Health SCR'!AO$3),1)+AO551,0)</f>
        <v>0</v>
      </c>
      <c r="AP552" s="339">
        <f ca="1">IF('Health SCR'!AP$3&gt;=$B552,OFFSET($D$502,0,'Health SCR'!AP$3-$B552)*OFFSET(Inputs!$C$30,0,$B552-2)/IF(sommmeProdInv(Inputs!$B$30:$AY$30,$D$502:$BA$502,'Health SCR'!AP$3)&gt;0,sommmeProdInv(Inputs!$B$30:$AY$30,$D$502:$BA$502,'Health SCR'!AP$3),1)+AP551,0)</f>
        <v>0</v>
      </c>
      <c r="AQ552" s="339">
        <f ca="1">IF('Health SCR'!AQ$3&gt;=$B552,OFFSET($D$502,0,'Health SCR'!AQ$3-$B552)*OFFSET(Inputs!$C$30,0,$B552-2)/IF(sommmeProdInv(Inputs!$B$30:$AY$30,$D$502:$BA$502,'Health SCR'!AQ$3)&gt;0,sommmeProdInv(Inputs!$B$30:$AY$30,$D$502:$BA$502,'Health SCR'!AQ$3),1)+AQ551,0)</f>
        <v>0</v>
      </c>
      <c r="AR552" s="339">
        <f ca="1">IF('Health SCR'!AR$3&gt;=$B552,OFFSET($D$502,0,'Health SCR'!AR$3-$B552)*OFFSET(Inputs!$C$30,0,$B552-2)/IF(sommmeProdInv(Inputs!$B$30:$AY$30,$D$502:$BA$502,'Health SCR'!AR$3)&gt;0,sommmeProdInv(Inputs!$B$30:$AY$30,$D$502:$BA$502,'Health SCR'!AR$3),1)+AR551,0)</f>
        <v>0</v>
      </c>
      <c r="AS552" s="339">
        <f ca="1">IF('Health SCR'!AS$3&gt;=$B552,OFFSET($D$502,0,'Health SCR'!AS$3-$B552)*OFFSET(Inputs!$C$30,0,$B552-2)/IF(sommmeProdInv(Inputs!$B$30:$AY$30,$D$502:$BA$502,'Health SCR'!AS$3)&gt;0,sommmeProdInv(Inputs!$B$30:$AY$30,$D$502:$BA$502,'Health SCR'!AS$3),1)+AS551,0)</f>
        <v>0</v>
      </c>
      <c r="AT552" s="339">
        <f ca="1">IF('Health SCR'!AT$3&gt;=$B552,OFFSET($D$502,0,'Health SCR'!AT$3-$B552)*OFFSET(Inputs!$C$30,0,$B552-2)/IF(sommmeProdInv(Inputs!$B$30:$AY$30,$D$502:$BA$502,'Health SCR'!AT$3)&gt;0,sommmeProdInv(Inputs!$B$30:$AY$30,$D$502:$BA$502,'Health SCR'!AT$3),1)+AT551,0)</f>
        <v>0</v>
      </c>
      <c r="AU552" s="339">
        <f ca="1">IF('Health SCR'!AU$3&gt;=$B552,OFFSET($D$502,0,'Health SCR'!AU$3-$B552)*OFFSET(Inputs!$C$30,0,$B552-2)/IF(sommmeProdInv(Inputs!$B$30:$AY$30,$D$502:$BA$502,'Health SCR'!AU$3)&gt;0,sommmeProdInv(Inputs!$B$30:$AY$30,$D$502:$BA$502,'Health SCR'!AU$3),1)+AU551,0)</f>
        <v>0</v>
      </c>
      <c r="AV552" s="339">
        <f ca="1">IF('Health SCR'!AV$3&gt;=$B552,OFFSET($D$502,0,'Health SCR'!AV$3-$B552)*OFFSET(Inputs!$C$30,0,$B552-2)/IF(sommmeProdInv(Inputs!$B$30:$AY$30,$D$502:$BA$502,'Health SCR'!AV$3)&gt;0,sommmeProdInv(Inputs!$B$30:$AY$30,$D$502:$BA$502,'Health SCR'!AV$3),1)+AV551,0)</f>
        <v>0</v>
      </c>
      <c r="AW552" s="339">
        <f ca="1">IF('Health SCR'!AW$3&gt;=$B552,OFFSET($D$502,0,'Health SCR'!AW$3-$B552)*OFFSET(Inputs!$C$30,0,$B552-2)/IF(sommmeProdInv(Inputs!$B$30:$AY$30,$D$502:$BA$502,'Health SCR'!AW$3)&gt;0,sommmeProdInv(Inputs!$B$30:$AY$30,$D$502:$BA$502,'Health SCR'!AW$3),1)+AW551,0)</f>
        <v>0</v>
      </c>
      <c r="AX552" s="339">
        <f ca="1">IF('Health SCR'!AX$3&gt;=$B552,OFFSET($D$502,0,'Health SCR'!AX$3-$B552)*OFFSET(Inputs!$C$30,0,$B552-2)/IF(sommmeProdInv(Inputs!$B$30:$AY$30,$D$502:$BA$502,'Health SCR'!AX$3)&gt;0,sommmeProdInv(Inputs!$B$30:$AY$30,$D$502:$BA$502,'Health SCR'!AX$3),1)+AX551,0)</f>
        <v>0</v>
      </c>
      <c r="AY552" s="339">
        <f ca="1">IF('Health SCR'!AY$3&gt;=$B552,OFFSET($D$502,0,'Health SCR'!AY$3-$B552)*OFFSET(Inputs!$C$30,0,$B552-2)/IF(sommmeProdInv(Inputs!$B$30:$AY$30,$D$502:$BA$502,'Health SCR'!AY$3)&gt;0,sommmeProdInv(Inputs!$B$30:$AY$30,$D$502:$BA$502,'Health SCR'!AY$3),1)+AY551,0)</f>
        <v>0</v>
      </c>
      <c r="AZ552" s="339">
        <f ca="1">IF('Health SCR'!AZ$3&gt;=$B552,OFFSET($D$502,0,'Health SCR'!AZ$3-$B552)*OFFSET(Inputs!$C$30,0,$B552-2)/IF(sommmeProdInv(Inputs!$B$30:$AY$30,$D$502:$BA$502,'Health SCR'!AZ$3)&gt;0,sommmeProdInv(Inputs!$B$30:$AY$30,$D$502:$BA$502,'Health SCR'!AZ$3),1)+AZ551,0)</f>
        <v>0</v>
      </c>
      <c r="BA552" s="339">
        <f ca="1">IF('Health SCR'!BA$3&gt;=$B552,OFFSET($D$502,0,'Health SCR'!BA$3-$B552)*OFFSET(Inputs!$C$30,0,$B552-2)/IF(sommmeProdInv(Inputs!$B$30:$AY$30,$D$502:$BA$502,'Health SCR'!BA$3)&gt;0,sommmeProdInv(Inputs!$B$30:$AY$30,$D$502:$BA$502,'Health SCR'!BA$3),1)+BA551,0)</f>
        <v>0</v>
      </c>
    </row>
    <row r="553" spans="1:256" s="221" customFormat="1" outlineLevel="1">
      <c r="A553" s="16"/>
      <c r="B553" s="978">
        <v>50</v>
      </c>
      <c r="C553" s="979"/>
      <c r="E553" s="338">
        <f ca="1">IF('Health SCR'!E$3&gt;=$B553,OFFSET($D$502,0,'Health SCR'!E$3-$B553)*OFFSET(Inputs!$C$30,0,$B553-2)/IF(sommmeProdInv(Inputs!$B$30:$AY$30,$D$502:$BA$502,'Health SCR'!E$3)&gt;0,sommmeProdInv(Inputs!$B$30:$AY$30,$D$502:$BA$502,'Health SCR'!E$3),1)+E552,0)</f>
        <v>0</v>
      </c>
      <c r="F553" s="339">
        <f ca="1">IF('Health SCR'!F$3&gt;=$B553,OFFSET($D$502,0,'Health SCR'!F$3-$B553)*OFFSET(Inputs!$C$30,0,$B553-2)/IF(sommmeProdInv(Inputs!$B$30:$AY$30,$D$502:$BA$502,'Health SCR'!F$3)&gt;0,sommmeProdInv(Inputs!$B$30:$AY$30,$D$502:$BA$502,'Health SCR'!F$3),1)+F552,0)</f>
        <v>0</v>
      </c>
      <c r="G553" s="339">
        <f ca="1">IF('Health SCR'!G$3&gt;=$B553,OFFSET($D$502,0,'Health SCR'!G$3-$B553)*OFFSET(Inputs!$C$30,0,$B553-2)/IF(sommmeProdInv(Inputs!$B$30:$AY$30,$D$502:$BA$502,'Health SCR'!G$3)&gt;0,sommmeProdInv(Inputs!$B$30:$AY$30,$D$502:$BA$502,'Health SCR'!G$3),1)+G552,0)</f>
        <v>0</v>
      </c>
      <c r="H553" s="339">
        <f ca="1">IF('Health SCR'!H$3&gt;=$B553,OFFSET($D$502,0,'Health SCR'!H$3-$B553)*OFFSET(Inputs!$C$30,0,$B553-2)/IF(sommmeProdInv(Inputs!$B$30:$AY$30,$D$502:$BA$502,'Health SCR'!H$3)&gt;0,sommmeProdInv(Inputs!$B$30:$AY$30,$D$502:$BA$502,'Health SCR'!H$3),1)+H552,0)</f>
        <v>0</v>
      </c>
      <c r="I553" s="339">
        <f ca="1">IF('Health SCR'!I$3&gt;=$B553,OFFSET($D$502,0,'Health SCR'!I$3-$B553)*OFFSET(Inputs!$C$30,0,$B553-2)/IF(sommmeProdInv(Inputs!$B$30:$AY$30,$D$502:$BA$502,'Health SCR'!I$3)&gt;0,sommmeProdInv(Inputs!$B$30:$AY$30,$D$502:$BA$502,'Health SCR'!I$3),1)+I552,0)</f>
        <v>0</v>
      </c>
      <c r="J553" s="339">
        <f ca="1">IF('Health SCR'!J$3&gt;=$B553,OFFSET($D$502,0,'Health SCR'!J$3-$B553)*OFFSET(Inputs!$C$30,0,$B553-2)/IF(sommmeProdInv(Inputs!$B$30:$AY$30,$D$502:$BA$502,'Health SCR'!J$3)&gt;0,sommmeProdInv(Inputs!$B$30:$AY$30,$D$502:$BA$502,'Health SCR'!J$3),1)+J552,0)</f>
        <v>0</v>
      </c>
      <c r="K553" s="339">
        <f ca="1">IF('Health SCR'!K$3&gt;=$B553,OFFSET($D$502,0,'Health SCR'!K$3-$B553)*OFFSET(Inputs!$C$30,0,$B553-2)/IF(sommmeProdInv(Inputs!$B$30:$AY$30,$D$502:$BA$502,'Health SCR'!K$3)&gt;0,sommmeProdInv(Inputs!$B$30:$AY$30,$D$502:$BA$502,'Health SCR'!K$3),1)+K552,0)</f>
        <v>0</v>
      </c>
      <c r="L553" s="339">
        <f ca="1">IF('Health SCR'!L$3&gt;=$B553,OFFSET($D$502,0,'Health SCR'!L$3-$B553)*OFFSET(Inputs!$C$30,0,$B553-2)/IF(sommmeProdInv(Inputs!$B$30:$AY$30,$D$502:$BA$502,'Health SCR'!L$3)&gt;0,sommmeProdInv(Inputs!$B$30:$AY$30,$D$502:$BA$502,'Health SCR'!L$3),1)+L552,0)</f>
        <v>0</v>
      </c>
      <c r="M553" s="339">
        <f ca="1">IF('Health SCR'!M$3&gt;=$B553,OFFSET($D$502,0,'Health SCR'!M$3-$B553)*OFFSET(Inputs!$C$30,0,$B553-2)/IF(sommmeProdInv(Inputs!$B$30:$AY$30,$D$502:$BA$502,'Health SCR'!M$3)&gt;0,sommmeProdInv(Inputs!$B$30:$AY$30,$D$502:$BA$502,'Health SCR'!M$3),1)+M552,0)</f>
        <v>0</v>
      </c>
      <c r="N553" s="339">
        <f ca="1">IF('Health SCR'!N$3&gt;=$B553,OFFSET($D$502,0,'Health SCR'!N$3-$B553)*OFFSET(Inputs!$C$30,0,$B553-2)/IF(sommmeProdInv(Inputs!$B$30:$AY$30,$D$502:$BA$502,'Health SCR'!N$3)&gt;0,sommmeProdInv(Inputs!$B$30:$AY$30,$D$502:$BA$502,'Health SCR'!N$3),1)+N552,0)</f>
        <v>0</v>
      </c>
      <c r="O553" s="339">
        <f ca="1">IF('Health SCR'!O$3&gt;=$B553,OFFSET($D$502,0,'Health SCR'!O$3-$B553)*OFFSET(Inputs!$C$30,0,$B553-2)/IF(sommmeProdInv(Inputs!$B$30:$AY$30,$D$502:$BA$502,'Health SCR'!O$3)&gt;0,sommmeProdInv(Inputs!$B$30:$AY$30,$D$502:$BA$502,'Health SCR'!O$3),1)+O552,0)</f>
        <v>0</v>
      </c>
      <c r="P553" s="339">
        <f ca="1">IF('Health SCR'!P$3&gt;=$B553,OFFSET($D$502,0,'Health SCR'!P$3-$B553)*OFFSET(Inputs!$C$30,0,$B553-2)/IF(sommmeProdInv(Inputs!$B$30:$AY$30,$D$502:$BA$502,'Health SCR'!P$3)&gt;0,sommmeProdInv(Inputs!$B$30:$AY$30,$D$502:$BA$502,'Health SCR'!P$3),1)+P552,0)</f>
        <v>0</v>
      </c>
      <c r="Q553" s="339">
        <f ca="1">IF('Health SCR'!Q$3&gt;=$B553,OFFSET($D$502,0,'Health SCR'!Q$3-$B553)*OFFSET(Inputs!$C$30,0,$B553-2)/IF(sommmeProdInv(Inputs!$B$30:$AY$30,$D$502:$BA$502,'Health SCR'!Q$3)&gt;0,sommmeProdInv(Inputs!$B$30:$AY$30,$D$502:$BA$502,'Health SCR'!Q$3),1)+Q552,0)</f>
        <v>0</v>
      </c>
      <c r="R553" s="339">
        <f ca="1">IF('Health SCR'!R$3&gt;=$B553,OFFSET($D$502,0,'Health SCR'!R$3-$B553)*OFFSET(Inputs!$C$30,0,$B553-2)/IF(sommmeProdInv(Inputs!$B$30:$AY$30,$D$502:$BA$502,'Health SCR'!R$3)&gt;0,sommmeProdInv(Inputs!$B$30:$AY$30,$D$502:$BA$502,'Health SCR'!R$3),1)+R552,0)</f>
        <v>0</v>
      </c>
      <c r="S553" s="339">
        <f ca="1">IF('Health SCR'!S$3&gt;=$B553,OFFSET($D$502,0,'Health SCR'!S$3-$B553)*OFFSET(Inputs!$C$30,0,$B553-2)/IF(sommmeProdInv(Inputs!$B$30:$AY$30,$D$502:$BA$502,'Health SCR'!S$3)&gt;0,sommmeProdInv(Inputs!$B$30:$AY$30,$D$502:$BA$502,'Health SCR'!S$3),1)+S552,0)</f>
        <v>0</v>
      </c>
      <c r="T553" s="339">
        <f ca="1">IF('Health SCR'!T$3&gt;=$B553,OFFSET($D$502,0,'Health SCR'!T$3-$B553)*OFFSET(Inputs!$C$30,0,$B553-2)/IF(sommmeProdInv(Inputs!$B$30:$AY$30,$D$502:$BA$502,'Health SCR'!T$3)&gt;0,sommmeProdInv(Inputs!$B$30:$AY$30,$D$502:$BA$502,'Health SCR'!T$3),1)+T552,0)</f>
        <v>0</v>
      </c>
      <c r="U553" s="339">
        <f ca="1">IF('Health SCR'!U$3&gt;=$B553,OFFSET($D$502,0,'Health SCR'!U$3-$B553)*OFFSET(Inputs!$C$30,0,$B553-2)/IF(sommmeProdInv(Inputs!$B$30:$AY$30,$D$502:$BA$502,'Health SCR'!U$3)&gt;0,sommmeProdInv(Inputs!$B$30:$AY$30,$D$502:$BA$502,'Health SCR'!U$3),1)+U552,0)</f>
        <v>0</v>
      </c>
      <c r="V553" s="339">
        <f ca="1">IF('Health SCR'!V$3&gt;=$B553,OFFSET($D$502,0,'Health SCR'!V$3-$B553)*OFFSET(Inputs!$C$30,0,$B553-2)/IF(sommmeProdInv(Inputs!$B$30:$AY$30,$D$502:$BA$502,'Health SCR'!V$3)&gt;0,sommmeProdInv(Inputs!$B$30:$AY$30,$D$502:$BA$502,'Health SCR'!V$3),1)+V552,0)</f>
        <v>0</v>
      </c>
      <c r="W553" s="339">
        <f ca="1">IF('Health SCR'!W$3&gt;=$B553,OFFSET($D$502,0,'Health SCR'!W$3-$B553)*OFFSET(Inputs!$C$30,0,$B553-2)/IF(sommmeProdInv(Inputs!$B$30:$AY$30,$D$502:$BA$502,'Health SCR'!W$3)&gt;0,sommmeProdInv(Inputs!$B$30:$AY$30,$D$502:$BA$502,'Health SCR'!W$3),1)+W552,0)</f>
        <v>0</v>
      </c>
      <c r="X553" s="339">
        <f ca="1">IF('Health SCR'!X$3&gt;=$B553,OFFSET($D$502,0,'Health SCR'!X$3-$B553)*OFFSET(Inputs!$C$30,0,$B553-2)/IF(sommmeProdInv(Inputs!$B$30:$AY$30,$D$502:$BA$502,'Health SCR'!X$3)&gt;0,sommmeProdInv(Inputs!$B$30:$AY$30,$D$502:$BA$502,'Health SCR'!X$3),1)+X552,0)</f>
        <v>0</v>
      </c>
      <c r="Y553" s="339">
        <f ca="1">IF('Health SCR'!Y$3&gt;=$B553,OFFSET($D$502,0,'Health SCR'!Y$3-$B553)*OFFSET(Inputs!$C$30,0,$B553-2)/IF(sommmeProdInv(Inputs!$B$30:$AY$30,$D$502:$BA$502,'Health SCR'!Y$3)&gt;0,sommmeProdInv(Inputs!$B$30:$AY$30,$D$502:$BA$502,'Health SCR'!Y$3),1)+Y552,0)</f>
        <v>0</v>
      </c>
      <c r="Z553" s="339">
        <f ca="1">IF('Health SCR'!Z$3&gt;=$B553,OFFSET($D$502,0,'Health SCR'!Z$3-$B553)*OFFSET(Inputs!$C$30,0,$B553-2)/IF(sommmeProdInv(Inputs!$B$30:$AY$30,$D$502:$BA$502,'Health SCR'!Z$3)&gt;0,sommmeProdInv(Inputs!$B$30:$AY$30,$D$502:$BA$502,'Health SCR'!Z$3),1)+Z552,0)</f>
        <v>0</v>
      </c>
      <c r="AA553" s="339">
        <f ca="1">IF('Health SCR'!AA$3&gt;=$B553,OFFSET($D$502,0,'Health SCR'!AA$3-$B553)*OFFSET(Inputs!$C$30,0,$B553-2)/IF(sommmeProdInv(Inputs!$B$30:$AY$30,$D$502:$BA$502,'Health SCR'!AA$3)&gt;0,sommmeProdInv(Inputs!$B$30:$AY$30,$D$502:$BA$502,'Health SCR'!AA$3),1)+AA552,0)</f>
        <v>0</v>
      </c>
      <c r="AB553" s="339">
        <f ca="1">IF('Health SCR'!AB$3&gt;=$B553,OFFSET($D$502,0,'Health SCR'!AB$3-$B553)*OFFSET(Inputs!$C$30,0,$B553-2)/IF(sommmeProdInv(Inputs!$B$30:$AY$30,$D$502:$BA$502,'Health SCR'!AB$3)&gt;0,sommmeProdInv(Inputs!$B$30:$AY$30,$D$502:$BA$502,'Health SCR'!AB$3),1)+AB552,0)</f>
        <v>0</v>
      </c>
      <c r="AC553" s="339">
        <f ca="1">IF('Health SCR'!AC$3&gt;=$B553,OFFSET($D$502,0,'Health SCR'!AC$3-$B553)*OFFSET(Inputs!$C$30,0,$B553-2)/IF(sommmeProdInv(Inputs!$B$30:$AY$30,$D$502:$BA$502,'Health SCR'!AC$3)&gt;0,sommmeProdInv(Inputs!$B$30:$AY$30,$D$502:$BA$502,'Health SCR'!AC$3),1)+AC552,0)</f>
        <v>0</v>
      </c>
      <c r="AD553" s="339">
        <f ca="1">IF('Health SCR'!AD$3&gt;=$B553,OFFSET($D$502,0,'Health SCR'!AD$3-$B553)*OFFSET(Inputs!$C$30,0,$B553-2)/IF(sommmeProdInv(Inputs!$B$30:$AY$30,$D$502:$BA$502,'Health SCR'!AD$3)&gt;0,sommmeProdInv(Inputs!$B$30:$AY$30,$D$502:$BA$502,'Health SCR'!AD$3),1)+AD552,0)</f>
        <v>0</v>
      </c>
      <c r="AE553" s="339">
        <f ca="1">IF('Health SCR'!AE$3&gt;=$B553,OFFSET($D$502,0,'Health SCR'!AE$3-$B553)*OFFSET(Inputs!$C$30,0,$B553-2)/IF(sommmeProdInv(Inputs!$B$30:$AY$30,$D$502:$BA$502,'Health SCR'!AE$3)&gt;0,sommmeProdInv(Inputs!$B$30:$AY$30,$D$502:$BA$502,'Health SCR'!AE$3),1)+AE552,0)</f>
        <v>0</v>
      </c>
      <c r="AF553" s="339">
        <f ca="1">IF('Health SCR'!AF$3&gt;=$B553,OFFSET($D$502,0,'Health SCR'!AF$3-$B553)*OFFSET(Inputs!$C$30,0,$B553-2)/IF(sommmeProdInv(Inputs!$B$30:$AY$30,$D$502:$BA$502,'Health SCR'!AF$3)&gt;0,sommmeProdInv(Inputs!$B$30:$AY$30,$D$502:$BA$502,'Health SCR'!AF$3),1)+AF552,0)</f>
        <v>0</v>
      </c>
      <c r="AG553" s="339">
        <f ca="1">IF('Health SCR'!AG$3&gt;=$B553,OFFSET($D$502,0,'Health SCR'!AG$3-$B553)*OFFSET(Inputs!$C$30,0,$B553-2)/IF(sommmeProdInv(Inputs!$B$30:$AY$30,$D$502:$BA$502,'Health SCR'!AG$3)&gt;0,sommmeProdInv(Inputs!$B$30:$AY$30,$D$502:$BA$502,'Health SCR'!AG$3),1)+AG552,0)</f>
        <v>0</v>
      </c>
      <c r="AH553" s="339">
        <f ca="1">IF('Health SCR'!AH$3&gt;=$B553,OFFSET($D$502,0,'Health SCR'!AH$3-$B553)*OFFSET(Inputs!$C$30,0,$B553-2)/IF(sommmeProdInv(Inputs!$B$30:$AY$30,$D$502:$BA$502,'Health SCR'!AH$3)&gt;0,sommmeProdInv(Inputs!$B$30:$AY$30,$D$502:$BA$502,'Health SCR'!AH$3),1)+AH552,0)</f>
        <v>0</v>
      </c>
      <c r="AI553" s="339">
        <f ca="1">IF('Health SCR'!AI$3&gt;=$B553,OFFSET($D$502,0,'Health SCR'!AI$3-$B553)*OFFSET(Inputs!$C$30,0,$B553-2)/IF(sommmeProdInv(Inputs!$B$30:$AY$30,$D$502:$BA$502,'Health SCR'!AI$3)&gt;0,sommmeProdInv(Inputs!$B$30:$AY$30,$D$502:$BA$502,'Health SCR'!AI$3),1)+AI552,0)</f>
        <v>0</v>
      </c>
      <c r="AJ553" s="339">
        <f ca="1">IF('Health SCR'!AJ$3&gt;=$B553,OFFSET($D$502,0,'Health SCR'!AJ$3-$B553)*OFFSET(Inputs!$C$30,0,$B553-2)/IF(sommmeProdInv(Inputs!$B$30:$AY$30,$D$502:$BA$502,'Health SCR'!AJ$3)&gt;0,sommmeProdInv(Inputs!$B$30:$AY$30,$D$502:$BA$502,'Health SCR'!AJ$3),1)+AJ552,0)</f>
        <v>0</v>
      </c>
      <c r="AK553" s="339">
        <f ca="1">IF('Health SCR'!AK$3&gt;=$B553,OFFSET($D$502,0,'Health SCR'!AK$3-$B553)*OFFSET(Inputs!$C$30,0,$B553-2)/IF(sommmeProdInv(Inputs!$B$30:$AY$30,$D$502:$BA$502,'Health SCR'!AK$3)&gt;0,sommmeProdInv(Inputs!$B$30:$AY$30,$D$502:$BA$502,'Health SCR'!AK$3),1)+AK552,0)</f>
        <v>0</v>
      </c>
      <c r="AL553" s="339">
        <f ca="1">IF('Health SCR'!AL$3&gt;=$B553,OFFSET($D$502,0,'Health SCR'!AL$3-$B553)*OFFSET(Inputs!$C$30,0,$B553-2)/IF(sommmeProdInv(Inputs!$B$30:$AY$30,$D$502:$BA$502,'Health SCR'!AL$3)&gt;0,sommmeProdInv(Inputs!$B$30:$AY$30,$D$502:$BA$502,'Health SCR'!AL$3),1)+AL552,0)</f>
        <v>0</v>
      </c>
      <c r="AM553" s="339">
        <f ca="1">IF('Health SCR'!AM$3&gt;=$B553,OFFSET($D$502,0,'Health SCR'!AM$3-$B553)*OFFSET(Inputs!$C$30,0,$B553-2)/IF(sommmeProdInv(Inputs!$B$30:$AY$30,$D$502:$BA$502,'Health SCR'!AM$3)&gt;0,sommmeProdInv(Inputs!$B$30:$AY$30,$D$502:$BA$502,'Health SCR'!AM$3),1)+AM552,0)</f>
        <v>0</v>
      </c>
      <c r="AN553" s="339">
        <f ca="1">IF('Health SCR'!AN$3&gt;=$B553,OFFSET($D$502,0,'Health SCR'!AN$3-$B553)*OFFSET(Inputs!$C$30,0,$B553-2)/IF(sommmeProdInv(Inputs!$B$30:$AY$30,$D$502:$BA$502,'Health SCR'!AN$3)&gt;0,sommmeProdInv(Inputs!$B$30:$AY$30,$D$502:$BA$502,'Health SCR'!AN$3),1)+AN552,0)</f>
        <v>0</v>
      </c>
      <c r="AO553" s="339">
        <f ca="1">IF('Health SCR'!AO$3&gt;=$B553,OFFSET($D$502,0,'Health SCR'!AO$3-$B553)*OFFSET(Inputs!$C$30,0,$B553-2)/IF(sommmeProdInv(Inputs!$B$30:$AY$30,$D$502:$BA$502,'Health SCR'!AO$3)&gt;0,sommmeProdInv(Inputs!$B$30:$AY$30,$D$502:$BA$502,'Health SCR'!AO$3),1)+AO552,0)</f>
        <v>0</v>
      </c>
      <c r="AP553" s="339">
        <f ca="1">IF('Health SCR'!AP$3&gt;=$B553,OFFSET($D$502,0,'Health SCR'!AP$3-$B553)*OFFSET(Inputs!$C$30,0,$B553-2)/IF(sommmeProdInv(Inputs!$B$30:$AY$30,$D$502:$BA$502,'Health SCR'!AP$3)&gt;0,sommmeProdInv(Inputs!$B$30:$AY$30,$D$502:$BA$502,'Health SCR'!AP$3),1)+AP552,0)</f>
        <v>0</v>
      </c>
      <c r="AQ553" s="339">
        <f ca="1">IF('Health SCR'!AQ$3&gt;=$B553,OFFSET($D$502,0,'Health SCR'!AQ$3-$B553)*OFFSET(Inputs!$C$30,0,$B553-2)/IF(sommmeProdInv(Inputs!$B$30:$AY$30,$D$502:$BA$502,'Health SCR'!AQ$3)&gt;0,sommmeProdInv(Inputs!$B$30:$AY$30,$D$502:$BA$502,'Health SCR'!AQ$3),1)+AQ552,0)</f>
        <v>0</v>
      </c>
      <c r="AR553" s="339">
        <f ca="1">IF('Health SCR'!AR$3&gt;=$B553,OFFSET($D$502,0,'Health SCR'!AR$3-$B553)*OFFSET(Inputs!$C$30,0,$B553-2)/IF(sommmeProdInv(Inputs!$B$30:$AY$30,$D$502:$BA$502,'Health SCR'!AR$3)&gt;0,sommmeProdInv(Inputs!$B$30:$AY$30,$D$502:$BA$502,'Health SCR'!AR$3),1)+AR552,0)</f>
        <v>0</v>
      </c>
      <c r="AS553" s="339">
        <f ca="1">IF('Health SCR'!AS$3&gt;=$B553,OFFSET($D$502,0,'Health SCR'!AS$3-$B553)*OFFSET(Inputs!$C$30,0,$B553-2)/IF(sommmeProdInv(Inputs!$B$30:$AY$30,$D$502:$BA$502,'Health SCR'!AS$3)&gt;0,sommmeProdInv(Inputs!$B$30:$AY$30,$D$502:$BA$502,'Health SCR'!AS$3),1)+AS552,0)</f>
        <v>0</v>
      </c>
      <c r="AT553" s="339">
        <f ca="1">IF('Health SCR'!AT$3&gt;=$B553,OFFSET($D$502,0,'Health SCR'!AT$3-$B553)*OFFSET(Inputs!$C$30,0,$B553-2)/IF(sommmeProdInv(Inputs!$B$30:$AY$30,$D$502:$BA$502,'Health SCR'!AT$3)&gt;0,sommmeProdInv(Inputs!$B$30:$AY$30,$D$502:$BA$502,'Health SCR'!AT$3),1)+AT552,0)</f>
        <v>0</v>
      </c>
      <c r="AU553" s="339">
        <f ca="1">IF('Health SCR'!AU$3&gt;=$B553,OFFSET($D$502,0,'Health SCR'!AU$3-$B553)*OFFSET(Inputs!$C$30,0,$B553-2)/IF(sommmeProdInv(Inputs!$B$30:$AY$30,$D$502:$BA$502,'Health SCR'!AU$3)&gt;0,sommmeProdInv(Inputs!$B$30:$AY$30,$D$502:$BA$502,'Health SCR'!AU$3),1)+AU552,0)</f>
        <v>0</v>
      </c>
      <c r="AV553" s="339">
        <f ca="1">IF('Health SCR'!AV$3&gt;=$B553,OFFSET($D$502,0,'Health SCR'!AV$3-$B553)*OFFSET(Inputs!$C$30,0,$B553-2)/IF(sommmeProdInv(Inputs!$B$30:$AY$30,$D$502:$BA$502,'Health SCR'!AV$3)&gt;0,sommmeProdInv(Inputs!$B$30:$AY$30,$D$502:$BA$502,'Health SCR'!AV$3),1)+AV552,0)</f>
        <v>0</v>
      </c>
      <c r="AW553" s="339">
        <f ca="1">IF('Health SCR'!AW$3&gt;=$B553,OFFSET($D$502,0,'Health SCR'!AW$3-$B553)*OFFSET(Inputs!$C$30,0,$B553-2)/IF(sommmeProdInv(Inputs!$B$30:$AY$30,$D$502:$BA$502,'Health SCR'!AW$3)&gt;0,sommmeProdInv(Inputs!$B$30:$AY$30,$D$502:$BA$502,'Health SCR'!AW$3),1)+AW552,0)</f>
        <v>0</v>
      </c>
      <c r="AX553" s="339">
        <f ca="1">IF('Health SCR'!AX$3&gt;=$B553,OFFSET($D$502,0,'Health SCR'!AX$3-$B553)*OFFSET(Inputs!$C$30,0,$B553-2)/IF(sommmeProdInv(Inputs!$B$30:$AY$30,$D$502:$BA$502,'Health SCR'!AX$3)&gt;0,sommmeProdInv(Inputs!$B$30:$AY$30,$D$502:$BA$502,'Health SCR'!AX$3),1)+AX552,0)</f>
        <v>0</v>
      </c>
      <c r="AY553" s="339">
        <f ca="1">IF('Health SCR'!AY$3&gt;=$B553,OFFSET($D$502,0,'Health SCR'!AY$3-$B553)*OFFSET(Inputs!$C$30,0,$B553-2)/IF(sommmeProdInv(Inputs!$B$30:$AY$30,$D$502:$BA$502,'Health SCR'!AY$3)&gt;0,sommmeProdInv(Inputs!$B$30:$AY$30,$D$502:$BA$502,'Health SCR'!AY$3),1)+AY552,0)</f>
        <v>0</v>
      </c>
      <c r="AZ553" s="339">
        <f ca="1">IF('Health SCR'!AZ$3&gt;=$B553,OFFSET($D$502,0,'Health SCR'!AZ$3-$B553)*OFFSET(Inputs!$C$30,0,$B553-2)/IF(sommmeProdInv(Inputs!$B$30:$AY$30,$D$502:$BA$502,'Health SCR'!AZ$3)&gt;0,sommmeProdInv(Inputs!$B$30:$AY$30,$D$502:$BA$502,'Health SCR'!AZ$3),1)+AZ552,0)</f>
        <v>0</v>
      </c>
      <c r="BA553" s="339">
        <f ca="1">IF('Health SCR'!BA$3&gt;=$B553,OFFSET($D$502,0,'Health SCR'!BA$3-$B553)*OFFSET(Inputs!$C$30,0,$B553-2)/IF(sommmeProdInv(Inputs!$B$30:$AY$30,$D$502:$BA$502,'Health SCR'!BA$3)&gt;0,sommmeProdInv(Inputs!$B$30:$AY$30,$D$502:$BA$502,'Health SCR'!BA$3),1)+BA552,0)</f>
        <v>0</v>
      </c>
    </row>
    <row r="554" spans="1:256" s="221" customFormat="1"/>
    <row r="555" spans="1:256" s="221" customFormat="1"/>
    <row r="556" spans="1:256" s="221" customFormat="1">
      <c r="A556" s="331" t="s">
        <v>696</v>
      </c>
      <c r="D556" s="689">
        <f>IF('MK Shocks'!C11=0,C556,'MK Shocks'!C11)</f>
        <v>1.4180437761489537E-2</v>
      </c>
      <c r="E556" s="689">
        <f>IF('MK Shocks'!D11=0,D556,'MK Shocks'!D11)</f>
        <v>1.5778661704544547E-2</v>
      </c>
      <c r="F556" s="689">
        <f>IF('MK Shocks'!E11=0,E556,'MK Shocks'!E11)</f>
        <v>1.8654965482781866E-2</v>
      </c>
      <c r="G556" s="689">
        <f>IF('MK Shocks'!F11=0,F556,'MK Shocks'!F11)</f>
        <v>2.3835171231895394E-2</v>
      </c>
      <c r="H556" s="689">
        <f>IF('MK Shocks'!G11=0,G556,'MK Shocks'!G11)</f>
        <v>2.8700706153009375E-2</v>
      </c>
      <c r="I556" s="689">
        <f>IF('MK Shocks'!H11=0,H556,'MK Shocks'!H11)</f>
        <v>3.2454689150252458E-2</v>
      </c>
      <c r="J556" s="689">
        <f>IF('MK Shocks'!I11=0,I556,'MK Shocks'!I11)</f>
        <v>3.6078927165250109E-2</v>
      </c>
      <c r="K556" s="689">
        <f>IF('MK Shocks'!J11=0,J556,'MK Shocks'!J11)</f>
        <v>3.9505436233864523E-2</v>
      </c>
      <c r="L556" s="689">
        <f>IF('MK Shocks'!K11=0,K556,'MK Shocks'!K11)</f>
        <v>4.2915536597469349E-2</v>
      </c>
      <c r="M556" s="689">
        <f>IF('MK Shocks'!L11=0,L556,'MK Shocks'!L11)</f>
        <v>4.4639138275949217E-2</v>
      </c>
      <c r="N556" s="689">
        <f>IF('MK Shocks'!M11=0,M556,'MK Shocks'!M11)</f>
        <v>4.558501016225025E-2</v>
      </c>
      <c r="O556" s="689">
        <f>IF('MK Shocks'!N11=0,N556,'MK Shocks'!N11)</f>
        <v>4.6881617600124111E-2</v>
      </c>
      <c r="P556" s="689">
        <f>IF('MK Shocks'!O11=0,O556,'MK Shocks'!O11)</f>
        <v>4.8383767881797574E-2</v>
      </c>
      <c r="Q556" s="689">
        <f>IF('MK Shocks'!P11=0,P556,'MK Shocks'!P11)</f>
        <v>4.9956472713673629E-2</v>
      </c>
      <c r="R556" s="689">
        <f>IF('MK Shocks'!Q11=0,Q556,'MK Shocks'!Q11)</f>
        <v>5.0695686795358214E-2</v>
      </c>
      <c r="S556" s="689">
        <f>IF('MK Shocks'!R11=0,R556,'MK Shocks'!R11)</f>
        <v>5.1321873814445022E-2</v>
      </c>
      <c r="T556" s="689">
        <f>IF('MK Shocks'!S11=0,S556,'MK Shocks'!S11)</f>
        <v>5.1884631263786174E-2</v>
      </c>
      <c r="U556" s="689">
        <f>IF('MK Shocks'!T11=0,T556,'MK Shocks'!T11)</f>
        <v>5.2409626379525162E-2</v>
      </c>
      <c r="V556" s="689">
        <f>IF('MK Shocks'!U11=0,U556,'MK Shocks'!U11)</f>
        <v>5.2922982905849653E-2</v>
      </c>
      <c r="W556" s="689">
        <f>IF('MK Shocks'!V11=0,V556,'MK Shocks'!V11)</f>
        <v>5.340588091508118E-2</v>
      </c>
      <c r="X556" s="689">
        <f>IF('MK Shocks'!W11=0,W556,'MK Shocks'!W11)</f>
        <v>5.3550875276806569E-2</v>
      </c>
      <c r="Y556" s="689">
        <f>IF('MK Shocks'!X11=0,X556,'MK Shocks'!X11)</f>
        <v>5.3728403783837524E-2</v>
      </c>
      <c r="Z556" s="689">
        <f>IF('MK Shocks'!Y11=0,Y556,'MK Shocks'!Y11)</f>
        <v>5.3931887344898816E-2</v>
      </c>
      <c r="AA556" s="689">
        <f>IF('MK Shocks'!Z11=0,Z556,'MK Shocks'!Z11)</f>
        <v>5.4154750036279869E-2</v>
      </c>
      <c r="AB556" s="689">
        <f>IF('MK Shocks'!AA11=0,AA556,'MK Shocks'!AA11)</f>
        <v>5.4390420044152114E-2</v>
      </c>
      <c r="AC556" s="689">
        <f>IF('MK Shocks'!AB11=0,AB556,'MK Shocks'!AB11)</f>
        <v>5.4632181098356505E-2</v>
      </c>
      <c r="AD556" s="689">
        <f>IF('MK Shocks'!AC11=0,AC556,'MK Shocks'!AC11)</f>
        <v>5.4872725473878912E-2</v>
      </c>
      <c r="AE556" s="689">
        <f>IF('MK Shocks'!AD11=0,AD556,'MK Shocks'!AD11)</f>
        <v>5.5104601917980847E-2</v>
      </c>
      <c r="AF556" s="689">
        <f>IF('MK Shocks'!AE11=0,AE556,'MK Shocks'!AE11)</f>
        <v>5.5320364397499239E-2</v>
      </c>
      <c r="AG556" s="689">
        <f>IF('MK Shocks'!AF11=0,AF556,'MK Shocks'!AF11)</f>
        <v>5.5512571165689133E-2</v>
      </c>
      <c r="AH556" s="689">
        <f>IF('MK Shocks'!AG11=0,AG556,'MK Shocks'!AG11)</f>
        <v>5.5512571165689133E-2</v>
      </c>
      <c r="AI556" s="689">
        <f>IF('MK Shocks'!AH11=0,AH556,'MK Shocks'!AH11)</f>
        <v>5.5512571165689133E-2</v>
      </c>
      <c r="AJ556" s="689">
        <f>IF('MK Shocks'!AI11=0,AI556,'MK Shocks'!AI11)</f>
        <v>5.5512571165689133E-2</v>
      </c>
      <c r="AK556" s="689">
        <f>IF('MK Shocks'!AJ11=0,AJ556,'MK Shocks'!AJ11)</f>
        <v>5.5512571165689133E-2</v>
      </c>
      <c r="AL556" s="689">
        <f>IF('MK Shocks'!AK11=0,AK556,'MK Shocks'!AK11)</f>
        <v>5.5512571165689133E-2</v>
      </c>
      <c r="AM556" s="689">
        <f>IF('MK Shocks'!AL11=0,AL556,'MK Shocks'!AL11)</f>
        <v>5.5512571165689133E-2</v>
      </c>
      <c r="AN556" s="689">
        <f>IF('MK Shocks'!AM11=0,AM556,'MK Shocks'!AM11)</f>
        <v>5.5512571165689133E-2</v>
      </c>
      <c r="AO556" s="689">
        <f>IF('MK Shocks'!AN11=0,AN556,'MK Shocks'!AN11)</f>
        <v>5.5512571165689133E-2</v>
      </c>
      <c r="AP556" s="689">
        <f>IF('MK Shocks'!AO11=0,AO556,'MK Shocks'!AO11)</f>
        <v>5.5512571165689133E-2</v>
      </c>
      <c r="AQ556" s="689">
        <f>IF('MK Shocks'!AP11=0,AP556,'MK Shocks'!AP11)</f>
        <v>5.5512571165689133E-2</v>
      </c>
      <c r="AR556" s="689">
        <f>IF('MK Shocks'!AQ11=0,AQ556,'MK Shocks'!AQ11)</f>
        <v>5.5512571165689133E-2</v>
      </c>
      <c r="AS556" s="689">
        <f>IF('MK Shocks'!AR11=0,AR556,'MK Shocks'!AR11)</f>
        <v>5.5512571165689133E-2</v>
      </c>
      <c r="AT556" s="689">
        <f>IF('MK Shocks'!AS11=0,AS556,'MK Shocks'!AS11)</f>
        <v>5.5512571165689133E-2</v>
      </c>
      <c r="AU556" s="689">
        <f>IF('MK Shocks'!AT11=0,AT556,'MK Shocks'!AT11)</f>
        <v>5.5512571165689133E-2</v>
      </c>
      <c r="AV556" s="689">
        <f>IF('MK Shocks'!AU11=0,AU556,'MK Shocks'!AU11)</f>
        <v>5.5512571165689133E-2</v>
      </c>
      <c r="AW556" s="689">
        <f>IF('MK Shocks'!AV11=0,AV556,'MK Shocks'!AV11)</f>
        <v>5.5512571165689133E-2</v>
      </c>
      <c r="AX556" s="689">
        <f>IF('MK Shocks'!AW11=0,AW556,'MK Shocks'!AW11)</f>
        <v>5.5512571165689133E-2</v>
      </c>
      <c r="AY556" s="689">
        <f>IF('MK Shocks'!AX11=0,AX556,'MK Shocks'!AX11)</f>
        <v>5.5512571165689133E-2</v>
      </c>
      <c r="AZ556" s="689">
        <f>IF('MK Shocks'!AY11=0,AY556,'MK Shocks'!AY11)</f>
        <v>5.5512571165689133E-2</v>
      </c>
      <c r="BA556" s="689">
        <f>IF('MK Shocks'!AZ11=0,AZ556,'MK Shocks'!AZ11)</f>
        <v>5.5512571165689133E-2</v>
      </c>
    </row>
    <row r="557" spans="1:256" s="221" customFormat="1"/>
    <row r="558" spans="1:256" s="62" customFormat="1" ht="14.25">
      <c r="A558" s="16"/>
      <c r="B558" s="621"/>
      <c r="C558" s="624"/>
      <c r="D558" s="622">
        <v>1</v>
      </c>
      <c r="E558" s="622">
        <v>2</v>
      </c>
      <c r="F558" s="622">
        <v>3</v>
      </c>
      <c r="G558" s="622">
        <v>4</v>
      </c>
      <c r="H558" s="622">
        <v>5</v>
      </c>
      <c r="I558" s="622">
        <v>6</v>
      </c>
      <c r="J558" s="622">
        <v>7</v>
      </c>
      <c r="K558" s="622">
        <v>8</v>
      </c>
      <c r="L558" s="622">
        <v>9</v>
      </c>
      <c r="M558" s="622">
        <v>10</v>
      </c>
      <c r="N558" s="622">
        <v>11</v>
      </c>
      <c r="O558" s="622">
        <v>12</v>
      </c>
      <c r="P558" s="622">
        <v>13</v>
      </c>
      <c r="Q558" s="622">
        <v>14</v>
      </c>
      <c r="R558" s="622">
        <v>15</v>
      </c>
      <c r="S558" s="622">
        <v>16</v>
      </c>
      <c r="T558" s="622">
        <v>17</v>
      </c>
      <c r="U558" s="622">
        <v>18</v>
      </c>
      <c r="V558" s="622">
        <v>19</v>
      </c>
      <c r="W558" s="622">
        <v>20</v>
      </c>
      <c r="X558" s="622">
        <v>21</v>
      </c>
      <c r="Y558" s="622">
        <v>22</v>
      </c>
      <c r="Z558" s="622">
        <v>23</v>
      </c>
      <c r="AA558" s="622">
        <v>24</v>
      </c>
      <c r="AB558" s="622">
        <v>25</v>
      </c>
      <c r="AC558" s="622">
        <v>26</v>
      </c>
      <c r="AD558" s="622">
        <v>27</v>
      </c>
      <c r="AE558" s="622">
        <v>28</v>
      </c>
      <c r="AF558" s="622">
        <v>29</v>
      </c>
      <c r="AG558" s="622">
        <v>30</v>
      </c>
      <c r="AH558" s="622">
        <v>31</v>
      </c>
      <c r="AI558" s="622">
        <v>32</v>
      </c>
      <c r="AJ558" s="622">
        <v>33</v>
      </c>
      <c r="AK558" s="622">
        <v>34</v>
      </c>
      <c r="AL558" s="622">
        <v>35</v>
      </c>
      <c r="AM558" s="622">
        <v>36</v>
      </c>
      <c r="AN558" s="622">
        <v>37</v>
      </c>
      <c r="AO558" s="622">
        <v>38</v>
      </c>
      <c r="AP558" s="622">
        <v>39</v>
      </c>
      <c r="AQ558" s="622">
        <v>40</v>
      </c>
      <c r="AR558" s="622">
        <v>41</v>
      </c>
      <c r="AS558" s="622">
        <v>42</v>
      </c>
      <c r="AT558" s="622">
        <v>43</v>
      </c>
      <c r="AU558" s="622">
        <v>44</v>
      </c>
      <c r="AV558" s="622">
        <v>45</v>
      </c>
      <c r="AW558" s="622">
        <v>46</v>
      </c>
      <c r="AX558" s="622">
        <v>47</v>
      </c>
      <c r="AY558" s="622">
        <v>48</v>
      </c>
      <c r="AZ558" s="622">
        <v>49</v>
      </c>
      <c r="BA558" s="623">
        <v>50</v>
      </c>
      <c r="BB558" s="243"/>
      <c r="BC558" s="243"/>
      <c r="BD558" s="243"/>
      <c r="BE558" s="243"/>
      <c r="BF558" s="243"/>
      <c r="BG558" s="243"/>
      <c r="BH558" s="243"/>
      <c r="BI558" s="243"/>
      <c r="BJ558" s="243"/>
      <c r="BK558" s="243"/>
      <c r="BL558" s="243"/>
      <c r="BM558" s="243"/>
      <c r="BN558" s="243"/>
      <c r="BO558" s="243"/>
      <c r="BP558" s="243"/>
      <c r="BQ558" s="243"/>
      <c r="BR558" s="243"/>
      <c r="BS558" s="243"/>
      <c r="BT558" s="243"/>
      <c r="BU558" s="243"/>
      <c r="BV558" s="243"/>
      <c r="BW558" s="243"/>
      <c r="BX558" s="243"/>
      <c r="BY558" s="243"/>
      <c r="BZ558" s="243"/>
      <c r="CA558" s="243"/>
      <c r="CB558" s="243"/>
      <c r="CC558" s="243"/>
      <c r="CD558" s="243"/>
      <c r="CE558" s="243"/>
      <c r="CF558" s="243"/>
      <c r="CG558" s="243"/>
      <c r="CH558" s="243"/>
      <c r="CI558" s="243"/>
      <c r="CJ558" s="243"/>
      <c r="CK558" s="243"/>
      <c r="CL558" s="243"/>
      <c r="CM558" s="243"/>
      <c r="CN558" s="243"/>
      <c r="CO558" s="243"/>
      <c r="CP558" s="243"/>
      <c r="CQ558" s="243"/>
      <c r="CR558" s="243"/>
      <c r="CS558" s="243"/>
      <c r="CT558" s="243"/>
      <c r="CU558" s="243"/>
      <c r="CV558" s="243"/>
      <c r="CW558" s="243"/>
      <c r="CX558" s="243"/>
      <c r="CY558" s="243"/>
      <c r="CZ558" s="243"/>
      <c r="DA558" s="243"/>
      <c r="DB558" s="243"/>
      <c r="DC558" s="243"/>
      <c r="DD558" s="243"/>
      <c r="DE558" s="243"/>
      <c r="DF558" s="243"/>
      <c r="DG558" s="243"/>
      <c r="DH558" s="243"/>
      <c r="DI558" s="243"/>
      <c r="DJ558" s="243"/>
      <c r="DK558" s="243"/>
      <c r="DL558" s="243"/>
      <c r="DM558" s="243"/>
      <c r="DN558" s="243"/>
      <c r="DO558" s="243"/>
      <c r="DP558" s="243"/>
      <c r="DQ558" s="243"/>
      <c r="DR558" s="243"/>
      <c r="DS558" s="243"/>
      <c r="DT558" s="243"/>
      <c r="DU558" s="243"/>
      <c r="DV558" s="243"/>
      <c r="DW558" s="243"/>
      <c r="DX558" s="243"/>
      <c r="DY558" s="243"/>
      <c r="DZ558" s="243"/>
      <c r="EA558" s="243"/>
      <c r="EB558" s="243"/>
      <c r="EC558" s="243"/>
      <c r="ED558" s="243"/>
      <c r="EE558" s="243"/>
      <c r="EF558" s="243"/>
      <c r="EG558" s="243"/>
      <c r="EH558" s="243"/>
      <c r="EI558" s="243"/>
      <c r="EJ558" s="243"/>
      <c r="EK558" s="243"/>
      <c r="EL558" s="243"/>
      <c r="EM558" s="243"/>
      <c r="EN558" s="243"/>
      <c r="EO558" s="243"/>
      <c r="EP558" s="243"/>
      <c r="EQ558" s="243"/>
      <c r="ER558" s="243"/>
      <c r="ES558" s="243"/>
      <c r="ET558" s="243"/>
      <c r="EU558" s="243"/>
      <c r="EV558" s="243"/>
      <c r="EW558" s="243"/>
      <c r="EX558" s="243"/>
      <c r="EY558" s="243"/>
      <c r="EZ558" s="243"/>
      <c r="FA558" s="243"/>
      <c r="FB558" s="243"/>
      <c r="FC558" s="243"/>
      <c r="FD558" s="243"/>
      <c r="FE558" s="243"/>
      <c r="FF558" s="243"/>
      <c r="FG558" s="243"/>
      <c r="FH558" s="243"/>
      <c r="FI558" s="243"/>
      <c r="FJ558" s="243"/>
      <c r="FK558" s="243"/>
      <c r="FL558" s="243"/>
      <c r="FM558" s="243"/>
      <c r="FN558" s="243"/>
      <c r="FO558" s="243"/>
      <c r="FP558" s="243"/>
      <c r="FQ558" s="243"/>
      <c r="FR558" s="243"/>
      <c r="FS558" s="243"/>
      <c r="FT558" s="243"/>
      <c r="FU558" s="243"/>
      <c r="FV558" s="243"/>
      <c r="FW558" s="243"/>
      <c r="FX558" s="243"/>
      <c r="FY558" s="243"/>
      <c r="FZ558" s="243"/>
      <c r="GA558" s="243"/>
      <c r="GB558" s="243"/>
      <c r="GC558" s="243"/>
      <c r="GD558" s="243"/>
      <c r="GE558" s="243"/>
      <c r="GF558" s="243"/>
      <c r="GG558" s="243"/>
      <c r="GH558" s="243"/>
      <c r="GI558" s="243"/>
      <c r="GJ558" s="243"/>
      <c r="GK558" s="243"/>
      <c r="GL558" s="243"/>
      <c r="GM558" s="243"/>
      <c r="GN558" s="243"/>
      <c r="GO558" s="243"/>
      <c r="GP558" s="243"/>
      <c r="GQ558" s="243"/>
      <c r="GR558" s="243"/>
      <c r="GS558" s="243"/>
      <c r="GT558" s="243"/>
      <c r="GU558" s="243"/>
      <c r="GV558" s="243"/>
      <c r="GW558" s="243"/>
      <c r="GX558" s="243"/>
      <c r="GY558" s="243"/>
      <c r="GZ558" s="243"/>
      <c r="HA558" s="243"/>
      <c r="HB558" s="243"/>
      <c r="HC558" s="243"/>
      <c r="HD558" s="243"/>
      <c r="HE558" s="243"/>
      <c r="HF558" s="243"/>
      <c r="HG558" s="243"/>
      <c r="HH558" s="243"/>
      <c r="HI558" s="243"/>
      <c r="HJ558" s="243"/>
      <c r="HK558" s="243"/>
      <c r="HL558" s="243"/>
      <c r="HM558" s="243"/>
      <c r="HN558" s="243"/>
      <c r="HO558" s="243"/>
      <c r="HP558" s="243"/>
      <c r="HQ558" s="243"/>
      <c r="HR558" s="243"/>
      <c r="HS558" s="243"/>
      <c r="HT558" s="243"/>
      <c r="HU558" s="243"/>
      <c r="HV558" s="243"/>
      <c r="HW558" s="243"/>
      <c r="HX558" s="243"/>
      <c r="HY558" s="243"/>
      <c r="HZ558" s="243"/>
      <c r="IA558" s="243"/>
      <c r="IB558" s="243"/>
      <c r="IC558" s="243"/>
      <c r="ID558" s="243"/>
      <c r="IE558" s="243"/>
      <c r="IF558" s="243"/>
      <c r="IG558" s="243"/>
      <c r="IH558" s="243"/>
      <c r="II558" s="243"/>
      <c r="IJ558" s="243"/>
      <c r="IK558" s="243"/>
      <c r="IL558" s="243"/>
      <c r="IM558" s="243"/>
      <c r="IN558" s="243"/>
      <c r="IO558" s="243"/>
      <c r="IP558" s="243"/>
      <c r="IQ558" s="243"/>
      <c r="IR558" s="243"/>
      <c r="IS558" s="243"/>
      <c r="IT558" s="243"/>
      <c r="IU558" s="243"/>
      <c r="IV558" s="243"/>
    </row>
    <row r="559" spans="1:256" s="332" customFormat="1">
      <c r="A559" s="607" t="s">
        <v>606</v>
      </c>
      <c r="B559" s="974">
        <f>0</f>
        <v>0</v>
      </c>
      <c r="C559" s="975"/>
      <c r="D559" s="625">
        <f t="shared" ref="D559:AI559" si="42">D556</f>
        <v>1.4180437761489537E-2</v>
      </c>
      <c r="E559" s="626">
        <f t="shared" si="42"/>
        <v>1.5778661704544547E-2</v>
      </c>
      <c r="F559" s="626">
        <f t="shared" si="42"/>
        <v>1.8654965482781866E-2</v>
      </c>
      <c r="G559" s="626">
        <f t="shared" si="42"/>
        <v>2.3835171231895394E-2</v>
      </c>
      <c r="H559" s="626">
        <f t="shared" si="42"/>
        <v>2.8700706153009375E-2</v>
      </c>
      <c r="I559" s="626">
        <f t="shared" si="42"/>
        <v>3.2454689150252458E-2</v>
      </c>
      <c r="J559" s="626">
        <f t="shared" si="42"/>
        <v>3.6078927165250109E-2</v>
      </c>
      <c r="K559" s="626">
        <f t="shared" si="42"/>
        <v>3.9505436233864523E-2</v>
      </c>
      <c r="L559" s="626">
        <f t="shared" si="42"/>
        <v>4.2915536597469349E-2</v>
      </c>
      <c r="M559" s="626">
        <f t="shared" si="42"/>
        <v>4.4639138275949217E-2</v>
      </c>
      <c r="N559" s="626">
        <f t="shared" si="42"/>
        <v>4.558501016225025E-2</v>
      </c>
      <c r="O559" s="626">
        <f t="shared" si="42"/>
        <v>4.6881617600124111E-2</v>
      </c>
      <c r="P559" s="626">
        <f t="shared" si="42"/>
        <v>4.8383767881797574E-2</v>
      </c>
      <c r="Q559" s="626">
        <f t="shared" si="42"/>
        <v>4.9956472713673629E-2</v>
      </c>
      <c r="R559" s="626">
        <f t="shared" si="42"/>
        <v>5.0695686795358214E-2</v>
      </c>
      <c r="S559" s="626">
        <f t="shared" si="42"/>
        <v>5.1321873814445022E-2</v>
      </c>
      <c r="T559" s="626">
        <f t="shared" si="42"/>
        <v>5.1884631263786174E-2</v>
      </c>
      <c r="U559" s="626">
        <f t="shared" si="42"/>
        <v>5.2409626379525162E-2</v>
      </c>
      <c r="V559" s="626">
        <f t="shared" si="42"/>
        <v>5.2922982905849653E-2</v>
      </c>
      <c r="W559" s="626">
        <f t="shared" si="42"/>
        <v>5.340588091508118E-2</v>
      </c>
      <c r="X559" s="626">
        <f t="shared" si="42"/>
        <v>5.3550875276806569E-2</v>
      </c>
      <c r="Y559" s="626">
        <f t="shared" si="42"/>
        <v>5.3728403783837524E-2</v>
      </c>
      <c r="Z559" s="626">
        <f t="shared" si="42"/>
        <v>5.3931887344898816E-2</v>
      </c>
      <c r="AA559" s="626">
        <f t="shared" si="42"/>
        <v>5.4154750036279869E-2</v>
      </c>
      <c r="AB559" s="626">
        <f t="shared" si="42"/>
        <v>5.4390420044152114E-2</v>
      </c>
      <c r="AC559" s="626">
        <f t="shared" si="42"/>
        <v>5.4632181098356505E-2</v>
      </c>
      <c r="AD559" s="626">
        <f t="shared" si="42"/>
        <v>5.4872725473878912E-2</v>
      </c>
      <c r="AE559" s="626">
        <f t="shared" si="42"/>
        <v>5.5104601917980847E-2</v>
      </c>
      <c r="AF559" s="626">
        <f t="shared" si="42"/>
        <v>5.5320364397499239E-2</v>
      </c>
      <c r="AG559" s="626">
        <f t="shared" si="42"/>
        <v>5.5512571165689133E-2</v>
      </c>
      <c r="AH559" s="626">
        <f t="shared" si="42"/>
        <v>5.5512571165689133E-2</v>
      </c>
      <c r="AI559" s="626">
        <f t="shared" si="42"/>
        <v>5.5512571165689133E-2</v>
      </c>
      <c r="AJ559" s="626">
        <f t="shared" ref="AJ559:BA559" si="43">AJ556</f>
        <v>5.5512571165689133E-2</v>
      </c>
      <c r="AK559" s="626">
        <f t="shared" si="43"/>
        <v>5.5512571165689133E-2</v>
      </c>
      <c r="AL559" s="626">
        <f t="shared" si="43"/>
        <v>5.5512571165689133E-2</v>
      </c>
      <c r="AM559" s="626">
        <f t="shared" si="43"/>
        <v>5.5512571165689133E-2</v>
      </c>
      <c r="AN559" s="626">
        <f t="shared" si="43"/>
        <v>5.5512571165689133E-2</v>
      </c>
      <c r="AO559" s="626">
        <f t="shared" si="43"/>
        <v>5.5512571165689133E-2</v>
      </c>
      <c r="AP559" s="626">
        <f t="shared" si="43"/>
        <v>5.5512571165689133E-2</v>
      </c>
      <c r="AQ559" s="626">
        <f t="shared" si="43"/>
        <v>5.5512571165689133E-2</v>
      </c>
      <c r="AR559" s="626">
        <f t="shared" si="43"/>
        <v>5.5512571165689133E-2</v>
      </c>
      <c r="AS559" s="626">
        <f t="shared" si="43"/>
        <v>5.5512571165689133E-2</v>
      </c>
      <c r="AT559" s="626">
        <f t="shared" si="43"/>
        <v>5.5512571165689133E-2</v>
      </c>
      <c r="AU559" s="626">
        <f t="shared" si="43"/>
        <v>5.5512571165689133E-2</v>
      </c>
      <c r="AV559" s="626">
        <f t="shared" si="43"/>
        <v>5.5512571165689133E-2</v>
      </c>
      <c r="AW559" s="626">
        <f t="shared" si="43"/>
        <v>5.5512571165689133E-2</v>
      </c>
      <c r="AX559" s="626">
        <f t="shared" si="43"/>
        <v>5.5512571165689133E-2</v>
      </c>
      <c r="AY559" s="626">
        <f t="shared" si="43"/>
        <v>5.5512571165689133E-2</v>
      </c>
      <c r="AZ559" s="626">
        <f t="shared" si="43"/>
        <v>5.5512571165689133E-2</v>
      </c>
      <c r="BA559" s="627">
        <f t="shared" si="43"/>
        <v>5.5512571165689133E-2</v>
      </c>
      <c r="BB559" s="243"/>
      <c r="BC559" s="243"/>
      <c r="BD559" s="243"/>
      <c r="BE559" s="243"/>
      <c r="BF559" s="243"/>
      <c r="BG559" s="243"/>
      <c r="BH559" s="243"/>
      <c r="BI559" s="243"/>
      <c r="BJ559" s="243"/>
      <c r="BK559" s="243"/>
      <c r="BL559" s="243"/>
      <c r="BM559" s="243"/>
      <c r="BN559" s="243"/>
      <c r="BO559" s="243"/>
      <c r="BP559" s="243"/>
      <c r="BQ559" s="243"/>
      <c r="BR559" s="243"/>
      <c r="BS559" s="243"/>
      <c r="BT559" s="243"/>
      <c r="BU559" s="243"/>
      <c r="BV559" s="243"/>
      <c r="BW559" s="243"/>
      <c r="BX559" s="243"/>
      <c r="BY559" s="243"/>
      <c r="BZ559" s="243"/>
      <c r="CA559" s="243"/>
      <c r="CB559" s="243"/>
      <c r="CC559" s="243"/>
      <c r="CD559" s="243"/>
      <c r="CE559" s="243"/>
      <c r="CF559" s="243"/>
      <c r="CG559" s="243"/>
      <c r="CH559" s="243"/>
      <c r="CI559" s="243"/>
      <c r="CJ559" s="243"/>
      <c r="CK559" s="243"/>
      <c r="CL559" s="243"/>
      <c r="CM559" s="243"/>
      <c r="CN559" s="243"/>
      <c r="CO559" s="243"/>
      <c r="CP559" s="243"/>
      <c r="CQ559" s="243"/>
      <c r="CR559" s="243"/>
      <c r="CS559" s="243"/>
      <c r="CT559" s="243"/>
      <c r="CU559" s="243"/>
      <c r="CV559" s="243"/>
      <c r="CW559" s="243"/>
      <c r="CX559" s="243"/>
      <c r="CY559" s="243"/>
      <c r="CZ559" s="243"/>
      <c r="DA559" s="243"/>
      <c r="DB559" s="243"/>
      <c r="DC559" s="243"/>
      <c r="DD559" s="243"/>
      <c r="DE559" s="243"/>
      <c r="DF559" s="243"/>
      <c r="DG559" s="243"/>
      <c r="DH559" s="243"/>
      <c r="DI559" s="243"/>
      <c r="DJ559" s="243"/>
      <c r="DK559" s="243"/>
      <c r="DL559" s="243"/>
      <c r="DM559" s="243"/>
      <c r="DN559" s="243"/>
      <c r="DO559" s="243"/>
      <c r="DP559" s="243"/>
      <c r="DQ559" s="243"/>
      <c r="DR559" s="243"/>
      <c r="DS559" s="243"/>
      <c r="DT559" s="243"/>
      <c r="DU559" s="243"/>
      <c r="DV559" s="243"/>
      <c r="DW559" s="243"/>
      <c r="DX559" s="243"/>
      <c r="DY559" s="243"/>
      <c r="DZ559" s="243"/>
      <c r="EA559" s="243"/>
      <c r="EB559" s="243"/>
      <c r="EC559" s="243"/>
      <c r="ED559" s="243"/>
      <c r="EE559" s="243"/>
      <c r="EF559" s="243"/>
      <c r="EG559" s="243"/>
      <c r="EH559" s="243"/>
      <c r="EI559" s="243"/>
      <c r="EJ559" s="243"/>
      <c r="EK559" s="243"/>
      <c r="EL559" s="243"/>
      <c r="EM559" s="243"/>
      <c r="EN559" s="243"/>
      <c r="EO559" s="243"/>
      <c r="EP559" s="243"/>
      <c r="EQ559" s="243"/>
      <c r="ER559" s="243"/>
      <c r="ES559" s="243"/>
      <c r="ET559" s="243"/>
      <c r="EU559" s="243"/>
      <c r="EV559" s="243"/>
      <c r="EW559" s="243"/>
      <c r="EX559" s="243"/>
      <c r="EY559" s="243"/>
      <c r="EZ559" s="243"/>
      <c r="FA559" s="243"/>
      <c r="FB559" s="243"/>
      <c r="FC559" s="243"/>
      <c r="FD559" s="243"/>
      <c r="FE559" s="243"/>
      <c r="FF559" s="243"/>
      <c r="FG559" s="243"/>
      <c r="FH559" s="243"/>
      <c r="FI559" s="243"/>
      <c r="FJ559" s="243"/>
      <c r="FK559" s="243"/>
      <c r="FL559" s="243"/>
      <c r="FM559" s="243"/>
      <c r="FN559" s="243"/>
      <c r="FO559" s="243"/>
      <c r="FP559" s="243"/>
      <c r="FQ559" s="243"/>
      <c r="FR559" s="243"/>
      <c r="FS559" s="243"/>
      <c r="FT559" s="243"/>
      <c r="FU559" s="243"/>
      <c r="FV559" s="243"/>
      <c r="FW559" s="243"/>
      <c r="FX559" s="243"/>
      <c r="FY559" s="243"/>
      <c r="FZ559" s="243"/>
      <c r="GA559" s="243"/>
      <c r="GB559" s="243"/>
      <c r="GC559" s="243"/>
      <c r="GD559" s="243"/>
      <c r="GE559" s="243"/>
      <c r="GF559" s="243"/>
      <c r="GG559" s="243"/>
      <c r="GH559" s="243"/>
      <c r="GI559" s="243"/>
      <c r="GJ559" s="243"/>
      <c r="GK559" s="243"/>
      <c r="GL559" s="243"/>
      <c r="GM559" s="243"/>
      <c r="GN559" s="243"/>
      <c r="GO559" s="243"/>
      <c r="GP559" s="243"/>
      <c r="GQ559" s="243"/>
      <c r="GR559" s="243"/>
      <c r="GS559" s="243"/>
      <c r="GT559" s="243"/>
      <c r="GU559" s="243"/>
      <c r="GV559" s="243"/>
      <c r="GW559" s="243"/>
      <c r="GX559" s="243"/>
      <c r="GY559" s="243"/>
      <c r="GZ559" s="243"/>
      <c r="HA559" s="243"/>
      <c r="HB559" s="243"/>
      <c r="HC559" s="243"/>
      <c r="HD559" s="243"/>
      <c r="HE559" s="243"/>
      <c r="HF559" s="243"/>
      <c r="HG559" s="243"/>
      <c r="HH559" s="243"/>
      <c r="HI559" s="243"/>
      <c r="HJ559" s="243"/>
      <c r="HK559" s="243"/>
      <c r="HL559" s="243"/>
      <c r="HM559" s="243"/>
      <c r="HN559" s="243"/>
      <c r="HO559" s="243"/>
      <c r="HP559" s="243"/>
      <c r="HQ559" s="243"/>
      <c r="HR559" s="243"/>
      <c r="HS559" s="243"/>
      <c r="HT559" s="243"/>
      <c r="HU559" s="243"/>
      <c r="HV559" s="243"/>
      <c r="HW559" s="243"/>
      <c r="HX559" s="243"/>
      <c r="HY559" s="243"/>
      <c r="HZ559" s="243"/>
      <c r="IA559" s="243"/>
      <c r="IB559" s="243"/>
      <c r="IC559" s="243"/>
      <c r="ID559" s="243"/>
      <c r="IE559" s="243"/>
      <c r="IF559" s="243"/>
      <c r="IG559" s="243"/>
      <c r="IH559" s="243"/>
      <c r="II559" s="243"/>
      <c r="IJ559" s="243"/>
      <c r="IK559" s="243"/>
      <c r="IL559" s="243"/>
      <c r="IM559" s="243"/>
      <c r="IN559" s="243"/>
      <c r="IO559" s="243"/>
      <c r="IP559" s="243"/>
      <c r="IQ559" s="243"/>
      <c r="IR559" s="243"/>
      <c r="IS559" s="243"/>
      <c r="IT559" s="243"/>
      <c r="IU559" s="243"/>
      <c r="IV559" s="243"/>
    </row>
    <row r="560" spans="1:256" s="897" customFormat="1">
      <c r="A560" s="608"/>
      <c r="B560" s="976">
        <v>1</v>
      </c>
      <c r="C560" s="977"/>
      <c r="D560" s="612"/>
      <c r="E560" s="613">
        <f t="shared" ref="E560:N569" si="44">IF(E$3&gt;$B560,(((1+E$559)^E$3)/((1+HLOOKUP($B560,$D$558:$AG$559,2))^$B560))^(1/(E$3-$B560))-1,0)</f>
        <v>1.7379404252452435E-2</v>
      </c>
      <c r="F560" s="613">
        <f t="shared" si="44"/>
        <v>2.0899626954693495E-2</v>
      </c>
      <c r="G560" s="613">
        <f t="shared" si="44"/>
        <v>2.7073797250342979E-2</v>
      </c>
      <c r="H560" s="613">
        <f t="shared" si="44"/>
        <v>3.2363140554114711E-2</v>
      </c>
      <c r="I560" s="613">
        <f t="shared" si="44"/>
        <v>3.6148864563328553E-2</v>
      </c>
      <c r="J560" s="613">
        <f t="shared" si="44"/>
        <v>3.9774372807348968E-2</v>
      </c>
      <c r="K560" s="613">
        <f t="shared" si="44"/>
        <v>4.3174552569344549E-2</v>
      </c>
      <c r="L560" s="613">
        <f t="shared" si="44"/>
        <v>4.6564202740411398E-2</v>
      </c>
      <c r="M560" s="613">
        <f t="shared" si="44"/>
        <v>4.807940957423118E-2</v>
      </c>
      <c r="N560" s="613">
        <f t="shared" si="44"/>
        <v>4.8778462875272099E-2</v>
      </c>
      <c r="O560" s="613">
        <f t="shared" ref="O560:X569" si="45">IF(O$3&gt;$B560,(((1+O$559)^O$3)/((1+HLOOKUP($B560,$D$558:$AG$559,2))^$B560))^(1/(O$3-$B560))-1,0)</f>
        <v>4.9906234022790041E-2</v>
      </c>
      <c r="P560" s="613">
        <f t="shared" si="45"/>
        <v>5.1285585521385846E-2</v>
      </c>
      <c r="Q560" s="613">
        <f t="shared" si="45"/>
        <v>5.2760190822963571E-2</v>
      </c>
      <c r="R560" s="613">
        <f t="shared" si="45"/>
        <v>5.3353675918819787E-2</v>
      </c>
      <c r="S560" s="613">
        <f t="shared" si="45"/>
        <v>5.3845790676518401E-2</v>
      </c>
      <c r="T560" s="613">
        <f t="shared" si="45"/>
        <v>5.4287153958904044E-2</v>
      </c>
      <c r="U560" s="613">
        <f t="shared" si="45"/>
        <v>5.470275754251519E-2</v>
      </c>
      <c r="V560" s="613">
        <f t="shared" si="45"/>
        <v>5.5118229123831686E-2</v>
      </c>
      <c r="W560" s="613">
        <f t="shared" si="45"/>
        <v>5.551189962085501E-2</v>
      </c>
      <c r="X560" s="613">
        <f t="shared" si="45"/>
        <v>5.5559032502326522E-2</v>
      </c>
      <c r="Y560" s="613">
        <f t="shared" ref="Y560:AH569" si="46">IF(Y$3&gt;$B560,(((1+Y$559)^Y$3)/((1+HLOOKUP($B560,$D$558:$AG$559,2))^$B560))^(1/(Y$3-$B560))-1,0)</f>
        <v>5.5649639823864172E-2</v>
      </c>
      <c r="Z560" s="613">
        <f t="shared" si="46"/>
        <v>5.5775338941197017E-2</v>
      </c>
      <c r="AA560" s="613">
        <f t="shared" si="46"/>
        <v>5.5928064370125652E-2</v>
      </c>
      <c r="AB560" s="613">
        <f t="shared" si="46"/>
        <v>5.6100003231348783E-2</v>
      </c>
      <c r="AC560" s="613">
        <f t="shared" si="46"/>
        <v>5.6283390714445325E-2</v>
      </c>
      <c r="AD560" s="613">
        <f t="shared" si="46"/>
        <v>5.6470008098914004E-2</v>
      </c>
      <c r="AE560" s="613">
        <f t="shared" si="46"/>
        <v>5.6651622431113324E-2</v>
      </c>
      <c r="AF560" s="613">
        <f t="shared" si="46"/>
        <v>5.6820117703871187E-2</v>
      </c>
      <c r="AG560" s="613">
        <f t="shared" si="46"/>
        <v>5.6967474643064397E-2</v>
      </c>
      <c r="AH560" s="613">
        <f t="shared" si="46"/>
        <v>5.691894556629884E-2</v>
      </c>
      <c r="AI560" s="613">
        <f t="shared" ref="AI560:AR569" si="47">IF(AI$3&gt;$B560,(((1+AI$559)^AI$3)/((1+HLOOKUP($B560,$D$558:$AG$559,2))^$B560))^(1/(AI$3-$B560))-1,0)</f>
        <v>5.6873549414864E-2</v>
      </c>
      <c r="AJ560" s="613">
        <f t="shared" si="47"/>
        <v>5.6830992293735783E-2</v>
      </c>
      <c r="AK560" s="613">
        <f t="shared" si="47"/>
        <v>5.679101595307956E-2</v>
      </c>
      <c r="AL560" s="613">
        <f t="shared" si="47"/>
        <v>5.6753392543233971E-2</v>
      </c>
      <c r="AM560" s="613">
        <f t="shared" si="47"/>
        <v>5.6717920269351962E-2</v>
      </c>
      <c r="AN560" s="613">
        <f t="shared" si="47"/>
        <v>5.6684419770670624E-2</v>
      </c>
      <c r="AO560" s="613">
        <f t="shared" si="47"/>
        <v>5.6652731087242447E-2</v>
      </c>
      <c r="AP560" s="613">
        <f t="shared" si="47"/>
        <v>5.6622711105855705E-2</v>
      </c>
      <c r="AQ560" s="613">
        <f t="shared" si="47"/>
        <v>5.6594231399090589E-2</v>
      </c>
      <c r="AR560" s="613">
        <f t="shared" si="47"/>
        <v>5.6567176388679918E-2</v>
      </c>
      <c r="AS560" s="613">
        <f t="shared" ref="AS560:BA569" si="48">IF(AS$3&gt;$B560,(((1+AS$559)^AS$3)/((1+HLOOKUP($B560,$D$558:$AG$559,2))^$B560))^(1/(AS$3-$B560))-1,0)</f>
        <v>5.6541441777776091E-2</v>
      </c>
      <c r="AT560" s="613">
        <f t="shared" si="48"/>
        <v>5.6516933207285902E-2</v>
      </c>
      <c r="AU560" s="613">
        <f t="shared" si="48"/>
        <v>5.6493565099782206E-2</v>
      </c>
      <c r="AV560" s="613">
        <f t="shared" si="48"/>
        <v>5.6471259661134532E-2</v>
      </c>
      <c r="AW560" s="613">
        <f t="shared" si="48"/>
        <v>5.6449946015313834E-2</v>
      </c>
      <c r="AX560" s="613">
        <f t="shared" si="48"/>
        <v>5.6429559452099376E-2</v>
      </c>
      <c r="AY560" s="613">
        <f t="shared" si="48"/>
        <v>5.6410040770862757E-2</v>
      </c>
      <c r="AZ560" s="613">
        <f t="shared" si="48"/>
        <v>5.6391335706413637E-2</v>
      </c>
      <c r="BA560" s="614">
        <f t="shared" si="48"/>
        <v>5.6373394425178303E-2</v>
      </c>
      <c r="BB560" s="243"/>
      <c r="BC560" s="243"/>
      <c r="BD560" s="243"/>
      <c r="BE560" s="243"/>
      <c r="BF560" s="243"/>
      <c r="BG560" s="243"/>
      <c r="BH560" s="243"/>
      <c r="BI560" s="243"/>
      <c r="BJ560" s="243"/>
      <c r="BK560" s="243"/>
      <c r="BL560" s="243"/>
      <c r="BM560" s="243"/>
      <c r="BN560" s="243"/>
      <c r="BO560" s="243"/>
      <c r="BP560" s="243"/>
      <c r="BQ560" s="243"/>
      <c r="BR560" s="243"/>
      <c r="BS560" s="243"/>
      <c r="BT560" s="243"/>
      <c r="BU560" s="243"/>
      <c r="BV560" s="243"/>
      <c r="BW560" s="243"/>
      <c r="BX560" s="243"/>
      <c r="BY560" s="243"/>
      <c r="BZ560" s="243"/>
      <c r="CA560" s="243"/>
      <c r="CB560" s="243"/>
      <c r="CC560" s="243"/>
      <c r="CD560" s="243"/>
      <c r="CE560" s="243"/>
      <c r="CF560" s="243"/>
      <c r="CG560" s="243"/>
      <c r="CH560" s="243"/>
      <c r="CI560" s="243"/>
      <c r="CJ560" s="243"/>
      <c r="CK560" s="243"/>
      <c r="CL560" s="243"/>
      <c r="CM560" s="243"/>
      <c r="CN560" s="243"/>
      <c r="CO560" s="243"/>
      <c r="CP560" s="243"/>
      <c r="CQ560" s="243"/>
      <c r="CR560" s="243"/>
      <c r="CS560" s="243"/>
      <c r="CT560" s="243"/>
      <c r="CU560" s="243"/>
      <c r="CV560" s="243"/>
      <c r="CW560" s="243"/>
      <c r="CX560" s="243"/>
      <c r="CY560" s="243"/>
      <c r="CZ560" s="243"/>
      <c r="DA560" s="243"/>
      <c r="DB560" s="243"/>
      <c r="DC560" s="243"/>
      <c r="DD560" s="243"/>
      <c r="DE560" s="243"/>
      <c r="DF560" s="243"/>
      <c r="DG560" s="243"/>
      <c r="DH560" s="243"/>
      <c r="DI560" s="243"/>
      <c r="DJ560" s="243"/>
      <c r="DK560" s="243"/>
      <c r="DL560" s="243"/>
      <c r="DM560" s="243"/>
      <c r="DN560" s="243"/>
      <c r="DO560" s="243"/>
      <c r="DP560" s="243"/>
      <c r="DQ560" s="243"/>
      <c r="DR560" s="243"/>
      <c r="DS560" s="243"/>
      <c r="DT560" s="243"/>
      <c r="DU560" s="243"/>
      <c r="DV560" s="243"/>
      <c r="DW560" s="243"/>
      <c r="DX560" s="243"/>
      <c r="DY560" s="243"/>
      <c r="DZ560" s="243"/>
      <c r="EA560" s="243"/>
      <c r="EB560" s="243"/>
      <c r="EC560" s="243"/>
      <c r="ED560" s="243"/>
      <c r="EE560" s="243"/>
      <c r="EF560" s="243"/>
      <c r="EG560" s="243"/>
      <c r="EH560" s="243"/>
      <c r="EI560" s="243"/>
      <c r="EJ560" s="243"/>
      <c r="EK560" s="243"/>
      <c r="EL560" s="243"/>
      <c r="EM560" s="243"/>
      <c r="EN560" s="243"/>
      <c r="EO560" s="243"/>
      <c r="EP560" s="243"/>
      <c r="EQ560" s="243"/>
      <c r="ER560" s="243"/>
      <c r="ES560" s="243"/>
      <c r="ET560" s="243"/>
      <c r="EU560" s="243"/>
      <c r="EV560" s="243"/>
      <c r="EW560" s="243"/>
      <c r="EX560" s="243"/>
      <c r="EY560" s="243"/>
      <c r="EZ560" s="243"/>
      <c r="FA560" s="243"/>
      <c r="FB560" s="243"/>
      <c r="FC560" s="243"/>
      <c r="FD560" s="243"/>
      <c r="FE560" s="243"/>
      <c r="FF560" s="243"/>
      <c r="FG560" s="243"/>
      <c r="FH560" s="243"/>
      <c r="FI560" s="243"/>
      <c r="FJ560" s="243"/>
      <c r="FK560" s="243"/>
      <c r="FL560" s="243"/>
      <c r="FM560" s="243"/>
      <c r="FN560" s="243"/>
      <c r="FO560" s="243"/>
      <c r="FP560" s="243"/>
      <c r="FQ560" s="243"/>
      <c r="FR560" s="243"/>
      <c r="FS560" s="243"/>
      <c r="FT560" s="243"/>
      <c r="FU560" s="243"/>
      <c r="FV560" s="243"/>
      <c r="FW560" s="243"/>
      <c r="FX560" s="243"/>
      <c r="FY560" s="243"/>
      <c r="FZ560" s="243"/>
      <c r="GA560" s="243"/>
      <c r="GB560" s="243"/>
      <c r="GC560" s="243"/>
      <c r="GD560" s="243"/>
      <c r="GE560" s="243"/>
      <c r="GF560" s="243"/>
      <c r="GG560" s="243"/>
      <c r="GH560" s="243"/>
      <c r="GI560" s="243"/>
      <c r="GJ560" s="243"/>
      <c r="GK560" s="243"/>
      <c r="GL560" s="243"/>
      <c r="GM560" s="243"/>
      <c r="GN560" s="243"/>
      <c r="GO560" s="243"/>
      <c r="GP560" s="243"/>
      <c r="GQ560" s="243"/>
      <c r="GR560" s="243"/>
      <c r="GS560" s="243"/>
      <c r="GT560" s="243"/>
      <c r="GU560" s="243"/>
      <c r="GV560" s="243"/>
      <c r="GW560" s="243"/>
      <c r="GX560" s="243"/>
      <c r="GY560" s="243"/>
      <c r="GZ560" s="243"/>
      <c r="HA560" s="243"/>
      <c r="HB560" s="243"/>
      <c r="HC560" s="243"/>
      <c r="HD560" s="243"/>
      <c r="HE560" s="243"/>
      <c r="HF560" s="243"/>
      <c r="HG560" s="243"/>
      <c r="HH560" s="243"/>
      <c r="HI560" s="243"/>
      <c r="HJ560" s="243"/>
      <c r="HK560" s="243"/>
      <c r="HL560" s="243"/>
      <c r="HM560" s="243"/>
      <c r="HN560" s="243"/>
      <c r="HO560" s="243"/>
      <c r="HP560" s="243"/>
      <c r="HQ560" s="243"/>
      <c r="HR560" s="243"/>
      <c r="HS560" s="243"/>
      <c r="HT560" s="243"/>
      <c r="HU560" s="243"/>
      <c r="HV560" s="243"/>
      <c r="HW560" s="243"/>
      <c r="HX560" s="243"/>
      <c r="HY560" s="243"/>
      <c r="HZ560" s="243"/>
      <c r="IA560" s="243"/>
      <c r="IB560" s="243"/>
      <c r="IC560" s="243"/>
      <c r="ID560" s="243"/>
      <c r="IE560" s="243"/>
      <c r="IF560" s="243"/>
      <c r="IG560" s="243"/>
      <c r="IH560" s="243"/>
      <c r="II560" s="243"/>
      <c r="IJ560" s="243"/>
      <c r="IK560" s="243"/>
      <c r="IL560" s="243"/>
      <c r="IM560" s="243"/>
      <c r="IN560" s="243"/>
      <c r="IO560" s="243"/>
      <c r="IP560" s="243"/>
      <c r="IQ560" s="243"/>
      <c r="IR560" s="243"/>
      <c r="IS560" s="243"/>
      <c r="IT560" s="243"/>
      <c r="IU560" s="243"/>
      <c r="IV560" s="243"/>
    </row>
    <row r="561" spans="1:256" s="897" customFormat="1" outlineLevel="1">
      <c r="A561" s="608"/>
      <c r="B561" s="970">
        <v>2</v>
      </c>
      <c r="C561" s="971"/>
      <c r="D561" s="615"/>
      <c r="E561" s="616">
        <f t="shared" si="44"/>
        <v>0</v>
      </c>
      <c r="F561" s="616">
        <f t="shared" si="44"/>
        <v>2.4432029938766142E-2</v>
      </c>
      <c r="G561" s="616">
        <f t="shared" si="44"/>
        <v>3.1955579862674277E-2</v>
      </c>
      <c r="H561" s="616">
        <f t="shared" si="44"/>
        <v>3.7406599159913956E-2</v>
      </c>
      <c r="I561" s="616">
        <f t="shared" si="44"/>
        <v>4.0895087494994264E-2</v>
      </c>
      <c r="J561" s="616">
        <f t="shared" si="44"/>
        <v>4.4312178728558749E-2</v>
      </c>
      <c r="K561" s="616">
        <f t="shared" si="44"/>
        <v>4.7536886841486936E-2</v>
      </c>
      <c r="L561" s="616">
        <f t="shared" si="44"/>
        <v>5.0801249914789848E-2</v>
      </c>
      <c r="M561" s="616">
        <f t="shared" si="44"/>
        <v>5.198148173985806E-2</v>
      </c>
      <c r="N561" s="616">
        <f t="shared" si="44"/>
        <v>5.2326526459334888E-2</v>
      </c>
      <c r="O561" s="616">
        <f t="shared" si="45"/>
        <v>5.3215572274472267E-2</v>
      </c>
      <c r="P561" s="616">
        <f t="shared" si="45"/>
        <v>5.442344117897191E-2</v>
      </c>
      <c r="Q561" s="616">
        <f t="shared" si="45"/>
        <v>5.5763548790781714E-2</v>
      </c>
      <c r="R561" s="616">
        <f t="shared" si="45"/>
        <v>5.6173051976426081E-2</v>
      </c>
      <c r="S561" s="616">
        <f t="shared" si="45"/>
        <v>5.6500002917268644E-2</v>
      </c>
      <c r="T561" s="616">
        <f t="shared" si="45"/>
        <v>5.67947483170399E-2</v>
      </c>
      <c r="U561" s="616">
        <f t="shared" si="45"/>
        <v>5.7080417909413539E-2</v>
      </c>
      <c r="V561" s="616">
        <f t="shared" si="45"/>
        <v>5.7381256782730983E-2</v>
      </c>
      <c r="W561" s="616">
        <f t="shared" si="45"/>
        <v>5.7671792870720884E-2</v>
      </c>
      <c r="X561" s="616">
        <f t="shared" si="45"/>
        <v>5.7607713962528395E-2</v>
      </c>
      <c r="Y561" s="616">
        <f t="shared" si="46"/>
        <v>5.76004988184593E-2</v>
      </c>
      <c r="Z561" s="616">
        <f t="shared" si="46"/>
        <v>5.7639435993545707E-2</v>
      </c>
      <c r="AA561" s="616">
        <f t="shared" si="46"/>
        <v>5.7714570058061909E-2</v>
      </c>
      <c r="AB561" s="616">
        <f t="shared" si="46"/>
        <v>5.7816538523435268E-2</v>
      </c>
      <c r="AC561" s="616">
        <f t="shared" si="46"/>
        <v>5.7936287410542242E-2</v>
      </c>
      <c r="AD561" s="616">
        <f t="shared" si="46"/>
        <v>5.8064496222456796E-2</v>
      </c>
      <c r="AE561" s="616">
        <f t="shared" si="46"/>
        <v>5.8191999093600399E-2</v>
      </c>
      <c r="AF561" s="616">
        <f t="shared" si="46"/>
        <v>5.8309889724575958E-2</v>
      </c>
      <c r="AG561" s="616">
        <f t="shared" si="46"/>
        <v>5.8409474958871721E-2</v>
      </c>
      <c r="AH561" s="616">
        <f t="shared" si="46"/>
        <v>5.8309449495798971E-2</v>
      </c>
      <c r="AI561" s="616">
        <f t="shared" si="47"/>
        <v>5.8216100925611691E-2</v>
      </c>
      <c r="AJ561" s="616">
        <f t="shared" si="47"/>
        <v>5.8128782297994785E-2</v>
      </c>
      <c r="AK561" s="616">
        <f t="shared" si="47"/>
        <v>5.804692762830066E-2</v>
      </c>
      <c r="AL561" s="616">
        <f t="shared" si="47"/>
        <v>5.7970039615780289E-2</v>
      </c>
      <c r="AM561" s="616">
        <f t="shared" si="47"/>
        <v>5.7897679531623947E-2</v>
      </c>
      <c r="AN561" s="616">
        <f t="shared" si="47"/>
        <v>5.7829458842381776E-2</v>
      </c>
      <c r="AO561" s="616">
        <f t="shared" si="47"/>
        <v>5.776503223096241E-2</v>
      </c>
      <c r="AP561" s="616">
        <f t="shared" si="47"/>
        <v>5.7704091750536701E-2</v>
      </c>
      <c r="AQ561" s="616">
        <f t="shared" si="47"/>
        <v>5.7646361902437659E-2</v>
      </c>
      <c r="AR561" s="616">
        <f t="shared" si="47"/>
        <v>5.759159547205206E-2</v>
      </c>
      <c r="AS561" s="616">
        <f t="shared" si="48"/>
        <v>5.7539569989925043E-2</v>
      </c>
      <c r="AT561" s="616">
        <f t="shared" si="48"/>
        <v>5.7490084711237399E-2</v>
      </c>
      <c r="AU561" s="616">
        <f t="shared" si="48"/>
        <v>5.7442958027178692E-2</v>
      </c>
      <c r="AV561" s="616">
        <f t="shared" si="48"/>
        <v>5.7398025237846539E-2</v>
      </c>
      <c r="AW561" s="616">
        <f t="shared" si="48"/>
        <v>5.735513662910563E-2</v>
      </c>
      <c r="AX561" s="616">
        <f t="shared" si="48"/>
        <v>5.7314155806084122E-2</v>
      </c>
      <c r="AY561" s="616">
        <f t="shared" si="48"/>
        <v>5.727495824422113E-2</v>
      </c>
      <c r="AZ561" s="616">
        <f t="shared" si="48"/>
        <v>5.7237430025437241E-2</v>
      </c>
      <c r="BA561" s="617">
        <f t="shared" si="48"/>
        <v>5.7201466732411221E-2</v>
      </c>
      <c r="BB561" s="243"/>
      <c r="BC561" s="243"/>
      <c r="BD561" s="243"/>
      <c r="BE561" s="243"/>
      <c r="BF561" s="243"/>
      <c r="BG561" s="243"/>
      <c r="BH561" s="243"/>
      <c r="BI561" s="243"/>
      <c r="BJ561" s="243"/>
      <c r="BK561" s="243"/>
      <c r="BL561" s="243"/>
      <c r="BM561" s="243"/>
      <c r="BN561" s="243"/>
      <c r="BO561" s="243"/>
      <c r="BP561" s="243"/>
      <c r="BQ561" s="243"/>
      <c r="BR561" s="243"/>
      <c r="BS561" s="243"/>
      <c r="BT561" s="243"/>
      <c r="BU561" s="243"/>
      <c r="BV561" s="243"/>
      <c r="BW561" s="243"/>
      <c r="BX561" s="243"/>
      <c r="BY561" s="243"/>
      <c r="BZ561" s="243"/>
      <c r="CA561" s="243"/>
      <c r="CB561" s="243"/>
      <c r="CC561" s="243"/>
      <c r="CD561" s="243"/>
      <c r="CE561" s="243"/>
      <c r="CF561" s="243"/>
      <c r="CG561" s="243"/>
      <c r="CH561" s="243"/>
      <c r="CI561" s="243"/>
      <c r="CJ561" s="243"/>
      <c r="CK561" s="243"/>
      <c r="CL561" s="243"/>
      <c r="CM561" s="243"/>
      <c r="CN561" s="243"/>
      <c r="CO561" s="243"/>
      <c r="CP561" s="243"/>
      <c r="CQ561" s="243"/>
      <c r="CR561" s="243"/>
      <c r="CS561" s="243"/>
      <c r="CT561" s="243"/>
      <c r="CU561" s="243"/>
      <c r="CV561" s="243"/>
      <c r="CW561" s="243"/>
      <c r="CX561" s="243"/>
      <c r="CY561" s="243"/>
      <c r="CZ561" s="243"/>
      <c r="DA561" s="243"/>
      <c r="DB561" s="243"/>
      <c r="DC561" s="243"/>
      <c r="DD561" s="243"/>
      <c r="DE561" s="243"/>
      <c r="DF561" s="243"/>
      <c r="DG561" s="243"/>
      <c r="DH561" s="243"/>
      <c r="DI561" s="243"/>
      <c r="DJ561" s="243"/>
      <c r="DK561" s="243"/>
      <c r="DL561" s="243"/>
      <c r="DM561" s="243"/>
      <c r="DN561" s="243"/>
      <c r="DO561" s="243"/>
      <c r="DP561" s="243"/>
      <c r="DQ561" s="243"/>
      <c r="DR561" s="243"/>
      <c r="DS561" s="243"/>
      <c r="DT561" s="243"/>
      <c r="DU561" s="243"/>
      <c r="DV561" s="243"/>
      <c r="DW561" s="243"/>
      <c r="DX561" s="243"/>
      <c r="DY561" s="243"/>
      <c r="DZ561" s="243"/>
      <c r="EA561" s="243"/>
      <c r="EB561" s="243"/>
      <c r="EC561" s="243"/>
      <c r="ED561" s="243"/>
      <c r="EE561" s="243"/>
      <c r="EF561" s="243"/>
      <c r="EG561" s="243"/>
      <c r="EH561" s="243"/>
      <c r="EI561" s="243"/>
      <c r="EJ561" s="243"/>
      <c r="EK561" s="243"/>
      <c r="EL561" s="243"/>
      <c r="EM561" s="243"/>
      <c r="EN561" s="243"/>
      <c r="EO561" s="243"/>
      <c r="EP561" s="243"/>
      <c r="EQ561" s="243"/>
      <c r="ER561" s="243"/>
      <c r="ES561" s="243"/>
      <c r="ET561" s="243"/>
      <c r="EU561" s="243"/>
      <c r="EV561" s="243"/>
      <c r="EW561" s="243"/>
      <c r="EX561" s="243"/>
      <c r="EY561" s="243"/>
      <c r="EZ561" s="243"/>
      <c r="FA561" s="243"/>
      <c r="FB561" s="243"/>
      <c r="FC561" s="243"/>
      <c r="FD561" s="243"/>
      <c r="FE561" s="243"/>
      <c r="FF561" s="243"/>
      <c r="FG561" s="243"/>
      <c r="FH561" s="243"/>
      <c r="FI561" s="243"/>
      <c r="FJ561" s="243"/>
      <c r="FK561" s="243"/>
      <c r="FL561" s="243"/>
      <c r="FM561" s="243"/>
      <c r="FN561" s="243"/>
      <c r="FO561" s="243"/>
      <c r="FP561" s="243"/>
      <c r="FQ561" s="243"/>
      <c r="FR561" s="243"/>
      <c r="FS561" s="243"/>
      <c r="FT561" s="243"/>
      <c r="FU561" s="243"/>
      <c r="FV561" s="243"/>
      <c r="FW561" s="243"/>
      <c r="FX561" s="243"/>
      <c r="FY561" s="243"/>
      <c r="FZ561" s="243"/>
      <c r="GA561" s="243"/>
      <c r="GB561" s="243"/>
      <c r="GC561" s="243"/>
      <c r="GD561" s="243"/>
      <c r="GE561" s="243"/>
      <c r="GF561" s="243"/>
      <c r="GG561" s="243"/>
      <c r="GH561" s="243"/>
      <c r="GI561" s="243"/>
      <c r="GJ561" s="243"/>
      <c r="GK561" s="243"/>
      <c r="GL561" s="243"/>
      <c r="GM561" s="243"/>
      <c r="GN561" s="243"/>
      <c r="GO561" s="243"/>
      <c r="GP561" s="243"/>
      <c r="GQ561" s="243"/>
      <c r="GR561" s="243"/>
      <c r="GS561" s="243"/>
      <c r="GT561" s="243"/>
      <c r="GU561" s="243"/>
      <c r="GV561" s="243"/>
      <c r="GW561" s="243"/>
      <c r="GX561" s="243"/>
      <c r="GY561" s="243"/>
      <c r="GZ561" s="243"/>
      <c r="HA561" s="243"/>
      <c r="HB561" s="243"/>
      <c r="HC561" s="243"/>
      <c r="HD561" s="243"/>
      <c r="HE561" s="243"/>
      <c r="HF561" s="243"/>
      <c r="HG561" s="243"/>
      <c r="HH561" s="243"/>
      <c r="HI561" s="243"/>
      <c r="HJ561" s="243"/>
      <c r="HK561" s="243"/>
      <c r="HL561" s="243"/>
      <c r="HM561" s="243"/>
      <c r="HN561" s="243"/>
      <c r="HO561" s="243"/>
      <c r="HP561" s="243"/>
      <c r="HQ561" s="243"/>
      <c r="HR561" s="243"/>
      <c r="HS561" s="243"/>
      <c r="HT561" s="243"/>
      <c r="HU561" s="243"/>
      <c r="HV561" s="243"/>
      <c r="HW561" s="243"/>
      <c r="HX561" s="243"/>
      <c r="HY561" s="243"/>
      <c r="HZ561" s="243"/>
      <c r="IA561" s="243"/>
      <c r="IB561" s="243"/>
      <c r="IC561" s="243"/>
      <c r="ID561" s="243"/>
      <c r="IE561" s="243"/>
      <c r="IF561" s="243"/>
      <c r="IG561" s="243"/>
      <c r="IH561" s="243"/>
      <c r="II561" s="243"/>
      <c r="IJ561" s="243"/>
      <c r="IK561" s="243"/>
      <c r="IL561" s="243"/>
      <c r="IM561" s="243"/>
      <c r="IN561" s="243"/>
      <c r="IO561" s="243"/>
      <c r="IP561" s="243"/>
      <c r="IQ561" s="243"/>
      <c r="IR561" s="243"/>
      <c r="IS561" s="243"/>
      <c r="IT561" s="243"/>
      <c r="IU561" s="243"/>
      <c r="IV561" s="243"/>
    </row>
    <row r="562" spans="1:256" s="897" customFormat="1" outlineLevel="1">
      <c r="A562" s="608"/>
      <c r="B562" s="970">
        <v>3</v>
      </c>
      <c r="C562" s="971"/>
      <c r="D562" s="615"/>
      <c r="E562" s="616">
        <f t="shared" si="44"/>
        <v>0</v>
      </c>
      <c r="F562" s="616">
        <f t="shared" si="44"/>
        <v>0</v>
      </c>
      <c r="G562" s="616">
        <f t="shared" si="44"/>
        <v>3.953438362656736E-2</v>
      </c>
      <c r="H562" s="616">
        <f t="shared" si="44"/>
        <v>4.39553760578002E-2</v>
      </c>
      <c r="I562" s="616">
        <f t="shared" si="44"/>
        <v>4.6441357739950062E-2</v>
      </c>
      <c r="J562" s="616">
        <f t="shared" si="44"/>
        <v>4.9342206333871763E-2</v>
      </c>
      <c r="K562" s="616">
        <f t="shared" si="44"/>
        <v>5.222001823758049E-2</v>
      </c>
      <c r="L562" s="616">
        <f t="shared" si="44"/>
        <v>5.5261643386792514E-2</v>
      </c>
      <c r="M562" s="616">
        <f t="shared" si="44"/>
        <v>5.5977138020562256E-2</v>
      </c>
      <c r="N562" s="616">
        <f t="shared" si="44"/>
        <v>5.5866325271834771E-2</v>
      </c>
      <c r="O562" s="616">
        <f t="shared" si="45"/>
        <v>5.6463255278854207E-2</v>
      </c>
      <c r="P562" s="616">
        <f t="shared" si="45"/>
        <v>5.7470455758295236E-2</v>
      </c>
      <c r="Q562" s="616">
        <f t="shared" si="45"/>
        <v>5.8658951249758839E-2</v>
      </c>
      <c r="R562" s="616">
        <f t="shared" si="45"/>
        <v>5.8862115488979683E-2</v>
      </c>
      <c r="S562" s="616">
        <f t="shared" si="45"/>
        <v>5.900795424118388E-2</v>
      </c>
      <c r="T562" s="616">
        <f t="shared" si="45"/>
        <v>5.914511543474732E-2</v>
      </c>
      <c r="U562" s="616">
        <f t="shared" si="45"/>
        <v>5.9293611250238465E-2</v>
      </c>
      <c r="V562" s="616">
        <f t="shared" si="45"/>
        <v>5.9475422524572163E-2</v>
      </c>
      <c r="W562" s="616">
        <f t="shared" si="45"/>
        <v>5.9660323898844236E-2</v>
      </c>
      <c r="X562" s="616">
        <f t="shared" si="45"/>
        <v>5.9481993105721775E-2</v>
      </c>
      <c r="Y562" s="616">
        <f t="shared" si="46"/>
        <v>5.9375656439446534E-2</v>
      </c>
      <c r="Z562" s="616">
        <f t="shared" si="46"/>
        <v>5.9327777095917078E-2</v>
      </c>
      <c r="AA562" s="616">
        <f t="shared" si="46"/>
        <v>5.9326150492779783E-2</v>
      </c>
      <c r="AB562" s="616">
        <f t="shared" si="46"/>
        <v>5.9359602262112343E-2</v>
      </c>
      <c r="AC562" s="616">
        <f t="shared" si="46"/>
        <v>5.9417595766224851E-2</v>
      </c>
      <c r="AD562" s="616">
        <f t="shared" si="46"/>
        <v>5.9489563577465487E-2</v>
      </c>
      <c r="AE562" s="616">
        <f t="shared" si="46"/>
        <v>5.9565298803988753E-2</v>
      </c>
      <c r="AF562" s="616">
        <f t="shared" si="46"/>
        <v>5.9635024558041261E-2</v>
      </c>
      <c r="AG562" s="616">
        <f t="shared" si="46"/>
        <v>5.9689314189995235E-2</v>
      </c>
      <c r="AH562" s="616">
        <f t="shared" si="46"/>
        <v>5.9539860587620286E-2</v>
      </c>
      <c r="AI562" s="616">
        <f t="shared" si="47"/>
        <v>5.9400733078151635E-2</v>
      </c>
      <c r="AJ562" s="616">
        <f t="shared" si="47"/>
        <v>5.9270897218496987E-2</v>
      </c>
      <c r="AK562" s="616">
        <f t="shared" si="47"/>
        <v>5.9149452271341163E-2</v>
      </c>
      <c r="AL562" s="616">
        <f t="shared" si="47"/>
        <v>5.9035610278879158E-2</v>
      </c>
      <c r="AM562" s="616">
        <f t="shared" si="47"/>
        <v>5.892867894745657E-2</v>
      </c>
      <c r="AN562" s="616">
        <f t="shared" si="47"/>
        <v>5.8828047557291541E-2</v>
      </c>
      <c r="AO562" s="616">
        <f t="shared" si="47"/>
        <v>5.8733175291344475E-2</v>
      </c>
      <c r="AP562" s="616">
        <f t="shared" si="47"/>
        <v>5.8643581512250131E-2</v>
      </c>
      <c r="AQ562" s="616">
        <f t="shared" si="47"/>
        <v>5.8558837618230219E-2</v>
      </c>
      <c r="AR562" s="616">
        <f t="shared" si="47"/>
        <v>5.8478560186713935E-2</v>
      </c>
      <c r="AS562" s="616">
        <f t="shared" si="48"/>
        <v>5.8402405174227345E-2</v>
      </c>
      <c r="AT562" s="616">
        <f t="shared" si="48"/>
        <v>5.8330062987453912E-2</v>
      </c>
      <c r="AU562" s="616">
        <f t="shared" si="48"/>
        <v>5.8261254276541941E-2</v>
      </c>
      <c r="AV562" s="616">
        <f t="shared" si="48"/>
        <v>5.8195726330126929E-2</v>
      </c>
      <c r="AW562" s="616">
        <f t="shared" si="48"/>
        <v>5.8133249973999046E-2</v>
      </c>
      <c r="AX562" s="616">
        <f t="shared" si="48"/>
        <v>5.8073616893188795E-2</v>
      </c>
      <c r="AY562" s="616">
        <f t="shared" si="48"/>
        <v>5.8016637311532726E-2</v>
      </c>
      <c r="AZ562" s="616">
        <f t="shared" si="48"/>
        <v>5.7962137974251871E-2</v>
      </c>
      <c r="BA562" s="617">
        <f t="shared" si="48"/>
        <v>5.7909960388367265E-2</v>
      </c>
      <c r="BB562" s="243"/>
      <c r="BC562" s="243"/>
      <c r="BD562" s="243"/>
      <c r="BE562" s="243"/>
      <c r="BF562" s="243"/>
      <c r="BG562" s="243"/>
      <c r="BH562" s="243"/>
      <c r="BI562" s="243"/>
      <c r="BJ562" s="243"/>
      <c r="BK562" s="243"/>
      <c r="BL562" s="243"/>
      <c r="BM562" s="243"/>
      <c r="BN562" s="243"/>
      <c r="BO562" s="243"/>
      <c r="BP562" s="243"/>
      <c r="BQ562" s="243"/>
      <c r="BR562" s="243"/>
      <c r="BS562" s="243"/>
      <c r="BT562" s="243"/>
      <c r="BU562" s="243"/>
      <c r="BV562" s="243"/>
      <c r="BW562" s="243"/>
      <c r="BX562" s="243"/>
      <c r="BY562" s="243"/>
      <c r="BZ562" s="243"/>
      <c r="CA562" s="243"/>
      <c r="CB562" s="243"/>
      <c r="CC562" s="243"/>
      <c r="CD562" s="243"/>
      <c r="CE562" s="243"/>
      <c r="CF562" s="243"/>
      <c r="CG562" s="243"/>
      <c r="CH562" s="243"/>
      <c r="CI562" s="243"/>
      <c r="CJ562" s="243"/>
      <c r="CK562" s="243"/>
      <c r="CL562" s="243"/>
      <c r="CM562" s="243"/>
      <c r="CN562" s="243"/>
      <c r="CO562" s="243"/>
      <c r="CP562" s="243"/>
      <c r="CQ562" s="243"/>
      <c r="CR562" s="243"/>
      <c r="CS562" s="243"/>
      <c r="CT562" s="243"/>
      <c r="CU562" s="243"/>
      <c r="CV562" s="243"/>
      <c r="CW562" s="243"/>
      <c r="CX562" s="243"/>
      <c r="CY562" s="243"/>
      <c r="CZ562" s="243"/>
      <c r="DA562" s="243"/>
      <c r="DB562" s="243"/>
      <c r="DC562" s="243"/>
      <c r="DD562" s="243"/>
      <c r="DE562" s="243"/>
      <c r="DF562" s="243"/>
      <c r="DG562" s="243"/>
      <c r="DH562" s="243"/>
      <c r="DI562" s="243"/>
      <c r="DJ562" s="243"/>
      <c r="DK562" s="243"/>
      <c r="DL562" s="243"/>
      <c r="DM562" s="243"/>
      <c r="DN562" s="243"/>
      <c r="DO562" s="243"/>
      <c r="DP562" s="243"/>
      <c r="DQ562" s="243"/>
      <c r="DR562" s="243"/>
      <c r="DS562" s="243"/>
      <c r="DT562" s="243"/>
      <c r="DU562" s="243"/>
      <c r="DV562" s="243"/>
      <c r="DW562" s="243"/>
      <c r="DX562" s="243"/>
      <c r="DY562" s="243"/>
      <c r="DZ562" s="243"/>
      <c r="EA562" s="243"/>
      <c r="EB562" s="243"/>
      <c r="EC562" s="243"/>
      <c r="ED562" s="243"/>
      <c r="EE562" s="243"/>
      <c r="EF562" s="243"/>
      <c r="EG562" s="243"/>
      <c r="EH562" s="243"/>
      <c r="EI562" s="243"/>
      <c r="EJ562" s="243"/>
      <c r="EK562" s="243"/>
      <c r="EL562" s="243"/>
      <c r="EM562" s="243"/>
      <c r="EN562" s="243"/>
      <c r="EO562" s="243"/>
      <c r="EP562" s="243"/>
      <c r="EQ562" s="243"/>
      <c r="ER562" s="243"/>
      <c r="ES562" s="243"/>
      <c r="ET562" s="243"/>
      <c r="EU562" s="243"/>
      <c r="EV562" s="243"/>
      <c r="EW562" s="243"/>
      <c r="EX562" s="243"/>
      <c r="EY562" s="243"/>
      <c r="EZ562" s="243"/>
      <c r="FA562" s="243"/>
      <c r="FB562" s="243"/>
      <c r="FC562" s="243"/>
      <c r="FD562" s="243"/>
      <c r="FE562" s="243"/>
      <c r="FF562" s="243"/>
      <c r="FG562" s="243"/>
      <c r="FH562" s="243"/>
      <c r="FI562" s="243"/>
      <c r="FJ562" s="243"/>
      <c r="FK562" s="243"/>
      <c r="FL562" s="243"/>
      <c r="FM562" s="243"/>
      <c r="FN562" s="243"/>
      <c r="FO562" s="243"/>
      <c r="FP562" s="243"/>
      <c r="FQ562" s="243"/>
      <c r="FR562" s="243"/>
      <c r="FS562" s="243"/>
      <c r="FT562" s="243"/>
      <c r="FU562" s="243"/>
      <c r="FV562" s="243"/>
      <c r="FW562" s="243"/>
      <c r="FX562" s="243"/>
      <c r="FY562" s="243"/>
      <c r="FZ562" s="243"/>
      <c r="GA562" s="243"/>
      <c r="GB562" s="243"/>
      <c r="GC562" s="243"/>
      <c r="GD562" s="243"/>
      <c r="GE562" s="243"/>
      <c r="GF562" s="243"/>
      <c r="GG562" s="243"/>
      <c r="GH562" s="243"/>
      <c r="GI562" s="243"/>
      <c r="GJ562" s="243"/>
      <c r="GK562" s="243"/>
      <c r="GL562" s="243"/>
      <c r="GM562" s="243"/>
      <c r="GN562" s="243"/>
      <c r="GO562" s="243"/>
      <c r="GP562" s="243"/>
      <c r="GQ562" s="243"/>
      <c r="GR562" s="243"/>
      <c r="GS562" s="243"/>
      <c r="GT562" s="243"/>
      <c r="GU562" s="243"/>
      <c r="GV562" s="243"/>
      <c r="GW562" s="243"/>
      <c r="GX562" s="243"/>
      <c r="GY562" s="243"/>
      <c r="GZ562" s="243"/>
      <c r="HA562" s="243"/>
      <c r="HB562" s="243"/>
      <c r="HC562" s="243"/>
      <c r="HD562" s="243"/>
      <c r="HE562" s="243"/>
      <c r="HF562" s="243"/>
      <c r="HG562" s="243"/>
      <c r="HH562" s="243"/>
      <c r="HI562" s="243"/>
      <c r="HJ562" s="243"/>
      <c r="HK562" s="243"/>
      <c r="HL562" s="243"/>
      <c r="HM562" s="243"/>
      <c r="HN562" s="243"/>
      <c r="HO562" s="243"/>
      <c r="HP562" s="243"/>
      <c r="HQ562" s="243"/>
      <c r="HR562" s="243"/>
      <c r="HS562" s="243"/>
      <c r="HT562" s="243"/>
      <c r="HU562" s="243"/>
      <c r="HV562" s="243"/>
      <c r="HW562" s="243"/>
      <c r="HX562" s="243"/>
      <c r="HY562" s="243"/>
      <c r="HZ562" s="243"/>
      <c r="IA562" s="243"/>
      <c r="IB562" s="243"/>
      <c r="IC562" s="243"/>
      <c r="ID562" s="243"/>
      <c r="IE562" s="243"/>
      <c r="IF562" s="243"/>
      <c r="IG562" s="243"/>
      <c r="IH562" s="243"/>
      <c r="II562" s="243"/>
      <c r="IJ562" s="243"/>
      <c r="IK562" s="243"/>
      <c r="IL562" s="243"/>
      <c r="IM562" s="243"/>
      <c r="IN562" s="243"/>
      <c r="IO562" s="243"/>
      <c r="IP562" s="243"/>
      <c r="IQ562" s="243"/>
      <c r="IR562" s="243"/>
      <c r="IS562" s="243"/>
      <c r="IT562" s="243"/>
      <c r="IU562" s="243"/>
      <c r="IV562" s="243"/>
    </row>
    <row r="563" spans="1:256" s="897" customFormat="1" outlineLevel="1">
      <c r="A563" s="608"/>
      <c r="B563" s="970">
        <v>4</v>
      </c>
      <c r="C563" s="971"/>
      <c r="D563" s="615"/>
      <c r="E563" s="616">
        <f t="shared" si="44"/>
        <v>0</v>
      </c>
      <c r="F563" s="616">
        <f t="shared" si="44"/>
        <v>0</v>
      </c>
      <c r="G563" s="616">
        <f t="shared" si="44"/>
        <v>0</v>
      </c>
      <c r="H563" s="616">
        <f t="shared" si="44"/>
        <v>4.8395170343387139E-2</v>
      </c>
      <c r="I563" s="616">
        <f t="shared" si="44"/>
        <v>4.9912035279068512E-2</v>
      </c>
      <c r="J563" s="616">
        <f t="shared" si="44"/>
        <v>5.2632000973340975E-2</v>
      </c>
      <c r="K563" s="616">
        <f t="shared" si="44"/>
        <v>5.5415541800146739E-2</v>
      </c>
      <c r="L563" s="616">
        <f t="shared" si="44"/>
        <v>5.8435533709201737E-2</v>
      </c>
      <c r="M563" s="616">
        <f t="shared" si="44"/>
        <v>5.8742772534904564E-2</v>
      </c>
      <c r="N563" s="616">
        <f t="shared" si="44"/>
        <v>5.8220312430206533E-2</v>
      </c>
      <c r="O563" s="616">
        <f t="shared" si="45"/>
        <v>5.8598657141527788E-2</v>
      </c>
      <c r="P563" s="616">
        <f t="shared" si="45"/>
        <v>5.9482358756289155E-2</v>
      </c>
      <c r="Q563" s="616">
        <f t="shared" si="45"/>
        <v>6.0590653296580754E-2</v>
      </c>
      <c r="R563" s="616">
        <f t="shared" si="45"/>
        <v>6.0636901731924597E-2</v>
      </c>
      <c r="S563" s="616">
        <f t="shared" si="45"/>
        <v>6.0647124946789033E-2</v>
      </c>
      <c r="T563" s="616">
        <f t="shared" si="45"/>
        <v>6.066886869127508E-2</v>
      </c>
      <c r="U563" s="616">
        <f t="shared" si="45"/>
        <v>6.071927250257847E-2</v>
      </c>
      <c r="V563" s="616">
        <f t="shared" si="45"/>
        <v>6.0818345484412895E-2</v>
      </c>
      <c r="W563" s="616">
        <f t="shared" si="45"/>
        <v>6.0931055179743732E-2</v>
      </c>
      <c r="X563" s="616">
        <f t="shared" si="45"/>
        <v>6.0667231107540021E-2</v>
      </c>
      <c r="Y563" s="616">
        <f t="shared" si="46"/>
        <v>6.0488987247500514E-2</v>
      </c>
      <c r="Z563" s="616">
        <f t="shared" si="46"/>
        <v>6.0379912304017624E-2</v>
      </c>
      <c r="AA563" s="616">
        <f t="shared" si="46"/>
        <v>6.032557118897941E-2</v>
      </c>
      <c r="AB563" s="616">
        <f t="shared" si="46"/>
        <v>6.0313034578161728E-2</v>
      </c>
      <c r="AC563" s="616">
        <f t="shared" si="46"/>
        <v>6.0330359869413819E-2</v>
      </c>
      <c r="AD563" s="616">
        <f t="shared" si="46"/>
        <v>6.0365816970468833E-2</v>
      </c>
      <c r="AE563" s="616">
        <f t="shared" si="46"/>
        <v>6.0408245453311915E-2</v>
      </c>
      <c r="AF563" s="616">
        <f t="shared" si="46"/>
        <v>6.0447084976141152E-2</v>
      </c>
      <c r="AG563" s="616">
        <f t="shared" si="46"/>
        <v>6.0472259672094131E-2</v>
      </c>
      <c r="AH563" s="616">
        <f t="shared" si="46"/>
        <v>6.0288152592318234E-2</v>
      </c>
      <c r="AI563" s="616">
        <f t="shared" si="47"/>
        <v>6.0117224637903366E-2</v>
      </c>
      <c r="AJ563" s="616">
        <f t="shared" si="47"/>
        <v>5.9958109588485797E-2</v>
      </c>
      <c r="AK563" s="616">
        <f t="shared" si="47"/>
        <v>5.9809623755869845E-2</v>
      </c>
      <c r="AL563" s="616">
        <f t="shared" si="47"/>
        <v>5.9670736485612608E-2</v>
      </c>
      <c r="AM563" s="616">
        <f t="shared" si="47"/>
        <v>5.9540546200064215E-2</v>
      </c>
      <c r="AN563" s="616">
        <f t="shared" si="47"/>
        <v>5.9418260805239154E-2</v>
      </c>
      <c r="AO563" s="616">
        <f t="shared" si="47"/>
        <v>5.9303181561478402E-2</v>
      </c>
      <c r="AP563" s="616">
        <f t="shared" si="47"/>
        <v>5.9194689723943261E-2</v>
      </c>
      <c r="AQ563" s="616">
        <f t="shared" si="47"/>
        <v>5.90922354134511E-2</v>
      </c>
      <c r="AR563" s="616">
        <f t="shared" si="47"/>
        <v>5.8995328295008198E-2</v>
      </c>
      <c r="AS563" s="616">
        <f t="shared" si="48"/>
        <v>5.8903529730504278E-2</v>
      </c>
      <c r="AT563" s="616">
        <f t="shared" si="48"/>
        <v>5.8816446140570466E-2</v>
      </c>
      <c r="AU563" s="616">
        <f t="shared" si="48"/>
        <v>5.8733723363668888E-2</v>
      </c>
      <c r="AV563" s="616">
        <f t="shared" si="48"/>
        <v>5.8655041841908062E-2</v>
      </c>
      <c r="AW563" s="616">
        <f t="shared" si="48"/>
        <v>5.8580112495592473E-2</v>
      </c>
      <c r="AX563" s="616">
        <f t="shared" si="48"/>
        <v>5.8508673174233028E-2</v>
      </c>
      <c r="AY563" s="616">
        <f t="shared" si="48"/>
        <v>5.8440485592176739E-2</v>
      </c>
      <c r="AZ563" s="616">
        <f t="shared" si="48"/>
        <v>5.8375332673373137E-2</v>
      </c>
      <c r="BA563" s="617">
        <f t="shared" si="48"/>
        <v>5.8313016242933502E-2</v>
      </c>
      <c r="BB563" s="243"/>
      <c r="BC563" s="243"/>
      <c r="BD563" s="243"/>
      <c r="BE563" s="243"/>
      <c r="BF563" s="243"/>
      <c r="BG563" s="243"/>
      <c r="BH563" s="243"/>
      <c r="BI563" s="243"/>
      <c r="BJ563" s="243"/>
      <c r="BK563" s="243"/>
      <c r="BL563" s="243"/>
      <c r="BM563" s="243"/>
      <c r="BN563" s="243"/>
      <c r="BO563" s="243"/>
      <c r="BP563" s="243"/>
      <c r="BQ563" s="243"/>
      <c r="BR563" s="243"/>
      <c r="BS563" s="243"/>
      <c r="BT563" s="243"/>
      <c r="BU563" s="243"/>
      <c r="BV563" s="243"/>
      <c r="BW563" s="243"/>
      <c r="BX563" s="243"/>
      <c r="BY563" s="243"/>
      <c r="BZ563" s="243"/>
      <c r="CA563" s="243"/>
      <c r="CB563" s="243"/>
      <c r="CC563" s="243"/>
      <c r="CD563" s="243"/>
      <c r="CE563" s="243"/>
      <c r="CF563" s="243"/>
      <c r="CG563" s="243"/>
      <c r="CH563" s="243"/>
      <c r="CI563" s="243"/>
      <c r="CJ563" s="243"/>
      <c r="CK563" s="243"/>
      <c r="CL563" s="243"/>
      <c r="CM563" s="243"/>
      <c r="CN563" s="243"/>
      <c r="CO563" s="243"/>
      <c r="CP563" s="243"/>
      <c r="CQ563" s="243"/>
      <c r="CR563" s="243"/>
      <c r="CS563" s="243"/>
      <c r="CT563" s="243"/>
      <c r="CU563" s="243"/>
      <c r="CV563" s="243"/>
      <c r="CW563" s="243"/>
      <c r="CX563" s="243"/>
      <c r="CY563" s="243"/>
      <c r="CZ563" s="243"/>
      <c r="DA563" s="243"/>
      <c r="DB563" s="243"/>
      <c r="DC563" s="243"/>
      <c r="DD563" s="243"/>
      <c r="DE563" s="243"/>
      <c r="DF563" s="243"/>
      <c r="DG563" s="243"/>
      <c r="DH563" s="243"/>
      <c r="DI563" s="243"/>
      <c r="DJ563" s="243"/>
      <c r="DK563" s="243"/>
      <c r="DL563" s="243"/>
      <c r="DM563" s="243"/>
      <c r="DN563" s="243"/>
      <c r="DO563" s="243"/>
      <c r="DP563" s="243"/>
      <c r="DQ563" s="243"/>
      <c r="DR563" s="243"/>
      <c r="DS563" s="243"/>
      <c r="DT563" s="243"/>
      <c r="DU563" s="243"/>
      <c r="DV563" s="243"/>
      <c r="DW563" s="243"/>
      <c r="DX563" s="243"/>
      <c r="DY563" s="243"/>
      <c r="DZ563" s="243"/>
      <c r="EA563" s="243"/>
      <c r="EB563" s="243"/>
      <c r="EC563" s="243"/>
      <c r="ED563" s="243"/>
      <c r="EE563" s="243"/>
      <c r="EF563" s="243"/>
      <c r="EG563" s="243"/>
      <c r="EH563" s="243"/>
      <c r="EI563" s="243"/>
      <c r="EJ563" s="243"/>
      <c r="EK563" s="243"/>
      <c r="EL563" s="243"/>
      <c r="EM563" s="243"/>
      <c r="EN563" s="243"/>
      <c r="EO563" s="243"/>
      <c r="EP563" s="243"/>
      <c r="EQ563" s="243"/>
      <c r="ER563" s="243"/>
      <c r="ES563" s="243"/>
      <c r="ET563" s="243"/>
      <c r="EU563" s="243"/>
      <c r="EV563" s="243"/>
      <c r="EW563" s="243"/>
      <c r="EX563" s="243"/>
      <c r="EY563" s="243"/>
      <c r="EZ563" s="243"/>
      <c r="FA563" s="243"/>
      <c r="FB563" s="243"/>
      <c r="FC563" s="243"/>
      <c r="FD563" s="243"/>
      <c r="FE563" s="243"/>
      <c r="FF563" s="243"/>
      <c r="FG563" s="243"/>
      <c r="FH563" s="243"/>
      <c r="FI563" s="243"/>
      <c r="FJ563" s="243"/>
      <c r="FK563" s="243"/>
      <c r="FL563" s="243"/>
      <c r="FM563" s="243"/>
      <c r="FN563" s="243"/>
      <c r="FO563" s="243"/>
      <c r="FP563" s="243"/>
      <c r="FQ563" s="243"/>
      <c r="FR563" s="243"/>
      <c r="FS563" s="243"/>
      <c r="FT563" s="243"/>
      <c r="FU563" s="243"/>
      <c r="FV563" s="243"/>
      <c r="FW563" s="243"/>
      <c r="FX563" s="243"/>
      <c r="FY563" s="243"/>
      <c r="FZ563" s="243"/>
      <c r="GA563" s="243"/>
      <c r="GB563" s="243"/>
      <c r="GC563" s="243"/>
      <c r="GD563" s="243"/>
      <c r="GE563" s="243"/>
      <c r="GF563" s="243"/>
      <c r="GG563" s="243"/>
      <c r="GH563" s="243"/>
      <c r="GI563" s="243"/>
      <c r="GJ563" s="243"/>
      <c r="GK563" s="243"/>
      <c r="GL563" s="243"/>
      <c r="GM563" s="243"/>
      <c r="GN563" s="243"/>
      <c r="GO563" s="243"/>
      <c r="GP563" s="243"/>
      <c r="GQ563" s="243"/>
      <c r="GR563" s="243"/>
      <c r="GS563" s="243"/>
      <c r="GT563" s="243"/>
      <c r="GU563" s="243"/>
      <c r="GV563" s="243"/>
      <c r="GW563" s="243"/>
      <c r="GX563" s="243"/>
      <c r="GY563" s="243"/>
      <c r="GZ563" s="243"/>
      <c r="HA563" s="243"/>
      <c r="HB563" s="243"/>
      <c r="HC563" s="243"/>
      <c r="HD563" s="243"/>
      <c r="HE563" s="243"/>
      <c r="HF563" s="243"/>
      <c r="HG563" s="243"/>
      <c r="HH563" s="243"/>
      <c r="HI563" s="243"/>
      <c r="HJ563" s="243"/>
      <c r="HK563" s="243"/>
      <c r="HL563" s="243"/>
      <c r="HM563" s="243"/>
      <c r="HN563" s="243"/>
      <c r="HO563" s="243"/>
      <c r="HP563" s="243"/>
      <c r="HQ563" s="243"/>
      <c r="HR563" s="243"/>
      <c r="HS563" s="243"/>
      <c r="HT563" s="243"/>
      <c r="HU563" s="243"/>
      <c r="HV563" s="243"/>
      <c r="HW563" s="243"/>
      <c r="HX563" s="243"/>
      <c r="HY563" s="243"/>
      <c r="HZ563" s="243"/>
      <c r="IA563" s="243"/>
      <c r="IB563" s="243"/>
      <c r="IC563" s="243"/>
      <c r="ID563" s="243"/>
      <c r="IE563" s="243"/>
      <c r="IF563" s="243"/>
      <c r="IG563" s="243"/>
      <c r="IH563" s="243"/>
      <c r="II563" s="243"/>
      <c r="IJ563" s="243"/>
      <c r="IK563" s="243"/>
      <c r="IL563" s="243"/>
      <c r="IM563" s="243"/>
      <c r="IN563" s="243"/>
      <c r="IO563" s="243"/>
      <c r="IP563" s="243"/>
      <c r="IQ563" s="243"/>
      <c r="IR563" s="243"/>
      <c r="IS563" s="243"/>
      <c r="IT563" s="243"/>
      <c r="IU563" s="243"/>
      <c r="IV563" s="243"/>
    </row>
    <row r="564" spans="1:256" s="897" customFormat="1" outlineLevel="1">
      <c r="A564" s="608"/>
      <c r="B564" s="970">
        <v>5</v>
      </c>
      <c r="C564" s="971"/>
      <c r="D564" s="615"/>
      <c r="E564" s="616">
        <f t="shared" si="44"/>
        <v>0</v>
      </c>
      <c r="F564" s="616">
        <f t="shared" si="44"/>
        <v>0</v>
      </c>
      <c r="G564" s="616">
        <f t="shared" si="44"/>
        <v>0</v>
      </c>
      <c r="H564" s="616">
        <f t="shared" si="44"/>
        <v>0</v>
      </c>
      <c r="I564" s="616">
        <f t="shared" si="44"/>
        <v>5.1431094882655737E-2</v>
      </c>
      <c r="J564" s="616">
        <f t="shared" si="44"/>
        <v>5.4756832760132212E-2</v>
      </c>
      <c r="K564" s="616">
        <f t="shared" si="44"/>
        <v>5.77660969018019E-2</v>
      </c>
      <c r="L564" s="616">
        <f t="shared" si="44"/>
        <v>6.0960613016248333E-2</v>
      </c>
      <c r="M564" s="616">
        <f t="shared" si="44"/>
        <v>6.0824516490223468E-2</v>
      </c>
      <c r="N564" s="616">
        <f t="shared" si="44"/>
        <v>5.9866764868577338E-2</v>
      </c>
      <c r="O564" s="616">
        <f t="shared" si="45"/>
        <v>6.0064382222919432E-2</v>
      </c>
      <c r="P564" s="616">
        <f t="shared" si="45"/>
        <v>6.0876476239348332E-2</v>
      </c>
      <c r="Q564" s="616">
        <f t="shared" si="45"/>
        <v>6.1954433993083979E-2</v>
      </c>
      <c r="R564" s="616">
        <f t="shared" si="45"/>
        <v>6.186890930754152E-2</v>
      </c>
      <c r="S564" s="616">
        <f t="shared" si="45"/>
        <v>6.1768013887981477E-2</v>
      </c>
      <c r="T564" s="616">
        <f t="shared" si="45"/>
        <v>6.1698139811637409E-2</v>
      </c>
      <c r="U564" s="616">
        <f t="shared" si="45"/>
        <v>6.1673259409351422E-2</v>
      </c>
      <c r="V564" s="616">
        <f t="shared" si="45"/>
        <v>6.1711327666993387E-2</v>
      </c>
      <c r="W564" s="616">
        <f t="shared" si="45"/>
        <v>6.1772090696517568E-2</v>
      </c>
      <c r="X564" s="616">
        <f t="shared" si="45"/>
        <v>6.1438987232822484E-2</v>
      </c>
      <c r="Y564" s="616">
        <f t="shared" si="46"/>
        <v>6.1204717172660184E-2</v>
      </c>
      <c r="Z564" s="616">
        <f t="shared" si="46"/>
        <v>6.1049734009333001E-2</v>
      </c>
      <c r="AA564" s="616">
        <f t="shared" si="46"/>
        <v>6.0957234362046142E-2</v>
      </c>
      <c r="AB564" s="616">
        <f t="shared" si="46"/>
        <v>6.0912471381113997E-2</v>
      </c>
      <c r="AC564" s="616">
        <f t="shared" si="46"/>
        <v>6.0902079173008383E-2</v>
      </c>
      <c r="AD564" s="616">
        <f t="shared" si="46"/>
        <v>6.0913173139646171E-2</v>
      </c>
      <c r="AE564" s="616">
        <f t="shared" si="46"/>
        <v>6.0933664268973953E-2</v>
      </c>
      <c r="AF564" s="616">
        <f t="shared" si="46"/>
        <v>6.095224369953578E-2</v>
      </c>
      <c r="AG564" s="616">
        <f t="shared" si="46"/>
        <v>6.0958226400328996E-2</v>
      </c>
      <c r="AH564" s="616">
        <f t="shared" si="46"/>
        <v>6.074825952993268E-2</v>
      </c>
      <c r="AI564" s="616">
        <f t="shared" si="47"/>
        <v>6.055388281130325E-2</v>
      </c>
      <c r="AJ564" s="616">
        <f t="shared" si="47"/>
        <v>6.0373422037279134E-2</v>
      </c>
      <c r="AK564" s="616">
        <f t="shared" si="47"/>
        <v>6.0205434437138106E-2</v>
      </c>
      <c r="AL564" s="616">
        <f t="shared" si="47"/>
        <v>6.004867002136316E-2</v>
      </c>
      <c r="AM564" s="616">
        <f t="shared" si="47"/>
        <v>5.990204042353664E-2</v>
      </c>
      <c r="AN564" s="616">
        <f t="shared" si="47"/>
        <v>5.9764593596087323E-2</v>
      </c>
      <c r="AO564" s="616">
        <f t="shared" si="47"/>
        <v>5.9635493115751226E-2</v>
      </c>
      <c r="AP564" s="616">
        <f t="shared" si="47"/>
        <v>5.9514001147898732E-2</v>
      </c>
      <c r="AQ564" s="616">
        <f t="shared" si="47"/>
        <v>5.9399464336613139E-2</v>
      </c>
      <c r="AR564" s="616">
        <f t="shared" si="47"/>
        <v>5.9291302050615835E-2</v>
      </c>
      <c r="AS564" s="616">
        <f t="shared" si="48"/>
        <v>5.9188996538560135E-2</v>
      </c>
      <c r="AT564" s="616">
        <f t="shared" si="48"/>
        <v>5.9092084641378495E-2</v>
      </c>
      <c r="AU564" s="616">
        <f t="shared" si="48"/>
        <v>5.9000150781749028E-2</v>
      </c>
      <c r="AV564" s="616">
        <f t="shared" si="48"/>
        <v>5.8912821006831484E-2</v>
      </c>
      <c r="AW564" s="616">
        <f t="shared" si="48"/>
        <v>5.8829757904159896E-2</v>
      </c>
      <c r="AX564" s="616">
        <f t="shared" si="48"/>
        <v>5.8750656244948019E-2</v>
      </c>
      <c r="AY564" s="616">
        <f t="shared" si="48"/>
        <v>5.8675239236211985E-2</v>
      </c>
      <c r="AZ564" s="616">
        <f t="shared" si="48"/>
        <v>5.8603255284712663E-2</v>
      </c>
      <c r="BA564" s="617">
        <f t="shared" si="48"/>
        <v>5.8534475192988378E-2</v>
      </c>
      <c r="BB564" s="243"/>
      <c r="BC564" s="243"/>
      <c r="BD564" s="243"/>
      <c r="BE564" s="243"/>
      <c r="BF564" s="243"/>
      <c r="BG564" s="243"/>
      <c r="BH564" s="243"/>
      <c r="BI564" s="243"/>
      <c r="BJ564" s="243"/>
      <c r="BK564" s="243"/>
      <c r="BL564" s="243"/>
      <c r="BM564" s="243"/>
      <c r="BN564" s="243"/>
      <c r="BO564" s="243"/>
      <c r="BP564" s="243"/>
      <c r="BQ564" s="243"/>
      <c r="BR564" s="243"/>
      <c r="BS564" s="243"/>
      <c r="BT564" s="243"/>
      <c r="BU564" s="243"/>
      <c r="BV564" s="243"/>
      <c r="BW564" s="243"/>
      <c r="BX564" s="243"/>
      <c r="BY564" s="243"/>
      <c r="BZ564" s="243"/>
      <c r="CA564" s="243"/>
      <c r="CB564" s="243"/>
      <c r="CC564" s="243"/>
      <c r="CD564" s="243"/>
      <c r="CE564" s="243"/>
      <c r="CF564" s="243"/>
      <c r="CG564" s="243"/>
      <c r="CH564" s="243"/>
      <c r="CI564" s="243"/>
      <c r="CJ564" s="243"/>
      <c r="CK564" s="243"/>
      <c r="CL564" s="243"/>
      <c r="CM564" s="243"/>
      <c r="CN564" s="243"/>
      <c r="CO564" s="243"/>
      <c r="CP564" s="243"/>
      <c r="CQ564" s="243"/>
      <c r="CR564" s="243"/>
      <c r="CS564" s="243"/>
      <c r="CT564" s="243"/>
      <c r="CU564" s="243"/>
      <c r="CV564" s="243"/>
      <c r="CW564" s="243"/>
      <c r="CX564" s="243"/>
      <c r="CY564" s="243"/>
      <c r="CZ564" s="243"/>
      <c r="DA564" s="243"/>
      <c r="DB564" s="243"/>
      <c r="DC564" s="243"/>
      <c r="DD564" s="243"/>
      <c r="DE564" s="243"/>
      <c r="DF564" s="243"/>
      <c r="DG564" s="243"/>
      <c r="DH564" s="243"/>
      <c r="DI564" s="243"/>
      <c r="DJ564" s="243"/>
      <c r="DK564" s="243"/>
      <c r="DL564" s="243"/>
      <c r="DM564" s="243"/>
      <c r="DN564" s="243"/>
      <c r="DO564" s="243"/>
      <c r="DP564" s="243"/>
      <c r="DQ564" s="243"/>
      <c r="DR564" s="243"/>
      <c r="DS564" s="243"/>
      <c r="DT564" s="243"/>
      <c r="DU564" s="243"/>
      <c r="DV564" s="243"/>
      <c r="DW564" s="243"/>
      <c r="DX564" s="243"/>
      <c r="DY564" s="243"/>
      <c r="DZ564" s="243"/>
      <c r="EA564" s="243"/>
      <c r="EB564" s="243"/>
      <c r="EC564" s="243"/>
      <c r="ED564" s="243"/>
      <c r="EE564" s="243"/>
      <c r="EF564" s="243"/>
      <c r="EG564" s="243"/>
      <c r="EH564" s="243"/>
      <c r="EI564" s="243"/>
      <c r="EJ564" s="243"/>
      <c r="EK564" s="243"/>
      <c r="EL564" s="243"/>
      <c r="EM564" s="243"/>
      <c r="EN564" s="243"/>
      <c r="EO564" s="243"/>
      <c r="EP564" s="243"/>
      <c r="EQ564" s="243"/>
      <c r="ER564" s="243"/>
      <c r="ES564" s="243"/>
      <c r="ET564" s="243"/>
      <c r="EU564" s="243"/>
      <c r="EV564" s="243"/>
      <c r="EW564" s="243"/>
      <c r="EX564" s="243"/>
      <c r="EY564" s="243"/>
      <c r="EZ564" s="243"/>
      <c r="FA564" s="243"/>
      <c r="FB564" s="243"/>
      <c r="FC564" s="243"/>
      <c r="FD564" s="243"/>
      <c r="FE564" s="243"/>
      <c r="FF564" s="243"/>
      <c r="FG564" s="243"/>
      <c r="FH564" s="243"/>
      <c r="FI564" s="243"/>
      <c r="FJ564" s="243"/>
      <c r="FK564" s="243"/>
      <c r="FL564" s="243"/>
      <c r="FM564" s="243"/>
      <c r="FN564" s="243"/>
      <c r="FO564" s="243"/>
      <c r="FP564" s="243"/>
      <c r="FQ564" s="243"/>
      <c r="FR564" s="243"/>
      <c r="FS564" s="243"/>
      <c r="FT564" s="243"/>
      <c r="FU564" s="243"/>
      <c r="FV564" s="243"/>
      <c r="FW564" s="243"/>
      <c r="FX564" s="243"/>
      <c r="FY564" s="243"/>
      <c r="FZ564" s="243"/>
      <c r="GA564" s="243"/>
      <c r="GB564" s="243"/>
      <c r="GC564" s="243"/>
      <c r="GD564" s="243"/>
      <c r="GE564" s="243"/>
      <c r="GF564" s="243"/>
      <c r="GG564" s="243"/>
      <c r="GH564" s="243"/>
      <c r="GI564" s="243"/>
      <c r="GJ564" s="243"/>
      <c r="GK564" s="243"/>
      <c r="GL564" s="243"/>
      <c r="GM564" s="243"/>
      <c r="GN564" s="243"/>
      <c r="GO564" s="243"/>
      <c r="GP564" s="243"/>
      <c r="GQ564" s="243"/>
      <c r="GR564" s="243"/>
      <c r="GS564" s="243"/>
      <c r="GT564" s="243"/>
      <c r="GU564" s="243"/>
      <c r="GV564" s="243"/>
      <c r="GW564" s="243"/>
      <c r="GX564" s="243"/>
      <c r="GY564" s="243"/>
      <c r="GZ564" s="243"/>
      <c r="HA564" s="243"/>
      <c r="HB564" s="243"/>
      <c r="HC564" s="243"/>
      <c r="HD564" s="243"/>
      <c r="HE564" s="243"/>
      <c r="HF564" s="243"/>
      <c r="HG564" s="243"/>
      <c r="HH564" s="243"/>
      <c r="HI564" s="243"/>
      <c r="HJ564" s="243"/>
      <c r="HK564" s="243"/>
      <c r="HL564" s="243"/>
      <c r="HM564" s="243"/>
      <c r="HN564" s="243"/>
      <c r="HO564" s="243"/>
      <c r="HP564" s="243"/>
      <c r="HQ564" s="243"/>
      <c r="HR564" s="243"/>
      <c r="HS564" s="243"/>
      <c r="HT564" s="243"/>
      <c r="HU564" s="243"/>
      <c r="HV564" s="243"/>
      <c r="HW564" s="243"/>
      <c r="HX564" s="243"/>
      <c r="HY564" s="243"/>
      <c r="HZ564" s="243"/>
      <c r="IA564" s="243"/>
      <c r="IB564" s="243"/>
      <c r="IC564" s="243"/>
      <c r="ID564" s="243"/>
      <c r="IE564" s="243"/>
      <c r="IF564" s="243"/>
      <c r="IG564" s="243"/>
      <c r="IH564" s="243"/>
      <c r="II564" s="243"/>
      <c r="IJ564" s="243"/>
      <c r="IK564" s="243"/>
      <c r="IL564" s="243"/>
      <c r="IM564" s="243"/>
      <c r="IN564" s="243"/>
      <c r="IO564" s="243"/>
      <c r="IP564" s="243"/>
      <c r="IQ564" s="243"/>
      <c r="IR564" s="243"/>
      <c r="IS564" s="243"/>
      <c r="IT564" s="243"/>
      <c r="IU564" s="243"/>
      <c r="IV564" s="243"/>
    </row>
    <row r="565" spans="1:256" s="897" customFormat="1" outlineLevel="1">
      <c r="A565" s="608"/>
      <c r="B565" s="970">
        <v>6</v>
      </c>
      <c r="C565" s="971"/>
      <c r="D565" s="615"/>
      <c r="E565" s="616">
        <f t="shared" si="44"/>
        <v>0</v>
      </c>
      <c r="F565" s="616">
        <f t="shared" si="44"/>
        <v>0</v>
      </c>
      <c r="G565" s="616">
        <f t="shared" si="44"/>
        <v>0</v>
      </c>
      <c r="H565" s="616">
        <f t="shared" si="44"/>
        <v>0</v>
      </c>
      <c r="I565" s="616">
        <f t="shared" si="44"/>
        <v>0</v>
      </c>
      <c r="J565" s="616">
        <f t="shared" si="44"/>
        <v>5.8093090140487691E-2</v>
      </c>
      <c r="K565" s="616">
        <f t="shared" si="44"/>
        <v>6.0947897008553076E-2</v>
      </c>
      <c r="L565" s="616">
        <f t="shared" si="44"/>
        <v>6.4156273800607622E-2</v>
      </c>
      <c r="M565" s="616">
        <f t="shared" si="44"/>
        <v>6.3185955259789095E-2</v>
      </c>
      <c r="N565" s="616">
        <f t="shared" si="44"/>
        <v>6.1562003114844055E-2</v>
      </c>
      <c r="O565" s="616">
        <f t="shared" si="45"/>
        <v>6.1510139656654639E-2</v>
      </c>
      <c r="P565" s="616">
        <f t="shared" si="45"/>
        <v>6.2232725360120256E-2</v>
      </c>
      <c r="Q565" s="616">
        <f t="shared" si="45"/>
        <v>6.3277235440774682E-2</v>
      </c>
      <c r="R565" s="616">
        <f t="shared" si="45"/>
        <v>6.3035043958475701E-2</v>
      </c>
      <c r="S565" s="616">
        <f t="shared" si="45"/>
        <v>6.2807278765766528E-2</v>
      </c>
      <c r="T565" s="616">
        <f t="shared" si="45"/>
        <v>6.2636464259019586E-2</v>
      </c>
      <c r="U565" s="616">
        <f t="shared" si="45"/>
        <v>6.2531263312514351E-2</v>
      </c>
      <c r="V565" s="616">
        <f t="shared" si="45"/>
        <v>6.2506265625498436E-2</v>
      </c>
      <c r="W565" s="616">
        <f t="shared" si="45"/>
        <v>6.2514613250395534E-2</v>
      </c>
      <c r="X565" s="616">
        <f t="shared" si="45"/>
        <v>6.2109557046634345E-2</v>
      </c>
      <c r="Y565" s="616">
        <f t="shared" si="46"/>
        <v>6.1818576383501522E-2</v>
      </c>
      <c r="Z565" s="616">
        <f t="shared" si="46"/>
        <v>6.1618268736925108E-2</v>
      </c>
      <c r="AA565" s="616">
        <f t="shared" si="46"/>
        <v>6.1488987794116046E-2</v>
      </c>
      <c r="AB565" s="616">
        <f t="shared" si="46"/>
        <v>6.1413852880319642E-2</v>
      </c>
      <c r="AC565" s="616">
        <f t="shared" si="46"/>
        <v>6.1377861463920214E-2</v>
      </c>
      <c r="AD565" s="616">
        <f t="shared" si="46"/>
        <v>6.1366827544330427E-2</v>
      </c>
      <c r="AE565" s="616">
        <f t="shared" si="46"/>
        <v>6.136763397950129E-2</v>
      </c>
      <c r="AF565" s="616">
        <f t="shared" si="46"/>
        <v>6.1368156865207357E-2</v>
      </c>
      <c r="AG565" s="616">
        <f t="shared" si="46"/>
        <v>6.1357058217125671E-2</v>
      </c>
      <c r="AH565" s="616">
        <f t="shared" si="46"/>
        <v>6.112265858252619E-2</v>
      </c>
      <c r="AI565" s="616">
        <f t="shared" si="47"/>
        <v>6.0906335636282893E-2</v>
      </c>
      <c r="AJ565" s="616">
        <f t="shared" si="47"/>
        <v>6.0706075933259607E-2</v>
      </c>
      <c r="AK565" s="616">
        <f t="shared" si="47"/>
        <v>6.052015434274427E-2</v>
      </c>
      <c r="AL565" s="616">
        <f t="shared" si="47"/>
        <v>6.0347084225793823E-2</v>
      </c>
      <c r="AM565" s="616">
        <f t="shared" si="47"/>
        <v>6.0185577599040752E-2</v>
      </c>
      <c r="AN565" s="616">
        <f t="shared" si="47"/>
        <v>6.0034513025157166E-2</v>
      </c>
      <c r="AO565" s="616">
        <f t="shared" si="47"/>
        <v>5.9892909536281014E-2</v>
      </c>
      <c r="AP565" s="616">
        <f t="shared" si="47"/>
        <v>5.9759905308128358E-2</v>
      </c>
      <c r="AQ565" s="616">
        <f t="shared" si="47"/>
        <v>5.9634740104809403E-2</v>
      </c>
      <c r="AR565" s="616">
        <f t="shared" si="47"/>
        <v>5.9516740738785989E-2</v>
      </c>
      <c r="AS565" s="616">
        <f t="shared" si="48"/>
        <v>5.9405308958616621E-2</v>
      </c>
      <c r="AT565" s="616">
        <f t="shared" si="48"/>
        <v>5.9299911304358188E-2</v>
      </c>
      <c r="AU565" s="616">
        <f t="shared" si="48"/>
        <v>5.9200070567533958E-2</v>
      </c>
      <c r="AV565" s="616">
        <f t="shared" si="48"/>
        <v>5.9105358567177024E-2</v>
      </c>
      <c r="AW565" s="616">
        <f t="shared" si="48"/>
        <v>5.9015390011258884E-2</v>
      </c>
      <c r="AX565" s="616">
        <f t="shared" si="48"/>
        <v>5.8929817257893147E-2</v>
      </c>
      <c r="AY565" s="616">
        <f t="shared" si="48"/>
        <v>5.8848325826117653E-2</v>
      </c>
      <c r="AZ565" s="616">
        <f t="shared" si="48"/>
        <v>5.8770630534040968E-2</v>
      </c>
      <c r="BA565" s="617">
        <f t="shared" si="48"/>
        <v>5.8696472164396774E-2</v>
      </c>
      <c r="BB565" s="243"/>
      <c r="BC565" s="243"/>
      <c r="BD565" s="243"/>
      <c r="BE565" s="243"/>
      <c r="BF565" s="243"/>
      <c r="BG565" s="243"/>
      <c r="BH565" s="243"/>
      <c r="BI565" s="243"/>
      <c r="BJ565" s="243"/>
      <c r="BK565" s="243"/>
      <c r="BL565" s="243"/>
      <c r="BM565" s="243"/>
      <c r="BN565" s="243"/>
      <c r="BO565" s="243"/>
      <c r="BP565" s="243"/>
      <c r="BQ565" s="243"/>
      <c r="BR565" s="243"/>
      <c r="BS565" s="243"/>
      <c r="BT565" s="243"/>
      <c r="BU565" s="243"/>
      <c r="BV565" s="243"/>
      <c r="BW565" s="243"/>
      <c r="BX565" s="243"/>
      <c r="BY565" s="243"/>
      <c r="BZ565" s="243"/>
      <c r="CA565" s="243"/>
      <c r="CB565" s="243"/>
      <c r="CC565" s="243"/>
      <c r="CD565" s="243"/>
      <c r="CE565" s="243"/>
      <c r="CF565" s="243"/>
      <c r="CG565" s="243"/>
      <c r="CH565" s="243"/>
      <c r="CI565" s="243"/>
      <c r="CJ565" s="243"/>
      <c r="CK565" s="243"/>
      <c r="CL565" s="243"/>
      <c r="CM565" s="243"/>
      <c r="CN565" s="243"/>
      <c r="CO565" s="243"/>
      <c r="CP565" s="243"/>
      <c r="CQ565" s="243"/>
      <c r="CR565" s="243"/>
      <c r="CS565" s="243"/>
      <c r="CT565" s="243"/>
      <c r="CU565" s="243"/>
      <c r="CV565" s="243"/>
      <c r="CW565" s="243"/>
      <c r="CX565" s="243"/>
      <c r="CY565" s="243"/>
      <c r="CZ565" s="243"/>
      <c r="DA565" s="243"/>
      <c r="DB565" s="243"/>
      <c r="DC565" s="243"/>
      <c r="DD565" s="243"/>
      <c r="DE565" s="243"/>
      <c r="DF565" s="243"/>
      <c r="DG565" s="243"/>
      <c r="DH565" s="243"/>
      <c r="DI565" s="243"/>
      <c r="DJ565" s="243"/>
      <c r="DK565" s="243"/>
      <c r="DL565" s="243"/>
      <c r="DM565" s="243"/>
      <c r="DN565" s="243"/>
      <c r="DO565" s="243"/>
      <c r="DP565" s="243"/>
      <c r="DQ565" s="243"/>
      <c r="DR565" s="243"/>
      <c r="DS565" s="243"/>
      <c r="DT565" s="243"/>
      <c r="DU565" s="243"/>
      <c r="DV565" s="243"/>
      <c r="DW565" s="243"/>
      <c r="DX565" s="243"/>
      <c r="DY565" s="243"/>
      <c r="DZ565" s="243"/>
      <c r="EA565" s="243"/>
      <c r="EB565" s="243"/>
      <c r="EC565" s="243"/>
      <c r="ED565" s="243"/>
      <c r="EE565" s="243"/>
      <c r="EF565" s="243"/>
      <c r="EG565" s="243"/>
      <c r="EH565" s="243"/>
      <c r="EI565" s="243"/>
      <c r="EJ565" s="243"/>
      <c r="EK565" s="243"/>
      <c r="EL565" s="243"/>
      <c r="EM565" s="243"/>
      <c r="EN565" s="243"/>
      <c r="EO565" s="243"/>
      <c r="EP565" s="243"/>
      <c r="EQ565" s="243"/>
      <c r="ER565" s="243"/>
      <c r="ES565" s="243"/>
      <c r="ET565" s="243"/>
      <c r="EU565" s="243"/>
      <c r="EV565" s="243"/>
      <c r="EW565" s="243"/>
      <c r="EX565" s="243"/>
      <c r="EY565" s="243"/>
      <c r="EZ565" s="243"/>
      <c r="FA565" s="243"/>
      <c r="FB565" s="243"/>
      <c r="FC565" s="243"/>
      <c r="FD565" s="243"/>
      <c r="FE565" s="243"/>
      <c r="FF565" s="243"/>
      <c r="FG565" s="243"/>
      <c r="FH565" s="243"/>
      <c r="FI565" s="243"/>
      <c r="FJ565" s="243"/>
      <c r="FK565" s="243"/>
      <c r="FL565" s="243"/>
      <c r="FM565" s="243"/>
      <c r="FN565" s="243"/>
      <c r="FO565" s="243"/>
      <c r="FP565" s="243"/>
      <c r="FQ565" s="243"/>
      <c r="FR565" s="243"/>
      <c r="FS565" s="243"/>
      <c r="FT565" s="243"/>
      <c r="FU565" s="243"/>
      <c r="FV565" s="243"/>
      <c r="FW565" s="243"/>
      <c r="FX565" s="243"/>
      <c r="FY565" s="243"/>
      <c r="FZ565" s="243"/>
      <c r="GA565" s="243"/>
      <c r="GB565" s="243"/>
      <c r="GC565" s="243"/>
      <c r="GD565" s="243"/>
      <c r="GE565" s="243"/>
      <c r="GF565" s="243"/>
      <c r="GG565" s="243"/>
      <c r="GH565" s="243"/>
      <c r="GI565" s="243"/>
      <c r="GJ565" s="243"/>
      <c r="GK565" s="243"/>
      <c r="GL565" s="243"/>
      <c r="GM565" s="243"/>
      <c r="GN565" s="243"/>
      <c r="GO565" s="243"/>
      <c r="GP565" s="243"/>
      <c r="GQ565" s="243"/>
      <c r="GR565" s="243"/>
      <c r="GS565" s="243"/>
      <c r="GT565" s="243"/>
      <c r="GU565" s="243"/>
      <c r="GV565" s="243"/>
      <c r="GW565" s="243"/>
      <c r="GX565" s="243"/>
      <c r="GY565" s="243"/>
      <c r="GZ565" s="243"/>
      <c r="HA565" s="243"/>
      <c r="HB565" s="243"/>
      <c r="HC565" s="243"/>
      <c r="HD565" s="243"/>
      <c r="HE565" s="243"/>
      <c r="HF565" s="243"/>
      <c r="HG565" s="243"/>
      <c r="HH565" s="243"/>
      <c r="HI565" s="243"/>
      <c r="HJ565" s="243"/>
      <c r="HK565" s="243"/>
      <c r="HL565" s="243"/>
      <c r="HM565" s="243"/>
      <c r="HN565" s="243"/>
      <c r="HO565" s="243"/>
      <c r="HP565" s="243"/>
      <c r="HQ565" s="243"/>
      <c r="HR565" s="243"/>
      <c r="HS565" s="243"/>
      <c r="HT565" s="243"/>
      <c r="HU565" s="243"/>
      <c r="HV565" s="243"/>
      <c r="HW565" s="243"/>
      <c r="HX565" s="243"/>
      <c r="HY565" s="243"/>
      <c r="HZ565" s="243"/>
      <c r="IA565" s="243"/>
      <c r="IB565" s="243"/>
      <c r="IC565" s="243"/>
      <c r="ID565" s="243"/>
      <c r="IE565" s="243"/>
      <c r="IF565" s="243"/>
      <c r="IG565" s="243"/>
      <c r="IH565" s="243"/>
      <c r="II565" s="243"/>
      <c r="IJ565" s="243"/>
      <c r="IK565" s="243"/>
      <c r="IL565" s="243"/>
      <c r="IM565" s="243"/>
      <c r="IN565" s="243"/>
      <c r="IO565" s="243"/>
      <c r="IP565" s="243"/>
      <c r="IQ565" s="243"/>
      <c r="IR565" s="243"/>
      <c r="IS565" s="243"/>
      <c r="IT565" s="243"/>
      <c r="IU565" s="243"/>
      <c r="IV565" s="243"/>
    </row>
    <row r="566" spans="1:256" s="897" customFormat="1" outlineLevel="1">
      <c r="A566" s="608"/>
      <c r="B566" s="970">
        <v>7</v>
      </c>
      <c r="C566" s="971"/>
      <c r="D566" s="615"/>
      <c r="E566" s="616">
        <f t="shared" si="44"/>
        <v>0</v>
      </c>
      <c r="F566" s="616">
        <f t="shared" si="44"/>
        <v>0</v>
      </c>
      <c r="G566" s="616">
        <f t="shared" si="44"/>
        <v>0</v>
      </c>
      <c r="H566" s="616">
        <f t="shared" si="44"/>
        <v>0</v>
      </c>
      <c r="I566" s="616">
        <f t="shared" si="44"/>
        <v>0</v>
      </c>
      <c r="J566" s="616">
        <f t="shared" si="44"/>
        <v>0</v>
      </c>
      <c r="K566" s="616">
        <f t="shared" si="44"/>
        <v>6.3810406339029235E-2</v>
      </c>
      <c r="L566" s="616">
        <f t="shared" si="44"/>
        <v>6.7200882146644103E-2</v>
      </c>
      <c r="M566" s="616">
        <f t="shared" si="44"/>
        <v>6.4889018534869614E-2</v>
      </c>
      <c r="N566" s="616">
        <f t="shared" si="44"/>
        <v>6.2431006885786511E-2</v>
      </c>
      <c r="O566" s="616">
        <f t="shared" si="45"/>
        <v>6.2194872640442211E-2</v>
      </c>
      <c r="P566" s="616">
        <f t="shared" si="45"/>
        <v>6.2924237439170305E-2</v>
      </c>
      <c r="Q566" s="616">
        <f t="shared" si="45"/>
        <v>6.4019898184368484E-2</v>
      </c>
      <c r="R566" s="616">
        <f t="shared" si="45"/>
        <v>6.3654408932972251E-2</v>
      </c>
      <c r="S566" s="616">
        <f t="shared" si="45"/>
        <v>6.3332372301426521E-2</v>
      </c>
      <c r="T566" s="616">
        <f t="shared" si="45"/>
        <v>6.3091873281818867E-2</v>
      </c>
      <c r="U566" s="616">
        <f t="shared" si="45"/>
        <v>6.2935655533597812E-2</v>
      </c>
      <c r="V566" s="616">
        <f t="shared" si="45"/>
        <v>6.2874860055405435E-2</v>
      </c>
      <c r="W566" s="616">
        <f t="shared" si="45"/>
        <v>6.2855494729859851E-2</v>
      </c>
      <c r="X566" s="616">
        <f t="shared" si="45"/>
        <v>6.2397030260118447E-2</v>
      </c>
      <c r="Y566" s="616">
        <f t="shared" si="46"/>
        <v>6.2067408013327219E-2</v>
      </c>
      <c r="Z566" s="616">
        <f t="shared" si="46"/>
        <v>6.1838981951406025E-2</v>
      </c>
      <c r="AA566" s="616">
        <f t="shared" si="46"/>
        <v>6.1689085552576906E-2</v>
      </c>
      <c r="AB566" s="616">
        <f t="shared" si="46"/>
        <v>6.1598644981593287E-2</v>
      </c>
      <c r="AC566" s="616">
        <f t="shared" si="46"/>
        <v>6.1551026363117822E-2</v>
      </c>
      <c r="AD566" s="616">
        <f t="shared" si="46"/>
        <v>6.1530780038965283E-2</v>
      </c>
      <c r="AE566" s="616">
        <f t="shared" si="46"/>
        <v>6.1523817164206296E-2</v>
      </c>
      <c r="AF566" s="616">
        <f t="shared" si="46"/>
        <v>6.1517264159999252E-2</v>
      </c>
      <c r="AG566" s="616">
        <f t="shared" si="46"/>
        <v>6.1499198046962134E-2</v>
      </c>
      <c r="AH566" s="616">
        <f t="shared" si="46"/>
        <v>6.1249078674761037E-2</v>
      </c>
      <c r="AI566" s="616">
        <f t="shared" si="47"/>
        <v>6.1019020904258925E-2</v>
      </c>
      <c r="AJ566" s="616">
        <f t="shared" si="47"/>
        <v>6.080670415063838E-2</v>
      </c>
      <c r="AK566" s="616">
        <f t="shared" si="47"/>
        <v>6.0610152445990773E-2</v>
      </c>
      <c r="AL566" s="616">
        <f t="shared" si="47"/>
        <v>6.0427672758032402E-2</v>
      </c>
      <c r="AM566" s="616">
        <f t="shared" si="47"/>
        <v>6.0257806098985789E-2</v>
      </c>
      <c r="AN566" s="616">
        <f t="shared" si="47"/>
        <v>6.0099288433807851E-2</v>
      </c>
      <c r="AO566" s="616">
        <f t="shared" si="47"/>
        <v>5.9951019170393138E-2</v>
      </c>
      <c r="AP566" s="616">
        <f t="shared" si="47"/>
        <v>5.981203556982928E-2</v>
      </c>
      <c r="AQ566" s="616">
        <f t="shared" si="47"/>
        <v>5.9681491818479149E-2</v>
      </c>
      <c r="AR566" s="616">
        <f t="shared" si="47"/>
        <v>5.9558641800266265E-2</v>
      </c>
      <c r="AS566" s="616">
        <f t="shared" si="48"/>
        <v>5.9442824827756091E-2</v>
      </c>
      <c r="AT566" s="616">
        <f t="shared" si="48"/>
        <v>5.933345375567467E-2</v>
      </c>
      <c r="AU566" s="616">
        <f t="shared" si="48"/>
        <v>5.9230005025344257E-2</v>
      </c>
      <c r="AV566" s="616">
        <f t="shared" si="48"/>
        <v>5.9132010283732939E-2</v>
      </c>
      <c r="AW566" s="616">
        <f t="shared" si="48"/>
        <v>5.9039049294027368E-2</v>
      </c>
      <c r="AX566" s="616">
        <f t="shared" si="48"/>
        <v>5.8950743911343473E-2</v>
      </c>
      <c r="AY566" s="616">
        <f t="shared" si="48"/>
        <v>5.8866752941435285E-2</v>
      </c>
      <c r="AZ566" s="616">
        <f t="shared" si="48"/>
        <v>5.8786767735010015E-2</v>
      </c>
      <c r="BA566" s="617">
        <f t="shared" si="48"/>
        <v>5.871050839771641E-2</v>
      </c>
      <c r="BB566" s="243"/>
      <c r="BC566" s="243"/>
      <c r="BD566" s="243"/>
      <c r="BE566" s="243"/>
      <c r="BF566" s="243"/>
      <c r="BG566" s="243"/>
      <c r="BH566" s="243"/>
      <c r="BI566" s="243"/>
      <c r="BJ566" s="243"/>
      <c r="BK566" s="243"/>
      <c r="BL566" s="243"/>
      <c r="BM566" s="243"/>
      <c r="BN566" s="243"/>
      <c r="BO566" s="243"/>
      <c r="BP566" s="243"/>
      <c r="BQ566" s="243"/>
      <c r="BR566" s="243"/>
      <c r="BS566" s="243"/>
      <c r="BT566" s="243"/>
      <c r="BU566" s="243"/>
      <c r="BV566" s="243"/>
      <c r="BW566" s="243"/>
      <c r="BX566" s="243"/>
      <c r="BY566" s="243"/>
      <c r="BZ566" s="243"/>
      <c r="CA566" s="243"/>
      <c r="CB566" s="243"/>
      <c r="CC566" s="243"/>
      <c r="CD566" s="243"/>
      <c r="CE566" s="243"/>
      <c r="CF566" s="243"/>
      <c r="CG566" s="243"/>
      <c r="CH566" s="243"/>
      <c r="CI566" s="243"/>
      <c r="CJ566" s="243"/>
      <c r="CK566" s="243"/>
      <c r="CL566" s="243"/>
      <c r="CM566" s="243"/>
      <c r="CN566" s="243"/>
      <c r="CO566" s="243"/>
      <c r="CP566" s="243"/>
      <c r="CQ566" s="243"/>
      <c r="CR566" s="243"/>
      <c r="CS566" s="243"/>
      <c r="CT566" s="243"/>
      <c r="CU566" s="243"/>
      <c r="CV566" s="243"/>
      <c r="CW566" s="243"/>
      <c r="CX566" s="243"/>
      <c r="CY566" s="243"/>
      <c r="CZ566" s="243"/>
      <c r="DA566" s="243"/>
      <c r="DB566" s="243"/>
      <c r="DC566" s="243"/>
      <c r="DD566" s="243"/>
      <c r="DE566" s="243"/>
      <c r="DF566" s="243"/>
      <c r="DG566" s="243"/>
      <c r="DH566" s="243"/>
      <c r="DI566" s="243"/>
      <c r="DJ566" s="243"/>
      <c r="DK566" s="243"/>
      <c r="DL566" s="243"/>
      <c r="DM566" s="243"/>
      <c r="DN566" s="243"/>
      <c r="DO566" s="243"/>
      <c r="DP566" s="243"/>
      <c r="DQ566" s="243"/>
      <c r="DR566" s="243"/>
      <c r="DS566" s="243"/>
      <c r="DT566" s="243"/>
      <c r="DU566" s="243"/>
      <c r="DV566" s="243"/>
      <c r="DW566" s="243"/>
      <c r="DX566" s="243"/>
      <c r="DY566" s="243"/>
      <c r="DZ566" s="243"/>
      <c r="EA566" s="243"/>
      <c r="EB566" s="243"/>
      <c r="EC566" s="243"/>
      <c r="ED566" s="243"/>
      <c r="EE566" s="243"/>
      <c r="EF566" s="243"/>
      <c r="EG566" s="243"/>
      <c r="EH566" s="243"/>
      <c r="EI566" s="243"/>
      <c r="EJ566" s="243"/>
      <c r="EK566" s="243"/>
      <c r="EL566" s="243"/>
      <c r="EM566" s="243"/>
      <c r="EN566" s="243"/>
      <c r="EO566" s="243"/>
      <c r="EP566" s="243"/>
      <c r="EQ566" s="243"/>
      <c r="ER566" s="243"/>
      <c r="ES566" s="243"/>
      <c r="ET566" s="243"/>
      <c r="EU566" s="243"/>
      <c r="EV566" s="243"/>
      <c r="EW566" s="243"/>
      <c r="EX566" s="243"/>
      <c r="EY566" s="243"/>
      <c r="EZ566" s="243"/>
      <c r="FA566" s="243"/>
      <c r="FB566" s="243"/>
      <c r="FC566" s="243"/>
      <c r="FD566" s="243"/>
      <c r="FE566" s="243"/>
      <c r="FF566" s="243"/>
      <c r="FG566" s="243"/>
      <c r="FH566" s="243"/>
      <c r="FI566" s="243"/>
      <c r="FJ566" s="243"/>
      <c r="FK566" s="243"/>
      <c r="FL566" s="243"/>
      <c r="FM566" s="243"/>
      <c r="FN566" s="243"/>
      <c r="FO566" s="243"/>
      <c r="FP566" s="243"/>
      <c r="FQ566" s="243"/>
      <c r="FR566" s="243"/>
      <c r="FS566" s="243"/>
      <c r="FT566" s="243"/>
      <c r="FU566" s="243"/>
      <c r="FV566" s="243"/>
      <c r="FW566" s="243"/>
      <c r="FX566" s="243"/>
      <c r="FY566" s="243"/>
      <c r="FZ566" s="243"/>
      <c r="GA566" s="243"/>
      <c r="GB566" s="243"/>
      <c r="GC566" s="243"/>
      <c r="GD566" s="243"/>
      <c r="GE566" s="243"/>
      <c r="GF566" s="243"/>
      <c r="GG566" s="243"/>
      <c r="GH566" s="243"/>
      <c r="GI566" s="243"/>
      <c r="GJ566" s="243"/>
      <c r="GK566" s="243"/>
      <c r="GL566" s="243"/>
      <c r="GM566" s="243"/>
      <c r="GN566" s="243"/>
      <c r="GO566" s="243"/>
      <c r="GP566" s="243"/>
      <c r="GQ566" s="243"/>
      <c r="GR566" s="243"/>
      <c r="GS566" s="243"/>
      <c r="GT566" s="243"/>
      <c r="GU566" s="243"/>
      <c r="GV566" s="243"/>
      <c r="GW566" s="243"/>
      <c r="GX566" s="243"/>
      <c r="GY566" s="243"/>
      <c r="GZ566" s="243"/>
      <c r="HA566" s="243"/>
      <c r="HB566" s="243"/>
      <c r="HC566" s="243"/>
      <c r="HD566" s="243"/>
      <c r="HE566" s="243"/>
      <c r="HF566" s="243"/>
      <c r="HG566" s="243"/>
      <c r="HH566" s="243"/>
      <c r="HI566" s="243"/>
      <c r="HJ566" s="243"/>
      <c r="HK566" s="243"/>
      <c r="HL566" s="243"/>
      <c r="HM566" s="243"/>
      <c r="HN566" s="243"/>
      <c r="HO566" s="243"/>
      <c r="HP566" s="243"/>
      <c r="HQ566" s="243"/>
      <c r="HR566" s="243"/>
      <c r="HS566" s="243"/>
      <c r="HT566" s="243"/>
      <c r="HU566" s="243"/>
      <c r="HV566" s="243"/>
      <c r="HW566" s="243"/>
      <c r="HX566" s="243"/>
      <c r="HY566" s="243"/>
      <c r="HZ566" s="243"/>
      <c r="IA566" s="243"/>
      <c r="IB566" s="243"/>
      <c r="IC566" s="243"/>
      <c r="ID566" s="243"/>
      <c r="IE566" s="243"/>
      <c r="IF566" s="243"/>
      <c r="IG566" s="243"/>
      <c r="IH566" s="243"/>
      <c r="II566" s="243"/>
      <c r="IJ566" s="243"/>
      <c r="IK566" s="243"/>
      <c r="IL566" s="243"/>
      <c r="IM566" s="243"/>
      <c r="IN566" s="243"/>
      <c r="IO566" s="243"/>
      <c r="IP566" s="243"/>
      <c r="IQ566" s="243"/>
      <c r="IR566" s="243"/>
      <c r="IS566" s="243"/>
      <c r="IT566" s="243"/>
      <c r="IU566" s="243"/>
      <c r="IV566" s="243"/>
    </row>
    <row r="567" spans="1:256" s="897" customFormat="1" outlineLevel="1">
      <c r="A567" s="608"/>
      <c r="B567" s="970">
        <v>8</v>
      </c>
      <c r="C567" s="971"/>
      <c r="D567" s="615"/>
      <c r="E567" s="616">
        <f t="shared" si="44"/>
        <v>0</v>
      </c>
      <c r="F567" s="616">
        <f t="shared" si="44"/>
        <v>0</v>
      </c>
      <c r="G567" s="616">
        <f t="shared" si="44"/>
        <v>0</v>
      </c>
      <c r="H567" s="616">
        <f t="shared" si="44"/>
        <v>0</v>
      </c>
      <c r="I567" s="616">
        <f t="shared" si="44"/>
        <v>0</v>
      </c>
      <c r="J567" s="616">
        <f t="shared" si="44"/>
        <v>0</v>
      </c>
      <c r="K567" s="616">
        <f t="shared" si="44"/>
        <v>0</v>
      </c>
      <c r="L567" s="616">
        <f t="shared" si="44"/>
        <v>7.0602163757749636E-2</v>
      </c>
      <c r="M567" s="616">
        <f t="shared" si="44"/>
        <v>6.5428734670989863E-2</v>
      </c>
      <c r="N567" s="616">
        <f t="shared" si="44"/>
        <v>6.1971604651711365E-2</v>
      </c>
      <c r="O567" s="616">
        <f t="shared" si="45"/>
        <v>6.1791372704693703E-2</v>
      </c>
      <c r="P567" s="616">
        <f t="shared" si="45"/>
        <v>6.274709226180919E-2</v>
      </c>
      <c r="Q567" s="616">
        <f t="shared" si="45"/>
        <v>6.4054817502547712E-2</v>
      </c>
      <c r="R567" s="616">
        <f t="shared" si="45"/>
        <v>6.3632125456715594E-2</v>
      </c>
      <c r="S567" s="616">
        <f t="shared" si="45"/>
        <v>6.3272633152496649E-2</v>
      </c>
      <c r="T567" s="616">
        <f t="shared" si="45"/>
        <v>6.3012066239559017E-2</v>
      </c>
      <c r="U567" s="616">
        <f t="shared" si="45"/>
        <v>6.2848220023808077E-2</v>
      </c>
      <c r="V567" s="616">
        <f t="shared" si="45"/>
        <v>6.2789851201507929E-2</v>
      </c>
      <c r="W567" s="616">
        <f t="shared" si="45"/>
        <v>6.2775957464315191E-2</v>
      </c>
      <c r="X567" s="616">
        <f t="shared" si="45"/>
        <v>6.2288386834134624E-2</v>
      </c>
      <c r="Y567" s="616">
        <f t="shared" si="46"/>
        <v>6.1943017466926653E-2</v>
      </c>
      <c r="Z567" s="616">
        <f t="shared" si="46"/>
        <v>6.1707683632161725E-2</v>
      </c>
      <c r="AA567" s="616">
        <f t="shared" si="46"/>
        <v>6.155664354286694E-2</v>
      </c>
      <c r="AB567" s="616">
        <f t="shared" si="46"/>
        <v>6.1468684670432649E-2</v>
      </c>
      <c r="AC567" s="616">
        <f t="shared" si="46"/>
        <v>6.1425646047132965E-2</v>
      </c>
      <c r="AD567" s="616">
        <f t="shared" si="46"/>
        <v>6.141093511714546E-2</v>
      </c>
      <c r="AE567" s="616">
        <f t="shared" si="46"/>
        <v>6.1409616808714595E-2</v>
      </c>
      <c r="AF567" s="616">
        <f t="shared" si="46"/>
        <v>6.1408190294647502E-2</v>
      </c>
      <c r="AG567" s="616">
        <f t="shared" si="46"/>
        <v>6.1394262514292475E-2</v>
      </c>
      <c r="AH567" s="616">
        <f t="shared" si="46"/>
        <v>6.1137856601513052E-2</v>
      </c>
      <c r="AI567" s="616">
        <f t="shared" si="47"/>
        <v>6.0902872262085905E-2</v>
      </c>
      <c r="AJ567" s="616">
        <f t="shared" si="47"/>
        <v>6.0686732628504547E-2</v>
      </c>
      <c r="AK567" s="616">
        <f t="shared" si="47"/>
        <v>6.0487258204674488E-2</v>
      </c>
      <c r="AL567" s="616">
        <f t="shared" si="47"/>
        <v>6.0302593112475655E-2</v>
      </c>
      <c r="AM567" s="616">
        <f t="shared" si="47"/>
        <v>6.0131147177011401E-2</v>
      </c>
      <c r="AN567" s="616">
        <f t="shared" si="47"/>
        <v>5.9971550019391584E-2</v>
      </c>
      <c r="AO567" s="616">
        <f t="shared" si="47"/>
        <v>5.9822614349604342E-2</v>
      </c>
      <c r="AP567" s="616">
        <f t="shared" si="47"/>
        <v>5.9683306377959822E-2</v>
      </c>
      <c r="AQ567" s="616">
        <f t="shared" si="47"/>
        <v>5.9552721784952523E-2</v>
      </c>
      <c r="AR567" s="616">
        <f t="shared" si="47"/>
        <v>5.9430066068308696E-2</v>
      </c>
      <c r="AS567" s="616">
        <f t="shared" si="48"/>
        <v>5.9314638364420968E-2</v>
      </c>
      <c r="AT567" s="616">
        <f t="shared" si="48"/>
        <v>5.9205818048080561E-2</v>
      </c>
      <c r="AU567" s="616">
        <f t="shared" si="48"/>
        <v>5.9103053569369512E-2</v>
      </c>
      <c r="AV567" s="616">
        <f t="shared" si="48"/>
        <v>5.9005853103771377E-2</v>
      </c>
      <c r="AW567" s="616">
        <f t="shared" si="48"/>
        <v>5.8913776680946217E-2</v>
      </c>
      <c r="AX567" s="616">
        <f t="shared" si="48"/>
        <v>5.8826429526359414E-2</v>
      </c>
      <c r="AY567" s="616">
        <f t="shared" si="48"/>
        <v>5.8743456403187677E-2</v>
      </c>
      <c r="AZ567" s="616">
        <f t="shared" si="48"/>
        <v>5.8664536783469945E-2</v>
      </c>
      <c r="BA567" s="617">
        <f t="shared" si="48"/>
        <v>5.8589380710096783E-2</v>
      </c>
      <c r="BB567" s="243"/>
      <c r="BC567" s="243"/>
      <c r="BD567" s="243"/>
      <c r="BE567" s="243"/>
      <c r="BF567" s="243"/>
      <c r="BG567" s="243"/>
      <c r="BH567" s="243"/>
      <c r="BI567" s="243"/>
      <c r="BJ567" s="243"/>
      <c r="BK567" s="243"/>
      <c r="BL567" s="243"/>
      <c r="BM567" s="243"/>
      <c r="BN567" s="243"/>
      <c r="BO567" s="243"/>
      <c r="BP567" s="243"/>
      <c r="BQ567" s="243"/>
      <c r="BR567" s="243"/>
      <c r="BS567" s="243"/>
      <c r="BT567" s="243"/>
      <c r="BU567" s="243"/>
      <c r="BV567" s="243"/>
      <c r="BW567" s="243"/>
      <c r="BX567" s="243"/>
      <c r="BY567" s="243"/>
      <c r="BZ567" s="243"/>
      <c r="CA567" s="243"/>
      <c r="CB567" s="243"/>
      <c r="CC567" s="243"/>
      <c r="CD567" s="243"/>
      <c r="CE567" s="243"/>
      <c r="CF567" s="243"/>
      <c r="CG567" s="243"/>
      <c r="CH567" s="243"/>
      <c r="CI567" s="243"/>
      <c r="CJ567" s="243"/>
      <c r="CK567" s="243"/>
      <c r="CL567" s="243"/>
      <c r="CM567" s="243"/>
      <c r="CN567" s="243"/>
      <c r="CO567" s="243"/>
      <c r="CP567" s="243"/>
      <c r="CQ567" s="243"/>
      <c r="CR567" s="243"/>
      <c r="CS567" s="243"/>
      <c r="CT567" s="243"/>
      <c r="CU567" s="243"/>
      <c r="CV567" s="243"/>
      <c r="CW567" s="243"/>
      <c r="CX567" s="243"/>
      <c r="CY567" s="243"/>
      <c r="CZ567" s="243"/>
      <c r="DA567" s="243"/>
      <c r="DB567" s="243"/>
      <c r="DC567" s="243"/>
      <c r="DD567" s="243"/>
      <c r="DE567" s="243"/>
      <c r="DF567" s="243"/>
      <c r="DG567" s="243"/>
      <c r="DH567" s="243"/>
      <c r="DI567" s="243"/>
      <c r="DJ567" s="243"/>
      <c r="DK567" s="243"/>
      <c r="DL567" s="243"/>
      <c r="DM567" s="243"/>
      <c r="DN567" s="243"/>
      <c r="DO567" s="243"/>
      <c r="DP567" s="243"/>
      <c r="DQ567" s="243"/>
      <c r="DR567" s="243"/>
      <c r="DS567" s="243"/>
      <c r="DT567" s="243"/>
      <c r="DU567" s="243"/>
      <c r="DV567" s="243"/>
      <c r="DW567" s="243"/>
      <c r="DX567" s="243"/>
      <c r="DY567" s="243"/>
      <c r="DZ567" s="243"/>
      <c r="EA567" s="243"/>
      <c r="EB567" s="243"/>
      <c r="EC567" s="243"/>
      <c r="ED567" s="243"/>
      <c r="EE567" s="243"/>
      <c r="EF567" s="243"/>
      <c r="EG567" s="243"/>
      <c r="EH567" s="243"/>
      <c r="EI567" s="243"/>
      <c r="EJ567" s="243"/>
      <c r="EK567" s="243"/>
      <c r="EL567" s="243"/>
      <c r="EM567" s="243"/>
      <c r="EN567" s="243"/>
      <c r="EO567" s="243"/>
      <c r="EP567" s="243"/>
      <c r="EQ567" s="243"/>
      <c r="ER567" s="243"/>
      <c r="ES567" s="243"/>
      <c r="ET567" s="243"/>
      <c r="EU567" s="243"/>
      <c r="EV567" s="243"/>
      <c r="EW567" s="243"/>
      <c r="EX567" s="243"/>
      <c r="EY567" s="243"/>
      <c r="EZ567" s="243"/>
      <c r="FA567" s="243"/>
      <c r="FB567" s="243"/>
      <c r="FC567" s="243"/>
      <c r="FD567" s="243"/>
      <c r="FE567" s="243"/>
      <c r="FF567" s="243"/>
      <c r="FG567" s="243"/>
      <c r="FH567" s="243"/>
      <c r="FI567" s="243"/>
      <c r="FJ567" s="243"/>
      <c r="FK567" s="243"/>
      <c r="FL567" s="243"/>
      <c r="FM567" s="243"/>
      <c r="FN567" s="243"/>
      <c r="FO567" s="243"/>
      <c r="FP567" s="243"/>
      <c r="FQ567" s="243"/>
      <c r="FR567" s="243"/>
      <c r="FS567" s="243"/>
      <c r="FT567" s="243"/>
      <c r="FU567" s="243"/>
      <c r="FV567" s="243"/>
      <c r="FW567" s="243"/>
      <c r="FX567" s="243"/>
      <c r="FY567" s="243"/>
      <c r="FZ567" s="243"/>
      <c r="GA567" s="243"/>
      <c r="GB567" s="243"/>
      <c r="GC567" s="243"/>
      <c r="GD567" s="243"/>
      <c r="GE567" s="243"/>
      <c r="GF567" s="243"/>
      <c r="GG567" s="243"/>
      <c r="GH567" s="243"/>
      <c r="GI567" s="243"/>
      <c r="GJ567" s="243"/>
      <c r="GK567" s="243"/>
      <c r="GL567" s="243"/>
      <c r="GM567" s="243"/>
      <c r="GN567" s="243"/>
      <c r="GO567" s="243"/>
      <c r="GP567" s="243"/>
      <c r="GQ567" s="243"/>
      <c r="GR567" s="243"/>
      <c r="GS567" s="243"/>
      <c r="GT567" s="243"/>
      <c r="GU567" s="243"/>
      <c r="GV567" s="243"/>
      <c r="GW567" s="243"/>
      <c r="GX567" s="243"/>
      <c r="GY567" s="243"/>
      <c r="GZ567" s="243"/>
      <c r="HA567" s="243"/>
      <c r="HB567" s="243"/>
      <c r="HC567" s="243"/>
      <c r="HD567" s="243"/>
      <c r="HE567" s="243"/>
      <c r="HF567" s="243"/>
      <c r="HG567" s="243"/>
      <c r="HH567" s="243"/>
      <c r="HI567" s="243"/>
      <c r="HJ567" s="243"/>
      <c r="HK567" s="243"/>
      <c r="HL567" s="243"/>
      <c r="HM567" s="243"/>
      <c r="HN567" s="243"/>
      <c r="HO567" s="243"/>
      <c r="HP567" s="243"/>
      <c r="HQ567" s="243"/>
      <c r="HR567" s="243"/>
      <c r="HS567" s="243"/>
      <c r="HT567" s="243"/>
      <c r="HU567" s="243"/>
      <c r="HV567" s="243"/>
      <c r="HW567" s="243"/>
      <c r="HX567" s="243"/>
      <c r="HY567" s="243"/>
      <c r="HZ567" s="243"/>
      <c r="IA567" s="243"/>
      <c r="IB567" s="243"/>
      <c r="IC567" s="243"/>
      <c r="ID567" s="243"/>
      <c r="IE567" s="243"/>
      <c r="IF567" s="243"/>
      <c r="IG567" s="243"/>
      <c r="IH567" s="243"/>
      <c r="II567" s="243"/>
      <c r="IJ567" s="243"/>
      <c r="IK567" s="243"/>
      <c r="IL567" s="243"/>
      <c r="IM567" s="243"/>
      <c r="IN567" s="243"/>
      <c r="IO567" s="243"/>
      <c r="IP567" s="243"/>
      <c r="IQ567" s="243"/>
      <c r="IR567" s="243"/>
      <c r="IS567" s="243"/>
      <c r="IT567" s="243"/>
      <c r="IU567" s="243"/>
      <c r="IV567" s="243"/>
    </row>
    <row r="568" spans="1:256" s="897" customFormat="1" outlineLevel="1">
      <c r="A568" s="608"/>
      <c r="B568" s="970">
        <v>9</v>
      </c>
      <c r="C568" s="971"/>
      <c r="D568" s="615"/>
      <c r="E568" s="616">
        <f t="shared" si="44"/>
        <v>0</v>
      </c>
      <c r="F568" s="616">
        <f t="shared" si="44"/>
        <v>0</v>
      </c>
      <c r="G568" s="616">
        <f t="shared" si="44"/>
        <v>0</v>
      </c>
      <c r="H568" s="616">
        <f t="shared" si="44"/>
        <v>0</v>
      </c>
      <c r="I568" s="616">
        <f t="shared" si="44"/>
        <v>0</v>
      </c>
      <c r="J568" s="616">
        <f t="shared" si="44"/>
        <v>0</v>
      </c>
      <c r="K568" s="616">
        <f t="shared" si="44"/>
        <v>0</v>
      </c>
      <c r="L568" s="616">
        <f t="shared" si="44"/>
        <v>0</v>
      </c>
      <c r="M568" s="616">
        <f t="shared" si="44"/>
        <v>6.0280304943863161E-2</v>
      </c>
      <c r="N568" s="616">
        <f t="shared" si="44"/>
        <v>5.7682450675901054E-2</v>
      </c>
      <c r="O568" s="616">
        <f t="shared" si="45"/>
        <v>5.8870585397705621E-2</v>
      </c>
      <c r="P568" s="616">
        <f t="shared" si="45"/>
        <v>6.0792346134701081E-2</v>
      </c>
      <c r="Q568" s="616">
        <f t="shared" si="45"/>
        <v>6.2750161002355087E-2</v>
      </c>
      <c r="R568" s="616">
        <f t="shared" si="45"/>
        <v>6.2474872126893066E-2</v>
      </c>
      <c r="S568" s="616">
        <f t="shared" si="45"/>
        <v>6.2229661655523794E-2</v>
      </c>
      <c r="T568" s="616">
        <f t="shared" si="45"/>
        <v>6.2067095446476372E-2</v>
      </c>
      <c r="U568" s="616">
        <f t="shared" si="45"/>
        <v>6.1990144772169575E-2</v>
      </c>
      <c r="V568" s="616">
        <f t="shared" si="45"/>
        <v>6.2011762239665202E-2</v>
      </c>
      <c r="W568" s="616">
        <f t="shared" si="45"/>
        <v>6.2067327347078427E-2</v>
      </c>
      <c r="X568" s="616">
        <f t="shared" si="45"/>
        <v>6.1598493232013718E-2</v>
      </c>
      <c r="Y568" s="616">
        <f t="shared" si="46"/>
        <v>6.127983744234955E-2</v>
      </c>
      <c r="Z568" s="616">
        <f t="shared" si="46"/>
        <v>6.1075198525201158E-2</v>
      </c>
      <c r="AA568" s="616">
        <f t="shared" si="46"/>
        <v>6.0956333389409423E-2</v>
      </c>
      <c r="AB568" s="616">
        <f t="shared" si="46"/>
        <v>6.0900436313654938E-2</v>
      </c>
      <c r="AC568" s="616">
        <f t="shared" si="46"/>
        <v>6.0888306973334139E-2</v>
      </c>
      <c r="AD568" s="616">
        <f t="shared" si="46"/>
        <v>6.0902631232917281E-2</v>
      </c>
      <c r="AE568" s="616">
        <f t="shared" si="46"/>
        <v>6.0927990935718324E-2</v>
      </c>
      <c r="AF568" s="616">
        <f t="shared" si="46"/>
        <v>6.0950569844115732E-2</v>
      </c>
      <c r="AG568" s="616">
        <f t="shared" si="46"/>
        <v>6.0957771807429229E-2</v>
      </c>
      <c r="AH568" s="616">
        <f t="shared" si="46"/>
        <v>6.070965437183462E-2</v>
      </c>
      <c r="AI568" s="616">
        <f t="shared" si="47"/>
        <v>6.0483163041817667E-2</v>
      </c>
      <c r="AJ568" s="616">
        <f t="shared" si="47"/>
        <v>6.0275588474461461E-2</v>
      </c>
      <c r="AK568" s="616">
        <f t="shared" si="47"/>
        <v>6.0084655756905692E-2</v>
      </c>
      <c r="AL568" s="616">
        <f t="shared" si="47"/>
        <v>5.990844068893808E-2</v>
      </c>
      <c r="AM568" s="616">
        <f t="shared" si="47"/>
        <v>5.9745304706560809E-2</v>
      </c>
      <c r="AN568" s="616">
        <f t="shared" si="47"/>
        <v>5.9593843777330457E-2</v>
      </c>
      <c r="AO568" s="616">
        <f t="shared" si="47"/>
        <v>5.9452847888714855E-2</v>
      </c>
      <c r="AP568" s="616">
        <f t="shared" si="47"/>
        <v>5.932126865332954E-2</v>
      </c>
      <c r="AQ568" s="616">
        <f t="shared" si="47"/>
        <v>5.9198193195025617E-2</v>
      </c>
      <c r="AR568" s="616">
        <f t="shared" si="47"/>
        <v>5.9082822939579671E-2</v>
      </c>
      <c r="AS568" s="616">
        <f t="shared" si="48"/>
        <v>5.8974456267920639E-2</v>
      </c>
      <c r="AT568" s="616">
        <f t="shared" si="48"/>
        <v>5.8872474235404315E-2</v>
      </c>
      <c r="AU568" s="616">
        <f t="shared" si="48"/>
        <v>5.8776328742980999E-2</v>
      </c>
      <c r="AV568" s="616">
        <f t="shared" si="48"/>
        <v>5.86855326827882E-2</v>
      </c>
      <c r="AW568" s="616">
        <f t="shared" si="48"/>
        <v>5.8599651684083431E-2</v>
      </c>
      <c r="AX568" s="616">
        <f t="shared" si="48"/>
        <v>5.8518297164298794E-2</v>
      </c>
      <c r="AY568" s="616">
        <f t="shared" si="48"/>
        <v>5.8441120450643869E-2</v>
      </c>
      <c r="AZ568" s="616">
        <f t="shared" si="48"/>
        <v>5.8367807784653891E-2</v>
      </c>
      <c r="BA568" s="617">
        <f t="shared" si="48"/>
        <v>5.8298076058744375E-2</v>
      </c>
      <c r="BB568" s="243"/>
      <c r="BC568" s="243"/>
      <c r="BD568" s="243"/>
      <c r="BE568" s="243"/>
      <c r="BF568" s="243"/>
      <c r="BG568" s="243"/>
      <c r="BH568" s="243"/>
      <c r="BI568" s="243"/>
      <c r="BJ568" s="243"/>
      <c r="BK568" s="243"/>
      <c r="BL568" s="243"/>
      <c r="BM568" s="243"/>
      <c r="BN568" s="243"/>
      <c r="BO568" s="243"/>
      <c r="BP568" s="243"/>
      <c r="BQ568" s="243"/>
      <c r="BR568" s="243"/>
      <c r="BS568" s="243"/>
      <c r="BT568" s="243"/>
      <c r="BU568" s="243"/>
      <c r="BV568" s="243"/>
      <c r="BW568" s="243"/>
      <c r="BX568" s="243"/>
      <c r="BY568" s="243"/>
      <c r="BZ568" s="243"/>
      <c r="CA568" s="243"/>
      <c r="CB568" s="243"/>
      <c r="CC568" s="243"/>
      <c r="CD568" s="243"/>
      <c r="CE568" s="243"/>
      <c r="CF568" s="243"/>
      <c r="CG568" s="243"/>
      <c r="CH568" s="243"/>
      <c r="CI568" s="243"/>
      <c r="CJ568" s="243"/>
      <c r="CK568" s="243"/>
      <c r="CL568" s="243"/>
      <c r="CM568" s="243"/>
      <c r="CN568" s="243"/>
      <c r="CO568" s="243"/>
      <c r="CP568" s="243"/>
      <c r="CQ568" s="243"/>
      <c r="CR568" s="243"/>
      <c r="CS568" s="243"/>
      <c r="CT568" s="243"/>
      <c r="CU568" s="243"/>
      <c r="CV568" s="243"/>
      <c r="CW568" s="243"/>
      <c r="CX568" s="243"/>
      <c r="CY568" s="243"/>
      <c r="CZ568" s="243"/>
      <c r="DA568" s="243"/>
      <c r="DB568" s="243"/>
      <c r="DC568" s="243"/>
      <c r="DD568" s="243"/>
      <c r="DE568" s="243"/>
      <c r="DF568" s="243"/>
      <c r="DG568" s="243"/>
      <c r="DH568" s="243"/>
      <c r="DI568" s="243"/>
      <c r="DJ568" s="243"/>
      <c r="DK568" s="243"/>
      <c r="DL568" s="243"/>
      <c r="DM568" s="243"/>
      <c r="DN568" s="243"/>
      <c r="DO568" s="243"/>
      <c r="DP568" s="243"/>
      <c r="DQ568" s="243"/>
      <c r="DR568" s="243"/>
      <c r="DS568" s="243"/>
      <c r="DT568" s="243"/>
      <c r="DU568" s="243"/>
      <c r="DV568" s="243"/>
      <c r="DW568" s="243"/>
      <c r="DX568" s="243"/>
      <c r="DY568" s="243"/>
      <c r="DZ568" s="243"/>
      <c r="EA568" s="243"/>
      <c r="EB568" s="243"/>
      <c r="EC568" s="243"/>
      <c r="ED568" s="243"/>
      <c r="EE568" s="243"/>
      <c r="EF568" s="243"/>
      <c r="EG568" s="243"/>
      <c r="EH568" s="243"/>
      <c r="EI568" s="243"/>
      <c r="EJ568" s="243"/>
      <c r="EK568" s="243"/>
      <c r="EL568" s="243"/>
      <c r="EM568" s="243"/>
      <c r="EN568" s="243"/>
      <c r="EO568" s="243"/>
      <c r="EP568" s="243"/>
      <c r="EQ568" s="243"/>
      <c r="ER568" s="243"/>
      <c r="ES568" s="243"/>
      <c r="ET568" s="243"/>
      <c r="EU568" s="243"/>
      <c r="EV568" s="243"/>
      <c r="EW568" s="243"/>
      <c r="EX568" s="243"/>
      <c r="EY568" s="243"/>
      <c r="EZ568" s="243"/>
      <c r="FA568" s="243"/>
      <c r="FB568" s="243"/>
      <c r="FC568" s="243"/>
      <c r="FD568" s="243"/>
      <c r="FE568" s="243"/>
      <c r="FF568" s="243"/>
      <c r="FG568" s="243"/>
      <c r="FH568" s="243"/>
      <c r="FI568" s="243"/>
      <c r="FJ568" s="243"/>
      <c r="FK568" s="243"/>
      <c r="FL568" s="243"/>
      <c r="FM568" s="243"/>
      <c r="FN568" s="243"/>
      <c r="FO568" s="243"/>
      <c r="FP568" s="243"/>
      <c r="FQ568" s="243"/>
      <c r="FR568" s="243"/>
      <c r="FS568" s="243"/>
      <c r="FT568" s="243"/>
      <c r="FU568" s="243"/>
      <c r="FV568" s="243"/>
      <c r="FW568" s="243"/>
      <c r="FX568" s="243"/>
      <c r="FY568" s="243"/>
      <c r="FZ568" s="243"/>
      <c r="GA568" s="243"/>
      <c r="GB568" s="243"/>
      <c r="GC568" s="243"/>
      <c r="GD568" s="243"/>
      <c r="GE568" s="243"/>
      <c r="GF568" s="243"/>
      <c r="GG568" s="243"/>
      <c r="GH568" s="243"/>
      <c r="GI568" s="243"/>
      <c r="GJ568" s="243"/>
      <c r="GK568" s="243"/>
      <c r="GL568" s="243"/>
      <c r="GM568" s="243"/>
      <c r="GN568" s="243"/>
      <c r="GO568" s="243"/>
      <c r="GP568" s="243"/>
      <c r="GQ568" s="243"/>
      <c r="GR568" s="243"/>
      <c r="GS568" s="243"/>
      <c r="GT568" s="243"/>
      <c r="GU568" s="243"/>
      <c r="GV568" s="243"/>
      <c r="GW568" s="243"/>
      <c r="GX568" s="243"/>
      <c r="GY568" s="243"/>
      <c r="GZ568" s="243"/>
      <c r="HA568" s="243"/>
      <c r="HB568" s="243"/>
      <c r="HC568" s="243"/>
      <c r="HD568" s="243"/>
      <c r="HE568" s="243"/>
      <c r="HF568" s="243"/>
      <c r="HG568" s="243"/>
      <c r="HH568" s="243"/>
      <c r="HI568" s="243"/>
      <c r="HJ568" s="243"/>
      <c r="HK568" s="243"/>
      <c r="HL568" s="243"/>
      <c r="HM568" s="243"/>
      <c r="HN568" s="243"/>
      <c r="HO568" s="243"/>
      <c r="HP568" s="243"/>
      <c r="HQ568" s="243"/>
      <c r="HR568" s="243"/>
      <c r="HS568" s="243"/>
      <c r="HT568" s="243"/>
      <c r="HU568" s="243"/>
      <c r="HV568" s="243"/>
      <c r="HW568" s="243"/>
      <c r="HX568" s="243"/>
      <c r="HY568" s="243"/>
      <c r="HZ568" s="243"/>
      <c r="IA568" s="243"/>
      <c r="IB568" s="243"/>
      <c r="IC568" s="243"/>
      <c r="ID568" s="243"/>
      <c r="IE568" s="243"/>
      <c r="IF568" s="243"/>
      <c r="IG568" s="243"/>
      <c r="IH568" s="243"/>
      <c r="II568" s="243"/>
      <c r="IJ568" s="243"/>
      <c r="IK568" s="243"/>
      <c r="IL568" s="243"/>
      <c r="IM568" s="243"/>
      <c r="IN568" s="243"/>
      <c r="IO568" s="243"/>
      <c r="IP568" s="243"/>
      <c r="IQ568" s="243"/>
      <c r="IR568" s="243"/>
      <c r="IS568" s="243"/>
      <c r="IT568" s="243"/>
      <c r="IU568" s="243"/>
      <c r="IV568" s="243"/>
    </row>
    <row r="569" spans="1:256" s="897" customFormat="1" outlineLevel="1">
      <c r="A569" s="608"/>
      <c r="B569" s="970">
        <v>10</v>
      </c>
      <c r="C569" s="971"/>
      <c r="D569" s="615"/>
      <c r="E569" s="616">
        <f t="shared" si="44"/>
        <v>0</v>
      </c>
      <c r="F569" s="616">
        <f t="shared" si="44"/>
        <v>0</v>
      </c>
      <c r="G569" s="616">
        <f t="shared" si="44"/>
        <v>0</v>
      </c>
      <c r="H569" s="616">
        <f t="shared" si="44"/>
        <v>0</v>
      </c>
      <c r="I569" s="616">
        <f t="shared" si="44"/>
        <v>0</v>
      </c>
      <c r="J569" s="616">
        <f t="shared" si="44"/>
        <v>0</v>
      </c>
      <c r="K569" s="616">
        <f t="shared" si="44"/>
        <v>0</v>
      </c>
      <c r="L569" s="616">
        <f t="shared" si="44"/>
        <v>0</v>
      </c>
      <c r="M569" s="616">
        <f t="shared" si="44"/>
        <v>0</v>
      </c>
      <c r="N569" s="616">
        <f t="shared" si="44"/>
        <v>5.5090961561347962E-2</v>
      </c>
      <c r="O569" s="616">
        <f t="shared" si="45"/>
        <v>5.8166428652090874E-2</v>
      </c>
      <c r="P569" s="616">
        <f t="shared" si="45"/>
        <v>6.0963081476876235E-2</v>
      </c>
      <c r="Q569" s="616">
        <f t="shared" si="45"/>
        <v>6.3368523458650294E-2</v>
      </c>
      <c r="R569" s="616">
        <f t="shared" si="45"/>
        <v>6.2914330340497537E-2</v>
      </c>
      <c r="S569" s="616">
        <f t="shared" si="45"/>
        <v>6.2554902702583792E-2</v>
      </c>
      <c r="T569" s="616">
        <f t="shared" si="45"/>
        <v>6.2322596919177187E-2</v>
      </c>
      <c r="U569" s="616">
        <f t="shared" si="45"/>
        <v>6.2204068534986057E-2</v>
      </c>
      <c r="V569" s="616">
        <f t="shared" si="45"/>
        <v>6.2204320836399374E-2</v>
      </c>
      <c r="W569" s="616">
        <f t="shared" si="45"/>
        <v>6.2246195157731554E-2</v>
      </c>
      <c r="X569" s="616">
        <f t="shared" si="45"/>
        <v>6.1718409764692339E-2</v>
      </c>
      <c r="Y569" s="616">
        <f t="shared" si="46"/>
        <v>6.1363174337780935E-2</v>
      </c>
      <c r="Z569" s="616">
        <f t="shared" si="46"/>
        <v>6.1136368863219159E-2</v>
      </c>
      <c r="AA569" s="616">
        <f t="shared" si="46"/>
        <v>6.1004637625827085E-2</v>
      </c>
      <c r="AB569" s="616">
        <f t="shared" si="46"/>
        <v>6.0941791298603221E-2</v>
      </c>
      <c r="AC569" s="616">
        <f t="shared" si="46"/>
        <v>6.09263186743636E-2</v>
      </c>
      <c r="AD569" s="616">
        <f t="shared" si="46"/>
        <v>6.0939250034823145E-2</v>
      </c>
      <c r="AE569" s="616">
        <f t="shared" si="46"/>
        <v>6.0963985089363515E-2</v>
      </c>
      <c r="AF569" s="616">
        <f t="shared" si="46"/>
        <v>6.0985858679001748E-2</v>
      </c>
      <c r="AG569" s="616">
        <f t="shared" si="46"/>
        <v>6.0991656511092618E-2</v>
      </c>
      <c r="AH569" s="616">
        <f t="shared" si="46"/>
        <v>6.0730103918791078E-2</v>
      </c>
      <c r="AI569" s="616">
        <f t="shared" si="47"/>
        <v>6.049238478657748E-2</v>
      </c>
      <c r="AJ569" s="616">
        <f t="shared" si="47"/>
        <v>6.0275383411050543E-2</v>
      </c>
      <c r="AK569" s="616">
        <f t="shared" si="47"/>
        <v>6.0076504490966354E-2</v>
      </c>
      <c r="AL569" s="616">
        <f t="shared" si="47"/>
        <v>5.9893568831806521E-2</v>
      </c>
      <c r="AM569" s="616">
        <f t="shared" si="47"/>
        <v>5.9724733166291122E-2</v>
      </c>
      <c r="AN569" s="616">
        <f t="shared" si="47"/>
        <v>5.956842782661731E-2</v>
      </c>
      <c r="AO569" s="616">
        <f t="shared" si="47"/>
        <v>5.9423307797268343E-2</v>
      </c>
      <c r="AP569" s="616">
        <f t="shared" si="47"/>
        <v>5.9288213912856325E-2</v>
      </c>
      <c r="AQ569" s="616">
        <f t="shared" si="47"/>
        <v>5.9162141829752324E-2</v>
      </c>
      <c r="AR569" s="616">
        <f t="shared" si="47"/>
        <v>5.9044217013211053E-2</v>
      </c>
      <c r="AS569" s="616">
        <f t="shared" si="48"/>
        <v>5.8933674421978166E-2</v>
      </c>
      <c r="AT569" s="616">
        <f t="shared" si="48"/>
        <v>5.8829841892386936E-2</v>
      </c>
      <c r="AU569" s="616">
        <f t="shared" si="48"/>
        <v>5.8732126459126732E-2</v>
      </c>
      <c r="AV569" s="616">
        <f t="shared" si="48"/>
        <v>5.8640003024484688E-2</v>
      </c>
      <c r="AW569" s="616">
        <f t="shared" si="48"/>
        <v>5.8553004918755702E-2</v>
      </c>
      <c r="AX569" s="616">
        <f t="shared" si="48"/>
        <v>5.8470715993535594E-2</v>
      </c>
      <c r="AY569" s="616">
        <f t="shared" si="48"/>
        <v>5.8392763965137595E-2</v>
      </c>
      <c r="AZ569" s="616">
        <f t="shared" si="48"/>
        <v>5.8318814783456352E-2</v>
      </c>
      <c r="BA569" s="617">
        <f t="shared" si="48"/>
        <v>5.8248567846593824E-2</v>
      </c>
      <c r="BB569" s="243"/>
      <c r="BC569" s="243"/>
      <c r="BD569" s="243"/>
      <c r="BE569" s="243"/>
      <c r="BF569" s="243"/>
      <c r="BG569" s="243"/>
      <c r="BH569" s="243"/>
      <c r="BI569" s="243"/>
      <c r="BJ569" s="243"/>
      <c r="BK569" s="243"/>
      <c r="BL569" s="243"/>
      <c r="BM569" s="243"/>
      <c r="BN569" s="243"/>
      <c r="BO569" s="243"/>
      <c r="BP569" s="243"/>
      <c r="BQ569" s="243"/>
      <c r="BR569" s="243"/>
      <c r="BS569" s="243"/>
      <c r="BT569" s="243"/>
      <c r="BU569" s="243"/>
      <c r="BV569" s="243"/>
      <c r="BW569" s="243"/>
      <c r="BX569" s="243"/>
      <c r="BY569" s="243"/>
      <c r="BZ569" s="243"/>
      <c r="CA569" s="243"/>
      <c r="CB569" s="243"/>
      <c r="CC569" s="243"/>
      <c r="CD569" s="243"/>
      <c r="CE569" s="243"/>
      <c r="CF569" s="243"/>
      <c r="CG569" s="243"/>
      <c r="CH569" s="243"/>
      <c r="CI569" s="243"/>
      <c r="CJ569" s="243"/>
      <c r="CK569" s="243"/>
      <c r="CL569" s="243"/>
      <c r="CM569" s="243"/>
      <c r="CN569" s="243"/>
      <c r="CO569" s="243"/>
      <c r="CP569" s="243"/>
      <c r="CQ569" s="243"/>
      <c r="CR569" s="243"/>
      <c r="CS569" s="243"/>
      <c r="CT569" s="243"/>
      <c r="CU569" s="243"/>
      <c r="CV569" s="243"/>
      <c r="CW569" s="243"/>
      <c r="CX569" s="243"/>
      <c r="CY569" s="243"/>
      <c r="CZ569" s="243"/>
      <c r="DA569" s="243"/>
      <c r="DB569" s="243"/>
      <c r="DC569" s="243"/>
      <c r="DD569" s="243"/>
      <c r="DE569" s="243"/>
      <c r="DF569" s="243"/>
      <c r="DG569" s="243"/>
      <c r="DH569" s="243"/>
      <c r="DI569" s="243"/>
      <c r="DJ569" s="243"/>
      <c r="DK569" s="243"/>
      <c r="DL569" s="243"/>
      <c r="DM569" s="243"/>
      <c r="DN569" s="243"/>
      <c r="DO569" s="243"/>
      <c r="DP569" s="243"/>
      <c r="DQ569" s="243"/>
      <c r="DR569" s="243"/>
      <c r="DS569" s="243"/>
      <c r="DT569" s="243"/>
      <c r="DU569" s="243"/>
      <c r="DV569" s="243"/>
      <c r="DW569" s="243"/>
      <c r="DX569" s="243"/>
      <c r="DY569" s="243"/>
      <c r="DZ569" s="243"/>
      <c r="EA569" s="243"/>
      <c r="EB569" s="243"/>
      <c r="EC569" s="243"/>
      <c r="ED569" s="243"/>
      <c r="EE569" s="243"/>
      <c r="EF569" s="243"/>
      <c r="EG569" s="243"/>
      <c r="EH569" s="243"/>
      <c r="EI569" s="243"/>
      <c r="EJ569" s="243"/>
      <c r="EK569" s="243"/>
      <c r="EL569" s="243"/>
      <c r="EM569" s="243"/>
      <c r="EN569" s="243"/>
      <c r="EO569" s="243"/>
      <c r="EP569" s="243"/>
      <c r="EQ569" s="243"/>
      <c r="ER569" s="243"/>
      <c r="ES569" s="243"/>
      <c r="ET569" s="243"/>
      <c r="EU569" s="243"/>
      <c r="EV569" s="243"/>
      <c r="EW569" s="243"/>
      <c r="EX569" s="243"/>
      <c r="EY569" s="243"/>
      <c r="EZ569" s="243"/>
      <c r="FA569" s="243"/>
      <c r="FB569" s="243"/>
      <c r="FC569" s="243"/>
      <c r="FD569" s="243"/>
      <c r="FE569" s="243"/>
      <c r="FF569" s="243"/>
      <c r="FG569" s="243"/>
      <c r="FH569" s="243"/>
      <c r="FI569" s="243"/>
      <c r="FJ569" s="243"/>
      <c r="FK569" s="243"/>
      <c r="FL569" s="243"/>
      <c r="FM569" s="243"/>
      <c r="FN569" s="243"/>
      <c r="FO569" s="243"/>
      <c r="FP569" s="243"/>
      <c r="FQ569" s="243"/>
      <c r="FR569" s="243"/>
      <c r="FS569" s="243"/>
      <c r="FT569" s="243"/>
      <c r="FU569" s="243"/>
      <c r="FV569" s="243"/>
      <c r="FW569" s="243"/>
      <c r="FX569" s="243"/>
      <c r="FY569" s="243"/>
      <c r="FZ569" s="243"/>
      <c r="GA569" s="243"/>
      <c r="GB569" s="243"/>
      <c r="GC569" s="243"/>
      <c r="GD569" s="243"/>
      <c r="GE569" s="243"/>
      <c r="GF569" s="243"/>
      <c r="GG569" s="243"/>
      <c r="GH569" s="243"/>
      <c r="GI569" s="243"/>
      <c r="GJ569" s="243"/>
      <c r="GK569" s="243"/>
      <c r="GL569" s="243"/>
      <c r="GM569" s="243"/>
      <c r="GN569" s="243"/>
      <c r="GO569" s="243"/>
      <c r="GP569" s="243"/>
      <c r="GQ569" s="243"/>
      <c r="GR569" s="243"/>
      <c r="GS569" s="243"/>
      <c r="GT569" s="243"/>
      <c r="GU569" s="243"/>
      <c r="GV569" s="243"/>
      <c r="GW569" s="243"/>
      <c r="GX569" s="243"/>
      <c r="GY569" s="243"/>
      <c r="GZ569" s="243"/>
      <c r="HA569" s="243"/>
      <c r="HB569" s="243"/>
      <c r="HC569" s="243"/>
      <c r="HD569" s="243"/>
      <c r="HE569" s="243"/>
      <c r="HF569" s="243"/>
      <c r="HG569" s="243"/>
      <c r="HH569" s="243"/>
      <c r="HI569" s="243"/>
      <c r="HJ569" s="243"/>
      <c r="HK569" s="243"/>
      <c r="HL569" s="243"/>
      <c r="HM569" s="243"/>
      <c r="HN569" s="243"/>
      <c r="HO569" s="243"/>
      <c r="HP569" s="243"/>
      <c r="HQ569" s="243"/>
      <c r="HR569" s="243"/>
      <c r="HS569" s="243"/>
      <c r="HT569" s="243"/>
      <c r="HU569" s="243"/>
      <c r="HV569" s="243"/>
      <c r="HW569" s="243"/>
      <c r="HX569" s="243"/>
      <c r="HY569" s="243"/>
      <c r="HZ569" s="243"/>
      <c r="IA569" s="243"/>
      <c r="IB569" s="243"/>
      <c r="IC569" s="243"/>
      <c r="ID569" s="243"/>
      <c r="IE569" s="243"/>
      <c r="IF569" s="243"/>
      <c r="IG569" s="243"/>
      <c r="IH569" s="243"/>
      <c r="II569" s="243"/>
      <c r="IJ569" s="243"/>
      <c r="IK569" s="243"/>
      <c r="IL569" s="243"/>
      <c r="IM569" s="243"/>
      <c r="IN569" s="243"/>
      <c r="IO569" s="243"/>
      <c r="IP569" s="243"/>
      <c r="IQ569" s="243"/>
      <c r="IR569" s="243"/>
      <c r="IS569" s="243"/>
      <c r="IT569" s="243"/>
      <c r="IU569" s="243"/>
      <c r="IV569" s="243"/>
    </row>
    <row r="570" spans="1:256" s="897" customFormat="1" outlineLevel="1">
      <c r="A570" s="608"/>
      <c r="B570" s="970">
        <v>11</v>
      </c>
      <c r="C570" s="971"/>
      <c r="D570" s="615"/>
      <c r="E570" s="616">
        <f t="shared" ref="E570:N579" si="49">IF(E$3&gt;$B570,(((1+E$559)^E$3)/((1+HLOOKUP($B570,$D$558:$AG$559,2))^$B570))^(1/(E$3-$B570))-1,0)</f>
        <v>0</v>
      </c>
      <c r="F570" s="616">
        <f t="shared" si="49"/>
        <v>0</v>
      </c>
      <c r="G570" s="616">
        <f t="shared" si="49"/>
        <v>0</v>
      </c>
      <c r="H570" s="616">
        <f t="shared" si="49"/>
        <v>0</v>
      </c>
      <c r="I570" s="616">
        <f t="shared" si="49"/>
        <v>0</v>
      </c>
      <c r="J570" s="616">
        <f t="shared" si="49"/>
        <v>0</v>
      </c>
      <c r="K570" s="616">
        <f t="shared" si="49"/>
        <v>0</v>
      </c>
      <c r="L570" s="616">
        <f t="shared" si="49"/>
        <v>0</v>
      </c>
      <c r="M570" s="616">
        <f t="shared" si="49"/>
        <v>0</v>
      </c>
      <c r="N570" s="616">
        <f t="shared" si="49"/>
        <v>0</v>
      </c>
      <c r="O570" s="616">
        <f t="shared" ref="O570:X579" si="50">IF(O$3&gt;$B570,(((1+O$559)^O$3)/((1+HLOOKUP($B570,$D$558:$AG$559,2))^$B570))^(1/(O$3-$B570))-1,0)</f>
        <v>6.1250860370691385E-2</v>
      </c>
      <c r="P570" s="616">
        <f t="shared" si="50"/>
        <v>6.3911385594858539E-2</v>
      </c>
      <c r="Q570" s="616">
        <f t="shared" si="50"/>
        <v>6.6142116880521629E-2</v>
      </c>
      <c r="R570" s="616">
        <f t="shared" si="50"/>
        <v>6.4879219742288941E-2</v>
      </c>
      <c r="S570" s="616">
        <f t="shared" si="50"/>
        <v>6.4054015199424663E-2</v>
      </c>
      <c r="T570" s="616">
        <f t="shared" si="50"/>
        <v>6.3532679241304013E-2</v>
      </c>
      <c r="U570" s="616">
        <f t="shared" si="50"/>
        <v>6.3224133804939964E-2</v>
      </c>
      <c r="V570" s="616">
        <f t="shared" si="50"/>
        <v>6.309685617129035E-2</v>
      </c>
      <c r="W570" s="616">
        <f t="shared" si="50"/>
        <v>6.3044210429864078E-2</v>
      </c>
      <c r="X570" s="616">
        <f t="shared" si="50"/>
        <v>6.2383439914094119E-2</v>
      </c>
      <c r="Y570" s="616">
        <f t="shared" ref="Y570:AH579" si="51">IF(Y$3&gt;$B570,(((1+Y$559)^Y$3)/((1+HLOOKUP($B570,$D$558:$AG$559,2))^$B570))^(1/(Y$3-$B570))-1,0)</f>
        <v>6.1935221095542392E-2</v>
      </c>
      <c r="Z570" s="616">
        <f t="shared" si="51"/>
        <v>6.1641713626287897E-2</v>
      </c>
      <c r="AA570" s="616">
        <f t="shared" si="51"/>
        <v>6.1460906315707442E-2</v>
      </c>
      <c r="AB570" s="616">
        <f t="shared" si="51"/>
        <v>6.1360947093107354E-2</v>
      </c>
      <c r="AC570" s="616">
        <f t="shared" si="51"/>
        <v>6.1316488012052472E-2</v>
      </c>
      <c r="AD570" s="616">
        <f t="shared" si="51"/>
        <v>6.1305842537958233E-2</v>
      </c>
      <c r="AE570" s="616">
        <f t="shared" si="51"/>
        <v>6.1310473359936113E-2</v>
      </c>
      <c r="AF570" s="616">
        <f t="shared" si="51"/>
        <v>6.1314316966947002E-2</v>
      </c>
      <c r="AG570" s="616">
        <f t="shared" si="51"/>
        <v>6.1303131925784848E-2</v>
      </c>
      <c r="AH570" s="616">
        <f t="shared" si="51"/>
        <v>6.1012850863294776E-2</v>
      </c>
      <c r="AI570" s="616">
        <f t="shared" ref="AI570:AR579" si="52">IF(AI$3&gt;$B570,(((1+AI$559)^AI$3)/((1+HLOOKUP($B570,$D$558:$AG$559,2))^$B570))^(1/(AI$3-$B570))-1,0)</f>
        <v>6.0750284030556712E-2</v>
      </c>
      <c r="AJ570" s="616">
        <f t="shared" si="52"/>
        <v>6.051164329523484E-2</v>
      </c>
      <c r="AK570" s="616">
        <f t="shared" si="52"/>
        <v>6.0293800816571874E-2</v>
      </c>
      <c r="AL570" s="616">
        <f t="shared" si="52"/>
        <v>6.0094151187540801E-2</v>
      </c>
      <c r="AM570" s="616">
        <f t="shared" si="52"/>
        <v>5.9910506731427837E-2</v>
      </c>
      <c r="AN570" s="616">
        <f t="shared" si="52"/>
        <v>5.9741017008882791E-2</v>
      </c>
      <c r="AO570" s="616">
        <f t="shared" si="52"/>
        <v>5.9584106246617585E-2</v>
      </c>
      <c r="AP570" s="616">
        <f t="shared" si="52"/>
        <v>5.9438424199054651E-2</v>
      </c>
      <c r="AQ570" s="616">
        <f t="shared" si="52"/>
        <v>5.9302807194697493E-2</v>
      </c>
      <c r="AR570" s="616">
        <f t="shared" si="52"/>
        <v>5.917624698668944E-2</v>
      </c>
      <c r="AS570" s="616">
        <f t="shared" ref="AS570:BA579" si="53">IF(AS$3&gt;$B570,(((1+AS$559)^AS$3)/((1+HLOOKUP($B570,$D$558:$AG$559,2))^$B570))^(1/(AS$3-$B570))-1,0)</f>
        <v>5.9057865642375695E-2</v>
      </c>
      <c r="AT570" s="616">
        <f t="shared" si="53"/>
        <v>5.8946895148700884E-2</v>
      </c>
      <c r="AU570" s="616">
        <f t="shared" si="53"/>
        <v>5.8842660731542207E-2</v>
      </c>
      <c r="AV570" s="616">
        <f t="shared" si="53"/>
        <v>5.874456712317766E-2</v>
      </c>
      <c r="AW570" s="616">
        <f t="shared" si="53"/>
        <v>5.8652087187392121E-2</v>
      </c>
      <c r="AX570" s="616">
        <f t="shared" si="53"/>
        <v>5.856475244312831E-2</v>
      </c>
      <c r="AY570" s="616">
        <f t="shared" si="53"/>
        <v>5.8482145126997453E-2</v>
      </c>
      <c r="AZ570" s="616">
        <f t="shared" si="53"/>
        <v>5.840389151078984E-2</v>
      </c>
      <c r="BA570" s="617">
        <f t="shared" si="53"/>
        <v>5.8329656248425232E-2</v>
      </c>
      <c r="BB570" s="243"/>
      <c r="BC570" s="243"/>
      <c r="BD570" s="243"/>
      <c r="BE570" s="243"/>
      <c r="BF570" s="243"/>
      <c r="BG570" s="243"/>
      <c r="BH570" s="243"/>
      <c r="BI570" s="243"/>
      <c r="BJ570" s="243"/>
      <c r="BK570" s="243"/>
      <c r="BL570" s="243"/>
      <c r="BM570" s="243"/>
      <c r="BN570" s="243"/>
      <c r="BO570" s="243"/>
      <c r="BP570" s="243"/>
      <c r="BQ570" s="243"/>
      <c r="BR570" s="243"/>
      <c r="BS570" s="243"/>
      <c r="BT570" s="243"/>
      <c r="BU570" s="243"/>
      <c r="BV570" s="243"/>
      <c r="BW570" s="243"/>
      <c r="BX570" s="243"/>
      <c r="BY570" s="243"/>
      <c r="BZ570" s="243"/>
      <c r="CA570" s="243"/>
      <c r="CB570" s="243"/>
      <c r="CC570" s="243"/>
      <c r="CD570" s="243"/>
      <c r="CE570" s="243"/>
      <c r="CF570" s="243"/>
      <c r="CG570" s="243"/>
      <c r="CH570" s="243"/>
      <c r="CI570" s="243"/>
      <c r="CJ570" s="243"/>
      <c r="CK570" s="243"/>
      <c r="CL570" s="243"/>
      <c r="CM570" s="243"/>
      <c r="CN570" s="243"/>
      <c r="CO570" s="243"/>
      <c r="CP570" s="243"/>
      <c r="CQ570" s="243"/>
      <c r="CR570" s="243"/>
      <c r="CS570" s="243"/>
      <c r="CT570" s="243"/>
      <c r="CU570" s="243"/>
      <c r="CV570" s="243"/>
      <c r="CW570" s="243"/>
      <c r="CX570" s="243"/>
      <c r="CY570" s="243"/>
      <c r="CZ570" s="243"/>
      <c r="DA570" s="243"/>
      <c r="DB570" s="243"/>
      <c r="DC570" s="243"/>
      <c r="DD570" s="243"/>
      <c r="DE570" s="243"/>
      <c r="DF570" s="243"/>
      <c r="DG570" s="243"/>
      <c r="DH570" s="243"/>
      <c r="DI570" s="243"/>
      <c r="DJ570" s="243"/>
      <c r="DK570" s="243"/>
      <c r="DL570" s="243"/>
      <c r="DM570" s="243"/>
      <c r="DN570" s="243"/>
      <c r="DO570" s="243"/>
      <c r="DP570" s="243"/>
      <c r="DQ570" s="243"/>
      <c r="DR570" s="243"/>
      <c r="DS570" s="243"/>
      <c r="DT570" s="243"/>
      <c r="DU570" s="243"/>
      <c r="DV570" s="243"/>
      <c r="DW570" s="243"/>
      <c r="DX570" s="243"/>
      <c r="DY570" s="243"/>
      <c r="DZ570" s="243"/>
      <c r="EA570" s="243"/>
      <c r="EB570" s="243"/>
      <c r="EC570" s="243"/>
      <c r="ED570" s="243"/>
      <c r="EE570" s="243"/>
      <c r="EF570" s="243"/>
      <c r="EG570" s="243"/>
      <c r="EH570" s="243"/>
      <c r="EI570" s="243"/>
      <c r="EJ570" s="243"/>
      <c r="EK570" s="243"/>
      <c r="EL570" s="243"/>
      <c r="EM570" s="243"/>
      <c r="EN570" s="243"/>
      <c r="EO570" s="243"/>
      <c r="EP570" s="243"/>
      <c r="EQ570" s="243"/>
      <c r="ER570" s="243"/>
      <c r="ES570" s="243"/>
      <c r="ET570" s="243"/>
      <c r="EU570" s="243"/>
      <c r="EV570" s="243"/>
      <c r="EW570" s="243"/>
      <c r="EX570" s="243"/>
      <c r="EY570" s="243"/>
      <c r="EZ570" s="243"/>
      <c r="FA570" s="243"/>
      <c r="FB570" s="243"/>
      <c r="FC570" s="243"/>
      <c r="FD570" s="243"/>
      <c r="FE570" s="243"/>
      <c r="FF570" s="243"/>
      <c r="FG570" s="243"/>
      <c r="FH570" s="243"/>
      <c r="FI570" s="243"/>
      <c r="FJ570" s="243"/>
      <c r="FK570" s="243"/>
      <c r="FL570" s="243"/>
      <c r="FM570" s="243"/>
      <c r="FN570" s="243"/>
      <c r="FO570" s="243"/>
      <c r="FP570" s="243"/>
      <c r="FQ570" s="243"/>
      <c r="FR570" s="243"/>
      <c r="FS570" s="243"/>
      <c r="FT570" s="243"/>
      <c r="FU570" s="243"/>
      <c r="FV570" s="243"/>
      <c r="FW570" s="243"/>
      <c r="FX570" s="243"/>
      <c r="FY570" s="243"/>
      <c r="FZ570" s="243"/>
      <c r="GA570" s="243"/>
      <c r="GB570" s="243"/>
      <c r="GC570" s="243"/>
      <c r="GD570" s="243"/>
      <c r="GE570" s="243"/>
      <c r="GF570" s="243"/>
      <c r="GG570" s="243"/>
      <c r="GH570" s="243"/>
      <c r="GI570" s="243"/>
      <c r="GJ570" s="243"/>
      <c r="GK570" s="243"/>
      <c r="GL570" s="243"/>
      <c r="GM570" s="243"/>
      <c r="GN570" s="243"/>
      <c r="GO570" s="243"/>
      <c r="GP570" s="243"/>
      <c r="GQ570" s="243"/>
      <c r="GR570" s="243"/>
      <c r="GS570" s="243"/>
      <c r="GT570" s="243"/>
      <c r="GU570" s="243"/>
      <c r="GV570" s="243"/>
      <c r="GW570" s="243"/>
      <c r="GX570" s="243"/>
      <c r="GY570" s="243"/>
      <c r="GZ570" s="243"/>
      <c r="HA570" s="243"/>
      <c r="HB570" s="243"/>
      <c r="HC570" s="243"/>
      <c r="HD570" s="243"/>
      <c r="HE570" s="243"/>
      <c r="HF570" s="243"/>
      <c r="HG570" s="243"/>
      <c r="HH570" s="243"/>
      <c r="HI570" s="243"/>
      <c r="HJ570" s="243"/>
      <c r="HK570" s="243"/>
      <c r="HL570" s="243"/>
      <c r="HM570" s="243"/>
      <c r="HN570" s="243"/>
      <c r="HO570" s="243"/>
      <c r="HP570" s="243"/>
      <c r="HQ570" s="243"/>
      <c r="HR570" s="243"/>
      <c r="HS570" s="243"/>
      <c r="HT570" s="243"/>
      <c r="HU570" s="243"/>
      <c r="HV570" s="243"/>
      <c r="HW570" s="243"/>
      <c r="HX570" s="243"/>
      <c r="HY570" s="243"/>
      <c r="HZ570" s="243"/>
      <c r="IA570" s="243"/>
      <c r="IB570" s="243"/>
      <c r="IC570" s="243"/>
      <c r="ID570" s="243"/>
      <c r="IE570" s="243"/>
      <c r="IF570" s="243"/>
      <c r="IG570" s="243"/>
      <c r="IH570" s="243"/>
      <c r="II570" s="243"/>
      <c r="IJ570" s="243"/>
      <c r="IK570" s="243"/>
      <c r="IL570" s="243"/>
      <c r="IM570" s="243"/>
      <c r="IN570" s="243"/>
      <c r="IO570" s="243"/>
      <c r="IP570" s="243"/>
      <c r="IQ570" s="243"/>
      <c r="IR570" s="243"/>
      <c r="IS570" s="243"/>
      <c r="IT570" s="243"/>
      <c r="IU570" s="243"/>
      <c r="IV570" s="243"/>
    </row>
    <row r="571" spans="1:256" s="897" customFormat="1" outlineLevel="1">
      <c r="A571" s="608"/>
      <c r="B571" s="970">
        <v>12</v>
      </c>
      <c r="C571" s="971"/>
      <c r="D571" s="615"/>
      <c r="E571" s="616">
        <f t="shared" si="49"/>
        <v>0</v>
      </c>
      <c r="F571" s="616">
        <f t="shared" si="49"/>
        <v>0</v>
      </c>
      <c r="G571" s="616">
        <f t="shared" si="49"/>
        <v>0</v>
      </c>
      <c r="H571" s="616">
        <f t="shared" si="49"/>
        <v>0</v>
      </c>
      <c r="I571" s="616">
        <f t="shared" si="49"/>
        <v>0</v>
      </c>
      <c r="J571" s="616">
        <f t="shared" si="49"/>
        <v>0</v>
      </c>
      <c r="K571" s="616">
        <f t="shared" si="49"/>
        <v>0</v>
      </c>
      <c r="L571" s="616">
        <f t="shared" si="49"/>
        <v>0</v>
      </c>
      <c r="M571" s="616">
        <f t="shared" si="49"/>
        <v>0</v>
      </c>
      <c r="N571" s="616">
        <f t="shared" si="49"/>
        <v>0</v>
      </c>
      <c r="O571" s="616">
        <f t="shared" si="50"/>
        <v>0</v>
      </c>
      <c r="P571" s="616">
        <f t="shared" si="50"/>
        <v>6.6578580678841703E-2</v>
      </c>
      <c r="Q571" s="616">
        <f t="shared" si="50"/>
        <v>6.8596192494029928E-2</v>
      </c>
      <c r="R571" s="616">
        <f t="shared" si="50"/>
        <v>6.6091427477954934E-2</v>
      </c>
      <c r="S571" s="616">
        <f t="shared" si="50"/>
        <v>6.4755960044396321E-2</v>
      </c>
      <c r="T571" s="616">
        <f t="shared" si="50"/>
        <v>6.3989631420874549E-2</v>
      </c>
      <c r="U571" s="616">
        <f t="shared" si="50"/>
        <v>6.3553369242100421E-2</v>
      </c>
      <c r="V571" s="616">
        <f t="shared" si="50"/>
        <v>6.3360831851216659E-2</v>
      </c>
      <c r="W571" s="616">
        <f t="shared" si="50"/>
        <v>6.3268592163273851E-2</v>
      </c>
      <c r="X571" s="616">
        <f t="shared" si="50"/>
        <v>6.2509356673259298E-2</v>
      </c>
      <c r="Y571" s="616">
        <f t="shared" si="51"/>
        <v>6.2003681435848668E-2</v>
      </c>
      <c r="Z571" s="616">
        <f t="shared" si="51"/>
        <v>6.1677252877616162E-2</v>
      </c>
      <c r="AA571" s="616">
        <f t="shared" si="51"/>
        <v>6.1478412020900652E-2</v>
      </c>
      <c r="AB571" s="616">
        <f t="shared" si="51"/>
        <v>6.1369415775510916E-2</v>
      </c>
      <c r="AC571" s="616">
        <f t="shared" si="51"/>
        <v>6.1321175856014376E-2</v>
      </c>
      <c r="AD571" s="616">
        <f t="shared" si="51"/>
        <v>6.1309508117056488E-2</v>
      </c>
      <c r="AE571" s="616">
        <f t="shared" si="51"/>
        <v>6.1314199282946014E-2</v>
      </c>
      <c r="AF571" s="616">
        <f t="shared" si="51"/>
        <v>6.1318049826063703E-2</v>
      </c>
      <c r="AG571" s="616">
        <f t="shared" si="51"/>
        <v>6.1306035976556927E-2</v>
      </c>
      <c r="AH571" s="616">
        <f t="shared" si="51"/>
        <v>6.1000325525863763E-2</v>
      </c>
      <c r="AI571" s="616">
        <f t="shared" si="52"/>
        <v>6.0725261412480469E-2</v>
      </c>
      <c r="AJ571" s="616">
        <f t="shared" si="52"/>
        <v>6.0476455328359213E-2</v>
      </c>
      <c r="AK571" s="616">
        <f t="shared" si="52"/>
        <v>6.025031862293595E-2</v>
      </c>
      <c r="AL571" s="616">
        <f t="shared" si="52"/>
        <v>6.0043888093201492E-2</v>
      </c>
      <c r="AM571" s="616">
        <f t="shared" si="52"/>
        <v>5.9854695415343828E-2</v>
      </c>
      <c r="AN571" s="616">
        <f t="shared" si="52"/>
        <v>5.9680667974344237E-2</v>
      </c>
      <c r="AO571" s="616">
        <f t="shared" si="52"/>
        <v>5.9520052622277442E-2</v>
      </c>
      <c r="AP571" s="616">
        <f t="shared" si="52"/>
        <v>5.9371356410034659E-2</v>
      </c>
      <c r="AQ571" s="616">
        <f t="shared" si="52"/>
        <v>5.9233300041670711E-2</v>
      </c>
      <c r="AR571" s="616">
        <f t="shared" si="52"/>
        <v>5.9104780975203663E-2</v>
      </c>
      <c r="AS571" s="616">
        <f t="shared" si="53"/>
        <v>5.8984843915337537E-2</v>
      </c>
      <c r="AT571" s="616">
        <f t="shared" si="53"/>
        <v>5.8872657026328268E-2</v>
      </c>
      <c r="AU571" s="616">
        <f t="shared" si="53"/>
        <v>5.876749261178249E-2</v>
      </c>
      <c r="AV571" s="616">
        <f t="shared" si="53"/>
        <v>5.8668711312455768E-2</v>
      </c>
      <c r="AW571" s="616">
        <f t="shared" si="53"/>
        <v>5.8575749096702934E-2</v>
      </c>
      <c r="AX571" s="616">
        <f t="shared" si="53"/>
        <v>5.8488106484271274E-2</v>
      </c>
      <c r="AY571" s="616">
        <f t="shared" si="53"/>
        <v>5.8405339568579961E-2</v>
      </c>
      <c r="AZ571" s="616">
        <f t="shared" si="53"/>
        <v>5.832705249677983E-2</v>
      </c>
      <c r="BA571" s="617">
        <f t="shared" si="53"/>
        <v>5.8252891138709684E-2</v>
      </c>
      <c r="BB571" s="243"/>
      <c r="BC571" s="243"/>
      <c r="BD571" s="243"/>
      <c r="BE571" s="243"/>
      <c r="BF571" s="243"/>
      <c r="BG571" s="243"/>
      <c r="BH571" s="243"/>
      <c r="BI571" s="243"/>
      <c r="BJ571" s="243"/>
      <c r="BK571" s="243"/>
      <c r="BL571" s="243"/>
      <c r="BM571" s="243"/>
      <c r="BN571" s="243"/>
      <c r="BO571" s="243"/>
      <c r="BP571" s="243"/>
      <c r="BQ571" s="243"/>
      <c r="BR571" s="243"/>
      <c r="BS571" s="243"/>
      <c r="BT571" s="243"/>
      <c r="BU571" s="243"/>
      <c r="BV571" s="243"/>
      <c r="BW571" s="243"/>
      <c r="BX571" s="243"/>
      <c r="BY571" s="243"/>
      <c r="BZ571" s="243"/>
      <c r="CA571" s="243"/>
      <c r="CB571" s="243"/>
      <c r="CC571" s="243"/>
      <c r="CD571" s="243"/>
      <c r="CE571" s="243"/>
      <c r="CF571" s="243"/>
      <c r="CG571" s="243"/>
      <c r="CH571" s="243"/>
      <c r="CI571" s="243"/>
      <c r="CJ571" s="243"/>
      <c r="CK571" s="243"/>
      <c r="CL571" s="243"/>
      <c r="CM571" s="243"/>
      <c r="CN571" s="243"/>
      <c r="CO571" s="243"/>
      <c r="CP571" s="243"/>
      <c r="CQ571" s="243"/>
      <c r="CR571" s="243"/>
      <c r="CS571" s="243"/>
      <c r="CT571" s="243"/>
      <c r="CU571" s="243"/>
      <c r="CV571" s="243"/>
      <c r="CW571" s="243"/>
      <c r="CX571" s="243"/>
      <c r="CY571" s="243"/>
      <c r="CZ571" s="243"/>
      <c r="DA571" s="243"/>
      <c r="DB571" s="243"/>
      <c r="DC571" s="243"/>
      <c r="DD571" s="243"/>
      <c r="DE571" s="243"/>
      <c r="DF571" s="243"/>
      <c r="DG571" s="243"/>
      <c r="DH571" s="243"/>
      <c r="DI571" s="243"/>
      <c r="DJ571" s="243"/>
      <c r="DK571" s="243"/>
      <c r="DL571" s="243"/>
      <c r="DM571" s="243"/>
      <c r="DN571" s="243"/>
      <c r="DO571" s="243"/>
      <c r="DP571" s="243"/>
      <c r="DQ571" s="243"/>
      <c r="DR571" s="243"/>
      <c r="DS571" s="243"/>
      <c r="DT571" s="243"/>
      <c r="DU571" s="243"/>
      <c r="DV571" s="243"/>
      <c r="DW571" s="243"/>
      <c r="DX571" s="243"/>
      <c r="DY571" s="243"/>
      <c r="DZ571" s="243"/>
      <c r="EA571" s="243"/>
      <c r="EB571" s="243"/>
      <c r="EC571" s="243"/>
      <c r="ED571" s="243"/>
      <c r="EE571" s="243"/>
      <c r="EF571" s="243"/>
      <c r="EG571" s="243"/>
      <c r="EH571" s="243"/>
      <c r="EI571" s="243"/>
      <c r="EJ571" s="243"/>
      <c r="EK571" s="243"/>
      <c r="EL571" s="243"/>
      <c r="EM571" s="243"/>
      <c r="EN571" s="243"/>
      <c r="EO571" s="243"/>
      <c r="EP571" s="243"/>
      <c r="EQ571" s="243"/>
      <c r="ER571" s="243"/>
      <c r="ES571" s="243"/>
      <c r="ET571" s="243"/>
      <c r="EU571" s="243"/>
      <c r="EV571" s="243"/>
      <c r="EW571" s="243"/>
      <c r="EX571" s="243"/>
      <c r="EY571" s="243"/>
      <c r="EZ571" s="243"/>
      <c r="FA571" s="243"/>
      <c r="FB571" s="243"/>
      <c r="FC571" s="243"/>
      <c r="FD571" s="243"/>
      <c r="FE571" s="243"/>
      <c r="FF571" s="243"/>
      <c r="FG571" s="243"/>
      <c r="FH571" s="243"/>
      <c r="FI571" s="243"/>
      <c r="FJ571" s="243"/>
      <c r="FK571" s="243"/>
      <c r="FL571" s="243"/>
      <c r="FM571" s="243"/>
      <c r="FN571" s="243"/>
      <c r="FO571" s="243"/>
      <c r="FP571" s="243"/>
      <c r="FQ571" s="243"/>
      <c r="FR571" s="243"/>
      <c r="FS571" s="243"/>
      <c r="FT571" s="243"/>
      <c r="FU571" s="243"/>
      <c r="FV571" s="243"/>
      <c r="FW571" s="243"/>
      <c r="FX571" s="243"/>
      <c r="FY571" s="243"/>
      <c r="FZ571" s="243"/>
      <c r="GA571" s="243"/>
      <c r="GB571" s="243"/>
      <c r="GC571" s="243"/>
      <c r="GD571" s="243"/>
      <c r="GE571" s="243"/>
      <c r="GF571" s="243"/>
      <c r="GG571" s="243"/>
      <c r="GH571" s="243"/>
      <c r="GI571" s="243"/>
      <c r="GJ571" s="243"/>
      <c r="GK571" s="243"/>
      <c r="GL571" s="243"/>
      <c r="GM571" s="243"/>
      <c r="GN571" s="243"/>
      <c r="GO571" s="243"/>
      <c r="GP571" s="243"/>
      <c r="GQ571" s="243"/>
      <c r="GR571" s="243"/>
      <c r="GS571" s="243"/>
      <c r="GT571" s="243"/>
      <c r="GU571" s="243"/>
      <c r="GV571" s="243"/>
      <c r="GW571" s="243"/>
      <c r="GX571" s="243"/>
      <c r="GY571" s="243"/>
      <c r="GZ571" s="243"/>
      <c r="HA571" s="243"/>
      <c r="HB571" s="243"/>
      <c r="HC571" s="243"/>
      <c r="HD571" s="243"/>
      <c r="HE571" s="243"/>
      <c r="HF571" s="243"/>
      <c r="HG571" s="243"/>
      <c r="HH571" s="243"/>
      <c r="HI571" s="243"/>
      <c r="HJ571" s="243"/>
      <c r="HK571" s="243"/>
      <c r="HL571" s="243"/>
      <c r="HM571" s="243"/>
      <c r="HN571" s="243"/>
      <c r="HO571" s="243"/>
      <c r="HP571" s="243"/>
      <c r="HQ571" s="243"/>
      <c r="HR571" s="243"/>
      <c r="HS571" s="243"/>
      <c r="HT571" s="243"/>
      <c r="HU571" s="243"/>
      <c r="HV571" s="243"/>
      <c r="HW571" s="243"/>
      <c r="HX571" s="243"/>
      <c r="HY571" s="243"/>
      <c r="HZ571" s="243"/>
      <c r="IA571" s="243"/>
      <c r="IB571" s="243"/>
      <c r="IC571" s="243"/>
      <c r="ID571" s="243"/>
      <c r="IE571" s="243"/>
      <c r="IF571" s="243"/>
      <c r="IG571" s="243"/>
      <c r="IH571" s="243"/>
      <c r="II571" s="243"/>
      <c r="IJ571" s="243"/>
      <c r="IK571" s="243"/>
      <c r="IL571" s="243"/>
      <c r="IM571" s="243"/>
      <c r="IN571" s="243"/>
      <c r="IO571" s="243"/>
      <c r="IP571" s="243"/>
      <c r="IQ571" s="243"/>
      <c r="IR571" s="243"/>
      <c r="IS571" s="243"/>
      <c r="IT571" s="243"/>
      <c r="IU571" s="243"/>
      <c r="IV571" s="243"/>
    </row>
    <row r="572" spans="1:256" s="897" customFormat="1" outlineLevel="1">
      <c r="A572" s="608"/>
      <c r="B572" s="970">
        <v>13</v>
      </c>
      <c r="C572" s="971"/>
      <c r="D572" s="615"/>
      <c r="E572" s="616">
        <f t="shared" si="49"/>
        <v>0</v>
      </c>
      <c r="F572" s="616">
        <f t="shared" si="49"/>
        <v>0</v>
      </c>
      <c r="G572" s="616">
        <f t="shared" si="49"/>
        <v>0</v>
      </c>
      <c r="H572" s="616">
        <f t="shared" si="49"/>
        <v>0</v>
      </c>
      <c r="I572" s="616">
        <f t="shared" si="49"/>
        <v>0</v>
      </c>
      <c r="J572" s="616">
        <f t="shared" si="49"/>
        <v>0</v>
      </c>
      <c r="K572" s="616">
        <f t="shared" si="49"/>
        <v>0</v>
      </c>
      <c r="L572" s="616">
        <f t="shared" si="49"/>
        <v>0</v>
      </c>
      <c r="M572" s="616">
        <f t="shared" si="49"/>
        <v>0</v>
      </c>
      <c r="N572" s="616">
        <f t="shared" si="49"/>
        <v>0</v>
      </c>
      <c r="O572" s="616">
        <f t="shared" si="50"/>
        <v>0</v>
      </c>
      <c r="P572" s="616">
        <f t="shared" si="50"/>
        <v>0</v>
      </c>
      <c r="Q572" s="616">
        <f t="shared" si="50"/>
        <v>7.0617620959496419E-2</v>
      </c>
      <c r="R572" s="616">
        <f t="shared" si="50"/>
        <v>6.5847934322948776E-2</v>
      </c>
      <c r="S572" s="616">
        <f t="shared" si="50"/>
        <v>6.4149112225168947E-2</v>
      </c>
      <c r="T572" s="616">
        <f t="shared" si="50"/>
        <v>6.3343376618670844E-2</v>
      </c>
      <c r="U572" s="616">
        <f t="shared" si="50"/>
        <v>6.2949357408815576E-2</v>
      </c>
      <c r="V572" s="616">
        <f t="shared" si="50"/>
        <v>6.28254849654315E-2</v>
      </c>
      <c r="W572" s="616">
        <f t="shared" si="50"/>
        <v>6.2796575946107325E-2</v>
      </c>
      <c r="X572" s="616">
        <f t="shared" si="50"/>
        <v>6.2001796487804794E-2</v>
      </c>
      <c r="Y572" s="616">
        <f t="shared" si="51"/>
        <v>6.1496572150030238E-2</v>
      </c>
      <c r="Z572" s="616">
        <f t="shared" si="51"/>
        <v>6.1188360598011471E-2</v>
      </c>
      <c r="AA572" s="616">
        <f t="shared" si="51"/>
        <v>6.1015971403483471E-2</v>
      </c>
      <c r="AB572" s="616">
        <f t="shared" si="51"/>
        <v>6.0936468820789402E-2</v>
      </c>
      <c r="AC572" s="616">
        <f t="shared" si="51"/>
        <v>6.0917835131609754E-2</v>
      </c>
      <c r="AD572" s="616">
        <f t="shared" si="51"/>
        <v>6.0934143366885074E-2</v>
      </c>
      <c r="AE572" s="616">
        <f t="shared" si="51"/>
        <v>6.0964165811953297E-2</v>
      </c>
      <c r="AF572" s="616">
        <f t="shared" si="51"/>
        <v>6.0990129458838194E-2</v>
      </c>
      <c r="AG572" s="616">
        <f t="shared" si="51"/>
        <v>6.0996699244079799E-2</v>
      </c>
      <c r="AH572" s="616">
        <f t="shared" si="51"/>
        <v>6.0691279299939227E-2</v>
      </c>
      <c r="AI572" s="616">
        <f t="shared" si="52"/>
        <v>6.0418083348153351E-2</v>
      </c>
      <c r="AJ572" s="616">
        <f t="shared" si="52"/>
        <v>6.0172267154529502E-2</v>
      </c>
      <c r="AK572" s="616">
        <f t="shared" si="52"/>
        <v>5.9949911128159394E-2</v>
      </c>
      <c r="AL572" s="616">
        <f t="shared" si="52"/>
        <v>5.9747809755525516E-2</v>
      </c>
      <c r="AM572" s="616">
        <f t="shared" si="52"/>
        <v>5.9563316069697114E-2</v>
      </c>
      <c r="AN572" s="616">
        <f t="shared" si="52"/>
        <v>5.9394225073374329E-2</v>
      </c>
      <c r="AO572" s="616">
        <f t="shared" si="52"/>
        <v>5.9238685189551443E-2</v>
      </c>
      <c r="AP572" s="616">
        <f t="shared" si="52"/>
        <v>5.9095130181167299E-2</v>
      </c>
      <c r="AQ572" s="616">
        <f t="shared" si="52"/>
        <v>5.8962226224338332E-2</v>
      </c>
      <c r="AR572" s="616">
        <f t="shared" si="52"/>
        <v>5.8838830340837589E-2</v>
      </c>
      <c r="AS572" s="616">
        <f t="shared" si="53"/>
        <v>5.872395744378256E-2</v>
      </c>
      <c r="AT572" s="616">
        <f t="shared" si="53"/>
        <v>5.8616753983838921E-2</v>
      </c>
      <c r="AU572" s="616">
        <f t="shared" si="53"/>
        <v>5.8516476703392328E-2</v>
      </c>
      <c r="AV572" s="616">
        <f t="shared" si="53"/>
        <v>5.8422475379782624E-2</v>
      </c>
      <c r="AW572" s="616">
        <f t="shared" si="53"/>
        <v>5.8334178710312212E-2</v>
      </c>
      <c r="AX572" s="616">
        <f t="shared" si="53"/>
        <v>5.8251082691356482E-2</v>
      </c>
      <c r="AY572" s="616">
        <f t="shared" si="53"/>
        <v>5.8172740992126881E-2</v>
      </c>
      <c r="AZ572" s="616">
        <f t="shared" si="53"/>
        <v>5.8098756934768847E-2</v>
      </c>
      <c r="BA572" s="617">
        <f t="shared" si="53"/>
        <v>5.8028776776527735E-2</v>
      </c>
      <c r="BB572" s="243"/>
      <c r="BC572" s="243"/>
      <c r="BD572" s="243"/>
      <c r="BE572" s="243"/>
      <c r="BF572" s="243"/>
      <c r="BG572" s="243"/>
      <c r="BH572" s="243"/>
      <c r="BI572" s="243"/>
      <c r="BJ572" s="243"/>
      <c r="BK572" s="243"/>
      <c r="BL572" s="243"/>
      <c r="BM572" s="243"/>
      <c r="BN572" s="243"/>
      <c r="BO572" s="243"/>
      <c r="BP572" s="243"/>
      <c r="BQ572" s="243"/>
      <c r="BR572" s="243"/>
      <c r="BS572" s="243"/>
      <c r="BT572" s="243"/>
      <c r="BU572" s="243"/>
      <c r="BV572" s="243"/>
      <c r="BW572" s="243"/>
      <c r="BX572" s="243"/>
      <c r="BY572" s="243"/>
      <c r="BZ572" s="243"/>
      <c r="CA572" s="243"/>
      <c r="CB572" s="243"/>
      <c r="CC572" s="243"/>
      <c r="CD572" s="243"/>
      <c r="CE572" s="243"/>
      <c r="CF572" s="243"/>
      <c r="CG572" s="243"/>
      <c r="CH572" s="243"/>
      <c r="CI572" s="243"/>
      <c r="CJ572" s="243"/>
      <c r="CK572" s="243"/>
      <c r="CL572" s="243"/>
      <c r="CM572" s="243"/>
      <c r="CN572" s="243"/>
      <c r="CO572" s="243"/>
      <c r="CP572" s="243"/>
      <c r="CQ572" s="243"/>
      <c r="CR572" s="243"/>
      <c r="CS572" s="243"/>
      <c r="CT572" s="243"/>
      <c r="CU572" s="243"/>
      <c r="CV572" s="243"/>
      <c r="CW572" s="243"/>
      <c r="CX572" s="243"/>
      <c r="CY572" s="243"/>
      <c r="CZ572" s="243"/>
      <c r="DA572" s="243"/>
      <c r="DB572" s="243"/>
      <c r="DC572" s="243"/>
      <c r="DD572" s="243"/>
      <c r="DE572" s="243"/>
      <c r="DF572" s="243"/>
      <c r="DG572" s="243"/>
      <c r="DH572" s="243"/>
      <c r="DI572" s="243"/>
      <c r="DJ572" s="243"/>
      <c r="DK572" s="243"/>
      <c r="DL572" s="243"/>
      <c r="DM572" s="243"/>
      <c r="DN572" s="243"/>
      <c r="DO572" s="243"/>
      <c r="DP572" s="243"/>
      <c r="DQ572" s="243"/>
      <c r="DR572" s="243"/>
      <c r="DS572" s="243"/>
      <c r="DT572" s="243"/>
      <c r="DU572" s="243"/>
      <c r="DV572" s="243"/>
      <c r="DW572" s="243"/>
      <c r="DX572" s="243"/>
      <c r="DY572" s="243"/>
      <c r="DZ572" s="243"/>
      <c r="EA572" s="243"/>
      <c r="EB572" s="243"/>
      <c r="EC572" s="243"/>
      <c r="ED572" s="243"/>
      <c r="EE572" s="243"/>
      <c r="EF572" s="243"/>
      <c r="EG572" s="243"/>
      <c r="EH572" s="243"/>
      <c r="EI572" s="243"/>
      <c r="EJ572" s="243"/>
      <c r="EK572" s="243"/>
      <c r="EL572" s="243"/>
      <c r="EM572" s="243"/>
      <c r="EN572" s="243"/>
      <c r="EO572" s="243"/>
      <c r="EP572" s="243"/>
      <c r="EQ572" s="243"/>
      <c r="ER572" s="243"/>
      <c r="ES572" s="243"/>
      <c r="ET572" s="243"/>
      <c r="EU572" s="243"/>
      <c r="EV572" s="243"/>
      <c r="EW572" s="243"/>
      <c r="EX572" s="243"/>
      <c r="EY572" s="243"/>
      <c r="EZ572" s="243"/>
      <c r="FA572" s="243"/>
      <c r="FB572" s="243"/>
      <c r="FC572" s="243"/>
      <c r="FD572" s="243"/>
      <c r="FE572" s="243"/>
      <c r="FF572" s="243"/>
      <c r="FG572" s="243"/>
      <c r="FH572" s="243"/>
      <c r="FI572" s="243"/>
      <c r="FJ572" s="243"/>
      <c r="FK572" s="243"/>
      <c r="FL572" s="243"/>
      <c r="FM572" s="243"/>
      <c r="FN572" s="243"/>
      <c r="FO572" s="243"/>
      <c r="FP572" s="243"/>
      <c r="FQ572" s="243"/>
      <c r="FR572" s="243"/>
      <c r="FS572" s="243"/>
      <c r="FT572" s="243"/>
      <c r="FU572" s="243"/>
      <c r="FV572" s="243"/>
      <c r="FW572" s="243"/>
      <c r="FX572" s="243"/>
      <c r="FY572" s="243"/>
      <c r="FZ572" s="243"/>
      <c r="GA572" s="243"/>
      <c r="GB572" s="243"/>
      <c r="GC572" s="243"/>
      <c r="GD572" s="243"/>
      <c r="GE572" s="243"/>
      <c r="GF572" s="243"/>
      <c r="GG572" s="243"/>
      <c r="GH572" s="243"/>
      <c r="GI572" s="243"/>
      <c r="GJ572" s="243"/>
      <c r="GK572" s="243"/>
      <c r="GL572" s="243"/>
      <c r="GM572" s="243"/>
      <c r="GN572" s="243"/>
      <c r="GO572" s="243"/>
      <c r="GP572" s="243"/>
      <c r="GQ572" s="243"/>
      <c r="GR572" s="243"/>
      <c r="GS572" s="243"/>
      <c r="GT572" s="243"/>
      <c r="GU572" s="243"/>
      <c r="GV572" s="243"/>
      <c r="GW572" s="243"/>
      <c r="GX572" s="243"/>
      <c r="GY572" s="243"/>
      <c r="GZ572" s="243"/>
      <c r="HA572" s="243"/>
      <c r="HB572" s="243"/>
      <c r="HC572" s="243"/>
      <c r="HD572" s="243"/>
      <c r="HE572" s="243"/>
      <c r="HF572" s="243"/>
      <c r="HG572" s="243"/>
      <c r="HH572" s="243"/>
      <c r="HI572" s="243"/>
      <c r="HJ572" s="243"/>
      <c r="HK572" s="243"/>
      <c r="HL572" s="243"/>
      <c r="HM572" s="243"/>
      <c r="HN572" s="243"/>
      <c r="HO572" s="243"/>
      <c r="HP572" s="243"/>
      <c r="HQ572" s="243"/>
      <c r="HR572" s="243"/>
      <c r="HS572" s="243"/>
      <c r="HT572" s="243"/>
      <c r="HU572" s="243"/>
      <c r="HV572" s="243"/>
      <c r="HW572" s="243"/>
      <c r="HX572" s="243"/>
      <c r="HY572" s="243"/>
      <c r="HZ572" s="243"/>
      <c r="IA572" s="243"/>
      <c r="IB572" s="243"/>
      <c r="IC572" s="243"/>
      <c r="ID572" s="243"/>
      <c r="IE572" s="243"/>
      <c r="IF572" s="243"/>
      <c r="IG572" s="243"/>
      <c r="IH572" s="243"/>
      <c r="II572" s="243"/>
      <c r="IJ572" s="243"/>
      <c r="IK572" s="243"/>
      <c r="IL572" s="243"/>
      <c r="IM572" s="243"/>
      <c r="IN572" s="243"/>
      <c r="IO572" s="243"/>
      <c r="IP572" s="243"/>
      <c r="IQ572" s="243"/>
      <c r="IR572" s="243"/>
      <c r="IS572" s="243"/>
      <c r="IT572" s="243"/>
      <c r="IU572" s="243"/>
      <c r="IV572" s="243"/>
    </row>
    <row r="573" spans="1:256" s="897" customFormat="1" outlineLevel="1">
      <c r="A573" s="608"/>
      <c r="B573" s="970">
        <v>14</v>
      </c>
      <c r="C573" s="971"/>
      <c r="D573" s="615"/>
      <c r="E573" s="616">
        <f t="shared" si="49"/>
        <v>0</v>
      </c>
      <c r="F573" s="616">
        <f t="shared" si="49"/>
        <v>0</v>
      </c>
      <c r="G573" s="616">
        <f t="shared" si="49"/>
        <v>0</v>
      </c>
      <c r="H573" s="616">
        <f t="shared" si="49"/>
        <v>0</v>
      </c>
      <c r="I573" s="616">
        <f t="shared" si="49"/>
        <v>0</v>
      </c>
      <c r="J573" s="616">
        <f t="shared" si="49"/>
        <v>0</v>
      </c>
      <c r="K573" s="616">
        <f t="shared" si="49"/>
        <v>0</v>
      </c>
      <c r="L573" s="616">
        <f t="shared" si="49"/>
        <v>0</v>
      </c>
      <c r="M573" s="616">
        <f t="shared" si="49"/>
        <v>0</v>
      </c>
      <c r="N573" s="616">
        <f t="shared" si="49"/>
        <v>0</v>
      </c>
      <c r="O573" s="616">
        <f t="shared" si="50"/>
        <v>0</v>
      </c>
      <c r="P573" s="616">
        <f t="shared" si="50"/>
        <v>0</v>
      </c>
      <c r="Q573" s="616">
        <f t="shared" si="50"/>
        <v>0</v>
      </c>
      <c r="R573" s="616">
        <f t="shared" si="50"/>
        <v>6.1099497019651006E-2</v>
      </c>
      <c r="S573" s="616">
        <f t="shared" si="50"/>
        <v>6.0929528303927727E-2</v>
      </c>
      <c r="T573" s="616">
        <f t="shared" si="50"/>
        <v>6.0929628334853936E-2</v>
      </c>
      <c r="U573" s="616">
        <f t="shared" si="50"/>
        <v>6.1040888762164958E-2</v>
      </c>
      <c r="V573" s="616">
        <f t="shared" si="50"/>
        <v>6.1273876516401593E-2</v>
      </c>
      <c r="W573" s="616">
        <f t="shared" si="50"/>
        <v>6.149863445497461E-2</v>
      </c>
      <c r="X573" s="616">
        <f t="shared" si="50"/>
        <v>6.0776637571814618E-2</v>
      </c>
      <c r="Y573" s="616">
        <f t="shared" si="51"/>
        <v>6.0361918390649416E-2</v>
      </c>
      <c r="Z573" s="616">
        <f t="shared" si="51"/>
        <v>6.0145804757389953E-2</v>
      </c>
      <c r="AA573" s="616">
        <f t="shared" si="51"/>
        <v>6.0060555335520238E-2</v>
      </c>
      <c r="AB573" s="616">
        <f t="shared" si="51"/>
        <v>6.0060716985503859E-2</v>
      </c>
      <c r="AC573" s="616">
        <f t="shared" si="51"/>
        <v>6.0113497479534983E-2</v>
      </c>
      <c r="AD573" s="616">
        <f t="shared" si="51"/>
        <v>6.0192898384597182E-2</v>
      </c>
      <c r="AE573" s="616">
        <f t="shared" si="51"/>
        <v>6.0277973344220914E-2</v>
      </c>
      <c r="AF573" s="616">
        <f t="shared" si="51"/>
        <v>6.0351383559523963E-2</v>
      </c>
      <c r="AG573" s="616">
        <f t="shared" si="51"/>
        <v>6.0398270368269724E-2</v>
      </c>
      <c r="AH573" s="616">
        <f t="shared" si="51"/>
        <v>6.011025130648151E-2</v>
      </c>
      <c r="AI573" s="616">
        <f t="shared" si="52"/>
        <v>5.985430003791703E-2</v>
      </c>
      <c r="AJ573" s="616">
        <f t="shared" si="52"/>
        <v>5.9625343390072194E-2</v>
      </c>
      <c r="AK573" s="616">
        <f t="shared" si="52"/>
        <v>5.9419324696224018E-2</v>
      </c>
      <c r="AL573" s="616">
        <f t="shared" si="52"/>
        <v>5.9232961345419444E-2</v>
      </c>
      <c r="AM573" s="616">
        <f t="shared" si="52"/>
        <v>5.9063568565915325E-2</v>
      </c>
      <c r="AN573" s="616">
        <f t="shared" si="52"/>
        <v>5.8908929251792586E-2</v>
      </c>
      <c r="AO573" s="616">
        <f t="shared" si="52"/>
        <v>5.8767196382883302E-2</v>
      </c>
      <c r="AP573" s="616">
        <f t="shared" si="52"/>
        <v>5.8636818898437193E-2</v>
      </c>
      <c r="AQ573" s="616">
        <f t="shared" si="52"/>
        <v>5.8516484701117921E-2</v>
      </c>
      <c r="AR573" s="616">
        <f t="shared" si="52"/>
        <v>5.8405076344065998E-2</v>
      </c>
      <c r="AS573" s="616">
        <f t="shared" si="53"/>
        <v>5.8301636226096409E-2</v>
      </c>
      <c r="AT573" s="616">
        <f t="shared" si="53"/>
        <v>5.8205338997042722E-2</v>
      </c>
      <c r="AU573" s="616">
        <f t="shared" si="53"/>
        <v>5.8115469488817295E-2</v>
      </c>
      <c r="AV573" s="616">
        <f t="shared" si="53"/>
        <v>5.8031404922957108E-2</v>
      </c>
      <c r="AW573" s="616">
        <f t="shared" si="53"/>
        <v>5.7952600458102799E-2</v>
      </c>
      <c r="AX573" s="616">
        <f t="shared" si="53"/>
        <v>5.7878577368142503E-2</v>
      </c>
      <c r="AY573" s="616">
        <f t="shared" si="53"/>
        <v>5.7808913308830645E-2</v>
      </c>
      <c r="AZ573" s="616">
        <f t="shared" si="53"/>
        <v>5.7743234254743703E-2</v>
      </c>
      <c r="BA573" s="617">
        <f t="shared" si="53"/>
        <v>5.7681207781453248E-2</v>
      </c>
      <c r="BB573" s="243"/>
      <c r="BC573" s="243"/>
      <c r="BD573" s="243"/>
      <c r="BE573" s="243"/>
      <c r="BF573" s="243"/>
      <c r="BG573" s="243"/>
      <c r="BH573" s="243"/>
      <c r="BI573" s="243"/>
      <c r="BJ573" s="243"/>
      <c r="BK573" s="243"/>
      <c r="BL573" s="243"/>
      <c r="BM573" s="243"/>
      <c r="BN573" s="243"/>
      <c r="BO573" s="243"/>
      <c r="BP573" s="243"/>
      <c r="BQ573" s="243"/>
      <c r="BR573" s="243"/>
      <c r="BS573" s="243"/>
      <c r="BT573" s="243"/>
      <c r="BU573" s="243"/>
      <c r="BV573" s="243"/>
      <c r="BW573" s="243"/>
      <c r="BX573" s="243"/>
      <c r="BY573" s="243"/>
      <c r="BZ573" s="243"/>
      <c r="CA573" s="243"/>
      <c r="CB573" s="243"/>
      <c r="CC573" s="243"/>
      <c r="CD573" s="243"/>
      <c r="CE573" s="243"/>
      <c r="CF573" s="243"/>
      <c r="CG573" s="243"/>
      <c r="CH573" s="243"/>
      <c r="CI573" s="243"/>
      <c r="CJ573" s="243"/>
      <c r="CK573" s="243"/>
      <c r="CL573" s="243"/>
      <c r="CM573" s="243"/>
      <c r="CN573" s="243"/>
      <c r="CO573" s="243"/>
      <c r="CP573" s="243"/>
      <c r="CQ573" s="243"/>
      <c r="CR573" s="243"/>
      <c r="CS573" s="243"/>
      <c r="CT573" s="243"/>
      <c r="CU573" s="243"/>
      <c r="CV573" s="243"/>
      <c r="CW573" s="243"/>
      <c r="CX573" s="243"/>
      <c r="CY573" s="243"/>
      <c r="CZ573" s="243"/>
      <c r="DA573" s="243"/>
      <c r="DB573" s="243"/>
      <c r="DC573" s="243"/>
      <c r="DD573" s="243"/>
      <c r="DE573" s="243"/>
      <c r="DF573" s="243"/>
      <c r="DG573" s="243"/>
      <c r="DH573" s="243"/>
      <c r="DI573" s="243"/>
      <c r="DJ573" s="243"/>
      <c r="DK573" s="243"/>
      <c r="DL573" s="243"/>
      <c r="DM573" s="243"/>
      <c r="DN573" s="243"/>
      <c r="DO573" s="243"/>
      <c r="DP573" s="243"/>
      <c r="DQ573" s="243"/>
      <c r="DR573" s="243"/>
      <c r="DS573" s="243"/>
      <c r="DT573" s="243"/>
      <c r="DU573" s="243"/>
      <c r="DV573" s="243"/>
      <c r="DW573" s="243"/>
      <c r="DX573" s="243"/>
      <c r="DY573" s="243"/>
      <c r="DZ573" s="243"/>
      <c r="EA573" s="243"/>
      <c r="EB573" s="243"/>
      <c r="EC573" s="243"/>
      <c r="ED573" s="243"/>
      <c r="EE573" s="243"/>
      <c r="EF573" s="243"/>
      <c r="EG573" s="243"/>
      <c r="EH573" s="243"/>
      <c r="EI573" s="243"/>
      <c r="EJ573" s="243"/>
      <c r="EK573" s="243"/>
      <c r="EL573" s="243"/>
      <c r="EM573" s="243"/>
      <c r="EN573" s="243"/>
      <c r="EO573" s="243"/>
      <c r="EP573" s="243"/>
      <c r="EQ573" s="243"/>
      <c r="ER573" s="243"/>
      <c r="ES573" s="243"/>
      <c r="ET573" s="243"/>
      <c r="EU573" s="243"/>
      <c r="EV573" s="243"/>
      <c r="EW573" s="243"/>
      <c r="EX573" s="243"/>
      <c r="EY573" s="243"/>
      <c r="EZ573" s="243"/>
      <c r="FA573" s="243"/>
      <c r="FB573" s="243"/>
      <c r="FC573" s="243"/>
      <c r="FD573" s="243"/>
      <c r="FE573" s="243"/>
      <c r="FF573" s="243"/>
      <c r="FG573" s="243"/>
      <c r="FH573" s="243"/>
      <c r="FI573" s="243"/>
      <c r="FJ573" s="243"/>
      <c r="FK573" s="243"/>
      <c r="FL573" s="243"/>
      <c r="FM573" s="243"/>
      <c r="FN573" s="243"/>
      <c r="FO573" s="243"/>
      <c r="FP573" s="243"/>
      <c r="FQ573" s="243"/>
      <c r="FR573" s="243"/>
      <c r="FS573" s="243"/>
      <c r="FT573" s="243"/>
      <c r="FU573" s="243"/>
      <c r="FV573" s="243"/>
      <c r="FW573" s="243"/>
      <c r="FX573" s="243"/>
      <c r="FY573" s="243"/>
      <c r="FZ573" s="243"/>
      <c r="GA573" s="243"/>
      <c r="GB573" s="243"/>
      <c r="GC573" s="243"/>
      <c r="GD573" s="243"/>
      <c r="GE573" s="243"/>
      <c r="GF573" s="243"/>
      <c r="GG573" s="243"/>
      <c r="GH573" s="243"/>
      <c r="GI573" s="243"/>
      <c r="GJ573" s="243"/>
      <c r="GK573" s="243"/>
      <c r="GL573" s="243"/>
      <c r="GM573" s="243"/>
      <c r="GN573" s="243"/>
      <c r="GO573" s="243"/>
      <c r="GP573" s="243"/>
      <c r="GQ573" s="243"/>
      <c r="GR573" s="243"/>
      <c r="GS573" s="243"/>
      <c r="GT573" s="243"/>
      <c r="GU573" s="243"/>
      <c r="GV573" s="243"/>
      <c r="GW573" s="243"/>
      <c r="GX573" s="243"/>
      <c r="GY573" s="243"/>
      <c r="GZ573" s="243"/>
      <c r="HA573" s="243"/>
      <c r="HB573" s="243"/>
      <c r="HC573" s="243"/>
      <c r="HD573" s="243"/>
      <c r="HE573" s="243"/>
      <c r="HF573" s="243"/>
      <c r="HG573" s="243"/>
      <c r="HH573" s="243"/>
      <c r="HI573" s="243"/>
      <c r="HJ573" s="243"/>
      <c r="HK573" s="243"/>
      <c r="HL573" s="243"/>
      <c r="HM573" s="243"/>
      <c r="HN573" s="243"/>
      <c r="HO573" s="243"/>
      <c r="HP573" s="243"/>
      <c r="HQ573" s="243"/>
      <c r="HR573" s="243"/>
      <c r="HS573" s="243"/>
      <c r="HT573" s="243"/>
      <c r="HU573" s="243"/>
      <c r="HV573" s="243"/>
      <c r="HW573" s="243"/>
      <c r="HX573" s="243"/>
      <c r="HY573" s="243"/>
      <c r="HZ573" s="243"/>
      <c r="IA573" s="243"/>
      <c r="IB573" s="243"/>
      <c r="IC573" s="243"/>
      <c r="ID573" s="243"/>
      <c r="IE573" s="243"/>
      <c r="IF573" s="243"/>
      <c r="IG573" s="243"/>
      <c r="IH573" s="243"/>
      <c r="II573" s="243"/>
      <c r="IJ573" s="243"/>
      <c r="IK573" s="243"/>
      <c r="IL573" s="243"/>
      <c r="IM573" s="243"/>
      <c r="IN573" s="243"/>
      <c r="IO573" s="243"/>
      <c r="IP573" s="243"/>
      <c r="IQ573" s="243"/>
      <c r="IR573" s="243"/>
      <c r="IS573" s="243"/>
      <c r="IT573" s="243"/>
      <c r="IU573" s="243"/>
      <c r="IV573" s="243"/>
    </row>
    <row r="574" spans="1:256" s="897" customFormat="1" outlineLevel="1">
      <c r="A574" s="608"/>
      <c r="B574" s="970">
        <v>15</v>
      </c>
      <c r="C574" s="971"/>
      <c r="D574" s="615"/>
      <c r="E574" s="616">
        <f t="shared" si="49"/>
        <v>0</v>
      </c>
      <c r="F574" s="616">
        <f t="shared" si="49"/>
        <v>0</v>
      </c>
      <c r="G574" s="616">
        <f t="shared" si="49"/>
        <v>0</v>
      </c>
      <c r="H574" s="616">
        <f t="shared" si="49"/>
        <v>0</v>
      </c>
      <c r="I574" s="616">
        <f t="shared" si="49"/>
        <v>0</v>
      </c>
      <c r="J574" s="616">
        <f t="shared" si="49"/>
        <v>0</v>
      </c>
      <c r="K574" s="616">
        <f t="shared" si="49"/>
        <v>0</v>
      </c>
      <c r="L574" s="616">
        <f t="shared" si="49"/>
        <v>0</v>
      </c>
      <c r="M574" s="616">
        <f t="shared" si="49"/>
        <v>0</v>
      </c>
      <c r="N574" s="616">
        <f t="shared" si="49"/>
        <v>0</v>
      </c>
      <c r="O574" s="616">
        <f t="shared" si="50"/>
        <v>0</v>
      </c>
      <c r="P574" s="616">
        <f t="shared" si="50"/>
        <v>0</v>
      </c>
      <c r="Q574" s="616">
        <f t="shared" si="50"/>
        <v>0</v>
      </c>
      <c r="R574" s="616">
        <f t="shared" si="50"/>
        <v>0</v>
      </c>
      <c r="S574" s="616">
        <f t="shared" si="50"/>
        <v>6.0759586814081334E-2</v>
      </c>
      <c r="T574" s="616">
        <f t="shared" si="50"/>
        <v>6.0844704190417653E-2</v>
      </c>
      <c r="U574" s="616">
        <f t="shared" si="50"/>
        <v>6.1021353395709577E-2</v>
      </c>
      <c r="V574" s="616">
        <f t="shared" si="50"/>
        <v>6.1317475868102767E-2</v>
      </c>
      <c r="W574" s="616">
        <f t="shared" si="50"/>
        <v>6.1578479956717391E-2</v>
      </c>
      <c r="X574" s="616">
        <f t="shared" si="50"/>
        <v>6.072283721537608E-2</v>
      </c>
      <c r="Y574" s="616">
        <f t="shared" si="51"/>
        <v>6.025659187618615E-2</v>
      </c>
      <c r="Z574" s="616">
        <f t="shared" si="51"/>
        <v>6.0026653509269279E-2</v>
      </c>
      <c r="AA574" s="616">
        <f t="shared" si="51"/>
        <v>5.9945180181840252E-2</v>
      </c>
      <c r="AB574" s="616">
        <f t="shared" si="51"/>
        <v>5.9956894929675597E-2</v>
      </c>
      <c r="AC574" s="616">
        <f t="shared" si="51"/>
        <v>6.0023906602645116E-2</v>
      </c>
      <c r="AD574" s="616">
        <f t="shared" si="51"/>
        <v>6.0117383471777641E-2</v>
      </c>
      <c r="AE574" s="616">
        <f t="shared" si="51"/>
        <v>6.0214805566449536E-2</v>
      </c>
      <c r="AF574" s="616">
        <f t="shared" si="51"/>
        <v>6.0297967071127445E-2</v>
      </c>
      <c r="AG574" s="616">
        <f t="shared" si="51"/>
        <v>6.0351538404855187E-2</v>
      </c>
      <c r="AH574" s="616">
        <f t="shared" si="51"/>
        <v>6.0048454080168456E-2</v>
      </c>
      <c r="AI574" s="616">
        <f t="shared" si="52"/>
        <v>5.9781098678983513E-2</v>
      </c>
      <c r="AJ574" s="616">
        <f t="shared" si="52"/>
        <v>5.9543506041791927E-2</v>
      </c>
      <c r="AK574" s="616">
        <f t="shared" si="52"/>
        <v>5.933096830688922E-2</v>
      </c>
      <c r="AL574" s="616">
        <f t="shared" si="52"/>
        <v>5.9139720797557249E-2</v>
      </c>
      <c r="AM574" s="616">
        <f t="shared" si="52"/>
        <v>5.8966717088132947E-2</v>
      </c>
      <c r="AN574" s="616">
        <f t="shared" si="52"/>
        <v>5.8809465511094672E-2</v>
      </c>
      <c r="AO574" s="616">
        <f t="shared" si="52"/>
        <v>5.8665908377926845E-2</v>
      </c>
      <c r="AP574" s="616">
        <f t="shared" si="52"/>
        <v>5.8534331437823495E-2</v>
      </c>
      <c r="AQ574" s="616">
        <f t="shared" si="52"/>
        <v>5.8413295096052087E-2</v>
      </c>
      <c r="AR574" s="616">
        <f t="shared" si="52"/>
        <v>5.8301581525901369E-2</v>
      </c>
      <c r="AS574" s="616">
        <f t="shared" si="53"/>
        <v>5.8198153548429721E-2</v>
      </c>
      <c r="AT574" s="616">
        <f t="shared" si="53"/>
        <v>5.8102122334469986E-2</v>
      </c>
      <c r="AU574" s="616">
        <f t="shared" si="53"/>
        <v>5.8012721796870226E-2</v>
      </c>
      <c r="AV574" s="616">
        <f t="shared" si="53"/>
        <v>5.7929288110128319E-2</v>
      </c>
      <c r="AW574" s="616">
        <f t="shared" si="53"/>
        <v>5.7851243198350666E-2</v>
      </c>
      <c r="AX574" s="616">
        <f t="shared" si="53"/>
        <v>5.7778081322529928E-2</v>
      </c>
      <c r="AY574" s="616">
        <f t="shared" si="53"/>
        <v>5.7709358109030662E-2</v>
      </c>
      <c r="AZ574" s="616">
        <f t="shared" si="53"/>
        <v>5.7644681516175744E-2</v>
      </c>
      <c r="BA574" s="617">
        <f t="shared" si="53"/>
        <v>5.7583704350933518E-2</v>
      </c>
      <c r="BB574" s="243"/>
      <c r="BC574" s="243"/>
      <c r="BD574" s="243"/>
      <c r="BE574" s="243"/>
      <c r="BF574" s="243"/>
      <c r="BG574" s="243"/>
      <c r="BH574" s="243"/>
      <c r="BI574" s="243"/>
      <c r="BJ574" s="243"/>
      <c r="BK574" s="243"/>
      <c r="BL574" s="243"/>
      <c r="BM574" s="243"/>
      <c r="BN574" s="243"/>
      <c r="BO574" s="243"/>
      <c r="BP574" s="243"/>
      <c r="BQ574" s="243"/>
      <c r="BR574" s="243"/>
      <c r="BS574" s="243"/>
      <c r="BT574" s="243"/>
      <c r="BU574" s="243"/>
      <c r="BV574" s="243"/>
      <c r="BW574" s="243"/>
      <c r="BX574" s="243"/>
      <c r="BY574" s="243"/>
      <c r="BZ574" s="243"/>
      <c r="CA574" s="243"/>
      <c r="CB574" s="243"/>
      <c r="CC574" s="243"/>
      <c r="CD574" s="243"/>
      <c r="CE574" s="243"/>
      <c r="CF574" s="243"/>
      <c r="CG574" s="243"/>
      <c r="CH574" s="243"/>
      <c r="CI574" s="243"/>
      <c r="CJ574" s="243"/>
      <c r="CK574" s="243"/>
      <c r="CL574" s="243"/>
      <c r="CM574" s="243"/>
      <c r="CN574" s="243"/>
      <c r="CO574" s="243"/>
      <c r="CP574" s="243"/>
      <c r="CQ574" s="243"/>
      <c r="CR574" s="243"/>
      <c r="CS574" s="243"/>
      <c r="CT574" s="243"/>
      <c r="CU574" s="243"/>
      <c r="CV574" s="243"/>
      <c r="CW574" s="243"/>
      <c r="CX574" s="243"/>
      <c r="CY574" s="243"/>
      <c r="CZ574" s="243"/>
      <c r="DA574" s="243"/>
      <c r="DB574" s="243"/>
      <c r="DC574" s="243"/>
      <c r="DD574" s="243"/>
      <c r="DE574" s="243"/>
      <c r="DF574" s="243"/>
      <c r="DG574" s="243"/>
      <c r="DH574" s="243"/>
      <c r="DI574" s="243"/>
      <c r="DJ574" s="243"/>
      <c r="DK574" s="243"/>
      <c r="DL574" s="243"/>
      <c r="DM574" s="243"/>
      <c r="DN574" s="243"/>
      <c r="DO574" s="243"/>
      <c r="DP574" s="243"/>
      <c r="DQ574" s="243"/>
      <c r="DR574" s="243"/>
      <c r="DS574" s="243"/>
      <c r="DT574" s="243"/>
      <c r="DU574" s="243"/>
      <c r="DV574" s="243"/>
      <c r="DW574" s="243"/>
      <c r="DX574" s="243"/>
      <c r="DY574" s="243"/>
      <c r="DZ574" s="243"/>
      <c r="EA574" s="243"/>
      <c r="EB574" s="243"/>
      <c r="EC574" s="243"/>
      <c r="ED574" s="243"/>
      <c r="EE574" s="243"/>
      <c r="EF574" s="243"/>
      <c r="EG574" s="243"/>
      <c r="EH574" s="243"/>
      <c r="EI574" s="243"/>
      <c r="EJ574" s="243"/>
      <c r="EK574" s="243"/>
      <c r="EL574" s="243"/>
      <c r="EM574" s="243"/>
      <c r="EN574" s="243"/>
      <c r="EO574" s="243"/>
      <c r="EP574" s="243"/>
      <c r="EQ574" s="243"/>
      <c r="ER574" s="243"/>
      <c r="ES574" s="243"/>
      <c r="ET574" s="243"/>
      <c r="EU574" s="243"/>
      <c r="EV574" s="243"/>
      <c r="EW574" s="243"/>
      <c r="EX574" s="243"/>
      <c r="EY574" s="243"/>
      <c r="EZ574" s="243"/>
      <c r="FA574" s="243"/>
      <c r="FB574" s="243"/>
      <c r="FC574" s="243"/>
      <c r="FD574" s="243"/>
      <c r="FE574" s="243"/>
      <c r="FF574" s="243"/>
      <c r="FG574" s="243"/>
      <c r="FH574" s="243"/>
      <c r="FI574" s="243"/>
      <c r="FJ574" s="243"/>
      <c r="FK574" s="243"/>
      <c r="FL574" s="243"/>
      <c r="FM574" s="243"/>
      <c r="FN574" s="243"/>
      <c r="FO574" s="243"/>
      <c r="FP574" s="243"/>
      <c r="FQ574" s="243"/>
      <c r="FR574" s="243"/>
      <c r="FS574" s="243"/>
      <c r="FT574" s="243"/>
      <c r="FU574" s="243"/>
      <c r="FV574" s="243"/>
      <c r="FW574" s="243"/>
      <c r="FX574" s="243"/>
      <c r="FY574" s="243"/>
      <c r="FZ574" s="243"/>
      <c r="GA574" s="243"/>
      <c r="GB574" s="243"/>
      <c r="GC574" s="243"/>
      <c r="GD574" s="243"/>
      <c r="GE574" s="243"/>
      <c r="GF574" s="243"/>
      <c r="GG574" s="243"/>
      <c r="GH574" s="243"/>
      <c r="GI574" s="243"/>
      <c r="GJ574" s="243"/>
      <c r="GK574" s="243"/>
      <c r="GL574" s="243"/>
      <c r="GM574" s="243"/>
      <c r="GN574" s="243"/>
      <c r="GO574" s="243"/>
      <c r="GP574" s="243"/>
      <c r="GQ574" s="243"/>
      <c r="GR574" s="243"/>
      <c r="GS574" s="243"/>
      <c r="GT574" s="243"/>
      <c r="GU574" s="243"/>
      <c r="GV574" s="243"/>
      <c r="GW574" s="243"/>
      <c r="GX574" s="243"/>
      <c r="GY574" s="243"/>
      <c r="GZ574" s="243"/>
      <c r="HA574" s="243"/>
      <c r="HB574" s="243"/>
      <c r="HC574" s="243"/>
      <c r="HD574" s="243"/>
      <c r="HE574" s="243"/>
      <c r="HF574" s="243"/>
      <c r="HG574" s="243"/>
      <c r="HH574" s="243"/>
      <c r="HI574" s="243"/>
      <c r="HJ574" s="243"/>
      <c r="HK574" s="243"/>
      <c r="HL574" s="243"/>
      <c r="HM574" s="243"/>
      <c r="HN574" s="243"/>
      <c r="HO574" s="243"/>
      <c r="HP574" s="243"/>
      <c r="HQ574" s="243"/>
      <c r="HR574" s="243"/>
      <c r="HS574" s="243"/>
      <c r="HT574" s="243"/>
      <c r="HU574" s="243"/>
      <c r="HV574" s="243"/>
      <c r="HW574" s="243"/>
      <c r="HX574" s="243"/>
      <c r="HY574" s="243"/>
      <c r="HZ574" s="243"/>
      <c r="IA574" s="243"/>
      <c r="IB574" s="243"/>
      <c r="IC574" s="243"/>
      <c r="ID574" s="243"/>
      <c r="IE574" s="243"/>
      <c r="IF574" s="243"/>
      <c r="IG574" s="243"/>
      <c r="IH574" s="243"/>
      <c r="II574" s="243"/>
      <c r="IJ574" s="243"/>
      <c r="IK574" s="243"/>
      <c r="IL574" s="243"/>
      <c r="IM574" s="243"/>
      <c r="IN574" s="243"/>
      <c r="IO574" s="243"/>
      <c r="IP574" s="243"/>
      <c r="IQ574" s="243"/>
      <c r="IR574" s="243"/>
      <c r="IS574" s="243"/>
      <c r="IT574" s="243"/>
      <c r="IU574" s="243"/>
      <c r="IV574" s="243"/>
    </row>
    <row r="575" spans="1:256" s="897" customFormat="1" outlineLevel="1">
      <c r="A575" s="608"/>
      <c r="B575" s="970">
        <v>16</v>
      </c>
      <c r="C575" s="971"/>
      <c r="D575" s="615"/>
      <c r="E575" s="616">
        <f t="shared" si="49"/>
        <v>0</v>
      </c>
      <c r="F575" s="616">
        <f t="shared" si="49"/>
        <v>0</v>
      </c>
      <c r="G575" s="616">
        <f t="shared" si="49"/>
        <v>0</v>
      </c>
      <c r="H575" s="616">
        <f t="shared" si="49"/>
        <v>0</v>
      </c>
      <c r="I575" s="616">
        <f t="shared" si="49"/>
        <v>0</v>
      </c>
      <c r="J575" s="616">
        <f t="shared" si="49"/>
        <v>0</v>
      </c>
      <c r="K575" s="616">
        <f t="shared" si="49"/>
        <v>0</v>
      </c>
      <c r="L575" s="616">
        <f t="shared" si="49"/>
        <v>0</v>
      </c>
      <c r="M575" s="616">
        <f t="shared" si="49"/>
        <v>0</v>
      </c>
      <c r="N575" s="616">
        <f t="shared" si="49"/>
        <v>0</v>
      </c>
      <c r="O575" s="616">
        <f t="shared" si="50"/>
        <v>0</v>
      </c>
      <c r="P575" s="616">
        <f t="shared" si="50"/>
        <v>0</v>
      </c>
      <c r="Q575" s="616">
        <f t="shared" si="50"/>
        <v>0</v>
      </c>
      <c r="R575" s="616">
        <f t="shared" si="50"/>
        <v>0</v>
      </c>
      <c r="S575" s="616">
        <f t="shared" si="50"/>
        <v>0</v>
      </c>
      <c r="T575" s="616">
        <f t="shared" si="50"/>
        <v>6.0929828396734775E-2</v>
      </c>
      <c r="U575" s="616">
        <f t="shared" si="50"/>
        <v>6.1152260909351774E-2</v>
      </c>
      <c r="V575" s="616">
        <f t="shared" si="50"/>
        <v>6.1503504081284355E-2</v>
      </c>
      <c r="W575" s="616">
        <f t="shared" si="50"/>
        <v>6.1783302000705254E-2</v>
      </c>
      <c r="X575" s="616">
        <f t="shared" si="50"/>
        <v>6.0715487448417704E-2</v>
      </c>
      <c r="Y575" s="616">
        <f t="shared" si="51"/>
        <v>6.0172782578260087E-2</v>
      </c>
      <c r="Z575" s="616">
        <f t="shared" si="51"/>
        <v>5.9921990100115563E-2</v>
      </c>
      <c r="AA575" s="616">
        <f t="shared" si="51"/>
        <v>5.9843423326757517E-2</v>
      </c>
      <c r="AB575" s="616">
        <f t="shared" si="51"/>
        <v>5.9867744445273541E-2</v>
      </c>
      <c r="AC575" s="616">
        <f t="shared" si="51"/>
        <v>5.9950366649681452E-2</v>
      </c>
      <c r="AD575" s="616">
        <f t="shared" si="51"/>
        <v>6.0059020632711402E-2</v>
      </c>
      <c r="AE575" s="616">
        <f t="shared" si="51"/>
        <v>6.0169419760397913E-2</v>
      </c>
      <c r="AF575" s="616">
        <f t="shared" si="51"/>
        <v>6.0262466182007923E-2</v>
      </c>
      <c r="AG575" s="616">
        <f t="shared" si="51"/>
        <v>6.0322398096989138E-2</v>
      </c>
      <c r="AH575" s="616">
        <f t="shared" si="51"/>
        <v>6.0001062185641496E-2</v>
      </c>
      <c r="AI575" s="616">
        <f t="shared" si="52"/>
        <v>5.9719973148242955E-2</v>
      </c>
      <c r="AJ575" s="616">
        <f t="shared" si="52"/>
        <v>5.9472015310613635E-2</v>
      </c>
      <c r="AK575" s="616">
        <f t="shared" si="52"/>
        <v>5.9251657050925832E-2</v>
      </c>
      <c r="AL575" s="616">
        <f t="shared" si="52"/>
        <v>5.9054533247122842E-2</v>
      </c>
      <c r="AM575" s="616">
        <f t="shared" si="52"/>
        <v>5.8877153188881204E-2</v>
      </c>
      <c r="AN575" s="616">
        <f t="shared" si="52"/>
        <v>5.871669206943797E-2</v>
      </c>
      <c r="AO575" s="616">
        <f t="shared" si="52"/>
        <v>5.8570839425341248E-2</v>
      </c>
      <c r="AP575" s="616">
        <f t="shared" si="52"/>
        <v>5.8437687168235719E-2</v>
      </c>
      <c r="AQ575" s="616">
        <f t="shared" si="52"/>
        <v>5.8315645645740544E-2</v>
      </c>
      <c r="AR575" s="616">
        <f t="shared" si="52"/>
        <v>5.8203379873305261E-2</v>
      </c>
      <c r="AS575" s="616">
        <f t="shared" si="53"/>
        <v>5.8099760499768616E-2</v>
      </c>
      <c r="AT575" s="616">
        <f t="shared" si="53"/>
        <v>5.800382568228013E-2</v>
      </c>
      <c r="AU575" s="616">
        <f t="shared" si="53"/>
        <v>5.7914751140148546E-2</v>
      </c>
      <c r="AV575" s="616">
        <f t="shared" si="53"/>
        <v>5.7831826411233855E-2</v>
      </c>
      <c r="AW575" s="616">
        <f t="shared" si="53"/>
        <v>5.7754435862089837E-2</v>
      </c>
      <c r="AX575" s="616">
        <f t="shared" si="53"/>
        <v>5.7682043377331071E-2</v>
      </c>
      <c r="AY575" s="616">
        <f t="shared" si="53"/>
        <v>5.761417992259199E-2</v>
      </c>
      <c r="AZ575" s="616">
        <f t="shared" si="53"/>
        <v>5.7550433370946452E-2</v>
      </c>
      <c r="BA575" s="617">
        <f t="shared" si="53"/>
        <v>5.7490440126339859E-2</v>
      </c>
      <c r="BB575" s="243"/>
      <c r="BC575" s="243"/>
      <c r="BD575" s="243"/>
      <c r="BE575" s="243"/>
      <c r="BF575" s="243"/>
      <c r="BG575" s="243"/>
      <c r="BH575" s="243"/>
      <c r="BI575" s="243"/>
      <c r="BJ575" s="243"/>
      <c r="BK575" s="243"/>
      <c r="BL575" s="243"/>
      <c r="BM575" s="243"/>
      <c r="BN575" s="243"/>
      <c r="BO575" s="243"/>
      <c r="BP575" s="243"/>
      <c r="BQ575" s="243"/>
      <c r="BR575" s="243"/>
      <c r="BS575" s="243"/>
      <c r="BT575" s="243"/>
      <c r="BU575" s="243"/>
      <c r="BV575" s="243"/>
      <c r="BW575" s="243"/>
      <c r="BX575" s="243"/>
      <c r="BY575" s="243"/>
      <c r="BZ575" s="243"/>
      <c r="CA575" s="243"/>
      <c r="CB575" s="243"/>
      <c r="CC575" s="243"/>
      <c r="CD575" s="243"/>
      <c r="CE575" s="243"/>
      <c r="CF575" s="243"/>
      <c r="CG575" s="243"/>
      <c r="CH575" s="243"/>
      <c r="CI575" s="243"/>
      <c r="CJ575" s="243"/>
      <c r="CK575" s="243"/>
      <c r="CL575" s="243"/>
      <c r="CM575" s="243"/>
      <c r="CN575" s="243"/>
      <c r="CO575" s="243"/>
      <c r="CP575" s="243"/>
      <c r="CQ575" s="243"/>
      <c r="CR575" s="243"/>
      <c r="CS575" s="243"/>
      <c r="CT575" s="243"/>
      <c r="CU575" s="243"/>
      <c r="CV575" s="243"/>
      <c r="CW575" s="243"/>
      <c r="CX575" s="243"/>
      <c r="CY575" s="243"/>
      <c r="CZ575" s="243"/>
      <c r="DA575" s="243"/>
      <c r="DB575" s="243"/>
      <c r="DC575" s="243"/>
      <c r="DD575" s="243"/>
      <c r="DE575" s="243"/>
      <c r="DF575" s="243"/>
      <c r="DG575" s="243"/>
      <c r="DH575" s="243"/>
      <c r="DI575" s="243"/>
      <c r="DJ575" s="243"/>
      <c r="DK575" s="243"/>
      <c r="DL575" s="243"/>
      <c r="DM575" s="243"/>
      <c r="DN575" s="243"/>
      <c r="DO575" s="243"/>
      <c r="DP575" s="243"/>
      <c r="DQ575" s="243"/>
      <c r="DR575" s="243"/>
      <c r="DS575" s="243"/>
      <c r="DT575" s="243"/>
      <c r="DU575" s="243"/>
      <c r="DV575" s="243"/>
      <c r="DW575" s="243"/>
      <c r="DX575" s="243"/>
      <c r="DY575" s="243"/>
      <c r="DZ575" s="243"/>
      <c r="EA575" s="243"/>
      <c r="EB575" s="243"/>
      <c r="EC575" s="243"/>
      <c r="ED575" s="243"/>
      <c r="EE575" s="243"/>
      <c r="EF575" s="243"/>
      <c r="EG575" s="243"/>
      <c r="EH575" s="243"/>
      <c r="EI575" s="243"/>
      <c r="EJ575" s="243"/>
      <c r="EK575" s="243"/>
      <c r="EL575" s="243"/>
      <c r="EM575" s="243"/>
      <c r="EN575" s="243"/>
      <c r="EO575" s="243"/>
      <c r="EP575" s="243"/>
      <c r="EQ575" s="243"/>
      <c r="ER575" s="243"/>
      <c r="ES575" s="243"/>
      <c r="ET575" s="243"/>
      <c r="EU575" s="243"/>
      <c r="EV575" s="243"/>
      <c r="EW575" s="243"/>
      <c r="EX575" s="243"/>
      <c r="EY575" s="243"/>
      <c r="EZ575" s="243"/>
      <c r="FA575" s="243"/>
      <c r="FB575" s="243"/>
      <c r="FC575" s="243"/>
      <c r="FD575" s="243"/>
      <c r="FE575" s="243"/>
      <c r="FF575" s="243"/>
      <c r="FG575" s="243"/>
      <c r="FH575" s="243"/>
      <c r="FI575" s="243"/>
      <c r="FJ575" s="243"/>
      <c r="FK575" s="243"/>
      <c r="FL575" s="243"/>
      <c r="FM575" s="243"/>
      <c r="FN575" s="243"/>
      <c r="FO575" s="243"/>
      <c r="FP575" s="243"/>
      <c r="FQ575" s="243"/>
      <c r="FR575" s="243"/>
      <c r="FS575" s="243"/>
      <c r="FT575" s="243"/>
      <c r="FU575" s="243"/>
      <c r="FV575" s="243"/>
      <c r="FW575" s="243"/>
      <c r="FX575" s="243"/>
      <c r="FY575" s="243"/>
      <c r="FZ575" s="243"/>
      <c r="GA575" s="243"/>
      <c r="GB575" s="243"/>
      <c r="GC575" s="243"/>
      <c r="GD575" s="243"/>
      <c r="GE575" s="243"/>
      <c r="GF575" s="243"/>
      <c r="GG575" s="243"/>
      <c r="GH575" s="243"/>
      <c r="GI575" s="243"/>
      <c r="GJ575" s="243"/>
      <c r="GK575" s="243"/>
      <c r="GL575" s="243"/>
      <c r="GM575" s="243"/>
      <c r="GN575" s="243"/>
      <c r="GO575" s="243"/>
      <c r="GP575" s="243"/>
      <c r="GQ575" s="243"/>
      <c r="GR575" s="243"/>
      <c r="GS575" s="243"/>
      <c r="GT575" s="243"/>
      <c r="GU575" s="243"/>
      <c r="GV575" s="243"/>
      <c r="GW575" s="243"/>
      <c r="GX575" s="243"/>
      <c r="GY575" s="243"/>
      <c r="GZ575" s="243"/>
      <c r="HA575" s="243"/>
      <c r="HB575" s="243"/>
      <c r="HC575" s="243"/>
      <c r="HD575" s="243"/>
      <c r="HE575" s="243"/>
      <c r="HF575" s="243"/>
      <c r="HG575" s="243"/>
      <c r="HH575" s="243"/>
      <c r="HI575" s="243"/>
      <c r="HJ575" s="243"/>
      <c r="HK575" s="243"/>
      <c r="HL575" s="243"/>
      <c r="HM575" s="243"/>
      <c r="HN575" s="243"/>
      <c r="HO575" s="243"/>
      <c r="HP575" s="243"/>
      <c r="HQ575" s="243"/>
      <c r="HR575" s="243"/>
      <c r="HS575" s="243"/>
      <c r="HT575" s="243"/>
      <c r="HU575" s="243"/>
      <c r="HV575" s="243"/>
      <c r="HW575" s="243"/>
      <c r="HX575" s="243"/>
      <c r="HY575" s="243"/>
      <c r="HZ575" s="243"/>
      <c r="IA575" s="243"/>
      <c r="IB575" s="243"/>
      <c r="IC575" s="243"/>
      <c r="ID575" s="243"/>
      <c r="IE575" s="243"/>
      <c r="IF575" s="243"/>
      <c r="IG575" s="243"/>
      <c r="IH575" s="243"/>
      <c r="II575" s="243"/>
      <c r="IJ575" s="243"/>
      <c r="IK575" s="243"/>
      <c r="IL575" s="243"/>
      <c r="IM575" s="243"/>
      <c r="IN575" s="243"/>
      <c r="IO575" s="243"/>
      <c r="IP575" s="243"/>
      <c r="IQ575" s="243"/>
      <c r="IR575" s="243"/>
      <c r="IS575" s="243"/>
      <c r="IT575" s="243"/>
      <c r="IU575" s="243"/>
      <c r="IV575" s="243"/>
    </row>
    <row r="576" spans="1:256" s="897" customFormat="1" outlineLevel="1">
      <c r="A576" s="608"/>
      <c r="B576" s="970">
        <v>17</v>
      </c>
      <c r="C576" s="971"/>
      <c r="D576" s="615"/>
      <c r="E576" s="616">
        <f t="shared" si="49"/>
        <v>0</v>
      </c>
      <c r="F576" s="616">
        <f t="shared" si="49"/>
        <v>0</v>
      </c>
      <c r="G576" s="616">
        <f t="shared" si="49"/>
        <v>0</v>
      </c>
      <c r="H576" s="616">
        <f t="shared" si="49"/>
        <v>0</v>
      </c>
      <c r="I576" s="616">
        <f t="shared" si="49"/>
        <v>0</v>
      </c>
      <c r="J576" s="616">
        <f t="shared" si="49"/>
        <v>0</v>
      </c>
      <c r="K576" s="616">
        <f t="shared" si="49"/>
        <v>0</v>
      </c>
      <c r="L576" s="616">
        <f t="shared" si="49"/>
        <v>0</v>
      </c>
      <c r="M576" s="616">
        <f t="shared" si="49"/>
        <v>0</v>
      </c>
      <c r="N576" s="616">
        <f t="shared" si="49"/>
        <v>0</v>
      </c>
      <c r="O576" s="616">
        <f t="shared" si="50"/>
        <v>0</v>
      </c>
      <c r="P576" s="616">
        <f t="shared" si="50"/>
        <v>0</v>
      </c>
      <c r="Q576" s="616">
        <f t="shared" si="50"/>
        <v>0</v>
      </c>
      <c r="R576" s="616">
        <f t="shared" si="50"/>
        <v>0</v>
      </c>
      <c r="S576" s="616">
        <f t="shared" si="50"/>
        <v>0</v>
      </c>
      <c r="T576" s="616">
        <f t="shared" si="50"/>
        <v>0</v>
      </c>
      <c r="U576" s="616">
        <f t="shared" si="50"/>
        <v>6.1374740056742594E-2</v>
      </c>
      <c r="V576" s="616">
        <f t="shared" si="50"/>
        <v>6.1790458239264989E-2</v>
      </c>
      <c r="W576" s="616">
        <f t="shared" si="50"/>
        <v>6.2067945748931708E-2</v>
      </c>
      <c r="X576" s="616">
        <f t="shared" si="50"/>
        <v>6.0661908977861945E-2</v>
      </c>
      <c r="Y576" s="616">
        <f t="shared" si="51"/>
        <v>6.0021438251365522E-2</v>
      </c>
      <c r="Z576" s="616">
        <f t="shared" si="51"/>
        <v>5.9754110156156726E-2</v>
      </c>
      <c r="AA576" s="616">
        <f t="shared" si="51"/>
        <v>5.9688313444733687E-2</v>
      </c>
      <c r="AB576" s="616">
        <f t="shared" si="51"/>
        <v>5.9735058732194757E-2</v>
      </c>
      <c r="AC576" s="616">
        <f t="shared" si="51"/>
        <v>5.9841593399823978E-2</v>
      </c>
      <c r="AD576" s="616">
        <f t="shared" si="51"/>
        <v>5.9971979177583234E-2</v>
      </c>
      <c r="AE576" s="616">
        <f t="shared" si="51"/>
        <v>6.0100318733893765E-2</v>
      </c>
      <c r="AF576" s="616">
        <f t="shared" si="51"/>
        <v>6.0206871616806712E-2</v>
      </c>
      <c r="AG576" s="616">
        <f t="shared" si="51"/>
        <v>6.0275687096998043E-2</v>
      </c>
      <c r="AH576" s="616">
        <f t="shared" si="51"/>
        <v>5.9934752862670804E-2</v>
      </c>
      <c r="AI576" s="616">
        <f t="shared" si="52"/>
        <v>5.9639365204582351E-2</v>
      </c>
      <c r="AJ576" s="616">
        <f t="shared" si="52"/>
        <v>5.9380968532694922E-2</v>
      </c>
      <c r="AK576" s="616">
        <f t="shared" si="52"/>
        <v>5.9153023797164028E-2</v>
      </c>
      <c r="AL576" s="616">
        <f t="shared" si="52"/>
        <v>5.8950447429537478E-2</v>
      </c>
      <c r="AM576" s="616">
        <f t="shared" si="52"/>
        <v>5.8769227732565543E-2</v>
      </c>
      <c r="AN576" s="616">
        <f t="shared" si="52"/>
        <v>5.8606156521030961E-2</v>
      </c>
      <c r="AO576" s="616">
        <f t="shared" si="52"/>
        <v>5.845863754322167E-2</v>
      </c>
      <c r="AP576" s="616">
        <f t="shared" si="52"/>
        <v>5.8324547220438561E-2</v>
      </c>
      <c r="AQ576" s="616">
        <f t="shared" si="52"/>
        <v>5.8202131761452058E-2</v>
      </c>
      <c r="AR576" s="616">
        <f t="shared" si="52"/>
        <v>5.8089930029646464E-2</v>
      </c>
      <c r="AS576" s="616">
        <f t="shared" si="53"/>
        <v>5.7986714943676576E-2</v>
      </c>
      <c r="AT576" s="616">
        <f t="shared" si="53"/>
        <v>5.7891448416244717E-2</v>
      </c>
      <c r="AU576" s="616">
        <f t="shared" si="53"/>
        <v>5.7803246317315926E-2</v>
      </c>
      <c r="AV576" s="616">
        <f t="shared" si="53"/>
        <v>5.7721350953050754E-2</v>
      </c>
      <c r="AW576" s="616">
        <f t="shared" si="53"/>
        <v>5.7645109244488513E-2</v>
      </c>
      <c r="AX576" s="616">
        <f t="shared" si="53"/>
        <v>5.7573955274744515E-2</v>
      </c>
      <c r="AY576" s="616">
        <f t="shared" si="53"/>
        <v>5.7507396217353346E-2</v>
      </c>
      <c r="AZ576" s="616">
        <f t="shared" si="53"/>
        <v>5.7445000905457455E-2</v>
      </c>
      <c r="BA576" s="617">
        <f t="shared" si="53"/>
        <v>5.7386390481166005E-2</v>
      </c>
      <c r="BB576" s="243"/>
      <c r="BC576" s="243"/>
      <c r="BD576" s="243"/>
      <c r="BE576" s="243"/>
      <c r="BF576" s="243"/>
      <c r="BG576" s="243"/>
      <c r="BH576" s="243"/>
      <c r="BI576" s="243"/>
      <c r="BJ576" s="243"/>
      <c r="BK576" s="243"/>
      <c r="BL576" s="243"/>
      <c r="BM576" s="243"/>
      <c r="BN576" s="243"/>
      <c r="BO576" s="243"/>
      <c r="BP576" s="243"/>
      <c r="BQ576" s="243"/>
      <c r="BR576" s="243"/>
      <c r="BS576" s="243"/>
      <c r="BT576" s="243"/>
      <c r="BU576" s="243"/>
      <c r="BV576" s="243"/>
      <c r="BW576" s="243"/>
      <c r="BX576" s="243"/>
      <c r="BY576" s="243"/>
      <c r="BZ576" s="243"/>
      <c r="CA576" s="243"/>
      <c r="CB576" s="243"/>
      <c r="CC576" s="243"/>
      <c r="CD576" s="243"/>
      <c r="CE576" s="243"/>
      <c r="CF576" s="243"/>
      <c r="CG576" s="243"/>
      <c r="CH576" s="243"/>
      <c r="CI576" s="243"/>
      <c r="CJ576" s="243"/>
      <c r="CK576" s="243"/>
      <c r="CL576" s="243"/>
      <c r="CM576" s="243"/>
      <c r="CN576" s="243"/>
      <c r="CO576" s="243"/>
      <c r="CP576" s="243"/>
      <c r="CQ576" s="243"/>
      <c r="CR576" s="243"/>
      <c r="CS576" s="243"/>
      <c r="CT576" s="243"/>
      <c r="CU576" s="243"/>
      <c r="CV576" s="243"/>
      <c r="CW576" s="243"/>
      <c r="CX576" s="243"/>
      <c r="CY576" s="243"/>
      <c r="CZ576" s="243"/>
      <c r="DA576" s="243"/>
      <c r="DB576" s="243"/>
      <c r="DC576" s="243"/>
      <c r="DD576" s="243"/>
      <c r="DE576" s="243"/>
      <c r="DF576" s="243"/>
      <c r="DG576" s="243"/>
      <c r="DH576" s="243"/>
      <c r="DI576" s="243"/>
      <c r="DJ576" s="243"/>
      <c r="DK576" s="243"/>
      <c r="DL576" s="243"/>
      <c r="DM576" s="243"/>
      <c r="DN576" s="243"/>
      <c r="DO576" s="243"/>
      <c r="DP576" s="243"/>
      <c r="DQ576" s="243"/>
      <c r="DR576" s="243"/>
      <c r="DS576" s="243"/>
      <c r="DT576" s="243"/>
      <c r="DU576" s="243"/>
      <c r="DV576" s="243"/>
      <c r="DW576" s="243"/>
      <c r="DX576" s="243"/>
      <c r="DY576" s="243"/>
      <c r="DZ576" s="243"/>
      <c r="EA576" s="243"/>
      <c r="EB576" s="243"/>
      <c r="EC576" s="243"/>
      <c r="ED576" s="243"/>
      <c r="EE576" s="243"/>
      <c r="EF576" s="243"/>
      <c r="EG576" s="243"/>
      <c r="EH576" s="243"/>
      <c r="EI576" s="243"/>
      <c r="EJ576" s="243"/>
      <c r="EK576" s="243"/>
      <c r="EL576" s="243"/>
      <c r="EM576" s="243"/>
      <c r="EN576" s="243"/>
      <c r="EO576" s="243"/>
      <c r="EP576" s="243"/>
      <c r="EQ576" s="243"/>
      <c r="ER576" s="243"/>
      <c r="ES576" s="243"/>
      <c r="ET576" s="243"/>
      <c r="EU576" s="243"/>
      <c r="EV576" s="243"/>
      <c r="EW576" s="243"/>
      <c r="EX576" s="243"/>
      <c r="EY576" s="243"/>
      <c r="EZ576" s="243"/>
      <c r="FA576" s="243"/>
      <c r="FB576" s="243"/>
      <c r="FC576" s="243"/>
      <c r="FD576" s="243"/>
      <c r="FE576" s="243"/>
      <c r="FF576" s="243"/>
      <c r="FG576" s="243"/>
      <c r="FH576" s="243"/>
      <c r="FI576" s="243"/>
      <c r="FJ576" s="243"/>
      <c r="FK576" s="243"/>
      <c r="FL576" s="243"/>
      <c r="FM576" s="243"/>
      <c r="FN576" s="243"/>
      <c r="FO576" s="243"/>
      <c r="FP576" s="243"/>
      <c r="FQ576" s="243"/>
      <c r="FR576" s="243"/>
      <c r="FS576" s="243"/>
      <c r="FT576" s="243"/>
      <c r="FU576" s="243"/>
      <c r="FV576" s="243"/>
      <c r="FW576" s="243"/>
      <c r="FX576" s="243"/>
      <c r="FY576" s="243"/>
      <c r="FZ576" s="243"/>
      <c r="GA576" s="243"/>
      <c r="GB576" s="243"/>
      <c r="GC576" s="243"/>
      <c r="GD576" s="243"/>
      <c r="GE576" s="243"/>
      <c r="GF576" s="243"/>
      <c r="GG576" s="243"/>
      <c r="GH576" s="243"/>
      <c r="GI576" s="243"/>
      <c r="GJ576" s="243"/>
      <c r="GK576" s="243"/>
      <c r="GL576" s="243"/>
      <c r="GM576" s="243"/>
      <c r="GN576" s="243"/>
      <c r="GO576" s="243"/>
      <c r="GP576" s="243"/>
      <c r="GQ576" s="243"/>
      <c r="GR576" s="243"/>
      <c r="GS576" s="243"/>
      <c r="GT576" s="243"/>
      <c r="GU576" s="243"/>
      <c r="GV576" s="243"/>
      <c r="GW576" s="243"/>
      <c r="GX576" s="243"/>
      <c r="GY576" s="243"/>
      <c r="GZ576" s="243"/>
      <c r="HA576" s="243"/>
      <c r="HB576" s="243"/>
      <c r="HC576" s="243"/>
      <c r="HD576" s="243"/>
      <c r="HE576" s="243"/>
      <c r="HF576" s="243"/>
      <c r="HG576" s="243"/>
      <c r="HH576" s="243"/>
      <c r="HI576" s="243"/>
      <c r="HJ576" s="243"/>
      <c r="HK576" s="243"/>
      <c r="HL576" s="243"/>
      <c r="HM576" s="243"/>
      <c r="HN576" s="243"/>
      <c r="HO576" s="243"/>
      <c r="HP576" s="243"/>
      <c r="HQ576" s="243"/>
      <c r="HR576" s="243"/>
      <c r="HS576" s="243"/>
      <c r="HT576" s="243"/>
      <c r="HU576" s="243"/>
      <c r="HV576" s="243"/>
      <c r="HW576" s="243"/>
      <c r="HX576" s="243"/>
      <c r="HY576" s="243"/>
      <c r="HZ576" s="243"/>
      <c r="IA576" s="243"/>
      <c r="IB576" s="243"/>
      <c r="IC576" s="243"/>
      <c r="ID576" s="243"/>
      <c r="IE576" s="243"/>
      <c r="IF576" s="243"/>
      <c r="IG576" s="243"/>
      <c r="IH576" s="243"/>
      <c r="II576" s="243"/>
      <c r="IJ576" s="243"/>
      <c r="IK576" s="243"/>
      <c r="IL576" s="243"/>
      <c r="IM576" s="243"/>
      <c r="IN576" s="243"/>
      <c r="IO576" s="243"/>
      <c r="IP576" s="243"/>
      <c r="IQ576" s="243"/>
      <c r="IR576" s="243"/>
      <c r="IS576" s="243"/>
      <c r="IT576" s="243"/>
      <c r="IU576" s="243"/>
      <c r="IV576" s="243"/>
    </row>
    <row r="577" spans="1:256" s="897" customFormat="1" outlineLevel="1">
      <c r="A577" s="608"/>
      <c r="B577" s="970">
        <v>18</v>
      </c>
      <c r="C577" s="971"/>
      <c r="D577" s="615"/>
      <c r="E577" s="616">
        <f t="shared" si="49"/>
        <v>0</v>
      </c>
      <c r="F577" s="616">
        <f t="shared" si="49"/>
        <v>0</v>
      </c>
      <c r="G577" s="616">
        <f t="shared" si="49"/>
        <v>0</v>
      </c>
      <c r="H577" s="616">
        <f t="shared" si="49"/>
        <v>0</v>
      </c>
      <c r="I577" s="616">
        <f t="shared" si="49"/>
        <v>0</v>
      </c>
      <c r="J577" s="616">
        <f t="shared" si="49"/>
        <v>0</v>
      </c>
      <c r="K577" s="616">
        <f t="shared" si="49"/>
        <v>0</v>
      </c>
      <c r="L577" s="616">
        <f t="shared" si="49"/>
        <v>0</v>
      </c>
      <c r="M577" s="616">
        <f t="shared" si="49"/>
        <v>0</v>
      </c>
      <c r="N577" s="616">
        <f t="shared" si="49"/>
        <v>0</v>
      </c>
      <c r="O577" s="616">
        <f t="shared" si="50"/>
        <v>0</v>
      </c>
      <c r="P577" s="616">
        <f t="shared" si="50"/>
        <v>0</v>
      </c>
      <c r="Q577" s="616">
        <f t="shared" si="50"/>
        <v>0</v>
      </c>
      <c r="R577" s="616">
        <f t="shared" si="50"/>
        <v>0</v>
      </c>
      <c r="S577" s="616">
        <f t="shared" si="50"/>
        <v>0</v>
      </c>
      <c r="T577" s="616">
        <f t="shared" si="50"/>
        <v>0</v>
      </c>
      <c r="U577" s="616">
        <f t="shared" si="50"/>
        <v>0</v>
      </c>
      <c r="V577" s="616">
        <f t="shared" si="50"/>
        <v>6.220633924986374E-2</v>
      </c>
      <c r="W577" s="616">
        <f t="shared" si="50"/>
        <v>6.2414718356640142E-2</v>
      </c>
      <c r="X577" s="616">
        <f t="shared" si="50"/>
        <v>6.0424405021957339E-2</v>
      </c>
      <c r="Y577" s="616">
        <f t="shared" si="51"/>
        <v>5.9683382498869841E-2</v>
      </c>
      <c r="Z577" s="616">
        <f t="shared" si="51"/>
        <v>5.9430281244888583E-2</v>
      </c>
      <c r="AA577" s="616">
        <f t="shared" si="51"/>
        <v>5.9407502972171011E-2</v>
      </c>
      <c r="AB577" s="616">
        <f t="shared" si="51"/>
        <v>5.9501025416945685E-2</v>
      </c>
      <c r="AC577" s="616">
        <f t="shared" si="51"/>
        <v>5.9650105848624291E-2</v>
      </c>
      <c r="AD577" s="616">
        <f t="shared" si="51"/>
        <v>5.9816231344016479E-2</v>
      </c>
      <c r="AE577" s="616">
        <f t="shared" si="51"/>
        <v>5.997296079470904E-2</v>
      </c>
      <c r="AF577" s="616">
        <f t="shared" si="51"/>
        <v>6.0100765501240216E-2</v>
      </c>
      <c r="AG577" s="616">
        <f t="shared" si="51"/>
        <v>6.0184150737772946E-2</v>
      </c>
      <c r="AH577" s="616">
        <f t="shared" si="51"/>
        <v>5.9824065571515872E-2</v>
      </c>
      <c r="AI577" s="616">
        <f t="shared" si="52"/>
        <v>5.9515518486290997E-2</v>
      </c>
      <c r="AJ577" s="616">
        <f t="shared" si="52"/>
        <v>5.9248183673803911E-2</v>
      </c>
      <c r="AK577" s="616">
        <f t="shared" si="52"/>
        <v>5.9014321046309437E-2</v>
      </c>
      <c r="AL577" s="616">
        <f t="shared" si="52"/>
        <v>5.8808014547756526E-2</v>
      </c>
      <c r="AM577" s="616">
        <f t="shared" si="52"/>
        <v>5.8624664733947895E-2</v>
      </c>
      <c r="AN577" s="616">
        <f t="shared" si="52"/>
        <v>5.8460641813445902E-2</v>
      </c>
      <c r="AO577" s="616">
        <f t="shared" si="52"/>
        <v>5.831304291377859E-2</v>
      </c>
      <c r="AP577" s="616">
        <f t="shared" si="52"/>
        <v>5.8179518787471407E-2</v>
      </c>
      <c r="AQ577" s="616">
        <f t="shared" si="52"/>
        <v>5.8058147836874463E-2</v>
      </c>
      <c r="AR577" s="616">
        <f t="shared" si="52"/>
        <v>5.7947343039863153E-2</v>
      </c>
      <c r="AS577" s="616">
        <f t="shared" si="53"/>
        <v>5.7845782169754223E-2</v>
      </c>
      <c r="AT577" s="616">
        <f t="shared" si="53"/>
        <v>5.7752354780161941E-2</v>
      </c>
      <c r="AU577" s="616">
        <f t="shared" si="53"/>
        <v>5.7666121436564133E-2</v>
      </c>
      <c r="AV577" s="616">
        <f t="shared" si="53"/>
        <v>5.7586282016396151E-2</v>
      </c>
      <c r="AW577" s="616">
        <f t="shared" si="53"/>
        <v>5.751215080840244E-2</v>
      </c>
      <c r="AX577" s="616">
        <f t="shared" si="53"/>
        <v>5.7443136768543734E-2</v>
      </c>
      <c r="AY577" s="616">
        <f t="shared" si="53"/>
        <v>5.7378727728207624E-2</v>
      </c>
      <c r="AZ577" s="616">
        <f t="shared" si="53"/>
        <v>5.7318477661502332E-2</v>
      </c>
      <c r="BA577" s="617">
        <f t="shared" si="53"/>
        <v>5.7261996341908095E-2</v>
      </c>
      <c r="BB577" s="243"/>
      <c r="BC577" s="243"/>
      <c r="BD577" s="243"/>
      <c r="BE577" s="243"/>
      <c r="BF577" s="243"/>
      <c r="BG577" s="243"/>
      <c r="BH577" s="243"/>
      <c r="BI577" s="243"/>
      <c r="BJ577" s="243"/>
      <c r="BK577" s="243"/>
      <c r="BL577" s="243"/>
      <c r="BM577" s="243"/>
      <c r="BN577" s="243"/>
      <c r="BO577" s="243"/>
      <c r="BP577" s="243"/>
      <c r="BQ577" s="243"/>
      <c r="BR577" s="243"/>
      <c r="BS577" s="243"/>
      <c r="BT577" s="243"/>
      <c r="BU577" s="243"/>
      <c r="BV577" s="243"/>
      <c r="BW577" s="243"/>
      <c r="BX577" s="243"/>
      <c r="BY577" s="243"/>
      <c r="BZ577" s="243"/>
      <c r="CA577" s="243"/>
      <c r="CB577" s="243"/>
      <c r="CC577" s="243"/>
      <c r="CD577" s="243"/>
      <c r="CE577" s="243"/>
      <c r="CF577" s="243"/>
      <c r="CG577" s="243"/>
      <c r="CH577" s="243"/>
      <c r="CI577" s="243"/>
      <c r="CJ577" s="243"/>
      <c r="CK577" s="243"/>
      <c r="CL577" s="243"/>
      <c r="CM577" s="243"/>
      <c r="CN577" s="243"/>
      <c r="CO577" s="243"/>
      <c r="CP577" s="243"/>
      <c r="CQ577" s="243"/>
      <c r="CR577" s="243"/>
      <c r="CS577" s="243"/>
      <c r="CT577" s="243"/>
      <c r="CU577" s="243"/>
      <c r="CV577" s="243"/>
      <c r="CW577" s="243"/>
      <c r="CX577" s="243"/>
      <c r="CY577" s="243"/>
      <c r="CZ577" s="243"/>
      <c r="DA577" s="243"/>
      <c r="DB577" s="243"/>
      <c r="DC577" s="243"/>
      <c r="DD577" s="243"/>
      <c r="DE577" s="243"/>
      <c r="DF577" s="243"/>
      <c r="DG577" s="243"/>
      <c r="DH577" s="243"/>
      <c r="DI577" s="243"/>
      <c r="DJ577" s="243"/>
      <c r="DK577" s="243"/>
      <c r="DL577" s="243"/>
      <c r="DM577" s="243"/>
      <c r="DN577" s="243"/>
      <c r="DO577" s="243"/>
      <c r="DP577" s="243"/>
      <c r="DQ577" s="243"/>
      <c r="DR577" s="243"/>
      <c r="DS577" s="243"/>
      <c r="DT577" s="243"/>
      <c r="DU577" s="243"/>
      <c r="DV577" s="243"/>
      <c r="DW577" s="243"/>
      <c r="DX577" s="243"/>
      <c r="DY577" s="243"/>
      <c r="DZ577" s="243"/>
      <c r="EA577" s="243"/>
      <c r="EB577" s="243"/>
      <c r="EC577" s="243"/>
      <c r="ED577" s="243"/>
      <c r="EE577" s="243"/>
      <c r="EF577" s="243"/>
      <c r="EG577" s="243"/>
      <c r="EH577" s="243"/>
      <c r="EI577" s="243"/>
      <c r="EJ577" s="243"/>
      <c r="EK577" s="243"/>
      <c r="EL577" s="243"/>
      <c r="EM577" s="243"/>
      <c r="EN577" s="243"/>
      <c r="EO577" s="243"/>
      <c r="EP577" s="243"/>
      <c r="EQ577" s="243"/>
      <c r="ER577" s="243"/>
      <c r="ES577" s="243"/>
      <c r="ET577" s="243"/>
      <c r="EU577" s="243"/>
      <c r="EV577" s="243"/>
      <c r="EW577" s="243"/>
      <c r="EX577" s="243"/>
      <c r="EY577" s="243"/>
      <c r="EZ577" s="243"/>
      <c r="FA577" s="243"/>
      <c r="FB577" s="243"/>
      <c r="FC577" s="243"/>
      <c r="FD577" s="243"/>
      <c r="FE577" s="243"/>
      <c r="FF577" s="243"/>
      <c r="FG577" s="243"/>
      <c r="FH577" s="243"/>
      <c r="FI577" s="243"/>
      <c r="FJ577" s="243"/>
      <c r="FK577" s="243"/>
      <c r="FL577" s="243"/>
      <c r="FM577" s="243"/>
      <c r="FN577" s="243"/>
      <c r="FO577" s="243"/>
      <c r="FP577" s="243"/>
      <c r="FQ577" s="243"/>
      <c r="FR577" s="243"/>
      <c r="FS577" s="243"/>
      <c r="FT577" s="243"/>
      <c r="FU577" s="243"/>
      <c r="FV577" s="243"/>
      <c r="FW577" s="243"/>
      <c r="FX577" s="243"/>
      <c r="FY577" s="243"/>
      <c r="FZ577" s="243"/>
      <c r="GA577" s="243"/>
      <c r="GB577" s="243"/>
      <c r="GC577" s="243"/>
      <c r="GD577" s="243"/>
      <c r="GE577" s="243"/>
      <c r="GF577" s="243"/>
      <c r="GG577" s="243"/>
      <c r="GH577" s="243"/>
      <c r="GI577" s="243"/>
      <c r="GJ577" s="243"/>
      <c r="GK577" s="243"/>
      <c r="GL577" s="243"/>
      <c r="GM577" s="243"/>
      <c r="GN577" s="243"/>
      <c r="GO577" s="243"/>
      <c r="GP577" s="243"/>
      <c r="GQ577" s="243"/>
      <c r="GR577" s="243"/>
      <c r="GS577" s="243"/>
      <c r="GT577" s="243"/>
      <c r="GU577" s="243"/>
      <c r="GV577" s="243"/>
      <c r="GW577" s="243"/>
      <c r="GX577" s="243"/>
      <c r="GY577" s="243"/>
      <c r="GZ577" s="243"/>
      <c r="HA577" s="243"/>
      <c r="HB577" s="243"/>
      <c r="HC577" s="243"/>
      <c r="HD577" s="243"/>
      <c r="HE577" s="243"/>
      <c r="HF577" s="243"/>
      <c r="HG577" s="243"/>
      <c r="HH577" s="243"/>
      <c r="HI577" s="243"/>
      <c r="HJ577" s="243"/>
      <c r="HK577" s="243"/>
      <c r="HL577" s="243"/>
      <c r="HM577" s="243"/>
      <c r="HN577" s="243"/>
      <c r="HO577" s="243"/>
      <c r="HP577" s="243"/>
      <c r="HQ577" s="243"/>
      <c r="HR577" s="243"/>
      <c r="HS577" s="243"/>
      <c r="HT577" s="243"/>
      <c r="HU577" s="243"/>
      <c r="HV577" s="243"/>
      <c r="HW577" s="243"/>
      <c r="HX577" s="243"/>
      <c r="HY577" s="243"/>
      <c r="HZ577" s="243"/>
      <c r="IA577" s="243"/>
      <c r="IB577" s="243"/>
      <c r="IC577" s="243"/>
      <c r="ID577" s="243"/>
      <c r="IE577" s="243"/>
      <c r="IF577" s="243"/>
      <c r="IG577" s="243"/>
      <c r="IH577" s="243"/>
      <c r="II577" s="243"/>
      <c r="IJ577" s="243"/>
      <c r="IK577" s="243"/>
      <c r="IL577" s="243"/>
      <c r="IM577" s="243"/>
      <c r="IN577" s="243"/>
      <c r="IO577" s="243"/>
      <c r="IP577" s="243"/>
      <c r="IQ577" s="243"/>
      <c r="IR577" s="243"/>
      <c r="IS577" s="243"/>
      <c r="IT577" s="243"/>
      <c r="IU577" s="243"/>
      <c r="IV577" s="243"/>
    </row>
    <row r="578" spans="1:256" s="897" customFormat="1" outlineLevel="1">
      <c r="A578" s="608"/>
      <c r="B578" s="970">
        <v>19</v>
      </c>
      <c r="C578" s="971"/>
      <c r="D578" s="615"/>
      <c r="E578" s="616">
        <f t="shared" si="49"/>
        <v>0</v>
      </c>
      <c r="F578" s="616">
        <f t="shared" si="49"/>
        <v>0</v>
      </c>
      <c r="G578" s="616">
        <f t="shared" si="49"/>
        <v>0</v>
      </c>
      <c r="H578" s="616">
        <f t="shared" si="49"/>
        <v>0</v>
      </c>
      <c r="I578" s="616">
        <f t="shared" si="49"/>
        <v>0</v>
      </c>
      <c r="J578" s="616">
        <f t="shared" si="49"/>
        <v>0</v>
      </c>
      <c r="K578" s="616">
        <f t="shared" si="49"/>
        <v>0</v>
      </c>
      <c r="L578" s="616">
        <f t="shared" si="49"/>
        <v>0</v>
      </c>
      <c r="M578" s="616">
        <f t="shared" si="49"/>
        <v>0</v>
      </c>
      <c r="N578" s="616">
        <f t="shared" si="49"/>
        <v>0</v>
      </c>
      <c r="O578" s="616">
        <f t="shared" si="50"/>
        <v>0</v>
      </c>
      <c r="P578" s="616">
        <f t="shared" si="50"/>
        <v>0</v>
      </c>
      <c r="Q578" s="616">
        <f t="shared" si="50"/>
        <v>0</v>
      </c>
      <c r="R578" s="616">
        <f t="shared" si="50"/>
        <v>0</v>
      </c>
      <c r="S578" s="616">
        <f t="shared" si="50"/>
        <v>0</v>
      </c>
      <c r="T578" s="616">
        <f t="shared" si="50"/>
        <v>0</v>
      </c>
      <c r="U578" s="616">
        <f t="shared" si="50"/>
        <v>0</v>
      </c>
      <c r="V578" s="616">
        <f t="shared" si="50"/>
        <v>0</v>
      </c>
      <c r="W578" s="616">
        <f t="shared" si="50"/>
        <v>6.2623138342340345E-2</v>
      </c>
      <c r="X578" s="616">
        <f t="shared" si="50"/>
        <v>5.9534559221902983E-2</v>
      </c>
      <c r="Y578" s="616">
        <f t="shared" si="51"/>
        <v>5.8843729293674762E-2</v>
      </c>
      <c r="Z578" s="616">
        <f t="shared" si="51"/>
        <v>5.8737401107022524E-2</v>
      </c>
      <c r="AA578" s="616">
        <f t="shared" si="51"/>
        <v>5.884862130674029E-2</v>
      </c>
      <c r="AB578" s="616">
        <f t="shared" si="51"/>
        <v>5.9050810124802178E-2</v>
      </c>
      <c r="AC578" s="616">
        <f t="shared" si="51"/>
        <v>5.9285432170212538E-2</v>
      </c>
      <c r="AD578" s="616">
        <f t="shared" si="51"/>
        <v>5.9517846249486306E-2</v>
      </c>
      <c r="AE578" s="616">
        <f t="shared" si="51"/>
        <v>5.9725097682100881E-2</v>
      </c>
      <c r="AF578" s="616">
        <f t="shared" si="51"/>
        <v>5.989043782222736E-2</v>
      </c>
      <c r="AG578" s="616">
        <f t="shared" si="51"/>
        <v>6.0000506426232558E-2</v>
      </c>
      <c r="AH578" s="616">
        <f t="shared" si="51"/>
        <v>5.9625784101545065E-2</v>
      </c>
      <c r="AI578" s="616">
        <f t="shared" si="52"/>
        <v>5.9308814833773482E-2</v>
      </c>
      <c r="AJ578" s="616">
        <f t="shared" si="52"/>
        <v>5.9037202356868823E-2</v>
      </c>
      <c r="AK578" s="616">
        <f t="shared" si="52"/>
        <v>5.8801861210894701E-2</v>
      </c>
      <c r="AL578" s="616">
        <f t="shared" si="52"/>
        <v>5.8595980609211562E-2</v>
      </c>
      <c r="AM578" s="616">
        <f t="shared" si="52"/>
        <v>5.8414354500285537E-2</v>
      </c>
      <c r="AN578" s="616">
        <f t="shared" si="52"/>
        <v>5.8252935231046354E-2</v>
      </c>
      <c r="AO578" s="616">
        <f t="shared" si="52"/>
        <v>5.8108528331388243E-2</v>
      </c>
      <c r="AP578" s="616">
        <f t="shared" si="52"/>
        <v>5.797857896993408E-2</v>
      </c>
      <c r="AQ578" s="616">
        <f t="shared" si="52"/>
        <v>5.7861019490108134E-2</v>
      </c>
      <c r="AR578" s="616">
        <f t="shared" si="52"/>
        <v>5.775415857130306E-2</v>
      </c>
      <c r="AS578" s="616">
        <f t="shared" si="53"/>
        <v>5.7656599333812064E-2</v>
      </c>
      <c r="AT578" s="616">
        <f t="shared" si="53"/>
        <v>5.7567177937402292E-2</v>
      </c>
      <c r="AU578" s="616">
        <f t="shared" si="53"/>
        <v>5.7484916929964935E-2</v>
      </c>
      <c r="AV578" s="616">
        <f t="shared" si="53"/>
        <v>5.7408989371508623E-2</v>
      </c>
      <c r="AW578" s="616">
        <f t="shared" si="53"/>
        <v>5.7338690937481118E-2</v>
      </c>
      <c r="AX578" s="616">
        <f t="shared" si="53"/>
        <v>5.7273418004925025E-2</v>
      </c>
      <c r="AY578" s="616">
        <f t="shared" si="53"/>
        <v>5.7212650276175392E-2</v>
      </c>
      <c r="AZ578" s="616">
        <f t="shared" si="53"/>
        <v>5.7155936880519453E-2</v>
      </c>
      <c r="BA578" s="617">
        <f t="shared" si="53"/>
        <v>5.7102885167877648E-2</v>
      </c>
      <c r="BB578" s="243"/>
      <c r="BC578" s="243"/>
      <c r="BD578" s="243"/>
      <c r="BE578" s="243"/>
      <c r="BF578" s="243"/>
      <c r="BG578" s="243"/>
      <c r="BH578" s="243"/>
      <c r="BI578" s="243"/>
      <c r="BJ578" s="243"/>
      <c r="BK578" s="243"/>
      <c r="BL578" s="243"/>
      <c r="BM578" s="243"/>
      <c r="BN578" s="243"/>
      <c r="BO578" s="243"/>
      <c r="BP578" s="243"/>
      <c r="BQ578" s="243"/>
      <c r="BR578" s="243"/>
      <c r="BS578" s="243"/>
      <c r="BT578" s="243"/>
      <c r="BU578" s="243"/>
      <c r="BV578" s="243"/>
      <c r="BW578" s="243"/>
      <c r="BX578" s="243"/>
      <c r="BY578" s="243"/>
      <c r="BZ578" s="243"/>
      <c r="CA578" s="243"/>
      <c r="CB578" s="243"/>
      <c r="CC578" s="243"/>
      <c r="CD578" s="243"/>
      <c r="CE578" s="243"/>
      <c r="CF578" s="243"/>
      <c r="CG578" s="243"/>
      <c r="CH578" s="243"/>
      <c r="CI578" s="243"/>
      <c r="CJ578" s="243"/>
      <c r="CK578" s="243"/>
      <c r="CL578" s="243"/>
      <c r="CM578" s="243"/>
      <c r="CN578" s="243"/>
      <c r="CO578" s="243"/>
      <c r="CP578" s="243"/>
      <c r="CQ578" s="243"/>
      <c r="CR578" s="243"/>
      <c r="CS578" s="243"/>
      <c r="CT578" s="243"/>
      <c r="CU578" s="243"/>
      <c r="CV578" s="243"/>
      <c r="CW578" s="243"/>
      <c r="CX578" s="243"/>
      <c r="CY578" s="243"/>
      <c r="CZ578" s="243"/>
      <c r="DA578" s="243"/>
      <c r="DB578" s="243"/>
      <c r="DC578" s="243"/>
      <c r="DD578" s="243"/>
      <c r="DE578" s="243"/>
      <c r="DF578" s="243"/>
      <c r="DG578" s="243"/>
      <c r="DH578" s="243"/>
      <c r="DI578" s="243"/>
      <c r="DJ578" s="243"/>
      <c r="DK578" s="243"/>
      <c r="DL578" s="243"/>
      <c r="DM578" s="243"/>
      <c r="DN578" s="243"/>
      <c r="DO578" s="243"/>
      <c r="DP578" s="243"/>
      <c r="DQ578" s="243"/>
      <c r="DR578" s="243"/>
      <c r="DS578" s="243"/>
      <c r="DT578" s="243"/>
      <c r="DU578" s="243"/>
      <c r="DV578" s="243"/>
      <c r="DW578" s="243"/>
      <c r="DX578" s="243"/>
      <c r="DY578" s="243"/>
      <c r="DZ578" s="243"/>
      <c r="EA578" s="243"/>
      <c r="EB578" s="243"/>
      <c r="EC578" s="243"/>
      <c r="ED578" s="243"/>
      <c r="EE578" s="243"/>
      <c r="EF578" s="243"/>
      <c r="EG578" s="243"/>
      <c r="EH578" s="243"/>
      <c r="EI578" s="243"/>
      <c r="EJ578" s="243"/>
      <c r="EK578" s="243"/>
      <c r="EL578" s="243"/>
      <c r="EM578" s="243"/>
      <c r="EN578" s="243"/>
      <c r="EO578" s="243"/>
      <c r="EP578" s="243"/>
      <c r="EQ578" s="243"/>
      <c r="ER578" s="243"/>
      <c r="ES578" s="243"/>
      <c r="ET578" s="243"/>
      <c r="EU578" s="243"/>
      <c r="EV578" s="243"/>
      <c r="EW578" s="243"/>
      <c r="EX578" s="243"/>
      <c r="EY578" s="243"/>
      <c r="EZ578" s="243"/>
      <c r="FA578" s="243"/>
      <c r="FB578" s="243"/>
      <c r="FC578" s="243"/>
      <c r="FD578" s="243"/>
      <c r="FE578" s="243"/>
      <c r="FF578" s="243"/>
      <c r="FG578" s="243"/>
      <c r="FH578" s="243"/>
      <c r="FI578" s="243"/>
      <c r="FJ578" s="243"/>
      <c r="FK578" s="243"/>
      <c r="FL578" s="243"/>
      <c r="FM578" s="243"/>
      <c r="FN578" s="243"/>
      <c r="FO578" s="243"/>
      <c r="FP578" s="243"/>
      <c r="FQ578" s="243"/>
      <c r="FR578" s="243"/>
      <c r="FS578" s="243"/>
      <c r="FT578" s="243"/>
      <c r="FU578" s="243"/>
      <c r="FV578" s="243"/>
      <c r="FW578" s="243"/>
      <c r="FX578" s="243"/>
      <c r="FY578" s="243"/>
      <c r="FZ578" s="243"/>
      <c r="GA578" s="243"/>
      <c r="GB578" s="243"/>
      <c r="GC578" s="243"/>
      <c r="GD578" s="243"/>
      <c r="GE578" s="243"/>
      <c r="GF578" s="243"/>
      <c r="GG578" s="243"/>
      <c r="GH578" s="243"/>
      <c r="GI578" s="243"/>
      <c r="GJ578" s="243"/>
      <c r="GK578" s="243"/>
      <c r="GL578" s="243"/>
      <c r="GM578" s="243"/>
      <c r="GN578" s="243"/>
      <c r="GO578" s="243"/>
      <c r="GP578" s="243"/>
      <c r="GQ578" s="243"/>
      <c r="GR578" s="243"/>
      <c r="GS578" s="243"/>
      <c r="GT578" s="243"/>
      <c r="GU578" s="243"/>
      <c r="GV578" s="243"/>
      <c r="GW578" s="243"/>
      <c r="GX578" s="243"/>
      <c r="GY578" s="243"/>
      <c r="GZ578" s="243"/>
      <c r="HA578" s="243"/>
      <c r="HB578" s="243"/>
      <c r="HC578" s="243"/>
      <c r="HD578" s="243"/>
      <c r="HE578" s="243"/>
      <c r="HF578" s="243"/>
      <c r="HG578" s="243"/>
      <c r="HH578" s="243"/>
      <c r="HI578" s="243"/>
      <c r="HJ578" s="243"/>
      <c r="HK578" s="243"/>
      <c r="HL578" s="243"/>
      <c r="HM578" s="243"/>
      <c r="HN578" s="243"/>
      <c r="HO578" s="243"/>
      <c r="HP578" s="243"/>
      <c r="HQ578" s="243"/>
      <c r="HR578" s="243"/>
      <c r="HS578" s="243"/>
      <c r="HT578" s="243"/>
      <c r="HU578" s="243"/>
      <c r="HV578" s="243"/>
      <c r="HW578" s="243"/>
      <c r="HX578" s="243"/>
      <c r="HY578" s="243"/>
      <c r="HZ578" s="243"/>
      <c r="IA578" s="243"/>
      <c r="IB578" s="243"/>
      <c r="IC578" s="243"/>
      <c r="ID578" s="243"/>
      <c r="IE578" s="243"/>
      <c r="IF578" s="243"/>
      <c r="IG578" s="243"/>
      <c r="IH578" s="243"/>
      <c r="II578" s="243"/>
      <c r="IJ578" s="243"/>
      <c r="IK578" s="243"/>
      <c r="IL578" s="243"/>
      <c r="IM578" s="243"/>
      <c r="IN578" s="243"/>
      <c r="IO578" s="243"/>
      <c r="IP578" s="243"/>
      <c r="IQ578" s="243"/>
      <c r="IR578" s="243"/>
      <c r="IS578" s="243"/>
      <c r="IT578" s="243"/>
      <c r="IU578" s="243"/>
      <c r="IV578" s="243"/>
    </row>
    <row r="579" spans="1:256" s="897" customFormat="1" outlineLevel="1">
      <c r="A579" s="608"/>
      <c r="B579" s="970">
        <v>20</v>
      </c>
      <c r="C579" s="971"/>
      <c r="D579" s="615"/>
      <c r="E579" s="616">
        <f t="shared" si="49"/>
        <v>0</v>
      </c>
      <c r="F579" s="616">
        <f t="shared" si="49"/>
        <v>0</v>
      </c>
      <c r="G579" s="616">
        <f t="shared" si="49"/>
        <v>0</v>
      </c>
      <c r="H579" s="616">
        <f t="shared" si="49"/>
        <v>0</v>
      </c>
      <c r="I579" s="616">
        <f t="shared" si="49"/>
        <v>0</v>
      </c>
      <c r="J579" s="616">
        <f t="shared" si="49"/>
        <v>0</v>
      </c>
      <c r="K579" s="616">
        <f t="shared" si="49"/>
        <v>0</v>
      </c>
      <c r="L579" s="616">
        <f t="shared" si="49"/>
        <v>0</v>
      </c>
      <c r="M579" s="616">
        <f t="shared" si="49"/>
        <v>0</v>
      </c>
      <c r="N579" s="616">
        <f t="shared" si="49"/>
        <v>0</v>
      </c>
      <c r="O579" s="616">
        <f t="shared" si="50"/>
        <v>0</v>
      </c>
      <c r="P579" s="616">
        <f t="shared" si="50"/>
        <v>0</v>
      </c>
      <c r="Q579" s="616">
        <f t="shared" si="50"/>
        <v>0</v>
      </c>
      <c r="R579" s="616">
        <f t="shared" si="50"/>
        <v>0</v>
      </c>
      <c r="S579" s="616">
        <f t="shared" si="50"/>
        <v>0</v>
      </c>
      <c r="T579" s="616">
        <f t="shared" si="50"/>
        <v>0</v>
      </c>
      <c r="U579" s="616">
        <f t="shared" si="50"/>
        <v>0</v>
      </c>
      <c r="V579" s="616">
        <f t="shared" si="50"/>
        <v>0</v>
      </c>
      <c r="W579" s="616">
        <f t="shared" si="50"/>
        <v>0</v>
      </c>
      <c r="X579" s="616">
        <f t="shared" si="50"/>
        <v>5.6454957245515303E-2</v>
      </c>
      <c r="Y579" s="616">
        <f t="shared" si="51"/>
        <v>5.695906856524946E-2</v>
      </c>
      <c r="Z579" s="616">
        <f t="shared" si="51"/>
        <v>5.7445315516902351E-2</v>
      </c>
      <c r="AA579" s="616">
        <f t="shared" si="51"/>
        <v>5.7907088812208851E-2</v>
      </c>
      <c r="AB579" s="616">
        <f t="shared" si="51"/>
        <v>5.8337786910268585E-2</v>
      </c>
      <c r="AC579" s="616">
        <f t="shared" si="51"/>
        <v>5.8730167952902645E-2</v>
      </c>
      <c r="AD579" s="616">
        <f t="shared" si="51"/>
        <v>5.9074974493239729E-2</v>
      </c>
      <c r="AE579" s="616">
        <f t="shared" si="51"/>
        <v>5.9363398770114983E-2</v>
      </c>
      <c r="AF579" s="616">
        <f t="shared" si="51"/>
        <v>5.9587238562297307E-2</v>
      </c>
      <c r="AG579" s="616">
        <f t="shared" si="51"/>
        <v>5.9738599505172241E-2</v>
      </c>
      <c r="AH579" s="616">
        <f t="shared" si="51"/>
        <v>5.9353716951258795E-2</v>
      </c>
      <c r="AI579" s="616">
        <f t="shared" si="52"/>
        <v>5.9033088271321033E-2</v>
      </c>
      <c r="AJ579" s="616">
        <f t="shared" si="52"/>
        <v>5.8761862878597748E-2</v>
      </c>
      <c r="AK579" s="616">
        <f t="shared" si="52"/>
        <v>5.8529439257798854E-2</v>
      </c>
      <c r="AL579" s="616">
        <f t="shared" si="52"/>
        <v>5.8328046725090399E-2</v>
      </c>
      <c r="AM579" s="616">
        <f t="shared" si="52"/>
        <v>5.8151859690575458E-2</v>
      </c>
      <c r="AN579" s="616">
        <f t="shared" si="52"/>
        <v>5.7996424900597088E-2</v>
      </c>
      <c r="AO579" s="616">
        <f t="shared" si="52"/>
        <v>5.7858279810746538E-2</v>
      </c>
      <c r="AP579" s="616">
        <f t="shared" si="52"/>
        <v>5.7734691599140797E-2</v>
      </c>
      <c r="AQ579" s="616">
        <f t="shared" si="52"/>
        <v>5.76234745537898E-2</v>
      </c>
      <c r="AR579" s="616">
        <f t="shared" si="52"/>
        <v>5.7522859684558947E-2</v>
      </c>
      <c r="AS579" s="616">
        <f t="shared" si="53"/>
        <v>5.7431399927746041E-2</v>
      </c>
      <c r="AT579" s="616">
        <f t="shared" si="53"/>
        <v>5.7347900101350602E-2</v>
      </c>
      <c r="AU579" s="616">
        <f t="shared" si="53"/>
        <v>5.7271364386079604E-2</v>
      </c>
      <c r="AV579" s="616">
        <f t="shared" si="53"/>
        <v>5.720095642097478E-2</v>
      </c>
      <c r="AW579" s="616">
        <f t="shared" si="53"/>
        <v>5.7135968614805632E-2</v>
      </c>
      <c r="AX579" s="616">
        <f t="shared" si="53"/>
        <v>5.7075798282194556E-2</v>
      </c>
      <c r="AY579" s="616">
        <f t="shared" si="53"/>
        <v>5.7019928897073635E-2</v>
      </c>
      <c r="AZ579" s="616">
        <f t="shared" si="53"/>
        <v>5.6967915227405186E-2</v>
      </c>
      <c r="BA579" s="617">
        <f t="shared" si="53"/>
        <v>5.6919371444937417E-2</v>
      </c>
      <c r="BB579" s="243"/>
      <c r="BC579" s="243"/>
      <c r="BD579" s="243"/>
      <c r="BE579" s="243"/>
      <c r="BF579" s="243"/>
      <c r="BG579" s="243"/>
      <c r="BH579" s="243"/>
      <c r="BI579" s="243"/>
      <c r="BJ579" s="243"/>
      <c r="BK579" s="243"/>
      <c r="BL579" s="243"/>
      <c r="BM579" s="243"/>
      <c r="BN579" s="243"/>
      <c r="BO579" s="243"/>
      <c r="BP579" s="243"/>
      <c r="BQ579" s="243"/>
      <c r="BR579" s="243"/>
      <c r="BS579" s="243"/>
      <c r="BT579" s="243"/>
      <c r="BU579" s="243"/>
      <c r="BV579" s="243"/>
      <c r="BW579" s="243"/>
      <c r="BX579" s="243"/>
      <c r="BY579" s="243"/>
      <c r="BZ579" s="243"/>
      <c r="CA579" s="243"/>
      <c r="CB579" s="243"/>
      <c r="CC579" s="243"/>
      <c r="CD579" s="243"/>
      <c r="CE579" s="243"/>
      <c r="CF579" s="243"/>
      <c r="CG579" s="243"/>
      <c r="CH579" s="243"/>
      <c r="CI579" s="243"/>
      <c r="CJ579" s="243"/>
      <c r="CK579" s="243"/>
      <c r="CL579" s="243"/>
      <c r="CM579" s="243"/>
      <c r="CN579" s="243"/>
      <c r="CO579" s="243"/>
      <c r="CP579" s="243"/>
      <c r="CQ579" s="243"/>
      <c r="CR579" s="243"/>
      <c r="CS579" s="243"/>
      <c r="CT579" s="243"/>
      <c r="CU579" s="243"/>
      <c r="CV579" s="243"/>
      <c r="CW579" s="243"/>
      <c r="CX579" s="243"/>
      <c r="CY579" s="243"/>
      <c r="CZ579" s="243"/>
      <c r="DA579" s="243"/>
      <c r="DB579" s="243"/>
      <c r="DC579" s="243"/>
      <c r="DD579" s="243"/>
      <c r="DE579" s="243"/>
      <c r="DF579" s="243"/>
      <c r="DG579" s="243"/>
      <c r="DH579" s="243"/>
      <c r="DI579" s="243"/>
      <c r="DJ579" s="243"/>
      <c r="DK579" s="243"/>
      <c r="DL579" s="243"/>
      <c r="DM579" s="243"/>
      <c r="DN579" s="243"/>
      <c r="DO579" s="243"/>
      <c r="DP579" s="243"/>
      <c r="DQ579" s="243"/>
      <c r="DR579" s="243"/>
      <c r="DS579" s="243"/>
      <c r="DT579" s="243"/>
      <c r="DU579" s="243"/>
      <c r="DV579" s="243"/>
      <c r="DW579" s="243"/>
      <c r="DX579" s="243"/>
      <c r="DY579" s="243"/>
      <c r="DZ579" s="243"/>
      <c r="EA579" s="243"/>
      <c r="EB579" s="243"/>
      <c r="EC579" s="243"/>
      <c r="ED579" s="243"/>
      <c r="EE579" s="243"/>
      <c r="EF579" s="243"/>
      <c r="EG579" s="243"/>
      <c r="EH579" s="243"/>
      <c r="EI579" s="243"/>
      <c r="EJ579" s="243"/>
      <c r="EK579" s="243"/>
      <c r="EL579" s="243"/>
      <c r="EM579" s="243"/>
      <c r="EN579" s="243"/>
      <c r="EO579" s="243"/>
      <c r="EP579" s="243"/>
      <c r="EQ579" s="243"/>
      <c r="ER579" s="243"/>
      <c r="ES579" s="243"/>
      <c r="ET579" s="243"/>
      <c r="EU579" s="243"/>
      <c r="EV579" s="243"/>
      <c r="EW579" s="243"/>
      <c r="EX579" s="243"/>
      <c r="EY579" s="243"/>
      <c r="EZ579" s="243"/>
      <c r="FA579" s="243"/>
      <c r="FB579" s="243"/>
      <c r="FC579" s="243"/>
      <c r="FD579" s="243"/>
      <c r="FE579" s="243"/>
      <c r="FF579" s="243"/>
      <c r="FG579" s="243"/>
      <c r="FH579" s="243"/>
      <c r="FI579" s="243"/>
      <c r="FJ579" s="243"/>
      <c r="FK579" s="243"/>
      <c r="FL579" s="243"/>
      <c r="FM579" s="243"/>
      <c r="FN579" s="243"/>
      <c r="FO579" s="243"/>
      <c r="FP579" s="243"/>
      <c r="FQ579" s="243"/>
      <c r="FR579" s="243"/>
      <c r="FS579" s="243"/>
      <c r="FT579" s="243"/>
      <c r="FU579" s="243"/>
      <c r="FV579" s="243"/>
      <c r="FW579" s="243"/>
      <c r="FX579" s="243"/>
      <c r="FY579" s="243"/>
      <c r="FZ579" s="243"/>
      <c r="GA579" s="243"/>
      <c r="GB579" s="243"/>
      <c r="GC579" s="243"/>
      <c r="GD579" s="243"/>
      <c r="GE579" s="243"/>
      <c r="GF579" s="243"/>
      <c r="GG579" s="243"/>
      <c r="GH579" s="243"/>
      <c r="GI579" s="243"/>
      <c r="GJ579" s="243"/>
      <c r="GK579" s="243"/>
      <c r="GL579" s="243"/>
      <c r="GM579" s="243"/>
      <c r="GN579" s="243"/>
      <c r="GO579" s="243"/>
      <c r="GP579" s="243"/>
      <c r="GQ579" s="243"/>
      <c r="GR579" s="243"/>
      <c r="GS579" s="243"/>
      <c r="GT579" s="243"/>
      <c r="GU579" s="243"/>
      <c r="GV579" s="243"/>
      <c r="GW579" s="243"/>
      <c r="GX579" s="243"/>
      <c r="GY579" s="243"/>
      <c r="GZ579" s="243"/>
      <c r="HA579" s="243"/>
      <c r="HB579" s="243"/>
      <c r="HC579" s="243"/>
      <c r="HD579" s="243"/>
      <c r="HE579" s="243"/>
      <c r="HF579" s="243"/>
      <c r="HG579" s="243"/>
      <c r="HH579" s="243"/>
      <c r="HI579" s="243"/>
      <c r="HJ579" s="243"/>
      <c r="HK579" s="243"/>
      <c r="HL579" s="243"/>
      <c r="HM579" s="243"/>
      <c r="HN579" s="243"/>
      <c r="HO579" s="243"/>
      <c r="HP579" s="243"/>
      <c r="HQ579" s="243"/>
      <c r="HR579" s="243"/>
      <c r="HS579" s="243"/>
      <c r="HT579" s="243"/>
      <c r="HU579" s="243"/>
      <c r="HV579" s="243"/>
      <c r="HW579" s="243"/>
      <c r="HX579" s="243"/>
      <c r="HY579" s="243"/>
      <c r="HZ579" s="243"/>
      <c r="IA579" s="243"/>
      <c r="IB579" s="243"/>
      <c r="IC579" s="243"/>
      <c r="ID579" s="243"/>
      <c r="IE579" s="243"/>
      <c r="IF579" s="243"/>
      <c r="IG579" s="243"/>
      <c r="IH579" s="243"/>
      <c r="II579" s="243"/>
      <c r="IJ579" s="243"/>
      <c r="IK579" s="243"/>
      <c r="IL579" s="243"/>
      <c r="IM579" s="243"/>
      <c r="IN579" s="243"/>
      <c r="IO579" s="243"/>
      <c r="IP579" s="243"/>
      <c r="IQ579" s="243"/>
      <c r="IR579" s="243"/>
      <c r="IS579" s="243"/>
      <c r="IT579" s="243"/>
      <c r="IU579" s="243"/>
      <c r="IV579" s="243"/>
    </row>
    <row r="580" spans="1:256" s="897" customFormat="1" outlineLevel="1">
      <c r="A580" s="608"/>
      <c r="B580" s="970">
        <v>21</v>
      </c>
      <c r="C580" s="971"/>
      <c r="D580" s="615"/>
      <c r="E580" s="616">
        <f t="shared" ref="E580:N589" si="54">IF(E$3&gt;$B580,(((1+E$559)^E$3)/((1+HLOOKUP($B580,$D$558:$AG$559,2))^$B580))^(1/(E$3-$B580))-1,0)</f>
        <v>0</v>
      </c>
      <c r="F580" s="616">
        <f t="shared" si="54"/>
        <v>0</v>
      </c>
      <c r="G580" s="616">
        <f t="shared" si="54"/>
        <v>0</v>
      </c>
      <c r="H580" s="616">
        <f t="shared" si="54"/>
        <v>0</v>
      </c>
      <c r="I580" s="616">
        <f t="shared" si="54"/>
        <v>0</v>
      </c>
      <c r="J580" s="616">
        <f t="shared" si="54"/>
        <v>0</v>
      </c>
      <c r="K580" s="616">
        <f t="shared" si="54"/>
        <v>0</v>
      </c>
      <c r="L580" s="616">
        <f t="shared" si="54"/>
        <v>0</v>
      </c>
      <c r="M580" s="616">
        <f t="shared" si="54"/>
        <v>0</v>
      </c>
      <c r="N580" s="616">
        <f t="shared" si="54"/>
        <v>0</v>
      </c>
      <c r="O580" s="616">
        <f t="shared" ref="O580:X589" si="55">IF(O$3&gt;$B580,(((1+O$559)^O$3)/((1+HLOOKUP($B580,$D$558:$AG$559,2))^$B580))^(1/(O$3-$B580))-1,0)</f>
        <v>0</v>
      </c>
      <c r="P580" s="616">
        <f t="shared" si="55"/>
        <v>0</v>
      </c>
      <c r="Q580" s="616">
        <f t="shared" si="55"/>
        <v>0</v>
      </c>
      <c r="R580" s="616">
        <f t="shared" si="55"/>
        <v>0</v>
      </c>
      <c r="S580" s="616">
        <f t="shared" si="55"/>
        <v>0</v>
      </c>
      <c r="T580" s="616">
        <f t="shared" si="55"/>
        <v>0</v>
      </c>
      <c r="U580" s="616">
        <f t="shared" si="55"/>
        <v>0</v>
      </c>
      <c r="V580" s="616">
        <f t="shared" si="55"/>
        <v>0</v>
      </c>
      <c r="W580" s="616">
        <f t="shared" si="55"/>
        <v>0</v>
      </c>
      <c r="X580" s="616">
        <f t="shared" si="55"/>
        <v>0</v>
      </c>
      <c r="Y580" s="616">
        <f t="shared" ref="Y580:AH589" si="56">IF(Y$3&gt;$B580,(((1+Y$559)^Y$3)/((1+HLOOKUP($B580,$D$558:$AG$559,2))^$B580))^(1/(Y$3-$B580))-1,0)</f>
        <v>5.7463420433073953E-2</v>
      </c>
      <c r="Z580" s="616">
        <f t="shared" si="56"/>
        <v>5.7940842747057353E-2</v>
      </c>
      <c r="AA580" s="616">
        <f t="shared" si="56"/>
        <v>5.8391576088340669E-2</v>
      </c>
      <c r="AB580" s="616">
        <f t="shared" si="56"/>
        <v>5.8809018406607461E-2</v>
      </c>
      <c r="AC580" s="616">
        <f t="shared" si="56"/>
        <v>5.9185797751849734E-2</v>
      </c>
      <c r="AD580" s="616">
        <f t="shared" si="56"/>
        <v>5.9512275317264995E-2</v>
      </c>
      <c r="AE580" s="616">
        <f t="shared" si="56"/>
        <v>5.977954353545134E-2</v>
      </c>
      <c r="AF580" s="616">
        <f t="shared" si="56"/>
        <v>5.9979426147805937E-2</v>
      </c>
      <c r="AG580" s="616">
        <f t="shared" si="56"/>
        <v>6.0104078073217604E-2</v>
      </c>
      <c r="AH580" s="616">
        <f t="shared" si="56"/>
        <v>5.9644030019976535E-2</v>
      </c>
      <c r="AI580" s="616">
        <f t="shared" ref="AI580:AR589" si="57">IF(AI$3&gt;$B580,(((1+AI$559)^AI$3)/((1+HLOOKUP($B580,$D$558:$AG$559,2))^$B580))^(1/(AI$3-$B580))-1,0)</f>
        <v>5.9267775567324099E-2</v>
      </c>
      <c r="AJ580" s="616">
        <f t="shared" si="57"/>
        <v>5.8954332246940799E-2</v>
      </c>
      <c r="AK580" s="616">
        <f t="shared" si="57"/>
        <v>5.8689183420460145E-2</v>
      </c>
      <c r="AL580" s="616">
        <f t="shared" si="57"/>
        <v>5.8461965839354146E-2</v>
      </c>
      <c r="AM580" s="616">
        <f t="shared" si="57"/>
        <v>5.8265083382222249E-2</v>
      </c>
      <c r="AN580" s="616">
        <f t="shared" si="57"/>
        <v>5.8092841273722717E-2</v>
      </c>
      <c r="AO580" s="616">
        <f t="shared" si="57"/>
        <v>5.7940886223626142E-2</v>
      </c>
      <c r="AP580" s="616">
        <f t="shared" si="57"/>
        <v>5.7805833388289818E-2</v>
      </c>
      <c r="AQ580" s="616">
        <f t="shared" si="57"/>
        <v>5.7685011254650753E-2</v>
      </c>
      <c r="AR580" s="616">
        <f t="shared" si="57"/>
        <v>5.7576283133636608E-2</v>
      </c>
      <c r="AS580" s="616">
        <f t="shared" ref="AS580:BA589" si="58">IF(AS$3&gt;$B580,(((1+AS$559)^AS$3)/((1+HLOOKUP($B580,$D$558:$AG$559,2))^$B580))^(1/(AS$3-$B580))-1,0)</f>
        <v>5.7477919702821456E-2</v>
      </c>
      <c r="AT580" s="616">
        <f t="shared" si="58"/>
        <v>5.7388506340988465E-2</v>
      </c>
      <c r="AU580" s="616">
        <f t="shared" si="58"/>
        <v>5.7306874656787521E-2</v>
      </c>
      <c r="AV580" s="616">
        <f t="shared" si="58"/>
        <v>5.7232051149138208E-2</v>
      </c>
      <c r="AW580" s="616">
        <f t="shared" si="58"/>
        <v>5.7163218198751808E-2</v>
      </c>
      <c r="AX580" s="616">
        <f t="shared" si="58"/>
        <v>5.7099684068363521E-2</v>
      </c>
      <c r="AY580" s="616">
        <f t="shared" si="58"/>
        <v>5.7040859574396974E-2</v>
      </c>
      <c r="AZ580" s="616">
        <f t="shared" si="58"/>
        <v>5.698623976104189E-2</v>
      </c>
      <c r="BA580" s="617">
        <f t="shared" si="58"/>
        <v>5.6935389368450995E-2</v>
      </c>
      <c r="BB580" s="243"/>
      <c r="BC580" s="243"/>
      <c r="BD580" s="243"/>
      <c r="BE580" s="243"/>
      <c r="BF580" s="243"/>
      <c r="BG580" s="243"/>
      <c r="BH580" s="243"/>
      <c r="BI580" s="243"/>
      <c r="BJ580" s="243"/>
      <c r="BK580" s="243"/>
      <c r="BL580" s="243"/>
      <c r="BM580" s="243"/>
      <c r="BN580" s="243"/>
      <c r="BO580" s="243"/>
      <c r="BP580" s="243"/>
      <c r="BQ580" s="243"/>
      <c r="BR580" s="243"/>
      <c r="BS580" s="243"/>
      <c r="BT580" s="243"/>
      <c r="BU580" s="243"/>
      <c r="BV580" s="243"/>
      <c r="BW580" s="243"/>
      <c r="BX580" s="243"/>
      <c r="BY580" s="243"/>
      <c r="BZ580" s="243"/>
      <c r="CA580" s="243"/>
      <c r="CB580" s="243"/>
      <c r="CC580" s="243"/>
      <c r="CD580" s="243"/>
      <c r="CE580" s="243"/>
      <c r="CF580" s="243"/>
      <c r="CG580" s="243"/>
      <c r="CH580" s="243"/>
      <c r="CI580" s="243"/>
      <c r="CJ580" s="243"/>
      <c r="CK580" s="243"/>
      <c r="CL580" s="243"/>
      <c r="CM580" s="243"/>
      <c r="CN580" s="243"/>
      <c r="CO580" s="243"/>
      <c r="CP580" s="243"/>
      <c r="CQ580" s="243"/>
      <c r="CR580" s="243"/>
      <c r="CS580" s="243"/>
      <c r="CT580" s="243"/>
      <c r="CU580" s="243"/>
      <c r="CV580" s="243"/>
      <c r="CW580" s="243"/>
      <c r="CX580" s="243"/>
      <c r="CY580" s="243"/>
      <c r="CZ580" s="243"/>
      <c r="DA580" s="243"/>
      <c r="DB580" s="243"/>
      <c r="DC580" s="243"/>
      <c r="DD580" s="243"/>
      <c r="DE580" s="243"/>
      <c r="DF580" s="243"/>
      <c r="DG580" s="243"/>
      <c r="DH580" s="243"/>
      <c r="DI580" s="243"/>
      <c r="DJ580" s="243"/>
      <c r="DK580" s="243"/>
      <c r="DL580" s="243"/>
      <c r="DM580" s="243"/>
      <c r="DN580" s="243"/>
      <c r="DO580" s="243"/>
      <c r="DP580" s="243"/>
      <c r="DQ580" s="243"/>
      <c r="DR580" s="243"/>
      <c r="DS580" s="243"/>
      <c r="DT580" s="243"/>
      <c r="DU580" s="243"/>
      <c r="DV580" s="243"/>
      <c r="DW580" s="243"/>
      <c r="DX580" s="243"/>
      <c r="DY580" s="243"/>
      <c r="DZ580" s="243"/>
      <c r="EA580" s="243"/>
      <c r="EB580" s="243"/>
      <c r="EC580" s="243"/>
      <c r="ED580" s="243"/>
      <c r="EE580" s="243"/>
      <c r="EF580" s="243"/>
      <c r="EG580" s="243"/>
      <c r="EH580" s="243"/>
      <c r="EI580" s="243"/>
      <c r="EJ580" s="243"/>
      <c r="EK580" s="243"/>
      <c r="EL580" s="243"/>
      <c r="EM580" s="243"/>
      <c r="EN580" s="243"/>
      <c r="EO580" s="243"/>
      <c r="EP580" s="243"/>
      <c r="EQ580" s="243"/>
      <c r="ER580" s="243"/>
      <c r="ES580" s="243"/>
      <c r="ET580" s="243"/>
      <c r="EU580" s="243"/>
      <c r="EV580" s="243"/>
      <c r="EW580" s="243"/>
      <c r="EX580" s="243"/>
      <c r="EY580" s="243"/>
      <c r="EZ580" s="243"/>
      <c r="FA580" s="243"/>
      <c r="FB580" s="243"/>
      <c r="FC580" s="243"/>
      <c r="FD580" s="243"/>
      <c r="FE580" s="243"/>
      <c r="FF580" s="243"/>
      <c r="FG580" s="243"/>
      <c r="FH580" s="243"/>
      <c r="FI580" s="243"/>
      <c r="FJ580" s="243"/>
      <c r="FK580" s="243"/>
      <c r="FL580" s="243"/>
      <c r="FM580" s="243"/>
      <c r="FN580" s="243"/>
      <c r="FO580" s="243"/>
      <c r="FP580" s="243"/>
      <c r="FQ580" s="243"/>
      <c r="FR580" s="243"/>
      <c r="FS580" s="243"/>
      <c r="FT580" s="243"/>
      <c r="FU580" s="243"/>
      <c r="FV580" s="243"/>
      <c r="FW580" s="243"/>
      <c r="FX580" s="243"/>
      <c r="FY580" s="243"/>
      <c r="FZ580" s="243"/>
      <c r="GA580" s="243"/>
      <c r="GB580" s="243"/>
      <c r="GC580" s="243"/>
      <c r="GD580" s="243"/>
      <c r="GE580" s="243"/>
      <c r="GF580" s="243"/>
      <c r="GG580" s="243"/>
      <c r="GH580" s="243"/>
      <c r="GI580" s="243"/>
      <c r="GJ580" s="243"/>
      <c r="GK580" s="243"/>
      <c r="GL580" s="243"/>
      <c r="GM580" s="243"/>
      <c r="GN580" s="243"/>
      <c r="GO580" s="243"/>
      <c r="GP580" s="243"/>
      <c r="GQ580" s="243"/>
      <c r="GR580" s="243"/>
      <c r="GS580" s="243"/>
      <c r="GT580" s="243"/>
      <c r="GU580" s="243"/>
      <c r="GV580" s="243"/>
      <c r="GW580" s="243"/>
      <c r="GX580" s="243"/>
      <c r="GY580" s="243"/>
      <c r="GZ580" s="243"/>
      <c r="HA580" s="243"/>
      <c r="HB580" s="243"/>
      <c r="HC580" s="243"/>
      <c r="HD580" s="243"/>
      <c r="HE580" s="243"/>
      <c r="HF580" s="243"/>
      <c r="HG580" s="243"/>
      <c r="HH580" s="243"/>
      <c r="HI580" s="243"/>
      <c r="HJ580" s="243"/>
      <c r="HK580" s="243"/>
      <c r="HL580" s="243"/>
      <c r="HM580" s="243"/>
      <c r="HN580" s="243"/>
      <c r="HO580" s="243"/>
      <c r="HP580" s="243"/>
      <c r="HQ580" s="243"/>
      <c r="HR580" s="243"/>
      <c r="HS580" s="243"/>
      <c r="HT580" s="243"/>
      <c r="HU580" s="243"/>
      <c r="HV580" s="243"/>
      <c r="HW580" s="243"/>
      <c r="HX580" s="243"/>
      <c r="HY580" s="243"/>
      <c r="HZ580" s="243"/>
      <c r="IA580" s="243"/>
      <c r="IB580" s="243"/>
      <c r="IC580" s="243"/>
      <c r="ID580" s="243"/>
      <c r="IE580" s="243"/>
      <c r="IF580" s="243"/>
      <c r="IG580" s="243"/>
      <c r="IH580" s="243"/>
      <c r="II580" s="243"/>
      <c r="IJ580" s="243"/>
      <c r="IK580" s="243"/>
      <c r="IL580" s="243"/>
      <c r="IM580" s="243"/>
      <c r="IN580" s="243"/>
      <c r="IO580" s="243"/>
      <c r="IP580" s="243"/>
      <c r="IQ580" s="243"/>
      <c r="IR580" s="243"/>
      <c r="IS580" s="243"/>
      <c r="IT580" s="243"/>
      <c r="IU580" s="243"/>
      <c r="IV580" s="243"/>
    </row>
    <row r="581" spans="1:256" s="897" customFormat="1" outlineLevel="1">
      <c r="A581" s="608"/>
      <c r="B581" s="970">
        <v>22</v>
      </c>
      <c r="C581" s="971"/>
      <c r="D581" s="615"/>
      <c r="E581" s="616">
        <f t="shared" si="54"/>
        <v>0</v>
      </c>
      <c r="F581" s="616">
        <f t="shared" si="54"/>
        <v>0</v>
      </c>
      <c r="G581" s="616">
        <f t="shared" si="54"/>
        <v>0</v>
      </c>
      <c r="H581" s="616">
        <f t="shared" si="54"/>
        <v>0</v>
      </c>
      <c r="I581" s="616">
        <f t="shared" si="54"/>
        <v>0</v>
      </c>
      <c r="J581" s="616">
        <f t="shared" si="54"/>
        <v>0</v>
      </c>
      <c r="K581" s="616">
        <f t="shared" si="54"/>
        <v>0</v>
      </c>
      <c r="L581" s="616">
        <f t="shared" si="54"/>
        <v>0</v>
      </c>
      <c r="M581" s="616">
        <f t="shared" si="54"/>
        <v>0</v>
      </c>
      <c r="N581" s="616">
        <f t="shared" si="54"/>
        <v>0</v>
      </c>
      <c r="O581" s="616">
        <f t="shared" si="55"/>
        <v>0</v>
      </c>
      <c r="P581" s="616">
        <f t="shared" si="55"/>
        <v>0</v>
      </c>
      <c r="Q581" s="616">
        <f t="shared" si="55"/>
        <v>0</v>
      </c>
      <c r="R581" s="616">
        <f t="shared" si="55"/>
        <v>0</v>
      </c>
      <c r="S581" s="616">
        <f t="shared" si="55"/>
        <v>0</v>
      </c>
      <c r="T581" s="616">
        <f t="shared" si="55"/>
        <v>0</v>
      </c>
      <c r="U581" s="616">
        <f t="shared" si="55"/>
        <v>0</v>
      </c>
      <c r="V581" s="616">
        <f t="shared" si="55"/>
        <v>0</v>
      </c>
      <c r="W581" s="616">
        <f t="shared" si="55"/>
        <v>0</v>
      </c>
      <c r="X581" s="616">
        <f t="shared" si="55"/>
        <v>0</v>
      </c>
      <c r="Y581" s="616">
        <f t="shared" si="56"/>
        <v>0</v>
      </c>
      <c r="Z581" s="616">
        <f t="shared" si="56"/>
        <v>5.8418480607093315E-2</v>
      </c>
      <c r="AA581" s="616">
        <f t="shared" si="56"/>
        <v>5.8855959368717237E-2</v>
      </c>
      <c r="AB581" s="616">
        <f t="shared" si="56"/>
        <v>5.925793145526792E-2</v>
      </c>
      <c r="AC581" s="616">
        <f t="shared" si="56"/>
        <v>5.9616830243347074E-2</v>
      </c>
      <c r="AD581" s="616">
        <f t="shared" si="56"/>
        <v>5.9922522411490098E-2</v>
      </c>
      <c r="AE581" s="616">
        <f t="shared" si="56"/>
        <v>6.0166056953202318E-2</v>
      </c>
      <c r="AF581" s="616">
        <f t="shared" si="56"/>
        <v>6.0339343880684515E-2</v>
      </c>
      <c r="AG581" s="616">
        <f t="shared" si="56"/>
        <v>6.0434623592130698E-2</v>
      </c>
      <c r="AH581" s="616">
        <f t="shared" si="56"/>
        <v>5.9886597376525907E-2</v>
      </c>
      <c r="AI581" s="616">
        <f t="shared" si="57"/>
        <v>5.9448380327050909E-2</v>
      </c>
      <c r="AJ581" s="616">
        <f t="shared" si="57"/>
        <v>5.908997387287096E-2</v>
      </c>
      <c r="AK581" s="616">
        <f t="shared" si="57"/>
        <v>5.8791394448877154E-2</v>
      </c>
      <c r="AL581" s="616">
        <f t="shared" si="57"/>
        <v>5.853881606855782E-2</v>
      </c>
      <c r="AM581" s="616">
        <f t="shared" si="57"/>
        <v>5.8322368271373604E-2</v>
      </c>
      <c r="AN581" s="616">
        <f t="shared" si="57"/>
        <v>5.8134815981250698E-2</v>
      </c>
      <c r="AO581" s="616">
        <f t="shared" si="57"/>
        <v>5.7970734992631945E-2</v>
      </c>
      <c r="AP581" s="616">
        <f t="shared" si="57"/>
        <v>5.782597877934692E-2</v>
      </c>
      <c r="AQ581" s="616">
        <f t="shared" si="57"/>
        <v>5.7697323217256846E-2</v>
      </c>
      <c r="AR581" s="616">
        <f t="shared" si="57"/>
        <v>5.7582223609438987E-2</v>
      </c>
      <c r="AS581" s="616">
        <f t="shared" si="58"/>
        <v>5.7478644671527412E-2</v>
      </c>
      <c r="AT581" s="616">
        <f t="shared" si="58"/>
        <v>5.7384939135651125E-2</v>
      </c>
      <c r="AU581" s="616">
        <f t="shared" si="58"/>
        <v>5.7299759490352153E-2</v>
      </c>
      <c r="AV581" s="616">
        <f t="shared" si="58"/>
        <v>5.722199276347717E-2</v>
      </c>
      <c r="AW581" s="616">
        <f t="shared" si="58"/>
        <v>5.7150711621971162E-2</v>
      </c>
      <c r="AX581" s="616">
        <f t="shared" si="58"/>
        <v>5.7085137216445814E-2</v>
      </c>
      <c r="AY581" s="616">
        <f t="shared" si="58"/>
        <v>5.7024610606209114E-2</v>
      </c>
      <c r="AZ581" s="616">
        <f t="shared" si="58"/>
        <v>5.6968570538658669E-2</v>
      </c>
      <c r="BA581" s="617">
        <f t="shared" si="58"/>
        <v>5.6916535993395634E-2</v>
      </c>
      <c r="BB581" s="243"/>
      <c r="BC581" s="243"/>
      <c r="BD581" s="243"/>
      <c r="BE581" s="243"/>
      <c r="BF581" s="243"/>
      <c r="BG581" s="243"/>
      <c r="BH581" s="243"/>
      <c r="BI581" s="243"/>
      <c r="BJ581" s="243"/>
      <c r="BK581" s="243"/>
      <c r="BL581" s="243"/>
      <c r="BM581" s="243"/>
      <c r="BN581" s="243"/>
      <c r="BO581" s="243"/>
      <c r="BP581" s="243"/>
      <c r="BQ581" s="243"/>
      <c r="BR581" s="243"/>
      <c r="BS581" s="243"/>
      <c r="BT581" s="243"/>
      <c r="BU581" s="243"/>
      <c r="BV581" s="243"/>
      <c r="BW581" s="243"/>
      <c r="BX581" s="243"/>
      <c r="BY581" s="243"/>
      <c r="BZ581" s="243"/>
      <c r="CA581" s="243"/>
      <c r="CB581" s="243"/>
      <c r="CC581" s="243"/>
      <c r="CD581" s="243"/>
      <c r="CE581" s="243"/>
      <c r="CF581" s="243"/>
      <c r="CG581" s="243"/>
      <c r="CH581" s="243"/>
      <c r="CI581" s="243"/>
      <c r="CJ581" s="243"/>
      <c r="CK581" s="243"/>
      <c r="CL581" s="243"/>
      <c r="CM581" s="243"/>
      <c r="CN581" s="243"/>
      <c r="CO581" s="243"/>
      <c r="CP581" s="243"/>
      <c r="CQ581" s="243"/>
      <c r="CR581" s="243"/>
      <c r="CS581" s="243"/>
      <c r="CT581" s="243"/>
      <c r="CU581" s="243"/>
      <c r="CV581" s="243"/>
      <c r="CW581" s="243"/>
      <c r="CX581" s="243"/>
      <c r="CY581" s="243"/>
      <c r="CZ581" s="243"/>
      <c r="DA581" s="243"/>
      <c r="DB581" s="243"/>
      <c r="DC581" s="243"/>
      <c r="DD581" s="243"/>
      <c r="DE581" s="243"/>
      <c r="DF581" s="243"/>
      <c r="DG581" s="243"/>
      <c r="DH581" s="243"/>
      <c r="DI581" s="243"/>
      <c r="DJ581" s="243"/>
      <c r="DK581" s="243"/>
      <c r="DL581" s="243"/>
      <c r="DM581" s="243"/>
      <c r="DN581" s="243"/>
      <c r="DO581" s="243"/>
      <c r="DP581" s="243"/>
      <c r="DQ581" s="243"/>
      <c r="DR581" s="243"/>
      <c r="DS581" s="243"/>
      <c r="DT581" s="243"/>
      <c r="DU581" s="243"/>
      <c r="DV581" s="243"/>
      <c r="DW581" s="243"/>
      <c r="DX581" s="243"/>
      <c r="DY581" s="243"/>
      <c r="DZ581" s="243"/>
      <c r="EA581" s="243"/>
      <c r="EB581" s="243"/>
      <c r="EC581" s="243"/>
      <c r="ED581" s="243"/>
      <c r="EE581" s="243"/>
      <c r="EF581" s="243"/>
      <c r="EG581" s="243"/>
      <c r="EH581" s="243"/>
      <c r="EI581" s="243"/>
      <c r="EJ581" s="243"/>
      <c r="EK581" s="243"/>
      <c r="EL581" s="243"/>
      <c r="EM581" s="243"/>
      <c r="EN581" s="243"/>
      <c r="EO581" s="243"/>
      <c r="EP581" s="243"/>
      <c r="EQ581" s="243"/>
      <c r="ER581" s="243"/>
      <c r="ES581" s="243"/>
      <c r="ET581" s="243"/>
      <c r="EU581" s="243"/>
      <c r="EV581" s="243"/>
      <c r="EW581" s="243"/>
      <c r="EX581" s="243"/>
      <c r="EY581" s="243"/>
      <c r="EZ581" s="243"/>
      <c r="FA581" s="243"/>
      <c r="FB581" s="243"/>
      <c r="FC581" s="243"/>
      <c r="FD581" s="243"/>
      <c r="FE581" s="243"/>
      <c r="FF581" s="243"/>
      <c r="FG581" s="243"/>
      <c r="FH581" s="243"/>
      <c r="FI581" s="243"/>
      <c r="FJ581" s="243"/>
      <c r="FK581" s="243"/>
      <c r="FL581" s="243"/>
      <c r="FM581" s="243"/>
      <c r="FN581" s="243"/>
      <c r="FO581" s="243"/>
      <c r="FP581" s="243"/>
      <c r="FQ581" s="243"/>
      <c r="FR581" s="243"/>
      <c r="FS581" s="243"/>
      <c r="FT581" s="243"/>
      <c r="FU581" s="243"/>
      <c r="FV581" s="243"/>
      <c r="FW581" s="243"/>
      <c r="FX581" s="243"/>
      <c r="FY581" s="243"/>
      <c r="FZ581" s="243"/>
      <c r="GA581" s="243"/>
      <c r="GB581" s="243"/>
      <c r="GC581" s="243"/>
      <c r="GD581" s="243"/>
      <c r="GE581" s="243"/>
      <c r="GF581" s="243"/>
      <c r="GG581" s="243"/>
      <c r="GH581" s="243"/>
      <c r="GI581" s="243"/>
      <c r="GJ581" s="243"/>
      <c r="GK581" s="243"/>
      <c r="GL581" s="243"/>
      <c r="GM581" s="243"/>
      <c r="GN581" s="243"/>
      <c r="GO581" s="243"/>
      <c r="GP581" s="243"/>
      <c r="GQ581" s="243"/>
      <c r="GR581" s="243"/>
      <c r="GS581" s="243"/>
      <c r="GT581" s="243"/>
      <c r="GU581" s="243"/>
      <c r="GV581" s="243"/>
      <c r="GW581" s="243"/>
      <c r="GX581" s="243"/>
      <c r="GY581" s="243"/>
      <c r="GZ581" s="243"/>
      <c r="HA581" s="243"/>
      <c r="HB581" s="243"/>
      <c r="HC581" s="243"/>
      <c r="HD581" s="243"/>
      <c r="HE581" s="243"/>
      <c r="HF581" s="243"/>
      <c r="HG581" s="243"/>
      <c r="HH581" s="243"/>
      <c r="HI581" s="243"/>
      <c r="HJ581" s="243"/>
      <c r="HK581" s="243"/>
      <c r="HL581" s="243"/>
      <c r="HM581" s="243"/>
      <c r="HN581" s="243"/>
      <c r="HO581" s="243"/>
      <c r="HP581" s="243"/>
      <c r="HQ581" s="243"/>
      <c r="HR581" s="243"/>
      <c r="HS581" s="243"/>
      <c r="HT581" s="243"/>
      <c r="HU581" s="243"/>
      <c r="HV581" s="243"/>
      <c r="HW581" s="243"/>
      <c r="HX581" s="243"/>
      <c r="HY581" s="243"/>
      <c r="HZ581" s="243"/>
      <c r="IA581" s="243"/>
      <c r="IB581" s="243"/>
      <c r="IC581" s="243"/>
      <c r="ID581" s="243"/>
      <c r="IE581" s="243"/>
      <c r="IF581" s="243"/>
      <c r="IG581" s="243"/>
      <c r="IH581" s="243"/>
      <c r="II581" s="243"/>
      <c r="IJ581" s="243"/>
      <c r="IK581" s="243"/>
      <c r="IL581" s="243"/>
      <c r="IM581" s="243"/>
      <c r="IN581" s="243"/>
      <c r="IO581" s="243"/>
      <c r="IP581" s="243"/>
      <c r="IQ581" s="243"/>
      <c r="IR581" s="243"/>
      <c r="IS581" s="243"/>
      <c r="IT581" s="243"/>
      <c r="IU581" s="243"/>
      <c r="IV581" s="243"/>
    </row>
    <row r="582" spans="1:256" s="897" customFormat="1" outlineLevel="1">
      <c r="A582" s="608"/>
      <c r="B582" s="970">
        <v>23</v>
      </c>
      <c r="C582" s="971"/>
      <c r="D582" s="615"/>
      <c r="E582" s="616">
        <f t="shared" si="54"/>
        <v>0</v>
      </c>
      <c r="F582" s="616">
        <f t="shared" si="54"/>
        <v>0</v>
      </c>
      <c r="G582" s="616">
        <f t="shared" si="54"/>
        <v>0</v>
      </c>
      <c r="H582" s="616">
        <f t="shared" si="54"/>
        <v>0</v>
      </c>
      <c r="I582" s="616">
        <f t="shared" si="54"/>
        <v>0</v>
      </c>
      <c r="J582" s="616">
        <f t="shared" si="54"/>
        <v>0</v>
      </c>
      <c r="K582" s="616">
        <f t="shared" si="54"/>
        <v>0</v>
      </c>
      <c r="L582" s="616">
        <f t="shared" si="54"/>
        <v>0</v>
      </c>
      <c r="M582" s="616">
        <f t="shared" si="54"/>
        <v>0</v>
      </c>
      <c r="N582" s="616">
        <f t="shared" si="54"/>
        <v>0</v>
      </c>
      <c r="O582" s="616">
        <f t="shared" si="55"/>
        <v>0</v>
      </c>
      <c r="P582" s="616">
        <f t="shared" si="55"/>
        <v>0</v>
      </c>
      <c r="Q582" s="616">
        <f t="shared" si="55"/>
        <v>0</v>
      </c>
      <c r="R582" s="616">
        <f t="shared" si="55"/>
        <v>0</v>
      </c>
      <c r="S582" s="616">
        <f t="shared" si="55"/>
        <v>0</v>
      </c>
      <c r="T582" s="616">
        <f t="shared" si="55"/>
        <v>0</v>
      </c>
      <c r="U582" s="616">
        <f t="shared" si="55"/>
        <v>0</v>
      </c>
      <c r="V582" s="616">
        <f t="shared" si="55"/>
        <v>0</v>
      </c>
      <c r="W582" s="616">
        <f t="shared" si="55"/>
        <v>0</v>
      </c>
      <c r="X582" s="616">
        <f t="shared" si="55"/>
        <v>0</v>
      </c>
      <c r="Y582" s="616">
        <f t="shared" si="56"/>
        <v>0</v>
      </c>
      <c r="Z582" s="616">
        <f t="shared" si="56"/>
        <v>0</v>
      </c>
      <c r="AA582" s="616">
        <f t="shared" si="56"/>
        <v>5.9293618954533223E-2</v>
      </c>
      <c r="AB582" s="616">
        <f t="shared" si="56"/>
        <v>5.9677906515233747E-2</v>
      </c>
      <c r="AC582" s="616">
        <f t="shared" si="56"/>
        <v>6.0016581553114401E-2</v>
      </c>
      <c r="AD582" s="616">
        <f t="shared" si="56"/>
        <v>6.0298866694777686E-2</v>
      </c>
      <c r="AE582" s="616">
        <f t="shared" si="56"/>
        <v>6.0515918325156459E-2</v>
      </c>
      <c r="AF582" s="616">
        <f t="shared" si="56"/>
        <v>6.0659826511894277E-2</v>
      </c>
      <c r="AG582" s="616">
        <f t="shared" si="56"/>
        <v>6.0722957356470264E-2</v>
      </c>
      <c r="AH582" s="616">
        <f t="shared" si="56"/>
        <v>6.0070255099419434E-2</v>
      </c>
      <c r="AI582" s="616">
        <f t="shared" si="57"/>
        <v>5.9562875472514598E-2</v>
      </c>
      <c r="AJ582" s="616">
        <f t="shared" si="57"/>
        <v>5.915714662587046E-2</v>
      </c>
      <c r="AK582" s="616">
        <f t="shared" si="57"/>
        <v>5.8825302221691578E-2</v>
      </c>
      <c r="AL582" s="616">
        <f t="shared" si="57"/>
        <v>5.8548844641220565E-2</v>
      </c>
      <c r="AM582" s="616">
        <f t="shared" si="57"/>
        <v>5.8314975376293043E-2</v>
      </c>
      <c r="AN582" s="616">
        <f t="shared" si="57"/>
        <v>5.8114557131599742E-2</v>
      </c>
      <c r="AO582" s="616">
        <f t="shared" si="57"/>
        <v>5.7940892020502011E-2</v>
      </c>
      <c r="AP582" s="616">
        <f t="shared" si="57"/>
        <v>5.7788958429920489E-2</v>
      </c>
      <c r="AQ582" s="616">
        <f t="shared" si="57"/>
        <v>5.7654917499568192E-2</v>
      </c>
      <c r="AR582" s="616">
        <f t="shared" si="57"/>
        <v>5.7535784265338563E-2</v>
      </c>
      <c r="AS582" s="616">
        <f t="shared" si="58"/>
        <v>5.7429202746198227E-2</v>
      </c>
      <c r="AT582" s="616">
        <f t="shared" si="58"/>
        <v>5.7333288563065743E-2</v>
      </c>
      <c r="AU582" s="616">
        <f t="shared" si="58"/>
        <v>5.724651656057711E-2</v>
      </c>
      <c r="AV582" s="616">
        <f t="shared" si="58"/>
        <v>5.7167639101436629E-2</v>
      </c>
      <c r="AW582" s="616">
        <f t="shared" si="58"/>
        <v>5.7095625691238716E-2</v>
      </c>
      <c r="AX582" s="616">
        <f t="shared" si="58"/>
        <v>5.7029617707907265E-2</v>
      </c>
      <c r="AY582" s="616">
        <f t="shared" si="58"/>
        <v>5.696889400355265E-2</v>
      </c>
      <c r="AZ582" s="616">
        <f t="shared" si="58"/>
        <v>5.6912844449618749E-2</v>
      </c>
      <c r="BA582" s="617">
        <f t="shared" si="58"/>
        <v>5.686094936463304E-2</v>
      </c>
      <c r="BB582" s="243"/>
      <c r="BC582" s="243"/>
      <c r="BD582" s="243"/>
      <c r="BE582" s="243"/>
      <c r="BF582" s="243"/>
      <c r="BG582" s="243"/>
      <c r="BH582" s="243"/>
      <c r="BI582" s="243"/>
      <c r="BJ582" s="243"/>
      <c r="BK582" s="243"/>
      <c r="BL582" s="243"/>
      <c r="BM582" s="243"/>
      <c r="BN582" s="243"/>
      <c r="BO582" s="243"/>
      <c r="BP582" s="243"/>
      <c r="BQ582" s="243"/>
      <c r="BR582" s="243"/>
      <c r="BS582" s="243"/>
      <c r="BT582" s="243"/>
      <c r="BU582" s="243"/>
      <c r="BV582" s="243"/>
      <c r="BW582" s="243"/>
      <c r="BX582" s="243"/>
      <c r="BY582" s="243"/>
      <c r="BZ582" s="243"/>
      <c r="CA582" s="243"/>
      <c r="CB582" s="243"/>
      <c r="CC582" s="243"/>
      <c r="CD582" s="243"/>
      <c r="CE582" s="243"/>
      <c r="CF582" s="243"/>
      <c r="CG582" s="243"/>
      <c r="CH582" s="243"/>
      <c r="CI582" s="243"/>
      <c r="CJ582" s="243"/>
      <c r="CK582" s="243"/>
      <c r="CL582" s="243"/>
      <c r="CM582" s="243"/>
      <c r="CN582" s="243"/>
      <c r="CO582" s="243"/>
      <c r="CP582" s="243"/>
      <c r="CQ582" s="243"/>
      <c r="CR582" s="243"/>
      <c r="CS582" s="243"/>
      <c r="CT582" s="243"/>
      <c r="CU582" s="243"/>
      <c r="CV582" s="243"/>
      <c r="CW582" s="243"/>
      <c r="CX582" s="243"/>
      <c r="CY582" s="243"/>
      <c r="CZ582" s="243"/>
      <c r="DA582" s="243"/>
      <c r="DB582" s="243"/>
      <c r="DC582" s="243"/>
      <c r="DD582" s="243"/>
      <c r="DE582" s="243"/>
      <c r="DF582" s="243"/>
      <c r="DG582" s="243"/>
      <c r="DH582" s="243"/>
      <c r="DI582" s="243"/>
      <c r="DJ582" s="243"/>
      <c r="DK582" s="243"/>
      <c r="DL582" s="243"/>
      <c r="DM582" s="243"/>
      <c r="DN582" s="243"/>
      <c r="DO582" s="243"/>
      <c r="DP582" s="243"/>
      <c r="DQ582" s="243"/>
      <c r="DR582" s="243"/>
      <c r="DS582" s="243"/>
      <c r="DT582" s="243"/>
      <c r="DU582" s="243"/>
      <c r="DV582" s="243"/>
      <c r="DW582" s="243"/>
      <c r="DX582" s="243"/>
      <c r="DY582" s="243"/>
      <c r="DZ582" s="243"/>
      <c r="EA582" s="243"/>
      <c r="EB582" s="243"/>
      <c r="EC582" s="243"/>
      <c r="ED582" s="243"/>
      <c r="EE582" s="243"/>
      <c r="EF582" s="243"/>
      <c r="EG582" s="243"/>
      <c r="EH582" s="243"/>
      <c r="EI582" s="243"/>
      <c r="EJ582" s="243"/>
      <c r="EK582" s="243"/>
      <c r="EL582" s="243"/>
      <c r="EM582" s="243"/>
      <c r="EN582" s="243"/>
      <c r="EO582" s="243"/>
      <c r="EP582" s="243"/>
      <c r="EQ582" s="243"/>
      <c r="ER582" s="243"/>
      <c r="ES582" s="243"/>
      <c r="ET582" s="243"/>
      <c r="EU582" s="243"/>
      <c r="EV582" s="243"/>
      <c r="EW582" s="243"/>
      <c r="EX582" s="243"/>
      <c r="EY582" s="243"/>
      <c r="EZ582" s="243"/>
      <c r="FA582" s="243"/>
      <c r="FB582" s="243"/>
      <c r="FC582" s="243"/>
      <c r="FD582" s="243"/>
      <c r="FE582" s="243"/>
      <c r="FF582" s="243"/>
      <c r="FG582" s="243"/>
      <c r="FH582" s="243"/>
      <c r="FI582" s="243"/>
      <c r="FJ582" s="243"/>
      <c r="FK582" s="243"/>
      <c r="FL582" s="243"/>
      <c r="FM582" s="243"/>
      <c r="FN582" s="243"/>
      <c r="FO582" s="243"/>
      <c r="FP582" s="243"/>
      <c r="FQ582" s="243"/>
      <c r="FR582" s="243"/>
      <c r="FS582" s="243"/>
      <c r="FT582" s="243"/>
      <c r="FU582" s="243"/>
      <c r="FV582" s="243"/>
      <c r="FW582" s="243"/>
      <c r="FX582" s="243"/>
      <c r="FY582" s="243"/>
      <c r="FZ582" s="243"/>
      <c r="GA582" s="243"/>
      <c r="GB582" s="243"/>
      <c r="GC582" s="243"/>
      <c r="GD582" s="243"/>
      <c r="GE582" s="243"/>
      <c r="GF582" s="243"/>
      <c r="GG582" s="243"/>
      <c r="GH582" s="243"/>
      <c r="GI582" s="243"/>
      <c r="GJ582" s="243"/>
      <c r="GK582" s="243"/>
      <c r="GL582" s="243"/>
      <c r="GM582" s="243"/>
      <c r="GN582" s="243"/>
      <c r="GO582" s="243"/>
      <c r="GP582" s="243"/>
      <c r="GQ582" s="243"/>
      <c r="GR582" s="243"/>
      <c r="GS582" s="243"/>
      <c r="GT582" s="243"/>
      <c r="GU582" s="243"/>
      <c r="GV582" s="243"/>
      <c r="GW582" s="243"/>
      <c r="GX582" s="243"/>
      <c r="GY582" s="243"/>
      <c r="GZ582" s="243"/>
      <c r="HA582" s="243"/>
      <c r="HB582" s="243"/>
      <c r="HC582" s="243"/>
      <c r="HD582" s="243"/>
      <c r="HE582" s="243"/>
      <c r="HF582" s="243"/>
      <c r="HG582" s="243"/>
      <c r="HH582" s="243"/>
      <c r="HI582" s="243"/>
      <c r="HJ582" s="243"/>
      <c r="HK582" s="243"/>
      <c r="HL582" s="243"/>
      <c r="HM582" s="243"/>
      <c r="HN582" s="243"/>
      <c r="HO582" s="243"/>
      <c r="HP582" s="243"/>
      <c r="HQ582" s="243"/>
      <c r="HR582" s="243"/>
      <c r="HS582" s="243"/>
      <c r="HT582" s="243"/>
      <c r="HU582" s="243"/>
      <c r="HV582" s="243"/>
      <c r="HW582" s="243"/>
      <c r="HX582" s="243"/>
      <c r="HY582" s="243"/>
      <c r="HZ582" s="243"/>
      <c r="IA582" s="243"/>
      <c r="IB582" s="243"/>
      <c r="IC582" s="243"/>
      <c r="ID582" s="243"/>
      <c r="IE582" s="243"/>
      <c r="IF582" s="243"/>
      <c r="IG582" s="243"/>
      <c r="IH582" s="243"/>
      <c r="II582" s="243"/>
      <c r="IJ582" s="243"/>
      <c r="IK582" s="243"/>
      <c r="IL582" s="243"/>
      <c r="IM582" s="243"/>
      <c r="IN582" s="243"/>
      <c r="IO582" s="243"/>
      <c r="IP582" s="243"/>
      <c r="IQ582" s="243"/>
      <c r="IR582" s="243"/>
      <c r="IS582" s="243"/>
      <c r="IT582" s="243"/>
      <c r="IU582" s="243"/>
      <c r="IV582" s="243"/>
    </row>
    <row r="583" spans="1:256" s="897" customFormat="1" outlineLevel="1">
      <c r="A583" s="608"/>
      <c r="B583" s="970">
        <v>24</v>
      </c>
      <c r="C583" s="971"/>
      <c r="D583" s="615"/>
      <c r="E583" s="616">
        <f t="shared" si="54"/>
        <v>0</v>
      </c>
      <c r="F583" s="616">
        <f t="shared" si="54"/>
        <v>0</v>
      </c>
      <c r="G583" s="616">
        <f t="shared" si="54"/>
        <v>0</v>
      </c>
      <c r="H583" s="616">
        <f t="shared" si="54"/>
        <v>0</v>
      </c>
      <c r="I583" s="616">
        <f t="shared" si="54"/>
        <v>0</v>
      </c>
      <c r="J583" s="616">
        <f t="shared" si="54"/>
        <v>0</v>
      </c>
      <c r="K583" s="616">
        <f t="shared" si="54"/>
        <v>0</v>
      </c>
      <c r="L583" s="616">
        <f t="shared" si="54"/>
        <v>0</v>
      </c>
      <c r="M583" s="616">
        <f t="shared" si="54"/>
        <v>0</v>
      </c>
      <c r="N583" s="616">
        <f t="shared" si="54"/>
        <v>0</v>
      </c>
      <c r="O583" s="616">
        <f t="shared" si="55"/>
        <v>0</v>
      </c>
      <c r="P583" s="616">
        <f t="shared" si="55"/>
        <v>0</v>
      </c>
      <c r="Q583" s="616">
        <f t="shared" si="55"/>
        <v>0</v>
      </c>
      <c r="R583" s="616">
        <f t="shared" si="55"/>
        <v>0</v>
      </c>
      <c r="S583" s="616">
        <f t="shared" si="55"/>
        <v>0</v>
      </c>
      <c r="T583" s="616">
        <f t="shared" si="55"/>
        <v>0</v>
      </c>
      <c r="U583" s="616">
        <f t="shared" si="55"/>
        <v>0</v>
      </c>
      <c r="V583" s="616">
        <f t="shared" si="55"/>
        <v>0</v>
      </c>
      <c r="W583" s="616">
        <f t="shared" si="55"/>
        <v>0</v>
      </c>
      <c r="X583" s="616">
        <f t="shared" si="55"/>
        <v>0</v>
      </c>
      <c r="Y583" s="616">
        <f t="shared" si="56"/>
        <v>0</v>
      </c>
      <c r="Z583" s="616">
        <f t="shared" si="56"/>
        <v>0</v>
      </c>
      <c r="AA583" s="616">
        <f t="shared" si="56"/>
        <v>0</v>
      </c>
      <c r="AB583" s="616">
        <f t="shared" si="56"/>
        <v>6.0062333486694985E-2</v>
      </c>
      <c r="AC583" s="616">
        <f t="shared" si="56"/>
        <v>6.0378247863247525E-2</v>
      </c>
      <c r="AD583" s="616">
        <f t="shared" si="56"/>
        <v>6.0634161221130745E-2</v>
      </c>
      <c r="AE583" s="616">
        <f t="shared" si="56"/>
        <v>6.0821713477507755E-2</v>
      </c>
      <c r="AF583" s="616">
        <f t="shared" si="56"/>
        <v>6.093327939609372E-2</v>
      </c>
      <c r="AG583" s="616">
        <f t="shared" si="56"/>
        <v>6.0961367861011029E-2</v>
      </c>
      <c r="AH583" s="616">
        <f t="shared" si="56"/>
        <v>6.0181249592164088E-2</v>
      </c>
      <c r="AI583" s="616">
        <f t="shared" si="57"/>
        <v>5.9596537349160483E-2</v>
      </c>
      <c r="AJ583" s="616">
        <f t="shared" si="57"/>
        <v>5.9141984119158275E-2</v>
      </c>
      <c r="AK583" s="616">
        <f t="shared" si="57"/>
        <v>5.8778481937347138E-2</v>
      </c>
      <c r="AL583" s="616">
        <f t="shared" si="57"/>
        <v>5.8481163856631158E-2</v>
      </c>
      <c r="AM583" s="616">
        <f t="shared" si="57"/>
        <v>5.8233462567897742E-2</v>
      </c>
      <c r="AN583" s="616">
        <f t="shared" si="57"/>
        <v>5.8023914445507918E-2</v>
      </c>
      <c r="AO583" s="616">
        <f t="shared" si="57"/>
        <v>5.7844334795379204E-2</v>
      </c>
      <c r="AP583" s="616">
        <f t="shared" si="57"/>
        <v>5.7688723753935855E-2</v>
      </c>
      <c r="AQ583" s="616">
        <f t="shared" si="57"/>
        <v>5.7552582870314506E-2</v>
      </c>
      <c r="AR583" s="616">
        <f t="shared" si="57"/>
        <v>5.7432473113644411E-2</v>
      </c>
      <c r="AS583" s="616">
        <f t="shared" si="58"/>
        <v>5.7325720337466413E-2</v>
      </c>
      <c r="AT583" s="616">
        <f t="shared" si="58"/>
        <v>5.7230213830894661E-2</v>
      </c>
      <c r="AU583" s="616">
        <f t="shared" si="58"/>
        <v>5.7144265351042112E-2</v>
      </c>
      <c r="AV583" s="616">
        <f t="shared" si="58"/>
        <v>5.7066508461481869E-2</v>
      </c>
      <c r="AW583" s="616">
        <f t="shared" si="58"/>
        <v>5.6995825343110873E-2</v>
      </c>
      <c r="AX583" s="616">
        <f t="shared" si="58"/>
        <v>5.6931292710636017E-2</v>
      </c>
      <c r="AY583" s="616">
        <f t="shared" si="58"/>
        <v>5.6872141258634823E-2</v>
      </c>
      <c r="AZ583" s="616">
        <f t="shared" si="58"/>
        <v>5.6817724846567774E-2</v>
      </c>
      <c r="BA583" s="617">
        <f t="shared" si="58"/>
        <v>5.6767496799161155E-2</v>
      </c>
      <c r="BB583" s="243"/>
      <c r="BC583" s="243"/>
      <c r="BD583" s="243"/>
      <c r="BE583" s="243"/>
      <c r="BF583" s="243"/>
      <c r="BG583" s="243"/>
      <c r="BH583" s="243"/>
      <c r="BI583" s="243"/>
      <c r="BJ583" s="243"/>
      <c r="BK583" s="243"/>
      <c r="BL583" s="243"/>
      <c r="BM583" s="243"/>
      <c r="BN583" s="243"/>
      <c r="BO583" s="243"/>
      <c r="BP583" s="243"/>
      <c r="BQ583" s="243"/>
      <c r="BR583" s="243"/>
      <c r="BS583" s="243"/>
      <c r="BT583" s="243"/>
      <c r="BU583" s="243"/>
      <c r="BV583" s="243"/>
      <c r="BW583" s="243"/>
      <c r="BX583" s="243"/>
      <c r="BY583" s="243"/>
      <c r="BZ583" s="243"/>
      <c r="CA583" s="243"/>
      <c r="CB583" s="243"/>
      <c r="CC583" s="243"/>
      <c r="CD583" s="243"/>
      <c r="CE583" s="243"/>
      <c r="CF583" s="243"/>
      <c r="CG583" s="243"/>
      <c r="CH583" s="243"/>
      <c r="CI583" s="243"/>
      <c r="CJ583" s="243"/>
      <c r="CK583" s="243"/>
      <c r="CL583" s="243"/>
      <c r="CM583" s="243"/>
      <c r="CN583" s="243"/>
      <c r="CO583" s="243"/>
      <c r="CP583" s="243"/>
      <c r="CQ583" s="243"/>
      <c r="CR583" s="243"/>
      <c r="CS583" s="243"/>
      <c r="CT583" s="243"/>
      <c r="CU583" s="243"/>
      <c r="CV583" s="243"/>
      <c r="CW583" s="243"/>
      <c r="CX583" s="243"/>
      <c r="CY583" s="243"/>
      <c r="CZ583" s="243"/>
      <c r="DA583" s="243"/>
      <c r="DB583" s="243"/>
      <c r="DC583" s="243"/>
      <c r="DD583" s="243"/>
      <c r="DE583" s="243"/>
      <c r="DF583" s="243"/>
      <c r="DG583" s="243"/>
      <c r="DH583" s="243"/>
      <c r="DI583" s="243"/>
      <c r="DJ583" s="243"/>
      <c r="DK583" s="243"/>
      <c r="DL583" s="243"/>
      <c r="DM583" s="243"/>
      <c r="DN583" s="243"/>
      <c r="DO583" s="243"/>
      <c r="DP583" s="243"/>
      <c r="DQ583" s="243"/>
      <c r="DR583" s="243"/>
      <c r="DS583" s="243"/>
      <c r="DT583" s="243"/>
      <c r="DU583" s="243"/>
      <c r="DV583" s="243"/>
      <c r="DW583" s="243"/>
      <c r="DX583" s="243"/>
      <c r="DY583" s="243"/>
      <c r="DZ583" s="243"/>
      <c r="EA583" s="243"/>
      <c r="EB583" s="243"/>
      <c r="EC583" s="243"/>
      <c r="ED583" s="243"/>
      <c r="EE583" s="243"/>
      <c r="EF583" s="243"/>
      <c r="EG583" s="243"/>
      <c r="EH583" s="243"/>
      <c r="EI583" s="243"/>
      <c r="EJ583" s="243"/>
      <c r="EK583" s="243"/>
      <c r="EL583" s="243"/>
      <c r="EM583" s="243"/>
      <c r="EN583" s="243"/>
      <c r="EO583" s="243"/>
      <c r="EP583" s="243"/>
      <c r="EQ583" s="243"/>
      <c r="ER583" s="243"/>
      <c r="ES583" s="243"/>
      <c r="ET583" s="243"/>
      <c r="EU583" s="243"/>
      <c r="EV583" s="243"/>
      <c r="EW583" s="243"/>
      <c r="EX583" s="243"/>
      <c r="EY583" s="243"/>
      <c r="EZ583" s="243"/>
      <c r="FA583" s="243"/>
      <c r="FB583" s="243"/>
      <c r="FC583" s="243"/>
      <c r="FD583" s="243"/>
      <c r="FE583" s="243"/>
      <c r="FF583" s="243"/>
      <c r="FG583" s="243"/>
      <c r="FH583" s="243"/>
      <c r="FI583" s="243"/>
      <c r="FJ583" s="243"/>
      <c r="FK583" s="243"/>
      <c r="FL583" s="243"/>
      <c r="FM583" s="243"/>
      <c r="FN583" s="243"/>
      <c r="FO583" s="243"/>
      <c r="FP583" s="243"/>
      <c r="FQ583" s="243"/>
      <c r="FR583" s="243"/>
      <c r="FS583" s="243"/>
      <c r="FT583" s="243"/>
      <c r="FU583" s="243"/>
      <c r="FV583" s="243"/>
      <c r="FW583" s="243"/>
      <c r="FX583" s="243"/>
      <c r="FY583" s="243"/>
      <c r="FZ583" s="243"/>
      <c r="GA583" s="243"/>
      <c r="GB583" s="243"/>
      <c r="GC583" s="243"/>
      <c r="GD583" s="243"/>
      <c r="GE583" s="243"/>
      <c r="GF583" s="243"/>
      <c r="GG583" s="243"/>
      <c r="GH583" s="243"/>
      <c r="GI583" s="243"/>
      <c r="GJ583" s="243"/>
      <c r="GK583" s="243"/>
      <c r="GL583" s="243"/>
      <c r="GM583" s="243"/>
      <c r="GN583" s="243"/>
      <c r="GO583" s="243"/>
      <c r="GP583" s="243"/>
      <c r="GQ583" s="243"/>
      <c r="GR583" s="243"/>
      <c r="GS583" s="243"/>
      <c r="GT583" s="243"/>
      <c r="GU583" s="243"/>
      <c r="GV583" s="243"/>
      <c r="GW583" s="243"/>
      <c r="GX583" s="243"/>
      <c r="GY583" s="243"/>
      <c r="GZ583" s="243"/>
      <c r="HA583" s="243"/>
      <c r="HB583" s="243"/>
      <c r="HC583" s="243"/>
      <c r="HD583" s="243"/>
      <c r="HE583" s="243"/>
      <c r="HF583" s="243"/>
      <c r="HG583" s="243"/>
      <c r="HH583" s="243"/>
      <c r="HI583" s="243"/>
      <c r="HJ583" s="243"/>
      <c r="HK583" s="243"/>
      <c r="HL583" s="243"/>
      <c r="HM583" s="243"/>
      <c r="HN583" s="243"/>
      <c r="HO583" s="243"/>
      <c r="HP583" s="243"/>
      <c r="HQ583" s="243"/>
      <c r="HR583" s="243"/>
      <c r="HS583" s="243"/>
      <c r="HT583" s="243"/>
      <c r="HU583" s="243"/>
      <c r="HV583" s="243"/>
      <c r="HW583" s="243"/>
      <c r="HX583" s="243"/>
      <c r="HY583" s="243"/>
      <c r="HZ583" s="243"/>
      <c r="IA583" s="243"/>
      <c r="IB583" s="243"/>
      <c r="IC583" s="243"/>
      <c r="ID583" s="243"/>
      <c r="IE583" s="243"/>
      <c r="IF583" s="243"/>
      <c r="IG583" s="243"/>
      <c r="IH583" s="243"/>
      <c r="II583" s="243"/>
      <c r="IJ583" s="243"/>
      <c r="IK583" s="243"/>
      <c r="IL583" s="243"/>
      <c r="IM583" s="243"/>
      <c r="IN583" s="243"/>
      <c r="IO583" s="243"/>
      <c r="IP583" s="243"/>
      <c r="IQ583" s="243"/>
      <c r="IR583" s="243"/>
      <c r="IS583" s="243"/>
      <c r="IT583" s="243"/>
      <c r="IU583" s="243"/>
      <c r="IV583" s="243"/>
    </row>
    <row r="584" spans="1:256" s="897" customFormat="1" outlineLevel="1">
      <c r="A584" s="608"/>
      <c r="B584" s="970">
        <v>25</v>
      </c>
      <c r="C584" s="971"/>
      <c r="D584" s="615"/>
      <c r="E584" s="616">
        <f t="shared" si="54"/>
        <v>0</v>
      </c>
      <c r="F584" s="616">
        <f t="shared" si="54"/>
        <v>0</v>
      </c>
      <c r="G584" s="616">
        <f t="shared" si="54"/>
        <v>0</v>
      </c>
      <c r="H584" s="616">
        <f t="shared" si="54"/>
        <v>0</v>
      </c>
      <c r="I584" s="616">
        <f t="shared" si="54"/>
        <v>0</v>
      </c>
      <c r="J584" s="616">
        <f t="shared" si="54"/>
        <v>0</v>
      </c>
      <c r="K584" s="616">
        <f t="shared" si="54"/>
        <v>0</v>
      </c>
      <c r="L584" s="616">
        <f t="shared" si="54"/>
        <v>0</v>
      </c>
      <c r="M584" s="616">
        <f t="shared" si="54"/>
        <v>0</v>
      </c>
      <c r="N584" s="616">
        <f t="shared" si="54"/>
        <v>0</v>
      </c>
      <c r="O584" s="616">
        <f t="shared" si="55"/>
        <v>0</v>
      </c>
      <c r="P584" s="616">
        <f t="shared" si="55"/>
        <v>0</v>
      </c>
      <c r="Q584" s="616">
        <f t="shared" si="55"/>
        <v>0</v>
      </c>
      <c r="R584" s="616">
        <f t="shared" si="55"/>
        <v>0</v>
      </c>
      <c r="S584" s="616">
        <f t="shared" si="55"/>
        <v>0</v>
      </c>
      <c r="T584" s="616">
        <f t="shared" si="55"/>
        <v>0</v>
      </c>
      <c r="U584" s="616">
        <f t="shared" si="55"/>
        <v>0</v>
      </c>
      <c r="V584" s="616">
        <f t="shared" si="55"/>
        <v>0</v>
      </c>
      <c r="W584" s="616">
        <f t="shared" si="55"/>
        <v>0</v>
      </c>
      <c r="X584" s="616">
        <f t="shared" si="55"/>
        <v>0</v>
      </c>
      <c r="Y584" s="616">
        <f t="shared" si="56"/>
        <v>0</v>
      </c>
      <c r="Z584" s="616">
        <f t="shared" si="56"/>
        <v>0</v>
      </c>
      <c r="AA584" s="616">
        <f t="shared" si="56"/>
        <v>0</v>
      </c>
      <c r="AB584" s="616">
        <f t="shared" si="56"/>
        <v>0</v>
      </c>
      <c r="AC584" s="616">
        <f t="shared" si="56"/>
        <v>6.0694256386993439E-2</v>
      </c>
      <c r="AD584" s="616">
        <f t="shared" si="56"/>
        <v>6.0920190750497705E-2</v>
      </c>
      <c r="AE584" s="616">
        <f t="shared" si="56"/>
        <v>6.1074961007421713E-2</v>
      </c>
      <c r="AF584" s="616">
        <f t="shared" si="56"/>
        <v>6.1151127658000348E-2</v>
      </c>
      <c r="AG584" s="616">
        <f t="shared" si="56"/>
        <v>6.1141266211258927E-2</v>
      </c>
      <c r="AH584" s="616">
        <f t="shared" si="56"/>
        <v>6.020107023996224E-2</v>
      </c>
      <c r="AI584" s="616">
        <f t="shared" si="57"/>
        <v>5.9530011753889056E-2</v>
      </c>
      <c r="AJ584" s="616">
        <f t="shared" si="57"/>
        <v>5.9026996645662022E-2</v>
      </c>
      <c r="AK584" s="616">
        <f t="shared" si="57"/>
        <v>5.8635927780201991E-2</v>
      </c>
      <c r="AL584" s="616">
        <f t="shared" si="57"/>
        <v>5.8323176666116971E-2</v>
      </c>
      <c r="AM584" s="616">
        <f t="shared" si="57"/>
        <v>5.8067358116157042E-2</v>
      </c>
      <c r="AN584" s="616">
        <f t="shared" si="57"/>
        <v>5.7854223228133606E-2</v>
      </c>
      <c r="AO584" s="616">
        <f t="shared" si="57"/>
        <v>5.7673911857047289E-2</v>
      </c>
      <c r="AP584" s="616">
        <f t="shared" si="57"/>
        <v>5.7519383715286976E-2</v>
      </c>
      <c r="AQ584" s="616">
        <f t="shared" si="57"/>
        <v>5.738547758804402E-2</v>
      </c>
      <c r="AR584" s="616">
        <f t="shared" si="57"/>
        <v>5.7268323635651486E-2</v>
      </c>
      <c r="AS584" s="616">
        <f t="shared" si="58"/>
        <v>5.7164963280618153E-2</v>
      </c>
      <c r="AT584" s="616">
        <f t="shared" si="58"/>
        <v>5.7073095892453463E-2</v>
      </c>
      <c r="AU584" s="616">
        <f t="shared" si="58"/>
        <v>5.6990905522664281E-2</v>
      </c>
      <c r="AV584" s="616">
        <f t="shared" si="58"/>
        <v>5.6916939653770982E-2</v>
      </c>
      <c r="AW584" s="616">
        <f t="shared" si="58"/>
        <v>5.6850022613370355E-2</v>
      </c>
      <c r="AX584" s="616">
        <f t="shared" si="58"/>
        <v>5.6789192616802264E-2</v>
      </c>
      <c r="AY584" s="616">
        <f t="shared" si="58"/>
        <v>5.6733655242954484E-2</v>
      </c>
      <c r="AZ584" s="616">
        <f t="shared" si="58"/>
        <v>5.6682748547552508E-2</v>
      </c>
      <c r="BA584" s="617">
        <f t="shared" si="58"/>
        <v>5.6635916553710031E-2</v>
      </c>
      <c r="BB584" s="243"/>
      <c r="BC584" s="243"/>
      <c r="BD584" s="243"/>
      <c r="BE584" s="243"/>
      <c r="BF584" s="243"/>
      <c r="BG584" s="243"/>
      <c r="BH584" s="243"/>
      <c r="BI584" s="243"/>
      <c r="BJ584" s="243"/>
      <c r="BK584" s="243"/>
      <c r="BL584" s="243"/>
      <c r="BM584" s="243"/>
      <c r="BN584" s="243"/>
      <c r="BO584" s="243"/>
      <c r="BP584" s="243"/>
      <c r="BQ584" s="243"/>
      <c r="BR584" s="243"/>
      <c r="BS584" s="243"/>
      <c r="BT584" s="243"/>
      <c r="BU584" s="243"/>
      <c r="BV584" s="243"/>
      <c r="BW584" s="243"/>
      <c r="BX584" s="243"/>
      <c r="BY584" s="243"/>
      <c r="BZ584" s="243"/>
      <c r="CA584" s="243"/>
      <c r="CB584" s="243"/>
      <c r="CC584" s="243"/>
      <c r="CD584" s="243"/>
      <c r="CE584" s="243"/>
      <c r="CF584" s="243"/>
      <c r="CG584" s="243"/>
      <c r="CH584" s="243"/>
      <c r="CI584" s="243"/>
      <c r="CJ584" s="243"/>
      <c r="CK584" s="243"/>
      <c r="CL584" s="243"/>
      <c r="CM584" s="243"/>
      <c r="CN584" s="243"/>
      <c r="CO584" s="243"/>
      <c r="CP584" s="243"/>
      <c r="CQ584" s="243"/>
      <c r="CR584" s="243"/>
      <c r="CS584" s="243"/>
      <c r="CT584" s="243"/>
      <c r="CU584" s="243"/>
      <c r="CV584" s="243"/>
      <c r="CW584" s="243"/>
      <c r="CX584" s="243"/>
      <c r="CY584" s="243"/>
      <c r="CZ584" s="243"/>
      <c r="DA584" s="243"/>
      <c r="DB584" s="243"/>
      <c r="DC584" s="243"/>
      <c r="DD584" s="243"/>
      <c r="DE584" s="243"/>
      <c r="DF584" s="243"/>
      <c r="DG584" s="243"/>
      <c r="DH584" s="243"/>
      <c r="DI584" s="243"/>
      <c r="DJ584" s="243"/>
      <c r="DK584" s="243"/>
      <c r="DL584" s="243"/>
      <c r="DM584" s="243"/>
      <c r="DN584" s="243"/>
      <c r="DO584" s="243"/>
      <c r="DP584" s="243"/>
      <c r="DQ584" s="243"/>
      <c r="DR584" s="243"/>
      <c r="DS584" s="243"/>
      <c r="DT584" s="243"/>
      <c r="DU584" s="243"/>
      <c r="DV584" s="243"/>
      <c r="DW584" s="243"/>
      <c r="DX584" s="243"/>
      <c r="DY584" s="243"/>
      <c r="DZ584" s="243"/>
      <c r="EA584" s="243"/>
      <c r="EB584" s="243"/>
      <c r="EC584" s="243"/>
      <c r="ED584" s="243"/>
      <c r="EE584" s="243"/>
      <c r="EF584" s="243"/>
      <c r="EG584" s="243"/>
      <c r="EH584" s="243"/>
      <c r="EI584" s="243"/>
      <c r="EJ584" s="243"/>
      <c r="EK584" s="243"/>
      <c r="EL584" s="243"/>
      <c r="EM584" s="243"/>
      <c r="EN584" s="243"/>
      <c r="EO584" s="243"/>
      <c r="EP584" s="243"/>
      <c r="EQ584" s="243"/>
      <c r="ER584" s="243"/>
      <c r="ES584" s="243"/>
      <c r="ET584" s="243"/>
      <c r="EU584" s="243"/>
      <c r="EV584" s="243"/>
      <c r="EW584" s="243"/>
      <c r="EX584" s="243"/>
      <c r="EY584" s="243"/>
      <c r="EZ584" s="243"/>
      <c r="FA584" s="243"/>
      <c r="FB584" s="243"/>
      <c r="FC584" s="243"/>
      <c r="FD584" s="243"/>
      <c r="FE584" s="243"/>
      <c r="FF584" s="243"/>
      <c r="FG584" s="243"/>
      <c r="FH584" s="243"/>
      <c r="FI584" s="243"/>
      <c r="FJ584" s="243"/>
      <c r="FK584" s="243"/>
      <c r="FL584" s="243"/>
      <c r="FM584" s="243"/>
      <c r="FN584" s="243"/>
      <c r="FO584" s="243"/>
      <c r="FP584" s="243"/>
      <c r="FQ584" s="243"/>
      <c r="FR584" s="243"/>
      <c r="FS584" s="243"/>
      <c r="FT584" s="243"/>
      <c r="FU584" s="243"/>
      <c r="FV584" s="243"/>
      <c r="FW584" s="243"/>
      <c r="FX584" s="243"/>
      <c r="FY584" s="243"/>
      <c r="FZ584" s="243"/>
      <c r="GA584" s="243"/>
      <c r="GB584" s="243"/>
      <c r="GC584" s="243"/>
      <c r="GD584" s="243"/>
      <c r="GE584" s="243"/>
      <c r="GF584" s="243"/>
      <c r="GG584" s="243"/>
      <c r="GH584" s="243"/>
      <c r="GI584" s="243"/>
      <c r="GJ584" s="243"/>
      <c r="GK584" s="243"/>
      <c r="GL584" s="243"/>
      <c r="GM584" s="243"/>
      <c r="GN584" s="243"/>
      <c r="GO584" s="243"/>
      <c r="GP584" s="243"/>
      <c r="GQ584" s="243"/>
      <c r="GR584" s="243"/>
      <c r="GS584" s="243"/>
      <c r="GT584" s="243"/>
      <c r="GU584" s="243"/>
      <c r="GV584" s="243"/>
      <c r="GW584" s="243"/>
      <c r="GX584" s="243"/>
      <c r="GY584" s="243"/>
      <c r="GZ584" s="243"/>
      <c r="HA584" s="243"/>
      <c r="HB584" s="243"/>
      <c r="HC584" s="243"/>
      <c r="HD584" s="243"/>
      <c r="HE584" s="243"/>
      <c r="HF584" s="243"/>
      <c r="HG584" s="243"/>
      <c r="HH584" s="243"/>
      <c r="HI584" s="243"/>
      <c r="HJ584" s="243"/>
      <c r="HK584" s="243"/>
      <c r="HL584" s="243"/>
      <c r="HM584" s="243"/>
      <c r="HN584" s="243"/>
      <c r="HO584" s="243"/>
      <c r="HP584" s="243"/>
      <c r="HQ584" s="243"/>
      <c r="HR584" s="243"/>
      <c r="HS584" s="243"/>
      <c r="HT584" s="243"/>
      <c r="HU584" s="243"/>
      <c r="HV584" s="243"/>
      <c r="HW584" s="243"/>
      <c r="HX584" s="243"/>
      <c r="HY584" s="243"/>
      <c r="HZ584" s="243"/>
      <c r="IA584" s="243"/>
      <c r="IB584" s="243"/>
      <c r="IC584" s="243"/>
      <c r="ID584" s="243"/>
      <c r="IE584" s="243"/>
      <c r="IF584" s="243"/>
      <c r="IG584" s="243"/>
      <c r="IH584" s="243"/>
      <c r="II584" s="243"/>
      <c r="IJ584" s="243"/>
      <c r="IK584" s="243"/>
      <c r="IL584" s="243"/>
      <c r="IM584" s="243"/>
      <c r="IN584" s="243"/>
      <c r="IO584" s="243"/>
      <c r="IP584" s="243"/>
      <c r="IQ584" s="243"/>
      <c r="IR584" s="243"/>
      <c r="IS584" s="243"/>
      <c r="IT584" s="243"/>
      <c r="IU584" s="243"/>
      <c r="IV584" s="243"/>
    </row>
    <row r="585" spans="1:256" s="897" customFormat="1" outlineLevel="1">
      <c r="A585" s="608"/>
      <c r="B585" s="970">
        <v>26</v>
      </c>
      <c r="C585" s="971"/>
      <c r="D585" s="615"/>
      <c r="E585" s="616">
        <f t="shared" si="54"/>
        <v>0</v>
      </c>
      <c r="F585" s="616">
        <f t="shared" si="54"/>
        <v>0</v>
      </c>
      <c r="G585" s="616">
        <f t="shared" si="54"/>
        <v>0</v>
      </c>
      <c r="H585" s="616">
        <f t="shared" si="54"/>
        <v>0</v>
      </c>
      <c r="I585" s="616">
        <f t="shared" si="54"/>
        <v>0</v>
      </c>
      <c r="J585" s="616">
        <f t="shared" si="54"/>
        <v>0</v>
      </c>
      <c r="K585" s="616">
        <f t="shared" si="54"/>
        <v>0</v>
      </c>
      <c r="L585" s="616">
        <f t="shared" si="54"/>
        <v>0</v>
      </c>
      <c r="M585" s="616">
        <f t="shared" si="54"/>
        <v>0</v>
      </c>
      <c r="N585" s="616">
        <f t="shared" si="54"/>
        <v>0</v>
      </c>
      <c r="O585" s="616">
        <f t="shared" si="55"/>
        <v>0</v>
      </c>
      <c r="P585" s="616">
        <f t="shared" si="55"/>
        <v>0</v>
      </c>
      <c r="Q585" s="616">
        <f t="shared" si="55"/>
        <v>0</v>
      </c>
      <c r="R585" s="616">
        <f t="shared" si="55"/>
        <v>0</v>
      </c>
      <c r="S585" s="616">
        <f t="shared" si="55"/>
        <v>0</v>
      </c>
      <c r="T585" s="616">
        <f t="shared" si="55"/>
        <v>0</v>
      </c>
      <c r="U585" s="616">
        <f t="shared" si="55"/>
        <v>0</v>
      </c>
      <c r="V585" s="616">
        <f t="shared" si="55"/>
        <v>0</v>
      </c>
      <c r="W585" s="616">
        <f t="shared" si="55"/>
        <v>0</v>
      </c>
      <c r="X585" s="616">
        <f t="shared" si="55"/>
        <v>0</v>
      </c>
      <c r="Y585" s="616">
        <f t="shared" si="56"/>
        <v>0</v>
      </c>
      <c r="Z585" s="616">
        <f t="shared" si="56"/>
        <v>0</v>
      </c>
      <c r="AA585" s="616">
        <f t="shared" si="56"/>
        <v>0</v>
      </c>
      <c r="AB585" s="616">
        <f t="shared" si="56"/>
        <v>0</v>
      </c>
      <c r="AC585" s="616">
        <f t="shared" si="56"/>
        <v>0</v>
      </c>
      <c r="AD585" s="616">
        <f t="shared" si="56"/>
        <v>6.1146173239402968E-2</v>
      </c>
      <c r="AE585" s="616">
        <f t="shared" si="56"/>
        <v>6.1265364555541435E-2</v>
      </c>
      <c r="AF585" s="616">
        <f t="shared" si="56"/>
        <v>6.130346180803703E-2</v>
      </c>
      <c r="AG585" s="616">
        <f t="shared" si="56"/>
        <v>6.1253048099218166E-2</v>
      </c>
      <c r="AH585" s="616">
        <f t="shared" si="56"/>
        <v>6.0102460531708868E-2</v>
      </c>
      <c r="AI585" s="616">
        <f t="shared" si="57"/>
        <v>5.9336095260283273E-2</v>
      </c>
      <c r="AJ585" s="616">
        <f t="shared" si="57"/>
        <v>5.878903071296504E-2</v>
      </c>
      <c r="AK585" s="616">
        <f t="shared" si="57"/>
        <v>5.8378917711719325E-2</v>
      </c>
      <c r="AL585" s="616">
        <f t="shared" si="57"/>
        <v>5.8060050760981863E-2</v>
      </c>
      <c r="AM585" s="616">
        <f t="shared" si="57"/>
        <v>5.7805026370596257E-2</v>
      </c>
      <c r="AN585" s="616">
        <f t="shared" si="57"/>
        <v>5.7596415772282361E-2</v>
      </c>
      <c r="AO585" s="616">
        <f t="shared" si="57"/>
        <v>5.7422605033958574E-2</v>
      </c>
      <c r="AP585" s="616">
        <f t="shared" si="57"/>
        <v>5.7275556720484344E-2</v>
      </c>
      <c r="AQ585" s="616">
        <f t="shared" si="57"/>
        <v>5.714953158475633E-2</v>
      </c>
      <c r="AR585" s="616">
        <f t="shared" si="57"/>
        <v>5.7040321951606909E-2</v>
      </c>
      <c r="AS585" s="616">
        <f t="shared" si="58"/>
        <v>5.6944772777393737E-2</v>
      </c>
      <c r="AT585" s="616">
        <f t="shared" si="58"/>
        <v>5.6860471855110228E-2</v>
      </c>
      <c r="AU585" s="616">
        <f t="shared" si="58"/>
        <v>5.6785543346626E-2</v>
      </c>
      <c r="AV585" s="616">
        <f t="shared" si="58"/>
        <v>5.6718506552456471E-2</v>
      </c>
      <c r="AW585" s="616">
        <f t="shared" si="58"/>
        <v>5.6658177073559468E-2</v>
      </c>
      <c r="AX585" s="616">
        <f t="shared" si="58"/>
        <v>5.6603596227194464E-2</v>
      </c>
      <c r="AY585" s="616">
        <f t="shared" si="58"/>
        <v>5.6553979722483882E-2</v>
      </c>
      <c r="AZ585" s="616">
        <f t="shared" si="58"/>
        <v>5.6508679731269273E-2</v>
      </c>
      <c r="BA585" s="617">
        <f t="shared" si="58"/>
        <v>5.6467156445535016E-2</v>
      </c>
      <c r="BB585" s="243"/>
      <c r="BC585" s="243"/>
      <c r="BD585" s="243"/>
      <c r="BE585" s="243"/>
      <c r="BF585" s="243"/>
      <c r="BG585" s="243"/>
      <c r="BH585" s="243"/>
      <c r="BI585" s="243"/>
      <c r="BJ585" s="243"/>
      <c r="BK585" s="243"/>
      <c r="BL585" s="243"/>
      <c r="BM585" s="243"/>
      <c r="BN585" s="243"/>
      <c r="BO585" s="243"/>
      <c r="BP585" s="243"/>
      <c r="BQ585" s="243"/>
      <c r="BR585" s="243"/>
      <c r="BS585" s="243"/>
      <c r="BT585" s="243"/>
      <c r="BU585" s="243"/>
      <c r="BV585" s="243"/>
      <c r="BW585" s="243"/>
      <c r="BX585" s="243"/>
      <c r="BY585" s="243"/>
      <c r="BZ585" s="243"/>
      <c r="CA585" s="243"/>
      <c r="CB585" s="243"/>
      <c r="CC585" s="243"/>
      <c r="CD585" s="243"/>
      <c r="CE585" s="243"/>
      <c r="CF585" s="243"/>
      <c r="CG585" s="243"/>
      <c r="CH585" s="243"/>
      <c r="CI585" s="243"/>
      <c r="CJ585" s="243"/>
      <c r="CK585" s="243"/>
      <c r="CL585" s="243"/>
      <c r="CM585" s="243"/>
      <c r="CN585" s="243"/>
      <c r="CO585" s="243"/>
      <c r="CP585" s="243"/>
      <c r="CQ585" s="243"/>
      <c r="CR585" s="243"/>
      <c r="CS585" s="243"/>
      <c r="CT585" s="243"/>
      <c r="CU585" s="243"/>
      <c r="CV585" s="243"/>
      <c r="CW585" s="243"/>
      <c r="CX585" s="243"/>
      <c r="CY585" s="243"/>
      <c r="CZ585" s="243"/>
      <c r="DA585" s="243"/>
      <c r="DB585" s="243"/>
      <c r="DC585" s="243"/>
      <c r="DD585" s="243"/>
      <c r="DE585" s="243"/>
      <c r="DF585" s="243"/>
      <c r="DG585" s="243"/>
      <c r="DH585" s="243"/>
      <c r="DI585" s="243"/>
      <c r="DJ585" s="243"/>
      <c r="DK585" s="243"/>
      <c r="DL585" s="243"/>
      <c r="DM585" s="243"/>
      <c r="DN585" s="243"/>
      <c r="DO585" s="243"/>
      <c r="DP585" s="243"/>
      <c r="DQ585" s="243"/>
      <c r="DR585" s="243"/>
      <c r="DS585" s="243"/>
      <c r="DT585" s="243"/>
      <c r="DU585" s="243"/>
      <c r="DV585" s="243"/>
      <c r="DW585" s="243"/>
      <c r="DX585" s="243"/>
      <c r="DY585" s="243"/>
      <c r="DZ585" s="243"/>
      <c r="EA585" s="243"/>
      <c r="EB585" s="243"/>
      <c r="EC585" s="243"/>
      <c r="ED585" s="243"/>
      <c r="EE585" s="243"/>
      <c r="EF585" s="243"/>
      <c r="EG585" s="243"/>
      <c r="EH585" s="243"/>
      <c r="EI585" s="243"/>
      <c r="EJ585" s="243"/>
      <c r="EK585" s="243"/>
      <c r="EL585" s="243"/>
      <c r="EM585" s="243"/>
      <c r="EN585" s="243"/>
      <c r="EO585" s="243"/>
      <c r="EP585" s="243"/>
      <c r="EQ585" s="243"/>
      <c r="ER585" s="243"/>
      <c r="ES585" s="243"/>
      <c r="ET585" s="243"/>
      <c r="EU585" s="243"/>
      <c r="EV585" s="243"/>
      <c r="EW585" s="243"/>
      <c r="EX585" s="243"/>
      <c r="EY585" s="243"/>
      <c r="EZ585" s="243"/>
      <c r="FA585" s="243"/>
      <c r="FB585" s="243"/>
      <c r="FC585" s="243"/>
      <c r="FD585" s="243"/>
      <c r="FE585" s="243"/>
      <c r="FF585" s="243"/>
      <c r="FG585" s="243"/>
      <c r="FH585" s="243"/>
      <c r="FI585" s="243"/>
      <c r="FJ585" s="243"/>
      <c r="FK585" s="243"/>
      <c r="FL585" s="243"/>
      <c r="FM585" s="243"/>
      <c r="FN585" s="243"/>
      <c r="FO585" s="243"/>
      <c r="FP585" s="243"/>
      <c r="FQ585" s="243"/>
      <c r="FR585" s="243"/>
      <c r="FS585" s="243"/>
      <c r="FT585" s="243"/>
      <c r="FU585" s="243"/>
      <c r="FV585" s="243"/>
      <c r="FW585" s="243"/>
      <c r="FX585" s="243"/>
      <c r="FY585" s="243"/>
      <c r="FZ585" s="243"/>
      <c r="GA585" s="243"/>
      <c r="GB585" s="243"/>
      <c r="GC585" s="243"/>
      <c r="GD585" s="243"/>
      <c r="GE585" s="243"/>
      <c r="GF585" s="243"/>
      <c r="GG585" s="243"/>
      <c r="GH585" s="243"/>
      <c r="GI585" s="243"/>
      <c r="GJ585" s="243"/>
      <c r="GK585" s="243"/>
      <c r="GL585" s="243"/>
      <c r="GM585" s="243"/>
      <c r="GN585" s="243"/>
      <c r="GO585" s="243"/>
      <c r="GP585" s="243"/>
      <c r="GQ585" s="243"/>
      <c r="GR585" s="243"/>
      <c r="GS585" s="243"/>
      <c r="GT585" s="243"/>
      <c r="GU585" s="243"/>
      <c r="GV585" s="243"/>
      <c r="GW585" s="243"/>
      <c r="GX585" s="243"/>
      <c r="GY585" s="243"/>
      <c r="GZ585" s="243"/>
      <c r="HA585" s="243"/>
      <c r="HB585" s="243"/>
      <c r="HC585" s="243"/>
      <c r="HD585" s="243"/>
      <c r="HE585" s="243"/>
      <c r="HF585" s="243"/>
      <c r="HG585" s="243"/>
      <c r="HH585" s="243"/>
      <c r="HI585" s="243"/>
      <c r="HJ585" s="243"/>
      <c r="HK585" s="243"/>
      <c r="HL585" s="243"/>
      <c r="HM585" s="243"/>
      <c r="HN585" s="243"/>
      <c r="HO585" s="243"/>
      <c r="HP585" s="243"/>
      <c r="HQ585" s="243"/>
      <c r="HR585" s="243"/>
      <c r="HS585" s="243"/>
      <c r="HT585" s="243"/>
      <c r="HU585" s="243"/>
      <c r="HV585" s="243"/>
      <c r="HW585" s="243"/>
      <c r="HX585" s="243"/>
      <c r="HY585" s="243"/>
      <c r="HZ585" s="243"/>
      <c r="IA585" s="243"/>
      <c r="IB585" s="243"/>
      <c r="IC585" s="243"/>
      <c r="ID585" s="243"/>
      <c r="IE585" s="243"/>
      <c r="IF585" s="243"/>
      <c r="IG585" s="243"/>
      <c r="IH585" s="243"/>
      <c r="II585" s="243"/>
      <c r="IJ585" s="243"/>
      <c r="IK585" s="243"/>
      <c r="IL585" s="243"/>
      <c r="IM585" s="243"/>
      <c r="IN585" s="243"/>
      <c r="IO585" s="243"/>
      <c r="IP585" s="243"/>
      <c r="IQ585" s="243"/>
      <c r="IR585" s="243"/>
      <c r="IS585" s="243"/>
      <c r="IT585" s="243"/>
      <c r="IU585" s="243"/>
      <c r="IV585" s="243"/>
    </row>
    <row r="586" spans="1:256" s="897" customFormat="1" outlineLevel="1">
      <c r="A586" s="608"/>
      <c r="B586" s="970">
        <v>27</v>
      </c>
      <c r="C586" s="971"/>
      <c r="D586" s="615"/>
      <c r="E586" s="616">
        <f t="shared" si="54"/>
        <v>0</v>
      </c>
      <c r="F586" s="616">
        <f t="shared" si="54"/>
        <v>0</v>
      </c>
      <c r="G586" s="616">
        <f t="shared" si="54"/>
        <v>0</v>
      </c>
      <c r="H586" s="616">
        <f t="shared" si="54"/>
        <v>0</v>
      </c>
      <c r="I586" s="616">
        <f t="shared" si="54"/>
        <v>0</v>
      </c>
      <c r="J586" s="616">
        <f t="shared" si="54"/>
        <v>0</v>
      </c>
      <c r="K586" s="616">
        <f t="shared" si="54"/>
        <v>0</v>
      </c>
      <c r="L586" s="616">
        <f t="shared" si="54"/>
        <v>0</v>
      </c>
      <c r="M586" s="616">
        <f t="shared" si="54"/>
        <v>0</v>
      </c>
      <c r="N586" s="616">
        <f t="shared" si="54"/>
        <v>0</v>
      </c>
      <c r="O586" s="616">
        <f t="shared" si="55"/>
        <v>0</v>
      </c>
      <c r="P586" s="616">
        <f t="shared" si="55"/>
        <v>0</v>
      </c>
      <c r="Q586" s="616">
        <f t="shared" si="55"/>
        <v>0</v>
      </c>
      <c r="R586" s="616">
        <f t="shared" si="55"/>
        <v>0</v>
      </c>
      <c r="S586" s="616">
        <f t="shared" si="55"/>
        <v>0</v>
      </c>
      <c r="T586" s="616">
        <f t="shared" si="55"/>
        <v>0</v>
      </c>
      <c r="U586" s="616">
        <f t="shared" si="55"/>
        <v>0</v>
      </c>
      <c r="V586" s="616">
        <f t="shared" si="55"/>
        <v>0</v>
      </c>
      <c r="W586" s="616">
        <f t="shared" si="55"/>
        <v>0</v>
      </c>
      <c r="X586" s="616">
        <f t="shared" si="55"/>
        <v>0</v>
      </c>
      <c r="Y586" s="616">
        <f t="shared" si="56"/>
        <v>0</v>
      </c>
      <c r="Z586" s="616">
        <f t="shared" si="56"/>
        <v>0</v>
      </c>
      <c r="AA586" s="616">
        <f t="shared" si="56"/>
        <v>0</v>
      </c>
      <c r="AB586" s="616">
        <f t="shared" si="56"/>
        <v>0</v>
      </c>
      <c r="AC586" s="616">
        <f t="shared" si="56"/>
        <v>0</v>
      </c>
      <c r="AD586" s="616">
        <f t="shared" si="56"/>
        <v>0</v>
      </c>
      <c r="AE586" s="616">
        <f t="shared" si="56"/>
        <v>6.1384569259627986E-2</v>
      </c>
      <c r="AF586" s="616">
        <f t="shared" si="56"/>
        <v>6.1382114834934942E-2</v>
      </c>
      <c r="AG586" s="616">
        <f t="shared" si="56"/>
        <v>6.1288675444448604E-2</v>
      </c>
      <c r="AH586" s="616">
        <f t="shared" si="56"/>
        <v>5.9841692795127299E-2</v>
      </c>
      <c r="AI586" s="616">
        <f t="shared" si="57"/>
        <v>5.897445034369575E-2</v>
      </c>
      <c r="AJ586" s="616">
        <f t="shared" si="57"/>
        <v>5.8396682991494586E-2</v>
      </c>
      <c r="AK586" s="616">
        <f t="shared" si="57"/>
        <v>5.7984185030502289E-2</v>
      </c>
      <c r="AL586" s="616">
        <f t="shared" si="57"/>
        <v>5.7674917066099951E-2</v>
      </c>
      <c r="AM586" s="616">
        <f t="shared" si="57"/>
        <v>5.7434437819332329E-2</v>
      </c>
      <c r="AN586" s="616">
        <f t="shared" si="57"/>
        <v>5.724209378980305E-2</v>
      </c>
      <c r="AO586" s="616">
        <f t="shared" si="57"/>
        <v>5.7084747425517834E-2</v>
      </c>
      <c r="AP586" s="616">
        <f t="shared" si="57"/>
        <v>5.6953643343732097E-2</v>
      </c>
      <c r="AQ586" s="616">
        <f t="shared" si="57"/>
        <v>5.6842721820942632E-2</v>
      </c>
      <c r="AR586" s="616">
        <f t="shared" si="57"/>
        <v>5.674765549500127E-2</v>
      </c>
      <c r="AS586" s="616">
        <f t="shared" si="58"/>
        <v>5.6665271596438416E-2</v>
      </c>
      <c r="AT586" s="616">
        <f t="shared" si="58"/>
        <v>5.6593190953782457E-2</v>
      </c>
      <c r="AU586" s="616">
        <f t="shared" si="58"/>
        <v>5.6529594470062561E-2</v>
      </c>
      <c r="AV586" s="616">
        <f t="shared" si="58"/>
        <v>5.647306747584846E-2</v>
      </c>
      <c r="AW586" s="616">
        <f t="shared" si="58"/>
        <v>5.6422493255121386E-2</v>
      </c>
      <c r="AX586" s="616">
        <f t="shared" si="58"/>
        <v>5.637697852644985E-2</v>
      </c>
      <c r="AY586" s="616">
        <f t="shared" si="58"/>
        <v>5.6335800223551447E-2</v>
      </c>
      <c r="AZ586" s="616">
        <f t="shared" si="58"/>
        <v>5.6298366795642263E-2</v>
      </c>
      <c r="BA586" s="617">
        <f t="shared" si="58"/>
        <v>5.6264189606942239E-2</v>
      </c>
      <c r="BB586" s="243"/>
      <c r="BC586" s="243"/>
      <c r="BD586" s="243"/>
      <c r="BE586" s="243"/>
      <c r="BF586" s="243"/>
      <c r="BG586" s="243"/>
      <c r="BH586" s="243"/>
      <c r="BI586" s="243"/>
      <c r="BJ586" s="243"/>
      <c r="BK586" s="243"/>
      <c r="BL586" s="243"/>
      <c r="BM586" s="243"/>
      <c r="BN586" s="243"/>
      <c r="BO586" s="243"/>
      <c r="BP586" s="243"/>
      <c r="BQ586" s="243"/>
      <c r="BR586" s="243"/>
      <c r="BS586" s="243"/>
      <c r="BT586" s="243"/>
      <c r="BU586" s="243"/>
      <c r="BV586" s="243"/>
      <c r="BW586" s="243"/>
      <c r="BX586" s="243"/>
      <c r="BY586" s="243"/>
      <c r="BZ586" s="243"/>
      <c r="CA586" s="243"/>
      <c r="CB586" s="243"/>
      <c r="CC586" s="243"/>
      <c r="CD586" s="243"/>
      <c r="CE586" s="243"/>
      <c r="CF586" s="243"/>
      <c r="CG586" s="243"/>
      <c r="CH586" s="243"/>
      <c r="CI586" s="243"/>
      <c r="CJ586" s="243"/>
      <c r="CK586" s="243"/>
      <c r="CL586" s="243"/>
      <c r="CM586" s="243"/>
      <c r="CN586" s="243"/>
      <c r="CO586" s="243"/>
      <c r="CP586" s="243"/>
      <c r="CQ586" s="243"/>
      <c r="CR586" s="243"/>
      <c r="CS586" s="243"/>
      <c r="CT586" s="243"/>
      <c r="CU586" s="243"/>
      <c r="CV586" s="243"/>
      <c r="CW586" s="243"/>
      <c r="CX586" s="243"/>
      <c r="CY586" s="243"/>
      <c r="CZ586" s="243"/>
      <c r="DA586" s="243"/>
      <c r="DB586" s="243"/>
      <c r="DC586" s="243"/>
      <c r="DD586" s="243"/>
      <c r="DE586" s="243"/>
      <c r="DF586" s="243"/>
      <c r="DG586" s="243"/>
      <c r="DH586" s="243"/>
      <c r="DI586" s="243"/>
      <c r="DJ586" s="243"/>
      <c r="DK586" s="243"/>
      <c r="DL586" s="243"/>
      <c r="DM586" s="243"/>
      <c r="DN586" s="243"/>
      <c r="DO586" s="243"/>
      <c r="DP586" s="243"/>
      <c r="DQ586" s="243"/>
      <c r="DR586" s="243"/>
      <c r="DS586" s="243"/>
      <c r="DT586" s="243"/>
      <c r="DU586" s="243"/>
      <c r="DV586" s="243"/>
      <c r="DW586" s="243"/>
      <c r="DX586" s="243"/>
      <c r="DY586" s="243"/>
      <c r="DZ586" s="243"/>
      <c r="EA586" s="243"/>
      <c r="EB586" s="243"/>
      <c r="EC586" s="243"/>
      <c r="ED586" s="243"/>
      <c r="EE586" s="243"/>
      <c r="EF586" s="243"/>
      <c r="EG586" s="243"/>
      <c r="EH586" s="243"/>
      <c r="EI586" s="243"/>
      <c r="EJ586" s="243"/>
      <c r="EK586" s="243"/>
      <c r="EL586" s="243"/>
      <c r="EM586" s="243"/>
      <c r="EN586" s="243"/>
      <c r="EO586" s="243"/>
      <c r="EP586" s="243"/>
      <c r="EQ586" s="243"/>
      <c r="ER586" s="243"/>
      <c r="ES586" s="243"/>
      <c r="ET586" s="243"/>
      <c r="EU586" s="243"/>
      <c r="EV586" s="243"/>
      <c r="EW586" s="243"/>
      <c r="EX586" s="243"/>
      <c r="EY586" s="243"/>
      <c r="EZ586" s="243"/>
      <c r="FA586" s="243"/>
      <c r="FB586" s="243"/>
      <c r="FC586" s="243"/>
      <c r="FD586" s="243"/>
      <c r="FE586" s="243"/>
      <c r="FF586" s="243"/>
      <c r="FG586" s="243"/>
      <c r="FH586" s="243"/>
      <c r="FI586" s="243"/>
      <c r="FJ586" s="243"/>
      <c r="FK586" s="243"/>
      <c r="FL586" s="243"/>
      <c r="FM586" s="243"/>
      <c r="FN586" s="243"/>
      <c r="FO586" s="243"/>
      <c r="FP586" s="243"/>
      <c r="FQ586" s="243"/>
      <c r="FR586" s="243"/>
      <c r="FS586" s="243"/>
      <c r="FT586" s="243"/>
      <c r="FU586" s="243"/>
      <c r="FV586" s="243"/>
      <c r="FW586" s="243"/>
      <c r="FX586" s="243"/>
      <c r="FY586" s="243"/>
      <c r="FZ586" s="243"/>
      <c r="GA586" s="243"/>
      <c r="GB586" s="243"/>
      <c r="GC586" s="243"/>
      <c r="GD586" s="243"/>
      <c r="GE586" s="243"/>
      <c r="GF586" s="243"/>
      <c r="GG586" s="243"/>
      <c r="GH586" s="243"/>
      <c r="GI586" s="243"/>
      <c r="GJ586" s="243"/>
      <c r="GK586" s="243"/>
      <c r="GL586" s="243"/>
      <c r="GM586" s="243"/>
      <c r="GN586" s="243"/>
      <c r="GO586" s="243"/>
      <c r="GP586" s="243"/>
      <c r="GQ586" s="243"/>
      <c r="GR586" s="243"/>
      <c r="GS586" s="243"/>
      <c r="GT586" s="243"/>
      <c r="GU586" s="243"/>
      <c r="GV586" s="243"/>
      <c r="GW586" s="243"/>
      <c r="GX586" s="243"/>
      <c r="GY586" s="243"/>
      <c r="GZ586" s="243"/>
      <c r="HA586" s="243"/>
      <c r="HB586" s="243"/>
      <c r="HC586" s="243"/>
      <c r="HD586" s="243"/>
      <c r="HE586" s="243"/>
      <c r="HF586" s="243"/>
      <c r="HG586" s="243"/>
      <c r="HH586" s="243"/>
      <c r="HI586" s="243"/>
      <c r="HJ586" s="243"/>
      <c r="HK586" s="243"/>
      <c r="HL586" s="243"/>
      <c r="HM586" s="243"/>
      <c r="HN586" s="243"/>
      <c r="HO586" s="243"/>
      <c r="HP586" s="243"/>
      <c r="HQ586" s="243"/>
      <c r="HR586" s="243"/>
      <c r="HS586" s="243"/>
      <c r="HT586" s="243"/>
      <c r="HU586" s="243"/>
      <c r="HV586" s="243"/>
      <c r="HW586" s="243"/>
      <c r="HX586" s="243"/>
      <c r="HY586" s="243"/>
      <c r="HZ586" s="243"/>
      <c r="IA586" s="243"/>
      <c r="IB586" s="243"/>
      <c r="IC586" s="243"/>
      <c r="ID586" s="243"/>
      <c r="IE586" s="243"/>
      <c r="IF586" s="243"/>
      <c r="IG586" s="243"/>
      <c r="IH586" s="243"/>
      <c r="II586" s="243"/>
      <c r="IJ586" s="243"/>
      <c r="IK586" s="243"/>
      <c r="IL586" s="243"/>
      <c r="IM586" s="243"/>
      <c r="IN586" s="243"/>
      <c r="IO586" s="243"/>
      <c r="IP586" s="243"/>
      <c r="IQ586" s="243"/>
      <c r="IR586" s="243"/>
      <c r="IS586" s="243"/>
      <c r="IT586" s="243"/>
      <c r="IU586" s="243"/>
      <c r="IV586" s="243"/>
    </row>
    <row r="587" spans="1:256" s="897" customFormat="1" outlineLevel="1">
      <c r="A587" s="608"/>
      <c r="B587" s="970">
        <v>28</v>
      </c>
      <c r="C587" s="971"/>
      <c r="D587" s="615"/>
      <c r="E587" s="616">
        <f t="shared" si="54"/>
        <v>0</v>
      </c>
      <c r="F587" s="616">
        <f t="shared" si="54"/>
        <v>0</v>
      </c>
      <c r="G587" s="616">
        <f t="shared" si="54"/>
        <v>0</v>
      </c>
      <c r="H587" s="616">
        <f t="shared" si="54"/>
        <v>0</v>
      </c>
      <c r="I587" s="616">
        <f t="shared" si="54"/>
        <v>0</v>
      </c>
      <c r="J587" s="616">
        <f t="shared" si="54"/>
        <v>0</v>
      </c>
      <c r="K587" s="616">
        <f t="shared" si="54"/>
        <v>0</v>
      </c>
      <c r="L587" s="616">
        <f t="shared" si="54"/>
        <v>0</v>
      </c>
      <c r="M587" s="616">
        <f t="shared" si="54"/>
        <v>0</v>
      </c>
      <c r="N587" s="616">
        <f t="shared" si="54"/>
        <v>0</v>
      </c>
      <c r="O587" s="616">
        <f t="shared" si="55"/>
        <v>0</v>
      </c>
      <c r="P587" s="616">
        <f t="shared" si="55"/>
        <v>0</v>
      </c>
      <c r="Q587" s="616">
        <f t="shared" si="55"/>
        <v>0</v>
      </c>
      <c r="R587" s="616">
        <f t="shared" si="55"/>
        <v>0</v>
      </c>
      <c r="S587" s="616">
        <f t="shared" si="55"/>
        <v>0</v>
      </c>
      <c r="T587" s="616">
        <f t="shared" si="55"/>
        <v>0</v>
      </c>
      <c r="U587" s="616">
        <f t="shared" si="55"/>
        <v>0</v>
      </c>
      <c r="V587" s="616">
        <f t="shared" si="55"/>
        <v>0</v>
      </c>
      <c r="W587" s="616">
        <f t="shared" si="55"/>
        <v>0</v>
      </c>
      <c r="X587" s="616">
        <f t="shared" si="55"/>
        <v>0</v>
      </c>
      <c r="Y587" s="616">
        <f t="shared" si="56"/>
        <v>0</v>
      </c>
      <c r="Z587" s="616">
        <f t="shared" si="56"/>
        <v>0</v>
      </c>
      <c r="AA587" s="616">
        <f t="shared" si="56"/>
        <v>0</v>
      </c>
      <c r="AB587" s="616">
        <f t="shared" si="56"/>
        <v>0</v>
      </c>
      <c r="AC587" s="616">
        <f t="shared" si="56"/>
        <v>0</v>
      </c>
      <c r="AD587" s="616">
        <f t="shared" si="56"/>
        <v>0</v>
      </c>
      <c r="AE587" s="616">
        <f t="shared" si="56"/>
        <v>0</v>
      </c>
      <c r="AF587" s="616">
        <f t="shared" si="56"/>
        <v>6.1379660415917359E-2</v>
      </c>
      <c r="AG587" s="616">
        <f t="shared" si="56"/>
        <v>6.124073178583278E-2</v>
      </c>
      <c r="AH587" s="616">
        <f t="shared" si="56"/>
        <v>5.932789920023307E-2</v>
      </c>
      <c r="AI587" s="616">
        <f t="shared" si="57"/>
        <v>5.8372776214988376E-2</v>
      </c>
      <c r="AJ587" s="616">
        <f t="shared" si="57"/>
        <v>5.7800115834475196E-2</v>
      </c>
      <c r="AK587" s="616">
        <f t="shared" si="57"/>
        <v>5.7418514398337006E-2</v>
      </c>
      <c r="AL587" s="616">
        <f t="shared" si="57"/>
        <v>5.71460262301553E-2</v>
      </c>
      <c r="AM587" s="616">
        <f t="shared" si="57"/>
        <v>5.6941706185563934E-2</v>
      </c>
      <c r="AN587" s="616">
        <f t="shared" si="57"/>
        <v>5.6782817897435001E-2</v>
      </c>
      <c r="AO587" s="616">
        <f t="shared" si="57"/>
        <v>5.6655724464600876E-2</v>
      </c>
      <c r="AP587" s="616">
        <f t="shared" si="57"/>
        <v>5.6551750297606951E-2</v>
      </c>
      <c r="AQ587" s="616">
        <f t="shared" si="57"/>
        <v>5.6465112973822729E-2</v>
      </c>
      <c r="AR587" s="616">
        <f t="shared" si="57"/>
        <v>5.6391810018000532E-2</v>
      </c>
      <c r="AS587" s="616">
        <f t="shared" si="58"/>
        <v>5.6328982961171059E-2</v>
      </c>
      <c r="AT587" s="616">
        <f t="shared" si="58"/>
        <v>5.6274535867697484E-2</v>
      </c>
      <c r="AU587" s="616">
        <f t="shared" si="58"/>
        <v>5.6226896963041284E-2</v>
      </c>
      <c r="AV587" s="616">
        <f t="shared" si="58"/>
        <v>5.618486441967474E-2</v>
      </c>
      <c r="AW587" s="616">
        <f t="shared" si="58"/>
        <v>5.6147503563135803E-2</v>
      </c>
      <c r="AX587" s="616">
        <f t="shared" si="58"/>
        <v>5.6114076548571035E-2</v>
      </c>
      <c r="AY587" s="616">
        <f t="shared" si="58"/>
        <v>5.6083993140022548E-2</v>
      </c>
      <c r="AZ587" s="616">
        <f t="shared" si="58"/>
        <v>5.6056775556396987E-2</v>
      </c>
      <c r="BA587" s="617">
        <f t="shared" si="58"/>
        <v>5.6032032907258111E-2</v>
      </c>
      <c r="BB587" s="243"/>
      <c r="BC587" s="243"/>
      <c r="BD587" s="243"/>
      <c r="BE587" s="243"/>
      <c r="BF587" s="243"/>
      <c r="BG587" s="243"/>
      <c r="BH587" s="243"/>
      <c r="BI587" s="243"/>
      <c r="BJ587" s="243"/>
      <c r="BK587" s="243"/>
      <c r="BL587" s="243"/>
      <c r="BM587" s="243"/>
      <c r="BN587" s="243"/>
      <c r="BO587" s="243"/>
      <c r="BP587" s="243"/>
      <c r="BQ587" s="243"/>
      <c r="BR587" s="243"/>
      <c r="BS587" s="243"/>
      <c r="BT587" s="243"/>
      <c r="BU587" s="243"/>
      <c r="BV587" s="243"/>
      <c r="BW587" s="243"/>
      <c r="BX587" s="243"/>
      <c r="BY587" s="243"/>
      <c r="BZ587" s="243"/>
      <c r="CA587" s="243"/>
      <c r="CB587" s="243"/>
      <c r="CC587" s="243"/>
      <c r="CD587" s="243"/>
      <c r="CE587" s="243"/>
      <c r="CF587" s="243"/>
      <c r="CG587" s="243"/>
      <c r="CH587" s="243"/>
      <c r="CI587" s="243"/>
      <c r="CJ587" s="243"/>
      <c r="CK587" s="243"/>
      <c r="CL587" s="243"/>
      <c r="CM587" s="243"/>
      <c r="CN587" s="243"/>
      <c r="CO587" s="243"/>
      <c r="CP587" s="243"/>
      <c r="CQ587" s="243"/>
      <c r="CR587" s="243"/>
      <c r="CS587" s="243"/>
      <c r="CT587" s="243"/>
      <c r="CU587" s="243"/>
      <c r="CV587" s="243"/>
      <c r="CW587" s="243"/>
      <c r="CX587" s="243"/>
      <c r="CY587" s="243"/>
      <c r="CZ587" s="243"/>
      <c r="DA587" s="243"/>
      <c r="DB587" s="243"/>
      <c r="DC587" s="243"/>
      <c r="DD587" s="243"/>
      <c r="DE587" s="243"/>
      <c r="DF587" s="243"/>
      <c r="DG587" s="243"/>
      <c r="DH587" s="243"/>
      <c r="DI587" s="243"/>
      <c r="DJ587" s="243"/>
      <c r="DK587" s="243"/>
      <c r="DL587" s="243"/>
      <c r="DM587" s="243"/>
      <c r="DN587" s="243"/>
      <c r="DO587" s="243"/>
      <c r="DP587" s="243"/>
      <c r="DQ587" s="243"/>
      <c r="DR587" s="243"/>
      <c r="DS587" s="243"/>
      <c r="DT587" s="243"/>
      <c r="DU587" s="243"/>
      <c r="DV587" s="243"/>
      <c r="DW587" s="243"/>
      <c r="DX587" s="243"/>
      <c r="DY587" s="243"/>
      <c r="DZ587" s="243"/>
      <c r="EA587" s="243"/>
      <c r="EB587" s="243"/>
      <c r="EC587" s="243"/>
      <c r="ED587" s="243"/>
      <c r="EE587" s="243"/>
      <c r="EF587" s="243"/>
      <c r="EG587" s="243"/>
      <c r="EH587" s="243"/>
      <c r="EI587" s="243"/>
      <c r="EJ587" s="243"/>
      <c r="EK587" s="243"/>
      <c r="EL587" s="243"/>
      <c r="EM587" s="243"/>
      <c r="EN587" s="243"/>
      <c r="EO587" s="243"/>
      <c r="EP587" s="243"/>
      <c r="EQ587" s="243"/>
      <c r="ER587" s="243"/>
      <c r="ES587" s="243"/>
      <c r="ET587" s="243"/>
      <c r="EU587" s="243"/>
      <c r="EV587" s="243"/>
      <c r="EW587" s="243"/>
      <c r="EX587" s="243"/>
      <c r="EY587" s="243"/>
      <c r="EZ587" s="243"/>
      <c r="FA587" s="243"/>
      <c r="FB587" s="243"/>
      <c r="FC587" s="243"/>
      <c r="FD587" s="243"/>
      <c r="FE587" s="243"/>
      <c r="FF587" s="243"/>
      <c r="FG587" s="243"/>
      <c r="FH587" s="243"/>
      <c r="FI587" s="243"/>
      <c r="FJ587" s="243"/>
      <c r="FK587" s="243"/>
      <c r="FL587" s="243"/>
      <c r="FM587" s="243"/>
      <c r="FN587" s="243"/>
      <c r="FO587" s="243"/>
      <c r="FP587" s="243"/>
      <c r="FQ587" s="243"/>
      <c r="FR587" s="243"/>
      <c r="FS587" s="243"/>
      <c r="FT587" s="243"/>
      <c r="FU587" s="243"/>
      <c r="FV587" s="243"/>
      <c r="FW587" s="243"/>
      <c r="FX587" s="243"/>
      <c r="FY587" s="243"/>
      <c r="FZ587" s="243"/>
      <c r="GA587" s="243"/>
      <c r="GB587" s="243"/>
      <c r="GC587" s="243"/>
      <c r="GD587" s="243"/>
      <c r="GE587" s="243"/>
      <c r="GF587" s="243"/>
      <c r="GG587" s="243"/>
      <c r="GH587" s="243"/>
      <c r="GI587" s="243"/>
      <c r="GJ587" s="243"/>
      <c r="GK587" s="243"/>
      <c r="GL587" s="243"/>
      <c r="GM587" s="243"/>
      <c r="GN587" s="243"/>
      <c r="GO587" s="243"/>
      <c r="GP587" s="243"/>
      <c r="GQ587" s="243"/>
      <c r="GR587" s="243"/>
      <c r="GS587" s="243"/>
      <c r="GT587" s="243"/>
      <c r="GU587" s="243"/>
      <c r="GV587" s="243"/>
      <c r="GW587" s="243"/>
      <c r="GX587" s="243"/>
      <c r="GY587" s="243"/>
      <c r="GZ587" s="243"/>
      <c r="HA587" s="243"/>
      <c r="HB587" s="243"/>
      <c r="HC587" s="243"/>
      <c r="HD587" s="243"/>
      <c r="HE587" s="243"/>
      <c r="HF587" s="243"/>
      <c r="HG587" s="243"/>
      <c r="HH587" s="243"/>
      <c r="HI587" s="243"/>
      <c r="HJ587" s="243"/>
      <c r="HK587" s="243"/>
      <c r="HL587" s="243"/>
      <c r="HM587" s="243"/>
      <c r="HN587" s="243"/>
      <c r="HO587" s="243"/>
      <c r="HP587" s="243"/>
      <c r="HQ587" s="243"/>
      <c r="HR587" s="243"/>
      <c r="HS587" s="243"/>
      <c r="HT587" s="243"/>
      <c r="HU587" s="243"/>
      <c r="HV587" s="243"/>
      <c r="HW587" s="243"/>
      <c r="HX587" s="243"/>
      <c r="HY587" s="243"/>
      <c r="HZ587" s="243"/>
      <c r="IA587" s="243"/>
      <c r="IB587" s="243"/>
      <c r="IC587" s="243"/>
      <c r="ID587" s="243"/>
      <c r="IE587" s="243"/>
      <c r="IF587" s="243"/>
      <c r="IG587" s="243"/>
      <c r="IH587" s="243"/>
      <c r="II587" s="243"/>
      <c r="IJ587" s="243"/>
      <c r="IK587" s="243"/>
      <c r="IL587" s="243"/>
      <c r="IM587" s="243"/>
      <c r="IN587" s="243"/>
      <c r="IO587" s="243"/>
      <c r="IP587" s="243"/>
      <c r="IQ587" s="243"/>
      <c r="IR587" s="243"/>
      <c r="IS587" s="243"/>
      <c r="IT587" s="243"/>
      <c r="IU587" s="243"/>
      <c r="IV587" s="243"/>
    </row>
    <row r="588" spans="1:256" s="897" customFormat="1" outlineLevel="1">
      <c r="A588" s="608"/>
      <c r="B588" s="970">
        <v>29</v>
      </c>
      <c r="C588" s="971"/>
      <c r="D588" s="615"/>
      <c r="E588" s="616">
        <f t="shared" si="54"/>
        <v>0</v>
      </c>
      <c r="F588" s="616">
        <f t="shared" si="54"/>
        <v>0</v>
      </c>
      <c r="G588" s="616">
        <f t="shared" si="54"/>
        <v>0</v>
      </c>
      <c r="H588" s="616">
        <f t="shared" si="54"/>
        <v>0</v>
      </c>
      <c r="I588" s="616">
        <f t="shared" si="54"/>
        <v>0</v>
      </c>
      <c r="J588" s="616">
        <f t="shared" si="54"/>
        <v>0</v>
      </c>
      <c r="K588" s="616">
        <f t="shared" si="54"/>
        <v>0</v>
      </c>
      <c r="L588" s="616">
        <f t="shared" si="54"/>
        <v>0</v>
      </c>
      <c r="M588" s="616">
        <f t="shared" si="54"/>
        <v>0</v>
      </c>
      <c r="N588" s="616">
        <f t="shared" si="54"/>
        <v>0</v>
      </c>
      <c r="O588" s="616">
        <f t="shared" si="55"/>
        <v>0</v>
      </c>
      <c r="P588" s="616">
        <f t="shared" si="55"/>
        <v>0</v>
      </c>
      <c r="Q588" s="616">
        <f t="shared" si="55"/>
        <v>0</v>
      </c>
      <c r="R588" s="616">
        <f t="shared" si="55"/>
        <v>0</v>
      </c>
      <c r="S588" s="616">
        <f t="shared" si="55"/>
        <v>0</v>
      </c>
      <c r="T588" s="616">
        <f t="shared" si="55"/>
        <v>0</v>
      </c>
      <c r="U588" s="616">
        <f t="shared" si="55"/>
        <v>0</v>
      </c>
      <c r="V588" s="616">
        <f t="shared" si="55"/>
        <v>0</v>
      </c>
      <c r="W588" s="616">
        <f t="shared" si="55"/>
        <v>0</v>
      </c>
      <c r="X588" s="616">
        <f t="shared" si="55"/>
        <v>0</v>
      </c>
      <c r="Y588" s="616">
        <f t="shared" si="56"/>
        <v>0</v>
      </c>
      <c r="Z588" s="616">
        <f t="shared" si="56"/>
        <v>0</v>
      </c>
      <c r="AA588" s="616">
        <f t="shared" si="56"/>
        <v>0</v>
      </c>
      <c r="AB588" s="616">
        <f t="shared" si="56"/>
        <v>0</v>
      </c>
      <c r="AC588" s="616">
        <f t="shared" si="56"/>
        <v>0</v>
      </c>
      <c r="AD588" s="616">
        <f t="shared" si="56"/>
        <v>0</v>
      </c>
      <c r="AE588" s="616">
        <f t="shared" si="56"/>
        <v>0</v>
      </c>
      <c r="AF588" s="616">
        <f t="shared" si="56"/>
        <v>0</v>
      </c>
      <c r="AG588" s="616">
        <f t="shared" si="56"/>
        <v>6.1101821340724616E-2</v>
      </c>
      <c r="AH588" s="616">
        <f t="shared" si="56"/>
        <v>5.8303506425233298E-2</v>
      </c>
      <c r="AI588" s="616">
        <f t="shared" si="57"/>
        <v>5.7372375672397835E-2</v>
      </c>
      <c r="AJ588" s="616">
        <f t="shared" si="57"/>
        <v>5.6907117556014297E-2</v>
      </c>
      <c r="AK588" s="616">
        <f t="shared" si="57"/>
        <v>5.6628060957478299E-2</v>
      </c>
      <c r="AL588" s="616">
        <f t="shared" si="57"/>
        <v>5.6442064159481387E-2</v>
      </c>
      <c r="AM588" s="616">
        <f t="shared" si="57"/>
        <v>5.6309229349470247E-2</v>
      </c>
      <c r="AN588" s="616">
        <f t="shared" si="57"/>
        <v>5.6209614203007519E-2</v>
      </c>
      <c r="AO588" s="616">
        <f t="shared" si="57"/>
        <v>5.6132142250557848E-2</v>
      </c>
      <c r="AP588" s="616">
        <f t="shared" si="57"/>
        <v>5.6070168780012697E-2</v>
      </c>
      <c r="AQ588" s="616">
        <f t="shared" si="57"/>
        <v>5.6019465918108358E-2</v>
      </c>
      <c r="AR588" s="616">
        <f t="shared" si="57"/>
        <v>5.5977215392719604E-2</v>
      </c>
      <c r="AS588" s="616">
        <f t="shared" si="58"/>
        <v>5.5941466268483619E-2</v>
      </c>
      <c r="AT588" s="616">
        <f t="shared" si="58"/>
        <v>5.59108251252598E-2</v>
      </c>
      <c r="AU588" s="616">
        <f t="shared" si="58"/>
        <v>5.5884270187015472E-2</v>
      </c>
      <c r="AV588" s="616">
        <f t="shared" si="58"/>
        <v>5.5861035163878414E-2</v>
      </c>
      <c r="AW588" s="616">
        <f t="shared" si="58"/>
        <v>5.58405340974788E-2</v>
      </c>
      <c r="AX588" s="616">
        <f t="shared" si="58"/>
        <v>5.5822311261517932E-2</v>
      </c>
      <c r="AY588" s="616">
        <f t="shared" si="58"/>
        <v>5.580600688540871E-2</v>
      </c>
      <c r="AZ588" s="616">
        <f t="shared" si="58"/>
        <v>5.5791333162180656E-2</v>
      </c>
      <c r="BA588" s="617">
        <f t="shared" si="58"/>
        <v>5.577805711213113E-2</v>
      </c>
      <c r="BB588" s="243"/>
      <c r="BC588" s="243"/>
      <c r="BD588" s="243"/>
      <c r="BE588" s="243"/>
      <c r="BF588" s="243"/>
      <c r="BG588" s="243"/>
      <c r="BH588" s="243"/>
      <c r="BI588" s="243"/>
      <c r="BJ588" s="243"/>
      <c r="BK588" s="243"/>
      <c r="BL588" s="243"/>
      <c r="BM588" s="243"/>
      <c r="BN588" s="243"/>
      <c r="BO588" s="243"/>
      <c r="BP588" s="243"/>
      <c r="BQ588" s="243"/>
      <c r="BR588" s="243"/>
      <c r="BS588" s="243"/>
      <c r="BT588" s="243"/>
      <c r="BU588" s="243"/>
      <c r="BV588" s="243"/>
      <c r="BW588" s="243"/>
      <c r="BX588" s="243"/>
      <c r="BY588" s="243"/>
      <c r="BZ588" s="243"/>
      <c r="CA588" s="243"/>
      <c r="CB588" s="243"/>
      <c r="CC588" s="243"/>
      <c r="CD588" s="243"/>
      <c r="CE588" s="243"/>
      <c r="CF588" s="243"/>
      <c r="CG588" s="243"/>
      <c r="CH588" s="243"/>
      <c r="CI588" s="243"/>
      <c r="CJ588" s="243"/>
      <c r="CK588" s="243"/>
      <c r="CL588" s="243"/>
      <c r="CM588" s="243"/>
      <c r="CN588" s="243"/>
      <c r="CO588" s="243"/>
      <c r="CP588" s="243"/>
      <c r="CQ588" s="243"/>
      <c r="CR588" s="243"/>
      <c r="CS588" s="243"/>
      <c r="CT588" s="243"/>
      <c r="CU588" s="243"/>
      <c r="CV588" s="243"/>
      <c r="CW588" s="243"/>
      <c r="CX588" s="243"/>
      <c r="CY588" s="243"/>
      <c r="CZ588" s="243"/>
      <c r="DA588" s="243"/>
      <c r="DB588" s="243"/>
      <c r="DC588" s="243"/>
      <c r="DD588" s="243"/>
      <c r="DE588" s="243"/>
      <c r="DF588" s="243"/>
      <c r="DG588" s="243"/>
      <c r="DH588" s="243"/>
      <c r="DI588" s="243"/>
      <c r="DJ588" s="243"/>
      <c r="DK588" s="243"/>
      <c r="DL588" s="243"/>
      <c r="DM588" s="243"/>
      <c r="DN588" s="243"/>
      <c r="DO588" s="243"/>
      <c r="DP588" s="243"/>
      <c r="DQ588" s="243"/>
      <c r="DR588" s="243"/>
      <c r="DS588" s="243"/>
      <c r="DT588" s="243"/>
      <c r="DU588" s="243"/>
      <c r="DV588" s="243"/>
      <c r="DW588" s="243"/>
      <c r="DX588" s="243"/>
      <c r="DY588" s="243"/>
      <c r="DZ588" s="243"/>
      <c r="EA588" s="243"/>
      <c r="EB588" s="243"/>
      <c r="EC588" s="243"/>
      <c r="ED588" s="243"/>
      <c r="EE588" s="243"/>
      <c r="EF588" s="243"/>
      <c r="EG588" s="243"/>
      <c r="EH588" s="243"/>
      <c r="EI588" s="243"/>
      <c r="EJ588" s="243"/>
      <c r="EK588" s="243"/>
      <c r="EL588" s="243"/>
      <c r="EM588" s="243"/>
      <c r="EN588" s="243"/>
      <c r="EO588" s="243"/>
      <c r="EP588" s="243"/>
      <c r="EQ588" s="243"/>
      <c r="ER588" s="243"/>
      <c r="ES588" s="243"/>
      <c r="ET588" s="243"/>
      <c r="EU588" s="243"/>
      <c r="EV588" s="243"/>
      <c r="EW588" s="243"/>
      <c r="EX588" s="243"/>
      <c r="EY588" s="243"/>
      <c r="EZ588" s="243"/>
      <c r="FA588" s="243"/>
      <c r="FB588" s="243"/>
      <c r="FC588" s="243"/>
      <c r="FD588" s="243"/>
      <c r="FE588" s="243"/>
      <c r="FF588" s="243"/>
      <c r="FG588" s="243"/>
      <c r="FH588" s="243"/>
      <c r="FI588" s="243"/>
      <c r="FJ588" s="243"/>
      <c r="FK588" s="243"/>
      <c r="FL588" s="243"/>
      <c r="FM588" s="243"/>
      <c r="FN588" s="243"/>
      <c r="FO588" s="243"/>
      <c r="FP588" s="243"/>
      <c r="FQ588" s="243"/>
      <c r="FR588" s="243"/>
      <c r="FS588" s="243"/>
      <c r="FT588" s="243"/>
      <c r="FU588" s="243"/>
      <c r="FV588" s="243"/>
      <c r="FW588" s="243"/>
      <c r="FX588" s="243"/>
      <c r="FY588" s="243"/>
      <c r="FZ588" s="243"/>
      <c r="GA588" s="243"/>
      <c r="GB588" s="243"/>
      <c r="GC588" s="243"/>
      <c r="GD588" s="243"/>
      <c r="GE588" s="243"/>
      <c r="GF588" s="243"/>
      <c r="GG588" s="243"/>
      <c r="GH588" s="243"/>
      <c r="GI588" s="243"/>
      <c r="GJ588" s="243"/>
      <c r="GK588" s="243"/>
      <c r="GL588" s="243"/>
      <c r="GM588" s="243"/>
      <c r="GN588" s="243"/>
      <c r="GO588" s="243"/>
      <c r="GP588" s="243"/>
      <c r="GQ588" s="243"/>
      <c r="GR588" s="243"/>
      <c r="GS588" s="243"/>
      <c r="GT588" s="243"/>
      <c r="GU588" s="243"/>
      <c r="GV588" s="243"/>
      <c r="GW588" s="243"/>
      <c r="GX588" s="243"/>
      <c r="GY588" s="243"/>
      <c r="GZ588" s="243"/>
      <c r="HA588" s="243"/>
      <c r="HB588" s="243"/>
      <c r="HC588" s="243"/>
      <c r="HD588" s="243"/>
      <c r="HE588" s="243"/>
      <c r="HF588" s="243"/>
      <c r="HG588" s="243"/>
      <c r="HH588" s="243"/>
      <c r="HI588" s="243"/>
      <c r="HJ588" s="243"/>
      <c r="HK588" s="243"/>
      <c r="HL588" s="243"/>
      <c r="HM588" s="243"/>
      <c r="HN588" s="243"/>
      <c r="HO588" s="243"/>
      <c r="HP588" s="243"/>
      <c r="HQ588" s="243"/>
      <c r="HR588" s="243"/>
      <c r="HS588" s="243"/>
      <c r="HT588" s="243"/>
      <c r="HU588" s="243"/>
      <c r="HV588" s="243"/>
      <c r="HW588" s="243"/>
      <c r="HX588" s="243"/>
      <c r="HY588" s="243"/>
      <c r="HZ588" s="243"/>
      <c r="IA588" s="243"/>
      <c r="IB588" s="243"/>
      <c r="IC588" s="243"/>
      <c r="ID588" s="243"/>
      <c r="IE588" s="243"/>
      <c r="IF588" s="243"/>
      <c r="IG588" s="243"/>
      <c r="IH588" s="243"/>
      <c r="II588" s="243"/>
      <c r="IJ588" s="243"/>
      <c r="IK588" s="243"/>
      <c r="IL588" s="243"/>
      <c r="IM588" s="243"/>
      <c r="IN588" s="243"/>
      <c r="IO588" s="243"/>
      <c r="IP588" s="243"/>
      <c r="IQ588" s="243"/>
      <c r="IR588" s="243"/>
      <c r="IS588" s="243"/>
      <c r="IT588" s="243"/>
      <c r="IU588" s="243"/>
      <c r="IV588" s="243"/>
    </row>
    <row r="589" spans="1:256" s="897" customFormat="1" outlineLevel="1">
      <c r="A589" s="608"/>
      <c r="B589" s="970">
        <v>30</v>
      </c>
      <c r="C589" s="971"/>
      <c r="D589" s="615"/>
      <c r="E589" s="616">
        <f t="shared" si="54"/>
        <v>0</v>
      </c>
      <c r="F589" s="616">
        <f t="shared" si="54"/>
        <v>0</v>
      </c>
      <c r="G589" s="616">
        <f t="shared" si="54"/>
        <v>0</v>
      </c>
      <c r="H589" s="616">
        <f t="shared" si="54"/>
        <v>0</v>
      </c>
      <c r="I589" s="616">
        <f t="shared" si="54"/>
        <v>0</v>
      </c>
      <c r="J589" s="616">
        <f t="shared" si="54"/>
        <v>0</v>
      </c>
      <c r="K589" s="616">
        <f t="shared" si="54"/>
        <v>0</v>
      </c>
      <c r="L589" s="616">
        <f t="shared" si="54"/>
        <v>0</v>
      </c>
      <c r="M589" s="616">
        <f t="shared" si="54"/>
        <v>0</v>
      </c>
      <c r="N589" s="616">
        <f t="shared" si="54"/>
        <v>0</v>
      </c>
      <c r="O589" s="616">
        <f t="shared" si="55"/>
        <v>0</v>
      </c>
      <c r="P589" s="616">
        <f t="shared" si="55"/>
        <v>0</v>
      </c>
      <c r="Q589" s="616">
        <f t="shared" si="55"/>
        <v>0</v>
      </c>
      <c r="R589" s="616">
        <f t="shared" si="55"/>
        <v>0</v>
      </c>
      <c r="S589" s="616">
        <f t="shared" si="55"/>
        <v>0</v>
      </c>
      <c r="T589" s="616">
        <f t="shared" si="55"/>
        <v>0</v>
      </c>
      <c r="U589" s="616">
        <f t="shared" si="55"/>
        <v>0</v>
      </c>
      <c r="V589" s="616">
        <f t="shared" si="55"/>
        <v>0</v>
      </c>
      <c r="W589" s="616">
        <f t="shared" si="55"/>
        <v>0</v>
      </c>
      <c r="X589" s="616">
        <f t="shared" si="55"/>
        <v>0</v>
      </c>
      <c r="Y589" s="616">
        <f t="shared" si="56"/>
        <v>0</v>
      </c>
      <c r="Z589" s="616">
        <f t="shared" si="56"/>
        <v>0</v>
      </c>
      <c r="AA589" s="616">
        <f t="shared" si="56"/>
        <v>0</v>
      </c>
      <c r="AB589" s="616">
        <f t="shared" si="56"/>
        <v>0</v>
      </c>
      <c r="AC589" s="616">
        <f t="shared" si="56"/>
        <v>0</v>
      </c>
      <c r="AD589" s="616">
        <f t="shared" si="56"/>
        <v>0</v>
      </c>
      <c r="AE589" s="616">
        <f t="shared" si="56"/>
        <v>0</v>
      </c>
      <c r="AF589" s="616">
        <f t="shared" si="56"/>
        <v>0</v>
      </c>
      <c r="AG589" s="616">
        <f t="shared" si="56"/>
        <v>0</v>
      </c>
      <c r="AH589" s="616">
        <f t="shared" si="56"/>
        <v>5.5512571165688973E-2</v>
      </c>
      <c r="AI589" s="616">
        <f t="shared" si="57"/>
        <v>5.5512571165689195E-2</v>
      </c>
      <c r="AJ589" s="616">
        <f t="shared" si="57"/>
        <v>5.5512571165689195E-2</v>
      </c>
      <c r="AK589" s="616">
        <f t="shared" si="57"/>
        <v>5.5512571165689195E-2</v>
      </c>
      <c r="AL589" s="616">
        <f t="shared" si="57"/>
        <v>5.5512571165689195E-2</v>
      </c>
      <c r="AM589" s="616">
        <f t="shared" si="57"/>
        <v>5.5512571165689195E-2</v>
      </c>
      <c r="AN589" s="616">
        <f t="shared" si="57"/>
        <v>5.5512571165689195E-2</v>
      </c>
      <c r="AO589" s="616">
        <f t="shared" si="57"/>
        <v>5.5512571165689195E-2</v>
      </c>
      <c r="AP589" s="616">
        <f t="shared" si="57"/>
        <v>5.5512571165689195E-2</v>
      </c>
      <c r="AQ589" s="616">
        <f t="shared" si="57"/>
        <v>5.5512571165689195E-2</v>
      </c>
      <c r="AR589" s="616">
        <f t="shared" si="57"/>
        <v>5.5512571165689195E-2</v>
      </c>
      <c r="AS589" s="616">
        <f t="shared" si="58"/>
        <v>5.5512571165689195E-2</v>
      </c>
      <c r="AT589" s="616">
        <f t="shared" si="58"/>
        <v>5.5512571165689195E-2</v>
      </c>
      <c r="AU589" s="616">
        <f t="shared" si="58"/>
        <v>5.5512571165689195E-2</v>
      </c>
      <c r="AV589" s="616">
        <f t="shared" si="58"/>
        <v>5.5512571165689195E-2</v>
      </c>
      <c r="AW589" s="616">
        <f t="shared" si="58"/>
        <v>5.5512571165689195E-2</v>
      </c>
      <c r="AX589" s="616">
        <f t="shared" si="58"/>
        <v>5.5512571165689195E-2</v>
      </c>
      <c r="AY589" s="616">
        <f t="shared" si="58"/>
        <v>5.5512571165689195E-2</v>
      </c>
      <c r="AZ589" s="616">
        <f t="shared" si="58"/>
        <v>5.5512571165689195E-2</v>
      </c>
      <c r="BA589" s="617">
        <f t="shared" si="58"/>
        <v>5.5512571165689195E-2</v>
      </c>
      <c r="BB589" s="243"/>
      <c r="BC589" s="243"/>
      <c r="BD589" s="243"/>
      <c r="BE589" s="243"/>
      <c r="BF589" s="243"/>
      <c r="BG589" s="243"/>
      <c r="BH589" s="243"/>
      <c r="BI589" s="243"/>
      <c r="BJ589" s="243"/>
      <c r="BK589" s="243"/>
      <c r="BL589" s="243"/>
      <c r="BM589" s="243"/>
      <c r="BN589" s="243"/>
      <c r="BO589" s="243"/>
      <c r="BP589" s="243"/>
      <c r="BQ589" s="243"/>
      <c r="BR589" s="243"/>
      <c r="BS589" s="243"/>
      <c r="BT589" s="243"/>
      <c r="BU589" s="243"/>
      <c r="BV589" s="243"/>
      <c r="BW589" s="243"/>
      <c r="BX589" s="243"/>
      <c r="BY589" s="243"/>
      <c r="BZ589" s="243"/>
      <c r="CA589" s="243"/>
      <c r="CB589" s="243"/>
      <c r="CC589" s="243"/>
      <c r="CD589" s="243"/>
      <c r="CE589" s="243"/>
      <c r="CF589" s="243"/>
      <c r="CG589" s="243"/>
      <c r="CH589" s="243"/>
      <c r="CI589" s="243"/>
      <c r="CJ589" s="243"/>
      <c r="CK589" s="243"/>
      <c r="CL589" s="243"/>
      <c r="CM589" s="243"/>
      <c r="CN589" s="243"/>
      <c r="CO589" s="243"/>
      <c r="CP589" s="243"/>
      <c r="CQ589" s="243"/>
      <c r="CR589" s="243"/>
      <c r="CS589" s="243"/>
      <c r="CT589" s="243"/>
      <c r="CU589" s="243"/>
      <c r="CV589" s="243"/>
      <c r="CW589" s="243"/>
      <c r="CX589" s="243"/>
      <c r="CY589" s="243"/>
      <c r="CZ589" s="243"/>
      <c r="DA589" s="243"/>
      <c r="DB589" s="243"/>
      <c r="DC589" s="243"/>
      <c r="DD589" s="243"/>
      <c r="DE589" s="243"/>
      <c r="DF589" s="243"/>
      <c r="DG589" s="243"/>
      <c r="DH589" s="243"/>
      <c r="DI589" s="243"/>
      <c r="DJ589" s="243"/>
      <c r="DK589" s="243"/>
      <c r="DL589" s="243"/>
      <c r="DM589" s="243"/>
      <c r="DN589" s="243"/>
      <c r="DO589" s="243"/>
      <c r="DP589" s="243"/>
      <c r="DQ589" s="243"/>
      <c r="DR589" s="243"/>
      <c r="DS589" s="243"/>
      <c r="DT589" s="243"/>
      <c r="DU589" s="243"/>
      <c r="DV589" s="243"/>
      <c r="DW589" s="243"/>
      <c r="DX589" s="243"/>
      <c r="DY589" s="243"/>
      <c r="DZ589" s="243"/>
      <c r="EA589" s="243"/>
      <c r="EB589" s="243"/>
      <c r="EC589" s="243"/>
      <c r="ED589" s="243"/>
      <c r="EE589" s="243"/>
      <c r="EF589" s="243"/>
      <c r="EG589" s="243"/>
      <c r="EH589" s="243"/>
      <c r="EI589" s="243"/>
      <c r="EJ589" s="243"/>
      <c r="EK589" s="243"/>
      <c r="EL589" s="243"/>
      <c r="EM589" s="243"/>
      <c r="EN589" s="243"/>
      <c r="EO589" s="243"/>
      <c r="EP589" s="243"/>
      <c r="EQ589" s="243"/>
      <c r="ER589" s="243"/>
      <c r="ES589" s="243"/>
      <c r="ET589" s="243"/>
      <c r="EU589" s="243"/>
      <c r="EV589" s="243"/>
      <c r="EW589" s="243"/>
      <c r="EX589" s="243"/>
      <c r="EY589" s="243"/>
      <c r="EZ589" s="243"/>
      <c r="FA589" s="243"/>
      <c r="FB589" s="243"/>
      <c r="FC589" s="243"/>
      <c r="FD589" s="243"/>
      <c r="FE589" s="243"/>
      <c r="FF589" s="243"/>
      <c r="FG589" s="243"/>
      <c r="FH589" s="243"/>
      <c r="FI589" s="243"/>
      <c r="FJ589" s="243"/>
      <c r="FK589" s="243"/>
      <c r="FL589" s="243"/>
      <c r="FM589" s="243"/>
      <c r="FN589" s="243"/>
      <c r="FO589" s="243"/>
      <c r="FP589" s="243"/>
      <c r="FQ589" s="243"/>
      <c r="FR589" s="243"/>
      <c r="FS589" s="243"/>
      <c r="FT589" s="243"/>
      <c r="FU589" s="243"/>
      <c r="FV589" s="243"/>
      <c r="FW589" s="243"/>
      <c r="FX589" s="243"/>
      <c r="FY589" s="243"/>
      <c r="FZ589" s="243"/>
      <c r="GA589" s="243"/>
      <c r="GB589" s="243"/>
      <c r="GC589" s="243"/>
      <c r="GD589" s="243"/>
      <c r="GE589" s="243"/>
      <c r="GF589" s="243"/>
      <c r="GG589" s="243"/>
      <c r="GH589" s="243"/>
      <c r="GI589" s="243"/>
      <c r="GJ589" s="243"/>
      <c r="GK589" s="243"/>
      <c r="GL589" s="243"/>
      <c r="GM589" s="243"/>
      <c r="GN589" s="243"/>
      <c r="GO589" s="243"/>
      <c r="GP589" s="243"/>
      <c r="GQ589" s="243"/>
      <c r="GR589" s="243"/>
      <c r="GS589" s="243"/>
      <c r="GT589" s="243"/>
      <c r="GU589" s="243"/>
      <c r="GV589" s="243"/>
      <c r="GW589" s="243"/>
      <c r="GX589" s="243"/>
      <c r="GY589" s="243"/>
      <c r="GZ589" s="243"/>
      <c r="HA589" s="243"/>
      <c r="HB589" s="243"/>
      <c r="HC589" s="243"/>
      <c r="HD589" s="243"/>
      <c r="HE589" s="243"/>
      <c r="HF589" s="243"/>
      <c r="HG589" s="243"/>
      <c r="HH589" s="243"/>
      <c r="HI589" s="243"/>
      <c r="HJ589" s="243"/>
      <c r="HK589" s="243"/>
      <c r="HL589" s="243"/>
      <c r="HM589" s="243"/>
      <c r="HN589" s="243"/>
      <c r="HO589" s="243"/>
      <c r="HP589" s="243"/>
      <c r="HQ589" s="243"/>
      <c r="HR589" s="243"/>
      <c r="HS589" s="243"/>
      <c r="HT589" s="243"/>
      <c r="HU589" s="243"/>
      <c r="HV589" s="243"/>
      <c r="HW589" s="243"/>
      <c r="HX589" s="243"/>
      <c r="HY589" s="243"/>
      <c r="HZ589" s="243"/>
      <c r="IA589" s="243"/>
      <c r="IB589" s="243"/>
      <c r="IC589" s="243"/>
      <c r="ID589" s="243"/>
      <c r="IE589" s="243"/>
      <c r="IF589" s="243"/>
      <c r="IG589" s="243"/>
      <c r="IH589" s="243"/>
      <c r="II589" s="243"/>
      <c r="IJ589" s="243"/>
      <c r="IK589" s="243"/>
      <c r="IL589" s="243"/>
      <c r="IM589" s="243"/>
      <c r="IN589" s="243"/>
      <c r="IO589" s="243"/>
      <c r="IP589" s="243"/>
      <c r="IQ589" s="243"/>
      <c r="IR589" s="243"/>
      <c r="IS589" s="243"/>
      <c r="IT589" s="243"/>
      <c r="IU589" s="243"/>
      <c r="IV589" s="243"/>
    </row>
    <row r="590" spans="1:256" s="897" customFormat="1" outlineLevel="1">
      <c r="A590" s="608"/>
      <c r="B590" s="970">
        <v>31</v>
      </c>
      <c r="C590" s="971"/>
      <c r="D590" s="615"/>
      <c r="E590" s="616">
        <f t="shared" ref="E590:N599" si="59">IF(E$3&gt;$B590,(((1+E$559)^E$3)/((1+HLOOKUP($B590,$D$558:$AG$559,2))^$B590))^(1/(E$3-$B590))-1,0)</f>
        <v>0</v>
      </c>
      <c r="F590" s="616">
        <f t="shared" si="59"/>
        <v>0</v>
      </c>
      <c r="G590" s="616">
        <f t="shared" si="59"/>
        <v>0</v>
      </c>
      <c r="H590" s="616">
        <f t="shared" si="59"/>
        <v>0</v>
      </c>
      <c r="I590" s="616">
        <f t="shared" si="59"/>
        <v>0</v>
      </c>
      <c r="J590" s="616">
        <f t="shared" si="59"/>
        <v>0</v>
      </c>
      <c r="K590" s="616">
        <f t="shared" si="59"/>
        <v>0</v>
      </c>
      <c r="L590" s="616">
        <f t="shared" si="59"/>
        <v>0</v>
      </c>
      <c r="M590" s="616">
        <f t="shared" si="59"/>
        <v>0</v>
      </c>
      <c r="N590" s="616">
        <f t="shared" si="59"/>
        <v>0</v>
      </c>
      <c r="O590" s="616">
        <f t="shared" ref="O590:X599" si="60">IF(O$3&gt;$B590,(((1+O$559)^O$3)/((1+HLOOKUP($B590,$D$558:$AG$559,2))^$B590))^(1/(O$3-$B590))-1,0)</f>
        <v>0</v>
      </c>
      <c r="P590" s="616">
        <f t="shared" si="60"/>
        <v>0</v>
      </c>
      <c r="Q590" s="616">
        <f t="shared" si="60"/>
        <v>0</v>
      </c>
      <c r="R590" s="616">
        <f t="shared" si="60"/>
        <v>0</v>
      </c>
      <c r="S590" s="616">
        <f t="shared" si="60"/>
        <v>0</v>
      </c>
      <c r="T590" s="616">
        <f t="shared" si="60"/>
        <v>0</v>
      </c>
      <c r="U590" s="616">
        <f t="shared" si="60"/>
        <v>0</v>
      </c>
      <c r="V590" s="616">
        <f t="shared" si="60"/>
        <v>0</v>
      </c>
      <c r="W590" s="616">
        <f t="shared" si="60"/>
        <v>0</v>
      </c>
      <c r="X590" s="616">
        <f t="shared" si="60"/>
        <v>0</v>
      </c>
      <c r="Y590" s="616">
        <f t="shared" ref="Y590:AH599" si="61">IF(Y$3&gt;$B590,(((1+Y$559)^Y$3)/((1+HLOOKUP($B590,$D$558:$AG$559,2))^$B590))^(1/(Y$3-$B590))-1,0)</f>
        <v>0</v>
      </c>
      <c r="Z590" s="616">
        <f t="shared" si="61"/>
        <v>0</v>
      </c>
      <c r="AA590" s="616">
        <f t="shared" si="61"/>
        <v>0</v>
      </c>
      <c r="AB590" s="616">
        <f t="shared" si="61"/>
        <v>0</v>
      </c>
      <c r="AC590" s="616">
        <f t="shared" si="61"/>
        <v>0</v>
      </c>
      <c r="AD590" s="616">
        <f t="shared" si="61"/>
        <v>0</v>
      </c>
      <c r="AE590" s="616">
        <f t="shared" si="61"/>
        <v>0</v>
      </c>
      <c r="AF590" s="616">
        <f t="shared" si="61"/>
        <v>0</v>
      </c>
      <c r="AG590" s="616">
        <f t="shared" si="61"/>
        <v>0</v>
      </c>
      <c r="AH590" s="616">
        <f t="shared" si="61"/>
        <v>0</v>
      </c>
      <c r="AI590" s="616">
        <f t="shared" ref="AI590:AR599" si="62">IF(AI$3&gt;$B590,(((1+AI$559)^AI$3)/((1+HLOOKUP($B590,$D$558:$AG$559,2))^$B590))^(1/(AI$3-$B590))-1,0)</f>
        <v>5.5512571165689195E-2</v>
      </c>
      <c r="AJ590" s="616">
        <f t="shared" si="62"/>
        <v>5.5512571165689195E-2</v>
      </c>
      <c r="AK590" s="616">
        <f t="shared" si="62"/>
        <v>5.5512571165689195E-2</v>
      </c>
      <c r="AL590" s="616">
        <f t="shared" si="62"/>
        <v>5.5512571165689195E-2</v>
      </c>
      <c r="AM590" s="616">
        <f t="shared" si="62"/>
        <v>5.5512571165689195E-2</v>
      </c>
      <c r="AN590" s="616">
        <f t="shared" si="62"/>
        <v>5.5512571165689195E-2</v>
      </c>
      <c r="AO590" s="616">
        <f t="shared" si="62"/>
        <v>5.5512571165689195E-2</v>
      </c>
      <c r="AP590" s="616">
        <f t="shared" si="62"/>
        <v>5.5512571165689195E-2</v>
      </c>
      <c r="AQ590" s="616">
        <f t="shared" si="62"/>
        <v>5.5512571165689195E-2</v>
      </c>
      <c r="AR590" s="616">
        <f t="shared" si="62"/>
        <v>5.5512571165689195E-2</v>
      </c>
      <c r="AS590" s="616">
        <f t="shared" ref="AS590:BA599" si="63">IF(AS$3&gt;$B590,(((1+AS$559)^AS$3)/((1+HLOOKUP($B590,$D$558:$AG$559,2))^$B590))^(1/(AS$3-$B590))-1,0)</f>
        <v>5.5512571165689195E-2</v>
      </c>
      <c r="AT590" s="616">
        <f t="shared" si="63"/>
        <v>5.5512571165689195E-2</v>
      </c>
      <c r="AU590" s="616">
        <f t="shared" si="63"/>
        <v>5.5512571165689195E-2</v>
      </c>
      <c r="AV590" s="616">
        <f t="shared" si="63"/>
        <v>5.5512571165689195E-2</v>
      </c>
      <c r="AW590" s="616">
        <f t="shared" si="63"/>
        <v>5.5512571165689195E-2</v>
      </c>
      <c r="AX590" s="616">
        <f t="shared" si="63"/>
        <v>5.5512571165689195E-2</v>
      </c>
      <c r="AY590" s="616">
        <f t="shared" si="63"/>
        <v>5.5512571165689195E-2</v>
      </c>
      <c r="AZ590" s="616">
        <f t="shared" si="63"/>
        <v>5.5512571165689195E-2</v>
      </c>
      <c r="BA590" s="617">
        <f t="shared" si="63"/>
        <v>5.5512571165689195E-2</v>
      </c>
      <c r="BB590" s="243"/>
      <c r="BC590" s="243"/>
      <c r="BD590" s="243"/>
      <c r="BE590" s="243"/>
      <c r="BF590" s="243"/>
      <c r="BG590" s="243"/>
      <c r="BH590" s="243"/>
      <c r="BI590" s="243"/>
      <c r="BJ590" s="243"/>
      <c r="BK590" s="243"/>
      <c r="BL590" s="243"/>
      <c r="BM590" s="243"/>
      <c r="BN590" s="243"/>
      <c r="BO590" s="243"/>
      <c r="BP590" s="243"/>
      <c r="BQ590" s="243"/>
      <c r="BR590" s="243"/>
      <c r="BS590" s="243"/>
      <c r="BT590" s="243"/>
      <c r="BU590" s="243"/>
      <c r="BV590" s="243"/>
      <c r="BW590" s="243"/>
      <c r="BX590" s="243"/>
      <c r="BY590" s="243"/>
      <c r="BZ590" s="243"/>
      <c r="CA590" s="243"/>
      <c r="CB590" s="243"/>
      <c r="CC590" s="243"/>
      <c r="CD590" s="243"/>
      <c r="CE590" s="243"/>
      <c r="CF590" s="243"/>
      <c r="CG590" s="243"/>
      <c r="CH590" s="243"/>
      <c r="CI590" s="243"/>
      <c r="CJ590" s="243"/>
      <c r="CK590" s="243"/>
      <c r="CL590" s="243"/>
      <c r="CM590" s="243"/>
      <c r="CN590" s="243"/>
      <c r="CO590" s="243"/>
      <c r="CP590" s="243"/>
      <c r="CQ590" s="243"/>
      <c r="CR590" s="243"/>
      <c r="CS590" s="243"/>
      <c r="CT590" s="243"/>
      <c r="CU590" s="243"/>
      <c r="CV590" s="243"/>
      <c r="CW590" s="243"/>
      <c r="CX590" s="243"/>
      <c r="CY590" s="243"/>
      <c r="CZ590" s="243"/>
      <c r="DA590" s="243"/>
      <c r="DB590" s="243"/>
      <c r="DC590" s="243"/>
      <c r="DD590" s="243"/>
      <c r="DE590" s="243"/>
      <c r="DF590" s="243"/>
      <c r="DG590" s="243"/>
      <c r="DH590" s="243"/>
      <c r="DI590" s="243"/>
      <c r="DJ590" s="243"/>
      <c r="DK590" s="243"/>
      <c r="DL590" s="243"/>
      <c r="DM590" s="243"/>
      <c r="DN590" s="243"/>
      <c r="DO590" s="243"/>
      <c r="DP590" s="243"/>
      <c r="DQ590" s="243"/>
      <c r="DR590" s="243"/>
      <c r="DS590" s="243"/>
      <c r="DT590" s="243"/>
      <c r="DU590" s="243"/>
      <c r="DV590" s="243"/>
      <c r="DW590" s="243"/>
      <c r="DX590" s="243"/>
      <c r="DY590" s="243"/>
      <c r="DZ590" s="243"/>
      <c r="EA590" s="243"/>
      <c r="EB590" s="243"/>
      <c r="EC590" s="243"/>
      <c r="ED590" s="243"/>
      <c r="EE590" s="243"/>
      <c r="EF590" s="243"/>
      <c r="EG590" s="243"/>
      <c r="EH590" s="243"/>
      <c r="EI590" s="243"/>
      <c r="EJ590" s="243"/>
      <c r="EK590" s="243"/>
      <c r="EL590" s="243"/>
      <c r="EM590" s="243"/>
      <c r="EN590" s="243"/>
      <c r="EO590" s="243"/>
      <c r="EP590" s="243"/>
      <c r="EQ590" s="243"/>
      <c r="ER590" s="243"/>
      <c r="ES590" s="243"/>
      <c r="ET590" s="243"/>
      <c r="EU590" s="243"/>
      <c r="EV590" s="243"/>
      <c r="EW590" s="243"/>
      <c r="EX590" s="243"/>
      <c r="EY590" s="243"/>
      <c r="EZ590" s="243"/>
      <c r="FA590" s="243"/>
      <c r="FB590" s="243"/>
      <c r="FC590" s="243"/>
      <c r="FD590" s="243"/>
      <c r="FE590" s="243"/>
      <c r="FF590" s="243"/>
      <c r="FG590" s="243"/>
      <c r="FH590" s="243"/>
      <c r="FI590" s="243"/>
      <c r="FJ590" s="243"/>
      <c r="FK590" s="243"/>
      <c r="FL590" s="243"/>
      <c r="FM590" s="243"/>
      <c r="FN590" s="243"/>
      <c r="FO590" s="243"/>
      <c r="FP590" s="243"/>
      <c r="FQ590" s="243"/>
      <c r="FR590" s="243"/>
      <c r="FS590" s="243"/>
      <c r="FT590" s="243"/>
      <c r="FU590" s="243"/>
      <c r="FV590" s="243"/>
      <c r="FW590" s="243"/>
      <c r="FX590" s="243"/>
      <c r="FY590" s="243"/>
      <c r="FZ590" s="243"/>
      <c r="GA590" s="243"/>
      <c r="GB590" s="243"/>
      <c r="GC590" s="243"/>
      <c r="GD590" s="243"/>
      <c r="GE590" s="243"/>
      <c r="GF590" s="243"/>
      <c r="GG590" s="243"/>
      <c r="GH590" s="243"/>
      <c r="GI590" s="243"/>
      <c r="GJ590" s="243"/>
      <c r="GK590" s="243"/>
      <c r="GL590" s="243"/>
      <c r="GM590" s="243"/>
      <c r="GN590" s="243"/>
      <c r="GO590" s="243"/>
      <c r="GP590" s="243"/>
      <c r="GQ590" s="243"/>
      <c r="GR590" s="243"/>
      <c r="GS590" s="243"/>
      <c r="GT590" s="243"/>
      <c r="GU590" s="243"/>
      <c r="GV590" s="243"/>
      <c r="GW590" s="243"/>
      <c r="GX590" s="243"/>
      <c r="GY590" s="243"/>
      <c r="GZ590" s="243"/>
      <c r="HA590" s="243"/>
      <c r="HB590" s="243"/>
      <c r="HC590" s="243"/>
      <c r="HD590" s="243"/>
      <c r="HE590" s="243"/>
      <c r="HF590" s="243"/>
      <c r="HG590" s="243"/>
      <c r="HH590" s="243"/>
      <c r="HI590" s="243"/>
      <c r="HJ590" s="243"/>
      <c r="HK590" s="243"/>
      <c r="HL590" s="243"/>
      <c r="HM590" s="243"/>
      <c r="HN590" s="243"/>
      <c r="HO590" s="243"/>
      <c r="HP590" s="243"/>
      <c r="HQ590" s="243"/>
      <c r="HR590" s="243"/>
      <c r="HS590" s="243"/>
      <c r="HT590" s="243"/>
      <c r="HU590" s="243"/>
      <c r="HV590" s="243"/>
      <c r="HW590" s="243"/>
      <c r="HX590" s="243"/>
      <c r="HY590" s="243"/>
      <c r="HZ590" s="243"/>
      <c r="IA590" s="243"/>
      <c r="IB590" s="243"/>
      <c r="IC590" s="243"/>
      <c r="ID590" s="243"/>
      <c r="IE590" s="243"/>
      <c r="IF590" s="243"/>
      <c r="IG590" s="243"/>
      <c r="IH590" s="243"/>
      <c r="II590" s="243"/>
      <c r="IJ590" s="243"/>
      <c r="IK590" s="243"/>
      <c r="IL590" s="243"/>
      <c r="IM590" s="243"/>
      <c r="IN590" s="243"/>
      <c r="IO590" s="243"/>
      <c r="IP590" s="243"/>
      <c r="IQ590" s="243"/>
      <c r="IR590" s="243"/>
      <c r="IS590" s="243"/>
      <c r="IT590" s="243"/>
      <c r="IU590" s="243"/>
      <c r="IV590" s="243"/>
    </row>
    <row r="591" spans="1:256" s="897" customFormat="1" outlineLevel="1">
      <c r="A591" s="608"/>
      <c r="B591" s="970">
        <v>32</v>
      </c>
      <c r="C591" s="971"/>
      <c r="D591" s="615"/>
      <c r="E591" s="616">
        <f t="shared" si="59"/>
        <v>0</v>
      </c>
      <c r="F591" s="616">
        <f t="shared" si="59"/>
        <v>0</v>
      </c>
      <c r="G591" s="616">
        <f t="shared" si="59"/>
        <v>0</v>
      </c>
      <c r="H591" s="616">
        <f t="shared" si="59"/>
        <v>0</v>
      </c>
      <c r="I591" s="616">
        <f t="shared" si="59"/>
        <v>0</v>
      </c>
      <c r="J591" s="616">
        <f t="shared" si="59"/>
        <v>0</v>
      </c>
      <c r="K591" s="616">
        <f t="shared" si="59"/>
        <v>0</v>
      </c>
      <c r="L591" s="616">
        <f t="shared" si="59"/>
        <v>0</v>
      </c>
      <c r="M591" s="616">
        <f t="shared" si="59"/>
        <v>0</v>
      </c>
      <c r="N591" s="616">
        <f t="shared" si="59"/>
        <v>0</v>
      </c>
      <c r="O591" s="616">
        <f t="shared" si="60"/>
        <v>0</v>
      </c>
      <c r="P591" s="616">
        <f t="shared" si="60"/>
        <v>0</v>
      </c>
      <c r="Q591" s="616">
        <f t="shared" si="60"/>
        <v>0</v>
      </c>
      <c r="R591" s="616">
        <f t="shared" si="60"/>
        <v>0</v>
      </c>
      <c r="S591" s="616">
        <f t="shared" si="60"/>
        <v>0</v>
      </c>
      <c r="T591" s="616">
        <f t="shared" si="60"/>
        <v>0</v>
      </c>
      <c r="U591" s="616">
        <f t="shared" si="60"/>
        <v>0</v>
      </c>
      <c r="V591" s="616">
        <f t="shared" si="60"/>
        <v>0</v>
      </c>
      <c r="W591" s="616">
        <f t="shared" si="60"/>
        <v>0</v>
      </c>
      <c r="X591" s="616">
        <f t="shared" si="60"/>
        <v>0</v>
      </c>
      <c r="Y591" s="616">
        <f t="shared" si="61"/>
        <v>0</v>
      </c>
      <c r="Z591" s="616">
        <f t="shared" si="61"/>
        <v>0</v>
      </c>
      <c r="AA591" s="616">
        <f t="shared" si="61"/>
        <v>0</v>
      </c>
      <c r="AB591" s="616">
        <f t="shared" si="61"/>
        <v>0</v>
      </c>
      <c r="AC591" s="616">
        <f t="shared" si="61"/>
        <v>0</v>
      </c>
      <c r="AD591" s="616">
        <f t="shared" si="61"/>
        <v>0</v>
      </c>
      <c r="AE591" s="616">
        <f t="shared" si="61"/>
        <v>0</v>
      </c>
      <c r="AF591" s="616">
        <f t="shared" si="61"/>
        <v>0</v>
      </c>
      <c r="AG591" s="616">
        <f t="shared" si="61"/>
        <v>0</v>
      </c>
      <c r="AH591" s="616">
        <f t="shared" si="61"/>
        <v>0</v>
      </c>
      <c r="AI591" s="616">
        <f t="shared" si="62"/>
        <v>0</v>
      </c>
      <c r="AJ591" s="616">
        <f t="shared" si="62"/>
        <v>5.5512571165689195E-2</v>
      </c>
      <c r="AK591" s="616">
        <f t="shared" si="62"/>
        <v>5.5512571165689195E-2</v>
      </c>
      <c r="AL591" s="616">
        <f t="shared" si="62"/>
        <v>5.5512571165689195E-2</v>
      </c>
      <c r="AM591" s="616">
        <f t="shared" si="62"/>
        <v>5.5512571165689195E-2</v>
      </c>
      <c r="AN591" s="616">
        <f t="shared" si="62"/>
        <v>5.5512571165689195E-2</v>
      </c>
      <c r="AO591" s="616">
        <f t="shared" si="62"/>
        <v>5.5512571165689195E-2</v>
      </c>
      <c r="AP591" s="616">
        <f t="shared" si="62"/>
        <v>5.5512571165689195E-2</v>
      </c>
      <c r="AQ591" s="616">
        <f t="shared" si="62"/>
        <v>5.5512571165689195E-2</v>
      </c>
      <c r="AR591" s="616">
        <f t="shared" si="62"/>
        <v>5.5512571165689195E-2</v>
      </c>
      <c r="AS591" s="616">
        <f t="shared" si="63"/>
        <v>5.5512571165689195E-2</v>
      </c>
      <c r="AT591" s="616">
        <f t="shared" si="63"/>
        <v>5.5512571165689195E-2</v>
      </c>
      <c r="AU591" s="616">
        <f t="shared" si="63"/>
        <v>5.5512571165689195E-2</v>
      </c>
      <c r="AV591" s="616">
        <f t="shared" si="63"/>
        <v>5.5512571165689195E-2</v>
      </c>
      <c r="AW591" s="616">
        <f t="shared" si="63"/>
        <v>5.5512571165689195E-2</v>
      </c>
      <c r="AX591" s="616">
        <f t="shared" si="63"/>
        <v>5.5512571165689195E-2</v>
      </c>
      <c r="AY591" s="616">
        <f t="shared" si="63"/>
        <v>5.5512571165689195E-2</v>
      </c>
      <c r="AZ591" s="616">
        <f t="shared" si="63"/>
        <v>5.5512571165689195E-2</v>
      </c>
      <c r="BA591" s="617">
        <f t="shared" si="63"/>
        <v>5.5512571165689195E-2</v>
      </c>
      <c r="BB591" s="243"/>
      <c r="BC591" s="243"/>
      <c r="BD591" s="243"/>
      <c r="BE591" s="243"/>
      <c r="BF591" s="243"/>
      <c r="BG591" s="243"/>
      <c r="BH591" s="243"/>
      <c r="BI591" s="243"/>
      <c r="BJ591" s="243"/>
      <c r="BK591" s="243"/>
      <c r="BL591" s="243"/>
      <c r="BM591" s="243"/>
      <c r="BN591" s="243"/>
      <c r="BO591" s="243"/>
      <c r="BP591" s="243"/>
      <c r="BQ591" s="243"/>
      <c r="BR591" s="243"/>
      <c r="BS591" s="243"/>
      <c r="BT591" s="243"/>
      <c r="BU591" s="243"/>
      <c r="BV591" s="243"/>
      <c r="BW591" s="243"/>
      <c r="BX591" s="243"/>
      <c r="BY591" s="243"/>
      <c r="BZ591" s="243"/>
      <c r="CA591" s="243"/>
      <c r="CB591" s="243"/>
      <c r="CC591" s="243"/>
      <c r="CD591" s="243"/>
      <c r="CE591" s="243"/>
      <c r="CF591" s="243"/>
      <c r="CG591" s="243"/>
      <c r="CH591" s="243"/>
      <c r="CI591" s="243"/>
      <c r="CJ591" s="243"/>
      <c r="CK591" s="243"/>
      <c r="CL591" s="243"/>
      <c r="CM591" s="243"/>
      <c r="CN591" s="243"/>
      <c r="CO591" s="243"/>
      <c r="CP591" s="243"/>
      <c r="CQ591" s="243"/>
      <c r="CR591" s="243"/>
      <c r="CS591" s="243"/>
      <c r="CT591" s="243"/>
      <c r="CU591" s="243"/>
      <c r="CV591" s="243"/>
      <c r="CW591" s="243"/>
      <c r="CX591" s="243"/>
      <c r="CY591" s="243"/>
      <c r="CZ591" s="243"/>
      <c r="DA591" s="243"/>
      <c r="DB591" s="243"/>
      <c r="DC591" s="243"/>
      <c r="DD591" s="243"/>
      <c r="DE591" s="243"/>
      <c r="DF591" s="243"/>
      <c r="DG591" s="243"/>
      <c r="DH591" s="243"/>
      <c r="DI591" s="243"/>
      <c r="DJ591" s="243"/>
      <c r="DK591" s="243"/>
      <c r="DL591" s="243"/>
      <c r="DM591" s="243"/>
      <c r="DN591" s="243"/>
      <c r="DO591" s="243"/>
      <c r="DP591" s="243"/>
      <c r="DQ591" s="243"/>
      <c r="DR591" s="243"/>
      <c r="DS591" s="243"/>
      <c r="DT591" s="243"/>
      <c r="DU591" s="243"/>
      <c r="DV591" s="243"/>
      <c r="DW591" s="243"/>
      <c r="DX591" s="243"/>
      <c r="DY591" s="243"/>
      <c r="DZ591" s="243"/>
      <c r="EA591" s="243"/>
      <c r="EB591" s="243"/>
      <c r="EC591" s="243"/>
      <c r="ED591" s="243"/>
      <c r="EE591" s="243"/>
      <c r="EF591" s="243"/>
      <c r="EG591" s="243"/>
      <c r="EH591" s="243"/>
      <c r="EI591" s="243"/>
      <c r="EJ591" s="243"/>
      <c r="EK591" s="243"/>
      <c r="EL591" s="243"/>
      <c r="EM591" s="243"/>
      <c r="EN591" s="243"/>
      <c r="EO591" s="243"/>
      <c r="EP591" s="243"/>
      <c r="EQ591" s="243"/>
      <c r="ER591" s="243"/>
      <c r="ES591" s="243"/>
      <c r="ET591" s="243"/>
      <c r="EU591" s="243"/>
      <c r="EV591" s="243"/>
      <c r="EW591" s="243"/>
      <c r="EX591" s="243"/>
      <c r="EY591" s="243"/>
      <c r="EZ591" s="243"/>
      <c r="FA591" s="243"/>
      <c r="FB591" s="243"/>
      <c r="FC591" s="243"/>
      <c r="FD591" s="243"/>
      <c r="FE591" s="243"/>
      <c r="FF591" s="243"/>
      <c r="FG591" s="243"/>
      <c r="FH591" s="243"/>
      <c r="FI591" s="243"/>
      <c r="FJ591" s="243"/>
      <c r="FK591" s="243"/>
      <c r="FL591" s="243"/>
      <c r="FM591" s="243"/>
      <c r="FN591" s="243"/>
      <c r="FO591" s="243"/>
      <c r="FP591" s="243"/>
      <c r="FQ591" s="243"/>
      <c r="FR591" s="243"/>
      <c r="FS591" s="243"/>
      <c r="FT591" s="243"/>
      <c r="FU591" s="243"/>
      <c r="FV591" s="243"/>
      <c r="FW591" s="243"/>
      <c r="FX591" s="243"/>
      <c r="FY591" s="243"/>
      <c r="FZ591" s="243"/>
      <c r="GA591" s="243"/>
      <c r="GB591" s="243"/>
      <c r="GC591" s="243"/>
      <c r="GD591" s="243"/>
      <c r="GE591" s="243"/>
      <c r="GF591" s="243"/>
      <c r="GG591" s="243"/>
      <c r="GH591" s="243"/>
      <c r="GI591" s="243"/>
      <c r="GJ591" s="243"/>
      <c r="GK591" s="243"/>
      <c r="GL591" s="243"/>
      <c r="GM591" s="243"/>
      <c r="GN591" s="243"/>
      <c r="GO591" s="243"/>
      <c r="GP591" s="243"/>
      <c r="GQ591" s="243"/>
      <c r="GR591" s="243"/>
      <c r="GS591" s="243"/>
      <c r="GT591" s="243"/>
      <c r="GU591" s="243"/>
      <c r="GV591" s="243"/>
      <c r="GW591" s="243"/>
      <c r="GX591" s="243"/>
      <c r="GY591" s="243"/>
      <c r="GZ591" s="243"/>
      <c r="HA591" s="243"/>
      <c r="HB591" s="243"/>
      <c r="HC591" s="243"/>
      <c r="HD591" s="243"/>
      <c r="HE591" s="243"/>
      <c r="HF591" s="243"/>
      <c r="HG591" s="243"/>
      <c r="HH591" s="243"/>
      <c r="HI591" s="243"/>
      <c r="HJ591" s="243"/>
      <c r="HK591" s="243"/>
      <c r="HL591" s="243"/>
      <c r="HM591" s="243"/>
      <c r="HN591" s="243"/>
      <c r="HO591" s="243"/>
      <c r="HP591" s="243"/>
      <c r="HQ591" s="243"/>
      <c r="HR591" s="243"/>
      <c r="HS591" s="243"/>
      <c r="HT591" s="243"/>
      <c r="HU591" s="243"/>
      <c r="HV591" s="243"/>
      <c r="HW591" s="243"/>
      <c r="HX591" s="243"/>
      <c r="HY591" s="243"/>
      <c r="HZ591" s="243"/>
      <c r="IA591" s="243"/>
      <c r="IB591" s="243"/>
      <c r="IC591" s="243"/>
      <c r="ID591" s="243"/>
      <c r="IE591" s="243"/>
      <c r="IF591" s="243"/>
      <c r="IG591" s="243"/>
      <c r="IH591" s="243"/>
      <c r="II591" s="243"/>
      <c r="IJ591" s="243"/>
      <c r="IK591" s="243"/>
      <c r="IL591" s="243"/>
      <c r="IM591" s="243"/>
      <c r="IN591" s="243"/>
      <c r="IO591" s="243"/>
      <c r="IP591" s="243"/>
      <c r="IQ591" s="243"/>
      <c r="IR591" s="243"/>
      <c r="IS591" s="243"/>
      <c r="IT591" s="243"/>
      <c r="IU591" s="243"/>
      <c r="IV591" s="243"/>
    </row>
    <row r="592" spans="1:256" s="897" customFormat="1" outlineLevel="1">
      <c r="A592" s="608"/>
      <c r="B592" s="970">
        <v>33</v>
      </c>
      <c r="C592" s="971"/>
      <c r="D592" s="615"/>
      <c r="E592" s="616">
        <f t="shared" si="59"/>
        <v>0</v>
      </c>
      <c r="F592" s="616">
        <f t="shared" si="59"/>
        <v>0</v>
      </c>
      <c r="G592" s="616">
        <f t="shared" si="59"/>
        <v>0</v>
      </c>
      <c r="H592" s="616">
        <f t="shared" si="59"/>
        <v>0</v>
      </c>
      <c r="I592" s="616">
        <f t="shared" si="59"/>
        <v>0</v>
      </c>
      <c r="J592" s="616">
        <f t="shared" si="59"/>
        <v>0</v>
      </c>
      <c r="K592" s="616">
        <f t="shared" si="59"/>
        <v>0</v>
      </c>
      <c r="L592" s="616">
        <f t="shared" si="59"/>
        <v>0</v>
      </c>
      <c r="M592" s="616">
        <f t="shared" si="59"/>
        <v>0</v>
      </c>
      <c r="N592" s="616">
        <f t="shared" si="59"/>
        <v>0</v>
      </c>
      <c r="O592" s="616">
        <f t="shared" si="60"/>
        <v>0</v>
      </c>
      <c r="P592" s="616">
        <f t="shared" si="60"/>
        <v>0</v>
      </c>
      <c r="Q592" s="616">
        <f t="shared" si="60"/>
        <v>0</v>
      </c>
      <c r="R592" s="616">
        <f t="shared" si="60"/>
        <v>0</v>
      </c>
      <c r="S592" s="616">
        <f t="shared" si="60"/>
        <v>0</v>
      </c>
      <c r="T592" s="616">
        <f t="shared" si="60"/>
        <v>0</v>
      </c>
      <c r="U592" s="616">
        <f t="shared" si="60"/>
        <v>0</v>
      </c>
      <c r="V592" s="616">
        <f t="shared" si="60"/>
        <v>0</v>
      </c>
      <c r="W592" s="616">
        <f t="shared" si="60"/>
        <v>0</v>
      </c>
      <c r="X592" s="616">
        <f t="shared" si="60"/>
        <v>0</v>
      </c>
      <c r="Y592" s="616">
        <f t="shared" si="61"/>
        <v>0</v>
      </c>
      <c r="Z592" s="616">
        <f t="shared" si="61"/>
        <v>0</v>
      </c>
      <c r="AA592" s="616">
        <f t="shared" si="61"/>
        <v>0</v>
      </c>
      <c r="AB592" s="616">
        <f t="shared" si="61"/>
        <v>0</v>
      </c>
      <c r="AC592" s="616">
        <f t="shared" si="61"/>
        <v>0</v>
      </c>
      <c r="AD592" s="616">
        <f t="shared" si="61"/>
        <v>0</v>
      </c>
      <c r="AE592" s="616">
        <f t="shared" si="61"/>
        <v>0</v>
      </c>
      <c r="AF592" s="616">
        <f t="shared" si="61"/>
        <v>0</v>
      </c>
      <c r="AG592" s="616">
        <f t="shared" si="61"/>
        <v>0</v>
      </c>
      <c r="AH592" s="616">
        <f t="shared" si="61"/>
        <v>0</v>
      </c>
      <c r="AI592" s="616">
        <f t="shared" si="62"/>
        <v>0</v>
      </c>
      <c r="AJ592" s="616">
        <f t="shared" si="62"/>
        <v>0</v>
      </c>
      <c r="AK592" s="616">
        <f t="shared" si="62"/>
        <v>5.5512571165688973E-2</v>
      </c>
      <c r="AL592" s="616">
        <f t="shared" si="62"/>
        <v>5.5512571165688973E-2</v>
      </c>
      <c r="AM592" s="616">
        <f t="shared" si="62"/>
        <v>5.5512571165689195E-2</v>
      </c>
      <c r="AN592" s="616">
        <f t="shared" si="62"/>
        <v>5.5512571165689195E-2</v>
      </c>
      <c r="AO592" s="616">
        <f t="shared" si="62"/>
        <v>5.5512571165689195E-2</v>
      </c>
      <c r="AP592" s="616">
        <f t="shared" si="62"/>
        <v>5.5512571165689195E-2</v>
      </c>
      <c r="AQ592" s="616">
        <f t="shared" si="62"/>
        <v>5.5512571165689195E-2</v>
      </c>
      <c r="AR592" s="616">
        <f t="shared" si="62"/>
        <v>5.5512571165689195E-2</v>
      </c>
      <c r="AS592" s="616">
        <f t="shared" si="63"/>
        <v>5.5512571165689195E-2</v>
      </c>
      <c r="AT592" s="616">
        <f t="shared" si="63"/>
        <v>5.5512571165689195E-2</v>
      </c>
      <c r="AU592" s="616">
        <f t="shared" si="63"/>
        <v>5.5512571165689195E-2</v>
      </c>
      <c r="AV592" s="616">
        <f t="shared" si="63"/>
        <v>5.5512571165689195E-2</v>
      </c>
      <c r="AW592" s="616">
        <f t="shared" si="63"/>
        <v>5.5512571165689195E-2</v>
      </c>
      <c r="AX592" s="616">
        <f t="shared" si="63"/>
        <v>5.5512571165689195E-2</v>
      </c>
      <c r="AY592" s="616">
        <f t="shared" si="63"/>
        <v>5.5512571165689195E-2</v>
      </c>
      <c r="AZ592" s="616">
        <f t="shared" si="63"/>
        <v>5.5512571165689195E-2</v>
      </c>
      <c r="BA592" s="617">
        <f t="shared" si="63"/>
        <v>5.5512571165689195E-2</v>
      </c>
      <c r="BB592" s="243"/>
      <c r="BC592" s="243"/>
      <c r="BD592" s="243"/>
      <c r="BE592" s="243"/>
      <c r="BF592" s="243"/>
      <c r="BG592" s="243"/>
      <c r="BH592" s="243"/>
      <c r="BI592" s="243"/>
      <c r="BJ592" s="243"/>
      <c r="BK592" s="243"/>
      <c r="BL592" s="243"/>
      <c r="BM592" s="243"/>
      <c r="BN592" s="243"/>
      <c r="BO592" s="243"/>
      <c r="BP592" s="243"/>
      <c r="BQ592" s="243"/>
      <c r="BR592" s="243"/>
      <c r="BS592" s="243"/>
      <c r="BT592" s="243"/>
      <c r="BU592" s="243"/>
      <c r="BV592" s="243"/>
      <c r="BW592" s="243"/>
      <c r="BX592" s="243"/>
      <c r="BY592" s="243"/>
      <c r="BZ592" s="243"/>
      <c r="CA592" s="243"/>
      <c r="CB592" s="243"/>
      <c r="CC592" s="243"/>
      <c r="CD592" s="243"/>
      <c r="CE592" s="243"/>
      <c r="CF592" s="243"/>
      <c r="CG592" s="243"/>
      <c r="CH592" s="243"/>
      <c r="CI592" s="243"/>
      <c r="CJ592" s="243"/>
      <c r="CK592" s="243"/>
      <c r="CL592" s="243"/>
      <c r="CM592" s="243"/>
      <c r="CN592" s="243"/>
      <c r="CO592" s="243"/>
      <c r="CP592" s="243"/>
      <c r="CQ592" s="243"/>
      <c r="CR592" s="243"/>
      <c r="CS592" s="243"/>
      <c r="CT592" s="243"/>
      <c r="CU592" s="243"/>
      <c r="CV592" s="243"/>
      <c r="CW592" s="243"/>
      <c r="CX592" s="243"/>
      <c r="CY592" s="243"/>
      <c r="CZ592" s="243"/>
      <c r="DA592" s="243"/>
      <c r="DB592" s="243"/>
      <c r="DC592" s="243"/>
      <c r="DD592" s="243"/>
      <c r="DE592" s="243"/>
      <c r="DF592" s="243"/>
      <c r="DG592" s="243"/>
      <c r="DH592" s="243"/>
      <c r="DI592" s="243"/>
      <c r="DJ592" s="243"/>
      <c r="DK592" s="243"/>
      <c r="DL592" s="243"/>
      <c r="DM592" s="243"/>
      <c r="DN592" s="243"/>
      <c r="DO592" s="243"/>
      <c r="DP592" s="243"/>
      <c r="DQ592" s="243"/>
      <c r="DR592" s="243"/>
      <c r="DS592" s="243"/>
      <c r="DT592" s="243"/>
      <c r="DU592" s="243"/>
      <c r="DV592" s="243"/>
      <c r="DW592" s="243"/>
      <c r="DX592" s="243"/>
      <c r="DY592" s="243"/>
      <c r="DZ592" s="243"/>
      <c r="EA592" s="243"/>
      <c r="EB592" s="243"/>
      <c r="EC592" s="243"/>
      <c r="ED592" s="243"/>
      <c r="EE592" s="243"/>
      <c r="EF592" s="243"/>
      <c r="EG592" s="243"/>
      <c r="EH592" s="243"/>
      <c r="EI592" s="243"/>
      <c r="EJ592" s="243"/>
      <c r="EK592" s="243"/>
      <c r="EL592" s="243"/>
      <c r="EM592" s="243"/>
      <c r="EN592" s="243"/>
      <c r="EO592" s="243"/>
      <c r="EP592" s="243"/>
      <c r="EQ592" s="243"/>
      <c r="ER592" s="243"/>
      <c r="ES592" s="243"/>
      <c r="ET592" s="243"/>
      <c r="EU592" s="243"/>
      <c r="EV592" s="243"/>
      <c r="EW592" s="243"/>
      <c r="EX592" s="243"/>
      <c r="EY592" s="243"/>
      <c r="EZ592" s="243"/>
      <c r="FA592" s="243"/>
      <c r="FB592" s="243"/>
      <c r="FC592" s="243"/>
      <c r="FD592" s="243"/>
      <c r="FE592" s="243"/>
      <c r="FF592" s="243"/>
      <c r="FG592" s="243"/>
      <c r="FH592" s="243"/>
      <c r="FI592" s="243"/>
      <c r="FJ592" s="243"/>
      <c r="FK592" s="243"/>
      <c r="FL592" s="243"/>
      <c r="FM592" s="243"/>
      <c r="FN592" s="243"/>
      <c r="FO592" s="243"/>
      <c r="FP592" s="243"/>
      <c r="FQ592" s="243"/>
      <c r="FR592" s="243"/>
      <c r="FS592" s="243"/>
      <c r="FT592" s="243"/>
      <c r="FU592" s="243"/>
      <c r="FV592" s="243"/>
      <c r="FW592" s="243"/>
      <c r="FX592" s="243"/>
      <c r="FY592" s="243"/>
      <c r="FZ592" s="243"/>
      <c r="GA592" s="243"/>
      <c r="GB592" s="243"/>
      <c r="GC592" s="243"/>
      <c r="GD592" s="243"/>
      <c r="GE592" s="243"/>
      <c r="GF592" s="243"/>
      <c r="GG592" s="243"/>
      <c r="GH592" s="243"/>
      <c r="GI592" s="243"/>
      <c r="GJ592" s="243"/>
      <c r="GK592" s="243"/>
      <c r="GL592" s="243"/>
      <c r="GM592" s="243"/>
      <c r="GN592" s="243"/>
      <c r="GO592" s="243"/>
      <c r="GP592" s="243"/>
      <c r="GQ592" s="243"/>
      <c r="GR592" s="243"/>
      <c r="GS592" s="243"/>
      <c r="GT592" s="243"/>
      <c r="GU592" s="243"/>
      <c r="GV592" s="243"/>
      <c r="GW592" s="243"/>
      <c r="GX592" s="243"/>
      <c r="GY592" s="243"/>
      <c r="GZ592" s="243"/>
      <c r="HA592" s="243"/>
      <c r="HB592" s="243"/>
      <c r="HC592" s="243"/>
      <c r="HD592" s="243"/>
      <c r="HE592" s="243"/>
      <c r="HF592" s="243"/>
      <c r="HG592" s="243"/>
      <c r="HH592" s="243"/>
      <c r="HI592" s="243"/>
      <c r="HJ592" s="243"/>
      <c r="HK592" s="243"/>
      <c r="HL592" s="243"/>
      <c r="HM592" s="243"/>
      <c r="HN592" s="243"/>
      <c r="HO592" s="243"/>
      <c r="HP592" s="243"/>
      <c r="HQ592" s="243"/>
      <c r="HR592" s="243"/>
      <c r="HS592" s="243"/>
      <c r="HT592" s="243"/>
      <c r="HU592" s="243"/>
      <c r="HV592" s="243"/>
      <c r="HW592" s="243"/>
      <c r="HX592" s="243"/>
      <c r="HY592" s="243"/>
      <c r="HZ592" s="243"/>
      <c r="IA592" s="243"/>
      <c r="IB592" s="243"/>
      <c r="IC592" s="243"/>
      <c r="ID592" s="243"/>
      <c r="IE592" s="243"/>
      <c r="IF592" s="243"/>
      <c r="IG592" s="243"/>
      <c r="IH592" s="243"/>
      <c r="II592" s="243"/>
      <c r="IJ592" s="243"/>
      <c r="IK592" s="243"/>
      <c r="IL592" s="243"/>
      <c r="IM592" s="243"/>
      <c r="IN592" s="243"/>
      <c r="IO592" s="243"/>
      <c r="IP592" s="243"/>
      <c r="IQ592" s="243"/>
      <c r="IR592" s="243"/>
      <c r="IS592" s="243"/>
      <c r="IT592" s="243"/>
      <c r="IU592" s="243"/>
      <c r="IV592" s="243"/>
    </row>
    <row r="593" spans="1:256" s="897" customFormat="1" outlineLevel="1">
      <c r="A593" s="608"/>
      <c r="B593" s="970">
        <v>34</v>
      </c>
      <c r="C593" s="971"/>
      <c r="D593" s="615"/>
      <c r="E593" s="616">
        <f t="shared" si="59"/>
        <v>0</v>
      </c>
      <c r="F593" s="616">
        <f t="shared" si="59"/>
        <v>0</v>
      </c>
      <c r="G593" s="616">
        <f t="shared" si="59"/>
        <v>0</v>
      </c>
      <c r="H593" s="616">
        <f t="shared" si="59"/>
        <v>0</v>
      </c>
      <c r="I593" s="616">
        <f t="shared" si="59"/>
        <v>0</v>
      </c>
      <c r="J593" s="616">
        <f t="shared" si="59"/>
        <v>0</v>
      </c>
      <c r="K593" s="616">
        <f t="shared" si="59"/>
        <v>0</v>
      </c>
      <c r="L593" s="616">
        <f t="shared" si="59"/>
        <v>0</v>
      </c>
      <c r="M593" s="616">
        <f t="shared" si="59"/>
        <v>0</v>
      </c>
      <c r="N593" s="616">
        <f t="shared" si="59"/>
        <v>0</v>
      </c>
      <c r="O593" s="616">
        <f t="shared" si="60"/>
        <v>0</v>
      </c>
      <c r="P593" s="616">
        <f t="shared" si="60"/>
        <v>0</v>
      </c>
      <c r="Q593" s="616">
        <f t="shared" si="60"/>
        <v>0</v>
      </c>
      <c r="R593" s="616">
        <f t="shared" si="60"/>
        <v>0</v>
      </c>
      <c r="S593" s="616">
        <f t="shared" si="60"/>
        <v>0</v>
      </c>
      <c r="T593" s="616">
        <f t="shared" si="60"/>
        <v>0</v>
      </c>
      <c r="U593" s="616">
        <f t="shared" si="60"/>
        <v>0</v>
      </c>
      <c r="V593" s="616">
        <f t="shared" si="60"/>
        <v>0</v>
      </c>
      <c r="W593" s="616">
        <f t="shared" si="60"/>
        <v>0</v>
      </c>
      <c r="X593" s="616">
        <f t="shared" si="60"/>
        <v>0</v>
      </c>
      <c r="Y593" s="616">
        <f t="shared" si="61"/>
        <v>0</v>
      </c>
      <c r="Z593" s="616">
        <f t="shared" si="61"/>
        <v>0</v>
      </c>
      <c r="AA593" s="616">
        <f t="shared" si="61"/>
        <v>0</v>
      </c>
      <c r="AB593" s="616">
        <f t="shared" si="61"/>
        <v>0</v>
      </c>
      <c r="AC593" s="616">
        <f t="shared" si="61"/>
        <v>0</v>
      </c>
      <c r="AD593" s="616">
        <f t="shared" si="61"/>
        <v>0</v>
      </c>
      <c r="AE593" s="616">
        <f t="shared" si="61"/>
        <v>0</v>
      </c>
      <c r="AF593" s="616">
        <f t="shared" si="61"/>
        <v>0</v>
      </c>
      <c r="AG593" s="616">
        <f t="shared" si="61"/>
        <v>0</v>
      </c>
      <c r="AH593" s="616">
        <f t="shared" si="61"/>
        <v>0</v>
      </c>
      <c r="AI593" s="616">
        <f t="shared" si="62"/>
        <v>0</v>
      </c>
      <c r="AJ593" s="616">
        <f t="shared" si="62"/>
        <v>0</v>
      </c>
      <c r="AK593" s="616">
        <f t="shared" si="62"/>
        <v>0</v>
      </c>
      <c r="AL593" s="616">
        <f t="shared" si="62"/>
        <v>5.5512571165689195E-2</v>
      </c>
      <c r="AM593" s="616">
        <f t="shared" si="62"/>
        <v>5.5512571165689195E-2</v>
      </c>
      <c r="AN593" s="616">
        <f t="shared" si="62"/>
        <v>5.5512571165689195E-2</v>
      </c>
      <c r="AO593" s="616">
        <f t="shared" si="62"/>
        <v>5.5512571165689195E-2</v>
      </c>
      <c r="AP593" s="616">
        <f t="shared" si="62"/>
        <v>5.5512571165689195E-2</v>
      </c>
      <c r="AQ593" s="616">
        <f t="shared" si="62"/>
        <v>5.5512571165689195E-2</v>
      </c>
      <c r="AR593" s="616">
        <f t="shared" si="62"/>
        <v>5.5512571165689195E-2</v>
      </c>
      <c r="AS593" s="616">
        <f t="shared" si="63"/>
        <v>5.5512571165689195E-2</v>
      </c>
      <c r="AT593" s="616">
        <f t="shared" si="63"/>
        <v>5.5512571165689195E-2</v>
      </c>
      <c r="AU593" s="616">
        <f t="shared" si="63"/>
        <v>5.5512571165689195E-2</v>
      </c>
      <c r="AV593" s="616">
        <f t="shared" si="63"/>
        <v>5.5512571165689195E-2</v>
      </c>
      <c r="AW593" s="616">
        <f t="shared" si="63"/>
        <v>5.5512571165689195E-2</v>
      </c>
      <c r="AX593" s="616">
        <f t="shared" si="63"/>
        <v>5.5512571165689195E-2</v>
      </c>
      <c r="AY593" s="616">
        <f t="shared" si="63"/>
        <v>5.5512571165689195E-2</v>
      </c>
      <c r="AZ593" s="616">
        <f t="shared" si="63"/>
        <v>5.5512571165689195E-2</v>
      </c>
      <c r="BA593" s="617">
        <f t="shared" si="63"/>
        <v>5.5512571165689195E-2</v>
      </c>
      <c r="BB593" s="243"/>
      <c r="BC593" s="243"/>
      <c r="BD593" s="243"/>
      <c r="BE593" s="243"/>
      <c r="BF593" s="243"/>
      <c r="BG593" s="243"/>
      <c r="BH593" s="243"/>
      <c r="BI593" s="243"/>
      <c r="BJ593" s="243"/>
      <c r="BK593" s="243"/>
      <c r="BL593" s="243"/>
      <c r="BM593" s="243"/>
      <c r="BN593" s="243"/>
      <c r="BO593" s="243"/>
      <c r="BP593" s="243"/>
      <c r="BQ593" s="243"/>
      <c r="BR593" s="243"/>
      <c r="BS593" s="243"/>
      <c r="BT593" s="243"/>
      <c r="BU593" s="243"/>
      <c r="BV593" s="243"/>
      <c r="BW593" s="243"/>
      <c r="BX593" s="243"/>
      <c r="BY593" s="243"/>
      <c r="BZ593" s="243"/>
      <c r="CA593" s="243"/>
      <c r="CB593" s="243"/>
      <c r="CC593" s="243"/>
      <c r="CD593" s="243"/>
      <c r="CE593" s="243"/>
      <c r="CF593" s="243"/>
      <c r="CG593" s="243"/>
      <c r="CH593" s="243"/>
      <c r="CI593" s="243"/>
      <c r="CJ593" s="243"/>
      <c r="CK593" s="243"/>
      <c r="CL593" s="243"/>
      <c r="CM593" s="243"/>
      <c r="CN593" s="243"/>
      <c r="CO593" s="243"/>
      <c r="CP593" s="243"/>
      <c r="CQ593" s="243"/>
      <c r="CR593" s="243"/>
      <c r="CS593" s="243"/>
      <c r="CT593" s="243"/>
      <c r="CU593" s="243"/>
      <c r="CV593" s="243"/>
      <c r="CW593" s="243"/>
      <c r="CX593" s="243"/>
      <c r="CY593" s="243"/>
      <c r="CZ593" s="243"/>
      <c r="DA593" s="243"/>
      <c r="DB593" s="243"/>
      <c r="DC593" s="243"/>
      <c r="DD593" s="243"/>
      <c r="DE593" s="243"/>
      <c r="DF593" s="243"/>
      <c r="DG593" s="243"/>
      <c r="DH593" s="243"/>
      <c r="DI593" s="243"/>
      <c r="DJ593" s="243"/>
      <c r="DK593" s="243"/>
      <c r="DL593" s="243"/>
      <c r="DM593" s="243"/>
      <c r="DN593" s="243"/>
      <c r="DO593" s="243"/>
      <c r="DP593" s="243"/>
      <c r="DQ593" s="243"/>
      <c r="DR593" s="243"/>
      <c r="DS593" s="243"/>
      <c r="DT593" s="243"/>
      <c r="DU593" s="243"/>
      <c r="DV593" s="243"/>
      <c r="DW593" s="243"/>
      <c r="DX593" s="243"/>
      <c r="DY593" s="243"/>
      <c r="DZ593" s="243"/>
      <c r="EA593" s="243"/>
      <c r="EB593" s="243"/>
      <c r="EC593" s="243"/>
      <c r="ED593" s="243"/>
      <c r="EE593" s="243"/>
      <c r="EF593" s="243"/>
      <c r="EG593" s="243"/>
      <c r="EH593" s="243"/>
      <c r="EI593" s="243"/>
      <c r="EJ593" s="243"/>
      <c r="EK593" s="243"/>
      <c r="EL593" s="243"/>
      <c r="EM593" s="243"/>
      <c r="EN593" s="243"/>
      <c r="EO593" s="243"/>
      <c r="EP593" s="243"/>
      <c r="EQ593" s="243"/>
      <c r="ER593" s="243"/>
      <c r="ES593" s="243"/>
      <c r="ET593" s="243"/>
      <c r="EU593" s="243"/>
      <c r="EV593" s="243"/>
      <c r="EW593" s="243"/>
      <c r="EX593" s="243"/>
      <c r="EY593" s="243"/>
      <c r="EZ593" s="243"/>
      <c r="FA593" s="243"/>
      <c r="FB593" s="243"/>
      <c r="FC593" s="243"/>
      <c r="FD593" s="243"/>
      <c r="FE593" s="243"/>
      <c r="FF593" s="243"/>
      <c r="FG593" s="243"/>
      <c r="FH593" s="243"/>
      <c r="FI593" s="243"/>
      <c r="FJ593" s="243"/>
      <c r="FK593" s="243"/>
      <c r="FL593" s="243"/>
      <c r="FM593" s="243"/>
      <c r="FN593" s="243"/>
      <c r="FO593" s="243"/>
      <c r="FP593" s="243"/>
      <c r="FQ593" s="243"/>
      <c r="FR593" s="243"/>
      <c r="FS593" s="243"/>
      <c r="FT593" s="243"/>
      <c r="FU593" s="243"/>
      <c r="FV593" s="243"/>
      <c r="FW593" s="243"/>
      <c r="FX593" s="243"/>
      <c r="FY593" s="243"/>
      <c r="FZ593" s="243"/>
      <c r="GA593" s="243"/>
      <c r="GB593" s="243"/>
      <c r="GC593" s="243"/>
      <c r="GD593" s="243"/>
      <c r="GE593" s="243"/>
      <c r="GF593" s="243"/>
      <c r="GG593" s="243"/>
      <c r="GH593" s="243"/>
      <c r="GI593" s="243"/>
      <c r="GJ593" s="243"/>
      <c r="GK593" s="243"/>
      <c r="GL593" s="243"/>
      <c r="GM593" s="243"/>
      <c r="GN593" s="243"/>
      <c r="GO593" s="243"/>
      <c r="GP593" s="243"/>
      <c r="GQ593" s="243"/>
      <c r="GR593" s="243"/>
      <c r="GS593" s="243"/>
      <c r="GT593" s="243"/>
      <c r="GU593" s="243"/>
      <c r="GV593" s="243"/>
      <c r="GW593" s="243"/>
      <c r="GX593" s="243"/>
      <c r="GY593" s="243"/>
      <c r="GZ593" s="243"/>
      <c r="HA593" s="243"/>
      <c r="HB593" s="243"/>
      <c r="HC593" s="243"/>
      <c r="HD593" s="243"/>
      <c r="HE593" s="243"/>
      <c r="HF593" s="243"/>
      <c r="HG593" s="243"/>
      <c r="HH593" s="243"/>
      <c r="HI593" s="243"/>
      <c r="HJ593" s="243"/>
      <c r="HK593" s="243"/>
      <c r="HL593" s="243"/>
      <c r="HM593" s="243"/>
      <c r="HN593" s="243"/>
      <c r="HO593" s="243"/>
      <c r="HP593" s="243"/>
      <c r="HQ593" s="243"/>
      <c r="HR593" s="243"/>
      <c r="HS593" s="243"/>
      <c r="HT593" s="243"/>
      <c r="HU593" s="243"/>
      <c r="HV593" s="243"/>
      <c r="HW593" s="243"/>
      <c r="HX593" s="243"/>
      <c r="HY593" s="243"/>
      <c r="HZ593" s="243"/>
      <c r="IA593" s="243"/>
      <c r="IB593" s="243"/>
      <c r="IC593" s="243"/>
      <c r="ID593" s="243"/>
      <c r="IE593" s="243"/>
      <c r="IF593" s="243"/>
      <c r="IG593" s="243"/>
      <c r="IH593" s="243"/>
      <c r="II593" s="243"/>
      <c r="IJ593" s="243"/>
      <c r="IK593" s="243"/>
      <c r="IL593" s="243"/>
      <c r="IM593" s="243"/>
      <c r="IN593" s="243"/>
      <c r="IO593" s="243"/>
      <c r="IP593" s="243"/>
      <c r="IQ593" s="243"/>
      <c r="IR593" s="243"/>
      <c r="IS593" s="243"/>
      <c r="IT593" s="243"/>
      <c r="IU593" s="243"/>
      <c r="IV593" s="243"/>
    </row>
    <row r="594" spans="1:256" s="897" customFormat="1" outlineLevel="1">
      <c r="A594" s="608"/>
      <c r="B594" s="970">
        <v>35</v>
      </c>
      <c r="C594" s="971"/>
      <c r="D594" s="615"/>
      <c r="E594" s="616">
        <f t="shared" si="59"/>
        <v>0</v>
      </c>
      <c r="F594" s="616">
        <f t="shared" si="59"/>
        <v>0</v>
      </c>
      <c r="G594" s="616">
        <f t="shared" si="59"/>
        <v>0</v>
      </c>
      <c r="H594" s="616">
        <f t="shared" si="59"/>
        <v>0</v>
      </c>
      <c r="I594" s="616">
        <f t="shared" si="59"/>
        <v>0</v>
      </c>
      <c r="J594" s="616">
        <f t="shared" si="59"/>
        <v>0</v>
      </c>
      <c r="K594" s="616">
        <f t="shared" si="59"/>
        <v>0</v>
      </c>
      <c r="L594" s="616">
        <f t="shared" si="59"/>
        <v>0</v>
      </c>
      <c r="M594" s="616">
        <f t="shared" si="59"/>
        <v>0</v>
      </c>
      <c r="N594" s="616">
        <f t="shared" si="59"/>
        <v>0</v>
      </c>
      <c r="O594" s="616">
        <f t="shared" si="60"/>
        <v>0</v>
      </c>
      <c r="P594" s="616">
        <f t="shared" si="60"/>
        <v>0</v>
      </c>
      <c r="Q594" s="616">
        <f t="shared" si="60"/>
        <v>0</v>
      </c>
      <c r="R594" s="616">
        <f t="shared" si="60"/>
        <v>0</v>
      </c>
      <c r="S594" s="616">
        <f t="shared" si="60"/>
        <v>0</v>
      </c>
      <c r="T594" s="616">
        <f t="shared" si="60"/>
        <v>0</v>
      </c>
      <c r="U594" s="616">
        <f t="shared" si="60"/>
        <v>0</v>
      </c>
      <c r="V594" s="616">
        <f t="shared" si="60"/>
        <v>0</v>
      </c>
      <c r="W594" s="616">
        <f t="shared" si="60"/>
        <v>0</v>
      </c>
      <c r="X594" s="616">
        <f t="shared" si="60"/>
        <v>0</v>
      </c>
      <c r="Y594" s="616">
        <f t="shared" si="61"/>
        <v>0</v>
      </c>
      <c r="Z594" s="616">
        <f t="shared" si="61"/>
        <v>0</v>
      </c>
      <c r="AA594" s="616">
        <f t="shared" si="61"/>
        <v>0</v>
      </c>
      <c r="AB594" s="616">
        <f t="shared" si="61"/>
        <v>0</v>
      </c>
      <c r="AC594" s="616">
        <f t="shared" si="61"/>
        <v>0</v>
      </c>
      <c r="AD594" s="616">
        <f t="shared" si="61"/>
        <v>0</v>
      </c>
      <c r="AE594" s="616">
        <f t="shared" si="61"/>
        <v>0</v>
      </c>
      <c r="AF594" s="616">
        <f t="shared" si="61"/>
        <v>0</v>
      </c>
      <c r="AG594" s="616">
        <f t="shared" si="61"/>
        <v>0</v>
      </c>
      <c r="AH594" s="616">
        <f t="shared" si="61"/>
        <v>0</v>
      </c>
      <c r="AI594" s="616">
        <f t="shared" si="62"/>
        <v>0</v>
      </c>
      <c r="AJ594" s="616">
        <f t="shared" si="62"/>
        <v>0</v>
      </c>
      <c r="AK594" s="616">
        <f t="shared" si="62"/>
        <v>0</v>
      </c>
      <c r="AL594" s="616">
        <f t="shared" si="62"/>
        <v>0</v>
      </c>
      <c r="AM594" s="616">
        <f t="shared" si="62"/>
        <v>5.5512571165689195E-2</v>
      </c>
      <c r="AN594" s="616">
        <f t="shared" si="62"/>
        <v>5.5512571165689195E-2</v>
      </c>
      <c r="AO594" s="616">
        <f t="shared" si="62"/>
        <v>5.5512571165689195E-2</v>
      </c>
      <c r="AP594" s="616">
        <f t="shared" si="62"/>
        <v>5.5512571165689195E-2</v>
      </c>
      <c r="AQ594" s="616">
        <f t="shared" si="62"/>
        <v>5.5512571165689195E-2</v>
      </c>
      <c r="AR594" s="616">
        <f t="shared" si="62"/>
        <v>5.5512571165689195E-2</v>
      </c>
      <c r="AS594" s="616">
        <f t="shared" si="63"/>
        <v>5.5512571165689195E-2</v>
      </c>
      <c r="AT594" s="616">
        <f t="shared" si="63"/>
        <v>5.5512571165689195E-2</v>
      </c>
      <c r="AU594" s="616">
        <f t="shared" si="63"/>
        <v>5.5512571165689195E-2</v>
      </c>
      <c r="AV594" s="616">
        <f t="shared" si="63"/>
        <v>5.5512571165689195E-2</v>
      </c>
      <c r="AW594" s="616">
        <f t="shared" si="63"/>
        <v>5.5512571165689195E-2</v>
      </c>
      <c r="AX594" s="616">
        <f t="shared" si="63"/>
        <v>5.5512571165689195E-2</v>
      </c>
      <c r="AY594" s="616">
        <f t="shared" si="63"/>
        <v>5.5512571165689195E-2</v>
      </c>
      <c r="AZ594" s="616">
        <f t="shared" si="63"/>
        <v>5.5512571165689195E-2</v>
      </c>
      <c r="BA594" s="617">
        <f t="shared" si="63"/>
        <v>5.5512571165689195E-2</v>
      </c>
      <c r="BB594" s="243"/>
      <c r="BC594" s="243"/>
      <c r="BD594" s="243"/>
      <c r="BE594" s="243"/>
      <c r="BF594" s="243"/>
      <c r="BG594" s="243"/>
      <c r="BH594" s="243"/>
      <c r="BI594" s="243"/>
      <c r="BJ594" s="243"/>
      <c r="BK594" s="243"/>
      <c r="BL594" s="243"/>
      <c r="BM594" s="243"/>
      <c r="BN594" s="243"/>
      <c r="BO594" s="243"/>
      <c r="BP594" s="243"/>
      <c r="BQ594" s="243"/>
      <c r="BR594" s="243"/>
      <c r="BS594" s="243"/>
      <c r="BT594" s="243"/>
      <c r="BU594" s="243"/>
      <c r="BV594" s="243"/>
      <c r="BW594" s="243"/>
      <c r="BX594" s="243"/>
      <c r="BY594" s="243"/>
      <c r="BZ594" s="243"/>
      <c r="CA594" s="243"/>
      <c r="CB594" s="243"/>
      <c r="CC594" s="243"/>
      <c r="CD594" s="243"/>
      <c r="CE594" s="243"/>
      <c r="CF594" s="243"/>
      <c r="CG594" s="243"/>
      <c r="CH594" s="243"/>
      <c r="CI594" s="243"/>
      <c r="CJ594" s="243"/>
      <c r="CK594" s="243"/>
      <c r="CL594" s="243"/>
      <c r="CM594" s="243"/>
      <c r="CN594" s="243"/>
      <c r="CO594" s="243"/>
      <c r="CP594" s="243"/>
      <c r="CQ594" s="243"/>
      <c r="CR594" s="243"/>
      <c r="CS594" s="243"/>
      <c r="CT594" s="243"/>
      <c r="CU594" s="243"/>
      <c r="CV594" s="243"/>
      <c r="CW594" s="243"/>
      <c r="CX594" s="243"/>
      <c r="CY594" s="243"/>
      <c r="CZ594" s="243"/>
      <c r="DA594" s="243"/>
      <c r="DB594" s="243"/>
      <c r="DC594" s="243"/>
      <c r="DD594" s="243"/>
      <c r="DE594" s="243"/>
      <c r="DF594" s="243"/>
      <c r="DG594" s="243"/>
      <c r="DH594" s="243"/>
      <c r="DI594" s="243"/>
      <c r="DJ594" s="243"/>
      <c r="DK594" s="243"/>
      <c r="DL594" s="243"/>
      <c r="DM594" s="243"/>
      <c r="DN594" s="243"/>
      <c r="DO594" s="243"/>
      <c r="DP594" s="243"/>
      <c r="DQ594" s="243"/>
      <c r="DR594" s="243"/>
      <c r="DS594" s="243"/>
      <c r="DT594" s="243"/>
      <c r="DU594" s="243"/>
      <c r="DV594" s="243"/>
      <c r="DW594" s="243"/>
      <c r="DX594" s="243"/>
      <c r="DY594" s="243"/>
      <c r="DZ594" s="243"/>
      <c r="EA594" s="243"/>
      <c r="EB594" s="243"/>
      <c r="EC594" s="243"/>
      <c r="ED594" s="243"/>
      <c r="EE594" s="243"/>
      <c r="EF594" s="243"/>
      <c r="EG594" s="243"/>
      <c r="EH594" s="243"/>
      <c r="EI594" s="243"/>
      <c r="EJ594" s="243"/>
      <c r="EK594" s="243"/>
      <c r="EL594" s="243"/>
      <c r="EM594" s="243"/>
      <c r="EN594" s="243"/>
      <c r="EO594" s="243"/>
      <c r="EP594" s="243"/>
      <c r="EQ594" s="243"/>
      <c r="ER594" s="243"/>
      <c r="ES594" s="243"/>
      <c r="ET594" s="243"/>
      <c r="EU594" s="243"/>
      <c r="EV594" s="243"/>
      <c r="EW594" s="243"/>
      <c r="EX594" s="243"/>
      <c r="EY594" s="243"/>
      <c r="EZ594" s="243"/>
      <c r="FA594" s="243"/>
      <c r="FB594" s="243"/>
      <c r="FC594" s="243"/>
      <c r="FD594" s="243"/>
      <c r="FE594" s="243"/>
      <c r="FF594" s="243"/>
      <c r="FG594" s="243"/>
      <c r="FH594" s="243"/>
      <c r="FI594" s="243"/>
      <c r="FJ594" s="243"/>
      <c r="FK594" s="243"/>
      <c r="FL594" s="243"/>
      <c r="FM594" s="243"/>
      <c r="FN594" s="243"/>
      <c r="FO594" s="243"/>
      <c r="FP594" s="243"/>
      <c r="FQ594" s="243"/>
      <c r="FR594" s="243"/>
      <c r="FS594" s="243"/>
      <c r="FT594" s="243"/>
      <c r="FU594" s="243"/>
      <c r="FV594" s="243"/>
      <c r="FW594" s="243"/>
      <c r="FX594" s="243"/>
      <c r="FY594" s="243"/>
      <c r="FZ594" s="243"/>
      <c r="GA594" s="243"/>
      <c r="GB594" s="243"/>
      <c r="GC594" s="243"/>
      <c r="GD594" s="243"/>
      <c r="GE594" s="243"/>
      <c r="GF594" s="243"/>
      <c r="GG594" s="243"/>
      <c r="GH594" s="243"/>
      <c r="GI594" s="243"/>
      <c r="GJ594" s="243"/>
      <c r="GK594" s="243"/>
      <c r="GL594" s="243"/>
      <c r="GM594" s="243"/>
      <c r="GN594" s="243"/>
      <c r="GO594" s="243"/>
      <c r="GP594" s="243"/>
      <c r="GQ594" s="243"/>
      <c r="GR594" s="243"/>
      <c r="GS594" s="243"/>
      <c r="GT594" s="243"/>
      <c r="GU594" s="243"/>
      <c r="GV594" s="243"/>
      <c r="GW594" s="243"/>
      <c r="GX594" s="243"/>
      <c r="GY594" s="243"/>
      <c r="GZ594" s="243"/>
      <c r="HA594" s="243"/>
      <c r="HB594" s="243"/>
      <c r="HC594" s="243"/>
      <c r="HD594" s="243"/>
      <c r="HE594" s="243"/>
      <c r="HF594" s="243"/>
      <c r="HG594" s="243"/>
      <c r="HH594" s="243"/>
      <c r="HI594" s="243"/>
      <c r="HJ594" s="243"/>
      <c r="HK594" s="243"/>
      <c r="HL594" s="243"/>
      <c r="HM594" s="243"/>
      <c r="HN594" s="243"/>
      <c r="HO594" s="243"/>
      <c r="HP594" s="243"/>
      <c r="HQ594" s="243"/>
      <c r="HR594" s="243"/>
      <c r="HS594" s="243"/>
      <c r="HT594" s="243"/>
      <c r="HU594" s="243"/>
      <c r="HV594" s="243"/>
      <c r="HW594" s="243"/>
      <c r="HX594" s="243"/>
      <c r="HY594" s="243"/>
      <c r="HZ594" s="243"/>
      <c r="IA594" s="243"/>
      <c r="IB594" s="243"/>
      <c r="IC594" s="243"/>
      <c r="ID594" s="243"/>
      <c r="IE594" s="243"/>
      <c r="IF594" s="243"/>
      <c r="IG594" s="243"/>
      <c r="IH594" s="243"/>
      <c r="II594" s="243"/>
      <c r="IJ594" s="243"/>
      <c r="IK594" s="243"/>
      <c r="IL594" s="243"/>
      <c r="IM594" s="243"/>
      <c r="IN594" s="243"/>
      <c r="IO594" s="243"/>
      <c r="IP594" s="243"/>
      <c r="IQ594" s="243"/>
      <c r="IR594" s="243"/>
      <c r="IS594" s="243"/>
      <c r="IT594" s="243"/>
      <c r="IU594" s="243"/>
      <c r="IV594" s="243"/>
    </row>
    <row r="595" spans="1:256" s="897" customFormat="1" outlineLevel="1">
      <c r="A595" s="608"/>
      <c r="B595" s="970">
        <v>36</v>
      </c>
      <c r="C595" s="971"/>
      <c r="D595" s="615"/>
      <c r="E595" s="616">
        <f t="shared" si="59"/>
        <v>0</v>
      </c>
      <c r="F595" s="616">
        <f t="shared" si="59"/>
        <v>0</v>
      </c>
      <c r="G595" s="616">
        <f t="shared" si="59"/>
        <v>0</v>
      </c>
      <c r="H595" s="616">
        <f t="shared" si="59"/>
        <v>0</v>
      </c>
      <c r="I595" s="616">
        <f t="shared" si="59"/>
        <v>0</v>
      </c>
      <c r="J595" s="616">
        <f t="shared" si="59"/>
        <v>0</v>
      </c>
      <c r="K595" s="616">
        <f t="shared" si="59"/>
        <v>0</v>
      </c>
      <c r="L595" s="616">
        <f t="shared" si="59"/>
        <v>0</v>
      </c>
      <c r="M595" s="616">
        <f t="shared" si="59"/>
        <v>0</v>
      </c>
      <c r="N595" s="616">
        <f t="shared" si="59"/>
        <v>0</v>
      </c>
      <c r="O595" s="616">
        <f t="shared" si="60"/>
        <v>0</v>
      </c>
      <c r="P595" s="616">
        <f t="shared" si="60"/>
        <v>0</v>
      </c>
      <c r="Q595" s="616">
        <f t="shared" si="60"/>
        <v>0</v>
      </c>
      <c r="R595" s="616">
        <f t="shared" si="60"/>
        <v>0</v>
      </c>
      <c r="S595" s="616">
        <f t="shared" si="60"/>
        <v>0</v>
      </c>
      <c r="T595" s="616">
        <f t="shared" si="60"/>
        <v>0</v>
      </c>
      <c r="U595" s="616">
        <f t="shared" si="60"/>
        <v>0</v>
      </c>
      <c r="V595" s="616">
        <f t="shared" si="60"/>
        <v>0</v>
      </c>
      <c r="W595" s="616">
        <f t="shared" si="60"/>
        <v>0</v>
      </c>
      <c r="X595" s="616">
        <f t="shared" si="60"/>
        <v>0</v>
      </c>
      <c r="Y595" s="616">
        <f t="shared" si="61"/>
        <v>0</v>
      </c>
      <c r="Z595" s="616">
        <f t="shared" si="61"/>
        <v>0</v>
      </c>
      <c r="AA595" s="616">
        <f t="shared" si="61"/>
        <v>0</v>
      </c>
      <c r="AB595" s="616">
        <f t="shared" si="61"/>
        <v>0</v>
      </c>
      <c r="AC595" s="616">
        <f t="shared" si="61"/>
        <v>0</v>
      </c>
      <c r="AD595" s="616">
        <f t="shared" si="61"/>
        <v>0</v>
      </c>
      <c r="AE595" s="616">
        <f t="shared" si="61"/>
        <v>0</v>
      </c>
      <c r="AF595" s="616">
        <f t="shared" si="61"/>
        <v>0</v>
      </c>
      <c r="AG595" s="616">
        <f t="shared" si="61"/>
        <v>0</v>
      </c>
      <c r="AH595" s="616">
        <f t="shared" si="61"/>
        <v>0</v>
      </c>
      <c r="AI595" s="616">
        <f t="shared" si="62"/>
        <v>0</v>
      </c>
      <c r="AJ595" s="616">
        <f t="shared" si="62"/>
        <v>0</v>
      </c>
      <c r="AK595" s="616">
        <f t="shared" si="62"/>
        <v>0</v>
      </c>
      <c r="AL595" s="616">
        <f t="shared" si="62"/>
        <v>0</v>
      </c>
      <c r="AM595" s="616">
        <f t="shared" si="62"/>
        <v>0</v>
      </c>
      <c r="AN595" s="616">
        <f t="shared" si="62"/>
        <v>5.5512571165689195E-2</v>
      </c>
      <c r="AO595" s="616">
        <f t="shared" si="62"/>
        <v>5.5512571165689195E-2</v>
      </c>
      <c r="AP595" s="616">
        <f t="shared" si="62"/>
        <v>5.5512571165689195E-2</v>
      </c>
      <c r="AQ595" s="616">
        <f t="shared" si="62"/>
        <v>5.5512571165689195E-2</v>
      </c>
      <c r="AR595" s="616">
        <f t="shared" si="62"/>
        <v>5.5512571165689195E-2</v>
      </c>
      <c r="AS595" s="616">
        <f t="shared" si="63"/>
        <v>5.5512571165689195E-2</v>
      </c>
      <c r="AT595" s="616">
        <f t="shared" si="63"/>
        <v>5.5512571165689195E-2</v>
      </c>
      <c r="AU595" s="616">
        <f t="shared" si="63"/>
        <v>5.5512571165689195E-2</v>
      </c>
      <c r="AV595" s="616">
        <f t="shared" si="63"/>
        <v>5.5512571165689195E-2</v>
      </c>
      <c r="AW595" s="616">
        <f t="shared" si="63"/>
        <v>5.5512571165689195E-2</v>
      </c>
      <c r="AX595" s="616">
        <f t="shared" si="63"/>
        <v>5.5512571165689195E-2</v>
      </c>
      <c r="AY595" s="616">
        <f t="shared" si="63"/>
        <v>5.5512571165689195E-2</v>
      </c>
      <c r="AZ595" s="616">
        <f t="shared" si="63"/>
        <v>5.5512571165689195E-2</v>
      </c>
      <c r="BA595" s="617">
        <f t="shared" si="63"/>
        <v>5.5512571165689195E-2</v>
      </c>
      <c r="BB595" s="243"/>
      <c r="BC595" s="243"/>
      <c r="BD595" s="243"/>
      <c r="BE595" s="243"/>
      <c r="BF595" s="243"/>
      <c r="BG595" s="243"/>
      <c r="BH595" s="243"/>
      <c r="BI595" s="243"/>
      <c r="BJ595" s="243"/>
      <c r="BK595" s="243"/>
      <c r="BL595" s="243"/>
      <c r="BM595" s="243"/>
      <c r="BN595" s="243"/>
      <c r="BO595" s="243"/>
      <c r="BP595" s="243"/>
      <c r="BQ595" s="243"/>
      <c r="BR595" s="243"/>
      <c r="BS595" s="243"/>
      <c r="BT595" s="243"/>
      <c r="BU595" s="243"/>
      <c r="BV595" s="243"/>
      <c r="BW595" s="243"/>
      <c r="BX595" s="243"/>
      <c r="BY595" s="243"/>
      <c r="BZ595" s="243"/>
      <c r="CA595" s="243"/>
      <c r="CB595" s="243"/>
      <c r="CC595" s="243"/>
      <c r="CD595" s="243"/>
      <c r="CE595" s="243"/>
      <c r="CF595" s="243"/>
      <c r="CG595" s="243"/>
      <c r="CH595" s="243"/>
      <c r="CI595" s="243"/>
      <c r="CJ595" s="243"/>
      <c r="CK595" s="243"/>
      <c r="CL595" s="243"/>
      <c r="CM595" s="243"/>
      <c r="CN595" s="243"/>
      <c r="CO595" s="243"/>
      <c r="CP595" s="243"/>
      <c r="CQ595" s="243"/>
      <c r="CR595" s="243"/>
      <c r="CS595" s="243"/>
      <c r="CT595" s="243"/>
      <c r="CU595" s="243"/>
      <c r="CV595" s="243"/>
      <c r="CW595" s="243"/>
      <c r="CX595" s="243"/>
      <c r="CY595" s="243"/>
      <c r="CZ595" s="243"/>
      <c r="DA595" s="243"/>
      <c r="DB595" s="243"/>
      <c r="DC595" s="243"/>
      <c r="DD595" s="243"/>
      <c r="DE595" s="243"/>
      <c r="DF595" s="243"/>
      <c r="DG595" s="243"/>
      <c r="DH595" s="243"/>
      <c r="DI595" s="243"/>
      <c r="DJ595" s="243"/>
      <c r="DK595" s="243"/>
      <c r="DL595" s="243"/>
      <c r="DM595" s="243"/>
      <c r="DN595" s="243"/>
      <c r="DO595" s="243"/>
      <c r="DP595" s="243"/>
      <c r="DQ595" s="243"/>
      <c r="DR595" s="243"/>
      <c r="DS595" s="243"/>
      <c r="DT595" s="243"/>
      <c r="DU595" s="243"/>
      <c r="DV595" s="243"/>
      <c r="DW595" s="243"/>
      <c r="DX595" s="243"/>
      <c r="DY595" s="243"/>
      <c r="DZ595" s="243"/>
      <c r="EA595" s="243"/>
      <c r="EB595" s="243"/>
      <c r="EC595" s="243"/>
      <c r="ED595" s="243"/>
      <c r="EE595" s="243"/>
      <c r="EF595" s="243"/>
      <c r="EG595" s="243"/>
      <c r="EH595" s="243"/>
      <c r="EI595" s="243"/>
      <c r="EJ595" s="243"/>
      <c r="EK595" s="243"/>
      <c r="EL595" s="243"/>
      <c r="EM595" s="243"/>
      <c r="EN595" s="243"/>
      <c r="EO595" s="243"/>
      <c r="EP595" s="243"/>
      <c r="EQ595" s="243"/>
      <c r="ER595" s="243"/>
      <c r="ES595" s="243"/>
      <c r="ET595" s="243"/>
      <c r="EU595" s="243"/>
      <c r="EV595" s="243"/>
      <c r="EW595" s="243"/>
      <c r="EX595" s="243"/>
      <c r="EY595" s="243"/>
      <c r="EZ595" s="243"/>
      <c r="FA595" s="243"/>
      <c r="FB595" s="243"/>
      <c r="FC595" s="243"/>
      <c r="FD595" s="243"/>
      <c r="FE595" s="243"/>
      <c r="FF595" s="243"/>
      <c r="FG595" s="243"/>
      <c r="FH595" s="243"/>
      <c r="FI595" s="243"/>
      <c r="FJ595" s="243"/>
      <c r="FK595" s="243"/>
      <c r="FL595" s="243"/>
      <c r="FM595" s="243"/>
      <c r="FN595" s="243"/>
      <c r="FO595" s="243"/>
      <c r="FP595" s="243"/>
      <c r="FQ595" s="243"/>
      <c r="FR595" s="243"/>
      <c r="FS595" s="243"/>
      <c r="FT595" s="243"/>
      <c r="FU595" s="243"/>
      <c r="FV595" s="243"/>
      <c r="FW595" s="243"/>
      <c r="FX595" s="243"/>
      <c r="FY595" s="243"/>
      <c r="FZ595" s="243"/>
      <c r="GA595" s="243"/>
      <c r="GB595" s="243"/>
      <c r="GC595" s="243"/>
      <c r="GD595" s="243"/>
      <c r="GE595" s="243"/>
      <c r="GF595" s="243"/>
      <c r="GG595" s="243"/>
      <c r="GH595" s="243"/>
      <c r="GI595" s="243"/>
      <c r="GJ595" s="243"/>
      <c r="GK595" s="243"/>
      <c r="GL595" s="243"/>
      <c r="GM595" s="243"/>
      <c r="GN595" s="243"/>
      <c r="GO595" s="243"/>
      <c r="GP595" s="243"/>
      <c r="GQ595" s="243"/>
      <c r="GR595" s="243"/>
      <c r="GS595" s="243"/>
      <c r="GT595" s="243"/>
      <c r="GU595" s="243"/>
      <c r="GV595" s="243"/>
      <c r="GW595" s="243"/>
      <c r="GX595" s="243"/>
      <c r="GY595" s="243"/>
      <c r="GZ595" s="243"/>
      <c r="HA595" s="243"/>
      <c r="HB595" s="243"/>
      <c r="HC595" s="243"/>
      <c r="HD595" s="243"/>
      <c r="HE595" s="243"/>
      <c r="HF595" s="243"/>
      <c r="HG595" s="243"/>
      <c r="HH595" s="243"/>
      <c r="HI595" s="243"/>
      <c r="HJ595" s="243"/>
      <c r="HK595" s="243"/>
      <c r="HL595" s="243"/>
      <c r="HM595" s="243"/>
      <c r="HN595" s="243"/>
      <c r="HO595" s="243"/>
      <c r="HP595" s="243"/>
      <c r="HQ595" s="243"/>
      <c r="HR595" s="243"/>
      <c r="HS595" s="243"/>
      <c r="HT595" s="243"/>
      <c r="HU595" s="243"/>
      <c r="HV595" s="243"/>
      <c r="HW595" s="243"/>
      <c r="HX595" s="243"/>
      <c r="HY595" s="243"/>
      <c r="HZ595" s="243"/>
      <c r="IA595" s="243"/>
      <c r="IB595" s="243"/>
      <c r="IC595" s="243"/>
      <c r="ID595" s="243"/>
      <c r="IE595" s="243"/>
      <c r="IF595" s="243"/>
      <c r="IG595" s="243"/>
      <c r="IH595" s="243"/>
      <c r="II595" s="243"/>
      <c r="IJ595" s="243"/>
      <c r="IK595" s="243"/>
      <c r="IL595" s="243"/>
      <c r="IM595" s="243"/>
      <c r="IN595" s="243"/>
      <c r="IO595" s="243"/>
      <c r="IP595" s="243"/>
      <c r="IQ595" s="243"/>
      <c r="IR595" s="243"/>
      <c r="IS595" s="243"/>
      <c r="IT595" s="243"/>
      <c r="IU595" s="243"/>
      <c r="IV595" s="243"/>
    </row>
    <row r="596" spans="1:256" s="897" customFormat="1" outlineLevel="1">
      <c r="A596" s="608"/>
      <c r="B596" s="970">
        <v>37</v>
      </c>
      <c r="C596" s="971"/>
      <c r="D596" s="615"/>
      <c r="E596" s="616">
        <f t="shared" si="59"/>
        <v>0</v>
      </c>
      <c r="F596" s="616">
        <f t="shared" si="59"/>
        <v>0</v>
      </c>
      <c r="G596" s="616">
        <f t="shared" si="59"/>
        <v>0</v>
      </c>
      <c r="H596" s="616">
        <f t="shared" si="59"/>
        <v>0</v>
      </c>
      <c r="I596" s="616">
        <f t="shared" si="59"/>
        <v>0</v>
      </c>
      <c r="J596" s="616">
        <f t="shared" si="59"/>
        <v>0</v>
      </c>
      <c r="K596" s="616">
        <f t="shared" si="59"/>
        <v>0</v>
      </c>
      <c r="L596" s="616">
        <f t="shared" si="59"/>
        <v>0</v>
      </c>
      <c r="M596" s="616">
        <f t="shared" si="59"/>
        <v>0</v>
      </c>
      <c r="N596" s="616">
        <f t="shared" si="59"/>
        <v>0</v>
      </c>
      <c r="O596" s="616">
        <f t="shared" si="60"/>
        <v>0</v>
      </c>
      <c r="P596" s="616">
        <f t="shared" si="60"/>
        <v>0</v>
      </c>
      <c r="Q596" s="616">
        <f t="shared" si="60"/>
        <v>0</v>
      </c>
      <c r="R596" s="616">
        <f t="shared" si="60"/>
        <v>0</v>
      </c>
      <c r="S596" s="616">
        <f t="shared" si="60"/>
        <v>0</v>
      </c>
      <c r="T596" s="616">
        <f t="shared" si="60"/>
        <v>0</v>
      </c>
      <c r="U596" s="616">
        <f t="shared" si="60"/>
        <v>0</v>
      </c>
      <c r="V596" s="616">
        <f t="shared" si="60"/>
        <v>0</v>
      </c>
      <c r="W596" s="616">
        <f t="shared" si="60"/>
        <v>0</v>
      </c>
      <c r="X596" s="616">
        <f t="shared" si="60"/>
        <v>0</v>
      </c>
      <c r="Y596" s="616">
        <f t="shared" si="61"/>
        <v>0</v>
      </c>
      <c r="Z596" s="616">
        <f t="shared" si="61"/>
        <v>0</v>
      </c>
      <c r="AA596" s="616">
        <f t="shared" si="61"/>
        <v>0</v>
      </c>
      <c r="AB596" s="616">
        <f t="shared" si="61"/>
        <v>0</v>
      </c>
      <c r="AC596" s="616">
        <f t="shared" si="61"/>
        <v>0</v>
      </c>
      <c r="AD596" s="616">
        <f t="shared" si="61"/>
        <v>0</v>
      </c>
      <c r="AE596" s="616">
        <f t="shared" si="61"/>
        <v>0</v>
      </c>
      <c r="AF596" s="616">
        <f t="shared" si="61"/>
        <v>0</v>
      </c>
      <c r="AG596" s="616">
        <f t="shared" si="61"/>
        <v>0</v>
      </c>
      <c r="AH596" s="616">
        <f t="shared" si="61"/>
        <v>0</v>
      </c>
      <c r="AI596" s="616">
        <f t="shared" si="62"/>
        <v>0</v>
      </c>
      <c r="AJ596" s="616">
        <f t="shared" si="62"/>
        <v>0</v>
      </c>
      <c r="AK596" s="616">
        <f t="shared" si="62"/>
        <v>0</v>
      </c>
      <c r="AL596" s="616">
        <f t="shared" si="62"/>
        <v>0</v>
      </c>
      <c r="AM596" s="616">
        <f t="shared" si="62"/>
        <v>0</v>
      </c>
      <c r="AN596" s="616">
        <f t="shared" si="62"/>
        <v>0</v>
      </c>
      <c r="AO596" s="616">
        <f t="shared" si="62"/>
        <v>5.5512571165688973E-2</v>
      </c>
      <c r="AP596" s="616">
        <f t="shared" si="62"/>
        <v>5.5512571165689195E-2</v>
      </c>
      <c r="AQ596" s="616">
        <f t="shared" si="62"/>
        <v>5.5512571165689195E-2</v>
      </c>
      <c r="AR596" s="616">
        <f t="shared" si="62"/>
        <v>5.5512571165689195E-2</v>
      </c>
      <c r="AS596" s="616">
        <f t="shared" si="63"/>
        <v>5.5512571165689195E-2</v>
      </c>
      <c r="AT596" s="616">
        <f t="shared" si="63"/>
        <v>5.5512571165689195E-2</v>
      </c>
      <c r="AU596" s="616">
        <f t="shared" si="63"/>
        <v>5.5512571165689195E-2</v>
      </c>
      <c r="AV596" s="616">
        <f t="shared" si="63"/>
        <v>5.5512571165689195E-2</v>
      </c>
      <c r="AW596" s="616">
        <f t="shared" si="63"/>
        <v>5.5512571165689195E-2</v>
      </c>
      <c r="AX596" s="616">
        <f t="shared" si="63"/>
        <v>5.5512571165689195E-2</v>
      </c>
      <c r="AY596" s="616">
        <f t="shared" si="63"/>
        <v>5.5512571165689195E-2</v>
      </c>
      <c r="AZ596" s="616">
        <f t="shared" si="63"/>
        <v>5.5512571165689195E-2</v>
      </c>
      <c r="BA596" s="617">
        <f t="shared" si="63"/>
        <v>5.5512571165689195E-2</v>
      </c>
      <c r="BB596" s="243"/>
      <c r="BC596" s="243"/>
      <c r="BD596" s="243"/>
      <c r="BE596" s="243"/>
      <c r="BF596" s="243"/>
      <c r="BG596" s="243"/>
      <c r="BH596" s="243"/>
      <c r="BI596" s="243"/>
      <c r="BJ596" s="243"/>
      <c r="BK596" s="243"/>
      <c r="BL596" s="243"/>
      <c r="BM596" s="243"/>
      <c r="BN596" s="243"/>
      <c r="BO596" s="243"/>
      <c r="BP596" s="243"/>
      <c r="BQ596" s="243"/>
      <c r="BR596" s="243"/>
      <c r="BS596" s="243"/>
      <c r="BT596" s="243"/>
      <c r="BU596" s="243"/>
      <c r="BV596" s="243"/>
      <c r="BW596" s="243"/>
      <c r="BX596" s="243"/>
      <c r="BY596" s="243"/>
      <c r="BZ596" s="243"/>
      <c r="CA596" s="243"/>
      <c r="CB596" s="243"/>
      <c r="CC596" s="243"/>
      <c r="CD596" s="243"/>
      <c r="CE596" s="243"/>
      <c r="CF596" s="243"/>
      <c r="CG596" s="243"/>
      <c r="CH596" s="243"/>
      <c r="CI596" s="243"/>
      <c r="CJ596" s="243"/>
      <c r="CK596" s="243"/>
      <c r="CL596" s="243"/>
      <c r="CM596" s="243"/>
      <c r="CN596" s="243"/>
      <c r="CO596" s="243"/>
      <c r="CP596" s="243"/>
      <c r="CQ596" s="243"/>
      <c r="CR596" s="243"/>
      <c r="CS596" s="243"/>
      <c r="CT596" s="243"/>
      <c r="CU596" s="243"/>
      <c r="CV596" s="243"/>
      <c r="CW596" s="243"/>
      <c r="CX596" s="243"/>
      <c r="CY596" s="243"/>
      <c r="CZ596" s="243"/>
      <c r="DA596" s="243"/>
      <c r="DB596" s="243"/>
      <c r="DC596" s="243"/>
      <c r="DD596" s="243"/>
      <c r="DE596" s="243"/>
      <c r="DF596" s="243"/>
      <c r="DG596" s="243"/>
      <c r="DH596" s="243"/>
      <c r="DI596" s="243"/>
      <c r="DJ596" s="243"/>
      <c r="DK596" s="243"/>
      <c r="DL596" s="243"/>
      <c r="DM596" s="243"/>
      <c r="DN596" s="243"/>
      <c r="DO596" s="243"/>
      <c r="DP596" s="243"/>
      <c r="DQ596" s="243"/>
      <c r="DR596" s="243"/>
      <c r="DS596" s="243"/>
      <c r="DT596" s="243"/>
      <c r="DU596" s="243"/>
      <c r="DV596" s="243"/>
      <c r="DW596" s="243"/>
      <c r="DX596" s="243"/>
      <c r="DY596" s="243"/>
      <c r="DZ596" s="243"/>
      <c r="EA596" s="243"/>
      <c r="EB596" s="243"/>
      <c r="EC596" s="243"/>
      <c r="ED596" s="243"/>
      <c r="EE596" s="243"/>
      <c r="EF596" s="243"/>
      <c r="EG596" s="243"/>
      <c r="EH596" s="243"/>
      <c r="EI596" s="243"/>
      <c r="EJ596" s="243"/>
      <c r="EK596" s="243"/>
      <c r="EL596" s="243"/>
      <c r="EM596" s="243"/>
      <c r="EN596" s="243"/>
      <c r="EO596" s="243"/>
      <c r="EP596" s="243"/>
      <c r="EQ596" s="243"/>
      <c r="ER596" s="243"/>
      <c r="ES596" s="243"/>
      <c r="ET596" s="243"/>
      <c r="EU596" s="243"/>
      <c r="EV596" s="243"/>
      <c r="EW596" s="243"/>
      <c r="EX596" s="243"/>
      <c r="EY596" s="243"/>
      <c r="EZ596" s="243"/>
      <c r="FA596" s="243"/>
      <c r="FB596" s="243"/>
      <c r="FC596" s="243"/>
      <c r="FD596" s="243"/>
      <c r="FE596" s="243"/>
      <c r="FF596" s="243"/>
      <c r="FG596" s="243"/>
      <c r="FH596" s="243"/>
      <c r="FI596" s="243"/>
      <c r="FJ596" s="243"/>
      <c r="FK596" s="243"/>
      <c r="FL596" s="243"/>
      <c r="FM596" s="243"/>
      <c r="FN596" s="243"/>
      <c r="FO596" s="243"/>
      <c r="FP596" s="243"/>
      <c r="FQ596" s="243"/>
      <c r="FR596" s="243"/>
      <c r="FS596" s="243"/>
      <c r="FT596" s="243"/>
      <c r="FU596" s="243"/>
      <c r="FV596" s="243"/>
      <c r="FW596" s="243"/>
      <c r="FX596" s="243"/>
      <c r="FY596" s="243"/>
      <c r="FZ596" s="243"/>
      <c r="GA596" s="243"/>
      <c r="GB596" s="243"/>
      <c r="GC596" s="243"/>
      <c r="GD596" s="243"/>
      <c r="GE596" s="243"/>
      <c r="GF596" s="243"/>
      <c r="GG596" s="243"/>
      <c r="GH596" s="243"/>
      <c r="GI596" s="243"/>
      <c r="GJ596" s="243"/>
      <c r="GK596" s="243"/>
      <c r="GL596" s="243"/>
      <c r="GM596" s="243"/>
      <c r="GN596" s="243"/>
      <c r="GO596" s="243"/>
      <c r="GP596" s="243"/>
      <c r="GQ596" s="243"/>
      <c r="GR596" s="243"/>
      <c r="GS596" s="243"/>
      <c r="GT596" s="243"/>
      <c r="GU596" s="243"/>
      <c r="GV596" s="243"/>
      <c r="GW596" s="243"/>
      <c r="GX596" s="243"/>
      <c r="GY596" s="243"/>
      <c r="GZ596" s="243"/>
      <c r="HA596" s="243"/>
      <c r="HB596" s="243"/>
      <c r="HC596" s="243"/>
      <c r="HD596" s="243"/>
      <c r="HE596" s="243"/>
      <c r="HF596" s="243"/>
      <c r="HG596" s="243"/>
      <c r="HH596" s="243"/>
      <c r="HI596" s="243"/>
      <c r="HJ596" s="243"/>
      <c r="HK596" s="243"/>
      <c r="HL596" s="243"/>
      <c r="HM596" s="243"/>
      <c r="HN596" s="243"/>
      <c r="HO596" s="243"/>
      <c r="HP596" s="243"/>
      <c r="HQ596" s="243"/>
      <c r="HR596" s="243"/>
      <c r="HS596" s="243"/>
      <c r="HT596" s="243"/>
      <c r="HU596" s="243"/>
      <c r="HV596" s="243"/>
      <c r="HW596" s="243"/>
      <c r="HX596" s="243"/>
      <c r="HY596" s="243"/>
      <c r="HZ596" s="243"/>
      <c r="IA596" s="243"/>
      <c r="IB596" s="243"/>
      <c r="IC596" s="243"/>
      <c r="ID596" s="243"/>
      <c r="IE596" s="243"/>
      <c r="IF596" s="243"/>
      <c r="IG596" s="243"/>
      <c r="IH596" s="243"/>
      <c r="II596" s="243"/>
      <c r="IJ596" s="243"/>
      <c r="IK596" s="243"/>
      <c r="IL596" s="243"/>
      <c r="IM596" s="243"/>
      <c r="IN596" s="243"/>
      <c r="IO596" s="243"/>
      <c r="IP596" s="243"/>
      <c r="IQ596" s="243"/>
      <c r="IR596" s="243"/>
      <c r="IS596" s="243"/>
      <c r="IT596" s="243"/>
      <c r="IU596" s="243"/>
      <c r="IV596" s="243"/>
    </row>
    <row r="597" spans="1:256" s="897" customFormat="1" outlineLevel="1">
      <c r="A597" s="608"/>
      <c r="B597" s="970">
        <v>38</v>
      </c>
      <c r="C597" s="971"/>
      <c r="D597" s="615"/>
      <c r="E597" s="616">
        <f t="shared" si="59"/>
        <v>0</v>
      </c>
      <c r="F597" s="616">
        <f t="shared" si="59"/>
        <v>0</v>
      </c>
      <c r="G597" s="616">
        <f t="shared" si="59"/>
        <v>0</v>
      </c>
      <c r="H597" s="616">
        <f t="shared" si="59"/>
        <v>0</v>
      </c>
      <c r="I597" s="616">
        <f t="shared" si="59"/>
        <v>0</v>
      </c>
      <c r="J597" s="616">
        <f t="shared" si="59"/>
        <v>0</v>
      </c>
      <c r="K597" s="616">
        <f t="shared" si="59"/>
        <v>0</v>
      </c>
      <c r="L597" s="616">
        <f t="shared" si="59"/>
        <v>0</v>
      </c>
      <c r="M597" s="616">
        <f t="shared" si="59"/>
        <v>0</v>
      </c>
      <c r="N597" s="616">
        <f t="shared" si="59"/>
        <v>0</v>
      </c>
      <c r="O597" s="616">
        <f t="shared" si="60"/>
        <v>0</v>
      </c>
      <c r="P597" s="616">
        <f t="shared" si="60"/>
        <v>0</v>
      </c>
      <c r="Q597" s="616">
        <f t="shared" si="60"/>
        <v>0</v>
      </c>
      <c r="R597" s="616">
        <f t="shared" si="60"/>
        <v>0</v>
      </c>
      <c r="S597" s="616">
        <f t="shared" si="60"/>
        <v>0</v>
      </c>
      <c r="T597" s="616">
        <f t="shared" si="60"/>
        <v>0</v>
      </c>
      <c r="U597" s="616">
        <f t="shared" si="60"/>
        <v>0</v>
      </c>
      <c r="V597" s="616">
        <f t="shared" si="60"/>
        <v>0</v>
      </c>
      <c r="W597" s="616">
        <f t="shared" si="60"/>
        <v>0</v>
      </c>
      <c r="X597" s="616">
        <f t="shared" si="60"/>
        <v>0</v>
      </c>
      <c r="Y597" s="616">
        <f t="shared" si="61"/>
        <v>0</v>
      </c>
      <c r="Z597" s="616">
        <f t="shared" si="61"/>
        <v>0</v>
      </c>
      <c r="AA597" s="616">
        <f t="shared" si="61"/>
        <v>0</v>
      </c>
      <c r="AB597" s="616">
        <f t="shared" si="61"/>
        <v>0</v>
      </c>
      <c r="AC597" s="616">
        <f t="shared" si="61"/>
        <v>0</v>
      </c>
      <c r="AD597" s="616">
        <f t="shared" si="61"/>
        <v>0</v>
      </c>
      <c r="AE597" s="616">
        <f t="shared" si="61"/>
        <v>0</v>
      </c>
      <c r="AF597" s="616">
        <f t="shared" si="61"/>
        <v>0</v>
      </c>
      <c r="AG597" s="616">
        <f t="shared" si="61"/>
        <v>0</v>
      </c>
      <c r="AH597" s="616">
        <f t="shared" si="61"/>
        <v>0</v>
      </c>
      <c r="AI597" s="616">
        <f t="shared" si="62"/>
        <v>0</v>
      </c>
      <c r="AJ597" s="616">
        <f t="shared" si="62"/>
        <v>0</v>
      </c>
      <c r="AK597" s="616">
        <f t="shared" si="62"/>
        <v>0</v>
      </c>
      <c r="AL597" s="616">
        <f t="shared" si="62"/>
        <v>0</v>
      </c>
      <c r="AM597" s="616">
        <f t="shared" si="62"/>
        <v>0</v>
      </c>
      <c r="AN597" s="616">
        <f t="shared" si="62"/>
        <v>0</v>
      </c>
      <c r="AO597" s="616">
        <f t="shared" si="62"/>
        <v>0</v>
      </c>
      <c r="AP597" s="616">
        <f t="shared" si="62"/>
        <v>5.5512571165689195E-2</v>
      </c>
      <c r="AQ597" s="616">
        <f t="shared" si="62"/>
        <v>5.5512571165689195E-2</v>
      </c>
      <c r="AR597" s="616">
        <f t="shared" si="62"/>
        <v>5.5512571165689195E-2</v>
      </c>
      <c r="AS597" s="616">
        <f t="shared" si="63"/>
        <v>5.5512571165689195E-2</v>
      </c>
      <c r="AT597" s="616">
        <f t="shared" si="63"/>
        <v>5.5512571165689195E-2</v>
      </c>
      <c r="AU597" s="616">
        <f t="shared" si="63"/>
        <v>5.5512571165689195E-2</v>
      </c>
      <c r="AV597" s="616">
        <f t="shared" si="63"/>
        <v>5.5512571165689195E-2</v>
      </c>
      <c r="AW597" s="616">
        <f t="shared" si="63"/>
        <v>5.5512571165689195E-2</v>
      </c>
      <c r="AX597" s="616">
        <f t="shared" si="63"/>
        <v>5.5512571165689195E-2</v>
      </c>
      <c r="AY597" s="616">
        <f t="shared" si="63"/>
        <v>5.5512571165689195E-2</v>
      </c>
      <c r="AZ597" s="616">
        <f t="shared" si="63"/>
        <v>5.5512571165689195E-2</v>
      </c>
      <c r="BA597" s="617">
        <f t="shared" si="63"/>
        <v>5.5512571165689195E-2</v>
      </c>
      <c r="BB597" s="243"/>
      <c r="BC597" s="243"/>
      <c r="BD597" s="243"/>
      <c r="BE597" s="243"/>
      <c r="BF597" s="243"/>
      <c r="BG597" s="243"/>
      <c r="BH597" s="243"/>
      <c r="BI597" s="243"/>
      <c r="BJ597" s="243"/>
      <c r="BK597" s="243"/>
      <c r="BL597" s="243"/>
      <c r="BM597" s="243"/>
      <c r="BN597" s="243"/>
      <c r="BO597" s="243"/>
      <c r="BP597" s="243"/>
      <c r="BQ597" s="243"/>
      <c r="BR597" s="243"/>
      <c r="BS597" s="243"/>
      <c r="BT597" s="243"/>
      <c r="BU597" s="243"/>
      <c r="BV597" s="243"/>
      <c r="BW597" s="243"/>
      <c r="BX597" s="243"/>
      <c r="BY597" s="243"/>
      <c r="BZ597" s="243"/>
      <c r="CA597" s="243"/>
      <c r="CB597" s="243"/>
      <c r="CC597" s="243"/>
      <c r="CD597" s="243"/>
      <c r="CE597" s="243"/>
      <c r="CF597" s="243"/>
      <c r="CG597" s="243"/>
      <c r="CH597" s="243"/>
      <c r="CI597" s="243"/>
      <c r="CJ597" s="243"/>
      <c r="CK597" s="243"/>
      <c r="CL597" s="243"/>
      <c r="CM597" s="243"/>
      <c r="CN597" s="243"/>
      <c r="CO597" s="243"/>
      <c r="CP597" s="243"/>
      <c r="CQ597" s="243"/>
      <c r="CR597" s="243"/>
      <c r="CS597" s="243"/>
      <c r="CT597" s="243"/>
      <c r="CU597" s="243"/>
      <c r="CV597" s="243"/>
      <c r="CW597" s="243"/>
      <c r="CX597" s="243"/>
      <c r="CY597" s="243"/>
      <c r="CZ597" s="243"/>
      <c r="DA597" s="243"/>
      <c r="DB597" s="243"/>
      <c r="DC597" s="243"/>
      <c r="DD597" s="243"/>
      <c r="DE597" s="243"/>
      <c r="DF597" s="243"/>
      <c r="DG597" s="243"/>
      <c r="DH597" s="243"/>
      <c r="DI597" s="243"/>
      <c r="DJ597" s="243"/>
      <c r="DK597" s="243"/>
      <c r="DL597" s="243"/>
      <c r="DM597" s="243"/>
      <c r="DN597" s="243"/>
      <c r="DO597" s="243"/>
      <c r="DP597" s="243"/>
      <c r="DQ597" s="243"/>
      <c r="DR597" s="243"/>
      <c r="DS597" s="243"/>
      <c r="DT597" s="243"/>
      <c r="DU597" s="243"/>
      <c r="DV597" s="243"/>
      <c r="DW597" s="243"/>
      <c r="DX597" s="243"/>
      <c r="DY597" s="243"/>
      <c r="DZ597" s="243"/>
      <c r="EA597" s="243"/>
      <c r="EB597" s="243"/>
      <c r="EC597" s="243"/>
      <c r="ED597" s="243"/>
      <c r="EE597" s="243"/>
      <c r="EF597" s="243"/>
      <c r="EG597" s="243"/>
      <c r="EH597" s="243"/>
      <c r="EI597" s="243"/>
      <c r="EJ597" s="243"/>
      <c r="EK597" s="243"/>
      <c r="EL597" s="243"/>
      <c r="EM597" s="243"/>
      <c r="EN597" s="243"/>
      <c r="EO597" s="243"/>
      <c r="EP597" s="243"/>
      <c r="EQ597" s="243"/>
      <c r="ER597" s="243"/>
      <c r="ES597" s="243"/>
      <c r="ET597" s="243"/>
      <c r="EU597" s="243"/>
      <c r="EV597" s="243"/>
      <c r="EW597" s="243"/>
      <c r="EX597" s="243"/>
      <c r="EY597" s="243"/>
      <c r="EZ597" s="243"/>
      <c r="FA597" s="243"/>
      <c r="FB597" s="243"/>
      <c r="FC597" s="243"/>
      <c r="FD597" s="243"/>
      <c r="FE597" s="243"/>
      <c r="FF597" s="243"/>
      <c r="FG597" s="243"/>
      <c r="FH597" s="243"/>
      <c r="FI597" s="243"/>
      <c r="FJ597" s="243"/>
      <c r="FK597" s="243"/>
      <c r="FL597" s="243"/>
      <c r="FM597" s="243"/>
      <c r="FN597" s="243"/>
      <c r="FO597" s="243"/>
      <c r="FP597" s="243"/>
      <c r="FQ597" s="243"/>
      <c r="FR597" s="243"/>
      <c r="FS597" s="243"/>
      <c r="FT597" s="243"/>
      <c r="FU597" s="243"/>
      <c r="FV597" s="243"/>
      <c r="FW597" s="243"/>
      <c r="FX597" s="243"/>
      <c r="FY597" s="243"/>
      <c r="FZ597" s="243"/>
      <c r="GA597" s="243"/>
      <c r="GB597" s="243"/>
      <c r="GC597" s="243"/>
      <c r="GD597" s="243"/>
      <c r="GE597" s="243"/>
      <c r="GF597" s="243"/>
      <c r="GG597" s="243"/>
      <c r="GH597" s="243"/>
      <c r="GI597" s="243"/>
      <c r="GJ597" s="243"/>
      <c r="GK597" s="243"/>
      <c r="GL597" s="243"/>
      <c r="GM597" s="243"/>
      <c r="GN597" s="243"/>
      <c r="GO597" s="243"/>
      <c r="GP597" s="243"/>
      <c r="GQ597" s="243"/>
      <c r="GR597" s="243"/>
      <c r="GS597" s="243"/>
      <c r="GT597" s="243"/>
      <c r="GU597" s="243"/>
      <c r="GV597" s="243"/>
      <c r="GW597" s="243"/>
      <c r="GX597" s="243"/>
      <c r="GY597" s="243"/>
      <c r="GZ597" s="243"/>
      <c r="HA597" s="243"/>
      <c r="HB597" s="243"/>
      <c r="HC597" s="243"/>
      <c r="HD597" s="243"/>
      <c r="HE597" s="243"/>
      <c r="HF597" s="243"/>
      <c r="HG597" s="243"/>
      <c r="HH597" s="243"/>
      <c r="HI597" s="243"/>
      <c r="HJ597" s="243"/>
      <c r="HK597" s="243"/>
      <c r="HL597" s="243"/>
      <c r="HM597" s="243"/>
      <c r="HN597" s="243"/>
      <c r="HO597" s="243"/>
      <c r="HP597" s="243"/>
      <c r="HQ597" s="243"/>
      <c r="HR597" s="243"/>
      <c r="HS597" s="243"/>
      <c r="HT597" s="243"/>
      <c r="HU597" s="243"/>
      <c r="HV597" s="243"/>
      <c r="HW597" s="243"/>
      <c r="HX597" s="243"/>
      <c r="HY597" s="243"/>
      <c r="HZ597" s="243"/>
      <c r="IA597" s="243"/>
      <c r="IB597" s="243"/>
      <c r="IC597" s="243"/>
      <c r="ID597" s="243"/>
      <c r="IE597" s="243"/>
      <c r="IF597" s="243"/>
      <c r="IG597" s="243"/>
      <c r="IH597" s="243"/>
      <c r="II597" s="243"/>
      <c r="IJ597" s="243"/>
      <c r="IK597" s="243"/>
      <c r="IL597" s="243"/>
      <c r="IM597" s="243"/>
      <c r="IN597" s="243"/>
      <c r="IO597" s="243"/>
      <c r="IP597" s="243"/>
      <c r="IQ597" s="243"/>
      <c r="IR597" s="243"/>
      <c r="IS597" s="243"/>
      <c r="IT597" s="243"/>
      <c r="IU597" s="243"/>
      <c r="IV597" s="243"/>
    </row>
    <row r="598" spans="1:256" s="897" customFormat="1" outlineLevel="1">
      <c r="A598" s="608"/>
      <c r="B598" s="970">
        <v>39</v>
      </c>
      <c r="C598" s="971"/>
      <c r="D598" s="615"/>
      <c r="E598" s="616">
        <f t="shared" si="59"/>
        <v>0</v>
      </c>
      <c r="F598" s="616">
        <f t="shared" si="59"/>
        <v>0</v>
      </c>
      <c r="G598" s="616">
        <f t="shared" si="59"/>
        <v>0</v>
      </c>
      <c r="H598" s="616">
        <f t="shared" si="59"/>
        <v>0</v>
      </c>
      <c r="I598" s="616">
        <f t="shared" si="59"/>
        <v>0</v>
      </c>
      <c r="J598" s="616">
        <f t="shared" si="59"/>
        <v>0</v>
      </c>
      <c r="K598" s="616">
        <f t="shared" si="59"/>
        <v>0</v>
      </c>
      <c r="L598" s="616">
        <f t="shared" si="59"/>
        <v>0</v>
      </c>
      <c r="M598" s="616">
        <f t="shared" si="59"/>
        <v>0</v>
      </c>
      <c r="N598" s="616">
        <f t="shared" si="59"/>
        <v>0</v>
      </c>
      <c r="O598" s="616">
        <f t="shared" si="60"/>
        <v>0</v>
      </c>
      <c r="P598" s="616">
        <f t="shared" si="60"/>
        <v>0</v>
      </c>
      <c r="Q598" s="616">
        <f t="shared" si="60"/>
        <v>0</v>
      </c>
      <c r="R598" s="616">
        <f t="shared" si="60"/>
        <v>0</v>
      </c>
      <c r="S598" s="616">
        <f t="shared" si="60"/>
        <v>0</v>
      </c>
      <c r="T598" s="616">
        <f t="shared" si="60"/>
        <v>0</v>
      </c>
      <c r="U598" s="616">
        <f t="shared" si="60"/>
        <v>0</v>
      </c>
      <c r="V598" s="616">
        <f t="shared" si="60"/>
        <v>0</v>
      </c>
      <c r="W598" s="616">
        <f t="shared" si="60"/>
        <v>0</v>
      </c>
      <c r="X598" s="616">
        <f t="shared" si="60"/>
        <v>0</v>
      </c>
      <c r="Y598" s="616">
        <f t="shared" si="61"/>
        <v>0</v>
      </c>
      <c r="Z598" s="616">
        <f t="shared" si="61"/>
        <v>0</v>
      </c>
      <c r="AA598" s="616">
        <f t="shared" si="61"/>
        <v>0</v>
      </c>
      <c r="AB598" s="616">
        <f t="shared" si="61"/>
        <v>0</v>
      </c>
      <c r="AC598" s="616">
        <f t="shared" si="61"/>
        <v>0</v>
      </c>
      <c r="AD598" s="616">
        <f t="shared" si="61"/>
        <v>0</v>
      </c>
      <c r="AE598" s="616">
        <f t="shared" si="61"/>
        <v>0</v>
      </c>
      <c r="AF598" s="616">
        <f t="shared" si="61"/>
        <v>0</v>
      </c>
      <c r="AG598" s="616">
        <f t="shared" si="61"/>
        <v>0</v>
      </c>
      <c r="AH598" s="616">
        <f t="shared" si="61"/>
        <v>0</v>
      </c>
      <c r="AI598" s="616">
        <f t="shared" si="62"/>
        <v>0</v>
      </c>
      <c r="AJ598" s="616">
        <f t="shared" si="62"/>
        <v>0</v>
      </c>
      <c r="AK598" s="616">
        <f t="shared" si="62"/>
        <v>0</v>
      </c>
      <c r="AL598" s="616">
        <f t="shared" si="62"/>
        <v>0</v>
      </c>
      <c r="AM598" s="616">
        <f t="shared" si="62"/>
        <v>0</v>
      </c>
      <c r="AN598" s="616">
        <f t="shared" si="62"/>
        <v>0</v>
      </c>
      <c r="AO598" s="616">
        <f t="shared" si="62"/>
        <v>0</v>
      </c>
      <c r="AP598" s="616">
        <f t="shared" si="62"/>
        <v>0</v>
      </c>
      <c r="AQ598" s="616">
        <f t="shared" si="62"/>
        <v>5.5512571165689195E-2</v>
      </c>
      <c r="AR598" s="616">
        <f t="shared" si="62"/>
        <v>5.5512571165689195E-2</v>
      </c>
      <c r="AS598" s="616">
        <f t="shared" si="63"/>
        <v>5.5512571165689195E-2</v>
      </c>
      <c r="AT598" s="616">
        <f t="shared" si="63"/>
        <v>5.5512571165689195E-2</v>
      </c>
      <c r="AU598" s="616">
        <f t="shared" si="63"/>
        <v>5.5512571165689195E-2</v>
      </c>
      <c r="AV598" s="616">
        <f t="shared" si="63"/>
        <v>5.5512571165689195E-2</v>
      </c>
      <c r="AW598" s="616">
        <f t="shared" si="63"/>
        <v>5.5512571165689195E-2</v>
      </c>
      <c r="AX598" s="616">
        <f t="shared" si="63"/>
        <v>5.5512571165689195E-2</v>
      </c>
      <c r="AY598" s="616">
        <f t="shared" si="63"/>
        <v>5.5512571165689195E-2</v>
      </c>
      <c r="AZ598" s="616">
        <f t="shared" si="63"/>
        <v>5.5512571165689195E-2</v>
      </c>
      <c r="BA598" s="617">
        <f t="shared" si="63"/>
        <v>5.5512571165689195E-2</v>
      </c>
      <c r="BB598" s="243"/>
      <c r="BC598" s="243"/>
      <c r="BD598" s="243"/>
      <c r="BE598" s="243"/>
      <c r="BF598" s="243"/>
      <c r="BG598" s="243"/>
      <c r="BH598" s="243"/>
      <c r="BI598" s="243"/>
      <c r="BJ598" s="243"/>
      <c r="BK598" s="243"/>
      <c r="BL598" s="243"/>
      <c r="BM598" s="243"/>
      <c r="BN598" s="243"/>
      <c r="BO598" s="243"/>
      <c r="BP598" s="243"/>
      <c r="BQ598" s="243"/>
      <c r="BR598" s="243"/>
      <c r="BS598" s="243"/>
      <c r="BT598" s="243"/>
      <c r="BU598" s="243"/>
      <c r="BV598" s="243"/>
      <c r="BW598" s="243"/>
      <c r="BX598" s="243"/>
      <c r="BY598" s="243"/>
      <c r="BZ598" s="243"/>
      <c r="CA598" s="243"/>
      <c r="CB598" s="243"/>
      <c r="CC598" s="243"/>
      <c r="CD598" s="243"/>
      <c r="CE598" s="243"/>
      <c r="CF598" s="243"/>
      <c r="CG598" s="243"/>
      <c r="CH598" s="243"/>
      <c r="CI598" s="243"/>
      <c r="CJ598" s="243"/>
      <c r="CK598" s="243"/>
      <c r="CL598" s="243"/>
      <c r="CM598" s="243"/>
      <c r="CN598" s="243"/>
      <c r="CO598" s="243"/>
      <c r="CP598" s="243"/>
      <c r="CQ598" s="243"/>
      <c r="CR598" s="243"/>
      <c r="CS598" s="243"/>
      <c r="CT598" s="243"/>
      <c r="CU598" s="243"/>
      <c r="CV598" s="243"/>
      <c r="CW598" s="243"/>
      <c r="CX598" s="243"/>
      <c r="CY598" s="243"/>
      <c r="CZ598" s="243"/>
      <c r="DA598" s="243"/>
      <c r="DB598" s="243"/>
      <c r="DC598" s="243"/>
      <c r="DD598" s="243"/>
      <c r="DE598" s="243"/>
      <c r="DF598" s="243"/>
      <c r="DG598" s="243"/>
      <c r="DH598" s="243"/>
      <c r="DI598" s="243"/>
      <c r="DJ598" s="243"/>
      <c r="DK598" s="243"/>
      <c r="DL598" s="243"/>
      <c r="DM598" s="243"/>
      <c r="DN598" s="243"/>
      <c r="DO598" s="243"/>
      <c r="DP598" s="243"/>
      <c r="DQ598" s="243"/>
      <c r="DR598" s="243"/>
      <c r="DS598" s="243"/>
      <c r="DT598" s="243"/>
      <c r="DU598" s="243"/>
      <c r="DV598" s="243"/>
      <c r="DW598" s="243"/>
      <c r="DX598" s="243"/>
      <c r="DY598" s="243"/>
      <c r="DZ598" s="243"/>
      <c r="EA598" s="243"/>
      <c r="EB598" s="243"/>
      <c r="EC598" s="243"/>
      <c r="ED598" s="243"/>
      <c r="EE598" s="243"/>
      <c r="EF598" s="243"/>
      <c r="EG598" s="243"/>
      <c r="EH598" s="243"/>
      <c r="EI598" s="243"/>
      <c r="EJ598" s="243"/>
      <c r="EK598" s="243"/>
      <c r="EL598" s="243"/>
      <c r="EM598" s="243"/>
      <c r="EN598" s="243"/>
      <c r="EO598" s="243"/>
      <c r="EP598" s="243"/>
      <c r="EQ598" s="243"/>
      <c r="ER598" s="243"/>
      <c r="ES598" s="243"/>
      <c r="ET598" s="243"/>
      <c r="EU598" s="243"/>
      <c r="EV598" s="243"/>
      <c r="EW598" s="243"/>
      <c r="EX598" s="243"/>
      <c r="EY598" s="243"/>
      <c r="EZ598" s="243"/>
      <c r="FA598" s="243"/>
      <c r="FB598" s="243"/>
      <c r="FC598" s="243"/>
      <c r="FD598" s="243"/>
      <c r="FE598" s="243"/>
      <c r="FF598" s="243"/>
      <c r="FG598" s="243"/>
      <c r="FH598" s="243"/>
      <c r="FI598" s="243"/>
      <c r="FJ598" s="243"/>
      <c r="FK598" s="243"/>
      <c r="FL598" s="243"/>
      <c r="FM598" s="243"/>
      <c r="FN598" s="243"/>
      <c r="FO598" s="243"/>
      <c r="FP598" s="243"/>
      <c r="FQ598" s="243"/>
      <c r="FR598" s="243"/>
      <c r="FS598" s="243"/>
      <c r="FT598" s="243"/>
      <c r="FU598" s="243"/>
      <c r="FV598" s="243"/>
      <c r="FW598" s="243"/>
      <c r="FX598" s="243"/>
      <c r="FY598" s="243"/>
      <c r="FZ598" s="243"/>
      <c r="GA598" s="243"/>
      <c r="GB598" s="243"/>
      <c r="GC598" s="243"/>
      <c r="GD598" s="243"/>
      <c r="GE598" s="243"/>
      <c r="GF598" s="243"/>
      <c r="GG598" s="243"/>
      <c r="GH598" s="243"/>
      <c r="GI598" s="243"/>
      <c r="GJ598" s="243"/>
      <c r="GK598" s="243"/>
      <c r="GL598" s="243"/>
      <c r="GM598" s="243"/>
      <c r="GN598" s="243"/>
      <c r="GO598" s="243"/>
      <c r="GP598" s="243"/>
      <c r="GQ598" s="243"/>
      <c r="GR598" s="243"/>
      <c r="GS598" s="243"/>
      <c r="GT598" s="243"/>
      <c r="GU598" s="243"/>
      <c r="GV598" s="243"/>
      <c r="GW598" s="243"/>
      <c r="GX598" s="243"/>
      <c r="GY598" s="243"/>
      <c r="GZ598" s="243"/>
      <c r="HA598" s="243"/>
      <c r="HB598" s="243"/>
      <c r="HC598" s="243"/>
      <c r="HD598" s="243"/>
      <c r="HE598" s="243"/>
      <c r="HF598" s="243"/>
      <c r="HG598" s="243"/>
      <c r="HH598" s="243"/>
      <c r="HI598" s="243"/>
      <c r="HJ598" s="243"/>
      <c r="HK598" s="243"/>
      <c r="HL598" s="243"/>
      <c r="HM598" s="243"/>
      <c r="HN598" s="243"/>
      <c r="HO598" s="243"/>
      <c r="HP598" s="243"/>
      <c r="HQ598" s="243"/>
      <c r="HR598" s="243"/>
      <c r="HS598" s="243"/>
      <c r="HT598" s="243"/>
      <c r="HU598" s="243"/>
      <c r="HV598" s="243"/>
      <c r="HW598" s="243"/>
      <c r="HX598" s="243"/>
      <c r="HY598" s="243"/>
      <c r="HZ598" s="243"/>
      <c r="IA598" s="243"/>
      <c r="IB598" s="243"/>
      <c r="IC598" s="243"/>
      <c r="ID598" s="243"/>
      <c r="IE598" s="243"/>
      <c r="IF598" s="243"/>
      <c r="IG598" s="243"/>
      <c r="IH598" s="243"/>
      <c r="II598" s="243"/>
      <c r="IJ598" s="243"/>
      <c r="IK598" s="243"/>
      <c r="IL598" s="243"/>
      <c r="IM598" s="243"/>
      <c r="IN598" s="243"/>
      <c r="IO598" s="243"/>
      <c r="IP598" s="243"/>
      <c r="IQ598" s="243"/>
      <c r="IR598" s="243"/>
      <c r="IS598" s="243"/>
      <c r="IT598" s="243"/>
      <c r="IU598" s="243"/>
      <c r="IV598" s="243"/>
    </row>
    <row r="599" spans="1:256" s="897" customFormat="1" outlineLevel="1">
      <c r="A599" s="608"/>
      <c r="B599" s="970">
        <v>40</v>
      </c>
      <c r="C599" s="971"/>
      <c r="D599" s="615"/>
      <c r="E599" s="616">
        <f t="shared" si="59"/>
        <v>0</v>
      </c>
      <c r="F599" s="616">
        <f t="shared" si="59"/>
        <v>0</v>
      </c>
      <c r="G599" s="616">
        <f t="shared" si="59"/>
        <v>0</v>
      </c>
      <c r="H599" s="616">
        <f t="shared" si="59"/>
        <v>0</v>
      </c>
      <c r="I599" s="616">
        <f t="shared" si="59"/>
        <v>0</v>
      </c>
      <c r="J599" s="616">
        <f t="shared" si="59"/>
        <v>0</v>
      </c>
      <c r="K599" s="616">
        <f t="shared" si="59"/>
        <v>0</v>
      </c>
      <c r="L599" s="616">
        <f t="shared" si="59"/>
        <v>0</v>
      </c>
      <c r="M599" s="616">
        <f t="shared" si="59"/>
        <v>0</v>
      </c>
      <c r="N599" s="616">
        <f t="shared" si="59"/>
        <v>0</v>
      </c>
      <c r="O599" s="616">
        <f t="shared" si="60"/>
        <v>0</v>
      </c>
      <c r="P599" s="616">
        <f t="shared" si="60"/>
        <v>0</v>
      </c>
      <c r="Q599" s="616">
        <f t="shared" si="60"/>
        <v>0</v>
      </c>
      <c r="R599" s="616">
        <f t="shared" si="60"/>
        <v>0</v>
      </c>
      <c r="S599" s="616">
        <f t="shared" si="60"/>
        <v>0</v>
      </c>
      <c r="T599" s="616">
        <f t="shared" si="60"/>
        <v>0</v>
      </c>
      <c r="U599" s="616">
        <f t="shared" si="60"/>
        <v>0</v>
      </c>
      <c r="V599" s="616">
        <f t="shared" si="60"/>
        <v>0</v>
      </c>
      <c r="W599" s="616">
        <f t="shared" si="60"/>
        <v>0</v>
      </c>
      <c r="X599" s="616">
        <f t="shared" si="60"/>
        <v>0</v>
      </c>
      <c r="Y599" s="616">
        <f t="shared" si="61"/>
        <v>0</v>
      </c>
      <c r="Z599" s="616">
        <f t="shared" si="61"/>
        <v>0</v>
      </c>
      <c r="AA599" s="616">
        <f t="shared" si="61"/>
        <v>0</v>
      </c>
      <c r="AB599" s="616">
        <f t="shared" si="61"/>
        <v>0</v>
      </c>
      <c r="AC599" s="616">
        <f t="shared" si="61"/>
        <v>0</v>
      </c>
      <c r="AD599" s="616">
        <f t="shared" si="61"/>
        <v>0</v>
      </c>
      <c r="AE599" s="616">
        <f t="shared" si="61"/>
        <v>0</v>
      </c>
      <c r="AF599" s="616">
        <f t="shared" si="61"/>
        <v>0</v>
      </c>
      <c r="AG599" s="616">
        <f t="shared" si="61"/>
        <v>0</v>
      </c>
      <c r="AH599" s="616">
        <f t="shared" si="61"/>
        <v>0</v>
      </c>
      <c r="AI599" s="616">
        <f t="shared" si="62"/>
        <v>0</v>
      </c>
      <c r="AJ599" s="616">
        <f t="shared" si="62"/>
        <v>0</v>
      </c>
      <c r="AK599" s="616">
        <f t="shared" si="62"/>
        <v>0</v>
      </c>
      <c r="AL599" s="616">
        <f t="shared" si="62"/>
        <v>0</v>
      </c>
      <c r="AM599" s="616">
        <f t="shared" si="62"/>
        <v>0</v>
      </c>
      <c r="AN599" s="616">
        <f t="shared" si="62"/>
        <v>0</v>
      </c>
      <c r="AO599" s="616">
        <f t="shared" si="62"/>
        <v>0</v>
      </c>
      <c r="AP599" s="616">
        <f t="shared" si="62"/>
        <v>0</v>
      </c>
      <c r="AQ599" s="616">
        <f t="shared" si="62"/>
        <v>0</v>
      </c>
      <c r="AR599" s="616">
        <f t="shared" si="62"/>
        <v>5.5512571165688973E-2</v>
      </c>
      <c r="AS599" s="616">
        <f t="shared" si="63"/>
        <v>5.5512571165689195E-2</v>
      </c>
      <c r="AT599" s="616">
        <f t="shared" si="63"/>
        <v>5.5512571165689195E-2</v>
      </c>
      <c r="AU599" s="616">
        <f t="shared" si="63"/>
        <v>5.5512571165689195E-2</v>
      </c>
      <c r="AV599" s="616">
        <f t="shared" si="63"/>
        <v>5.5512571165689195E-2</v>
      </c>
      <c r="AW599" s="616">
        <f t="shared" si="63"/>
        <v>5.5512571165689195E-2</v>
      </c>
      <c r="AX599" s="616">
        <f t="shared" si="63"/>
        <v>5.5512571165689195E-2</v>
      </c>
      <c r="AY599" s="616">
        <f t="shared" si="63"/>
        <v>5.5512571165689195E-2</v>
      </c>
      <c r="AZ599" s="616">
        <f t="shared" si="63"/>
        <v>5.5512571165689195E-2</v>
      </c>
      <c r="BA599" s="617">
        <f t="shared" si="63"/>
        <v>5.5512571165689195E-2</v>
      </c>
      <c r="BB599" s="243"/>
      <c r="BC599" s="243"/>
      <c r="BD599" s="243"/>
      <c r="BE599" s="243"/>
      <c r="BF599" s="243"/>
      <c r="BG599" s="243"/>
      <c r="BH599" s="243"/>
      <c r="BI599" s="243"/>
      <c r="BJ599" s="243"/>
      <c r="BK599" s="243"/>
      <c r="BL599" s="243"/>
      <c r="BM599" s="243"/>
      <c r="BN599" s="243"/>
      <c r="BO599" s="243"/>
      <c r="BP599" s="243"/>
      <c r="BQ599" s="243"/>
      <c r="BR599" s="243"/>
      <c r="BS599" s="243"/>
      <c r="BT599" s="243"/>
      <c r="BU599" s="243"/>
      <c r="BV599" s="243"/>
      <c r="BW599" s="243"/>
      <c r="BX599" s="243"/>
      <c r="BY599" s="243"/>
      <c r="BZ599" s="243"/>
      <c r="CA599" s="243"/>
      <c r="CB599" s="243"/>
      <c r="CC599" s="243"/>
      <c r="CD599" s="243"/>
      <c r="CE599" s="243"/>
      <c r="CF599" s="243"/>
      <c r="CG599" s="243"/>
      <c r="CH599" s="243"/>
      <c r="CI599" s="243"/>
      <c r="CJ599" s="243"/>
      <c r="CK599" s="243"/>
      <c r="CL599" s="243"/>
      <c r="CM599" s="243"/>
      <c r="CN599" s="243"/>
      <c r="CO599" s="243"/>
      <c r="CP599" s="243"/>
      <c r="CQ599" s="243"/>
      <c r="CR599" s="243"/>
      <c r="CS599" s="243"/>
      <c r="CT599" s="243"/>
      <c r="CU599" s="243"/>
      <c r="CV599" s="243"/>
      <c r="CW599" s="243"/>
      <c r="CX599" s="243"/>
      <c r="CY599" s="243"/>
      <c r="CZ599" s="243"/>
      <c r="DA599" s="243"/>
      <c r="DB599" s="243"/>
      <c r="DC599" s="243"/>
      <c r="DD599" s="243"/>
      <c r="DE599" s="243"/>
      <c r="DF599" s="243"/>
      <c r="DG599" s="243"/>
      <c r="DH599" s="243"/>
      <c r="DI599" s="243"/>
      <c r="DJ599" s="243"/>
      <c r="DK599" s="243"/>
      <c r="DL599" s="243"/>
      <c r="DM599" s="243"/>
      <c r="DN599" s="243"/>
      <c r="DO599" s="243"/>
      <c r="DP599" s="243"/>
      <c r="DQ599" s="243"/>
      <c r="DR599" s="243"/>
      <c r="DS599" s="243"/>
      <c r="DT599" s="243"/>
      <c r="DU599" s="243"/>
      <c r="DV599" s="243"/>
      <c r="DW599" s="243"/>
      <c r="DX599" s="243"/>
      <c r="DY599" s="243"/>
      <c r="DZ599" s="243"/>
      <c r="EA599" s="243"/>
      <c r="EB599" s="243"/>
      <c r="EC599" s="243"/>
      <c r="ED599" s="243"/>
      <c r="EE599" s="243"/>
      <c r="EF599" s="243"/>
      <c r="EG599" s="243"/>
      <c r="EH599" s="243"/>
      <c r="EI599" s="243"/>
      <c r="EJ599" s="243"/>
      <c r="EK599" s="243"/>
      <c r="EL599" s="243"/>
      <c r="EM599" s="243"/>
      <c r="EN599" s="243"/>
      <c r="EO599" s="243"/>
      <c r="EP599" s="243"/>
      <c r="EQ599" s="243"/>
      <c r="ER599" s="243"/>
      <c r="ES599" s="243"/>
      <c r="ET599" s="243"/>
      <c r="EU599" s="243"/>
      <c r="EV599" s="243"/>
      <c r="EW599" s="243"/>
      <c r="EX599" s="243"/>
      <c r="EY599" s="243"/>
      <c r="EZ599" s="243"/>
      <c r="FA599" s="243"/>
      <c r="FB599" s="243"/>
      <c r="FC599" s="243"/>
      <c r="FD599" s="243"/>
      <c r="FE599" s="243"/>
      <c r="FF599" s="243"/>
      <c r="FG599" s="243"/>
      <c r="FH599" s="243"/>
      <c r="FI599" s="243"/>
      <c r="FJ599" s="243"/>
      <c r="FK599" s="243"/>
      <c r="FL599" s="243"/>
      <c r="FM599" s="243"/>
      <c r="FN599" s="243"/>
      <c r="FO599" s="243"/>
      <c r="FP599" s="243"/>
      <c r="FQ599" s="243"/>
      <c r="FR599" s="243"/>
      <c r="FS599" s="243"/>
      <c r="FT599" s="243"/>
      <c r="FU599" s="243"/>
      <c r="FV599" s="243"/>
      <c r="FW599" s="243"/>
      <c r="FX599" s="243"/>
      <c r="FY599" s="243"/>
      <c r="FZ599" s="243"/>
      <c r="GA599" s="243"/>
      <c r="GB599" s="243"/>
      <c r="GC599" s="243"/>
      <c r="GD599" s="243"/>
      <c r="GE599" s="243"/>
      <c r="GF599" s="243"/>
      <c r="GG599" s="243"/>
      <c r="GH599" s="243"/>
      <c r="GI599" s="243"/>
      <c r="GJ599" s="243"/>
      <c r="GK599" s="243"/>
      <c r="GL599" s="243"/>
      <c r="GM599" s="243"/>
      <c r="GN599" s="243"/>
      <c r="GO599" s="243"/>
      <c r="GP599" s="243"/>
      <c r="GQ599" s="243"/>
      <c r="GR599" s="243"/>
      <c r="GS599" s="243"/>
      <c r="GT599" s="243"/>
      <c r="GU599" s="243"/>
      <c r="GV599" s="243"/>
      <c r="GW599" s="243"/>
      <c r="GX599" s="243"/>
      <c r="GY599" s="243"/>
      <c r="GZ599" s="243"/>
      <c r="HA599" s="243"/>
      <c r="HB599" s="243"/>
      <c r="HC599" s="243"/>
      <c r="HD599" s="243"/>
      <c r="HE599" s="243"/>
      <c r="HF599" s="243"/>
      <c r="HG599" s="243"/>
      <c r="HH599" s="243"/>
      <c r="HI599" s="243"/>
      <c r="HJ599" s="243"/>
      <c r="HK599" s="243"/>
      <c r="HL599" s="243"/>
      <c r="HM599" s="243"/>
      <c r="HN599" s="243"/>
      <c r="HO599" s="243"/>
      <c r="HP599" s="243"/>
      <c r="HQ599" s="243"/>
      <c r="HR599" s="243"/>
      <c r="HS599" s="243"/>
      <c r="HT599" s="243"/>
      <c r="HU599" s="243"/>
      <c r="HV599" s="243"/>
      <c r="HW599" s="243"/>
      <c r="HX599" s="243"/>
      <c r="HY599" s="243"/>
      <c r="HZ599" s="243"/>
      <c r="IA599" s="243"/>
      <c r="IB599" s="243"/>
      <c r="IC599" s="243"/>
      <c r="ID599" s="243"/>
      <c r="IE599" s="243"/>
      <c r="IF599" s="243"/>
      <c r="IG599" s="243"/>
      <c r="IH599" s="243"/>
      <c r="II599" s="243"/>
      <c r="IJ599" s="243"/>
      <c r="IK599" s="243"/>
      <c r="IL599" s="243"/>
      <c r="IM599" s="243"/>
      <c r="IN599" s="243"/>
      <c r="IO599" s="243"/>
      <c r="IP599" s="243"/>
      <c r="IQ599" s="243"/>
      <c r="IR599" s="243"/>
      <c r="IS599" s="243"/>
      <c r="IT599" s="243"/>
      <c r="IU599" s="243"/>
      <c r="IV599" s="243"/>
    </row>
    <row r="600" spans="1:256" s="897" customFormat="1" outlineLevel="1">
      <c r="A600" s="608"/>
      <c r="B600" s="970">
        <v>41</v>
      </c>
      <c r="C600" s="971"/>
      <c r="D600" s="615"/>
      <c r="E600" s="616">
        <f t="shared" ref="E600:N609" si="64">IF(E$3&gt;$B600,(((1+E$559)^E$3)/((1+HLOOKUP($B600,$D$558:$AG$559,2))^$B600))^(1/(E$3-$B600))-1,0)</f>
        <v>0</v>
      </c>
      <c r="F600" s="616">
        <f t="shared" si="64"/>
        <v>0</v>
      </c>
      <c r="G600" s="616">
        <f t="shared" si="64"/>
        <v>0</v>
      </c>
      <c r="H600" s="616">
        <f t="shared" si="64"/>
        <v>0</v>
      </c>
      <c r="I600" s="616">
        <f t="shared" si="64"/>
        <v>0</v>
      </c>
      <c r="J600" s="616">
        <f t="shared" si="64"/>
        <v>0</v>
      </c>
      <c r="K600" s="616">
        <f t="shared" si="64"/>
        <v>0</v>
      </c>
      <c r="L600" s="616">
        <f t="shared" si="64"/>
        <v>0</v>
      </c>
      <c r="M600" s="616">
        <f t="shared" si="64"/>
        <v>0</v>
      </c>
      <c r="N600" s="616">
        <f t="shared" si="64"/>
        <v>0</v>
      </c>
      <c r="O600" s="616">
        <f t="shared" ref="O600:X609" si="65">IF(O$3&gt;$B600,(((1+O$559)^O$3)/((1+HLOOKUP($B600,$D$558:$AG$559,2))^$B600))^(1/(O$3-$B600))-1,0)</f>
        <v>0</v>
      </c>
      <c r="P600" s="616">
        <f t="shared" si="65"/>
        <v>0</v>
      </c>
      <c r="Q600" s="616">
        <f t="shared" si="65"/>
        <v>0</v>
      </c>
      <c r="R600" s="616">
        <f t="shared" si="65"/>
        <v>0</v>
      </c>
      <c r="S600" s="616">
        <f t="shared" si="65"/>
        <v>0</v>
      </c>
      <c r="T600" s="616">
        <f t="shared" si="65"/>
        <v>0</v>
      </c>
      <c r="U600" s="616">
        <f t="shared" si="65"/>
        <v>0</v>
      </c>
      <c r="V600" s="616">
        <f t="shared" si="65"/>
        <v>0</v>
      </c>
      <c r="W600" s="616">
        <f t="shared" si="65"/>
        <v>0</v>
      </c>
      <c r="X600" s="616">
        <f t="shared" si="65"/>
        <v>0</v>
      </c>
      <c r="Y600" s="616">
        <f t="shared" ref="Y600:AH609" si="66">IF(Y$3&gt;$B600,(((1+Y$559)^Y$3)/((1+HLOOKUP($B600,$D$558:$AG$559,2))^$B600))^(1/(Y$3-$B600))-1,0)</f>
        <v>0</v>
      </c>
      <c r="Z600" s="616">
        <f t="shared" si="66"/>
        <v>0</v>
      </c>
      <c r="AA600" s="616">
        <f t="shared" si="66"/>
        <v>0</v>
      </c>
      <c r="AB600" s="616">
        <f t="shared" si="66"/>
        <v>0</v>
      </c>
      <c r="AC600" s="616">
        <f t="shared" si="66"/>
        <v>0</v>
      </c>
      <c r="AD600" s="616">
        <f t="shared" si="66"/>
        <v>0</v>
      </c>
      <c r="AE600" s="616">
        <f t="shared" si="66"/>
        <v>0</v>
      </c>
      <c r="AF600" s="616">
        <f t="shared" si="66"/>
        <v>0</v>
      </c>
      <c r="AG600" s="616">
        <f t="shared" si="66"/>
        <v>0</v>
      </c>
      <c r="AH600" s="616">
        <f t="shared" si="66"/>
        <v>0</v>
      </c>
      <c r="AI600" s="616">
        <f t="shared" ref="AI600:AR609" si="67">IF(AI$3&gt;$B600,(((1+AI$559)^AI$3)/((1+HLOOKUP($B600,$D$558:$AG$559,2))^$B600))^(1/(AI$3-$B600))-1,0)</f>
        <v>0</v>
      </c>
      <c r="AJ600" s="616">
        <f t="shared" si="67"/>
        <v>0</v>
      </c>
      <c r="AK600" s="616">
        <f t="shared" si="67"/>
        <v>0</v>
      </c>
      <c r="AL600" s="616">
        <f t="shared" si="67"/>
        <v>0</v>
      </c>
      <c r="AM600" s="616">
        <f t="shared" si="67"/>
        <v>0</v>
      </c>
      <c r="AN600" s="616">
        <f t="shared" si="67"/>
        <v>0</v>
      </c>
      <c r="AO600" s="616">
        <f t="shared" si="67"/>
        <v>0</v>
      </c>
      <c r="AP600" s="616">
        <f t="shared" si="67"/>
        <v>0</v>
      </c>
      <c r="AQ600" s="616">
        <f t="shared" si="67"/>
        <v>0</v>
      </c>
      <c r="AR600" s="616">
        <f t="shared" si="67"/>
        <v>0</v>
      </c>
      <c r="AS600" s="616">
        <f t="shared" ref="AS600:BA609" si="68">IF(AS$3&gt;$B600,(((1+AS$559)^AS$3)/((1+HLOOKUP($B600,$D$558:$AG$559,2))^$B600))^(1/(AS$3-$B600))-1,0)</f>
        <v>5.5512571165689195E-2</v>
      </c>
      <c r="AT600" s="616">
        <f t="shared" si="68"/>
        <v>5.5512571165689195E-2</v>
      </c>
      <c r="AU600" s="616">
        <f t="shared" si="68"/>
        <v>5.5512571165689195E-2</v>
      </c>
      <c r="AV600" s="616">
        <f t="shared" si="68"/>
        <v>5.5512571165689195E-2</v>
      </c>
      <c r="AW600" s="616">
        <f t="shared" si="68"/>
        <v>5.5512571165689195E-2</v>
      </c>
      <c r="AX600" s="616">
        <f t="shared" si="68"/>
        <v>5.5512571165689195E-2</v>
      </c>
      <c r="AY600" s="616">
        <f t="shared" si="68"/>
        <v>5.5512571165689195E-2</v>
      </c>
      <c r="AZ600" s="616">
        <f t="shared" si="68"/>
        <v>5.5512571165689195E-2</v>
      </c>
      <c r="BA600" s="617">
        <f t="shared" si="68"/>
        <v>5.5512571165689195E-2</v>
      </c>
      <c r="BB600" s="243"/>
      <c r="BC600" s="243"/>
      <c r="BD600" s="243"/>
      <c r="BE600" s="243"/>
      <c r="BF600" s="243"/>
      <c r="BG600" s="243"/>
      <c r="BH600" s="243"/>
      <c r="BI600" s="243"/>
      <c r="BJ600" s="243"/>
      <c r="BK600" s="243"/>
      <c r="BL600" s="243"/>
      <c r="BM600" s="243"/>
      <c r="BN600" s="243"/>
      <c r="BO600" s="243"/>
      <c r="BP600" s="243"/>
      <c r="BQ600" s="243"/>
      <c r="BR600" s="243"/>
      <c r="BS600" s="243"/>
      <c r="BT600" s="243"/>
      <c r="BU600" s="243"/>
      <c r="BV600" s="243"/>
      <c r="BW600" s="243"/>
      <c r="BX600" s="243"/>
      <c r="BY600" s="243"/>
      <c r="BZ600" s="243"/>
      <c r="CA600" s="243"/>
      <c r="CB600" s="243"/>
      <c r="CC600" s="243"/>
      <c r="CD600" s="243"/>
      <c r="CE600" s="243"/>
      <c r="CF600" s="243"/>
      <c r="CG600" s="243"/>
      <c r="CH600" s="243"/>
      <c r="CI600" s="243"/>
      <c r="CJ600" s="243"/>
      <c r="CK600" s="243"/>
      <c r="CL600" s="243"/>
      <c r="CM600" s="243"/>
      <c r="CN600" s="243"/>
      <c r="CO600" s="243"/>
      <c r="CP600" s="243"/>
      <c r="CQ600" s="243"/>
      <c r="CR600" s="243"/>
      <c r="CS600" s="243"/>
      <c r="CT600" s="243"/>
      <c r="CU600" s="243"/>
      <c r="CV600" s="243"/>
      <c r="CW600" s="243"/>
      <c r="CX600" s="243"/>
      <c r="CY600" s="243"/>
      <c r="CZ600" s="243"/>
      <c r="DA600" s="243"/>
      <c r="DB600" s="243"/>
      <c r="DC600" s="243"/>
      <c r="DD600" s="243"/>
      <c r="DE600" s="243"/>
      <c r="DF600" s="243"/>
      <c r="DG600" s="243"/>
      <c r="DH600" s="243"/>
      <c r="DI600" s="243"/>
      <c r="DJ600" s="243"/>
      <c r="DK600" s="243"/>
      <c r="DL600" s="243"/>
      <c r="DM600" s="243"/>
      <c r="DN600" s="243"/>
      <c r="DO600" s="243"/>
      <c r="DP600" s="243"/>
      <c r="DQ600" s="243"/>
      <c r="DR600" s="243"/>
      <c r="DS600" s="243"/>
      <c r="DT600" s="243"/>
      <c r="DU600" s="243"/>
      <c r="DV600" s="243"/>
      <c r="DW600" s="243"/>
      <c r="DX600" s="243"/>
      <c r="DY600" s="243"/>
      <c r="DZ600" s="243"/>
      <c r="EA600" s="243"/>
      <c r="EB600" s="243"/>
      <c r="EC600" s="243"/>
      <c r="ED600" s="243"/>
      <c r="EE600" s="243"/>
      <c r="EF600" s="243"/>
      <c r="EG600" s="243"/>
      <c r="EH600" s="243"/>
      <c r="EI600" s="243"/>
      <c r="EJ600" s="243"/>
      <c r="EK600" s="243"/>
      <c r="EL600" s="243"/>
      <c r="EM600" s="243"/>
      <c r="EN600" s="243"/>
      <c r="EO600" s="243"/>
      <c r="EP600" s="243"/>
      <c r="EQ600" s="243"/>
      <c r="ER600" s="243"/>
      <c r="ES600" s="243"/>
      <c r="ET600" s="243"/>
      <c r="EU600" s="243"/>
      <c r="EV600" s="243"/>
      <c r="EW600" s="243"/>
      <c r="EX600" s="243"/>
      <c r="EY600" s="243"/>
      <c r="EZ600" s="243"/>
      <c r="FA600" s="243"/>
      <c r="FB600" s="243"/>
      <c r="FC600" s="243"/>
      <c r="FD600" s="243"/>
      <c r="FE600" s="243"/>
      <c r="FF600" s="243"/>
      <c r="FG600" s="243"/>
      <c r="FH600" s="243"/>
      <c r="FI600" s="243"/>
      <c r="FJ600" s="243"/>
      <c r="FK600" s="243"/>
      <c r="FL600" s="243"/>
      <c r="FM600" s="243"/>
      <c r="FN600" s="243"/>
      <c r="FO600" s="243"/>
      <c r="FP600" s="243"/>
      <c r="FQ600" s="243"/>
      <c r="FR600" s="243"/>
      <c r="FS600" s="243"/>
      <c r="FT600" s="243"/>
      <c r="FU600" s="243"/>
      <c r="FV600" s="243"/>
      <c r="FW600" s="243"/>
      <c r="FX600" s="243"/>
      <c r="FY600" s="243"/>
      <c r="FZ600" s="243"/>
      <c r="GA600" s="243"/>
      <c r="GB600" s="243"/>
      <c r="GC600" s="243"/>
      <c r="GD600" s="243"/>
      <c r="GE600" s="243"/>
      <c r="GF600" s="243"/>
      <c r="GG600" s="243"/>
      <c r="GH600" s="243"/>
      <c r="GI600" s="243"/>
      <c r="GJ600" s="243"/>
      <c r="GK600" s="243"/>
      <c r="GL600" s="243"/>
      <c r="GM600" s="243"/>
      <c r="GN600" s="243"/>
      <c r="GO600" s="243"/>
      <c r="GP600" s="243"/>
      <c r="GQ600" s="243"/>
      <c r="GR600" s="243"/>
      <c r="GS600" s="243"/>
      <c r="GT600" s="243"/>
      <c r="GU600" s="243"/>
      <c r="GV600" s="243"/>
      <c r="GW600" s="243"/>
      <c r="GX600" s="243"/>
      <c r="GY600" s="243"/>
      <c r="GZ600" s="243"/>
      <c r="HA600" s="243"/>
      <c r="HB600" s="243"/>
      <c r="HC600" s="243"/>
      <c r="HD600" s="243"/>
      <c r="HE600" s="243"/>
      <c r="HF600" s="243"/>
      <c r="HG600" s="243"/>
      <c r="HH600" s="243"/>
      <c r="HI600" s="243"/>
      <c r="HJ600" s="243"/>
      <c r="HK600" s="243"/>
      <c r="HL600" s="243"/>
      <c r="HM600" s="243"/>
      <c r="HN600" s="243"/>
      <c r="HO600" s="243"/>
      <c r="HP600" s="243"/>
      <c r="HQ600" s="243"/>
      <c r="HR600" s="243"/>
      <c r="HS600" s="243"/>
      <c r="HT600" s="243"/>
      <c r="HU600" s="243"/>
      <c r="HV600" s="243"/>
      <c r="HW600" s="243"/>
      <c r="HX600" s="243"/>
      <c r="HY600" s="243"/>
      <c r="HZ600" s="243"/>
      <c r="IA600" s="243"/>
      <c r="IB600" s="243"/>
      <c r="IC600" s="243"/>
      <c r="ID600" s="243"/>
      <c r="IE600" s="243"/>
      <c r="IF600" s="243"/>
      <c r="IG600" s="243"/>
      <c r="IH600" s="243"/>
      <c r="II600" s="243"/>
      <c r="IJ600" s="243"/>
      <c r="IK600" s="243"/>
      <c r="IL600" s="243"/>
      <c r="IM600" s="243"/>
      <c r="IN600" s="243"/>
      <c r="IO600" s="243"/>
      <c r="IP600" s="243"/>
      <c r="IQ600" s="243"/>
      <c r="IR600" s="243"/>
      <c r="IS600" s="243"/>
      <c r="IT600" s="243"/>
      <c r="IU600" s="243"/>
      <c r="IV600" s="243"/>
    </row>
    <row r="601" spans="1:256" s="897" customFormat="1" outlineLevel="1">
      <c r="A601" s="608"/>
      <c r="B601" s="970">
        <v>42</v>
      </c>
      <c r="C601" s="971"/>
      <c r="D601" s="615"/>
      <c r="E601" s="616">
        <f t="shared" si="64"/>
        <v>0</v>
      </c>
      <c r="F601" s="616">
        <f t="shared" si="64"/>
        <v>0</v>
      </c>
      <c r="G601" s="616">
        <f t="shared" si="64"/>
        <v>0</v>
      </c>
      <c r="H601" s="616">
        <f t="shared" si="64"/>
        <v>0</v>
      </c>
      <c r="I601" s="616">
        <f t="shared" si="64"/>
        <v>0</v>
      </c>
      <c r="J601" s="616">
        <f t="shared" si="64"/>
        <v>0</v>
      </c>
      <c r="K601" s="616">
        <f t="shared" si="64"/>
        <v>0</v>
      </c>
      <c r="L601" s="616">
        <f t="shared" si="64"/>
        <v>0</v>
      </c>
      <c r="M601" s="616">
        <f t="shared" si="64"/>
        <v>0</v>
      </c>
      <c r="N601" s="616">
        <f t="shared" si="64"/>
        <v>0</v>
      </c>
      <c r="O601" s="616">
        <f t="shared" si="65"/>
        <v>0</v>
      </c>
      <c r="P601" s="616">
        <f t="shared" si="65"/>
        <v>0</v>
      </c>
      <c r="Q601" s="616">
        <f t="shared" si="65"/>
        <v>0</v>
      </c>
      <c r="R601" s="616">
        <f t="shared" si="65"/>
        <v>0</v>
      </c>
      <c r="S601" s="616">
        <f t="shared" si="65"/>
        <v>0</v>
      </c>
      <c r="T601" s="616">
        <f t="shared" si="65"/>
        <v>0</v>
      </c>
      <c r="U601" s="616">
        <f t="shared" si="65"/>
        <v>0</v>
      </c>
      <c r="V601" s="616">
        <f t="shared" si="65"/>
        <v>0</v>
      </c>
      <c r="W601" s="616">
        <f t="shared" si="65"/>
        <v>0</v>
      </c>
      <c r="X601" s="616">
        <f t="shared" si="65"/>
        <v>0</v>
      </c>
      <c r="Y601" s="616">
        <f t="shared" si="66"/>
        <v>0</v>
      </c>
      <c r="Z601" s="616">
        <f t="shared" si="66"/>
        <v>0</v>
      </c>
      <c r="AA601" s="616">
        <f t="shared" si="66"/>
        <v>0</v>
      </c>
      <c r="AB601" s="616">
        <f t="shared" si="66"/>
        <v>0</v>
      </c>
      <c r="AC601" s="616">
        <f t="shared" si="66"/>
        <v>0</v>
      </c>
      <c r="AD601" s="616">
        <f t="shared" si="66"/>
        <v>0</v>
      </c>
      <c r="AE601" s="616">
        <f t="shared" si="66"/>
        <v>0</v>
      </c>
      <c r="AF601" s="616">
        <f t="shared" si="66"/>
        <v>0</v>
      </c>
      <c r="AG601" s="616">
        <f t="shared" si="66"/>
        <v>0</v>
      </c>
      <c r="AH601" s="616">
        <f t="shared" si="66"/>
        <v>0</v>
      </c>
      <c r="AI601" s="616">
        <f t="shared" si="67"/>
        <v>0</v>
      </c>
      <c r="AJ601" s="616">
        <f t="shared" si="67"/>
        <v>0</v>
      </c>
      <c r="AK601" s="616">
        <f t="shared" si="67"/>
        <v>0</v>
      </c>
      <c r="AL601" s="616">
        <f t="shared" si="67"/>
        <v>0</v>
      </c>
      <c r="AM601" s="616">
        <f t="shared" si="67"/>
        <v>0</v>
      </c>
      <c r="AN601" s="616">
        <f t="shared" si="67"/>
        <v>0</v>
      </c>
      <c r="AO601" s="616">
        <f t="shared" si="67"/>
        <v>0</v>
      </c>
      <c r="AP601" s="616">
        <f t="shared" si="67"/>
        <v>0</v>
      </c>
      <c r="AQ601" s="616">
        <f t="shared" si="67"/>
        <v>0</v>
      </c>
      <c r="AR601" s="616">
        <f t="shared" si="67"/>
        <v>0</v>
      </c>
      <c r="AS601" s="616">
        <f t="shared" si="68"/>
        <v>0</v>
      </c>
      <c r="AT601" s="616">
        <f t="shared" si="68"/>
        <v>5.5512571165688973E-2</v>
      </c>
      <c r="AU601" s="616">
        <f t="shared" si="68"/>
        <v>5.5512571165689195E-2</v>
      </c>
      <c r="AV601" s="616">
        <f t="shared" si="68"/>
        <v>5.5512571165689195E-2</v>
      </c>
      <c r="AW601" s="616">
        <f t="shared" si="68"/>
        <v>5.5512571165689195E-2</v>
      </c>
      <c r="AX601" s="616">
        <f t="shared" si="68"/>
        <v>5.5512571165689195E-2</v>
      </c>
      <c r="AY601" s="616">
        <f t="shared" si="68"/>
        <v>5.5512571165689195E-2</v>
      </c>
      <c r="AZ601" s="616">
        <f t="shared" si="68"/>
        <v>5.5512571165689195E-2</v>
      </c>
      <c r="BA601" s="617">
        <f t="shared" si="68"/>
        <v>5.5512571165689195E-2</v>
      </c>
      <c r="BB601" s="243"/>
      <c r="BC601" s="243"/>
      <c r="BD601" s="243"/>
      <c r="BE601" s="243"/>
      <c r="BF601" s="243"/>
      <c r="BG601" s="243"/>
      <c r="BH601" s="243"/>
      <c r="BI601" s="243"/>
      <c r="BJ601" s="243"/>
      <c r="BK601" s="243"/>
      <c r="BL601" s="243"/>
      <c r="BM601" s="243"/>
      <c r="BN601" s="243"/>
      <c r="BO601" s="243"/>
      <c r="BP601" s="243"/>
      <c r="BQ601" s="243"/>
      <c r="BR601" s="243"/>
      <c r="BS601" s="243"/>
      <c r="BT601" s="243"/>
      <c r="BU601" s="243"/>
      <c r="BV601" s="243"/>
      <c r="BW601" s="243"/>
      <c r="BX601" s="243"/>
      <c r="BY601" s="243"/>
      <c r="BZ601" s="243"/>
      <c r="CA601" s="243"/>
      <c r="CB601" s="243"/>
      <c r="CC601" s="243"/>
      <c r="CD601" s="243"/>
      <c r="CE601" s="243"/>
      <c r="CF601" s="243"/>
      <c r="CG601" s="243"/>
      <c r="CH601" s="243"/>
      <c r="CI601" s="243"/>
      <c r="CJ601" s="243"/>
      <c r="CK601" s="243"/>
      <c r="CL601" s="243"/>
      <c r="CM601" s="243"/>
      <c r="CN601" s="243"/>
      <c r="CO601" s="243"/>
      <c r="CP601" s="243"/>
      <c r="CQ601" s="243"/>
      <c r="CR601" s="243"/>
      <c r="CS601" s="243"/>
      <c r="CT601" s="243"/>
      <c r="CU601" s="243"/>
      <c r="CV601" s="243"/>
      <c r="CW601" s="243"/>
      <c r="CX601" s="243"/>
      <c r="CY601" s="243"/>
      <c r="CZ601" s="243"/>
      <c r="DA601" s="243"/>
      <c r="DB601" s="243"/>
      <c r="DC601" s="243"/>
      <c r="DD601" s="243"/>
      <c r="DE601" s="243"/>
      <c r="DF601" s="243"/>
      <c r="DG601" s="243"/>
      <c r="DH601" s="243"/>
      <c r="DI601" s="243"/>
      <c r="DJ601" s="243"/>
      <c r="DK601" s="243"/>
      <c r="DL601" s="243"/>
      <c r="DM601" s="243"/>
      <c r="DN601" s="243"/>
      <c r="DO601" s="243"/>
      <c r="DP601" s="243"/>
      <c r="DQ601" s="243"/>
      <c r="DR601" s="243"/>
      <c r="DS601" s="243"/>
      <c r="DT601" s="243"/>
      <c r="DU601" s="243"/>
      <c r="DV601" s="243"/>
      <c r="DW601" s="243"/>
      <c r="DX601" s="243"/>
      <c r="DY601" s="243"/>
      <c r="DZ601" s="243"/>
      <c r="EA601" s="243"/>
      <c r="EB601" s="243"/>
      <c r="EC601" s="243"/>
      <c r="ED601" s="243"/>
      <c r="EE601" s="243"/>
      <c r="EF601" s="243"/>
      <c r="EG601" s="243"/>
      <c r="EH601" s="243"/>
      <c r="EI601" s="243"/>
      <c r="EJ601" s="243"/>
      <c r="EK601" s="243"/>
      <c r="EL601" s="243"/>
      <c r="EM601" s="243"/>
      <c r="EN601" s="243"/>
      <c r="EO601" s="243"/>
      <c r="EP601" s="243"/>
      <c r="EQ601" s="243"/>
      <c r="ER601" s="243"/>
      <c r="ES601" s="243"/>
      <c r="ET601" s="243"/>
      <c r="EU601" s="243"/>
      <c r="EV601" s="243"/>
      <c r="EW601" s="243"/>
      <c r="EX601" s="243"/>
      <c r="EY601" s="243"/>
      <c r="EZ601" s="243"/>
      <c r="FA601" s="243"/>
      <c r="FB601" s="243"/>
      <c r="FC601" s="243"/>
      <c r="FD601" s="243"/>
      <c r="FE601" s="243"/>
      <c r="FF601" s="243"/>
      <c r="FG601" s="243"/>
      <c r="FH601" s="243"/>
      <c r="FI601" s="243"/>
      <c r="FJ601" s="243"/>
      <c r="FK601" s="243"/>
      <c r="FL601" s="243"/>
      <c r="FM601" s="243"/>
      <c r="FN601" s="243"/>
      <c r="FO601" s="243"/>
      <c r="FP601" s="243"/>
      <c r="FQ601" s="243"/>
      <c r="FR601" s="243"/>
      <c r="FS601" s="243"/>
      <c r="FT601" s="243"/>
      <c r="FU601" s="243"/>
      <c r="FV601" s="243"/>
      <c r="FW601" s="243"/>
      <c r="FX601" s="243"/>
      <c r="FY601" s="243"/>
      <c r="FZ601" s="243"/>
      <c r="GA601" s="243"/>
      <c r="GB601" s="243"/>
      <c r="GC601" s="243"/>
      <c r="GD601" s="243"/>
      <c r="GE601" s="243"/>
      <c r="GF601" s="243"/>
      <c r="GG601" s="243"/>
      <c r="GH601" s="243"/>
      <c r="GI601" s="243"/>
      <c r="GJ601" s="243"/>
      <c r="GK601" s="243"/>
      <c r="GL601" s="243"/>
      <c r="GM601" s="243"/>
      <c r="GN601" s="243"/>
      <c r="GO601" s="243"/>
      <c r="GP601" s="243"/>
      <c r="GQ601" s="243"/>
      <c r="GR601" s="243"/>
      <c r="GS601" s="243"/>
      <c r="GT601" s="243"/>
      <c r="GU601" s="243"/>
      <c r="GV601" s="243"/>
      <c r="GW601" s="243"/>
      <c r="GX601" s="243"/>
      <c r="GY601" s="243"/>
      <c r="GZ601" s="243"/>
      <c r="HA601" s="243"/>
      <c r="HB601" s="243"/>
      <c r="HC601" s="243"/>
      <c r="HD601" s="243"/>
      <c r="HE601" s="243"/>
      <c r="HF601" s="243"/>
      <c r="HG601" s="243"/>
      <c r="HH601" s="243"/>
      <c r="HI601" s="243"/>
      <c r="HJ601" s="243"/>
      <c r="HK601" s="243"/>
      <c r="HL601" s="243"/>
      <c r="HM601" s="243"/>
      <c r="HN601" s="243"/>
      <c r="HO601" s="243"/>
      <c r="HP601" s="243"/>
      <c r="HQ601" s="243"/>
      <c r="HR601" s="243"/>
      <c r="HS601" s="243"/>
      <c r="HT601" s="243"/>
      <c r="HU601" s="243"/>
      <c r="HV601" s="243"/>
      <c r="HW601" s="243"/>
      <c r="HX601" s="243"/>
      <c r="HY601" s="243"/>
      <c r="HZ601" s="243"/>
      <c r="IA601" s="243"/>
      <c r="IB601" s="243"/>
      <c r="IC601" s="243"/>
      <c r="ID601" s="243"/>
      <c r="IE601" s="243"/>
      <c r="IF601" s="243"/>
      <c r="IG601" s="243"/>
      <c r="IH601" s="243"/>
      <c r="II601" s="243"/>
      <c r="IJ601" s="243"/>
      <c r="IK601" s="243"/>
      <c r="IL601" s="243"/>
      <c r="IM601" s="243"/>
      <c r="IN601" s="243"/>
      <c r="IO601" s="243"/>
      <c r="IP601" s="243"/>
      <c r="IQ601" s="243"/>
      <c r="IR601" s="243"/>
      <c r="IS601" s="243"/>
      <c r="IT601" s="243"/>
      <c r="IU601" s="243"/>
      <c r="IV601" s="243"/>
    </row>
    <row r="602" spans="1:256" s="897" customFormat="1" outlineLevel="1">
      <c r="A602" s="608"/>
      <c r="B602" s="970">
        <v>43</v>
      </c>
      <c r="C602" s="971"/>
      <c r="D602" s="615"/>
      <c r="E602" s="616">
        <f t="shared" si="64"/>
        <v>0</v>
      </c>
      <c r="F602" s="616">
        <f t="shared" si="64"/>
        <v>0</v>
      </c>
      <c r="G602" s="616">
        <f t="shared" si="64"/>
        <v>0</v>
      </c>
      <c r="H602" s="616">
        <f t="shared" si="64"/>
        <v>0</v>
      </c>
      <c r="I602" s="616">
        <f t="shared" si="64"/>
        <v>0</v>
      </c>
      <c r="J602" s="616">
        <f t="shared" si="64"/>
        <v>0</v>
      </c>
      <c r="K602" s="616">
        <f t="shared" si="64"/>
        <v>0</v>
      </c>
      <c r="L602" s="616">
        <f t="shared" si="64"/>
        <v>0</v>
      </c>
      <c r="M602" s="616">
        <f t="shared" si="64"/>
        <v>0</v>
      </c>
      <c r="N602" s="616">
        <f t="shared" si="64"/>
        <v>0</v>
      </c>
      <c r="O602" s="616">
        <f t="shared" si="65"/>
        <v>0</v>
      </c>
      <c r="P602" s="616">
        <f t="shared" si="65"/>
        <v>0</v>
      </c>
      <c r="Q602" s="616">
        <f t="shared" si="65"/>
        <v>0</v>
      </c>
      <c r="R602" s="616">
        <f t="shared" si="65"/>
        <v>0</v>
      </c>
      <c r="S602" s="616">
        <f t="shared" si="65"/>
        <v>0</v>
      </c>
      <c r="T602" s="616">
        <f t="shared" si="65"/>
        <v>0</v>
      </c>
      <c r="U602" s="616">
        <f t="shared" si="65"/>
        <v>0</v>
      </c>
      <c r="V602" s="616">
        <f t="shared" si="65"/>
        <v>0</v>
      </c>
      <c r="W602" s="616">
        <f t="shared" si="65"/>
        <v>0</v>
      </c>
      <c r="X602" s="616">
        <f t="shared" si="65"/>
        <v>0</v>
      </c>
      <c r="Y602" s="616">
        <f t="shared" si="66"/>
        <v>0</v>
      </c>
      <c r="Z602" s="616">
        <f t="shared" si="66"/>
        <v>0</v>
      </c>
      <c r="AA602" s="616">
        <f t="shared" si="66"/>
        <v>0</v>
      </c>
      <c r="AB602" s="616">
        <f t="shared" si="66"/>
        <v>0</v>
      </c>
      <c r="AC602" s="616">
        <f t="shared" si="66"/>
        <v>0</v>
      </c>
      <c r="AD602" s="616">
        <f t="shared" si="66"/>
        <v>0</v>
      </c>
      <c r="AE602" s="616">
        <f t="shared" si="66"/>
        <v>0</v>
      </c>
      <c r="AF602" s="616">
        <f t="shared" si="66"/>
        <v>0</v>
      </c>
      <c r="AG602" s="616">
        <f t="shared" si="66"/>
        <v>0</v>
      </c>
      <c r="AH602" s="616">
        <f t="shared" si="66"/>
        <v>0</v>
      </c>
      <c r="AI602" s="616">
        <f t="shared" si="67"/>
        <v>0</v>
      </c>
      <c r="AJ602" s="616">
        <f t="shared" si="67"/>
        <v>0</v>
      </c>
      <c r="AK602" s="616">
        <f t="shared" si="67"/>
        <v>0</v>
      </c>
      <c r="AL602" s="616">
        <f t="shared" si="67"/>
        <v>0</v>
      </c>
      <c r="AM602" s="616">
        <f t="shared" si="67"/>
        <v>0</v>
      </c>
      <c r="AN602" s="616">
        <f t="shared" si="67"/>
        <v>0</v>
      </c>
      <c r="AO602" s="616">
        <f t="shared" si="67"/>
        <v>0</v>
      </c>
      <c r="AP602" s="616">
        <f t="shared" si="67"/>
        <v>0</v>
      </c>
      <c r="AQ602" s="616">
        <f t="shared" si="67"/>
        <v>0</v>
      </c>
      <c r="AR602" s="616">
        <f t="shared" si="67"/>
        <v>0</v>
      </c>
      <c r="AS602" s="616">
        <f t="shared" si="68"/>
        <v>0</v>
      </c>
      <c r="AT602" s="616">
        <f t="shared" si="68"/>
        <v>0</v>
      </c>
      <c r="AU602" s="616">
        <f t="shared" si="68"/>
        <v>5.5512571165689195E-2</v>
      </c>
      <c r="AV602" s="616">
        <f t="shared" si="68"/>
        <v>5.5512571165689195E-2</v>
      </c>
      <c r="AW602" s="616">
        <f t="shared" si="68"/>
        <v>5.5512571165689195E-2</v>
      </c>
      <c r="AX602" s="616">
        <f t="shared" si="68"/>
        <v>5.5512571165689195E-2</v>
      </c>
      <c r="AY602" s="616">
        <f t="shared" si="68"/>
        <v>5.5512571165689195E-2</v>
      </c>
      <c r="AZ602" s="616">
        <f t="shared" si="68"/>
        <v>5.5512571165689195E-2</v>
      </c>
      <c r="BA602" s="617">
        <f t="shared" si="68"/>
        <v>5.5512571165689195E-2</v>
      </c>
      <c r="BB602" s="243"/>
      <c r="BC602" s="243"/>
      <c r="BD602" s="243"/>
      <c r="BE602" s="243"/>
      <c r="BF602" s="243"/>
      <c r="BG602" s="243"/>
      <c r="BH602" s="243"/>
      <c r="BI602" s="243"/>
      <c r="BJ602" s="243"/>
      <c r="BK602" s="243"/>
      <c r="BL602" s="243"/>
      <c r="BM602" s="243"/>
      <c r="BN602" s="243"/>
      <c r="BO602" s="243"/>
      <c r="BP602" s="243"/>
      <c r="BQ602" s="243"/>
      <c r="BR602" s="243"/>
      <c r="BS602" s="243"/>
      <c r="BT602" s="243"/>
      <c r="BU602" s="243"/>
      <c r="BV602" s="243"/>
      <c r="BW602" s="243"/>
      <c r="BX602" s="243"/>
      <c r="BY602" s="243"/>
      <c r="BZ602" s="243"/>
      <c r="CA602" s="243"/>
      <c r="CB602" s="243"/>
      <c r="CC602" s="243"/>
      <c r="CD602" s="243"/>
      <c r="CE602" s="243"/>
      <c r="CF602" s="243"/>
      <c r="CG602" s="243"/>
      <c r="CH602" s="243"/>
      <c r="CI602" s="243"/>
      <c r="CJ602" s="243"/>
      <c r="CK602" s="243"/>
      <c r="CL602" s="243"/>
      <c r="CM602" s="243"/>
      <c r="CN602" s="243"/>
      <c r="CO602" s="243"/>
      <c r="CP602" s="243"/>
      <c r="CQ602" s="243"/>
      <c r="CR602" s="243"/>
      <c r="CS602" s="243"/>
      <c r="CT602" s="243"/>
      <c r="CU602" s="243"/>
      <c r="CV602" s="243"/>
      <c r="CW602" s="243"/>
      <c r="CX602" s="243"/>
      <c r="CY602" s="243"/>
      <c r="CZ602" s="243"/>
      <c r="DA602" s="243"/>
      <c r="DB602" s="243"/>
      <c r="DC602" s="243"/>
      <c r="DD602" s="243"/>
      <c r="DE602" s="243"/>
      <c r="DF602" s="243"/>
      <c r="DG602" s="243"/>
      <c r="DH602" s="243"/>
      <c r="DI602" s="243"/>
      <c r="DJ602" s="243"/>
      <c r="DK602" s="243"/>
      <c r="DL602" s="243"/>
      <c r="DM602" s="243"/>
      <c r="DN602" s="243"/>
      <c r="DO602" s="243"/>
      <c r="DP602" s="243"/>
      <c r="DQ602" s="243"/>
      <c r="DR602" s="243"/>
      <c r="DS602" s="243"/>
      <c r="DT602" s="243"/>
      <c r="DU602" s="243"/>
      <c r="DV602" s="243"/>
      <c r="DW602" s="243"/>
      <c r="DX602" s="243"/>
      <c r="DY602" s="243"/>
      <c r="DZ602" s="243"/>
      <c r="EA602" s="243"/>
      <c r="EB602" s="243"/>
      <c r="EC602" s="243"/>
      <c r="ED602" s="243"/>
      <c r="EE602" s="243"/>
      <c r="EF602" s="243"/>
      <c r="EG602" s="243"/>
      <c r="EH602" s="243"/>
      <c r="EI602" s="243"/>
      <c r="EJ602" s="243"/>
      <c r="EK602" s="243"/>
      <c r="EL602" s="243"/>
      <c r="EM602" s="243"/>
      <c r="EN602" s="243"/>
      <c r="EO602" s="243"/>
      <c r="EP602" s="243"/>
      <c r="EQ602" s="243"/>
      <c r="ER602" s="243"/>
      <c r="ES602" s="243"/>
      <c r="ET602" s="243"/>
      <c r="EU602" s="243"/>
      <c r="EV602" s="243"/>
      <c r="EW602" s="243"/>
      <c r="EX602" s="243"/>
      <c r="EY602" s="243"/>
      <c r="EZ602" s="243"/>
      <c r="FA602" s="243"/>
      <c r="FB602" s="243"/>
      <c r="FC602" s="243"/>
      <c r="FD602" s="243"/>
      <c r="FE602" s="243"/>
      <c r="FF602" s="243"/>
      <c r="FG602" s="243"/>
      <c r="FH602" s="243"/>
      <c r="FI602" s="243"/>
      <c r="FJ602" s="243"/>
      <c r="FK602" s="243"/>
      <c r="FL602" s="243"/>
      <c r="FM602" s="243"/>
      <c r="FN602" s="243"/>
      <c r="FO602" s="243"/>
      <c r="FP602" s="243"/>
      <c r="FQ602" s="243"/>
      <c r="FR602" s="243"/>
      <c r="FS602" s="243"/>
      <c r="FT602" s="243"/>
      <c r="FU602" s="243"/>
      <c r="FV602" s="243"/>
      <c r="FW602" s="243"/>
      <c r="FX602" s="243"/>
      <c r="FY602" s="243"/>
      <c r="FZ602" s="243"/>
      <c r="GA602" s="243"/>
      <c r="GB602" s="243"/>
      <c r="GC602" s="243"/>
      <c r="GD602" s="243"/>
      <c r="GE602" s="243"/>
      <c r="GF602" s="243"/>
      <c r="GG602" s="243"/>
      <c r="GH602" s="243"/>
      <c r="GI602" s="243"/>
      <c r="GJ602" s="243"/>
      <c r="GK602" s="243"/>
      <c r="GL602" s="243"/>
      <c r="GM602" s="243"/>
      <c r="GN602" s="243"/>
      <c r="GO602" s="243"/>
      <c r="GP602" s="243"/>
      <c r="GQ602" s="243"/>
      <c r="GR602" s="243"/>
      <c r="GS602" s="243"/>
      <c r="GT602" s="243"/>
      <c r="GU602" s="243"/>
      <c r="GV602" s="243"/>
      <c r="GW602" s="243"/>
      <c r="GX602" s="243"/>
      <c r="GY602" s="243"/>
      <c r="GZ602" s="243"/>
      <c r="HA602" s="243"/>
      <c r="HB602" s="243"/>
      <c r="HC602" s="243"/>
      <c r="HD602" s="243"/>
      <c r="HE602" s="243"/>
      <c r="HF602" s="243"/>
      <c r="HG602" s="243"/>
      <c r="HH602" s="243"/>
      <c r="HI602" s="243"/>
      <c r="HJ602" s="243"/>
      <c r="HK602" s="243"/>
      <c r="HL602" s="243"/>
      <c r="HM602" s="243"/>
      <c r="HN602" s="243"/>
      <c r="HO602" s="243"/>
      <c r="HP602" s="243"/>
      <c r="HQ602" s="243"/>
      <c r="HR602" s="243"/>
      <c r="HS602" s="243"/>
      <c r="HT602" s="243"/>
      <c r="HU602" s="243"/>
      <c r="HV602" s="243"/>
      <c r="HW602" s="243"/>
      <c r="HX602" s="243"/>
      <c r="HY602" s="243"/>
      <c r="HZ602" s="243"/>
      <c r="IA602" s="243"/>
      <c r="IB602" s="243"/>
      <c r="IC602" s="243"/>
      <c r="ID602" s="243"/>
      <c r="IE602" s="243"/>
      <c r="IF602" s="243"/>
      <c r="IG602" s="243"/>
      <c r="IH602" s="243"/>
      <c r="II602" s="243"/>
      <c r="IJ602" s="243"/>
      <c r="IK602" s="243"/>
      <c r="IL602" s="243"/>
      <c r="IM602" s="243"/>
      <c r="IN602" s="243"/>
      <c r="IO602" s="243"/>
      <c r="IP602" s="243"/>
      <c r="IQ602" s="243"/>
      <c r="IR602" s="243"/>
      <c r="IS602" s="243"/>
      <c r="IT602" s="243"/>
      <c r="IU602" s="243"/>
      <c r="IV602" s="243"/>
    </row>
    <row r="603" spans="1:256" s="897" customFormat="1" outlineLevel="1">
      <c r="A603" s="608"/>
      <c r="B603" s="970">
        <v>44</v>
      </c>
      <c r="C603" s="971"/>
      <c r="D603" s="615"/>
      <c r="E603" s="616">
        <f t="shared" si="64"/>
        <v>0</v>
      </c>
      <c r="F603" s="616">
        <f t="shared" si="64"/>
        <v>0</v>
      </c>
      <c r="G603" s="616">
        <f t="shared" si="64"/>
        <v>0</v>
      </c>
      <c r="H603" s="616">
        <f t="shared" si="64"/>
        <v>0</v>
      </c>
      <c r="I603" s="616">
        <f t="shared" si="64"/>
        <v>0</v>
      </c>
      <c r="J603" s="616">
        <f t="shared" si="64"/>
        <v>0</v>
      </c>
      <c r="K603" s="616">
        <f t="shared" si="64"/>
        <v>0</v>
      </c>
      <c r="L603" s="616">
        <f t="shared" si="64"/>
        <v>0</v>
      </c>
      <c r="M603" s="616">
        <f t="shared" si="64"/>
        <v>0</v>
      </c>
      <c r="N603" s="616">
        <f t="shared" si="64"/>
        <v>0</v>
      </c>
      <c r="O603" s="616">
        <f t="shared" si="65"/>
        <v>0</v>
      </c>
      <c r="P603" s="616">
        <f t="shared" si="65"/>
        <v>0</v>
      </c>
      <c r="Q603" s="616">
        <f t="shared" si="65"/>
        <v>0</v>
      </c>
      <c r="R603" s="616">
        <f t="shared" si="65"/>
        <v>0</v>
      </c>
      <c r="S603" s="616">
        <f t="shared" si="65"/>
        <v>0</v>
      </c>
      <c r="T603" s="616">
        <f t="shared" si="65"/>
        <v>0</v>
      </c>
      <c r="U603" s="616">
        <f t="shared" si="65"/>
        <v>0</v>
      </c>
      <c r="V603" s="616">
        <f t="shared" si="65"/>
        <v>0</v>
      </c>
      <c r="W603" s="616">
        <f t="shared" si="65"/>
        <v>0</v>
      </c>
      <c r="X603" s="616">
        <f t="shared" si="65"/>
        <v>0</v>
      </c>
      <c r="Y603" s="616">
        <f t="shared" si="66"/>
        <v>0</v>
      </c>
      <c r="Z603" s="616">
        <f t="shared" si="66"/>
        <v>0</v>
      </c>
      <c r="AA603" s="616">
        <f t="shared" si="66"/>
        <v>0</v>
      </c>
      <c r="AB603" s="616">
        <f t="shared" si="66"/>
        <v>0</v>
      </c>
      <c r="AC603" s="616">
        <f t="shared" si="66"/>
        <v>0</v>
      </c>
      <c r="AD603" s="616">
        <f t="shared" si="66"/>
        <v>0</v>
      </c>
      <c r="AE603" s="616">
        <f t="shared" si="66"/>
        <v>0</v>
      </c>
      <c r="AF603" s="616">
        <f t="shared" si="66"/>
        <v>0</v>
      </c>
      <c r="AG603" s="616">
        <f t="shared" si="66"/>
        <v>0</v>
      </c>
      <c r="AH603" s="616">
        <f t="shared" si="66"/>
        <v>0</v>
      </c>
      <c r="AI603" s="616">
        <f t="shared" si="67"/>
        <v>0</v>
      </c>
      <c r="AJ603" s="616">
        <f t="shared" si="67"/>
        <v>0</v>
      </c>
      <c r="AK603" s="616">
        <f t="shared" si="67"/>
        <v>0</v>
      </c>
      <c r="AL603" s="616">
        <f t="shared" si="67"/>
        <v>0</v>
      </c>
      <c r="AM603" s="616">
        <f t="shared" si="67"/>
        <v>0</v>
      </c>
      <c r="AN603" s="616">
        <f t="shared" si="67"/>
        <v>0</v>
      </c>
      <c r="AO603" s="616">
        <f t="shared" si="67"/>
        <v>0</v>
      </c>
      <c r="AP603" s="616">
        <f t="shared" si="67"/>
        <v>0</v>
      </c>
      <c r="AQ603" s="616">
        <f t="shared" si="67"/>
        <v>0</v>
      </c>
      <c r="AR603" s="616">
        <f t="shared" si="67"/>
        <v>0</v>
      </c>
      <c r="AS603" s="616">
        <f t="shared" si="68"/>
        <v>0</v>
      </c>
      <c r="AT603" s="616">
        <f t="shared" si="68"/>
        <v>0</v>
      </c>
      <c r="AU603" s="616">
        <f t="shared" si="68"/>
        <v>0</v>
      </c>
      <c r="AV603" s="616">
        <f t="shared" si="68"/>
        <v>5.5512571165689195E-2</v>
      </c>
      <c r="AW603" s="616">
        <f t="shared" si="68"/>
        <v>5.5512571165689195E-2</v>
      </c>
      <c r="AX603" s="616">
        <f t="shared" si="68"/>
        <v>5.5512571165689195E-2</v>
      </c>
      <c r="AY603" s="616">
        <f t="shared" si="68"/>
        <v>5.5512571165689195E-2</v>
      </c>
      <c r="AZ603" s="616">
        <f t="shared" si="68"/>
        <v>5.5512571165689195E-2</v>
      </c>
      <c r="BA603" s="617">
        <f t="shared" si="68"/>
        <v>5.5512571165689195E-2</v>
      </c>
      <c r="BB603" s="243"/>
      <c r="BC603" s="243"/>
      <c r="BD603" s="243"/>
      <c r="BE603" s="243"/>
      <c r="BF603" s="243"/>
      <c r="BG603" s="243"/>
      <c r="BH603" s="243"/>
      <c r="BI603" s="243"/>
      <c r="BJ603" s="243"/>
      <c r="BK603" s="243"/>
      <c r="BL603" s="243"/>
      <c r="BM603" s="243"/>
      <c r="BN603" s="243"/>
      <c r="BO603" s="243"/>
      <c r="BP603" s="243"/>
      <c r="BQ603" s="243"/>
      <c r="BR603" s="243"/>
      <c r="BS603" s="243"/>
      <c r="BT603" s="243"/>
      <c r="BU603" s="243"/>
      <c r="BV603" s="243"/>
      <c r="BW603" s="243"/>
      <c r="BX603" s="243"/>
      <c r="BY603" s="243"/>
      <c r="BZ603" s="243"/>
      <c r="CA603" s="243"/>
      <c r="CB603" s="243"/>
      <c r="CC603" s="243"/>
      <c r="CD603" s="243"/>
      <c r="CE603" s="243"/>
      <c r="CF603" s="243"/>
      <c r="CG603" s="243"/>
      <c r="CH603" s="243"/>
      <c r="CI603" s="243"/>
      <c r="CJ603" s="243"/>
      <c r="CK603" s="243"/>
      <c r="CL603" s="243"/>
      <c r="CM603" s="243"/>
      <c r="CN603" s="243"/>
      <c r="CO603" s="243"/>
      <c r="CP603" s="243"/>
      <c r="CQ603" s="243"/>
      <c r="CR603" s="243"/>
      <c r="CS603" s="243"/>
      <c r="CT603" s="243"/>
      <c r="CU603" s="243"/>
      <c r="CV603" s="243"/>
      <c r="CW603" s="243"/>
      <c r="CX603" s="243"/>
      <c r="CY603" s="243"/>
      <c r="CZ603" s="243"/>
      <c r="DA603" s="243"/>
      <c r="DB603" s="243"/>
      <c r="DC603" s="243"/>
      <c r="DD603" s="243"/>
      <c r="DE603" s="243"/>
      <c r="DF603" s="243"/>
      <c r="DG603" s="243"/>
      <c r="DH603" s="243"/>
      <c r="DI603" s="243"/>
      <c r="DJ603" s="243"/>
      <c r="DK603" s="243"/>
      <c r="DL603" s="243"/>
      <c r="DM603" s="243"/>
      <c r="DN603" s="243"/>
      <c r="DO603" s="243"/>
      <c r="DP603" s="243"/>
      <c r="DQ603" s="243"/>
      <c r="DR603" s="243"/>
      <c r="DS603" s="243"/>
      <c r="DT603" s="243"/>
      <c r="DU603" s="243"/>
      <c r="DV603" s="243"/>
      <c r="DW603" s="243"/>
      <c r="DX603" s="243"/>
      <c r="DY603" s="243"/>
      <c r="DZ603" s="243"/>
      <c r="EA603" s="243"/>
      <c r="EB603" s="243"/>
      <c r="EC603" s="243"/>
      <c r="ED603" s="243"/>
      <c r="EE603" s="243"/>
      <c r="EF603" s="243"/>
      <c r="EG603" s="243"/>
      <c r="EH603" s="243"/>
      <c r="EI603" s="243"/>
      <c r="EJ603" s="243"/>
      <c r="EK603" s="243"/>
      <c r="EL603" s="243"/>
      <c r="EM603" s="243"/>
      <c r="EN603" s="243"/>
      <c r="EO603" s="243"/>
      <c r="EP603" s="243"/>
      <c r="EQ603" s="243"/>
      <c r="ER603" s="243"/>
      <c r="ES603" s="243"/>
      <c r="ET603" s="243"/>
      <c r="EU603" s="243"/>
      <c r="EV603" s="243"/>
      <c r="EW603" s="243"/>
      <c r="EX603" s="243"/>
      <c r="EY603" s="243"/>
      <c r="EZ603" s="243"/>
      <c r="FA603" s="243"/>
      <c r="FB603" s="243"/>
      <c r="FC603" s="243"/>
      <c r="FD603" s="243"/>
      <c r="FE603" s="243"/>
      <c r="FF603" s="243"/>
      <c r="FG603" s="243"/>
      <c r="FH603" s="243"/>
      <c r="FI603" s="243"/>
      <c r="FJ603" s="243"/>
      <c r="FK603" s="243"/>
      <c r="FL603" s="243"/>
      <c r="FM603" s="243"/>
      <c r="FN603" s="243"/>
      <c r="FO603" s="243"/>
      <c r="FP603" s="243"/>
      <c r="FQ603" s="243"/>
      <c r="FR603" s="243"/>
      <c r="FS603" s="243"/>
      <c r="FT603" s="243"/>
      <c r="FU603" s="243"/>
      <c r="FV603" s="243"/>
      <c r="FW603" s="243"/>
      <c r="FX603" s="243"/>
      <c r="FY603" s="243"/>
      <c r="FZ603" s="243"/>
      <c r="GA603" s="243"/>
      <c r="GB603" s="243"/>
      <c r="GC603" s="243"/>
      <c r="GD603" s="243"/>
      <c r="GE603" s="243"/>
      <c r="GF603" s="243"/>
      <c r="GG603" s="243"/>
      <c r="GH603" s="243"/>
      <c r="GI603" s="243"/>
      <c r="GJ603" s="243"/>
      <c r="GK603" s="243"/>
      <c r="GL603" s="243"/>
      <c r="GM603" s="243"/>
      <c r="GN603" s="243"/>
      <c r="GO603" s="243"/>
      <c r="GP603" s="243"/>
      <c r="GQ603" s="243"/>
      <c r="GR603" s="243"/>
      <c r="GS603" s="243"/>
      <c r="GT603" s="243"/>
      <c r="GU603" s="243"/>
      <c r="GV603" s="243"/>
      <c r="GW603" s="243"/>
      <c r="GX603" s="243"/>
      <c r="GY603" s="243"/>
      <c r="GZ603" s="243"/>
      <c r="HA603" s="243"/>
      <c r="HB603" s="243"/>
      <c r="HC603" s="243"/>
      <c r="HD603" s="243"/>
      <c r="HE603" s="243"/>
      <c r="HF603" s="243"/>
      <c r="HG603" s="243"/>
      <c r="HH603" s="243"/>
      <c r="HI603" s="243"/>
      <c r="HJ603" s="243"/>
      <c r="HK603" s="243"/>
      <c r="HL603" s="243"/>
      <c r="HM603" s="243"/>
      <c r="HN603" s="243"/>
      <c r="HO603" s="243"/>
      <c r="HP603" s="243"/>
      <c r="HQ603" s="243"/>
      <c r="HR603" s="243"/>
      <c r="HS603" s="243"/>
      <c r="HT603" s="243"/>
      <c r="HU603" s="243"/>
      <c r="HV603" s="243"/>
      <c r="HW603" s="243"/>
      <c r="HX603" s="243"/>
      <c r="HY603" s="243"/>
      <c r="HZ603" s="243"/>
      <c r="IA603" s="243"/>
      <c r="IB603" s="243"/>
      <c r="IC603" s="243"/>
      <c r="ID603" s="243"/>
      <c r="IE603" s="243"/>
      <c r="IF603" s="243"/>
      <c r="IG603" s="243"/>
      <c r="IH603" s="243"/>
      <c r="II603" s="243"/>
      <c r="IJ603" s="243"/>
      <c r="IK603" s="243"/>
      <c r="IL603" s="243"/>
      <c r="IM603" s="243"/>
      <c r="IN603" s="243"/>
      <c r="IO603" s="243"/>
      <c r="IP603" s="243"/>
      <c r="IQ603" s="243"/>
      <c r="IR603" s="243"/>
      <c r="IS603" s="243"/>
      <c r="IT603" s="243"/>
      <c r="IU603" s="243"/>
      <c r="IV603" s="243"/>
    </row>
    <row r="604" spans="1:256" s="897" customFormat="1" outlineLevel="1">
      <c r="A604" s="608"/>
      <c r="B604" s="970">
        <v>45</v>
      </c>
      <c r="C604" s="971"/>
      <c r="D604" s="615"/>
      <c r="E604" s="616">
        <f t="shared" si="64"/>
        <v>0</v>
      </c>
      <c r="F604" s="616">
        <f t="shared" si="64"/>
        <v>0</v>
      </c>
      <c r="G604" s="616">
        <f t="shared" si="64"/>
        <v>0</v>
      </c>
      <c r="H604" s="616">
        <f t="shared" si="64"/>
        <v>0</v>
      </c>
      <c r="I604" s="616">
        <f t="shared" si="64"/>
        <v>0</v>
      </c>
      <c r="J604" s="616">
        <f t="shared" si="64"/>
        <v>0</v>
      </c>
      <c r="K604" s="616">
        <f t="shared" si="64"/>
        <v>0</v>
      </c>
      <c r="L604" s="616">
        <f t="shared" si="64"/>
        <v>0</v>
      </c>
      <c r="M604" s="616">
        <f t="shared" si="64"/>
        <v>0</v>
      </c>
      <c r="N604" s="616">
        <f t="shared" si="64"/>
        <v>0</v>
      </c>
      <c r="O604" s="616">
        <f t="shared" si="65"/>
        <v>0</v>
      </c>
      <c r="P604" s="616">
        <f t="shared" si="65"/>
        <v>0</v>
      </c>
      <c r="Q604" s="616">
        <f t="shared" si="65"/>
        <v>0</v>
      </c>
      <c r="R604" s="616">
        <f t="shared" si="65"/>
        <v>0</v>
      </c>
      <c r="S604" s="616">
        <f t="shared" si="65"/>
        <v>0</v>
      </c>
      <c r="T604" s="616">
        <f t="shared" si="65"/>
        <v>0</v>
      </c>
      <c r="U604" s="616">
        <f t="shared" si="65"/>
        <v>0</v>
      </c>
      <c r="V604" s="616">
        <f t="shared" si="65"/>
        <v>0</v>
      </c>
      <c r="W604" s="616">
        <f t="shared" si="65"/>
        <v>0</v>
      </c>
      <c r="X604" s="616">
        <f t="shared" si="65"/>
        <v>0</v>
      </c>
      <c r="Y604" s="616">
        <f t="shared" si="66"/>
        <v>0</v>
      </c>
      <c r="Z604" s="616">
        <f t="shared" si="66"/>
        <v>0</v>
      </c>
      <c r="AA604" s="616">
        <f t="shared" si="66"/>
        <v>0</v>
      </c>
      <c r="AB604" s="616">
        <f t="shared" si="66"/>
        <v>0</v>
      </c>
      <c r="AC604" s="616">
        <f t="shared" si="66"/>
        <v>0</v>
      </c>
      <c r="AD604" s="616">
        <f t="shared" si="66"/>
        <v>0</v>
      </c>
      <c r="AE604" s="616">
        <f t="shared" si="66"/>
        <v>0</v>
      </c>
      <c r="AF604" s="616">
        <f t="shared" si="66"/>
        <v>0</v>
      </c>
      <c r="AG604" s="616">
        <f t="shared" si="66"/>
        <v>0</v>
      </c>
      <c r="AH604" s="616">
        <f t="shared" si="66"/>
        <v>0</v>
      </c>
      <c r="AI604" s="616">
        <f t="shared" si="67"/>
        <v>0</v>
      </c>
      <c r="AJ604" s="616">
        <f t="shared" si="67"/>
        <v>0</v>
      </c>
      <c r="AK604" s="616">
        <f t="shared" si="67"/>
        <v>0</v>
      </c>
      <c r="AL604" s="616">
        <f t="shared" si="67"/>
        <v>0</v>
      </c>
      <c r="AM604" s="616">
        <f t="shared" si="67"/>
        <v>0</v>
      </c>
      <c r="AN604" s="616">
        <f t="shared" si="67"/>
        <v>0</v>
      </c>
      <c r="AO604" s="616">
        <f t="shared" si="67"/>
        <v>0</v>
      </c>
      <c r="AP604" s="616">
        <f t="shared" si="67"/>
        <v>0</v>
      </c>
      <c r="AQ604" s="616">
        <f t="shared" si="67"/>
        <v>0</v>
      </c>
      <c r="AR604" s="616">
        <f t="shared" si="67"/>
        <v>0</v>
      </c>
      <c r="AS604" s="616">
        <f t="shared" si="68"/>
        <v>0</v>
      </c>
      <c r="AT604" s="616">
        <f t="shared" si="68"/>
        <v>0</v>
      </c>
      <c r="AU604" s="616">
        <f t="shared" si="68"/>
        <v>0</v>
      </c>
      <c r="AV604" s="616">
        <f t="shared" si="68"/>
        <v>0</v>
      </c>
      <c r="AW604" s="616">
        <f t="shared" si="68"/>
        <v>5.5512571165689195E-2</v>
      </c>
      <c r="AX604" s="616">
        <f t="shared" si="68"/>
        <v>5.5512571165689195E-2</v>
      </c>
      <c r="AY604" s="616">
        <f t="shared" si="68"/>
        <v>5.5512571165689195E-2</v>
      </c>
      <c r="AZ604" s="616">
        <f t="shared" si="68"/>
        <v>5.5512571165689195E-2</v>
      </c>
      <c r="BA604" s="617">
        <f t="shared" si="68"/>
        <v>5.5512571165689195E-2</v>
      </c>
      <c r="BB604" s="243"/>
      <c r="BC604" s="243"/>
      <c r="BD604" s="243"/>
      <c r="BE604" s="243"/>
      <c r="BF604" s="243"/>
      <c r="BG604" s="243"/>
      <c r="BH604" s="243"/>
      <c r="BI604" s="243"/>
      <c r="BJ604" s="243"/>
      <c r="BK604" s="243"/>
      <c r="BL604" s="243"/>
      <c r="BM604" s="243"/>
      <c r="BN604" s="243"/>
      <c r="BO604" s="243"/>
      <c r="BP604" s="243"/>
      <c r="BQ604" s="243"/>
      <c r="BR604" s="243"/>
      <c r="BS604" s="243"/>
      <c r="BT604" s="243"/>
      <c r="BU604" s="243"/>
      <c r="BV604" s="243"/>
      <c r="BW604" s="243"/>
      <c r="BX604" s="243"/>
      <c r="BY604" s="243"/>
      <c r="BZ604" s="243"/>
      <c r="CA604" s="243"/>
      <c r="CB604" s="243"/>
      <c r="CC604" s="243"/>
      <c r="CD604" s="243"/>
      <c r="CE604" s="243"/>
      <c r="CF604" s="243"/>
      <c r="CG604" s="243"/>
      <c r="CH604" s="243"/>
      <c r="CI604" s="243"/>
      <c r="CJ604" s="243"/>
      <c r="CK604" s="243"/>
      <c r="CL604" s="243"/>
      <c r="CM604" s="243"/>
      <c r="CN604" s="243"/>
      <c r="CO604" s="243"/>
      <c r="CP604" s="243"/>
      <c r="CQ604" s="243"/>
      <c r="CR604" s="243"/>
      <c r="CS604" s="243"/>
      <c r="CT604" s="243"/>
      <c r="CU604" s="243"/>
      <c r="CV604" s="243"/>
      <c r="CW604" s="243"/>
      <c r="CX604" s="243"/>
      <c r="CY604" s="243"/>
      <c r="CZ604" s="243"/>
      <c r="DA604" s="243"/>
      <c r="DB604" s="243"/>
      <c r="DC604" s="243"/>
      <c r="DD604" s="243"/>
      <c r="DE604" s="243"/>
      <c r="DF604" s="243"/>
      <c r="DG604" s="243"/>
      <c r="DH604" s="243"/>
      <c r="DI604" s="243"/>
      <c r="DJ604" s="243"/>
      <c r="DK604" s="243"/>
      <c r="DL604" s="243"/>
      <c r="DM604" s="243"/>
      <c r="DN604" s="243"/>
      <c r="DO604" s="243"/>
      <c r="DP604" s="243"/>
      <c r="DQ604" s="243"/>
      <c r="DR604" s="243"/>
      <c r="DS604" s="243"/>
      <c r="DT604" s="243"/>
      <c r="DU604" s="243"/>
      <c r="DV604" s="243"/>
      <c r="DW604" s="243"/>
      <c r="DX604" s="243"/>
      <c r="DY604" s="243"/>
      <c r="DZ604" s="243"/>
      <c r="EA604" s="243"/>
      <c r="EB604" s="243"/>
      <c r="EC604" s="243"/>
      <c r="ED604" s="243"/>
      <c r="EE604" s="243"/>
      <c r="EF604" s="243"/>
      <c r="EG604" s="243"/>
      <c r="EH604" s="243"/>
      <c r="EI604" s="243"/>
      <c r="EJ604" s="243"/>
      <c r="EK604" s="243"/>
      <c r="EL604" s="243"/>
      <c r="EM604" s="243"/>
      <c r="EN604" s="243"/>
      <c r="EO604" s="243"/>
      <c r="EP604" s="243"/>
      <c r="EQ604" s="243"/>
      <c r="ER604" s="243"/>
      <c r="ES604" s="243"/>
      <c r="ET604" s="243"/>
      <c r="EU604" s="243"/>
      <c r="EV604" s="243"/>
      <c r="EW604" s="243"/>
      <c r="EX604" s="243"/>
      <c r="EY604" s="243"/>
      <c r="EZ604" s="243"/>
      <c r="FA604" s="243"/>
      <c r="FB604" s="243"/>
      <c r="FC604" s="243"/>
      <c r="FD604" s="243"/>
      <c r="FE604" s="243"/>
      <c r="FF604" s="243"/>
      <c r="FG604" s="243"/>
      <c r="FH604" s="243"/>
      <c r="FI604" s="243"/>
      <c r="FJ604" s="243"/>
      <c r="FK604" s="243"/>
      <c r="FL604" s="243"/>
      <c r="FM604" s="243"/>
      <c r="FN604" s="243"/>
      <c r="FO604" s="243"/>
      <c r="FP604" s="243"/>
      <c r="FQ604" s="243"/>
      <c r="FR604" s="243"/>
      <c r="FS604" s="243"/>
      <c r="FT604" s="243"/>
      <c r="FU604" s="243"/>
      <c r="FV604" s="243"/>
      <c r="FW604" s="243"/>
      <c r="FX604" s="243"/>
      <c r="FY604" s="243"/>
      <c r="FZ604" s="243"/>
      <c r="GA604" s="243"/>
      <c r="GB604" s="243"/>
      <c r="GC604" s="243"/>
      <c r="GD604" s="243"/>
      <c r="GE604" s="243"/>
      <c r="GF604" s="243"/>
      <c r="GG604" s="243"/>
      <c r="GH604" s="243"/>
      <c r="GI604" s="243"/>
      <c r="GJ604" s="243"/>
      <c r="GK604" s="243"/>
      <c r="GL604" s="243"/>
      <c r="GM604" s="243"/>
      <c r="GN604" s="243"/>
      <c r="GO604" s="243"/>
      <c r="GP604" s="243"/>
      <c r="GQ604" s="243"/>
      <c r="GR604" s="243"/>
      <c r="GS604" s="243"/>
      <c r="GT604" s="243"/>
      <c r="GU604" s="243"/>
      <c r="GV604" s="243"/>
      <c r="GW604" s="243"/>
      <c r="GX604" s="243"/>
      <c r="GY604" s="243"/>
      <c r="GZ604" s="243"/>
      <c r="HA604" s="243"/>
      <c r="HB604" s="243"/>
      <c r="HC604" s="243"/>
      <c r="HD604" s="243"/>
      <c r="HE604" s="243"/>
      <c r="HF604" s="243"/>
      <c r="HG604" s="243"/>
      <c r="HH604" s="243"/>
      <c r="HI604" s="243"/>
      <c r="HJ604" s="243"/>
      <c r="HK604" s="243"/>
      <c r="HL604" s="243"/>
      <c r="HM604" s="243"/>
      <c r="HN604" s="243"/>
      <c r="HO604" s="243"/>
      <c r="HP604" s="243"/>
      <c r="HQ604" s="243"/>
      <c r="HR604" s="243"/>
      <c r="HS604" s="243"/>
      <c r="HT604" s="243"/>
      <c r="HU604" s="243"/>
      <c r="HV604" s="243"/>
      <c r="HW604" s="243"/>
      <c r="HX604" s="243"/>
      <c r="HY604" s="243"/>
      <c r="HZ604" s="243"/>
      <c r="IA604" s="243"/>
      <c r="IB604" s="243"/>
      <c r="IC604" s="243"/>
      <c r="ID604" s="243"/>
      <c r="IE604" s="243"/>
      <c r="IF604" s="243"/>
      <c r="IG604" s="243"/>
      <c r="IH604" s="243"/>
      <c r="II604" s="243"/>
      <c r="IJ604" s="243"/>
      <c r="IK604" s="243"/>
      <c r="IL604" s="243"/>
      <c r="IM604" s="243"/>
      <c r="IN604" s="243"/>
      <c r="IO604" s="243"/>
      <c r="IP604" s="243"/>
      <c r="IQ604" s="243"/>
      <c r="IR604" s="243"/>
      <c r="IS604" s="243"/>
      <c r="IT604" s="243"/>
      <c r="IU604" s="243"/>
      <c r="IV604" s="243"/>
    </row>
    <row r="605" spans="1:256" s="897" customFormat="1" outlineLevel="1">
      <c r="A605" s="608"/>
      <c r="B605" s="970">
        <v>46</v>
      </c>
      <c r="C605" s="971"/>
      <c r="D605" s="615"/>
      <c r="E605" s="616">
        <f t="shared" si="64"/>
        <v>0</v>
      </c>
      <c r="F605" s="616">
        <f t="shared" si="64"/>
        <v>0</v>
      </c>
      <c r="G605" s="616">
        <f t="shared" si="64"/>
        <v>0</v>
      </c>
      <c r="H605" s="616">
        <f t="shared" si="64"/>
        <v>0</v>
      </c>
      <c r="I605" s="616">
        <f t="shared" si="64"/>
        <v>0</v>
      </c>
      <c r="J605" s="616">
        <f t="shared" si="64"/>
        <v>0</v>
      </c>
      <c r="K605" s="616">
        <f t="shared" si="64"/>
        <v>0</v>
      </c>
      <c r="L605" s="616">
        <f t="shared" si="64"/>
        <v>0</v>
      </c>
      <c r="M605" s="616">
        <f t="shared" si="64"/>
        <v>0</v>
      </c>
      <c r="N605" s="616">
        <f t="shared" si="64"/>
        <v>0</v>
      </c>
      <c r="O605" s="616">
        <f t="shared" si="65"/>
        <v>0</v>
      </c>
      <c r="P605" s="616">
        <f t="shared" si="65"/>
        <v>0</v>
      </c>
      <c r="Q605" s="616">
        <f t="shared" si="65"/>
        <v>0</v>
      </c>
      <c r="R605" s="616">
        <f t="shared" si="65"/>
        <v>0</v>
      </c>
      <c r="S605" s="616">
        <f t="shared" si="65"/>
        <v>0</v>
      </c>
      <c r="T605" s="616">
        <f t="shared" si="65"/>
        <v>0</v>
      </c>
      <c r="U605" s="616">
        <f t="shared" si="65"/>
        <v>0</v>
      </c>
      <c r="V605" s="616">
        <f t="shared" si="65"/>
        <v>0</v>
      </c>
      <c r="W605" s="616">
        <f t="shared" si="65"/>
        <v>0</v>
      </c>
      <c r="X605" s="616">
        <f t="shared" si="65"/>
        <v>0</v>
      </c>
      <c r="Y605" s="616">
        <f t="shared" si="66"/>
        <v>0</v>
      </c>
      <c r="Z605" s="616">
        <f t="shared" si="66"/>
        <v>0</v>
      </c>
      <c r="AA605" s="616">
        <f t="shared" si="66"/>
        <v>0</v>
      </c>
      <c r="AB605" s="616">
        <f t="shared" si="66"/>
        <v>0</v>
      </c>
      <c r="AC605" s="616">
        <f t="shared" si="66"/>
        <v>0</v>
      </c>
      <c r="AD605" s="616">
        <f t="shared" si="66"/>
        <v>0</v>
      </c>
      <c r="AE605" s="616">
        <f t="shared" si="66"/>
        <v>0</v>
      </c>
      <c r="AF605" s="616">
        <f t="shared" si="66"/>
        <v>0</v>
      </c>
      <c r="AG605" s="616">
        <f t="shared" si="66"/>
        <v>0</v>
      </c>
      <c r="AH605" s="616">
        <f t="shared" si="66"/>
        <v>0</v>
      </c>
      <c r="AI605" s="616">
        <f t="shared" si="67"/>
        <v>0</v>
      </c>
      <c r="AJ605" s="616">
        <f t="shared" si="67"/>
        <v>0</v>
      </c>
      <c r="AK605" s="616">
        <f t="shared" si="67"/>
        <v>0</v>
      </c>
      <c r="AL605" s="616">
        <f t="shared" si="67"/>
        <v>0</v>
      </c>
      <c r="AM605" s="616">
        <f t="shared" si="67"/>
        <v>0</v>
      </c>
      <c r="AN605" s="616">
        <f t="shared" si="67"/>
        <v>0</v>
      </c>
      <c r="AO605" s="616">
        <f t="shared" si="67"/>
        <v>0</v>
      </c>
      <c r="AP605" s="616">
        <f t="shared" si="67"/>
        <v>0</v>
      </c>
      <c r="AQ605" s="616">
        <f t="shared" si="67"/>
        <v>0</v>
      </c>
      <c r="AR605" s="616">
        <f t="shared" si="67"/>
        <v>0</v>
      </c>
      <c r="AS605" s="616">
        <f t="shared" si="68"/>
        <v>0</v>
      </c>
      <c r="AT605" s="616">
        <f t="shared" si="68"/>
        <v>0</v>
      </c>
      <c r="AU605" s="616">
        <f t="shared" si="68"/>
        <v>0</v>
      </c>
      <c r="AV605" s="616">
        <f t="shared" si="68"/>
        <v>0</v>
      </c>
      <c r="AW605" s="616">
        <f t="shared" si="68"/>
        <v>0</v>
      </c>
      <c r="AX605" s="616">
        <f t="shared" si="68"/>
        <v>5.5512571165688973E-2</v>
      </c>
      <c r="AY605" s="616">
        <f t="shared" si="68"/>
        <v>5.5512571165689195E-2</v>
      </c>
      <c r="AZ605" s="616">
        <f t="shared" si="68"/>
        <v>5.5512571165689195E-2</v>
      </c>
      <c r="BA605" s="617">
        <f t="shared" si="68"/>
        <v>5.5512571165689195E-2</v>
      </c>
      <c r="BB605" s="243"/>
      <c r="BC605" s="243"/>
      <c r="BD605" s="243"/>
      <c r="BE605" s="243"/>
      <c r="BF605" s="243"/>
      <c r="BG605" s="243"/>
      <c r="BH605" s="243"/>
      <c r="BI605" s="243"/>
      <c r="BJ605" s="243"/>
      <c r="BK605" s="243"/>
      <c r="BL605" s="243"/>
      <c r="BM605" s="243"/>
      <c r="BN605" s="243"/>
      <c r="BO605" s="243"/>
      <c r="BP605" s="243"/>
      <c r="BQ605" s="243"/>
      <c r="BR605" s="243"/>
      <c r="BS605" s="243"/>
      <c r="BT605" s="243"/>
      <c r="BU605" s="243"/>
      <c r="BV605" s="243"/>
      <c r="BW605" s="243"/>
      <c r="BX605" s="243"/>
      <c r="BY605" s="243"/>
      <c r="BZ605" s="243"/>
      <c r="CA605" s="243"/>
      <c r="CB605" s="243"/>
      <c r="CC605" s="243"/>
      <c r="CD605" s="243"/>
      <c r="CE605" s="243"/>
      <c r="CF605" s="243"/>
      <c r="CG605" s="243"/>
      <c r="CH605" s="243"/>
      <c r="CI605" s="243"/>
      <c r="CJ605" s="243"/>
      <c r="CK605" s="243"/>
      <c r="CL605" s="243"/>
      <c r="CM605" s="243"/>
      <c r="CN605" s="243"/>
      <c r="CO605" s="243"/>
      <c r="CP605" s="243"/>
      <c r="CQ605" s="243"/>
      <c r="CR605" s="243"/>
      <c r="CS605" s="243"/>
      <c r="CT605" s="243"/>
      <c r="CU605" s="243"/>
      <c r="CV605" s="243"/>
      <c r="CW605" s="243"/>
      <c r="CX605" s="243"/>
      <c r="CY605" s="243"/>
      <c r="CZ605" s="243"/>
      <c r="DA605" s="243"/>
      <c r="DB605" s="243"/>
      <c r="DC605" s="243"/>
      <c r="DD605" s="243"/>
      <c r="DE605" s="243"/>
      <c r="DF605" s="243"/>
      <c r="DG605" s="243"/>
      <c r="DH605" s="243"/>
      <c r="DI605" s="243"/>
      <c r="DJ605" s="243"/>
      <c r="DK605" s="243"/>
      <c r="DL605" s="243"/>
      <c r="DM605" s="243"/>
      <c r="DN605" s="243"/>
      <c r="DO605" s="243"/>
      <c r="DP605" s="243"/>
      <c r="DQ605" s="243"/>
      <c r="DR605" s="243"/>
      <c r="DS605" s="243"/>
      <c r="DT605" s="243"/>
      <c r="DU605" s="243"/>
      <c r="DV605" s="243"/>
      <c r="DW605" s="243"/>
      <c r="DX605" s="243"/>
      <c r="DY605" s="243"/>
      <c r="DZ605" s="243"/>
      <c r="EA605" s="243"/>
      <c r="EB605" s="243"/>
      <c r="EC605" s="243"/>
      <c r="ED605" s="243"/>
      <c r="EE605" s="243"/>
      <c r="EF605" s="243"/>
      <c r="EG605" s="243"/>
      <c r="EH605" s="243"/>
      <c r="EI605" s="243"/>
      <c r="EJ605" s="243"/>
      <c r="EK605" s="243"/>
      <c r="EL605" s="243"/>
      <c r="EM605" s="243"/>
      <c r="EN605" s="243"/>
      <c r="EO605" s="243"/>
      <c r="EP605" s="243"/>
      <c r="EQ605" s="243"/>
      <c r="ER605" s="243"/>
      <c r="ES605" s="243"/>
      <c r="ET605" s="243"/>
      <c r="EU605" s="243"/>
      <c r="EV605" s="243"/>
      <c r="EW605" s="243"/>
      <c r="EX605" s="243"/>
      <c r="EY605" s="243"/>
      <c r="EZ605" s="243"/>
      <c r="FA605" s="243"/>
      <c r="FB605" s="243"/>
      <c r="FC605" s="243"/>
      <c r="FD605" s="243"/>
      <c r="FE605" s="243"/>
      <c r="FF605" s="243"/>
      <c r="FG605" s="243"/>
      <c r="FH605" s="243"/>
      <c r="FI605" s="243"/>
      <c r="FJ605" s="243"/>
      <c r="FK605" s="243"/>
      <c r="FL605" s="243"/>
      <c r="FM605" s="243"/>
      <c r="FN605" s="243"/>
      <c r="FO605" s="243"/>
      <c r="FP605" s="243"/>
      <c r="FQ605" s="243"/>
      <c r="FR605" s="243"/>
      <c r="FS605" s="243"/>
      <c r="FT605" s="243"/>
      <c r="FU605" s="243"/>
      <c r="FV605" s="243"/>
      <c r="FW605" s="243"/>
      <c r="FX605" s="243"/>
      <c r="FY605" s="243"/>
      <c r="FZ605" s="243"/>
      <c r="GA605" s="243"/>
      <c r="GB605" s="243"/>
      <c r="GC605" s="243"/>
      <c r="GD605" s="243"/>
      <c r="GE605" s="243"/>
      <c r="GF605" s="243"/>
      <c r="GG605" s="243"/>
      <c r="GH605" s="243"/>
      <c r="GI605" s="243"/>
      <c r="GJ605" s="243"/>
      <c r="GK605" s="243"/>
      <c r="GL605" s="243"/>
      <c r="GM605" s="243"/>
      <c r="GN605" s="243"/>
      <c r="GO605" s="243"/>
      <c r="GP605" s="243"/>
      <c r="GQ605" s="243"/>
      <c r="GR605" s="243"/>
      <c r="GS605" s="243"/>
      <c r="GT605" s="243"/>
      <c r="GU605" s="243"/>
      <c r="GV605" s="243"/>
      <c r="GW605" s="243"/>
      <c r="GX605" s="243"/>
      <c r="GY605" s="243"/>
      <c r="GZ605" s="243"/>
      <c r="HA605" s="243"/>
      <c r="HB605" s="243"/>
      <c r="HC605" s="243"/>
      <c r="HD605" s="243"/>
      <c r="HE605" s="243"/>
      <c r="HF605" s="243"/>
      <c r="HG605" s="243"/>
      <c r="HH605" s="243"/>
      <c r="HI605" s="243"/>
      <c r="HJ605" s="243"/>
      <c r="HK605" s="243"/>
      <c r="HL605" s="243"/>
      <c r="HM605" s="243"/>
      <c r="HN605" s="243"/>
      <c r="HO605" s="243"/>
      <c r="HP605" s="243"/>
      <c r="HQ605" s="243"/>
      <c r="HR605" s="243"/>
      <c r="HS605" s="243"/>
      <c r="HT605" s="243"/>
      <c r="HU605" s="243"/>
      <c r="HV605" s="243"/>
      <c r="HW605" s="243"/>
      <c r="HX605" s="243"/>
      <c r="HY605" s="243"/>
      <c r="HZ605" s="243"/>
      <c r="IA605" s="243"/>
      <c r="IB605" s="243"/>
      <c r="IC605" s="243"/>
      <c r="ID605" s="243"/>
      <c r="IE605" s="243"/>
      <c r="IF605" s="243"/>
      <c r="IG605" s="243"/>
      <c r="IH605" s="243"/>
      <c r="II605" s="243"/>
      <c r="IJ605" s="243"/>
      <c r="IK605" s="243"/>
      <c r="IL605" s="243"/>
      <c r="IM605" s="243"/>
      <c r="IN605" s="243"/>
      <c r="IO605" s="243"/>
      <c r="IP605" s="243"/>
      <c r="IQ605" s="243"/>
      <c r="IR605" s="243"/>
      <c r="IS605" s="243"/>
      <c r="IT605" s="243"/>
      <c r="IU605" s="243"/>
      <c r="IV605" s="243"/>
    </row>
    <row r="606" spans="1:256" s="897" customFormat="1" outlineLevel="1">
      <c r="A606" s="608"/>
      <c r="B606" s="970">
        <v>47</v>
      </c>
      <c r="C606" s="971"/>
      <c r="D606" s="615"/>
      <c r="E606" s="616">
        <f t="shared" si="64"/>
        <v>0</v>
      </c>
      <c r="F606" s="616">
        <f t="shared" si="64"/>
        <v>0</v>
      </c>
      <c r="G606" s="616">
        <f t="shared" si="64"/>
        <v>0</v>
      </c>
      <c r="H606" s="616">
        <f t="shared" si="64"/>
        <v>0</v>
      </c>
      <c r="I606" s="616">
        <f t="shared" si="64"/>
        <v>0</v>
      </c>
      <c r="J606" s="616">
        <f t="shared" si="64"/>
        <v>0</v>
      </c>
      <c r="K606" s="616">
        <f t="shared" si="64"/>
        <v>0</v>
      </c>
      <c r="L606" s="616">
        <f t="shared" si="64"/>
        <v>0</v>
      </c>
      <c r="M606" s="616">
        <f t="shared" si="64"/>
        <v>0</v>
      </c>
      <c r="N606" s="616">
        <f t="shared" si="64"/>
        <v>0</v>
      </c>
      <c r="O606" s="616">
        <f t="shared" si="65"/>
        <v>0</v>
      </c>
      <c r="P606" s="616">
        <f t="shared" si="65"/>
        <v>0</v>
      </c>
      <c r="Q606" s="616">
        <f t="shared" si="65"/>
        <v>0</v>
      </c>
      <c r="R606" s="616">
        <f t="shared" si="65"/>
        <v>0</v>
      </c>
      <c r="S606" s="616">
        <f t="shared" si="65"/>
        <v>0</v>
      </c>
      <c r="T606" s="616">
        <f t="shared" si="65"/>
        <v>0</v>
      </c>
      <c r="U606" s="616">
        <f t="shared" si="65"/>
        <v>0</v>
      </c>
      <c r="V606" s="616">
        <f t="shared" si="65"/>
        <v>0</v>
      </c>
      <c r="W606" s="616">
        <f t="shared" si="65"/>
        <v>0</v>
      </c>
      <c r="X606" s="616">
        <f t="shared" si="65"/>
        <v>0</v>
      </c>
      <c r="Y606" s="616">
        <f t="shared" si="66"/>
        <v>0</v>
      </c>
      <c r="Z606" s="616">
        <f t="shared" si="66"/>
        <v>0</v>
      </c>
      <c r="AA606" s="616">
        <f t="shared" si="66"/>
        <v>0</v>
      </c>
      <c r="AB606" s="616">
        <f t="shared" si="66"/>
        <v>0</v>
      </c>
      <c r="AC606" s="616">
        <f t="shared" si="66"/>
        <v>0</v>
      </c>
      <c r="AD606" s="616">
        <f t="shared" si="66"/>
        <v>0</v>
      </c>
      <c r="AE606" s="616">
        <f t="shared" si="66"/>
        <v>0</v>
      </c>
      <c r="AF606" s="616">
        <f t="shared" si="66"/>
        <v>0</v>
      </c>
      <c r="AG606" s="616">
        <f t="shared" si="66"/>
        <v>0</v>
      </c>
      <c r="AH606" s="616">
        <f t="shared" si="66"/>
        <v>0</v>
      </c>
      <c r="AI606" s="616">
        <f t="shared" si="67"/>
        <v>0</v>
      </c>
      <c r="AJ606" s="616">
        <f t="shared" si="67"/>
        <v>0</v>
      </c>
      <c r="AK606" s="616">
        <f t="shared" si="67"/>
        <v>0</v>
      </c>
      <c r="AL606" s="616">
        <f t="shared" si="67"/>
        <v>0</v>
      </c>
      <c r="AM606" s="616">
        <f t="shared" si="67"/>
        <v>0</v>
      </c>
      <c r="AN606" s="616">
        <f t="shared" si="67"/>
        <v>0</v>
      </c>
      <c r="AO606" s="616">
        <f t="shared" si="67"/>
        <v>0</v>
      </c>
      <c r="AP606" s="616">
        <f t="shared" si="67"/>
        <v>0</v>
      </c>
      <c r="AQ606" s="616">
        <f t="shared" si="67"/>
        <v>0</v>
      </c>
      <c r="AR606" s="616">
        <f t="shared" si="67"/>
        <v>0</v>
      </c>
      <c r="AS606" s="616">
        <f t="shared" si="68"/>
        <v>0</v>
      </c>
      <c r="AT606" s="616">
        <f t="shared" si="68"/>
        <v>0</v>
      </c>
      <c r="AU606" s="616">
        <f t="shared" si="68"/>
        <v>0</v>
      </c>
      <c r="AV606" s="616">
        <f t="shared" si="68"/>
        <v>0</v>
      </c>
      <c r="AW606" s="616">
        <f t="shared" si="68"/>
        <v>0</v>
      </c>
      <c r="AX606" s="616">
        <f t="shared" si="68"/>
        <v>0</v>
      </c>
      <c r="AY606" s="616">
        <f t="shared" si="68"/>
        <v>5.5512571165689195E-2</v>
      </c>
      <c r="AZ606" s="616">
        <f t="shared" si="68"/>
        <v>5.5512571165689195E-2</v>
      </c>
      <c r="BA606" s="617">
        <f t="shared" si="68"/>
        <v>5.5512571165689195E-2</v>
      </c>
      <c r="BB606" s="243"/>
      <c r="BC606" s="243"/>
      <c r="BD606" s="243"/>
      <c r="BE606" s="243"/>
      <c r="BF606" s="243"/>
      <c r="BG606" s="243"/>
      <c r="BH606" s="243"/>
      <c r="BI606" s="243"/>
      <c r="BJ606" s="243"/>
      <c r="BK606" s="243"/>
      <c r="BL606" s="243"/>
      <c r="BM606" s="243"/>
      <c r="BN606" s="243"/>
      <c r="BO606" s="243"/>
      <c r="BP606" s="243"/>
      <c r="BQ606" s="243"/>
      <c r="BR606" s="243"/>
      <c r="BS606" s="243"/>
      <c r="BT606" s="243"/>
      <c r="BU606" s="243"/>
      <c r="BV606" s="243"/>
      <c r="BW606" s="243"/>
      <c r="BX606" s="243"/>
      <c r="BY606" s="243"/>
      <c r="BZ606" s="243"/>
      <c r="CA606" s="243"/>
      <c r="CB606" s="243"/>
      <c r="CC606" s="243"/>
      <c r="CD606" s="243"/>
      <c r="CE606" s="243"/>
      <c r="CF606" s="243"/>
      <c r="CG606" s="243"/>
      <c r="CH606" s="243"/>
      <c r="CI606" s="243"/>
      <c r="CJ606" s="243"/>
      <c r="CK606" s="243"/>
      <c r="CL606" s="243"/>
      <c r="CM606" s="243"/>
      <c r="CN606" s="243"/>
      <c r="CO606" s="243"/>
      <c r="CP606" s="243"/>
      <c r="CQ606" s="243"/>
      <c r="CR606" s="243"/>
      <c r="CS606" s="243"/>
      <c r="CT606" s="243"/>
      <c r="CU606" s="243"/>
      <c r="CV606" s="243"/>
      <c r="CW606" s="243"/>
      <c r="CX606" s="243"/>
      <c r="CY606" s="243"/>
      <c r="CZ606" s="243"/>
      <c r="DA606" s="243"/>
      <c r="DB606" s="243"/>
      <c r="DC606" s="243"/>
      <c r="DD606" s="243"/>
      <c r="DE606" s="243"/>
      <c r="DF606" s="243"/>
      <c r="DG606" s="243"/>
      <c r="DH606" s="243"/>
      <c r="DI606" s="243"/>
      <c r="DJ606" s="243"/>
      <c r="DK606" s="243"/>
      <c r="DL606" s="243"/>
      <c r="DM606" s="243"/>
      <c r="DN606" s="243"/>
      <c r="DO606" s="243"/>
      <c r="DP606" s="243"/>
      <c r="DQ606" s="243"/>
      <c r="DR606" s="243"/>
      <c r="DS606" s="243"/>
      <c r="DT606" s="243"/>
      <c r="DU606" s="243"/>
      <c r="DV606" s="243"/>
      <c r="DW606" s="243"/>
      <c r="DX606" s="243"/>
      <c r="DY606" s="243"/>
      <c r="DZ606" s="243"/>
      <c r="EA606" s="243"/>
      <c r="EB606" s="243"/>
      <c r="EC606" s="243"/>
      <c r="ED606" s="243"/>
      <c r="EE606" s="243"/>
      <c r="EF606" s="243"/>
      <c r="EG606" s="243"/>
      <c r="EH606" s="243"/>
      <c r="EI606" s="243"/>
      <c r="EJ606" s="243"/>
      <c r="EK606" s="243"/>
      <c r="EL606" s="243"/>
      <c r="EM606" s="243"/>
      <c r="EN606" s="243"/>
      <c r="EO606" s="243"/>
      <c r="EP606" s="243"/>
      <c r="EQ606" s="243"/>
      <c r="ER606" s="243"/>
      <c r="ES606" s="243"/>
      <c r="ET606" s="243"/>
      <c r="EU606" s="243"/>
      <c r="EV606" s="243"/>
      <c r="EW606" s="243"/>
      <c r="EX606" s="243"/>
      <c r="EY606" s="243"/>
      <c r="EZ606" s="243"/>
      <c r="FA606" s="243"/>
      <c r="FB606" s="243"/>
      <c r="FC606" s="243"/>
      <c r="FD606" s="243"/>
      <c r="FE606" s="243"/>
      <c r="FF606" s="243"/>
      <c r="FG606" s="243"/>
      <c r="FH606" s="243"/>
      <c r="FI606" s="243"/>
      <c r="FJ606" s="243"/>
      <c r="FK606" s="243"/>
      <c r="FL606" s="243"/>
      <c r="FM606" s="243"/>
      <c r="FN606" s="243"/>
      <c r="FO606" s="243"/>
      <c r="FP606" s="243"/>
      <c r="FQ606" s="243"/>
      <c r="FR606" s="243"/>
      <c r="FS606" s="243"/>
      <c r="FT606" s="243"/>
      <c r="FU606" s="243"/>
      <c r="FV606" s="243"/>
      <c r="FW606" s="243"/>
      <c r="FX606" s="243"/>
      <c r="FY606" s="243"/>
      <c r="FZ606" s="243"/>
      <c r="GA606" s="243"/>
      <c r="GB606" s="243"/>
      <c r="GC606" s="243"/>
      <c r="GD606" s="243"/>
      <c r="GE606" s="243"/>
      <c r="GF606" s="243"/>
      <c r="GG606" s="243"/>
      <c r="GH606" s="243"/>
      <c r="GI606" s="243"/>
      <c r="GJ606" s="243"/>
      <c r="GK606" s="243"/>
      <c r="GL606" s="243"/>
      <c r="GM606" s="243"/>
      <c r="GN606" s="243"/>
      <c r="GO606" s="243"/>
      <c r="GP606" s="243"/>
      <c r="GQ606" s="243"/>
      <c r="GR606" s="243"/>
      <c r="GS606" s="243"/>
      <c r="GT606" s="243"/>
      <c r="GU606" s="243"/>
      <c r="GV606" s="243"/>
      <c r="GW606" s="243"/>
      <c r="GX606" s="243"/>
      <c r="GY606" s="243"/>
      <c r="GZ606" s="243"/>
      <c r="HA606" s="243"/>
      <c r="HB606" s="243"/>
      <c r="HC606" s="243"/>
      <c r="HD606" s="243"/>
      <c r="HE606" s="243"/>
      <c r="HF606" s="243"/>
      <c r="HG606" s="243"/>
      <c r="HH606" s="243"/>
      <c r="HI606" s="243"/>
      <c r="HJ606" s="243"/>
      <c r="HK606" s="243"/>
      <c r="HL606" s="243"/>
      <c r="HM606" s="243"/>
      <c r="HN606" s="243"/>
      <c r="HO606" s="243"/>
      <c r="HP606" s="243"/>
      <c r="HQ606" s="243"/>
      <c r="HR606" s="243"/>
      <c r="HS606" s="243"/>
      <c r="HT606" s="243"/>
      <c r="HU606" s="243"/>
      <c r="HV606" s="243"/>
      <c r="HW606" s="243"/>
      <c r="HX606" s="243"/>
      <c r="HY606" s="243"/>
      <c r="HZ606" s="243"/>
      <c r="IA606" s="243"/>
      <c r="IB606" s="243"/>
      <c r="IC606" s="243"/>
      <c r="ID606" s="243"/>
      <c r="IE606" s="243"/>
      <c r="IF606" s="243"/>
      <c r="IG606" s="243"/>
      <c r="IH606" s="243"/>
      <c r="II606" s="243"/>
      <c r="IJ606" s="243"/>
      <c r="IK606" s="243"/>
      <c r="IL606" s="243"/>
      <c r="IM606" s="243"/>
      <c r="IN606" s="243"/>
      <c r="IO606" s="243"/>
      <c r="IP606" s="243"/>
      <c r="IQ606" s="243"/>
      <c r="IR606" s="243"/>
      <c r="IS606" s="243"/>
      <c r="IT606" s="243"/>
      <c r="IU606" s="243"/>
      <c r="IV606" s="243"/>
    </row>
    <row r="607" spans="1:256" s="897" customFormat="1" outlineLevel="1">
      <c r="A607" s="608"/>
      <c r="B607" s="970">
        <v>48</v>
      </c>
      <c r="C607" s="971"/>
      <c r="D607" s="615"/>
      <c r="E607" s="616">
        <f t="shared" si="64"/>
        <v>0</v>
      </c>
      <c r="F607" s="616">
        <f t="shared" si="64"/>
        <v>0</v>
      </c>
      <c r="G607" s="616">
        <f t="shared" si="64"/>
        <v>0</v>
      </c>
      <c r="H607" s="616">
        <f t="shared" si="64"/>
        <v>0</v>
      </c>
      <c r="I607" s="616">
        <f t="shared" si="64"/>
        <v>0</v>
      </c>
      <c r="J607" s="616">
        <f t="shared" si="64"/>
        <v>0</v>
      </c>
      <c r="K607" s="616">
        <f t="shared" si="64"/>
        <v>0</v>
      </c>
      <c r="L607" s="616">
        <f t="shared" si="64"/>
        <v>0</v>
      </c>
      <c r="M607" s="616">
        <f t="shared" si="64"/>
        <v>0</v>
      </c>
      <c r="N607" s="616">
        <f t="shared" si="64"/>
        <v>0</v>
      </c>
      <c r="O607" s="616">
        <f t="shared" si="65"/>
        <v>0</v>
      </c>
      <c r="P607" s="616">
        <f t="shared" si="65"/>
        <v>0</v>
      </c>
      <c r="Q607" s="616">
        <f t="shared" si="65"/>
        <v>0</v>
      </c>
      <c r="R607" s="616">
        <f t="shared" si="65"/>
        <v>0</v>
      </c>
      <c r="S607" s="616">
        <f t="shared" si="65"/>
        <v>0</v>
      </c>
      <c r="T607" s="616">
        <f t="shared" si="65"/>
        <v>0</v>
      </c>
      <c r="U607" s="616">
        <f t="shared" si="65"/>
        <v>0</v>
      </c>
      <c r="V607" s="616">
        <f t="shared" si="65"/>
        <v>0</v>
      </c>
      <c r="W607" s="616">
        <f t="shared" si="65"/>
        <v>0</v>
      </c>
      <c r="X607" s="616">
        <f t="shared" si="65"/>
        <v>0</v>
      </c>
      <c r="Y607" s="616">
        <f t="shared" si="66"/>
        <v>0</v>
      </c>
      <c r="Z607" s="616">
        <f t="shared" si="66"/>
        <v>0</v>
      </c>
      <c r="AA607" s="616">
        <f t="shared" si="66"/>
        <v>0</v>
      </c>
      <c r="AB607" s="616">
        <f t="shared" si="66"/>
        <v>0</v>
      </c>
      <c r="AC607" s="616">
        <f t="shared" si="66"/>
        <v>0</v>
      </c>
      <c r="AD607" s="616">
        <f t="shared" si="66"/>
        <v>0</v>
      </c>
      <c r="AE607" s="616">
        <f t="shared" si="66"/>
        <v>0</v>
      </c>
      <c r="AF607" s="616">
        <f t="shared" si="66"/>
        <v>0</v>
      </c>
      <c r="AG607" s="616">
        <f t="shared" si="66"/>
        <v>0</v>
      </c>
      <c r="AH607" s="616">
        <f t="shared" si="66"/>
        <v>0</v>
      </c>
      <c r="AI607" s="616">
        <f t="shared" si="67"/>
        <v>0</v>
      </c>
      <c r="AJ607" s="616">
        <f t="shared" si="67"/>
        <v>0</v>
      </c>
      <c r="AK607" s="616">
        <f t="shared" si="67"/>
        <v>0</v>
      </c>
      <c r="AL607" s="616">
        <f t="shared" si="67"/>
        <v>0</v>
      </c>
      <c r="AM607" s="616">
        <f t="shared" si="67"/>
        <v>0</v>
      </c>
      <c r="AN607" s="616">
        <f t="shared" si="67"/>
        <v>0</v>
      </c>
      <c r="AO607" s="616">
        <f t="shared" si="67"/>
        <v>0</v>
      </c>
      <c r="AP607" s="616">
        <f t="shared" si="67"/>
        <v>0</v>
      </c>
      <c r="AQ607" s="616">
        <f t="shared" si="67"/>
        <v>0</v>
      </c>
      <c r="AR607" s="616">
        <f t="shared" si="67"/>
        <v>0</v>
      </c>
      <c r="AS607" s="616">
        <f t="shared" si="68"/>
        <v>0</v>
      </c>
      <c r="AT607" s="616">
        <f t="shared" si="68"/>
        <v>0</v>
      </c>
      <c r="AU607" s="616">
        <f t="shared" si="68"/>
        <v>0</v>
      </c>
      <c r="AV607" s="616">
        <f t="shared" si="68"/>
        <v>0</v>
      </c>
      <c r="AW607" s="616">
        <f t="shared" si="68"/>
        <v>0</v>
      </c>
      <c r="AX607" s="616">
        <f t="shared" si="68"/>
        <v>0</v>
      </c>
      <c r="AY607" s="616">
        <f t="shared" si="68"/>
        <v>0</v>
      </c>
      <c r="AZ607" s="616">
        <f t="shared" si="68"/>
        <v>5.5512571165689195E-2</v>
      </c>
      <c r="BA607" s="617">
        <f t="shared" si="68"/>
        <v>5.5512571165689195E-2</v>
      </c>
      <c r="BB607" s="243"/>
      <c r="BC607" s="243"/>
      <c r="BD607" s="243"/>
      <c r="BE607" s="243"/>
      <c r="BF607" s="243"/>
      <c r="BG607" s="243"/>
      <c r="BH607" s="243"/>
      <c r="BI607" s="243"/>
      <c r="BJ607" s="243"/>
      <c r="BK607" s="243"/>
      <c r="BL607" s="243"/>
      <c r="BM607" s="243"/>
      <c r="BN607" s="243"/>
      <c r="BO607" s="243"/>
      <c r="BP607" s="243"/>
      <c r="BQ607" s="243"/>
      <c r="BR607" s="243"/>
      <c r="BS607" s="243"/>
      <c r="BT607" s="243"/>
      <c r="BU607" s="243"/>
      <c r="BV607" s="243"/>
      <c r="BW607" s="243"/>
      <c r="BX607" s="243"/>
      <c r="BY607" s="243"/>
      <c r="BZ607" s="243"/>
      <c r="CA607" s="243"/>
      <c r="CB607" s="243"/>
      <c r="CC607" s="243"/>
      <c r="CD607" s="243"/>
      <c r="CE607" s="243"/>
      <c r="CF607" s="243"/>
      <c r="CG607" s="243"/>
      <c r="CH607" s="243"/>
      <c r="CI607" s="243"/>
      <c r="CJ607" s="243"/>
      <c r="CK607" s="243"/>
      <c r="CL607" s="243"/>
      <c r="CM607" s="243"/>
      <c r="CN607" s="243"/>
      <c r="CO607" s="243"/>
      <c r="CP607" s="243"/>
      <c r="CQ607" s="243"/>
      <c r="CR607" s="243"/>
      <c r="CS607" s="243"/>
      <c r="CT607" s="243"/>
      <c r="CU607" s="243"/>
      <c r="CV607" s="243"/>
      <c r="CW607" s="243"/>
      <c r="CX607" s="243"/>
      <c r="CY607" s="243"/>
      <c r="CZ607" s="243"/>
      <c r="DA607" s="243"/>
      <c r="DB607" s="243"/>
      <c r="DC607" s="243"/>
      <c r="DD607" s="243"/>
      <c r="DE607" s="243"/>
      <c r="DF607" s="243"/>
      <c r="DG607" s="243"/>
      <c r="DH607" s="243"/>
      <c r="DI607" s="243"/>
      <c r="DJ607" s="243"/>
      <c r="DK607" s="243"/>
      <c r="DL607" s="243"/>
      <c r="DM607" s="243"/>
      <c r="DN607" s="243"/>
      <c r="DO607" s="243"/>
      <c r="DP607" s="243"/>
      <c r="DQ607" s="243"/>
      <c r="DR607" s="243"/>
      <c r="DS607" s="243"/>
      <c r="DT607" s="243"/>
      <c r="DU607" s="243"/>
      <c r="DV607" s="243"/>
      <c r="DW607" s="243"/>
      <c r="DX607" s="243"/>
      <c r="DY607" s="243"/>
      <c r="DZ607" s="243"/>
      <c r="EA607" s="243"/>
      <c r="EB607" s="243"/>
      <c r="EC607" s="243"/>
      <c r="ED607" s="243"/>
      <c r="EE607" s="243"/>
      <c r="EF607" s="243"/>
      <c r="EG607" s="243"/>
      <c r="EH607" s="243"/>
      <c r="EI607" s="243"/>
      <c r="EJ607" s="243"/>
      <c r="EK607" s="243"/>
      <c r="EL607" s="243"/>
      <c r="EM607" s="243"/>
      <c r="EN607" s="243"/>
      <c r="EO607" s="243"/>
      <c r="EP607" s="243"/>
      <c r="EQ607" s="243"/>
      <c r="ER607" s="243"/>
      <c r="ES607" s="243"/>
      <c r="ET607" s="243"/>
      <c r="EU607" s="243"/>
      <c r="EV607" s="243"/>
      <c r="EW607" s="243"/>
      <c r="EX607" s="243"/>
      <c r="EY607" s="243"/>
      <c r="EZ607" s="243"/>
      <c r="FA607" s="243"/>
      <c r="FB607" s="243"/>
      <c r="FC607" s="243"/>
      <c r="FD607" s="243"/>
      <c r="FE607" s="243"/>
      <c r="FF607" s="243"/>
      <c r="FG607" s="243"/>
      <c r="FH607" s="243"/>
      <c r="FI607" s="243"/>
      <c r="FJ607" s="243"/>
      <c r="FK607" s="243"/>
      <c r="FL607" s="243"/>
      <c r="FM607" s="243"/>
      <c r="FN607" s="243"/>
      <c r="FO607" s="243"/>
      <c r="FP607" s="243"/>
      <c r="FQ607" s="243"/>
      <c r="FR607" s="243"/>
      <c r="FS607" s="243"/>
      <c r="FT607" s="243"/>
      <c r="FU607" s="243"/>
      <c r="FV607" s="243"/>
      <c r="FW607" s="243"/>
      <c r="FX607" s="243"/>
      <c r="FY607" s="243"/>
      <c r="FZ607" s="243"/>
      <c r="GA607" s="243"/>
      <c r="GB607" s="243"/>
      <c r="GC607" s="243"/>
      <c r="GD607" s="243"/>
      <c r="GE607" s="243"/>
      <c r="GF607" s="243"/>
      <c r="GG607" s="243"/>
      <c r="GH607" s="243"/>
      <c r="GI607" s="243"/>
      <c r="GJ607" s="243"/>
      <c r="GK607" s="243"/>
      <c r="GL607" s="243"/>
      <c r="GM607" s="243"/>
      <c r="GN607" s="243"/>
      <c r="GO607" s="243"/>
      <c r="GP607" s="243"/>
      <c r="GQ607" s="243"/>
      <c r="GR607" s="243"/>
      <c r="GS607" s="243"/>
      <c r="GT607" s="243"/>
      <c r="GU607" s="243"/>
      <c r="GV607" s="243"/>
      <c r="GW607" s="243"/>
      <c r="GX607" s="243"/>
      <c r="GY607" s="243"/>
      <c r="GZ607" s="243"/>
      <c r="HA607" s="243"/>
      <c r="HB607" s="243"/>
      <c r="HC607" s="243"/>
      <c r="HD607" s="243"/>
      <c r="HE607" s="243"/>
      <c r="HF607" s="243"/>
      <c r="HG607" s="243"/>
      <c r="HH607" s="243"/>
      <c r="HI607" s="243"/>
      <c r="HJ607" s="243"/>
      <c r="HK607" s="243"/>
      <c r="HL607" s="243"/>
      <c r="HM607" s="243"/>
      <c r="HN607" s="243"/>
      <c r="HO607" s="243"/>
      <c r="HP607" s="243"/>
      <c r="HQ607" s="243"/>
      <c r="HR607" s="243"/>
      <c r="HS607" s="243"/>
      <c r="HT607" s="243"/>
      <c r="HU607" s="243"/>
      <c r="HV607" s="243"/>
      <c r="HW607" s="243"/>
      <c r="HX607" s="243"/>
      <c r="HY607" s="243"/>
      <c r="HZ607" s="243"/>
      <c r="IA607" s="243"/>
      <c r="IB607" s="243"/>
      <c r="IC607" s="243"/>
      <c r="ID607" s="243"/>
      <c r="IE607" s="243"/>
      <c r="IF607" s="243"/>
      <c r="IG607" s="243"/>
      <c r="IH607" s="243"/>
      <c r="II607" s="243"/>
      <c r="IJ607" s="243"/>
      <c r="IK607" s="243"/>
      <c r="IL607" s="243"/>
      <c r="IM607" s="243"/>
      <c r="IN607" s="243"/>
      <c r="IO607" s="243"/>
      <c r="IP607" s="243"/>
      <c r="IQ607" s="243"/>
      <c r="IR607" s="243"/>
      <c r="IS607" s="243"/>
      <c r="IT607" s="243"/>
      <c r="IU607" s="243"/>
      <c r="IV607" s="243"/>
    </row>
    <row r="608" spans="1:256" s="897" customFormat="1" outlineLevel="1">
      <c r="A608" s="608"/>
      <c r="B608" s="970">
        <v>49</v>
      </c>
      <c r="C608" s="971"/>
      <c r="D608" s="615"/>
      <c r="E608" s="616">
        <f t="shared" si="64"/>
        <v>0</v>
      </c>
      <c r="F608" s="616">
        <f t="shared" si="64"/>
        <v>0</v>
      </c>
      <c r="G608" s="616">
        <f t="shared" si="64"/>
        <v>0</v>
      </c>
      <c r="H608" s="616">
        <f t="shared" si="64"/>
        <v>0</v>
      </c>
      <c r="I608" s="616">
        <f t="shared" si="64"/>
        <v>0</v>
      </c>
      <c r="J608" s="616">
        <f t="shared" si="64"/>
        <v>0</v>
      </c>
      <c r="K608" s="616">
        <f t="shared" si="64"/>
        <v>0</v>
      </c>
      <c r="L608" s="616">
        <f t="shared" si="64"/>
        <v>0</v>
      </c>
      <c r="M608" s="616">
        <f t="shared" si="64"/>
        <v>0</v>
      </c>
      <c r="N608" s="616">
        <f t="shared" si="64"/>
        <v>0</v>
      </c>
      <c r="O608" s="616">
        <f t="shared" si="65"/>
        <v>0</v>
      </c>
      <c r="P608" s="616">
        <f t="shared" si="65"/>
        <v>0</v>
      </c>
      <c r="Q608" s="616">
        <f t="shared" si="65"/>
        <v>0</v>
      </c>
      <c r="R608" s="616">
        <f t="shared" si="65"/>
        <v>0</v>
      </c>
      <c r="S608" s="616">
        <f t="shared" si="65"/>
        <v>0</v>
      </c>
      <c r="T608" s="616">
        <f t="shared" si="65"/>
        <v>0</v>
      </c>
      <c r="U608" s="616">
        <f t="shared" si="65"/>
        <v>0</v>
      </c>
      <c r="V608" s="616">
        <f t="shared" si="65"/>
        <v>0</v>
      </c>
      <c r="W608" s="616">
        <f t="shared" si="65"/>
        <v>0</v>
      </c>
      <c r="X608" s="616">
        <f t="shared" si="65"/>
        <v>0</v>
      </c>
      <c r="Y608" s="616">
        <f t="shared" si="66"/>
        <v>0</v>
      </c>
      <c r="Z608" s="616">
        <f t="shared" si="66"/>
        <v>0</v>
      </c>
      <c r="AA608" s="616">
        <f t="shared" si="66"/>
        <v>0</v>
      </c>
      <c r="AB608" s="616">
        <f t="shared" si="66"/>
        <v>0</v>
      </c>
      <c r="AC608" s="616">
        <f t="shared" si="66"/>
        <v>0</v>
      </c>
      <c r="AD608" s="616">
        <f t="shared" si="66"/>
        <v>0</v>
      </c>
      <c r="AE608" s="616">
        <f t="shared" si="66"/>
        <v>0</v>
      </c>
      <c r="AF608" s="616">
        <f t="shared" si="66"/>
        <v>0</v>
      </c>
      <c r="AG608" s="616">
        <f t="shared" si="66"/>
        <v>0</v>
      </c>
      <c r="AH608" s="616">
        <f t="shared" si="66"/>
        <v>0</v>
      </c>
      <c r="AI608" s="616">
        <f t="shared" si="67"/>
        <v>0</v>
      </c>
      <c r="AJ608" s="616">
        <f t="shared" si="67"/>
        <v>0</v>
      </c>
      <c r="AK608" s="616">
        <f t="shared" si="67"/>
        <v>0</v>
      </c>
      <c r="AL608" s="616">
        <f t="shared" si="67"/>
        <v>0</v>
      </c>
      <c r="AM608" s="616">
        <f t="shared" si="67"/>
        <v>0</v>
      </c>
      <c r="AN608" s="616">
        <f t="shared" si="67"/>
        <v>0</v>
      </c>
      <c r="AO608" s="616">
        <f t="shared" si="67"/>
        <v>0</v>
      </c>
      <c r="AP608" s="616">
        <f t="shared" si="67"/>
        <v>0</v>
      </c>
      <c r="AQ608" s="616">
        <f t="shared" si="67"/>
        <v>0</v>
      </c>
      <c r="AR608" s="616">
        <f t="shared" si="67"/>
        <v>0</v>
      </c>
      <c r="AS608" s="616">
        <f t="shared" si="68"/>
        <v>0</v>
      </c>
      <c r="AT608" s="616">
        <f t="shared" si="68"/>
        <v>0</v>
      </c>
      <c r="AU608" s="616">
        <f t="shared" si="68"/>
        <v>0</v>
      </c>
      <c r="AV608" s="616">
        <f t="shared" si="68"/>
        <v>0</v>
      </c>
      <c r="AW608" s="616">
        <f t="shared" si="68"/>
        <v>0</v>
      </c>
      <c r="AX608" s="616">
        <f t="shared" si="68"/>
        <v>0</v>
      </c>
      <c r="AY608" s="616">
        <f t="shared" si="68"/>
        <v>0</v>
      </c>
      <c r="AZ608" s="616">
        <f t="shared" si="68"/>
        <v>0</v>
      </c>
      <c r="BA608" s="617">
        <f t="shared" si="68"/>
        <v>5.5512571165689195E-2</v>
      </c>
      <c r="BB608" s="243"/>
      <c r="BC608" s="243"/>
      <c r="BD608" s="243"/>
      <c r="BE608" s="243"/>
      <c r="BF608" s="243"/>
      <c r="BG608" s="243"/>
      <c r="BH608" s="243"/>
      <c r="BI608" s="243"/>
      <c r="BJ608" s="243"/>
      <c r="BK608" s="243"/>
      <c r="BL608" s="243"/>
      <c r="BM608" s="243"/>
      <c r="BN608" s="243"/>
      <c r="BO608" s="243"/>
      <c r="BP608" s="243"/>
      <c r="BQ608" s="243"/>
      <c r="BR608" s="243"/>
      <c r="BS608" s="243"/>
      <c r="BT608" s="243"/>
      <c r="BU608" s="243"/>
      <c r="BV608" s="243"/>
      <c r="BW608" s="243"/>
      <c r="BX608" s="243"/>
      <c r="BY608" s="243"/>
      <c r="BZ608" s="243"/>
      <c r="CA608" s="243"/>
      <c r="CB608" s="243"/>
      <c r="CC608" s="243"/>
      <c r="CD608" s="243"/>
      <c r="CE608" s="243"/>
      <c r="CF608" s="243"/>
      <c r="CG608" s="243"/>
      <c r="CH608" s="243"/>
      <c r="CI608" s="243"/>
      <c r="CJ608" s="243"/>
      <c r="CK608" s="243"/>
      <c r="CL608" s="243"/>
      <c r="CM608" s="243"/>
      <c r="CN608" s="243"/>
      <c r="CO608" s="243"/>
      <c r="CP608" s="243"/>
      <c r="CQ608" s="243"/>
      <c r="CR608" s="243"/>
      <c r="CS608" s="243"/>
      <c r="CT608" s="243"/>
      <c r="CU608" s="243"/>
      <c r="CV608" s="243"/>
      <c r="CW608" s="243"/>
      <c r="CX608" s="243"/>
      <c r="CY608" s="243"/>
      <c r="CZ608" s="243"/>
      <c r="DA608" s="243"/>
      <c r="DB608" s="243"/>
      <c r="DC608" s="243"/>
      <c r="DD608" s="243"/>
      <c r="DE608" s="243"/>
      <c r="DF608" s="243"/>
      <c r="DG608" s="243"/>
      <c r="DH608" s="243"/>
      <c r="DI608" s="243"/>
      <c r="DJ608" s="243"/>
      <c r="DK608" s="243"/>
      <c r="DL608" s="243"/>
      <c r="DM608" s="243"/>
      <c r="DN608" s="243"/>
      <c r="DO608" s="243"/>
      <c r="DP608" s="243"/>
      <c r="DQ608" s="243"/>
      <c r="DR608" s="243"/>
      <c r="DS608" s="243"/>
      <c r="DT608" s="243"/>
      <c r="DU608" s="243"/>
      <c r="DV608" s="243"/>
      <c r="DW608" s="243"/>
      <c r="DX608" s="243"/>
      <c r="DY608" s="243"/>
      <c r="DZ608" s="243"/>
      <c r="EA608" s="243"/>
      <c r="EB608" s="243"/>
      <c r="EC608" s="243"/>
      <c r="ED608" s="243"/>
      <c r="EE608" s="243"/>
      <c r="EF608" s="243"/>
      <c r="EG608" s="243"/>
      <c r="EH608" s="243"/>
      <c r="EI608" s="243"/>
      <c r="EJ608" s="243"/>
      <c r="EK608" s="243"/>
      <c r="EL608" s="243"/>
      <c r="EM608" s="243"/>
      <c r="EN608" s="243"/>
      <c r="EO608" s="243"/>
      <c r="EP608" s="243"/>
      <c r="EQ608" s="243"/>
      <c r="ER608" s="243"/>
      <c r="ES608" s="243"/>
      <c r="ET608" s="243"/>
      <c r="EU608" s="243"/>
      <c r="EV608" s="243"/>
      <c r="EW608" s="243"/>
      <c r="EX608" s="243"/>
      <c r="EY608" s="243"/>
      <c r="EZ608" s="243"/>
      <c r="FA608" s="243"/>
      <c r="FB608" s="243"/>
      <c r="FC608" s="243"/>
      <c r="FD608" s="243"/>
      <c r="FE608" s="243"/>
      <c r="FF608" s="243"/>
      <c r="FG608" s="243"/>
      <c r="FH608" s="243"/>
      <c r="FI608" s="243"/>
      <c r="FJ608" s="243"/>
      <c r="FK608" s="243"/>
      <c r="FL608" s="243"/>
      <c r="FM608" s="243"/>
      <c r="FN608" s="243"/>
      <c r="FO608" s="243"/>
      <c r="FP608" s="243"/>
      <c r="FQ608" s="243"/>
      <c r="FR608" s="243"/>
      <c r="FS608" s="243"/>
      <c r="FT608" s="243"/>
      <c r="FU608" s="243"/>
      <c r="FV608" s="243"/>
      <c r="FW608" s="243"/>
      <c r="FX608" s="243"/>
      <c r="FY608" s="243"/>
      <c r="FZ608" s="243"/>
      <c r="GA608" s="243"/>
      <c r="GB608" s="243"/>
      <c r="GC608" s="243"/>
      <c r="GD608" s="243"/>
      <c r="GE608" s="243"/>
      <c r="GF608" s="243"/>
      <c r="GG608" s="243"/>
      <c r="GH608" s="243"/>
      <c r="GI608" s="243"/>
      <c r="GJ608" s="243"/>
      <c r="GK608" s="243"/>
      <c r="GL608" s="243"/>
      <c r="GM608" s="243"/>
      <c r="GN608" s="243"/>
      <c r="GO608" s="243"/>
      <c r="GP608" s="243"/>
      <c r="GQ608" s="243"/>
      <c r="GR608" s="243"/>
      <c r="GS608" s="243"/>
      <c r="GT608" s="243"/>
      <c r="GU608" s="243"/>
      <c r="GV608" s="243"/>
      <c r="GW608" s="243"/>
      <c r="GX608" s="243"/>
      <c r="GY608" s="243"/>
      <c r="GZ608" s="243"/>
      <c r="HA608" s="243"/>
      <c r="HB608" s="243"/>
      <c r="HC608" s="243"/>
      <c r="HD608" s="243"/>
      <c r="HE608" s="243"/>
      <c r="HF608" s="243"/>
      <c r="HG608" s="243"/>
      <c r="HH608" s="243"/>
      <c r="HI608" s="243"/>
      <c r="HJ608" s="243"/>
      <c r="HK608" s="243"/>
      <c r="HL608" s="243"/>
      <c r="HM608" s="243"/>
      <c r="HN608" s="243"/>
      <c r="HO608" s="243"/>
      <c r="HP608" s="243"/>
      <c r="HQ608" s="243"/>
      <c r="HR608" s="243"/>
      <c r="HS608" s="243"/>
      <c r="HT608" s="243"/>
      <c r="HU608" s="243"/>
      <c r="HV608" s="243"/>
      <c r="HW608" s="243"/>
      <c r="HX608" s="243"/>
      <c r="HY608" s="243"/>
      <c r="HZ608" s="243"/>
      <c r="IA608" s="243"/>
      <c r="IB608" s="243"/>
      <c r="IC608" s="243"/>
      <c r="ID608" s="243"/>
      <c r="IE608" s="243"/>
      <c r="IF608" s="243"/>
      <c r="IG608" s="243"/>
      <c r="IH608" s="243"/>
      <c r="II608" s="243"/>
      <c r="IJ608" s="243"/>
      <c r="IK608" s="243"/>
      <c r="IL608" s="243"/>
      <c r="IM608" s="243"/>
      <c r="IN608" s="243"/>
      <c r="IO608" s="243"/>
      <c r="IP608" s="243"/>
      <c r="IQ608" s="243"/>
      <c r="IR608" s="243"/>
      <c r="IS608" s="243"/>
      <c r="IT608" s="243"/>
      <c r="IU608" s="243"/>
      <c r="IV608" s="243"/>
    </row>
    <row r="609" spans="1:256" s="897" customFormat="1" outlineLevel="1">
      <c r="A609" s="609"/>
      <c r="B609" s="972">
        <v>50</v>
      </c>
      <c r="C609" s="973"/>
      <c r="D609" s="618"/>
      <c r="E609" s="619">
        <f t="shared" si="64"/>
        <v>0</v>
      </c>
      <c r="F609" s="619">
        <f t="shared" si="64"/>
        <v>0</v>
      </c>
      <c r="G609" s="619">
        <f t="shared" si="64"/>
        <v>0</v>
      </c>
      <c r="H609" s="619">
        <f t="shared" si="64"/>
        <v>0</v>
      </c>
      <c r="I609" s="619">
        <f t="shared" si="64"/>
        <v>0</v>
      </c>
      <c r="J609" s="619">
        <f t="shared" si="64"/>
        <v>0</v>
      </c>
      <c r="K609" s="619">
        <f t="shared" si="64"/>
        <v>0</v>
      </c>
      <c r="L609" s="619">
        <f t="shared" si="64"/>
        <v>0</v>
      </c>
      <c r="M609" s="619">
        <f t="shared" si="64"/>
        <v>0</v>
      </c>
      <c r="N609" s="619">
        <f t="shared" si="64"/>
        <v>0</v>
      </c>
      <c r="O609" s="619">
        <f t="shared" si="65"/>
        <v>0</v>
      </c>
      <c r="P609" s="619">
        <f t="shared" si="65"/>
        <v>0</v>
      </c>
      <c r="Q609" s="619">
        <f t="shared" si="65"/>
        <v>0</v>
      </c>
      <c r="R609" s="619">
        <f t="shared" si="65"/>
        <v>0</v>
      </c>
      <c r="S609" s="619">
        <f t="shared" si="65"/>
        <v>0</v>
      </c>
      <c r="T609" s="619">
        <f t="shared" si="65"/>
        <v>0</v>
      </c>
      <c r="U609" s="619">
        <f t="shared" si="65"/>
        <v>0</v>
      </c>
      <c r="V609" s="619">
        <f t="shared" si="65"/>
        <v>0</v>
      </c>
      <c r="W609" s="619">
        <f t="shared" si="65"/>
        <v>0</v>
      </c>
      <c r="X609" s="619">
        <f t="shared" si="65"/>
        <v>0</v>
      </c>
      <c r="Y609" s="619">
        <f t="shared" si="66"/>
        <v>0</v>
      </c>
      <c r="Z609" s="619">
        <f t="shared" si="66"/>
        <v>0</v>
      </c>
      <c r="AA609" s="619">
        <f t="shared" si="66"/>
        <v>0</v>
      </c>
      <c r="AB609" s="619">
        <f t="shared" si="66"/>
        <v>0</v>
      </c>
      <c r="AC609" s="619">
        <f t="shared" si="66"/>
        <v>0</v>
      </c>
      <c r="AD609" s="619">
        <f t="shared" si="66"/>
        <v>0</v>
      </c>
      <c r="AE609" s="619">
        <f t="shared" si="66"/>
        <v>0</v>
      </c>
      <c r="AF609" s="619">
        <f t="shared" si="66"/>
        <v>0</v>
      </c>
      <c r="AG609" s="619">
        <f t="shared" si="66"/>
        <v>0</v>
      </c>
      <c r="AH609" s="619">
        <f t="shared" si="66"/>
        <v>0</v>
      </c>
      <c r="AI609" s="619">
        <f t="shared" si="67"/>
        <v>0</v>
      </c>
      <c r="AJ609" s="619">
        <f t="shared" si="67"/>
        <v>0</v>
      </c>
      <c r="AK609" s="619">
        <f t="shared" si="67"/>
        <v>0</v>
      </c>
      <c r="AL609" s="619">
        <f t="shared" si="67"/>
        <v>0</v>
      </c>
      <c r="AM609" s="619">
        <f t="shared" si="67"/>
        <v>0</v>
      </c>
      <c r="AN609" s="619">
        <f t="shared" si="67"/>
        <v>0</v>
      </c>
      <c r="AO609" s="619">
        <f t="shared" si="67"/>
        <v>0</v>
      </c>
      <c r="AP609" s="619">
        <f t="shared" si="67"/>
        <v>0</v>
      </c>
      <c r="AQ609" s="619">
        <f t="shared" si="67"/>
        <v>0</v>
      </c>
      <c r="AR609" s="619">
        <f t="shared" si="67"/>
        <v>0</v>
      </c>
      <c r="AS609" s="619">
        <f t="shared" si="68"/>
        <v>0</v>
      </c>
      <c r="AT609" s="619">
        <f t="shared" si="68"/>
        <v>0</v>
      </c>
      <c r="AU609" s="619">
        <f t="shared" si="68"/>
        <v>0</v>
      </c>
      <c r="AV609" s="619">
        <f t="shared" si="68"/>
        <v>0</v>
      </c>
      <c r="AW609" s="619">
        <f t="shared" si="68"/>
        <v>0</v>
      </c>
      <c r="AX609" s="619">
        <f t="shared" si="68"/>
        <v>0</v>
      </c>
      <c r="AY609" s="619">
        <f t="shared" si="68"/>
        <v>0</v>
      </c>
      <c r="AZ609" s="619">
        <f t="shared" si="68"/>
        <v>0</v>
      </c>
      <c r="BA609" s="620">
        <f t="shared" si="68"/>
        <v>0</v>
      </c>
      <c r="BB609" s="243"/>
      <c r="BC609" s="243"/>
      <c r="BD609" s="243"/>
      <c r="BE609" s="243"/>
      <c r="BF609" s="243"/>
      <c r="BG609" s="243"/>
      <c r="BH609" s="243"/>
      <c r="BI609" s="243"/>
      <c r="BJ609" s="243"/>
      <c r="BK609" s="243"/>
      <c r="BL609" s="243"/>
      <c r="BM609" s="243"/>
      <c r="BN609" s="243"/>
      <c r="BO609" s="243"/>
      <c r="BP609" s="243"/>
      <c r="BQ609" s="243"/>
      <c r="BR609" s="243"/>
      <c r="BS609" s="243"/>
      <c r="BT609" s="243"/>
      <c r="BU609" s="243"/>
      <c r="BV609" s="243"/>
      <c r="BW609" s="243"/>
      <c r="BX609" s="243"/>
      <c r="BY609" s="243"/>
      <c r="BZ609" s="243"/>
      <c r="CA609" s="243"/>
      <c r="CB609" s="243"/>
      <c r="CC609" s="243"/>
      <c r="CD609" s="243"/>
      <c r="CE609" s="243"/>
      <c r="CF609" s="243"/>
      <c r="CG609" s="243"/>
      <c r="CH609" s="243"/>
      <c r="CI609" s="243"/>
      <c r="CJ609" s="243"/>
      <c r="CK609" s="243"/>
      <c r="CL609" s="243"/>
      <c r="CM609" s="243"/>
      <c r="CN609" s="243"/>
      <c r="CO609" s="243"/>
      <c r="CP609" s="243"/>
      <c r="CQ609" s="243"/>
      <c r="CR609" s="243"/>
      <c r="CS609" s="243"/>
      <c r="CT609" s="243"/>
      <c r="CU609" s="243"/>
      <c r="CV609" s="243"/>
      <c r="CW609" s="243"/>
      <c r="CX609" s="243"/>
      <c r="CY609" s="243"/>
      <c r="CZ609" s="243"/>
      <c r="DA609" s="243"/>
      <c r="DB609" s="243"/>
      <c r="DC609" s="243"/>
      <c r="DD609" s="243"/>
      <c r="DE609" s="243"/>
      <c r="DF609" s="243"/>
      <c r="DG609" s="243"/>
      <c r="DH609" s="243"/>
      <c r="DI609" s="243"/>
      <c r="DJ609" s="243"/>
      <c r="DK609" s="243"/>
      <c r="DL609" s="243"/>
      <c r="DM609" s="243"/>
      <c r="DN609" s="243"/>
      <c r="DO609" s="243"/>
      <c r="DP609" s="243"/>
      <c r="DQ609" s="243"/>
      <c r="DR609" s="243"/>
      <c r="DS609" s="243"/>
      <c r="DT609" s="243"/>
      <c r="DU609" s="243"/>
      <c r="DV609" s="243"/>
      <c r="DW609" s="243"/>
      <c r="DX609" s="243"/>
      <c r="DY609" s="243"/>
      <c r="DZ609" s="243"/>
      <c r="EA609" s="243"/>
      <c r="EB609" s="243"/>
      <c r="EC609" s="243"/>
      <c r="ED609" s="243"/>
      <c r="EE609" s="243"/>
      <c r="EF609" s="243"/>
      <c r="EG609" s="243"/>
      <c r="EH609" s="243"/>
      <c r="EI609" s="243"/>
      <c r="EJ609" s="243"/>
      <c r="EK609" s="243"/>
      <c r="EL609" s="243"/>
      <c r="EM609" s="243"/>
      <c r="EN609" s="243"/>
      <c r="EO609" s="243"/>
      <c r="EP609" s="243"/>
      <c r="EQ609" s="243"/>
      <c r="ER609" s="243"/>
      <c r="ES609" s="243"/>
      <c r="ET609" s="243"/>
      <c r="EU609" s="243"/>
      <c r="EV609" s="243"/>
      <c r="EW609" s="243"/>
      <c r="EX609" s="243"/>
      <c r="EY609" s="243"/>
      <c r="EZ609" s="243"/>
      <c r="FA609" s="243"/>
      <c r="FB609" s="243"/>
      <c r="FC609" s="243"/>
      <c r="FD609" s="243"/>
      <c r="FE609" s="243"/>
      <c r="FF609" s="243"/>
      <c r="FG609" s="243"/>
      <c r="FH609" s="243"/>
      <c r="FI609" s="243"/>
      <c r="FJ609" s="243"/>
      <c r="FK609" s="243"/>
      <c r="FL609" s="243"/>
      <c r="FM609" s="243"/>
      <c r="FN609" s="243"/>
      <c r="FO609" s="243"/>
      <c r="FP609" s="243"/>
      <c r="FQ609" s="243"/>
      <c r="FR609" s="243"/>
      <c r="FS609" s="243"/>
      <c r="FT609" s="243"/>
      <c r="FU609" s="243"/>
      <c r="FV609" s="243"/>
      <c r="FW609" s="243"/>
      <c r="FX609" s="243"/>
      <c r="FY609" s="243"/>
      <c r="FZ609" s="243"/>
      <c r="GA609" s="243"/>
      <c r="GB609" s="243"/>
      <c r="GC609" s="243"/>
      <c r="GD609" s="243"/>
      <c r="GE609" s="243"/>
      <c r="GF609" s="243"/>
      <c r="GG609" s="243"/>
      <c r="GH609" s="243"/>
      <c r="GI609" s="243"/>
      <c r="GJ609" s="243"/>
      <c r="GK609" s="243"/>
      <c r="GL609" s="243"/>
      <c r="GM609" s="243"/>
      <c r="GN609" s="243"/>
      <c r="GO609" s="243"/>
      <c r="GP609" s="243"/>
      <c r="GQ609" s="243"/>
      <c r="GR609" s="243"/>
      <c r="GS609" s="243"/>
      <c r="GT609" s="243"/>
      <c r="GU609" s="243"/>
      <c r="GV609" s="243"/>
      <c r="GW609" s="243"/>
      <c r="GX609" s="243"/>
      <c r="GY609" s="243"/>
      <c r="GZ609" s="243"/>
      <c r="HA609" s="243"/>
      <c r="HB609" s="243"/>
      <c r="HC609" s="243"/>
      <c r="HD609" s="243"/>
      <c r="HE609" s="243"/>
      <c r="HF609" s="243"/>
      <c r="HG609" s="243"/>
      <c r="HH609" s="243"/>
      <c r="HI609" s="243"/>
      <c r="HJ609" s="243"/>
      <c r="HK609" s="243"/>
      <c r="HL609" s="243"/>
      <c r="HM609" s="243"/>
      <c r="HN609" s="243"/>
      <c r="HO609" s="243"/>
      <c r="HP609" s="243"/>
      <c r="HQ609" s="243"/>
      <c r="HR609" s="243"/>
      <c r="HS609" s="243"/>
      <c r="HT609" s="243"/>
      <c r="HU609" s="243"/>
      <c r="HV609" s="243"/>
      <c r="HW609" s="243"/>
      <c r="HX609" s="243"/>
      <c r="HY609" s="243"/>
      <c r="HZ609" s="243"/>
      <c r="IA609" s="243"/>
      <c r="IB609" s="243"/>
      <c r="IC609" s="243"/>
      <c r="ID609" s="243"/>
      <c r="IE609" s="243"/>
      <c r="IF609" s="243"/>
      <c r="IG609" s="243"/>
      <c r="IH609" s="243"/>
      <c r="II609" s="243"/>
      <c r="IJ609" s="243"/>
      <c r="IK609" s="243"/>
      <c r="IL609" s="243"/>
      <c r="IM609" s="243"/>
      <c r="IN609" s="243"/>
      <c r="IO609" s="243"/>
      <c r="IP609" s="243"/>
      <c r="IQ609" s="243"/>
      <c r="IR609" s="243"/>
      <c r="IS609" s="243"/>
      <c r="IT609" s="243"/>
      <c r="IU609" s="243"/>
      <c r="IV609" s="243"/>
    </row>
    <row r="610" spans="1:256" s="221" customFormat="1" outlineLevel="1"/>
    <row r="612" spans="1:256" s="221" customFormat="1">
      <c r="A612" s="331" t="s">
        <v>697</v>
      </c>
      <c r="D612" s="689">
        <f>IF('MK Shocks'!C12=0,C612,'MK Shocks'!C12)</f>
        <v>0</v>
      </c>
      <c r="E612" s="689">
        <f>IF('MK Shocks'!D12=0,D612,'MK Shocks'!D12)</f>
        <v>0</v>
      </c>
      <c r="F612" s="689">
        <f>IF('MK Shocks'!E12=0,E612,'MK Shocks'!E12)</f>
        <v>0</v>
      </c>
      <c r="G612" s="689">
        <f>IF('MK Shocks'!F12=0,F612,'MK Shocks'!F12)</f>
        <v>3.8351712318953953E-3</v>
      </c>
      <c r="H612" s="689">
        <f>IF('MK Shocks'!G12=0,G612,'MK Shocks'!G12)</f>
        <v>8.700706153009375E-3</v>
      </c>
      <c r="I612" s="689">
        <f>IF('MK Shocks'!H12=0,H612,'MK Shocks'!H12)</f>
        <v>1.2454689150252461E-2</v>
      </c>
      <c r="J612" s="689">
        <f>IF('MK Shocks'!I12=0,I612,'MK Shocks'!I12)</f>
        <v>1.6078927165250112E-2</v>
      </c>
      <c r="K612" s="689">
        <f>IF('MK Shocks'!J12=0,J612,'MK Shocks'!J12)</f>
        <v>1.9505436233864519E-2</v>
      </c>
      <c r="L612" s="689">
        <f>IF('MK Shocks'!K12=0,K612,'MK Shocks'!K12)</f>
        <v>2.2915536597469352E-2</v>
      </c>
      <c r="M612" s="689">
        <f>IF('MK Shocks'!L12=0,L612,'MK Shocks'!L12)</f>
        <v>2.463913827594922E-2</v>
      </c>
      <c r="N612" s="689">
        <f>IF('MK Shocks'!M12=0,M612,'MK Shocks'!M12)</f>
        <v>2.5585010162250246E-2</v>
      </c>
      <c r="O612" s="689">
        <f>IF('MK Shocks'!N12=0,N612,'MK Shocks'!N12)</f>
        <v>2.6881617600124107E-2</v>
      </c>
      <c r="P612" s="689">
        <f>IF('MK Shocks'!O12=0,O612,'MK Shocks'!O12)</f>
        <v>2.838376788179757E-2</v>
      </c>
      <c r="Q612" s="689">
        <f>IF('MK Shocks'!P12=0,P612,'MK Shocks'!P12)</f>
        <v>2.9956472713673625E-2</v>
      </c>
      <c r="R612" s="689">
        <f>IF('MK Shocks'!Q12=0,Q612,'MK Shocks'!Q12)</f>
        <v>3.069568679535821E-2</v>
      </c>
      <c r="S612" s="689">
        <f>IF('MK Shocks'!R12=0,R612,'MK Shocks'!R12)</f>
        <v>3.1321873814445025E-2</v>
      </c>
      <c r="T612" s="689">
        <f>IF('MK Shocks'!S12=0,S612,'MK Shocks'!S12)</f>
        <v>3.188463126378617E-2</v>
      </c>
      <c r="U612" s="689">
        <f>IF('MK Shocks'!T12=0,T612,'MK Shocks'!T12)</f>
        <v>3.2409626379525165E-2</v>
      </c>
      <c r="V612" s="689">
        <f>IF('MK Shocks'!U12=0,U612,'MK Shocks'!U12)</f>
        <v>3.2922982905849656E-2</v>
      </c>
      <c r="W612" s="689">
        <f>IF('MK Shocks'!V12=0,V612,'MK Shocks'!V12)</f>
        <v>3.3405880915081176E-2</v>
      </c>
      <c r="X612" s="689">
        <f>IF('MK Shocks'!W12=0,W612,'MK Shocks'!W12)</f>
        <v>3.3550875276806565E-2</v>
      </c>
      <c r="Y612" s="689">
        <f>IF('MK Shocks'!X12=0,X612,'MK Shocks'!X12)</f>
        <v>3.372840378383752E-2</v>
      </c>
      <c r="Z612" s="689">
        <f>IF('MK Shocks'!Y12=0,Y612,'MK Shocks'!Y12)</f>
        <v>3.3931887344898812E-2</v>
      </c>
      <c r="AA612" s="689">
        <f>IF('MK Shocks'!Z12=0,Z612,'MK Shocks'!Z12)</f>
        <v>3.4154750036279866E-2</v>
      </c>
      <c r="AB612" s="689">
        <f>IF('MK Shocks'!AA12=0,AA612,'MK Shocks'!AA12)</f>
        <v>3.439042004415211E-2</v>
      </c>
      <c r="AC612" s="689">
        <f>IF('MK Shocks'!AB12=0,AB612,'MK Shocks'!AB12)</f>
        <v>3.4632181098356501E-2</v>
      </c>
      <c r="AD612" s="689">
        <f>IF('MK Shocks'!AC12=0,AC612,'MK Shocks'!AC12)</f>
        <v>3.4872725473878909E-2</v>
      </c>
      <c r="AE612" s="689">
        <f>IF('MK Shocks'!AD12=0,AD612,'MK Shocks'!AD12)</f>
        <v>3.5104601917980843E-2</v>
      </c>
      <c r="AF612" s="689">
        <f>IF('MK Shocks'!AE12=0,AE612,'MK Shocks'!AE12)</f>
        <v>3.5320364397499235E-2</v>
      </c>
      <c r="AG612" s="689">
        <f>IF('MK Shocks'!AF12=0,AF612,'MK Shocks'!AF12)</f>
        <v>3.5512571165689129E-2</v>
      </c>
      <c r="AH612" s="689">
        <f>IF('MK Shocks'!AG12=0,AG612,'MK Shocks'!AG12)</f>
        <v>3.5512571165689129E-2</v>
      </c>
      <c r="AI612" s="689">
        <f>IF('MK Shocks'!AH12=0,AH612,'MK Shocks'!AH12)</f>
        <v>3.5512571165689129E-2</v>
      </c>
      <c r="AJ612" s="689">
        <f>IF('MK Shocks'!AI12=0,AI612,'MK Shocks'!AI12)</f>
        <v>3.5512571165689129E-2</v>
      </c>
      <c r="AK612" s="689">
        <f>IF('MK Shocks'!AJ12=0,AJ612,'MK Shocks'!AJ12)</f>
        <v>3.5512571165689129E-2</v>
      </c>
      <c r="AL612" s="689">
        <f>IF('MK Shocks'!AK12=0,AK612,'MK Shocks'!AK12)</f>
        <v>3.5512571165689129E-2</v>
      </c>
      <c r="AM612" s="689">
        <f>IF('MK Shocks'!AL12=0,AL612,'MK Shocks'!AL12)</f>
        <v>3.5512571165689129E-2</v>
      </c>
      <c r="AN612" s="689">
        <f>IF('MK Shocks'!AM12=0,AM612,'MK Shocks'!AM12)</f>
        <v>3.5512571165689129E-2</v>
      </c>
      <c r="AO612" s="689">
        <f>IF('MK Shocks'!AN12=0,AN612,'MK Shocks'!AN12)</f>
        <v>3.5512571165689129E-2</v>
      </c>
      <c r="AP612" s="689">
        <f>IF('MK Shocks'!AO12=0,AO612,'MK Shocks'!AO12)</f>
        <v>3.5512571165689129E-2</v>
      </c>
      <c r="AQ612" s="689">
        <f>IF('MK Shocks'!AP12=0,AP612,'MK Shocks'!AP12)</f>
        <v>3.5512571165689129E-2</v>
      </c>
      <c r="AR612" s="689">
        <f>IF('MK Shocks'!AQ12=0,AQ612,'MK Shocks'!AQ12)</f>
        <v>3.5512571165689129E-2</v>
      </c>
      <c r="AS612" s="689">
        <f>IF('MK Shocks'!AR12=0,AR612,'MK Shocks'!AR12)</f>
        <v>3.5512571165689129E-2</v>
      </c>
      <c r="AT612" s="689">
        <f>IF('MK Shocks'!AS12=0,AS612,'MK Shocks'!AS12)</f>
        <v>3.5512571165689129E-2</v>
      </c>
      <c r="AU612" s="689">
        <f>IF('MK Shocks'!AT12=0,AT612,'MK Shocks'!AT12)</f>
        <v>3.5512571165689129E-2</v>
      </c>
      <c r="AV612" s="689">
        <f>IF('MK Shocks'!AU12=0,AU612,'MK Shocks'!AU12)</f>
        <v>3.5512571165689129E-2</v>
      </c>
      <c r="AW612" s="689">
        <f>IF('MK Shocks'!AV12=0,AV612,'MK Shocks'!AV12)</f>
        <v>3.5512571165689129E-2</v>
      </c>
      <c r="AX612" s="689">
        <f>IF('MK Shocks'!AW12=0,AW612,'MK Shocks'!AW12)</f>
        <v>3.5512571165689129E-2</v>
      </c>
      <c r="AY612" s="689">
        <f>IF('MK Shocks'!AX12=0,AX612,'MK Shocks'!AX12)</f>
        <v>3.5512571165689129E-2</v>
      </c>
      <c r="AZ612" s="689">
        <f>IF('MK Shocks'!AY12=0,AY612,'MK Shocks'!AY12)</f>
        <v>3.5512571165689129E-2</v>
      </c>
      <c r="BA612" s="689">
        <f>IF('MK Shocks'!AZ12=0,AZ612,'MK Shocks'!AZ12)</f>
        <v>3.5512571165689129E-2</v>
      </c>
    </row>
    <row r="613" spans="1:256" s="221" customFormat="1"/>
    <row r="614" spans="1:256" s="62" customFormat="1" ht="14.25">
      <c r="A614" s="16"/>
      <c r="B614" s="621"/>
      <c r="C614" s="624"/>
      <c r="D614" s="622">
        <v>1</v>
      </c>
      <c r="E614" s="622">
        <v>2</v>
      </c>
      <c r="F614" s="622">
        <v>3</v>
      </c>
      <c r="G614" s="622">
        <v>4</v>
      </c>
      <c r="H614" s="622">
        <v>5</v>
      </c>
      <c r="I614" s="622">
        <v>6</v>
      </c>
      <c r="J614" s="622">
        <v>7</v>
      </c>
      <c r="K614" s="622">
        <v>8</v>
      </c>
      <c r="L614" s="622">
        <v>9</v>
      </c>
      <c r="M614" s="622">
        <v>10</v>
      </c>
      <c r="N614" s="622">
        <v>11</v>
      </c>
      <c r="O614" s="622">
        <v>12</v>
      </c>
      <c r="P614" s="622">
        <v>13</v>
      </c>
      <c r="Q614" s="622">
        <v>14</v>
      </c>
      <c r="R614" s="622">
        <v>15</v>
      </c>
      <c r="S614" s="622">
        <v>16</v>
      </c>
      <c r="T614" s="622">
        <v>17</v>
      </c>
      <c r="U614" s="622">
        <v>18</v>
      </c>
      <c r="V614" s="622">
        <v>19</v>
      </c>
      <c r="W614" s="622">
        <v>20</v>
      </c>
      <c r="X614" s="622">
        <v>21</v>
      </c>
      <c r="Y614" s="622">
        <v>22</v>
      </c>
      <c r="Z614" s="622">
        <v>23</v>
      </c>
      <c r="AA614" s="622">
        <v>24</v>
      </c>
      <c r="AB614" s="622">
        <v>25</v>
      </c>
      <c r="AC614" s="622">
        <v>26</v>
      </c>
      <c r="AD614" s="622">
        <v>27</v>
      </c>
      <c r="AE614" s="622">
        <v>28</v>
      </c>
      <c r="AF614" s="622">
        <v>29</v>
      </c>
      <c r="AG614" s="622">
        <v>30</v>
      </c>
      <c r="AH614" s="622">
        <v>31</v>
      </c>
      <c r="AI614" s="622">
        <v>32</v>
      </c>
      <c r="AJ614" s="622">
        <v>33</v>
      </c>
      <c r="AK614" s="622">
        <v>34</v>
      </c>
      <c r="AL614" s="622">
        <v>35</v>
      </c>
      <c r="AM614" s="622">
        <v>36</v>
      </c>
      <c r="AN614" s="622">
        <v>37</v>
      </c>
      <c r="AO614" s="622">
        <v>38</v>
      </c>
      <c r="AP614" s="622">
        <v>39</v>
      </c>
      <c r="AQ614" s="622">
        <v>40</v>
      </c>
      <c r="AR614" s="622">
        <v>41</v>
      </c>
      <c r="AS614" s="622">
        <v>42</v>
      </c>
      <c r="AT614" s="622">
        <v>43</v>
      </c>
      <c r="AU614" s="622">
        <v>44</v>
      </c>
      <c r="AV614" s="622">
        <v>45</v>
      </c>
      <c r="AW614" s="622">
        <v>46</v>
      </c>
      <c r="AX614" s="622">
        <v>47</v>
      </c>
      <c r="AY614" s="622">
        <v>48</v>
      </c>
      <c r="AZ614" s="622">
        <v>49</v>
      </c>
      <c r="BA614" s="623">
        <v>50</v>
      </c>
      <c r="BB614" s="243"/>
      <c r="BC614" s="243"/>
      <c r="BD614" s="243"/>
      <c r="BE614" s="243"/>
      <c r="BF614" s="243"/>
      <c r="BG614" s="243"/>
      <c r="BH614" s="243"/>
      <c r="BI614" s="243"/>
      <c r="BJ614" s="243"/>
      <c r="BK614" s="243"/>
      <c r="BL614" s="243"/>
      <c r="BM614" s="243"/>
      <c r="BN614" s="243"/>
      <c r="BO614" s="243"/>
      <c r="BP614" s="243"/>
      <c r="BQ614" s="243"/>
      <c r="BR614" s="243"/>
      <c r="BS614" s="243"/>
      <c r="BT614" s="243"/>
      <c r="BU614" s="243"/>
      <c r="BV614" s="243"/>
      <c r="BW614" s="243"/>
      <c r="BX614" s="243"/>
      <c r="BY614" s="243"/>
      <c r="BZ614" s="243"/>
      <c r="CA614" s="243"/>
      <c r="CB614" s="243"/>
      <c r="CC614" s="243"/>
      <c r="CD614" s="243"/>
      <c r="CE614" s="243"/>
      <c r="CF614" s="243"/>
      <c r="CG614" s="243"/>
      <c r="CH614" s="243"/>
      <c r="CI614" s="243"/>
      <c r="CJ614" s="243"/>
      <c r="CK614" s="243"/>
      <c r="CL614" s="243"/>
      <c r="CM614" s="243"/>
      <c r="CN614" s="243"/>
      <c r="CO614" s="243"/>
      <c r="CP614" s="243"/>
      <c r="CQ614" s="243"/>
      <c r="CR614" s="243"/>
      <c r="CS614" s="243"/>
      <c r="CT614" s="243"/>
      <c r="CU614" s="243"/>
      <c r="CV614" s="243"/>
      <c r="CW614" s="243"/>
      <c r="CX614" s="243"/>
      <c r="CY614" s="243"/>
      <c r="CZ614" s="243"/>
      <c r="DA614" s="243"/>
      <c r="DB614" s="243"/>
      <c r="DC614" s="243"/>
      <c r="DD614" s="243"/>
      <c r="DE614" s="243"/>
      <c r="DF614" s="243"/>
      <c r="DG614" s="243"/>
      <c r="DH614" s="243"/>
      <c r="DI614" s="243"/>
      <c r="DJ614" s="243"/>
      <c r="DK614" s="243"/>
      <c r="DL614" s="243"/>
      <c r="DM614" s="243"/>
      <c r="DN614" s="243"/>
      <c r="DO614" s="243"/>
      <c r="DP614" s="243"/>
      <c r="DQ614" s="243"/>
      <c r="DR614" s="243"/>
      <c r="DS614" s="243"/>
      <c r="DT614" s="243"/>
      <c r="DU614" s="243"/>
      <c r="DV614" s="243"/>
      <c r="DW614" s="243"/>
      <c r="DX614" s="243"/>
      <c r="DY614" s="243"/>
      <c r="DZ614" s="243"/>
      <c r="EA614" s="243"/>
      <c r="EB614" s="243"/>
      <c r="EC614" s="243"/>
      <c r="ED614" s="243"/>
      <c r="EE614" s="243"/>
      <c r="EF614" s="243"/>
      <c r="EG614" s="243"/>
      <c r="EH614" s="243"/>
      <c r="EI614" s="243"/>
      <c r="EJ614" s="243"/>
      <c r="EK614" s="243"/>
      <c r="EL614" s="243"/>
      <c r="EM614" s="243"/>
      <c r="EN614" s="243"/>
      <c r="EO614" s="243"/>
      <c r="EP614" s="243"/>
      <c r="EQ614" s="243"/>
      <c r="ER614" s="243"/>
      <c r="ES614" s="243"/>
      <c r="ET614" s="243"/>
      <c r="EU614" s="243"/>
      <c r="EV614" s="243"/>
      <c r="EW614" s="243"/>
      <c r="EX614" s="243"/>
      <c r="EY614" s="243"/>
      <c r="EZ614" s="243"/>
      <c r="FA614" s="243"/>
      <c r="FB614" s="243"/>
      <c r="FC614" s="243"/>
      <c r="FD614" s="243"/>
      <c r="FE614" s="243"/>
      <c r="FF614" s="243"/>
      <c r="FG614" s="243"/>
      <c r="FH614" s="243"/>
      <c r="FI614" s="243"/>
      <c r="FJ614" s="243"/>
      <c r="FK614" s="243"/>
      <c r="FL614" s="243"/>
      <c r="FM614" s="243"/>
      <c r="FN614" s="243"/>
      <c r="FO614" s="243"/>
      <c r="FP614" s="243"/>
      <c r="FQ614" s="243"/>
      <c r="FR614" s="243"/>
      <c r="FS614" s="243"/>
      <c r="FT614" s="243"/>
      <c r="FU614" s="243"/>
      <c r="FV614" s="243"/>
      <c r="FW614" s="243"/>
      <c r="FX614" s="243"/>
      <c r="FY614" s="243"/>
      <c r="FZ614" s="243"/>
      <c r="GA614" s="243"/>
      <c r="GB614" s="243"/>
      <c r="GC614" s="243"/>
      <c r="GD614" s="243"/>
      <c r="GE614" s="243"/>
      <c r="GF614" s="243"/>
      <c r="GG614" s="243"/>
      <c r="GH614" s="243"/>
      <c r="GI614" s="243"/>
      <c r="GJ614" s="243"/>
      <c r="GK614" s="243"/>
      <c r="GL614" s="243"/>
      <c r="GM614" s="243"/>
      <c r="GN614" s="243"/>
      <c r="GO614" s="243"/>
      <c r="GP614" s="243"/>
      <c r="GQ614" s="243"/>
      <c r="GR614" s="243"/>
      <c r="GS614" s="243"/>
      <c r="GT614" s="243"/>
      <c r="GU614" s="243"/>
      <c r="GV614" s="243"/>
      <c r="GW614" s="243"/>
      <c r="GX614" s="243"/>
      <c r="GY614" s="243"/>
      <c r="GZ614" s="243"/>
      <c r="HA614" s="243"/>
      <c r="HB614" s="243"/>
      <c r="HC614" s="243"/>
      <c r="HD614" s="243"/>
      <c r="HE614" s="243"/>
      <c r="HF614" s="243"/>
      <c r="HG614" s="243"/>
      <c r="HH614" s="243"/>
      <c r="HI614" s="243"/>
      <c r="HJ614" s="243"/>
      <c r="HK614" s="243"/>
      <c r="HL614" s="243"/>
      <c r="HM614" s="243"/>
      <c r="HN614" s="243"/>
      <c r="HO614" s="243"/>
      <c r="HP614" s="243"/>
      <c r="HQ614" s="243"/>
      <c r="HR614" s="243"/>
      <c r="HS614" s="243"/>
      <c r="HT614" s="243"/>
      <c r="HU614" s="243"/>
      <c r="HV614" s="243"/>
      <c r="HW614" s="243"/>
      <c r="HX614" s="243"/>
      <c r="HY614" s="243"/>
      <c r="HZ614" s="243"/>
      <c r="IA614" s="243"/>
      <c r="IB614" s="243"/>
      <c r="IC614" s="243"/>
      <c r="ID614" s="243"/>
      <c r="IE614" s="243"/>
      <c r="IF614" s="243"/>
      <c r="IG614" s="243"/>
      <c r="IH614" s="243"/>
      <c r="II614" s="243"/>
      <c r="IJ614" s="243"/>
      <c r="IK614" s="243"/>
      <c r="IL614" s="243"/>
      <c r="IM614" s="243"/>
      <c r="IN614" s="243"/>
      <c r="IO614" s="243"/>
      <c r="IP614" s="243"/>
      <c r="IQ614" s="243"/>
      <c r="IR614" s="243"/>
      <c r="IS614" s="243"/>
      <c r="IT614" s="243"/>
      <c r="IU614" s="243"/>
      <c r="IV614" s="243"/>
    </row>
    <row r="615" spans="1:256" s="332" customFormat="1">
      <c r="A615" s="607" t="s">
        <v>606</v>
      </c>
      <c r="B615" s="974">
        <f>0</f>
        <v>0</v>
      </c>
      <c r="C615" s="975"/>
      <c r="D615" s="625">
        <f t="shared" ref="D615:AI615" si="69">D612</f>
        <v>0</v>
      </c>
      <c r="E615" s="626">
        <f t="shared" si="69"/>
        <v>0</v>
      </c>
      <c r="F615" s="626">
        <f t="shared" si="69"/>
        <v>0</v>
      </c>
      <c r="G615" s="626">
        <f t="shared" si="69"/>
        <v>3.8351712318953953E-3</v>
      </c>
      <c r="H615" s="626">
        <f t="shared" si="69"/>
        <v>8.700706153009375E-3</v>
      </c>
      <c r="I615" s="626">
        <f t="shared" si="69"/>
        <v>1.2454689150252461E-2</v>
      </c>
      <c r="J615" s="626">
        <f t="shared" si="69"/>
        <v>1.6078927165250112E-2</v>
      </c>
      <c r="K615" s="626">
        <f t="shared" si="69"/>
        <v>1.9505436233864519E-2</v>
      </c>
      <c r="L615" s="626">
        <f t="shared" si="69"/>
        <v>2.2915536597469352E-2</v>
      </c>
      <c r="M615" s="626">
        <f t="shared" si="69"/>
        <v>2.463913827594922E-2</v>
      </c>
      <c r="N615" s="626">
        <f t="shared" si="69"/>
        <v>2.5585010162250246E-2</v>
      </c>
      <c r="O615" s="626">
        <f t="shared" si="69"/>
        <v>2.6881617600124107E-2</v>
      </c>
      <c r="P615" s="626">
        <f t="shared" si="69"/>
        <v>2.838376788179757E-2</v>
      </c>
      <c r="Q615" s="626">
        <f t="shared" si="69"/>
        <v>2.9956472713673625E-2</v>
      </c>
      <c r="R615" s="626">
        <f t="shared" si="69"/>
        <v>3.069568679535821E-2</v>
      </c>
      <c r="S615" s="626">
        <f t="shared" si="69"/>
        <v>3.1321873814445025E-2</v>
      </c>
      <c r="T615" s="626">
        <f t="shared" si="69"/>
        <v>3.188463126378617E-2</v>
      </c>
      <c r="U615" s="626">
        <f t="shared" si="69"/>
        <v>3.2409626379525165E-2</v>
      </c>
      <c r="V615" s="626">
        <f t="shared" si="69"/>
        <v>3.2922982905849656E-2</v>
      </c>
      <c r="W615" s="626">
        <f t="shared" si="69"/>
        <v>3.3405880915081176E-2</v>
      </c>
      <c r="X615" s="626">
        <f t="shared" si="69"/>
        <v>3.3550875276806565E-2</v>
      </c>
      <c r="Y615" s="626">
        <f t="shared" si="69"/>
        <v>3.372840378383752E-2</v>
      </c>
      <c r="Z615" s="626">
        <f t="shared" si="69"/>
        <v>3.3931887344898812E-2</v>
      </c>
      <c r="AA615" s="626">
        <f t="shared" si="69"/>
        <v>3.4154750036279866E-2</v>
      </c>
      <c r="AB615" s="626">
        <f t="shared" si="69"/>
        <v>3.439042004415211E-2</v>
      </c>
      <c r="AC615" s="626">
        <f t="shared" si="69"/>
        <v>3.4632181098356501E-2</v>
      </c>
      <c r="AD615" s="626">
        <f t="shared" si="69"/>
        <v>3.4872725473878909E-2</v>
      </c>
      <c r="AE615" s="626">
        <f t="shared" si="69"/>
        <v>3.5104601917980843E-2</v>
      </c>
      <c r="AF615" s="626">
        <f t="shared" si="69"/>
        <v>3.5320364397499235E-2</v>
      </c>
      <c r="AG615" s="626">
        <f t="shared" si="69"/>
        <v>3.5512571165689129E-2</v>
      </c>
      <c r="AH615" s="626">
        <f t="shared" si="69"/>
        <v>3.5512571165689129E-2</v>
      </c>
      <c r="AI615" s="626">
        <f t="shared" si="69"/>
        <v>3.5512571165689129E-2</v>
      </c>
      <c r="AJ615" s="626">
        <f t="shared" ref="AJ615:BA615" si="70">AJ612</f>
        <v>3.5512571165689129E-2</v>
      </c>
      <c r="AK615" s="626">
        <f t="shared" si="70"/>
        <v>3.5512571165689129E-2</v>
      </c>
      <c r="AL615" s="626">
        <f t="shared" si="70"/>
        <v>3.5512571165689129E-2</v>
      </c>
      <c r="AM615" s="626">
        <f t="shared" si="70"/>
        <v>3.5512571165689129E-2</v>
      </c>
      <c r="AN615" s="626">
        <f t="shared" si="70"/>
        <v>3.5512571165689129E-2</v>
      </c>
      <c r="AO615" s="626">
        <f t="shared" si="70"/>
        <v>3.5512571165689129E-2</v>
      </c>
      <c r="AP615" s="626">
        <f t="shared" si="70"/>
        <v>3.5512571165689129E-2</v>
      </c>
      <c r="AQ615" s="626">
        <f t="shared" si="70"/>
        <v>3.5512571165689129E-2</v>
      </c>
      <c r="AR615" s="626">
        <f t="shared" si="70"/>
        <v>3.5512571165689129E-2</v>
      </c>
      <c r="AS615" s="626">
        <f t="shared" si="70"/>
        <v>3.5512571165689129E-2</v>
      </c>
      <c r="AT615" s="626">
        <f t="shared" si="70"/>
        <v>3.5512571165689129E-2</v>
      </c>
      <c r="AU615" s="626">
        <f t="shared" si="70"/>
        <v>3.5512571165689129E-2</v>
      </c>
      <c r="AV615" s="626">
        <f t="shared" si="70"/>
        <v>3.5512571165689129E-2</v>
      </c>
      <c r="AW615" s="626">
        <f t="shared" si="70"/>
        <v>3.5512571165689129E-2</v>
      </c>
      <c r="AX615" s="626">
        <f t="shared" si="70"/>
        <v>3.5512571165689129E-2</v>
      </c>
      <c r="AY615" s="626">
        <f t="shared" si="70"/>
        <v>3.5512571165689129E-2</v>
      </c>
      <c r="AZ615" s="626">
        <f t="shared" si="70"/>
        <v>3.5512571165689129E-2</v>
      </c>
      <c r="BA615" s="627">
        <f t="shared" si="70"/>
        <v>3.5512571165689129E-2</v>
      </c>
      <c r="BB615" s="243"/>
      <c r="BC615" s="243"/>
      <c r="BD615" s="243"/>
      <c r="BE615" s="243"/>
      <c r="BF615" s="243"/>
      <c r="BG615" s="243"/>
      <c r="BH615" s="243"/>
      <c r="BI615" s="243"/>
      <c r="BJ615" s="243"/>
      <c r="BK615" s="243"/>
      <c r="BL615" s="243"/>
      <c r="BM615" s="243"/>
      <c r="BN615" s="243"/>
      <c r="BO615" s="243"/>
      <c r="BP615" s="243"/>
      <c r="BQ615" s="243"/>
      <c r="BR615" s="243"/>
      <c r="BS615" s="243"/>
      <c r="BT615" s="243"/>
      <c r="BU615" s="243"/>
      <c r="BV615" s="243"/>
      <c r="BW615" s="243"/>
      <c r="BX615" s="243"/>
      <c r="BY615" s="243"/>
      <c r="BZ615" s="243"/>
      <c r="CA615" s="243"/>
      <c r="CB615" s="243"/>
      <c r="CC615" s="243"/>
      <c r="CD615" s="243"/>
      <c r="CE615" s="243"/>
      <c r="CF615" s="243"/>
      <c r="CG615" s="243"/>
      <c r="CH615" s="243"/>
      <c r="CI615" s="243"/>
      <c r="CJ615" s="243"/>
      <c r="CK615" s="243"/>
      <c r="CL615" s="243"/>
      <c r="CM615" s="243"/>
      <c r="CN615" s="243"/>
      <c r="CO615" s="243"/>
      <c r="CP615" s="243"/>
      <c r="CQ615" s="243"/>
      <c r="CR615" s="243"/>
      <c r="CS615" s="243"/>
      <c r="CT615" s="243"/>
      <c r="CU615" s="243"/>
      <c r="CV615" s="243"/>
      <c r="CW615" s="243"/>
      <c r="CX615" s="243"/>
      <c r="CY615" s="243"/>
      <c r="CZ615" s="243"/>
      <c r="DA615" s="243"/>
      <c r="DB615" s="243"/>
      <c r="DC615" s="243"/>
      <c r="DD615" s="243"/>
      <c r="DE615" s="243"/>
      <c r="DF615" s="243"/>
      <c r="DG615" s="243"/>
      <c r="DH615" s="243"/>
      <c r="DI615" s="243"/>
      <c r="DJ615" s="243"/>
      <c r="DK615" s="243"/>
      <c r="DL615" s="243"/>
      <c r="DM615" s="243"/>
      <c r="DN615" s="243"/>
      <c r="DO615" s="243"/>
      <c r="DP615" s="243"/>
      <c r="DQ615" s="243"/>
      <c r="DR615" s="243"/>
      <c r="DS615" s="243"/>
      <c r="DT615" s="243"/>
      <c r="DU615" s="243"/>
      <c r="DV615" s="243"/>
      <c r="DW615" s="243"/>
      <c r="DX615" s="243"/>
      <c r="DY615" s="243"/>
      <c r="DZ615" s="243"/>
      <c r="EA615" s="243"/>
      <c r="EB615" s="243"/>
      <c r="EC615" s="243"/>
      <c r="ED615" s="243"/>
      <c r="EE615" s="243"/>
      <c r="EF615" s="243"/>
      <c r="EG615" s="243"/>
      <c r="EH615" s="243"/>
      <c r="EI615" s="243"/>
      <c r="EJ615" s="243"/>
      <c r="EK615" s="243"/>
      <c r="EL615" s="243"/>
      <c r="EM615" s="243"/>
      <c r="EN615" s="243"/>
      <c r="EO615" s="243"/>
      <c r="EP615" s="243"/>
      <c r="EQ615" s="243"/>
      <c r="ER615" s="243"/>
      <c r="ES615" s="243"/>
      <c r="ET615" s="243"/>
      <c r="EU615" s="243"/>
      <c r="EV615" s="243"/>
      <c r="EW615" s="243"/>
      <c r="EX615" s="243"/>
      <c r="EY615" s="243"/>
      <c r="EZ615" s="243"/>
      <c r="FA615" s="243"/>
      <c r="FB615" s="243"/>
      <c r="FC615" s="243"/>
      <c r="FD615" s="243"/>
      <c r="FE615" s="243"/>
      <c r="FF615" s="243"/>
      <c r="FG615" s="243"/>
      <c r="FH615" s="243"/>
      <c r="FI615" s="243"/>
      <c r="FJ615" s="243"/>
      <c r="FK615" s="243"/>
      <c r="FL615" s="243"/>
      <c r="FM615" s="243"/>
      <c r="FN615" s="243"/>
      <c r="FO615" s="243"/>
      <c r="FP615" s="243"/>
      <c r="FQ615" s="243"/>
      <c r="FR615" s="243"/>
      <c r="FS615" s="243"/>
      <c r="FT615" s="243"/>
      <c r="FU615" s="243"/>
      <c r="FV615" s="243"/>
      <c r="FW615" s="243"/>
      <c r="FX615" s="243"/>
      <c r="FY615" s="243"/>
      <c r="FZ615" s="243"/>
      <c r="GA615" s="243"/>
      <c r="GB615" s="243"/>
      <c r="GC615" s="243"/>
      <c r="GD615" s="243"/>
      <c r="GE615" s="243"/>
      <c r="GF615" s="243"/>
      <c r="GG615" s="243"/>
      <c r="GH615" s="243"/>
      <c r="GI615" s="243"/>
      <c r="GJ615" s="243"/>
      <c r="GK615" s="243"/>
      <c r="GL615" s="243"/>
      <c r="GM615" s="243"/>
      <c r="GN615" s="243"/>
      <c r="GO615" s="243"/>
      <c r="GP615" s="243"/>
      <c r="GQ615" s="243"/>
      <c r="GR615" s="243"/>
      <c r="GS615" s="243"/>
      <c r="GT615" s="243"/>
      <c r="GU615" s="243"/>
      <c r="GV615" s="243"/>
      <c r="GW615" s="243"/>
      <c r="GX615" s="243"/>
      <c r="GY615" s="243"/>
      <c r="GZ615" s="243"/>
      <c r="HA615" s="243"/>
      <c r="HB615" s="243"/>
      <c r="HC615" s="243"/>
      <c r="HD615" s="243"/>
      <c r="HE615" s="243"/>
      <c r="HF615" s="243"/>
      <c r="HG615" s="243"/>
      <c r="HH615" s="243"/>
      <c r="HI615" s="243"/>
      <c r="HJ615" s="243"/>
      <c r="HK615" s="243"/>
      <c r="HL615" s="243"/>
      <c r="HM615" s="243"/>
      <c r="HN615" s="243"/>
      <c r="HO615" s="243"/>
      <c r="HP615" s="243"/>
      <c r="HQ615" s="243"/>
      <c r="HR615" s="243"/>
      <c r="HS615" s="243"/>
      <c r="HT615" s="243"/>
      <c r="HU615" s="243"/>
      <c r="HV615" s="243"/>
      <c r="HW615" s="243"/>
      <c r="HX615" s="243"/>
      <c r="HY615" s="243"/>
      <c r="HZ615" s="243"/>
      <c r="IA615" s="243"/>
      <c r="IB615" s="243"/>
      <c r="IC615" s="243"/>
      <c r="ID615" s="243"/>
      <c r="IE615" s="243"/>
      <c r="IF615" s="243"/>
      <c r="IG615" s="243"/>
      <c r="IH615" s="243"/>
      <c r="II615" s="243"/>
      <c r="IJ615" s="243"/>
      <c r="IK615" s="243"/>
      <c r="IL615" s="243"/>
      <c r="IM615" s="243"/>
      <c r="IN615" s="243"/>
      <c r="IO615" s="243"/>
      <c r="IP615" s="243"/>
      <c r="IQ615" s="243"/>
      <c r="IR615" s="243"/>
      <c r="IS615" s="243"/>
      <c r="IT615" s="243"/>
      <c r="IU615" s="243"/>
      <c r="IV615" s="243"/>
    </row>
    <row r="616" spans="1:256" s="897" customFormat="1">
      <c r="A616" s="608"/>
      <c r="B616" s="976">
        <v>1</v>
      </c>
      <c r="C616" s="977"/>
      <c r="D616" s="612"/>
      <c r="E616" s="613">
        <f t="shared" ref="E616:N625" si="71">IF(E$3&gt;$B616,(((1+E$615)^E$3)/((1+HLOOKUP($B616,$D$614:$AG$615,2))^$B616))^(1/(E$3-$B616))-1,0)</f>
        <v>0</v>
      </c>
      <c r="F616" s="613">
        <f t="shared" si="71"/>
        <v>0</v>
      </c>
      <c r="G616" s="613">
        <f t="shared" si="71"/>
        <v>5.1168274253861057E-3</v>
      </c>
      <c r="H616" s="613">
        <f t="shared" si="71"/>
        <v>1.0887685542128489E-2</v>
      </c>
      <c r="I616" s="613">
        <f t="shared" si="71"/>
        <v>1.4964179815419421E-2</v>
      </c>
      <c r="J616" s="613">
        <f t="shared" si="71"/>
        <v>1.8783771962650464E-2</v>
      </c>
      <c r="K616" s="613">
        <f t="shared" si="71"/>
        <v>2.2322813714210632E-2</v>
      </c>
      <c r="L616" s="613">
        <f t="shared" si="71"/>
        <v>2.5816657136652932E-2</v>
      </c>
      <c r="M616" s="613">
        <f t="shared" si="71"/>
        <v>2.7414024377533597E-2</v>
      </c>
      <c r="N616" s="613">
        <f t="shared" si="71"/>
        <v>2.8179240750659584E-2</v>
      </c>
      <c r="O616" s="613">
        <f t="shared" ref="O616:X625" si="72">IF(O$3&gt;$B616,(((1+O$615)^O$3)/((1+HLOOKUP($B616,$D$614:$AG$615,2))^$B616))^(1/(O$3-$B616))-1,0)</f>
        <v>2.9360945280748396E-2</v>
      </c>
      <c r="P616" s="613">
        <f t="shared" si="72"/>
        <v>3.0785136316120232E-2</v>
      </c>
      <c r="Q616" s="613">
        <f t="shared" si="72"/>
        <v>3.2297649018826036E-2</v>
      </c>
      <c r="R616" s="613">
        <f t="shared" si="72"/>
        <v>3.2923952811994006E-2</v>
      </c>
      <c r="S616" s="613">
        <f t="shared" si="72"/>
        <v>3.3444546002360021E-2</v>
      </c>
      <c r="T616" s="613">
        <f t="shared" si="72"/>
        <v>3.3910844764375891E-2</v>
      </c>
      <c r="U616" s="613">
        <f t="shared" si="72"/>
        <v>3.4348458444669605E-2</v>
      </c>
      <c r="V616" s="613">
        <f t="shared" si="72"/>
        <v>3.4783494964870654E-2</v>
      </c>
      <c r="W616" s="613">
        <f t="shared" si="72"/>
        <v>3.5194677090988113E-2</v>
      </c>
      <c r="X616" s="613">
        <f t="shared" si="72"/>
        <v>3.5257658745791787E-2</v>
      </c>
      <c r="Y616" s="613">
        <f t="shared" ref="Y616:AH625" si="73">IF(Y$3&gt;$B616,(((1+Y$615)^Y$3)/((1+HLOOKUP($B616,$D$614:$AG$615,2))^$B616))^(1/(Y$3-$B616))-1,0)</f>
        <v>3.5362594964412963E-2</v>
      </c>
      <c r="Z616" s="613">
        <f t="shared" si="73"/>
        <v>3.5501312304158317E-2</v>
      </c>
      <c r="AA616" s="613">
        <f t="shared" si="73"/>
        <v>3.5665918027638854E-2</v>
      </c>
      <c r="AB616" s="613">
        <f t="shared" si="73"/>
        <v>3.5848743154709428E-2</v>
      </c>
      <c r="AC616" s="613">
        <f t="shared" si="73"/>
        <v>3.6042143736581433E-2</v>
      </c>
      <c r="AD616" s="613">
        <f t="shared" si="73"/>
        <v>3.6238003404256647E-2</v>
      </c>
      <c r="AE616" s="613">
        <f t="shared" si="73"/>
        <v>3.642817639032403E-2</v>
      </c>
      <c r="AF616" s="613">
        <f t="shared" si="73"/>
        <v>3.6604621393127923E-2</v>
      </c>
      <c r="AG616" s="613">
        <f t="shared" si="73"/>
        <v>3.6759383519333833E-2</v>
      </c>
      <c r="AH616" s="613">
        <f t="shared" si="73"/>
        <v>3.6717798931110268E-2</v>
      </c>
      <c r="AI616" s="613">
        <f t="shared" ref="AI616:AR625" si="74">IF(AI$3&gt;$B616,(((1+AI$615)^AI$3)/((1+HLOOKUP($B616,$D$614:$AG$615,2))^$B616))^(1/(AI$3-$B616))-1,0)</f>
        <v>3.6678898729567644E-2</v>
      </c>
      <c r="AJ616" s="613">
        <f t="shared" si="74"/>
        <v>3.6642431116264085E-2</v>
      </c>
      <c r="AK616" s="613">
        <f t="shared" si="74"/>
        <v>3.6608174829911855E-2</v>
      </c>
      <c r="AL616" s="613">
        <f t="shared" si="74"/>
        <v>3.6575934653316544E-2</v>
      </c>
      <c r="AM616" s="613">
        <f t="shared" si="74"/>
        <v>3.6545537690938046E-2</v>
      </c>
      <c r="AN616" s="613">
        <f t="shared" si="74"/>
        <v>3.6516830267159239E-2</v>
      </c>
      <c r="AO616" s="613">
        <f t="shared" si="74"/>
        <v>3.6489675327774806E-2</v>
      </c>
      <c r="AP616" s="613">
        <f t="shared" si="74"/>
        <v>3.6463950251960142E-2</v>
      </c>
      <c r="AQ616" s="613">
        <f t="shared" si="74"/>
        <v>3.643954500101021E-2</v>
      </c>
      <c r="AR616" s="613">
        <f t="shared" si="74"/>
        <v>3.6416360544888393E-2</v>
      </c>
      <c r="AS616" s="613">
        <f t="shared" ref="AS616:BA625" si="75">IF(AS$3&gt;$B616,(((1+AS$615)^AS$3)/((1+HLOOKUP($B616,$D$614:$AG$615,2))^$B616))^(1/(AS$3-$B616))-1,0)</f>
        <v>3.6394307519135749E-2</v>
      </c>
      <c r="AT616" s="613">
        <f t="shared" si="75"/>
        <v>3.6373305073728712E-2</v>
      </c>
      <c r="AU616" s="613">
        <f t="shared" si="75"/>
        <v>3.6353279882626932E-2</v>
      </c>
      <c r="AV616" s="613">
        <f t="shared" si="75"/>
        <v>3.6334165288436582E-2</v>
      </c>
      <c r="AW616" s="613">
        <f t="shared" si="75"/>
        <v>3.631590056116174E-2</v>
      </c>
      <c r="AX616" s="613">
        <f t="shared" si="75"/>
        <v>3.629843025367907E-2</v>
      </c>
      <c r="AY616" s="613">
        <f t="shared" si="75"/>
        <v>3.6281703639519769E-2</v>
      </c>
      <c r="AZ616" s="613">
        <f t="shared" si="75"/>
        <v>3.6265674220957722E-2</v>
      </c>
      <c r="BA616" s="614">
        <f t="shared" si="75"/>
        <v>3.625029929735013E-2</v>
      </c>
      <c r="BB616" s="243"/>
      <c r="BC616" s="243"/>
      <c r="BD616" s="243"/>
      <c r="BE616" s="243"/>
      <c r="BF616" s="243"/>
      <c r="BG616" s="243"/>
      <c r="BH616" s="243"/>
      <c r="BI616" s="243"/>
      <c r="BJ616" s="243"/>
      <c r="BK616" s="243"/>
      <c r="BL616" s="243"/>
      <c r="BM616" s="243"/>
      <c r="BN616" s="243"/>
      <c r="BO616" s="243"/>
      <c r="BP616" s="243"/>
      <c r="BQ616" s="243"/>
      <c r="BR616" s="243"/>
      <c r="BS616" s="243"/>
      <c r="BT616" s="243"/>
      <c r="BU616" s="243"/>
      <c r="BV616" s="243"/>
      <c r="BW616" s="243"/>
      <c r="BX616" s="243"/>
      <c r="BY616" s="243"/>
      <c r="BZ616" s="243"/>
      <c r="CA616" s="243"/>
      <c r="CB616" s="243"/>
      <c r="CC616" s="243"/>
      <c r="CD616" s="243"/>
      <c r="CE616" s="243"/>
      <c r="CF616" s="243"/>
      <c r="CG616" s="243"/>
      <c r="CH616" s="243"/>
      <c r="CI616" s="243"/>
      <c r="CJ616" s="243"/>
      <c r="CK616" s="243"/>
      <c r="CL616" s="243"/>
      <c r="CM616" s="243"/>
      <c r="CN616" s="243"/>
      <c r="CO616" s="243"/>
      <c r="CP616" s="243"/>
      <c r="CQ616" s="243"/>
      <c r="CR616" s="243"/>
      <c r="CS616" s="243"/>
      <c r="CT616" s="243"/>
      <c r="CU616" s="243"/>
      <c r="CV616" s="243"/>
      <c r="CW616" s="243"/>
      <c r="CX616" s="243"/>
      <c r="CY616" s="243"/>
      <c r="CZ616" s="243"/>
      <c r="DA616" s="243"/>
      <c r="DB616" s="243"/>
      <c r="DC616" s="243"/>
      <c r="DD616" s="243"/>
      <c r="DE616" s="243"/>
      <c r="DF616" s="243"/>
      <c r="DG616" s="243"/>
      <c r="DH616" s="243"/>
      <c r="DI616" s="243"/>
      <c r="DJ616" s="243"/>
      <c r="DK616" s="243"/>
      <c r="DL616" s="243"/>
      <c r="DM616" s="243"/>
      <c r="DN616" s="243"/>
      <c r="DO616" s="243"/>
      <c r="DP616" s="243"/>
      <c r="DQ616" s="243"/>
      <c r="DR616" s="243"/>
      <c r="DS616" s="243"/>
      <c r="DT616" s="243"/>
      <c r="DU616" s="243"/>
      <c r="DV616" s="243"/>
      <c r="DW616" s="243"/>
      <c r="DX616" s="243"/>
      <c r="DY616" s="243"/>
      <c r="DZ616" s="243"/>
      <c r="EA616" s="243"/>
      <c r="EB616" s="243"/>
      <c r="EC616" s="243"/>
      <c r="ED616" s="243"/>
      <c r="EE616" s="243"/>
      <c r="EF616" s="243"/>
      <c r="EG616" s="243"/>
      <c r="EH616" s="243"/>
      <c r="EI616" s="243"/>
      <c r="EJ616" s="243"/>
      <c r="EK616" s="243"/>
      <c r="EL616" s="243"/>
      <c r="EM616" s="243"/>
      <c r="EN616" s="243"/>
      <c r="EO616" s="243"/>
      <c r="EP616" s="243"/>
      <c r="EQ616" s="243"/>
      <c r="ER616" s="243"/>
      <c r="ES616" s="243"/>
      <c r="ET616" s="243"/>
      <c r="EU616" s="243"/>
      <c r="EV616" s="243"/>
      <c r="EW616" s="243"/>
      <c r="EX616" s="243"/>
      <c r="EY616" s="243"/>
      <c r="EZ616" s="243"/>
      <c r="FA616" s="243"/>
      <c r="FB616" s="243"/>
      <c r="FC616" s="243"/>
      <c r="FD616" s="243"/>
      <c r="FE616" s="243"/>
      <c r="FF616" s="243"/>
      <c r="FG616" s="243"/>
      <c r="FH616" s="243"/>
      <c r="FI616" s="243"/>
      <c r="FJ616" s="243"/>
      <c r="FK616" s="243"/>
      <c r="FL616" s="243"/>
      <c r="FM616" s="243"/>
      <c r="FN616" s="243"/>
      <c r="FO616" s="243"/>
      <c r="FP616" s="243"/>
      <c r="FQ616" s="243"/>
      <c r="FR616" s="243"/>
      <c r="FS616" s="243"/>
      <c r="FT616" s="243"/>
      <c r="FU616" s="243"/>
      <c r="FV616" s="243"/>
      <c r="FW616" s="243"/>
      <c r="FX616" s="243"/>
      <c r="FY616" s="243"/>
      <c r="FZ616" s="243"/>
      <c r="GA616" s="243"/>
      <c r="GB616" s="243"/>
      <c r="GC616" s="243"/>
      <c r="GD616" s="243"/>
      <c r="GE616" s="243"/>
      <c r="GF616" s="243"/>
      <c r="GG616" s="243"/>
      <c r="GH616" s="243"/>
      <c r="GI616" s="243"/>
      <c r="GJ616" s="243"/>
      <c r="GK616" s="243"/>
      <c r="GL616" s="243"/>
      <c r="GM616" s="243"/>
      <c r="GN616" s="243"/>
      <c r="GO616" s="243"/>
      <c r="GP616" s="243"/>
      <c r="GQ616" s="243"/>
      <c r="GR616" s="243"/>
      <c r="GS616" s="243"/>
      <c r="GT616" s="243"/>
      <c r="GU616" s="243"/>
      <c r="GV616" s="243"/>
      <c r="GW616" s="243"/>
      <c r="GX616" s="243"/>
      <c r="GY616" s="243"/>
      <c r="GZ616" s="243"/>
      <c r="HA616" s="243"/>
      <c r="HB616" s="243"/>
      <c r="HC616" s="243"/>
      <c r="HD616" s="243"/>
      <c r="HE616" s="243"/>
      <c r="HF616" s="243"/>
      <c r="HG616" s="243"/>
      <c r="HH616" s="243"/>
      <c r="HI616" s="243"/>
      <c r="HJ616" s="243"/>
      <c r="HK616" s="243"/>
      <c r="HL616" s="243"/>
      <c r="HM616" s="243"/>
      <c r="HN616" s="243"/>
      <c r="HO616" s="243"/>
      <c r="HP616" s="243"/>
      <c r="HQ616" s="243"/>
      <c r="HR616" s="243"/>
      <c r="HS616" s="243"/>
      <c r="HT616" s="243"/>
      <c r="HU616" s="243"/>
      <c r="HV616" s="243"/>
      <c r="HW616" s="243"/>
      <c r="HX616" s="243"/>
      <c r="HY616" s="243"/>
      <c r="HZ616" s="243"/>
      <c r="IA616" s="243"/>
      <c r="IB616" s="243"/>
      <c r="IC616" s="243"/>
      <c r="ID616" s="243"/>
      <c r="IE616" s="243"/>
      <c r="IF616" s="243"/>
      <c r="IG616" s="243"/>
      <c r="IH616" s="243"/>
      <c r="II616" s="243"/>
      <c r="IJ616" s="243"/>
      <c r="IK616" s="243"/>
      <c r="IL616" s="243"/>
      <c r="IM616" s="243"/>
      <c r="IN616" s="243"/>
      <c r="IO616" s="243"/>
      <c r="IP616" s="243"/>
      <c r="IQ616" s="243"/>
      <c r="IR616" s="243"/>
      <c r="IS616" s="243"/>
      <c r="IT616" s="243"/>
      <c r="IU616" s="243"/>
      <c r="IV616" s="243"/>
    </row>
    <row r="617" spans="1:256" s="897" customFormat="1" outlineLevel="1">
      <c r="A617" s="608"/>
      <c r="B617" s="970">
        <v>2</v>
      </c>
      <c r="C617" s="971"/>
      <c r="D617" s="615"/>
      <c r="E617" s="616">
        <f t="shared" si="71"/>
        <v>0</v>
      </c>
      <c r="F617" s="616">
        <f t="shared" si="71"/>
        <v>0</v>
      </c>
      <c r="G617" s="616">
        <f t="shared" si="71"/>
        <v>7.6850510021686524E-3</v>
      </c>
      <c r="H617" s="616">
        <f t="shared" si="71"/>
        <v>1.4543193207315008E-2</v>
      </c>
      <c r="I617" s="616">
        <f t="shared" si="71"/>
        <v>1.874008326887866E-2</v>
      </c>
      <c r="J617" s="616">
        <f t="shared" si="71"/>
        <v>2.2582655660527529E-2</v>
      </c>
      <c r="K617" s="616">
        <f t="shared" si="71"/>
        <v>2.6091431907223628E-2</v>
      </c>
      <c r="L617" s="616">
        <f t="shared" si="71"/>
        <v>2.9558762574984021E-2</v>
      </c>
      <c r="M617" s="616">
        <f t="shared" si="71"/>
        <v>3.0893202123326802E-2</v>
      </c>
      <c r="N617" s="616">
        <f t="shared" si="71"/>
        <v>3.1358880242382092E-2</v>
      </c>
      <c r="O617" s="616">
        <f t="shared" si="72"/>
        <v>3.2344041484639208E-2</v>
      </c>
      <c r="P617" s="616">
        <f t="shared" si="72"/>
        <v>3.3630347604935995E-2</v>
      </c>
      <c r="Q617" s="616">
        <f t="shared" si="72"/>
        <v>3.5035748245521026E-2</v>
      </c>
      <c r="R617" s="616">
        <f t="shared" si="72"/>
        <v>3.5501015641389078E-2</v>
      </c>
      <c r="S617" s="616">
        <f t="shared" si="72"/>
        <v>3.5875807265983051E-2</v>
      </c>
      <c r="T617" s="616">
        <f t="shared" si="72"/>
        <v>3.6212030269484163E-2</v>
      </c>
      <c r="U617" s="616">
        <f t="shared" si="72"/>
        <v>3.653399706797722E-2</v>
      </c>
      <c r="V617" s="616">
        <f t="shared" si="72"/>
        <v>3.6866856825263028E-2</v>
      </c>
      <c r="W617" s="616">
        <f t="shared" si="72"/>
        <v>3.718586015808012E-2</v>
      </c>
      <c r="X617" s="616">
        <f t="shared" si="72"/>
        <v>3.714738301630871E-2</v>
      </c>
      <c r="Y617" s="616">
        <f t="shared" si="73"/>
        <v>3.7163189299580734E-2</v>
      </c>
      <c r="Z617" s="616">
        <f t="shared" si="73"/>
        <v>3.7222939825723778E-2</v>
      </c>
      <c r="AA617" s="616">
        <f t="shared" si="73"/>
        <v>3.7316983490780276E-2</v>
      </c>
      <c r="AB617" s="616">
        <f t="shared" si="73"/>
        <v>3.7436209012418287E-2</v>
      </c>
      <c r="AC617" s="616">
        <f t="shared" si="73"/>
        <v>3.7571771647025631E-2</v>
      </c>
      <c r="AD617" s="616">
        <f t="shared" si="73"/>
        <v>3.7714526716661201E-2</v>
      </c>
      <c r="AE617" s="616">
        <f t="shared" si="73"/>
        <v>3.7855457071118259E-2</v>
      </c>
      <c r="AF617" s="616">
        <f t="shared" si="73"/>
        <v>3.7985783015818564E-2</v>
      </c>
      <c r="AG617" s="616">
        <f t="shared" si="73"/>
        <v>3.80969198501242E-2</v>
      </c>
      <c r="AH617" s="616">
        <f t="shared" si="73"/>
        <v>3.8007697101537508E-2</v>
      </c>
      <c r="AI617" s="616">
        <f t="shared" si="74"/>
        <v>3.7924429454939901E-2</v>
      </c>
      <c r="AJ617" s="616">
        <f t="shared" si="74"/>
        <v>3.7846539961694958E-2</v>
      </c>
      <c r="AK617" s="616">
        <f t="shared" si="74"/>
        <v>3.7773523870325176E-2</v>
      </c>
      <c r="AL617" s="616">
        <f t="shared" si="74"/>
        <v>3.7704937675995254E-2</v>
      </c>
      <c r="AM617" s="616">
        <f t="shared" si="74"/>
        <v>3.7640390104420218E-2</v>
      </c>
      <c r="AN617" s="616">
        <f t="shared" si="74"/>
        <v>3.7579534642926404E-2</v>
      </c>
      <c r="AO617" s="616">
        <f t="shared" si="74"/>
        <v>3.7522063317541932E-2</v>
      </c>
      <c r="AP617" s="616">
        <f t="shared" si="74"/>
        <v>3.74677014801581E-2</v>
      </c>
      <c r="AQ617" s="616">
        <f t="shared" si="74"/>
        <v>3.7416203419522898E-2</v>
      </c>
      <c r="AR617" s="616">
        <f t="shared" si="74"/>
        <v>3.7367348648073895E-2</v>
      </c>
      <c r="AS617" s="616">
        <f t="shared" si="75"/>
        <v>3.7320938746226995E-2</v>
      </c>
      <c r="AT617" s="616">
        <f t="shared" si="75"/>
        <v>3.727679466887257E-2</v>
      </c>
      <c r="AU617" s="616">
        <f t="shared" si="75"/>
        <v>3.7234754436974438E-2</v>
      </c>
      <c r="AV617" s="616">
        <f t="shared" si="75"/>
        <v>3.7194671151535852E-2</v>
      </c>
      <c r="AW617" s="616">
        <f t="shared" si="75"/>
        <v>3.7156411278598256E-2</v>
      </c>
      <c r="AX617" s="616">
        <f t="shared" si="75"/>
        <v>3.7119853163088523E-2</v>
      </c>
      <c r="AY617" s="616">
        <f t="shared" si="75"/>
        <v>3.7084885736655693E-2</v>
      </c>
      <c r="AZ617" s="616">
        <f t="shared" si="75"/>
        <v>3.7051407390588986E-2</v>
      </c>
      <c r="BA617" s="617">
        <f t="shared" si="75"/>
        <v>3.701932498972349E-2</v>
      </c>
      <c r="BB617" s="243"/>
      <c r="BC617" s="243"/>
      <c r="BD617" s="243"/>
      <c r="BE617" s="243"/>
      <c r="BF617" s="243"/>
      <c r="BG617" s="243"/>
      <c r="BH617" s="243"/>
      <c r="BI617" s="243"/>
      <c r="BJ617" s="243"/>
      <c r="BK617" s="243"/>
      <c r="BL617" s="243"/>
      <c r="BM617" s="243"/>
      <c r="BN617" s="243"/>
      <c r="BO617" s="243"/>
      <c r="BP617" s="243"/>
      <c r="BQ617" s="243"/>
      <c r="BR617" s="243"/>
      <c r="BS617" s="243"/>
      <c r="BT617" s="243"/>
      <c r="BU617" s="243"/>
      <c r="BV617" s="243"/>
      <c r="BW617" s="243"/>
      <c r="BX617" s="243"/>
      <c r="BY617" s="243"/>
      <c r="BZ617" s="243"/>
      <c r="CA617" s="243"/>
      <c r="CB617" s="243"/>
      <c r="CC617" s="243"/>
      <c r="CD617" s="243"/>
      <c r="CE617" s="243"/>
      <c r="CF617" s="243"/>
      <c r="CG617" s="243"/>
      <c r="CH617" s="243"/>
      <c r="CI617" s="243"/>
      <c r="CJ617" s="243"/>
      <c r="CK617" s="243"/>
      <c r="CL617" s="243"/>
      <c r="CM617" s="243"/>
      <c r="CN617" s="243"/>
      <c r="CO617" s="243"/>
      <c r="CP617" s="243"/>
      <c r="CQ617" s="243"/>
      <c r="CR617" s="243"/>
      <c r="CS617" s="243"/>
      <c r="CT617" s="243"/>
      <c r="CU617" s="243"/>
      <c r="CV617" s="243"/>
      <c r="CW617" s="243"/>
      <c r="CX617" s="243"/>
      <c r="CY617" s="243"/>
      <c r="CZ617" s="243"/>
      <c r="DA617" s="243"/>
      <c r="DB617" s="243"/>
      <c r="DC617" s="243"/>
      <c r="DD617" s="243"/>
      <c r="DE617" s="243"/>
      <c r="DF617" s="243"/>
      <c r="DG617" s="243"/>
      <c r="DH617" s="243"/>
      <c r="DI617" s="243"/>
      <c r="DJ617" s="243"/>
      <c r="DK617" s="243"/>
      <c r="DL617" s="243"/>
      <c r="DM617" s="243"/>
      <c r="DN617" s="243"/>
      <c r="DO617" s="243"/>
      <c r="DP617" s="243"/>
      <c r="DQ617" s="243"/>
      <c r="DR617" s="243"/>
      <c r="DS617" s="243"/>
      <c r="DT617" s="243"/>
      <c r="DU617" s="243"/>
      <c r="DV617" s="243"/>
      <c r="DW617" s="243"/>
      <c r="DX617" s="243"/>
      <c r="DY617" s="243"/>
      <c r="DZ617" s="243"/>
      <c r="EA617" s="243"/>
      <c r="EB617" s="243"/>
      <c r="EC617" s="243"/>
      <c r="ED617" s="243"/>
      <c r="EE617" s="243"/>
      <c r="EF617" s="243"/>
      <c r="EG617" s="243"/>
      <c r="EH617" s="243"/>
      <c r="EI617" s="243"/>
      <c r="EJ617" s="243"/>
      <c r="EK617" s="243"/>
      <c r="EL617" s="243"/>
      <c r="EM617" s="243"/>
      <c r="EN617" s="243"/>
      <c r="EO617" s="243"/>
      <c r="EP617" s="243"/>
      <c r="EQ617" s="243"/>
      <c r="ER617" s="243"/>
      <c r="ES617" s="243"/>
      <c r="ET617" s="243"/>
      <c r="EU617" s="243"/>
      <c r="EV617" s="243"/>
      <c r="EW617" s="243"/>
      <c r="EX617" s="243"/>
      <c r="EY617" s="243"/>
      <c r="EZ617" s="243"/>
      <c r="FA617" s="243"/>
      <c r="FB617" s="243"/>
      <c r="FC617" s="243"/>
      <c r="FD617" s="243"/>
      <c r="FE617" s="243"/>
      <c r="FF617" s="243"/>
      <c r="FG617" s="243"/>
      <c r="FH617" s="243"/>
      <c r="FI617" s="243"/>
      <c r="FJ617" s="243"/>
      <c r="FK617" s="243"/>
      <c r="FL617" s="243"/>
      <c r="FM617" s="243"/>
      <c r="FN617" s="243"/>
      <c r="FO617" s="243"/>
      <c r="FP617" s="243"/>
      <c r="FQ617" s="243"/>
      <c r="FR617" s="243"/>
      <c r="FS617" s="243"/>
      <c r="FT617" s="243"/>
      <c r="FU617" s="243"/>
      <c r="FV617" s="243"/>
      <c r="FW617" s="243"/>
      <c r="FX617" s="243"/>
      <c r="FY617" s="243"/>
      <c r="FZ617" s="243"/>
      <c r="GA617" s="243"/>
      <c r="GB617" s="243"/>
      <c r="GC617" s="243"/>
      <c r="GD617" s="243"/>
      <c r="GE617" s="243"/>
      <c r="GF617" s="243"/>
      <c r="GG617" s="243"/>
      <c r="GH617" s="243"/>
      <c r="GI617" s="243"/>
      <c r="GJ617" s="243"/>
      <c r="GK617" s="243"/>
      <c r="GL617" s="243"/>
      <c r="GM617" s="243"/>
      <c r="GN617" s="243"/>
      <c r="GO617" s="243"/>
      <c r="GP617" s="243"/>
      <c r="GQ617" s="243"/>
      <c r="GR617" s="243"/>
      <c r="GS617" s="243"/>
      <c r="GT617" s="243"/>
      <c r="GU617" s="243"/>
      <c r="GV617" s="243"/>
      <c r="GW617" s="243"/>
      <c r="GX617" s="243"/>
      <c r="GY617" s="243"/>
      <c r="GZ617" s="243"/>
      <c r="HA617" s="243"/>
      <c r="HB617" s="243"/>
      <c r="HC617" s="243"/>
      <c r="HD617" s="243"/>
      <c r="HE617" s="243"/>
      <c r="HF617" s="243"/>
      <c r="HG617" s="243"/>
      <c r="HH617" s="243"/>
      <c r="HI617" s="243"/>
      <c r="HJ617" s="243"/>
      <c r="HK617" s="243"/>
      <c r="HL617" s="243"/>
      <c r="HM617" s="243"/>
      <c r="HN617" s="243"/>
      <c r="HO617" s="243"/>
      <c r="HP617" s="243"/>
      <c r="HQ617" s="243"/>
      <c r="HR617" s="243"/>
      <c r="HS617" s="243"/>
      <c r="HT617" s="243"/>
      <c r="HU617" s="243"/>
      <c r="HV617" s="243"/>
      <c r="HW617" s="243"/>
      <c r="HX617" s="243"/>
      <c r="HY617" s="243"/>
      <c r="HZ617" s="243"/>
      <c r="IA617" s="243"/>
      <c r="IB617" s="243"/>
      <c r="IC617" s="243"/>
      <c r="ID617" s="243"/>
      <c r="IE617" s="243"/>
      <c r="IF617" s="243"/>
      <c r="IG617" s="243"/>
      <c r="IH617" s="243"/>
      <c r="II617" s="243"/>
      <c r="IJ617" s="243"/>
      <c r="IK617" s="243"/>
      <c r="IL617" s="243"/>
      <c r="IM617" s="243"/>
      <c r="IN617" s="243"/>
      <c r="IO617" s="243"/>
      <c r="IP617" s="243"/>
      <c r="IQ617" s="243"/>
      <c r="IR617" s="243"/>
      <c r="IS617" s="243"/>
      <c r="IT617" s="243"/>
      <c r="IU617" s="243"/>
      <c r="IV617" s="243"/>
    </row>
    <row r="618" spans="1:256" s="897" customFormat="1" outlineLevel="1">
      <c r="A618" s="608"/>
      <c r="B618" s="970">
        <v>3</v>
      </c>
      <c r="C618" s="971"/>
      <c r="D618" s="615"/>
      <c r="E618" s="616">
        <f t="shared" si="71"/>
        <v>0</v>
      </c>
      <c r="F618" s="616">
        <f t="shared" si="71"/>
        <v>0</v>
      </c>
      <c r="G618" s="616">
        <f t="shared" si="71"/>
        <v>1.5429162013243181E-2</v>
      </c>
      <c r="H618" s="616">
        <f t="shared" si="71"/>
        <v>2.1893912780721392E-2</v>
      </c>
      <c r="I618" s="616">
        <f t="shared" si="71"/>
        <v>2.50644975823342E-2</v>
      </c>
      <c r="J618" s="616">
        <f t="shared" si="71"/>
        <v>2.8307557900515423E-2</v>
      </c>
      <c r="K618" s="616">
        <f t="shared" si="71"/>
        <v>3.1390848018071571E-2</v>
      </c>
      <c r="L618" s="616">
        <f t="shared" si="71"/>
        <v>3.456947987715453E-2</v>
      </c>
      <c r="M618" s="616">
        <f t="shared" si="71"/>
        <v>3.5383748110594748E-2</v>
      </c>
      <c r="N618" s="616">
        <f t="shared" si="71"/>
        <v>3.5347260853205054E-2</v>
      </c>
      <c r="O618" s="616">
        <f t="shared" si="72"/>
        <v>3.6001790647921972E-2</v>
      </c>
      <c r="P618" s="616">
        <f t="shared" si="72"/>
        <v>3.7054969621997724E-2</v>
      </c>
      <c r="Q618" s="616">
        <f t="shared" si="72"/>
        <v>3.8281048579760002E-2</v>
      </c>
      <c r="R618" s="616">
        <f t="shared" si="72"/>
        <v>3.8515716325267402E-2</v>
      </c>
      <c r="S618" s="616">
        <f t="shared" si="72"/>
        <v>3.8688216946945797E-2</v>
      </c>
      <c r="T618" s="616">
        <f t="shared" si="72"/>
        <v>3.8848228781919625E-2</v>
      </c>
      <c r="U618" s="616">
        <f t="shared" si="72"/>
        <v>3.9016523964754413E-2</v>
      </c>
      <c r="V618" s="616">
        <f t="shared" si="72"/>
        <v>3.9215653073745527E-2</v>
      </c>
      <c r="W618" s="616">
        <f t="shared" si="72"/>
        <v>3.9415832802330186E-2</v>
      </c>
      <c r="X618" s="616">
        <f t="shared" si="72"/>
        <v>3.9251122561580809E-2</v>
      </c>
      <c r="Y618" s="616">
        <f t="shared" si="73"/>
        <v>3.9156963289049385E-2</v>
      </c>
      <c r="Z618" s="616">
        <f t="shared" si="73"/>
        <v>3.9120036334930886E-2</v>
      </c>
      <c r="AA618" s="616">
        <f t="shared" si="73"/>
        <v>3.9128313533095982E-2</v>
      </c>
      <c r="AB618" s="616">
        <f t="shared" si="73"/>
        <v>3.9170764713823303E-2</v>
      </c>
      <c r="AC618" s="616">
        <f t="shared" si="73"/>
        <v>3.9236972262537639E-2</v>
      </c>
      <c r="AD618" s="616">
        <f t="shared" si="73"/>
        <v>3.9316467903253383E-2</v>
      </c>
      <c r="AE618" s="616">
        <f t="shared" si="73"/>
        <v>3.9399127970143111E-2</v>
      </c>
      <c r="AF618" s="616">
        <f t="shared" si="73"/>
        <v>3.9475245937048431E-2</v>
      </c>
      <c r="AG618" s="616">
        <f t="shared" si="73"/>
        <v>3.9535455044176215E-2</v>
      </c>
      <c r="AH618" s="616">
        <f t="shared" si="73"/>
        <v>3.9391511865535689E-2</v>
      </c>
      <c r="AI618" s="616">
        <f t="shared" si="74"/>
        <v>3.9257513719859638E-2</v>
      </c>
      <c r="AJ618" s="616">
        <f t="shared" si="74"/>
        <v>3.9132464369841635E-2</v>
      </c>
      <c r="AK618" s="616">
        <f t="shared" si="74"/>
        <v>3.9015496341693767E-2</v>
      </c>
      <c r="AL618" s="616">
        <f t="shared" si="74"/>
        <v>3.8905850772998907E-2</v>
      </c>
      <c r="AM618" s="616">
        <f t="shared" si="74"/>
        <v>3.8802860930388983E-2</v>
      </c>
      <c r="AN618" s="616">
        <f t="shared" si="74"/>
        <v>3.870593864033256E-2</v>
      </c>
      <c r="AO618" s="616">
        <f t="shared" si="74"/>
        <v>3.8614563049547135E-2</v>
      </c>
      <c r="AP618" s="616">
        <f t="shared" si="74"/>
        <v>3.8528271261391245E-2</v>
      </c>
      <c r="AQ618" s="616">
        <f t="shared" si="74"/>
        <v>3.8446650492823808E-2</v>
      </c>
      <c r="AR618" s="616">
        <f t="shared" si="74"/>
        <v>3.8369331471441281E-2</v>
      </c>
      <c r="AS618" s="616">
        <f t="shared" si="75"/>
        <v>3.829598284971425E-2</v>
      </c>
      <c r="AT618" s="616">
        <f t="shared" si="75"/>
        <v>3.82263064581847E-2</v>
      </c>
      <c r="AU618" s="616">
        <f t="shared" si="75"/>
        <v>3.8160033254200698E-2</v>
      </c>
      <c r="AV618" s="616">
        <f t="shared" si="75"/>
        <v>3.80969198501242E-2</v>
      </c>
      <c r="AW618" s="616">
        <f t="shared" si="75"/>
        <v>3.803674552656422E-2</v>
      </c>
      <c r="AX618" s="616">
        <f t="shared" si="75"/>
        <v>3.7979309653377813E-2</v>
      </c>
      <c r="AY618" s="616">
        <f t="shared" si="75"/>
        <v>3.7924429454939901E-2</v>
      </c>
      <c r="AZ618" s="616">
        <f t="shared" si="75"/>
        <v>3.7871938067228106E-2</v>
      </c>
      <c r="BA618" s="617">
        <f t="shared" si="75"/>
        <v>3.7821682843216298E-2</v>
      </c>
      <c r="BB618" s="243"/>
      <c r="BC618" s="243"/>
      <c r="BD618" s="243"/>
      <c r="BE618" s="243"/>
      <c r="BF618" s="243"/>
      <c r="BG618" s="243"/>
      <c r="BH618" s="243"/>
      <c r="BI618" s="243"/>
      <c r="BJ618" s="243"/>
      <c r="BK618" s="243"/>
      <c r="BL618" s="243"/>
      <c r="BM618" s="243"/>
      <c r="BN618" s="243"/>
      <c r="BO618" s="243"/>
      <c r="BP618" s="243"/>
      <c r="BQ618" s="243"/>
      <c r="BR618" s="243"/>
      <c r="BS618" s="243"/>
      <c r="BT618" s="243"/>
      <c r="BU618" s="243"/>
      <c r="BV618" s="243"/>
      <c r="BW618" s="243"/>
      <c r="BX618" s="243"/>
      <c r="BY618" s="243"/>
      <c r="BZ618" s="243"/>
      <c r="CA618" s="243"/>
      <c r="CB618" s="243"/>
      <c r="CC618" s="243"/>
      <c r="CD618" s="243"/>
      <c r="CE618" s="243"/>
      <c r="CF618" s="243"/>
      <c r="CG618" s="243"/>
      <c r="CH618" s="243"/>
      <c r="CI618" s="243"/>
      <c r="CJ618" s="243"/>
      <c r="CK618" s="243"/>
      <c r="CL618" s="243"/>
      <c r="CM618" s="243"/>
      <c r="CN618" s="243"/>
      <c r="CO618" s="243"/>
      <c r="CP618" s="243"/>
      <c r="CQ618" s="243"/>
      <c r="CR618" s="243"/>
      <c r="CS618" s="243"/>
      <c r="CT618" s="243"/>
      <c r="CU618" s="243"/>
      <c r="CV618" s="243"/>
      <c r="CW618" s="243"/>
      <c r="CX618" s="243"/>
      <c r="CY618" s="243"/>
      <c r="CZ618" s="243"/>
      <c r="DA618" s="243"/>
      <c r="DB618" s="243"/>
      <c r="DC618" s="243"/>
      <c r="DD618" s="243"/>
      <c r="DE618" s="243"/>
      <c r="DF618" s="243"/>
      <c r="DG618" s="243"/>
      <c r="DH618" s="243"/>
      <c r="DI618" s="243"/>
      <c r="DJ618" s="243"/>
      <c r="DK618" s="243"/>
      <c r="DL618" s="243"/>
      <c r="DM618" s="243"/>
      <c r="DN618" s="243"/>
      <c r="DO618" s="243"/>
      <c r="DP618" s="243"/>
      <c r="DQ618" s="243"/>
      <c r="DR618" s="243"/>
      <c r="DS618" s="243"/>
      <c r="DT618" s="243"/>
      <c r="DU618" s="243"/>
      <c r="DV618" s="243"/>
      <c r="DW618" s="243"/>
      <c r="DX618" s="243"/>
      <c r="DY618" s="243"/>
      <c r="DZ618" s="243"/>
      <c r="EA618" s="243"/>
      <c r="EB618" s="243"/>
      <c r="EC618" s="243"/>
      <c r="ED618" s="243"/>
      <c r="EE618" s="243"/>
      <c r="EF618" s="243"/>
      <c r="EG618" s="243"/>
      <c r="EH618" s="243"/>
      <c r="EI618" s="243"/>
      <c r="EJ618" s="243"/>
      <c r="EK618" s="243"/>
      <c r="EL618" s="243"/>
      <c r="EM618" s="243"/>
      <c r="EN618" s="243"/>
      <c r="EO618" s="243"/>
      <c r="EP618" s="243"/>
      <c r="EQ618" s="243"/>
      <c r="ER618" s="243"/>
      <c r="ES618" s="243"/>
      <c r="ET618" s="243"/>
      <c r="EU618" s="243"/>
      <c r="EV618" s="243"/>
      <c r="EW618" s="243"/>
      <c r="EX618" s="243"/>
      <c r="EY618" s="243"/>
      <c r="EZ618" s="243"/>
      <c r="FA618" s="243"/>
      <c r="FB618" s="243"/>
      <c r="FC618" s="243"/>
      <c r="FD618" s="243"/>
      <c r="FE618" s="243"/>
      <c r="FF618" s="243"/>
      <c r="FG618" s="243"/>
      <c r="FH618" s="243"/>
      <c r="FI618" s="243"/>
      <c r="FJ618" s="243"/>
      <c r="FK618" s="243"/>
      <c r="FL618" s="243"/>
      <c r="FM618" s="243"/>
      <c r="FN618" s="243"/>
      <c r="FO618" s="243"/>
      <c r="FP618" s="243"/>
      <c r="FQ618" s="243"/>
      <c r="FR618" s="243"/>
      <c r="FS618" s="243"/>
      <c r="FT618" s="243"/>
      <c r="FU618" s="243"/>
      <c r="FV618" s="243"/>
      <c r="FW618" s="243"/>
      <c r="FX618" s="243"/>
      <c r="FY618" s="243"/>
      <c r="FZ618" s="243"/>
      <c r="GA618" s="243"/>
      <c r="GB618" s="243"/>
      <c r="GC618" s="243"/>
      <c r="GD618" s="243"/>
      <c r="GE618" s="243"/>
      <c r="GF618" s="243"/>
      <c r="GG618" s="243"/>
      <c r="GH618" s="243"/>
      <c r="GI618" s="243"/>
      <c r="GJ618" s="243"/>
      <c r="GK618" s="243"/>
      <c r="GL618" s="243"/>
      <c r="GM618" s="243"/>
      <c r="GN618" s="243"/>
      <c r="GO618" s="243"/>
      <c r="GP618" s="243"/>
      <c r="GQ618" s="243"/>
      <c r="GR618" s="243"/>
      <c r="GS618" s="243"/>
      <c r="GT618" s="243"/>
      <c r="GU618" s="243"/>
      <c r="GV618" s="243"/>
      <c r="GW618" s="243"/>
      <c r="GX618" s="243"/>
      <c r="GY618" s="243"/>
      <c r="GZ618" s="243"/>
      <c r="HA618" s="243"/>
      <c r="HB618" s="243"/>
      <c r="HC618" s="243"/>
      <c r="HD618" s="243"/>
      <c r="HE618" s="243"/>
      <c r="HF618" s="243"/>
      <c r="HG618" s="243"/>
      <c r="HH618" s="243"/>
      <c r="HI618" s="243"/>
      <c r="HJ618" s="243"/>
      <c r="HK618" s="243"/>
      <c r="HL618" s="243"/>
      <c r="HM618" s="243"/>
      <c r="HN618" s="243"/>
      <c r="HO618" s="243"/>
      <c r="HP618" s="243"/>
      <c r="HQ618" s="243"/>
      <c r="HR618" s="243"/>
      <c r="HS618" s="243"/>
      <c r="HT618" s="243"/>
      <c r="HU618" s="243"/>
      <c r="HV618" s="243"/>
      <c r="HW618" s="243"/>
      <c r="HX618" s="243"/>
      <c r="HY618" s="243"/>
      <c r="HZ618" s="243"/>
      <c r="IA618" s="243"/>
      <c r="IB618" s="243"/>
      <c r="IC618" s="243"/>
      <c r="ID618" s="243"/>
      <c r="IE618" s="243"/>
      <c r="IF618" s="243"/>
      <c r="IG618" s="243"/>
      <c r="IH618" s="243"/>
      <c r="II618" s="243"/>
      <c r="IJ618" s="243"/>
      <c r="IK618" s="243"/>
      <c r="IL618" s="243"/>
      <c r="IM618" s="243"/>
      <c r="IN618" s="243"/>
      <c r="IO618" s="243"/>
      <c r="IP618" s="243"/>
      <c r="IQ618" s="243"/>
      <c r="IR618" s="243"/>
      <c r="IS618" s="243"/>
      <c r="IT618" s="243"/>
      <c r="IU618" s="243"/>
      <c r="IV618" s="243"/>
    </row>
    <row r="619" spans="1:256" s="897" customFormat="1" outlineLevel="1">
      <c r="A619" s="608"/>
      <c r="B619" s="970">
        <v>4</v>
      </c>
      <c r="C619" s="971"/>
      <c r="D619" s="615"/>
      <c r="E619" s="616">
        <f t="shared" si="71"/>
        <v>0</v>
      </c>
      <c r="F619" s="616">
        <f t="shared" si="71"/>
        <v>0</v>
      </c>
      <c r="G619" s="616">
        <f t="shared" si="71"/>
        <v>0</v>
      </c>
      <c r="H619" s="616">
        <f t="shared" si="71"/>
        <v>2.8399821517705703E-2</v>
      </c>
      <c r="I619" s="616">
        <f t="shared" si="71"/>
        <v>2.991639721809114E-2</v>
      </c>
      <c r="J619" s="616">
        <f t="shared" si="71"/>
        <v>3.2636550989884494E-2</v>
      </c>
      <c r="K619" s="616">
        <f t="shared" si="71"/>
        <v>3.5420320285124873E-2</v>
      </c>
      <c r="L619" s="616">
        <f t="shared" si="71"/>
        <v>3.8440621875555747E-2</v>
      </c>
      <c r="M619" s="616">
        <f t="shared" si="71"/>
        <v>3.8747430458916821E-2</v>
      </c>
      <c r="N619" s="616">
        <f t="shared" si="71"/>
        <v>3.8224420484430865E-2</v>
      </c>
      <c r="O619" s="616">
        <f t="shared" si="72"/>
        <v>3.8602504076846511E-2</v>
      </c>
      <c r="P619" s="616">
        <f t="shared" si="72"/>
        <v>3.9486089720879303E-2</v>
      </c>
      <c r="Q619" s="616">
        <f t="shared" si="72"/>
        <v>4.0594333352514944E-2</v>
      </c>
      <c r="R619" s="616">
        <f t="shared" si="72"/>
        <v>4.0640344211653412E-2</v>
      </c>
      <c r="S619" s="616">
        <f t="shared" si="72"/>
        <v>4.065035338895151E-2</v>
      </c>
      <c r="T619" s="616">
        <f t="shared" si="72"/>
        <v>4.0671910231878217E-2</v>
      </c>
      <c r="U619" s="616">
        <f t="shared" si="72"/>
        <v>4.0722152393327882E-2</v>
      </c>
      <c r="V619" s="616">
        <f t="shared" si="72"/>
        <v>4.0821087930964728E-2</v>
      </c>
      <c r="W619" s="616">
        <f t="shared" si="72"/>
        <v>4.093367590016106E-2</v>
      </c>
      <c r="X619" s="616">
        <f t="shared" si="72"/>
        <v>4.0669691741956226E-2</v>
      </c>
      <c r="Y619" s="616">
        <f t="shared" si="73"/>
        <v>4.049131335066769E-2</v>
      </c>
      <c r="Z619" s="616">
        <f t="shared" si="73"/>
        <v>4.0382123977514839E-2</v>
      </c>
      <c r="AA619" s="616">
        <f t="shared" si="73"/>
        <v>4.0327684292154498E-2</v>
      </c>
      <c r="AB619" s="616">
        <f t="shared" si="73"/>
        <v>4.0315061614839776E-2</v>
      </c>
      <c r="AC619" s="616">
        <f t="shared" si="73"/>
        <v>4.0332310629815016E-2</v>
      </c>
      <c r="AD619" s="616">
        <f t="shared" si="73"/>
        <v>4.0367698963150955E-2</v>
      </c>
      <c r="AE619" s="616">
        <f t="shared" si="73"/>
        <v>4.0410064287623726E-2</v>
      </c>
      <c r="AF619" s="616">
        <f t="shared" si="73"/>
        <v>4.0448844678131923E-2</v>
      </c>
      <c r="AG619" s="616">
        <f t="shared" si="73"/>
        <v>4.0473962936824037E-2</v>
      </c>
      <c r="AH619" s="616">
        <f t="shared" si="73"/>
        <v>4.0289784482438362E-2</v>
      </c>
      <c r="AI619" s="616">
        <f t="shared" si="74"/>
        <v>4.011879082430414E-2</v>
      </c>
      <c r="AJ619" s="616">
        <f t="shared" si="74"/>
        <v>3.9959615098051904E-2</v>
      </c>
      <c r="AK619" s="616">
        <f t="shared" si="74"/>
        <v>3.9811073064759839E-2</v>
      </c>
      <c r="AL619" s="616">
        <f t="shared" si="74"/>
        <v>3.9672133596335035E-2</v>
      </c>
      <c r="AM619" s="616">
        <f t="shared" si="74"/>
        <v>3.9541894705597658E-2</v>
      </c>
      <c r="AN619" s="616">
        <f t="shared" si="74"/>
        <v>3.9419563942712621E-2</v>
      </c>
      <c r="AO619" s="616">
        <f t="shared" si="74"/>
        <v>3.9304442257380279E-2</v>
      </c>
      <c r="AP619" s="616">
        <f t="shared" si="74"/>
        <v>3.9195910632405795E-2</v>
      </c>
      <c r="AQ619" s="616">
        <f t="shared" si="74"/>
        <v>3.9093418948842551E-2</v>
      </c>
      <c r="AR619" s="616">
        <f t="shared" si="74"/>
        <v>3.8996476659810986E-2</v>
      </c>
      <c r="AS619" s="616">
        <f t="shared" si="75"/>
        <v>3.8904644939276922E-2</v>
      </c>
      <c r="AT619" s="616">
        <f t="shared" si="75"/>
        <v>3.8817530040626824E-2</v>
      </c>
      <c r="AU619" s="616">
        <f t="shared" si="75"/>
        <v>3.8734777653002928E-2</v>
      </c>
      <c r="AV619" s="616">
        <f t="shared" si="75"/>
        <v>3.8656068084788497E-2</v>
      </c>
      <c r="AW619" s="616">
        <f t="shared" si="75"/>
        <v>3.8581112136182316E-2</v>
      </c>
      <c r="AX619" s="616">
        <f t="shared" si="75"/>
        <v>3.8509647548523596E-2</v>
      </c>
      <c r="AY619" s="616">
        <f t="shared" si="75"/>
        <v>3.8441435938482149E-2</v>
      </c>
      <c r="AZ619" s="616">
        <f t="shared" si="75"/>
        <v>3.8376260141586016E-2</v>
      </c>
      <c r="BA619" s="617">
        <f t="shared" si="75"/>
        <v>3.8313921902713766E-2</v>
      </c>
      <c r="BB619" s="243"/>
      <c r="BC619" s="243"/>
      <c r="BD619" s="243"/>
      <c r="BE619" s="243"/>
      <c r="BF619" s="243"/>
      <c r="BG619" s="243"/>
      <c r="BH619" s="243"/>
      <c r="BI619" s="243"/>
      <c r="BJ619" s="243"/>
      <c r="BK619" s="243"/>
      <c r="BL619" s="243"/>
      <c r="BM619" s="243"/>
      <c r="BN619" s="243"/>
      <c r="BO619" s="243"/>
      <c r="BP619" s="243"/>
      <c r="BQ619" s="243"/>
      <c r="BR619" s="243"/>
      <c r="BS619" s="243"/>
      <c r="BT619" s="243"/>
      <c r="BU619" s="243"/>
      <c r="BV619" s="243"/>
      <c r="BW619" s="243"/>
      <c r="BX619" s="243"/>
      <c r="BY619" s="243"/>
      <c r="BZ619" s="243"/>
      <c r="CA619" s="243"/>
      <c r="CB619" s="243"/>
      <c r="CC619" s="243"/>
      <c r="CD619" s="243"/>
      <c r="CE619" s="243"/>
      <c r="CF619" s="243"/>
      <c r="CG619" s="243"/>
      <c r="CH619" s="243"/>
      <c r="CI619" s="243"/>
      <c r="CJ619" s="243"/>
      <c r="CK619" s="243"/>
      <c r="CL619" s="243"/>
      <c r="CM619" s="243"/>
      <c r="CN619" s="243"/>
      <c r="CO619" s="243"/>
      <c r="CP619" s="243"/>
      <c r="CQ619" s="243"/>
      <c r="CR619" s="243"/>
      <c r="CS619" s="243"/>
      <c r="CT619" s="243"/>
      <c r="CU619" s="243"/>
      <c r="CV619" s="243"/>
      <c r="CW619" s="243"/>
      <c r="CX619" s="243"/>
      <c r="CY619" s="243"/>
      <c r="CZ619" s="243"/>
      <c r="DA619" s="243"/>
      <c r="DB619" s="243"/>
      <c r="DC619" s="243"/>
      <c r="DD619" s="243"/>
      <c r="DE619" s="243"/>
      <c r="DF619" s="243"/>
      <c r="DG619" s="243"/>
      <c r="DH619" s="243"/>
      <c r="DI619" s="243"/>
      <c r="DJ619" s="243"/>
      <c r="DK619" s="243"/>
      <c r="DL619" s="243"/>
      <c r="DM619" s="243"/>
      <c r="DN619" s="243"/>
      <c r="DO619" s="243"/>
      <c r="DP619" s="243"/>
      <c r="DQ619" s="243"/>
      <c r="DR619" s="243"/>
      <c r="DS619" s="243"/>
      <c r="DT619" s="243"/>
      <c r="DU619" s="243"/>
      <c r="DV619" s="243"/>
      <c r="DW619" s="243"/>
      <c r="DX619" s="243"/>
      <c r="DY619" s="243"/>
      <c r="DZ619" s="243"/>
      <c r="EA619" s="243"/>
      <c r="EB619" s="243"/>
      <c r="EC619" s="243"/>
      <c r="ED619" s="243"/>
      <c r="EE619" s="243"/>
      <c r="EF619" s="243"/>
      <c r="EG619" s="243"/>
      <c r="EH619" s="243"/>
      <c r="EI619" s="243"/>
      <c r="EJ619" s="243"/>
      <c r="EK619" s="243"/>
      <c r="EL619" s="243"/>
      <c r="EM619" s="243"/>
      <c r="EN619" s="243"/>
      <c r="EO619" s="243"/>
      <c r="EP619" s="243"/>
      <c r="EQ619" s="243"/>
      <c r="ER619" s="243"/>
      <c r="ES619" s="243"/>
      <c r="ET619" s="243"/>
      <c r="EU619" s="243"/>
      <c r="EV619" s="243"/>
      <c r="EW619" s="243"/>
      <c r="EX619" s="243"/>
      <c r="EY619" s="243"/>
      <c r="EZ619" s="243"/>
      <c r="FA619" s="243"/>
      <c r="FB619" s="243"/>
      <c r="FC619" s="243"/>
      <c r="FD619" s="243"/>
      <c r="FE619" s="243"/>
      <c r="FF619" s="243"/>
      <c r="FG619" s="243"/>
      <c r="FH619" s="243"/>
      <c r="FI619" s="243"/>
      <c r="FJ619" s="243"/>
      <c r="FK619" s="243"/>
      <c r="FL619" s="243"/>
      <c r="FM619" s="243"/>
      <c r="FN619" s="243"/>
      <c r="FO619" s="243"/>
      <c r="FP619" s="243"/>
      <c r="FQ619" s="243"/>
      <c r="FR619" s="243"/>
      <c r="FS619" s="243"/>
      <c r="FT619" s="243"/>
      <c r="FU619" s="243"/>
      <c r="FV619" s="243"/>
      <c r="FW619" s="243"/>
      <c r="FX619" s="243"/>
      <c r="FY619" s="243"/>
      <c r="FZ619" s="243"/>
      <c r="GA619" s="243"/>
      <c r="GB619" s="243"/>
      <c r="GC619" s="243"/>
      <c r="GD619" s="243"/>
      <c r="GE619" s="243"/>
      <c r="GF619" s="243"/>
      <c r="GG619" s="243"/>
      <c r="GH619" s="243"/>
      <c r="GI619" s="243"/>
      <c r="GJ619" s="243"/>
      <c r="GK619" s="243"/>
      <c r="GL619" s="243"/>
      <c r="GM619" s="243"/>
      <c r="GN619" s="243"/>
      <c r="GO619" s="243"/>
      <c r="GP619" s="243"/>
      <c r="GQ619" s="243"/>
      <c r="GR619" s="243"/>
      <c r="GS619" s="243"/>
      <c r="GT619" s="243"/>
      <c r="GU619" s="243"/>
      <c r="GV619" s="243"/>
      <c r="GW619" s="243"/>
      <c r="GX619" s="243"/>
      <c r="GY619" s="243"/>
      <c r="GZ619" s="243"/>
      <c r="HA619" s="243"/>
      <c r="HB619" s="243"/>
      <c r="HC619" s="243"/>
      <c r="HD619" s="243"/>
      <c r="HE619" s="243"/>
      <c r="HF619" s="243"/>
      <c r="HG619" s="243"/>
      <c r="HH619" s="243"/>
      <c r="HI619" s="243"/>
      <c r="HJ619" s="243"/>
      <c r="HK619" s="243"/>
      <c r="HL619" s="243"/>
      <c r="HM619" s="243"/>
      <c r="HN619" s="243"/>
      <c r="HO619" s="243"/>
      <c r="HP619" s="243"/>
      <c r="HQ619" s="243"/>
      <c r="HR619" s="243"/>
      <c r="HS619" s="243"/>
      <c r="HT619" s="243"/>
      <c r="HU619" s="243"/>
      <c r="HV619" s="243"/>
      <c r="HW619" s="243"/>
      <c r="HX619" s="243"/>
      <c r="HY619" s="243"/>
      <c r="HZ619" s="243"/>
      <c r="IA619" s="243"/>
      <c r="IB619" s="243"/>
      <c r="IC619" s="243"/>
      <c r="ID619" s="243"/>
      <c r="IE619" s="243"/>
      <c r="IF619" s="243"/>
      <c r="IG619" s="243"/>
      <c r="IH619" s="243"/>
      <c r="II619" s="243"/>
      <c r="IJ619" s="243"/>
      <c r="IK619" s="243"/>
      <c r="IL619" s="243"/>
      <c r="IM619" s="243"/>
      <c r="IN619" s="243"/>
      <c r="IO619" s="243"/>
      <c r="IP619" s="243"/>
      <c r="IQ619" s="243"/>
      <c r="IR619" s="243"/>
      <c r="IS619" s="243"/>
      <c r="IT619" s="243"/>
      <c r="IU619" s="243"/>
      <c r="IV619" s="243"/>
    </row>
    <row r="620" spans="1:256" s="897" customFormat="1" outlineLevel="1">
      <c r="A620" s="608"/>
      <c r="B620" s="970">
        <v>5</v>
      </c>
      <c r="C620" s="971"/>
      <c r="D620" s="615"/>
      <c r="E620" s="616">
        <f t="shared" si="71"/>
        <v>0</v>
      </c>
      <c r="F620" s="616">
        <f t="shared" si="71"/>
        <v>0</v>
      </c>
      <c r="G620" s="616">
        <f t="shared" si="71"/>
        <v>0</v>
      </c>
      <c r="H620" s="616">
        <f t="shared" si="71"/>
        <v>0</v>
      </c>
      <c r="I620" s="616">
        <f t="shared" si="71"/>
        <v>3.1435209404526709E-2</v>
      </c>
      <c r="J620" s="616">
        <f t="shared" si="71"/>
        <v>3.4761456556618997E-2</v>
      </c>
      <c r="K620" s="616">
        <f t="shared" si="71"/>
        <v>3.7771120719816365E-2</v>
      </c>
      <c r="L620" s="616">
        <f t="shared" si="71"/>
        <v>4.0966102475251898E-2</v>
      </c>
      <c r="M620" s="616">
        <f t="shared" si="71"/>
        <v>4.0829412810605259E-2</v>
      </c>
      <c r="N620" s="616">
        <f t="shared" si="71"/>
        <v>3.9870954543234749E-2</v>
      </c>
      <c r="O620" s="616">
        <f t="shared" si="72"/>
        <v>4.006826970767996E-2</v>
      </c>
      <c r="P620" s="616">
        <f t="shared" si="72"/>
        <v>4.0880250092218073E-2</v>
      </c>
      <c r="Q620" s="616">
        <f t="shared" si="72"/>
        <v>4.1958173822222555E-2</v>
      </c>
      <c r="R620" s="616">
        <f t="shared" si="72"/>
        <v>4.1872381130069414E-2</v>
      </c>
      <c r="S620" s="616">
        <f t="shared" si="72"/>
        <v>4.1771248384391502E-2</v>
      </c>
      <c r="T620" s="616">
        <f t="shared" si="72"/>
        <v>4.170117069633017E-2</v>
      </c>
      <c r="U620" s="616">
        <f t="shared" si="72"/>
        <v>4.167611712516317E-2</v>
      </c>
      <c r="V620" s="616">
        <f t="shared" si="72"/>
        <v>4.1714040741689828E-2</v>
      </c>
      <c r="W620" s="616">
        <f t="shared" si="72"/>
        <v>4.1774677155443918E-2</v>
      </c>
      <c r="X620" s="616">
        <f t="shared" si="72"/>
        <v>4.1441401290804425E-2</v>
      </c>
      <c r="Y620" s="616">
        <f t="shared" si="73"/>
        <v>4.120698867342143E-2</v>
      </c>
      <c r="Z620" s="616">
        <f t="shared" si="73"/>
        <v>4.1051886039066066E-2</v>
      </c>
      <c r="AA620" s="616">
        <f t="shared" si="73"/>
        <v>4.0959284855578426E-2</v>
      </c>
      <c r="AB620" s="616">
        <f t="shared" si="73"/>
        <v>4.0914434270951761E-2</v>
      </c>
      <c r="AC620" s="616">
        <f t="shared" si="73"/>
        <v>4.0903965206004589E-2</v>
      </c>
      <c r="AD620" s="616">
        <f t="shared" si="73"/>
        <v>4.0914990421565323E-2</v>
      </c>
      <c r="AE620" s="616">
        <f t="shared" si="73"/>
        <v>4.0935418733556217E-2</v>
      </c>
      <c r="AF620" s="616">
        <f t="shared" si="73"/>
        <v>4.0953939488996394E-2</v>
      </c>
      <c r="AG620" s="616">
        <f t="shared" si="73"/>
        <v>4.0959866165368508E-2</v>
      </c>
      <c r="AH620" s="616">
        <f t="shared" si="73"/>
        <v>4.0749825911020165E-2</v>
      </c>
      <c r="AI620" s="616">
        <f t="shared" si="74"/>
        <v>4.0555381982481098E-2</v>
      </c>
      <c r="AJ620" s="616">
        <f t="shared" si="74"/>
        <v>4.0374859434582966E-2</v>
      </c>
      <c r="AK620" s="616">
        <f t="shared" si="74"/>
        <v>4.0206814870610952E-2</v>
      </c>
      <c r="AL620" s="616">
        <f t="shared" si="74"/>
        <v>4.0049997766745893E-2</v>
      </c>
      <c r="AM620" s="616">
        <f t="shared" si="74"/>
        <v>3.9903319297885043E-2</v>
      </c>
      <c r="AN620" s="616">
        <f t="shared" si="74"/>
        <v>3.9765827020559197E-2</v>
      </c>
      <c r="AO620" s="616">
        <f t="shared" si="74"/>
        <v>3.963668416807864E-2</v>
      </c>
      <c r="AP620" s="616">
        <f t="shared" si="74"/>
        <v>3.9515152606500292E-2</v>
      </c>
      <c r="AQ620" s="616">
        <f t="shared" si="74"/>
        <v>3.9400578717890156E-2</v>
      </c>
      <c r="AR620" s="616">
        <f t="shared" si="74"/>
        <v>3.9292381640649854E-2</v>
      </c>
      <c r="AS620" s="616">
        <f t="shared" si="75"/>
        <v>3.9190043420185949E-2</v>
      </c>
      <c r="AT620" s="616">
        <f t="shared" si="75"/>
        <v>3.9093100717416229E-2</v>
      </c>
      <c r="AU620" s="616">
        <f t="shared" si="75"/>
        <v>3.9001137795027674E-2</v>
      </c>
      <c r="AV620" s="616">
        <f t="shared" si="75"/>
        <v>3.8913780557518818E-2</v>
      </c>
      <c r="AW620" s="616">
        <f t="shared" si="75"/>
        <v>3.8830691464820433E-2</v>
      </c>
      <c r="AX620" s="616">
        <f t="shared" si="75"/>
        <v>3.8751565173675395E-2</v>
      </c>
      <c r="AY620" s="616">
        <f t="shared" si="75"/>
        <v>3.8676124788123323E-2</v>
      </c>
      <c r="AZ620" s="616">
        <f t="shared" si="75"/>
        <v>3.8604118622041828E-2</v>
      </c>
      <c r="BA620" s="617">
        <f t="shared" si="75"/>
        <v>3.8535317393978641E-2</v>
      </c>
      <c r="BB620" s="243"/>
      <c r="BC620" s="243"/>
      <c r="BD620" s="243"/>
      <c r="BE620" s="243"/>
      <c r="BF620" s="243"/>
      <c r="BG620" s="243"/>
      <c r="BH620" s="243"/>
      <c r="BI620" s="243"/>
      <c r="BJ620" s="243"/>
      <c r="BK620" s="243"/>
      <c r="BL620" s="243"/>
      <c r="BM620" s="243"/>
      <c r="BN620" s="243"/>
      <c r="BO620" s="243"/>
      <c r="BP620" s="243"/>
      <c r="BQ620" s="243"/>
      <c r="BR620" s="243"/>
      <c r="BS620" s="243"/>
      <c r="BT620" s="243"/>
      <c r="BU620" s="243"/>
      <c r="BV620" s="243"/>
      <c r="BW620" s="243"/>
      <c r="BX620" s="243"/>
      <c r="BY620" s="243"/>
      <c r="BZ620" s="243"/>
      <c r="CA620" s="243"/>
      <c r="CB620" s="243"/>
      <c r="CC620" s="243"/>
      <c r="CD620" s="243"/>
      <c r="CE620" s="243"/>
      <c r="CF620" s="243"/>
      <c r="CG620" s="243"/>
      <c r="CH620" s="243"/>
      <c r="CI620" s="243"/>
      <c r="CJ620" s="243"/>
      <c r="CK620" s="243"/>
      <c r="CL620" s="243"/>
      <c r="CM620" s="243"/>
      <c r="CN620" s="243"/>
      <c r="CO620" s="243"/>
      <c r="CP620" s="243"/>
      <c r="CQ620" s="243"/>
      <c r="CR620" s="243"/>
      <c r="CS620" s="243"/>
      <c r="CT620" s="243"/>
      <c r="CU620" s="243"/>
      <c r="CV620" s="243"/>
      <c r="CW620" s="243"/>
      <c r="CX620" s="243"/>
      <c r="CY620" s="243"/>
      <c r="CZ620" s="243"/>
      <c r="DA620" s="243"/>
      <c r="DB620" s="243"/>
      <c r="DC620" s="243"/>
      <c r="DD620" s="243"/>
      <c r="DE620" s="243"/>
      <c r="DF620" s="243"/>
      <c r="DG620" s="243"/>
      <c r="DH620" s="243"/>
      <c r="DI620" s="243"/>
      <c r="DJ620" s="243"/>
      <c r="DK620" s="243"/>
      <c r="DL620" s="243"/>
      <c r="DM620" s="243"/>
      <c r="DN620" s="243"/>
      <c r="DO620" s="243"/>
      <c r="DP620" s="243"/>
      <c r="DQ620" s="243"/>
      <c r="DR620" s="243"/>
      <c r="DS620" s="243"/>
      <c r="DT620" s="243"/>
      <c r="DU620" s="243"/>
      <c r="DV620" s="243"/>
      <c r="DW620" s="243"/>
      <c r="DX620" s="243"/>
      <c r="DY620" s="243"/>
      <c r="DZ620" s="243"/>
      <c r="EA620" s="243"/>
      <c r="EB620" s="243"/>
      <c r="EC620" s="243"/>
      <c r="ED620" s="243"/>
      <c r="EE620" s="243"/>
      <c r="EF620" s="243"/>
      <c r="EG620" s="243"/>
      <c r="EH620" s="243"/>
      <c r="EI620" s="243"/>
      <c r="EJ620" s="243"/>
      <c r="EK620" s="243"/>
      <c r="EL620" s="243"/>
      <c r="EM620" s="243"/>
      <c r="EN620" s="243"/>
      <c r="EO620" s="243"/>
      <c r="EP620" s="243"/>
      <c r="EQ620" s="243"/>
      <c r="ER620" s="243"/>
      <c r="ES620" s="243"/>
      <c r="ET620" s="243"/>
      <c r="EU620" s="243"/>
      <c r="EV620" s="243"/>
      <c r="EW620" s="243"/>
      <c r="EX620" s="243"/>
      <c r="EY620" s="243"/>
      <c r="EZ620" s="243"/>
      <c r="FA620" s="243"/>
      <c r="FB620" s="243"/>
      <c r="FC620" s="243"/>
      <c r="FD620" s="243"/>
      <c r="FE620" s="243"/>
      <c r="FF620" s="243"/>
      <c r="FG620" s="243"/>
      <c r="FH620" s="243"/>
      <c r="FI620" s="243"/>
      <c r="FJ620" s="243"/>
      <c r="FK620" s="243"/>
      <c r="FL620" s="243"/>
      <c r="FM620" s="243"/>
      <c r="FN620" s="243"/>
      <c r="FO620" s="243"/>
      <c r="FP620" s="243"/>
      <c r="FQ620" s="243"/>
      <c r="FR620" s="243"/>
      <c r="FS620" s="243"/>
      <c r="FT620" s="243"/>
      <c r="FU620" s="243"/>
      <c r="FV620" s="243"/>
      <c r="FW620" s="243"/>
      <c r="FX620" s="243"/>
      <c r="FY620" s="243"/>
      <c r="FZ620" s="243"/>
      <c r="GA620" s="243"/>
      <c r="GB620" s="243"/>
      <c r="GC620" s="243"/>
      <c r="GD620" s="243"/>
      <c r="GE620" s="243"/>
      <c r="GF620" s="243"/>
      <c r="GG620" s="243"/>
      <c r="GH620" s="243"/>
      <c r="GI620" s="243"/>
      <c r="GJ620" s="243"/>
      <c r="GK620" s="243"/>
      <c r="GL620" s="243"/>
      <c r="GM620" s="243"/>
      <c r="GN620" s="243"/>
      <c r="GO620" s="243"/>
      <c r="GP620" s="243"/>
      <c r="GQ620" s="243"/>
      <c r="GR620" s="243"/>
      <c r="GS620" s="243"/>
      <c r="GT620" s="243"/>
      <c r="GU620" s="243"/>
      <c r="GV620" s="243"/>
      <c r="GW620" s="243"/>
      <c r="GX620" s="243"/>
      <c r="GY620" s="243"/>
      <c r="GZ620" s="243"/>
      <c r="HA620" s="243"/>
      <c r="HB620" s="243"/>
      <c r="HC620" s="243"/>
      <c r="HD620" s="243"/>
      <c r="HE620" s="243"/>
      <c r="HF620" s="243"/>
      <c r="HG620" s="243"/>
      <c r="HH620" s="243"/>
      <c r="HI620" s="243"/>
      <c r="HJ620" s="243"/>
      <c r="HK620" s="243"/>
      <c r="HL620" s="243"/>
      <c r="HM620" s="243"/>
      <c r="HN620" s="243"/>
      <c r="HO620" s="243"/>
      <c r="HP620" s="243"/>
      <c r="HQ620" s="243"/>
      <c r="HR620" s="243"/>
      <c r="HS620" s="243"/>
      <c r="HT620" s="243"/>
      <c r="HU620" s="243"/>
      <c r="HV620" s="243"/>
      <c r="HW620" s="243"/>
      <c r="HX620" s="243"/>
      <c r="HY620" s="243"/>
      <c r="HZ620" s="243"/>
      <c r="IA620" s="243"/>
      <c r="IB620" s="243"/>
      <c r="IC620" s="243"/>
      <c r="ID620" s="243"/>
      <c r="IE620" s="243"/>
      <c r="IF620" s="243"/>
      <c r="IG620" s="243"/>
      <c r="IH620" s="243"/>
      <c r="II620" s="243"/>
      <c r="IJ620" s="243"/>
      <c r="IK620" s="243"/>
      <c r="IL620" s="243"/>
      <c r="IM620" s="243"/>
      <c r="IN620" s="243"/>
      <c r="IO620" s="243"/>
      <c r="IP620" s="243"/>
      <c r="IQ620" s="243"/>
      <c r="IR620" s="243"/>
      <c r="IS620" s="243"/>
      <c r="IT620" s="243"/>
      <c r="IU620" s="243"/>
      <c r="IV620" s="243"/>
    </row>
    <row r="621" spans="1:256" s="897" customFormat="1" outlineLevel="1">
      <c r="A621" s="608"/>
      <c r="B621" s="970">
        <v>6</v>
      </c>
      <c r="C621" s="971"/>
      <c r="D621" s="615"/>
      <c r="E621" s="616">
        <f t="shared" si="71"/>
        <v>0</v>
      </c>
      <c r="F621" s="616">
        <f t="shared" si="71"/>
        <v>0</v>
      </c>
      <c r="G621" s="616">
        <f t="shared" si="71"/>
        <v>0</v>
      </c>
      <c r="H621" s="616">
        <f t="shared" si="71"/>
        <v>0</v>
      </c>
      <c r="I621" s="616">
        <f t="shared" si="71"/>
        <v>0</v>
      </c>
      <c r="J621" s="616">
        <f t="shared" si="71"/>
        <v>3.8098430432034425E-2</v>
      </c>
      <c r="K621" s="616">
        <f t="shared" si="71"/>
        <v>4.0953656583377906E-2</v>
      </c>
      <c r="L621" s="616">
        <f t="shared" si="71"/>
        <v>4.4162597785527113E-2</v>
      </c>
      <c r="M621" s="616">
        <f t="shared" si="71"/>
        <v>4.3191302313363877E-2</v>
      </c>
      <c r="N621" s="616">
        <f t="shared" si="71"/>
        <v>4.1566364738956363E-2</v>
      </c>
      <c r="O621" s="616">
        <f t="shared" si="72"/>
        <v>4.1514121930801284E-2</v>
      </c>
      <c r="P621" s="616">
        <f t="shared" si="72"/>
        <v>4.2236583629934987E-2</v>
      </c>
      <c r="Q621" s="616">
        <f t="shared" si="72"/>
        <v>4.3281070625735829E-2</v>
      </c>
      <c r="R621" s="616">
        <f t="shared" si="72"/>
        <v>4.3038566839364023E-2</v>
      </c>
      <c r="S621" s="616">
        <f t="shared" si="72"/>
        <v>4.2810532011476443E-2</v>
      </c>
      <c r="T621" s="616">
        <f t="shared" si="72"/>
        <v>4.2639491371774474E-2</v>
      </c>
      <c r="U621" s="616">
        <f t="shared" si="72"/>
        <v>4.2534101959519788E-2</v>
      </c>
      <c r="V621" s="616">
        <f t="shared" si="72"/>
        <v>4.2508949969382259E-2</v>
      </c>
      <c r="W621" s="616">
        <f t="shared" si="72"/>
        <v>4.2517164382522621E-2</v>
      </c>
      <c r="X621" s="616">
        <f t="shared" si="72"/>
        <v>4.2111921843977385E-2</v>
      </c>
      <c r="Y621" s="616">
        <f t="shared" si="73"/>
        <v>4.1820789680305781E-2</v>
      </c>
      <c r="Z621" s="616">
        <f t="shared" si="73"/>
        <v>4.1620357009214182E-2</v>
      </c>
      <c r="AA621" s="616">
        <f t="shared" si="73"/>
        <v>4.1490971286090916E-2</v>
      </c>
      <c r="AB621" s="616">
        <f t="shared" si="73"/>
        <v>4.141574708804896E-2</v>
      </c>
      <c r="AC621" s="616">
        <f t="shared" si="73"/>
        <v>4.1379678169297662E-2</v>
      </c>
      <c r="AD621" s="616">
        <f t="shared" si="73"/>
        <v>4.1368575497895632E-2</v>
      </c>
      <c r="AE621" s="616">
        <f t="shared" si="73"/>
        <v>4.1369319471600496E-2</v>
      </c>
      <c r="AF621" s="616">
        <f t="shared" si="73"/>
        <v>4.136978418037951E-2</v>
      </c>
      <c r="AG621" s="616">
        <f t="shared" si="73"/>
        <v>4.135862998743578E-2</v>
      </c>
      <c r="AH621" s="616">
        <f t="shared" si="73"/>
        <v>4.1124155187977296E-2</v>
      </c>
      <c r="AI621" s="616">
        <f t="shared" si="74"/>
        <v>4.0907763771209193E-2</v>
      </c>
      <c r="AJ621" s="616">
        <f t="shared" si="74"/>
        <v>4.0707441450235304E-2</v>
      </c>
      <c r="AK621" s="616">
        <f t="shared" si="74"/>
        <v>4.0521462386369889E-2</v>
      </c>
      <c r="AL621" s="616">
        <f t="shared" si="74"/>
        <v>4.0348339341155448E-2</v>
      </c>
      <c r="AM621" s="616">
        <f t="shared" si="74"/>
        <v>4.0186783820348015E-2</v>
      </c>
      <c r="AN621" s="616">
        <f t="shared" si="74"/>
        <v>4.0035673948720651E-2</v>
      </c>
      <c r="AO621" s="616">
        <f t="shared" si="74"/>
        <v>3.9894028381016744E-2</v>
      </c>
      <c r="AP621" s="616">
        <f t="shared" si="74"/>
        <v>3.9760984966044965E-2</v>
      </c>
      <c r="AQ621" s="616">
        <f t="shared" si="74"/>
        <v>3.963578318339267E-2</v>
      </c>
      <c r="AR621" s="616">
        <f t="shared" si="74"/>
        <v>3.9517749596781115E-2</v>
      </c>
      <c r="AS621" s="616">
        <f t="shared" si="75"/>
        <v>3.9406285736400148E-2</v>
      </c>
      <c r="AT621" s="616">
        <f t="shared" si="75"/>
        <v>3.9300857949844392E-2</v>
      </c>
      <c r="AU621" s="616">
        <f t="shared" si="75"/>
        <v>3.920098885837775E-2</v>
      </c>
      <c r="AV621" s="616">
        <f t="shared" si="75"/>
        <v>3.9106250129886222E-2</v>
      </c>
      <c r="AW621" s="616">
        <f t="shared" si="75"/>
        <v>3.9016256337717214E-2</v>
      </c>
      <c r="AX621" s="616">
        <f t="shared" si="75"/>
        <v>3.8930659719699001E-2</v>
      </c>
      <c r="AY621" s="616">
        <f t="shared" si="75"/>
        <v>3.8849145687076536E-2</v>
      </c>
      <c r="AZ621" s="616">
        <f t="shared" si="75"/>
        <v>3.877142896108654E-2</v>
      </c>
      <c r="BA621" s="617">
        <f t="shared" si="75"/>
        <v>3.8697250237172298E-2</v>
      </c>
      <c r="BB621" s="243"/>
      <c r="BC621" s="243"/>
      <c r="BD621" s="243"/>
      <c r="BE621" s="243"/>
      <c r="BF621" s="243"/>
      <c r="BG621" s="243"/>
      <c r="BH621" s="243"/>
      <c r="BI621" s="243"/>
      <c r="BJ621" s="243"/>
      <c r="BK621" s="243"/>
      <c r="BL621" s="243"/>
      <c r="BM621" s="243"/>
      <c r="BN621" s="243"/>
      <c r="BO621" s="243"/>
      <c r="BP621" s="243"/>
      <c r="BQ621" s="243"/>
      <c r="BR621" s="243"/>
      <c r="BS621" s="243"/>
      <c r="BT621" s="243"/>
      <c r="BU621" s="243"/>
      <c r="BV621" s="243"/>
      <c r="BW621" s="243"/>
      <c r="BX621" s="243"/>
      <c r="BY621" s="243"/>
      <c r="BZ621" s="243"/>
      <c r="CA621" s="243"/>
      <c r="CB621" s="243"/>
      <c r="CC621" s="243"/>
      <c r="CD621" s="243"/>
      <c r="CE621" s="243"/>
      <c r="CF621" s="243"/>
      <c r="CG621" s="243"/>
      <c r="CH621" s="243"/>
      <c r="CI621" s="243"/>
      <c r="CJ621" s="243"/>
      <c r="CK621" s="243"/>
      <c r="CL621" s="243"/>
      <c r="CM621" s="243"/>
      <c r="CN621" s="243"/>
      <c r="CO621" s="243"/>
      <c r="CP621" s="243"/>
      <c r="CQ621" s="243"/>
      <c r="CR621" s="243"/>
      <c r="CS621" s="243"/>
      <c r="CT621" s="243"/>
      <c r="CU621" s="243"/>
      <c r="CV621" s="243"/>
      <c r="CW621" s="243"/>
      <c r="CX621" s="243"/>
      <c r="CY621" s="243"/>
      <c r="CZ621" s="243"/>
      <c r="DA621" s="243"/>
      <c r="DB621" s="243"/>
      <c r="DC621" s="243"/>
      <c r="DD621" s="243"/>
      <c r="DE621" s="243"/>
      <c r="DF621" s="243"/>
      <c r="DG621" s="243"/>
      <c r="DH621" s="243"/>
      <c r="DI621" s="243"/>
      <c r="DJ621" s="243"/>
      <c r="DK621" s="243"/>
      <c r="DL621" s="243"/>
      <c r="DM621" s="243"/>
      <c r="DN621" s="243"/>
      <c r="DO621" s="243"/>
      <c r="DP621" s="243"/>
      <c r="DQ621" s="243"/>
      <c r="DR621" s="243"/>
      <c r="DS621" s="243"/>
      <c r="DT621" s="243"/>
      <c r="DU621" s="243"/>
      <c r="DV621" s="243"/>
      <c r="DW621" s="243"/>
      <c r="DX621" s="243"/>
      <c r="DY621" s="243"/>
      <c r="DZ621" s="243"/>
      <c r="EA621" s="243"/>
      <c r="EB621" s="243"/>
      <c r="EC621" s="243"/>
      <c r="ED621" s="243"/>
      <c r="EE621" s="243"/>
      <c r="EF621" s="243"/>
      <c r="EG621" s="243"/>
      <c r="EH621" s="243"/>
      <c r="EI621" s="243"/>
      <c r="EJ621" s="243"/>
      <c r="EK621" s="243"/>
      <c r="EL621" s="243"/>
      <c r="EM621" s="243"/>
      <c r="EN621" s="243"/>
      <c r="EO621" s="243"/>
      <c r="EP621" s="243"/>
      <c r="EQ621" s="243"/>
      <c r="ER621" s="243"/>
      <c r="ES621" s="243"/>
      <c r="ET621" s="243"/>
      <c r="EU621" s="243"/>
      <c r="EV621" s="243"/>
      <c r="EW621" s="243"/>
      <c r="EX621" s="243"/>
      <c r="EY621" s="243"/>
      <c r="EZ621" s="243"/>
      <c r="FA621" s="243"/>
      <c r="FB621" s="243"/>
      <c r="FC621" s="243"/>
      <c r="FD621" s="243"/>
      <c r="FE621" s="243"/>
      <c r="FF621" s="243"/>
      <c r="FG621" s="243"/>
      <c r="FH621" s="243"/>
      <c r="FI621" s="243"/>
      <c r="FJ621" s="243"/>
      <c r="FK621" s="243"/>
      <c r="FL621" s="243"/>
      <c r="FM621" s="243"/>
      <c r="FN621" s="243"/>
      <c r="FO621" s="243"/>
      <c r="FP621" s="243"/>
      <c r="FQ621" s="243"/>
      <c r="FR621" s="243"/>
      <c r="FS621" s="243"/>
      <c r="FT621" s="243"/>
      <c r="FU621" s="243"/>
      <c r="FV621" s="243"/>
      <c r="FW621" s="243"/>
      <c r="FX621" s="243"/>
      <c r="FY621" s="243"/>
      <c r="FZ621" s="243"/>
      <c r="GA621" s="243"/>
      <c r="GB621" s="243"/>
      <c r="GC621" s="243"/>
      <c r="GD621" s="243"/>
      <c r="GE621" s="243"/>
      <c r="GF621" s="243"/>
      <c r="GG621" s="243"/>
      <c r="GH621" s="243"/>
      <c r="GI621" s="243"/>
      <c r="GJ621" s="243"/>
      <c r="GK621" s="243"/>
      <c r="GL621" s="243"/>
      <c r="GM621" s="243"/>
      <c r="GN621" s="243"/>
      <c r="GO621" s="243"/>
      <c r="GP621" s="243"/>
      <c r="GQ621" s="243"/>
      <c r="GR621" s="243"/>
      <c r="GS621" s="243"/>
      <c r="GT621" s="243"/>
      <c r="GU621" s="243"/>
      <c r="GV621" s="243"/>
      <c r="GW621" s="243"/>
      <c r="GX621" s="243"/>
      <c r="GY621" s="243"/>
      <c r="GZ621" s="243"/>
      <c r="HA621" s="243"/>
      <c r="HB621" s="243"/>
      <c r="HC621" s="243"/>
      <c r="HD621" s="243"/>
      <c r="HE621" s="243"/>
      <c r="HF621" s="243"/>
      <c r="HG621" s="243"/>
      <c r="HH621" s="243"/>
      <c r="HI621" s="243"/>
      <c r="HJ621" s="243"/>
      <c r="HK621" s="243"/>
      <c r="HL621" s="243"/>
      <c r="HM621" s="243"/>
      <c r="HN621" s="243"/>
      <c r="HO621" s="243"/>
      <c r="HP621" s="243"/>
      <c r="HQ621" s="243"/>
      <c r="HR621" s="243"/>
      <c r="HS621" s="243"/>
      <c r="HT621" s="243"/>
      <c r="HU621" s="243"/>
      <c r="HV621" s="243"/>
      <c r="HW621" s="243"/>
      <c r="HX621" s="243"/>
      <c r="HY621" s="243"/>
      <c r="HZ621" s="243"/>
      <c r="IA621" s="243"/>
      <c r="IB621" s="243"/>
      <c r="IC621" s="243"/>
      <c r="ID621" s="243"/>
      <c r="IE621" s="243"/>
      <c r="IF621" s="243"/>
      <c r="IG621" s="243"/>
      <c r="IH621" s="243"/>
      <c r="II621" s="243"/>
      <c r="IJ621" s="243"/>
      <c r="IK621" s="243"/>
      <c r="IL621" s="243"/>
      <c r="IM621" s="243"/>
      <c r="IN621" s="243"/>
      <c r="IO621" s="243"/>
      <c r="IP621" s="243"/>
      <c r="IQ621" s="243"/>
      <c r="IR621" s="243"/>
      <c r="IS621" s="243"/>
      <c r="IT621" s="243"/>
      <c r="IU621" s="243"/>
      <c r="IV621" s="243"/>
    </row>
    <row r="622" spans="1:256" s="897" customFormat="1" outlineLevel="1">
      <c r="A622" s="608"/>
      <c r="B622" s="970">
        <v>7</v>
      </c>
      <c r="C622" s="971"/>
      <c r="D622" s="615"/>
      <c r="E622" s="616">
        <f t="shared" si="71"/>
        <v>0</v>
      </c>
      <c r="F622" s="616">
        <f t="shared" si="71"/>
        <v>0</v>
      </c>
      <c r="G622" s="616">
        <f t="shared" si="71"/>
        <v>0</v>
      </c>
      <c r="H622" s="616">
        <f t="shared" si="71"/>
        <v>0</v>
      </c>
      <c r="I622" s="616">
        <f t="shared" si="71"/>
        <v>0</v>
      </c>
      <c r="J622" s="616">
        <f t="shared" si="71"/>
        <v>0</v>
      </c>
      <c r="K622" s="616">
        <f t="shared" si="71"/>
        <v>4.381673585937329E-2</v>
      </c>
      <c r="L622" s="616">
        <f t="shared" si="71"/>
        <v>4.7207952747343684E-2</v>
      </c>
      <c r="M622" s="616">
        <f t="shared" si="71"/>
        <v>4.4894472552494236E-2</v>
      </c>
      <c r="N622" s="616">
        <f t="shared" si="71"/>
        <v>4.2435156992146394E-2</v>
      </c>
      <c r="O622" s="616">
        <f t="shared" si="72"/>
        <v>4.2198607701240398E-2</v>
      </c>
      <c r="P622" s="616">
        <f t="shared" si="72"/>
        <v>4.2927877819784799E-2</v>
      </c>
      <c r="Q622" s="616">
        <f t="shared" si="72"/>
        <v>4.4023556953728171E-2</v>
      </c>
      <c r="R622" s="616">
        <f t="shared" si="72"/>
        <v>4.3657734597358777E-2</v>
      </c>
      <c r="S622" s="616">
        <f t="shared" si="72"/>
        <v>4.3335417391170861E-2</v>
      </c>
      <c r="T622" s="616">
        <f t="shared" si="72"/>
        <v>4.30946885786474E-2</v>
      </c>
      <c r="U622" s="616">
        <f t="shared" si="72"/>
        <v>4.293828343430639E-2</v>
      </c>
      <c r="V622" s="616">
        <f t="shared" si="72"/>
        <v>4.2877338015346655E-2</v>
      </c>
      <c r="W622" s="616">
        <f t="shared" si="72"/>
        <v>4.2857845031540887E-2</v>
      </c>
      <c r="X622" s="616">
        <f t="shared" si="72"/>
        <v>4.2399192853296075E-2</v>
      </c>
      <c r="Y622" s="616">
        <f t="shared" si="73"/>
        <v>4.2069421010727082E-2</v>
      </c>
      <c r="Z622" s="616">
        <f t="shared" si="73"/>
        <v>4.184087373581713E-2</v>
      </c>
      <c r="AA622" s="616">
        <f t="shared" si="73"/>
        <v>4.1690877427349893E-2</v>
      </c>
      <c r="AB622" s="616">
        <f t="shared" si="73"/>
        <v>4.160035296917175E-2</v>
      </c>
      <c r="AC622" s="616">
        <f t="shared" si="73"/>
        <v>4.1552662430103693E-2</v>
      </c>
      <c r="AD622" s="616">
        <f t="shared" si="73"/>
        <v>4.1532352893139945E-2</v>
      </c>
      <c r="AE622" s="616">
        <f t="shared" si="73"/>
        <v>4.1525332903296297E-2</v>
      </c>
      <c r="AF622" s="616">
        <f t="shared" si="73"/>
        <v>4.1518726778022819E-2</v>
      </c>
      <c r="AG622" s="616">
        <f t="shared" si="73"/>
        <v>4.1500609822505474E-2</v>
      </c>
      <c r="AH622" s="616">
        <f t="shared" si="73"/>
        <v>4.1250418259839439E-2</v>
      </c>
      <c r="AI622" s="616">
        <f t="shared" si="74"/>
        <v>4.1020295104229998E-2</v>
      </c>
      <c r="AJ622" s="616">
        <f t="shared" si="74"/>
        <v>4.0807918870955806E-2</v>
      </c>
      <c r="AK622" s="616">
        <f t="shared" si="74"/>
        <v>4.0611312841934311E-2</v>
      </c>
      <c r="AL622" s="616">
        <f t="shared" si="74"/>
        <v>4.0428783354867548E-2</v>
      </c>
      <c r="AM622" s="616">
        <f t="shared" si="74"/>
        <v>4.0258870889234855E-2</v>
      </c>
      <c r="AN622" s="616">
        <f t="shared" si="74"/>
        <v>4.0100310956635132E-2</v>
      </c>
      <c r="AO622" s="616">
        <f t="shared" si="74"/>
        <v>3.9952002576877366E-2</v>
      </c>
      <c r="AP622" s="616">
        <f t="shared" si="74"/>
        <v>3.9812982677009501E-2</v>
      </c>
      <c r="AQ622" s="616">
        <f t="shared" si="74"/>
        <v>3.9682405154396694E-2</v>
      </c>
      <c r="AR622" s="616">
        <f t="shared" si="74"/>
        <v>3.9559523641730765E-2</v>
      </c>
      <c r="AS622" s="616">
        <f t="shared" si="75"/>
        <v>3.944367723219333E-2</v>
      </c>
      <c r="AT622" s="616">
        <f t="shared" si="75"/>
        <v>3.9334278588125438E-2</v>
      </c>
      <c r="AU622" s="616">
        <f t="shared" si="75"/>
        <v>3.9230803981470386E-2</v>
      </c>
      <c r="AV622" s="616">
        <f t="shared" si="75"/>
        <v>3.9132784909512219E-2</v>
      </c>
      <c r="AW622" s="616">
        <f t="shared" si="75"/>
        <v>3.9039801002689334E-2</v>
      </c>
      <c r="AX622" s="616">
        <f t="shared" si="75"/>
        <v>3.8951473997995256E-2</v>
      </c>
      <c r="AY622" s="616">
        <f t="shared" si="75"/>
        <v>3.8867462595743474E-2</v>
      </c>
      <c r="AZ622" s="616">
        <f t="shared" si="75"/>
        <v>3.8787458052236712E-2</v>
      </c>
      <c r="BA622" s="617">
        <f t="shared" si="75"/>
        <v>3.8711180388359079E-2</v>
      </c>
      <c r="BB622" s="243"/>
      <c r="BC622" s="243"/>
      <c r="BD622" s="243"/>
      <c r="BE622" s="243"/>
      <c r="BF622" s="243"/>
      <c r="BG622" s="243"/>
      <c r="BH622" s="243"/>
      <c r="BI622" s="243"/>
      <c r="BJ622" s="243"/>
      <c r="BK622" s="243"/>
      <c r="BL622" s="243"/>
      <c r="BM622" s="243"/>
      <c r="BN622" s="243"/>
      <c r="BO622" s="243"/>
      <c r="BP622" s="243"/>
      <c r="BQ622" s="243"/>
      <c r="BR622" s="243"/>
      <c r="BS622" s="243"/>
      <c r="BT622" s="243"/>
      <c r="BU622" s="243"/>
      <c r="BV622" s="243"/>
      <c r="BW622" s="243"/>
      <c r="BX622" s="243"/>
      <c r="BY622" s="243"/>
      <c r="BZ622" s="243"/>
      <c r="CA622" s="243"/>
      <c r="CB622" s="243"/>
      <c r="CC622" s="243"/>
      <c r="CD622" s="243"/>
      <c r="CE622" s="243"/>
      <c r="CF622" s="243"/>
      <c r="CG622" s="243"/>
      <c r="CH622" s="243"/>
      <c r="CI622" s="243"/>
      <c r="CJ622" s="243"/>
      <c r="CK622" s="243"/>
      <c r="CL622" s="243"/>
      <c r="CM622" s="243"/>
      <c r="CN622" s="243"/>
      <c r="CO622" s="243"/>
      <c r="CP622" s="243"/>
      <c r="CQ622" s="243"/>
      <c r="CR622" s="243"/>
      <c r="CS622" s="243"/>
      <c r="CT622" s="243"/>
      <c r="CU622" s="243"/>
      <c r="CV622" s="243"/>
      <c r="CW622" s="243"/>
      <c r="CX622" s="243"/>
      <c r="CY622" s="243"/>
      <c r="CZ622" s="243"/>
      <c r="DA622" s="243"/>
      <c r="DB622" s="243"/>
      <c r="DC622" s="243"/>
      <c r="DD622" s="243"/>
      <c r="DE622" s="243"/>
      <c r="DF622" s="243"/>
      <c r="DG622" s="243"/>
      <c r="DH622" s="243"/>
      <c r="DI622" s="243"/>
      <c r="DJ622" s="243"/>
      <c r="DK622" s="243"/>
      <c r="DL622" s="243"/>
      <c r="DM622" s="243"/>
      <c r="DN622" s="243"/>
      <c r="DO622" s="243"/>
      <c r="DP622" s="243"/>
      <c r="DQ622" s="243"/>
      <c r="DR622" s="243"/>
      <c r="DS622" s="243"/>
      <c r="DT622" s="243"/>
      <c r="DU622" s="243"/>
      <c r="DV622" s="243"/>
      <c r="DW622" s="243"/>
      <c r="DX622" s="243"/>
      <c r="DY622" s="243"/>
      <c r="DZ622" s="243"/>
      <c r="EA622" s="243"/>
      <c r="EB622" s="243"/>
      <c r="EC622" s="243"/>
      <c r="ED622" s="243"/>
      <c r="EE622" s="243"/>
      <c r="EF622" s="243"/>
      <c r="EG622" s="243"/>
      <c r="EH622" s="243"/>
      <c r="EI622" s="243"/>
      <c r="EJ622" s="243"/>
      <c r="EK622" s="243"/>
      <c r="EL622" s="243"/>
      <c r="EM622" s="243"/>
      <c r="EN622" s="243"/>
      <c r="EO622" s="243"/>
      <c r="EP622" s="243"/>
      <c r="EQ622" s="243"/>
      <c r="ER622" s="243"/>
      <c r="ES622" s="243"/>
      <c r="ET622" s="243"/>
      <c r="EU622" s="243"/>
      <c r="EV622" s="243"/>
      <c r="EW622" s="243"/>
      <c r="EX622" s="243"/>
      <c r="EY622" s="243"/>
      <c r="EZ622" s="243"/>
      <c r="FA622" s="243"/>
      <c r="FB622" s="243"/>
      <c r="FC622" s="243"/>
      <c r="FD622" s="243"/>
      <c r="FE622" s="243"/>
      <c r="FF622" s="243"/>
      <c r="FG622" s="243"/>
      <c r="FH622" s="243"/>
      <c r="FI622" s="243"/>
      <c r="FJ622" s="243"/>
      <c r="FK622" s="243"/>
      <c r="FL622" s="243"/>
      <c r="FM622" s="243"/>
      <c r="FN622" s="243"/>
      <c r="FO622" s="243"/>
      <c r="FP622" s="243"/>
      <c r="FQ622" s="243"/>
      <c r="FR622" s="243"/>
      <c r="FS622" s="243"/>
      <c r="FT622" s="243"/>
      <c r="FU622" s="243"/>
      <c r="FV622" s="243"/>
      <c r="FW622" s="243"/>
      <c r="FX622" s="243"/>
      <c r="FY622" s="243"/>
      <c r="FZ622" s="243"/>
      <c r="GA622" s="243"/>
      <c r="GB622" s="243"/>
      <c r="GC622" s="243"/>
      <c r="GD622" s="243"/>
      <c r="GE622" s="243"/>
      <c r="GF622" s="243"/>
      <c r="GG622" s="243"/>
      <c r="GH622" s="243"/>
      <c r="GI622" s="243"/>
      <c r="GJ622" s="243"/>
      <c r="GK622" s="243"/>
      <c r="GL622" s="243"/>
      <c r="GM622" s="243"/>
      <c r="GN622" s="243"/>
      <c r="GO622" s="243"/>
      <c r="GP622" s="243"/>
      <c r="GQ622" s="243"/>
      <c r="GR622" s="243"/>
      <c r="GS622" s="243"/>
      <c r="GT622" s="243"/>
      <c r="GU622" s="243"/>
      <c r="GV622" s="243"/>
      <c r="GW622" s="243"/>
      <c r="GX622" s="243"/>
      <c r="GY622" s="243"/>
      <c r="GZ622" s="243"/>
      <c r="HA622" s="243"/>
      <c r="HB622" s="243"/>
      <c r="HC622" s="243"/>
      <c r="HD622" s="243"/>
      <c r="HE622" s="243"/>
      <c r="HF622" s="243"/>
      <c r="HG622" s="243"/>
      <c r="HH622" s="243"/>
      <c r="HI622" s="243"/>
      <c r="HJ622" s="243"/>
      <c r="HK622" s="243"/>
      <c r="HL622" s="243"/>
      <c r="HM622" s="243"/>
      <c r="HN622" s="243"/>
      <c r="HO622" s="243"/>
      <c r="HP622" s="243"/>
      <c r="HQ622" s="243"/>
      <c r="HR622" s="243"/>
      <c r="HS622" s="243"/>
      <c r="HT622" s="243"/>
      <c r="HU622" s="243"/>
      <c r="HV622" s="243"/>
      <c r="HW622" s="243"/>
      <c r="HX622" s="243"/>
      <c r="HY622" s="243"/>
      <c r="HZ622" s="243"/>
      <c r="IA622" s="243"/>
      <c r="IB622" s="243"/>
      <c r="IC622" s="243"/>
      <c r="ID622" s="243"/>
      <c r="IE622" s="243"/>
      <c r="IF622" s="243"/>
      <c r="IG622" s="243"/>
      <c r="IH622" s="243"/>
      <c r="II622" s="243"/>
      <c r="IJ622" s="243"/>
      <c r="IK622" s="243"/>
      <c r="IL622" s="243"/>
      <c r="IM622" s="243"/>
      <c r="IN622" s="243"/>
      <c r="IO622" s="243"/>
      <c r="IP622" s="243"/>
      <c r="IQ622" s="243"/>
      <c r="IR622" s="243"/>
      <c r="IS622" s="243"/>
      <c r="IT622" s="243"/>
      <c r="IU622" s="243"/>
      <c r="IV622" s="243"/>
    </row>
    <row r="623" spans="1:256" s="897" customFormat="1" outlineLevel="1">
      <c r="A623" s="608"/>
      <c r="B623" s="970">
        <v>8</v>
      </c>
      <c r="C623" s="971"/>
      <c r="D623" s="615"/>
      <c r="E623" s="616">
        <f t="shared" si="71"/>
        <v>0</v>
      </c>
      <c r="F623" s="616">
        <f t="shared" si="71"/>
        <v>0</v>
      </c>
      <c r="G623" s="616">
        <f t="shared" si="71"/>
        <v>0</v>
      </c>
      <c r="H623" s="616">
        <f t="shared" si="71"/>
        <v>0</v>
      </c>
      <c r="I623" s="616">
        <f t="shared" si="71"/>
        <v>0</v>
      </c>
      <c r="J623" s="616">
        <f t="shared" si="71"/>
        <v>0</v>
      </c>
      <c r="K623" s="616">
        <f t="shared" si="71"/>
        <v>0</v>
      </c>
      <c r="L623" s="616">
        <f t="shared" si="71"/>
        <v>5.0610187232164261E-2</v>
      </c>
      <c r="M623" s="616">
        <f t="shared" si="71"/>
        <v>4.5433758111868672E-2</v>
      </c>
      <c r="N623" s="616">
        <f t="shared" si="71"/>
        <v>4.1975037186068098E-2</v>
      </c>
      <c r="O623" s="616">
        <f t="shared" si="72"/>
        <v>4.1794467755524201E-2</v>
      </c>
      <c r="P623" s="616">
        <f t="shared" si="72"/>
        <v>4.2750197060928752E-2</v>
      </c>
      <c r="Q623" s="616">
        <f t="shared" si="72"/>
        <v>4.4058031120007835E-2</v>
      </c>
      <c r="R623" s="616">
        <f t="shared" si="72"/>
        <v>4.3635022108597932E-2</v>
      </c>
      <c r="S623" s="616">
        <f t="shared" si="72"/>
        <v>4.3275268190088312E-2</v>
      </c>
      <c r="T623" s="616">
        <f t="shared" si="72"/>
        <v>4.3014491940644328E-2</v>
      </c>
      <c r="U623" s="616">
        <f t="shared" si="72"/>
        <v>4.2850478862776598E-2</v>
      </c>
      <c r="V623" s="616">
        <f t="shared" si="72"/>
        <v>4.2791980144661235E-2</v>
      </c>
      <c r="W623" s="616">
        <f t="shared" si="72"/>
        <v>4.2777977235419984E-2</v>
      </c>
      <c r="X623" s="616">
        <f t="shared" si="72"/>
        <v>4.2290230853878619E-2</v>
      </c>
      <c r="Y623" s="616">
        <f t="shared" si="73"/>
        <v>4.1944724789303223E-2</v>
      </c>
      <c r="Z623" s="616">
        <f t="shared" si="73"/>
        <v>4.1709282655743474E-2</v>
      </c>
      <c r="AA623" s="616">
        <f t="shared" si="73"/>
        <v>4.1558155122071838E-2</v>
      </c>
      <c r="AB623" s="616">
        <f t="shared" si="73"/>
        <v>4.1470124160927213E-2</v>
      </c>
      <c r="AC623" s="616">
        <f t="shared" si="73"/>
        <v>4.1427024662351819E-2</v>
      </c>
      <c r="AD623" s="616">
        <f t="shared" si="73"/>
        <v>4.1412260792675459E-2</v>
      </c>
      <c r="AE623" s="616">
        <f t="shared" si="73"/>
        <v>4.1410894888131544E-2</v>
      </c>
      <c r="AF623" s="616">
        <f t="shared" si="73"/>
        <v>4.1409424054875466E-2</v>
      </c>
      <c r="AG623" s="616">
        <f t="shared" si="73"/>
        <v>4.1395453562974582E-2</v>
      </c>
      <c r="AH623" s="616">
        <f t="shared" si="73"/>
        <v>4.1138982473287733E-2</v>
      </c>
      <c r="AI623" s="616">
        <f t="shared" si="74"/>
        <v>4.0903939461525374E-2</v>
      </c>
      <c r="AJ623" s="616">
        <f t="shared" si="74"/>
        <v>4.0687746755599496E-2</v>
      </c>
      <c r="AK623" s="616">
        <f t="shared" si="74"/>
        <v>4.0488224112406712E-2</v>
      </c>
      <c r="AL623" s="616">
        <f t="shared" si="74"/>
        <v>4.0303515031917092E-2</v>
      </c>
      <c r="AM623" s="616">
        <f t="shared" si="74"/>
        <v>4.0132028817593035E-2</v>
      </c>
      <c r="AN623" s="616">
        <f t="shared" si="74"/>
        <v>3.9972394649976595E-2</v>
      </c>
      <c r="AO623" s="616">
        <f t="shared" si="74"/>
        <v>3.9823424864576129E-2</v>
      </c>
      <c r="AP623" s="616">
        <f t="shared" si="74"/>
        <v>3.968408535149992E-2</v>
      </c>
      <c r="AQ623" s="616">
        <f t="shared" si="74"/>
        <v>3.9553471515934469E-2</v>
      </c>
      <c r="AR623" s="616">
        <f t="shared" si="74"/>
        <v>3.9430788617673018E-2</v>
      </c>
      <c r="AS623" s="616">
        <f t="shared" si="75"/>
        <v>3.9315335586479261E-2</v>
      </c>
      <c r="AT623" s="616">
        <f t="shared" si="75"/>
        <v>3.9206491616888384E-2</v>
      </c>
      <c r="AU623" s="616">
        <f t="shared" si="75"/>
        <v>3.910370500106275E-2</v>
      </c>
      <c r="AV623" s="616">
        <f t="shared" si="75"/>
        <v>3.900648377557947E-2</v>
      </c>
      <c r="AW623" s="616">
        <f t="shared" si="75"/>
        <v>3.89143878474556E-2</v>
      </c>
      <c r="AX623" s="616">
        <f t="shared" si="75"/>
        <v>3.8827022333485006E-2</v>
      </c>
      <c r="AY623" s="616">
        <f t="shared" si="75"/>
        <v>3.8744031900229015E-2</v>
      </c>
      <c r="AZ623" s="616">
        <f t="shared" si="75"/>
        <v>3.8665095933554383E-2</v>
      </c>
      <c r="BA623" s="617">
        <f t="shared" si="75"/>
        <v>3.858992439926201E-2</v>
      </c>
      <c r="BB623" s="243"/>
      <c r="BC623" s="243"/>
      <c r="BD623" s="243"/>
      <c r="BE623" s="243"/>
      <c r="BF623" s="243"/>
      <c r="BG623" s="243"/>
      <c r="BH623" s="243"/>
      <c r="BI623" s="243"/>
      <c r="BJ623" s="243"/>
      <c r="BK623" s="243"/>
      <c r="BL623" s="243"/>
      <c r="BM623" s="243"/>
      <c r="BN623" s="243"/>
      <c r="BO623" s="243"/>
      <c r="BP623" s="243"/>
      <c r="BQ623" s="243"/>
      <c r="BR623" s="243"/>
      <c r="BS623" s="243"/>
      <c r="BT623" s="243"/>
      <c r="BU623" s="243"/>
      <c r="BV623" s="243"/>
      <c r="BW623" s="243"/>
      <c r="BX623" s="243"/>
      <c r="BY623" s="243"/>
      <c r="BZ623" s="243"/>
      <c r="CA623" s="243"/>
      <c r="CB623" s="243"/>
      <c r="CC623" s="243"/>
      <c r="CD623" s="243"/>
      <c r="CE623" s="243"/>
      <c r="CF623" s="243"/>
      <c r="CG623" s="243"/>
      <c r="CH623" s="243"/>
      <c r="CI623" s="243"/>
      <c r="CJ623" s="243"/>
      <c r="CK623" s="243"/>
      <c r="CL623" s="243"/>
      <c r="CM623" s="243"/>
      <c r="CN623" s="243"/>
      <c r="CO623" s="243"/>
      <c r="CP623" s="243"/>
      <c r="CQ623" s="243"/>
      <c r="CR623" s="243"/>
      <c r="CS623" s="243"/>
      <c r="CT623" s="243"/>
      <c r="CU623" s="243"/>
      <c r="CV623" s="243"/>
      <c r="CW623" s="243"/>
      <c r="CX623" s="243"/>
      <c r="CY623" s="243"/>
      <c r="CZ623" s="243"/>
      <c r="DA623" s="243"/>
      <c r="DB623" s="243"/>
      <c r="DC623" s="243"/>
      <c r="DD623" s="243"/>
      <c r="DE623" s="243"/>
      <c r="DF623" s="243"/>
      <c r="DG623" s="243"/>
      <c r="DH623" s="243"/>
      <c r="DI623" s="243"/>
      <c r="DJ623" s="243"/>
      <c r="DK623" s="243"/>
      <c r="DL623" s="243"/>
      <c r="DM623" s="243"/>
      <c r="DN623" s="243"/>
      <c r="DO623" s="243"/>
      <c r="DP623" s="243"/>
      <c r="DQ623" s="243"/>
      <c r="DR623" s="243"/>
      <c r="DS623" s="243"/>
      <c r="DT623" s="243"/>
      <c r="DU623" s="243"/>
      <c r="DV623" s="243"/>
      <c r="DW623" s="243"/>
      <c r="DX623" s="243"/>
      <c r="DY623" s="243"/>
      <c r="DZ623" s="243"/>
      <c r="EA623" s="243"/>
      <c r="EB623" s="243"/>
      <c r="EC623" s="243"/>
      <c r="ED623" s="243"/>
      <c r="EE623" s="243"/>
      <c r="EF623" s="243"/>
      <c r="EG623" s="243"/>
      <c r="EH623" s="243"/>
      <c r="EI623" s="243"/>
      <c r="EJ623" s="243"/>
      <c r="EK623" s="243"/>
      <c r="EL623" s="243"/>
      <c r="EM623" s="243"/>
      <c r="EN623" s="243"/>
      <c r="EO623" s="243"/>
      <c r="EP623" s="243"/>
      <c r="EQ623" s="243"/>
      <c r="ER623" s="243"/>
      <c r="ES623" s="243"/>
      <c r="ET623" s="243"/>
      <c r="EU623" s="243"/>
      <c r="EV623" s="243"/>
      <c r="EW623" s="243"/>
      <c r="EX623" s="243"/>
      <c r="EY623" s="243"/>
      <c r="EZ623" s="243"/>
      <c r="FA623" s="243"/>
      <c r="FB623" s="243"/>
      <c r="FC623" s="243"/>
      <c r="FD623" s="243"/>
      <c r="FE623" s="243"/>
      <c r="FF623" s="243"/>
      <c r="FG623" s="243"/>
      <c r="FH623" s="243"/>
      <c r="FI623" s="243"/>
      <c r="FJ623" s="243"/>
      <c r="FK623" s="243"/>
      <c r="FL623" s="243"/>
      <c r="FM623" s="243"/>
      <c r="FN623" s="243"/>
      <c r="FO623" s="243"/>
      <c r="FP623" s="243"/>
      <c r="FQ623" s="243"/>
      <c r="FR623" s="243"/>
      <c r="FS623" s="243"/>
      <c r="FT623" s="243"/>
      <c r="FU623" s="243"/>
      <c r="FV623" s="243"/>
      <c r="FW623" s="243"/>
      <c r="FX623" s="243"/>
      <c r="FY623" s="243"/>
      <c r="FZ623" s="243"/>
      <c r="GA623" s="243"/>
      <c r="GB623" s="243"/>
      <c r="GC623" s="243"/>
      <c r="GD623" s="243"/>
      <c r="GE623" s="243"/>
      <c r="GF623" s="243"/>
      <c r="GG623" s="243"/>
      <c r="GH623" s="243"/>
      <c r="GI623" s="243"/>
      <c r="GJ623" s="243"/>
      <c r="GK623" s="243"/>
      <c r="GL623" s="243"/>
      <c r="GM623" s="243"/>
      <c r="GN623" s="243"/>
      <c r="GO623" s="243"/>
      <c r="GP623" s="243"/>
      <c r="GQ623" s="243"/>
      <c r="GR623" s="243"/>
      <c r="GS623" s="243"/>
      <c r="GT623" s="243"/>
      <c r="GU623" s="243"/>
      <c r="GV623" s="243"/>
      <c r="GW623" s="243"/>
      <c r="GX623" s="243"/>
      <c r="GY623" s="243"/>
      <c r="GZ623" s="243"/>
      <c r="HA623" s="243"/>
      <c r="HB623" s="243"/>
      <c r="HC623" s="243"/>
      <c r="HD623" s="243"/>
      <c r="HE623" s="243"/>
      <c r="HF623" s="243"/>
      <c r="HG623" s="243"/>
      <c r="HH623" s="243"/>
      <c r="HI623" s="243"/>
      <c r="HJ623" s="243"/>
      <c r="HK623" s="243"/>
      <c r="HL623" s="243"/>
      <c r="HM623" s="243"/>
      <c r="HN623" s="243"/>
      <c r="HO623" s="243"/>
      <c r="HP623" s="243"/>
      <c r="HQ623" s="243"/>
      <c r="HR623" s="243"/>
      <c r="HS623" s="243"/>
      <c r="HT623" s="243"/>
      <c r="HU623" s="243"/>
      <c r="HV623" s="243"/>
      <c r="HW623" s="243"/>
      <c r="HX623" s="243"/>
      <c r="HY623" s="243"/>
      <c r="HZ623" s="243"/>
      <c r="IA623" s="243"/>
      <c r="IB623" s="243"/>
      <c r="IC623" s="243"/>
      <c r="ID623" s="243"/>
      <c r="IE623" s="243"/>
      <c r="IF623" s="243"/>
      <c r="IG623" s="243"/>
      <c r="IH623" s="243"/>
      <c r="II623" s="243"/>
      <c r="IJ623" s="243"/>
      <c r="IK623" s="243"/>
      <c r="IL623" s="243"/>
      <c r="IM623" s="243"/>
      <c r="IN623" s="243"/>
      <c r="IO623" s="243"/>
      <c r="IP623" s="243"/>
      <c r="IQ623" s="243"/>
      <c r="IR623" s="243"/>
      <c r="IS623" s="243"/>
      <c r="IT623" s="243"/>
      <c r="IU623" s="243"/>
      <c r="IV623" s="243"/>
    </row>
    <row r="624" spans="1:256" s="897" customFormat="1" outlineLevel="1">
      <c r="A624" s="608"/>
      <c r="B624" s="970">
        <v>9</v>
      </c>
      <c r="C624" s="971"/>
      <c r="D624" s="615"/>
      <c r="E624" s="616">
        <f t="shared" si="71"/>
        <v>0</v>
      </c>
      <c r="F624" s="616">
        <f t="shared" si="71"/>
        <v>0</v>
      </c>
      <c r="G624" s="616">
        <f t="shared" si="71"/>
        <v>0</v>
      </c>
      <c r="H624" s="616">
        <f t="shared" si="71"/>
        <v>0</v>
      </c>
      <c r="I624" s="616">
        <f t="shared" si="71"/>
        <v>0</v>
      </c>
      <c r="J624" s="616">
        <f t="shared" si="71"/>
        <v>0</v>
      </c>
      <c r="K624" s="616">
        <f t="shared" si="71"/>
        <v>0</v>
      </c>
      <c r="L624" s="616">
        <f t="shared" si="71"/>
        <v>0</v>
      </c>
      <c r="M624" s="616">
        <f t="shared" si="71"/>
        <v>4.0282833616183789E-2</v>
      </c>
      <c r="N624" s="616">
        <f t="shared" si="71"/>
        <v>3.7684113916788053E-2</v>
      </c>
      <c r="O624" s="616">
        <f t="shared" si="72"/>
        <v>3.8872363827092471E-2</v>
      </c>
      <c r="P624" s="616">
        <f t="shared" si="72"/>
        <v>4.0794404789752825E-2</v>
      </c>
      <c r="Q624" s="616">
        <f t="shared" si="72"/>
        <v>4.2752511597268006E-2</v>
      </c>
      <c r="R624" s="616">
        <f t="shared" si="72"/>
        <v>4.2477005200894702E-2</v>
      </c>
      <c r="S624" s="616">
        <f t="shared" si="72"/>
        <v>4.2231611331462249E-2</v>
      </c>
      <c r="T624" s="616">
        <f t="shared" si="72"/>
        <v>4.2068899431980444E-2</v>
      </c>
      <c r="U624" s="616">
        <f t="shared" si="72"/>
        <v>4.1991834620598301E-2</v>
      </c>
      <c r="V624" s="616">
        <f t="shared" si="72"/>
        <v>4.2013366497698268E-2</v>
      </c>
      <c r="W624" s="616">
        <f t="shared" si="72"/>
        <v>4.2068860004499165E-2</v>
      </c>
      <c r="X624" s="616">
        <f t="shared" si="72"/>
        <v>4.1599882450776393E-2</v>
      </c>
      <c r="Y624" s="616">
        <f t="shared" si="73"/>
        <v>4.1281118717516829E-2</v>
      </c>
      <c r="Z624" s="616">
        <f t="shared" si="73"/>
        <v>4.1076396927130387E-2</v>
      </c>
      <c r="AA624" s="616">
        <f t="shared" si="73"/>
        <v>4.0957466831206712E-2</v>
      </c>
      <c r="AB624" s="616">
        <f t="shared" si="73"/>
        <v>4.0901517620591799E-2</v>
      </c>
      <c r="AC624" s="616">
        <f t="shared" si="73"/>
        <v>4.0889345211109873E-2</v>
      </c>
      <c r="AD624" s="616">
        <f t="shared" si="73"/>
        <v>4.090363252823126E-2</v>
      </c>
      <c r="AE624" s="616">
        <f t="shared" si="73"/>
        <v>4.0928959113710528E-2</v>
      </c>
      <c r="AF624" s="616">
        <f t="shared" si="73"/>
        <v>4.095150690879934E-2</v>
      </c>
      <c r="AG624" s="616">
        <f t="shared" si="73"/>
        <v>4.0958678301055151E-2</v>
      </c>
      <c r="AH624" s="616">
        <f t="shared" si="73"/>
        <v>4.071050772731577E-2</v>
      </c>
      <c r="AI624" s="616">
        <f t="shared" si="74"/>
        <v>4.048396887559913E-2</v>
      </c>
      <c r="AJ624" s="616">
        <f t="shared" si="74"/>
        <v>4.027635158129228E-2</v>
      </c>
      <c r="AK624" s="616">
        <f t="shared" si="74"/>
        <v>4.0085380259740067E-2</v>
      </c>
      <c r="AL624" s="616">
        <f t="shared" si="74"/>
        <v>3.9909130156591921E-2</v>
      </c>
      <c r="AM624" s="616">
        <f t="shared" si="74"/>
        <v>3.9745962247023092E-2</v>
      </c>
      <c r="AN624" s="616">
        <f t="shared" si="74"/>
        <v>3.9594472112474355E-2</v>
      </c>
      <c r="AO624" s="616">
        <f t="shared" si="74"/>
        <v>3.9453449414647679E-2</v>
      </c>
      <c r="AP624" s="616">
        <f t="shared" si="74"/>
        <v>3.9321845489536766E-2</v>
      </c>
      <c r="AQ624" s="616">
        <f t="shared" si="74"/>
        <v>3.919874722469685E-2</v>
      </c>
      <c r="AR624" s="616">
        <f t="shared" si="74"/>
        <v>3.9083355842930212E-2</v>
      </c>
      <c r="AS624" s="616">
        <f t="shared" si="75"/>
        <v>3.8974969549907534E-2</v>
      </c>
      <c r="AT624" s="616">
        <f t="shared" si="75"/>
        <v>3.8872969248920919E-2</v>
      </c>
      <c r="AU624" s="616">
        <f t="shared" si="75"/>
        <v>3.8776806708379352E-2</v>
      </c>
      <c r="AV624" s="616">
        <f t="shared" si="75"/>
        <v>3.868599470440115E-2</v>
      </c>
      <c r="AW624" s="616">
        <f t="shared" si="75"/>
        <v>3.8600098764276058E-2</v>
      </c>
      <c r="AX624" s="616">
        <f t="shared" si="75"/>
        <v>3.851873021547858E-2</v>
      </c>
      <c r="AY624" s="616">
        <f t="shared" si="75"/>
        <v>3.844154030557001E-2</v>
      </c>
      <c r="AZ624" s="616">
        <f t="shared" si="75"/>
        <v>3.8368215205327738E-2</v>
      </c>
      <c r="BA624" s="617">
        <f t="shared" si="75"/>
        <v>3.8298471744102613E-2</v>
      </c>
      <c r="BB624" s="243"/>
      <c r="BC624" s="243"/>
      <c r="BD624" s="243"/>
      <c r="BE624" s="243"/>
      <c r="BF624" s="243"/>
      <c r="BG624" s="243"/>
      <c r="BH624" s="243"/>
      <c r="BI624" s="243"/>
      <c r="BJ624" s="243"/>
      <c r="BK624" s="243"/>
      <c r="BL624" s="243"/>
      <c r="BM624" s="243"/>
      <c r="BN624" s="243"/>
      <c r="BO624" s="243"/>
      <c r="BP624" s="243"/>
      <c r="BQ624" s="243"/>
      <c r="BR624" s="243"/>
      <c r="BS624" s="243"/>
      <c r="BT624" s="243"/>
      <c r="BU624" s="243"/>
      <c r="BV624" s="243"/>
      <c r="BW624" s="243"/>
      <c r="BX624" s="243"/>
      <c r="BY624" s="243"/>
      <c r="BZ624" s="243"/>
      <c r="CA624" s="243"/>
      <c r="CB624" s="243"/>
      <c r="CC624" s="243"/>
      <c r="CD624" s="243"/>
      <c r="CE624" s="243"/>
      <c r="CF624" s="243"/>
      <c r="CG624" s="243"/>
      <c r="CH624" s="243"/>
      <c r="CI624" s="243"/>
      <c r="CJ624" s="243"/>
      <c r="CK624" s="243"/>
      <c r="CL624" s="243"/>
      <c r="CM624" s="243"/>
      <c r="CN624" s="243"/>
      <c r="CO624" s="243"/>
      <c r="CP624" s="243"/>
      <c r="CQ624" s="243"/>
      <c r="CR624" s="243"/>
      <c r="CS624" s="243"/>
      <c r="CT624" s="243"/>
      <c r="CU624" s="243"/>
      <c r="CV624" s="243"/>
      <c r="CW624" s="243"/>
      <c r="CX624" s="243"/>
      <c r="CY624" s="243"/>
      <c r="CZ624" s="243"/>
      <c r="DA624" s="243"/>
      <c r="DB624" s="243"/>
      <c r="DC624" s="243"/>
      <c r="DD624" s="243"/>
      <c r="DE624" s="243"/>
      <c r="DF624" s="243"/>
      <c r="DG624" s="243"/>
      <c r="DH624" s="243"/>
      <c r="DI624" s="243"/>
      <c r="DJ624" s="243"/>
      <c r="DK624" s="243"/>
      <c r="DL624" s="243"/>
      <c r="DM624" s="243"/>
      <c r="DN624" s="243"/>
      <c r="DO624" s="243"/>
      <c r="DP624" s="243"/>
      <c r="DQ624" s="243"/>
      <c r="DR624" s="243"/>
      <c r="DS624" s="243"/>
      <c r="DT624" s="243"/>
      <c r="DU624" s="243"/>
      <c r="DV624" s="243"/>
      <c r="DW624" s="243"/>
      <c r="DX624" s="243"/>
      <c r="DY624" s="243"/>
      <c r="DZ624" s="243"/>
      <c r="EA624" s="243"/>
      <c r="EB624" s="243"/>
      <c r="EC624" s="243"/>
      <c r="ED624" s="243"/>
      <c r="EE624" s="243"/>
      <c r="EF624" s="243"/>
      <c r="EG624" s="243"/>
      <c r="EH624" s="243"/>
      <c r="EI624" s="243"/>
      <c r="EJ624" s="243"/>
      <c r="EK624" s="243"/>
      <c r="EL624" s="243"/>
      <c r="EM624" s="243"/>
      <c r="EN624" s="243"/>
      <c r="EO624" s="243"/>
      <c r="EP624" s="243"/>
      <c r="EQ624" s="243"/>
      <c r="ER624" s="243"/>
      <c r="ES624" s="243"/>
      <c r="ET624" s="243"/>
      <c r="EU624" s="243"/>
      <c r="EV624" s="243"/>
      <c r="EW624" s="243"/>
      <c r="EX624" s="243"/>
      <c r="EY624" s="243"/>
      <c r="EZ624" s="243"/>
      <c r="FA624" s="243"/>
      <c r="FB624" s="243"/>
      <c r="FC624" s="243"/>
      <c r="FD624" s="243"/>
      <c r="FE624" s="243"/>
      <c r="FF624" s="243"/>
      <c r="FG624" s="243"/>
      <c r="FH624" s="243"/>
      <c r="FI624" s="243"/>
      <c r="FJ624" s="243"/>
      <c r="FK624" s="243"/>
      <c r="FL624" s="243"/>
      <c r="FM624" s="243"/>
      <c r="FN624" s="243"/>
      <c r="FO624" s="243"/>
      <c r="FP624" s="243"/>
      <c r="FQ624" s="243"/>
      <c r="FR624" s="243"/>
      <c r="FS624" s="243"/>
      <c r="FT624" s="243"/>
      <c r="FU624" s="243"/>
      <c r="FV624" s="243"/>
      <c r="FW624" s="243"/>
      <c r="FX624" s="243"/>
      <c r="FY624" s="243"/>
      <c r="FZ624" s="243"/>
      <c r="GA624" s="243"/>
      <c r="GB624" s="243"/>
      <c r="GC624" s="243"/>
      <c r="GD624" s="243"/>
      <c r="GE624" s="243"/>
      <c r="GF624" s="243"/>
      <c r="GG624" s="243"/>
      <c r="GH624" s="243"/>
      <c r="GI624" s="243"/>
      <c r="GJ624" s="243"/>
      <c r="GK624" s="243"/>
      <c r="GL624" s="243"/>
      <c r="GM624" s="243"/>
      <c r="GN624" s="243"/>
      <c r="GO624" s="243"/>
      <c r="GP624" s="243"/>
      <c r="GQ624" s="243"/>
      <c r="GR624" s="243"/>
      <c r="GS624" s="243"/>
      <c r="GT624" s="243"/>
      <c r="GU624" s="243"/>
      <c r="GV624" s="243"/>
      <c r="GW624" s="243"/>
      <c r="GX624" s="243"/>
      <c r="GY624" s="243"/>
      <c r="GZ624" s="243"/>
      <c r="HA624" s="243"/>
      <c r="HB624" s="243"/>
      <c r="HC624" s="243"/>
      <c r="HD624" s="243"/>
      <c r="HE624" s="243"/>
      <c r="HF624" s="243"/>
      <c r="HG624" s="243"/>
      <c r="HH624" s="243"/>
      <c r="HI624" s="243"/>
      <c r="HJ624" s="243"/>
      <c r="HK624" s="243"/>
      <c r="HL624" s="243"/>
      <c r="HM624" s="243"/>
      <c r="HN624" s="243"/>
      <c r="HO624" s="243"/>
      <c r="HP624" s="243"/>
      <c r="HQ624" s="243"/>
      <c r="HR624" s="243"/>
      <c r="HS624" s="243"/>
      <c r="HT624" s="243"/>
      <c r="HU624" s="243"/>
      <c r="HV624" s="243"/>
      <c r="HW624" s="243"/>
      <c r="HX624" s="243"/>
      <c r="HY624" s="243"/>
      <c r="HZ624" s="243"/>
      <c r="IA624" s="243"/>
      <c r="IB624" s="243"/>
      <c r="IC624" s="243"/>
      <c r="ID624" s="243"/>
      <c r="IE624" s="243"/>
      <c r="IF624" s="243"/>
      <c r="IG624" s="243"/>
      <c r="IH624" s="243"/>
      <c r="II624" s="243"/>
      <c r="IJ624" s="243"/>
      <c r="IK624" s="243"/>
      <c r="IL624" s="243"/>
      <c r="IM624" s="243"/>
      <c r="IN624" s="243"/>
      <c r="IO624" s="243"/>
      <c r="IP624" s="243"/>
      <c r="IQ624" s="243"/>
      <c r="IR624" s="243"/>
      <c r="IS624" s="243"/>
      <c r="IT624" s="243"/>
      <c r="IU624" s="243"/>
      <c r="IV624" s="243"/>
    </row>
    <row r="625" spans="1:256" s="897" customFormat="1" outlineLevel="1">
      <c r="A625" s="608"/>
      <c r="B625" s="970">
        <v>10</v>
      </c>
      <c r="C625" s="971"/>
      <c r="D625" s="615"/>
      <c r="E625" s="616">
        <f t="shared" si="71"/>
        <v>0</v>
      </c>
      <c r="F625" s="616">
        <f t="shared" si="71"/>
        <v>0</v>
      </c>
      <c r="G625" s="616">
        <f t="shared" si="71"/>
        <v>0</v>
      </c>
      <c r="H625" s="616">
        <f t="shared" si="71"/>
        <v>0</v>
      </c>
      <c r="I625" s="616">
        <f t="shared" si="71"/>
        <v>0</v>
      </c>
      <c r="J625" s="616">
        <f t="shared" si="71"/>
        <v>0</v>
      </c>
      <c r="K625" s="616">
        <f t="shared" si="71"/>
        <v>0</v>
      </c>
      <c r="L625" s="616">
        <f t="shared" si="71"/>
        <v>0</v>
      </c>
      <c r="M625" s="616">
        <f t="shared" si="71"/>
        <v>0</v>
      </c>
      <c r="N625" s="616">
        <f t="shared" si="71"/>
        <v>3.5091886051975996E-2</v>
      </c>
      <c r="O625" s="616">
        <f t="shared" si="72"/>
        <v>3.8167846240409364E-2</v>
      </c>
      <c r="P625" s="616">
        <f t="shared" si="72"/>
        <v>4.0964984412849903E-2</v>
      </c>
      <c r="Q625" s="616">
        <f t="shared" si="72"/>
        <v>4.3370846662817319E-2</v>
      </c>
      <c r="R625" s="616">
        <f t="shared" si="72"/>
        <v>4.2916394561155258E-2</v>
      </c>
      <c r="S625" s="616">
        <f t="shared" si="72"/>
        <v>4.2556762359549527E-2</v>
      </c>
      <c r="T625" s="616">
        <f t="shared" si="72"/>
        <v>4.2324301895509286E-2</v>
      </c>
      <c r="U625" s="616">
        <f t="shared" si="72"/>
        <v>4.2205657060085722E-2</v>
      </c>
      <c r="V625" s="616">
        <f t="shared" si="72"/>
        <v>4.2205825543845998E-2</v>
      </c>
      <c r="W625" s="616">
        <f t="shared" si="72"/>
        <v>4.2247631206790537E-2</v>
      </c>
      <c r="X625" s="616">
        <f t="shared" si="72"/>
        <v>4.1719696814686236E-2</v>
      </c>
      <c r="Y625" s="616">
        <f t="shared" si="73"/>
        <v>4.1364352372236901E-2</v>
      </c>
      <c r="Z625" s="616">
        <f t="shared" si="73"/>
        <v>4.1137465326826161E-2</v>
      </c>
      <c r="AA625" s="616">
        <f t="shared" si="73"/>
        <v>4.1005671655935272E-2</v>
      </c>
      <c r="AB625" s="616">
        <f t="shared" si="73"/>
        <v>4.0942776301058137E-2</v>
      </c>
      <c r="AC625" s="616">
        <f t="shared" si="73"/>
        <v>4.0927263924672053E-2</v>
      </c>
      <c r="AD625" s="616">
        <f t="shared" si="73"/>
        <v>4.0940161646193074E-2</v>
      </c>
      <c r="AE625" s="616">
        <f t="shared" si="73"/>
        <v>4.0964866739253258E-2</v>
      </c>
      <c r="AF625" s="616">
        <f t="shared" si="73"/>
        <v>4.0986712143668225E-2</v>
      </c>
      <c r="AG625" s="616">
        <f t="shared" si="73"/>
        <v>4.0992482058744173E-2</v>
      </c>
      <c r="AH625" s="616">
        <f t="shared" si="73"/>
        <v>4.0730877546202526E-2</v>
      </c>
      <c r="AI625" s="616">
        <f t="shared" si="74"/>
        <v>4.0493112311345669E-2</v>
      </c>
      <c r="AJ625" s="616">
        <f t="shared" si="74"/>
        <v>4.0276069754604515E-2</v>
      </c>
      <c r="AK625" s="616">
        <f t="shared" si="74"/>
        <v>4.0077153849931157E-2</v>
      </c>
      <c r="AL625" s="616">
        <f t="shared" si="74"/>
        <v>3.9894184810855382E-2</v>
      </c>
      <c r="AM625" s="616">
        <f t="shared" si="74"/>
        <v>3.972531888232167E-2</v>
      </c>
      <c r="AN625" s="616">
        <f t="shared" si="74"/>
        <v>3.956898599129044E-2</v>
      </c>
      <c r="AO625" s="616">
        <f t="shared" si="74"/>
        <v>3.9423840783035846E-2</v>
      </c>
      <c r="AP625" s="616">
        <f t="shared" si="74"/>
        <v>3.9288723806245374E-2</v>
      </c>
      <c r="AQ625" s="616">
        <f t="shared" si="74"/>
        <v>3.9162630474720794E-2</v>
      </c>
      <c r="AR625" s="616">
        <f t="shared" si="74"/>
        <v>3.9044686046691313E-2</v>
      </c>
      <c r="AS625" s="616">
        <f t="shared" si="75"/>
        <v>3.8934125303224043E-2</v>
      </c>
      <c r="AT625" s="616">
        <f t="shared" si="75"/>
        <v>3.8830275927361768E-2</v>
      </c>
      <c r="AU625" s="616">
        <f t="shared" si="75"/>
        <v>3.8732544820899273E-2</v>
      </c>
      <c r="AV625" s="616">
        <f t="shared" si="75"/>
        <v>3.864040677038072E-2</v>
      </c>
      <c r="AW625" s="616">
        <f t="shared" si="75"/>
        <v>3.8553395004863988E-2</v>
      </c>
      <c r="AX625" s="616">
        <f t="shared" si="75"/>
        <v>3.8471093287034686E-2</v>
      </c>
      <c r="AY625" s="616">
        <f t="shared" si="75"/>
        <v>3.8393129254824743E-2</v>
      </c>
      <c r="AZ625" s="616">
        <f t="shared" si="75"/>
        <v>3.83191687887805E-2</v>
      </c>
      <c r="BA625" s="617">
        <f t="shared" si="75"/>
        <v>3.8248911225435833E-2</v>
      </c>
      <c r="BB625" s="243"/>
      <c r="BC625" s="243"/>
      <c r="BD625" s="243"/>
      <c r="BE625" s="243"/>
      <c r="BF625" s="243"/>
      <c r="BG625" s="243"/>
      <c r="BH625" s="243"/>
      <c r="BI625" s="243"/>
      <c r="BJ625" s="243"/>
      <c r="BK625" s="243"/>
      <c r="BL625" s="243"/>
      <c r="BM625" s="243"/>
      <c r="BN625" s="243"/>
      <c r="BO625" s="243"/>
      <c r="BP625" s="243"/>
      <c r="BQ625" s="243"/>
      <c r="BR625" s="243"/>
      <c r="BS625" s="243"/>
      <c r="BT625" s="243"/>
      <c r="BU625" s="243"/>
      <c r="BV625" s="243"/>
      <c r="BW625" s="243"/>
      <c r="BX625" s="243"/>
      <c r="BY625" s="243"/>
      <c r="BZ625" s="243"/>
      <c r="CA625" s="243"/>
      <c r="CB625" s="243"/>
      <c r="CC625" s="243"/>
      <c r="CD625" s="243"/>
      <c r="CE625" s="243"/>
      <c r="CF625" s="243"/>
      <c r="CG625" s="243"/>
      <c r="CH625" s="243"/>
      <c r="CI625" s="243"/>
      <c r="CJ625" s="243"/>
      <c r="CK625" s="243"/>
      <c r="CL625" s="243"/>
      <c r="CM625" s="243"/>
      <c r="CN625" s="243"/>
      <c r="CO625" s="243"/>
      <c r="CP625" s="243"/>
      <c r="CQ625" s="243"/>
      <c r="CR625" s="243"/>
      <c r="CS625" s="243"/>
      <c r="CT625" s="243"/>
      <c r="CU625" s="243"/>
      <c r="CV625" s="243"/>
      <c r="CW625" s="243"/>
      <c r="CX625" s="243"/>
      <c r="CY625" s="243"/>
      <c r="CZ625" s="243"/>
      <c r="DA625" s="243"/>
      <c r="DB625" s="243"/>
      <c r="DC625" s="243"/>
      <c r="DD625" s="243"/>
      <c r="DE625" s="243"/>
      <c r="DF625" s="243"/>
      <c r="DG625" s="243"/>
      <c r="DH625" s="243"/>
      <c r="DI625" s="243"/>
      <c r="DJ625" s="243"/>
      <c r="DK625" s="243"/>
      <c r="DL625" s="243"/>
      <c r="DM625" s="243"/>
      <c r="DN625" s="243"/>
      <c r="DO625" s="243"/>
      <c r="DP625" s="243"/>
      <c r="DQ625" s="243"/>
      <c r="DR625" s="243"/>
      <c r="DS625" s="243"/>
      <c r="DT625" s="243"/>
      <c r="DU625" s="243"/>
      <c r="DV625" s="243"/>
      <c r="DW625" s="243"/>
      <c r="DX625" s="243"/>
      <c r="DY625" s="243"/>
      <c r="DZ625" s="243"/>
      <c r="EA625" s="243"/>
      <c r="EB625" s="243"/>
      <c r="EC625" s="243"/>
      <c r="ED625" s="243"/>
      <c r="EE625" s="243"/>
      <c r="EF625" s="243"/>
      <c r="EG625" s="243"/>
      <c r="EH625" s="243"/>
      <c r="EI625" s="243"/>
      <c r="EJ625" s="243"/>
      <c r="EK625" s="243"/>
      <c r="EL625" s="243"/>
      <c r="EM625" s="243"/>
      <c r="EN625" s="243"/>
      <c r="EO625" s="243"/>
      <c r="EP625" s="243"/>
      <c r="EQ625" s="243"/>
      <c r="ER625" s="243"/>
      <c r="ES625" s="243"/>
      <c r="ET625" s="243"/>
      <c r="EU625" s="243"/>
      <c r="EV625" s="243"/>
      <c r="EW625" s="243"/>
      <c r="EX625" s="243"/>
      <c r="EY625" s="243"/>
      <c r="EZ625" s="243"/>
      <c r="FA625" s="243"/>
      <c r="FB625" s="243"/>
      <c r="FC625" s="243"/>
      <c r="FD625" s="243"/>
      <c r="FE625" s="243"/>
      <c r="FF625" s="243"/>
      <c r="FG625" s="243"/>
      <c r="FH625" s="243"/>
      <c r="FI625" s="243"/>
      <c r="FJ625" s="243"/>
      <c r="FK625" s="243"/>
      <c r="FL625" s="243"/>
      <c r="FM625" s="243"/>
      <c r="FN625" s="243"/>
      <c r="FO625" s="243"/>
      <c r="FP625" s="243"/>
      <c r="FQ625" s="243"/>
      <c r="FR625" s="243"/>
      <c r="FS625" s="243"/>
      <c r="FT625" s="243"/>
      <c r="FU625" s="243"/>
      <c r="FV625" s="243"/>
      <c r="FW625" s="243"/>
      <c r="FX625" s="243"/>
      <c r="FY625" s="243"/>
      <c r="FZ625" s="243"/>
      <c r="GA625" s="243"/>
      <c r="GB625" s="243"/>
      <c r="GC625" s="243"/>
      <c r="GD625" s="243"/>
      <c r="GE625" s="243"/>
      <c r="GF625" s="243"/>
      <c r="GG625" s="243"/>
      <c r="GH625" s="243"/>
      <c r="GI625" s="243"/>
      <c r="GJ625" s="243"/>
      <c r="GK625" s="243"/>
      <c r="GL625" s="243"/>
      <c r="GM625" s="243"/>
      <c r="GN625" s="243"/>
      <c r="GO625" s="243"/>
      <c r="GP625" s="243"/>
      <c r="GQ625" s="243"/>
      <c r="GR625" s="243"/>
      <c r="GS625" s="243"/>
      <c r="GT625" s="243"/>
      <c r="GU625" s="243"/>
      <c r="GV625" s="243"/>
      <c r="GW625" s="243"/>
      <c r="GX625" s="243"/>
      <c r="GY625" s="243"/>
      <c r="GZ625" s="243"/>
      <c r="HA625" s="243"/>
      <c r="HB625" s="243"/>
      <c r="HC625" s="243"/>
      <c r="HD625" s="243"/>
      <c r="HE625" s="243"/>
      <c r="HF625" s="243"/>
      <c r="HG625" s="243"/>
      <c r="HH625" s="243"/>
      <c r="HI625" s="243"/>
      <c r="HJ625" s="243"/>
      <c r="HK625" s="243"/>
      <c r="HL625" s="243"/>
      <c r="HM625" s="243"/>
      <c r="HN625" s="243"/>
      <c r="HO625" s="243"/>
      <c r="HP625" s="243"/>
      <c r="HQ625" s="243"/>
      <c r="HR625" s="243"/>
      <c r="HS625" s="243"/>
      <c r="HT625" s="243"/>
      <c r="HU625" s="243"/>
      <c r="HV625" s="243"/>
      <c r="HW625" s="243"/>
      <c r="HX625" s="243"/>
      <c r="HY625" s="243"/>
      <c r="HZ625" s="243"/>
      <c r="IA625" s="243"/>
      <c r="IB625" s="243"/>
      <c r="IC625" s="243"/>
      <c r="ID625" s="243"/>
      <c r="IE625" s="243"/>
      <c r="IF625" s="243"/>
      <c r="IG625" s="243"/>
      <c r="IH625" s="243"/>
      <c r="II625" s="243"/>
      <c r="IJ625" s="243"/>
      <c r="IK625" s="243"/>
      <c r="IL625" s="243"/>
      <c r="IM625" s="243"/>
      <c r="IN625" s="243"/>
      <c r="IO625" s="243"/>
      <c r="IP625" s="243"/>
      <c r="IQ625" s="243"/>
      <c r="IR625" s="243"/>
      <c r="IS625" s="243"/>
      <c r="IT625" s="243"/>
      <c r="IU625" s="243"/>
      <c r="IV625" s="243"/>
    </row>
    <row r="626" spans="1:256" s="897" customFormat="1" outlineLevel="1">
      <c r="A626" s="608"/>
      <c r="B626" s="970">
        <v>11</v>
      </c>
      <c r="C626" s="971"/>
      <c r="D626" s="615"/>
      <c r="E626" s="616">
        <f t="shared" ref="E626:N635" si="76">IF(E$3&gt;$B626,(((1+E$615)^E$3)/((1+HLOOKUP($B626,$D$614:$AG$615,2))^$B626))^(1/(E$3-$B626))-1,0)</f>
        <v>0</v>
      </c>
      <c r="F626" s="616">
        <f t="shared" si="76"/>
        <v>0</v>
      </c>
      <c r="G626" s="616">
        <f t="shared" si="76"/>
        <v>0</v>
      </c>
      <c r="H626" s="616">
        <f t="shared" si="76"/>
        <v>0</v>
      </c>
      <c r="I626" s="616">
        <f t="shared" si="76"/>
        <v>0</v>
      </c>
      <c r="J626" s="616">
        <f t="shared" si="76"/>
        <v>0</v>
      </c>
      <c r="K626" s="616">
        <f t="shared" si="76"/>
        <v>0</v>
      </c>
      <c r="L626" s="616">
        <f t="shared" si="76"/>
        <v>0</v>
      </c>
      <c r="M626" s="616">
        <f t="shared" si="76"/>
        <v>0</v>
      </c>
      <c r="N626" s="616">
        <f t="shared" si="76"/>
        <v>0</v>
      </c>
      <c r="O626" s="616">
        <f t="shared" ref="O626:X635" si="77">IF(O$3&gt;$B626,(((1+O$615)^O$3)/((1+HLOOKUP($B626,$D$614:$AG$615,2))^$B626))^(1/(O$3-$B626))-1,0)</f>
        <v>4.1252947193259892E-2</v>
      </c>
      <c r="P626" s="616">
        <f t="shared" si="77"/>
        <v>4.3914018258278453E-2</v>
      </c>
      <c r="Q626" s="616">
        <f t="shared" si="77"/>
        <v>4.6145189130412101E-2</v>
      </c>
      <c r="R626" s="616">
        <f t="shared" si="77"/>
        <v>4.4881746052907623E-2</v>
      </c>
      <c r="S626" s="616">
        <f t="shared" si="77"/>
        <v>4.4056185461214259E-2</v>
      </c>
      <c r="T626" s="616">
        <f t="shared" si="77"/>
        <v>4.3534608106017281E-2</v>
      </c>
      <c r="U626" s="616">
        <f t="shared" si="77"/>
        <v>4.3225893277322847E-2</v>
      </c>
      <c r="V626" s="616">
        <f t="shared" si="77"/>
        <v>4.3098498858744616E-2</v>
      </c>
      <c r="W626" s="616">
        <f t="shared" si="77"/>
        <v>4.3045761393009085E-2</v>
      </c>
      <c r="X626" s="616">
        <f t="shared" si="77"/>
        <v>4.2384807545173153E-2</v>
      </c>
      <c r="Y626" s="616">
        <f t="shared" ref="Y626:AH635" si="78">IF(Y$3&gt;$B626,(((1+Y$615)^Y$3)/((1+HLOOKUP($B626,$D$614:$AG$615,2))^$B626))^(1/(Y$3-$B626))-1,0)</f>
        <v>4.1936457925048964E-2</v>
      </c>
      <c r="Z626" s="616">
        <f t="shared" si="78"/>
        <v>4.1642854614522884E-2</v>
      </c>
      <c r="AA626" s="616">
        <f t="shared" si="78"/>
        <v>4.1461975257376826E-2</v>
      </c>
      <c r="AB626" s="616">
        <f t="shared" si="78"/>
        <v>4.1361960348431648E-2</v>
      </c>
      <c r="AC626" s="616">
        <f t="shared" si="78"/>
        <v>4.13174567488237E-2</v>
      </c>
      <c r="AD626" s="616">
        <f t="shared" si="78"/>
        <v>4.130677406300598E-2</v>
      </c>
      <c r="AE626" s="616">
        <f t="shared" si="78"/>
        <v>4.131137207582336E-2</v>
      </c>
      <c r="AF626" s="616">
        <f t="shared" si="78"/>
        <v>4.131518505437537E-2</v>
      </c>
      <c r="AG626" s="616">
        <f t="shared" si="78"/>
        <v>4.1303969834032284E-2</v>
      </c>
      <c r="AH626" s="616">
        <f t="shared" si="78"/>
        <v>4.1013632138564349E-2</v>
      </c>
      <c r="AI626" s="616">
        <f t="shared" ref="AI626:AR635" si="79">IF(AI$3&gt;$B626,(((1+AI$615)^AI$3)/((1+HLOOKUP($B626,$D$614:$AG$615,2))^$B626))^(1/(AI$3-$B626))-1,0)</f>
        <v>4.0751015407644031E-2</v>
      </c>
      <c r="AJ626" s="616">
        <f t="shared" si="79"/>
        <v>4.0512330415426678E-2</v>
      </c>
      <c r="AK626" s="616">
        <f t="shared" si="79"/>
        <v>4.0294448447042885E-2</v>
      </c>
      <c r="AL626" s="616">
        <f t="shared" si="79"/>
        <v>4.009476338919149E-2</v>
      </c>
      <c r="AM626" s="616">
        <f t="shared" si="79"/>
        <v>3.9911086988888345E-2</v>
      </c>
      <c r="AN626" s="616">
        <f t="shared" si="79"/>
        <v>3.9741568332366084E-2</v>
      </c>
      <c r="AO626" s="616">
        <f t="shared" si="79"/>
        <v>3.9584631252551183E-2</v>
      </c>
      <c r="AP626" s="616">
        <f t="shared" si="79"/>
        <v>3.9438925174525963E-2</v>
      </c>
      <c r="AQ626" s="616">
        <f t="shared" si="79"/>
        <v>3.93032861494238E-2</v>
      </c>
      <c r="AR626" s="616">
        <f t="shared" si="79"/>
        <v>3.9176705695267211E-2</v>
      </c>
      <c r="AS626" s="616">
        <f t="shared" ref="AS626:BA635" si="80">IF(AS$3&gt;$B626,(((1+AS$615)^AS$3)/((1+HLOOKUP($B626,$D$614:$AG$615,2))^$B626))^(1/(AS$3-$B626))-1,0)</f>
        <v>3.9058305678892902E-2</v>
      </c>
      <c r="AT626" s="616">
        <f t="shared" si="80"/>
        <v>3.8947317915292379E-2</v>
      </c>
      <c r="AU626" s="616">
        <f t="shared" si="80"/>
        <v>3.8843067482104532E-2</v>
      </c>
      <c r="AV626" s="616">
        <f t="shared" si="80"/>
        <v>3.874495898318564E-2</v>
      </c>
      <c r="AW626" s="616">
        <f t="shared" si="80"/>
        <v>3.865246517055354E-2</v>
      </c>
      <c r="AX626" s="616">
        <f t="shared" si="80"/>
        <v>3.8565117465458432E-2</v>
      </c>
      <c r="AY626" s="616">
        <f t="shared" si="80"/>
        <v>3.8482498018773237E-2</v>
      </c>
      <c r="AZ626" s="616">
        <f t="shared" si="80"/>
        <v>3.8404233026752443E-2</v>
      </c>
      <c r="BA626" s="617">
        <f t="shared" si="80"/>
        <v>3.8329987076527239E-2</v>
      </c>
      <c r="BB626" s="243"/>
      <c r="BC626" s="243"/>
      <c r="BD626" s="243"/>
      <c r="BE626" s="243"/>
      <c r="BF626" s="243"/>
      <c r="BG626" s="243"/>
      <c r="BH626" s="243"/>
      <c r="BI626" s="243"/>
      <c r="BJ626" s="243"/>
      <c r="BK626" s="243"/>
      <c r="BL626" s="243"/>
      <c r="BM626" s="243"/>
      <c r="BN626" s="243"/>
      <c r="BO626" s="243"/>
      <c r="BP626" s="243"/>
      <c r="BQ626" s="243"/>
      <c r="BR626" s="243"/>
      <c r="BS626" s="243"/>
      <c r="BT626" s="243"/>
      <c r="BU626" s="243"/>
      <c r="BV626" s="243"/>
      <c r="BW626" s="243"/>
      <c r="BX626" s="243"/>
      <c r="BY626" s="243"/>
      <c r="BZ626" s="243"/>
      <c r="CA626" s="243"/>
      <c r="CB626" s="243"/>
      <c r="CC626" s="243"/>
      <c r="CD626" s="243"/>
      <c r="CE626" s="243"/>
      <c r="CF626" s="243"/>
      <c r="CG626" s="243"/>
      <c r="CH626" s="243"/>
      <c r="CI626" s="243"/>
      <c r="CJ626" s="243"/>
      <c r="CK626" s="243"/>
      <c r="CL626" s="243"/>
      <c r="CM626" s="243"/>
      <c r="CN626" s="243"/>
      <c r="CO626" s="243"/>
      <c r="CP626" s="243"/>
      <c r="CQ626" s="243"/>
      <c r="CR626" s="243"/>
      <c r="CS626" s="243"/>
      <c r="CT626" s="243"/>
      <c r="CU626" s="243"/>
      <c r="CV626" s="243"/>
      <c r="CW626" s="243"/>
      <c r="CX626" s="243"/>
      <c r="CY626" s="243"/>
      <c r="CZ626" s="243"/>
      <c r="DA626" s="243"/>
      <c r="DB626" s="243"/>
      <c r="DC626" s="243"/>
      <c r="DD626" s="243"/>
      <c r="DE626" s="243"/>
      <c r="DF626" s="243"/>
      <c r="DG626" s="243"/>
      <c r="DH626" s="243"/>
      <c r="DI626" s="243"/>
      <c r="DJ626" s="243"/>
      <c r="DK626" s="243"/>
      <c r="DL626" s="243"/>
      <c r="DM626" s="243"/>
      <c r="DN626" s="243"/>
      <c r="DO626" s="243"/>
      <c r="DP626" s="243"/>
      <c r="DQ626" s="243"/>
      <c r="DR626" s="243"/>
      <c r="DS626" s="243"/>
      <c r="DT626" s="243"/>
      <c r="DU626" s="243"/>
      <c r="DV626" s="243"/>
      <c r="DW626" s="243"/>
      <c r="DX626" s="243"/>
      <c r="DY626" s="243"/>
      <c r="DZ626" s="243"/>
      <c r="EA626" s="243"/>
      <c r="EB626" s="243"/>
      <c r="EC626" s="243"/>
      <c r="ED626" s="243"/>
      <c r="EE626" s="243"/>
      <c r="EF626" s="243"/>
      <c r="EG626" s="243"/>
      <c r="EH626" s="243"/>
      <c r="EI626" s="243"/>
      <c r="EJ626" s="243"/>
      <c r="EK626" s="243"/>
      <c r="EL626" s="243"/>
      <c r="EM626" s="243"/>
      <c r="EN626" s="243"/>
      <c r="EO626" s="243"/>
      <c r="EP626" s="243"/>
      <c r="EQ626" s="243"/>
      <c r="ER626" s="243"/>
      <c r="ES626" s="243"/>
      <c r="ET626" s="243"/>
      <c r="EU626" s="243"/>
      <c r="EV626" s="243"/>
      <c r="EW626" s="243"/>
      <c r="EX626" s="243"/>
      <c r="EY626" s="243"/>
      <c r="EZ626" s="243"/>
      <c r="FA626" s="243"/>
      <c r="FB626" s="243"/>
      <c r="FC626" s="243"/>
      <c r="FD626" s="243"/>
      <c r="FE626" s="243"/>
      <c r="FF626" s="243"/>
      <c r="FG626" s="243"/>
      <c r="FH626" s="243"/>
      <c r="FI626" s="243"/>
      <c r="FJ626" s="243"/>
      <c r="FK626" s="243"/>
      <c r="FL626" s="243"/>
      <c r="FM626" s="243"/>
      <c r="FN626" s="243"/>
      <c r="FO626" s="243"/>
      <c r="FP626" s="243"/>
      <c r="FQ626" s="243"/>
      <c r="FR626" s="243"/>
      <c r="FS626" s="243"/>
      <c r="FT626" s="243"/>
      <c r="FU626" s="243"/>
      <c r="FV626" s="243"/>
      <c r="FW626" s="243"/>
      <c r="FX626" s="243"/>
      <c r="FY626" s="243"/>
      <c r="FZ626" s="243"/>
      <c r="GA626" s="243"/>
      <c r="GB626" s="243"/>
      <c r="GC626" s="243"/>
      <c r="GD626" s="243"/>
      <c r="GE626" s="243"/>
      <c r="GF626" s="243"/>
      <c r="GG626" s="243"/>
      <c r="GH626" s="243"/>
      <c r="GI626" s="243"/>
      <c r="GJ626" s="243"/>
      <c r="GK626" s="243"/>
      <c r="GL626" s="243"/>
      <c r="GM626" s="243"/>
      <c r="GN626" s="243"/>
      <c r="GO626" s="243"/>
      <c r="GP626" s="243"/>
      <c r="GQ626" s="243"/>
      <c r="GR626" s="243"/>
      <c r="GS626" s="243"/>
      <c r="GT626" s="243"/>
      <c r="GU626" s="243"/>
      <c r="GV626" s="243"/>
      <c r="GW626" s="243"/>
      <c r="GX626" s="243"/>
      <c r="GY626" s="243"/>
      <c r="GZ626" s="243"/>
      <c r="HA626" s="243"/>
      <c r="HB626" s="243"/>
      <c r="HC626" s="243"/>
      <c r="HD626" s="243"/>
      <c r="HE626" s="243"/>
      <c r="HF626" s="243"/>
      <c r="HG626" s="243"/>
      <c r="HH626" s="243"/>
      <c r="HI626" s="243"/>
      <c r="HJ626" s="243"/>
      <c r="HK626" s="243"/>
      <c r="HL626" s="243"/>
      <c r="HM626" s="243"/>
      <c r="HN626" s="243"/>
      <c r="HO626" s="243"/>
      <c r="HP626" s="243"/>
      <c r="HQ626" s="243"/>
      <c r="HR626" s="243"/>
      <c r="HS626" s="243"/>
      <c r="HT626" s="243"/>
      <c r="HU626" s="243"/>
      <c r="HV626" s="243"/>
      <c r="HW626" s="243"/>
      <c r="HX626" s="243"/>
      <c r="HY626" s="243"/>
      <c r="HZ626" s="243"/>
      <c r="IA626" s="243"/>
      <c r="IB626" s="243"/>
      <c r="IC626" s="243"/>
      <c r="ID626" s="243"/>
      <c r="IE626" s="243"/>
      <c r="IF626" s="243"/>
      <c r="IG626" s="243"/>
      <c r="IH626" s="243"/>
      <c r="II626" s="243"/>
      <c r="IJ626" s="243"/>
      <c r="IK626" s="243"/>
      <c r="IL626" s="243"/>
      <c r="IM626" s="243"/>
      <c r="IN626" s="243"/>
      <c r="IO626" s="243"/>
      <c r="IP626" s="243"/>
      <c r="IQ626" s="243"/>
      <c r="IR626" s="243"/>
      <c r="IS626" s="243"/>
      <c r="IT626" s="243"/>
      <c r="IU626" s="243"/>
      <c r="IV626" s="243"/>
    </row>
    <row r="627" spans="1:256" s="897" customFormat="1" outlineLevel="1">
      <c r="A627" s="608"/>
      <c r="B627" s="970">
        <v>12</v>
      </c>
      <c r="C627" s="971"/>
      <c r="D627" s="615"/>
      <c r="E627" s="616">
        <f t="shared" si="76"/>
        <v>0</v>
      </c>
      <c r="F627" s="616">
        <f t="shared" si="76"/>
        <v>0</v>
      </c>
      <c r="G627" s="616">
        <f t="shared" si="76"/>
        <v>0</v>
      </c>
      <c r="H627" s="616">
        <f t="shared" si="76"/>
        <v>0</v>
      </c>
      <c r="I627" s="616">
        <f t="shared" si="76"/>
        <v>0</v>
      </c>
      <c r="J627" s="616">
        <f t="shared" si="76"/>
        <v>0</v>
      </c>
      <c r="K627" s="616">
        <f t="shared" si="76"/>
        <v>0</v>
      </c>
      <c r="L627" s="616">
        <f t="shared" si="76"/>
        <v>0</v>
      </c>
      <c r="M627" s="616">
        <f t="shared" si="76"/>
        <v>0</v>
      </c>
      <c r="N627" s="616">
        <f t="shared" si="76"/>
        <v>0</v>
      </c>
      <c r="O627" s="616">
        <f t="shared" si="77"/>
        <v>0</v>
      </c>
      <c r="P627" s="616">
        <f t="shared" si="77"/>
        <v>4.6581890071599741E-2</v>
      </c>
      <c r="Q627" s="616">
        <f t="shared" si="77"/>
        <v>4.8599923035750558E-2</v>
      </c>
      <c r="R627" s="616">
        <f t="shared" si="77"/>
        <v>4.6094153827643813E-2</v>
      </c>
      <c r="S627" s="616">
        <f t="shared" si="77"/>
        <v>4.4758173425546666E-2</v>
      </c>
      <c r="T627" s="616">
        <f t="shared" si="77"/>
        <v>4.3991539905115618E-2</v>
      </c>
      <c r="U627" s="616">
        <f t="shared" si="77"/>
        <v>4.3555080879407626E-2</v>
      </c>
      <c r="V627" s="616">
        <f t="shared" si="77"/>
        <v>4.3362415991572201E-2</v>
      </c>
      <c r="W627" s="616">
        <f t="shared" si="77"/>
        <v>4.3270080102608466E-2</v>
      </c>
      <c r="X627" s="616">
        <f t="shared" si="77"/>
        <v>4.2510645729714858E-2</v>
      </c>
      <c r="Y627" s="616">
        <f t="shared" si="78"/>
        <v>4.2004833670640229E-2</v>
      </c>
      <c r="Z627" s="616">
        <f t="shared" si="78"/>
        <v>4.1678307982808471E-2</v>
      </c>
      <c r="AA627" s="616">
        <f t="shared" si="78"/>
        <v>4.1479396156707704E-2</v>
      </c>
      <c r="AB627" s="616">
        <f t="shared" si="78"/>
        <v>4.1370346448466933E-2</v>
      </c>
      <c r="AC627" s="616">
        <f t="shared" si="78"/>
        <v>4.1322064727149721E-2</v>
      </c>
      <c r="AD627" s="616">
        <f t="shared" si="78"/>
        <v>4.131036261992227E-2</v>
      </c>
      <c r="AE627" s="616">
        <f t="shared" si="78"/>
        <v>4.1315023739829204E-2</v>
      </c>
      <c r="AF627" s="616">
        <f t="shared" si="78"/>
        <v>4.1318846220877337E-2</v>
      </c>
      <c r="AG627" s="616">
        <f t="shared" si="78"/>
        <v>4.1306804498492777E-2</v>
      </c>
      <c r="AH627" s="616">
        <f t="shared" si="78"/>
        <v>4.1001038133100298E-2</v>
      </c>
      <c r="AI627" s="616">
        <f t="shared" si="79"/>
        <v>4.0725925170630672E-2</v>
      </c>
      <c r="AJ627" s="616">
        <f t="shared" si="79"/>
        <v>4.0477076092468423E-2</v>
      </c>
      <c r="AK627" s="616">
        <f t="shared" si="79"/>
        <v>4.0250901292608221E-2</v>
      </c>
      <c r="AL627" s="616">
        <f t="shared" si="79"/>
        <v>4.0044436804959505E-2</v>
      </c>
      <c r="AM627" s="616">
        <f t="shared" si="79"/>
        <v>3.9855213689669489E-2</v>
      </c>
      <c r="AN627" s="616">
        <f t="shared" si="79"/>
        <v>3.9681158829487639E-2</v>
      </c>
      <c r="AO627" s="616">
        <f t="shared" si="79"/>
        <v>3.9520518663354931E-2</v>
      </c>
      <c r="AP627" s="616">
        <f t="shared" si="79"/>
        <v>3.9371799899510229E-2</v>
      </c>
      <c r="AQ627" s="616">
        <f t="shared" si="79"/>
        <v>3.9233722955652972E-2</v>
      </c>
      <c r="AR627" s="616">
        <f t="shared" si="79"/>
        <v>3.9105185048807778E-2</v>
      </c>
      <c r="AS627" s="616">
        <f t="shared" si="80"/>
        <v>3.8985230679542626E-2</v>
      </c>
      <c r="AT627" s="616">
        <f t="shared" si="80"/>
        <v>3.8873027838148833E-2</v>
      </c>
      <c r="AU627" s="616">
        <f t="shared" si="80"/>
        <v>3.8767848679145844E-2</v>
      </c>
      <c r="AV627" s="616">
        <f t="shared" si="80"/>
        <v>3.8669053714848189E-2</v>
      </c>
      <c r="AW627" s="616">
        <f t="shared" si="80"/>
        <v>3.8576078802412095E-2</v>
      </c>
      <c r="AX627" s="616">
        <f t="shared" si="80"/>
        <v>3.8488424364868656E-2</v>
      </c>
      <c r="AY627" s="616">
        <f t="shared" si="80"/>
        <v>3.8405646411151739E-2</v>
      </c>
      <c r="AZ627" s="616">
        <f t="shared" si="80"/>
        <v>3.8327349014309675E-2</v>
      </c>
      <c r="BA627" s="617">
        <f t="shared" si="80"/>
        <v>3.8253177978935238E-2</v>
      </c>
      <c r="BB627" s="243"/>
      <c r="BC627" s="243"/>
      <c r="BD627" s="243"/>
      <c r="BE627" s="243"/>
      <c r="BF627" s="243"/>
      <c r="BG627" s="243"/>
      <c r="BH627" s="243"/>
      <c r="BI627" s="243"/>
      <c r="BJ627" s="243"/>
      <c r="BK627" s="243"/>
      <c r="BL627" s="243"/>
      <c r="BM627" s="243"/>
      <c r="BN627" s="243"/>
      <c r="BO627" s="243"/>
      <c r="BP627" s="243"/>
      <c r="BQ627" s="243"/>
      <c r="BR627" s="243"/>
      <c r="BS627" s="243"/>
      <c r="BT627" s="243"/>
      <c r="BU627" s="243"/>
      <c r="BV627" s="243"/>
      <c r="BW627" s="243"/>
      <c r="BX627" s="243"/>
      <c r="BY627" s="243"/>
      <c r="BZ627" s="243"/>
      <c r="CA627" s="243"/>
      <c r="CB627" s="243"/>
      <c r="CC627" s="243"/>
      <c r="CD627" s="243"/>
      <c r="CE627" s="243"/>
      <c r="CF627" s="243"/>
      <c r="CG627" s="243"/>
      <c r="CH627" s="243"/>
      <c r="CI627" s="243"/>
      <c r="CJ627" s="243"/>
      <c r="CK627" s="243"/>
      <c r="CL627" s="243"/>
      <c r="CM627" s="243"/>
      <c r="CN627" s="243"/>
      <c r="CO627" s="243"/>
      <c r="CP627" s="243"/>
      <c r="CQ627" s="243"/>
      <c r="CR627" s="243"/>
      <c r="CS627" s="243"/>
      <c r="CT627" s="243"/>
      <c r="CU627" s="243"/>
      <c r="CV627" s="243"/>
      <c r="CW627" s="243"/>
      <c r="CX627" s="243"/>
      <c r="CY627" s="243"/>
      <c r="CZ627" s="243"/>
      <c r="DA627" s="243"/>
      <c r="DB627" s="243"/>
      <c r="DC627" s="243"/>
      <c r="DD627" s="243"/>
      <c r="DE627" s="243"/>
      <c r="DF627" s="243"/>
      <c r="DG627" s="243"/>
      <c r="DH627" s="243"/>
      <c r="DI627" s="243"/>
      <c r="DJ627" s="243"/>
      <c r="DK627" s="243"/>
      <c r="DL627" s="243"/>
      <c r="DM627" s="243"/>
      <c r="DN627" s="243"/>
      <c r="DO627" s="243"/>
      <c r="DP627" s="243"/>
      <c r="DQ627" s="243"/>
      <c r="DR627" s="243"/>
      <c r="DS627" s="243"/>
      <c r="DT627" s="243"/>
      <c r="DU627" s="243"/>
      <c r="DV627" s="243"/>
      <c r="DW627" s="243"/>
      <c r="DX627" s="243"/>
      <c r="DY627" s="243"/>
      <c r="DZ627" s="243"/>
      <c r="EA627" s="243"/>
      <c r="EB627" s="243"/>
      <c r="EC627" s="243"/>
      <c r="ED627" s="243"/>
      <c r="EE627" s="243"/>
      <c r="EF627" s="243"/>
      <c r="EG627" s="243"/>
      <c r="EH627" s="243"/>
      <c r="EI627" s="243"/>
      <c r="EJ627" s="243"/>
      <c r="EK627" s="243"/>
      <c r="EL627" s="243"/>
      <c r="EM627" s="243"/>
      <c r="EN627" s="243"/>
      <c r="EO627" s="243"/>
      <c r="EP627" s="243"/>
      <c r="EQ627" s="243"/>
      <c r="ER627" s="243"/>
      <c r="ES627" s="243"/>
      <c r="ET627" s="243"/>
      <c r="EU627" s="243"/>
      <c r="EV627" s="243"/>
      <c r="EW627" s="243"/>
      <c r="EX627" s="243"/>
      <c r="EY627" s="243"/>
      <c r="EZ627" s="243"/>
      <c r="FA627" s="243"/>
      <c r="FB627" s="243"/>
      <c r="FC627" s="243"/>
      <c r="FD627" s="243"/>
      <c r="FE627" s="243"/>
      <c r="FF627" s="243"/>
      <c r="FG627" s="243"/>
      <c r="FH627" s="243"/>
      <c r="FI627" s="243"/>
      <c r="FJ627" s="243"/>
      <c r="FK627" s="243"/>
      <c r="FL627" s="243"/>
      <c r="FM627" s="243"/>
      <c r="FN627" s="243"/>
      <c r="FO627" s="243"/>
      <c r="FP627" s="243"/>
      <c r="FQ627" s="243"/>
      <c r="FR627" s="243"/>
      <c r="FS627" s="243"/>
      <c r="FT627" s="243"/>
      <c r="FU627" s="243"/>
      <c r="FV627" s="243"/>
      <c r="FW627" s="243"/>
      <c r="FX627" s="243"/>
      <c r="FY627" s="243"/>
      <c r="FZ627" s="243"/>
      <c r="GA627" s="243"/>
      <c r="GB627" s="243"/>
      <c r="GC627" s="243"/>
      <c r="GD627" s="243"/>
      <c r="GE627" s="243"/>
      <c r="GF627" s="243"/>
      <c r="GG627" s="243"/>
      <c r="GH627" s="243"/>
      <c r="GI627" s="243"/>
      <c r="GJ627" s="243"/>
      <c r="GK627" s="243"/>
      <c r="GL627" s="243"/>
      <c r="GM627" s="243"/>
      <c r="GN627" s="243"/>
      <c r="GO627" s="243"/>
      <c r="GP627" s="243"/>
      <c r="GQ627" s="243"/>
      <c r="GR627" s="243"/>
      <c r="GS627" s="243"/>
      <c r="GT627" s="243"/>
      <c r="GU627" s="243"/>
      <c r="GV627" s="243"/>
      <c r="GW627" s="243"/>
      <c r="GX627" s="243"/>
      <c r="GY627" s="243"/>
      <c r="GZ627" s="243"/>
      <c r="HA627" s="243"/>
      <c r="HB627" s="243"/>
      <c r="HC627" s="243"/>
      <c r="HD627" s="243"/>
      <c r="HE627" s="243"/>
      <c r="HF627" s="243"/>
      <c r="HG627" s="243"/>
      <c r="HH627" s="243"/>
      <c r="HI627" s="243"/>
      <c r="HJ627" s="243"/>
      <c r="HK627" s="243"/>
      <c r="HL627" s="243"/>
      <c r="HM627" s="243"/>
      <c r="HN627" s="243"/>
      <c r="HO627" s="243"/>
      <c r="HP627" s="243"/>
      <c r="HQ627" s="243"/>
      <c r="HR627" s="243"/>
      <c r="HS627" s="243"/>
      <c r="HT627" s="243"/>
      <c r="HU627" s="243"/>
      <c r="HV627" s="243"/>
      <c r="HW627" s="243"/>
      <c r="HX627" s="243"/>
      <c r="HY627" s="243"/>
      <c r="HZ627" s="243"/>
      <c r="IA627" s="243"/>
      <c r="IB627" s="243"/>
      <c r="IC627" s="243"/>
      <c r="ID627" s="243"/>
      <c r="IE627" s="243"/>
      <c r="IF627" s="243"/>
      <c r="IG627" s="243"/>
      <c r="IH627" s="243"/>
      <c r="II627" s="243"/>
      <c r="IJ627" s="243"/>
      <c r="IK627" s="243"/>
      <c r="IL627" s="243"/>
      <c r="IM627" s="243"/>
      <c r="IN627" s="243"/>
      <c r="IO627" s="243"/>
      <c r="IP627" s="243"/>
      <c r="IQ627" s="243"/>
      <c r="IR627" s="243"/>
      <c r="IS627" s="243"/>
      <c r="IT627" s="243"/>
      <c r="IU627" s="243"/>
      <c r="IV627" s="243"/>
    </row>
    <row r="628" spans="1:256" s="897" customFormat="1" outlineLevel="1">
      <c r="A628" s="608"/>
      <c r="B628" s="970">
        <v>13</v>
      </c>
      <c r="C628" s="971"/>
      <c r="D628" s="615"/>
      <c r="E628" s="616">
        <f t="shared" si="76"/>
        <v>0</v>
      </c>
      <c r="F628" s="616">
        <f t="shared" si="76"/>
        <v>0</v>
      </c>
      <c r="G628" s="616">
        <f t="shared" si="76"/>
        <v>0</v>
      </c>
      <c r="H628" s="616">
        <f t="shared" si="76"/>
        <v>0</v>
      </c>
      <c r="I628" s="616">
        <f t="shared" si="76"/>
        <v>0</v>
      </c>
      <c r="J628" s="616">
        <f t="shared" si="76"/>
        <v>0</v>
      </c>
      <c r="K628" s="616">
        <f t="shared" si="76"/>
        <v>0</v>
      </c>
      <c r="L628" s="616">
        <f t="shared" si="76"/>
        <v>0</v>
      </c>
      <c r="M628" s="616">
        <f t="shared" si="76"/>
        <v>0</v>
      </c>
      <c r="N628" s="616">
        <f t="shared" si="76"/>
        <v>0</v>
      </c>
      <c r="O628" s="616">
        <f t="shared" si="77"/>
        <v>0</v>
      </c>
      <c r="P628" s="616">
        <f t="shared" si="77"/>
        <v>0</v>
      </c>
      <c r="Q628" s="616">
        <f t="shared" si="77"/>
        <v>5.0621847197602321E-2</v>
      </c>
      <c r="R628" s="616">
        <f t="shared" si="77"/>
        <v>4.5850370949278796E-2</v>
      </c>
      <c r="S628" s="616">
        <f t="shared" si="77"/>
        <v>4.4150974352609618E-2</v>
      </c>
      <c r="T628" s="616">
        <f t="shared" si="77"/>
        <v>4.3344954744197972E-2</v>
      </c>
      <c r="U628" s="616">
        <f t="shared" si="77"/>
        <v>4.2950770308774588E-2</v>
      </c>
      <c r="V628" s="616">
        <f t="shared" si="77"/>
        <v>4.2826800660044073E-2</v>
      </c>
      <c r="W628" s="616">
        <f t="shared" si="77"/>
        <v>4.2797820670319897E-2</v>
      </c>
      <c r="X628" s="616">
        <f t="shared" si="77"/>
        <v>4.200285501282508E-2</v>
      </c>
      <c r="Y628" s="616">
        <f t="shared" si="78"/>
        <v>4.1497509070949512E-2</v>
      </c>
      <c r="Z628" s="616">
        <f t="shared" si="78"/>
        <v>4.1189215173695226E-2</v>
      </c>
      <c r="AA628" s="616">
        <f t="shared" si="78"/>
        <v>4.1016768452777574E-2</v>
      </c>
      <c r="AB628" s="616">
        <f t="shared" si="78"/>
        <v>4.0937224347140422E-2</v>
      </c>
      <c r="AC628" s="616">
        <f t="shared" si="78"/>
        <v>4.0918559390740628E-2</v>
      </c>
      <c r="AD628" s="616">
        <f t="shared" si="78"/>
        <v>4.0934842558919993E-2</v>
      </c>
      <c r="AE628" s="616">
        <f t="shared" si="78"/>
        <v>4.0964843204535528E-2</v>
      </c>
      <c r="AF628" s="616">
        <f t="shared" si="78"/>
        <v>4.0990786143685343E-2</v>
      </c>
      <c r="AG628" s="616">
        <f t="shared" si="78"/>
        <v>4.0997334659891083E-2</v>
      </c>
      <c r="AH628" s="616">
        <f t="shared" si="78"/>
        <v>4.0691864854091486E-2</v>
      </c>
      <c r="AI628" s="616">
        <f t="shared" si="79"/>
        <v>4.0418625745805903E-2</v>
      </c>
      <c r="AJ628" s="616">
        <f t="shared" si="79"/>
        <v>4.017277188689472E-2</v>
      </c>
      <c r="AK628" s="616">
        <f t="shared" si="79"/>
        <v>3.9950382741600343E-2</v>
      </c>
      <c r="AL628" s="616">
        <f t="shared" si="79"/>
        <v>3.974825205125776E-2</v>
      </c>
      <c r="AM628" s="616">
        <f t="shared" si="79"/>
        <v>3.9563732254258577E-2</v>
      </c>
      <c r="AN628" s="616">
        <f t="shared" si="79"/>
        <v>3.9394617873568238E-2</v>
      </c>
      <c r="AO628" s="616">
        <f t="shared" si="79"/>
        <v>3.92390569413541E-2</v>
      </c>
      <c r="AP628" s="616">
        <f t="shared" si="79"/>
        <v>3.909548289928666E-2</v>
      </c>
      <c r="AQ628" s="616">
        <f t="shared" si="79"/>
        <v>3.8962561657205796E-2</v>
      </c>
      <c r="AR628" s="616">
        <f t="shared" si="79"/>
        <v>3.8839150014502666E-2</v>
      </c>
      <c r="AS628" s="616">
        <f t="shared" si="80"/>
        <v>3.8724262697264367E-2</v>
      </c>
      <c r="AT628" s="616">
        <f t="shared" si="80"/>
        <v>3.8617045997829669E-2</v>
      </c>
      <c r="AU628" s="616">
        <f t="shared" si="80"/>
        <v>3.8516756523741869E-2</v>
      </c>
      <c r="AV628" s="616">
        <f t="shared" si="80"/>
        <v>3.8422743936851189E-2</v>
      </c>
      <c r="AW628" s="616">
        <f t="shared" si="80"/>
        <v>3.8334436835022689E-2</v>
      </c>
      <c r="AX628" s="616">
        <f t="shared" si="80"/>
        <v>3.8251331128591914E-2</v>
      </c>
      <c r="AY628" s="616">
        <f t="shared" si="80"/>
        <v>3.8172980411979918E-2</v>
      </c>
      <c r="AZ628" s="616">
        <f t="shared" si="80"/>
        <v>3.809898794203459E-2</v>
      </c>
      <c r="BA628" s="617">
        <f t="shared" si="80"/>
        <v>3.8028999918759743E-2</v>
      </c>
      <c r="BB628" s="243"/>
      <c r="BC628" s="243"/>
      <c r="BD628" s="243"/>
      <c r="BE628" s="243"/>
      <c r="BF628" s="243"/>
      <c r="BG628" s="243"/>
      <c r="BH628" s="243"/>
      <c r="BI628" s="243"/>
      <c r="BJ628" s="243"/>
      <c r="BK628" s="243"/>
      <c r="BL628" s="243"/>
      <c r="BM628" s="243"/>
      <c r="BN628" s="243"/>
      <c r="BO628" s="243"/>
      <c r="BP628" s="243"/>
      <c r="BQ628" s="243"/>
      <c r="BR628" s="243"/>
      <c r="BS628" s="243"/>
      <c r="BT628" s="243"/>
      <c r="BU628" s="243"/>
      <c r="BV628" s="243"/>
      <c r="BW628" s="243"/>
      <c r="BX628" s="243"/>
      <c r="BY628" s="243"/>
      <c r="BZ628" s="243"/>
      <c r="CA628" s="243"/>
      <c r="CB628" s="243"/>
      <c r="CC628" s="243"/>
      <c r="CD628" s="243"/>
      <c r="CE628" s="243"/>
      <c r="CF628" s="243"/>
      <c r="CG628" s="243"/>
      <c r="CH628" s="243"/>
      <c r="CI628" s="243"/>
      <c r="CJ628" s="243"/>
      <c r="CK628" s="243"/>
      <c r="CL628" s="243"/>
      <c r="CM628" s="243"/>
      <c r="CN628" s="243"/>
      <c r="CO628" s="243"/>
      <c r="CP628" s="243"/>
      <c r="CQ628" s="243"/>
      <c r="CR628" s="243"/>
      <c r="CS628" s="243"/>
      <c r="CT628" s="243"/>
      <c r="CU628" s="243"/>
      <c r="CV628" s="243"/>
      <c r="CW628" s="243"/>
      <c r="CX628" s="243"/>
      <c r="CY628" s="243"/>
      <c r="CZ628" s="243"/>
      <c r="DA628" s="243"/>
      <c r="DB628" s="243"/>
      <c r="DC628" s="243"/>
      <c r="DD628" s="243"/>
      <c r="DE628" s="243"/>
      <c r="DF628" s="243"/>
      <c r="DG628" s="243"/>
      <c r="DH628" s="243"/>
      <c r="DI628" s="243"/>
      <c r="DJ628" s="243"/>
      <c r="DK628" s="243"/>
      <c r="DL628" s="243"/>
      <c r="DM628" s="243"/>
      <c r="DN628" s="243"/>
      <c r="DO628" s="243"/>
      <c r="DP628" s="243"/>
      <c r="DQ628" s="243"/>
      <c r="DR628" s="243"/>
      <c r="DS628" s="243"/>
      <c r="DT628" s="243"/>
      <c r="DU628" s="243"/>
      <c r="DV628" s="243"/>
      <c r="DW628" s="243"/>
      <c r="DX628" s="243"/>
      <c r="DY628" s="243"/>
      <c r="DZ628" s="243"/>
      <c r="EA628" s="243"/>
      <c r="EB628" s="243"/>
      <c r="EC628" s="243"/>
      <c r="ED628" s="243"/>
      <c r="EE628" s="243"/>
      <c r="EF628" s="243"/>
      <c r="EG628" s="243"/>
      <c r="EH628" s="243"/>
      <c r="EI628" s="243"/>
      <c r="EJ628" s="243"/>
      <c r="EK628" s="243"/>
      <c r="EL628" s="243"/>
      <c r="EM628" s="243"/>
      <c r="EN628" s="243"/>
      <c r="EO628" s="243"/>
      <c r="EP628" s="243"/>
      <c r="EQ628" s="243"/>
      <c r="ER628" s="243"/>
      <c r="ES628" s="243"/>
      <c r="ET628" s="243"/>
      <c r="EU628" s="243"/>
      <c r="EV628" s="243"/>
      <c r="EW628" s="243"/>
      <c r="EX628" s="243"/>
      <c r="EY628" s="243"/>
      <c r="EZ628" s="243"/>
      <c r="FA628" s="243"/>
      <c r="FB628" s="243"/>
      <c r="FC628" s="243"/>
      <c r="FD628" s="243"/>
      <c r="FE628" s="243"/>
      <c r="FF628" s="243"/>
      <c r="FG628" s="243"/>
      <c r="FH628" s="243"/>
      <c r="FI628" s="243"/>
      <c r="FJ628" s="243"/>
      <c r="FK628" s="243"/>
      <c r="FL628" s="243"/>
      <c r="FM628" s="243"/>
      <c r="FN628" s="243"/>
      <c r="FO628" s="243"/>
      <c r="FP628" s="243"/>
      <c r="FQ628" s="243"/>
      <c r="FR628" s="243"/>
      <c r="FS628" s="243"/>
      <c r="FT628" s="243"/>
      <c r="FU628" s="243"/>
      <c r="FV628" s="243"/>
      <c r="FW628" s="243"/>
      <c r="FX628" s="243"/>
      <c r="FY628" s="243"/>
      <c r="FZ628" s="243"/>
      <c r="GA628" s="243"/>
      <c r="GB628" s="243"/>
      <c r="GC628" s="243"/>
      <c r="GD628" s="243"/>
      <c r="GE628" s="243"/>
      <c r="GF628" s="243"/>
      <c r="GG628" s="243"/>
      <c r="GH628" s="243"/>
      <c r="GI628" s="243"/>
      <c r="GJ628" s="243"/>
      <c r="GK628" s="243"/>
      <c r="GL628" s="243"/>
      <c r="GM628" s="243"/>
      <c r="GN628" s="243"/>
      <c r="GO628" s="243"/>
      <c r="GP628" s="243"/>
      <c r="GQ628" s="243"/>
      <c r="GR628" s="243"/>
      <c r="GS628" s="243"/>
      <c r="GT628" s="243"/>
      <c r="GU628" s="243"/>
      <c r="GV628" s="243"/>
      <c r="GW628" s="243"/>
      <c r="GX628" s="243"/>
      <c r="GY628" s="243"/>
      <c r="GZ628" s="243"/>
      <c r="HA628" s="243"/>
      <c r="HB628" s="243"/>
      <c r="HC628" s="243"/>
      <c r="HD628" s="243"/>
      <c r="HE628" s="243"/>
      <c r="HF628" s="243"/>
      <c r="HG628" s="243"/>
      <c r="HH628" s="243"/>
      <c r="HI628" s="243"/>
      <c r="HJ628" s="243"/>
      <c r="HK628" s="243"/>
      <c r="HL628" s="243"/>
      <c r="HM628" s="243"/>
      <c r="HN628" s="243"/>
      <c r="HO628" s="243"/>
      <c r="HP628" s="243"/>
      <c r="HQ628" s="243"/>
      <c r="HR628" s="243"/>
      <c r="HS628" s="243"/>
      <c r="HT628" s="243"/>
      <c r="HU628" s="243"/>
      <c r="HV628" s="243"/>
      <c r="HW628" s="243"/>
      <c r="HX628" s="243"/>
      <c r="HY628" s="243"/>
      <c r="HZ628" s="243"/>
      <c r="IA628" s="243"/>
      <c r="IB628" s="243"/>
      <c r="IC628" s="243"/>
      <c r="ID628" s="243"/>
      <c r="IE628" s="243"/>
      <c r="IF628" s="243"/>
      <c r="IG628" s="243"/>
      <c r="IH628" s="243"/>
      <c r="II628" s="243"/>
      <c r="IJ628" s="243"/>
      <c r="IK628" s="243"/>
      <c r="IL628" s="243"/>
      <c r="IM628" s="243"/>
      <c r="IN628" s="243"/>
      <c r="IO628" s="243"/>
      <c r="IP628" s="243"/>
      <c r="IQ628" s="243"/>
      <c r="IR628" s="243"/>
      <c r="IS628" s="243"/>
      <c r="IT628" s="243"/>
      <c r="IU628" s="243"/>
      <c r="IV628" s="243"/>
    </row>
    <row r="629" spans="1:256" s="897" customFormat="1" outlineLevel="1">
      <c r="A629" s="608"/>
      <c r="B629" s="970">
        <v>14</v>
      </c>
      <c r="C629" s="971"/>
      <c r="D629" s="615"/>
      <c r="E629" s="616">
        <f t="shared" si="76"/>
        <v>0</v>
      </c>
      <c r="F629" s="616">
        <f t="shared" si="76"/>
        <v>0</v>
      </c>
      <c r="G629" s="616">
        <f t="shared" si="76"/>
        <v>0</v>
      </c>
      <c r="H629" s="616">
        <f t="shared" si="76"/>
        <v>0</v>
      </c>
      <c r="I629" s="616">
        <f t="shared" si="76"/>
        <v>0</v>
      </c>
      <c r="J629" s="616">
        <f t="shared" si="76"/>
        <v>0</v>
      </c>
      <c r="K629" s="616">
        <f t="shared" si="76"/>
        <v>0</v>
      </c>
      <c r="L629" s="616">
        <f t="shared" si="76"/>
        <v>0</v>
      </c>
      <c r="M629" s="616">
        <f t="shared" si="76"/>
        <v>0</v>
      </c>
      <c r="N629" s="616">
        <f t="shared" si="76"/>
        <v>0</v>
      </c>
      <c r="O629" s="616">
        <f t="shared" si="77"/>
        <v>0</v>
      </c>
      <c r="P629" s="616">
        <f t="shared" si="77"/>
        <v>0</v>
      </c>
      <c r="Q629" s="616">
        <f t="shared" si="77"/>
        <v>0</v>
      </c>
      <c r="R629" s="616">
        <f t="shared" si="77"/>
        <v>4.1100564710625065E-2</v>
      </c>
      <c r="S629" s="616">
        <f t="shared" si="77"/>
        <v>4.0930498811671878E-2</v>
      </c>
      <c r="T629" s="616">
        <f t="shared" si="77"/>
        <v>4.0930541601170933E-2</v>
      </c>
      <c r="U629" s="616">
        <f t="shared" si="77"/>
        <v>4.1041768688660829E-2</v>
      </c>
      <c r="V629" s="616">
        <f t="shared" si="77"/>
        <v>4.1274745334030971E-2</v>
      </c>
      <c r="W629" s="616">
        <f t="shared" si="77"/>
        <v>4.1499492744389244E-2</v>
      </c>
      <c r="X629" s="616">
        <f t="shared" si="77"/>
        <v>4.0777356050943681E-2</v>
      </c>
      <c r="Y629" s="616">
        <f t="shared" si="78"/>
        <v>4.036255269071809E-2</v>
      </c>
      <c r="Z629" s="616">
        <f t="shared" si="78"/>
        <v>4.0146386538555401E-2</v>
      </c>
      <c r="AA629" s="616">
        <f t="shared" si="78"/>
        <v>4.0061103559785982E-2</v>
      </c>
      <c r="AB629" s="616">
        <f t="shared" si="78"/>
        <v>4.0061243256870549E-2</v>
      </c>
      <c r="AC629" s="616">
        <f t="shared" si="78"/>
        <v>4.0114008761152231E-2</v>
      </c>
      <c r="AD629" s="616">
        <f t="shared" si="78"/>
        <v>4.0193398405829139E-2</v>
      </c>
      <c r="AE629" s="616">
        <f t="shared" si="78"/>
        <v>4.0278463505166728E-2</v>
      </c>
      <c r="AF629" s="616">
        <f t="shared" si="78"/>
        <v>4.0351863529394461E-2</v>
      </c>
      <c r="AG629" s="616">
        <f t="shared" si="78"/>
        <v>4.0398738497803954E-2</v>
      </c>
      <c r="AH629" s="616">
        <f t="shared" si="78"/>
        <v>4.0110679725895881E-2</v>
      </c>
      <c r="AI629" s="616">
        <f t="shared" si="79"/>
        <v>3.9854694440391025E-2</v>
      </c>
      <c r="AJ629" s="616">
        <f t="shared" si="79"/>
        <v>3.9625708377753366E-2</v>
      </c>
      <c r="AK629" s="616">
        <f t="shared" si="79"/>
        <v>3.9419664035024837E-2</v>
      </c>
      <c r="AL629" s="616">
        <f t="shared" si="79"/>
        <v>3.9233278150832884E-2</v>
      </c>
      <c r="AM629" s="616">
        <f t="shared" si="79"/>
        <v>3.9063865440828849E-2</v>
      </c>
      <c r="AN629" s="616">
        <f t="shared" si="79"/>
        <v>3.8909208390269345E-2</v>
      </c>
      <c r="AO629" s="616">
        <f t="shared" si="79"/>
        <v>3.8767459649392544E-2</v>
      </c>
      <c r="AP629" s="616">
        <f t="shared" si="79"/>
        <v>3.8637067889107479E-2</v>
      </c>
      <c r="AQ629" s="616">
        <f t="shared" si="79"/>
        <v>3.8516720791629488E-2</v>
      </c>
      <c r="AR629" s="616">
        <f t="shared" si="79"/>
        <v>3.8405300727496039E-2</v>
      </c>
      <c r="AS629" s="616">
        <f t="shared" si="80"/>
        <v>3.8301849943110255E-2</v>
      </c>
      <c r="AT629" s="616">
        <f t="shared" si="80"/>
        <v>3.8205542960195737E-2</v>
      </c>
      <c r="AU629" s="616">
        <f t="shared" si="80"/>
        <v>3.8115664502276214E-2</v>
      </c>
      <c r="AV629" s="616">
        <f t="shared" si="80"/>
        <v>3.8031591698629352E-2</v>
      </c>
      <c r="AW629" s="616">
        <f t="shared" si="80"/>
        <v>3.7952779628919631E-2</v>
      </c>
      <c r="AX629" s="616">
        <f t="shared" si="80"/>
        <v>3.7878749499071995E-2</v>
      </c>
      <c r="AY629" s="616">
        <f t="shared" si="80"/>
        <v>3.7809078906065219E-2</v>
      </c>
      <c r="AZ629" s="616">
        <f t="shared" si="80"/>
        <v>3.7743393773409517E-2</v>
      </c>
      <c r="BA629" s="617">
        <f t="shared" si="80"/>
        <v>3.7681361632115662E-2</v>
      </c>
      <c r="BB629" s="243"/>
      <c r="BC629" s="243"/>
      <c r="BD629" s="243"/>
      <c r="BE629" s="243"/>
      <c r="BF629" s="243"/>
      <c r="BG629" s="243"/>
      <c r="BH629" s="243"/>
      <c r="BI629" s="243"/>
      <c r="BJ629" s="243"/>
      <c r="BK629" s="243"/>
      <c r="BL629" s="243"/>
      <c r="BM629" s="243"/>
      <c r="BN629" s="243"/>
      <c r="BO629" s="243"/>
      <c r="BP629" s="243"/>
      <c r="BQ629" s="243"/>
      <c r="BR629" s="243"/>
      <c r="BS629" s="243"/>
      <c r="BT629" s="243"/>
      <c r="BU629" s="243"/>
      <c r="BV629" s="243"/>
      <c r="BW629" s="243"/>
      <c r="BX629" s="243"/>
      <c r="BY629" s="243"/>
      <c r="BZ629" s="243"/>
      <c r="CA629" s="243"/>
      <c r="CB629" s="243"/>
      <c r="CC629" s="243"/>
      <c r="CD629" s="243"/>
      <c r="CE629" s="243"/>
      <c r="CF629" s="243"/>
      <c r="CG629" s="243"/>
      <c r="CH629" s="243"/>
      <c r="CI629" s="243"/>
      <c r="CJ629" s="243"/>
      <c r="CK629" s="243"/>
      <c r="CL629" s="243"/>
      <c r="CM629" s="243"/>
      <c r="CN629" s="243"/>
      <c r="CO629" s="243"/>
      <c r="CP629" s="243"/>
      <c r="CQ629" s="243"/>
      <c r="CR629" s="243"/>
      <c r="CS629" s="243"/>
      <c r="CT629" s="243"/>
      <c r="CU629" s="243"/>
      <c r="CV629" s="243"/>
      <c r="CW629" s="243"/>
      <c r="CX629" s="243"/>
      <c r="CY629" s="243"/>
      <c r="CZ629" s="243"/>
      <c r="DA629" s="243"/>
      <c r="DB629" s="243"/>
      <c r="DC629" s="243"/>
      <c r="DD629" s="243"/>
      <c r="DE629" s="243"/>
      <c r="DF629" s="243"/>
      <c r="DG629" s="243"/>
      <c r="DH629" s="243"/>
      <c r="DI629" s="243"/>
      <c r="DJ629" s="243"/>
      <c r="DK629" s="243"/>
      <c r="DL629" s="243"/>
      <c r="DM629" s="243"/>
      <c r="DN629" s="243"/>
      <c r="DO629" s="243"/>
      <c r="DP629" s="243"/>
      <c r="DQ629" s="243"/>
      <c r="DR629" s="243"/>
      <c r="DS629" s="243"/>
      <c r="DT629" s="243"/>
      <c r="DU629" s="243"/>
      <c r="DV629" s="243"/>
      <c r="DW629" s="243"/>
      <c r="DX629" s="243"/>
      <c r="DY629" s="243"/>
      <c r="DZ629" s="243"/>
      <c r="EA629" s="243"/>
      <c r="EB629" s="243"/>
      <c r="EC629" s="243"/>
      <c r="ED629" s="243"/>
      <c r="EE629" s="243"/>
      <c r="EF629" s="243"/>
      <c r="EG629" s="243"/>
      <c r="EH629" s="243"/>
      <c r="EI629" s="243"/>
      <c r="EJ629" s="243"/>
      <c r="EK629" s="243"/>
      <c r="EL629" s="243"/>
      <c r="EM629" s="243"/>
      <c r="EN629" s="243"/>
      <c r="EO629" s="243"/>
      <c r="EP629" s="243"/>
      <c r="EQ629" s="243"/>
      <c r="ER629" s="243"/>
      <c r="ES629" s="243"/>
      <c r="ET629" s="243"/>
      <c r="EU629" s="243"/>
      <c r="EV629" s="243"/>
      <c r="EW629" s="243"/>
      <c r="EX629" s="243"/>
      <c r="EY629" s="243"/>
      <c r="EZ629" s="243"/>
      <c r="FA629" s="243"/>
      <c r="FB629" s="243"/>
      <c r="FC629" s="243"/>
      <c r="FD629" s="243"/>
      <c r="FE629" s="243"/>
      <c r="FF629" s="243"/>
      <c r="FG629" s="243"/>
      <c r="FH629" s="243"/>
      <c r="FI629" s="243"/>
      <c r="FJ629" s="243"/>
      <c r="FK629" s="243"/>
      <c r="FL629" s="243"/>
      <c r="FM629" s="243"/>
      <c r="FN629" s="243"/>
      <c r="FO629" s="243"/>
      <c r="FP629" s="243"/>
      <c r="FQ629" s="243"/>
      <c r="FR629" s="243"/>
      <c r="FS629" s="243"/>
      <c r="FT629" s="243"/>
      <c r="FU629" s="243"/>
      <c r="FV629" s="243"/>
      <c r="FW629" s="243"/>
      <c r="FX629" s="243"/>
      <c r="FY629" s="243"/>
      <c r="FZ629" s="243"/>
      <c r="GA629" s="243"/>
      <c r="GB629" s="243"/>
      <c r="GC629" s="243"/>
      <c r="GD629" s="243"/>
      <c r="GE629" s="243"/>
      <c r="GF629" s="243"/>
      <c r="GG629" s="243"/>
      <c r="GH629" s="243"/>
      <c r="GI629" s="243"/>
      <c r="GJ629" s="243"/>
      <c r="GK629" s="243"/>
      <c r="GL629" s="243"/>
      <c r="GM629" s="243"/>
      <c r="GN629" s="243"/>
      <c r="GO629" s="243"/>
      <c r="GP629" s="243"/>
      <c r="GQ629" s="243"/>
      <c r="GR629" s="243"/>
      <c r="GS629" s="243"/>
      <c r="GT629" s="243"/>
      <c r="GU629" s="243"/>
      <c r="GV629" s="243"/>
      <c r="GW629" s="243"/>
      <c r="GX629" s="243"/>
      <c r="GY629" s="243"/>
      <c r="GZ629" s="243"/>
      <c r="HA629" s="243"/>
      <c r="HB629" s="243"/>
      <c r="HC629" s="243"/>
      <c r="HD629" s="243"/>
      <c r="HE629" s="243"/>
      <c r="HF629" s="243"/>
      <c r="HG629" s="243"/>
      <c r="HH629" s="243"/>
      <c r="HI629" s="243"/>
      <c r="HJ629" s="243"/>
      <c r="HK629" s="243"/>
      <c r="HL629" s="243"/>
      <c r="HM629" s="243"/>
      <c r="HN629" s="243"/>
      <c r="HO629" s="243"/>
      <c r="HP629" s="243"/>
      <c r="HQ629" s="243"/>
      <c r="HR629" s="243"/>
      <c r="HS629" s="243"/>
      <c r="HT629" s="243"/>
      <c r="HU629" s="243"/>
      <c r="HV629" s="243"/>
      <c r="HW629" s="243"/>
      <c r="HX629" s="243"/>
      <c r="HY629" s="243"/>
      <c r="HZ629" s="243"/>
      <c r="IA629" s="243"/>
      <c r="IB629" s="243"/>
      <c r="IC629" s="243"/>
      <c r="ID629" s="243"/>
      <c r="IE629" s="243"/>
      <c r="IF629" s="243"/>
      <c r="IG629" s="243"/>
      <c r="IH629" s="243"/>
      <c r="II629" s="243"/>
      <c r="IJ629" s="243"/>
      <c r="IK629" s="243"/>
      <c r="IL629" s="243"/>
      <c r="IM629" s="243"/>
      <c r="IN629" s="243"/>
      <c r="IO629" s="243"/>
      <c r="IP629" s="243"/>
      <c r="IQ629" s="243"/>
      <c r="IR629" s="243"/>
      <c r="IS629" s="243"/>
      <c r="IT629" s="243"/>
      <c r="IU629" s="243"/>
      <c r="IV629" s="243"/>
    </row>
    <row r="630" spans="1:256" s="897" customFormat="1" outlineLevel="1">
      <c r="A630" s="608"/>
      <c r="B630" s="970">
        <v>15</v>
      </c>
      <c r="C630" s="971"/>
      <c r="D630" s="615"/>
      <c r="E630" s="616">
        <f t="shared" si="76"/>
        <v>0</v>
      </c>
      <c r="F630" s="616">
        <f t="shared" si="76"/>
        <v>0</v>
      </c>
      <c r="G630" s="616">
        <f t="shared" si="76"/>
        <v>0</v>
      </c>
      <c r="H630" s="616">
        <f t="shared" si="76"/>
        <v>0</v>
      </c>
      <c r="I630" s="616">
        <f t="shared" si="76"/>
        <v>0</v>
      </c>
      <c r="J630" s="616">
        <f t="shared" si="76"/>
        <v>0</v>
      </c>
      <c r="K630" s="616">
        <f t="shared" si="76"/>
        <v>0</v>
      </c>
      <c r="L630" s="616">
        <f t="shared" si="76"/>
        <v>0</v>
      </c>
      <c r="M630" s="616">
        <f t="shared" si="76"/>
        <v>0</v>
      </c>
      <c r="N630" s="616">
        <f t="shared" si="76"/>
        <v>0</v>
      </c>
      <c r="O630" s="616">
        <f t="shared" si="77"/>
        <v>0</v>
      </c>
      <c r="P630" s="616">
        <f t="shared" si="77"/>
        <v>0</v>
      </c>
      <c r="Q630" s="616">
        <f t="shared" si="77"/>
        <v>0</v>
      </c>
      <c r="R630" s="616">
        <f t="shared" si="77"/>
        <v>0</v>
      </c>
      <c r="S630" s="616">
        <f t="shared" si="77"/>
        <v>4.0760460693329836E-2</v>
      </c>
      <c r="T630" s="616">
        <f t="shared" si="77"/>
        <v>4.0845540459214735E-2</v>
      </c>
      <c r="U630" s="616">
        <f t="shared" si="77"/>
        <v>4.1022170752570419E-2</v>
      </c>
      <c r="V630" s="616">
        <f t="shared" si="77"/>
        <v>4.1318295042999775E-2</v>
      </c>
      <c r="W630" s="616">
        <f t="shared" si="77"/>
        <v>4.1579296692576984E-2</v>
      </c>
      <c r="X630" s="616">
        <f t="shared" si="77"/>
        <v>4.0723497697098043E-2</v>
      </c>
      <c r="Y630" s="616">
        <f t="shared" si="78"/>
        <v>4.0257165117717708E-2</v>
      </c>
      <c r="Z630" s="616">
        <f t="shared" si="78"/>
        <v>4.0027175772686441E-2</v>
      </c>
      <c r="AA630" s="616">
        <f t="shared" si="78"/>
        <v>3.9945671958549811E-2</v>
      </c>
      <c r="AB630" s="616">
        <f t="shared" si="78"/>
        <v>3.9957368193589637E-2</v>
      </c>
      <c r="AC630" s="616">
        <f t="shared" si="78"/>
        <v>4.0024368227112861E-2</v>
      </c>
      <c r="AD630" s="616">
        <f t="shared" si="78"/>
        <v>4.011783690385462E-2</v>
      </c>
      <c r="AE630" s="616">
        <f t="shared" si="78"/>
        <v>4.0215251846100086E-2</v>
      </c>
      <c r="AF630" s="616">
        <f t="shared" si="78"/>
        <v>4.029840548113639E-2</v>
      </c>
      <c r="AG630" s="616">
        <f t="shared" si="78"/>
        <v>4.035196690900289E-2</v>
      </c>
      <c r="AH630" s="616">
        <f t="shared" si="78"/>
        <v>4.004884317405244E-2</v>
      </c>
      <c r="AI630" s="616">
        <f t="shared" si="79"/>
        <v>3.9781454401235372E-2</v>
      </c>
      <c r="AJ630" s="616">
        <f t="shared" si="79"/>
        <v>3.9543833203334655E-2</v>
      </c>
      <c r="AK630" s="616">
        <f t="shared" si="79"/>
        <v>3.9331270793640405E-2</v>
      </c>
      <c r="AL630" s="616">
        <f t="shared" si="79"/>
        <v>3.9140001786925671E-2</v>
      </c>
      <c r="AM630" s="616">
        <f t="shared" si="79"/>
        <v>3.8966979206811247E-2</v>
      </c>
      <c r="AN630" s="616">
        <f t="shared" si="79"/>
        <v>3.8809710952024457E-2</v>
      </c>
      <c r="AO630" s="616">
        <f t="shared" si="79"/>
        <v>3.8666138988329157E-2</v>
      </c>
      <c r="AP630" s="616">
        <f t="shared" si="79"/>
        <v>3.8534548786370637E-2</v>
      </c>
      <c r="AQ630" s="616">
        <f t="shared" si="79"/>
        <v>3.8413500524766997E-2</v>
      </c>
      <c r="AR630" s="616">
        <f t="shared" si="79"/>
        <v>3.8301776190718728E-2</v>
      </c>
      <c r="AS630" s="616">
        <f t="shared" si="80"/>
        <v>3.8198338451228553E-2</v>
      </c>
      <c r="AT630" s="616">
        <f t="shared" si="80"/>
        <v>3.8102298348617003E-2</v>
      </c>
      <c r="AU630" s="616">
        <f t="shared" si="80"/>
        <v>3.8012889687768281E-2</v>
      </c>
      <c r="AV630" s="616">
        <f t="shared" si="80"/>
        <v>3.7929448551886624E-2</v>
      </c>
      <c r="AW630" s="616">
        <f t="shared" si="80"/>
        <v>3.7851396787409231E-2</v>
      </c>
      <c r="AX630" s="616">
        <f t="shared" si="80"/>
        <v>3.7778228588875251E-2</v>
      </c>
      <c r="AY630" s="616">
        <f t="shared" si="80"/>
        <v>3.7709499525491852E-2</v>
      </c>
      <c r="AZ630" s="616">
        <f t="shared" si="80"/>
        <v>3.7644817506174988E-2</v>
      </c>
      <c r="BA630" s="617">
        <f t="shared" si="80"/>
        <v>3.7583835294986878E-2</v>
      </c>
      <c r="BB630" s="243"/>
      <c r="BC630" s="243"/>
      <c r="BD630" s="243"/>
      <c r="BE630" s="243"/>
      <c r="BF630" s="243"/>
      <c r="BG630" s="243"/>
      <c r="BH630" s="243"/>
      <c r="BI630" s="243"/>
      <c r="BJ630" s="243"/>
      <c r="BK630" s="243"/>
      <c r="BL630" s="243"/>
      <c r="BM630" s="243"/>
      <c r="BN630" s="243"/>
      <c r="BO630" s="243"/>
      <c r="BP630" s="243"/>
      <c r="BQ630" s="243"/>
      <c r="BR630" s="243"/>
      <c r="BS630" s="243"/>
      <c r="BT630" s="243"/>
      <c r="BU630" s="243"/>
      <c r="BV630" s="243"/>
      <c r="BW630" s="243"/>
      <c r="BX630" s="243"/>
      <c r="BY630" s="243"/>
      <c r="BZ630" s="243"/>
      <c r="CA630" s="243"/>
      <c r="CB630" s="243"/>
      <c r="CC630" s="243"/>
      <c r="CD630" s="243"/>
      <c r="CE630" s="243"/>
      <c r="CF630" s="243"/>
      <c r="CG630" s="243"/>
      <c r="CH630" s="243"/>
      <c r="CI630" s="243"/>
      <c r="CJ630" s="243"/>
      <c r="CK630" s="243"/>
      <c r="CL630" s="243"/>
      <c r="CM630" s="243"/>
      <c r="CN630" s="243"/>
      <c r="CO630" s="243"/>
      <c r="CP630" s="243"/>
      <c r="CQ630" s="243"/>
      <c r="CR630" s="243"/>
      <c r="CS630" s="243"/>
      <c r="CT630" s="243"/>
      <c r="CU630" s="243"/>
      <c r="CV630" s="243"/>
      <c r="CW630" s="243"/>
      <c r="CX630" s="243"/>
      <c r="CY630" s="243"/>
      <c r="CZ630" s="243"/>
      <c r="DA630" s="243"/>
      <c r="DB630" s="243"/>
      <c r="DC630" s="243"/>
      <c r="DD630" s="243"/>
      <c r="DE630" s="243"/>
      <c r="DF630" s="243"/>
      <c r="DG630" s="243"/>
      <c r="DH630" s="243"/>
      <c r="DI630" s="243"/>
      <c r="DJ630" s="243"/>
      <c r="DK630" s="243"/>
      <c r="DL630" s="243"/>
      <c r="DM630" s="243"/>
      <c r="DN630" s="243"/>
      <c r="DO630" s="243"/>
      <c r="DP630" s="243"/>
      <c r="DQ630" s="243"/>
      <c r="DR630" s="243"/>
      <c r="DS630" s="243"/>
      <c r="DT630" s="243"/>
      <c r="DU630" s="243"/>
      <c r="DV630" s="243"/>
      <c r="DW630" s="243"/>
      <c r="DX630" s="243"/>
      <c r="DY630" s="243"/>
      <c r="DZ630" s="243"/>
      <c r="EA630" s="243"/>
      <c r="EB630" s="243"/>
      <c r="EC630" s="243"/>
      <c r="ED630" s="243"/>
      <c r="EE630" s="243"/>
      <c r="EF630" s="243"/>
      <c r="EG630" s="243"/>
      <c r="EH630" s="243"/>
      <c r="EI630" s="243"/>
      <c r="EJ630" s="243"/>
      <c r="EK630" s="243"/>
      <c r="EL630" s="243"/>
      <c r="EM630" s="243"/>
      <c r="EN630" s="243"/>
      <c r="EO630" s="243"/>
      <c r="EP630" s="243"/>
      <c r="EQ630" s="243"/>
      <c r="ER630" s="243"/>
      <c r="ES630" s="243"/>
      <c r="ET630" s="243"/>
      <c r="EU630" s="243"/>
      <c r="EV630" s="243"/>
      <c r="EW630" s="243"/>
      <c r="EX630" s="243"/>
      <c r="EY630" s="243"/>
      <c r="EZ630" s="243"/>
      <c r="FA630" s="243"/>
      <c r="FB630" s="243"/>
      <c r="FC630" s="243"/>
      <c r="FD630" s="243"/>
      <c r="FE630" s="243"/>
      <c r="FF630" s="243"/>
      <c r="FG630" s="243"/>
      <c r="FH630" s="243"/>
      <c r="FI630" s="243"/>
      <c r="FJ630" s="243"/>
      <c r="FK630" s="243"/>
      <c r="FL630" s="243"/>
      <c r="FM630" s="243"/>
      <c r="FN630" s="243"/>
      <c r="FO630" s="243"/>
      <c r="FP630" s="243"/>
      <c r="FQ630" s="243"/>
      <c r="FR630" s="243"/>
      <c r="FS630" s="243"/>
      <c r="FT630" s="243"/>
      <c r="FU630" s="243"/>
      <c r="FV630" s="243"/>
      <c r="FW630" s="243"/>
      <c r="FX630" s="243"/>
      <c r="FY630" s="243"/>
      <c r="FZ630" s="243"/>
      <c r="GA630" s="243"/>
      <c r="GB630" s="243"/>
      <c r="GC630" s="243"/>
      <c r="GD630" s="243"/>
      <c r="GE630" s="243"/>
      <c r="GF630" s="243"/>
      <c r="GG630" s="243"/>
      <c r="GH630" s="243"/>
      <c r="GI630" s="243"/>
      <c r="GJ630" s="243"/>
      <c r="GK630" s="243"/>
      <c r="GL630" s="243"/>
      <c r="GM630" s="243"/>
      <c r="GN630" s="243"/>
      <c r="GO630" s="243"/>
      <c r="GP630" s="243"/>
      <c r="GQ630" s="243"/>
      <c r="GR630" s="243"/>
      <c r="GS630" s="243"/>
      <c r="GT630" s="243"/>
      <c r="GU630" s="243"/>
      <c r="GV630" s="243"/>
      <c r="GW630" s="243"/>
      <c r="GX630" s="243"/>
      <c r="GY630" s="243"/>
      <c r="GZ630" s="243"/>
      <c r="HA630" s="243"/>
      <c r="HB630" s="243"/>
      <c r="HC630" s="243"/>
      <c r="HD630" s="243"/>
      <c r="HE630" s="243"/>
      <c r="HF630" s="243"/>
      <c r="HG630" s="243"/>
      <c r="HH630" s="243"/>
      <c r="HI630" s="243"/>
      <c r="HJ630" s="243"/>
      <c r="HK630" s="243"/>
      <c r="HL630" s="243"/>
      <c r="HM630" s="243"/>
      <c r="HN630" s="243"/>
      <c r="HO630" s="243"/>
      <c r="HP630" s="243"/>
      <c r="HQ630" s="243"/>
      <c r="HR630" s="243"/>
      <c r="HS630" s="243"/>
      <c r="HT630" s="243"/>
      <c r="HU630" s="243"/>
      <c r="HV630" s="243"/>
      <c r="HW630" s="243"/>
      <c r="HX630" s="243"/>
      <c r="HY630" s="243"/>
      <c r="HZ630" s="243"/>
      <c r="IA630" s="243"/>
      <c r="IB630" s="243"/>
      <c r="IC630" s="243"/>
      <c r="ID630" s="243"/>
      <c r="IE630" s="243"/>
      <c r="IF630" s="243"/>
      <c r="IG630" s="243"/>
      <c r="IH630" s="243"/>
      <c r="II630" s="243"/>
      <c r="IJ630" s="243"/>
      <c r="IK630" s="243"/>
      <c r="IL630" s="243"/>
      <c r="IM630" s="243"/>
      <c r="IN630" s="243"/>
      <c r="IO630" s="243"/>
      <c r="IP630" s="243"/>
      <c r="IQ630" s="243"/>
      <c r="IR630" s="243"/>
      <c r="IS630" s="243"/>
      <c r="IT630" s="243"/>
      <c r="IU630" s="243"/>
      <c r="IV630" s="243"/>
    </row>
    <row r="631" spans="1:256" s="897" customFormat="1" outlineLevel="1">
      <c r="A631" s="608"/>
      <c r="B631" s="970">
        <v>16</v>
      </c>
      <c r="C631" s="971"/>
      <c r="D631" s="615"/>
      <c r="E631" s="616">
        <f t="shared" si="76"/>
        <v>0</v>
      </c>
      <c r="F631" s="616">
        <f t="shared" si="76"/>
        <v>0</v>
      </c>
      <c r="G631" s="616">
        <f t="shared" si="76"/>
        <v>0</v>
      </c>
      <c r="H631" s="616">
        <f t="shared" si="76"/>
        <v>0</v>
      </c>
      <c r="I631" s="616">
        <f t="shared" si="76"/>
        <v>0</v>
      </c>
      <c r="J631" s="616">
        <f t="shared" si="76"/>
        <v>0</v>
      </c>
      <c r="K631" s="616">
        <f t="shared" si="76"/>
        <v>0</v>
      </c>
      <c r="L631" s="616">
        <f t="shared" si="76"/>
        <v>0</v>
      </c>
      <c r="M631" s="616">
        <f t="shared" si="76"/>
        <v>0</v>
      </c>
      <c r="N631" s="616">
        <f t="shared" si="76"/>
        <v>0</v>
      </c>
      <c r="O631" s="616">
        <f t="shared" si="77"/>
        <v>0</v>
      </c>
      <c r="P631" s="616">
        <f t="shared" si="77"/>
        <v>0</v>
      </c>
      <c r="Q631" s="616">
        <f t="shared" si="77"/>
        <v>0</v>
      </c>
      <c r="R631" s="616">
        <f t="shared" si="77"/>
        <v>0</v>
      </c>
      <c r="S631" s="616">
        <f t="shared" si="77"/>
        <v>0</v>
      </c>
      <c r="T631" s="616">
        <f t="shared" si="77"/>
        <v>4.0930627180174373E-2</v>
      </c>
      <c r="U631" s="616">
        <f t="shared" si="77"/>
        <v>4.1153050459801888E-2</v>
      </c>
      <c r="V631" s="616">
        <f t="shared" si="77"/>
        <v>4.1504306261001211E-2</v>
      </c>
      <c r="W631" s="616">
        <f t="shared" si="77"/>
        <v>4.1784106334026516E-2</v>
      </c>
      <c r="X631" s="616">
        <f t="shared" si="77"/>
        <v>4.0716105255383717E-2</v>
      </c>
      <c r="Y631" s="616">
        <f t="shared" si="78"/>
        <v>4.0173306187480939E-2</v>
      </c>
      <c r="Z631" s="616">
        <f t="shared" si="78"/>
        <v>3.9922462967860062E-2</v>
      </c>
      <c r="AA631" s="616">
        <f t="shared" si="78"/>
        <v>3.9843868227911861E-2</v>
      </c>
      <c r="AB631" s="616">
        <f t="shared" si="78"/>
        <v>3.986817395535347E-2</v>
      </c>
      <c r="AC631" s="616">
        <f t="shared" si="78"/>
        <v>3.9950787620214534E-2</v>
      </c>
      <c r="AD631" s="616">
        <f t="shared" si="78"/>
        <v>4.0059436238671475E-2</v>
      </c>
      <c r="AE631" s="616">
        <f t="shared" si="78"/>
        <v>4.0169830669727125E-2</v>
      </c>
      <c r="AF631" s="616">
        <f t="shared" si="78"/>
        <v>4.0262871270328349E-2</v>
      </c>
      <c r="AG631" s="616">
        <f t="shared" si="78"/>
        <v>4.0322794917448279E-2</v>
      </c>
      <c r="AH631" s="616">
        <f t="shared" si="78"/>
        <v>4.0001419309934949E-2</v>
      </c>
      <c r="AI631" s="616">
        <f t="shared" si="79"/>
        <v>3.9720297094272494E-2</v>
      </c>
      <c r="AJ631" s="616">
        <f t="shared" si="79"/>
        <v>3.9472311186997899E-2</v>
      </c>
      <c r="AK631" s="616">
        <f t="shared" si="79"/>
        <v>3.9251928924674884E-2</v>
      </c>
      <c r="AL631" s="616">
        <f t="shared" si="79"/>
        <v>3.9054784400937903E-2</v>
      </c>
      <c r="AM631" s="616">
        <f t="shared" si="79"/>
        <v>3.8877386305083084E-2</v>
      </c>
      <c r="AN631" s="616">
        <f t="shared" si="79"/>
        <v>3.871690936395189E-2</v>
      </c>
      <c r="AO631" s="616">
        <f t="shared" si="79"/>
        <v>3.8571042746965212E-2</v>
      </c>
      <c r="AP631" s="616">
        <f t="shared" si="79"/>
        <v>3.8437878073314335E-2</v>
      </c>
      <c r="AQ631" s="616">
        <f t="shared" si="79"/>
        <v>3.8315825455116137E-2</v>
      </c>
      <c r="AR631" s="616">
        <f t="shared" si="79"/>
        <v>3.8203549716300467E-2</v>
      </c>
      <c r="AS631" s="616">
        <f t="shared" si="80"/>
        <v>3.8099921348543786E-2</v>
      </c>
      <c r="AT631" s="616">
        <f t="shared" si="80"/>
        <v>3.8003978378953196E-2</v>
      </c>
      <c r="AU631" s="616">
        <f t="shared" si="80"/>
        <v>3.7914896418411947E-2</v>
      </c>
      <c r="AV631" s="616">
        <f t="shared" si="80"/>
        <v>3.7831964913736416E-2</v>
      </c>
      <c r="AW631" s="616">
        <f t="shared" si="80"/>
        <v>3.7754568154530821E-2</v>
      </c>
      <c r="AX631" s="616">
        <f t="shared" si="80"/>
        <v>3.7682169959975198E-2</v>
      </c>
      <c r="AY631" s="616">
        <f t="shared" si="80"/>
        <v>3.7614301239745185E-2</v>
      </c>
      <c r="AZ631" s="616">
        <f t="shared" si="80"/>
        <v>3.7550549818804013E-2</v>
      </c>
      <c r="BA631" s="617">
        <f t="shared" si="80"/>
        <v>3.7490552059530557E-2</v>
      </c>
      <c r="BB631" s="243"/>
      <c r="BC631" s="243"/>
      <c r="BD631" s="243"/>
      <c r="BE631" s="243"/>
      <c r="BF631" s="243"/>
      <c r="BG631" s="243"/>
      <c r="BH631" s="243"/>
      <c r="BI631" s="243"/>
      <c r="BJ631" s="243"/>
      <c r="BK631" s="243"/>
      <c r="BL631" s="243"/>
      <c r="BM631" s="243"/>
      <c r="BN631" s="243"/>
      <c r="BO631" s="243"/>
      <c r="BP631" s="243"/>
      <c r="BQ631" s="243"/>
      <c r="BR631" s="243"/>
      <c r="BS631" s="243"/>
      <c r="BT631" s="243"/>
      <c r="BU631" s="243"/>
      <c r="BV631" s="243"/>
      <c r="BW631" s="243"/>
      <c r="BX631" s="243"/>
      <c r="BY631" s="243"/>
      <c r="BZ631" s="243"/>
      <c r="CA631" s="243"/>
      <c r="CB631" s="243"/>
      <c r="CC631" s="243"/>
      <c r="CD631" s="243"/>
      <c r="CE631" s="243"/>
      <c r="CF631" s="243"/>
      <c r="CG631" s="243"/>
      <c r="CH631" s="243"/>
      <c r="CI631" s="243"/>
      <c r="CJ631" s="243"/>
      <c r="CK631" s="243"/>
      <c r="CL631" s="243"/>
      <c r="CM631" s="243"/>
      <c r="CN631" s="243"/>
      <c r="CO631" s="243"/>
      <c r="CP631" s="243"/>
      <c r="CQ631" s="243"/>
      <c r="CR631" s="243"/>
      <c r="CS631" s="243"/>
      <c r="CT631" s="243"/>
      <c r="CU631" s="243"/>
      <c r="CV631" s="243"/>
      <c r="CW631" s="243"/>
      <c r="CX631" s="243"/>
      <c r="CY631" s="243"/>
      <c r="CZ631" s="243"/>
      <c r="DA631" s="243"/>
      <c r="DB631" s="243"/>
      <c r="DC631" s="243"/>
      <c r="DD631" s="243"/>
      <c r="DE631" s="243"/>
      <c r="DF631" s="243"/>
      <c r="DG631" s="243"/>
      <c r="DH631" s="243"/>
      <c r="DI631" s="243"/>
      <c r="DJ631" s="243"/>
      <c r="DK631" s="243"/>
      <c r="DL631" s="243"/>
      <c r="DM631" s="243"/>
      <c r="DN631" s="243"/>
      <c r="DO631" s="243"/>
      <c r="DP631" s="243"/>
      <c r="DQ631" s="243"/>
      <c r="DR631" s="243"/>
      <c r="DS631" s="243"/>
      <c r="DT631" s="243"/>
      <c r="DU631" s="243"/>
      <c r="DV631" s="243"/>
      <c r="DW631" s="243"/>
      <c r="DX631" s="243"/>
      <c r="DY631" s="243"/>
      <c r="DZ631" s="243"/>
      <c r="EA631" s="243"/>
      <c r="EB631" s="243"/>
      <c r="EC631" s="243"/>
      <c r="ED631" s="243"/>
      <c r="EE631" s="243"/>
      <c r="EF631" s="243"/>
      <c r="EG631" s="243"/>
      <c r="EH631" s="243"/>
      <c r="EI631" s="243"/>
      <c r="EJ631" s="243"/>
      <c r="EK631" s="243"/>
      <c r="EL631" s="243"/>
      <c r="EM631" s="243"/>
      <c r="EN631" s="243"/>
      <c r="EO631" s="243"/>
      <c r="EP631" s="243"/>
      <c r="EQ631" s="243"/>
      <c r="ER631" s="243"/>
      <c r="ES631" s="243"/>
      <c r="ET631" s="243"/>
      <c r="EU631" s="243"/>
      <c r="EV631" s="243"/>
      <c r="EW631" s="243"/>
      <c r="EX631" s="243"/>
      <c r="EY631" s="243"/>
      <c r="EZ631" s="243"/>
      <c r="FA631" s="243"/>
      <c r="FB631" s="243"/>
      <c r="FC631" s="243"/>
      <c r="FD631" s="243"/>
      <c r="FE631" s="243"/>
      <c r="FF631" s="243"/>
      <c r="FG631" s="243"/>
      <c r="FH631" s="243"/>
      <c r="FI631" s="243"/>
      <c r="FJ631" s="243"/>
      <c r="FK631" s="243"/>
      <c r="FL631" s="243"/>
      <c r="FM631" s="243"/>
      <c r="FN631" s="243"/>
      <c r="FO631" s="243"/>
      <c r="FP631" s="243"/>
      <c r="FQ631" s="243"/>
      <c r="FR631" s="243"/>
      <c r="FS631" s="243"/>
      <c r="FT631" s="243"/>
      <c r="FU631" s="243"/>
      <c r="FV631" s="243"/>
      <c r="FW631" s="243"/>
      <c r="FX631" s="243"/>
      <c r="FY631" s="243"/>
      <c r="FZ631" s="243"/>
      <c r="GA631" s="243"/>
      <c r="GB631" s="243"/>
      <c r="GC631" s="243"/>
      <c r="GD631" s="243"/>
      <c r="GE631" s="243"/>
      <c r="GF631" s="243"/>
      <c r="GG631" s="243"/>
      <c r="GH631" s="243"/>
      <c r="GI631" s="243"/>
      <c r="GJ631" s="243"/>
      <c r="GK631" s="243"/>
      <c r="GL631" s="243"/>
      <c r="GM631" s="243"/>
      <c r="GN631" s="243"/>
      <c r="GO631" s="243"/>
      <c r="GP631" s="243"/>
      <c r="GQ631" s="243"/>
      <c r="GR631" s="243"/>
      <c r="GS631" s="243"/>
      <c r="GT631" s="243"/>
      <c r="GU631" s="243"/>
      <c r="GV631" s="243"/>
      <c r="GW631" s="243"/>
      <c r="GX631" s="243"/>
      <c r="GY631" s="243"/>
      <c r="GZ631" s="243"/>
      <c r="HA631" s="243"/>
      <c r="HB631" s="243"/>
      <c r="HC631" s="243"/>
      <c r="HD631" s="243"/>
      <c r="HE631" s="243"/>
      <c r="HF631" s="243"/>
      <c r="HG631" s="243"/>
      <c r="HH631" s="243"/>
      <c r="HI631" s="243"/>
      <c r="HJ631" s="243"/>
      <c r="HK631" s="243"/>
      <c r="HL631" s="243"/>
      <c r="HM631" s="243"/>
      <c r="HN631" s="243"/>
      <c r="HO631" s="243"/>
      <c r="HP631" s="243"/>
      <c r="HQ631" s="243"/>
      <c r="HR631" s="243"/>
      <c r="HS631" s="243"/>
      <c r="HT631" s="243"/>
      <c r="HU631" s="243"/>
      <c r="HV631" s="243"/>
      <c r="HW631" s="243"/>
      <c r="HX631" s="243"/>
      <c r="HY631" s="243"/>
      <c r="HZ631" s="243"/>
      <c r="IA631" s="243"/>
      <c r="IB631" s="243"/>
      <c r="IC631" s="243"/>
      <c r="ID631" s="243"/>
      <c r="IE631" s="243"/>
      <c r="IF631" s="243"/>
      <c r="IG631" s="243"/>
      <c r="IH631" s="243"/>
      <c r="II631" s="243"/>
      <c r="IJ631" s="243"/>
      <c r="IK631" s="243"/>
      <c r="IL631" s="243"/>
      <c r="IM631" s="243"/>
      <c r="IN631" s="243"/>
      <c r="IO631" s="243"/>
      <c r="IP631" s="243"/>
      <c r="IQ631" s="243"/>
      <c r="IR631" s="243"/>
      <c r="IS631" s="243"/>
      <c r="IT631" s="243"/>
      <c r="IU631" s="243"/>
      <c r="IV631" s="243"/>
    </row>
    <row r="632" spans="1:256" s="897" customFormat="1" outlineLevel="1">
      <c r="A632" s="608"/>
      <c r="B632" s="970">
        <v>17</v>
      </c>
      <c r="C632" s="971"/>
      <c r="D632" s="615"/>
      <c r="E632" s="616">
        <f t="shared" si="76"/>
        <v>0</v>
      </c>
      <c r="F632" s="616">
        <f t="shared" si="76"/>
        <v>0</v>
      </c>
      <c r="G632" s="616">
        <f t="shared" si="76"/>
        <v>0</v>
      </c>
      <c r="H632" s="616">
        <f t="shared" si="76"/>
        <v>0</v>
      </c>
      <c r="I632" s="616">
        <f t="shared" si="76"/>
        <v>0</v>
      </c>
      <c r="J632" s="616">
        <f t="shared" si="76"/>
        <v>0</v>
      </c>
      <c r="K632" s="616">
        <f t="shared" si="76"/>
        <v>0</v>
      </c>
      <c r="L632" s="616">
        <f t="shared" si="76"/>
        <v>0</v>
      </c>
      <c r="M632" s="616">
        <f t="shared" si="76"/>
        <v>0</v>
      </c>
      <c r="N632" s="616">
        <f t="shared" si="76"/>
        <v>0</v>
      </c>
      <c r="O632" s="616">
        <f t="shared" si="77"/>
        <v>0</v>
      </c>
      <c r="P632" s="616">
        <f t="shared" si="77"/>
        <v>0</v>
      </c>
      <c r="Q632" s="616">
        <f t="shared" si="77"/>
        <v>0</v>
      </c>
      <c r="R632" s="616">
        <f t="shared" si="77"/>
        <v>0</v>
      </c>
      <c r="S632" s="616">
        <f t="shared" si="77"/>
        <v>0</v>
      </c>
      <c r="T632" s="616">
        <f t="shared" si="77"/>
        <v>0</v>
      </c>
      <c r="U632" s="616">
        <f t="shared" si="77"/>
        <v>4.1375521266242332E-2</v>
      </c>
      <c r="V632" s="616">
        <f t="shared" si="77"/>
        <v>4.1791264353070234E-2</v>
      </c>
      <c r="W632" s="616">
        <f t="shared" si="77"/>
        <v>4.206875486455619E-2</v>
      </c>
      <c r="X632" s="616">
        <f t="shared" si="77"/>
        <v>4.0662481682371521E-2</v>
      </c>
      <c r="Y632" s="616">
        <f t="shared" si="78"/>
        <v>4.0021908119734828E-2</v>
      </c>
      <c r="Z632" s="616">
        <f t="shared" si="78"/>
        <v>3.9754530555310419E-2</v>
      </c>
      <c r="AA632" s="616">
        <f t="shared" si="78"/>
        <v>3.9688709597469174E-2</v>
      </c>
      <c r="AB632" s="616">
        <f t="shared" si="78"/>
        <v>3.9735443573300389E-2</v>
      </c>
      <c r="AC632" s="616">
        <f t="shared" si="78"/>
        <v>3.984197350807217E-2</v>
      </c>
      <c r="AD632" s="616">
        <f t="shared" si="78"/>
        <v>3.9972357256739421E-2</v>
      </c>
      <c r="AE632" s="616">
        <f t="shared" si="78"/>
        <v>4.0100694929520175E-2</v>
      </c>
      <c r="AF632" s="616">
        <f t="shared" si="78"/>
        <v>4.0207244284206523E-2</v>
      </c>
      <c r="AG632" s="616">
        <f t="shared" si="78"/>
        <v>4.0276053293532454E-2</v>
      </c>
      <c r="AH632" s="616">
        <f t="shared" si="78"/>
        <v>3.9935079068141199E-2</v>
      </c>
      <c r="AI632" s="616">
        <f t="shared" si="79"/>
        <v>3.9639658477228945E-2</v>
      </c>
      <c r="AJ632" s="616">
        <f t="shared" si="79"/>
        <v>3.9381234303177637E-2</v>
      </c>
      <c r="AK632" s="616">
        <f t="shared" si="79"/>
        <v>3.9153266319035263E-2</v>
      </c>
      <c r="AL632" s="616">
        <f t="shared" si="79"/>
        <v>3.8950670086832728E-2</v>
      </c>
      <c r="AM632" s="616">
        <f t="shared" si="79"/>
        <v>3.8769433254955743E-2</v>
      </c>
      <c r="AN632" s="616">
        <f t="shared" si="79"/>
        <v>3.860634713754818E-2</v>
      </c>
      <c r="AO632" s="616">
        <f t="shared" si="79"/>
        <v>3.8458815094191579E-2</v>
      </c>
      <c r="AP632" s="616">
        <f t="shared" si="79"/>
        <v>3.8324713240372787E-2</v>
      </c>
      <c r="AQ632" s="616">
        <f t="shared" si="79"/>
        <v>3.8202287541374558E-2</v>
      </c>
      <c r="AR632" s="616">
        <f t="shared" si="79"/>
        <v>3.809007666460773E-2</v>
      </c>
      <c r="AS632" s="616">
        <f t="shared" si="80"/>
        <v>3.7986853369431639E-2</v>
      </c>
      <c r="AT632" s="616">
        <f t="shared" si="80"/>
        <v>3.7891579437891787E-2</v>
      </c>
      <c r="AU632" s="616">
        <f t="shared" si="80"/>
        <v>3.7803370631894095E-2</v>
      </c>
      <c r="AV632" s="616">
        <f t="shared" si="80"/>
        <v>3.7721469167543598E-2</v>
      </c>
      <c r="AW632" s="616">
        <f t="shared" si="80"/>
        <v>3.7645221890295177E-2</v>
      </c>
      <c r="AX632" s="616">
        <f t="shared" si="80"/>
        <v>3.7574062819408782E-2</v>
      </c>
      <c r="AY632" s="616">
        <f t="shared" si="80"/>
        <v>3.7507499074142858E-2</v>
      </c>
      <c r="AZ632" s="616">
        <f t="shared" si="80"/>
        <v>3.7445099441243412E-2</v>
      </c>
      <c r="BA632" s="617">
        <f t="shared" si="80"/>
        <v>3.7386485022946836E-2</v>
      </c>
      <c r="BB632" s="243"/>
      <c r="BC632" s="243"/>
      <c r="BD632" s="243"/>
      <c r="BE632" s="243"/>
      <c r="BF632" s="243"/>
      <c r="BG632" s="243"/>
      <c r="BH632" s="243"/>
      <c r="BI632" s="243"/>
      <c r="BJ632" s="243"/>
      <c r="BK632" s="243"/>
      <c r="BL632" s="243"/>
      <c r="BM632" s="243"/>
      <c r="BN632" s="243"/>
      <c r="BO632" s="243"/>
      <c r="BP632" s="243"/>
      <c r="BQ632" s="243"/>
      <c r="BR632" s="243"/>
      <c r="BS632" s="243"/>
      <c r="BT632" s="243"/>
      <c r="BU632" s="243"/>
      <c r="BV632" s="243"/>
      <c r="BW632" s="243"/>
      <c r="BX632" s="243"/>
      <c r="BY632" s="243"/>
      <c r="BZ632" s="243"/>
      <c r="CA632" s="243"/>
      <c r="CB632" s="243"/>
      <c r="CC632" s="243"/>
      <c r="CD632" s="243"/>
      <c r="CE632" s="243"/>
      <c r="CF632" s="243"/>
      <c r="CG632" s="243"/>
      <c r="CH632" s="243"/>
      <c r="CI632" s="243"/>
      <c r="CJ632" s="243"/>
      <c r="CK632" s="243"/>
      <c r="CL632" s="243"/>
      <c r="CM632" s="243"/>
      <c r="CN632" s="243"/>
      <c r="CO632" s="243"/>
      <c r="CP632" s="243"/>
      <c r="CQ632" s="243"/>
      <c r="CR632" s="243"/>
      <c r="CS632" s="243"/>
      <c r="CT632" s="243"/>
      <c r="CU632" s="243"/>
      <c r="CV632" s="243"/>
      <c r="CW632" s="243"/>
      <c r="CX632" s="243"/>
      <c r="CY632" s="243"/>
      <c r="CZ632" s="243"/>
      <c r="DA632" s="243"/>
      <c r="DB632" s="243"/>
      <c r="DC632" s="243"/>
      <c r="DD632" s="243"/>
      <c r="DE632" s="243"/>
      <c r="DF632" s="243"/>
      <c r="DG632" s="243"/>
      <c r="DH632" s="243"/>
      <c r="DI632" s="243"/>
      <c r="DJ632" s="243"/>
      <c r="DK632" s="243"/>
      <c r="DL632" s="243"/>
      <c r="DM632" s="243"/>
      <c r="DN632" s="243"/>
      <c r="DO632" s="243"/>
      <c r="DP632" s="243"/>
      <c r="DQ632" s="243"/>
      <c r="DR632" s="243"/>
      <c r="DS632" s="243"/>
      <c r="DT632" s="243"/>
      <c r="DU632" s="243"/>
      <c r="DV632" s="243"/>
      <c r="DW632" s="243"/>
      <c r="DX632" s="243"/>
      <c r="DY632" s="243"/>
      <c r="DZ632" s="243"/>
      <c r="EA632" s="243"/>
      <c r="EB632" s="243"/>
      <c r="EC632" s="243"/>
      <c r="ED632" s="243"/>
      <c r="EE632" s="243"/>
      <c r="EF632" s="243"/>
      <c r="EG632" s="243"/>
      <c r="EH632" s="243"/>
      <c r="EI632" s="243"/>
      <c r="EJ632" s="243"/>
      <c r="EK632" s="243"/>
      <c r="EL632" s="243"/>
      <c r="EM632" s="243"/>
      <c r="EN632" s="243"/>
      <c r="EO632" s="243"/>
      <c r="EP632" s="243"/>
      <c r="EQ632" s="243"/>
      <c r="ER632" s="243"/>
      <c r="ES632" s="243"/>
      <c r="ET632" s="243"/>
      <c r="EU632" s="243"/>
      <c r="EV632" s="243"/>
      <c r="EW632" s="243"/>
      <c r="EX632" s="243"/>
      <c r="EY632" s="243"/>
      <c r="EZ632" s="243"/>
      <c r="FA632" s="243"/>
      <c r="FB632" s="243"/>
      <c r="FC632" s="243"/>
      <c r="FD632" s="243"/>
      <c r="FE632" s="243"/>
      <c r="FF632" s="243"/>
      <c r="FG632" s="243"/>
      <c r="FH632" s="243"/>
      <c r="FI632" s="243"/>
      <c r="FJ632" s="243"/>
      <c r="FK632" s="243"/>
      <c r="FL632" s="243"/>
      <c r="FM632" s="243"/>
      <c r="FN632" s="243"/>
      <c r="FO632" s="243"/>
      <c r="FP632" s="243"/>
      <c r="FQ632" s="243"/>
      <c r="FR632" s="243"/>
      <c r="FS632" s="243"/>
      <c r="FT632" s="243"/>
      <c r="FU632" s="243"/>
      <c r="FV632" s="243"/>
      <c r="FW632" s="243"/>
      <c r="FX632" s="243"/>
      <c r="FY632" s="243"/>
      <c r="FZ632" s="243"/>
      <c r="GA632" s="243"/>
      <c r="GB632" s="243"/>
      <c r="GC632" s="243"/>
      <c r="GD632" s="243"/>
      <c r="GE632" s="243"/>
      <c r="GF632" s="243"/>
      <c r="GG632" s="243"/>
      <c r="GH632" s="243"/>
      <c r="GI632" s="243"/>
      <c r="GJ632" s="243"/>
      <c r="GK632" s="243"/>
      <c r="GL632" s="243"/>
      <c r="GM632" s="243"/>
      <c r="GN632" s="243"/>
      <c r="GO632" s="243"/>
      <c r="GP632" s="243"/>
      <c r="GQ632" s="243"/>
      <c r="GR632" s="243"/>
      <c r="GS632" s="243"/>
      <c r="GT632" s="243"/>
      <c r="GU632" s="243"/>
      <c r="GV632" s="243"/>
      <c r="GW632" s="243"/>
      <c r="GX632" s="243"/>
      <c r="GY632" s="243"/>
      <c r="GZ632" s="243"/>
      <c r="HA632" s="243"/>
      <c r="HB632" s="243"/>
      <c r="HC632" s="243"/>
      <c r="HD632" s="243"/>
      <c r="HE632" s="243"/>
      <c r="HF632" s="243"/>
      <c r="HG632" s="243"/>
      <c r="HH632" s="243"/>
      <c r="HI632" s="243"/>
      <c r="HJ632" s="243"/>
      <c r="HK632" s="243"/>
      <c r="HL632" s="243"/>
      <c r="HM632" s="243"/>
      <c r="HN632" s="243"/>
      <c r="HO632" s="243"/>
      <c r="HP632" s="243"/>
      <c r="HQ632" s="243"/>
      <c r="HR632" s="243"/>
      <c r="HS632" s="243"/>
      <c r="HT632" s="243"/>
      <c r="HU632" s="243"/>
      <c r="HV632" s="243"/>
      <c r="HW632" s="243"/>
      <c r="HX632" s="243"/>
      <c r="HY632" s="243"/>
      <c r="HZ632" s="243"/>
      <c r="IA632" s="243"/>
      <c r="IB632" s="243"/>
      <c r="IC632" s="243"/>
      <c r="ID632" s="243"/>
      <c r="IE632" s="243"/>
      <c r="IF632" s="243"/>
      <c r="IG632" s="243"/>
      <c r="IH632" s="243"/>
      <c r="II632" s="243"/>
      <c r="IJ632" s="243"/>
      <c r="IK632" s="243"/>
      <c r="IL632" s="243"/>
      <c r="IM632" s="243"/>
      <c r="IN632" s="243"/>
      <c r="IO632" s="243"/>
      <c r="IP632" s="243"/>
      <c r="IQ632" s="243"/>
      <c r="IR632" s="243"/>
      <c r="IS632" s="243"/>
      <c r="IT632" s="243"/>
      <c r="IU632" s="243"/>
      <c r="IV632" s="243"/>
    </row>
    <row r="633" spans="1:256" s="897" customFormat="1" outlineLevel="1">
      <c r="A633" s="608"/>
      <c r="B633" s="970">
        <v>18</v>
      </c>
      <c r="C633" s="971"/>
      <c r="D633" s="615"/>
      <c r="E633" s="616">
        <f t="shared" si="76"/>
        <v>0</v>
      </c>
      <c r="F633" s="616">
        <f t="shared" si="76"/>
        <v>0</v>
      </c>
      <c r="G633" s="616">
        <f t="shared" si="76"/>
        <v>0</v>
      </c>
      <c r="H633" s="616">
        <f t="shared" si="76"/>
        <v>0</v>
      </c>
      <c r="I633" s="616">
        <f t="shared" si="76"/>
        <v>0</v>
      </c>
      <c r="J633" s="616">
        <f t="shared" si="76"/>
        <v>0</v>
      </c>
      <c r="K633" s="616">
        <f t="shared" si="76"/>
        <v>0</v>
      </c>
      <c r="L633" s="616">
        <f t="shared" si="76"/>
        <v>0</v>
      </c>
      <c r="M633" s="616">
        <f t="shared" si="76"/>
        <v>0</v>
      </c>
      <c r="N633" s="616">
        <f t="shared" si="76"/>
        <v>0</v>
      </c>
      <c r="O633" s="616">
        <f t="shared" si="77"/>
        <v>0</v>
      </c>
      <c r="P633" s="616">
        <f t="shared" si="77"/>
        <v>0</v>
      </c>
      <c r="Q633" s="616">
        <f t="shared" si="77"/>
        <v>0</v>
      </c>
      <c r="R633" s="616">
        <f t="shared" si="77"/>
        <v>0</v>
      </c>
      <c r="S633" s="616">
        <f t="shared" si="77"/>
        <v>0</v>
      </c>
      <c r="T633" s="616">
        <f t="shared" si="77"/>
        <v>0</v>
      </c>
      <c r="U633" s="616">
        <f t="shared" si="77"/>
        <v>0</v>
      </c>
      <c r="V633" s="616">
        <f t="shared" si="77"/>
        <v>4.2207173414909649E-2</v>
      </c>
      <c r="W633" s="616">
        <f t="shared" si="77"/>
        <v>4.2415544699102359E-2</v>
      </c>
      <c r="X633" s="616">
        <f t="shared" si="77"/>
        <v>4.0424910332013786E-2</v>
      </c>
      <c r="Y633" s="616">
        <f t="shared" si="78"/>
        <v>3.9683779839617017E-2</v>
      </c>
      <c r="Z633" s="616">
        <f t="shared" si="78"/>
        <v>3.9430635324297691E-2</v>
      </c>
      <c r="AA633" s="616">
        <f t="shared" si="78"/>
        <v>3.9407840077666956E-2</v>
      </c>
      <c r="AB633" s="616">
        <f t="shared" si="78"/>
        <v>3.9501357710693741E-2</v>
      </c>
      <c r="AC633" s="616">
        <f t="shared" si="78"/>
        <v>3.9650438895320272E-2</v>
      </c>
      <c r="AD633" s="616">
        <f t="shared" si="78"/>
        <v>3.9816566897546979E-2</v>
      </c>
      <c r="AE633" s="616">
        <f t="shared" si="78"/>
        <v>3.9973298160999038E-2</v>
      </c>
      <c r="AF633" s="616">
        <f t="shared" si="78"/>
        <v>4.0101102298486957E-2</v>
      </c>
      <c r="AG633" s="616">
        <f t="shared" si="78"/>
        <v>4.0184483376656033E-2</v>
      </c>
      <c r="AH633" s="616">
        <f t="shared" si="78"/>
        <v>3.9824358384201286E-2</v>
      </c>
      <c r="AI633" s="616">
        <f t="shared" si="79"/>
        <v>3.9515779055832034E-2</v>
      </c>
      <c r="AJ633" s="616">
        <f t="shared" si="79"/>
        <v>3.9248417712334005E-2</v>
      </c>
      <c r="AK633" s="616">
        <f t="shared" si="79"/>
        <v>3.9014532945997438E-2</v>
      </c>
      <c r="AL633" s="616">
        <f t="shared" si="79"/>
        <v>3.8808207746630075E-2</v>
      </c>
      <c r="AM633" s="616">
        <f t="shared" si="79"/>
        <v>3.8624841965578804E-2</v>
      </c>
      <c r="AN633" s="616">
        <f t="shared" si="79"/>
        <v>3.8460805281522292E-2</v>
      </c>
      <c r="AO633" s="616">
        <f t="shared" si="79"/>
        <v>3.8313194416785823E-2</v>
      </c>
      <c r="AP633" s="616">
        <f t="shared" si="79"/>
        <v>3.8179659809438604E-2</v>
      </c>
      <c r="AQ633" s="616">
        <f t="shared" si="79"/>
        <v>3.8058279614548551E-2</v>
      </c>
      <c r="AR633" s="616">
        <f t="shared" si="79"/>
        <v>3.7947466613198033E-2</v>
      </c>
      <c r="AS633" s="616">
        <f t="shared" si="80"/>
        <v>3.784589842038466E-2</v>
      </c>
      <c r="AT633" s="616">
        <f t="shared" si="80"/>
        <v>3.7752464461091151E-2</v>
      </c>
      <c r="AU633" s="616">
        <f t="shared" si="80"/>
        <v>3.7666225195335912E-2</v>
      </c>
      <c r="AV633" s="616">
        <f t="shared" si="80"/>
        <v>3.7586380413372478E-2</v>
      </c>
      <c r="AW633" s="616">
        <f t="shared" si="80"/>
        <v>3.7512244331318279E-2</v>
      </c>
      <c r="AX633" s="616">
        <f t="shared" si="80"/>
        <v>3.7443225844203676E-2</v>
      </c>
      <c r="AY633" s="616">
        <f t="shared" si="80"/>
        <v>3.7378812731960975E-2</v>
      </c>
      <c r="AZ633" s="616">
        <f t="shared" si="80"/>
        <v>3.7318558924980261E-2</v>
      </c>
      <c r="BA633" s="617">
        <f t="shared" si="80"/>
        <v>3.7262074159384095E-2</v>
      </c>
      <c r="BB633" s="243"/>
      <c r="BC633" s="243"/>
      <c r="BD633" s="243"/>
      <c r="BE633" s="243"/>
      <c r="BF633" s="243"/>
      <c r="BG633" s="243"/>
      <c r="BH633" s="243"/>
      <c r="BI633" s="243"/>
      <c r="BJ633" s="243"/>
      <c r="BK633" s="243"/>
      <c r="BL633" s="243"/>
      <c r="BM633" s="243"/>
      <c r="BN633" s="243"/>
      <c r="BO633" s="243"/>
      <c r="BP633" s="243"/>
      <c r="BQ633" s="243"/>
      <c r="BR633" s="243"/>
      <c r="BS633" s="243"/>
      <c r="BT633" s="243"/>
      <c r="BU633" s="243"/>
      <c r="BV633" s="243"/>
      <c r="BW633" s="243"/>
      <c r="BX633" s="243"/>
      <c r="BY633" s="243"/>
      <c r="BZ633" s="243"/>
      <c r="CA633" s="243"/>
      <c r="CB633" s="243"/>
      <c r="CC633" s="243"/>
      <c r="CD633" s="243"/>
      <c r="CE633" s="243"/>
      <c r="CF633" s="243"/>
      <c r="CG633" s="243"/>
      <c r="CH633" s="243"/>
      <c r="CI633" s="243"/>
      <c r="CJ633" s="243"/>
      <c r="CK633" s="243"/>
      <c r="CL633" s="243"/>
      <c r="CM633" s="243"/>
      <c r="CN633" s="243"/>
      <c r="CO633" s="243"/>
      <c r="CP633" s="243"/>
      <c r="CQ633" s="243"/>
      <c r="CR633" s="243"/>
      <c r="CS633" s="243"/>
      <c r="CT633" s="243"/>
      <c r="CU633" s="243"/>
      <c r="CV633" s="243"/>
      <c r="CW633" s="243"/>
      <c r="CX633" s="243"/>
      <c r="CY633" s="243"/>
      <c r="CZ633" s="243"/>
      <c r="DA633" s="243"/>
      <c r="DB633" s="243"/>
      <c r="DC633" s="243"/>
      <c r="DD633" s="243"/>
      <c r="DE633" s="243"/>
      <c r="DF633" s="243"/>
      <c r="DG633" s="243"/>
      <c r="DH633" s="243"/>
      <c r="DI633" s="243"/>
      <c r="DJ633" s="243"/>
      <c r="DK633" s="243"/>
      <c r="DL633" s="243"/>
      <c r="DM633" s="243"/>
      <c r="DN633" s="243"/>
      <c r="DO633" s="243"/>
      <c r="DP633" s="243"/>
      <c r="DQ633" s="243"/>
      <c r="DR633" s="243"/>
      <c r="DS633" s="243"/>
      <c r="DT633" s="243"/>
      <c r="DU633" s="243"/>
      <c r="DV633" s="243"/>
      <c r="DW633" s="243"/>
      <c r="DX633" s="243"/>
      <c r="DY633" s="243"/>
      <c r="DZ633" s="243"/>
      <c r="EA633" s="243"/>
      <c r="EB633" s="243"/>
      <c r="EC633" s="243"/>
      <c r="ED633" s="243"/>
      <c r="EE633" s="243"/>
      <c r="EF633" s="243"/>
      <c r="EG633" s="243"/>
      <c r="EH633" s="243"/>
      <c r="EI633" s="243"/>
      <c r="EJ633" s="243"/>
      <c r="EK633" s="243"/>
      <c r="EL633" s="243"/>
      <c r="EM633" s="243"/>
      <c r="EN633" s="243"/>
      <c r="EO633" s="243"/>
      <c r="EP633" s="243"/>
      <c r="EQ633" s="243"/>
      <c r="ER633" s="243"/>
      <c r="ES633" s="243"/>
      <c r="ET633" s="243"/>
      <c r="EU633" s="243"/>
      <c r="EV633" s="243"/>
      <c r="EW633" s="243"/>
      <c r="EX633" s="243"/>
      <c r="EY633" s="243"/>
      <c r="EZ633" s="243"/>
      <c r="FA633" s="243"/>
      <c r="FB633" s="243"/>
      <c r="FC633" s="243"/>
      <c r="FD633" s="243"/>
      <c r="FE633" s="243"/>
      <c r="FF633" s="243"/>
      <c r="FG633" s="243"/>
      <c r="FH633" s="243"/>
      <c r="FI633" s="243"/>
      <c r="FJ633" s="243"/>
      <c r="FK633" s="243"/>
      <c r="FL633" s="243"/>
      <c r="FM633" s="243"/>
      <c r="FN633" s="243"/>
      <c r="FO633" s="243"/>
      <c r="FP633" s="243"/>
      <c r="FQ633" s="243"/>
      <c r="FR633" s="243"/>
      <c r="FS633" s="243"/>
      <c r="FT633" s="243"/>
      <c r="FU633" s="243"/>
      <c r="FV633" s="243"/>
      <c r="FW633" s="243"/>
      <c r="FX633" s="243"/>
      <c r="FY633" s="243"/>
      <c r="FZ633" s="243"/>
      <c r="GA633" s="243"/>
      <c r="GB633" s="243"/>
      <c r="GC633" s="243"/>
      <c r="GD633" s="243"/>
      <c r="GE633" s="243"/>
      <c r="GF633" s="243"/>
      <c r="GG633" s="243"/>
      <c r="GH633" s="243"/>
      <c r="GI633" s="243"/>
      <c r="GJ633" s="243"/>
      <c r="GK633" s="243"/>
      <c r="GL633" s="243"/>
      <c r="GM633" s="243"/>
      <c r="GN633" s="243"/>
      <c r="GO633" s="243"/>
      <c r="GP633" s="243"/>
      <c r="GQ633" s="243"/>
      <c r="GR633" s="243"/>
      <c r="GS633" s="243"/>
      <c r="GT633" s="243"/>
      <c r="GU633" s="243"/>
      <c r="GV633" s="243"/>
      <c r="GW633" s="243"/>
      <c r="GX633" s="243"/>
      <c r="GY633" s="243"/>
      <c r="GZ633" s="243"/>
      <c r="HA633" s="243"/>
      <c r="HB633" s="243"/>
      <c r="HC633" s="243"/>
      <c r="HD633" s="243"/>
      <c r="HE633" s="243"/>
      <c r="HF633" s="243"/>
      <c r="HG633" s="243"/>
      <c r="HH633" s="243"/>
      <c r="HI633" s="243"/>
      <c r="HJ633" s="243"/>
      <c r="HK633" s="243"/>
      <c r="HL633" s="243"/>
      <c r="HM633" s="243"/>
      <c r="HN633" s="243"/>
      <c r="HO633" s="243"/>
      <c r="HP633" s="243"/>
      <c r="HQ633" s="243"/>
      <c r="HR633" s="243"/>
      <c r="HS633" s="243"/>
      <c r="HT633" s="243"/>
      <c r="HU633" s="243"/>
      <c r="HV633" s="243"/>
      <c r="HW633" s="243"/>
      <c r="HX633" s="243"/>
      <c r="HY633" s="243"/>
      <c r="HZ633" s="243"/>
      <c r="IA633" s="243"/>
      <c r="IB633" s="243"/>
      <c r="IC633" s="243"/>
      <c r="ID633" s="243"/>
      <c r="IE633" s="243"/>
      <c r="IF633" s="243"/>
      <c r="IG633" s="243"/>
      <c r="IH633" s="243"/>
      <c r="II633" s="243"/>
      <c r="IJ633" s="243"/>
      <c r="IK633" s="243"/>
      <c r="IL633" s="243"/>
      <c r="IM633" s="243"/>
      <c r="IN633" s="243"/>
      <c r="IO633" s="243"/>
      <c r="IP633" s="243"/>
      <c r="IQ633" s="243"/>
      <c r="IR633" s="243"/>
      <c r="IS633" s="243"/>
      <c r="IT633" s="243"/>
      <c r="IU633" s="243"/>
      <c r="IV633" s="243"/>
    </row>
    <row r="634" spans="1:256" s="897" customFormat="1" outlineLevel="1">
      <c r="A634" s="608"/>
      <c r="B634" s="970">
        <v>19</v>
      </c>
      <c r="C634" s="971"/>
      <c r="D634" s="615"/>
      <c r="E634" s="616">
        <f t="shared" si="76"/>
        <v>0</v>
      </c>
      <c r="F634" s="616">
        <f t="shared" si="76"/>
        <v>0</v>
      </c>
      <c r="G634" s="616">
        <f t="shared" si="76"/>
        <v>0</v>
      </c>
      <c r="H634" s="616">
        <f t="shared" si="76"/>
        <v>0</v>
      </c>
      <c r="I634" s="616">
        <f t="shared" si="76"/>
        <v>0</v>
      </c>
      <c r="J634" s="616">
        <f t="shared" si="76"/>
        <v>0</v>
      </c>
      <c r="K634" s="616">
        <f t="shared" si="76"/>
        <v>0</v>
      </c>
      <c r="L634" s="616">
        <f t="shared" si="76"/>
        <v>0</v>
      </c>
      <c r="M634" s="616">
        <f t="shared" si="76"/>
        <v>0</v>
      </c>
      <c r="N634" s="616">
        <f t="shared" si="76"/>
        <v>0</v>
      </c>
      <c r="O634" s="616">
        <f t="shared" si="77"/>
        <v>0</v>
      </c>
      <c r="P634" s="616">
        <f t="shared" si="77"/>
        <v>0</v>
      </c>
      <c r="Q634" s="616">
        <f t="shared" si="77"/>
        <v>0</v>
      </c>
      <c r="R634" s="616">
        <f t="shared" si="77"/>
        <v>0</v>
      </c>
      <c r="S634" s="616">
        <f t="shared" si="77"/>
        <v>0</v>
      </c>
      <c r="T634" s="616">
        <f t="shared" si="77"/>
        <v>0</v>
      </c>
      <c r="U634" s="616">
        <f t="shared" si="77"/>
        <v>0</v>
      </c>
      <c r="V634" s="616">
        <f t="shared" si="77"/>
        <v>0</v>
      </c>
      <c r="W634" s="616">
        <f t="shared" si="77"/>
        <v>4.2623957643526333E-2</v>
      </c>
      <c r="X634" s="616">
        <f t="shared" si="77"/>
        <v>3.953492204968545E-2</v>
      </c>
      <c r="Y634" s="616">
        <f t="shared" si="78"/>
        <v>3.8844007077831089E-2</v>
      </c>
      <c r="Z634" s="616">
        <f t="shared" si="78"/>
        <v>3.8737657347165833E-2</v>
      </c>
      <c r="AA634" s="616">
        <f t="shared" si="78"/>
        <v>3.8848876327056692E-2</v>
      </c>
      <c r="AB634" s="616">
        <f t="shared" si="78"/>
        <v>3.9051071899676382E-2</v>
      </c>
      <c r="AC634" s="616">
        <f t="shared" si="78"/>
        <v>3.9285703479252865E-2</v>
      </c>
      <c r="AD634" s="616">
        <f t="shared" si="78"/>
        <v>3.9518126903508977E-2</v>
      </c>
      <c r="AE634" s="616">
        <f t="shared" si="78"/>
        <v>3.9725385549462588E-2</v>
      </c>
      <c r="AF634" s="616">
        <f t="shared" si="78"/>
        <v>3.989072940370364E-2</v>
      </c>
      <c r="AG634" s="616">
        <f t="shared" si="78"/>
        <v>4.0000797235883789E-2</v>
      </c>
      <c r="AH634" s="616">
        <f t="shared" si="78"/>
        <v>3.9626036547680377E-2</v>
      </c>
      <c r="AI634" s="616">
        <f t="shared" si="79"/>
        <v>3.9309036829852317E-2</v>
      </c>
      <c r="AJ634" s="616">
        <f t="shared" si="79"/>
        <v>3.9037399719490162E-2</v>
      </c>
      <c r="AK634" s="616">
        <f t="shared" si="79"/>
        <v>3.8802038319001975E-2</v>
      </c>
      <c r="AL634" s="616">
        <f t="shared" si="79"/>
        <v>3.8596140827929837E-2</v>
      </c>
      <c r="AM634" s="616">
        <f t="shared" si="79"/>
        <v>3.8414500462234935E-2</v>
      </c>
      <c r="AN634" s="616">
        <f t="shared" si="79"/>
        <v>3.8253069028272524E-2</v>
      </c>
      <c r="AO634" s="616">
        <f t="shared" si="79"/>
        <v>3.8108651649505276E-2</v>
      </c>
      <c r="AP634" s="616">
        <f t="shared" si="79"/>
        <v>3.7978693183894352E-2</v>
      </c>
      <c r="AQ634" s="616">
        <f t="shared" si="79"/>
        <v>3.7861125733880563E-2</v>
      </c>
      <c r="AR634" s="616">
        <f t="shared" si="79"/>
        <v>3.7754257789432755E-2</v>
      </c>
      <c r="AS634" s="616">
        <f t="shared" si="80"/>
        <v>3.7656692320159557E-2</v>
      </c>
      <c r="AT634" s="616">
        <f t="shared" si="80"/>
        <v>3.7567265364652602E-2</v>
      </c>
      <c r="AU634" s="616">
        <f t="shared" si="80"/>
        <v>3.7484999372390471E-2</v>
      </c>
      <c r="AV634" s="616">
        <f t="shared" si="80"/>
        <v>3.7409067322729861E-2</v>
      </c>
      <c r="AW634" s="616">
        <f t="shared" si="80"/>
        <v>3.7338764824470294E-2</v>
      </c>
      <c r="AX634" s="616">
        <f t="shared" si="80"/>
        <v>3.7273488199154325E-2</v>
      </c>
      <c r="AY634" s="616">
        <f t="shared" si="80"/>
        <v>3.7212717102573123E-2</v>
      </c>
      <c r="AZ634" s="616">
        <f t="shared" si="80"/>
        <v>3.7156000624722019E-2</v>
      </c>
      <c r="BA634" s="617">
        <f t="shared" si="80"/>
        <v>3.7102946082150812E-2</v>
      </c>
      <c r="BB634" s="243"/>
      <c r="BC634" s="243"/>
      <c r="BD634" s="243"/>
      <c r="BE634" s="243"/>
      <c r="BF634" s="243"/>
      <c r="BG634" s="243"/>
      <c r="BH634" s="243"/>
      <c r="BI634" s="243"/>
      <c r="BJ634" s="243"/>
      <c r="BK634" s="243"/>
      <c r="BL634" s="243"/>
      <c r="BM634" s="243"/>
      <c r="BN634" s="243"/>
      <c r="BO634" s="243"/>
      <c r="BP634" s="243"/>
      <c r="BQ634" s="243"/>
      <c r="BR634" s="243"/>
      <c r="BS634" s="243"/>
      <c r="BT634" s="243"/>
      <c r="BU634" s="243"/>
      <c r="BV634" s="243"/>
      <c r="BW634" s="243"/>
      <c r="BX634" s="243"/>
      <c r="BY634" s="243"/>
      <c r="BZ634" s="243"/>
      <c r="CA634" s="243"/>
      <c r="CB634" s="243"/>
      <c r="CC634" s="243"/>
      <c r="CD634" s="243"/>
      <c r="CE634" s="243"/>
      <c r="CF634" s="243"/>
      <c r="CG634" s="243"/>
      <c r="CH634" s="243"/>
      <c r="CI634" s="243"/>
      <c r="CJ634" s="243"/>
      <c r="CK634" s="243"/>
      <c r="CL634" s="243"/>
      <c r="CM634" s="243"/>
      <c r="CN634" s="243"/>
      <c r="CO634" s="243"/>
      <c r="CP634" s="243"/>
      <c r="CQ634" s="243"/>
      <c r="CR634" s="243"/>
      <c r="CS634" s="243"/>
      <c r="CT634" s="243"/>
      <c r="CU634" s="243"/>
      <c r="CV634" s="243"/>
      <c r="CW634" s="243"/>
      <c r="CX634" s="243"/>
      <c r="CY634" s="243"/>
      <c r="CZ634" s="243"/>
      <c r="DA634" s="243"/>
      <c r="DB634" s="243"/>
      <c r="DC634" s="243"/>
      <c r="DD634" s="243"/>
      <c r="DE634" s="243"/>
      <c r="DF634" s="243"/>
      <c r="DG634" s="243"/>
      <c r="DH634" s="243"/>
      <c r="DI634" s="243"/>
      <c r="DJ634" s="243"/>
      <c r="DK634" s="243"/>
      <c r="DL634" s="243"/>
      <c r="DM634" s="243"/>
      <c r="DN634" s="243"/>
      <c r="DO634" s="243"/>
      <c r="DP634" s="243"/>
      <c r="DQ634" s="243"/>
      <c r="DR634" s="243"/>
      <c r="DS634" s="243"/>
      <c r="DT634" s="243"/>
      <c r="DU634" s="243"/>
      <c r="DV634" s="243"/>
      <c r="DW634" s="243"/>
      <c r="DX634" s="243"/>
      <c r="DY634" s="243"/>
      <c r="DZ634" s="243"/>
      <c r="EA634" s="243"/>
      <c r="EB634" s="243"/>
      <c r="EC634" s="243"/>
      <c r="ED634" s="243"/>
      <c r="EE634" s="243"/>
      <c r="EF634" s="243"/>
      <c r="EG634" s="243"/>
      <c r="EH634" s="243"/>
      <c r="EI634" s="243"/>
      <c r="EJ634" s="243"/>
      <c r="EK634" s="243"/>
      <c r="EL634" s="243"/>
      <c r="EM634" s="243"/>
      <c r="EN634" s="243"/>
      <c r="EO634" s="243"/>
      <c r="EP634" s="243"/>
      <c r="EQ634" s="243"/>
      <c r="ER634" s="243"/>
      <c r="ES634" s="243"/>
      <c r="ET634" s="243"/>
      <c r="EU634" s="243"/>
      <c r="EV634" s="243"/>
      <c r="EW634" s="243"/>
      <c r="EX634" s="243"/>
      <c r="EY634" s="243"/>
      <c r="EZ634" s="243"/>
      <c r="FA634" s="243"/>
      <c r="FB634" s="243"/>
      <c r="FC634" s="243"/>
      <c r="FD634" s="243"/>
      <c r="FE634" s="243"/>
      <c r="FF634" s="243"/>
      <c r="FG634" s="243"/>
      <c r="FH634" s="243"/>
      <c r="FI634" s="243"/>
      <c r="FJ634" s="243"/>
      <c r="FK634" s="243"/>
      <c r="FL634" s="243"/>
      <c r="FM634" s="243"/>
      <c r="FN634" s="243"/>
      <c r="FO634" s="243"/>
      <c r="FP634" s="243"/>
      <c r="FQ634" s="243"/>
      <c r="FR634" s="243"/>
      <c r="FS634" s="243"/>
      <c r="FT634" s="243"/>
      <c r="FU634" s="243"/>
      <c r="FV634" s="243"/>
      <c r="FW634" s="243"/>
      <c r="FX634" s="243"/>
      <c r="FY634" s="243"/>
      <c r="FZ634" s="243"/>
      <c r="GA634" s="243"/>
      <c r="GB634" s="243"/>
      <c r="GC634" s="243"/>
      <c r="GD634" s="243"/>
      <c r="GE634" s="243"/>
      <c r="GF634" s="243"/>
      <c r="GG634" s="243"/>
      <c r="GH634" s="243"/>
      <c r="GI634" s="243"/>
      <c r="GJ634" s="243"/>
      <c r="GK634" s="243"/>
      <c r="GL634" s="243"/>
      <c r="GM634" s="243"/>
      <c r="GN634" s="243"/>
      <c r="GO634" s="243"/>
      <c r="GP634" s="243"/>
      <c r="GQ634" s="243"/>
      <c r="GR634" s="243"/>
      <c r="GS634" s="243"/>
      <c r="GT634" s="243"/>
      <c r="GU634" s="243"/>
      <c r="GV634" s="243"/>
      <c r="GW634" s="243"/>
      <c r="GX634" s="243"/>
      <c r="GY634" s="243"/>
      <c r="GZ634" s="243"/>
      <c r="HA634" s="243"/>
      <c r="HB634" s="243"/>
      <c r="HC634" s="243"/>
      <c r="HD634" s="243"/>
      <c r="HE634" s="243"/>
      <c r="HF634" s="243"/>
      <c r="HG634" s="243"/>
      <c r="HH634" s="243"/>
      <c r="HI634" s="243"/>
      <c r="HJ634" s="243"/>
      <c r="HK634" s="243"/>
      <c r="HL634" s="243"/>
      <c r="HM634" s="243"/>
      <c r="HN634" s="243"/>
      <c r="HO634" s="243"/>
      <c r="HP634" s="243"/>
      <c r="HQ634" s="243"/>
      <c r="HR634" s="243"/>
      <c r="HS634" s="243"/>
      <c r="HT634" s="243"/>
      <c r="HU634" s="243"/>
      <c r="HV634" s="243"/>
      <c r="HW634" s="243"/>
      <c r="HX634" s="243"/>
      <c r="HY634" s="243"/>
      <c r="HZ634" s="243"/>
      <c r="IA634" s="243"/>
      <c r="IB634" s="243"/>
      <c r="IC634" s="243"/>
      <c r="ID634" s="243"/>
      <c r="IE634" s="243"/>
      <c r="IF634" s="243"/>
      <c r="IG634" s="243"/>
      <c r="IH634" s="243"/>
      <c r="II634" s="243"/>
      <c r="IJ634" s="243"/>
      <c r="IK634" s="243"/>
      <c r="IL634" s="243"/>
      <c r="IM634" s="243"/>
      <c r="IN634" s="243"/>
      <c r="IO634" s="243"/>
      <c r="IP634" s="243"/>
      <c r="IQ634" s="243"/>
      <c r="IR634" s="243"/>
      <c r="IS634" s="243"/>
      <c r="IT634" s="243"/>
      <c r="IU634" s="243"/>
      <c r="IV634" s="243"/>
    </row>
    <row r="635" spans="1:256" s="897" customFormat="1" outlineLevel="1">
      <c r="A635" s="608"/>
      <c r="B635" s="970">
        <v>20</v>
      </c>
      <c r="C635" s="971"/>
      <c r="D635" s="615"/>
      <c r="E635" s="616">
        <f t="shared" si="76"/>
        <v>0</v>
      </c>
      <c r="F635" s="616">
        <f t="shared" si="76"/>
        <v>0</v>
      </c>
      <c r="G635" s="616">
        <f t="shared" si="76"/>
        <v>0</v>
      </c>
      <c r="H635" s="616">
        <f t="shared" si="76"/>
        <v>0</v>
      </c>
      <c r="I635" s="616">
        <f t="shared" si="76"/>
        <v>0</v>
      </c>
      <c r="J635" s="616">
        <f t="shared" si="76"/>
        <v>0</v>
      </c>
      <c r="K635" s="616">
        <f t="shared" si="76"/>
        <v>0</v>
      </c>
      <c r="L635" s="616">
        <f t="shared" si="76"/>
        <v>0</v>
      </c>
      <c r="M635" s="616">
        <f t="shared" si="76"/>
        <v>0</v>
      </c>
      <c r="N635" s="616">
        <f t="shared" si="76"/>
        <v>0</v>
      </c>
      <c r="O635" s="616">
        <f t="shared" si="77"/>
        <v>0</v>
      </c>
      <c r="P635" s="616">
        <f t="shared" si="77"/>
        <v>0</v>
      </c>
      <c r="Q635" s="616">
        <f t="shared" si="77"/>
        <v>0</v>
      </c>
      <c r="R635" s="616">
        <f t="shared" si="77"/>
        <v>0</v>
      </c>
      <c r="S635" s="616">
        <f t="shared" si="77"/>
        <v>0</v>
      </c>
      <c r="T635" s="616">
        <f t="shared" si="77"/>
        <v>0</v>
      </c>
      <c r="U635" s="616">
        <f t="shared" si="77"/>
        <v>0</v>
      </c>
      <c r="V635" s="616">
        <f t="shared" si="77"/>
        <v>0</v>
      </c>
      <c r="W635" s="616">
        <f t="shared" si="77"/>
        <v>0</v>
      </c>
      <c r="X635" s="616">
        <f t="shared" si="77"/>
        <v>3.6455038500385673E-2</v>
      </c>
      <c r="Y635" s="616">
        <f t="shared" si="78"/>
        <v>3.69591738711188E-2</v>
      </c>
      <c r="Z635" s="616">
        <f t="shared" si="78"/>
        <v>3.7445445671010269E-2</v>
      </c>
      <c r="AA635" s="616">
        <f t="shared" si="78"/>
        <v>3.7907243657351763E-2</v>
      </c>
      <c r="AB635" s="616">
        <f t="shared" si="78"/>
        <v>3.833796533241407E-2</v>
      </c>
      <c r="AC635" s="616">
        <f t="shared" si="78"/>
        <v>3.8730367856938397E-2</v>
      </c>
      <c r="AD635" s="616">
        <f t="shared" si="78"/>
        <v>3.9075192693297955E-2</v>
      </c>
      <c r="AE635" s="616">
        <f t="shared" si="78"/>
        <v>3.936363109314267E-2</v>
      </c>
      <c r="AF635" s="616">
        <f t="shared" si="78"/>
        <v>3.9587480013027365E-2</v>
      </c>
      <c r="AG635" s="616">
        <f t="shared" si="78"/>
        <v>3.9738844451081112E-2</v>
      </c>
      <c r="AH635" s="616">
        <f t="shared" si="78"/>
        <v>3.9353926082553947E-2</v>
      </c>
      <c r="AI635" s="616">
        <f t="shared" si="79"/>
        <v>3.9033269631387313E-2</v>
      </c>
      <c r="AJ635" s="616">
        <f t="shared" si="79"/>
        <v>3.8762022211883185E-2</v>
      </c>
      <c r="AK635" s="616">
        <f t="shared" si="79"/>
        <v>3.8529580784348871E-2</v>
      </c>
      <c r="AL635" s="616">
        <f t="shared" si="79"/>
        <v>3.8328173620221895E-2</v>
      </c>
      <c r="AM635" s="616">
        <f t="shared" si="79"/>
        <v>3.8151974393181298E-2</v>
      </c>
      <c r="AN635" s="616">
        <f t="shared" si="79"/>
        <v>3.7996529317708472E-2</v>
      </c>
      <c r="AO635" s="616">
        <f t="shared" si="79"/>
        <v>3.7858375457051396E-2</v>
      </c>
      <c r="AP635" s="616">
        <f t="shared" si="79"/>
        <v>3.7734779694463594E-2</v>
      </c>
      <c r="AQ635" s="616">
        <f t="shared" si="79"/>
        <v>3.7623556092661881E-2</v>
      </c>
      <c r="AR635" s="616">
        <f t="shared" si="79"/>
        <v>3.7522935486818065E-2</v>
      </c>
      <c r="AS635" s="616">
        <f t="shared" si="80"/>
        <v>3.7431470675966638E-2</v>
      </c>
      <c r="AT635" s="616">
        <f t="shared" si="80"/>
        <v>3.7347966368957319E-2</v>
      </c>
      <c r="AU635" s="616">
        <f t="shared" si="80"/>
        <v>3.7271426658755713E-2</v>
      </c>
      <c r="AV635" s="616">
        <f t="shared" si="80"/>
        <v>3.7201015113171199E-2</v>
      </c>
      <c r="AW635" s="616">
        <f t="shared" si="80"/>
        <v>3.7136024082616625E-2</v>
      </c>
      <c r="AX635" s="616">
        <f t="shared" si="80"/>
        <v>3.7075850833508284E-2</v>
      </c>
      <c r="AY635" s="616">
        <f t="shared" si="80"/>
        <v>3.7019978799649911E-2</v>
      </c>
      <c r="AZ635" s="616">
        <f t="shared" si="80"/>
        <v>3.6967962715362734E-2</v>
      </c>
      <c r="BA635" s="617">
        <f t="shared" si="80"/>
        <v>3.6919416724004783E-2</v>
      </c>
      <c r="BB635" s="243"/>
      <c r="BC635" s="243"/>
      <c r="BD635" s="243"/>
      <c r="BE635" s="243"/>
      <c r="BF635" s="243"/>
      <c r="BG635" s="243"/>
      <c r="BH635" s="243"/>
      <c r="BI635" s="243"/>
      <c r="BJ635" s="243"/>
      <c r="BK635" s="243"/>
      <c r="BL635" s="243"/>
      <c r="BM635" s="243"/>
      <c r="BN635" s="243"/>
      <c r="BO635" s="243"/>
      <c r="BP635" s="243"/>
      <c r="BQ635" s="243"/>
      <c r="BR635" s="243"/>
      <c r="BS635" s="243"/>
      <c r="BT635" s="243"/>
      <c r="BU635" s="243"/>
      <c r="BV635" s="243"/>
      <c r="BW635" s="243"/>
      <c r="BX635" s="243"/>
      <c r="BY635" s="243"/>
      <c r="BZ635" s="243"/>
      <c r="CA635" s="243"/>
      <c r="CB635" s="243"/>
      <c r="CC635" s="243"/>
      <c r="CD635" s="243"/>
      <c r="CE635" s="243"/>
      <c r="CF635" s="243"/>
      <c r="CG635" s="243"/>
      <c r="CH635" s="243"/>
      <c r="CI635" s="243"/>
      <c r="CJ635" s="243"/>
      <c r="CK635" s="243"/>
      <c r="CL635" s="243"/>
      <c r="CM635" s="243"/>
      <c r="CN635" s="243"/>
      <c r="CO635" s="243"/>
      <c r="CP635" s="243"/>
      <c r="CQ635" s="243"/>
      <c r="CR635" s="243"/>
      <c r="CS635" s="243"/>
      <c r="CT635" s="243"/>
      <c r="CU635" s="243"/>
      <c r="CV635" s="243"/>
      <c r="CW635" s="243"/>
      <c r="CX635" s="243"/>
      <c r="CY635" s="243"/>
      <c r="CZ635" s="243"/>
      <c r="DA635" s="243"/>
      <c r="DB635" s="243"/>
      <c r="DC635" s="243"/>
      <c r="DD635" s="243"/>
      <c r="DE635" s="243"/>
      <c r="DF635" s="243"/>
      <c r="DG635" s="243"/>
      <c r="DH635" s="243"/>
      <c r="DI635" s="243"/>
      <c r="DJ635" s="243"/>
      <c r="DK635" s="243"/>
      <c r="DL635" s="243"/>
      <c r="DM635" s="243"/>
      <c r="DN635" s="243"/>
      <c r="DO635" s="243"/>
      <c r="DP635" s="243"/>
      <c r="DQ635" s="243"/>
      <c r="DR635" s="243"/>
      <c r="DS635" s="243"/>
      <c r="DT635" s="243"/>
      <c r="DU635" s="243"/>
      <c r="DV635" s="243"/>
      <c r="DW635" s="243"/>
      <c r="DX635" s="243"/>
      <c r="DY635" s="243"/>
      <c r="DZ635" s="243"/>
      <c r="EA635" s="243"/>
      <c r="EB635" s="243"/>
      <c r="EC635" s="243"/>
      <c r="ED635" s="243"/>
      <c r="EE635" s="243"/>
      <c r="EF635" s="243"/>
      <c r="EG635" s="243"/>
      <c r="EH635" s="243"/>
      <c r="EI635" s="243"/>
      <c r="EJ635" s="243"/>
      <c r="EK635" s="243"/>
      <c r="EL635" s="243"/>
      <c r="EM635" s="243"/>
      <c r="EN635" s="243"/>
      <c r="EO635" s="243"/>
      <c r="EP635" s="243"/>
      <c r="EQ635" s="243"/>
      <c r="ER635" s="243"/>
      <c r="ES635" s="243"/>
      <c r="ET635" s="243"/>
      <c r="EU635" s="243"/>
      <c r="EV635" s="243"/>
      <c r="EW635" s="243"/>
      <c r="EX635" s="243"/>
      <c r="EY635" s="243"/>
      <c r="EZ635" s="243"/>
      <c r="FA635" s="243"/>
      <c r="FB635" s="243"/>
      <c r="FC635" s="243"/>
      <c r="FD635" s="243"/>
      <c r="FE635" s="243"/>
      <c r="FF635" s="243"/>
      <c r="FG635" s="243"/>
      <c r="FH635" s="243"/>
      <c r="FI635" s="243"/>
      <c r="FJ635" s="243"/>
      <c r="FK635" s="243"/>
      <c r="FL635" s="243"/>
      <c r="FM635" s="243"/>
      <c r="FN635" s="243"/>
      <c r="FO635" s="243"/>
      <c r="FP635" s="243"/>
      <c r="FQ635" s="243"/>
      <c r="FR635" s="243"/>
      <c r="FS635" s="243"/>
      <c r="FT635" s="243"/>
      <c r="FU635" s="243"/>
      <c r="FV635" s="243"/>
      <c r="FW635" s="243"/>
      <c r="FX635" s="243"/>
      <c r="FY635" s="243"/>
      <c r="FZ635" s="243"/>
      <c r="GA635" s="243"/>
      <c r="GB635" s="243"/>
      <c r="GC635" s="243"/>
      <c r="GD635" s="243"/>
      <c r="GE635" s="243"/>
      <c r="GF635" s="243"/>
      <c r="GG635" s="243"/>
      <c r="GH635" s="243"/>
      <c r="GI635" s="243"/>
      <c r="GJ635" s="243"/>
      <c r="GK635" s="243"/>
      <c r="GL635" s="243"/>
      <c r="GM635" s="243"/>
      <c r="GN635" s="243"/>
      <c r="GO635" s="243"/>
      <c r="GP635" s="243"/>
      <c r="GQ635" s="243"/>
      <c r="GR635" s="243"/>
      <c r="GS635" s="243"/>
      <c r="GT635" s="243"/>
      <c r="GU635" s="243"/>
      <c r="GV635" s="243"/>
      <c r="GW635" s="243"/>
      <c r="GX635" s="243"/>
      <c r="GY635" s="243"/>
      <c r="GZ635" s="243"/>
      <c r="HA635" s="243"/>
      <c r="HB635" s="243"/>
      <c r="HC635" s="243"/>
      <c r="HD635" s="243"/>
      <c r="HE635" s="243"/>
      <c r="HF635" s="243"/>
      <c r="HG635" s="243"/>
      <c r="HH635" s="243"/>
      <c r="HI635" s="243"/>
      <c r="HJ635" s="243"/>
      <c r="HK635" s="243"/>
      <c r="HL635" s="243"/>
      <c r="HM635" s="243"/>
      <c r="HN635" s="243"/>
      <c r="HO635" s="243"/>
      <c r="HP635" s="243"/>
      <c r="HQ635" s="243"/>
      <c r="HR635" s="243"/>
      <c r="HS635" s="243"/>
      <c r="HT635" s="243"/>
      <c r="HU635" s="243"/>
      <c r="HV635" s="243"/>
      <c r="HW635" s="243"/>
      <c r="HX635" s="243"/>
      <c r="HY635" s="243"/>
      <c r="HZ635" s="243"/>
      <c r="IA635" s="243"/>
      <c r="IB635" s="243"/>
      <c r="IC635" s="243"/>
      <c r="ID635" s="243"/>
      <c r="IE635" s="243"/>
      <c r="IF635" s="243"/>
      <c r="IG635" s="243"/>
      <c r="IH635" s="243"/>
      <c r="II635" s="243"/>
      <c r="IJ635" s="243"/>
      <c r="IK635" s="243"/>
      <c r="IL635" s="243"/>
      <c r="IM635" s="243"/>
      <c r="IN635" s="243"/>
      <c r="IO635" s="243"/>
      <c r="IP635" s="243"/>
      <c r="IQ635" s="243"/>
      <c r="IR635" s="243"/>
      <c r="IS635" s="243"/>
      <c r="IT635" s="243"/>
      <c r="IU635" s="243"/>
      <c r="IV635" s="243"/>
    </row>
    <row r="636" spans="1:256" s="897" customFormat="1" outlineLevel="1">
      <c r="A636" s="608"/>
      <c r="B636" s="970">
        <v>21</v>
      </c>
      <c r="C636" s="971"/>
      <c r="D636" s="615"/>
      <c r="E636" s="616">
        <f t="shared" ref="E636:N645" si="81">IF(E$3&gt;$B636,(((1+E$615)^E$3)/((1+HLOOKUP($B636,$D$614:$AG$615,2))^$B636))^(1/(E$3-$B636))-1,0)</f>
        <v>0</v>
      </c>
      <c r="F636" s="616">
        <f t="shared" si="81"/>
        <v>0</v>
      </c>
      <c r="G636" s="616">
        <f t="shared" si="81"/>
        <v>0</v>
      </c>
      <c r="H636" s="616">
        <f t="shared" si="81"/>
        <v>0</v>
      </c>
      <c r="I636" s="616">
        <f t="shared" si="81"/>
        <v>0</v>
      </c>
      <c r="J636" s="616">
        <f t="shared" si="81"/>
        <v>0</v>
      </c>
      <c r="K636" s="616">
        <f t="shared" si="81"/>
        <v>0</v>
      </c>
      <c r="L636" s="616">
        <f t="shared" si="81"/>
        <v>0</v>
      </c>
      <c r="M636" s="616">
        <f t="shared" si="81"/>
        <v>0</v>
      </c>
      <c r="N636" s="616">
        <f t="shared" si="81"/>
        <v>0</v>
      </c>
      <c r="O636" s="616">
        <f t="shared" ref="O636:X645" si="82">IF(O$3&gt;$B636,(((1+O$615)^O$3)/((1+HLOOKUP($B636,$D$614:$AG$615,2))^$B636))^(1/(O$3-$B636))-1,0)</f>
        <v>0</v>
      </c>
      <c r="P636" s="616">
        <f t="shared" si="82"/>
        <v>0</v>
      </c>
      <c r="Q636" s="616">
        <f t="shared" si="82"/>
        <v>0</v>
      </c>
      <c r="R636" s="616">
        <f t="shared" si="82"/>
        <v>0</v>
      </c>
      <c r="S636" s="616">
        <f t="shared" si="82"/>
        <v>0</v>
      </c>
      <c r="T636" s="616">
        <f t="shared" si="82"/>
        <v>0</v>
      </c>
      <c r="U636" s="616">
        <f t="shared" si="82"/>
        <v>0</v>
      </c>
      <c r="V636" s="616">
        <f t="shared" si="82"/>
        <v>0</v>
      </c>
      <c r="W636" s="616">
        <f t="shared" si="82"/>
        <v>0</v>
      </c>
      <c r="X636" s="616">
        <f t="shared" si="82"/>
        <v>0</v>
      </c>
      <c r="Y636" s="616">
        <f t="shared" ref="Y636:AH645" si="83">IF(Y$3&gt;$B636,(((1+Y$615)^Y$3)/((1+HLOOKUP($B636,$D$614:$AG$615,2))^$B636))^(1/(Y$3-$B636))-1,0)</f>
        <v>3.7463554455066772E-2</v>
      </c>
      <c r="Z636" s="616">
        <f t="shared" si="83"/>
        <v>3.7941004101743392E-2</v>
      </c>
      <c r="AA636" s="616">
        <f t="shared" si="83"/>
        <v>3.8391764063165912E-2</v>
      </c>
      <c r="AB636" s="616">
        <f t="shared" si="83"/>
        <v>3.8809231284003376E-2</v>
      </c>
      <c r="AC636" s="616">
        <f t="shared" si="83"/>
        <v>3.9186032781258318E-2</v>
      </c>
      <c r="AD636" s="616">
        <f t="shared" si="83"/>
        <v>3.9512528581750139E-2</v>
      </c>
      <c r="AE636" s="616">
        <f t="shared" si="83"/>
        <v>3.9779810101575608E-2</v>
      </c>
      <c r="AF636" s="616">
        <f t="shared" si="83"/>
        <v>3.9979700269353158E-2</v>
      </c>
      <c r="AG636" s="616">
        <f t="shared" si="83"/>
        <v>4.0104353405314708E-2</v>
      </c>
      <c r="AH636" s="616">
        <f t="shared" si="83"/>
        <v>3.9644260405591547E-2</v>
      </c>
      <c r="AI636" s="616">
        <f t="shared" ref="AI636:AR645" si="84">IF(AI$3&gt;$B636,(((1+AI$615)^AI$3)/((1+HLOOKUP($B636,$D$614:$AG$615,2))^$B636))^(1/(AI$3-$B636))-1,0)</f>
        <v>3.9267972063641521E-2</v>
      </c>
      <c r="AJ636" s="616">
        <f t="shared" si="84"/>
        <v>3.8954502484235487E-2</v>
      </c>
      <c r="AK636" s="616">
        <f t="shared" si="84"/>
        <v>3.8689332845109004E-2</v>
      </c>
      <c r="AL636" s="616">
        <f t="shared" si="84"/>
        <v>3.846209845025883E-2</v>
      </c>
      <c r="AM636" s="616">
        <f t="shared" si="84"/>
        <v>3.8265202186711367E-2</v>
      </c>
      <c r="AN636" s="616">
        <f t="shared" si="84"/>
        <v>3.8092948580469743E-2</v>
      </c>
      <c r="AO636" s="616">
        <f t="shared" si="84"/>
        <v>3.7940983836933562E-2</v>
      </c>
      <c r="AP636" s="616">
        <f t="shared" si="84"/>
        <v>3.7805922740549835E-2</v>
      </c>
      <c r="AQ636" s="616">
        <f t="shared" si="84"/>
        <v>3.7685093498860844E-2</v>
      </c>
      <c r="AR636" s="616">
        <f t="shared" si="84"/>
        <v>3.7576359209405608E-2</v>
      </c>
      <c r="AS636" s="616">
        <f t="shared" ref="AS636:BA645" si="85">IF(AS$3&gt;$B636,(((1+AS$615)^AS$3)/((1+HLOOKUP($B636,$D$614:$AG$615,2))^$B636))^(1/(AS$3-$B636))-1,0)</f>
        <v>3.7477990384359172E-2</v>
      </c>
      <c r="AT636" s="616">
        <f t="shared" si="85"/>
        <v>3.7388572272595066E-2</v>
      </c>
      <c r="AU636" s="616">
        <f t="shared" si="85"/>
        <v>3.730693637949889E-2</v>
      </c>
      <c r="AV636" s="616">
        <f t="shared" si="85"/>
        <v>3.7232109121010604E-2</v>
      </c>
      <c r="AW636" s="616">
        <f t="shared" si="85"/>
        <v>3.7163272810499359E-2</v>
      </c>
      <c r="AX636" s="616">
        <f t="shared" si="85"/>
        <v>3.7099735655550692E-2</v>
      </c>
      <c r="AY636" s="616">
        <f t="shared" si="85"/>
        <v>3.7040908427046881E-2</v>
      </c>
      <c r="AZ636" s="616">
        <f t="shared" si="85"/>
        <v>3.6986286131279966E-2</v>
      </c>
      <c r="BA636" s="617">
        <f t="shared" si="85"/>
        <v>3.6935433476642521E-2</v>
      </c>
      <c r="BB636" s="243"/>
      <c r="BC636" s="243"/>
      <c r="BD636" s="243"/>
      <c r="BE636" s="243"/>
      <c r="BF636" s="243"/>
      <c r="BG636" s="243"/>
      <c r="BH636" s="243"/>
      <c r="BI636" s="243"/>
      <c r="BJ636" s="243"/>
      <c r="BK636" s="243"/>
      <c r="BL636" s="243"/>
      <c r="BM636" s="243"/>
      <c r="BN636" s="243"/>
      <c r="BO636" s="243"/>
      <c r="BP636" s="243"/>
      <c r="BQ636" s="243"/>
      <c r="BR636" s="243"/>
      <c r="BS636" s="243"/>
      <c r="BT636" s="243"/>
      <c r="BU636" s="243"/>
      <c r="BV636" s="243"/>
      <c r="BW636" s="243"/>
      <c r="BX636" s="243"/>
      <c r="BY636" s="243"/>
      <c r="BZ636" s="243"/>
      <c r="CA636" s="243"/>
      <c r="CB636" s="243"/>
      <c r="CC636" s="243"/>
      <c r="CD636" s="243"/>
      <c r="CE636" s="243"/>
      <c r="CF636" s="243"/>
      <c r="CG636" s="243"/>
      <c r="CH636" s="243"/>
      <c r="CI636" s="243"/>
      <c r="CJ636" s="243"/>
      <c r="CK636" s="243"/>
      <c r="CL636" s="243"/>
      <c r="CM636" s="243"/>
      <c r="CN636" s="243"/>
      <c r="CO636" s="243"/>
      <c r="CP636" s="243"/>
      <c r="CQ636" s="243"/>
      <c r="CR636" s="243"/>
      <c r="CS636" s="243"/>
      <c r="CT636" s="243"/>
      <c r="CU636" s="243"/>
      <c r="CV636" s="243"/>
      <c r="CW636" s="243"/>
      <c r="CX636" s="243"/>
      <c r="CY636" s="243"/>
      <c r="CZ636" s="243"/>
      <c r="DA636" s="243"/>
      <c r="DB636" s="243"/>
      <c r="DC636" s="243"/>
      <c r="DD636" s="243"/>
      <c r="DE636" s="243"/>
      <c r="DF636" s="243"/>
      <c r="DG636" s="243"/>
      <c r="DH636" s="243"/>
      <c r="DI636" s="243"/>
      <c r="DJ636" s="243"/>
      <c r="DK636" s="243"/>
      <c r="DL636" s="243"/>
      <c r="DM636" s="243"/>
      <c r="DN636" s="243"/>
      <c r="DO636" s="243"/>
      <c r="DP636" s="243"/>
      <c r="DQ636" s="243"/>
      <c r="DR636" s="243"/>
      <c r="DS636" s="243"/>
      <c r="DT636" s="243"/>
      <c r="DU636" s="243"/>
      <c r="DV636" s="243"/>
      <c r="DW636" s="243"/>
      <c r="DX636" s="243"/>
      <c r="DY636" s="243"/>
      <c r="DZ636" s="243"/>
      <c r="EA636" s="243"/>
      <c r="EB636" s="243"/>
      <c r="EC636" s="243"/>
      <c r="ED636" s="243"/>
      <c r="EE636" s="243"/>
      <c r="EF636" s="243"/>
      <c r="EG636" s="243"/>
      <c r="EH636" s="243"/>
      <c r="EI636" s="243"/>
      <c r="EJ636" s="243"/>
      <c r="EK636" s="243"/>
      <c r="EL636" s="243"/>
      <c r="EM636" s="243"/>
      <c r="EN636" s="243"/>
      <c r="EO636" s="243"/>
      <c r="EP636" s="243"/>
      <c r="EQ636" s="243"/>
      <c r="ER636" s="243"/>
      <c r="ES636" s="243"/>
      <c r="ET636" s="243"/>
      <c r="EU636" s="243"/>
      <c r="EV636" s="243"/>
      <c r="EW636" s="243"/>
      <c r="EX636" s="243"/>
      <c r="EY636" s="243"/>
      <c r="EZ636" s="243"/>
      <c r="FA636" s="243"/>
      <c r="FB636" s="243"/>
      <c r="FC636" s="243"/>
      <c r="FD636" s="243"/>
      <c r="FE636" s="243"/>
      <c r="FF636" s="243"/>
      <c r="FG636" s="243"/>
      <c r="FH636" s="243"/>
      <c r="FI636" s="243"/>
      <c r="FJ636" s="243"/>
      <c r="FK636" s="243"/>
      <c r="FL636" s="243"/>
      <c r="FM636" s="243"/>
      <c r="FN636" s="243"/>
      <c r="FO636" s="243"/>
      <c r="FP636" s="243"/>
      <c r="FQ636" s="243"/>
      <c r="FR636" s="243"/>
      <c r="FS636" s="243"/>
      <c r="FT636" s="243"/>
      <c r="FU636" s="243"/>
      <c r="FV636" s="243"/>
      <c r="FW636" s="243"/>
      <c r="FX636" s="243"/>
      <c r="FY636" s="243"/>
      <c r="FZ636" s="243"/>
      <c r="GA636" s="243"/>
      <c r="GB636" s="243"/>
      <c r="GC636" s="243"/>
      <c r="GD636" s="243"/>
      <c r="GE636" s="243"/>
      <c r="GF636" s="243"/>
      <c r="GG636" s="243"/>
      <c r="GH636" s="243"/>
      <c r="GI636" s="243"/>
      <c r="GJ636" s="243"/>
      <c r="GK636" s="243"/>
      <c r="GL636" s="243"/>
      <c r="GM636" s="243"/>
      <c r="GN636" s="243"/>
      <c r="GO636" s="243"/>
      <c r="GP636" s="243"/>
      <c r="GQ636" s="243"/>
      <c r="GR636" s="243"/>
      <c r="GS636" s="243"/>
      <c r="GT636" s="243"/>
      <c r="GU636" s="243"/>
      <c r="GV636" s="243"/>
      <c r="GW636" s="243"/>
      <c r="GX636" s="243"/>
      <c r="GY636" s="243"/>
      <c r="GZ636" s="243"/>
      <c r="HA636" s="243"/>
      <c r="HB636" s="243"/>
      <c r="HC636" s="243"/>
      <c r="HD636" s="243"/>
      <c r="HE636" s="243"/>
      <c r="HF636" s="243"/>
      <c r="HG636" s="243"/>
      <c r="HH636" s="243"/>
      <c r="HI636" s="243"/>
      <c r="HJ636" s="243"/>
      <c r="HK636" s="243"/>
      <c r="HL636" s="243"/>
      <c r="HM636" s="243"/>
      <c r="HN636" s="243"/>
      <c r="HO636" s="243"/>
      <c r="HP636" s="243"/>
      <c r="HQ636" s="243"/>
      <c r="HR636" s="243"/>
      <c r="HS636" s="243"/>
      <c r="HT636" s="243"/>
      <c r="HU636" s="243"/>
      <c r="HV636" s="243"/>
      <c r="HW636" s="243"/>
      <c r="HX636" s="243"/>
      <c r="HY636" s="243"/>
      <c r="HZ636" s="243"/>
      <c r="IA636" s="243"/>
      <c r="IB636" s="243"/>
      <c r="IC636" s="243"/>
      <c r="ID636" s="243"/>
      <c r="IE636" s="243"/>
      <c r="IF636" s="243"/>
      <c r="IG636" s="243"/>
      <c r="IH636" s="243"/>
      <c r="II636" s="243"/>
      <c r="IJ636" s="243"/>
      <c r="IK636" s="243"/>
      <c r="IL636" s="243"/>
      <c r="IM636" s="243"/>
      <c r="IN636" s="243"/>
      <c r="IO636" s="243"/>
      <c r="IP636" s="243"/>
      <c r="IQ636" s="243"/>
      <c r="IR636" s="243"/>
      <c r="IS636" s="243"/>
      <c r="IT636" s="243"/>
      <c r="IU636" s="243"/>
      <c r="IV636" s="243"/>
    </row>
    <row r="637" spans="1:256" s="897" customFormat="1" outlineLevel="1">
      <c r="A637" s="608"/>
      <c r="B637" s="970">
        <v>22</v>
      </c>
      <c r="C637" s="971"/>
      <c r="D637" s="615"/>
      <c r="E637" s="616">
        <f t="shared" si="81"/>
        <v>0</v>
      </c>
      <c r="F637" s="616">
        <f t="shared" si="81"/>
        <v>0</v>
      </c>
      <c r="G637" s="616">
        <f t="shared" si="81"/>
        <v>0</v>
      </c>
      <c r="H637" s="616">
        <f t="shared" si="81"/>
        <v>0</v>
      </c>
      <c r="I637" s="616">
        <f t="shared" si="81"/>
        <v>0</v>
      </c>
      <c r="J637" s="616">
        <f t="shared" si="81"/>
        <v>0</v>
      </c>
      <c r="K637" s="616">
        <f t="shared" si="81"/>
        <v>0</v>
      </c>
      <c r="L637" s="616">
        <f t="shared" si="81"/>
        <v>0</v>
      </c>
      <c r="M637" s="616">
        <f t="shared" si="81"/>
        <v>0</v>
      </c>
      <c r="N637" s="616">
        <f t="shared" si="81"/>
        <v>0</v>
      </c>
      <c r="O637" s="616">
        <f t="shared" si="82"/>
        <v>0</v>
      </c>
      <c r="P637" s="616">
        <f t="shared" si="82"/>
        <v>0</v>
      </c>
      <c r="Q637" s="616">
        <f t="shared" si="82"/>
        <v>0</v>
      </c>
      <c r="R637" s="616">
        <f t="shared" si="82"/>
        <v>0</v>
      </c>
      <c r="S637" s="616">
        <f t="shared" si="82"/>
        <v>0</v>
      </c>
      <c r="T637" s="616">
        <f t="shared" si="82"/>
        <v>0</v>
      </c>
      <c r="U637" s="616">
        <f t="shared" si="82"/>
        <v>0</v>
      </c>
      <c r="V637" s="616">
        <f t="shared" si="82"/>
        <v>0</v>
      </c>
      <c r="W637" s="616">
        <f t="shared" si="82"/>
        <v>0</v>
      </c>
      <c r="X637" s="616">
        <f t="shared" si="82"/>
        <v>0</v>
      </c>
      <c r="Y637" s="616">
        <f t="shared" si="83"/>
        <v>0</v>
      </c>
      <c r="Z637" s="616">
        <f t="shared" si="83"/>
        <v>3.841867347485195E-2</v>
      </c>
      <c r="AA637" s="616">
        <f t="shared" si="83"/>
        <v>3.8856180243688421E-2</v>
      </c>
      <c r="AB637" s="616">
        <f t="shared" si="83"/>
        <v>3.925817799416742E-2</v>
      </c>
      <c r="AC637" s="616">
        <f t="shared" si="83"/>
        <v>3.9617099020212487E-2</v>
      </c>
      <c r="AD637" s="616">
        <f t="shared" si="83"/>
        <v>3.9922808754548011E-2</v>
      </c>
      <c r="AE637" s="616">
        <f t="shared" si="83"/>
        <v>4.0166355163586021E-2</v>
      </c>
      <c r="AF637" s="616">
        <f t="shared" si="83"/>
        <v>4.0339647479504581E-2</v>
      </c>
      <c r="AG637" s="616">
        <f t="shared" si="83"/>
        <v>4.0434925563501922E-2</v>
      </c>
      <c r="AH637" s="616">
        <f t="shared" si="83"/>
        <v>3.9886843838536024E-2</v>
      </c>
      <c r="AI637" s="616">
        <f t="shared" si="84"/>
        <v>3.9448586343715064E-2</v>
      </c>
      <c r="AJ637" s="616">
        <f t="shared" si="84"/>
        <v>3.9090149415256459E-2</v>
      </c>
      <c r="AK637" s="616">
        <f t="shared" si="84"/>
        <v>3.8791546394221665E-2</v>
      </c>
      <c r="AL637" s="616">
        <f t="shared" si="84"/>
        <v>3.8538949323260852E-2</v>
      </c>
      <c r="AM637" s="616">
        <f t="shared" si="84"/>
        <v>3.8322486436095371E-2</v>
      </c>
      <c r="AN637" s="616">
        <f t="shared" si="84"/>
        <v>3.8134921762523533E-2</v>
      </c>
      <c r="AO637" s="616">
        <f t="shared" si="84"/>
        <v>3.7970830467236372E-2</v>
      </c>
      <c r="AP637" s="616">
        <f t="shared" si="84"/>
        <v>3.7826065569606993E-2</v>
      </c>
      <c r="AQ637" s="616">
        <f t="shared" si="84"/>
        <v>3.7697402610518127E-2</v>
      </c>
      <c r="AR637" s="616">
        <f t="shared" si="84"/>
        <v>3.7582296641489599E-2</v>
      </c>
      <c r="AS637" s="616">
        <f t="shared" si="85"/>
        <v>3.7478712186096441E-2</v>
      </c>
      <c r="AT637" s="616">
        <f t="shared" si="85"/>
        <v>3.7385001827655806E-2</v>
      </c>
      <c r="AU637" s="616">
        <f t="shared" si="85"/>
        <v>3.7299817937867186E-2</v>
      </c>
      <c r="AV637" s="616">
        <f t="shared" si="85"/>
        <v>3.7222047451732854E-2</v>
      </c>
      <c r="AW637" s="616">
        <f t="shared" si="85"/>
        <v>3.7150762961616346E-2</v>
      </c>
      <c r="AX637" s="616">
        <f t="shared" si="85"/>
        <v>3.7085185557622635E-2</v>
      </c>
      <c r="AY637" s="616">
        <f t="shared" si="85"/>
        <v>3.7024656249524002E-2</v>
      </c>
      <c r="AZ637" s="616">
        <f t="shared" si="85"/>
        <v>3.6968613743825429E-2</v>
      </c>
      <c r="BA637" s="617">
        <f t="shared" si="85"/>
        <v>3.6916576986110616E-2</v>
      </c>
      <c r="BB637" s="243"/>
      <c r="BC637" s="243"/>
      <c r="BD637" s="243"/>
      <c r="BE637" s="243"/>
      <c r="BF637" s="243"/>
      <c r="BG637" s="243"/>
      <c r="BH637" s="243"/>
      <c r="BI637" s="243"/>
      <c r="BJ637" s="243"/>
      <c r="BK637" s="243"/>
      <c r="BL637" s="243"/>
      <c r="BM637" s="243"/>
      <c r="BN637" s="243"/>
      <c r="BO637" s="243"/>
      <c r="BP637" s="243"/>
      <c r="BQ637" s="243"/>
      <c r="BR637" s="243"/>
      <c r="BS637" s="243"/>
      <c r="BT637" s="243"/>
      <c r="BU637" s="243"/>
      <c r="BV637" s="243"/>
      <c r="BW637" s="243"/>
      <c r="BX637" s="243"/>
      <c r="BY637" s="243"/>
      <c r="BZ637" s="243"/>
      <c r="CA637" s="243"/>
      <c r="CB637" s="243"/>
      <c r="CC637" s="243"/>
      <c r="CD637" s="243"/>
      <c r="CE637" s="243"/>
      <c r="CF637" s="243"/>
      <c r="CG637" s="243"/>
      <c r="CH637" s="243"/>
      <c r="CI637" s="243"/>
      <c r="CJ637" s="243"/>
      <c r="CK637" s="243"/>
      <c r="CL637" s="243"/>
      <c r="CM637" s="243"/>
      <c r="CN637" s="243"/>
      <c r="CO637" s="243"/>
      <c r="CP637" s="243"/>
      <c r="CQ637" s="243"/>
      <c r="CR637" s="243"/>
      <c r="CS637" s="243"/>
      <c r="CT637" s="243"/>
      <c r="CU637" s="243"/>
      <c r="CV637" s="243"/>
      <c r="CW637" s="243"/>
      <c r="CX637" s="243"/>
      <c r="CY637" s="243"/>
      <c r="CZ637" s="243"/>
      <c r="DA637" s="243"/>
      <c r="DB637" s="243"/>
      <c r="DC637" s="243"/>
      <c r="DD637" s="243"/>
      <c r="DE637" s="243"/>
      <c r="DF637" s="243"/>
      <c r="DG637" s="243"/>
      <c r="DH637" s="243"/>
      <c r="DI637" s="243"/>
      <c r="DJ637" s="243"/>
      <c r="DK637" s="243"/>
      <c r="DL637" s="243"/>
      <c r="DM637" s="243"/>
      <c r="DN637" s="243"/>
      <c r="DO637" s="243"/>
      <c r="DP637" s="243"/>
      <c r="DQ637" s="243"/>
      <c r="DR637" s="243"/>
      <c r="DS637" s="243"/>
      <c r="DT637" s="243"/>
      <c r="DU637" s="243"/>
      <c r="DV637" s="243"/>
      <c r="DW637" s="243"/>
      <c r="DX637" s="243"/>
      <c r="DY637" s="243"/>
      <c r="DZ637" s="243"/>
      <c r="EA637" s="243"/>
      <c r="EB637" s="243"/>
      <c r="EC637" s="243"/>
      <c r="ED637" s="243"/>
      <c r="EE637" s="243"/>
      <c r="EF637" s="243"/>
      <c r="EG637" s="243"/>
      <c r="EH637" s="243"/>
      <c r="EI637" s="243"/>
      <c r="EJ637" s="243"/>
      <c r="EK637" s="243"/>
      <c r="EL637" s="243"/>
      <c r="EM637" s="243"/>
      <c r="EN637" s="243"/>
      <c r="EO637" s="243"/>
      <c r="EP637" s="243"/>
      <c r="EQ637" s="243"/>
      <c r="ER637" s="243"/>
      <c r="ES637" s="243"/>
      <c r="ET637" s="243"/>
      <c r="EU637" s="243"/>
      <c r="EV637" s="243"/>
      <c r="EW637" s="243"/>
      <c r="EX637" s="243"/>
      <c r="EY637" s="243"/>
      <c r="EZ637" s="243"/>
      <c r="FA637" s="243"/>
      <c r="FB637" s="243"/>
      <c r="FC637" s="243"/>
      <c r="FD637" s="243"/>
      <c r="FE637" s="243"/>
      <c r="FF637" s="243"/>
      <c r="FG637" s="243"/>
      <c r="FH637" s="243"/>
      <c r="FI637" s="243"/>
      <c r="FJ637" s="243"/>
      <c r="FK637" s="243"/>
      <c r="FL637" s="243"/>
      <c r="FM637" s="243"/>
      <c r="FN637" s="243"/>
      <c r="FO637" s="243"/>
      <c r="FP637" s="243"/>
      <c r="FQ637" s="243"/>
      <c r="FR637" s="243"/>
      <c r="FS637" s="243"/>
      <c r="FT637" s="243"/>
      <c r="FU637" s="243"/>
      <c r="FV637" s="243"/>
      <c r="FW637" s="243"/>
      <c r="FX637" s="243"/>
      <c r="FY637" s="243"/>
      <c r="FZ637" s="243"/>
      <c r="GA637" s="243"/>
      <c r="GB637" s="243"/>
      <c r="GC637" s="243"/>
      <c r="GD637" s="243"/>
      <c r="GE637" s="243"/>
      <c r="GF637" s="243"/>
      <c r="GG637" s="243"/>
      <c r="GH637" s="243"/>
      <c r="GI637" s="243"/>
      <c r="GJ637" s="243"/>
      <c r="GK637" s="243"/>
      <c r="GL637" s="243"/>
      <c r="GM637" s="243"/>
      <c r="GN637" s="243"/>
      <c r="GO637" s="243"/>
      <c r="GP637" s="243"/>
      <c r="GQ637" s="243"/>
      <c r="GR637" s="243"/>
      <c r="GS637" s="243"/>
      <c r="GT637" s="243"/>
      <c r="GU637" s="243"/>
      <c r="GV637" s="243"/>
      <c r="GW637" s="243"/>
      <c r="GX637" s="243"/>
      <c r="GY637" s="243"/>
      <c r="GZ637" s="243"/>
      <c r="HA637" s="243"/>
      <c r="HB637" s="243"/>
      <c r="HC637" s="243"/>
      <c r="HD637" s="243"/>
      <c r="HE637" s="243"/>
      <c r="HF637" s="243"/>
      <c r="HG637" s="243"/>
      <c r="HH637" s="243"/>
      <c r="HI637" s="243"/>
      <c r="HJ637" s="243"/>
      <c r="HK637" s="243"/>
      <c r="HL637" s="243"/>
      <c r="HM637" s="243"/>
      <c r="HN637" s="243"/>
      <c r="HO637" s="243"/>
      <c r="HP637" s="243"/>
      <c r="HQ637" s="243"/>
      <c r="HR637" s="243"/>
      <c r="HS637" s="243"/>
      <c r="HT637" s="243"/>
      <c r="HU637" s="243"/>
      <c r="HV637" s="243"/>
      <c r="HW637" s="243"/>
      <c r="HX637" s="243"/>
      <c r="HY637" s="243"/>
      <c r="HZ637" s="243"/>
      <c r="IA637" s="243"/>
      <c r="IB637" s="243"/>
      <c r="IC637" s="243"/>
      <c r="ID637" s="243"/>
      <c r="IE637" s="243"/>
      <c r="IF637" s="243"/>
      <c r="IG637" s="243"/>
      <c r="IH637" s="243"/>
      <c r="II637" s="243"/>
      <c r="IJ637" s="243"/>
      <c r="IK637" s="243"/>
      <c r="IL637" s="243"/>
      <c r="IM637" s="243"/>
      <c r="IN637" s="243"/>
      <c r="IO637" s="243"/>
      <c r="IP637" s="243"/>
      <c r="IQ637" s="243"/>
      <c r="IR637" s="243"/>
      <c r="IS637" s="243"/>
      <c r="IT637" s="243"/>
      <c r="IU637" s="243"/>
      <c r="IV637" s="243"/>
    </row>
    <row r="638" spans="1:256" s="897" customFormat="1" outlineLevel="1">
      <c r="A638" s="608"/>
      <c r="B638" s="970">
        <v>23</v>
      </c>
      <c r="C638" s="971"/>
      <c r="D638" s="615"/>
      <c r="E638" s="616">
        <f t="shared" si="81"/>
        <v>0</v>
      </c>
      <c r="F638" s="616">
        <f t="shared" si="81"/>
        <v>0</v>
      </c>
      <c r="G638" s="616">
        <f t="shared" si="81"/>
        <v>0</v>
      </c>
      <c r="H638" s="616">
        <f t="shared" si="81"/>
        <v>0</v>
      </c>
      <c r="I638" s="616">
        <f t="shared" si="81"/>
        <v>0</v>
      </c>
      <c r="J638" s="616">
        <f t="shared" si="81"/>
        <v>0</v>
      </c>
      <c r="K638" s="616">
        <f t="shared" si="81"/>
        <v>0</v>
      </c>
      <c r="L638" s="616">
        <f t="shared" si="81"/>
        <v>0</v>
      </c>
      <c r="M638" s="616">
        <f t="shared" si="81"/>
        <v>0</v>
      </c>
      <c r="N638" s="616">
        <f t="shared" si="81"/>
        <v>0</v>
      </c>
      <c r="O638" s="616">
        <f t="shared" si="82"/>
        <v>0</v>
      </c>
      <c r="P638" s="616">
        <f t="shared" si="82"/>
        <v>0</v>
      </c>
      <c r="Q638" s="616">
        <f t="shared" si="82"/>
        <v>0</v>
      </c>
      <c r="R638" s="616">
        <f t="shared" si="82"/>
        <v>0</v>
      </c>
      <c r="S638" s="616">
        <f t="shared" si="82"/>
        <v>0</v>
      </c>
      <c r="T638" s="616">
        <f t="shared" si="82"/>
        <v>0</v>
      </c>
      <c r="U638" s="616">
        <f t="shared" si="82"/>
        <v>0</v>
      </c>
      <c r="V638" s="616">
        <f t="shared" si="82"/>
        <v>0</v>
      </c>
      <c r="W638" s="616">
        <f t="shared" si="82"/>
        <v>0</v>
      </c>
      <c r="X638" s="616">
        <f t="shared" si="82"/>
        <v>0</v>
      </c>
      <c r="Y638" s="616">
        <f t="shared" si="83"/>
        <v>0</v>
      </c>
      <c r="Z638" s="616">
        <f t="shared" si="83"/>
        <v>0</v>
      </c>
      <c r="AA638" s="616">
        <f t="shared" si="83"/>
        <v>3.9293871342966469E-2</v>
      </c>
      <c r="AB638" s="616">
        <f t="shared" si="83"/>
        <v>3.9678184729545096E-2</v>
      </c>
      <c r="AC638" s="616">
        <f t="shared" si="83"/>
        <v>4.0016881475968935E-2</v>
      </c>
      <c r="AD638" s="616">
        <f t="shared" si="83"/>
        <v>4.0299182876185613E-2</v>
      </c>
      <c r="AE638" s="616">
        <f t="shared" si="83"/>
        <v>4.0516244309490634E-2</v>
      </c>
      <c r="AF638" s="616">
        <f t="shared" si="83"/>
        <v>4.0660155126665654E-2</v>
      </c>
      <c r="AG638" s="616">
        <f t="shared" si="83"/>
        <v>4.0723280980131893E-2</v>
      </c>
      <c r="AH638" s="616">
        <f t="shared" si="83"/>
        <v>4.0070511026826017E-2</v>
      </c>
      <c r="AI638" s="616">
        <f t="shared" si="84"/>
        <v>3.9563084142520744E-2</v>
      </c>
      <c r="AJ638" s="616">
        <f t="shared" si="84"/>
        <v>3.9157320885588875E-2</v>
      </c>
      <c r="AK638" s="616">
        <f t="shared" si="84"/>
        <v>3.8825450570813658E-2</v>
      </c>
      <c r="AL638" s="616">
        <f t="shared" si="84"/>
        <v>3.8548972939438819E-2</v>
      </c>
      <c r="AM638" s="616">
        <f t="shared" si="84"/>
        <v>3.8315087802163417E-2</v>
      </c>
      <c r="AN638" s="616">
        <f t="shared" si="84"/>
        <v>3.8114656750268816E-2</v>
      </c>
      <c r="AO638" s="616">
        <f t="shared" si="84"/>
        <v>3.7940981134958918E-2</v>
      </c>
      <c r="AP638" s="616">
        <f t="shared" si="84"/>
        <v>3.7789038806539388E-2</v>
      </c>
      <c r="AQ638" s="616">
        <f t="shared" si="84"/>
        <v>3.7654990517610454E-2</v>
      </c>
      <c r="AR638" s="616">
        <f t="shared" si="84"/>
        <v>3.7535851018823951E-2</v>
      </c>
      <c r="AS638" s="616">
        <f t="shared" si="85"/>
        <v>3.7429264115010685E-2</v>
      </c>
      <c r="AT638" s="616">
        <f t="shared" si="85"/>
        <v>3.733334526365506E-2</v>
      </c>
      <c r="AU638" s="616">
        <f t="shared" si="85"/>
        <v>3.7246569182801004E-2</v>
      </c>
      <c r="AV638" s="616">
        <f t="shared" si="85"/>
        <v>3.7167688135789634E-2</v>
      </c>
      <c r="AW638" s="616">
        <f t="shared" si="85"/>
        <v>3.7095671549284059E-2</v>
      </c>
      <c r="AX638" s="616">
        <f t="shared" si="85"/>
        <v>3.7029660737822878E-2</v>
      </c>
      <c r="AY638" s="616">
        <f t="shared" si="85"/>
        <v>3.6968934502109141E-2</v>
      </c>
      <c r="AZ638" s="616">
        <f t="shared" si="85"/>
        <v>3.6912882671512826E-2</v>
      </c>
      <c r="BA638" s="617">
        <f t="shared" si="85"/>
        <v>3.6860985529838741E-2</v>
      </c>
      <c r="BB638" s="243"/>
      <c r="BC638" s="243"/>
      <c r="BD638" s="243"/>
      <c r="BE638" s="243"/>
      <c r="BF638" s="243"/>
      <c r="BG638" s="243"/>
      <c r="BH638" s="243"/>
      <c r="BI638" s="243"/>
      <c r="BJ638" s="243"/>
      <c r="BK638" s="243"/>
      <c r="BL638" s="243"/>
      <c r="BM638" s="243"/>
      <c r="BN638" s="243"/>
      <c r="BO638" s="243"/>
      <c r="BP638" s="243"/>
      <c r="BQ638" s="243"/>
      <c r="BR638" s="243"/>
      <c r="BS638" s="243"/>
      <c r="BT638" s="243"/>
      <c r="BU638" s="243"/>
      <c r="BV638" s="243"/>
      <c r="BW638" s="243"/>
      <c r="BX638" s="243"/>
      <c r="BY638" s="243"/>
      <c r="BZ638" s="243"/>
      <c r="CA638" s="243"/>
      <c r="CB638" s="243"/>
      <c r="CC638" s="243"/>
      <c r="CD638" s="243"/>
      <c r="CE638" s="243"/>
      <c r="CF638" s="243"/>
      <c r="CG638" s="243"/>
      <c r="CH638" s="243"/>
      <c r="CI638" s="243"/>
      <c r="CJ638" s="243"/>
      <c r="CK638" s="243"/>
      <c r="CL638" s="243"/>
      <c r="CM638" s="243"/>
      <c r="CN638" s="243"/>
      <c r="CO638" s="243"/>
      <c r="CP638" s="243"/>
      <c r="CQ638" s="243"/>
      <c r="CR638" s="243"/>
      <c r="CS638" s="243"/>
      <c r="CT638" s="243"/>
      <c r="CU638" s="243"/>
      <c r="CV638" s="243"/>
      <c r="CW638" s="243"/>
      <c r="CX638" s="243"/>
      <c r="CY638" s="243"/>
      <c r="CZ638" s="243"/>
      <c r="DA638" s="243"/>
      <c r="DB638" s="243"/>
      <c r="DC638" s="243"/>
      <c r="DD638" s="243"/>
      <c r="DE638" s="243"/>
      <c r="DF638" s="243"/>
      <c r="DG638" s="243"/>
      <c r="DH638" s="243"/>
      <c r="DI638" s="243"/>
      <c r="DJ638" s="243"/>
      <c r="DK638" s="243"/>
      <c r="DL638" s="243"/>
      <c r="DM638" s="243"/>
      <c r="DN638" s="243"/>
      <c r="DO638" s="243"/>
      <c r="DP638" s="243"/>
      <c r="DQ638" s="243"/>
      <c r="DR638" s="243"/>
      <c r="DS638" s="243"/>
      <c r="DT638" s="243"/>
      <c r="DU638" s="243"/>
      <c r="DV638" s="243"/>
      <c r="DW638" s="243"/>
      <c r="DX638" s="243"/>
      <c r="DY638" s="243"/>
      <c r="DZ638" s="243"/>
      <c r="EA638" s="243"/>
      <c r="EB638" s="243"/>
      <c r="EC638" s="243"/>
      <c r="ED638" s="243"/>
      <c r="EE638" s="243"/>
      <c r="EF638" s="243"/>
      <c r="EG638" s="243"/>
      <c r="EH638" s="243"/>
      <c r="EI638" s="243"/>
      <c r="EJ638" s="243"/>
      <c r="EK638" s="243"/>
      <c r="EL638" s="243"/>
      <c r="EM638" s="243"/>
      <c r="EN638" s="243"/>
      <c r="EO638" s="243"/>
      <c r="EP638" s="243"/>
      <c r="EQ638" s="243"/>
      <c r="ER638" s="243"/>
      <c r="ES638" s="243"/>
      <c r="ET638" s="243"/>
      <c r="EU638" s="243"/>
      <c r="EV638" s="243"/>
      <c r="EW638" s="243"/>
      <c r="EX638" s="243"/>
      <c r="EY638" s="243"/>
      <c r="EZ638" s="243"/>
      <c r="FA638" s="243"/>
      <c r="FB638" s="243"/>
      <c r="FC638" s="243"/>
      <c r="FD638" s="243"/>
      <c r="FE638" s="243"/>
      <c r="FF638" s="243"/>
      <c r="FG638" s="243"/>
      <c r="FH638" s="243"/>
      <c r="FI638" s="243"/>
      <c r="FJ638" s="243"/>
      <c r="FK638" s="243"/>
      <c r="FL638" s="243"/>
      <c r="FM638" s="243"/>
      <c r="FN638" s="243"/>
      <c r="FO638" s="243"/>
      <c r="FP638" s="243"/>
      <c r="FQ638" s="243"/>
      <c r="FR638" s="243"/>
      <c r="FS638" s="243"/>
      <c r="FT638" s="243"/>
      <c r="FU638" s="243"/>
      <c r="FV638" s="243"/>
      <c r="FW638" s="243"/>
      <c r="FX638" s="243"/>
      <c r="FY638" s="243"/>
      <c r="FZ638" s="243"/>
      <c r="GA638" s="243"/>
      <c r="GB638" s="243"/>
      <c r="GC638" s="243"/>
      <c r="GD638" s="243"/>
      <c r="GE638" s="243"/>
      <c r="GF638" s="243"/>
      <c r="GG638" s="243"/>
      <c r="GH638" s="243"/>
      <c r="GI638" s="243"/>
      <c r="GJ638" s="243"/>
      <c r="GK638" s="243"/>
      <c r="GL638" s="243"/>
      <c r="GM638" s="243"/>
      <c r="GN638" s="243"/>
      <c r="GO638" s="243"/>
      <c r="GP638" s="243"/>
      <c r="GQ638" s="243"/>
      <c r="GR638" s="243"/>
      <c r="GS638" s="243"/>
      <c r="GT638" s="243"/>
      <c r="GU638" s="243"/>
      <c r="GV638" s="243"/>
      <c r="GW638" s="243"/>
      <c r="GX638" s="243"/>
      <c r="GY638" s="243"/>
      <c r="GZ638" s="243"/>
      <c r="HA638" s="243"/>
      <c r="HB638" s="243"/>
      <c r="HC638" s="243"/>
      <c r="HD638" s="243"/>
      <c r="HE638" s="243"/>
      <c r="HF638" s="243"/>
      <c r="HG638" s="243"/>
      <c r="HH638" s="243"/>
      <c r="HI638" s="243"/>
      <c r="HJ638" s="243"/>
      <c r="HK638" s="243"/>
      <c r="HL638" s="243"/>
      <c r="HM638" s="243"/>
      <c r="HN638" s="243"/>
      <c r="HO638" s="243"/>
      <c r="HP638" s="243"/>
      <c r="HQ638" s="243"/>
      <c r="HR638" s="243"/>
      <c r="HS638" s="243"/>
      <c r="HT638" s="243"/>
      <c r="HU638" s="243"/>
      <c r="HV638" s="243"/>
      <c r="HW638" s="243"/>
      <c r="HX638" s="243"/>
      <c r="HY638" s="243"/>
      <c r="HZ638" s="243"/>
      <c r="IA638" s="243"/>
      <c r="IB638" s="243"/>
      <c r="IC638" s="243"/>
      <c r="ID638" s="243"/>
      <c r="IE638" s="243"/>
      <c r="IF638" s="243"/>
      <c r="IG638" s="243"/>
      <c r="IH638" s="243"/>
      <c r="II638" s="243"/>
      <c r="IJ638" s="243"/>
      <c r="IK638" s="243"/>
      <c r="IL638" s="243"/>
      <c r="IM638" s="243"/>
      <c r="IN638" s="243"/>
      <c r="IO638" s="243"/>
      <c r="IP638" s="243"/>
      <c r="IQ638" s="243"/>
      <c r="IR638" s="243"/>
      <c r="IS638" s="243"/>
      <c r="IT638" s="243"/>
      <c r="IU638" s="243"/>
      <c r="IV638" s="243"/>
    </row>
    <row r="639" spans="1:256" s="897" customFormat="1" outlineLevel="1">
      <c r="A639" s="608"/>
      <c r="B639" s="970">
        <v>24</v>
      </c>
      <c r="C639" s="971"/>
      <c r="D639" s="615"/>
      <c r="E639" s="616">
        <f t="shared" si="81"/>
        <v>0</v>
      </c>
      <c r="F639" s="616">
        <f t="shared" si="81"/>
        <v>0</v>
      </c>
      <c r="G639" s="616">
        <f t="shared" si="81"/>
        <v>0</v>
      </c>
      <c r="H639" s="616">
        <f t="shared" si="81"/>
        <v>0</v>
      </c>
      <c r="I639" s="616">
        <f t="shared" si="81"/>
        <v>0</v>
      </c>
      <c r="J639" s="616">
        <f t="shared" si="81"/>
        <v>0</v>
      </c>
      <c r="K639" s="616">
        <f t="shared" si="81"/>
        <v>0</v>
      </c>
      <c r="L639" s="616">
        <f t="shared" si="81"/>
        <v>0</v>
      </c>
      <c r="M639" s="616">
        <f t="shared" si="81"/>
        <v>0</v>
      </c>
      <c r="N639" s="616">
        <f t="shared" si="81"/>
        <v>0</v>
      </c>
      <c r="O639" s="616">
        <f t="shared" si="82"/>
        <v>0</v>
      </c>
      <c r="P639" s="616">
        <f t="shared" si="82"/>
        <v>0</v>
      </c>
      <c r="Q639" s="616">
        <f t="shared" si="82"/>
        <v>0</v>
      </c>
      <c r="R639" s="616">
        <f t="shared" si="82"/>
        <v>0</v>
      </c>
      <c r="S639" s="616">
        <f t="shared" si="82"/>
        <v>0</v>
      </c>
      <c r="T639" s="616">
        <f t="shared" si="82"/>
        <v>0</v>
      </c>
      <c r="U639" s="616">
        <f t="shared" si="82"/>
        <v>0</v>
      </c>
      <c r="V639" s="616">
        <f t="shared" si="82"/>
        <v>0</v>
      </c>
      <c r="W639" s="616">
        <f t="shared" si="82"/>
        <v>0</v>
      </c>
      <c r="X639" s="616">
        <f t="shared" si="82"/>
        <v>0</v>
      </c>
      <c r="Y639" s="616">
        <f t="shared" si="83"/>
        <v>0</v>
      </c>
      <c r="Z639" s="616">
        <f t="shared" si="83"/>
        <v>0</v>
      </c>
      <c r="AA639" s="616">
        <f t="shared" si="83"/>
        <v>0</v>
      </c>
      <c r="AB639" s="616">
        <f t="shared" si="83"/>
        <v>4.0062640228747837E-2</v>
      </c>
      <c r="AC639" s="616">
        <f t="shared" si="83"/>
        <v>4.0378575137969941E-2</v>
      </c>
      <c r="AD639" s="616">
        <f t="shared" si="83"/>
        <v>4.0634502772010972E-2</v>
      </c>
      <c r="AE639" s="616">
        <f t="shared" si="83"/>
        <v>4.082206212615902E-2</v>
      </c>
      <c r="AF639" s="616">
        <f t="shared" si="83"/>
        <v>4.0933627346315449E-2</v>
      </c>
      <c r="AG639" s="616">
        <f t="shared" si="83"/>
        <v>4.096170698184487E-2</v>
      </c>
      <c r="AH639" s="616">
        <f t="shared" si="83"/>
        <v>4.0181506919668264E-2</v>
      </c>
      <c r="AI639" s="616">
        <f t="shared" si="84"/>
        <v>3.9596740645361894E-2</v>
      </c>
      <c r="AJ639" s="616">
        <f t="shared" si="84"/>
        <v>3.9142149720062358E-2</v>
      </c>
      <c r="AK639" s="616">
        <f t="shared" si="84"/>
        <v>3.877862010689026E-2</v>
      </c>
      <c r="AL639" s="616">
        <f t="shared" si="84"/>
        <v>3.8481281382630739E-2</v>
      </c>
      <c r="AM639" s="616">
        <f t="shared" si="84"/>
        <v>3.8233564127934994E-2</v>
      </c>
      <c r="AN639" s="616">
        <f t="shared" si="84"/>
        <v>3.8024003373800852E-2</v>
      </c>
      <c r="AO639" s="616">
        <f t="shared" si="84"/>
        <v>3.7844413536724186E-2</v>
      </c>
      <c r="AP639" s="616">
        <f t="shared" si="84"/>
        <v>3.768879414448878E-2</v>
      </c>
      <c r="AQ639" s="616">
        <f t="shared" si="84"/>
        <v>3.7552646317838168E-2</v>
      </c>
      <c r="AR639" s="616">
        <f t="shared" si="84"/>
        <v>3.7432530716956292E-2</v>
      </c>
      <c r="AS639" s="616">
        <f t="shared" si="85"/>
        <v>3.732577296780959E-2</v>
      </c>
      <c r="AT639" s="616">
        <f t="shared" si="85"/>
        <v>3.7230262188720165E-2</v>
      </c>
      <c r="AU639" s="616">
        <f t="shared" si="85"/>
        <v>3.7144310006487213E-2</v>
      </c>
      <c r="AV639" s="616">
        <f t="shared" si="85"/>
        <v>3.7066549883777E-2</v>
      </c>
      <c r="AW639" s="616">
        <f t="shared" si="85"/>
        <v>3.6995863922304917E-2</v>
      </c>
      <c r="AX639" s="616">
        <f t="shared" si="85"/>
        <v>3.6931328773898597E-2</v>
      </c>
      <c r="AY639" s="616">
        <f t="shared" si="85"/>
        <v>3.6872175082654834E-2</v>
      </c>
      <c r="AZ639" s="616">
        <f t="shared" si="85"/>
        <v>3.681775666710263E-2</v>
      </c>
      <c r="BA639" s="617">
        <f t="shared" si="85"/>
        <v>3.6767526818479501E-2</v>
      </c>
      <c r="BB639" s="243"/>
      <c r="BC639" s="243"/>
      <c r="BD639" s="243"/>
      <c r="BE639" s="243"/>
      <c r="BF639" s="243"/>
      <c r="BG639" s="243"/>
      <c r="BH639" s="243"/>
      <c r="BI639" s="243"/>
      <c r="BJ639" s="243"/>
      <c r="BK639" s="243"/>
      <c r="BL639" s="243"/>
      <c r="BM639" s="243"/>
      <c r="BN639" s="243"/>
      <c r="BO639" s="243"/>
      <c r="BP639" s="243"/>
      <c r="BQ639" s="243"/>
      <c r="BR639" s="243"/>
      <c r="BS639" s="243"/>
      <c r="BT639" s="243"/>
      <c r="BU639" s="243"/>
      <c r="BV639" s="243"/>
      <c r="BW639" s="243"/>
      <c r="BX639" s="243"/>
      <c r="BY639" s="243"/>
      <c r="BZ639" s="243"/>
      <c r="CA639" s="243"/>
      <c r="CB639" s="243"/>
      <c r="CC639" s="243"/>
      <c r="CD639" s="243"/>
      <c r="CE639" s="243"/>
      <c r="CF639" s="243"/>
      <c r="CG639" s="243"/>
      <c r="CH639" s="243"/>
      <c r="CI639" s="243"/>
      <c r="CJ639" s="243"/>
      <c r="CK639" s="243"/>
      <c r="CL639" s="243"/>
      <c r="CM639" s="243"/>
      <c r="CN639" s="243"/>
      <c r="CO639" s="243"/>
      <c r="CP639" s="243"/>
      <c r="CQ639" s="243"/>
      <c r="CR639" s="243"/>
      <c r="CS639" s="243"/>
      <c r="CT639" s="243"/>
      <c r="CU639" s="243"/>
      <c r="CV639" s="243"/>
      <c r="CW639" s="243"/>
      <c r="CX639" s="243"/>
      <c r="CY639" s="243"/>
      <c r="CZ639" s="243"/>
      <c r="DA639" s="243"/>
      <c r="DB639" s="243"/>
      <c r="DC639" s="243"/>
      <c r="DD639" s="243"/>
      <c r="DE639" s="243"/>
      <c r="DF639" s="243"/>
      <c r="DG639" s="243"/>
      <c r="DH639" s="243"/>
      <c r="DI639" s="243"/>
      <c r="DJ639" s="243"/>
      <c r="DK639" s="243"/>
      <c r="DL639" s="243"/>
      <c r="DM639" s="243"/>
      <c r="DN639" s="243"/>
      <c r="DO639" s="243"/>
      <c r="DP639" s="243"/>
      <c r="DQ639" s="243"/>
      <c r="DR639" s="243"/>
      <c r="DS639" s="243"/>
      <c r="DT639" s="243"/>
      <c r="DU639" s="243"/>
      <c r="DV639" s="243"/>
      <c r="DW639" s="243"/>
      <c r="DX639" s="243"/>
      <c r="DY639" s="243"/>
      <c r="DZ639" s="243"/>
      <c r="EA639" s="243"/>
      <c r="EB639" s="243"/>
      <c r="EC639" s="243"/>
      <c r="ED639" s="243"/>
      <c r="EE639" s="243"/>
      <c r="EF639" s="243"/>
      <c r="EG639" s="243"/>
      <c r="EH639" s="243"/>
      <c r="EI639" s="243"/>
      <c r="EJ639" s="243"/>
      <c r="EK639" s="243"/>
      <c r="EL639" s="243"/>
      <c r="EM639" s="243"/>
      <c r="EN639" s="243"/>
      <c r="EO639" s="243"/>
      <c r="EP639" s="243"/>
      <c r="EQ639" s="243"/>
      <c r="ER639" s="243"/>
      <c r="ES639" s="243"/>
      <c r="ET639" s="243"/>
      <c r="EU639" s="243"/>
      <c r="EV639" s="243"/>
      <c r="EW639" s="243"/>
      <c r="EX639" s="243"/>
      <c r="EY639" s="243"/>
      <c r="EZ639" s="243"/>
      <c r="FA639" s="243"/>
      <c r="FB639" s="243"/>
      <c r="FC639" s="243"/>
      <c r="FD639" s="243"/>
      <c r="FE639" s="243"/>
      <c r="FF639" s="243"/>
      <c r="FG639" s="243"/>
      <c r="FH639" s="243"/>
      <c r="FI639" s="243"/>
      <c r="FJ639" s="243"/>
      <c r="FK639" s="243"/>
      <c r="FL639" s="243"/>
      <c r="FM639" s="243"/>
      <c r="FN639" s="243"/>
      <c r="FO639" s="243"/>
      <c r="FP639" s="243"/>
      <c r="FQ639" s="243"/>
      <c r="FR639" s="243"/>
      <c r="FS639" s="243"/>
      <c r="FT639" s="243"/>
      <c r="FU639" s="243"/>
      <c r="FV639" s="243"/>
      <c r="FW639" s="243"/>
      <c r="FX639" s="243"/>
      <c r="FY639" s="243"/>
      <c r="FZ639" s="243"/>
      <c r="GA639" s="243"/>
      <c r="GB639" s="243"/>
      <c r="GC639" s="243"/>
      <c r="GD639" s="243"/>
      <c r="GE639" s="243"/>
      <c r="GF639" s="243"/>
      <c r="GG639" s="243"/>
      <c r="GH639" s="243"/>
      <c r="GI639" s="243"/>
      <c r="GJ639" s="243"/>
      <c r="GK639" s="243"/>
      <c r="GL639" s="243"/>
      <c r="GM639" s="243"/>
      <c r="GN639" s="243"/>
      <c r="GO639" s="243"/>
      <c r="GP639" s="243"/>
      <c r="GQ639" s="243"/>
      <c r="GR639" s="243"/>
      <c r="GS639" s="243"/>
      <c r="GT639" s="243"/>
      <c r="GU639" s="243"/>
      <c r="GV639" s="243"/>
      <c r="GW639" s="243"/>
      <c r="GX639" s="243"/>
      <c r="GY639" s="243"/>
      <c r="GZ639" s="243"/>
      <c r="HA639" s="243"/>
      <c r="HB639" s="243"/>
      <c r="HC639" s="243"/>
      <c r="HD639" s="243"/>
      <c r="HE639" s="243"/>
      <c r="HF639" s="243"/>
      <c r="HG639" s="243"/>
      <c r="HH639" s="243"/>
      <c r="HI639" s="243"/>
      <c r="HJ639" s="243"/>
      <c r="HK639" s="243"/>
      <c r="HL639" s="243"/>
      <c r="HM639" s="243"/>
      <c r="HN639" s="243"/>
      <c r="HO639" s="243"/>
      <c r="HP639" s="243"/>
      <c r="HQ639" s="243"/>
      <c r="HR639" s="243"/>
      <c r="HS639" s="243"/>
      <c r="HT639" s="243"/>
      <c r="HU639" s="243"/>
      <c r="HV639" s="243"/>
      <c r="HW639" s="243"/>
      <c r="HX639" s="243"/>
      <c r="HY639" s="243"/>
      <c r="HZ639" s="243"/>
      <c r="IA639" s="243"/>
      <c r="IB639" s="243"/>
      <c r="IC639" s="243"/>
      <c r="ID639" s="243"/>
      <c r="IE639" s="243"/>
      <c r="IF639" s="243"/>
      <c r="IG639" s="243"/>
      <c r="IH639" s="243"/>
      <c r="II639" s="243"/>
      <c r="IJ639" s="243"/>
      <c r="IK639" s="243"/>
      <c r="IL639" s="243"/>
      <c r="IM639" s="243"/>
      <c r="IN639" s="243"/>
      <c r="IO639" s="243"/>
      <c r="IP639" s="243"/>
      <c r="IQ639" s="243"/>
      <c r="IR639" s="243"/>
      <c r="IS639" s="243"/>
      <c r="IT639" s="243"/>
      <c r="IU639" s="243"/>
      <c r="IV639" s="243"/>
    </row>
    <row r="640" spans="1:256" s="897" customFormat="1" outlineLevel="1">
      <c r="A640" s="608"/>
      <c r="B640" s="970">
        <v>25</v>
      </c>
      <c r="C640" s="971"/>
      <c r="D640" s="615"/>
      <c r="E640" s="616">
        <f t="shared" si="81"/>
        <v>0</v>
      </c>
      <c r="F640" s="616">
        <f t="shared" si="81"/>
        <v>0</v>
      </c>
      <c r="G640" s="616">
        <f t="shared" si="81"/>
        <v>0</v>
      </c>
      <c r="H640" s="616">
        <f t="shared" si="81"/>
        <v>0</v>
      </c>
      <c r="I640" s="616">
        <f t="shared" si="81"/>
        <v>0</v>
      </c>
      <c r="J640" s="616">
        <f t="shared" si="81"/>
        <v>0</v>
      </c>
      <c r="K640" s="616">
        <f t="shared" si="81"/>
        <v>0</v>
      </c>
      <c r="L640" s="616">
        <f t="shared" si="81"/>
        <v>0</v>
      </c>
      <c r="M640" s="616">
        <f t="shared" si="81"/>
        <v>0</v>
      </c>
      <c r="N640" s="616">
        <f t="shared" si="81"/>
        <v>0</v>
      </c>
      <c r="O640" s="616">
        <f t="shared" si="82"/>
        <v>0</v>
      </c>
      <c r="P640" s="616">
        <f t="shared" si="82"/>
        <v>0</v>
      </c>
      <c r="Q640" s="616">
        <f t="shared" si="82"/>
        <v>0</v>
      </c>
      <c r="R640" s="616">
        <f t="shared" si="82"/>
        <v>0</v>
      </c>
      <c r="S640" s="616">
        <f t="shared" si="82"/>
        <v>0</v>
      </c>
      <c r="T640" s="616">
        <f t="shared" si="82"/>
        <v>0</v>
      </c>
      <c r="U640" s="616">
        <f t="shared" si="82"/>
        <v>0</v>
      </c>
      <c r="V640" s="616">
        <f t="shared" si="82"/>
        <v>0</v>
      </c>
      <c r="W640" s="616">
        <f t="shared" si="82"/>
        <v>0</v>
      </c>
      <c r="X640" s="616">
        <f t="shared" si="82"/>
        <v>0</v>
      </c>
      <c r="Y640" s="616">
        <f t="shared" si="83"/>
        <v>0</v>
      </c>
      <c r="Z640" s="616">
        <f t="shared" si="83"/>
        <v>0</v>
      </c>
      <c r="AA640" s="616">
        <f t="shared" si="83"/>
        <v>0</v>
      </c>
      <c r="AB640" s="616">
        <f t="shared" si="83"/>
        <v>0</v>
      </c>
      <c r="AC640" s="616">
        <f t="shared" si="83"/>
        <v>4.0694606017245061E-2</v>
      </c>
      <c r="AD640" s="616">
        <f t="shared" si="83"/>
        <v>4.0920551944043426E-2</v>
      </c>
      <c r="AE640" s="616">
        <f t="shared" si="83"/>
        <v>4.1075325962334208E-2</v>
      </c>
      <c r="AF640" s="616">
        <f t="shared" si="83"/>
        <v>4.1151488070135578E-2</v>
      </c>
      <c r="AG640" s="616">
        <f t="shared" si="83"/>
        <v>4.1141613573167701E-2</v>
      </c>
      <c r="AH640" s="616">
        <f t="shared" si="83"/>
        <v>4.0201319355547271E-2</v>
      </c>
      <c r="AI640" s="616">
        <f t="shared" si="84"/>
        <v>3.9530200601042509E-2</v>
      </c>
      <c r="AJ640" s="616">
        <f t="shared" si="84"/>
        <v>3.9027145702411836E-2</v>
      </c>
      <c r="AK640" s="616">
        <f t="shared" si="84"/>
        <v>3.863604909215046E-2</v>
      </c>
      <c r="AL640" s="616">
        <f t="shared" si="84"/>
        <v>3.8323277798752553E-2</v>
      </c>
      <c r="AM640" s="616">
        <f t="shared" si="84"/>
        <v>3.80674440708757E-2</v>
      </c>
      <c r="AN640" s="616">
        <f t="shared" si="84"/>
        <v>3.7854297450179208E-2</v>
      </c>
      <c r="AO640" s="616">
        <f t="shared" si="84"/>
        <v>3.7673976801301912E-2</v>
      </c>
      <c r="AP640" s="616">
        <f t="shared" si="84"/>
        <v>3.7519441181113722E-2</v>
      </c>
      <c r="AQ640" s="616">
        <f t="shared" si="84"/>
        <v>3.7385528926354494E-2</v>
      </c>
      <c r="AR640" s="616">
        <f t="shared" si="84"/>
        <v>3.7268369881802377E-2</v>
      </c>
      <c r="AS640" s="616">
        <f t="shared" si="85"/>
        <v>3.7165005242462135E-2</v>
      </c>
      <c r="AT640" s="616">
        <f t="shared" si="85"/>
        <v>3.7073134210305225E-2</v>
      </c>
      <c r="AU640" s="616">
        <f t="shared" si="85"/>
        <v>3.6990940711139508E-2</v>
      </c>
      <c r="AV640" s="616">
        <f t="shared" si="85"/>
        <v>3.6916972131603387E-2</v>
      </c>
      <c r="AW640" s="616">
        <f t="shared" si="85"/>
        <v>3.6850052725068139E-2</v>
      </c>
      <c r="AX640" s="616">
        <f t="shared" si="85"/>
        <v>3.6789220648646426E-2</v>
      </c>
      <c r="AY640" s="616">
        <f t="shared" si="85"/>
        <v>3.6733681434997445E-2</v>
      </c>
      <c r="AZ640" s="616">
        <f t="shared" si="85"/>
        <v>3.6682773102743704E-2</v>
      </c>
      <c r="BA640" s="617">
        <f t="shared" si="85"/>
        <v>3.6635939644923399E-2</v>
      </c>
      <c r="BB640" s="243"/>
      <c r="BC640" s="243"/>
      <c r="BD640" s="243"/>
      <c r="BE640" s="243"/>
      <c r="BF640" s="243"/>
      <c r="BG640" s="243"/>
      <c r="BH640" s="243"/>
      <c r="BI640" s="243"/>
      <c r="BJ640" s="243"/>
      <c r="BK640" s="243"/>
      <c r="BL640" s="243"/>
      <c r="BM640" s="243"/>
      <c r="BN640" s="243"/>
      <c r="BO640" s="243"/>
      <c r="BP640" s="243"/>
      <c r="BQ640" s="243"/>
      <c r="BR640" s="243"/>
      <c r="BS640" s="243"/>
      <c r="BT640" s="243"/>
      <c r="BU640" s="243"/>
      <c r="BV640" s="243"/>
      <c r="BW640" s="243"/>
      <c r="BX640" s="243"/>
      <c r="BY640" s="243"/>
      <c r="BZ640" s="243"/>
      <c r="CA640" s="243"/>
      <c r="CB640" s="243"/>
      <c r="CC640" s="243"/>
      <c r="CD640" s="243"/>
      <c r="CE640" s="243"/>
      <c r="CF640" s="243"/>
      <c r="CG640" s="243"/>
      <c r="CH640" s="243"/>
      <c r="CI640" s="243"/>
      <c r="CJ640" s="243"/>
      <c r="CK640" s="243"/>
      <c r="CL640" s="243"/>
      <c r="CM640" s="243"/>
      <c r="CN640" s="243"/>
      <c r="CO640" s="243"/>
      <c r="CP640" s="243"/>
      <c r="CQ640" s="243"/>
      <c r="CR640" s="243"/>
      <c r="CS640" s="243"/>
      <c r="CT640" s="243"/>
      <c r="CU640" s="243"/>
      <c r="CV640" s="243"/>
      <c r="CW640" s="243"/>
      <c r="CX640" s="243"/>
      <c r="CY640" s="243"/>
      <c r="CZ640" s="243"/>
      <c r="DA640" s="243"/>
      <c r="DB640" s="243"/>
      <c r="DC640" s="243"/>
      <c r="DD640" s="243"/>
      <c r="DE640" s="243"/>
      <c r="DF640" s="243"/>
      <c r="DG640" s="243"/>
      <c r="DH640" s="243"/>
      <c r="DI640" s="243"/>
      <c r="DJ640" s="243"/>
      <c r="DK640" s="243"/>
      <c r="DL640" s="243"/>
      <c r="DM640" s="243"/>
      <c r="DN640" s="243"/>
      <c r="DO640" s="243"/>
      <c r="DP640" s="243"/>
      <c r="DQ640" s="243"/>
      <c r="DR640" s="243"/>
      <c r="DS640" s="243"/>
      <c r="DT640" s="243"/>
      <c r="DU640" s="243"/>
      <c r="DV640" s="243"/>
      <c r="DW640" s="243"/>
      <c r="DX640" s="243"/>
      <c r="DY640" s="243"/>
      <c r="DZ640" s="243"/>
      <c r="EA640" s="243"/>
      <c r="EB640" s="243"/>
      <c r="EC640" s="243"/>
      <c r="ED640" s="243"/>
      <c r="EE640" s="243"/>
      <c r="EF640" s="243"/>
      <c r="EG640" s="243"/>
      <c r="EH640" s="243"/>
      <c r="EI640" s="243"/>
      <c r="EJ640" s="243"/>
      <c r="EK640" s="243"/>
      <c r="EL640" s="243"/>
      <c r="EM640" s="243"/>
      <c r="EN640" s="243"/>
      <c r="EO640" s="243"/>
      <c r="EP640" s="243"/>
      <c r="EQ640" s="243"/>
      <c r="ER640" s="243"/>
      <c r="ES640" s="243"/>
      <c r="ET640" s="243"/>
      <c r="EU640" s="243"/>
      <c r="EV640" s="243"/>
      <c r="EW640" s="243"/>
      <c r="EX640" s="243"/>
      <c r="EY640" s="243"/>
      <c r="EZ640" s="243"/>
      <c r="FA640" s="243"/>
      <c r="FB640" s="243"/>
      <c r="FC640" s="243"/>
      <c r="FD640" s="243"/>
      <c r="FE640" s="243"/>
      <c r="FF640" s="243"/>
      <c r="FG640" s="243"/>
      <c r="FH640" s="243"/>
      <c r="FI640" s="243"/>
      <c r="FJ640" s="243"/>
      <c r="FK640" s="243"/>
      <c r="FL640" s="243"/>
      <c r="FM640" s="243"/>
      <c r="FN640" s="243"/>
      <c r="FO640" s="243"/>
      <c r="FP640" s="243"/>
      <c r="FQ640" s="243"/>
      <c r="FR640" s="243"/>
      <c r="FS640" s="243"/>
      <c r="FT640" s="243"/>
      <c r="FU640" s="243"/>
      <c r="FV640" s="243"/>
      <c r="FW640" s="243"/>
      <c r="FX640" s="243"/>
      <c r="FY640" s="243"/>
      <c r="FZ640" s="243"/>
      <c r="GA640" s="243"/>
      <c r="GB640" s="243"/>
      <c r="GC640" s="243"/>
      <c r="GD640" s="243"/>
      <c r="GE640" s="243"/>
      <c r="GF640" s="243"/>
      <c r="GG640" s="243"/>
      <c r="GH640" s="243"/>
      <c r="GI640" s="243"/>
      <c r="GJ640" s="243"/>
      <c r="GK640" s="243"/>
      <c r="GL640" s="243"/>
      <c r="GM640" s="243"/>
      <c r="GN640" s="243"/>
      <c r="GO640" s="243"/>
      <c r="GP640" s="243"/>
      <c r="GQ640" s="243"/>
      <c r="GR640" s="243"/>
      <c r="GS640" s="243"/>
      <c r="GT640" s="243"/>
      <c r="GU640" s="243"/>
      <c r="GV640" s="243"/>
      <c r="GW640" s="243"/>
      <c r="GX640" s="243"/>
      <c r="GY640" s="243"/>
      <c r="GZ640" s="243"/>
      <c r="HA640" s="243"/>
      <c r="HB640" s="243"/>
      <c r="HC640" s="243"/>
      <c r="HD640" s="243"/>
      <c r="HE640" s="243"/>
      <c r="HF640" s="243"/>
      <c r="HG640" s="243"/>
      <c r="HH640" s="243"/>
      <c r="HI640" s="243"/>
      <c r="HJ640" s="243"/>
      <c r="HK640" s="243"/>
      <c r="HL640" s="243"/>
      <c r="HM640" s="243"/>
      <c r="HN640" s="243"/>
      <c r="HO640" s="243"/>
      <c r="HP640" s="243"/>
      <c r="HQ640" s="243"/>
      <c r="HR640" s="243"/>
      <c r="HS640" s="243"/>
      <c r="HT640" s="243"/>
      <c r="HU640" s="243"/>
      <c r="HV640" s="243"/>
      <c r="HW640" s="243"/>
      <c r="HX640" s="243"/>
      <c r="HY640" s="243"/>
      <c r="HZ640" s="243"/>
      <c r="IA640" s="243"/>
      <c r="IB640" s="243"/>
      <c r="IC640" s="243"/>
      <c r="ID640" s="243"/>
      <c r="IE640" s="243"/>
      <c r="IF640" s="243"/>
      <c r="IG640" s="243"/>
      <c r="IH640" s="243"/>
      <c r="II640" s="243"/>
      <c r="IJ640" s="243"/>
      <c r="IK640" s="243"/>
      <c r="IL640" s="243"/>
      <c r="IM640" s="243"/>
      <c r="IN640" s="243"/>
      <c r="IO640" s="243"/>
      <c r="IP640" s="243"/>
      <c r="IQ640" s="243"/>
      <c r="IR640" s="243"/>
      <c r="IS640" s="243"/>
      <c r="IT640" s="243"/>
      <c r="IU640" s="243"/>
      <c r="IV640" s="243"/>
    </row>
    <row r="641" spans="1:256" s="897" customFormat="1" outlineLevel="1">
      <c r="A641" s="608"/>
      <c r="B641" s="970">
        <v>26</v>
      </c>
      <c r="C641" s="971"/>
      <c r="D641" s="615"/>
      <c r="E641" s="616">
        <f t="shared" si="81"/>
        <v>0</v>
      </c>
      <c r="F641" s="616">
        <f t="shared" si="81"/>
        <v>0</v>
      </c>
      <c r="G641" s="616">
        <f t="shared" si="81"/>
        <v>0</v>
      </c>
      <c r="H641" s="616">
        <f t="shared" si="81"/>
        <v>0</v>
      </c>
      <c r="I641" s="616">
        <f t="shared" si="81"/>
        <v>0</v>
      </c>
      <c r="J641" s="616">
        <f t="shared" si="81"/>
        <v>0</v>
      </c>
      <c r="K641" s="616">
        <f t="shared" si="81"/>
        <v>0</v>
      </c>
      <c r="L641" s="616">
        <f t="shared" si="81"/>
        <v>0</v>
      </c>
      <c r="M641" s="616">
        <f t="shared" si="81"/>
        <v>0</v>
      </c>
      <c r="N641" s="616">
        <f t="shared" si="81"/>
        <v>0</v>
      </c>
      <c r="O641" s="616">
        <f t="shared" si="82"/>
        <v>0</v>
      </c>
      <c r="P641" s="616">
        <f t="shared" si="82"/>
        <v>0</v>
      </c>
      <c r="Q641" s="616">
        <f t="shared" si="82"/>
        <v>0</v>
      </c>
      <c r="R641" s="616">
        <f t="shared" si="82"/>
        <v>0</v>
      </c>
      <c r="S641" s="616">
        <f t="shared" si="82"/>
        <v>0</v>
      </c>
      <c r="T641" s="616">
        <f t="shared" si="82"/>
        <v>0</v>
      </c>
      <c r="U641" s="616">
        <f t="shared" si="82"/>
        <v>0</v>
      </c>
      <c r="V641" s="616">
        <f t="shared" si="82"/>
        <v>0</v>
      </c>
      <c r="W641" s="616">
        <f t="shared" si="82"/>
        <v>0</v>
      </c>
      <c r="X641" s="616">
        <f t="shared" si="82"/>
        <v>0</v>
      </c>
      <c r="Y641" s="616">
        <f t="shared" si="83"/>
        <v>0</v>
      </c>
      <c r="Z641" s="616">
        <f t="shared" si="83"/>
        <v>0</v>
      </c>
      <c r="AA641" s="616">
        <f t="shared" si="83"/>
        <v>0</v>
      </c>
      <c r="AB641" s="616">
        <f t="shared" si="83"/>
        <v>0</v>
      </c>
      <c r="AC641" s="616">
        <f t="shared" si="83"/>
        <v>0</v>
      </c>
      <c r="AD641" s="616">
        <f t="shared" si="83"/>
        <v>4.1146546926118743E-2</v>
      </c>
      <c r="AE641" s="616">
        <f t="shared" si="83"/>
        <v>4.1265738161598176E-2</v>
      </c>
      <c r="AF641" s="616">
        <f t="shared" si="83"/>
        <v>4.1303826656470699E-2</v>
      </c>
      <c r="AG641" s="616">
        <f t="shared" si="83"/>
        <v>4.1253395459286413E-2</v>
      </c>
      <c r="AH641" s="616">
        <f t="shared" si="83"/>
        <v>4.0102690084753423E-2</v>
      </c>
      <c r="AI641" s="616">
        <f t="shared" si="84"/>
        <v>3.9336259734326084E-2</v>
      </c>
      <c r="AJ641" s="616">
        <f t="shared" si="84"/>
        <v>3.8789155283892818E-2</v>
      </c>
      <c r="AK641" s="616">
        <f t="shared" si="84"/>
        <v>3.8379015950847251E-2</v>
      </c>
      <c r="AL641" s="616">
        <f t="shared" si="84"/>
        <v>3.8060130648784218E-2</v>
      </c>
      <c r="AM641" s="616">
        <f t="shared" si="84"/>
        <v>3.7805092917746697E-2</v>
      </c>
      <c r="AN641" s="616">
        <f t="shared" si="84"/>
        <v>3.7596472290134741E-2</v>
      </c>
      <c r="AO641" s="616">
        <f t="shared" si="84"/>
        <v>3.7422653802789529E-2</v>
      </c>
      <c r="AP641" s="616">
        <f t="shared" si="84"/>
        <v>3.727559936453817E-2</v>
      </c>
      <c r="AQ641" s="616">
        <f t="shared" si="84"/>
        <v>3.7149569294158358E-2</v>
      </c>
      <c r="AR641" s="616">
        <f t="shared" si="84"/>
        <v>3.704035561957153E-2</v>
      </c>
      <c r="AS641" s="616">
        <f t="shared" si="85"/>
        <v>3.6944803088264644E-2</v>
      </c>
      <c r="AT641" s="616">
        <f t="shared" si="85"/>
        <v>3.6860499342682429E-2</v>
      </c>
      <c r="AU641" s="616">
        <f t="shared" si="85"/>
        <v>3.6785568433856053E-2</v>
      </c>
      <c r="AV641" s="616">
        <f t="shared" si="85"/>
        <v>3.6718529579161885E-2</v>
      </c>
      <c r="AW641" s="616">
        <f t="shared" si="85"/>
        <v>3.6658198316158019E-2</v>
      </c>
      <c r="AX641" s="616">
        <f t="shared" si="85"/>
        <v>3.6603615913035403E-2</v>
      </c>
      <c r="AY641" s="616">
        <f t="shared" si="85"/>
        <v>3.6553998040433244E-2</v>
      </c>
      <c r="AZ641" s="616">
        <f t="shared" si="85"/>
        <v>3.6508696839647747E-2</v>
      </c>
      <c r="BA641" s="617">
        <f t="shared" si="85"/>
        <v>3.6467172478154009E-2</v>
      </c>
      <c r="BB641" s="243"/>
      <c r="BC641" s="243"/>
      <c r="BD641" s="243"/>
      <c r="BE641" s="243"/>
      <c r="BF641" s="243"/>
      <c r="BG641" s="243"/>
      <c r="BH641" s="243"/>
      <c r="BI641" s="243"/>
      <c r="BJ641" s="243"/>
      <c r="BK641" s="243"/>
      <c r="BL641" s="243"/>
      <c r="BM641" s="243"/>
      <c r="BN641" s="243"/>
      <c r="BO641" s="243"/>
      <c r="BP641" s="243"/>
      <c r="BQ641" s="243"/>
      <c r="BR641" s="243"/>
      <c r="BS641" s="243"/>
      <c r="BT641" s="243"/>
      <c r="BU641" s="243"/>
      <c r="BV641" s="243"/>
      <c r="BW641" s="243"/>
      <c r="BX641" s="243"/>
      <c r="BY641" s="243"/>
      <c r="BZ641" s="243"/>
      <c r="CA641" s="243"/>
      <c r="CB641" s="243"/>
      <c r="CC641" s="243"/>
      <c r="CD641" s="243"/>
      <c r="CE641" s="243"/>
      <c r="CF641" s="243"/>
      <c r="CG641" s="243"/>
      <c r="CH641" s="243"/>
      <c r="CI641" s="243"/>
      <c r="CJ641" s="243"/>
      <c r="CK641" s="243"/>
      <c r="CL641" s="243"/>
      <c r="CM641" s="243"/>
      <c r="CN641" s="243"/>
      <c r="CO641" s="243"/>
      <c r="CP641" s="243"/>
      <c r="CQ641" s="243"/>
      <c r="CR641" s="243"/>
      <c r="CS641" s="243"/>
      <c r="CT641" s="243"/>
      <c r="CU641" s="243"/>
      <c r="CV641" s="243"/>
      <c r="CW641" s="243"/>
      <c r="CX641" s="243"/>
      <c r="CY641" s="243"/>
      <c r="CZ641" s="243"/>
      <c r="DA641" s="243"/>
      <c r="DB641" s="243"/>
      <c r="DC641" s="243"/>
      <c r="DD641" s="243"/>
      <c r="DE641" s="243"/>
      <c r="DF641" s="243"/>
      <c r="DG641" s="243"/>
      <c r="DH641" s="243"/>
      <c r="DI641" s="243"/>
      <c r="DJ641" s="243"/>
      <c r="DK641" s="243"/>
      <c r="DL641" s="243"/>
      <c r="DM641" s="243"/>
      <c r="DN641" s="243"/>
      <c r="DO641" s="243"/>
      <c r="DP641" s="243"/>
      <c r="DQ641" s="243"/>
      <c r="DR641" s="243"/>
      <c r="DS641" s="243"/>
      <c r="DT641" s="243"/>
      <c r="DU641" s="243"/>
      <c r="DV641" s="243"/>
      <c r="DW641" s="243"/>
      <c r="DX641" s="243"/>
      <c r="DY641" s="243"/>
      <c r="DZ641" s="243"/>
      <c r="EA641" s="243"/>
      <c r="EB641" s="243"/>
      <c r="EC641" s="243"/>
      <c r="ED641" s="243"/>
      <c r="EE641" s="243"/>
      <c r="EF641" s="243"/>
      <c r="EG641" s="243"/>
      <c r="EH641" s="243"/>
      <c r="EI641" s="243"/>
      <c r="EJ641" s="243"/>
      <c r="EK641" s="243"/>
      <c r="EL641" s="243"/>
      <c r="EM641" s="243"/>
      <c r="EN641" s="243"/>
      <c r="EO641" s="243"/>
      <c r="EP641" s="243"/>
      <c r="EQ641" s="243"/>
      <c r="ER641" s="243"/>
      <c r="ES641" s="243"/>
      <c r="ET641" s="243"/>
      <c r="EU641" s="243"/>
      <c r="EV641" s="243"/>
      <c r="EW641" s="243"/>
      <c r="EX641" s="243"/>
      <c r="EY641" s="243"/>
      <c r="EZ641" s="243"/>
      <c r="FA641" s="243"/>
      <c r="FB641" s="243"/>
      <c r="FC641" s="243"/>
      <c r="FD641" s="243"/>
      <c r="FE641" s="243"/>
      <c r="FF641" s="243"/>
      <c r="FG641" s="243"/>
      <c r="FH641" s="243"/>
      <c r="FI641" s="243"/>
      <c r="FJ641" s="243"/>
      <c r="FK641" s="243"/>
      <c r="FL641" s="243"/>
      <c r="FM641" s="243"/>
      <c r="FN641" s="243"/>
      <c r="FO641" s="243"/>
      <c r="FP641" s="243"/>
      <c r="FQ641" s="243"/>
      <c r="FR641" s="243"/>
      <c r="FS641" s="243"/>
      <c r="FT641" s="243"/>
      <c r="FU641" s="243"/>
      <c r="FV641" s="243"/>
      <c r="FW641" s="243"/>
      <c r="FX641" s="243"/>
      <c r="FY641" s="243"/>
      <c r="FZ641" s="243"/>
      <c r="GA641" s="243"/>
      <c r="GB641" s="243"/>
      <c r="GC641" s="243"/>
      <c r="GD641" s="243"/>
      <c r="GE641" s="243"/>
      <c r="GF641" s="243"/>
      <c r="GG641" s="243"/>
      <c r="GH641" s="243"/>
      <c r="GI641" s="243"/>
      <c r="GJ641" s="243"/>
      <c r="GK641" s="243"/>
      <c r="GL641" s="243"/>
      <c r="GM641" s="243"/>
      <c r="GN641" s="243"/>
      <c r="GO641" s="243"/>
      <c r="GP641" s="243"/>
      <c r="GQ641" s="243"/>
      <c r="GR641" s="243"/>
      <c r="GS641" s="243"/>
      <c r="GT641" s="243"/>
      <c r="GU641" s="243"/>
      <c r="GV641" s="243"/>
      <c r="GW641" s="243"/>
      <c r="GX641" s="243"/>
      <c r="GY641" s="243"/>
      <c r="GZ641" s="243"/>
      <c r="HA641" s="243"/>
      <c r="HB641" s="243"/>
      <c r="HC641" s="243"/>
      <c r="HD641" s="243"/>
      <c r="HE641" s="243"/>
      <c r="HF641" s="243"/>
      <c r="HG641" s="243"/>
      <c r="HH641" s="243"/>
      <c r="HI641" s="243"/>
      <c r="HJ641" s="243"/>
      <c r="HK641" s="243"/>
      <c r="HL641" s="243"/>
      <c r="HM641" s="243"/>
      <c r="HN641" s="243"/>
      <c r="HO641" s="243"/>
      <c r="HP641" s="243"/>
      <c r="HQ641" s="243"/>
      <c r="HR641" s="243"/>
      <c r="HS641" s="243"/>
      <c r="HT641" s="243"/>
      <c r="HU641" s="243"/>
      <c r="HV641" s="243"/>
      <c r="HW641" s="243"/>
      <c r="HX641" s="243"/>
      <c r="HY641" s="243"/>
      <c r="HZ641" s="243"/>
      <c r="IA641" s="243"/>
      <c r="IB641" s="243"/>
      <c r="IC641" s="243"/>
      <c r="ID641" s="243"/>
      <c r="IE641" s="243"/>
      <c r="IF641" s="243"/>
      <c r="IG641" s="243"/>
      <c r="IH641" s="243"/>
      <c r="II641" s="243"/>
      <c r="IJ641" s="243"/>
      <c r="IK641" s="243"/>
      <c r="IL641" s="243"/>
      <c r="IM641" s="243"/>
      <c r="IN641" s="243"/>
      <c r="IO641" s="243"/>
      <c r="IP641" s="243"/>
      <c r="IQ641" s="243"/>
      <c r="IR641" s="243"/>
      <c r="IS641" s="243"/>
      <c r="IT641" s="243"/>
      <c r="IU641" s="243"/>
      <c r="IV641" s="243"/>
    </row>
    <row r="642" spans="1:256" s="897" customFormat="1" outlineLevel="1">
      <c r="A642" s="608"/>
      <c r="B642" s="970">
        <v>27</v>
      </c>
      <c r="C642" s="971"/>
      <c r="D642" s="615"/>
      <c r="E642" s="616">
        <f t="shared" si="81"/>
        <v>0</v>
      </c>
      <c r="F642" s="616">
        <f t="shared" si="81"/>
        <v>0</v>
      </c>
      <c r="G642" s="616">
        <f t="shared" si="81"/>
        <v>0</v>
      </c>
      <c r="H642" s="616">
        <f t="shared" si="81"/>
        <v>0</v>
      </c>
      <c r="I642" s="616">
        <f t="shared" si="81"/>
        <v>0</v>
      </c>
      <c r="J642" s="616">
        <f t="shared" si="81"/>
        <v>0</v>
      </c>
      <c r="K642" s="616">
        <f t="shared" si="81"/>
        <v>0</v>
      </c>
      <c r="L642" s="616">
        <f t="shared" si="81"/>
        <v>0</v>
      </c>
      <c r="M642" s="616">
        <f t="shared" si="81"/>
        <v>0</v>
      </c>
      <c r="N642" s="616">
        <f t="shared" si="81"/>
        <v>0</v>
      </c>
      <c r="O642" s="616">
        <f t="shared" si="82"/>
        <v>0</v>
      </c>
      <c r="P642" s="616">
        <f t="shared" si="82"/>
        <v>0</v>
      </c>
      <c r="Q642" s="616">
        <f t="shared" si="82"/>
        <v>0</v>
      </c>
      <c r="R642" s="616">
        <f t="shared" si="82"/>
        <v>0</v>
      </c>
      <c r="S642" s="616">
        <f t="shared" si="82"/>
        <v>0</v>
      </c>
      <c r="T642" s="616">
        <f t="shared" si="82"/>
        <v>0</v>
      </c>
      <c r="U642" s="616">
        <f t="shared" si="82"/>
        <v>0</v>
      </c>
      <c r="V642" s="616">
        <f t="shared" si="82"/>
        <v>0</v>
      </c>
      <c r="W642" s="616">
        <f t="shared" si="82"/>
        <v>0</v>
      </c>
      <c r="X642" s="616">
        <f t="shared" si="82"/>
        <v>0</v>
      </c>
      <c r="Y642" s="616">
        <f t="shared" si="83"/>
        <v>0</v>
      </c>
      <c r="Z642" s="616">
        <f t="shared" si="83"/>
        <v>0</v>
      </c>
      <c r="AA642" s="616">
        <f t="shared" si="83"/>
        <v>0</v>
      </c>
      <c r="AB642" s="616">
        <f t="shared" si="83"/>
        <v>0</v>
      </c>
      <c r="AC642" s="616">
        <f t="shared" si="83"/>
        <v>0</v>
      </c>
      <c r="AD642" s="616">
        <f t="shared" si="83"/>
        <v>0</v>
      </c>
      <c r="AE642" s="616">
        <f t="shared" si="83"/>
        <v>4.1384943042179545E-2</v>
      </c>
      <c r="AF642" s="616">
        <f t="shared" si="83"/>
        <v>4.1382475431160026E-2</v>
      </c>
      <c r="AG642" s="616">
        <f t="shared" si="83"/>
        <v>4.1289014073713437E-2</v>
      </c>
      <c r="AH642" s="616">
        <f t="shared" si="83"/>
        <v>3.9841889442635781E-2</v>
      </c>
      <c r="AI642" s="616">
        <f t="shared" si="84"/>
        <v>3.8974580186332153E-2</v>
      </c>
      <c r="AJ642" s="616">
        <f t="shared" si="84"/>
        <v>3.8396775943596806E-2</v>
      </c>
      <c r="AK642" s="616">
        <f t="shared" si="84"/>
        <v>3.798425537281358E-2</v>
      </c>
      <c r="AL642" s="616">
        <f t="shared" si="84"/>
        <v>3.7674972495015835E-2</v>
      </c>
      <c r="AM642" s="616">
        <f t="shared" si="84"/>
        <v>3.7434482859428853E-2</v>
      </c>
      <c r="AN642" s="616">
        <f t="shared" si="84"/>
        <v>3.7242131281091551E-2</v>
      </c>
      <c r="AO642" s="616">
        <f t="shared" si="84"/>
        <v>3.7084779244285437E-2</v>
      </c>
      <c r="AP642" s="616">
        <f t="shared" si="84"/>
        <v>3.6953670781639136E-2</v>
      </c>
      <c r="AQ642" s="616">
        <f t="shared" si="84"/>
        <v>3.684274579775626E-2</v>
      </c>
      <c r="AR642" s="616">
        <f t="shared" si="84"/>
        <v>3.6747676684450337E-2</v>
      </c>
      <c r="AS642" s="616">
        <f t="shared" si="85"/>
        <v>3.6665290504014569E-2</v>
      </c>
      <c r="AT642" s="616">
        <f t="shared" si="85"/>
        <v>3.659320796665444E-2</v>
      </c>
      <c r="AU642" s="616">
        <f t="shared" si="85"/>
        <v>3.6529609890133985E-2</v>
      </c>
      <c r="AV642" s="616">
        <f t="shared" si="85"/>
        <v>3.647308154226292E-2</v>
      </c>
      <c r="AW642" s="616">
        <f t="shared" si="85"/>
        <v>3.642250615995879E-2</v>
      </c>
      <c r="AX642" s="616">
        <f t="shared" si="85"/>
        <v>3.6376990425907918E-2</v>
      </c>
      <c r="AY642" s="616">
        <f t="shared" si="85"/>
        <v>3.6335811246062999E-2</v>
      </c>
      <c r="AZ642" s="616">
        <f t="shared" si="85"/>
        <v>3.6298377047870867E-2</v>
      </c>
      <c r="BA642" s="617">
        <f t="shared" si="85"/>
        <v>3.626419917827528E-2</v>
      </c>
      <c r="BB642" s="243"/>
      <c r="BC642" s="243"/>
      <c r="BD642" s="243"/>
      <c r="BE642" s="243"/>
      <c r="BF642" s="243"/>
      <c r="BG642" s="243"/>
      <c r="BH642" s="243"/>
      <c r="BI642" s="243"/>
      <c r="BJ642" s="243"/>
      <c r="BK642" s="243"/>
      <c r="BL642" s="243"/>
      <c r="BM642" s="243"/>
      <c r="BN642" s="243"/>
      <c r="BO642" s="243"/>
      <c r="BP642" s="243"/>
      <c r="BQ642" s="243"/>
      <c r="BR642" s="243"/>
      <c r="BS642" s="243"/>
      <c r="BT642" s="243"/>
      <c r="BU642" s="243"/>
      <c r="BV642" s="243"/>
      <c r="BW642" s="243"/>
      <c r="BX642" s="243"/>
      <c r="BY642" s="243"/>
      <c r="BZ642" s="243"/>
      <c r="CA642" s="243"/>
      <c r="CB642" s="243"/>
      <c r="CC642" s="243"/>
      <c r="CD642" s="243"/>
      <c r="CE642" s="243"/>
      <c r="CF642" s="243"/>
      <c r="CG642" s="243"/>
      <c r="CH642" s="243"/>
      <c r="CI642" s="243"/>
      <c r="CJ642" s="243"/>
      <c r="CK642" s="243"/>
      <c r="CL642" s="243"/>
      <c r="CM642" s="243"/>
      <c r="CN642" s="243"/>
      <c r="CO642" s="243"/>
      <c r="CP642" s="243"/>
      <c r="CQ642" s="243"/>
      <c r="CR642" s="243"/>
      <c r="CS642" s="243"/>
      <c r="CT642" s="243"/>
      <c r="CU642" s="243"/>
      <c r="CV642" s="243"/>
      <c r="CW642" s="243"/>
      <c r="CX642" s="243"/>
      <c r="CY642" s="243"/>
      <c r="CZ642" s="243"/>
      <c r="DA642" s="243"/>
      <c r="DB642" s="243"/>
      <c r="DC642" s="243"/>
      <c r="DD642" s="243"/>
      <c r="DE642" s="243"/>
      <c r="DF642" s="243"/>
      <c r="DG642" s="243"/>
      <c r="DH642" s="243"/>
      <c r="DI642" s="243"/>
      <c r="DJ642" s="243"/>
      <c r="DK642" s="243"/>
      <c r="DL642" s="243"/>
      <c r="DM642" s="243"/>
      <c r="DN642" s="243"/>
      <c r="DO642" s="243"/>
      <c r="DP642" s="243"/>
      <c r="DQ642" s="243"/>
      <c r="DR642" s="243"/>
      <c r="DS642" s="243"/>
      <c r="DT642" s="243"/>
      <c r="DU642" s="243"/>
      <c r="DV642" s="243"/>
      <c r="DW642" s="243"/>
      <c r="DX642" s="243"/>
      <c r="DY642" s="243"/>
      <c r="DZ642" s="243"/>
      <c r="EA642" s="243"/>
      <c r="EB642" s="243"/>
      <c r="EC642" s="243"/>
      <c r="ED642" s="243"/>
      <c r="EE642" s="243"/>
      <c r="EF642" s="243"/>
      <c r="EG642" s="243"/>
      <c r="EH642" s="243"/>
      <c r="EI642" s="243"/>
      <c r="EJ642" s="243"/>
      <c r="EK642" s="243"/>
      <c r="EL642" s="243"/>
      <c r="EM642" s="243"/>
      <c r="EN642" s="243"/>
      <c r="EO642" s="243"/>
      <c r="EP642" s="243"/>
      <c r="EQ642" s="243"/>
      <c r="ER642" s="243"/>
      <c r="ES642" s="243"/>
      <c r="ET642" s="243"/>
      <c r="EU642" s="243"/>
      <c r="EV642" s="243"/>
      <c r="EW642" s="243"/>
      <c r="EX642" s="243"/>
      <c r="EY642" s="243"/>
      <c r="EZ642" s="243"/>
      <c r="FA642" s="243"/>
      <c r="FB642" s="243"/>
      <c r="FC642" s="243"/>
      <c r="FD642" s="243"/>
      <c r="FE642" s="243"/>
      <c r="FF642" s="243"/>
      <c r="FG642" s="243"/>
      <c r="FH642" s="243"/>
      <c r="FI642" s="243"/>
      <c r="FJ642" s="243"/>
      <c r="FK642" s="243"/>
      <c r="FL642" s="243"/>
      <c r="FM642" s="243"/>
      <c r="FN642" s="243"/>
      <c r="FO642" s="243"/>
      <c r="FP642" s="243"/>
      <c r="FQ642" s="243"/>
      <c r="FR642" s="243"/>
      <c r="FS642" s="243"/>
      <c r="FT642" s="243"/>
      <c r="FU642" s="243"/>
      <c r="FV642" s="243"/>
      <c r="FW642" s="243"/>
      <c r="FX642" s="243"/>
      <c r="FY642" s="243"/>
      <c r="FZ642" s="243"/>
      <c r="GA642" s="243"/>
      <c r="GB642" s="243"/>
      <c r="GC642" s="243"/>
      <c r="GD642" s="243"/>
      <c r="GE642" s="243"/>
      <c r="GF642" s="243"/>
      <c r="GG642" s="243"/>
      <c r="GH642" s="243"/>
      <c r="GI642" s="243"/>
      <c r="GJ642" s="243"/>
      <c r="GK642" s="243"/>
      <c r="GL642" s="243"/>
      <c r="GM642" s="243"/>
      <c r="GN642" s="243"/>
      <c r="GO642" s="243"/>
      <c r="GP642" s="243"/>
      <c r="GQ642" s="243"/>
      <c r="GR642" s="243"/>
      <c r="GS642" s="243"/>
      <c r="GT642" s="243"/>
      <c r="GU642" s="243"/>
      <c r="GV642" s="243"/>
      <c r="GW642" s="243"/>
      <c r="GX642" s="243"/>
      <c r="GY642" s="243"/>
      <c r="GZ642" s="243"/>
      <c r="HA642" s="243"/>
      <c r="HB642" s="243"/>
      <c r="HC642" s="243"/>
      <c r="HD642" s="243"/>
      <c r="HE642" s="243"/>
      <c r="HF642" s="243"/>
      <c r="HG642" s="243"/>
      <c r="HH642" s="243"/>
      <c r="HI642" s="243"/>
      <c r="HJ642" s="243"/>
      <c r="HK642" s="243"/>
      <c r="HL642" s="243"/>
      <c r="HM642" s="243"/>
      <c r="HN642" s="243"/>
      <c r="HO642" s="243"/>
      <c r="HP642" s="243"/>
      <c r="HQ642" s="243"/>
      <c r="HR642" s="243"/>
      <c r="HS642" s="243"/>
      <c r="HT642" s="243"/>
      <c r="HU642" s="243"/>
      <c r="HV642" s="243"/>
      <c r="HW642" s="243"/>
      <c r="HX642" s="243"/>
      <c r="HY642" s="243"/>
      <c r="HZ642" s="243"/>
      <c r="IA642" s="243"/>
      <c r="IB642" s="243"/>
      <c r="IC642" s="243"/>
      <c r="ID642" s="243"/>
      <c r="IE642" s="243"/>
      <c r="IF642" s="243"/>
      <c r="IG642" s="243"/>
      <c r="IH642" s="243"/>
      <c r="II642" s="243"/>
      <c r="IJ642" s="243"/>
      <c r="IK642" s="243"/>
      <c r="IL642" s="243"/>
      <c r="IM642" s="243"/>
      <c r="IN642" s="243"/>
      <c r="IO642" s="243"/>
      <c r="IP642" s="243"/>
      <c r="IQ642" s="243"/>
      <c r="IR642" s="243"/>
      <c r="IS642" s="243"/>
      <c r="IT642" s="243"/>
      <c r="IU642" s="243"/>
      <c r="IV642" s="243"/>
    </row>
    <row r="643" spans="1:256" s="897" customFormat="1" outlineLevel="1">
      <c r="A643" s="608"/>
      <c r="B643" s="970">
        <v>28</v>
      </c>
      <c r="C643" s="971"/>
      <c r="D643" s="615"/>
      <c r="E643" s="616">
        <f t="shared" si="81"/>
        <v>0</v>
      </c>
      <c r="F643" s="616">
        <f t="shared" si="81"/>
        <v>0</v>
      </c>
      <c r="G643" s="616">
        <f t="shared" si="81"/>
        <v>0</v>
      </c>
      <c r="H643" s="616">
        <f t="shared" si="81"/>
        <v>0</v>
      </c>
      <c r="I643" s="616">
        <f t="shared" si="81"/>
        <v>0</v>
      </c>
      <c r="J643" s="616">
        <f t="shared" si="81"/>
        <v>0</v>
      </c>
      <c r="K643" s="616">
        <f t="shared" si="81"/>
        <v>0</v>
      </c>
      <c r="L643" s="616">
        <f t="shared" si="81"/>
        <v>0</v>
      </c>
      <c r="M643" s="616">
        <f t="shared" si="81"/>
        <v>0</v>
      </c>
      <c r="N643" s="616">
        <f t="shared" si="81"/>
        <v>0</v>
      </c>
      <c r="O643" s="616">
        <f t="shared" si="82"/>
        <v>0</v>
      </c>
      <c r="P643" s="616">
        <f t="shared" si="82"/>
        <v>0</v>
      </c>
      <c r="Q643" s="616">
        <f t="shared" si="82"/>
        <v>0</v>
      </c>
      <c r="R643" s="616">
        <f t="shared" si="82"/>
        <v>0</v>
      </c>
      <c r="S643" s="616">
        <f t="shared" si="82"/>
        <v>0</v>
      </c>
      <c r="T643" s="616">
        <f t="shared" si="82"/>
        <v>0</v>
      </c>
      <c r="U643" s="616">
        <f t="shared" si="82"/>
        <v>0</v>
      </c>
      <c r="V643" s="616">
        <f t="shared" si="82"/>
        <v>0</v>
      </c>
      <c r="W643" s="616">
        <f t="shared" si="82"/>
        <v>0</v>
      </c>
      <c r="X643" s="616">
        <f t="shared" si="82"/>
        <v>0</v>
      </c>
      <c r="Y643" s="616">
        <f t="shared" si="83"/>
        <v>0</v>
      </c>
      <c r="Z643" s="616">
        <f t="shared" si="83"/>
        <v>0</v>
      </c>
      <c r="AA643" s="616">
        <f t="shared" si="83"/>
        <v>0</v>
      </c>
      <c r="AB643" s="616">
        <f t="shared" si="83"/>
        <v>0</v>
      </c>
      <c r="AC643" s="616">
        <f t="shared" si="83"/>
        <v>0</v>
      </c>
      <c r="AD643" s="616">
        <f t="shared" si="83"/>
        <v>0</v>
      </c>
      <c r="AE643" s="616">
        <f t="shared" si="83"/>
        <v>0</v>
      </c>
      <c r="AF643" s="616">
        <f t="shared" si="83"/>
        <v>4.138000782598783E-2</v>
      </c>
      <c r="AG643" s="616">
        <f t="shared" si="83"/>
        <v>4.1241052903279618E-2</v>
      </c>
      <c r="AH643" s="616">
        <f t="shared" si="83"/>
        <v>3.9328046497346447E-2</v>
      </c>
      <c r="AI643" s="616">
        <f t="shared" si="84"/>
        <v>3.8372861690416205E-2</v>
      </c>
      <c r="AJ643" s="616">
        <f t="shared" si="84"/>
        <v>3.7800172227705486E-2</v>
      </c>
      <c r="AK643" s="616">
        <f t="shared" si="84"/>
        <v>3.7418554737228771E-2</v>
      </c>
      <c r="AL643" s="616">
        <f t="shared" si="84"/>
        <v>3.7146056733267763E-2</v>
      </c>
      <c r="AM643" s="616">
        <f t="shared" si="84"/>
        <v>3.6941730203639667E-2</v>
      </c>
      <c r="AN643" s="616">
        <f t="shared" si="84"/>
        <v>3.6782837399851775E-2</v>
      </c>
      <c r="AO643" s="616">
        <f t="shared" si="84"/>
        <v>3.6655740687189908E-2</v>
      </c>
      <c r="AP643" s="616">
        <f t="shared" si="84"/>
        <v>3.6551764056612202E-2</v>
      </c>
      <c r="AQ643" s="616">
        <f t="shared" si="84"/>
        <v>3.6465124831000173E-2</v>
      </c>
      <c r="AR643" s="616">
        <f t="shared" si="84"/>
        <v>3.6391820373252948E-2</v>
      </c>
      <c r="AS643" s="616">
        <f t="shared" si="85"/>
        <v>3.6328992107343305E-2</v>
      </c>
      <c r="AT643" s="616">
        <f t="shared" si="85"/>
        <v>3.6274544024444966E-2</v>
      </c>
      <c r="AU643" s="616">
        <f t="shared" si="85"/>
        <v>3.6226904298556128E-2</v>
      </c>
      <c r="AV643" s="616">
        <f t="shared" si="85"/>
        <v>3.6184871065071844E-2</v>
      </c>
      <c r="AW643" s="616">
        <f t="shared" si="85"/>
        <v>3.6147509622244556E-2</v>
      </c>
      <c r="AX643" s="616">
        <f t="shared" si="85"/>
        <v>3.6114082104764078E-2</v>
      </c>
      <c r="AY643" s="616">
        <f t="shared" si="85"/>
        <v>3.608399826107922E-2</v>
      </c>
      <c r="AZ643" s="616">
        <f t="shared" si="85"/>
        <v>3.6056780298034052E-2</v>
      </c>
      <c r="BA643" s="617">
        <f t="shared" si="85"/>
        <v>3.6032037315735455E-2</v>
      </c>
      <c r="BB643" s="243"/>
      <c r="BC643" s="243"/>
      <c r="BD643" s="243"/>
      <c r="BE643" s="243"/>
      <c r="BF643" s="243"/>
      <c r="BG643" s="243"/>
      <c r="BH643" s="243"/>
      <c r="BI643" s="243"/>
      <c r="BJ643" s="243"/>
      <c r="BK643" s="243"/>
      <c r="BL643" s="243"/>
      <c r="BM643" s="243"/>
      <c r="BN643" s="243"/>
      <c r="BO643" s="243"/>
      <c r="BP643" s="243"/>
      <c r="BQ643" s="243"/>
      <c r="BR643" s="243"/>
      <c r="BS643" s="243"/>
      <c r="BT643" s="243"/>
      <c r="BU643" s="243"/>
      <c r="BV643" s="243"/>
      <c r="BW643" s="243"/>
      <c r="BX643" s="243"/>
      <c r="BY643" s="243"/>
      <c r="BZ643" s="243"/>
      <c r="CA643" s="243"/>
      <c r="CB643" s="243"/>
      <c r="CC643" s="243"/>
      <c r="CD643" s="243"/>
      <c r="CE643" s="243"/>
      <c r="CF643" s="243"/>
      <c r="CG643" s="243"/>
      <c r="CH643" s="243"/>
      <c r="CI643" s="243"/>
      <c r="CJ643" s="243"/>
      <c r="CK643" s="243"/>
      <c r="CL643" s="243"/>
      <c r="CM643" s="243"/>
      <c r="CN643" s="243"/>
      <c r="CO643" s="243"/>
      <c r="CP643" s="243"/>
      <c r="CQ643" s="243"/>
      <c r="CR643" s="243"/>
      <c r="CS643" s="243"/>
      <c r="CT643" s="243"/>
      <c r="CU643" s="243"/>
      <c r="CV643" s="243"/>
      <c r="CW643" s="243"/>
      <c r="CX643" s="243"/>
      <c r="CY643" s="243"/>
      <c r="CZ643" s="243"/>
      <c r="DA643" s="243"/>
      <c r="DB643" s="243"/>
      <c r="DC643" s="243"/>
      <c r="DD643" s="243"/>
      <c r="DE643" s="243"/>
      <c r="DF643" s="243"/>
      <c r="DG643" s="243"/>
      <c r="DH643" s="243"/>
      <c r="DI643" s="243"/>
      <c r="DJ643" s="243"/>
      <c r="DK643" s="243"/>
      <c r="DL643" s="243"/>
      <c r="DM643" s="243"/>
      <c r="DN643" s="243"/>
      <c r="DO643" s="243"/>
      <c r="DP643" s="243"/>
      <c r="DQ643" s="243"/>
      <c r="DR643" s="243"/>
      <c r="DS643" s="243"/>
      <c r="DT643" s="243"/>
      <c r="DU643" s="243"/>
      <c r="DV643" s="243"/>
      <c r="DW643" s="243"/>
      <c r="DX643" s="243"/>
      <c r="DY643" s="243"/>
      <c r="DZ643" s="243"/>
      <c r="EA643" s="243"/>
      <c r="EB643" s="243"/>
      <c r="EC643" s="243"/>
      <c r="ED643" s="243"/>
      <c r="EE643" s="243"/>
      <c r="EF643" s="243"/>
      <c r="EG643" s="243"/>
      <c r="EH643" s="243"/>
      <c r="EI643" s="243"/>
      <c r="EJ643" s="243"/>
      <c r="EK643" s="243"/>
      <c r="EL643" s="243"/>
      <c r="EM643" s="243"/>
      <c r="EN643" s="243"/>
      <c r="EO643" s="243"/>
      <c r="EP643" s="243"/>
      <c r="EQ643" s="243"/>
      <c r="ER643" s="243"/>
      <c r="ES643" s="243"/>
      <c r="ET643" s="243"/>
      <c r="EU643" s="243"/>
      <c r="EV643" s="243"/>
      <c r="EW643" s="243"/>
      <c r="EX643" s="243"/>
      <c r="EY643" s="243"/>
      <c r="EZ643" s="243"/>
      <c r="FA643" s="243"/>
      <c r="FB643" s="243"/>
      <c r="FC643" s="243"/>
      <c r="FD643" s="243"/>
      <c r="FE643" s="243"/>
      <c r="FF643" s="243"/>
      <c r="FG643" s="243"/>
      <c r="FH643" s="243"/>
      <c r="FI643" s="243"/>
      <c r="FJ643" s="243"/>
      <c r="FK643" s="243"/>
      <c r="FL643" s="243"/>
      <c r="FM643" s="243"/>
      <c r="FN643" s="243"/>
      <c r="FO643" s="243"/>
      <c r="FP643" s="243"/>
      <c r="FQ643" s="243"/>
      <c r="FR643" s="243"/>
      <c r="FS643" s="243"/>
      <c r="FT643" s="243"/>
      <c r="FU643" s="243"/>
      <c r="FV643" s="243"/>
      <c r="FW643" s="243"/>
      <c r="FX643" s="243"/>
      <c r="FY643" s="243"/>
      <c r="FZ643" s="243"/>
      <c r="GA643" s="243"/>
      <c r="GB643" s="243"/>
      <c r="GC643" s="243"/>
      <c r="GD643" s="243"/>
      <c r="GE643" s="243"/>
      <c r="GF643" s="243"/>
      <c r="GG643" s="243"/>
      <c r="GH643" s="243"/>
      <c r="GI643" s="243"/>
      <c r="GJ643" s="243"/>
      <c r="GK643" s="243"/>
      <c r="GL643" s="243"/>
      <c r="GM643" s="243"/>
      <c r="GN643" s="243"/>
      <c r="GO643" s="243"/>
      <c r="GP643" s="243"/>
      <c r="GQ643" s="243"/>
      <c r="GR643" s="243"/>
      <c r="GS643" s="243"/>
      <c r="GT643" s="243"/>
      <c r="GU643" s="243"/>
      <c r="GV643" s="243"/>
      <c r="GW643" s="243"/>
      <c r="GX643" s="243"/>
      <c r="GY643" s="243"/>
      <c r="GZ643" s="243"/>
      <c r="HA643" s="243"/>
      <c r="HB643" s="243"/>
      <c r="HC643" s="243"/>
      <c r="HD643" s="243"/>
      <c r="HE643" s="243"/>
      <c r="HF643" s="243"/>
      <c r="HG643" s="243"/>
      <c r="HH643" s="243"/>
      <c r="HI643" s="243"/>
      <c r="HJ643" s="243"/>
      <c r="HK643" s="243"/>
      <c r="HL643" s="243"/>
      <c r="HM643" s="243"/>
      <c r="HN643" s="243"/>
      <c r="HO643" s="243"/>
      <c r="HP643" s="243"/>
      <c r="HQ643" s="243"/>
      <c r="HR643" s="243"/>
      <c r="HS643" s="243"/>
      <c r="HT643" s="243"/>
      <c r="HU643" s="243"/>
      <c r="HV643" s="243"/>
      <c r="HW643" s="243"/>
      <c r="HX643" s="243"/>
      <c r="HY643" s="243"/>
      <c r="HZ643" s="243"/>
      <c r="IA643" s="243"/>
      <c r="IB643" s="243"/>
      <c r="IC643" s="243"/>
      <c r="ID643" s="243"/>
      <c r="IE643" s="243"/>
      <c r="IF643" s="243"/>
      <c r="IG643" s="243"/>
      <c r="IH643" s="243"/>
      <c r="II643" s="243"/>
      <c r="IJ643" s="243"/>
      <c r="IK643" s="243"/>
      <c r="IL643" s="243"/>
      <c r="IM643" s="243"/>
      <c r="IN643" s="243"/>
      <c r="IO643" s="243"/>
      <c r="IP643" s="243"/>
      <c r="IQ643" s="243"/>
      <c r="IR643" s="243"/>
      <c r="IS643" s="243"/>
      <c r="IT643" s="243"/>
      <c r="IU643" s="243"/>
      <c r="IV643" s="243"/>
    </row>
    <row r="644" spans="1:256" s="897" customFormat="1" outlineLevel="1">
      <c r="A644" s="608"/>
      <c r="B644" s="970">
        <v>29</v>
      </c>
      <c r="C644" s="971"/>
      <c r="D644" s="615"/>
      <c r="E644" s="616">
        <f t="shared" si="81"/>
        <v>0</v>
      </c>
      <c r="F644" s="616">
        <f t="shared" si="81"/>
        <v>0</v>
      </c>
      <c r="G644" s="616">
        <f t="shared" si="81"/>
        <v>0</v>
      </c>
      <c r="H644" s="616">
        <f t="shared" si="81"/>
        <v>0</v>
      </c>
      <c r="I644" s="616">
        <f t="shared" si="81"/>
        <v>0</v>
      </c>
      <c r="J644" s="616">
        <f t="shared" si="81"/>
        <v>0</v>
      </c>
      <c r="K644" s="616">
        <f t="shared" si="81"/>
        <v>0</v>
      </c>
      <c r="L644" s="616">
        <f t="shared" si="81"/>
        <v>0</v>
      </c>
      <c r="M644" s="616">
        <f t="shared" si="81"/>
        <v>0</v>
      </c>
      <c r="N644" s="616">
        <f t="shared" si="81"/>
        <v>0</v>
      </c>
      <c r="O644" s="616">
        <f t="shared" si="82"/>
        <v>0</v>
      </c>
      <c r="P644" s="616">
        <f t="shared" si="82"/>
        <v>0</v>
      </c>
      <c r="Q644" s="616">
        <f t="shared" si="82"/>
        <v>0</v>
      </c>
      <c r="R644" s="616">
        <f t="shared" si="82"/>
        <v>0</v>
      </c>
      <c r="S644" s="616">
        <f t="shared" si="82"/>
        <v>0</v>
      </c>
      <c r="T644" s="616">
        <f t="shared" si="82"/>
        <v>0</v>
      </c>
      <c r="U644" s="616">
        <f t="shared" si="82"/>
        <v>0</v>
      </c>
      <c r="V644" s="616">
        <f t="shared" si="82"/>
        <v>0</v>
      </c>
      <c r="W644" s="616">
        <f t="shared" si="82"/>
        <v>0</v>
      </c>
      <c r="X644" s="616">
        <f t="shared" si="82"/>
        <v>0</v>
      </c>
      <c r="Y644" s="616">
        <f t="shared" si="83"/>
        <v>0</v>
      </c>
      <c r="Z644" s="616">
        <f t="shared" si="83"/>
        <v>0</v>
      </c>
      <c r="AA644" s="616">
        <f t="shared" si="83"/>
        <v>0</v>
      </c>
      <c r="AB644" s="616">
        <f t="shared" si="83"/>
        <v>0</v>
      </c>
      <c r="AC644" s="616">
        <f t="shared" si="83"/>
        <v>0</v>
      </c>
      <c r="AD644" s="616">
        <f t="shared" si="83"/>
        <v>0</v>
      </c>
      <c r="AE644" s="616">
        <f t="shared" si="83"/>
        <v>0</v>
      </c>
      <c r="AF644" s="616">
        <f t="shared" si="83"/>
        <v>0</v>
      </c>
      <c r="AG644" s="616">
        <f t="shared" si="83"/>
        <v>4.110211652180551E-2</v>
      </c>
      <c r="AH644" s="616">
        <f t="shared" si="83"/>
        <v>3.830358254488142E-2</v>
      </c>
      <c r="AI644" s="616">
        <f t="shared" si="84"/>
        <v>3.7372410573985215E-2</v>
      </c>
      <c r="AJ644" s="616">
        <f t="shared" si="84"/>
        <v>3.6907137795664235E-2</v>
      </c>
      <c r="AK644" s="616">
        <f t="shared" si="84"/>
        <v>3.6628074301008784E-2</v>
      </c>
      <c r="AL644" s="616">
        <f t="shared" si="84"/>
        <v>3.644207369723107E-2</v>
      </c>
      <c r="AM644" s="616">
        <f t="shared" si="84"/>
        <v>3.6309236556395952E-2</v>
      </c>
      <c r="AN644" s="616">
        <f t="shared" si="84"/>
        <v>3.6209619873722287E-2</v>
      </c>
      <c r="AO644" s="616">
        <f t="shared" si="84"/>
        <v>3.6132146851991731E-2</v>
      </c>
      <c r="AP644" s="616">
        <f t="shared" si="84"/>
        <v>3.6070172605106254E-2</v>
      </c>
      <c r="AQ644" s="616">
        <f t="shared" si="84"/>
        <v>3.6019469160295303E-2</v>
      </c>
      <c r="AR644" s="616">
        <f t="shared" si="84"/>
        <v>3.5977218185090365E-2</v>
      </c>
      <c r="AS644" s="616">
        <f t="shared" si="85"/>
        <v>3.5941468705757984E-2</v>
      </c>
      <c r="AT644" s="616">
        <f t="shared" si="85"/>
        <v>3.5910827276781632E-2</v>
      </c>
      <c r="AU644" s="616">
        <f t="shared" si="85"/>
        <v>3.5884272104784065E-2</v>
      </c>
      <c r="AV644" s="616">
        <f t="shared" si="85"/>
        <v>3.586103688769926E-2</v>
      </c>
      <c r="AW644" s="616">
        <f t="shared" si="85"/>
        <v>3.5840535658374417E-2</v>
      </c>
      <c r="AX644" s="616">
        <f t="shared" si="85"/>
        <v>3.5822312684048896E-2</v>
      </c>
      <c r="AY644" s="616">
        <f t="shared" si="85"/>
        <v>3.5806008189291028E-2</v>
      </c>
      <c r="AZ644" s="616">
        <f t="shared" si="85"/>
        <v>3.5791334363438843E-2</v>
      </c>
      <c r="BA644" s="617">
        <f t="shared" si="85"/>
        <v>3.5778058223934428E-2</v>
      </c>
      <c r="BB644" s="243"/>
      <c r="BC644" s="243"/>
      <c r="BD644" s="243"/>
      <c r="BE644" s="243"/>
      <c r="BF644" s="243"/>
      <c r="BG644" s="243"/>
      <c r="BH644" s="243"/>
      <c r="BI644" s="243"/>
      <c r="BJ644" s="243"/>
      <c r="BK644" s="243"/>
      <c r="BL644" s="243"/>
      <c r="BM644" s="243"/>
      <c r="BN644" s="243"/>
      <c r="BO644" s="243"/>
      <c r="BP644" s="243"/>
      <c r="BQ644" s="243"/>
      <c r="BR644" s="243"/>
      <c r="BS644" s="243"/>
      <c r="BT644" s="243"/>
      <c r="BU644" s="243"/>
      <c r="BV644" s="243"/>
      <c r="BW644" s="243"/>
      <c r="BX644" s="243"/>
      <c r="BY644" s="243"/>
      <c r="BZ644" s="243"/>
      <c r="CA644" s="243"/>
      <c r="CB644" s="243"/>
      <c r="CC644" s="243"/>
      <c r="CD644" s="243"/>
      <c r="CE644" s="243"/>
      <c r="CF644" s="243"/>
      <c r="CG644" s="243"/>
      <c r="CH644" s="243"/>
      <c r="CI644" s="243"/>
      <c r="CJ644" s="243"/>
      <c r="CK644" s="243"/>
      <c r="CL644" s="243"/>
      <c r="CM644" s="243"/>
      <c r="CN644" s="243"/>
      <c r="CO644" s="243"/>
      <c r="CP644" s="243"/>
      <c r="CQ644" s="243"/>
      <c r="CR644" s="243"/>
      <c r="CS644" s="243"/>
      <c r="CT644" s="243"/>
      <c r="CU644" s="243"/>
      <c r="CV644" s="243"/>
      <c r="CW644" s="243"/>
      <c r="CX644" s="243"/>
      <c r="CY644" s="243"/>
      <c r="CZ644" s="243"/>
      <c r="DA644" s="243"/>
      <c r="DB644" s="243"/>
      <c r="DC644" s="243"/>
      <c r="DD644" s="243"/>
      <c r="DE644" s="243"/>
      <c r="DF644" s="243"/>
      <c r="DG644" s="243"/>
      <c r="DH644" s="243"/>
      <c r="DI644" s="243"/>
      <c r="DJ644" s="243"/>
      <c r="DK644" s="243"/>
      <c r="DL644" s="243"/>
      <c r="DM644" s="243"/>
      <c r="DN644" s="243"/>
      <c r="DO644" s="243"/>
      <c r="DP644" s="243"/>
      <c r="DQ644" s="243"/>
      <c r="DR644" s="243"/>
      <c r="DS644" s="243"/>
      <c r="DT644" s="243"/>
      <c r="DU644" s="243"/>
      <c r="DV644" s="243"/>
      <c r="DW644" s="243"/>
      <c r="DX644" s="243"/>
      <c r="DY644" s="243"/>
      <c r="DZ644" s="243"/>
      <c r="EA644" s="243"/>
      <c r="EB644" s="243"/>
      <c r="EC644" s="243"/>
      <c r="ED644" s="243"/>
      <c r="EE644" s="243"/>
      <c r="EF644" s="243"/>
      <c r="EG644" s="243"/>
      <c r="EH644" s="243"/>
      <c r="EI644" s="243"/>
      <c r="EJ644" s="243"/>
      <c r="EK644" s="243"/>
      <c r="EL644" s="243"/>
      <c r="EM644" s="243"/>
      <c r="EN644" s="243"/>
      <c r="EO644" s="243"/>
      <c r="EP644" s="243"/>
      <c r="EQ644" s="243"/>
      <c r="ER644" s="243"/>
      <c r="ES644" s="243"/>
      <c r="ET644" s="243"/>
      <c r="EU644" s="243"/>
      <c r="EV644" s="243"/>
      <c r="EW644" s="243"/>
      <c r="EX644" s="243"/>
      <c r="EY644" s="243"/>
      <c r="EZ644" s="243"/>
      <c r="FA644" s="243"/>
      <c r="FB644" s="243"/>
      <c r="FC644" s="243"/>
      <c r="FD644" s="243"/>
      <c r="FE644" s="243"/>
      <c r="FF644" s="243"/>
      <c r="FG644" s="243"/>
      <c r="FH644" s="243"/>
      <c r="FI644" s="243"/>
      <c r="FJ644" s="243"/>
      <c r="FK644" s="243"/>
      <c r="FL644" s="243"/>
      <c r="FM644" s="243"/>
      <c r="FN644" s="243"/>
      <c r="FO644" s="243"/>
      <c r="FP644" s="243"/>
      <c r="FQ644" s="243"/>
      <c r="FR644" s="243"/>
      <c r="FS644" s="243"/>
      <c r="FT644" s="243"/>
      <c r="FU644" s="243"/>
      <c r="FV644" s="243"/>
      <c r="FW644" s="243"/>
      <c r="FX644" s="243"/>
      <c r="FY644" s="243"/>
      <c r="FZ644" s="243"/>
      <c r="GA644" s="243"/>
      <c r="GB644" s="243"/>
      <c r="GC644" s="243"/>
      <c r="GD644" s="243"/>
      <c r="GE644" s="243"/>
      <c r="GF644" s="243"/>
      <c r="GG644" s="243"/>
      <c r="GH644" s="243"/>
      <c r="GI644" s="243"/>
      <c r="GJ644" s="243"/>
      <c r="GK644" s="243"/>
      <c r="GL644" s="243"/>
      <c r="GM644" s="243"/>
      <c r="GN644" s="243"/>
      <c r="GO644" s="243"/>
      <c r="GP644" s="243"/>
      <c r="GQ644" s="243"/>
      <c r="GR644" s="243"/>
      <c r="GS644" s="243"/>
      <c r="GT644" s="243"/>
      <c r="GU644" s="243"/>
      <c r="GV644" s="243"/>
      <c r="GW644" s="243"/>
      <c r="GX644" s="243"/>
      <c r="GY644" s="243"/>
      <c r="GZ644" s="243"/>
      <c r="HA644" s="243"/>
      <c r="HB644" s="243"/>
      <c r="HC644" s="243"/>
      <c r="HD644" s="243"/>
      <c r="HE644" s="243"/>
      <c r="HF644" s="243"/>
      <c r="HG644" s="243"/>
      <c r="HH644" s="243"/>
      <c r="HI644" s="243"/>
      <c r="HJ644" s="243"/>
      <c r="HK644" s="243"/>
      <c r="HL644" s="243"/>
      <c r="HM644" s="243"/>
      <c r="HN644" s="243"/>
      <c r="HO644" s="243"/>
      <c r="HP644" s="243"/>
      <c r="HQ644" s="243"/>
      <c r="HR644" s="243"/>
      <c r="HS644" s="243"/>
      <c r="HT644" s="243"/>
      <c r="HU644" s="243"/>
      <c r="HV644" s="243"/>
      <c r="HW644" s="243"/>
      <c r="HX644" s="243"/>
      <c r="HY644" s="243"/>
      <c r="HZ644" s="243"/>
      <c r="IA644" s="243"/>
      <c r="IB644" s="243"/>
      <c r="IC644" s="243"/>
      <c r="ID644" s="243"/>
      <c r="IE644" s="243"/>
      <c r="IF644" s="243"/>
      <c r="IG644" s="243"/>
      <c r="IH644" s="243"/>
      <c r="II644" s="243"/>
      <c r="IJ644" s="243"/>
      <c r="IK644" s="243"/>
      <c r="IL644" s="243"/>
      <c r="IM644" s="243"/>
      <c r="IN644" s="243"/>
      <c r="IO644" s="243"/>
      <c r="IP644" s="243"/>
      <c r="IQ644" s="243"/>
      <c r="IR644" s="243"/>
      <c r="IS644" s="243"/>
      <c r="IT644" s="243"/>
      <c r="IU644" s="243"/>
      <c r="IV644" s="243"/>
    </row>
    <row r="645" spans="1:256" s="897" customFormat="1" outlineLevel="1">
      <c r="A645" s="608"/>
      <c r="B645" s="970">
        <v>30</v>
      </c>
      <c r="C645" s="971"/>
      <c r="D645" s="615"/>
      <c r="E645" s="616">
        <f t="shared" si="81"/>
        <v>0</v>
      </c>
      <c r="F645" s="616">
        <f t="shared" si="81"/>
        <v>0</v>
      </c>
      <c r="G645" s="616">
        <f t="shared" si="81"/>
        <v>0</v>
      </c>
      <c r="H645" s="616">
        <f t="shared" si="81"/>
        <v>0</v>
      </c>
      <c r="I645" s="616">
        <f t="shared" si="81"/>
        <v>0</v>
      </c>
      <c r="J645" s="616">
        <f t="shared" si="81"/>
        <v>0</v>
      </c>
      <c r="K645" s="616">
        <f t="shared" si="81"/>
        <v>0</v>
      </c>
      <c r="L645" s="616">
        <f t="shared" si="81"/>
        <v>0</v>
      </c>
      <c r="M645" s="616">
        <f t="shared" si="81"/>
        <v>0</v>
      </c>
      <c r="N645" s="616">
        <f t="shared" si="81"/>
        <v>0</v>
      </c>
      <c r="O645" s="616">
        <f t="shared" si="82"/>
        <v>0</v>
      </c>
      <c r="P645" s="616">
        <f t="shared" si="82"/>
        <v>0</v>
      </c>
      <c r="Q645" s="616">
        <f t="shared" si="82"/>
        <v>0</v>
      </c>
      <c r="R645" s="616">
        <f t="shared" si="82"/>
        <v>0</v>
      </c>
      <c r="S645" s="616">
        <f t="shared" si="82"/>
        <v>0</v>
      </c>
      <c r="T645" s="616">
        <f t="shared" si="82"/>
        <v>0</v>
      </c>
      <c r="U645" s="616">
        <f t="shared" si="82"/>
        <v>0</v>
      </c>
      <c r="V645" s="616">
        <f t="shared" si="82"/>
        <v>0</v>
      </c>
      <c r="W645" s="616">
        <f t="shared" si="82"/>
        <v>0</v>
      </c>
      <c r="X645" s="616">
        <f t="shared" si="82"/>
        <v>0</v>
      </c>
      <c r="Y645" s="616">
        <f t="shared" si="83"/>
        <v>0</v>
      </c>
      <c r="Z645" s="616">
        <f t="shared" si="83"/>
        <v>0</v>
      </c>
      <c r="AA645" s="616">
        <f t="shared" si="83"/>
        <v>0</v>
      </c>
      <c r="AB645" s="616">
        <f t="shared" si="83"/>
        <v>0</v>
      </c>
      <c r="AC645" s="616">
        <f t="shared" si="83"/>
        <v>0</v>
      </c>
      <c r="AD645" s="616">
        <f t="shared" si="83"/>
        <v>0</v>
      </c>
      <c r="AE645" s="616">
        <f t="shared" si="83"/>
        <v>0</v>
      </c>
      <c r="AF645" s="616">
        <f t="shared" si="83"/>
        <v>0</v>
      </c>
      <c r="AG645" s="616">
        <f t="shared" si="83"/>
        <v>0</v>
      </c>
      <c r="AH645" s="616">
        <f t="shared" si="83"/>
        <v>3.5512571165688955E-2</v>
      </c>
      <c r="AI645" s="616">
        <f t="shared" si="84"/>
        <v>3.5512571165689177E-2</v>
      </c>
      <c r="AJ645" s="616">
        <f t="shared" si="84"/>
        <v>3.5512571165689177E-2</v>
      </c>
      <c r="AK645" s="616">
        <f t="shared" si="84"/>
        <v>3.5512571165689177E-2</v>
      </c>
      <c r="AL645" s="616">
        <f t="shared" si="84"/>
        <v>3.5512571165689177E-2</v>
      </c>
      <c r="AM645" s="616">
        <f t="shared" si="84"/>
        <v>3.5512571165689177E-2</v>
      </c>
      <c r="AN645" s="616">
        <f t="shared" si="84"/>
        <v>3.5512571165689177E-2</v>
      </c>
      <c r="AO645" s="616">
        <f t="shared" si="84"/>
        <v>3.5512571165689177E-2</v>
      </c>
      <c r="AP645" s="616">
        <f t="shared" si="84"/>
        <v>3.5512571165689177E-2</v>
      </c>
      <c r="AQ645" s="616">
        <f t="shared" si="84"/>
        <v>3.5512571165689177E-2</v>
      </c>
      <c r="AR645" s="616">
        <f t="shared" si="84"/>
        <v>3.5512571165689177E-2</v>
      </c>
      <c r="AS645" s="616">
        <f t="shared" si="85"/>
        <v>3.5512571165689177E-2</v>
      </c>
      <c r="AT645" s="616">
        <f t="shared" si="85"/>
        <v>3.5512571165689177E-2</v>
      </c>
      <c r="AU645" s="616">
        <f t="shared" si="85"/>
        <v>3.5512571165689177E-2</v>
      </c>
      <c r="AV645" s="616">
        <f t="shared" si="85"/>
        <v>3.5512571165689177E-2</v>
      </c>
      <c r="AW645" s="616">
        <f t="shared" si="85"/>
        <v>3.5512571165689177E-2</v>
      </c>
      <c r="AX645" s="616">
        <f t="shared" si="85"/>
        <v>3.5512571165689177E-2</v>
      </c>
      <c r="AY645" s="616">
        <f t="shared" si="85"/>
        <v>3.5512571165689177E-2</v>
      </c>
      <c r="AZ645" s="616">
        <f t="shared" si="85"/>
        <v>3.5512571165689177E-2</v>
      </c>
      <c r="BA645" s="617">
        <f t="shared" si="85"/>
        <v>3.5512571165689177E-2</v>
      </c>
      <c r="BB645" s="243"/>
      <c r="BC645" s="243"/>
      <c r="BD645" s="243"/>
      <c r="BE645" s="243"/>
      <c r="BF645" s="243"/>
      <c r="BG645" s="243"/>
      <c r="BH645" s="243"/>
      <c r="BI645" s="243"/>
      <c r="BJ645" s="243"/>
      <c r="BK645" s="243"/>
      <c r="BL645" s="243"/>
      <c r="BM645" s="243"/>
      <c r="BN645" s="243"/>
      <c r="BO645" s="243"/>
      <c r="BP645" s="243"/>
      <c r="BQ645" s="243"/>
      <c r="BR645" s="243"/>
      <c r="BS645" s="243"/>
      <c r="BT645" s="243"/>
      <c r="BU645" s="243"/>
      <c r="BV645" s="243"/>
      <c r="BW645" s="243"/>
      <c r="BX645" s="243"/>
      <c r="BY645" s="243"/>
      <c r="BZ645" s="243"/>
      <c r="CA645" s="243"/>
      <c r="CB645" s="243"/>
      <c r="CC645" s="243"/>
      <c r="CD645" s="243"/>
      <c r="CE645" s="243"/>
      <c r="CF645" s="243"/>
      <c r="CG645" s="243"/>
      <c r="CH645" s="243"/>
      <c r="CI645" s="243"/>
      <c r="CJ645" s="243"/>
      <c r="CK645" s="243"/>
      <c r="CL645" s="243"/>
      <c r="CM645" s="243"/>
      <c r="CN645" s="243"/>
      <c r="CO645" s="243"/>
      <c r="CP645" s="243"/>
      <c r="CQ645" s="243"/>
      <c r="CR645" s="243"/>
      <c r="CS645" s="243"/>
      <c r="CT645" s="243"/>
      <c r="CU645" s="243"/>
      <c r="CV645" s="243"/>
      <c r="CW645" s="243"/>
      <c r="CX645" s="243"/>
      <c r="CY645" s="243"/>
      <c r="CZ645" s="243"/>
      <c r="DA645" s="243"/>
      <c r="DB645" s="243"/>
      <c r="DC645" s="243"/>
      <c r="DD645" s="243"/>
      <c r="DE645" s="243"/>
      <c r="DF645" s="243"/>
      <c r="DG645" s="243"/>
      <c r="DH645" s="243"/>
      <c r="DI645" s="243"/>
      <c r="DJ645" s="243"/>
      <c r="DK645" s="243"/>
      <c r="DL645" s="243"/>
      <c r="DM645" s="243"/>
      <c r="DN645" s="243"/>
      <c r="DO645" s="243"/>
      <c r="DP645" s="243"/>
      <c r="DQ645" s="243"/>
      <c r="DR645" s="243"/>
      <c r="DS645" s="243"/>
      <c r="DT645" s="243"/>
      <c r="DU645" s="243"/>
      <c r="DV645" s="243"/>
      <c r="DW645" s="243"/>
      <c r="DX645" s="243"/>
      <c r="DY645" s="243"/>
      <c r="DZ645" s="243"/>
      <c r="EA645" s="243"/>
      <c r="EB645" s="243"/>
      <c r="EC645" s="243"/>
      <c r="ED645" s="243"/>
      <c r="EE645" s="243"/>
      <c r="EF645" s="243"/>
      <c r="EG645" s="243"/>
      <c r="EH645" s="243"/>
      <c r="EI645" s="243"/>
      <c r="EJ645" s="243"/>
      <c r="EK645" s="243"/>
      <c r="EL645" s="243"/>
      <c r="EM645" s="243"/>
      <c r="EN645" s="243"/>
      <c r="EO645" s="243"/>
      <c r="EP645" s="243"/>
      <c r="EQ645" s="243"/>
      <c r="ER645" s="243"/>
      <c r="ES645" s="243"/>
      <c r="ET645" s="243"/>
      <c r="EU645" s="243"/>
      <c r="EV645" s="243"/>
      <c r="EW645" s="243"/>
      <c r="EX645" s="243"/>
      <c r="EY645" s="243"/>
      <c r="EZ645" s="243"/>
      <c r="FA645" s="243"/>
      <c r="FB645" s="243"/>
      <c r="FC645" s="243"/>
      <c r="FD645" s="243"/>
      <c r="FE645" s="243"/>
      <c r="FF645" s="243"/>
      <c r="FG645" s="243"/>
      <c r="FH645" s="243"/>
      <c r="FI645" s="243"/>
      <c r="FJ645" s="243"/>
      <c r="FK645" s="243"/>
      <c r="FL645" s="243"/>
      <c r="FM645" s="243"/>
      <c r="FN645" s="243"/>
      <c r="FO645" s="243"/>
      <c r="FP645" s="243"/>
      <c r="FQ645" s="243"/>
      <c r="FR645" s="243"/>
      <c r="FS645" s="243"/>
      <c r="FT645" s="243"/>
      <c r="FU645" s="243"/>
      <c r="FV645" s="243"/>
      <c r="FW645" s="243"/>
      <c r="FX645" s="243"/>
      <c r="FY645" s="243"/>
      <c r="FZ645" s="243"/>
      <c r="GA645" s="243"/>
      <c r="GB645" s="243"/>
      <c r="GC645" s="243"/>
      <c r="GD645" s="243"/>
      <c r="GE645" s="243"/>
      <c r="GF645" s="243"/>
      <c r="GG645" s="243"/>
      <c r="GH645" s="243"/>
      <c r="GI645" s="243"/>
      <c r="GJ645" s="243"/>
      <c r="GK645" s="243"/>
      <c r="GL645" s="243"/>
      <c r="GM645" s="243"/>
      <c r="GN645" s="243"/>
      <c r="GO645" s="243"/>
      <c r="GP645" s="243"/>
      <c r="GQ645" s="243"/>
      <c r="GR645" s="243"/>
      <c r="GS645" s="243"/>
      <c r="GT645" s="243"/>
      <c r="GU645" s="243"/>
      <c r="GV645" s="243"/>
      <c r="GW645" s="243"/>
      <c r="GX645" s="243"/>
      <c r="GY645" s="243"/>
      <c r="GZ645" s="243"/>
      <c r="HA645" s="243"/>
      <c r="HB645" s="243"/>
      <c r="HC645" s="243"/>
      <c r="HD645" s="243"/>
      <c r="HE645" s="243"/>
      <c r="HF645" s="243"/>
      <c r="HG645" s="243"/>
      <c r="HH645" s="243"/>
      <c r="HI645" s="243"/>
      <c r="HJ645" s="243"/>
      <c r="HK645" s="243"/>
      <c r="HL645" s="243"/>
      <c r="HM645" s="243"/>
      <c r="HN645" s="243"/>
      <c r="HO645" s="243"/>
      <c r="HP645" s="243"/>
      <c r="HQ645" s="243"/>
      <c r="HR645" s="243"/>
      <c r="HS645" s="243"/>
      <c r="HT645" s="243"/>
      <c r="HU645" s="243"/>
      <c r="HV645" s="243"/>
      <c r="HW645" s="243"/>
      <c r="HX645" s="243"/>
      <c r="HY645" s="243"/>
      <c r="HZ645" s="243"/>
      <c r="IA645" s="243"/>
      <c r="IB645" s="243"/>
      <c r="IC645" s="243"/>
      <c r="ID645" s="243"/>
      <c r="IE645" s="243"/>
      <c r="IF645" s="243"/>
      <c r="IG645" s="243"/>
      <c r="IH645" s="243"/>
      <c r="II645" s="243"/>
      <c r="IJ645" s="243"/>
      <c r="IK645" s="243"/>
      <c r="IL645" s="243"/>
      <c r="IM645" s="243"/>
      <c r="IN645" s="243"/>
      <c r="IO645" s="243"/>
      <c r="IP645" s="243"/>
      <c r="IQ645" s="243"/>
      <c r="IR645" s="243"/>
      <c r="IS645" s="243"/>
      <c r="IT645" s="243"/>
      <c r="IU645" s="243"/>
      <c r="IV645" s="243"/>
    </row>
    <row r="646" spans="1:256" s="897" customFormat="1" outlineLevel="1">
      <c r="A646" s="608"/>
      <c r="B646" s="970">
        <v>31</v>
      </c>
      <c r="C646" s="971"/>
      <c r="D646" s="615"/>
      <c r="E646" s="616">
        <f t="shared" ref="E646:N655" si="86">IF(E$3&gt;$B646,(((1+E$615)^E$3)/((1+HLOOKUP($B646,$D$614:$AG$615,2))^$B646))^(1/(E$3-$B646))-1,0)</f>
        <v>0</v>
      </c>
      <c r="F646" s="616">
        <f t="shared" si="86"/>
        <v>0</v>
      </c>
      <c r="G646" s="616">
        <f t="shared" si="86"/>
        <v>0</v>
      </c>
      <c r="H646" s="616">
        <f t="shared" si="86"/>
        <v>0</v>
      </c>
      <c r="I646" s="616">
        <f t="shared" si="86"/>
        <v>0</v>
      </c>
      <c r="J646" s="616">
        <f t="shared" si="86"/>
        <v>0</v>
      </c>
      <c r="K646" s="616">
        <f t="shared" si="86"/>
        <v>0</v>
      </c>
      <c r="L646" s="616">
        <f t="shared" si="86"/>
        <v>0</v>
      </c>
      <c r="M646" s="616">
        <f t="shared" si="86"/>
        <v>0</v>
      </c>
      <c r="N646" s="616">
        <f t="shared" si="86"/>
        <v>0</v>
      </c>
      <c r="O646" s="616">
        <f t="shared" ref="O646:X655" si="87">IF(O$3&gt;$B646,(((1+O$615)^O$3)/((1+HLOOKUP($B646,$D$614:$AG$615,2))^$B646))^(1/(O$3-$B646))-1,0)</f>
        <v>0</v>
      </c>
      <c r="P646" s="616">
        <f t="shared" si="87"/>
        <v>0</v>
      </c>
      <c r="Q646" s="616">
        <f t="shared" si="87"/>
        <v>0</v>
      </c>
      <c r="R646" s="616">
        <f t="shared" si="87"/>
        <v>0</v>
      </c>
      <c r="S646" s="616">
        <f t="shared" si="87"/>
        <v>0</v>
      </c>
      <c r="T646" s="616">
        <f t="shared" si="87"/>
        <v>0</v>
      </c>
      <c r="U646" s="616">
        <f t="shared" si="87"/>
        <v>0</v>
      </c>
      <c r="V646" s="616">
        <f t="shared" si="87"/>
        <v>0</v>
      </c>
      <c r="W646" s="616">
        <f t="shared" si="87"/>
        <v>0</v>
      </c>
      <c r="X646" s="616">
        <f t="shared" si="87"/>
        <v>0</v>
      </c>
      <c r="Y646" s="616">
        <f t="shared" ref="Y646:AH655" si="88">IF(Y$3&gt;$B646,(((1+Y$615)^Y$3)/((1+HLOOKUP($B646,$D$614:$AG$615,2))^$B646))^(1/(Y$3-$B646))-1,0)</f>
        <v>0</v>
      </c>
      <c r="Z646" s="616">
        <f t="shared" si="88"/>
        <v>0</v>
      </c>
      <c r="AA646" s="616">
        <f t="shared" si="88"/>
        <v>0</v>
      </c>
      <c r="AB646" s="616">
        <f t="shared" si="88"/>
        <v>0</v>
      </c>
      <c r="AC646" s="616">
        <f t="shared" si="88"/>
        <v>0</v>
      </c>
      <c r="AD646" s="616">
        <f t="shared" si="88"/>
        <v>0</v>
      </c>
      <c r="AE646" s="616">
        <f t="shared" si="88"/>
        <v>0</v>
      </c>
      <c r="AF646" s="616">
        <f t="shared" si="88"/>
        <v>0</v>
      </c>
      <c r="AG646" s="616">
        <f t="shared" si="88"/>
        <v>0</v>
      </c>
      <c r="AH646" s="616">
        <f t="shared" si="88"/>
        <v>0</v>
      </c>
      <c r="AI646" s="616">
        <f t="shared" ref="AI646:AR655" si="89">IF(AI$3&gt;$B646,(((1+AI$615)^AI$3)/((1+HLOOKUP($B646,$D$614:$AG$615,2))^$B646))^(1/(AI$3-$B646))-1,0)</f>
        <v>3.5512571165689177E-2</v>
      </c>
      <c r="AJ646" s="616">
        <f t="shared" si="89"/>
        <v>3.5512571165689177E-2</v>
      </c>
      <c r="AK646" s="616">
        <f t="shared" si="89"/>
        <v>3.5512571165689177E-2</v>
      </c>
      <c r="AL646" s="616">
        <f t="shared" si="89"/>
        <v>3.5512571165689177E-2</v>
      </c>
      <c r="AM646" s="616">
        <f t="shared" si="89"/>
        <v>3.5512571165689177E-2</v>
      </c>
      <c r="AN646" s="616">
        <f t="shared" si="89"/>
        <v>3.5512571165689177E-2</v>
      </c>
      <c r="AO646" s="616">
        <f t="shared" si="89"/>
        <v>3.5512571165689177E-2</v>
      </c>
      <c r="AP646" s="616">
        <f t="shared" si="89"/>
        <v>3.5512571165689177E-2</v>
      </c>
      <c r="AQ646" s="616">
        <f t="shared" si="89"/>
        <v>3.5512571165689177E-2</v>
      </c>
      <c r="AR646" s="616">
        <f t="shared" si="89"/>
        <v>3.5512571165689177E-2</v>
      </c>
      <c r="AS646" s="616">
        <f t="shared" ref="AS646:BA655" si="90">IF(AS$3&gt;$B646,(((1+AS$615)^AS$3)/((1+HLOOKUP($B646,$D$614:$AG$615,2))^$B646))^(1/(AS$3-$B646))-1,0)</f>
        <v>3.5512571165689177E-2</v>
      </c>
      <c r="AT646" s="616">
        <f t="shared" si="90"/>
        <v>3.5512571165689177E-2</v>
      </c>
      <c r="AU646" s="616">
        <f t="shared" si="90"/>
        <v>3.5512571165689177E-2</v>
      </c>
      <c r="AV646" s="616">
        <f t="shared" si="90"/>
        <v>3.5512571165689177E-2</v>
      </c>
      <c r="AW646" s="616">
        <f t="shared" si="90"/>
        <v>3.5512571165689177E-2</v>
      </c>
      <c r="AX646" s="616">
        <f t="shared" si="90"/>
        <v>3.5512571165689177E-2</v>
      </c>
      <c r="AY646" s="616">
        <f t="shared" si="90"/>
        <v>3.5512571165689177E-2</v>
      </c>
      <c r="AZ646" s="616">
        <f t="shared" si="90"/>
        <v>3.5512571165689177E-2</v>
      </c>
      <c r="BA646" s="617">
        <f t="shared" si="90"/>
        <v>3.5512571165689177E-2</v>
      </c>
      <c r="BB646" s="243"/>
      <c r="BC646" s="243"/>
      <c r="BD646" s="243"/>
      <c r="BE646" s="243"/>
      <c r="BF646" s="243"/>
      <c r="BG646" s="243"/>
      <c r="BH646" s="243"/>
      <c r="BI646" s="243"/>
      <c r="BJ646" s="243"/>
      <c r="BK646" s="243"/>
      <c r="BL646" s="243"/>
      <c r="BM646" s="243"/>
      <c r="BN646" s="243"/>
      <c r="BO646" s="243"/>
      <c r="BP646" s="243"/>
      <c r="BQ646" s="243"/>
      <c r="BR646" s="243"/>
      <c r="BS646" s="243"/>
      <c r="BT646" s="243"/>
      <c r="BU646" s="243"/>
      <c r="BV646" s="243"/>
      <c r="BW646" s="243"/>
      <c r="BX646" s="243"/>
      <c r="BY646" s="243"/>
      <c r="BZ646" s="243"/>
      <c r="CA646" s="243"/>
      <c r="CB646" s="243"/>
      <c r="CC646" s="243"/>
      <c r="CD646" s="243"/>
      <c r="CE646" s="243"/>
      <c r="CF646" s="243"/>
      <c r="CG646" s="243"/>
      <c r="CH646" s="243"/>
      <c r="CI646" s="243"/>
      <c r="CJ646" s="243"/>
      <c r="CK646" s="243"/>
      <c r="CL646" s="243"/>
      <c r="CM646" s="243"/>
      <c r="CN646" s="243"/>
      <c r="CO646" s="243"/>
      <c r="CP646" s="243"/>
      <c r="CQ646" s="243"/>
      <c r="CR646" s="243"/>
      <c r="CS646" s="243"/>
      <c r="CT646" s="243"/>
      <c r="CU646" s="243"/>
      <c r="CV646" s="243"/>
      <c r="CW646" s="243"/>
      <c r="CX646" s="243"/>
      <c r="CY646" s="243"/>
      <c r="CZ646" s="243"/>
      <c r="DA646" s="243"/>
      <c r="DB646" s="243"/>
      <c r="DC646" s="243"/>
      <c r="DD646" s="243"/>
      <c r="DE646" s="243"/>
      <c r="DF646" s="243"/>
      <c r="DG646" s="243"/>
      <c r="DH646" s="243"/>
      <c r="DI646" s="243"/>
      <c r="DJ646" s="243"/>
      <c r="DK646" s="243"/>
      <c r="DL646" s="243"/>
      <c r="DM646" s="243"/>
      <c r="DN646" s="243"/>
      <c r="DO646" s="243"/>
      <c r="DP646" s="243"/>
      <c r="DQ646" s="243"/>
      <c r="DR646" s="243"/>
      <c r="DS646" s="243"/>
      <c r="DT646" s="243"/>
      <c r="DU646" s="243"/>
      <c r="DV646" s="243"/>
      <c r="DW646" s="243"/>
      <c r="DX646" s="243"/>
      <c r="DY646" s="243"/>
      <c r="DZ646" s="243"/>
      <c r="EA646" s="243"/>
      <c r="EB646" s="243"/>
      <c r="EC646" s="243"/>
      <c r="ED646" s="243"/>
      <c r="EE646" s="243"/>
      <c r="EF646" s="243"/>
      <c r="EG646" s="243"/>
      <c r="EH646" s="243"/>
      <c r="EI646" s="243"/>
      <c r="EJ646" s="243"/>
      <c r="EK646" s="243"/>
      <c r="EL646" s="243"/>
      <c r="EM646" s="243"/>
      <c r="EN646" s="243"/>
      <c r="EO646" s="243"/>
      <c r="EP646" s="243"/>
      <c r="EQ646" s="243"/>
      <c r="ER646" s="243"/>
      <c r="ES646" s="243"/>
      <c r="ET646" s="243"/>
      <c r="EU646" s="243"/>
      <c r="EV646" s="243"/>
      <c r="EW646" s="243"/>
      <c r="EX646" s="243"/>
      <c r="EY646" s="243"/>
      <c r="EZ646" s="243"/>
      <c r="FA646" s="243"/>
      <c r="FB646" s="243"/>
      <c r="FC646" s="243"/>
      <c r="FD646" s="243"/>
      <c r="FE646" s="243"/>
      <c r="FF646" s="243"/>
      <c r="FG646" s="243"/>
      <c r="FH646" s="243"/>
      <c r="FI646" s="243"/>
      <c r="FJ646" s="243"/>
      <c r="FK646" s="243"/>
      <c r="FL646" s="243"/>
      <c r="FM646" s="243"/>
      <c r="FN646" s="243"/>
      <c r="FO646" s="243"/>
      <c r="FP646" s="243"/>
      <c r="FQ646" s="243"/>
      <c r="FR646" s="243"/>
      <c r="FS646" s="243"/>
      <c r="FT646" s="243"/>
      <c r="FU646" s="243"/>
      <c r="FV646" s="243"/>
      <c r="FW646" s="243"/>
      <c r="FX646" s="243"/>
      <c r="FY646" s="243"/>
      <c r="FZ646" s="243"/>
      <c r="GA646" s="243"/>
      <c r="GB646" s="243"/>
      <c r="GC646" s="243"/>
      <c r="GD646" s="243"/>
      <c r="GE646" s="243"/>
      <c r="GF646" s="243"/>
      <c r="GG646" s="243"/>
      <c r="GH646" s="243"/>
      <c r="GI646" s="243"/>
      <c r="GJ646" s="243"/>
      <c r="GK646" s="243"/>
      <c r="GL646" s="243"/>
      <c r="GM646" s="243"/>
      <c r="GN646" s="243"/>
      <c r="GO646" s="243"/>
      <c r="GP646" s="243"/>
      <c r="GQ646" s="243"/>
      <c r="GR646" s="243"/>
      <c r="GS646" s="243"/>
      <c r="GT646" s="243"/>
      <c r="GU646" s="243"/>
      <c r="GV646" s="243"/>
      <c r="GW646" s="243"/>
      <c r="GX646" s="243"/>
      <c r="GY646" s="243"/>
      <c r="GZ646" s="243"/>
      <c r="HA646" s="243"/>
      <c r="HB646" s="243"/>
      <c r="HC646" s="243"/>
      <c r="HD646" s="243"/>
      <c r="HE646" s="243"/>
      <c r="HF646" s="243"/>
      <c r="HG646" s="243"/>
      <c r="HH646" s="243"/>
      <c r="HI646" s="243"/>
      <c r="HJ646" s="243"/>
      <c r="HK646" s="243"/>
      <c r="HL646" s="243"/>
      <c r="HM646" s="243"/>
      <c r="HN646" s="243"/>
      <c r="HO646" s="243"/>
      <c r="HP646" s="243"/>
      <c r="HQ646" s="243"/>
      <c r="HR646" s="243"/>
      <c r="HS646" s="243"/>
      <c r="HT646" s="243"/>
      <c r="HU646" s="243"/>
      <c r="HV646" s="243"/>
      <c r="HW646" s="243"/>
      <c r="HX646" s="243"/>
      <c r="HY646" s="243"/>
      <c r="HZ646" s="243"/>
      <c r="IA646" s="243"/>
      <c r="IB646" s="243"/>
      <c r="IC646" s="243"/>
      <c r="ID646" s="243"/>
      <c r="IE646" s="243"/>
      <c r="IF646" s="243"/>
      <c r="IG646" s="243"/>
      <c r="IH646" s="243"/>
      <c r="II646" s="243"/>
      <c r="IJ646" s="243"/>
      <c r="IK646" s="243"/>
      <c r="IL646" s="243"/>
      <c r="IM646" s="243"/>
      <c r="IN646" s="243"/>
      <c r="IO646" s="243"/>
      <c r="IP646" s="243"/>
      <c r="IQ646" s="243"/>
      <c r="IR646" s="243"/>
      <c r="IS646" s="243"/>
      <c r="IT646" s="243"/>
      <c r="IU646" s="243"/>
      <c r="IV646" s="243"/>
    </row>
    <row r="647" spans="1:256" s="897" customFormat="1" outlineLevel="1">
      <c r="A647" s="608"/>
      <c r="B647" s="970">
        <v>32</v>
      </c>
      <c r="C647" s="971"/>
      <c r="D647" s="615"/>
      <c r="E647" s="616">
        <f t="shared" si="86"/>
        <v>0</v>
      </c>
      <c r="F647" s="616">
        <f t="shared" si="86"/>
        <v>0</v>
      </c>
      <c r="G647" s="616">
        <f t="shared" si="86"/>
        <v>0</v>
      </c>
      <c r="H647" s="616">
        <f t="shared" si="86"/>
        <v>0</v>
      </c>
      <c r="I647" s="616">
        <f t="shared" si="86"/>
        <v>0</v>
      </c>
      <c r="J647" s="616">
        <f t="shared" si="86"/>
        <v>0</v>
      </c>
      <c r="K647" s="616">
        <f t="shared" si="86"/>
        <v>0</v>
      </c>
      <c r="L647" s="616">
        <f t="shared" si="86"/>
        <v>0</v>
      </c>
      <c r="M647" s="616">
        <f t="shared" si="86"/>
        <v>0</v>
      </c>
      <c r="N647" s="616">
        <f t="shared" si="86"/>
        <v>0</v>
      </c>
      <c r="O647" s="616">
        <f t="shared" si="87"/>
        <v>0</v>
      </c>
      <c r="P647" s="616">
        <f t="shared" si="87"/>
        <v>0</v>
      </c>
      <c r="Q647" s="616">
        <f t="shared" si="87"/>
        <v>0</v>
      </c>
      <c r="R647" s="616">
        <f t="shared" si="87"/>
        <v>0</v>
      </c>
      <c r="S647" s="616">
        <f t="shared" si="87"/>
        <v>0</v>
      </c>
      <c r="T647" s="616">
        <f t="shared" si="87"/>
        <v>0</v>
      </c>
      <c r="U647" s="616">
        <f t="shared" si="87"/>
        <v>0</v>
      </c>
      <c r="V647" s="616">
        <f t="shared" si="87"/>
        <v>0</v>
      </c>
      <c r="W647" s="616">
        <f t="shared" si="87"/>
        <v>0</v>
      </c>
      <c r="X647" s="616">
        <f t="shared" si="87"/>
        <v>0</v>
      </c>
      <c r="Y647" s="616">
        <f t="shared" si="88"/>
        <v>0</v>
      </c>
      <c r="Z647" s="616">
        <f t="shared" si="88"/>
        <v>0</v>
      </c>
      <c r="AA647" s="616">
        <f t="shared" si="88"/>
        <v>0</v>
      </c>
      <c r="AB647" s="616">
        <f t="shared" si="88"/>
        <v>0</v>
      </c>
      <c r="AC647" s="616">
        <f t="shared" si="88"/>
        <v>0</v>
      </c>
      <c r="AD647" s="616">
        <f t="shared" si="88"/>
        <v>0</v>
      </c>
      <c r="AE647" s="616">
        <f t="shared" si="88"/>
        <v>0</v>
      </c>
      <c r="AF647" s="616">
        <f t="shared" si="88"/>
        <v>0</v>
      </c>
      <c r="AG647" s="616">
        <f t="shared" si="88"/>
        <v>0</v>
      </c>
      <c r="AH647" s="616">
        <f t="shared" si="88"/>
        <v>0</v>
      </c>
      <c r="AI647" s="616">
        <f t="shared" si="89"/>
        <v>0</v>
      </c>
      <c r="AJ647" s="616">
        <f t="shared" si="89"/>
        <v>3.5512571165689177E-2</v>
      </c>
      <c r="AK647" s="616">
        <f t="shared" si="89"/>
        <v>3.5512571165689177E-2</v>
      </c>
      <c r="AL647" s="616">
        <f t="shared" si="89"/>
        <v>3.5512571165689177E-2</v>
      </c>
      <c r="AM647" s="616">
        <f t="shared" si="89"/>
        <v>3.5512571165689177E-2</v>
      </c>
      <c r="AN647" s="616">
        <f t="shared" si="89"/>
        <v>3.5512571165689177E-2</v>
      </c>
      <c r="AO647" s="616">
        <f t="shared" si="89"/>
        <v>3.5512571165689177E-2</v>
      </c>
      <c r="AP647" s="616">
        <f t="shared" si="89"/>
        <v>3.5512571165689177E-2</v>
      </c>
      <c r="AQ647" s="616">
        <f t="shared" si="89"/>
        <v>3.5512571165689177E-2</v>
      </c>
      <c r="AR647" s="616">
        <f t="shared" si="89"/>
        <v>3.5512571165689177E-2</v>
      </c>
      <c r="AS647" s="616">
        <f t="shared" si="90"/>
        <v>3.5512571165689177E-2</v>
      </c>
      <c r="AT647" s="616">
        <f t="shared" si="90"/>
        <v>3.5512571165689177E-2</v>
      </c>
      <c r="AU647" s="616">
        <f t="shared" si="90"/>
        <v>3.5512571165689177E-2</v>
      </c>
      <c r="AV647" s="616">
        <f t="shared" si="90"/>
        <v>3.5512571165689177E-2</v>
      </c>
      <c r="AW647" s="616">
        <f t="shared" si="90"/>
        <v>3.5512571165689177E-2</v>
      </c>
      <c r="AX647" s="616">
        <f t="shared" si="90"/>
        <v>3.5512571165689177E-2</v>
      </c>
      <c r="AY647" s="616">
        <f t="shared" si="90"/>
        <v>3.5512571165689177E-2</v>
      </c>
      <c r="AZ647" s="616">
        <f t="shared" si="90"/>
        <v>3.5512571165689177E-2</v>
      </c>
      <c r="BA647" s="617">
        <f t="shared" si="90"/>
        <v>3.5512571165689177E-2</v>
      </c>
      <c r="BB647" s="243"/>
      <c r="BC647" s="243"/>
      <c r="BD647" s="243"/>
      <c r="BE647" s="243"/>
      <c r="BF647" s="243"/>
      <c r="BG647" s="243"/>
      <c r="BH647" s="243"/>
      <c r="BI647" s="243"/>
      <c r="BJ647" s="243"/>
      <c r="BK647" s="243"/>
      <c r="BL647" s="243"/>
      <c r="BM647" s="243"/>
      <c r="BN647" s="243"/>
      <c r="BO647" s="243"/>
      <c r="BP647" s="243"/>
      <c r="BQ647" s="243"/>
      <c r="BR647" s="243"/>
      <c r="BS647" s="243"/>
      <c r="BT647" s="243"/>
      <c r="BU647" s="243"/>
      <c r="BV647" s="243"/>
      <c r="BW647" s="243"/>
      <c r="BX647" s="243"/>
      <c r="BY647" s="243"/>
      <c r="BZ647" s="243"/>
      <c r="CA647" s="243"/>
      <c r="CB647" s="243"/>
      <c r="CC647" s="243"/>
      <c r="CD647" s="243"/>
      <c r="CE647" s="243"/>
      <c r="CF647" s="243"/>
      <c r="CG647" s="243"/>
      <c r="CH647" s="243"/>
      <c r="CI647" s="243"/>
      <c r="CJ647" s="243"/>
      <c r="CK647" s="243"/>
      <c r="CL647" s="243"/>
      <c r="CM647" s="243"/>
      <c r="CN647" s="243"/>
      <c r="CO647" s="243"/>
      <c r="CP647" s="243"/>
      <c r="CQ647" s="243"/>
      <c r="CR647" s="243"/>
      <c r="CS647" s="243"/>
      <c r="CT647" s="243"/>
      <c r="CU647" s="243"/>
      <c r="CV647" s="243"/>
      <c r="CW647" s="243"/>
      <c r="CX647" s="243"/>
      <c r="CY647" s="243"/>
      <c r="CZ647" s="243"/>
      <c r="DA647" s="243"/>
      <c r="DB647" s="243"/>
      <c r="DC647" s="243"/>
      <c r="DD647" s="243"/>
      <c r="DE647" s="243"/>
      <c r="DF647" s="243"/>
      <c r="DG647" s="243"/>
      <c r="DH647" s="243"/>
      <c r="DI647" s="243"/>
      <c r="DJ647" s="243"/>
      <c r="DK647" s="243"/>
      <c r="DL647" s="243"/>
      <c r="DM647" s="243"/>
      <c r="DN647" s="243"/>
      <c r="DO647" s="243"/>
      <c r="DP647" s="243"/>
      <c r="DQ647" s="243"/>
      <c r="DR647" s="243"/>
      <c r="DS647" s="243"/>
      <c r="DT647" s="243"/>
      <c r="DU647" s="243"/>
      <c r="DV647" s="243"/>
      <c r="DW647" s="243"/>
      <c r="DX647" s="243"/>
      <c r="DY647" s="243"/>
      <c r="DZ647" s="243"/>
      <c r="EA647" s="243"/>
      <c r="EB647" s="243"/>
      <c r="EC647" s="243"/>
      <c r="ED647" s="243"/>
      <c r="EE647" s="243"/>
      <c r="EF647" s="243"/>
      <c r="EG647" s="243"/>
      <c r="EH647" s="243"/>
      <c r="EI647" s="243"/>
      <c r="EJ647" s="243"/>
      <c r="EK647" s="243"/>
      <c r="EL647" s="243"/>
      <c r="EM647" s="243"/>
      <c r="EN647" s="243"/>
      <c r="EO647" s="243"/>
      <c r="EP647" s="243"/>
      <c r="EQ647" s="243"/>
      <c r="ER647" s="243"/>
      <c r="ES647" s="243"/>
      <c r="ET647" s="243"/>
      <c r="EU647" s="243"/>
      <c r="EV647" s="243"/>
      <c r="EW647" s="243"/>
      <c r="EX647" s="243"/>
      <c r="EY647" s="243"/>
      <c r="EZ647" s="243"/>
      <c r="FA647" s="243"/>
      <c r="FB647" s="243"/>
      <c r="FC647" s="243"/>
      <c r="FD647" s="243"/>
      <c r="FE647" s="243"/>
      <c r="FF647" s="243"/>
      <c r="FG647" s="243"/>
      <c r="FH647" s="243"/>
      <c r="FI647" s="243"/>
      <c r="FJ647" s="243"/>
      <c r="FK647" s="243"/>
      <c r="FL647" s="243"/>
      <c r="FM647" s="243"/>
      <c r="FN647" s="243"/>
      <c r="FO647" s="243"/>
      <c r="FP647" s="243"/>
      <c r="FQ647" s="243"/>
      <c r="FR647" s="243"/>
      <c r="FS647" s="243"/>
      <c r="FT647" s="243"/>
      <c r="FU647" s="243"/>
      <c r="FV647" s="243"/>
      <c r="FW647" s="243"/>
      <c r="FX647" s="243"/>
      <c r="FY647" s="243"/>
      <c r="FZ647" s="243"/>
      <c r="GA647" s="243"/>
      <c r="GB647" s="243"/>
      <c r="GC647" s="243"/>
      <c r="GD647" s="243"/>
      <c r="GE647" s="243"/>
      <c r="GF647" s="243"/>
      <c r="GG647" s="243"/>
      <c r="GH647" s="243"/>
      <c r="GI647" s="243"/>
      <c r="GJ647" s="243"/>
      <c r="GK647" s="243"/>
      <c r="GL647" s="243"/>
      <c r="GM647" s="243"/>
      <c r="GN647" s="243"/>
      <c r="GO647" s="243"/>
      <c r="GP647" s="243"/>
      <c r="GQ647" s="243"/>
      <c r="GR647" s="243"/>
      <c r="GS647" s="243"/>
      <c r="GT647" s="243"/>
      <c r="GU647" s="243"/>
      <c r="GV647" s="243"/>
      <c r="GW647" s="243"/>
      <c r="GX647" s="243"/>
      <c r="GY647" s="243"/>
      <c r="GZ647" s="243"/>
      <c r="HA647" s="243"/>
      <c r="HB647" s="243"/>
      <c r="HC647" s="243"/>
      <c r="HD647" s="243"/>
      <c r="HE647" s="243"/>
      <c r="HF647" s="243"/>
      <c r="HG647" s="243"/>
      <c r="HH647" s="243"/>
      <c r="HI647" s="243"/>
      <c r="HJ647" s="243"/>
      <c r="HK647" s="243"/>
      <c r="HL647" s="243"/>
      <c r="HM647" s="243"/>
      <c r="HN647" s="243"/>
      <c r="HO647" s="243"/>
      <c r="HP647" s="243"/>
      <c r="HQ647" s="243"/>
      <c r="HR647" s="243"/>
      <c r="HS647" s="243"/>
      <c r="HT647" s="243"/>
      <c r="HU647" s="243"/>
      <c r="HV647" s="243"/>
      <c r="HW647" s="243"/>
      <c r="HX647" s="243"/>
      <c r="HY647" s="243"/>
      <c r="HZ647" s="243"/>
      <c r="IA647" s="243"/>
      <c r="IB647" s="243"/>
      <c r="IC647" s="243"/>
      <c r="ID647" s="243"/>
      <c r="IE647" s="243"/>
      <c r="IF647" s="243"/>
      <c r="IG647" s="243"/>
      <c r="IH647" s="243"/>
      <c r="II647" s="243"/>
      <c r="IJ647" s="243"/>
      <c r="IK647" s="243"/>
      <c r="IL647" s="243"/>
      <c r="IM647" s="243"/>
      <c r="IN647" s="243"/>
      <c r="IO647" s="243"/>
      <c r="IP647" s="243"/>
      <c r="IQ647" s="243"/>
      <c r="IR647" s="243"/>
      <c r="IS647" s="243"/>
      <c r="IT647" s="243"/>
      <c r="IU647" s="243"/>
      <c r="IV647" s="243"/>
    </row>
    <row r="648" spans="1:256" s="897" customFormat="1" outlineLevel="1">
      <c r="A648" s="608"/>
      <c r="B648" s="970">
        <v>33</v>
      </c>
      <c r="C648" s="971"/>
      <c r="D648" s="615"/>
      <c r="E648" s="616">
        <f t="shared" si="86"/>
        <v>0</v>
      </c>
      <c r="F648" s="616">
        <f t="shared" si="86"/>
        <v>0</v>
      </c>
      <c r="G648" s="616">
        <f t="shared" si="86"/>
        <v>0</v>
      </c>
      <c r="H648" s="616">
        <f t="shared" si="86"/>
        <v>0</v>
      </c>
      <c r="I648" s="616">
        <f t="shared" si="86"/>
        <v>0</v>
      </c>
      <c r="J648" s="616">
        <f t="shared" si="86"/>
        <v>0</v>
      </c>
      <c r="K648" s="616">
        <f t="shared" si="86"/>
        <v>0</v>
      </c>
      <c r="L648" s="616">
        <f t="shared" si="86"/>
        <v>0</v>
      </c>
      <c r="M648" s="616">
        <f t="shared" si="86"/>
        <v>0</v>
      </c>
      <c r="N648" s="616">
        <f t="shared" si="86"/>
        <v>0</v>
      </c>
      <c r="O648" s="616">
        <f t="shared" si="87"/>
        <v>0</v>
      </c>
      <c r="P648" s="616">
        <f t="shared" si="87"/>
        <v>0</v>
      </c>
      <c r="Q648" s="616">
        <f t="shared" si="87"/>
        <v>0</v>
      </c>
      <c r="R648" s="616">
        <f t="shared" si="87"/>
        <v>0</v>
      </c>
      <c r="S648" s="616">
        <f t="shared" si="87"/>
        <v>0</v>
      </c>
      <c r="T648" s="616">
        <f t="shared" si="87"/>
        <v>0</v>
      </c>
      <c r="U648" s="616">
        <f t="shared" si="87"/>
        <v>0</v>
      </c>
      <c r="V648" s="616">
        <f t="shared" si="87"/>
        <v>0</v>
      </c>
      <c r="W648" s="616">
        <f t="shared" si="87"/>
        <v>0</v>
      </c>
      <c r="X648" s="616">
        <f t="shared" si="87"/>
        <v>0</v>
      </c>
      <c r="Y648" s="616">
        <f t="shared" si="88"/>
        <v>0</v>
      </c>
      <c r="Z648" s="616">
        <f t="shared" si="88"/>
        <v>0</v>
      </c>
      <c r="AA648" s="616">
        <f t="shared" si="88"/>
        <v>0</v>
      </c>
      <c r="AB648" s="616">
        <f t="shared" si="88"/>
        <v>0</v>
      </c>
      <c r="AC648" s="616">
        <f t="shared" si="88"/>
        <v>0</v>
      </c>
      <c r="AD648" s="616">
        <f t="shared" si="88"/>
        <v>0</v>
      </c>
      <c r="AE648" s="616">
        <f t="shared" si="88"/>
        <v>0</v>
      </c>
      <c r="AF648" s="616">
        <f t="shared" si="88"/>
        <v>0</v>
      </c>
      <c r="AG648" s="616">
        <f t="shared" si="88"/>
        <v>0</v>
      </c>
      <c r="AH648" s="616">
        <f t="shared" si="88"/>
        <v>0</v>
      </c>
      <c r="AI648" s="616">
        <f t="shared" si="89"/>
        <v>0</v>
      </c>
      <c r="AJ648" s="616">
        <f t="shared" si="89"/>
        <v>0</v>
      </c>
      <c r="AK648" s="616">
        <f t="shared" si="89"/>
        <v>3.5512571165689177E-2</v>
      </c>
      <c r="AL648" s="616">
        <f t="shared" si="89"/>
        <v>3.5512571165689177E-2</v>
      </c>
      <c r="AM648" s="616">
        <f t="shared" si="89"/>
        <v>3.5512571165689177E-2</v>
      </c>
      <c r="AN648" s="616">
        <f t="shared" si="89"/>
        <v>3.5512571165689177E-2</v>
      </c>
      <c r="AO648" s="616">
        <f t="shared" si="89"/>
        <v>3.5512571165689177E-2</v>
      </c>
      <c r="AP648" s="616">
        <f t="shared" si="89"/>
        <v>3.5512571165689177E-2</v>
      </c>
      <c r="AQ648" s="616">
        <f t="shared" si="89"/>
        <v>3.5512571165689177E-2</v>
      </c>
      <c r="AR648" s="616">
        <f t="shared" si="89"/>
        <v>3.5512571165689177E-2</v>
      </c>
      <c r="AS648" s="616">
        <f t="shared" si="90"/>
        <v>3.5512571165689177E-2</v>
      </c>
      <c r="AT648" s="616">
        <f t="shared" si="90"/>
        <v>3.5512571165689177E-2</v>
      </c>
      <c r="AU648" s="616">
        <f t="shared" si="90"/>
        <v>3.5512571165689177E-2</v>
      </c>
      <c r="AV648" s="616">
        <f t="shared" si="90"/>
        <v>3.5512571165689177E-2</v>
      </c>
      <c r="AW648" s="616">
        <f t="shared" si="90"/>
        <v>3.5512571165689177E-2</v>
      </c>
      <c r="AX648" s="616">
        <f t="shared" si="90"/>
        <v>3.5512571165689177E-2</v>
      </c>
      <c r="AY648" s="616">
        <f t="shared" si="90"/>
        <v>3.5512571165689177E-2</v>
      </c>
      <c r="AZ648" s="616">
        <f t="shared" si="90"/>
        <v>3.5512571165689177E-2</v>
      </c>
      <c r="BA648" s="617">
        <f t="shared" si="90"/>
        <v>3.5512571165689177E-2</v>
      </c>
      <c r="BB648" s="243"/>
      <c r="BC648" s="243"/>
      <c r="BD648" s="243"/>
      <c r="BE648" s="243"/>
      <c r="BF648" s="243"/>
      <c r="BG648" s="243"/>
      <c r="BH648" s="243"/>
      <c r="BI648" s="243"/>
      <c r="BJ648" s="243"/>
      <c r="BK648" s="243"/>
      <c r="BL648" s="243"/>
      <c r="BM648" s="243"/>
      <c r="BN648" s="243"/>
      <c r="BO648" s="243"/>
      <c r="BP648" s="243"/>
      <c r="BQ648" s="243"/>
      <c r="BR648" s="243"/>
      <c r="BS648" s="243"/>
      <c r="BT648" s="243"/>
      <c r="BU648" s="243"/>
      <c r="BV648" s="243"/>
      <c r="BW648" s="243"/>
      <c r="BX648" s="243"/>
      <c r="BY648" s="243"/>
      <c r="BZ648" s="243"/>
      <c r="CA648" s="243"/>
      <c r="CB648" s="243"/>
      <c r="CC648" s="243"/>
      <c r="CD648" s="243"/>
      <c r="CE648" s="243"/>
      <c r="CF648" s="243"/>
      <c r="CG648" s="243"/>
      <c r="CH648" s="243"/>
      <c r="CI648" s="243"/>
      <c r="CJ648" s="243"/>
      <c r="CK648" s="243"/>
      <c r="CL648" s="243"/>
      <c r="CM648" s="243"/>
      <c r="CN648" s="243"/>
      <c r="CO648" s="243"/>
      <c r="CP648" s="243"/>
      <c r="CQ648" s="243"/>
      <c r="CR648" s="243"/>
      <c r="CS648" s="243"/>
      <c r="CT648" s="243"/>
      <c r="CU648" s="243"/>
      <c r="CV648" s="243"/>
      <c r="CW648" s="243"/>
      <c r="CX648" s="243"/>
      <c r="CY648" s="243"/>
      <c r="CZ648" s="243"/>
      <c r="DA648" s="243"/>
      <c r="DB648" s="243"/>
      <c r="DC648" s="243"/>
      <c r="DD648" s="243"/>
      <c r="DE648" s="243"/>
      <c r="DF648" s="243"/>
      <c r="DG648" s="243"/>
      <c r="DH648" s="243"/>
      <c r="DI648" s="243"/>
      <c r="DJ648" s="243"/>
      <c r="DK648" s="243"/>
      <c r="DL648" s="243"/>
      <c r="DM648" s="243"/>
      <c r="DN648" s="243"/>
      <c r="DO648" s="243"/>
      <c r="DP648" s="243"/>
      <c r="DQ648" s="243"/>
      <c r="DR648" s="243"/>
      <c r="DS648" s="243"/>
      <c r="DT648" s="243"/>
      <c r="DU648" s="243"/>
      <c r="DV648" s="243"/>
      <c r="DW648" s="243"/>
      <c r="DX648" s="243"/>
      <c r="DY648" s="243"/>
      <c r="DZ648" s="243"/>
      <c r="EA648" s="243"/>
      <c r="EB648" s="243"/>
      <c r="EC648" s="243"/>
      <c r="ED648" s="243"/>
      <c r="EE648" s="243"/>
      <c r="EF648" s="243"/>
      <c r="EG648" s="243"/>
      <c r="EH648" s="243"/>
      <c r="EI648" s="243"/>
      <c r="EJ648" s="243"/>
      <c r="EK648" s="243"/>
      <c r="EL648" s="243"/>
      <c r="EM648" s="243"/>
      <c r="EN648" s="243"/>
      <c r="EO648" s="243"/>
      <c r="EP648" s="243"/>
      <c r="EQ648" s="243"/>
      <c r="ER648" s="243"/>
      <c r="ES648" s="243"/>
      <c r="ET648" s="243"/>
      <c r="EU648" s="243"/>
      <c r="EV648" s="243"/>
      <c r="EW648" s="243"/>
      <c r="EX648" s="243"/>
      <c r="EY648" s="243"/>
      <c r="EZ648" s="243"/>
      <c r="FA648" s="243"/>
      <c r="FB648" s="243"/>
      <c r="FC648" s="243"/>
      <c r="FD648" s="243"/>
      <c r="FE648" s="243"/>
      <c r="FF648" s="243"/>
      <c r="FG648" s="243"/>
      <c r="FH648" s="243"/>
      <c r="FI648" s="243"/>
      <c r="FJ648" s="243"/>
      <c r="FK648" s="243"/>
      <c r="FL648" s="243"/>
      <c r="FM648" s="243"/>
      <c r="FN648" s="243"/>
      <c r="FO648" s="243"/>
      <c r="FP648" s="243"/>
      <c r="FQ648" s="243"/>
      <c r="FR648" s="243"/>
      <c r="FS648" s="243"/>
      <c r="FT648" s="243"/>
      <c r="FU648" s="243"/>
      <c r="FV648" s="243"/>
      <c r="FW648" s="243"/>
      <c r="FX648" s="243"/>
      <c r="FY648" s="243"/>
      <c r="FZ648" s="243"/>
      <c r="GA648" s="243"/>
      <c r="GB648" s="243"/>
      <c r="GC648" s="243"/>
      <c r="GD648" s="243"/>
      <c r="GE648" s="243"/>
      <c r="GF648" s="243"/>
      <c r="GG648" s="243"/>
      <c r="GH648" s="243"/>
      <c r="GI648" s="243"/>
      <c r="GJ648" s="243"/>
      <c r="GK648" s="243"/>
      <c r="GL648" s="243"/>
      <c r="GM648" s="243"/>
      <c r="GN648" s="243"/>
      <c r="GO648" s="243"/>
      <c r="GP648" s="243"/>
      <c r="GQ648" s="243"/>
      <c r="GR648" s="243"/>
      <c r="GS648" s="243"/>
      <c r="GT648" s="243"/>
      <c r="GU648" s="243"/>
      <c r="GV648" s="243"/>
      <c r="GW648" s="243"/>
      <c r="GX648" s="243"/>
      <c r="GY648" s="243"/>
      <c r="GZ648" s="243"/>
      <c r="HA648" s="243"/>
      <c r="HB648" s="243"/>
      <c r="HC648" s="243"/>
      <c r="HD648" s="243"/>
      <c r="HE648" s="243"/>
      <c r="HF648" s="243"/>
      <c r="HG648" s="243"/>
      <c r="HH648" s="243"/>
      <c r="HI648" s="243"/>
      <c r="HJ648" s="243"/>
      <c r="HK648" s="243"/>
      <c r="HL648" s="243"/>
      <c r="HM648" s="243"/>
      <c r="HN648" s="243"/>
      <c r="HO648" s="243"/>
      <c r="HP648" s="243"/>
      <c r="HQ648" s="243"/>
      <c r="HR648" s="243"/>
      <c r="HS648" s="243"/>
      <c r="HT648" s="243"/>
      <c r="HU648" s="243"/>
      <c r="HV648" s="243"/>
      <c r="HW648" s="243"/>
      <c r="HX648" s="243"/>
      <c r="HY648" s="243"/>
      <c r="HZ648" s="243"/>
      <c r="IA648" s="243"/>
      <c r="IB648" s="243"/>
      <c r="IC648" s="243"/>
      <c r="ID648" s="243"/>
      <c r="IE648" s="243"/>
      <c r="IF648" s="243"/>
      <c r="IG648" s="243"/>
      <c r="IH648" s="243"/>
      <c r="II648" s="243"/>
      <c r="IJ648" s="243"/>
      <c r="IK648" s="243"/>
      <c r="IL648" s="243"/>
      <c r="IM648" s="243"/>
      <c r="IN648" s="243"/>
      <c r="IO648" s="243"/>
      <c r="IP648" s="243"/>
      <c r="IQ648" s="243"/>
      <c r="IR648" s="243"/>
      <c r="IS648" s="243"/>
      <c r="IT648" s="243"/>
      <c r="IU648" s="243"/>
      <c r="IV648" s="243"/>
    </row>
    <row r="649" spans="1:256" s="897" customFormat="1" outlineLevel="1">
      <c r="A649" s="608"/>
      <c r="B649" s="970">
        <v>34</v>
      </c>
      <c r="C649" s="971"/>
      <c r="D649" s="615"/>
      <c r="E649" s="616">
        <f t="shared" si="86"/>
        <v>0</v>
      </c>
      <c r="F649" s="616">
        <f t="shared" si="86"/>
        <v>0</v>
      </c>
      <c r="G649" s="616">
        <f t="shared" si="86"/>
        <v>0</v>
      </c>
      <c r="H649" s="616">
        <f t="shared" si="86"/>
        <v>0</v>
      </c>
      <c r="I649" s="616">
        <f t="shared" si="86"/>
        <v>0</v>
      </c>
      <c r="J649" s="616">
        <f t="shared" si="86"/>
        <v>0</v>
      </c>
      <c r="K649" s="616">
        <f t="shared" si="86"/>
        <v>0</v>
      </c>
      <c r="L649" s="616">
        <f t="shared" si="86"/>
        <v>0</v>
      </c>
      <c r="M649" s="616">
        <f t="shared" si="86"/>
        <v>0</v>
      </c>
      <c r="N649" s="616">
        <f t="shared" si="86"/>
        <v>0</v>
      </c>
      <c r="O649" s="616">
        <f t="shared" si="87"/>
        <v>0</v>
      </c>
      <c r="P649" s="616">
        <f t="shared" si="87"/>
        <v>0</v>
      </c>
      <c r="Q649" s="616">
        <f t="shared" si="87"/>
        <v>0</v>
      </c>
      <c r="R649" s="616">
        <f t="shared" si="87"/>
        <v>0</v>
      </c>
      <c r="S649" s="616">
        <f t="shared" si="87"/>
        <v>0</v>
      </c>
      <c r="T649" s="616">
        <f t="shared" si="87"/>
        <v>0</v>
      </c>
      <c r="U649" s="616">
        <f t="shared" si="87"/>
        <v>0</v>
      </c>
      <c r="V649" s="616">
        <f t="shared" si="87"/>
        <v>0</v>
      </c>
      <c r="W649" s="616">
        <f t="shared" si="87"/>
        <v>0</v>
      </c>
      <c r="X649" s="616">
        <f t="shared" si="87"/>
        <v>0</v>
      </c>
      <c r="Y649" s="616">
        <f t="shared" si="88"/>
        <v>0</v>
      </c>
      <c r="Z649" s="616">
        <f t="shared" si="88"/>
        <v>0</v>
      </c>
      <c r="AA649" s="616">
        <f t="shared" si="88"/>
        <v>0</v>
      </c>
      <c r="AB649" s="616">
        <f t="shared" si="88"/>
        <v>0</v>
      </c>
      <c r="AC649" s="616">
        <f t="shared" si="88"/>
        <v>0</v>
      </c>
      <c r="AD649" s="616">
        <f t="shared" si="88"/>
        <v>0</v>
      </c>
      <c r="AE649" s="616">
        <f t="shared" si="88"/>
        <v>0</v>
      </c>
      <c r="AF649" s="616">
        <f t="shared" si="88"/>
        <v>0</v>
      </c>
      <c r="AG649" s="616">
        <f t="shared" si="88"/>
        <v>0</v>
      </c>
      <c r="AH649" s="616">
        <f t="shared" si="88"/>
        <v>0</v>
      </c>
      <c r="AI649" s="616">
        <f t="shared" si="89"/>
        <v>0</v>
      </c>
      <c r="AJ649" s="616">
        <f t="shared" si="89"/>
        <v>0</v>
      </c>
      <c r="AK649" s="616">
        <f t="shared" si="89"/>
        <v>0</v>
      </c>
      <c r="AL649" s="616">
        <f t="shared" si="89"/>
        <v>3.5512571165689177E-2</v>
      </c>
      <c r="AM649" s="616">
        <f t="shared" si="89"/>
        <v>3.5512571165689177E-2</v>
      </c>
      <c r="AN649" s="616">
        <f t="shared" si="89"/>
        <v>3.5512571165689177E-2</v>
      </c>
      <c r="AO649" s="616">
        <f t="shared" si="89"/>
        <v>3.5512571165689177E-2</v>
      </c>
      <c r="AP649" s="616">
        <f t="shared" si="89"/>
        <v>3.5512571165689177E-2</v>
      </c>
      <c r="AQ649" s="616">
        <f t="shared" si="89"/>
        <v>3.5512571165689177E-2</v>
      </c>
      <c r="AR649" s="616">
        <f t="shared" si="89"/>
        <v>3.5512571165689177E-2</v>
      </c>
      <c r="AS649" s="616">
        <f t="shared" si="90"/>
        <v>3.5512571165689177E-2</v>
      </c>
      <c r="AT649" s="616">
        <f t="shared" si="90"/>
        <v>3.5512571165689177E-2</v>
      </c>
      <c r="AU649" s="616">
        <f t="shared" si="90"/>
        <v>3.5512571165689177E-2</v>
      </c>
      <c r="AV649" s="616">
        <f t="shared" si="90"/>
        <v>3.5512571165689177E-2</v>
      </c>
      <c r="AW649" s="616">
        <f t="shared" si="90"/>
        <v>3.5512571165689177E-2</v>
      </c>
      <c r="AX649" s="616">
        <f t="shared" si="90"/>
        <v>3.5512571165689177E-2</v>
      </c>
      <c r="AY649" s="616">
        <f t="shared" si="90"/>
        <v>3.5512571165689177E-2</v>
      </c>
      <c r="AZ649" s="616">
        <f t="shared" si="90"/>
        <v>3.5512571165689177E-2</v>
      </c>
      <c r="BA649" s="617">
        <f t="shared" si="90"/>
        <v>3.5512571165689177E-2</v>
      </c>
      <c r="BB649" s="243"/>
      <c r="BC649" s="243"/>
      <c r="BD649" s="243"/>
      <c r="BE649" s="243"/>
      <c r="BF649" s="243"/>
      <c r="BG649" s="243"/>
      <c r="BH649" s="243"/>
      <c r="BI649" s="243"/>
      <c r="BJ649" s="243"/>
      <c r="BK649" s="243"/>
      <c r="BL649" s="243"/>
      <c r="BM649" s="243"/>
      <c r="BN649" s="243"/>
      <c r="BO649" s="243"/>
      <c r="BP649" s="243"/>
      <c r="BQ649" s="243"/>
      <c r="BR649" s="243"/>
      <c r="BS649" s="243"/>
      <c r="BT649" s="243"/>
      <c r="BU649" s="243"/>
      <c r="BV649" s="243"/>
      <c r="BW649" s="243"/>
      <c r="BX649" s="243"/>
      <c r="BY649" s="243"/>
      <c r="BZ649" s="243"/>
      <c r="CA649" s="243"/>
      <c r="CB649" s="243"/>
      <c r="CC649" s="243"/>
      <c r="CD649" s="243"/>
      <c r="CE649" s="243"/>
      <c r="CF649" s="243"/>
      <c r="CG649" s="243"/>
      <c r="CH649" s="243"/>
      <c r="CI649" s="243"/>
      <c r="CJ649" s="243"/>
      <c r="CK649" s="243"/>
      <c r="CL649" s="243"/>
      <c r="CM649" s="243"/>
      <c r="CN649" s="243"/>
      <c r="CO649" s="243"/>
      <c r="CP649" s="243"/>
      <c r="CQ649" s="243"/>
      <c r="CR649" s="243"/>
      <c r="CS649" s="243"/>
      <c r="CT649" s="243"/>
      <c r="CU649" s="243"/>
      <c r="CV649" s="243"/>
      <c r="CW649" s="243"/>
      <c r="CX649" s="243"/>
      <c r="CY649" s="243"/>
      <c r="CZ649" s="243"/>
      <c r="DA649" s="243"/>
      <c r="DB649" s="243"/>
      <c r="DC649" s="243"/>
      <c r="DD649" s="243"/>
      <c r="DE649" s="243"/>
      <c r="DF649" s="243"/>
      <c r="DG649" s="243"/>
      <c r="DH649" s="243"/>
      <c r="DI649" s="243"/>
      <c r="DJ649" s="243"/>
      <c r="DK649" s="243"/>
      <c r="DL649" s="243"/>
      <c r="DM649" s="243"/>
      <c r="DN649" s="243"/>
      <c r="DO649" s="243"/>
      <c r="DP649" s="243"/>
      <c r="DQ649" s="243"/>
      <c r="DR649" s="243"/>
      <c r="DS649" s="243"/>
      <c r="DT649" s="243"/>
      <c r="DU649" s="243"/>
      <c r="DV649" s="243"/>
      <c r="DW649" s="243"/>
      <c r="DX649" s="243"/>
      <c r="DY649" s="243"/>
      <c r="DZ649" s="243"/>
      <c r="EA649" s="243"/>
      <c r="EB649" s="243"/>
      <c r="EC649" s="243"/>
      <c r="ED649" s="243"/>
      <c r="EE649" s="243"/>
      <c r="EF649" s="243"/>
      <c r="EG649" s="243"/>
      <c r="EH649" s="243"/>
      <c r="EI649" s="243"/>
      <c r="EJ649" s="243"/>
      <c r="EK649" s="243"/>
      <c r="EL649" s="243"/>
      <c r="EM649" s="243"/>
      <c r="EN649" s="243"/>
      <c r="EO649" s="243"/>
      <c r="EP649" s="243"/>
      <c r="EQ649" s="243"/>
      <c r="ER649" s="243"/>
      <c r="ES649" s="243"/>
      <c r="ET649" s="243"/>
      <c r="EU649" s="243"/>
      <c r="EV649" s="243"/>
      <c r="EW649" s="243"/>
      <c r="EX649" s="243"/>
      <c r="EY649" s="243"/>
      <c r="EZ649" s="243"/>
      <c r="FA649" s="243"/>
      <c r="FB649" s="243"/>
      <c r="FC649" s="243"/>
      <c r="FD649" s="243"/>
      <c r="FE649" s="243"/>
      <c r="FF649" s="243"/>
      <c r="FG649" s="243"/>
      <c r="FH649" s="243"/>
      <c r="FI649" s="243"/>
      <c r="FJ649" s="243"/>
      <c r="FK649" s="243"/>
      <c r="FL649" s="243"/>
      <c r="FM649" s="243"/>
      <c r="FN649" s="243"/>
      <c r="FO649" s="243"/>
      <c r="FP649" s="243"/>
      <c r="FQ649" s="243"/>
      <c r="FR649" s="243"/>
      <c r="FS649" s="243"/>
      <c r="FT649" s="243"/>
      <c r="FU649" s="243"/>
      <c r="FV649" s="243"/>
      <c r="FW649" s="243"/>
      <c r="FX649" s="243"/>
      <c r="FY649" s="243"/>
      <c r="FZ649" s="243"/>
      <c r="GA649" s="243"/>
      <c r="GB649" s="243"/>
      <c r="GC649" s="243"/>
      <c r="GD649" s="243"/>
      <c r="GE649" s="243"/>
      <c r="GF649" s="243"/>
      <c r="GG649" s="243"/>
      <c r="GH649" s="243"/>
      <c r="GI649" s="243"/>
      <c r="GJ649" s="243"/>
      <c r="GK649" s="243"/>
      <c r="GL649" s="243"/>
      <c r="GM649" s="243"/>
      <c r="GN649" s="243"/>
      <c r="GO649" s="243"/>
      <c r="GP649" s="243"/>
      <c r="GQ649" s="243"/>
      <c r="GR649" s="243"/>
      <c r="GS649" s="243"/>
      <c r="GT649" s="243"/>
      <c r="GU649" s="243"/>
      <c r="GV649" s="243"/>
      <c r="GW649" s="243"/>
      <c r="GX649" s="243"/>
      <c r="GY649" s="243"/>
      <c r="GZ649" s="243"/>
      <c r="HA649" s="243"/>
      <c r="HB649" s="243"/>
      <c r="HC649" s="243"/>
      <c r="HD649" s="243"/>
      <c r="HE649" s="243"/>
      <c r="HF649" s="243"/>
      <c r="HG649" s="243"/>
      <c r="HH649" s="243"/>
      <c r="HI649" s="243"/>
      <c r="HJ649" s="243"/>
      <c r="HK649" s="243"/>
      <c r="HL649" s="243"/>
      <c r="HM649" s="243"/>
      <c r="HN649" s="243"/>
      <c r="HO649" s="243"/>
      <c r="HP649" s="243"/>
      <c r="HQ649" s="243"/>
      <c r="HR649" s="243"/>
      <c r="HS649" s="243"/>
      <c r="HT649" s="243"/>
      <c r="HU649" s="243"/>
      <c r="HV649" s="243"/>
      <c r="HW649" s="243"/>
      <c r="HX649" s="243"/>
      <c r="HY649" s="243"/>
      <c r="HZ649" s="243"/>
      <c r="IA649" s="243"/>
      <c r="IB649" s="243"/>
      <c r="IC649" s="243"/>
      <c r="ID649" s="243"/>
      <c r="IE649" s="243"/>
      <c r="IF649" s="243"/>
      <c r="IG649" s="243"/>
      <c r="IH649" s="243"/>
      <c r="II649" s="243"/>
      <c r="IJ649" s="243"/>
      <c r="IK649" s="243"/>
      <c r="IL649" s="243"/>
      <c r="IM649" s="243"/>
      <c r="IN649" s="243"/>
      <c r="IO649" s="243"/>
      <c r="IP649" s="243"/>
      <c r="IQ649" s="243"/>
      <c r="IR649" s="243"/>
      <c r="IS649" s="243"/>
      <c r="IT649" s="243"/>
      <c r="IU649" s="243"/>
      <c r="IV649" s="243"/>
    </row>
    <row r="650" spans="1:256" s="897" customFormat="1" outlineLevel="1">
      <c r="A650" s="608"/>
      <c r="B650" s="970">
        <v>35</v>
      </c>
      <c r="C650" s="971"/>
      <c r="D650" s="615"/>
      <c r="E650" s="616">
        <f t="shared" si="86"/>
        <v>0</v>
      </c>
      <c r="F650" s="616">
        <f t="shared" si="86"/>
        <v>0</v>
      </c>
      <c r="G650" s="616">
        <f t="shared" si="86"/>
        <v>0</v>
      </c>
      <c r="H650" s="616">
        <f t="shared" si="86"/>
        <v>0</v>
      </c>
      <c r="I650" s="616">
        <f t="shared" si="86"/>
        <v>0</v>
      </c>
      <c r="J650" s="616">
        <f t="shared" si="86"/>
        <v>0</v>
      </c>
      <c r="K650" s="616">
        <f t="shared" si="86"/>
        <v>0</v>
      </c>
      <c r="L650" s="616">
        <f t="shared" si="86"/>
        <v>0</v>
      </c>
      <c r="M650" s="616">
        <f t="shared" si="86"/>
        <v>0</v>
      </c>
      <c r="N650" s="616">
        <f t="shared" si="86"/>
        <v>0</v>
      </c>
      <c r="O650" s="616">
        <f t="shared" si="87"/>
        <v>0</v>
      </c>
      <c r="P650" s="616">
        <f t="shared" si="87"/>
        <v>0</v>
      </c>
      <c r="Q650" s="616">
        <f t="shared" si="87"/>
        <v>0</v>
      </c>
      <c r="R650" s="616">
        <f t="shared" si="87"/>
        <v>0</v>
      </c>
      <c r="S650" s="616">
        <f t="shared" si="87"/>
        <v>0</v>
      </c>
      <c r="T650" s="616">
        <f t="shared" si="87"/>
        <v>0</v>
      </c>
      <c r="U650" s="616">
        <f t="shared" si="87"/>
        <v>0</v>
      </c>
      <c r="V650" s="616">
        <f t="shared" si="87"/>
        <v>0</v>
      </c>
      <c r="W650" s="616">
        <f t="shared" si="87"/>
        <v>0</v>
      </c>
      <c r="X650" s="616">
        <f t="shared" si="87"/>
        <v>0</v>
      </c>
      <c r="Y650" s="616">
        <f t="shared" si="88"/>
        <v>0</v>
      </c>
      <c r="Z650" s="616">
        <f t="shared" si="88"/>
        <v>0</v>
      </c>
      <c r="AA650" s="616">
        <f t="shared" si="88"/>
        <v>0</v>
      </c>
      <c r="AB650" s="616">
        <f t="shared" si="88"/>
        <v>0</v>
      </c>
      <c r="AC650" s="616">
        <f t="shared" si="88"/>
        <v>0</v>
      </c>
      <c r="AD650" s="616">
        <f t="shared" si="88"/>
        <v>0</v>
      </c>
      <c r="AE650" s="616">
        <f t="shared" si="88"/>
        <v>0</v>
      </c>
      <c r="AF650" s="616">
        <f t="shared" si="88"/>
        <v>0</v>
      </c>
      <c r="AG650" s="616">
        <f t="shared" si="88"/>
        <v>0</v>
      </c>
      <c r="AH650" s="616">
        <f t="shared" si="88"/>
        <v>0</v>
      </c>
      <c r="AI650" s="616">
        <f t="shared" si="89"/>
        <v>0</v>
      </c>
      <c r="AJ650" s="616">
        <f t="shared" si="89"/>
        <v>0</v>
      </c>
      <c r="AK650" s="616">
        <f t="shared" si="89"/>
        <v>0</v>
      </c>
      <c r="AL650" s="616">
        <f t="shared" si="89"/>
        <v>0</v>
      </c>
      <c r="AM650" s="616">
        <f t="shared" si="89"/>
        <v>3.5512571165689399E-2</v>
      </c>
      <c r="AN650" s="616">
        <f t="shared" si="89"/>
        <v>3.5512571165689399E-2</v>
      </c>
      <c r="AO650" s="616">
        <f t="shared" si="89"/>
        <v>3.5512571165689177E-2</v>
      </c>
      <c r="AP650" s="616">
        <f t="shared" si="89"/>
        <v>3.5512571165689177E-2</v>
      </c>
      <c r="AQ650" s="616">
        <f t="shared" si="89"/>
        <v>3.5512571165689177E-2</v>
      </c>
      <c r="AR650" s="616">
        <f t="shared" si="89"/>
        <v>3.5512571165689177E-2</v>
      </c>
      <c r="AS650" s="616">
        <f t="shared" si="90"/>
        <v>3.5512571165689177E-2</v>
      </c>
      <c r="AT650" s="616">
        <f t="shared" si="90"/>
        <v>3.5512571165689177E-2</v>
      </c>
      <c r="AU650" s="616">
        <f t="shared" si="90"/>
        <v>3.5512571165689177E-2</v>
      </c>
      <c r="AV650" s="616">
        <f t="shared" si="90"/>
        <v>3.5512571165689177E-2</v>
      </c>
      <c r="AW650" s="616">
        <f t="shared" si="90"/>
        <v>3.5512571165689177E-2</v>
      </c>
      <c r="AX650" s="616">
        <f t="shared" si="90"/>
        <v>3.5512571165689177E-2</v>
      </c>
      <c r="AY650" s="616">
        <f t="shared" si="90"/>
        <v>3.5512571165689177E-2</v>
      </c>
      <c r="AZ650" s="616">
        <f t="shared" si="90"/>
        <v>3.5512571165689177E-2</v>
      </c>
      <c r="BA650" s="617">
        <f t="shared" si="90"/>
        <v>3.5512571165689177E-2</v>
      </c>
      <c r="BB650" s="243"/>
      <c r="BC650" s="243"/>
      <c r="BD650" s="243"/>
      <c r="BE650" s="243"/>
      <c r="BF650" s="243"/>
      <c r="BG650" s="243"/>
      <c r="BH650" s="243"/>
      <c r="BI650" s="243"/>
      <c r="BJ650" s="243"/>
      <c r="BK650" s="243"/>
      <c r="BL650" s="243"/>
      <c r="BM650" s="243"/>
      <c r="BN650" s="243"/>
      <c r="BO650" s="243"/>
      <c r="BP650" s="243"/>
      <c r="BQ650" s="243"/>
      <c r="BR650" s="243"/>
      <c r="BS650" s="243"/>
      <c r="BT650" s="243"/>
      <c r="BU650" s="243"/>
      <c r="BV650" s="243"/>
      <c r="BW650" s="243"/>
      <c r="BX650" s="243"/>
      <c r="BY650" s="243"/>
      <c r="BZ650" s="243"/>
      <c r="CA650" s="243"/>
      <c r="CB650" s="243"/>
      <c r="CC650" s="243"/>
      <c r="CD650" s="243"/>
      <c r="CE650" s="243"/>
      <c r="CF650" s="243"/>
      <c r="CG650" s="243"/>
      <c r="CH650" s="243"/>
      <c r="CI650" s="243"/>
      <c r="CJ650" s="243"/>
      <c r="CK650" s="243"/>
      <c r="CL650" s="243"/>
      <c r="CM650" s="243"/>
      <c r="CN650" s="243"/>
      <c r="CO650" s="243"/>
      <c r="CP650" s="243"/>
      <c r="CQ650" s="243"/>
      <c r="CR650" s="243"/>
      <c r="CS650" s="243"/>
      <c r="CT650" s="243"/>
      <c r="CU650" s="243"/>
      <c r="CV650" s="243"/>
      <c r="CW650" s="243"/>
      <c r="CX650" s="243"/>
      <c r="CY650" s="243"/>
      <c r="CZ650" s="243"/>
      <c r="DA650" s="243"/>
      <c r="DB650" s="243"/>
      <c r="DC650" s="243"/>
      <c r="DD650" s="243"/>
      <c r="DE650" s="243"/>
      <c r="DF650" s="243"/>
      <c r="DG650" s="243"/>
      <c r="DH650" s="243"/>
      <c r="DI650" s="243"/>
      <c r="DJ650" s="243"/>
      <c r="DK650" s="243"/>
      <c r="DL650" s="243"/>
      <c r="DM650" s="243"/>
      <c r="DN650" s="243"/>
      <c r="DO650" s="243"/>
      <c r="DP650" s="243"/>
      <c r="DQ650" s="243"/>
      <c r="DR650" s="243"/>
      <c r="DS650" s="243"/>
      <c r="DT650" s="243"/>
      <c r="DU650" s="243"/>
      <c r="DV650" s="243"/>
      <c r="DW650" s="243"/>
      <c r="DX650" s="243"/>
      <c r="DY650" s="243"/>
      <c r="DZ650" s="243"/>
      <c r="EA650" s="243"/>
      <c r="EB650" s="243"/>
      <c r="EC650" s="243"/>
      <c r="ED650" s="243"/>
      <c r="EE650" s="243"/>
      <c r="EF650" s="243"/>
      <c r="EG650" s="243"/>
      <c r="EH650" s="243"/>
      <c r="EI650" s="243"/>
      <c r="EJ650" s="243"/>
      <c r="EK650" s="243"/>
      <c r="EL650" s="243"/>
      <c r="EM650" s="243"/>
      <c r="EN650" s="243"/>
      <c r="EO650" s="243"/>
      <c r="EP650" s="243"/>
      <c r="EQ650" s="243"/>
      <c r="ER650" s="243"/>
      <c r="ES650" s="243"/>
      <c r="ET650" s="243"/>
      <c r="EU650" s="243"/>
      <c r="EV650" s="243"/>
      <c r="EW650" s="243"/>
      <c r="EX650" s="243"/>
      <c r="EY650" s="243"/>
      <c r="EZ650" s="243"/>
      <c r="FA650" s="243"/>
      <c r="FB650" s="243"/>
      <c r="FC650" s="243"/>
      <c r="FD650" s="243"/>
      <c r="FE650" s="243"/>
      <c r="FF650" s="243"/>
      <c r="FG650" s="243"/>
      <c r="FH650" s="243"/>
      <c r="FI650" s="243"/>
      <c r="FJ650" s="243"/>
      <c r="FK650" s="243"/>
      <c r="FL650" s="243"/>
      <c r="FM650" s="243"/>
      <c r="FN650" s="243"/>
      <c r="FO650" s="243"/>
      <c r="FP650" s="243"/>
      <c r="FQ650" s="243"/>
      <c r="FR650" s="243"/>
      <c r="FS650" s="243"/>
      <c r="FT650" s="243"/>
      <c r="FU650" s="243"/>
      <c r="FV650" s="243"/>
      <c r="FW650" s="243"/>
      <c r="FX650" s="243"/>
      <c r="FY650" s="243"/>
      <c r="FZ650" s="243"/>
      <c r="GA650" s="243"/>
      <c r="GB650" s="243"/>
      <c r="GC650" s="243"/>
      <c r="GD650" s="243"/>
      <c r="GE650" s="243"/>
      <c r="GF650" s="243"/>
      <c r="GG650" s="243"/>
      <c r="GH650" s="243"/>
      <c r="GI650" s="243"/>
      <c r="GJ650" s="243"/>
      <c r="GK650" s="243"/>
      <c r="GL650" s="243"/>
      <c r="GM650" s="243"/>
      <c r="GN650" s="243"/>
      <c r="GO650" s="243"/>
      <c r="GP650" s="243"/>
      <c r="GQ650" s="243"/>
      <c r="GR650" s="243"/>
      <c r="GS650" s="243"/>
      <c r="GT650" s="243"/>
      <c r="GU650" s="243"/>
      <c r="GV650" s="243"/>
      <c r="GW650" s="243"/>
      <c r="GX650" s="243"/>
      <c r="GY650" s="243"/>
      <c r="GZ650" s="243"/>
      <c r="HA650" s="243"/>
      <c r="HB650" s="243"/>
      <c r="HC650" s="243"/>
      <c r="HD650" s="243"/>
      <c r="HE650" s="243"/>
      <c r="HF650" s="243"/>
      <c r="HG650" s="243"/>
      <c r="HH650" s="243"/>
      <c r="HI650" s="243"/>
      <c r="HJ650" s="243"/>
      <c r="HK650" s="243"/>
      <c r="HL650" s="243"/>
      <c r="HM650" s="243"/>
      <c r="HN650" s="243"/>
      <c r="HO650" s="243"/>
      <c r="HP650" s="243"/>
      <c r="HQ650" s="243"/>
      <c r="HR650" s="243"/>
      <c r="HS650" s="243"/>
      <c r="HT650" s="243"/>
      <c r="HU650" s="243"/>
      <c r="HV650" s="243"/>
      <c r="HW650" s="243"/>
      <c r="HX650" s="243"/>
      <c r="HY650" s="243"/>
      <c r="HZ650" s="243"/>
      <c r="IA650" s="243"/>
      <c r="IB650" s="243"/>
      <c r="IC650" s="243"/>
      <c r="ID650" s="243"/>
      <c r="IE650" s="243"/>
      <c r="IF650" s="243"/>
      <c r="IG650" s="243"/>
      <c r="IH650" s="243"/>
      <c r="II650" s="243"/>
      <c r="IJ650" s="243"/>
      <c r="IK650" s="243"/>
      <c r="IL650" s="243"/>
      <c r="IM650" s="243"/>
      <c r="IN650" s="243"/>
      <c r="IO650" s="243"/>
      <c r="IP650" s="243"/>
      <c r="IQ650" s="243"/>
      <c r="IR650" s="243"/>
      <c r="IS650" s="243"/>
      <c r="IT650" s="243"/>
      <c r="IU650" s="243"/>
      <c r="IV650" s="243"/>
    </row>
    <row r="651" spans="1:256" s="897" customFormat="1" outlineLevel="1">
      <c r="A651" s="608"/>
      <c r="B651" s="970">
        <v>36</v>
      </c>
      <c r="C651" s="971"/>
      <c r="D651" s="615"/>
      <c r="E651" s="616">
        <f t="shared" si="86"/>
        <v>0</v>
      </c>
      <c r="F651" s="616">
        <f t="shared" si="86"/>
        <v>0</v>
      </c>
      <c r="G651" s="616">
        <f t="shared" si="86"/>
        <v>0</v>
      </c>
      <c r="H651" s="616">
        <f t="shared" si="86"/>
        <v>0</v>
      </c>
      <c r="I651" s="616">
        <f t="shared" si="86"/>
        <v>0</v>
      </c>
      <c r="J651" s="616">
        <f t="shared" si="86"/>
        <v>0</v>
      </c>
      <c r="K651" s="616">
        <f t="shared" si="86"/>
        <v>0</v>
      </c>
      <c r="L651" s="616">
        <f t="shared" si="86"/>
        <v>0</v>
      </c>
      <c r="M651" s="616">
        <f t="shared" si="86"/>
        <v>0</v>
      </c>
      <c r="N651" s="616">
        <f t="shared" si="86"/>
        <v>0</v>
      </c>
      <c r="O651" s="616">
        <f t="shared" si="87"/>
        <v>0</v>
      </c>
      <c r="P651" s="616">
        <f t="shared" si="87"/>
        <v>0</v>
      </c>
      <c r="Q651" s="616">
        <f t="shared" si="87"/>
        <v>0</v>
      </c>
      <c r="R651" s="616">
        <f t="shared" si="87"/>
        <v>0</v>
      </c>
      <c r="S651" s="616">
        <f t="shared" si="87"/>
        <v>0</v>
      </c>
      <c r="T651" s="616">
        <f t="shared" si="87"/>
        <v>0</v>
      </c>
      <c r="U651" s="616">
        <f t="shared" si="87"/>
        <v>0</v>
      </c>
      <c r="V651" s="616">
        <f t="shared" si="87"/>
        <v>0</v>
      </c>
      <c r="W651" s="616">
        <f t="shared" si="87"/>
        <v>0</v>
      </c>
      <c r="X651" s="616">
        <f t="shared" si="87"/>
        <v>0</v>
      </c>
      <c r="Y651" s="616">
        <f t="shared" si="88"/>
        <v>0</v>
      </c>
      <c r="Z651" s="616">
        <f t="shared" si="88"/>
        <v>0</v>
      </c>
      <c r="AA651" s="616">
        <f t="shared" si="88"/>
        <v>0</v>
      </c>
      <c r="AB651" s="616">
        <f t="shared" si="88"/>
        <v>0</v>
      </c>
      <c r="AC651" s="616">
        <f t="shared" si="88"/>
        <v>0</v>
      </c>
      <c r="AD651" s="616">
        <f t="shared" si="88"/>
        <v>0</v>
      </c>
      <c r="AE651" s="616">
        <f t="shared" si="88"/>
        <v>0</v>
      </c>
      <c r="AF651" s="616">
        <f t="shared" si="88"/>
        <v>0</v>
      </c>
      <c r="AG651" s="616">
        <f t="shared" si="88"/>
        <v>0</v>
      </c>
      <c r="AH651" s="616">
        <f t="shared" si="88"/>
        <v>0</v>
      </c>
      <c r="AI651" s="616">
        <f t="shared" si="89"/>
        <v>0</v>
      </c>
      <c r="AJ651" s="616">
        <f t="shared" si="89"/>
        <v>0</v>
      </c>
      <c r="AK651" s="616">
        <f t="shared" si="89"/>
        <v>0</v>
      </c>
      <c r="AL651" s="616">
        <f t="shared" si="89"/>
        <v>0</v>
      </c>
      <c r="AM651" s="616">
        <f t="shared" si="89"/>
        <v>0</v>
      </c>
      <c r="AN651" s="616">
        <f t="shared" si="89"/>
        <v>3.5512571165689177E-2</v>
      </c>
      <c r="AO651" s="616">
        <f t="shared" si="89"/>
        <v>3.5512571165689177E-2</v>
      </c>
      <c r="AP651" s="616">
        <f t="shared" si="89"/>
        <v>3.5512571165689177E-2</v>
      </c>
      <c r="AQ651" s="616">
        <f t="shared" si="89"/>
        <v>3.5512571165689177E-2</v>
      </c>
      <c r="AR651" s="616">
        <f t="shared" si="89"/>
        <v>3.5512571165689177E-2</v>
      </c>
      <c r="AS651" s="616">
        <f t="shared" si="90"/>
        <v>3.5512571165689177E-2</v>
      </c>
      <c r="AT651" s="616">
        <f t="shared" si="90"/>
        <v>3.5512571165689177E-2</v>
      </c>
      <c r="AU651" s="616">
        <f t="shared" si="90"/>
        <v>3.5512571165689177E-2</v>
      </c>
      <c r="AV651" s="616">
        <f t="shared" si="90"/>
        <v>3.5512571165689177E-2</v>
      </c>
      <c r="AW651" s="616">
        <f t="shared" si="90"/>
        <v>3.5512571165689177E-2</v>
      </c>
      <c r="AX651" s="616">
        <f t="shared" si="90"/>
        <v>3.5512571165689177E-2</v>
      </c>
      <c r="AY651" s="616">
        <f t="shared" si="90"/>
        <v>3.5512571165689177E-2</v>
      </c>
      <c r="AZ651" s="616">
        <f t="shared" si="90"/>
        <v>3.5512571165689177E-2</v>
      </c>
      <c r="BA651" s="617">
        <f t="shared" si="90"/>
        <v>3.5512571165689177E-2</v>
      </c>
      <c r="BB651" s="243"/>
      <c r="BC651" s="243"/>
      <c r="BD651" s="243"/>
      <c r="BE651" s="243"/>
      <c r="BF651" s="243"/>
      <c r="BG651" s="243"/>
      <c r="BH651" s="243"/>
      <c r="BI651" s="243"/>
      <c r="BJ651" s="243"/>
      <c r="BK651" s="243"/>
      <c r="BL651" s="243"/>
      <c r="BM651" s="243"/>
      <c r="BN651" s="243"/>
      <c r="BO651" s="243"/>
      <c r="BP651" s="243"/>
      <c r="BQ651" s="243"/>
      <c r="BR651" s="243"/>
      <c r="BS651" s="243"/>
      <c r="BT651" s="243"/>
      <c r="BU651" s="243"/>
      <c r="BV651" s="243"/>
      <c r="BW651" s="243"/>
      <c r="BX651" s="243"/>
      <c r="BY651" s="243"/>
      <c r="BZ651" s="243"/>
      <c r="CA651" s="243"/>
      <c r="CB651" s="243"/>
      <c r="CC651" s="243"/>
      <c r="CD651" s="243"/>
      <c r="CE651" s="243"/>
      <c r="CF651" s="243"/>
      <c r="CG651" s="243"/>
      <c r="CH651" s="243"/>
      <c r="CI651" s="243"/>
      <c r="CJ651" s="243"/>
      <c r="CK651" s="243"/>
      <c r="CL651" s="243"/>
      <c r="CM651" s="243"/>
      <c r="CN651" s="243"/>
      <c r="CO651" s="243"/>
      <c r="CP651" s="243"/>
      <c r="CQ651" s="243"/>
      <c r="CR651" s="243"/>
      <c r="CS651" s="243"/>
      <c r="CT651" s="243"/>
      <c r="CU651" s="243"/>
      <c r="CV651" s="243"/>
      <c r="CW651" s="243"/>
      <c r="CX651" s="243"/>
      <c r="CY651" s="243"/>
      <c r="CZ651" s="243"/>
      <c r="DA651" s="243"/>
      <c r="DB651" s="243"/>
      <c r="DC651" s="243"/>
      <c r="DD651" s="243"/>
      <c r="DE651" s="243"/>
      <c r="DF651" s="243"/>
      <c r="DG651" s="243"/>
      <c r="DH651" s="243"/>
      <c r="DI651" s="243"/>
      <c r="DJ651" s="243"/>
      <c r="DK651" s="243"/>
      <c r="DL651" s="243"/>
      <c r="DM651" s="243"/>
      <c r="DN651" s="243"/>
      <c r="DO651" s="243"/>
      <c r="DP651" s="243"/>
      <c r="DQ651" s="243"/>
      <c r="DR651" s="243"/>
      <c r="DS651" s="243"/>
      <c r="DT651" s="243"/>
      <c r="DU651" s="243"/>
      <c r="DV651" s="243"/>
      <c r="DW651" s="243"/>
      <c r="DX651" s="243"/>
      <c r="DY651" s="243"/>
      <c r="DZ651" s="243"/>
      <c r="EA651" s="243"/>
      <c r="EB651" s="243"/>
      <c r="EC651" s="243"/>
      <c r="ED651" s="243"/>
      <c r="EE651" s="243"/>
      <c r="EF651" s="243"/>
      <c r="EG651" s="243"/>
      <c r="EH651" s="243"/>
      <c r="EI651" s="243"/>
      <c r="EJ651" s="243"/>
      <c r="EK651" s="243"/>
      <c r="EL651" s="243"/>
      <c r="EM651" s="243"/>
      <c r="EN651" s="243"/>
      <c r="EO651" s="243"/>
      <c r="EP651" s="243"/>
      <c r="EQ651" s="243"/>
      <c r="ER651" s="243"/>
      <c r="ES651" s="243"/>
      <c r="ET651" s="243"/>
      <c r="EU651" s="243"/>
      <c r="EV651" s="243"/>
      <c r="EW651" s="243"/>
      <c r="EX651" s="243"/>
      <c r="EY651" s="243"/>
      <c r="EZ651" s="243"/>
      <c r="FA651" s="243"/>
      <c r="FB651" s="243"/>
      <c r="FC651" s="243"/>
      <c r="FD651" s="243"/>
      <c r="FE651" s="243"/>
      <c r="FF651" s="243"/>
      <c r="FG651" s="243"/>
      <c r="FH651" s="243"/>
      <c r="FI651" s="243"/>
      <c r="FJ651" s="243"/>
      <c r="FK651" s="243"/>
      <c r="FL651" s="243"/>
      <c r="FM651" s="243"/>
      <c r="FN651" s="243"/>
      <c r="FO651" s="243"/>
      <c r="FP651" s="243"/>
      <c r="FQ651" s="243"/>
      <c r="FR651" s="243"/>
      <c r="FS651" s="243"/>
      <c r="FT651" s="243"/>
      <c r="FU651" s="243"/>
      <c r="FV651" s="243"/>
      <c r="FW651" s="243"/>
      <c r="FX651" s="243"/>
      <c r="FY651" s="243"/>
      <c r="FZ651" s="243"/>
      <c r="GA651" s="243"/>
      <c r="GB651" s="243"/>
      <c r="GC651" s="243"/>
      <c r="GD651" s="243"/>
      <c r="GE651" s="243"/>
      <c r="GF651" s="243"/>
      <c r="GG651" s="243"/>
      <c r="GH651" s="243"/>
      <c r="GI651" s="243"/>
      <c r="GJ651" s="243"/>
      <c r="GK651" s="243"/>
      <c r="GL651" s="243"/>
      <c r="GM651" s="243"/>
      <c r="GN651" s="243"/>
      <c r="GO651" s="243"/>
      <c r="GP651" s="243"/>
      <c r="GQ651" s="243"/>
      <c r="GR651" s="243"/>
      <c r="GS651" s="243"/>
      <c r="GT651" s="243"/>
      <c r="GU651" s="243"/>
      <c r="GV651" s="243"/>
      <c r="GW651" s="243"/>
      <c r="GX651" s="243"/>
      <c r="GY651" s="243"/>
      <c r="GZ651" s="243"/>
      <c r="HA651" s="243"/>
      <c r="HB651" s="243"/>
      <c r="HC651" s="243"/>
      <c r="HD651" s="243"/>
      <c r="HE651" s="243"/>
      <c r="HF651" s="243"/>
      <c r="HG651" s="243"/>
      <c r="HH651" s="243"/>
      <c r="HI651" s="243"/>
      <c r="HJ651" s="243"/>
      <c r="HK651" s="243"/>
      <c r="HL651" s="243"/>
      <c r="HM651" s="243"/>
      <c r="HN651" s="243"/>
      <c r="HO651" s="243"/>
      <c r="HP651" s="243"/>
      <c r="HQ651" s="243"/>
      <c r="HR651" s="243"/>
      <c r="HS651" s="243"/>
      <c r="HT651" s="243"/>
      <c r="HU651" s="243"/>
      <c r="HV651" s="243"/>
      <c r="HW651" s="243"/>
      <c r="HX651" s="243"/>
      <c r="HY651" s="243"/>
      <c r="HZ651" s="243"/>
      <c r="IA651" s="243"/>
      <c r="IB651" s="243"/>
      <c r="IC651" s="243"/>
      <c r="ID651" s="243"/>
      <c r="IE651" s="243"/>
      <c r="IF651" s="243"/>
      <c r="IG651" s="243"/>
      <c r="IH651" s="243"/>
      <c r="II651" s="243"/>
      <c r="IJ651" s="243"/>
      <c r="IK651" s="243"/>
      <c r="IL651" s="243"/>
      <c r="IM651" s="243"/>
      <c r="IN651" s="243"/>
      <c r="IO651" s="243"/>
      <c r="IP651" s="243"/>
      <c r="IQ651" s="243"/>
      <c r="IR651" s="243"/>
      <c r="IS651" s="243"/>
      <c r="IT651" s="243"/>
      <c r="IU651" s="243"/>
      <c r="IV651" s="243"/>
    </row>
    <row r="652" spans="1:256" s="897" customFormat="1" outlineLevel="1">
      <c r="A652" s="608"/>
      <c r="B652" s="970">
        <v>37</v>
      </c>
      <c r="C652" s="971"/>
      <c r="D652" s="615"/>
      <c r="E652" s="616">
        <f t="shared" si="86"/>
        <v>0</v>
      </c>
      <c r="F652" s="616">
        <f t="shared" si="86"/>
        <v>0</v>
      </c>
      <c r="G652" s="616">
        <f t="shared" si="86"/>
        <v>0</v>
      </c>
      <c r="H652" s="616">
        <f t="shared" si="86"/>
        <v>0</v>
      </c>
      <c r="I652" s="616">
        <f t="shared" si="86"/>
        <v>0</v>
      </c>
      <c r="J652" s="616">
        <f t="shared" si="86"/>
        <v>0</v>
      </c>
      <c r="K652" s="616">
        <f t="shared" si="86"/>
        <v>0</v>
      </c>
      <c r="L652" s="616">
        <f t="shared" si="86"/>
        <v>0</v>
      </c>
      <c r="M652" s="616">
        <f t="shared" si="86"/>
        <v>0</v>
      </c>
      <c r="N652" s="616">
        <f t="shared" si="86"/>
        <v>0</v>
      </c>
      <c r="O652" s="616">
        <f t="shared" si="87"/>
        <v>0</v>
      </c>
      <c r="P652" s="616">
        <f t="shared" si="87"/>
        <v>0</v>
      </c>
      <c r="Q652" s="616">
        <f t="shared" si="87"/>
        <v>0</v>
      </c>
      <c r="R652" s="616">
        <f t="shared" si="87"/>
        <v>0</v>
      </c>
      <c r="S652" s="616">
        <f t="shared" si="87"/>
        <v>0</v>
      </c>
      <c r="T652" s="616">
        <f t="shared" si="87"/>
        <v>0</v>
      </c>
      <c r="U652" s="616">
        <f t="shared" si="87"/>
        <v>0</v>
      </c>
      <c r="V652" s="616">
        <f t="shared" si="87"/>
        <v>0</v>
      </c>
      <c r="W652" s="616">
        <f t="shared" si="87"/>
        <v>0</v>
      </c>
      <c r="X652" s="616">
        <f t="shared" si="87"/>
        <v>0</v>
      </c>
      <c r="Y652" s="616">
        <f t="shared" si="88"/>
        <v>0</v>
      </c>
      <c r="Z652" s="616">
        <f t="shared" si="88"/>
        <v>0</v>
      </c>
      <c r="AA652" s="616">
        <f t="shared" si="88"/>
        <v>0</v>
      </c>
      <c r="AB652" s="616">
        <f t="shared" si="88"/>
        <v>0</v>
      </c>
      <c r="AC652" s="616">
        <f t="shared" si="88"/>
        <v>0</v>
      </c>
      <c r="AD652" s="616">
        <f t="shared" si="88"/>
        <v>0</v>
      </c>
      <c r="AE652" s="616">
        <f t="shared" si="88"/>
        <v>0</v>
      </c>
      <c r="AF652" s="616">
        <f t="shared" si="88"/>
        <v>0</v>
      </c>
      <c r="AG652" s="616">
        <f t="shared" si="88"/>
        <v>0</v>
      </c>
      <c r="AH652" s="616">
        <f t="shared" si="88"/>
        <v>0</v>
      </c>
      <c r="AI652" s="616">
        <f t="shared" si="89"/>
        <v>0</v>
      </c>
      <c r="AJ652" s="616">
        <f t="shared" si="89"/>
        <v>0</v>
      </c>
      <c r="AK652" s="616">
        <f t="shared" si="89"/>
        <v>0</v>
      </c>
      <c r="AL652" s="616">
        <f t="shared" si="89"/>
        <v>0</v>
      </c>
      <c r="AM652" s="616">
        <f t="shared" si="89"/>
        <v>0</v>
      </c>
      <c r="AN652" s="616">
        <f t="shared" si="89"/>
        <v>0</v>
      </c>
      <c r="AO652" s="616">
        <f t="shared" si="89"/>
        <v>3.5512571165689399E-2</v>
      </c>
      <c r="AP652" s="616">
        <f t="shared" si="89"/>
        <v>3.5512571165689177E-2</v>
      </c>
      <c r="AQ652" s="616">
        <f t="shared" si="89"/>
        <v>3.5512571165689177E-2</v>
      </c>
      <c r="AR652" s="616">
        <f t="shared" si="89"/>
        <v>3.5512571165689177E-2</v>
      </c>
      <c r="AS652" s="616">
        <f t="shared" si="90"/>
        <v>3.5512571165689177E-2</v>
      </c>
      <c r="AT652" s="616">
        <f t="shared" si="90"/>
        <v>3.5512571165689177E-2</v>
      </c>
      <c r="AU652" s="616">
        <f t="shared" si="90"/>
        <v>3.5512571165689177E-2</v>
      </c>
      <c r="AV652" s="616">
        <f t="shared" si="90"/>
        <v>3.5512571165689177E-2</v>
      </c>
      <c r="AW652" s="616">
        <f t="shared" si="90"/>
        <v>3.5512571165689177E-2</v>
      </c>
      <c r="AX652" s="616">
        <f t="shared" si="90"/>
        <v>3.5512571165689177E-2</v>
      </c>
      <c r="AY652" s="616">
        <f t="shared" si="90"/>
        <v>3.5512571165689177E-2</v>
      </c>
      <c r="AZ652" s="616">
        <f t="shared" si="90"/>
        <v>3.5512571165689177E-2</v>
      </c>
      <c r="BA652" s="617">
        <f t="shared" si="90"/>
        <v>3.5512571165689177E-2</v>
      </c>
      <c r="BB652" s="243"/>
      <c r="BC652" s="243"/>
      <c r="BD652" s="243"/>
      <c r="BE652" s="243"/>
      <c r="BF652" s="243"/>
      <c r="BG652" s="243"/>
      <c r="BH652" s="243"/>
      <c r="BI652" s="243"/>
      <c r="BJ652" s="243"/>
      <c r="BK652" s="243"/>
      <c r="BL652" s="243"/>
      <c r="BM652" s="243"/>
      <c r="BN652" s="243"/>
      <c r="BO652" s="243"/>
      <c r="BP652" s="243"/>
      <c r="BQ652" s="243"/>
      <c r="BR652" s="243"/>
      <c r="BS652" s="243"/>
      <c r="BT652" s="243"/>
      <c r="BU652" s="243"/>
      <c r="BV652" s="243"/>
      <c r="BW652" s="243"/>
      <c r="BX652" s="243"/>
      <c r="BY652" s="243"/>
      <c r="BZ652" s="243"/>
      <c r="CA652" s="243"/>
      <c r="CB652" s="243"/>
      <c r="CC652" s="243"/>
      <c r="CD652" s="243"/>
      <c r="CE652" s="243"/>
      <c r="CF652" s="243"/>
      <c r="CG652" s="243"/>
      <c r="CH652" s="243"/>
      <c r="CI652" s="243"/>
      <c r="CJ652" s="243"/>
      <c r="CK652" s="243"/>
      <c r="CL652" s="243"/>
      <c r="CM652" s="243"/>
      <c r="CN652" s="243"/>
      <c r="CO652" s="243"/>
      <c r="CP652" s="243"/>
      <c r="CQ652" s="243"/>
      <c r="CR652" s="243"/>
      <c r="CS652" s="243"/>
      <c r="CT652" s="243"/>
      <c r="CU652" s="243"/>
      <c r="CV652" s="243"/>
      <c r="CW652" s="243"/>
      <c r="CX652" s="243"/>
      <c r="CY652" s="243"/>
      <c r="CZ652" s="243"/>
      <c r="DA652" s="243"/>
      <c r="DB652" s="243"/>
      <c r="DC652" s="243"/>
      <c r="DD652" s="243"/>
      <c r="DE652" s="243"/>
      <c r="DF652" s="243"/>
      <c r="DG652" s="243"/>
      <c r="DH652" s="243"/>
      <c r="DI652" s="243"/>
      <c r="DJ652" s="243"/>
      <c r="DK652" s="243"/>
      <c r="DL652" s="243"/>
      <c r="DM652" s="243"/>
      <c r="DN652" s="243"/>
      <c r="DO652" s="243"/>
      <c r="DP652" s="243"/>
      <c r="DQ652" s="243"/>
      <c r="DR652" s="243"/>
      <c r="DS652" s="243"/>
      <c r="DT652" s="243"/>
      <c r="DU652" s="243"/>
      <c r="DV652" s="243"/>
      <c r="DW652" s="243"/>
      <c r="DX652" s="243"/>
      <c r="DY652" s="243"/>
      <c r="DZ652" s="243"/>
      <c r="EA652" s="243"/>
      <c r="EB652" s="243"/>
      <c r="EC652" s="243"/>
      <c r="ED652" s="243"/>
      <c r="EE652" s="243"/>
      <c r="EF652" s="243"/>
      <c r="EG652" s="243"/>
      <c r="EH652" s="243"/>
      <c r="EI652" s="243"/>
      <c r="EJ652" s="243"/>
      <c r="EK652" s="243"/>
      <c r="EL652" s="243"/>
      <c r="EM652" s="243"/>
      <c r="EN652" s="243"/>
      <c r="EO652" s="243"/>
      <c r="EP652" s="243"/>
      <c r="EQ652" s="243"/>
      <c r="ER652" s="243"/>
      <c r="ES652" s="243"/>
      <c r="ET652" s="243"/>
      <c r="EU652" s="243"/>
      <c r="EV652" s="243"/>
      <c r="EW652" s="243"/>
      <c r="EX652" s="243"/>
      <c r="EY652" s="243"/>
      <c r="EZ652" s="243"/>
      <c r="FA652" s="243"/>
      <c r="FB652" s="243"/>
      <c r="FC652" s="243"/>
      <c r="FD652" s="243"/>
      <c r="FE652" s="243"/>
      <c r="FF652" s="243"/>
      <c r="FG652" s="243"/>
      <c r="FH652" s="243"/>
      <c r="FI652" s="243"/>
      <c r="FJ652" s="243"/>
      <c r="FK652" s="243"/>
      <c r="FL652" s="243"/>
      <c r="FM652" s="243"/>
      <c r="FN652" s="243"/>
      <c r="FO652" s="243"/>
      <c r="FP652" s="243"/>
      <c r="FQ652" s="243"/>
      <c r="FR652" s="243"/>
      <c r="FS652" s="243"/>
      <c r="FT652" s="243"/>
      <c r="FU652" s="243"/>
      <c r="FV652" s="243"/>
      <c r="FW652" s="243"/>
      <c r="FX652" s="243"/>
      <c r="FY652" s="243"/>
      <c r="FZ652" s="243"/>
      <c r="GA652" s="243"/>
      <c r="GB652" s="243"/>
      <c r="GC652" s="243"/>
      <c r="GD652" s="243"/>
      <c r="GE652" s="243"/>
      <c r="GF652" s="243"/>
      <c r="GG652" s="243"/>
      <c r="GH652" s="243"/>
      <c r="GI652" s="243"/>
      <c r="GJ652" s="243"/>
      <c r="GK652" s="243"/>
      <c r="GL652" s="243"/>
      <c r="GM652" s="243"/>
      <c r="GN652" s="243"/>
      <c r="GO652" s="243"/>
      <c r="GP652" s="243"/>
      <c r="GQ652" s="243"/>
      <c r="GR652" s="243"/>
      <c r="GS652" s="243"/>
      <c r="GT652" s="243"/>
      <c r="GU652" s="243"/>
      <c r="GV652" s="243"/>
      <c r="GW652" s="243"/>
      <c r="GX652" s="243"/>
      <c r="GY652" s="243"/>
      <c r="GZ652" s="243"/>
      <c r="HA652" s="243"/>
      <c r="HB652" s="243"/>
      <c r="HC652" s="243"/>
      <c r="HD652" s="243"/>
      <c r="HE652" s="243"/>
      <c r="HF652" s="243"/>
      <c r="HG652" s="243"/>
      <c r="HH652" s="243"/>
      <c r="HI652" s="243"/>
      <c r="HJ652" s="243"/>
      <c r="HK652" s="243"/>
      <c r="HL652" s="243"/>
      <c r="HM652" s="243"/>
      <c r="HN652" s="243"/>
      <c r="HO652" s="243"/>
      <c r="HP652" s="243"/>
      <c r="HQ652" s="243"/>
      <c r="HR652" s="243"/>
      <c r="HS652" s="243"/>
      <c r="HT652" s="243"/>
      <c r="HU652" s="243"/>
      <c r="HV652" s="243"/>
      <c r="HW652" s="243"/>
      <c r="HX652" s="243"/>
      <c r="HY652" s="243"/>
      <c r="HZ652" s="243"/>
      <c r="IA652" s="243"/>
      <c r="IB652" s="243"/>
      <c r="IC652" s="243"/>
      <c r="ID652" s="243"/>
      <c r="IE652" s="243"/>
      <c r="IF652" s="243"/>
      <c r="IG652" s="243"/>
      <c r="IH652" s="243"/>
      <c r="II652" s="243"/>
      <c r="IJ652" s="243"/>
      <c r="IK652" s="243"/>
      <c r="IL652" s="243"/>
      <c r="IM652" s="243"/>
      <c r="IN652" s="243"/>
      <c r="IO652" s="243"/>
      <c r="IP652" s="243"/>
      <c r="IQ652" s="243"/>
      <c r="IR652" s="243"/>
      <c r="IS652" s="243"/>
      <c r="IT652" s="243"/>
      <c r="IU652" s="243"/>
      <c r="IV652" s="243"/>
    </row>
    <row r="653" spans="1:256" s="897" customFormat="1" outlineLevel="1">
      <c r="A653" s="608"/>
      <c r="B653" s="970">
        <v>38</v>
      </c>
      <c r="C653" s="971"/>
      <c r="D653" s="615"/>
      <c r="E653" s="616">
        <f t="shared" si="86"/>
        <v>0</v>
      </c>
      <c r="F653" s="616">
        <f t="shared" si="86"/>
        <v>0</v>
      </c>
      <c r="G653" s="616">
        <f t="shared" si="86"/>
        <v>0</v>
      </c>
      <c r="H653" s="616">
        <f t="shared" si="86"/>
        <v>0</v>
      </c>
      <c r="I653" s="616">
        <f t="shared" si="86"/>
        <v>0</v>
      </c>
      <c r="J653" s="616">
        <f t="shared" si="86"/>
        <v>0</v>
      </c>
      <c r="K653" s="616">
        <f t="shared" si="86"/>
        <v>0</v>
      </c>
      <c r="L653" s="616">
        <f t="shared" si="86"/>
        <v>0</v>
      </c>
      <c r="M653" s="616">
        <f t="shared" si="86"/>
        <v>0</v>
      </c>
      <c r="N653" s="616">
        <f t="shared" si="86"/>
        <v>0</v>
      </c>
      <c r="O653" s="616">
        <f t="shared" si="87"/>
        <v>0</v>
      </c>
      <c r="P653" s="616">
        <f t="shared" si="87"/>
        <v>0</v>
      </c>
      <c r="Q653" s="616">
        <f t="shared" si="87"/>
        <v>0</v>
      </c>
      <c r="R653" s="616">
        <f t="shared" si="87"/>
        <v>0</v>
      </c>
      <c r="S653" s="616">
        <f t="shared" si="87"/>
        <v>0</v>
      </c>
      <c r="T653" s="616">
        <f t="shared" si="87"/>
        <v>0</v>
      </c>
      <c r="U653" s="616">
        <f t="shared" si="87"/>
        <v>0</v>
      </c>
      <c r="V653" s="616">
        <f t="shared" si="87"/>
        <v>0</v>
      </c>
      <c r="W653" s="616">
        <f t="shared" si="87"/>
        <v>0</v>
      </c>
      <c r="X653" s="616">
        <f t="shared" si="87"/>
        <v>0</v>
      </c>
      <c r="Y653" s="616">
        <f t="shared" si="88"/>
        <v>0</v>
      </c>
      <c r="Z653" s="616">
        <f t="shared" si="88"/>
        <v>0</v>
      </c>
      <c r="AA653" s="616">
        <f t="shared" si="88"/>
        <v>0</v>
      </c>
      <c r="AB653" s="616">
        <f t="shared" si="88"/>
        <v>0</v>
      </c>
      <c r="AC653" s="616">
        <f t="shared" si="88"/>
        <v>0</v>
      </c>
      <c r="AD653" s="616">
        <f t="shared" si="88"/>
        <v>0</v>
      </c>
      <c r="AE653" s="616">
        <f t="shared" si="88"/>
        <v>0</v>
      </c>
      <c r="AF653" s="616">
        <f t="shared" si="88"/>
        <v>0</v>
      </c>
      <c r="AG653" s="616">
        <f t="shared" si="88"/>
        <v>0</v>
      </c>
      <c r="AH653" s="616">
        <f t="shared" si="88"/>
        <v>0</v>
      </c>
      <c r="AI653" s="616">
        <f t="shared" si="89"/>
        <v>0</v>
      </c>
      <c r="AJ653" s="616">
        <f t="shared" si="89"/>
        <v>0</v>
      </c>
      <c r="AK653" s="616">
        <f t="shared" si="89"/>
        <v>0</v>
      </c>
      <c r="AL653" s="616">
        <f t="shared" si="89"/>
        <v>0</v>
      </c>
      <c r="AM653" s="616">
        <f t="shared" si="89"/>
        <v>0</v>
      </c>
      <c r="AN653" s="616">
        <f t="shared" si="89"/>
        <v>0</v>
      </c>
      <c r="AO653" s="616">
        <f t="shared" si="89"/>
        <v>0</v>
      </c>
      <c r="AP653" s="616">
        <f t="shared" si="89"/>
        <v>3.5512571165688955E-2</v>
      </c>
      <c r="AQ653" s="616">
        <f t="shared" si="89"/>
        <v>3.5512571165689177E-2</v>
      </c>
      <c r="AR653" s="616">
        <f t="shared" si="89"/>
        <v>3.5512571165689177E-2</v>
      </c>
      <c r="AS653" s="616">
        <f t="shared" si="90"/>
        <v>3.5512571165689177E-2</v>
      </c>
      <c r="AT653" s="616">
        <f t="shared" si="90"/>
        <v>3.5512571165689177E-2</v>
      </c>
      <c r="AU653" s="616">
        <f t="shared" si="90"/>
        <v>3.5512571165689177E-2</v>
      </c>
      <c r="AV653" s="616">
        <f t="shared" si="90"/>
        <v>3.5512571165689177E-2</v>
      </c>
      <c r="AW653" s="616">
        <f t="shared" si="90"/>
        <v>3.5512571165689177E-2</v>
      </c>
      <c r="AX653" s="616">
        <f t="shared" si="90"/>
        <v>3.5512571165689177E-2</v>
      </c>
      <c r="AY653" s="616">
        <f t="shared" si="90"/>
        <v>3.5512571165689177E-2</v>
      </c>
      <c r="AZ653" s="616">
        <f t="shared" si="90"/>
        <v>3.5512571165689177E-2</v>
      </c>
      <c r="BA653" s="617">
        <f t="shared" si="90"/>
        <v>3.5512571165689177E-2</v>
      </c>
      <c r="BB653" s="243"/>
      <c r="BC653" s="243"/>
      <c r="BD653" s="243"/>
      <c r="BE653" s="243"/>
      <c r="BF653" s="243"/>
      <c r="BG653" s="243"/>
      <c r="BH653" s="243"/>
      <c r="BI653" s="243"/>
      <c r="BJ653" s="243"/>
      <c r="BK653" s="243"/>
      <c r="BL653" s="243"/>
      <c r="BM653" s="243"/>
      <c r="BN653" s="243"/>
      <c r="BO653" s="243"/>
      <c r="BP653" s="243"/>
      <c r="BQ653" s="243"/>
      <c r="BR653" s="243"/>
      <c r="BS653" s="243"/>
      <c r="BT653" s="243"/>
      <c r="BU653" s="243"/>
      <c r="BV653" s="243"/>
      <c r="BW653" s="243"/>
      <c r="BX653" s="243"/>
      <c r="BY653" s="243"/>
      <c r="BZ653" s="243"/>
      <c r="CA653" s="243"/>
      <c r="CB653" s="243"/>
      <c r="CC653" s="243"/>
      <c r="CD653" s="243"/>
      <c r="CE653" s="243"/>
      <c r="CF653" s="243"/>
      <c r="CG653" s="243"/>
      <c r="CH653" s="243"/>
      <c r="CI653" s="243"/>
      <c r="CJ653" s="243"/>
      <c r="CK653" s="243"/>
      <c r="CL653" s="243"/>
      <c r="CM653" s="243"/>
      <c r="CN653" s="243"/>
      <c r="CO653" s="243"/>
      <c r="CP653" s="243"/>
      <c r="CQ653" s="243"/>
      <c r="CR653" s="243"/>
      <c r="CS653" s="243"/>
      <c r="CT653" s="243"/>
      <c r="CU653" s="243"/>
      <c r="CV653" s="243"/>
      <c r="CW653" s="243"/>
      <c r="CX653" s="243"/>
      <c r="CY653" s="243"/>
      <c r="CZ653" s="243"/>
      <c r="DA653" s="243"/>
      <c r="DB653" s="243"/>
      <c r="DC653" s="243"/>
      <c r="DD653" s="243"/>
      <c r="DE653" s="243"/>
      <c r="DF653" s="243"/>
      <c r="DG653" s="243"/>
      <c r="DH653" s="243"/>
      <c r="DI653" s="243"/>
      <c r="DJ653" s="243"/>
      <c r="DK653" s="243"/>
      <c r="DL653" s="243"/>
      <c r="DM653" s="243"/>
      <c r="DN653" s="243"/>
      <c r="DO653" s="243"/>
      <c r="DP653" s="243"/>
      <c r="DQ653" s="243"/>
      <c r="DR653" s="243"/>
      <c r="DS653" s="243"/>
      <c r="DT653" s="243"/>
      <c r="DU653" s="243"/>
      <c r="DV653" s="243"/>
      <c r="DW653" s="243"/>
      <c r="DX653" s="243"/>
      <c r="DY653" s="243"/>
      <c r="DZ653" s="243"/>
      <c r="EA653" s="243"/>
      <c r="EB653" s="243"/>
      <c r="EC653" s="243"/>
      <c r="ED653" s="243"/>
      <c r="EE653" s="243"/>
      <c r="EF653" s="243"/>
      <c r="EG653" s="243"/>
      <c r="EH653" s="243"/>
      <c r="EI653" s="243"/>
      <c r="EJ653" s="243"/>
      <c r="EK653" s="243"/>
      <c r="EL653" s="243"/>
      <c r="EM653" s="243"/>
      <c r="EN653" s="243"/>
      <c r="EO653" s="243"/>
      <c r="EP653" s="243"/>
      <c r="EQ653" s="243"/>
      <c r="ER653" s="243"/>
      <c r="ES653" s="243"/>
      <c r="ET653" s="243"/>
      <c r="EU653" s="243"/>
      <c r="EV653" s="243"/>
      <c r="EW653" s="243"/>
      <c r="EX653" s="243"/>
      <c r="EY653" s="243"/>
      <c r="EZ653" s="243"/>
      <c r="FA653" s="243"/>
      <c r="FB653" s="243"/>
      <c r="FC653" s="243"/>
      <c r="FD653" s="243"/>
      <c r="FE653" s="243"/>
      <c r="FF653" s="243"/>
      <c r="FG653" s="243"/>
      <c r="FH653" s="243"/>
      <c r="FI653" s="243"/>
      <c r="FJ653" s="243"/>
      <c r="FK653" s="243"/>
      <c r="FL653" s="243"/>
      <c r="FM653" s="243"/>
      <c r="FN653" s="243"/>
      <c r="FO653" s="243"/>
      <c r="FP653" s="243"/>
      <c r="FQ653" s="243"/>
      <c r="FR653" s="243"/>
      <c r="FS653" s="243"/>
      <c r="FT653" s="243"/>
      <c r="FU653" s="243"/>
      <c r="FV653" s="243"/>
      <c r="FW653" s="243"/>
      <c r="FX653" s="243"/>
      <c r="FY653" s="243"/>
      <c r="FZ653" s="243"/>
      <c r="GA653" s="243"/>
      <c r="GB653" s="243"/>
      <c r="GC653" s="243"/>
      <c r="GD653" s="243"/>
      <c r="GE653" s="243"/>
      <c r="GF653" s="243"/>
      <c r="GG653" s="243"/>
      <c r="GH653" s="243"/>
      <c r="GI653" s="243"/>
      <c r="GJ653" s="243"/>
      <c r="GK653" s="243"/>
      <c r="GL653" s="243"/>
      <c r="GM653" s="243"/>
      <c r="GN653" s="243"/>
      <c r="GO653" s="243"/>
      <c r="GP653" s="243"/>
      <c r="GQ653" s="243"/>
      <c r="GR653" s="243"/>
      <c r="GS653" s="243"/>
      <c r="GT653" s="243"/>
      <c r="GU653" s="243"/>
      <c r="GV653" s="243"/>
      <c r="GW653" s="243"/>
      <c r="GX653" s="243"/>
      <c r="GY653" s="243"/>
      <c r="GZ653" s="243"/>
      <c r="HA653" s="243"/>
      <c r="HB653" s="243"/>
      <c r="HC653" s="243"/>
      <c r="HD653" s="243"/>
      <c r="HE653" s="243"/>
      <c r="HF653" s="243"/>
      <c r="HG653" s="243"/>
      <c r="HH653" s="243"/>
      <c r="HI653" s="243"/>
      <c r="HJ653" s="243"/>
      <c r="HK653" s="243"/>
      <c r="HL653" s="243"/>
      <c r="HM653" s="243"/>
      <c r="HN653" s="243"/>
      <c r="HO653" s="243"/>
      <c r="HP653" s="243"/>
      <c r="HQ653" s="243"/>
      <c r="HR653" s="243"/>
      <c r="HS653" s="243"/>
      <c r="HT653" s="243"/>
      <c r="HU653" s="243"/>
      <c r="HV653" s="243"/>
      <c r="HW653" s="243"/>
      <c r="HX653" s="243"/>
      <c r="HY653" s="243"/>
      <c r="HZ653" s="243"/>
      <c r="IA653" s="243"/>
      <c r="IB653" s="243"/>
      <c r="IC653" s="243"/>
      <c r="ID653" s="243"/>
      <c r="IE653" s="243"/>
      <c r="IF653" s="243"/>
      <c r="IG653" s="243"/>
      <c r="IH653" s="243"/>
      <c r="II653" s="243"/>
      <c r="IJ653" s="243"/>
      <c r="IK653" s="243"/>
      <c r="IL653" s="243"/>
      <c r="IM653" s="243"/>
      <c r="IN653" s="243"/>
      <c r="IO653" s="243"/>
      <c r="IP653" s="243"/>
      <c r="IQ653" s="243"/>
      <c r="IR653" s="243"/>
      <c r="IS653" s="243"/>
      <c r="IT653" s="243"/>
      <c r="IU653" s="243"/>
      <c r="IV653" s="243"/>
    </row>
    <row r="654" spans="1:256" s="897" customFormat="1" outlineLevel="1">
      <c r="A654" s="608"/>
      <c r="B654" s="970">
        <v>39</v>
      </c>
      <c r="C654" s="971"/>
      <c r="D654" s="615"/>
      <c r="E654" s="616">
        <f t="shared" si="86"/>
        <v>0</v>
      </c>
      <c r="F654" s="616">
        <f t="shared" si="86"/>
        <v>0</v>
      </c>
      <c r="G654" s="616">
        <f t="shared" si="86"/>
        <v>0</v>
      </c>
      <c r="H654" s="616">
        <f t="shared" si="86"/>
        <v>0</v>
      </c>
      <c r="I654" s="616">
        <f t="shared" si="86"/>
        <v>0</v>
      </c>
      <c r="J654" s="616">
        <f t="shared" si="86"/>
        <v>0</v>
      </c>
      <c r="K654" s="616">
        <f t="shared" si="86"/>
        <v>0</v>
      </c>
      <c r="L654" s="616">
        <f t="shared" si="86"/>
        <v>0</v>
      </c>
      <c r="M654" s="616">
        <f t="shared" si="86"/>
        <v>0</v>
      </c>
      <c r="N654" s="616">
        <f t="shared" si="86"/>
        <v>0</v>
      </c>
      <c r="O654" s="616">
        <f t="shared" si="87"/>
        <v>0</v>
      </c>
      <c r="P654" s="616">
        <f t="shared" si="87"/>
        <v>0</v>
      </c>
      <c r="Q654" s="616">
        <f t="shared" si="87"/>
        <v>0</v>
      </c>
      <c r="R654" s="616">
        <f t="shared" si="87"/>
        <v>0</v>
      </c>
      <c r="S654" s="616">
        <f t="shared" si="87"/>
        <v>0</v>
      </c>
      <c r="T654" s="616">
        <f t="shared" si="87"/>
        <v>0</v>
      </c>
      <c r="U654" s="616">
        <f t="shared" si="87"/>
        <v>0</v>
      </c>
      <c r="V654" s="616">
        <f t="shared" si="87"/>
        <v>0</v>
      </c>
      <c r="W654" s="616">
        <f t="shared" si="87"/>
        <v>0</v>
      </c>
      <c r="X654" s="616">
        <f t="shared" si="87"/>
        <v>0</v>
      </c>
      <c r="Y654" s="616">
        <f t="shared" si="88"/>
        <v>0</v>
      </c>
      <c r="Z654" s="616">
        <f t="shared" si="88"/>
        <v>0</v>
      </c>
      <c r="AA654" s="616">
        <f t="shared" si="88"/>
        <v>0</v>
      </c>
      <c r="AB654" s="616">
        <f t="shared" si="88"/>
        <v>0</v>
      </c>
      <c r="AC654" s="616">
        <f t="shared" si="88"/>
        <v>0</v>
      </c>
      <c r="AD654" s="616">
        <f t="shared" si="88"/>
        <v>0</v>
      </c>
      <c r="AE654" s="616">
        <f t="shared" si="88"/>
        <v>0</v>
      </c>
      <c r="AF654" s="616">
        <f t="shared" si="88"/>
        <v>0</v>
      </c>
      <c r="AG654" s="616">
        <f t="shared" si="88"/>
        <v>0</v>
      </c>
      <c r="AH654" s="616">
        <f t="shared" si="88"/>
        <v>0</v>
      </c>
      <c r="AI654" s="616">
        <f t="shared" si="89"/>
        <v>0</v>
      </c>
      <c r="AJ654" s="616">
        <f t="shared" si="89"/>
        <v>0</v>
      </c>
      <c r="AK654" s="616">
        <f t="shared" si="89"/>
        <v>0</v>
      </c>
      <c r="AL654" s="616">
        <f t="shared" si="89"/>
        <v>0</v>
      </c>
      <c r="AM654" s="616">
        <f t="shared" si="89"/>
        <v>0</v>
      </c>
      <c r="AN654" s="616">
        <f t="shared" si="89"/>
        <v>0</v>
      </c>
      <c r="AO654" s="616">
        <f t="shared" si="89"/>
        <v>0</v>
      </c>
      <c r="AP654" s="616">
        <f t="shared" si="89"/>
        <v>0</v>
      </c>
      <c r="AQ654" s="616">
        <f t="shared" si="89"/>
        <v>3.5512571165689399E-2</v>
      </c>
      <c r="AR654" s="616">
        <f t="shared" si="89"/>
        <v>3.5512571165689399E-2</v>
      </c>
      <c r="AS654" s="616">
        <f t="shared" si="90"/>
        <v>3.5512571165689399E-2</v>
      </c>
      <c r="AT654" s="616">
        <f t="shared" si="90"/>
        <v>3.5512571165689399E-2</v>
      </c>
      <c r="AU654" s="616">
        <f t="shared" si="90"/>
        <v>3.5512571165689177E-2</v>
      </c>
      <c r="AV654" s="616">
        <f t="shared" si="90"/>
        <v>3.5512571165689177E-2</v>
      </c>
      <c r="AW654" s="616">
        <f t="shared" si="90"/>
        <v>3.5512571165689177E-2</v>
      </c>
      <c r="AX654" s="616">
        <f t="shared" si="90"/>
        <v>3.5512571165689177E-2</v>
      </c>
      <c r="AY654" s="616">
        <f t="shared" si="90"/>
        <v>3.5512571165689177E-2</v>
      </c>
      <c r="AZ654" s="616">
        <f t="shared" si="90"/>
        <v>3.5512571165689177E-2</v>
      </c>
      <c r="BA654" s="617">
        <f t="shared" si="90"/>
        <v>3.5512571165689177E-2</v>
      </c>
      <c r="BB654" s="243"/>
      <c r="BC654" s="243"/>
      <c r="BD654" s="243"/>
      <c r="BE654" s="243"/>
      <c r="BF654" s="243"/>
      <c r="BG654" s="243"/>
      <c r="BH654" s="243"/>
      <c r="BI654" s="243"/>
      <c r="BJ654" s="243"/>
      <c r="BK654" s="243"/>
      <c r="BL654" s="243"/>
      <c r="BM654" s="243"/>
      <c r="BN654" s="243"/>
      <c r="BO654" s="243"/>
      <c r="BP654" s="243"/>
      <c r="BQ654" s="243"/>
      <c r="BR654" s="243"/>
      <c r="BS654" s="243"/>
      <c r="BT654" s="243"/>
      <c r="BU654" s="243"/>
      <c r="BV654" s="243"/>
      <c r="BW654" s="243"/>
      <c r="BX654" s="243"/>
      <c r="BY654" s="243"/>
      <c r="BZ654" s="243"/>
      <c r="CA654" s="243"/>
      <c r="CB654" s="243"/>
      <c r="CC654" s="243"/>
      <c r="CD654" s="243"/>
      <c r="CE654" s="243"/>
      <c r="CF654" s="243"/>
      <c r="CG654" s="243"/>
      <c r="CH654" s="243"/>
      <c r="CI654" s="243"/>
      <c r="CJ654" s="243"/>
      <c r="CK654" s="243"/>
      <c r="CL654" s="243"/>
      <c r="CM654" s="243"/>
      <c r="CN654" s="243"/>
      <c r="CO654" s="243"/>
      <c r="CP654" s="243"/>
      <c r="CQ654" s="243"/>
      <c r="CR654" s="243"/>
      <c r="CS654" s="243"/>
      <c r="CT654" s="243"/>
      <c r="CU654" s="243"/>
      <c r="CV654" s="243"/>
      <c r="CW654" s="243"/>
      <c r="CX654" s="243"/>
      <c r="CY654" s="243"/>
      <c r="CZ654" s="243"/>
      <c r="DA654" s="243"/>
      <c r="DB654" s="243"/>
      <c r="DC654" s="243"/>
      <c r="DD654" s="243"/>
      <c r="DE654" s="243"/>
      <c r="DF654" s="243"/>
      <c r="DG654" s="243"/>
      <c r="DH654" s="243"/>
      <c r="DI654" s="243"/>
      <c r="DJ654" s="243"/>
      <c r="DK654" s="243"/>
      <c r="DL654" s="243"/>
      <c r="DM654" s="243"/>
      <c r="DN654" s="243"/>
      <c r="DO654" s="243"/>
      <c r="DP654" s="243"/>
      <c r="DQ654" s="243"/>
      <c r="DR654" s="243"/>
      <c r="DS654" s="243"/>
      <c r="DT654" s="243"/>
      <c r="DU654" s="243"/>
      <c r="DV654" s="243"/>
      <c r="DW654" s="243"/>
      <c r="DX654" s="243"/>
      <c r="DY654" s="243"/>
      <c r="DZ654" s="243"/>
      <c r="EA654" s="243"/>
      <c r="EB654" s="243"/>
      <c r="EC654" s="243"/>
      <c r="ED654" s="243"/>
      <c r="EE654" s="243"/>
      <c r="EF654" s="243"/>
      <c r="EG654" s="243"/>
      <c r="EH654" s="243"/>
      <c r="EI654" s="243"/>
      <c r="EJ654" s="243"/>
      <c r="EK654" s="243"/>
      <c r="EL654" s="243"/>
      <c r="EM654" s="243"/>
      <c r="EN654" s="243"/>
      <c r="EO654" s="243"/>
      <c r="EP654" s="243"/>
      <c r="EQ654" s="243"/>
      <c r="ER654" s="243"/>
      <c r="ES654" s="243"/>
      <c r="ET654" s="243"/>
      <c r="EU654" s="243"/>
      <c r="EV654" s="243"/>
      <c r="EW654" s="243"/>
      <c r="EX654" s="243"/>
      <c r="EY654" s="243"/>
      <c r="EZ654" s="243"/>
      <c r="FA654" s="243"/>
      <c r="FB654" s="243"/>
      <c r="FC654" s="243"/>
      <c r="FD654" s="243"/>
      <c r="FE654" s="243"/>
      <c r="FF654" s="243"/>
      <c r="FG654" s="243"/>
      <c r="FH654" s="243"/>
      <c r="FI654" s="243"/>
      <c r="FJ654" s="243"/>
      <c r="FK654" s="243"/>
      <c r="FL654" s="243"/>
      <c r="FM654" s="243"/>
      <c r="FN654" s="243"/>
      <c r="FO654" s="243"/>
      <c r="FP654" s="243"/>
      <c r="FQ654" s="243"/>
      <c r="FR654" s="243"/>
      <c r="FS654" s="243"/>
      <c r="FT654" s="243"/>
      <c r="FU654" s="243"/>
      <c r="FV654" s="243"/>
      <c r="FW654" s="243"/>
      <c r="FX654" s="243"/>
      <c r="FY654" s="243"/>
      <c r="FZ654" s="243"/>
      <c r="GA654" s="243"/>
      <c r="GB654" s="243"/>
      <c r="GC654" s="243"/>
      <c r="GD654" s="243"/>
      <c r="GE654" s="243"/>
      <c r="GF654" s="243"/>
      <c r="GG654" s="243"/>
      <c r="GH654" s="243"/>
      <c r="GI654" s="243"/>
      <c r="GJ654" s="243"/>
      <c r="GK654" s="243"/>
      <c r="GL654" s="243"/>
      <c r="GM654" s="243"/>
      <c r="GN654" s="243"/>
      <c r="GO654" s="243"/>
      <c r="GP654" s="243"/>
      <c r="GQ654" s="243"/>
      <c r="GR654" s="243"/>
      <c r="GS654" s="243"/>
      <c r="GT654" s="243"/>
      <c r="GU654" s="243"/>
      <c r="GV654" s="243"/>
      <c r="GW654" s="243"/>
      <c r="GX654" s="243"/>
      <c r="GY654" s="243"/>
      <c r="GZ654" s="243"/>
      <c r="HA654" s="243"/>
      <c r="HB654" s="243"/>
      <c r="HC654" s="243"/>
      <c r="HD654" s="243"/>
      <c r="HE654" s="243"/>
      <c r="HF654" s="243"/>
      <c r="HG654" s="243"/>
      <c r="HH654" s="243"/>
      <c r="HI654" s="243"/>
      <c r="HJ654" s="243"/>
      <c r="HK654" s="243"/>
      <c r="HL654" s="243"/>
      <c r="HM654" s="243"/>
      <c r="HN654" s="243"/>
      <c r="HO654" s="243"/>
      <c r="HP654" s="243"/>
      <c r="HQ654" s="243"/>
      <c r="HR654" s="243"/>
      <c r="HS654" s="243"/>
      <c r="HT654" s="243"/>
      <c r="HU654" s="243"/>
      <c r="HV654" s="243"/>
      <c r="HW654" s="243"/>
      <c r="HX654" s="243"/>
      <c r="HY654" s="243"/>
      <c r="HZ654" s="243"/>
      <c r="IA654" s="243"/>
      <c r="IB654" s="243"/>
      <c r="IC654" s="243"/>
      <c r="ID654" s="243"/>
      <c r="IE654" s="243"/>
      <c r="IF654" s="243"/>
      <c r="IG654" s="243"/>
      <c r="IH654" s="243"/>
      <c r="II654" s="243"/>
      <c r="IJ654" s="243"/>
      <c r="IK654" s="243"/>
      <c r="IL654" s="243"/>
      <c r="IM654" s="243"/>
      <c r="IN654" s="243"/>
      <c r="IO654" s="243"/>
      <c r="IP654" s="243"/>
      <c r="IQ654" s="243"/>
      <c r="IR654" s="243"/>
      <c r="IS654" s="243"/>
      <c r="IT654" s="243"/>
      <c r="IU654" s="243"/>
      <c r="IV654" s="243"/>
    </row>
    <row r="655" spans="1:256" s="897" customFormat="1" outlineLevel="1">
      <c r="A655" s="608"/>
      <c r="B655" s="970">
        <v>40</v>
      </c>
      <c r="C655" s="971"/>
      <c r="D655" s="615"/>
      <c r="E655" s="616">
        <f t="shared" si="86"/>
        <v>0</v>
      </c>
      <c r="F655" s="616">
        <f t="shared" si="86"/>
        <v>0</v>
      </c>
      <c r="G655" s="616">
        <f t="shared" si="86"/>
        <v>0</v>
      </c>
      <c r="H655" s="616">
        <f t="shared" si="86"/>
        <v>0</v>
      </c>
      <c r="I655" s="616">
        <f t="shared" si="86"/>
        <v>0</v>
      </c>
      <c r="J655" s="616">
        <f t="shared" si="86"/>
        <v>0</v>
      </c>
      <c r="K655" s="616">
        <f t="shared" si="86"/>
        <v>0</v>
      </c>
      <c r="L655" s="616">
        <f t="shared" si="86"/>
        <v>0</v>
      </c>
      <c r="M655" s="616">
        <f t="shared" si="86"/>
        <v>0</v>
      </c>
      <c r="N655" s="616">
        <f t="shared" si="86"/>
        <v>0</v>
      </c>
      <c r="O655" s="616">
        <f t="shared" si="87"/>
        <v>0</v>
      </c>
      <c r="P655" s="616">
        <f t="shared" si="87"/>
        <v>0</v>
      </c>
      <c r="Q655" s="616">
        <f t="shared" si="87"/>
        <v>0</v>
      </c>
      <c r="R655" s="616">
        <f t="shared" si="87"/>
        <v>0</v>
      </c>
      <c r="S655" s="616">
        <f t="shared" si="87"/>
        <v>0</v>
      </c>
      <c r="T655" s="616">
        <f t="shared" si="87"/>
        <v>0</v>
      </c>
      <c r="U655" s="616">
        <f t="shared" si="87"/>
        <v>0</v>
      </c>
      <c r="V655" s="616">
        <f t="shared" si="87"/>
        <v>0</v>
      </c>
      <c r="W655" s="616">
        <f t="shared" si="87"/>
        <v>0</v>
      </c>
      <c r="X655" s="616">
        <f t="shared" si="87"/>
        <v>0</v>
      </c>
      <c r="Y655" s="616">
        <f t="shared" si="88"/>
        <v>0</v>
      </c>
      <c r="Z655" s="616">
        <f t="shared" si="88"/>
        <v>0</v>
      </c>
      <c r="AA655" s="616">
        <f t="shared" si="88"/>
        <v>0</v>
      </c>
      <c r="AB655" s="616">
        <f t="shared" si="88"/>
        <v>0</v>
      </c>
      <c r="AC655" s="616">
        <f t="shared" si="88"/>
        <v>0</v>
      </c>
      <c r="AD655" s="616">
        <f t="shared" si="88"/>
        <v>0</v>
      </c>
      <c r="AE655" s="616">
        <f t="shared" si="88"/>
        <v>0</v>
      </c>
      <c r="AF655" s="616">
        <f t="shared" si="88"/>
        <v>0</v>
      </c>
      <c r="AG655" s="616">
        <f t="shared" si="88"/>
        <v>0</v>
      </c>
      <c r="AH655" s="616">
        <f t="shared" si="88"/>
        <v>0</v>
      </c>
      <c r="AI655" s="616">
        <f t="shared" si="89"/>
        <v>0</v>
      </c>
      <c r="AJ655" s="616">
        <f t="shared" si="89"/>
        <v>0</v>
      </c>
      <c r="AK655" s="616">
        <f t="shared" si="89"/>
        <v>0</v>
      </c>
      <c r="AL655" s="616">
        <f t="shared" si="89"/>
        <v>0</v>
      </c>
      <c r="AM655" s="616">
        <f t="shared" si="89"/>
        <v>0</v>
      </c>
      <c r="AN655" s="616">
        <f t="shared" si="89"/>
        <v>0</v>
      </c>
      <c r="AO655" s="616">
        <f t="shared" si="89"/>
        <v>0</v>
      </c>
      <c r="AP655" s="616">
        <f t="shared" si="89"/>
        <v>0</v>
      </c>
      <c r="AQ655" s="616">
        <f t="shared" si="89"/>
        <v>0</v>
      </c>
      <c r="AR655" s="616">
        <f t="shared" si="89"/>
        <v>3.5512571165689177E-2</v>
      </c>
      <c r="AS655" s="616">
        <f t="shared" si="90"/>
        <v>3.5512571165689177E-2</v>
      </c>
      <c r="AT655" s="616">
        <f t="shared" si="90"/>
        <v>3.5512571165689177E-2</v>
      </c>
      <c r="AU655" s="616">
        <f t="shared" si="90"/>
        <v>3.5512571165689177E-2</v>
      </c>
      <c r="AV655" s="616">
        <f t="shared" si="90"/>
        <v>3.5512571165689177E-2</v>
      </c>
      <c r="AW655" s="616">
        <f t="shared" si="90"/>
        <v>3.5512571165689177E-2</v>
      </c>
      <c r="AX655" s="616">
        <f t="shared" si="90"/>
        <v>3.5512571165689177E-2</v>
      </c>
      <c r="AY655" s="616">
        <f t="shared" si="90"/>
        <v>3.5512571165689177E-2</v>
      </c>
      <c r="AZ655" s="616">
        <f t="shared" si="90"/>
        <v>3.5512571165689177E-2</v>
      </c>
      <c r="BA655" s="617">
        <f t="shared" si="90"/>
        <v>3.5512571165689177E-2</v>
      </c>
      <c r="BB655" s="243"/>
      <c r="BC655" s="243"/>
      <c r="BD655" s="243"/>
      <c r="BE655" s="243"/>
      <c r="BF655" s="243"/>
      <c r="BG655" s="243"/>
      <c r="BH655" s="243"/>
      <c r="BI655" s="243"/>
      <c r="BJ655" s="243"/>
      <c r="BK655" s="243"/>
      <c r="BL655" s="243"/>
      <c r="BM655" s="243"/>
      <c r="BN655" s="243"/>
      <c r="BO655" s="243"/>
      <c r="BP655" s="243"/>
      <c r="BQ655" s="243"/>
      <c r="BR655" s="243"/>
      <c r="BS655" s="243"/>
      <c r="BT655" s="243"/>
      <c r="BU655" s="243"/>
      <c r="BV655" s="243"/>
      <c r="BW655" s="243"/>
      <c r="BX655" s="243"/>
      <c r="BY655" s="243"/>
      <c r="BZ655" s="243"/>
      <c r="CA655" s="243"/>
      <c r="CB655" s="243"/>
      <c r="CC655" s="243"/>
      <c r="CD655" s="243"/>
      <c r="CE655" s="243"/>
      <c r="CF655" s="243"/>
      <c r="CG655" s="243"/>
      <c r="CH655" s="243"/>
      <c r="CI655" s="243"/>
      <c r="CJ655" s="243"/>
      <c r="CK655" s="243"/>
      <c r="CL655" s="243"/>
      <c r="CM655" s="243"/>
      <c r="CN655" s="243"/>
      <c r="CO655" s="243"/>
      <c r="CP655" s="243"/>
      <c r="CQ655" s="243"/>
      <c r="CR655" s="243"/>
      <c r="CS655" s="243"/>
      <c r="CT655" s="243"/>
      <c r="CU655" s="243"/>
      <c r="CV655" s="243"/>
      <c r="CW655" s="243"/>
      <c r="CX655" s="243"/>
      <c r="CY655" s="243"/>
      <c r="CZ655" s="243"/>
      <c r="DA655" s="243"/>
      <c r="DB655" s="243"/>
      <c r="DC655" s="243"/>
      <c r="DD655" s="243"/>
      <c r="DE655" s="243"/>
      <c r="DF655" s="243"/>
      <c r="DG655" s="243"/>
      <c r="DH655" s="243"/>
      <c r="DI655" s="243"/>
      <c r="DJ655" s="243"/>
      <c r="DK655" s="243"/>
      <c r="DL655" s="243"/>
      <c r="DM655" s="243"/>
      <c r="DN655" s="243"/>
      <c r="DO655" s="243"/>
      <c r="DP655" s="243"/>
      <c r="DQ655" s="243"/>
      <c r="DR655" s="243"/>
      <c r="DS655" s="243"/>
      <c r="DT655" s="243"/>
      <c r="DU655" s="243"/>
      <c r="DV655" s="243"/>
      <c r="DW655" s="243"/>
      <c r="DX655" s="243"/>
      <c r="DY655" s="243"/>
      <c r="DZ655" s="243"/>
      <c r="EA655" s="243"/>
      <c r="EB655" s="243"/>
      <c r="EC655" s="243"/>
      <c r="ED655" s="243"/>
      <c r="EE655" s="243"/>
      <c r="EF655" s="243"/>
      <c r="EG655" s="243"/>
      <c r="EH655" s="243"/>
      <c r="EI655" s="243"/>
      <c r="EJ655" s="243"/>
      <c r="EK655" s="243"/>
      <c r="EL655" s="243"/>
      <c r="EM655" s="243"/>
      <c r="EN655" s="243"/>
      <c r="EO655" s="243"/>
      <c r="EP655" s="243"/>
      <c r="EQ655" s="243"/>
      <c r="ER655" s="243"/>
      <c r="ES655" s="243"/>
      <c r="ET655" s="243"/>
      <c r="EU655" s="243"/>
      <c r="EV655" s="243"/>
      <c r="EW655" s="243"/>
      <c r="EX655" s="243"/>
      <c r="EY655" s="243"/>
      <c r="EZ655" s="243"/>
      <c r="FA655" s="243"/>
      <c r="FB655" s="243"/>
      <c r="FC655" s="243"/>
      <c r="FD655" s="243"/>
      <c r="FE655" s="243"/>
      <c r="FF655" s="243"/>
      <c r="FG655" s="243"/>
      <c r="FH655" s="243"/>
      <c r="FI655" s="243"/>
      <c r="FJ655" s="243"/>
      <c r="FK655" s="243"/>
      <c r="FL655" s="243"/>
      <c r="FM655" s="243"/>
      <c r="FN655" s="243"/>
      <c r="FO655" s="243"/>
      <c r="FP655" s="243"/>
      <c r="FQ655" s="243"/>
      <c r="FR655" s="243"/>
      <c r="FS655" s="243"/>
      <c r="FT655" s="243"/>
      <c r="FU655" s="243"/>
      <c r="FV655" s="243"/>
      <c r="FW655" s="243"/>
      <c r="FX655" s="243"/>
      <c r="FY655" s="243"/>
      <c r="FZ655" s="243"/>
      <c r="GA655" s="243"/>
      <c r="GB655" s="243"/>
      <c r="GC655" s="243"/>
      <c r="GD655" s="243"/>
      <c r="GE655" s="243"/>
      <c r="GF655" s="243"/>
      <c r="GG655" s="243"/>
      <c r="GH655" s="243"/>
      <c r="GI655" s="243"/>
      <c r="GJ655" s="243"/>
      <c r="GK655" s="243"/>
      <c r="GL655" s="243"/>
      <c r="GM655" s="243"/>
      <c r="GN655" s="243"/>
      <c r="GO655" s="243"/>
      <c r="GP655" s="243"/>
      <c r="GQ655" s="243"/>
      <c r="GR655" s="243"/>
      <c r="GS655" s="243"/>
      <c r="GT655" s="243"/>
      <c r="GU655" s="243"/>
      <c r="GV655" s="243"/>
      <c r="GW655" s="243"/>
      <c r="GX655" s="243"/>
      <c r="GY655" s="243"/>
      <c r="GZ655" s="243"/>
      <c r="HA655" s="243"/>
      <c r="HB655" s="243"/>
      <c r="HC655" s="243"/>
      <c r="HD655" s="243"/>
      <c r="HE655" s="243"/>
      <c r="HF655" s="243"/>
      <c r="HG655" s="243"/>
      <c r="HH655" s="243"/>
      <c r="HI655" s="243"/>
      <c r="HJ655" s="243"/>
      <c r="HK655" s="243"/>
      <c r="HL655" s="243"/>
      <c r="HM655" s="243"/>
      <c r="HN655" s="243"/>
      <c r="HO655" s="243"/>
      <c r="HP655" s="243"/>
      <c r="HQ655" s="243"/>
      <c r="HR655" s="243"/>
      <c r="HS655" s="243"/>
      <c r="HT655" s="243"/>
      <c r="HU655" s="243"/>
      <c r="HV655" s="243"/>
      <c r="HW655" s="243"/>
      <c r="HX655" s="243"/>
      <c r="HY655" s="243"/>
      <c r="HZ655" s="243"/>
      <c r="IA655" s="243"/>
      <c r="IB655" s="243"/>
      <c r="IC655" s="243"/>
      <c r="ID655" s="243"/>
      <c r="IE655" s="243"/>
      <c r="IF655" s="243"/>
      <c r="IG655" s="243"/>
      <c r="IH655" s="243"/>
      <c r="II655" s="243"/>
      <c r="IJ655" s="243"/>
      <c r="IK655" s="243"/>
      <c r="IL655" s="243"/>
      <c r="IM655" s="243"/>
      <c r="IN655" s="243"/>
      <c r="IO655" s="243"/>
      <c r="IP655" s="243"/>
      <c r="IQ655" s="243"/>
      <c r="IR655" s="243"/>
      <c r="IS655" s="243"/>
      <c r="IT655" s="243"/>
      <c r="IU655" s="243"/>
      <c r="IV655" s="243"/>
    </row>
    <row r="656" spans="1:256" s="897" customFormat="1" outlineLevel="1">
      <c r="A656" s="608"/>
      <c r="B656" s="970">
        <v>41</v>
      </c>
      <c r="C656" s="971"/>
      <c r="D656" s="615"/>
      <c r="E656" s="616">
        <f t="shared" ref="E656:N665" si="91">IF(E$3&gt;$B656,(((1+E$615)^E$3)/((1+HLOOKUP($B656,$D$614:$AG$615,2))^$B656))^(1/(E$3-$B656))-1,0)</f>
        <v>0</v>
      </c>
      <c r="F656" s="616">
        <f t="shared" si="91"/>
        <v>0</v>
      </c>
      <c r="G656" s="616">
        <f t="shared" si="91"/>
        <v>0</v>
      </c>
      <c r="H656" s="616">
        <f t="shared" si="91"/>
        <v>0</v>
      </c>
      <c r="I656" s="616">
        <f t="shared" si="91"/>
        <v>0</v>
      </c>
      <c r="J656" s="616">
        <f t="shared" si="91"/>
        <v>0</v>
      </c>
      <c r="K656" s="616">
        <f t="shared" si="91"/>
        <v>0</v>
      </c>
      <c r="L656" s="616">
        <f t="shared" si="91"/>
        <v>0</v>
      </c>
      <c r="M656" s="616">
        <f t="shared" si="91"/>
        <v>0</v>
      </c>
      <c r="N656" s="616">
        <f t="shared" si="91"/>
        <v>0</v>
      </c>
      <c r="O656" s="616">
        <f t="shared" ref="O656:X665" si="92">IF(O$3&gt;$B656,(((1+O$615)^O$3)/((1+HLOOKUP($B656,$D$614:$AG$615,2))^$B656))^(1/(O$3-$B656))-1,0)</f>
        <v>0</v>
      </c>
      <c r="P656" s="616">
        <f t="shared" si="92"/>
        <v>0</v>
      </c>
      <c r="Q656" s="616">
        <f t="shared" si="92"/>
        <v>0</v>
      </c>
      <c r="R656" s="616">
        <f t="shared" si="92"/>
        <v>0</v>
      </c>
      <c r="S656" s="616">
        <f t="shared" si="92"/>
        <v>0</v>
      </c>
      <c r="T656" s="616">
        <f t="shared" si="92"/>
        <v>0</v>
      </c>
      <c r="U656" s="616">
        <f t="shared" si="92"/>
        <v>0</v>
      </c>
      <c r="V656" s="616">
        <f t="shared" si="92"/>
        <v>0</v>
      </c>
      <c r="W656" s="616">
        <f t="shared" si="92"/>
        <v>0</v>
      </c>
      <c r="X656" s="616">
        <f t="shared" si="92"/>
        <v>0</v>
      </c>
      <c r="Y656" s="616">
        <f t="shared" ref="Y656:AH665" si="93">IF(Y$3&gt;$B656,(((1+Y$615)^Y$3)/((1+HLOOKUP($B656,$D$614:$AG$615,2))^$B656))^(1/(Y$3-$B656))-1,0)</f>
        <v>0</v>
      </c>
      <c r="Z656" s="616">
        <f t="shared" si="93"/>
        <v>0</v>
      </c>
      <c r="AA656" s="616">
        <f t="shared" si="93"/>
        <v>0</v>
      </c>
      <c r="AB656" s="616">
        <f t="shared" si="93"/>
        <v>0</v>
      </c>
      <c r="AC656" s="616">
        <f t="shared" si="93"/>
        <v>0</v>
      </c>
      <c r="AD656" s="616">
        <f t="shared" si="93"/>
        <v>0</v>
      </c>
      <c r="AE656" s="616">
        <f t="shared" si="93"/>
        <v>0</v>
      </c>
      <c r="AF656" s="616">
        <f t="shared" si="93"/>
        <v>0</v>
      </c>
      <c r="AG656" s="616">
        <f t="shared" si="93"/>
        <v>0</v>
      </c>
      <c r="AH656" s="616">
        <f t="shared" si="93"/>
        <v>0</v>
      </c>
      <c r="AI656" s="616">
        <f t="shared" ref="AI656:AR665" si="94">IF(AI$3&gt;$B656,(((1+AI$615)^AI$3)/((1+HLOOKUP($B656,$D$614:$AG$615,2))^$B656))^(1/(AI$3-$B656))-1,0)</f>
        <v>0</v>
      </c>
      <c r="AJ656" s="616">
        <f t="shared" si="94"/>
        <v>0</v>
      </c>
      <c r="AK656" s="616">
        <f t="shared" si="94"/>
        <v>0</v>
      </c>
      <c r="AL656" s="616">
        <f t="shared" si="94"/>
        <v>0</v>
      </c>
      <c r="AM656" s="616">
        <f t="shared" si="94"/>
        <v>0</v>
      </c>
      <c r="AN656" s="616">
        <f t="shared" si="94"/>
        <v>0</v>
      </c>
      <c r="AO656" s="616">
        <f t="shared" si="94"/>
        <v>0</v>
      </c>
      <c r="AP656" s="616">
        <f t="shared" si="94"/>
        <v>0</v>
      </c>
      <c r="AQ656" s="616">
        <f t="shared" si="94"/>
        <v>0</v>
      </c>
      <c r="AR656" s="616">
        <f t="shared" si="94"/>
        <v>0</v>
      </c>
      <c r="AS656" s="616">
        <f t="shared" ref="AS656:BA665" si="95">IF(AS$3&gt;$B656,(((1+AS$615)^AS$3)/((1+HLOOKUP($B656,$D$614:$AG$615,2))^$B656))^(1/(AS$3-$B656))-1,0)</f>
        <v>3.5512571165689399E-2</v>
      </c>
      <c r="AT656" s="616">
        <f t="shared" si="95"/>
        <v>3.5512571165689399E-2</v>
      </c>
      <c r="AU656" s="616">
        <f t="shared" si="95"/>
        <v>3.5512571165689177E-2</v>
      </c>
      <c r="AV656" s="616">
        <f t="shared" si="95"/>
        <v>3.5512571165689399E-2</v>
      </c>
      <c r="AW656" s="616">
        <f t="shared" si="95"/>
        <v>3.5512571165689177E-2</v>
      </c>
      <c r="AX656" s="616">
        <f t="shared" si="95"/>
        <v>3.5512571165689177E-2</v>
      </c>
      <c r="AY656" s="616">
        <f t="shared" si="95"/>
        <v>3.5512571165689177E-2</v>
      </c>
      <c r="AZ656" s="616">
        <f t="shared" si="95"/>
        <v>3.5512571165689177E-2</v>
      </c>
      <c r="BA656" s="617">
        <f t="shared" si="95"/>
        <v>3.5512571165689177E-2</v>
      </c>
      <c r="BB656" s="243"/>
      <c r="BC656" s="243"/>
      <c r="BD656" s="243"/>
      <c r="BE656" s="243"/>
      <c r="BF656" s="243"/>
      <c r="BG656" s="243"/>
      <c r="BH656" s="243"/>
      <c r="BI656" s="243"/>
      <c r="BJ656" s="243"/>
      <c r="BK656" s="243"/>
      <c r="BL656" s="243"/>
      <c r="BM656" s="243"/>
      <c r="BN656" s="243"/>
      <c r="BO656" s="243"/>
      <c r="BP656" s="243"/>
      <c r="BQ656" s="243"/>
      <c r="BR656" s="243"/>
      <c r="BS656" s="243"/>
      <c r="BT656" s="243"/>
      <c r="BU656" s="243"/>
      <c r="BV656" s="243"/>
      <c r="BW656" s="243"/>
      <c r="BX656" s="243"/>
      <c r="BY656" s="243"/>
      <c r="BZ656" s="243"/>
      <c r="CA656" s="243"/>
      <c r="CB656" s="243"/>
      <c r="CC656" s="243"/>
      <c r="CD656" s="243"/>
      <c r="CE656" s="243"/>
      <c r="CF656" s="243"/>
      <c r="CG656" s="243"/>
      <c r="CH656" s="243"/>
      <c r="CI656" s="243"/>
      <c r="CJ656" s="243"/>
      <c r="CK656" s="243"/>
      <c r="CL656" s="243"/>
      <c r="CM656" s="243"/>
      <c r="CN656" s="243"/>
      <c r="CO656" s="243"/>
      <c r="CP656" s="243"/>
      <c r="CQ656" s="243"/>
      <c r="CR656" s="243"/>
      <c r="CS656" s="243"/>
      <c r="CT656" s="243"/>
      <c r="CU656" s="243"/>
      <c r="CV656" s="243"/>
      <c r="CW656" s="243"/>
      <c r="CX656" s="243"/>
      <c r="CY656" s="243"/>
      <c r="CZ656" s="243"/>
      <c r="DA656" s="243"/>
      <c r="DB656" s="243"/>
      <c r="DC656" s="243"/>
      <c r="DD656" s="243"/>
      <c r="DE656" s="243"/>
      <c r="DF656" s="243"/>
      <c r="DG656" s="243"/>
      <c r="DH656" s="243"/>
      <c r="DI656" s="243"/>
      <c r="DJ656" s="243"/>
      <c r="DK656" s="243"/>
      <c r="DL656" s="243"/>
      <c r="DM656" s="243"/>
      <c r="DN656" s="243"/>
      <c r="DO656" s="243"/>
      <c r="DP656" s="243"/>
      <c r="DQ656" s="243"/>
      <c r="DR656" s="243"/>
      <c r="DS656" s="243"/>
      <c r="DT656" s="243"/>
      <c r="DU656" s="243"/>
      <c r="DV656" s="243"/>
      <c r="DW656" s="243"/>
      <c r="DX656" s="243"/>
      <c r="DY656" s="243"/>
      <c r="DZ656" s="243"/>
      <c r="EA656" s="243"/>
      <c r="EB656" s="243"/>
      <c r="EC656" s="243"/>
      <c r="ED656" s="243"/>
      <c r="EE656" s="243"/>
      <c r="EF656" s="243"/>
      <c r="EG656" s="243"/>
      <c r="EH656" s="243"/>
      <c r="EI656" s="243"/>
      <c r="EJ656" s="243"/>
      <c r="EK656" s="243"/>
      <c r="EL656" s="243"/>
      <c r="EM656" s="243"/>
      <c r="EN656" s="243"/>
      <c r="EO656" s="243"/>
      <c r="EP656" s="243"/>
      <c r="EQ656" s="243"/>
      <c r="ER656" s="243"/>
      <c r="ES656" s="243"/>
      <c r="ET656" s="243"/>
      <c r="EU656" s="243"/>
      <c r="EV656" s="243"/>
      <c r="EW656" s="243"/>
      <c r="EX656" s="243"/>
      <c r="EY656" s="243"/>
      <c r="EZ656" s="243"/>
      <c r="FA656" s="243"/>
      <c r="FB656" s="243"/>
      <c r="FC656" s="243"/>
      <c r="FD656" s="243"/>
      <c r="FE656" s="243"/>
      <c r="FF656" s="243"/>
      <c r="FG656" s="243"/>
      <c r="FH656" s="243"/>
      <c r="FI656" s="243"/>
      <c r="FJ656" s="243"/>
      <c r="FK656" s="243"/>
      <c r="FL656" s="243"/>
      <c r="FM656" s="243"/>
      <c r="FN656" s="243"/>
      <c r="FO656" s="243"/>
      <c r="FP656" s="243"/>
      <c r="FQ656" s="243"/>
      <c r="FR656" s="243"/>
      <c r="FS656" s="243"/>
      <c r="FT656" s="243"/>
      <c r="FU656" s="243"/>
      <c r="FV656" s="243"/>
      <c r="FW656" s="243"/>
      <c r="FX656" s="243"/>
      <c r="FY656" s="243"/>
      <c r="FZ656" s="243"/>
      <c r="GA656" s="243"/>
      <c r="GB656" s="243"/>
      <c r="GC656" s="243"/>
      <c r="GD656" s="243"/>
      <c r="GE656" s="243"/>
      <c r="GF656" s="243"/>
      <c r="GG656" s="243"/>
      <c r="GH656" s="243"/>
      <c r="GI656" s="243"/>
      <c r="GJ656" s="243"/>
      <c r="GK656" s="243"/>
      <c r="GL656" s="243"/>
      <c r="GM656" s="243"/>
      <c r="GN656" s="243"/>
      <c r="GO656" s="243"/>
      <c r="GP656" s="243"/>
      <c r="GQ656" s="243"/>
      <c r="GR656" s="243"/>
      <c r="GS656" s="243"/>
      <c r="GT656" s="243"/>
      <c r="GU656" s="243"/>
      <c r="GV656" s="243"/>
      <c r="GW656" s="243"/>
      <c r="GX656" s="243"/>
      <c r="GY656" s="243"/>
      <c r="GZ656" s="243"/>
      <c r="HA656" s="243"/>
      <c r="HB656" s="243"/>
      <c r="HC656" s="243"/>
      <c r="HD656" s="243"/>
      <c r="HE656" s="243"/>
      <c r="HF656" s="243"/>
      <c r="HG656" s="243"/>
      <c r="HH656" s="243"/>
      <c r="HI656" s="243"/>
      <c r="HJ656" s="243"/>
      <c r="HK656" s="243"/>
      <c r="HL656" s="243"/>
      <c r="HM656" s="243"/>
      <c r="HN656" s="243"/>
      <c r="HO656" s="243"/>
      <c r="HP656" s="243"/>
      <c r="HQ656" s="243"/>
      <c r="HR656" s="243"/>
      <c r="HS656" s="243"/>
      <c r="HT656" s="243"/>
      <c r="HU656" s="243"/>
      <c r="HV656" s="243"/>
      <c r="HW656" s="243"/>
      <c r="HX656" s="243"/>
      <c r="HY656" s="243"/>
      <c r="HZ656" s="243"/>
      <c r="IA656" s="243"/>
      <c r="IB656" s="243"/>
      <c r="IC656" s="243"/>
      <c r="ID656" s="243"/>
      <c r="IE656" s="243"/>
      <c r="IF656" s="243"/>
      <c r="IG656" s="243"/>
      <c r="IH656" s="243"/>
      <c r="II656" s="243"/>
      <c r="IJ656" s="243"/>
      <c r="IK656" s="243"/>
      <c r="IL656" s="243"/>
      <c r="IM656" s="243"/>
      <c r="IN656" s="243"/>
      <c r="IO656" s="243"/>
      <c r="IP656" s="243"/>
      <c r="IQ656" s="243"/>
      <c r="IR656" s="243"/>
      <c r="IS656" s="243"/>
      <c r="IT656" s="243"/>
      <c r="IU656" s="243"/>
      <c r="IV656" s="243"/>
    </row>
    <row r="657" spans="1:256" s="897" customFormat="1" outlineLevel="1">
      <c r="A657" s="608"/>
      <c r="B657" s="970">
        <v>42</v>
      </c>
      <c r="C657" s="971"/>
      <c r="D657" s="615"/>
      <c r="E657" s="616">
        <f t="shared" si="91"/>
        <v>0</v>
      </c>
      <c r="F657" s="616">
        <f t="shared" si="91"/>
        <v>0</v>
      </c>
      <c r="G657" s="616">
        <f t="shared" si="91"/>
        <v>0</v>
      </c>
      <c r="H657" s="616">
        <f t="shared" si="91"/>
        <v>0</v>
      </c>
      <c r="I657" s="616">
        <f t="shared" si="91"/>
        <v>0</v>
      </c>
      <c r="J657" s="616">
        <f t="shared" si="91"/>
        <v>0</v>
      </c>
      <c r="K657" s="616">
        <f t="shared" si="91"/>
        <v>0</v>
      </c>
      <c r="L657" s="616">
        <f t="shared" si="91"/>
        <v>0</v>
      </c>
      <c r="M657" s="616">
        <f t="shared" si="91"/>
        <v>0</v>
      </c>
      <c r="N657" s="616">
        <f t="shared" si="91"/>
        <v>0</v>
      </c>
      <c r="O657" s="616">
        <f t="shared" si="92"/>
        <v>0</v>
      </c>
      <c r="P657" s="616">
        <f t="shared" si="92"/>
        <v>0</v>
      </c>
      <c r="Q657" s="616">
        <f t="shared" si="92"/>
        <v>0</v>
      </c>
      <c r="R657" s="616">
        <f t="shared" si="92"/>
        <v>0</v>
      </c>
      <c r="S657" s="616">
        <f t="shared" si="92"/>
        <v>0</v>
      </c>
      <c r="T657" s="616">
        <f t="shared" si="92"/>
        <v>0</v>
      </c>
      <c r="U657" s="616">
        <f t="shared" si="92"/>
        <v>0</v>
      </c>
      <c r="V657" s="616">
        <f t="shared" si="92"/>
        <v>0</v>
      </c>
      <c r="W657" s="616">
        <f t="shared" si="92"/>
        <v>0</v>
      </c>
      <c r="X657" s="616">
        <f t="shared" si="92"/>
        <v>0</v>
      </c>
      <c r="Y657" s="616">
        <f t="shared" si="93"/>
        <v>0</v>
      </c>
      <c r="Z657" s="616">
        <f t="shared" si="93"/>
        <v>0</v>
      </c>
      <c r="AA657" s="616">
        <f t="shared" si="93"/>
        <v>0</v>
      </c>
      <c r="AB657" s="616">
        <f t="shared" si="93"/>
        <v>0</v>
      </c>
      <c r="AC657" s="616">
        <f t="shared" si="93"/>
        <v>0</v>
      </c>
      <c r="AD657" s="616">
        <f t="shared" si="93"/>
        <v>0</v>
      </c>
      <c r="AE657" s="616">
        <f t="shared" si="93"/>
        <v>0</v>
      </c>
      <c r="AF657" s="616">
        <f t="shared" si="93"/>
        <v>0</v>
      </c>
      <c r="AG657" s="616">
        <f t="shared" si="93"/>
        <v>0</v>
      </c>
      <c r="AH657" s="616">
        <f t="shared" si="93"/>
        <v>0</v>
      </c>
      <c r="AI657" s="616">
        <f t="shared" si="94"/>
        <v>0</v>
      </c>
      <c r="AJ657" s="616">
        <f t="shared" si="94"/>
        <v>0</v>
      </c>
      <c r="AK657" s="616">
        <f t="shared" si="94"/>
        <v>0</v>
      </c>
      <c r="AL657" s="616">
        <f t="shared" si="94"/>
        <v>0</v>
      </c>
      <c r="AM657" s="616">
        <f t="shared" si="94"/>
        <v>0</v>
      </c>
      <c r="AN657" s="616">
        <f t="shared" si="94"/>
        <v>0</v>
      </c>
      <c r="AO657" s="616">
        <f t="shared" si="94"/>
        <v>0</v>
      </c>
      <c r="AP657" s="616">
        <f t="shared" si="94"/>
        <v>0</v>
      </c>
      <c r="AQ657" s="616">
        <f t="shared" si="94"/>
        <v>0</v>
      </c>
      <c r="AR657" s="616">
        <f t="shared" si="94"/>
        <v>0</v>
      </c>
      <c r="AS657" s="616">
        <f t="shared" si="95"/>
        <v>0</v>
      </c>
      <c r="AT657" s="616">
        <f t="shared" si="95"/>
        <v>3.5512571165689177E-2</v>
      </c>
      <c r="AU657" s="616">
        <f t="shared" si="95"/>
        <v>3.5512571165689177E-2</v>
      </c>
      <c r="AV657" s="616">
        <f t="shared" si="95"/>
        <v>3.5512571165689177E-2</v>
      </c>
      <c r="AW657" s="616">
        <f t="shared" si="95"/>
        <v>3.5512571165689177E-2</v>
      </c>
      <c r="AX657" s="616">
        <f t="shared" si="95"/>
        <v>3.5512571165689177E-2</v>
      </c>
      <c r="AY657" s="616">
        <f t="shared" si="95"/>
        <v>3.5512571165689177E-2</v>
      </c>
      <c r="AZ657" s="616">
        <f t="shared" si="95"/>
        <v>3.5512571165689177E-2</v>
      </c>
      <c r="BA657" s="617">
        <f t="shared" si="95"/>
        <v>3.5512571165689177E-2</v>
      </c>
      <c r="BB657" s="243"/>
      <c r="BC657" s="243"/>
      <c r="BD657" s="243"/>
      <c r="BE657" s="243"/>
      <c r="BF657" s="243"/>
      <c r="BG657" s="243"/>
      <c r="BH657" s="243"/>
      <c r="BI657" s="243"/>
      <c r="BJ657" s="243"/>
      <c r="BK657" s="243"/>
      <c r="BL657" s="243"/>
      <c r="BM657" s="243"/>
      <c r="BN657" s="243"/>
      <c r="BO657" s="243"/>
      <c r="BP657" s="243"/>
      <c r="BQ657" s="243"/>
      <c r="BR657" s="243"/>
      <c r="BS657" s="243"/>
      <c r="BT657" s="243"/>
      <c r="BU657" s="243"/>
      <c r="BV657" s="243"/>
      <c r="BW657" s="243"/>
      <c r="BX657" s="243"/>
      <c r="BY657" s="243"/>
      <c r="BZ657" s="243"/>
      <c r="CA657" s="243"/>
      <c r="CB657" s="243"/>
      <c r="CC657" s="243"/>
      <c r="CD657" s="243"/>
      <c r="CE657" s="243"/>
      <c r="CF657" s="243"/>
      <c r="CG657" s="243"/>
      <c r="CH657" s="243"/>
      <c r="CI657" s="243"/>
      <c r="CJ657" s="243"/>
      <c r="CK657" s="243"/>
      <c r="CL657" s="243"/>
      <c r="CM657" s="243"/>
      <c r="CN657" s="243"/>
      <c r="CO657" s="243"/>
      <c r="CP657" s="243"/>
      <c r="CQ657" s="243"/>
      <c r="CR657" s="243"/>
      <c r="CS657" s="243"/>
      <c r="CT657" s="243"/>
      <c r="CU657" s="243"/>
      <c r="CV657" s="243"/>
      <c r="CW657" s="243"/>
      <c r="CX657" s="243"/>
      <c r="CY657" s="243"/>
      <c r="CZ657" s="243"/>
      <c r="DA657" s="243"/>
      <c r="DB657" s="243"/>
      <c r="DC657" s="243"/>
      <c r="DD657" s="243"/>
      <c r="DE657" s="243"/>
      <c r="DF657" s="243"/>
      <c r="DG657" s="243"/>
      <c r="DH657" s="243"/>
      <c r="DI657" s="243"/>
      <c r="DJ657" s="243"/>
      <c r="DK657" s="243"/>
      <c r="DL657" s="243"/>
      <c r="DM657" s="243"/>
      <c r="DN657" s="243"/>
      <c r="DO657" s="243"/>
      <c r="DP657" s="243"/>
      <c r="DQ657" s="243"/>
      <c r="DR657" s="243"/>
      <c r="DS657" s="243"/>
      <c r="DT657" s="243"/>
      <c r="DU657" s="243"/>
      <c r="DV657" s="243"/>
      <c r="DW657" s="243"/>
      <c r="DX657" s="243"/>
      <c r="DY657" s="243"/>
      <c r="DZ657" s="243"/>
      <c r="EA657" s="243"/>
      <c r="EB657" s="243"/>
      <c r="EC657" s="243"/>
      <c r="ED657" s="243"/>
      <c r="EE657" s="243"/>
      <c r="EF657" s="243"/>
      <c r="EG657" s="243"/>
      <c r="EH657" s="243"/>
      <c r="EI657" s="243"/>
      <c r="EJ657" s="243"/>
      <c r="EK657" s="243"/>
      <c r="EL657" s="243"/>
      <c r="EM657" s="243"/>
      <c r="EN657" s="243"/>
      <c r="EO657" s="243"/>
      <c r="EP657" s="243"/>
      <c r="EQ657" s="243"/>
      <c r="ER657" s="243"/>
      <c r="ES657" s="243"/>
      <c r="ET657" s="243"/>
      <c r="EU657" s="243"/>
      <c r="EV657" s="243"/>
      <c r="EW657" s="243"/>
      <c r="EX657" s="243"/>
      <c r="EY657" s="243"/>
      <c r="EZ657" s="243"/>
      <c r="FA657" s="243"/>
      <c r="FB657" s="243"/>
      <c r="FC657" s="243"/>
      <c r="FD657" s="243"/>
      <c r="FE657" s="243"/>
      <c r="FF657" s="243"/>
      <c r="FG657" s="243"/>
      <c r="FH657" s="243"/>
      <c r="FI657" s="243"/>
      <c r="FJ657" s="243"/>
      <c r="FK657" s="243"/>
      <c r="FL657" s="243"/>
      <c r="FM657" s="243"/>
      <c r="FN657" s="243"/>
      <c r="FO657" s="243"/>
      <c r="FP657" s="243"/>
      <c r="FQ657" s="243"/>
      <c r="FR657" s="243"/>
      <c r="FS657" s="243"/>
      <c r="FT657" s="243"/>
      <c r="FU657" s="243"/>
      <c r="FV657" s="243"/>
      <c r="FW657" s="243"/>
      <c r="FX657" s="243"/>
      <c r="FY657" s="243"/>
      <c r="FZ657" s="243"/>
      <c r="GA657" s="243"/>
      <c r="GB657" s="243"/>
      <c r="GC657" s="243"/>
      <c r="GD657" s="243"/>
      <c r="GE657" s="243"/>
      <c r="GF657" s="243"/>
      <c r="GG657" s="243"/>
      <c r="GH657" s="243"/>
      <c r="GI657" s="243"/>
      <c r="GJ657" s="243"/>
      <c r="GK657" s="243"/>
      <c r="GL657" s="243"/>
      <c r="GM657" s="243"/>
      <c r="GN657" s="243"/>
      <c r="GO657" s="243"/>
      <c r="GP657" s="243"/>
      <c r="GQ657" s="243"/>
      <c r="GR657" s="243"/>
      <c r="GS657" s="243"/>
      <c r="GT657" s="243"/>
      <c r="GU657" s="243"/>
      <c r="GV657" s="243"/>
      <c r="GW657" s="243"/>
      <c r="GX657" s="243"/>
      <c r="GY657" s="243"/>
      <c r="GZ657" s="243"/>
      <c r="HA657" s="243"/>
      <c r="HB657" s="243"/>
      <c r="HC657" s="243"/>
      <c r="HD657" s="243"/>
      <c r="HE657" s="243"/>
      <c r="HF657" s="243"/>
      <c r="HG657" s="243"/>
      <c r="HH657" s="243"/>
      <c r="HI657" s="243"/>
      <c r="HJ657" s="243"/>
      <c r="HK657" s="243"/>
      <c r="HL657" s="243"/>
      <c r="HM657" s="243"/>
      <c r="HN657" s="243"/>
      <c r="HO657" s="243"/>
      <c r="HP657" s="243"/>
      <c r="HQ657" s="243"/>
      <c r="HR657" s="243"/>
      <c r="HS657" s="243"/>
      <c r="HT657" s="243"/>
      <c r="HU657" s="243"/>
      <c r="HV657" s="243"/>
      <c r="HW657" s="243"/>
      <c r="HX657" s="243"/>
      <c r="HY657" s="243"/>
      <c r="HZ657" s="243"/>
      <c r="IA657" s="243"/>
      <c r="IB657" s="243"/>
      <c r="IC657" s="243"/>
      <c r="ID657" s="243"/>
      <c r="IE657" s="243"/>
      <c r="IF657" s="243"/>
      <c r="IG657" s="243"/>
      <c r="IH657" s="243"/>
      <c r="II657" s="243"/>
      <c r="IJ657" s="243"/>
      <c r="IK657" s="243"/>
      <c r="IL657" s="243"/>
      <c r="IM657" s="243"/>
      <c r="IN657" s="243"/>
      <c r="IO657" s="243"/>
      <c r="IP657" s="243"/>
      <c r="IQ657" s="243"/>
      <c r="IR657" s="243"/>
      <c r="IS657" s="243"/>
      <c r="IT657" s="243"/>
      <c r="IU657" s="243"/>
      <c r="IV657" s="243"/>
    </row>
    <row r="658" spans="1:256" s="897" customFormat="1" outlineLevel="1">
      <c r="A658" s="608"/>
      <c r="B658" s="970">
        <v>43</v>
      </c>
      <c r="C658" s="971"/>
      <c r="D658" s="615"/>
      <c r="E658" s="616">
        <f t="shared" si="91"/>
        <v>0</v>
      </c>
      <c r="F658" s="616">
        <f t="shared" si="91"/>
        <v>0</v>
      </c>
      <c r="G658" s="616">
        <f t="shared" si="91"/>
        <v>0</v>
      </c>
      <c r="H658" s="616">
        <f t="shared" si="91"/>
        <v>0</v>
      </c>
      <c r="I658" s="616">
        <f t="shared" si="91"/>
        <v>0</v>
      </c>
      <c r="J658" s="616">
        <f t="shared" si="91"/>
        <v>0</v>
      </c>
      <c r="K658" s="616">
        <f t="shared" si="91"/>
        <v>0</v>
      </c>
      <c r="L658" s="616">
        <f t="shared" si="91"/>
        <v>0</v>
      </c>
      <c r="M658" s="616">
        <f t="shared" si="91"/>
        <v>0</v>
      </c>
      <c r="N658" s="616">
        <f t="shared" si="91"/>
        <v>0</v>
      </c>
      <c r="O658" s="616">
        <f t="shared" si="92"/>
        <v>0</v>
      </c>
      <c r="P658" s="616">
        <f t="shared" si="92"/>
        <v>0</v>
      </c>
      <c r="Q658" s="616">
        <f t="shared" si="92"/>
        <v>0</v>
      </c>
      <c r="R658" s="616">
        <f t="shared" si="92"/>
        <v>0</v>
      </c>
      <c r="S658" s="616">
        <f t="shared" si="92"/>
        <v>0</v>
      </c>
      <c r="T658" s="616">
        <f t="shared" si="92"/>
        <v>0</v>
      </c>
      <c r="U658" s="616">
        <f t="shared" si="92"/>
        <v>0</v>
      </c>
      <c r="V658" s="616">
        <f t="shared" si="92"/>
        <v>0</v>
      </c>
      <c r="W658" s="616">
        <f t="shared" si="92"/>
        <v>0</v>
      </c>
      <c r="X658" s="616">
        <f t="shared" si="92"/>
        <v>0</v>
      </c>
      <c r="Y658" s="616">
        <f t="shared" si="93"/>
        <v>0</v>
      </c>
      <c r="Z658" s="616">
        <f t="shared" si="93"/>
        <v>0</v>
      </c>
      <c r="AA658" s="616">
        <f t="shared" si="93"/>
        <v>0</v>
      </c>
      <c r="AB658" s="616">
        <f t="shared" si="93"/>
        <v>0</v>
      </c>
      <c r="AC658" s="616">
        <f t="shared" si="93"/>
        <v>0</v>
      </c>
      <c r="AD658" s="616">
        <f t="shared" si="93"/>
        <v>0</v>
      </c>
      <c r="AE658" s="616">
        <f t="shared" si="93"/>
        <v>0</v>
      </c>
      <c r="AF658" s="616">
        <f t="shared" si="93"/>
        <v>0</v>
      </c>
      <c r="AG658" s="616">
        <f t="shared" si="93"/>
        <v>0</v>
      </c>
      <c r="AH658" s="616">
        <f t="shared" si="93"/>
        <v>0</v>
      </c>
      <c r="AI658" s="616">
        <f t="shared" si="94"/>
        <v>0</v>
      </c>
      <c r="AJ658" s="616">
        <f t="shared" si="94"/>
        <v>0</v>
      </c>
      <c r="AK658" s="616">
        <f t="shared" si="94"/>
        <v>0</v>
      </c>
      <c r="AL658" s="616">
        <f t="shared" si="94"/>
        <v>0</v>
      </c>
      <c r="AM658" s="616">
        <f t="shared" si="94"/>
        <v>0</v>
      </c>
      <c r="AN658" s="616">
        <f t="shared" si="94"/>
        <v>0</v>
      </c>
      <c r="AO658" s="616">
        <f t="shared" si="94"/>
        <v>0</v>
      </c>
      <c r="AP658" s="616">
        <f t="shared" si="94"/>
        <v>0</v>
      </c>
      <c r="AQ658" s="616">
        <f t="shared" si="94"/>
        <v>0</v>
      </c>
      <c r="AR658" s="616">
        <f t="shared" si="94"/>
        <v>0</v>
      </c>
      <c r="AS658" s="616">
        <f t="shared" si="95"/>
        <v>0</v>
      </c>
      <c r="AT658" s="616">
        <f t="shared" si="95"/>
        <v>0</v>
      </c>
      <c r="AU658" s="616">
        <f t="shared" si="95"/>
        <v>3.5512571165689399E-2</v>
      </c>
      <c r="AV658" s="616">
        <f t="shared" si="95"/>
        <v>3.5512571165689177E-2</v>
      </c>
      <c r="AW658" s="616">
        <f t="shared" si="95"/>
        <v>3.5512571165689177E-2</v>
      </c>
      <c r="AX658" s="616">
        <f t="shared" si="95"/>
        <v>3.5512571165689177E-2</v>
      </c>
      <c r="AY658" s="616">
        <f t="shared" si="95"/>
        <v>3.5512571165689177E-2</v>
      </c>
      <c r="AZ658" s="616">
        <f t="shared" si="95"/>
        <v>3.5512571165689177E-2</v>
      </c>
      <c r="BA658" s="617">
        <f t="shared" si="95"/>
        <v>3.5512571165689177E-2</v>
      </c>
      <c r="BB658" s="243"/>
      <c r="BC658" s="243"/>
      <c r="BD658" s="243"/>
      <c r="BE658" s="243"/>
      <c r="BF658" s="243"/>
      <c r="BG658" s="243"/>
      <c r="BH658" s="243"/>
      <c r="BI658" s="243"/>
      <c r="BJ658" s="243"/>
      <c r="BK658" s="243"/>
      <c r="BL658" s="243"/>
      <c r="BM658" s="243"/>
      <c r="BN658" s="243"/>
      <c r="BO658" s="243"/>
      <c r="BP658" s="243"/>
      <c r="BQ658" s="243"/>
      <c r="BR658" s="243"/>
      <c r="BS658" s="243"/>
      <c r="BT658" s="243"/>
      <c r="BU658" s="243"/>
      <c r="BV658" s="243"/>
      <c r="BW658" s="243"/>
      <c r="BX658" s="243"/>
      <c r="BY658" s="243"/>
      <c r="BZ658" s="243"/>
      <c r="CA658" s="243"/>
      <c r="CB658" s="243"/>
      <c r="CC658" s="243"/>
      <c r="CD658" s="243"/>
      <c r="CE658" s="243"/>
      <c r="CF658" s="243"/>
      <c r="CG658" s="243"/>
      <c r="CH658" s="243"/>
      <c r="CI658" s="243"/>
      <c r="CJ658" s="243"/>
      <c r="CK658" s="243"/>
      <c r="CL658" s="243"/>
      <c r="CM658" s="243"/>
      <c r="CN658" s="243"/>
      <c r="CO658" s="243"/>
      <c r="CP658" s="243"/>
      <c r="CQ658" s="243"/>
      <c r="CR658" s="243"/>
      <c r="CS658" s="243"/>
      <c r="CT658" s="243"/>
      <c r="CU658" s="243"/>
      <c r="CV658" s="243"/>
      <c r="CW658" s="243"/>
      <c r="CX658" s="243"/>
      <c r="CY658" s="243"/>
      <c r="CZ658" s="243"/>
      <c r="DA658" s="243"/>
      <c r="DB658" s="243"/>
      <c r="DC658" s="243"/>
      <c r="DD658" s="243"/>
      <c r="DE658" s="243"/>
      <c r="DF658" s="243"/>
      <c r="DG658" s="243"/>
      <c r="DH658" s="243"/>
      <c r="DI658" s="243"/>
      <c r="DJ658" s="243"/>
      <c r="DK658" s="243"/>
      <c r="DL658" s="243"/>
      <c r="DM658" s="243"/>
      <c r="DN658" s="243"/>
      <c r="DO658" s="243"/>
      <c r="DP658" s="243"/>
      <c r="DQ658" s="243"/>
      <c r="DR658" s="243"/>
      <c r="DS658" s="243"/>
      <c r="DT658" s="243"/>
      <c r="DU658" s="243"/>
      <c r="DV658" s="243"/>
      <c r="DW658" s="243"/>
      <c r="DX658" s="243"/>
      <c r="DY658" s="243"/>
      <c r="DZ658" s="243"/>
      <c r="EA658" s="243"/>
      <c r="EB658" s="243"/>
      <c r="EC658" s="243"/>
      <c r="ED658" s="243"/>
      <c r="EE658" s="243"/>
      <c r="EF658" s="243"/>
      <c r="EG658" s="243"/>
      <c r="EH658" s="243"/>
      <c r="EI658" s="243"/>
      <c r="EJ658" s="243"/>
      <c r="EK658" s="243"/>
      <c r="EL658" s="243"/>
      <c r="EM658" s="243"/>
      <c r="EN658" s="243"/>
      <c r="EO658" s="243"/>
      <c r="EP658" s="243"/>
      <c r="EQ658" s="243"/>
      <c r="ER658" s="243"/>
      <c r="ES658" s="243"/>
      <c r="ET658" s="243"/>
      <c r="EU658" s="243"/>
      <c r="EV658" s="243"/>
      <c r="EW658" s="243"/>
      <c r="EX658" s="243"/>
      <c r="EY658" s="243"/>
      <c r="EZ658" s="243"/>
      <c r="FA658" s="243"/>
      <c r="FB658" s="243"/>
      <c r="FC658" s="243"/>
      <c r="FD658" s="243"/>
      <c r="FE658" s="243"/>
      <c r="FF658" s="243"/>
      <c r="FG658" s="243"/>
      <c r="FH658" s="243"/>
      <c r="FI658" s="243"/>
      <c r="FJ658" s="243"/>
      <c r="FK658" s="243"/>
      <c r="FL658" s="243"/>
      <c r="FM658" s="243"/>
      <c r="FN658" s="243"/>
      <c r="FO658" s="243"/>
      <c r="FP658" s="243"/>
      <c r="FQ658" s="243"/>
      <c r="FR658" s="243"/>
      <c r="FS658" s="243"/>
      <c r="FT658" s="243"/>
      <c r="FU658" s="243"/>
      <c r="FV658" s="243"/>
      <c r="FW658" s="243"/>
      <c r="FX658" s="243"/>
      <c r="FY658" s="243"/>
      <c r="FZ658" s="243"/>
      <c r="GA658" s="243"/>
      <c r="GB658" s="243"/>
      <c r="GC658" s="243"/>
      <c r="GD658" s="243"/>
      <c r="GE658" s="243"/>
      <c r="GF658" s="243"/>
      <c r="GG658" s="243"/>
      <c r="GH658" s="243"/>
      <c r="GI658" s="243"/>
      <c r="GJ658" s="243"/>
      <c r="GK658" s="243"/>
      <c r="GL658" s="243"/>
      <c r="GM658" s="243"/>
      <c r="GN658" s="243"/>
      <c r="GO658" s="243"/>
      <c r="GP658" s="243"/>
      <c r="GQ658" s="243"/>
      <c r="GR658" s="243"/>
      <c r="GS658" s="243"/>
      <c r="GT658" s="243"/>
      <c r="GU658" s="243"/>
      <c r="GV658" s="243"/>
      <c r="GW658" s="243"/>
      <c r="GX658" s="243"/>
      <c r="GY658" s="243"/>
      <c r="GZ658" s="243"/>
      <c r="HA658" s="243"/>
      <c r="HB658" s="243"/>
      <c r="HC658" s="243"/>
      <c r="HD658" s="243"/>
      <c r="HE658" s="243"/>
      <c r="HF658" s="243"/>
      <c r="HG658" s="243"/>
      <c r="HH658" s="243"/>
      <c r="HI658" s="243"/>
      <c r="HJ658" s="243"/>
      <c r="HK658" s="243"/>
      <c r="HL658" s="243"/>
      <c r="HM658" s="243"/>
      <c r="HN658" s="243"/>
      <c r="HO658" s="243"/>
      <c r="HP658" s="243"/>
      <c r="HQ658" s="243"/>
      <c r="HR658" s="243"/>
      <c r="HS658" s="243"/>
      <c r="HT658" s="243"/>
      <c r="HU658" s="243"/>
      <c r="HV658" s="243"/>
      <c r="HW658" s="243"/>
      <c r="HX658" s="243"/>
      <c r="HY658" s="243"/>
      <c r="HZ658" s="243"/>
      <c r="IA658" s="243"/>
      <c r="IB658" s="243"/>
      <c r="IC658" s="243"/>
      <c r="ID658" s="243"/>
      <c r="IE658" s="243"/>
      <c r="IF658" s="243"/>
      <c r="IG658" s="243"/>
      <c r="IH658" s="243"/>
      <c r="II658" s="243"/>
      <c r="IJ658" s="243"/>
      <c r="IK658" s="243"/>
      <c r="IL658" s="243"/>
      <c r="IM658" s="243"/>
      <c r="IN658" s="243"/>
      <c r="IO658" s="243"/>
      <c r="IP658" s="243"/>
      <c r="IQ658" s="243"/>
      <c r="IR658" s="243"/>
      <c r="IS658" s="243"/>
      <c r="IT658" s="243"/>
      <c r="IU658" s="243"/>
      <c r="IV658" s="243"/>
    </row>
    <row r="659" spans="1:256" s="897" customFormat="1" outlineLevel="1">
      <c r="A659" s="608"/>
      <c r="B659" s="970">
        <v>44</v>
      </c>
      <c r="C659" s="971"/>
      <c r="D659" s="615"/>
      <c r="E659" s="616">
        <f t="shared" si="91"/>
        <v>0</v>
      </c>
      <c r="F659" s="616">
        <f t="shared" si="91"/>
        <v>0</v>
      </c>
      <c r="G659" s="616">
        <f t="shared" si="91"/>
        <v>0</v>
      </c>
      <c r="H659" s="616">
        <f t="shared" si="91"/>
        <v>0</v>
      </c>
      <c r="I659" s="616">
        <f t="shared" si="91"/>
        <v>0</v>
      </c>
      <c r="J659" s="616">
        <f t="shared" si="91"/>
        <v>0</v>
      </c>
      <c r="K659" s="616">
        <f t="shared" si="91"/>
        <v>0</v>
      </c>
      <c r="L659" s="616">
        <f t="shared" si="91"/>
        <v>0</v>
      </c>
      <c r="M659" s="616">
        <f t="shared" si="91"/>
        <v>0</v>
      </c>
      <c r="N659" s="616">
        <f t="shared" si="91"/>
        <v>0</v>
      </c>
      <c r="O659" s="616">
        <f t="shared" si="92"/>
        <v>0</v>
      </c>
      <c r="P659" s="616">
        <f t="shared" si="92"/>
        <v>0</v>
      </c>
      <c r="Q659" s="616">
        <f t="shared" si="92"/>
        <v>0</v>
      </c>
      <c r="R659" s="616">
        <f t="shared" si="92"/>
        <v>0</v>
      </c>
      <c r="S659" s="616">
        <f t="shared" si="92"/>
        <v>0</v>
      </c>
      <c r="T659" s="616">
        <f t="shared" si="92"/>
        <v>0</v>
      </c>
      <c r="U659" s="616">
        <f t="shared" si="92"/>
        <v>0</v>
      </c>
      <c r="V659" s="616">
        <f t="shared" si="92"/>
        <v>0</v>
      </c>
      <c r="W659" s="616">
        <f t="shared" si="92"/>
        <v>0</v>
      </c>
      <c r="X659" s="616">
        <f t="shared" si="92"/>
        <v>0</v>
      </c>
      <c r="Y659" s="616">
        <f t="shared" si="93"/>
        <v>0</v>
      </c>
      <c r="Z659" s="616">
        <f t="shared" si="93"/>
        <v>0</v>
      </c>
      <c r="AA659" s="616">
        <f t="shared" si="93"/>
        <v>0</v>
      </c>
      <c r="AB659" s="616">
        <f t="shared" si="93"/>
        <v>0</v>
      </c>
      <c r="AC659" s="616">
        <f t="shared" si="93"/>
        <v>0</v>
      </c>
      <c r="AD659" s="616">
        <f t="shared" si="93"/>
        <v>0</v>
      </c>
      <c r="AE659" s="616">
        <f t="shared" si="93"/>
        <v>0</v>
      </c>
      <c r="AF659" s="616">
        <f t="shared" si="93"/>
        <v>0</v>
      </c>
      <c r="AG659" s="616">
        <f t="shared" si="93"/>
        <v>0</v>
      </c>
      <c r="AH659" s="616">
        <f t="shared" si="93"/>
        <v>0</v>
      </c>
      <c r="AI659" s="616">
        <f t="shared" si="94"/>
        <v>0</v>
      </c>
      <c r="AJ659" s="616">
        <f t="shared" si="94"/>
        <v>0</v>
      </c>
      <c r="AK659" s="616">
        <f t="shared" si="94"/>
        <v>0</v>
      </c>
      <c r="AL659" s="616">
        <f t="shared" si="94"/>
        <v>0</v>
      </c>
      <c r="AM659" s="616">
        <f t="shared" si="94"/>
        <v>0</v>
      </c>
      <c r="AN659" s="616">
        <f t="shared" si="94"/>
        <v>0</v>
      </c>
      <c r="AO659" s="616">
        <f t="shared" si="94"/>
        <v>0</v>
      </c>
      <c r="AP659" s="616">
        <f t="shared" si="94"/>
        <v>0</v>
      </c>
      <c r="AQ659" s="616">
        <f t="shared" si="94"/>
        <v>0</v>
      </c>
      <c r="AR659" s="616">
        <f t="shared" si="94"/>
        <v>0</v>
      </c>
      <c r="AS659" s="616">
        <f t="shared" si="95"/>
        <v>0</v>
      </c>
      <c r="AT659" s="616">
        <f t="shared" si="95"/>
        <v>0</v>
      </c>
      <c r="AU659" s="616">
        <f t="shared" si="95"/>
        <v>0</v>
      </c>
      <c r="AV659" s="616">
        <f t="shared" si="95"/>
        <v>3.5512571165689177E-2</v>
      </c>
      <c r="AW659" s="616">
        <f t="shared" si="95"/>
        <v>3.5512571165689177E-2</v>
      </c>
      <c r="AX659" s="616">
        <f t="shared" si="95"/>
        <v>3.5512571165689177E-2</v>
      </c>
      <c r="AY659" s="616">
        <f t="shared" si="95"/>
        <v>3.5512571165689177E-2</v>
      </c>
      <c r="AZ659" s="616">
        <f t="shared" si="95"/>
        <v>3.5512571165689177E-2</v>
      </c>
      <c r="BA659" s="617">
        <f t="shared" si="95"/>
        <v>3.5512571165689177E-2</v>
      </c>
      <c r="BB659" s="243"/>
      <c r="BC659" s="243"/>
      <c r="BD659" s="243"/>
      <c r="BE659" s="243"/>
      <c r="BF659" s="243"/>
      <c r="BG659" s="243"/>
      <c r="BH659" s="243"/>
      <c r="BI659" s="243"/>
      <c r="BJ659" s="243"/>
      <c r="BK659" s="243"/>
      <c r="BL659" s="243"/>
      <c r="BM659" s="243"/>
      <c r="BN659" s="243"/>
      <c r="BO659" s="243"/>
      <c r="BP659" s="243"/>
      <c r="BQ659" s="243"/>
      <c r="BR659" s="243"/>
      <c r="BS659" s="243"/>
      <c r="BT659" s="243"/>
      <c r="BU659" s="243"/>
      <c r="BV659" s="243"/>
      <c r="BW659" s="243"/>
      <c r="BX659" s="243"/>
      <c r="BY659" s="243"/>
      <c r="BZ659" s="243"/>
      <c r="CA659" s="243"/>
      <c r="CB659" s="243"/>
      <c r="CC659" s="243"/>
      <c r="CD659" s="243"/>
      <c r="CE659" s="243"/>
      <c r="CF659" s="243"/>
      <c r="CG659" s="243"/>
      <c r="CH659" s="243"/>
      <c r="CI659" s="243"/>
      <c r="CJ659" s="243"/>
      <c r="CK659" s="243"/>
      <c r="CL659" s="243"/>
      <c r="CM659" s="243"/>
      <c r="CN659" s="243"/>
      <c r="CO659" s="243"/>
      <c r="CP659" s="243"/>
      <c r="CQ659" s="243"/>
      <c r="CR659" s="243"/>
      <c r="CS659" s="243"/>
      <c r="CT659" s="243"/>
      <c r="CU659" s="243"/>
      <c r="CV659" s="243"/>
      <c r="CW659" s="243"/>
      <c r="CX659" s="243"/>
      <c r="CY659" s="243"/>
      <c r="CZ659" s="243"/>
      <c r="DA659" s="243"/>
      <c r="DB659" s="243"/>
      <c r="DC659" s="243"/>
      <c r="DD659" s="243"/>
      <c r="DE659" s="243"/>
      <c r="DF659" s="243"/>
      <c r="DG659" s="243"/>
      <c r="DH659" s="243"/>
      <c r="DI659" s="243"/>
      <c r="DJ659" s="243"/>
      <c r="DK659" s="243"/>
      <c r="DL659" s="243"/>
      <c r="DM659" s="243"/>
      <c r="DN659" s="243"/>
      <c r="DO659" s="243"/>
      <c r="DP659" s="243"/>
      <c r="DQ659" s="243"/>
      <c r="DR659" s="243"/>
      <c r="DS659" s="243"/>
      <c r="DT659" s="243"/>
      <c r="DU659" s="243"/>
      <c r="DV659" s="243"/>
      <c r="DW659" s="243"/>
      <c r="DX659" s="243"/>
      <c r="DY659" s="243"/>
      <c r="DZ659" s="243"/>
      <c r="EA659" s="243"/>
      <c r="EB659" s="243"/>
      <c r="EC659" s="243"/>
      <c r="ED659" s="243"/>
      <c r="EE659" s="243"/>
      <c r="EF659" s="243"/>
      <c r="EG659" s="243"/>
      <c r="EH659" s="243"/>
      <c r="EI659" s="243"/>
      <c r="EJ659" s="243"/>
      <c r="EK659" s="243"/>
      <c r="EL659" s="243"/>
      <c r="EM659" s="243"/>
      <c r="EN659" s="243"/>
      <c r="EO659" s="243"/>
      <c r="EP659" s="243"/>
      <c r="EQ659" s="243"/>
      <c r="ER659" s="243"/>
      <c r="ES659" s="243"/>
      <c r="ET659" s="243"/>
      <c r="EU659" s="243"/>
      <c r="EV659" s="243"/>
      <c r="EW659" s="243"/>
      <c r="EX659" s="243"/>
      <c r="EY659" s="243"/>
      <c r="EZ659" s="243"/>
      <c r="FA659" s="243"/>
      <c r="FB659" s="243"/>
      <c r="FC659" s="243"/>
      <c r="FD659" s="243"/>
      <c r="FE659" s="243"/>
      <c r="FF659" s="243"/>
      <c r="FG659" s="243"/>
      <c r="FH659" s="243"/>
      <c r="FI659" s="243"/>
      <c r="FJ659" s="243"/>
      <c r="FK659" s="243"/>
      <c r="FL659" s="243"/>
      <c r="FM659" s="243"/>
      <c r="FN659" s="243"/>
      <c r="FO659" s="243"/>
      <c r="FP659" s="243"/>
      <c r="FQ659" s="243"/>
      <c r="FR659" s="243"/>
      <c r="FS659" s="243"/>
      <c r="FT659" s="243"/>
      <c r="FU659" s="243"/>
      <c r="FV659" s="243"/>
      <c r="FW659" s="243"/>
      <c r="FX659" s="243"/>
      <c r="FY659" s="243"/>
      <c r="FZ659" s="243"/>
      <c r="GA659" s="243"/>
      <c r="GB659" s="243"/>
      <c r="GC659" s="243"/>
      <c r="GD659" s="243"/>
      <c r="GE659" s="243"/>
      <c r="GF659" s="243"/>
      <c r="GG659" s="243"/>
      <c r="GH659" s="243"/>
      <c r="GI659" s="243"/>
      <c r="GJ659" s="243"/>
      <c r="GK659" s="243"/>
      <c r="GL659" s="243"/>
      <c r="GM659" s="243"/>
      <c r="GN659" s="243"/>
      <c r="GO659" s="243"/>
      <c r="GP659" s="243"/>
      <c r="GQ659" s="243"/>
      <c r="GR659" s="243"/>
      <c r="GS659" s="243"/>
      <c r="GT659" s="243"/>
      <c r="GU659" s="243"/>
      <c r="GV659" s="243"/>
      <c r="GW659" s="243"/>
      <c r="GX659" s="243"/>
      <c r="GY659" s="243"/>
      <c r="GZ659" s="243"/>
      <c r="HA659" s="243"/>
      <c r="HB659" s="243"/>
      <c r="HC659" s="243"/>
      <c r="HD659" s="243"/>
      <c r="HE659" s="243"/>
      <c r="HF659" s="243"/>
      <c r="HG659" s="243"/>
      <c r="HH659" s="243"/>
      <c r="HI659" s="243"/>
      <c r="HJ659" s="243"/>
      <c r="HK659" s="243"/>
      <c r="HL659" s="243"/>
      <c r="HM659" s="243"/>
      <c r="HN659" s="243"/>
      <c r="HO659" s="243"/>
      <c r="HP659" s="243"/>
      <c r="HQ659" s="243"/>
      <c r="HR659" s="243"/>
      <c r="HS659" s="243"/>
      <c r="HT659" s="243"/>
      <c r="HU659" s="243"/>
      <c r="HV659" s="243"/>
      <c r="HW659" s="243"/>
      <c r="HX659" s="243"/>
      <c r="HY659" s="243"/>
      <c r="HZ659" s="243"/>
      <c r="IA659" s="243"/>
      <c r="IB659" s="243"/>
      <c r="IC659" s="243"/>
      <c r="ID659" s="243"/>
      <c r="IE659" s="243"/>
      <c r="IF659" s="243"/>
      <c r="IG659" s="243"/>
      <c r="IH659" s="243"/>
      <c r="II659" s="243"/>
      <c r="IJ659" s="243"/>
      <c r="IK659" s="243"/>
      <c r="IL659" s="243"/>
      <c r="IM659" s="243"/>
      <c r="IN659" s="243"/>
      <c r="IO659" s="243"/>
      <c r="IP659" s="243"/>
      <c r="IQ659" s="243"/>
      <c r="IR659" s="243"/>
      <c r="IS659" s="243"/>
      <c r="IT659" s="243"/>
      <c r="IU659" s="243"/>
      <c r="IV659" s="243"/>
    </row>
    <row r="660" spans="1:256" s="897" customFormat="1" outlineLevel="1">
      <c r="A660" s="608"/>
      <c r="B660" s="970">
        <v>45</v>
      </c>
      <c r="C660" s="971"/>
      <c r="D660" s="615"/>
      <c r="E660" s="616">
        <f t="shared" si="91"/>
        <v>0</v>
      </c>
      <c r="F660" s="616">
        <f t="shared" si="91"/>
        <v>0</v>
      </c>
      <c r="G660" s="616">
        <f t="shared" si="91"/>
        <v>0</v>
      </c>
      <c r="H660" s="616">
        <f t="shared" si="91"/>
        <v>0</v>
      </c>
      <c r="I660" s="616">
        <f t="shared" si="91"/>
        <v>0</v>
      </c>
      <c r="J660" s="616">
        <f t="shared" si="91"/>
        <v>0</v>
      </c>
      <c r="K660" s="616">
        <f t="shared" si="91"/>
        <v>0</v>
      </c>
      <c r="L660" s="616">
        <f t="shared" si="91"/>
        <v>0</v>
      </c>
      <c r="M660" s="616">
        <f t="shared" si="91"/>
        <v>0</v>
      </c>
      <c r="N660" s="616">
        <f t="shared" si="91"/>
        <v>0</v>
      </c>
      <c r="O660" s="616">
        <f t="shared" si="92"/>
        <v>0</v>
      </c>
      <c r="P660" s="616">
        <f t="shared" si="92"/>
        <v>0</v>
      </c>
      <c r="Q660" s="616">
        <f t="shared" si="92"/>
        <v>0</v>
      </c>
      <c r="R660" s="616">
        <f t="shared" si="92"/>
        <v>0</v>
      </c>
      <c r="S660" s="616">
        <f t="shared" si="92"/>
        <v>0</v>
      </c>
      <c r="T660" s="616">
        <f t="shared" si="92"/>
        <v>0</v>
      </c>
      <c r="U660" s="616">
        <f t="shared" si="92"/>
        <v>0</v>
      </c>
      <c r="V660" s="616">
        <f t="shared" si="92"/>
        <v>0</v>
      </c>
      <c r="W660" s="616">
        <f t="shared" si="92"/>
        <v>0</v>
      </c>
      <c r="X660" s="616">
        <f t="shared" si="92"/>
        <v>0</v>
      </c>
      <c r="Y660" s="616">
        <f t="shared" si="93"/>
        <v>0</v>
      </c>
      <c r="Z660" s="616">
        <f t="shared" si="93"/>
        <v>0</v>
      </c>
      <c r="AA660" s="616">
        <f t="shared" si="93"/>
        <v>0</v>
      </c>
      <c r="AB660" s="616">
        <f t="shared" si="93"/>
        <v>0</v>
      </c>
      <c r="AC660" s="616">
        <f t="shared" si="93"/>
        <v>0</v>
      </c>
      <c r="AD660" s="616">
        <f t="shared" si="93"/>
        <v>0</v>
      </c>
      <c r="AE660" s="616">
        <f t="shared" si="93"/>
        <v>0</v>
      </c>
      <c r="AF660" s="616">
        <f t="shared" si="93"/>
        <v>0</v>
      </c>
      <c r="AG660" s="616">
        <f t="shared" si="93"/>
        <v>0</v>
      </c>
      <c r="AH660" s="616">
        <f t="shared" si="93"/>
        <v>0</v>
      </c>
      <c r="AI660" s="616">
        <f t="shared" si="94"/>
        <v>0</v>
      </c>
      <c r="AJ660" s="616">
        <f t="shared" si="94"/>
        <v>0</v>
      </c>
      <c r="AK660" s="616">
        <f t="shared" si="94"/>
        <v>0</v>
      </c>
      <c r="AL660" s="616">
        <f t="shared" si="94"/>
        <v>0</v>
      </c>
      <c r="AM660" s="616">
        <f t="shared" si="94"/>
        <v>0</v>
      </c>
      <c r="AN660" s="616">
        <f t="shared" si="94"/>
        <v>0</v>
      </c>
      <c r="AO660" s="616">
        <f t="shared" si="94"/>
        <v>0</v>
      </c>
      <c r="AP660" s="616">
        <f t="shared" si="94"/>
        <v>0</v>
      </c>
      <c r="AQ660" s="616">
        <f t="shared" si="94"/>
        <v>0</v>
      </c>
      <c r="AR660" s="616">
        <f t="shared" si="94"/>
        <v>0</v>
      </c>
      <c r="AS660" s="616">
        <f t="shared" si="95"/>
        <v>0</v>
      </c>
      <c r="AT660" s="616">
        <f t="shared" si="95"/>
        <v>0</v>
      </c>
      <c r="AU660" s="616">
        <f t="shared" si="95"/>
        <v>0</v>
      </c>
      <c r="AV660" s="616">
        <f t="shared" si="95"/>
        <v>0</v>
      </c>
      <c r="AW660" s="616">
        <f t="shared" si="95"/>
        <v>3.5512571165689177E-2</v>
      </c>
      <c r="AX660" s="616">
        <f t="shared" si="95"/>
        <v>3.5512571165688955E-2</v>
      </c>
      <c r="AY660" s="616">
        <f t="shared" si="95"/>
        <v>3.5512571165689177E-2</v>
      </c>
      <c r="AZ660" s="616">
        <f t="shared" si="95"/>
        <v>3.5512571165689177E-2</v>
      </c>
      <c r="BA660" s="617">
        <f t="shared" si="95"/>
        <v>3.5512571165689177E-2</v>
      </c>
      <c r="BB660" s="243"/>
      <c r="BC660" s="243"/>
      <c r="BD660" s="243"/>
      <c r="BE660" s="243"/>
      <c r="BF660" s="243"/>
      <c r="BG660" s="243"/>
      <c r="BH660" s="243"/>
      <c r="BI660" s="243"/>
      <c r="BJ660" s="243"/>
      <c r="BK660" s="243"/>
      <c r="BL660" s="243"/>
      <c r="BM660" s="243"/>
      <c r="BN660" s="243"/>
      <c r="BO660" s="243"/>
      <c r="BP660" s="243"/>
      <c r="BQ660" s="243"/>
      <c r="BR660" s="243"/>
      <c r="BS660" s="243"/>
      <c r="BT660" s="243"/>
      <c r="BU660" s="243"/>
      <c r="BV660" s="243"/>
      <c r="BW660" s="243"/>
      <c r="BX660" s="243"/>
      <c r="BY660" s="243"/>
      <c r="BZ660" s="243"/>
      <c r="CA660" s="243"/>
      <c r="CB660" s="243"/>
      <c r="CC660" s="243"/>
      <c r="CD660" s="243"/>
      <c r="CE660" s="243"/>
      <c r="CF660" s="243"/>
      <c r="CG660" s="243"/>
      <c r="CH660" s="243"/>
      <c r="CI660" s="243"/>
      <c r="CJ660" s="243"/>
      <c r="CK660" s="243"/>
      <c r="CL660" s="243"/>
      <c r="CM660" s="243"/>
      <c r="CN660" s="243"/>
      <c r="CO660" s="243"/>
      <c r="CP660" s="243"/>
      <c r="CQ660" s="243"/>
      <c r="CR660" s="243"/>
      <c r="CS660" s="243"/>
      <c r="CT660" s="243"/>
      <c r="CU660" s="243"/>
      <c r="CV660" s="243"/>
      <c r="CW660" s="243"/>
      <c r="CX660" s="243"/>
      <c r="CY660" s="243"/>
      <c r="CZ660" s="243"/>
      <c r="DA660" s="243"/>
      <c r="DB660" s="243"/>
      <c r="DC660" s="243"/>
      <c r="DD660" s="243"/>
      <c r="DE660" s="243"/>
      <c r="DF660" s="243"/>
      <c r="DG660" s="243"/>
      <c r="DH660" s="243"/>
      <c r="DI660" s="243"/>
      <c r="DJ660" s="243"/>
      <c r="DK660" s="243"/>
      <c r="DL660" s="243"/>
      <c r="DM660" s="243"/>
      <c r="DN660" s="243"/>
      <c r="DO660" s="243"/>
      <c r="DP660" s="243"/>
      <c r="DQ660" s="243"/>
      <c r="DR660" s="243"/>
      <c r="DS660" s="243"/>
      <c r="DT660" s="243"/>
      <c r="DU660" s="243"/>
      <c r="DV660" s="243"/>
      <c r="DW660" s="243"/>
      <c r="DX660" s="243"/>
      <c r="DY660" s="243"/>
      <c r="DZ660" s="243"/>
      <c r="EA660" s="243"/>
      <c r="EB660" s="243"/>
      <c r="EC660" s="243"/>
      <c r="ED660" s="243"/>
      <c r="EE660" s="243"/>
      <c r="EF660" s="243"/>
      <c r="EG660" s="243"/>
      <c r="EH660" s="243"/>
      <c r="EI660" s="243"/>
      <c r="EJ660" s="243"/>
      <c r="EK660" s="243"/>
      <c r="EL660" s="243"/>
      <c r="EM660" s="243"/>
      <c r="EN660" s="243"/>
      <c r="EO660" s="243"/>
      <c r="EP660" s="243"/>
      <c r="EQ660" s="243"/>
      <c r="ER660" s="243"/>
      <c r="ES660" s="243"/>
      <c r="ET660" s="243"/>
      <c r="EU660" s="243"/>
      <c r="EV660" s="243"/>
      <c r="EW660" s="243"/>
      <c r="EX660" s="243"/>
      <c r="EY660" s="243"/>
      <c r="EZ660" s="243"/>
      <c r="FA660" s="243"/>
      <c r="FB660" s="243"/>
      <c r="FC660" s="243"/>
      <c r="FD660" s="243"/>
      <c r="FE660" s="243"/>
      <c r="FF660" s="243"/>
      <c r="FG660" s="243"/>
      <c r="FH660" s="243"/>
      <c r="FI660" s="243"/>
      <c r="FJ660" s="243"/>
      <c r="FK660" s="243"/>
      <c r="FL660" s="243"/>
      <c r="FM660" s="243"/>
      <c r="FN660" s="243"/>
      <c r="FO660" s="243"/>
      <c r="FP660" s="243"/>
      <c r="FQ660" s="243"/>
      <c r="FR660" s="243"/>
      <c r="FS660" s="243"/>
      <c r="FT660" s="243"/>
      <c r="FU660" s="243"/>
      <c r="FV660" s="243"/>
      <c r="FW660" s="243"/>
      <c r="FX660" s="243"/>
      <c r="FY660" s="243"/>
      <c r="FZ660" s="243"/>
      <c r="GA660" s="243"/>
      <c r="GB660" s="243"/>
      <c r="GC660" s="243"/>
      <c r="GD660" s="243"/>
      <c r="GE660" s="243"/>
      <c r="GF660" s="243"/>
      <c r="GG660" s="243"/>
      <c r="GH660" s="243"/>
      <c r="GI660" s="243"/>
      <c r="GJ660" s="243"/>
      <c r="GK660" s="243"/>
      <c r="GL660" s="243"/>
      <c r="GM660" s="243"/>
      <c r="GN660" s="243"/>
      <c r="GO660" s="243"/>
      <c r="GP660" s="243"/>
      <c r="GQ660" s="243"/>
      <c r="GR660" s="243"/>
      <c r="GS660" s="243"/>
      <c r="GT660" s="243"/>
      <c r="GU660" s="243"/>
      <c r="GV660" s="243"/>
      <c r="GW660" s="243"/>
      <c r="GX660" s="243"/>
      <c r="GY660" s="243"/>
      <c r="GZ660" s="243"/>
      <c r="HA660" s="243"/>
      <c r="HB660" s="243"/>
      <c r="HC660" s="243"/>
      <c r="HD660" s="243"/>
      <c r="HE660" s="243"/>
      <c r="HF660" s="243"/>
      <c r="HG660" s="243"/>
      <c r="HH660" s="243"/>
      <c r="HI660" s="243"/>
      <c r="HJ660" s="243"/>
      <c r="HK660" s="243"/>
      <c r="HL660" s="243"/>
      <c r="HM660" s="243"/>
      <c r="HN660" s="243"/>
      <c r="HO660" s="243"/>
      <c r="HP660" s="243"/>
      <c r="HQ660" s="243"/>
      <c r="HR660" s="243"/>
      <c r="HS660" s="243"/>
      <c r="HT660" s="243"/>
      <c r="HU660" s="243"/>
      <c r="HV660" s="243"/>
      <c r="HW660" s="243"/>
      <c r="HX660" s="243"/>
      <c r="HY660" s="243"/>
      <c r="HZ660" s="243"/>
      <c r="IA660" s="243"/>
      <c r="IB660" s="243"/>
      <c r="IC660" s="243"/>
      <c r="ID660" s="243"/>
      <c r="IE660" s="243"/>
      <c r="IF660" s="243"/>
      <c r="IG660" s="243"/>
      <c r="IH660" s="243"/>
      <c r="II660" s="243"/>
      <c r="IJ660" s="243"/>
      <c r="IK660" s="243"/>
      <c r="IL660" s="243"/>
      <c r="IM660" s="243"/>
      <c r="IN660" s="243"/>
      <c r="IO660" s="243"/>
      <c r="IP660" s="243"/>
      <c r="IQ660" s="243"/>
      <c r="IR660" s="243"/>
      <c r="IS660" s="243"/>
      <c r="IT660" s="243"/>
      <c r="IU660" s="243"/>
      <c r="IV660" s="243"/>
    </row>
    <row r="661" spans="1:256" s="897" customFormat="1" outlineLevel="1">
      <c r="A661" s="608"/>
      <c r="B661" s="970">
        <v>46</v>
      </c>
      <c r="C661" s="971"/>
      <c r="D661" s="615"/>
      <c r="E661" s="616">
        <f t="shared" si="91"/>
        <v>0</v>
      </c>
      <c r="F661" s="616">
        <f t="shared" si="91"/>
        <v>0</v>
      </c>
      <c r="G661" s="616">
        <f t="shared" si="91"/>
        <v>0</v>
      </c>
      <c r="H661" s="616">
        <f t="shared" si="91"/>
        <v>0</v>
      </c>
      <c r="I661" s="616">
        <f t="shared" si="91"/>
        <v>0</v>
      </c>
      <c r="J661" s="616">
        <f t="shared" si="91"/>
        <v>0</v>
      </c>
      <c r="K661" s="616">
        <f t="shared" si="91"/>
        <v>0</v>
      </c>
      <c r="L661" s="616">
        <f t="shared" si="91"/>
        <v>0</v>
      </c>
      <c r="M661" s="616">
        <f t="shared" si="91"/>
        <v>0</v>
      </c>
      <c r="N661" s="616">
        <f t="shared" si="91"/>
        <v>0</v>
      </c>
      <c r="O661" s="616">
        <f t="shared" si="92"/>
        <v>0</v>
      </c>
      <c r="P661" s="616">
        <f t="shared" si="92"/>
        <v>0</v>
      </c>
      <c r="Q661" s="616">
        <f t="shared" si="92"/>
        <v>0</v>
      </c>
      <c r="R661" s="616">
        <f t="shared" si="92"/>
        <v>0</v>
      </c>
      <c r="S661" s="616">
        <f t="shared" si="92"/>
        <v>0</v>
      </c>
      <c r="T661" s="616">
        <f t="shared" si="92"/>
        <v>0</v>
      </c>
      <c r="U661" s="616">
        <f t="shared" si="92"/>
        <v>0</v>
      </c>
      <c r="V661" s="616">
        <f t="shared" si="92"/>
        <v>0</v>
      </c>
      <c r="W661" s="616">
        <f t="shared" si="92"/>
        <v>0</v>
      </c>
      <c r="X661" s="616">
        <f t="shared" si="92"/>
        <v>0</v>
      </c>
      <c r="Y661" s="616">
        <f t="shared" si="93"/>
        <v>0</v>
      </c>
      <c r="Z661" s="616">
        <f t="shared" si="93"/>
        <v>0</v>
      </c>
      <c r="AA661" s="616">
        <f t="shared" si="93"/>
        <v>0</v>
      </c>
      <c r="AB661" s="616">
        <f t="shared" si="93"/>
        <v>0</v>
      </c>
      <c r="AC661" s="616">
        <f t="shared" si="93"/>
        <v>0</v>
      </c>
      <c r="AD661" s="616">
        <f t="shared" si="93"/>
        <v>0</v>
      </c>
      <c r="AE661" s="616">
        <f t="shared" si="93"/>
        <v>0</v>
      </c>
      <c r="AF661" s="616">
        <f t="shared" si="93"/>
        <v>0</v>
      </c>
      <c r="AG661" s="616">
        <f t="shared" si="93"/>
        <v>0</v>
      </c>
      <c r="AH661" s="616">
        <f t="shared" si="93"/>
        <v>0</v>
      </c>
      <c r="AI661" s="616">
        <f t="shared" si="94"/>
        <v>0</v>
      </c>
      <c r="AJ661" s="616">
        <f t="shared" si="94"/>
        <v>0</v>
      </c>
      <c r="AK661" s="616">
        <f t="shared" si="94"/>
        <v>0</v>
      </c>
      <c r="AL661" s="616">
        <f t="shared" si="94"/>
        <v>0</v>
      </c>
      <c r="AM661" s="616">
        <f t="shared" si="94"/>
        <v>0</v>
      </c>
      <c r="AN661" s="616">
        <f t="shared" si="94"/>
        <v>0</v>
      </c>
      <c r="AO661" s="616">
        <f t="shared" si="94"/>
        <v>0</v>
      </c>
      <c r="AP661" s="616">
        <f t="shared" si="94"/>
        <v>0</v>
      </c>
      <c r="AQ661" s="616">
        <f t="shared" si="94"/>
        <v>0</v>
      </c>
      <c r="AR661" s="616">
        <f t="shared" si="94"/>
        <v>0</v>
      </c>
      <c r="AS661" s="616">
        <f t="shared" si="95"/>
        <v>0</v>
      </c>
      <c r="AT661" s="616">
        <f t="shared" si="95"/>
        <v>0</v>
      </c>
      <c r="AU661" s="616">
        <f t="shared" si="95"/>
        <v>0</v>
      </c>
      <c r="AV661" s="616">
        <f t="shared" si="95"/>
        <v>0</v>
      </c>
      <c r="AW661" s="616">
        <f t="shared" si="95"/>
        <v>0</v>
      </c>
      <c r="AX661" s="616">
        <f t="shared" si="95"/>
        <v>3.5512571165688955E-2</v>
      </c>
      <c r="AY661" s="616">
        <f t="shared" si="95"/>
        <v>3.5512571165689177E-2</v>
      </c>
      <c r="AZ661" s="616">
        <f t="shared" si="95"/>
        <v>3.5512571165689177E-2</v>
      </c>
      <c r="BA661" s="617">
        <f t="shared" si="95"/>
        <v>3.5512571165689177E-2</v>
      </c>
      <c r="BB661" s="243"/>
      <c r="BC661" s="243"/>
      <c r="BD661" s="243"/>
      <c r="BE661" s="243"/>
      <c r="BF661" s="243"/>
      <c r="BG661" s="243"/>
      <c r="BH661" s="243"/>
      <c r="BI661" s="243"/>
      <c r="BJ661" s="243"/>
      <c r="BK661" s="243"/>
      <c r="BL661" s="243"/>
      <c r="BM661" s="243"/>
      <c r="BN661" s="243"/>
      <c r="BO661" s="243"/>
      <c r="BP661" s="243"/>
      <c r="BQ661" s="243"/>
      <c r="BR661" s="243"/>
      <c r="BS661" s="243"/>
      <c r="BT661" s="243"/>
      <c r="BU661" s="243"/>
      <c r="BV661" s="243"/>
      <c r="BW661" s="243"/>
      <c r="BX661" s="243"/>
      <c r="BY661" s="243"/>
      <c r="BZ661" s="243"/>
      <c r="CA661" s="243"/>
      <c r="CB661" s="243"/>
      <c r="CC661" s="243"/>
      <c r="CD661" s="243"/>
      <c r="CE661" s="243"/>
      <c r="CF661" s="243"/>
      <c r="CG661" s="243"/>
      <c r="CH661" s="243"/>
      <c r="CI661" s="243"/>
      <c r="CJ661" s="243"/>
      <c r="CK661" s="243"/>
      <c r="CL661" s="243"/>
      <c r="CM661" s="243"/>
      <c r="CN661" s="243"/>
      <c r="CO661" s="243"/>
      <c r="CP661" s="243"/>
      <c r="CQ661" s="243"/>
      <c r="CR661" s="243"/>
      <c r="CS661" s="243"/>
      <c r="CT661" s="243"/>
      <c r="CU661" s="243"/>
      <c r="CV661" s="243"/>
      <c r="CW661" s="243"/>
      <c r="CX661" s="243"/>
      <c r="CY661" s="243"/>
      <c r="CZ661" s="243"/>
      <c r="DA661" s="243"/>
      <c r="DB661" s="243"/>
      <c r="DC661" s="243"/>
      <c r="DD661" s="243"/>
      <c r="DE661" s="243"/>
      <c r="DF661" s="243"/>
      <c r="DG661" s="243"/>
      <c r="DH661" s="243"/>
      <c r="DI661" s="243"/>
      <c r="DJ661" s="243"/>
      <c r="DK661" s="243"/>
      <c r="DL661" s="243"/>
      <c r="DM661" s="243"/>
      <c r="DN661" s="243"/>
      <c r="DO661" s="243"/>
      <c r="DP661" s="243"/>
      <c r="DQ661" s="243"/>
      <c r="DR661" s="243"/>
      <c r="DS661" s="243"/>
      <c r="DT661" s="243"/>
      <c r="DU661" s="243"/>
      <c r="DV661" s="243"/>
      <c r="DW661" s="243"/>
      <c r="DX661" s="243"/>
      <c r="DY661" s="243"/>
      <c r="DZ661" s="243"/>
      <c r="EA661" s="243"/>
      <c r="EB661" s="243"/>
      <c r="EC661" s="243"/>
      <c r="ED661" s="243"/>
      <c r="EE661" s="243"/>
      <c r="EF661" s="243"/>
      <c r="EG661" s="243"/>
      <c r="EH661" s="243"/>
      <c r="EI661" s="243"/>
      <c r="EJ661" s="243"/>
      <c r="EK661" s="243"/>
      <c r="EL661" s="243"/>
      <c r="EM661" s="243"/>
      <c r="EN661" s="243"/>
      <c r="EO661" s="243"/>
      <c r="EP661" s="243"/>
      <c r="EQ661" s="243"/>
      <c r="ER661" s="243"/>
      <c r="ES661" s="243"/>
      <c r="ET661" s="243"/>
      <c r="EU661" s="243"/>
      <c r="EV661" s="243"/>
      <c r="EW661" s="243"/>
      <c r="EX661" s="243"/>
      <c r="EY661" s="243"/>
      <c r="EZ661" s="243"/>
      <c r="FA661" s="243"/>
      <c r="FB661" s="243"/>
      <c r="FC661" s="243"/>
      <c r="FD661" s="243"/>
      <c r="FE661" s="243"/>
      <c r="FF661" s="243"/>
      <c r="FG661" s="243"/>
      <c r="FH661" s="243"/>
      <c r="FI661" s="243"/>
      <c r="FJ661" s="243"/>
      <c r="FK661" s="243"/>
      <c r="FL661" s="243"/>
      <c r="FM661" s="243"/>
      <c r="FN661" s="243"/>
      <c r="FO661" s="243"/>
      <c r="FP661" s="243"/>
      <c r="FQ661" s="243"/>
      <c r="FR661" s="243"/>
      <c r="FS661" s="243"/>
      <c r="FT661" s="243"/>
      <c r="FU661" s="243"/>
      <c r="FV661" s="243"/>
      <c r="FW661" s="243"/>
      <c r="FX661" s="243"/>
      <c r="FY661" s="243"/>
      <c r="FZ661" s="243"/>
      <c r="GA661" s="243"/>
      <c r="GB661" s="243"/>
      <c r="GC661" s="243"/>
      <c r="GD661" s="243"/>
      <c r="GE661" s="243"/>
      <c r="GF661" s="243"/>
      <c r="GG661" s="243"/>
      <c r="GH661" s="243"/>
      <c r="GI661" s="243"/>
      <c r="GJ661" s="243"/>
      <c r="GK661" s="243"/>
      <c r="GL661" s="243"/>
      <c r="GM661" s="243"/>
      <c r="GN661" s="243"/>
      <c r="GO661" s="243"/>
      <c r="GP661" s="243"/>
      <c r="GQ661" s="243"/>
      <c r="GR661" s="243"/>
      <c r="GS661" s="243"/>
      <c r="GT661" s="243"/>
      <c r="GU661" s="243"/>
      <c r="GV661" s="243"/>
      <c r="GW661" s="243"/>
      <c r="GX661" s="243"/>
      <c r="GY661" s="243"/>
      <c r="GZ661" s="243"/>
      <c r="HA661" s="243"/>
      <c r="HB661" s="243"/>
      <c r="HC661" s="243"/>
      <c r="HD661" s="243"/>
      <c r="HE661" s="243"/>
      <c r="HF661" s="243"/>
      <c r="HG661" s="243"/>
      <c r="HH661" s="243"/>
      <c r="HI661" s="243"/>
      <c r="HJ661" s="243"/>
      <c r="HK661" s="243"/>
      <c r="HL661" s="243"/>
      <c r="HM661" s="243"/>
      <c r="HN661" s="243"/>
      <c r="HO661" s="243"/>
      <c r="HP661" s="243"/>
      <c r="HQ661" s="243"/>
      <c r="HR661" s="243"/>
      <c r="HS661" s="243"/>
      <c r="HT661" s="243"/>
      <c r="HU661" s="243"/>
      <c r="HV661" s="243"/>
      <c r="HW661" s="243"/>
      <c r="HX661" s="243"/>
      <c r="HY661" s="243"/>
      <c r="HZ661" s="243"/>
      <c r="IA661" s="243"/>
      <c r="IB661" s="243"/>
      <c r="IC661" s="243"/>
      <c r="ID661" s="243"/>
      <c r="IE661" s="243"/>
      <c r="IF661" s="243"/>
      <c r="IG661" s="243"/>
      <c r="IH661" s="243"/>
      <c r="II661" s="243"/>
      <c r="IJ661" s="243"/>
      <c r="IK661" s="243"/>
      <c r="IL661" s="243"/>
      <c r="IM661" s="243"/>
      <c r="IN661" s="243"/>
      <c r="IO661" s="243"/>
      <c r="IP661" s="243"/>
      <c r="IQ661" s="243"/>
      <c r="IR661" s="243"/>
      <c r="IS661" s="243"/>
      <c r="IT661" s="243"/>
      <c r="IU661" s="243"/>
      <c r="IV661" s="243"/>
    </row>
    <row r="662" spans="1:256" s="897" customFormat="1" outlineLevel="1">
      <c r="A662" s="608"/>
      <c r="B662" s="970">
        <v>47</v>
      </c>
      <c r="C662" s="971"/>
      <c r="D662" s="615"/>
      <c r="E662" s="616">
        <f t="shared" si="91"/>
        <v>0</v>
      </c>
      <c r="F662" s="616">
        <f t="shared" si="91"/>
        <v>0</v>
      </c>
      <c r="G662" s="616">
        <f t="shared" si="91"/>
        <v>0</v>
      </c>
      <c r="H662" s="616">
        <f t="shared" si="91"/>
        <v>0</v>
      </c>
      <c r="I662" s="616">
        <f t="shared" si="91"/>
        <v>0</v>
      </c>
      <c r="J662" s="616">
        <f t="shared" si="91"/>
        <v>0</v>
      </c>
      <c r="K662" s="616">
        <f t="shared" si="91"/>
        <v>0</v>
      </c>
      <c r="L662" s="616">
        <f t="shared" si="91"/>
        <v>0</v>
      </c>
      <c r="M662" s="616">
        <f t="shared" si="91"/>
        <v>0</v>
      </c>
      <c r="N662" s="616">
        <f t="shared" si="91"/>
        <v>0</v>
      </c>
      <c r="O662" s="616">
        <f t="shared" si="92"/>
        <v>0</v>
      </c>
      <c r="P662" s="616">
        <f t="shared" si="92"/>
        <v>0</v>
      </c>
      <c r="Q662" s="616">
        <f t="shared" si="92"/>
        <v>0</v>
      </c>
      <c r="R662" s="616">
        <f t="shared" si="92"/>
        <v>0</v>
      </c>
      <c r="S662" s="616">
        <f t="shared" si="92"/>
        <v>0</v>
      </c>
      <c r="T662" s="616">
        <f t="shared" si="92"/>
        <v>0</v>
      </c>
      <c r="U662" s="616">
        <f t="shared" si="92"/>
        <v>0</v>
      </c>
      <c r="V662" s="616">
        <f t="shared" si="92"/>
        <v>0</v>
      </c>
      <c r="W662" s="616">
        <f t="shared" si="92"/>
        <v>0</v>
      </c>
      <c r="X662" s="616">
        <f t="shared" si="92"/>
        <v>0</v>
      </c>
      <c r="Y662" s="616">
        <f t="shared" si="93"/>
        <v>0</v>
      </c>
      <c r="Z662" s="616">
        <f t="shared" si="93"/>
        <v>0</v>
      </c>
      <c r="AA662" s="616">
        <f t="shared" si="93"/>
        <v>0</v>
      </c>
      <c r="AB662" s="616">
        <f t="shared" si="93"/>
        <v>0</v>
      </c>
      <c r="AC662" s="616">
        <f t="shared" si="93"/>
        <v>0</v>
      </c>
      <c r="AD662" s="616">
        <f t="shared" si="93"/>
        <v>0</v>
      </c>
      <c r="AE662" s="616">
        <f t="shared" si="93"/>
        <v>0</v>
      </c>
      <c r="AF662" s="616">
        <f t="shared" si="93"/>
        <v>0</v>
      </c>
      <c r="AG662" s="616">
        <f t="shared" si="93"/>
        <v>0</v>
      </c>
      <c r="AH662" s="616">
        <f t="shared" si="93"/>
        <v>0</v>
      </c>
      <c r="AI662" s="616">
        <f t="shared" si="94"/>
        <v>0</v>
      </c>
      <c r="AJ662" s="616">
        <f t="shared" si="94"/>
        <v>0</v>
      </c>
      <c r="AK662" s="616">
        <f t="shared" si="94"/>
        <v>0</v>
      </c>
      <c r="AL662" s="616">
        <f t="shared" si="94"/>
        <v>0</v>
      </c>
      <c r="AM662" s="616">
        <f t="shared" si="94"/>
        <v>0</v>
      </c>
      <c r="AN662" s="616">
        <f t="shared" si="94"/>
        <v>0</v>
      </c>
      <c r="AO662" s="616">
        <f t="shared" si="94"/>
        <v>0</v>
      </c>
      <c r="AP662" s="616">
        <f t="shared" si="94"/>
        <v>0</v>
      </c>
      <c r="AQ662" s="616">
        <f t="shared" si="94"/>
        <v>0</v>
      </c>
      <c r="AR662" s="616">
        <f t="shared" si="94"/>
        <v>0</v>
      </c>
      <c r="AS662" s="616">
        <f t="shared" si="95"/>
        <v>0</v>
      </c>
      <c r="AT662" s="616">
        <f t="shared" si="95"/>
        <v>0</v>
      </c>
      <c r="AU662" s="616">
        <f t="shared" si="95"/>
        <v>0</v>
      </c>
      <c r="AV662" s="616">
        <f t="shared" si="95"/>
        <v>0</v>
      </c>
      <c r="AW662" s="616">
        <f t="shared" si="95"/>
        <v>0</v>
      </c>
      <c r="AX662" s="616">
        <f t="shared" si="95"/>
        <v>0</v>
      </c>
      <c r="AY662" s="616">
        <f t="shared" si="95"/>
        <v>3.5512571165689399E-2</v>
      </c>
      <c r="AZ662" s="616">
        <f t="shared" si="95"/>
        <v>3.5512571165689177E-2</v>
      </c>
      <c r="BA662" s="617">
        <f t="shared" si="95"/>
        <v>3.5512571165689177E-2</v>
      </c>
      <c r="BB662" s="243"/>
      <c r="BC662" s="243"/>
      <c r="BD662" s="243"/>
      <c r="BE662" s="243"/>
      <c r="BF662" s="243"/>
      <c r="BG662" s="243"/>
      <c r="BH662" s="243"/>
      <c r="BI662" s="243"/>
      <c r="BJ662" s="243"/>
      <c r="BK662" s="243"/>
      <c r="BL662" s="243"/>
      <c r="BM662" s="243"/>
      <c r="BN662" s="243"/>
      <c r="BO662" s="243"/>
      <c r="BP662" s="243"/>
      <c r="BQ662" s="243"/>
      <c r="BR662" s="243"/>
      <c r="BS662" s="243"/>
      <c r="BT662" s="243"/>
      <c r="BU662" s="243"/>
      <c r="BV662" s="243"/>
      <c r="BW662" s="243"/>
      <c r="BX662" s="243"/>
      <c r="BY662" s="243"/>
      <c r="BZ662" s="243"/>
      <c r="CA662" s="243"/>
      <c r="CB662" s="243"/>
      <c r="CC662" s="243"/>
      <c r="CD662" s="243"/>
      <c r="CE662" s="243"/>
      <c r="CF662" s="243"/>
      <c r="CG662" s="243"/>
      <c r="CH662" s="243"/>
      <c r="CI662" s="243"/>
      <c r="CJ662" s="243"/>
      <c r="CK662" s="243"/>
      <c r="CL662" s="243"/>
      <c r="CM662" s="243"/>
      <c r="CN662" s="243"/>
      <c r="CO662" s="243"/>
      <c r="CP662" s="243"/>
      <c r="CQ662" s="243"/>
      <c r="CR662" s="243"/>
      <c r="CS662" s="243"/>
      <c r="CT662" s="243"/>
      <c r="CU662" s="243"/>
      <c r="CV662" s="243"/>
      <c r="CW662" s="243"/>
      <c r="CX662" s="243"/>
      <c r="CY662" s="243"/>
      <c r="CZ662" s="243"/>
      <c r="DA662" s="243"/>
      <c r="DB662" s="243"/>
      <c r="DC662" s="243"/>
      <c r="DD662" s="243"/>
      <c r="DE662" s="243"/>
      <c r="DF662" s="243"/>
      <c r="DG662" s="243"/>
      <c r="DH662" s="243"/>
      <c r="DI662" s="243"/>
      <c r="DJ662" s="243"/>
      <c r="DK662" s="243"/>
      <c r="DL662" s="243"/>
      <c r="DM662" s="243"/>
      <c r="DN662" s="243"/>
      <c r="DO662" s="243"/>
      <c r="DP662" s="243"/>
      <c r="DQ662" s="243"/>
      <c r="DR662" s="243"/>
      <c r="DS662" s="243"/>
      <c r="DT662" s="243"/>
      <c r="DU662" s="243"/>
      <c r="DV662" s="243"/>
      <c r="DW662" s="243"/>
      <c r="DX662" s="243"/>
      <c r="DY662" s="243"/>
      <c r="DZ662" s="243"/>
      <c r="EA662" s="243"/>
      <c r="EB662" s="243"/>
      <c r="EC662" s="243"/>
      <c r="ED662" s="243"/>
      <c r="EE662" s="243"/>
      <c r="EF662" s="243"/>
      <c r="EG662" s="243"/>
      <c r="EH662" s="243"/>
      <c r="EI662" s="243"/>
      <c r="EJ662" s="243"/>
      <c r="EK662" s="243"/>
      <c r="EL662" s="243"/>
      <c r="EM662" s="243"/>
      <c r="EN662" s="243"/>
      <c r="EO662" s="243"/>
      <c r="EP662" s="243"/>
      <c r="EQ662" s="243"/>
      <c r="ER662" s="243"/>
      <c r="ES662" s="243"/>
      <c r="ET662" s="243"/>
      <c r="EU662" s="243"/>
      <c r="EV662" s="243"/>
      <c r="EW662" s="243"/>
      <c r="EX662" s="243"/>
      <c r="EY662" s="243"/>
      <c r="EZ662" s="243"/>
      <c r="FA662" s="243"/>
      <c r="FB662" s="243"/>
      <c r="FC662" s="243"/>
      <c r="FD662" s="243"/>
      <c r="FE662" s="243"/>
      <c r="FF662" s="243"/>
      <c r="FG662" s="243"/>
      <c r="FH662" s="243"/>
      <c r="FI662" s="243"/>
      <c r="FJ662" s="243"/>
      <c r="FK662" s="243"/>
      <c r="FL662" s="243"/>
      <c r="FM662" s="243"/>
      <c r="FN662" s="243"/>
      <c r="FO662" s="243"/>
      <c r="FP662" s="243"/>
      <c r="FQ662" s="243"/>
      <c r="FR662" s="243"/>
      <c r="FS662" s="243"/>
      <c r="FT662" s="243"/>
      <c r="FU662" s="243"/>
      <c r="FV662" s="243"/>
      <c r="FW662" s="243"/>
      <c r="FX662" s="243"/>
      <c r="FY662" s="243"/>
      <c r="FZ662" s="243"/>
      <c r="GA662" s="243"/>
      <c r="GB662" s="243"/>
      <c r="GC662" s="243"/>
      <c r="GD662" s="243"/>
      <c r="GE662" s="243"/>
      <c r="GF662" s="243"/>
      <c r="GG662" s="243"/>
      <c r="GH662" s="243"/>
      <c r="GI662" s="243"/>
      <c r="GJ662" s="243"/>
      <c r="GK662" s="243"/>
      <c r="GL662" s="243"/>
      <c r="GM662" s="243"/>
      <c r="GN662" s="243"/>
      <c r="GO662" s="243"/>
      <c r="GP662" s="243"/>
      <c r="GQ662" s="243"/>
      <c r="GR662" s="243"/>
      <c r="GS662" s="243"/>
      <c r="GT662" s="243"/>
      <c r="GU662" s="243"/>
      <c r="GV662" s="243"/>
      <c r="GW662" s="243"/>
      <c r="GX662" s="243"/>
      <c r="GY662" s="243"/>
      <c r="GZ662" s="243"/>
      <c r="HA662" s="243"/>
      <c r="HB662" s="243"/>
      <c r="HC662" s="243"/>
      <c r="HD662" s="243"/>
      <c r="HE662" s="243"/>
      <c r="HF662" s="243"/>
      <c r="HG662" s="243"/>
      <c r="HH662" s="243"/>
      <c r="HI662" s="243"/>
      <c r="HJ662" s="243"/>
      <c r="HK662" s="243"/>
      <c r="HL662" s="243"/>
      <c r="HM662" s="243"/>
      <c r="HN662" s="243"/>
      <c r="HO662" s="243"/>
      <c r="HP662" s="243"/>
      <c r="HQ662" s="243"/>
      <c r="HR662" s="243"/>
      <c r="HS662" s="243"/>
      <c r="HT662" s="243"/>
      <c r="HU662" s="243"/>
      <c r="HV662" s="243"/>
      <c r="HW662" s="243"/>
      <c r="HX662" s="243"/>
      <c r="HY662" s="243"/>
      <c r="HZ662" s="243"/>
      <c r="IA662" s="243"/>
      <c r="IB662" s="243"/>
      <c r="IC662" s="243"/>
      <c r="ID662" s="243"/>
      <c r="IE662" s="243"/>
      <c r="IF662" s="243"/>
      <c r="IG662" s="243"/>
      <c r="IH662" s="243"/>
      <c r="II662" s="243"/>
      <c r="IJ662" s="243"/>
      <c r="IK662" s="243"/>
      <c r="IL662" s="243"/>
      <c r="IM662" s="243"/>
      <c r="IN662" s="243"/>
      <c r="IO662" s="243"/>
      <c r="IP662" s="243"/>
      <c r="IQ662" s="243"/>
      <c r="IR662" s="243"/>
      <c r="IS662" s="243"/>
      <c r="IT662" s="243"/>
      <c r="IU662" s="243"/>
      <c r="IV662" s="243"/>
    </row>
    <row r="663" spans="1:256" s="897" customFormat="1" outlineLevel="1">
      <c r="A663" s="608"/>
      <c r="B663" s="970">
        <v>48</v>
      </c>
      <c r="C663" s="971"/>
      <c r="D663" s="615"/>
      <c r="E663" s="616">
        <f t="shared" si="91"/>
        <v>0</v>
      </c>
      <c r="F663" s="616">
        <f t="shared" si="91"/>
        <v>0</v>
      </c>
      <c r="G663" s="616">
        <f t="shared" si="91"/>
        <v>0</v>
      </c>
      <c r="H663" s="616">
        <f t="shared" si="91"/>
        <v>0</v>
      </c>
      <c r="I663" s="616">
        <f t="shared" si="91"/>
        <v>0</v>
      </c>
      <c r="J663" s="616">
        <f t="shared" si="91"/>
        <v>0</v>
      </c>
      <c r="K663" s="616">
        <f t="shared" si="91"/>
        <v>0</v>
      </c>
      <c r="L663" s="616">
        <f t="shared" si="91"/>
        <v>0</v>
      </c>
      <c r="M663" s="616">
        <f t="shared" si="91"/>
        <v>0</v>
      </c>
      <c r="N663" s="616">
        <f t="shared" si="91"/>
        <v>0</v>
      </c>
      <c r="O663" s="616">
        <f t="shared" si="92"/>
        <v>0</v>
      </c>
      <c r="P663" s="616">
        <f t="shared" si="92"/>
        <v>0</v>
      </c>
      <c r="Q663" s="616">
        <f t="shared" si="92"/>
        <v>0</v>
      </c>
      <c r="R663" s="616">
        <f t="shared" si="92"/>
        <v>0</v>
      </c>
      <c r="S663" s="616">
        <f t="shared" si="92"/>
        <v>0</v>
      </c>
      <c r="T663" s="616">
        <f t="shared" si="92"/>
        <v>0</v>
      </c>
      <c r="U663" s="616">
        <f t="shared" si="92"/>
        <v>0</v>
      </c>
      <c r="V663" s="616">
        <f t="shared" si="92"/>
        <v>0</v>
      </c>
      <c r="W663" s="616">
        <f t="shared" si="92"/>
        <v>0</v>
      </c>
      <c r="X663" s="616">
        <f t="shared" si="92"/>
        <v>0</v>
      </c>
      <c r="Y663" s="616">
        <f t="shared" si="93"/>
        <v>0</v>
      </c>
      <c r="Z663" s="616">
        <f t="shared" si="93"/>
        <v>0</v>
      </c>
      <c r="AA663" s="616">
        <f t="shared" si="93"/>
        <v>0</v>
      </c>
      <c r="AB663" s="616">
        <f t="shared" si="93"/>
        <v>0</v>
      </c>
      <c r="AC663" s="616">
        <f t="shared" si="93"/>
        <v>0</v>
      </c>
      <c r="AD663" s="616">
        <f t="shared" si="93"/>
        <v>0</v>
      </c>
      <c r="AE663" s="616">
        <f t="shared" si="93"/>
        <v>0</v>
      </c>
      <c r="AF663" s="616">
        <f t="shared" si="93"/>
        <v>0</v>
      </c>
      <c r="AG663" s="616">
        <f t="shared" si="93"/>
        <v>0</v>
      </c>
      <c r="AH663" s="616">
        <f t="shared" si="93"/>
        <v>0</v>
      </c>
      <c r="AI663" s="616">
        <f t="shared" si="94"/>
        <v>0</v>
      </c>
      <c r="AJ663" s="616">
        <f t="shared" si="94"/>
        <v>0</v>
      </c>
      <c r="AK663" s="616">
        <f t="shared" si="94"/>
        <v>0</v>
      </c>
      <c r="AL663" s="616">
        <f t="shared" si="94"/>
        <v>0</v>
      </c>
      <c r="AM663" s="616">
        <f t="shared" si="94"/>
        <v>0</v>
      </c>
      <c r="AN663" s="616">
        <f t="shared" si="94"/>
        <v>0</v>
      </c>
      <c r="AO663" s="616">
        <f t="shared" si="94"/>
        <v>0</v>
      </c>
      <c r="AP663" s="616">
        <f t="shared" si="94"/>
        <v>0</v>
      </c>
      <c r="AQ663" s="616">
        <f t="shared" si="94"/>
        <v>0</v>
      </c>
      <c r="AR663" s="616">
        <f t="shared" si="94"/>
        <v>0</v>
      </c>
      <c r="AS663" s="616">
        <f t="shared" si="95"/>
        <v>0</v>
      </c>
      <c r="AT663" s="616">
        <f t="shared" si="95"/>
        <v>0</v>
      </c>
      <c r="AU663" s="616">
        <f t="shared" si="95"/>
        <v>0</v>
      </c>
      <c r="AV663" s="616">
        <f t="shared" si="95"/>
        <v>0</v>
      </c>
      <c r="AW663" s="616">
        <f t="shared" si="95"/>
        <v>0</v>
      </c>
      <c r="AX663" s="616">
        <f t="shared" si="95"/>
        <v>0</v>
      </c>
      <c r="AY663" s="616">
        <f t="shared" si="95"/>
        <v>0</v>
      </c>
      <c r="AZ663" s="616">
        <f t="shared" si="95"/>
        <v>3.5512571165688955E-2</v>
      </c>
      <c r="BA663" s="617">
        <f t="shared" si="95"/>
        <v>3.5512571165689177E-2</v>
      </c>
      <c r="BB663" s="243"/>
      <c r="BC663" s="243"/>
      <c r="BD663" s="243"/>
      <c r="BE663" s="243"/>
      <c r="BF663" s="243"/>
      <c r="BG663" s="243"/>
      <c r="BH663" s="243"/>
      <c r="BI663" s="243"/>
      <c r="BJ663" s="243"/>
      <c r="BK663" s="243"/>
      <c r="BL663" s="243"/>
      <c r="BM663" s="243"/>
      <c r="BN663" s="243"/>
      <c r="BO663" s="243"/>
      <c r="BP663" s="243"/>
      <c r="BQ663" s="243"/>
      <c r="BR663" s="243"/>
      <c r="BS663" s="243"/>
      <c r="BT663" s="243"/>
      <c r="BU663" s="243"/>
      <c r="BV663" s="243"/>
      <c r="BW663" s="243"/>
      <c r="BX663" s="243"/>
      <c r="BY663" s="243"/>
      <c r="BZ663" s="243"/>
      <c r="CA663" s="243"/>
      <c r="CB663" s="243"/>
      <c r="CC663" s="243"/>
      <c r="CD663" s="243"/>
      <c r="CE663" s="243"/>
      <c r="CF663" s="243"/>
      <c r="CG663" s="243"/>
      <c r="CH663" s="243"/>
      <c r="CI663" s="243"/>
      <c r="CJ663" s="243"/>
      <c r="CK663" s="243"/>
      <c r="CL663" s="243"/>
      <c r="CM663" s="243"/>
      <c r="CN663" s="243"/>
      <c r="CO663" s="243"/>
      <c r="CP663" s="243"/>
      <c r="CQ663" s="243"/>
      <c r="CR663" s="243"/>
      <c r="CS663" s="243"/>
      <c r="CT663" s="243"/>
      <c r="CU663" s="243"/>
      <c r="CV663" s="243"/>
      <c r="CW663" s="243"/>
      <c r="CX663" s="243"/>
      <c r="CY663" s="243"/>
      <c r="CZ663" s="243"/>
      <c r="DA663" s="243"/>
      <c r="DB663" s="243"/>
      <c r="DC663" s="243"/>
      <c r="DD663" s="243"/>
      <c r="DE663" s="243"/>
      <c r="DF663" s="243"/>
      <c r="DG663" s="243"/>
      <c r="DH663" s="243"/>
      <c r="DI663" s="243"/>
      <c r="DJ663" s="243"/>
      <c r="DK663" s="243"/>
      <c r="DL663" s="243"/>
      <c r="DM663" s="243"/>
      <c r="DN663" s="243"/>
      <c r="DO663" s="243"/>
      <c r="DP663" s="243"/>
      <c r="DQ663" s="243"/>
      <c r="DR663" s="243"/>
      <c r="DS663" s="243"/>
      <c r="DT663" s="243"/>
      <c r="DU663" s="243"/>
      <c r="DV663" s="243"/>
      <c r="DW663" s="243"/>
      <c r="DX663" s="243"/>
      <c r="DY663" s="243"/>
      <c r="DZ663" s="243"/>
      <c r="EA663" s="243"/>
      <c r="EB663" s="243"/>
      <c r="EC663" s="243"/>
      <c r="ED663" s="243"/>
      <c r="EE663" s="243"/>
      <c r="EF663" s="243"/>
      <c r="EG663" s="243"/>
      <c r="EH663" s="243"/>
      <c r="EI663" s="243"/>
      <c r="EJ663" s="243"/>
      <c r="EK663" s="243"/>
      <c r="EL663" s="243"/>
      <c r="EM663" s="243"/>
      <c r="EN663" s="243"/>
      <c r="EO663" s="243"/>
      <c r="EP663" s="243"/>
      <c r="EQ663" s="243"/>
      <c r="ER663" s="243"/>
      <c r="ES663" s="243"/>
      <c r="ET663" s="243"/>
      <c r="EU663" s="243"/>
      <c r="EV663" s="243"/>
      <c r="EW663" s="243"/>
      <c r="EX663" s="243"/>
      <c r="EY663" s="243"/>
      <c r="EZ663" s="243"/>
      <c r="FA663" s="243"/>
      <c r="FB663" s="243"/>
      <c r="FC663" s="243"/>
      <c r="FD663" s="243"/>
      <c r="FE663" s="243"/>
      <c r="FF663" s="243"/>
      <c r="FG663" s="243"/>
      <c r="FH663" s="243"/>
      <c r="FI663" s="243"/>
      <c r="FJ663" s="243"/>
      <c r="FK663" s="243"/>
      <c r="FL663" s="243"/>
      <c r="FM663" s="243"/>
      <c r="FN663" s="243"/>
      <c r="FO663" s="243"/>
      <c r="FP663" s="243"/>
      <c r="FQ663" s="243"/>
      <c r="FR663" s="243"/>
      <c r="FS663" s="243"/>
      <c r="FT663" s="243"/>
      <c r="FU663" s="243"/>
      <c r="FV663" s="243"/>
      <c r="FW663" s="243"/>
      <c r="FX663" s="243"/>
      <c r="FY663" s="243"/>
      <c r="FZ663" s="243"/>
      <c r="GA663" s="243"/>
      <c r="GB663" s="243"/>
      <c r="GC663" s="243"/>
      <c r="GD663" s="243"/>
      <c r="GE663" s="243"/>
      <c r="GF663" s="243"/>
      <c r="GG663" s="243"/>
      <c r="GH663" s="243"/>
      <c r="GI663" s="243"/>
      <c r="GJ663" s="243"/>
      <c r="GK663" s="243"/>
      <c r="GL663" s="243"/>
      <c r="GM663" s="243"/>
      <c r="GN663" s="243"/>
      <c r="GO663" s="243"/>
      <c r="GP663" s="243"/>
      <c r="GQ663" s="243"/>
      <c r="GR663" s="243"/>
      <c r="GS663" s="243"/>
      <c r="GT663" s="243"/>
      <c r="GU663" s="243"/>
      <c r="GV663" s="243"/>
      <c r="GW663" s="243"/>
      <c r="GX663" s="243"/>
      <c r="GY663" s="243"/>
      <c r="GZ663" s="243"/>
      <c r="HA663" s="243"/>
      <c r="HB663" s="243"/>
      <c r="HC663" s="243"/>
      <c r="HD663" s="243"/>
      <c r="HE663" s="243"/>
      <c r="HF663" s="243"/>
      <c r="HG663" s="243"/>
      <c r="HH663" s="243"/>
      <c r="HI663" s="243"/>
      <c r="HJ663" s="243"/>
      <c r="HK663" s="243"/>
      <c r="HL663" s="243"/>
      <c r="HM663" s="243"/>
      <c r="HN663" s="243"/>
      <c r="HO663" s="243"/>
      <c r="HP663" s="243"/>
      <c r="HQ663" s="243"/>
      <c r="HR663" s="243"/>
      <c r="HS663" s="243"/>
      <c r="HT663" s="243"/>
      <c r="HU663" s="243"/>
      <c r="HV663" s="243"/>
      <c r="HW663" s="243"/>
      <c r="HX663" s="243"/>
      <c r="HY663" s="243"/>
      <c r="HZ663" s="243"/>
      <c r="IA663" s="243"/>
      <c r="IB663" s="243"/>
      <c r="IC663" s="243"/>
      <c r="ID663" s="243"/>
      <c r="IE663" s="243"/>
      <c r="IF663" s="243"/>
      <c r="IG663" s="243"/>
      <c r="IH663" s="243"/>
      <c r="II663" s="243"/>
      <c r="IJ663" s="243"/>
      <c r="IK663" s="243"/>
      <c r="IL663" s="243"/>
      <c r="IM663" s="243"/>
      <c r="IN663" s="243"/>
      <c r="IO663" s="243"/>
      <c r="IP663" s="243"/>
      <c r="IQ663" s="243"/>
      <c r="IR663" s="243"/>
      <c r="IS663" s="243"/>
      <c r="IT663" s="243"/>
      <c r="IU663" s="243"/>
      <c r="IV663" s="243"/>
    </row>
    <row r="664" spans="1:256" s="897" customFormat="1" outlineLevel="1">
      <c r="A664" s="608"/>
      <c r="B664" s="970">
        <v>49</v>
      </c>
      <c r="C664" s="971"/>
      <c r="D664" s="615"/>
      <c r="E664" s="616">
        <f t="shared" si="91"/>
        <v>0</v>
      </c>
      <c r="F664" s="616">
        <f t="shared" si="91"/>
        <v>0</v>
      </c>
      <c r="G664" s="616">
        <f t="shared" si="91"/>
        <v>0</v>
      </c>
      <c r="H664" s="616">
        <f t="shared" si="91"/>
        <v>0</v>
      </c>
      <c r="I664" s="616">
        <f t="shared" si="91"/>
        <v>0</v>
      </c>
      <c r="J664" s="616">
        <f t="shared" si="91"/>
        <v>0</v>
      </c>
      <c r="K664" s="616">
        <f t="shared" si="91"/>
        <v>0</v>
      </c>
      <c r="L664" s="616">
        <f t="shared" si="91"/>
        <v>0</v>
      </c>
      <c r="M664" s="616">
        <f t="shared" si="91"/>
        <v>0</v>
      </c>
      <c r="N664" s="616">
        <f t="shared" si="91"/>
        <v>0</v>
      </c>
      <c r="O664" s="616">
        <f t="shared" si="92"/>
        <v>0</v>
      </c>
      <c r="P664" s="616">
        <f t="shared" si="92"/>
        <v>0</v>
      </c>
      <c r="Q664" s="616">
        <f t="shared" si="92"/>
        <v>0</v>
      </c>
      <c r="R664" s="616">
        <f t="shared" si="92"/>
        <v>0</v>
      </c>
      <c r="S664" s="616">
        <f t="shared" si="92"/>
        <v>0</v>
      </c>
      <c r="T664" s="616">
        <f t="shared" si="92"/>
        <v>0</v>
      </c>
      <c r="U664" s="616">
        <f t="shared" si="92"/>
        <v>0</v>
      </c>
      <c r="V664" s="616">
        <f t="shared" si="92"/>
        <v>0</v>
      </c>
      <c r="W664" s="616">
        <f t="shared" si="92"/>
        <v>0</v>
      </c>
      <c r="X664" s="616">
        <f t="shared" si="92"/>
        <v>0</v>
      </c>
      <c r="Y664" s="616">
        <f t="shared" si="93"/>
        <v>0</v>
      </c>
      <c r="Z664" s="616">
        <f t="shared" si="93"/>
        <v>0</v>
      </c>
      <c r="AA664" s="616">
        <f t="shared" si="93"/>
        <v>0</v>
      </c>
      <c r="AB664" s="616">
        <f t="shared" si="93"/>
        <v>0</v>
      </c>
      <c r="AC664" s="616">
        <f t="shared" si="93"/>
        <v>0</v>
      </c>
      <c r="AD664" s="616">
        <f t="shared" si="93"/>
        <v>0</v>
      </c>
      <c r="AE664" s="616">
        <f t="shared" si="93"/>
        <v>0</v>
      </c>
      <c r="AF664" s="616">
        <f t="shared" si="93"/>
        <v>0</v>
      </c>
      <c r="AG664" s="616">
        <f t="shared" si="93"/>
        <v>0</v>
      </c>
      <c r="AH664" s="616">
        <f t="shared" si="93"/>
        <v>0</v>
      </c>
      <c r="AI664" s="616">
        <f t="shared" si="94"/>
        <v>0</v>
      </c>
      <c r="AJ664" s="616">
        <f t="shared" si="94"/>
        <v>0</v>
      </c>
      <c r="AK664" s="616">
        <f t="shared" si="94"/>
        <v>0</v>
      </c>
      <c r="AL664" s="616">
        <f t="shared" si="94"/>
        <v>0</v>
      </c>
      <c r="AM664" s="616">
        <f t="shared" si="94"/>
        <v>0</v>
      </c>
      <c r="AN664" s="616">
        <f t="shared" si="94"/>
        <v>0</v>
      </c>
      <c r="AO664" s="616">
        <f t="shared" si="94"/>
        <v>0</v>
      </c>
      <c r="AP664" s="616">
        <f t="shared" si="94"/>
        <v>0</v>
      </c>
      <c r="AQ664" s="616">
        <f t="shared" si="94"/>
        <v>0</v>
      </c>
      <c r="AR664" s="616">
        <f t="shared" si="94"/>
        <v>0</v>
      </c>
      <c r="AS664" s="616">
        <f t="shared" si="95"/>
        <v>0</v>
      </c>
      <c r="AT664" s="616">
        <f t="shared" si="95"/>
        <v>0</v>
      </c>
      <c r="AU664" s="616">
        <f t="shared" si="95"/>
        <v>0</v>
      </c>
      <c r="AV664" s="616">
        <f t="shared" si="95"/>
        <v>0</v>
      </c>
      <c r="AW664" s="616">
        <f t="shared" si="95"/>
        <v>0</v>
      </c>
      <c r="AX664" s="616">
        <f t="shared" si="95"/>
        <v>0</v>
      </c>
      <c r="AY664" s="616">
        <f t="shared" si="95"/>
        <v>0</v>
      </c>
      <c r="AZ664" s="616">
        <f t="shared" si="95"/>
        <v>0</v>
      </c>
      <c r="BA664" s="617">
        <f t="shared" si="95"/>
        <v>3.5512571165689399E-2</v>
      </c>
      <c r="BB664" s="243"/>
      <c r="BC664" s="243"/>
      <c r="BD664" s="243"/>
      <c r="BE664" s="243"/>
      <c r="BF664" s="243"/>
      <c r="BG664" s="243"/>
      <c r="BH664" s="243"/>
      <c r="BI664" s="243"/>
      <c r="BJ664" s="243"/>
      <c r="BK664" s="243"/>
      <c r="BL664" s="243"/>
      <c r="BM664" s="243"/>
      <c r="BN664" s="243"/>
      <c r="BO664" s="243"/>
      <c r="BP664" s="243"/>
      <c r="BQ664" s="243"/>
      <c r="BR664" s="243"/>
      <c r="BS664" s="243"/>
      <c r="BT664" s="243"/>
      <c r="BU664" s="243"/>
      <c r="BV664" s="243"/>
      <c r="BW664" s="243"/>
      <c r="BX664" s="243"/>
      <c r="BY664" s="243"/>
      <c r="BZ664" s="243"/>
      <c r="CA664" s="243"/>
      <c r="CB664" s="243"/>
      <c r="CC664" s="243"/>
      <c r="CD664" s="243"/>
      <c r="CE664" s="243"/>
      <c r="CF664" s="243"/>
      <c r="CG664" s="243"/>
      <c r="CH664" s="243"/>
      <c r="CI664" s="243"/>
      <c r="CJ664" s="243"/>
      <c r="CK664" s="243"/>
      <c r="CL664" s="243"/>
      <c r="CM664" s="243"/>
      <c r="CN664" s="243"/>
      <c r="CO664" s="243"/>
      <c r="CP664" s="243"/>
      <c r="CQ664" s="243"/>
      <c r="CR664" s="243"/>
      <c r="CS664" s="243"/>
      <c r="CT664" s="243"/>
      <c r="CU664" s="243"/>
      <c r="CV664" s="243"/>
      <c r="CW664" s="243"/>
      <c r="CX664" s="243"/>
      <c r="CY664" s="243"/>
      <c r="CZ664" s="243"/>
      <c r="DA664" s="243"/>
      <c r="DB664" s="243"/>
      <c r="DC664" s="243"/>
      <c r="DD664" s="243"/>
      <c r="DE664" s="243"/>
      <c r="DF664" s="243"/>
      <c r="DG664" s="243"/>
      <c r="DH664" s="243"/>
      <c r="DI664" s="243"/>
      <c r="DJ664" s="243"/>
      <c r="DK664" s="243"/>
      <c r="DL664" s="243"/>
      <c r="DM664" s="243"/>
      <c r="DN664" s="243"/>
      <c r="DO664" s="243"/>
      <c r="DP664" s="243"/>
      <c r="DQ664" s="243"/>
      <c r="DR664" s="243"/>
      <c r="DS664" s="243"/>
      <c r="DT664" s="243"/>
      <c r="DU664" s="243"/>
      <c r="DV664" s="243"/>
      <c r="DW664" s="243"/>
      <c r="DX664" s="243"/>
      <c r="DY664" s="243"/>
      <c r="DZ664" s="243"/>
      <c r="EA664" s="243"/>
      <c r="EB664" s="243"/>
      <c r="EC664" s="243"/>
      <c r="ED664" s="243"/>
      <c r="EE664" s="243"/>
      <c r="EF664" s="243"/>
      <c r="EG664" s="243"/>
      <c r="EH664" s="243"/>
      <c r="EI664" s="243"/>
      <c r="EJ664" s="243"/>
      <c r="EK664" s="243"/>
      <c r="EL664" s="243"/>
      <c r="EM664" s="243"/>
      <c r="EN664" s="243"/>
      <c r="EO664" s="243"/>
      <c r="EP664" s="243"/>
      <c r="EQ664" s="243"/>
      <c r="ER664" s="243"/>
      <c r="ES664" s="243"/>
      <c r="ET664" s="243"/>
      <c r="EU664" s="243"/>
      <c r="EV664" s="243"/>
      <c r="EW664" s="243"/>
      <c r="EX664" s="243"/>
      <c r="EY664" s="243"/>
      <c r="EZ664" s="243"/>
      <c r="FA664" s="243"/>
      <c r="FB664" s="243"/>
      <c r="FC664" s="243"/>
      <c r="FD664" s="243"/>
      <c r="FE664" s="243"/>
      <c r="FF664" s="243"/>
      <c r="FG664" s="243"/>
      <c r="FH664" s="243"/>
      <c r="FI664" s="243"/>
      <c r="FJ664" s="243"/>
      <c r="FK664" s="243"/>
      <c r="FL664" s="243"/>
      <c r="FM664" s="243"/>
      <c r="FN664" s="243"/>
      <c r="FO664" s="243"/>
      <c r="FP664" s="243"/>
      <c r="FQ664" s="243"/>
      <c r="FR664" s="243"/>
      <c r="FS664" s="243"/>
      <c r="FT664" s="243"/>
      <c r="FU664" s="243"/>
      <c r="FV664" s="243"/>
      <c r="FW664" s="243"/>
      <c r="FX664" s="243"/>
      <c r="FY664" s="243"/>
      <c r="FZ664" s="243"/>
      <c r="GA664" s="243"/>
      <c r="GB664" s="243"/>
      <c r="GC664" s="243"/>
      <c r="GD664" s="243"/>
      <c r="GE664" s="243"/>
      <c r="GF664" s="243"/>
      <c r="GG664" s="243"/>
      <c r="GH664" s="243"/>
      <c r="GI664" s="243"/>
      <c r="GJ664" s="243"/>
      <c r="GK664" s="243"/>
      <c r="GL664" s="243"/>
      <c r="GM664" s="243"/>
      <c r="GN664" s="243"/>
      <c r="GO664" s="243"/>
      <c r="GP664" s="243"/>
      <c r="GQ664" s="243"/>
      <c r="GR664" s="243"/>
      <c r="GS664" s="243"/>
      <c r="GT664" s="243"/>
      <c r="GU664" s="243"/>
      <c r="GV664" s="243"/>
      <c r="GW664" s="243"/>
      <c r="GX664" s="243"/>
      <c r="GY664" s="243"/>
      <c r="GZ664" s="243"/>
      <c r="HA664" s="243"/>
      <c r="HB664" s="243"/>
      <c r="HC664" s="243"/>
      <c r="HD664" s="243"/>
      <c r="HE664" s="243"/>
      <c r="HF664" s="243"/>
      <c r="HG664" s="243"/>
      <c r="HH664" s="243"/>
      <c r="HI664" s="243"/>
      <c r="HJ664" s="243"/>
      <c r="HK664" s="243"/>
      <c r="HL664" s="243"/>
      <c r="HM664" s="243"/>
      <c r="HN664" s="243"/>
      <c r="HO664" s="243"/>
      <c r="HP664" s="243"/>
      <c r="HQ664" s="243"/>
      <c r="HR664" s="243"/>
      <c r="HS664" s="243"/>
      <c r="HT664" s="243"/>
      <c r="HU664" s="243"/>
      <c r="HV664" s="243"/>
      <c r="HW664" s="243"/>
      <c r="HX664" s="243"/>
      <c r="HY664" s="243"/>
      <c r="HZ664" s="243"/>
      <c r="IA664" s="243"/>
      <c r="IB664" s="243"/>
      <c r="IC664" s="243"/>
      <c r="ID664" s="243"/>
      <c r="IE664" s="243"/>
      <c r="IF664" s="243"/>
      <c r="IG664" s="243"/>
      <c r="IH664" s="243"/>
      <c r="II664" s="243"/>
      <c r="IJ664" s="243"/>
      <c r="IK664" s="243"/>
      <c r="IL664" s="243"/>
      <c r="IM664" s="243"/>
      <c r="IN664" s="243"/>
      <c r="IO664" s="243"/>
      <c r="IP664" s="243"/>
      <c r="IQ664" s="243"/>
      <c r="IR664" s="243"/>
      <c r="IS664" s="243"/>
      <c r="IT664" s="243"/>
      <c r="IU664" s="243"/>
      <c r="IV664" s="243"/>
    </row>
    <row r="665" spans="1:256" s="897" customFormat="1" outlineLevel="1">
      <c r="A665" s="609"/>
      <c r="B665" s="972">
        <v>50</v>
      </c>
      <c r="C665" s="973"/>
      <c r="D665" s="618"/>
      <c r="E665" s="619">
        <f t="shared" si="91"/>
        <v>0</v>
      </c>
      <c r="F665" s="619">
        <f t="shared" si="91"/>
        <v>0</v>
      </c>
      <c r="G665" s="619">
        <f t="shared" si="91"/>
        <v>0</v>
      </c>
      <c r="H665" s="619">
        <f t="shared" si="91"/>
        <v>0</v>
      </c>
      <c r="I665" s="619">
        <f t="shared" si="91"/>
        <v>0</v>
      </c>
      <c r="J665" s="619">
        <f t="shared" si="91"/>
        <v>0</v>
      </c>
      <c r="K665" s="619">
        <f t="shared" si="91"/>
        <v>0</v>
      </c>
      <c r="L665" s="619">
        <f t="shared" si="91"/>
        <v>0</v>
      </c>
      <c r="M665" s="619">
        <f t="shared" si="91"/>
        <v>0</v>
      </c>
      <c r="N665" s="619">
        <f t="shared" si="91"/>
        <v>0</v>
      </c>
      <c r="O665" s="619">
        <f t="shared" si="92"/>
        <v>0</v>
      </c>
      <c r="P665" s="619">
        <f t="shared" si="92"/>
        <v>0</v>
      </c>
      <c r="Q665" s="619">
        <f t="shared" si="92"/>
        <v>0</v>
      </c>
      <c r="R665" s="619">
        <f t="shared" si="92"/>
        <v>0</v>
      </c>
      <c r="S665" s="619">
        <f t="shared" si="92"/>
        <v>0</v>
      </c>
      <c r="T665" s="619">
        <f t="shared" si="92"/>
        <v>0</v>
      </c>
      <c r="U665" s="619">
        <f t="shared" si="92"/>
        <v>0</v>
      </c>
      <c r="V665" s="619">
        <f t="shared" si="92"/>
        <v>0</v>
      </c>
      <c r="W665" s="619">
        <f t="shared" si="92"/>
        <v>0</v>
      </c>
      <c r="X665" s="619">
        <f t="shared" si="92"/>
        <v>0</v>
      </c>
      <c r="Y665" s="619">
        <f t="shared" si="93"/>
        <v>0</v>
      </c>
      <c r="Z665" s="619">
        <f t="shared" si="93"/>
        <v>0</v>
      </c>
      <c r="AA665" s="619">
        <f t="shared" si="93"/>
        <v>0</v>
      </c>
      <c r="AB665" s="619">
        <f t="shared" si="93"/>
        <v>0</v>
      </c>
      <c r="AC665" s="619">
        <f t="shared" si="93"/>
        <v>0</v>
      </c>
      <c r="AD665" s="619">
        <f t="shared" si="93"/>
        <v>0</v>
      </c>
      <c r="AE665" s="619">
        <f t="shared" si="93"/>
        <v>0</v>
      </c>
      <c r="AF665" s="619">
        <f t="shared" si="93"/>
        <v>0</v>
      </c>
      <c r="AG665" s="619">
        <f t="shared" si="93"/>
        <v>0</v>
      </c>
      <c r="AH665" s="619">
        <f t="shared" si="93"/>
        <v>0</v>
      </c>
      <c r="AI665" s="619">
        <f t="shared" si="94"/>
        <v>0</v>
      </c>
      <c r="AJ665" s="619">
        <f t="shared" si="94"/>
        <v>0</v>
      </c>
      <c r="AK665" s="619">
        <f t="shared" si="94"/>
        <v>0</v>
      </c>
      <c r="AL665" s="619">
        <f t="shared" si="94"/>
        <v>0</v>
      </c>
      <c r="AM665" s="619">
        <f t="shared" si="94"/>
        <v>0</v>
      </c>
      <c r="AN665" s="619">
        <f t="shared" si="94"/>
        <v>0</v>
      </c>
      <c r="AO665" s="619">
        <f t="shared" si="94"/>
        <v>0</v>
      </c>
      <c r="AP665" s="619">
        <f t="shared" si="94"/>
        <v>0</v>
      </c>
      <c r="AQ665" s="619">
        <f t="shared" si="94"/>
        <v>0</v>
      </c>
      <c r="AR665" s="619">
        <f t="shared" si="94"/>
        <v>0</v>
      </c>
      <c r="AS665" s="619">
        <f t="shared" si="95"/>
        <v>0</v>
      </c>
      <c r="AT665" s="619">
        <f t="shared" si="95"/>
        <v>0</v>
      </c>
      <c r="AU665" s="619">
        <f t="shared" si="95"/>
        <v>0</v>
      </c>
      <c r="AV665" s="619">
        <f t="shared" si="95"/>
        <v>0</v>
      </c>
      <c r="AW665" s="619">
        <f t="shared" si="95"/>
        <v>0</v>
      </c>
      <c r="AX665" s="619">
        <f t="shared" si="95"/>
        <v>0</v>
      </c>
      <c r="AY665" s="619">
        <f t="shared" si="95"/>
        <v>0</v>
      </c>
      <c r="AZ665" s="619">
        <f t="shared" si="95"/>
        <v>0</v>
      </c>
      <c r="BA665" s="620">
        <f t="shared" si="95"/>
        <v>0</v>
      </c>
      <c r="BB665" s="243"/>
      <c r="BC665" s="243"/>
      <c r="BD665" s="243"/>
      <c r="BE665" s="243"/>
      <c r="BF665" s="243"/>
      <c r="BG665" s="243"/>
      <c r="BH665" s="243"/>
      <c r="BI665" s="243"/>
      <c r="BJ665" s="243"/>
      <c r="BK665" s="243"/>
      <c r="BL665" s="243"/>
      <c r="BM665" s="243"/>
      <c r="BN665" s="243"/>
      <c r="BO665" s="243"/>
      <c r="BP665" s="243"/>
      <c r="BQ665" s="243"/>
      <c r="BR665" s="243"/>
      <c r="BS665" s="243"/>
      <c r="BT665" s="243"/>
      <c r="BU665" s="243"/>
      <c r="BV665" s="243"/>
      <c r="BW665" s="243"/>
      <c r="BX665" s="243"/>
      <c r="BY665" s="243"/>
      <c r="BZ665" s="243"/>
      <c r="CA665" s="243"/>
      <c r="CB665" s="243"/>
      <c r="CC665" s="243"/>
      <c r="CD665" s="243"/>
      <c r="CE665" s="243"/>
      <c r="CF665" s="243"/>
      <c r="CG665" s="243"/>
      <c r="CH665" s="243"/>
      <c r="CI665" s="243"/>
      <c r="CJ665" s="243"/>
      <c r="CK665" s="243"/>
      <c r="CL665" s="243"/>
      <c r="CM665" s="243"/>
      <c r="CN665" s="243"/>
      <c r="CO665" s="243"/>
      <c r="CP665" s="243"/>
      <c r="CQ665" s="243"/>
      <c r="CR665" s="243"/>
      <c r="CS665" s="243"/>
      <c r="CT665" s="243"/>
      <c r="CU665" s="243"/>
      <c r="CV665" s="243"/>
      <c r="CW665" s="243"/>
      <c r="CX665" s="243"/>
      <c r="CY665" s="243"/>
      <c r="CZ665" s="243"/>
      <c r="DA665" s="243"/>
      <c r="DB665" s="243"/>
      <c r="DC665" s="243"/>
      <c r="DD665" s="243"/>
      <c r="DE665" s="243"/>
      <c r="DF665" s="243"/>
      <c r="DG665" s="243"/>
      <c r="DH665" s="243"/>
      <c r="DI665" s="243"/>
      <c r="DJ665" s="243"/>
      <c r="DK665" s="243"/>
      <c r="DL665" s="243"/>
      <c r="DM665" s="243"/>
      <c r="DN665" s="243"/>
      <c r="DO665" s="243"/>
      <c r="DP665" s="243"/>
      <c r="DQ665" s="243"/>
      <c r="DR665" s="243"/>
      <c r="DS665" s="243"/>
      <c r="DT665" s="243"/>
      <c r="DU665" s="243"/>
      <c r="DV665" s="243"/>
      <c r="DW665" s="243"/>
      <c r="DX665" s="243"/>
      <c r="DY665" s="243"/>
      <c r="DZ665" s="243"/>
      <c r="EA665" s="243"/>
      <c r="EB665" s="243"/>
      <c r="EC665" s="243"/>
      <c r="ED665" s="243"/>
      <c r="EE665" s="243"/>
      <c r="EF665" s="243"/>
      <c r="EG665" s="243"/>
      <c r="EH665" s="243"/>
      <c r="EI665" s="243"/>
      <c r="EJ665" s="243"/>
      <c r="EK665" s="243"/>
      <c r="EL665" s="243"/>
      <c r="EM665" s="243"/>
      <c r="EN665" s="243"/>
      <c r="EO665" s="243"/>
      <c r="EP665" s="243"/>
      <c r="EQ665" s="243"/>
      <c r="ER665" s="243"/>
      <c r="ES665" s="243"/>
      <c r="ET665" s="243"/>
      <c r="EU665" s="243"/>
      <c r="EV665" s="243"/>
      <c r="EW665" s="243"/>
      <c r="EX665" s="243"/>
      <c r="EY665" s="243"/>
      <c r="EZ665" s="243"/>
      <c r="FA665" s="243"/>
      <c r="FB665" s="243"/>
      <c r="FC665" s="243"/>
      <c r="FD665" s="243"/>
      <c r="FE665" s="243"/>
      <c r="FF665" s="243"/>
      <c r="FG665" s="243"/>
      <c r="FH665" s="243"/>
      <c r="FI665" s="243"/>
      <c r="FJ665" s="243"/>
      <c r="FK665" s="243"/>
      <c r="FL665" s="243"/>
      <c r="FM665" s="243"/>
      <c r="FN665" s="243"/>
      <c r="FO665" s="243"/>
      <c r="FP665" s="243"/>
      <c r="FQ665" s="243"/>
      <c r="FR665" s="243"/>
      <c r="FS665" s="243"/>
      <c r="FT665" s="243"/>
      <c r="FU665" s="243"/>
      <c r="FV665" s="243"/>
      <c r="FW665" s="243"/>
      <c r="FX665" s="243"/>
      <c r="FY665" s="243"/>
      <c r="FZ665" s="243"/>
      <c r="GA665" s="243"/>
      <c r="GB665" s="243"/>
      <c r="GC665" s="243"/>
      <c r="GD665" s="243"/>
      <c r="GE665" s="243"/>
      <c r="GF665" s="243"/>
      <c r="GG665" s="243"/>
      <c r="GH665" s="243"/>
      <c r="GI665" s="243"/>
      <c r="GJ665" s="243"/>
      <c r="GK665" s="243"/>
      <c r="GL665" s="243"/>
      <c r="GM665" s="243"/>
      <c r="GN665" s="243"/>
      <c r="GO665" s="243"/>
      <c r="GP665" s="243"/>
      <c r="GQ665" s="243"/>
      <c r="GR665" s="243"/>
      <c r="GS665" s="243"/>
      <c r="GT665" s="243"/>
      <c r="GU665" s="243"/>
      <c r="GV665" s="243"/>
      <c r="GW665" s="243"/>
      <c r="GX665" s="243"/>
      <c r="GY665" s="243"/>
      <c r="GZ665" s="243"/>
      <c r="HA665" s="243"/>
      <c r="HB665" s="243"/>
      <c r="HC665" s="243"/>
      <c r="HD665" s="243"/>
      <c r="HE665" s="243"/>
      <c r="HF665" s="243"/>
      <c r="HG665" s="243"/>
      <c r="HH665" s="243"/>
      <c r="HI665" s="243"/>
      <c r="HJ665" s="243"/>
      <c r="HK665" s="243"/>
      <c r="HL665" s="243"/>
      <c r="HM665" s="243"/>
      <c r="HN665" s="243"/>
      <c r="HO665" s="243"/>
      <c r="HP665" s="243"/>
      <c r="HQ665" s="243"/>
      <c r="HR665" s="243"/>
      <c r="HS665" s="243"/>
      <c r="HT665" s="243"/>
      <c r="HU665" s="243"/>
      <c r="HV665" s="243"/>
      <c r="HW665" s="243"/>
      <c r="HX665" s="243"/>
      <c r="HY665" s="243"/>
      <c r="HZ665" s="243"/>
      <c r="IA665" s="243"/>
      <c r="IB665" s="243"/>
      <c r="IC665" s="243"/>
      <c r="ID665" s="243"/>
      <c r="IE665" s="243"/>
      <c r="IF665" s="243"/>
      <c r="IG665" s="243"/>
      <c r="IH665" s="243"/>
      <c r="II665" s="243"/>
      <c r="IJ665" s="243"/>
      <c r="IK665" s="243"/>
      <c r="IL665" s="243"/>
      <c r="IM665" s="243"/>
      <c r="IN665" s="243"/>
      <c r="IO665" s="243"/>
      <c r="IP665" s="243"/>
      <c r="IQ665" s="243"/>
      <c r="IR665" s="243"/>
      <c r="IS665" s="243"/>
      <c r="IT665" s="243"/>
      <c r="IU665" s="243"/>
      <c r="IV665" s="243"/>
    </row>
  </sheetData>
  <mergeCells count="613">
    <mergeCell ref="B4:C4"/>
    <mergeCell ref="B5:C5"/>
    <mergeCell ref="B6:C6"/>
    <mergeCell ref="B7:C7"/>
    <mergeCell ref="B8:C8"/>
    <mergeCell ref="B9:C9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52:C52"/>
    <mergeCell ref="B53:C53"/>
    <mergeCell ref="B54:C54"/>
    <mergeCell ref="B60:C60"/>
    <mergeCell ref="B61:C61"/>
    <mergeCell ref="B62:C62"/>
    <mergeCell ref="B46:C46"/>
    <mergeCell ref="B47:C47"/>
    <mergeCell ref="B48:C48"/>
    <mergeCell ref="B49:C49"/>
    <mergeCell ref="B50:C50"/>
    <mergeCell ref="B51:C51"/>
    <mergeCell ref="B70:C70"/>
    <mergeCell ref="B71:C71"/>
    <mergeCell ref="B72:C72"/>
    <mergeCell ref="B73:C73"/>
    <mergeCell ref="B74:C74"/>
    <mergeCell ref="B75:C75"/>
    <mergeCell ref="B64:C64"/>
    <mergeCell ref="B65:C65"/>
    <mergeCell ref="B66:C66"/>
    <mergeCell ref="B67:C67"/>
    <mergeCell ref="B68:C68"/>
    <mergeCell ref="B69:C69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106:C106"/>
    <mergeCell ref="B107:C107"/>
    <mergeCell ref="B108:C108"/>
    <mergeCell ref="B109:C109"/>
    <mergeCell ref="B110:C110"/>
    <mergeCell ref="B111:C111"/>
    <mergeCell ref="B100:C100"/>
    <mergeCell ref="B101:C101"/>
    <mergeCell ref="B102:C102"/>
    <mergeCell ref="B103:C103"/>
    <mergeCell ref="B104:C104"/>
    <mergeCell ref="B105:C105"/>
    <mergeCell ref="B123:C123"/>
    <mergeCell ref="B124:C124"/>
    <mergeCell ref="B125:C125"/>
    <mergeCell ref="B126:C126"/>
    <mergeCell ref="B127:C127"/>
    <mergeCell ref="B128:C128"/>
    <mergeCell ref="B112:C112"/>
    <mergeCell ref="B113:C113"/>
    <mergeCell ref="B118:C118"/>
    <mergeCell ref="B120:C120"/>
    <mergeCell ref="B121:C121"/>
    <mergeCell ref="B122:C122"/>
    <mergeCell ref="B135:C135"/>
    <mergeCell ref="B136:C136"/>
    <mergeCell ref="B137:C137"/>
    <mergeCell ref="B138:C138"/>
    <mergeCell ref="B139:C139"/>
    <mergeCell ref="B140:C140"/>
    <mergeCell ref="B129:C129"/>
    <mergeCell ref="B130:C130"/>
    <mergeCell ref="B131:C131"/>
    <mergeCell ref="B132:C132"/>
    <mergeCell ref="B133:C133"/>
    <mergeCell ref="B134:C134"/>
    <mergeCell ref="B147:C147"/>
    <mergeCell ref="B148:C148"/>
    <mergeCell ref="B149:C149"/>
    <mergeCell ref="B150:C150"/>
    <mergeCell ref="B151:C151"/>
    <mergeCell ref="B152:C152"/>
    <mergeCell ref="B141:C141"/>
    <mergeCell ref="B142:C142"/>
    <mergeCell ref="B143:C143"/>
    <mergeCell ref="B144:C144"/>
    <mergeCell ref="B145:C145"/>
    <mergeCell ref="B146:C146"/>
    <mergeCell ref="B159:C159"/>
    <mergeCell ref="B160:C160"/>
    <mergeCell ref="B161:C161"/>
    <mergeCell ref="B162:C162"/>
    <mergeCell ref="B163:C163"/>
    <mergeCell ref="B164:C164"/>
    <mergeCell ref="B153:C153"/>
    <mergeCell ref="B154:C154"/>
    <mergeCell ref="B155:C155"/>
    <mergeCell ref="B156:C156"/>
    <mergeCell ref="B157:C157"/>
    <mergeCell ref="B158:C158"/>
    <mergeCell ref="B175:C175"/>
    <mergeCell ref="B176:C176"/>
    <mergeCell ref="B177:C177"/>
    <mergeCell ref="B178:C178"/>
    <mergeCell ref="B179:C179"/>
    <mergeCell ref="B180:C180"/>
    <mergeCell ref="B165:C165"/>
    <mergeCell ref="B166:C166"/>
    <mergeCell ref="B167:C167"/>
    <mergeCell ref="B168:C168"/>
    <mergeCell ref="B169:C169"/>
    <mergeCell ref="B173:C173"/>
    <mergeCell ref="B187:C187"/>
    <mergeCell ref="B188:C188"/>
    <mergeCell ref="B189:C189"/>
    <mergeCell ref="B190:C190"/>
    <mergeCell ref="B191:C191"/>
    <mergeCell ref="B192:C192"/>
    <mergeCell ref="B181:C181"/>
    <mergeCell ref="B182:C182"/>
    <mergeCell ref="B183:C183"/>
    <mergeCell ref="B184:C184"/>
    <mergeCell ref="B185:C185"/>
    <mergeCell ref="B186:C186"/>
    <mergeCell ref="B199:C199"/>
    <mergeCell ref="B200:C200"/>
    <mergeCell ref="B201:C201"/>
    <mergeCell ref="B202:C202"/>
    <mergeCell ref="B203:C203"/>
    <mergeCell ref="B204:C204"/>
    <mergeCell ref="B193:C193"/>
    <mergeCell ref="B194:C194"/>
    <mergeCell ref="B195:C195"/>
    <mergeCell ref="B196:C196"/>
    <mergeCell ref="B197:C197"/>
    <mergeCell ref="B198:C198"/>
    <mergeCell ref="B211:C211"/>
    <mergeCell ref="B212:C212"/>
    <mergeCell ref="B213:C213"/>
    <mergeCell ref="B214:C214"/>
    <mergeCell ref="B215:C215"/>
    <mergeCell ref="B216:C216"/>
    <mergeCell ref="B205:C205"/>
    <mergeCell ref="B206:C206"/>
    <mergeCell ref="B207:C207"/>
    <mergeCell ref="B208:C208"/>
    <mergeCell ref="B209:C209"/>
    <mergeCell ref="B210:C210"/>
    <mergeCell ref="B223:C223"/>
    <mergeCell ref="B224:C224"/>
    <mergeCell ref="B228:C228"/>
    <mergeCell ref="B230:C230"/>
    <mergeCell ref="B231:C231"/>
    <mergeCell ref="B232:C232"/>
    <mergeCell ref="B217:C217"/>
    <mergeCell ref="B218:C218"/>
    <mergeCell ref="B219:C219"/>
    <mergeCell ref="B220:C220"/>
    <mergeCell ref="B221:C221"/>
    <mergeCell ref="B222:C222"/>
    <mergeCell ref="B239:C239"/>
    <mergeCell ref="B240:C240"/>
    <mergeCell ref="B241:C241"/>
    <mergeCell ref="B242:C242"/>
    <mergeCell ref="B243:C243"/>
    <mergeCell ref="B244:C244"/>
    <mergeCell ref="B233:C233"/>
    <mergeCell ref="B234:C234"/>
    <mergeCell ref="B235:C235"/>
    <mergeCell ref="B236:C236"/>
    <mergeCell ref="B237:C237"/>
    <mergeCell ref="B238:C238"/>
    <mergeCell ref="B251:C251"/>
    <mergeCell ref="B252:C252"/>
    <mergeCell ref="B253:C253"/>
    <mergeCell ref="B254:C254"/>
    <mergeCell ref="B255:C255"/>
    <mergeCell ref="B256:C256"/>
    <mergeCell ref="B245:C245"/>
    <mergeCell ref="B246:C246"/>
    <mergeCell ref="B247:C247"/>
    <mergeCell ref="B248:C248"/>
    <mergeCell ref="B249:C249"/>
    <mergeCell ref="B250:C250"/>
    <mergeCell ref="B263:C263"/>
    <mergeCell ref="B264:C264"/>
    <mergeCell ref="B265:C265"/>
    <mergeCell ref="B266:C266"/>
    <mergeCell ref="B267:C267"/>
    <mergeCell ref="B268:C268"/>
    <mergeCell ref="B257:C257"/>
    <mergeCell ref="B258:C258"/>
    <mergeCell ref="B259:C259"/>
    <mergeCell ref="B260:C260"/>
    <mergeCell ref="B261:C261"/>
    <mergeCell ref="B262:C262"/>
    <mergeCell ref="B275:C275"/>
    <mergeCell ref="B276:C276"/>
    <mergeCell ref="B277:C277"/>
    <mergeCell ref="B278:C278"/>
    <mergeCell ref="B279:C279"/>
    <mergeCell ref="B283:C283"/>
    <mergeCell ref="B269:C269"/>
    <mergeCell ref="B270:C270"/>
    <mergeCell ref="B271:C271"/>
    <mergeCell ref="B272:C272"/>
    <mergeCell ref="B273:C273"/>
    <mergeCell ref="B274:C274"/>
    <mergeCell ref="B291:C291"/>
    <mergeCell ref="B292:C292"/>
    <mergeCell ref="B293:C293"/>
    <mergeCell ref="B294:C294"/>
    <mergeCell ref="B295:C295"/>
    <mergeCell ref="B296:C296"/>
    <mergeCell ref="B285:C285"/>
    <mergeCell ref="B286:C286"/>
    <mergeCell ref="B287:C287"/>
    <mergeCell ref="B288:C288"/>
    <mergeCell ref="B289:C289"/>
    <mergeCell ref="B290:C290"/>
    <mergeCell ref="B303:C303"/>
    <mergeCell ref="B304:C304"/>
    <mergeCell ref="B305:C305"/>
    <mergeCell ref="B306:C306"/>
    <mergeCell ref="B307:C307"/>
    <mergeCell ref="B308:C308"/>
    <mergeCell ref="B297:C297"/>
    <mergeCell ref="B298:C298"/>
    <mergeCell ref="B299:C299"/>
    <mergeCell ref="B300:C300"/>
    <mergeCell ref="B301:C301"/>
    <mergeCell ref="B302:C302"/>
    <mergeCell ref="B315:C315"/>
    <mergeCell ref="B316:C316"/>
    <mergeCell ref="B317:C317"/>
    <mergeCell ref="B318:C318"/>
    <mergeCell ref="B319:C319"/>
    <mergeCell ref="B320:C320"/>
    <mergeCell ref="B309:C309"/>
    <mergeCell ref="B310:C310"/>
    <mergeCell ref="B311:C311"/>
    <mergeCell ref="B312:C312"/>
    <mergeCell ref="B313:C313"/>
    <mergeCell ref="B314:C314"/>
    <mergeCell ref="B327:C327"/>
    <mergeCell ref="B328:C328"/>
    <mergeCell ref="B329:C329"/>
    <mergeCell ref="B330:C330"/>
    <mergeCell ref="B331:C331"/>
    <mergeCell ref="B332:C332"/>
    <mergeCell ref="B321:C321"/>
    <mergeCell ref="B322:C322"/>
    <mergeCell ref="B323:C323"/>
    <mergeCell ref="B324:C324"/>
    <mergeCell ref="B325:C325"/>
    <mergeCell ref="B326:C326"/>
    <mergeCell ref="B343:C343"/>
    <mergeCell ref="B344:C344"/>
    <mergeCell ref="B345:C345"/>
    <mergeCell ref="B346:C346"/>
    <mergeCell ref="B347:C347"/>
    <mergeCell ref="B348:C348"/>
    <mergeCell ref="B333:C333"/>
    <mergeCell ref="B334:C334"/>
    <mergeCell ref="B339:C339"/>
    <mergeCell ref="B340:C340"/>
    <mergeCell ref="B341:C341"/>
    <mergeCell ref="B342:C342"/>
    <mergeCell ref="B355:C355"/>
    <mergeCell ref="B356:C356"/>
    <mergeCell ref="B357:C357"/>
    <mergeCell ref="B358:C358"/>
    <mergeCell ref="B359:C359"/>
    <mergeCell ref="B360:C360"/>
    <mergeCell ref="B349:C349"/>
    <mergeCell ref="B350:C350"/>
    <mergeCell ref="B351:C351"/>
    <mergeCell ref="B352:C352"/>
    <mergeCell ref="B353:C353"/>
    <mergeCell ref="B354:C354"/>
    <mergeCell ref="B367:C367"/>
    <mergeCell ref="B368:C368"/>
    <mergeCell ref="B369:C369"/>
    <mergeCell ref="B370:C370"/>
    <mergeCell ref="B371:C371"/>
    <mergeCell ref="B372:C372"/>
    <mergeCell ref="B361:C361"/>
    <mergeCell ref="B362:C362"/>
    <mergeCell ref="B363:C363"/>
    <mergeCell ref="B364:C364"/>
    <mergeCell ref="B365:C365"/>
    <mergeCell ref="B366:C366"/>
    <mergeCell ref="B379:C379"/>
    <mergeCell ref="B380:C380"/>
    <mergeCell ref="B381:C381"/>
    <mergeCell ref="B382:C382"/>
    <mergeCell ref="B383:C383"/>
    <mergeCell ref="B384:C384"/>
    <mergeCell ref="B373:C373"/>
    <mergeCell ref="B374:C374"/>
    <mergeCell ref="B375:C375"/>
    <mergeCell ref="B376:C376"/>
    <mergeCell ref="B377:C377"/>
    <mergeCell ref="B378:C378"/>
    <mergeCell ref="B396:C396"/>
    <mergeCell ref="B397:C397"/>
    <mergeCell ref="B398:C398"/>
    <mergeCell ref="B399:C399"/>
    <mergeCell ref="B400:C400"/>
    <mergeCell ref="B401:C401"/>
    <mergeCell ref="B385:C385"/>
    <mergeCell ref="B386:C386"/>
    <mergeCell ref="B387:C387"/>
    <mergeCell ref="B388:C388"/>
    <mergeCell ref="B394:C394"/>
    <mergeCell ref="B395:C395"/>
    <mergeCell ref="B391:C391"/>
    <mergeCell ref="B408:C408"/>
    <mergeCell ref="B409:C409"/>
    <mergeCell ref="B410:C410"/>
    <mergeCell ref="B411:C411"/>
    <mergeCell ref="B412:C412"/>
    <mergeCell ref="B413:C413"/>
    <mergeCell ref="B402:C402"/>
    <mergeCell ref="B403:C403"/>
    <mergeCell ref="B404:C404"/>
    <mergeCell ref="B405:C405"/>
    <mergeCell ref="B406:C406"/>
    <mergeCell ref="B407:C407"/>
    <mergeCell ref="B420:C420"/>
    <mergeCell ref="B421:C421"/>
    <mergeCell ref="B422:C422"/>
    <mergeCell ref="B423:C423"/>
    <mergeCell ref="B424:C424"/>
    <mergeCell ref="B425:C425"/>
    <mergeCell ref="B414:C414"/>
    <mergeCell ref="B415:C415"/>
    <mergeCell ref="B416:C416"/>
    <mergeCell ref="B417:C417"/>
    <mergeCell ref="B418:C418"/>
    <mergeCell ref="B419:C419"/>
    <mergeCell ref="B432:C432"/>
    <mergeCell ref="B433:C433"/>
    <mergeCell ref="B434:C434"/>
    <mergeCell ref="B435:C435"/>
    <mergeCell ref="B436:C436"/>
    <mergeCell ref="B437:C437"/>
    <mergeCell ref="B426:C426"/>
    <mergeCell ref="B427:C427"/>
    <mergeCell ref="B428:C428"/>
    <mergeCell ref="B429:C429"/>
    <mergeCell ref="B430:C430"/>
    <mergeCell ref="B431:C431"/>
    <mergeCell ref="B447:C447"/>
    <mergeCell ref="B449:C449"/>
    <mergeCell ref="B450:C450"/>
    <mergeCell ref="B451:C451"/>
    <mergeCell ref="B452:C452"/>
    <mergeCell ref="B453:C453"/>
    <mergeCell ref="B438:C438"/>
    <mergeCell ref="B439:C439"/>
    <mergeCell ref="B440:C440"/>
    <mergeCell ref="B441:C441"/>
    <mergeCell ref="B442:C442"/>
    <mergeCell ref="B443:C443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96:C496"/>
    <mergeCell ref="B497:C497"/>
    <mergeCell ref="B498:C498"/>
    <mergeCell ref="B502:C502"/>
    <mergeCell ref="B504:C504"/>
    <mergeCell ref="B505:C505"/>
    <mergeCell ref="B490:C490"/>
    <mergeCell ref="B491:C491"/>
    <mergeCell ref="B492:C492"/>
    <mergeCell ref="B493:C493"/>
    <mergeCell ref="B494:C494"/>
    <mergeCell ref="B495:C495"/>
    <mergeCell ref="B512:C512"/>
    <mergeCell ref="B513:C513"/>
    <mergeCell ref="B514:C514"/>
    <mergeCell ref="B515:C515"/>
    <mergeCell ref="B516:C516"/>
    <mergeCell ref="B517:C517"/>
    <mergeCell ref="B506:C506"/>
    <mergeCell ref="B507:C507"/>
    <mergeCell ref="B508:C508"/>
    <mergeCell ref="B509:C509"/>
    <mergeCell ref="B510:C510"/>
    <mergeCell ref="B511:C511"/>
    <mergeCell ref="B524:C524"/>
    <mergeCell ref="B525:C525"/>
    <mergeCell ref="B526:C526"/>
    <mergeCell ref="B527:C527"/>
    <mergeCell ref="B528:C528"/>
    <mergeCell ref="B529:C529"/>
    <mergeCell ref="B518:C518"/>
    <mergeCell ref="B519:C519"/>
    <mergeCell ref="B520:C520"/>
    <mergeCell ref="B521:C521"/>
    <mergeCell ref="B522:C522"/>
    <mergeCell ref="B523:C523"/>
    <mergeCell ref="B536:C536"/>
    <mergeCell ref="B537:C537"/>
    <mergeCell ref="B538:C538"/>
    <mergeCell ref="B539:C539"/>
    <mergeCell ref="B540:C540"/>
    <mergeCell ref="B541:C541"/>
    <mergeCell ref="B530:C530"/>
    <mergeCell ref="B531:C531"/>
    <mergeCell ref="B532:C532"/>
    <mergeCell ref="B533:C533"/>
    <mergeCell ref="B534:C534"/>
    <mergeCell ref="B535:C535"/>
    <mergeCell ref="B548:C548"/>
    <mergeCell ref="B549:C549"/>
    <mergeCell ref="B550:C550"/>
    <mergeCell ref="B551:C551"/>
    <mergeCell ref="B552:C552"/>
    <mergeCell ref="B553:C553"/>
    <mergeCell ref="B542:C542"/>
    <mergeCell ref="B543:C543"/>
    <mergeCell ref="B544:C544"/>
    <mergeCell ref="B545:C545"/>
    <mergeCell ref="B546:C546"/>
    <mergeCell ref="B547:C547"/>
    <mergeCell ref="B559:C559"/>
    <mergeCell ref="B560:C560"/>
    <mergeCell ref="B561:C561"/>
    <mergeCell ref="B562:C562"/>
    <mergeCell ref="B563:C563"/>
    <mergeCell ref="B564:C564"/>
    <mergeCell ref="B565:C565"/>
    <mergeCell ref="B566:C566"/>
    <mergeCell ref="B567:C567"/>
    <mergeCell ref="B568:C568"/>
    <mergeCell ref="B569:C569"/>
    <mergeCell ref="B570:C570"/>
    <mergeCell ref="B571:C571"/>
    <mergeCell ref="B572:C572"/>
    <mergeCell ref="B573:C573"/>
    <mergeCell ref="B574:C574"/>
    <mergeCell ref="B575:C575"/>
    <mergeCell ref="B576:C576"/>
    <mergeCell ref="B577:C577"/>
    <mergeCell ref="B578:C578"/>
    <mergeCell ref="B579:C579"/>
    <mergeCell ref="B580:C580"/>
    <mergeCell ref="B581:C581"/>
    <mergeCell ref="B582:C582"/>
    <mergeCell ref="B583:C583"/>
    <mergeCell ref="B584:C584"/>
    <mergeCell ref="B585:C585"/>
    <mergeCell ref="B586:C586"/>
    <mergeCell ref="B587:C587"/>
    <mergeCell ref="B588:C588"/>
    <mergeCell ref="B589:C589"/>
    <mergeCell ref="B590:C590"/>
    <mergeCell ref="B591:C591"/>
    <mergeCell ref="B592:C592"/>
    <mergeCell ref="B593:C593"/>
    <mergeCell ref="B594:C594"/>
    <mergeCell ref="B595:C595"/>
    <mergeCell ref="B596:C596"/>
    <mergeCell ref="B597:C597"/>
    <mergeCell ref="B598:C598"/>
    <mergeCell ref="B599:C599"/>
    <mergeCell ref="B600:C600"/>
    <mergeCell ref="B601:C601"/>
    <mergeCell ref="B602:C602"/>
    <mergeCell ref="B603:C603"/>
    <mergeCell ref="B604:C604"/>
    <mergeCell ref="B605:C605"/>
    <mergeCell ref="B606:C606"/>
    <mergeCell ref="B607:C607"/>
    <mergeCell ref="B608:C608"/>
    <mergeCell ref="B609:C609"/>
    <mergeCell ref="B615:C615"/>
    <mergeCell ref="B616:C616"/>
    <mergeCell ref="B617:C617"/>
    <mergeCell ref="B618:C618"/>
    <mergeCell ref="B619:C619"/>
    <mergeCell ref="B620:C620"/>
    <mergeCell ref="B621:C621"/>
    <mergeCell ref="B622:C622"/>
    <mergeCell ref="B623:C623"/>
    <mergeCell ref="B624:C624"/>
    <mergeCell ref="B625:C625"/>
    <mergeCell ref="B626:C626"/>
    <mergeCell ref="B627:C627"/>
    <mergeCell ref="B628:C628"/>
    <mergeCell ref="B629:C629"/>
    <mergeCell ref="B630:C630"/>
    <mergeCell ref="B631:C631"/>
    <mergeCell ref="B632:C632"/>
    <mergeCell ref="B633:C633"/>
    <mergeCell ref="B634:C634"/>
    <mergeCell ref="B635:C635"/>
    <mergeCell ref="B636:C636"/>
    <mergeCell ref="B637:C637"/>
    <mergeCell ref="B638:C638"/>
    <mergeCell ref="B639:C639"/>
    <mergeCell ref="B640:C640"/>
    <mergeCell ref="B641:C641"/>
    <mergeCell ref="B642:C642"/>
    <mergeCell ref="B643:C643"/>
    <mergeCell ref="B644:C644"/>
    <mergeCell ref="B645:C645"/>
    <mergeCell ref="B646:C646"/>
    <mergeCell ref="B647:C647"/>
    <mergeCell ref="B648:C648"/>
    <mergeCell ref="B649:C649"/>
    <mergeCell ref="B650:C650"/>
    <mergeCell ref="B651:C651"/>
    <mergeCell ref="B652:C652"/>
    <mergeCell ref="B653:C653"/>
    <mergeCell ref="B663:C663"/>
    <mergeCell ref="B664:C664"/>
    <mergeCell ref="B665:C665"/>
    <mergeCell ref="B654:C654"/>
    <mergeCell ref="B655:C655"/>
    <mergeCell ref="B656:C656"/>
    <mergeCell ref="B657:C657"/>
    <mergeCell ref="B658:C658"/>
    <mergeCell ref="B659:C659"/>
    <mergeCell ref="B660:C660"/>
    <mergeCell ref="B661:C661"/>
    <mergeCell ref="B662:C662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5" tint="-0.249977111117893"/>
  </sheetPr>
  <dimension ref="A1:CH75"/>
  <sheetViews>
    <sheetView zoomScale="75" zoomScaleNormal="75" workbookViewId="0">
      <pane xSplit="3" ySplit="3" topLeftCell="D4" activePane="bottomRight" state="frozen"/>
      <selection activeCell="I18" sqref="I18"/>
      <selection pane="topRight" activeCell="I18" sqref="I18"/>
      <selection pane="bottomLeft" activeCell="I18" sqref="I18"/>
      <selection pane="bottomRight" activeCell="D12" sqref="D12"/>
    </sheetView>
  </sheetViews>
  <sheetFormatPr baseColWidth="10" defaultRowHeight="12.75"/>
  <cols>
    <col min="1" max="1" width="3.7109375" style="221" customWidth="1"/>
    <col min="2" max="2" width="35.5703125" style="221" bestFit="1" customWidth="1"/>
    <col min="3" max="3" width="12.140625" style="363" bestFit="1" customWidth="1"/>
    <col min="4" max="4" width="15.85546875" style="221" customWidth="1"/>
    <col min="5" max="5" width="14.28515625" style="221" customWidth="1"/>
    <col min="6" max="8" width="11.42578125" style="221"/>
    <col min="9" max="9" width="16.7109375" style="221" customWidth="1"/>
    <col min="10" max="53" width="11.42578125" style="221"/>
    <col min="54" max="16384" width="11.42578125" style="286"/>
  </cols>
  <sheetData>
    <row r="1" spans="1:53" s="49" customFormat="1">
      <c r="B1" s="1005"/>
      <c r="C1" s="1005"/>
      <c r="D1" s="899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0"/>
      <c r="AP1" s="260"/>
      <c r="AQ1" s="260"/>
      <c r="AR1" s="260"/>
      <c r="AS1" s="260"/>
      <c r="AT1" s="260"/>
      <c r="AU1" s="260"/>
      <c r="AV1" s="260"/>
      <c r="AW1" s="260"/>
      <c r="AX1" s="260"/>
      <c r="AY1" s="260"/>
      <c r="AZ1" s="260"/>
      <c r="BA1" s="260"/>
    </row>
    <row r="2" spans="1:53" s="49" customFormat="1" ht="22.5" customHeight="1">
      <c r="B2" s="1005"/>
      <c r="C2" s="1005"/>
      <c r="D2" s="899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  <c r="AA2" s="260"/>
      <c r="AB2" s="260"/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0"/>
      <c r="AP2" s="260"/>
      <c r="AQ2" s="260"/>
      <c r="AR2" s="260"/>
      <c r="AS2" s="260"/>
      <c r="AT2" s="260"/>
      <c r="AU2" s="260"/>
      <c r="AV2" s="260"/>
      <c r="AW2" s="260"/>
      <c r="AX2" s="260"/>
      <c r="AY2" s="260"/>
      <c r="AZ2" s="260"/>
      <c r="BA2" s="260"/>
    </row>
    <row r="3" spans="1:53" ht="22.5" customHeight="1">
      <c r="A3" s="346"/>
      <c r="B3" s="347"/>
      <c r="C3" s="348" t="s">
        <v>9</v>
      </c>
      <c r="D3" s="349">
        <v>1</v>
      </c>
      <c r="E3" s="350">
        <v>2</v>
      </c>
      <c r="F3" s="350">
        <v>3</v>
      </c>
      <c r="G3" s="350">
        <v>4</v>
      </c>
      <c r="H3" s="350">
        <v>5</v>
      </c>
      <c r="I3" s="350">
        <v>6</v>
      </c>
      <c r="J3" s="350">
        <v>7</v>
      </c>
      <c r="K3" s="350">
        <v>8</v>
      </c>
      <c r="L3" s="350">
        <v>9</v>
      </c>
      <c r="M3" s="350">
        <v>10</v>
      </c>
      <c r="N3" s="350">
        <v>11</v>
      </c>
      <c r="O3" s="350">
        <v>12</v>
      </c>
      <c r="P3" s="350">
        <v>13</v>
      </c>
      <c r="Q3" s="350">
        <v>14</v>
      </c>
      <c r="R3" s="350">
        <v>15</v>
      </c>
      <c r="S3" s="350">
        <v>16</v>
      </c>
      <c r="T3" s="350">
        <v>17</v>
      </c>
      <c r="U3" s="350">
        <v>18</v>
      </c>
      <c r="V3" s="350">
        <v>19</v>
      </c>
      <c r="W3" s="350">
        <v>20</v>
      </c>
      <c r="X3" s="350">
        <v>21</v>
      </c>
      <c r="Y3" s="350">
        <v>22</v>
      </c>
      <c r="Z3" s="350">
        <v>23</v>
      </c>
      <c r="AA3" s="350">
        <v>24</v>
      </c>
      <c r="AB3" s="350">
        <v>25</v>
      </c>
      <c r="AC3" s="350">
        <v>26</v>
      </c>
      <c r="AD3" s="350">
        <v>27</v>
      </c>
      <c r="AE3" s="350">
        <v>28</v>
      </c>
      <c r="AF3" s="350">
        <v>29</v>
      </c>
      <c r="AG3" s="350">
        <v>30</v>
      </c>
      <c r="AH3" s="350">
        <v>31</v>
      </c>
      <c r="AI3" s="350">
        <v>32</v>
      </c>
      <c r="AJ3" s="350">
        <v>33</v>
      </c>
      <c r="AK3" s="350">
        <v>34</v>
      </c>
      <c r="AL3" s="350">
        <v>35</v>
      </c>
      <c r="AM3" s="350">
        <v>36</v>
      </c>
      <c r="AN3" s="350">
        <v>37</v>
      </c>
      <c r="AO3" s="350">
        <v>38</v>
      </c>
      <c r="AP3" s="350">
        <v>39</v>
      </c>
      <c r="AQ3" s="350">
        <v>40</v>
      </c>
      <c r="AR3" s="350">
        <v>41</v>
      </c>
      <c r="AS3" s="350">
        <v>42</v>
      </c>
      <c r="AT3" s="350">
        <v>43</v>
      </c>
      <c r="AU3" s="350">
        <v>44</v>
      </c>
      <c r="AV3" s="350">
        <v>45</v>
      </c>
      <c r="AW3" s="350">
        <v>46</v>
      </c>
      <c r="AX3" s="350">
        <v>47</v>
      </c>
      <c r="AY3" s="350">
        <v>48</v>
      </c>
      <c r="AZ3" s="350">
        <v>49</v>
      </c>
      <c r="BA3" s="350">
        <v>50</v>
      </c>
    </row>
    <row r="4" spans="1:53" ht="3.75" customHeight="1">
      <c r="A4" s="351"/>
      <c r="B4" s="351"/>
      <c r="C4" s="352"/>
      <c r="D4" s="353"/>
    </row>
    <row r="5" spans="1:53" s="358" customFormat="1">
      <c r="A5" s="354" t="s">
        <v>455</v>
      </c>
      <c r="B5" s="355"/>
      <c r="C5" s="356"/>
      <c r="D5" s="357">
        <f ca="1">SUMPRODUCT(POWER((1+OFFSET('helper calculation'!D4:$AZ$4,D3-1,0)),-D3:$AZ$3-1+D3),Inputs!C53:$AY$53,OFFSET('helper calculation'!E449:$BA$449,D3-1,0))</f>
        <v>0</v>
      </c>
      <c r="E5" s="357">
        <f ca="1">SUMPRODUCT(POWER((1+OFFSET('helper calculation'!E4:$AZ$4,E3-1,0)),-E3:$AZ$3-1+E3),Inputs!D53:$AY$53,OFFSET('helper calculation'!F449:$BA$449,E3-1,0))</f>
        <v>0</v>
      </c>
      <c r="F5" s="357">
        <f ca="1">SUMPRODUCT(POWER((1+OFFSET('helper calculation'!F4:$AZ$4,F3-1,0)),-F3:$AZ$3-1+F3),Inputs!E53:$AY$53,OFFSET('helper calculation'!G449:$BA$449,F3-1,0))</f>
        <v>0</v>
      </c>
      <c r="G5" s="357">
        <f ca="1">SUMPRODUCT(POWER((1+OFFSET('helper calculation'!G4:$AZ$4,G3-1,0)),-G3:$AZ$3-1+G3),Inputs!F53:$AY$53,OFFSET('helper calculation'!H449:$BA$449,G3-1,0))</f>
        <v>0</v>
      </c>
      <c r="H5" s="357">
        <f ca="1">SUMPRODUCT(POWER((1+OFFSET('helper calculation'!H4:$AZ$4,H3-1,0)),-H3:$AZ$3-1+H3),Inputs!G53:$AY$53,OFFSET('helper calculation'!I449:$BA$449,H3-1,0))</f>
        <v>0</v>
      </c>
      <c r="I5" s="357">
        <f ca="1">SUMPRODUCT(POWER((1+OFFSET('helper calculation'!I4:$AZ$4,I3-1,0)),-I3:$AZ$3-1+I3),Inputs!H53:$AY$53,OFFSET('helper calculation'!J449:$BA$449,I3-1,0))</f>
        <v>0</v>
      </c>
      <c r="J5" s="357">
        <f ca="1">SUMPRODUCT(POWER((1+OFFSET('helper calculation'!J4:$AZ$4,J3-1,0)),-J3:$AZ$3-1+J3),Inputs!I53:$AY$53,OFFSET('helper calculation'!K449:$BA$449,J3-1,0))</f>
        <v>0</v>
      </c>
      <c r="K5" s="357">
        <f ca="1">SUMPRODUCT(POWER((1+OFFSET('helper calculation'!K4:$AZ$4,K3-1,0)),-K3:$AZ$3-1+K3),Inputs!J53:$AY$53,OFFSET('helper calculation'!L449:$BA$449,K3-1,0))</f>
        <v>0</v>
      </c>
      <c r="L5" s="357">
        <f ca="1">SUMPRODUCT(POWER((1+OFFSET('helper calculation'!L4:$AZ$4,L3-1,0)),-L3:$AZ$3-1+L3),Inputs!K53:$AY$53,OFFSET('helper calculation'!M449:$BA$449,L3-1,0))</f>
        <v>0</v>
      </c>
      <c r="M5" s="357">
        <f ca="1">SUMPRODUCT(POWER((1+OFFSET('helper calculation'!M4:$AZ$4,M3-1,0)),-M3:$AZ$3-1+M3),Inputs!L53:$AY$53,OFFSET('helper calculation'!N449:$BA$449,M3-1,0))</f>
        <v>0</v>
      </c>
      <c r="N5" s="357">
        <f ca="1">SUMPRODUCT(POWER((1+OFFSET('helper calculation'!N4:$AZ$4,N3-1,0)),-N3:$AZ$3-1+N3),Inputs!M53:$AY$53,OFFSET('helper calculation'!O449:$BA$449,N3-1,0))</f>
        <v>0</v>
      </c>
      <c r="O5" s="357">
        <f ca="1">SUMPRODUCT(POWER((1+OFFSET('helper calculation'!O4:$AZ$4,O3-1,0)),-O3:$AZ$3-1+O3),Inputs!N53:$AY$53,OFFSET('helper calculation'!P449:$BA$449,O3-1,0))</f>
        <v>0</v>
      </c>
      <c r="P5" s="357">
        <f ca="1">SUMPRODUCT(POWER((1+OFFSET('helper calculation'!P4:$AZ$4,P3-1,0)),-P3:$AZ$3-1+P3),Inputs!O53:$AY$53,OFFSET('helper calculation'!Q449:$BA$449,P3-1,0))</f>
        <v>0</v>
      </c>
      <c r="Q5" s="357">
        <f ca="1">SUMPRODUCT(POWER((1+OFFSET('helper calculation'!Q4:$AZ$4,Q3-1,0)),-Q3:$AZ$3-1+Q3),Inputs!P53:$AY$53,OFFSET('helper calculation'!R449:$BA$449,Q3-1,0))</f>
        <v>0</v>
      </c>
      <c r="R5" s="357">
        <f ca="1">SUMPRODUCT(POWER((1+OFFSET('helper calculation'!R4:$AZ$4,R3-1,0)),-R3:$AZ$3-1+R3),Inputs!Q53:$AY$53,OFFSET('helper calculation'!S449:$BA$449,R3-1,0))</f>
        <v>0</v>
      </c>
      <c r="S5" s="357">
        <f ca="1">SUMPRODUCT(POWER((1+OFFSET('helper calculation'!S4:$AZ$4,S3-1,0)),-S3:$AZ$3-1+S3),Inputs!R53:$AY$53,OFFSET('helper calculation'!T449:$BA$449,S3-1,0))</f>
        <v>0</v>
      </c>
      <c r="T5" s="357">
        <f ca="1">SUMPRODUCT(POWER((1+OFFSET('helper calculation'!T4:$AZ$4,T3-1,0)),-T3:$AZ$3-1+T3),Inputs!S53:$AY$53,OFFSET('helper calculation'!U449:$BA$449,T3-1,0))</f>
        <v>0</v>
      </c>
      <c r="U5" s="357">
        <f ca="1">SUMPRODUCT(POWER((1+OFFSET('helper calculation'!U4:$AZ$4,U3-1,0)),-U3:$AZ$3-1+U3),Inputs!T53:$AY$53,OFFSET('helper calculation'!V449:$BA$449,U3-1,0))</f>
        <v>0</v>
      </c>
      <c r="V5" s="357">
        <f ca="1">SUMPRODUCT(POWER((1+OFFSET('helper calculation'!V4:$AZ$4,V3-1,0)),-V3:$AZ$3-1+V3),Inputs!U53:$AY$53,OFFSET('helper calculation'!W449:$BA$449,V3-1,0))</f>
        <v>0</v>
      </c>
      <c r="W5" s="357">
        <f ca="1">SUMPRODUCT(POWER((1+OFFSET('helper calculation'!W4:$AZ$4,W3-1,0)),-W3:$AZ$3-1+W3),Inputs!V53:$AY$53,OFFSET('helper calculation'!X449:$BA$449,W3-1,0))</f>
        <v>0</v>
      </c>
      <c r="X5" s="357">
        <f ca="1">SUMPRODUCT(POWER((1+OFFSET('helper calculation'!X4:$AZ$4,X3-1,0)),-X3:$AZ$3-1+X3),Inputs!W53:$AY$53,OFFSET('helper calculation'!Y449:$BA$449,X3-1,0))</f>
        <v>0</v>
      </c>
      <c r="Y5" s="357">
        <f ca="1">SUMPRODUCT(POWER((1+OFFSET('helper calculation'!Y4:$AZ$4,Y3-1,0)),-Y3:$AZ$3-1+Y3),Inputs!X53:$AY$53,OFFSET('helper calculation'!Z449:$BA$449,Y3-1,0))</f>
        <v>0</v>
      </c>
      <c r="Z5" s="357">
        <f ca="1">SUMPRODUCT(POWER((1+OFFSET('helper calculation'!Z4:$AZ$4,Z3-1,0)),-Z3:$AZ$3-1+Z3),Inputs!Y53:$AY$53,OFFSET('helper calculation'!AA449:$BA$449,Z3-1,0))</f>
        <v>0</v>
      </c>
      <c r="AA5" s="357">
        <f ca="1">SUMPRODUCT(POWER((1+OFFSET('helper calculation'!AA4:$AZ$4,AA3-1,0)),-AA3:$AZ$3-1+AA3),Inputs!Z53:$AY$53,OFFSET('helper calculation'!AB449:$BA$449,AA3-1,0))</f>
        <v>0</v>
      </c>
      <c r="AB5" s="357">
        <f ca="1">SUMPRODUCT(POWER((1+OFFSET('helper calculation'!AB4:$AZ$4,AB3-1,0)),-AB3:$AZ$3-1+AB3),Inputs!AA53:$AY$53,OFFSET('helper calculation'!AC449:$BA$449,AB3-1,0))</f>
        <v>0</v>
      </c>
      <c r="AC5" s="357">
        <f ca="1">SUMPRODUCT(POWER((1+OFFSET('helper calculation'!AC4:$AZ$4,AC3-1,0)),-AC3:$AZ$3-1+AC3),Inputs!AB53:$AY$53,OFFSET('helper calculation'!AD449:$BA$449,AC3-1,0))</f>
        <v>0</v>
      </c>
      <c r="AD5" s="357">
        <f ca="1">SUMPRODUCT(POWER((1+OFFSET('helper calculation'!AD4:$AZ$4,AD3-1,0)),-AD3:$AZ$3-1+AD3),Inputs!AC53:$AY$53,OFFSET('helper calculation'!AE449:$BA$449,AD3-1,0))</f>
        <v>0</v>
      </c>
      <c r="AE5" s="357">
        <f ca="1">SUMPRODUCT(POWER((1+OFFSET('helper calculation'!AE4:$AZ$4,AE3-1,0)),-AE3:$AZ$3-1+AE3),Inputs!AD53:$AY$53,OFFSET('helper calculation'!AF449:$BA$449,AE3-1,0))</f>
        <v>0</v>
      </c>
      <c r="AF5" s="357">
        <f ca="1">SUMPRODUCT(POWER((1+OFFSET('helper calculation'!AF4:$AZ$4,AF3-1,0)),-AF3:$AZ$3-1+AF3),Inputs!AE53:$AY$53,OFFSET('helper calculation'!AG449:$BA$449,AF3-1,0))</f>
        <v>0</v>
      </c>
      <c r="AG5" s="357">
        <f ca="1">SUMPRODUCT(POWER((1+OFFSET('helper calculation'!AG4:$AZ$4,AG3-1,0)),-AG3:$AZ$3-1+AG3),Inputs!AF53:$AY$53,OFFSET('helper calculation'!AH449:$BA$449,AG3-1,0))</f>
        <v>0</v>
      </c>
      <c r="AH5" s="357">
        <f ca="1">SUMPRODUCT(POWER((1+OFFSET('helper calculation'!AH4:$AZ$4,AH3-1,0)),-AH3:$AZ$3-1+AH3),Inputs!AG53:$AY$53,OFFSET('helper calculation'!AI449:$BA$449,AH3-1,0))</f>
        <v>0</v>
      </c>
      <c r="AI5" s="357">
        <f ca="1">SUMPRODUCT(POWER((1+OFFSET('helper calculation'!AI4:$AZ$4,AI3-1,0)),-AI3:$AZ$3-1+AI3),Inputs!AH53:$AY$53,OFFSET('helper calculation'!AJ449:$BA$449,AI3-1,0))</f>
        <v>0</v>
      </c>
      <c r="AJ5" s="357">
        <f ca="1">SUMPRODUCT(POWER((1+OFFSET('helper calculation'!AJ4:$AZ$4,AJ3-1,0)),-AJ3:$AZ$3-1+AJ3),Inputs!AI53:$AY$53,OFFSET('helper calculation'!AK449:$BA$449,AJ3-1,0))</f>
        <v>0</v>
      </c>
      <c r="AK5" s="357">
        <f ca="1">SUMPRODUCT(POWER((1+OFFSET('helper calculation'!AK4:$AZ$4,AK3-1,0)),-AK3:$AZ$3-1+AK3),Inputs!AJ53:$AY$53,OFFSET('helper calculation'!AL449:$BA$449,AK3-1,0))</f>
        <v>0</v>
      </c>
      <c r="AL5" s="357">
        <f ca="1">SUMPRODUCT(POWER((1+OFFSET('helper calculation'!AL4:$AZ$4,AL3-1,0)),-AL3:$AZ$3-1+AL3),Inputs!AK53:$AY$53,OFFSET('helper calculation'!AM449:$BA$449,AL3-1,0))</f>
        <v>0</v>
      </c>
      <c r="AM5" s="357">
        <f ca="1">SUMPRODUCT(POWER((1+OFFSET('helper calculation'!AM4:$AZ$4,AM3-1,0)),-AM3:$AZ$3-1+AM3),Inputs!AL53:$AY$53,OFFSET('helper calculation'!AN449:$BA$449,AM3-1,0))</f>
        <v>0</v>
      </c>
      <c r="AN5" s="357">
        <f ca="1">SUMPRODUCT(POWER((1+OFFSET('helper calculation'!AN4:$AZ$4,AN3-1,0)),-AN3:$AZ$3-1+AN3),Inputs!AM53:$AY$53,OFFSET('helper calculation'!AO449:$BA$449,AN3-1,0))</f>
        <v>0</v>
      </c>
      <c r="AO5" s="357">
        <f ca="1">SUMPRODUCT(POWER((1+OFFSET('helper calculation'!AO4:$AZ$4,AO3-1,0)),-AO3:$AZ$3-1+AO3),Inputs!AN53:$AY$53,OFFSET('helper calculation'!AP449:$BA$449,AO3-1,0))</f>
        <v>0</v>
      </c>
      <c r="AP5" s="357">
        <f ca="1">SUMPRODUCT(POWER((1+OFFSET('helper calculation'!AP4:$AZ$4,AP3-1,0)),-AP3:$AZ$3-1+AP3),Inputs!AO53:$AY$53,OFFSET('helper calculation'!AQ449:$BA$449,AP3-1,0))</f>
        <v>0</v>
      </c>
      <c r="AQ5" s="357">
        <f ca="1">SUMPRODUCT(POWER((1+OFFSET('helper calculation'!AQ4:$AZ$4,AQ3-1,0)),-AQ3:$AZ$3-1+AQ3),Inputs!AP53:$AY$53,OFFSET('helper calculation'!AR449:$BA$449,AQ3-1,0))</f>
        <v>0</v>
      </c>
      <c r="AR5" s="357">
        <f ca="1">SUMPRODUCT(POWER((1+OFFSET('helper calculation'!AR4:$AZ$4,AR3-1,0)),-AR3:$AZ$3-1+AR3),Inputs!AQ53:$AY$53,OFFSET('helper calculation'!AS449:$BA$449,AR3-1,0))</f>
        <v>0</v>
      </c>
      <c r="AS5" s="357">
        <f ca="1">SUMPRODUCT(POWER((1+OFFSET('helper calculation'!AS4:$AZ$4,AS3-1,0)),-AS3:$AZ$3-1+AS3),Inputs!AR53:$AY$53,OFFSET('helper calculation'!AT449:$BA$449,AS3-1,0))</f>
        <v>0</v>
      </c>
      <c r="AT5" s="357">
        <f ca="1">SUMPRODUCT(POWER((1+OFFSET('helper calculation'!AT4:$AZ$4,AT3-1,0)),-AT3:$AZ$3-1+AT3),Inputs!AS53:$AY$53,OFFSET('helper calculation'!AU449:$BA$449,AT3-1,0))</f>
        <v>0</v>
      </c>
      <c r="AU5" s="357">
        <f ca="1">SUMPRODUCT(POWER((1+OFFSET('helper calculation'!AU4:$AZ$4,AU3-1,0)),-AU3:$AZ$3-1+AU3),Inputs!AT53:$AY$53,OFFSET('helper calculation'!AV449:$BA$449,AU3-1,0))</f>
        <v>0</v>
      </c>
      <c r="AV5" s="357">
        <f ca="1">SUMPRODUCT(POWER((1+OFFSET('helper calculation'!AV4:$AZ$4,AV3-1,0)),-AV3:$AZ$3-1+AV3),Inputs!AU53:$AY$53,OFFSET('helper calculation'!AW449:$BA$449,AV3-1,0))</f>
        <v>0</v>
      </c>
      <c r="AW5" s="357">
        <f ca="1">SUMPRODUCT(POWER((1+OFFSET('helper calculation'!AW4:$AZ$4,AW3-1,0)),-AW3:$AZ$3-1+AW3),Inputs!AV53:$AY$53,OFFSET('helper calculation'!AX449:$BA$449,AW3-1,0))</f>
        <v>0</v>
      </c>
      <c r="AX5" s="357">
        <f ca="1">SUMPRODUCT(POWER((1+OFFSET('helper calculation'!AX4:$AZ$4,AX3-1,0)),-AX3:$AZ$3-1+AX3),Inputs!AW53:$AY$53,OFFSET('helper calculation'!AY449:$BA$449,AX3-1,0))</f>
        <v>0</v>
      </c>
      <c r="AY5" s="357">
        <f ca="1">SUMPRODUCT(POWER((1+OFFSET('helper calculation'!AY4:$AZ$4,AY3-1,0)),-AY3:$AZ$3-1+AY3),Inputs!AX53:$AY$53,OFFSET('helper calculation'!AZ449:$BA$449,AY3-1,0))</f>
        <v>0</v>
      </c>
      <c r="AZ5" s="357">
        <f ca="1">SUMPRODUCT(POWER((1+OFFSET('helper calculation'!AZ4:$AZ$4,AZ3-1,0)),-AZ3:$AZ$3-1+AZ3),Inputs!AY53:$AY$53,OFFSET('helper calculation'!BA449:$BA$449,AZ3-1,0))</f>
        <v>0</v>
      </c>
      <c r="BA5" s="357">
        <f ca="1">SUMPRODUCT(POWER((1+OFFSET('helper calculation'!$AZ4:BA$4,BA3-1,0)),-$AZ3:BA$3-1+BA3),Inputs!$AY53:AZ$53,OFFSET('helper calculation'!$BA449:BB$449,BA3-1,0))</f>
        <v>0</v>
      </c>
    </row>
    <row r="6" spans="1:53" s="358" customFormat="1">
      <c r="A6" s="1006" t="s">
        <v>167</v>
      </c>
      <c r="B6" s="1006"/>
      <c r="C6" s="359"/>
      <c r="D6" s="357"/>
      <c r="E6" s="357"/>
      <c r="F6" s="357"/>
      <c r="G6" s="357"/>
      <c r="H6" s="357"/>
      <c r="I6" s="357"/>
      <c r="J6" s="357"/>
      <c r="K6" s="357"/>
      <c r="L6" s="357"/>
      <c r="M6" s="357"/>
      <c r="N6" s="357"/>
      <c r="O6" s="357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357"/>
      <c r="AH6" s="357"/>
      <c r="AI6" s="357"/>
      <c r="AJ6" s="357"/>
      <c r="AK6" s="357"/>
      <c r="AL6" s="357"/>
      <c r="AM6" s="357"/>
      <c r="AN6" s="357"/>
      <c r="AO6" s="357"/>
      <c r="AP6" s="357"/>
      <c r="AQ6" s="357"/>
      <c r="AR6" s="357"/>
      <c r="AS6" s="357"/>
      <c r="AT6" s="357"/>
      <c r="AU6" s="357"/>
      <c r="AV6" s="357"/>
      <c r="AW6" s="357"/>
      <c r="AX6" s="357"/>
      <c r="AY6" s="357"/>
      <c r="AZ6" s="357"/>
      <c r="BA6" s="357"/>
    </row>
    <row r="7" spans="1:53" s="358" customFormat="1">
      <c r="A7" s="360" t="s">
        <v>456</v>
      </c>
      <c r="B7" s="361"/>
      <c r="C7" s="359"/>
      <c r="D7" s="900">
        <f>D8+D9</f>
        <v>0</v>
      </c>
      <c r="E7" s="362">
        <f>E8+E9</f>
        <v>0</v>
      </c>
      <c r="F7" s="362">
        <f>F8+F9</f>
        <v>0</v>
      </c>
      <c r="G7" s="362">
        <f>G8+G9</f>
        <v>0</v>
      </c>
      <c r="H7" s="362">
        <f>H8+H9</f>
        <v>0</v>
      </c>
      <c r="I7" s="362">
        <f t="shared" ref="I7:BA7" si="0">I8+I9</f>
        <v>0</v>
      </c>
      <c r="J7" s="362">
        <f t="shared" si="0"/>
        <v>0</v>
      </c>
      <c r="K7" s="362">
        <f t="shared" si="0"/>
        <v>0</v>
      </c>
      <c r="L7" s="362">
        <f t="shared" si="0"/>
        <v>0</v>
      </c>
      <c r="M7" s="362">
        <f t="shared" si="0"/>
        <v>0</v>
      </c>
      <c r="N7" s="362">
        <f t="shared" si="0"/>
        <v>0</v>
      </c>
      <c r="O7" s="362">
        <f t="shared" si="0"/>
        <v>0</v>
      </c>
      <c r="P7" s="362">
        <f t="shared" si="0"/>
        <v>0</v>
      </c>
      <c r="Q7" s="362">
        <f t="shared" si="0"/>
        <v>0</v>
      </c>
      <c r="R7" s="362">
        <f t="shared" si="0"/>
        <v>0</v>
      </c>
      <c r="S7" s="362">
        <f t="shared" si="0"/>
        <v>0</v>
      </c>
      <c r="T7" s="362">
        <f t="shared" si="0"/>
        <v>0</v>
      </c>
      <c r="U7" s="362">
        <f t="shared" si="0"/>
        <v>0</v>
      </c>
      <c r="V7" s="362">
        <f t="shared" si="0"/>
        <v>0</v>
      </c>
      <c r="W7" s="362">
        <f t="shared" si="0"/>
        <v>0</v>
      </c>
      <c r="X7" s="362">
        <f t="shared" si="0"/>
        <v>0</v>
      </c>
      <c r="Y7" s="362">
        <f t="shared" si="0"/>
        <v>0</v>
      </c>
      <c r="Z7" s="362">
        <f t="shared" si="0"/>
        <v>0</v>
      </c>
      <c r="AA7" s="362">
        <f t="shared" si="0"/>
        <v>0</v>
      </c>
      <c r="AB7" s="362">
        <f t="shared" si="0"/>
        <v>0</v>
      </c>
      <c r="AC7" s="362">
        <f t="shared" si="0"/>
        <v>0</v>
      </c>
      <c r="AD7" s="362">
        <f t="shared" si="0"/>
        <v>0</v>
      </c>
      <c r="AE7" s="362">
        <f t="shared" si="0"/>
        <v>0</v>
      </c>
      <c r="AF7" s="362">
        <f t="shared" si="0"/>
        <v>0</v>
      </c>
      <c r="AG7" s="362">
        <f t="shared" si="0"/>
        <v>0</v>
      </c>
      <c r="AH7" s="362">
        <f t="shared" si="0"/>
        <v>0</v>
      </c>
      <c r="AI7" s="362">
        <f t="shared" si="0"/>
        <v>0</v>
      </c>
      <c r="AJ7" s="362">
        <f t="shared" si="0"/>
        <v>0</v>
      </c>
      <c r="AK7" s="362">
        <f t="shared" si="0"/>
        <v>0</v>
      </c>
      <c r="AL7" s="362">
        <f t="shared" si="0"/>
        <v>0</v>
      </c>
      <c r="AM7" s="362">
        <f t="shared" si="0"/>
        <v>0</v>
      </c>
      <c r="AN7" s="362">
        <f t="shared" si="0"/>
        <v>0</v>
      </c>
      <c r="AO7" s="362">
        <f t="shared" si="0"/>
        <v>0</v>
      </c>
      <c r="AP7" s="362">
        <f t="shared" si="0"/>
        <v>0</v>
      </c>
      <c r="AQ7" s="362">
        <f t="shared" si="0"/>
        <v>0</v>
      </c>
      <c r="AR7" s="362">
        <f t="shared" si="0"/>
        <v>0</v>
      </c>
      <c r="AS7" s="362">
        <f t="shared" si="0"/>
        <v>0</v>
      </c>
      <c r="AT7" s="362">
        <f t="shared" si="0"/>
        <v>0</v>
      </c>
      <c r="AU7" s="362">
        <f t="shared" si="0"/>
        <v>0</v>
      </c>
      <c r="AV7" s="362">
        <f t="shared" si="0"/>
        <v>0</v>
      </c>
      <c r="AW7" s="362">
        <f t="shared" si="0"/>
        <v>0</v>
      </c>
      <c r="AX7" s="362">
        <f t="shared" si="0"/>
        <v>0</v>
      </c>
      <c r="AY7" s="362">
        <f t="shared" si="0"/>
        <v>0</v>
      </c>
      <c r="AZ7" s="362">
        <f t="shared" si="0"/>
        <v>0</v>
      </c>
      <c r="BA7" s="362">
        <f t="shared" si="0"/>
        <v>0</v>
      </c>
    </row>
    <row r="8" spans="1:53" s="358" customFormat="1">
      <c r="A8" s="360" t="s">
        <v>12</v>
      </c>
      <c r="B8" s="361"/>
      <c r="C8" s="359"/>
      <c r="D8" s="362">
        <f>Inputs!$H$4*ABS((Inputs!B$35*(1-Inputs!$E$15-Inputs!$E$17)-Inputs!C$41+Inputs!B$41))/MAX(ABS((Inputs!B$34*(1-Inputs!$E$15-Inputs!$E$17)-Inputs!C$40+Inputs!B$40)),1)*IF('helper calculation'!D$391=0,0,Inputs!$K$4/'helper calculation'!D$391)</f>
        <v>0</v>
      </c>
      <c r="E8" s="362">
        <f>Inputs!$H$4*ABS((Inputs!C$35*(1-Inputs!$E$15-Inputs!$E$17)-Inputs!D$41+Inputs!C$41))/MAX(ABS((Inputs!C$34*(1-Inputs!$E$15-Inputs!$E$17)-Inputs!D$40+Inputs!C$40)),1)*IF('helper calculation'!E$391=0,0,Inputs!$K$4/'helper calculation'!E$391)</f>
        <v>0</v>
      </c>
      <c r="F8" s="362">
        <f>Inputs!$H$4*ABS((Inputs!D$35*(1-Inputs!$E$15-Inputs!$E$17)-Inputs!E$41+Inputs!D$41))/MAX(ABS((Inputs!D$34*(1-Inputs!$E$15-Inputs!$E$17)-Inputs!E$40+Inputs!D$40)),1)*IF('helper calculation'!F$391=0,0,Inputs!$K$4/'helper calculation'!F$391)</f>
        <v>0</v>
      </c>
      <c r="G8" s="362">
        <f>Inputs!$H$4*ABS((Inputs!E$35*(1-Inputs!$E$15-Inputs!$E$17)-Inputs!F$41+Inputs!E$41))/MAX(ABS((Inputs!E$34*(1-Inputs!$E$15-Inputs!$E$17)-Inputs!F$40+Inputs!E$40)),1)*IF('helper calculation'!G$391=0,0,Inputs!$K$4/'helper calculation'!G$391)</f>
        <v>0</v>
      </c>
      <c r="H8" s="362">
        <f>Inputs!$H$4*ABS((Inputs!F$35*(1-Inputs!$E$15-Inputs!$E$17)-Inputs!G$41+Inputs!F$41))/MAX(ABS((Inputs!F$34*(1-Inputs!$E$15-Inputs!$E$17)-Inputs!G$40+Inputs!F$40)),1)*IF('helper calculation'!H$391=0,0,Inputs!$K$4/'helper calculation'!H$391)</f>
        <v>0</v>
      </c>
      <c r="I8" s="362">
        <f>Inputs!$H$4*ABS((Inputs!G$35*(1-Inputs!$E$15-Inputs!$E$17)-Inputs!H$41+Inputs!G$41))/MAX(ABS((Inputs!G$34*(1-Inputs!$E$15-Inputs!$E$17)-Inputs!H$40+Inputs!G$40)),1)*IF('helper calculation'!I$391=0,0,Inputs!$K$4/'helper calculation'!I$391)</f>
        <v>0</v>
      </c>
      <c r="J8" s="362">
        <f>Inputs!$H$4*ABS((Inputs!H$35*(1-Inputs!$E$15-Inputs!$E$17)-Inputs!I$41+Inputs!H$41))/MAX(ABS((Inputs!H$34*(1-Inputs!$E$15-Inputs!$E$17)-Inputs!I$40+Inputs!H$40)),1)*IF('helper calculation'!J$391=0,0,Inputs!$K$4/'helper calculation'!J$391)</f>
        <v>0</v>
      </c>
      <c r="K8" s="362">
        <f>Inputs!$H$4*ABS((Inputs!I$35*(1-Inputs!$E$15-Inputs!$E$17)-Inputs!J$41+Inputs!I$41))/MAX(ABS((Inputs!I$34*(1-Inputs!$E$15-Inputs!$E$17)-Inputs!J$40+Inputs!I$40)),1)*IF('helper calculation'!K$391=0,0,Inputs!$K$4/'helper calculation'!K$391)</f>
        <v>0</v>
      </c>
      <c r="L8" s="362">
        <f>Inputs!$H$4*ABS((Inputs!J$35*(1-Inputs!$E$15-Inputs!$E$17)-Inputs!K$41+Inputs!J$41))/MAX(ABS((Inputs!J$34*(1-Inputs!$E$15-Inputs!$E$17)-Inputs!K$40+Inputs!J$40)),1)*IF('helper calculation'!L$391=0,0,Inputs!$K$4/'helper calculation'!L$391)</f>
        <v>0</v>
      </c>
      <c r="M8" s="362">
        <f>Inputs!$H$4*ABS((Inputs!K$35*(1-Inputs!$E$15-Inputs!$E$17)-Inputs!L$41+Inputs!K$41))/MAX(ABS((Inputs!K$34*(1-Inputs!$E$15-Inputs!$E$17)-Inputs!L$40+Inputs!K$40)),1)*IF('helper calculation'!M$391=0,0,Inputs!$K$4/'helper calculation'!M$391)</f>
        <v>0</v>
      </c>
      <c r="N8" s="362">
        <f>Inputs!$H$4*ABS((Inputs!L$35*(1-Inputs!$E$15-Inputs!$E$17)-Inputs!M$41+Inputs!L$41))/MAX(ABS((Inputs!L$34*(1-Inputs!$E$15-Inputs!$E$17)-Inputs!M$40+Inputs!L$40)),1)*IF('helper calculation'!N$391=0,0,Inputs!$K$4/'helper calculation'!N$391)</f>
        <v>0</v>
      </c>
      <c r="O8" s="362">
        <f>Inputs!$H$4*ABS((Inputs!M$35*(1-Inputs!$E$15-Inputs!$E$17)-Inputs!N$41+Inputs!M$41))/MAX(ABS((Inputs!M$34*(1-Inputs!$E$15-Inputs!$E$17)-Inputs!N$40+Inputs!M$40)),1)*IF('helper calculation'!O$391=0,0,Inputs!$K$4/'helper calculation'!O$391)</f>
        <v>0</v>
      </c>
      <c r="P8" s="362">
        <f>Inputs!$H$4*ABS((Inputs!N$35*(1-Inputs!$E$15-Inputs!$E$17)-Inputs!O$41+Inputs!N$41))/MAX(ABS((Inputs!N$34*(1-Inputs!$E$15-Inputs!$E$17)-Inputs!O$40+Inputs!N$40)),1)*IF('helper calculation'!P$391=0,0,Inputs!$K$4/'helper calculation'!P$391)</f>
        <v>0</v>
      </c>
      <c r="Q8" s="362">
        <f>Inputs!$H$4*ABS((Inputs!O$35*(1-Inputs!$E$15-Inputs!$E$17)-Inputs!P$41+Inputs!O$41))/MAX(ABS((Inputs!O$34*(1-Inputs!$E$15-Inputs!$E$17)-Inputs!P$40+Inputs!O$40)),1)*IF('helper calculation'!Q$391=0,0,Inputs!$K$4/'helper calculation'!Q$391)</f>
        <v>0</v>
      </c>
      <c r="R8" s="362">
        <f>Inputs!$H$4*ABS((Inputs!P$35*(1-Inputs!$E$15-Inputs!$E$17)-Inputs!Q$41+Inputs!P$41))/MAX(ABS((Inputs!P$34*(1-Inputs!$E$15-Inputs!$E$17)-Inputs!Q$40+Inputs!P$40)),1)*IF('helper calculation'!R$391=0,0,Inputs!$K$4/'helper calculation'!R$391)</f>
        <v>0</v>
      </c>
      <c r="S8" s="362">
        <f>Inputs!$H$4*ABS((Inputs!Q$35*(1-Inputs!$E$15-Inputs!$E$17)-Inputs!R$41+Inputs!Q$41))/MAX(ABS((Inputs!Q$34*(1-Inputs!$E$15-Inputs!$E$17)-Inputs!R$40+Inputs!Q$40)),1)*IF('helper calculation'!S$391=0,0,Inputs!$K$4/'helper calculation'!S$391)</f>
        <v>0</v>
      </c>
      <c r="T8" s="362">
        <f>Inputs!$H$4*ABS((Inputs!R$35*(1-Inputs!$E$15-Inputs!$E$17)-Inputs!S$41+Inputs!R$41))/MAX(ABS((Inputs!R$34*(1-Inputs!$E$15-Inputs!$E$17)-Inputs!S$40+Inputs!R$40)),1)*IF('helper calculation'!T$391=0,0,Inputs!$K$4/'helper calculation'!T$391)</f>
        <v>0</v>
      </c>
      <c r="U8" s="362">
        <f>Inputs!$H$4*ABS((Inputs!S$35*(1-Inputs!$E$15-Inputs!$E$17)-Inputs!T$41+Inputs!S$41))/MAX(ABS((Inputs!S$34*(1-Inputs!$E$15-Inputs!$E$17)-Inputs!T$40+Inputs!S$40)),1)*IF('helper calculation'!U$391=0,0,Inputs!$K$4/'helper calculation'!U$391)</f>
        <v>0</v>
      </c>
      <c r="V8" s="362">
        <f>Inputs!$H$4*ABS((Inputs!T$35*(1-Inputs!$E$15-Inputs!$E$17)-Inputs!U$41+Inputs!T$41))/MAX(ABS((Inputs!T$34*(1-Inputs!$E$15-Inputs!$E$17)-Inputs!U$40+Inputs!T$40)),1)*IF('helper calculation'!V$391=0,0,Inputs!$K$4/'helper calculation'!V$391)</f>
        <v>0</v>
      </c>
      <c r="W8" s="362">
        <f>Inputs!$H$4*ABS((Inputs!U$35*(1-Inputs!$E$15-Inputs!$E$17)-Inputs!V$41+Inputs!U$41))/MAX(ABS((Inputs!U$34*(1-Inputs!$E$15-Inputs!$E$17)-Inputs!V$40+Inputs!U$40)),1)*IF('helper calculation'!W$391=0,0,Inputs!$K$4/'helper calculation'!W$391)</f>
        <v>0</v>
      </c>
      <c r="X8" s="362">
        <f>Inputs!$H$4*ABS((Inputs!V$35*(1-Inputs!$E$15-Inputs!$E$17)-Inputs!W$41+Inputs!V$41))/MAX(ABS((Inputs!V$34*(1-Inputs!$E$15-Inputs!$E$17)-Inputs!W$40+Inputs!V$40)),1)*IF('helper calculation'!X$391=0,0,Inputs!$K$4/'helper calculation'!X$391)</f>
        <v>0</v>
      </c>
      <c r="Y8" s="362">
        <f>Inputs!$H$4*ABS((Inputs!W$35*(1-Inputs!$E$15-Inputs!$E$17)-Inputs!X$41+Inputs!W$41))/MAX(ABS((Inputs!W$34*(1-Inputs!$E$15-Inputs!$E$17)-Inputs!X$40+Inputs!W$40)),1)*IF('helper calculation'!Y$391=0,0,Inputs!$K$4/'helper calculation'!Y$391)</f>
        <v>0</v>
      </c>
      <c r="Z8" s="362">
        <f>Inputs!$H$4*ABS((Inputs!X$35*(1-Inputs!$E$15-Inputs!$E$17)-Inputs!Y$41+Inputs!X$41))/MAX(ABS((Inputs!X$34*(1-Inputs!$E$15-Inputs!$E$17)-Inputs!Y$40+Inputs!X$40)),1)*IF('helper calculation'!Z$391=0,0,Inputs!$K$4/'helper calculation'!Z$391)</f>
        <v>0</v>
      </c>
      <c r="AA8" s="362">
        <f>Inputs!$H$4*ABS((Inputs!Y$35*(1-Inputs!$E$15-Inputs!$E$17)-Inputs!Z$41+Inputs!Y$41))/MAX(ABS((Inputs!Y$34*(1-Inputs!$E$15-Inputs!$E$17)-Inputs!Z$40+Inputs!Y$40)),1)*IF('helper calculation'!AA$391=0,0,Inputs!$K$4/'helper calculation'!AA$391)</f>
        <v>0</v>
      </c>
      <c r="AB8" s="362">
        <f>Inputs!$H$4*ABS((Inputs!Z$35*(1-Inputs!$E$15-Inputs!$E$17)-Inputs!AA$41+Inputs!Z$41))/MAX(ABS((Inputs!Z$34*(1-Inputs!$E$15-Inputs!$E$17)-Inputs!AA$40+Inputs!Z$40)),1)*IF('helper calculation'!AB$391=0,0,Inputs!$K$4/'helper calculation'!AB$391)</f>
        <v>0</v>
      </c>
      <c r="AC8" s="362">
        <f>Inputs!$H$4*ABS((Inputs!AA$35*(1-Inputs!$E$15-Inputs!$E$17)-Inputs!AB$41+Inputs!AA$41))/MAX(ABS((Inputs!AA$34*(1-Inputs!$E$15-Inputs!$E$17)-Inputs!AB$40+Inputs!AA$40)),1)*IF('helper calculation'!AC$391=0,0,Inputs!$K$4/'helper calculation'!AC$391)</f>
        <v>0</v>
      </c>
      <c r="AD8" s="362">
        <f>Inputs!$H$4*ABS((Inputs!AB$35*(1-Inputs!$E$15-Inputs!$E$17)-Inputs!AC$41+Inputs!AB$41))/MAX(ABS((Inputs!AB$34*(1-Inputs!$E$15-Inputs!$E$17)-Inputs!AC$40+Inputs!AB$40)),1)*IF('helper calculation'!AD$391=0,0,Inputs!$K$4/'helper calculation'!AD$391)</f>
        <v>0</v>
      </c>
      <c r="AE8" s="362">
        <f>Inputs!$H$4*ABS((Inputs!AC$35*(1-Inputs!$E$15-Inputs!$E$17)-Inputs!AD$41+Inputs!AC$41))/MAX(ABS((Inputs!AC$34*(1-Inputs!$E$15-Inputs!$E$17)-Inputs!AD$40+Inputs!AC$40)),1)*IF('helper calculation'!AE$391=0,0,Inputs!$K$4/'helper calculation'!AE$391)</f>
        <v>0</v>
      </c>
      <c r="AF8" s="362">
        <f>Inputs!$H$4*ABS((Inputs!AD$35*(1-Inputs!$E$15-Inputs!$E$17)-Inputs!AE$41+Inputs!AD$41))/MAX(ABS((Inputs!AD$34*(1-Inputs!$E$15-Inputs!$E$17)-Inputs!AE$40+Inputs!AD$40)),1)*IF('helper calculation'!AF$391=0,0,Inputs!$K$4/'helper calculation'!AF$391)</f>
        <v>0</v>
      </c>
      <c r="AG8" s="362">
        <f>Inputs!$H$4*ABS((Inputs!AE$35*(1-Inputs!$E$15-Inputs!$E$17)-Inputs!AF$41+Inputs!AE$41))/MAX(ABS((Inputs!AE$34*(1-Inputs!$E$15-Inputs!$E$17)-Inputs!AF$40+Inputs!AE$40)),1)*IF('helper calculation'!AG$391=0,0,Inputs!$K$4/'helper calculation'!AG$391)</f>
        <v>0</v>
      </c>
      <c r="AH8" s="362">
        <f>Inputs!$H$4*ABS((Inputs!AF$35*(1-Inputs!$E$15-Inputs!$E$17)-Inputs!AG$41+Inputs!AF$41))/MAX(ABS((Inputs!AF$34*(1-Inputs!$E$15-Inputs!$E$17)-Inputs!AG$40+Inputs!AF$40)),1)*IF('helper calculation'!AH$391=0,0,Inputs!$K$4/'helper calculation'!AH$391)</f>
        <v>0</v>
      </c>
      <c r="AI8" s="362">
        <f>Inputs!$H$4*ABS((Inputs!AG$35*(1-Inputs!$E$15-Inputs!$E$17)-Inputs!AH$41+Inputs!AG$41))/MAX(ABS((Inputs!AG$34*(1-Inputs!$E$15-Inputs!$E$17)-Inputs!AH$40+Inputs!AG$40)),1)*IF('helper calculation'!AI$391=0,0,Inputs!$K$4/'helper calculation'!AI$391)</f>
        <v>0</v>
      </c>
      <c r="AJ8" s="362">
        <f>Inputs!$H$4*ABS((Inputs!AH$35*(1-Inputs!$E$15-Inputs!$E$17)-Inputs!AI$41+Inputs!AH$41))/MAX(ABS((Inputs!AH$34*(1-Inputs!$E$15-Inputs!$E$17)-Inputs!AI$40+Inputs!AH$40)),1)*IF('helper calculation'!AJ$391=0,0,Inputs!$K$4/'helper calculation'!AJ$391)</f>
        <v>0</v>
      </c>
      <c r="AK8" s="362">
        <f>Inputs!$H$4*ABS((Inputs!AI$35*(1-Inputs!$E$15-Inputs!$E$17)-Inputs!AJ$41+Inputs!AI$41))/MAX(ABS((Inputs!AI$34*(1-Inputs!$E$15-Inputs!$E$17)-Inputs!AJ$40+Inputs!AI$40)),1)*IF('helper calculation'!AK$391=0,0,Inputs!$K$4/'helper calculation'!AK$391)</f>
        <v>0</v>
      </c>
      <c r="AL8" s="362">
        <f>Inputs!$H$4*ABS((Inputs!AJ$35*(1-Inputs!$E$15-Inputs!$E$17)-Inputs!AK$41+Inputs!AJ$41))/MAX(ABS((Inputs!AJ$34*(1-Inputs!$E$15-Inputs!$E$17)-Inputs!AK$40+Inputs!AJ$40)),1)*IF('helper calculation'!AL$391=0,0,Inputs!$K$4/'helper calculation'!AL$391)</f>
        <v>0</v>
      </c>
      <c r="AM8" s="362">
        <f>Inputs!$H$4*ABS((Inputs!AK$35*(1-Inputs!$E$15-Inputs!$E$17)-Inputs!AL$41+Inputs!AK$41))/MAX(ABS((Inputs!AK$34*(1-Inputs!$E$15-Inputs!$E$17)-Inputs!AL$40+Inputs!AK$40)),1)*IF('helper calculation'!AM$391=0,0,Inputs!$K$4/'helper calculation'!AM$391)</f>
        <v>0</v>
      </c>
      <c r="AN8" s="362">
        <f>Inputs!$H$4*ABS((Inputs!AL$35*(1-Inputs!$E$15-Inputs!$E$17)-Inputs!AM$41+Inputs!AL$41))/MAX(ABS((Inputs!AL$34*(1-Inputs!$E$15-Inputs!$E$17)-Inputs!AM$40+Inputs!AL$40)),1)*IF('helper calculation'!AN$391=0,0,Inputs!$K$4/'helper calculation'!AN$391)</f>
        <v>0</v>
      </c>
      <c r="AO8" s="362">
        <f>Inputs!$H$4*ABS((Inputs!AM$35*(1-Inputs!$E$15-Inputs!$E$17)-Inputs!AN$41+Inputs!AM$41))/MAX(ABS((Inputs!AM$34*(1-Inputs!$E$15-Inputs!$E$17)-Inputs!AN$40+Inputs!AM$40)),1)*IF('helper calculation'!AO$391=0,0,Inputs!$K$4/'helper calculation'!AO$391)</f>
        <v>0</v>
      </c>
      <c r="AP8" s="362">
        <f>Inputs!$H$4*ABS((Inputs!AN$35*(1-Inputs!$E$15-Inputs!$E$17)-Inputs!AO$41+Inputs!AN$41))/MAX(ABS((Inputs!AN$34*(1-Inputs!$E$15-Inputs!$E$17)-Inputs!AO$40+Inputs!AN$40)),1)*IF('helper calculation'!AP$391=0,0,Inputs!$K$4/'helper calculation'!AP$391)</f>
        <v>0</v>
      </c>
      <c r="AQ8" s="362">
        <f>Inputs!$H$4*ABS((Inputs!AO$35*(1-Inputs!$E$15-Inputs!$E$17)-Inputs!AP$41+Inputs!AO$41))/MAX(ABS((Inputs!AO$34*(1-Inputs!$E$15-Inputs!$E$17)-Inputs!AP$40+Inputs!AO$40)),1)*IF('helper calculation'!AQ$391=0,0,Inputs!$K$4/'helper calculation'!AQ$391)</f>
        <v>0</v>
      </c>
      <c r="AR8" s="362">
        <f>Inputs!$H$4*ABS((Inputs!AP$35*(1-Inputs!$E$15-Inputs!$E$17)-Inputs!AQ$41+Inputs!AP$41))/MAX(ABS((Inputs!AP$34*(1-Inputs!$E$15-Inputs!$E$17)-Inputs!AQ$40+Inputs!AP$40)),1)*IF('helper calculation'!AR$391=0,0,Inputs!$K$4/'helper calculation'!AR$391)</f>
        <v>0</v>
      </c>
      <c r="AS8" s="362">
        <f>Inputs!$H$4*ABS((Inputs!AQ$35*(1-Inputs!$E$15-Inputs!$E$17)-Inputs!AR$41+Inputs!AQ$41))/MAX(ABS((Inputs!AQ$34*(1-Inputs!$E$15-Inputs!$E$17)-Inputs!AR$40+Inputs!AQ$40)),1)*IF('helper calculation'!AS$391=0,0,Inputs!$K$4/'helper calculation'!AS$391)</f>
        <v>0</v>
      </c>
      <c r="AT8" s="362">
        <f>Inputs!$H$4*ABS((Inputs!AR$35*(1-Inputs!$E$15-Inputs!$E$17)-Inputs!AS$41+Inputs!AR$41))/MAX(ABS((Inputs!AR$34*(1-Inputs!$E$15-Inputs!$E$17)-Inputs!AS$40+Inputs!AR$40)),1)*IF('helper calculation'!AT$391=0,0,Inputs!$K$4/'helper calculation'!AT$391)</f>
        <v>0</v>
      </c>
      <c r="AU8" s="362">
        <f>Inputs!$H$4*ABS((Inputs!AS$35*(1-Inputs!$E$15-Inputs!$E$17)-Inputs!AT$41+Inputs!AS$41))/MAX(ABS((Inputs!AS$34*(1-Inputs!$E$15-Inputs!$E$17)-Inputs!AT$40+Inputs!AS$40)),1)*IF('helper calculation'!AU$391=0,0,Inputs!$K$4/'helper calculation'!AU$391)</f>
        <v>0</v>
      </c>
      <c r="AV8" s="362">
        <f>Inputs!$H$4*ABS((Inputs!AT$35*(1-Inputs!$E$15-Inputs!$E$17)-Inputs!AU$41+Inputs!AT$41))/MAX(ABS((Inputs!AT$34*(1-Inputs!$E$15-Inputs!$E$17)-Inputs!AU$40+Inputs!AT$40)),1)*IF('helper calculation'!AV$391=0,0,Inputs!$K$4/'helper calculation'!AV$391)</f>
        <v>0</v>
      </c>
      <c r="AW8" s="362">
        <f>Inputs!$H$4*ABS((Inputs!AU$35*(1-Inputs!$E$15-Inputs!$E$17)-Inputs!AV$41+Inputs!AU$41))/MAX(ABS((Inputs!AU$34*(1-Inputs!$E$15-Inputs!$E$17)-Inputs!AV$40+Inputs!AU$40)),1)*IF('helper calculation'!AW$391=0,0,Inputs!$K$4/'helper calculation'!AW$391)</f>
        <v>0</v>
      </c>
      <c r="AX8" s="362">
        <f>Inputs!$H$4*ABS((Inputs!AV$35*(1-Inputs!$E$15-Inputs!$E$17)-Inputs!AW$41+Inputs!AV$41))/MAX(ABS((Inputs!AV$34*(1-Inputs!$E$15-Inputs!$E$17)-Inputs!AW$40+Inputs!AV$40)),1)*IF('helper calculation'!AX$391=0,0,Inputs!$K$4/'helper calculation'!AX$391)</f>
        <v>0</v>
      </c>
      <c r="AY8" s="362">
        <f>Inputs!$H$4*ABS((Inputs!AW$35*(1-Inputs!$E$15-Inputs!$E$17)-Inputs!AX$41+Inputs!AW$41))/MAX(ABS((Inputs!AW$34*(1-Inputs!$E$15-Inputs!$E$17)-Inputs!AX$40+Inputs!AW$40)),1)*IF('helper calculation'!AY$391=0,0,Inputs!$K$4/'helper calculation'!AY$391)</f>
        <v>0</v>
      </c>
      <c r="AZ8" s="362">
        <f>Inputs!$H$4*ABS((Inputs!AX$35*(1-Inputs!$E$15-Inputs!$E$17)-Inputs!AY$41+Inputs!AX$41))/MAX(ABS((Inputs!AX$34*(1-Inputs!$E$15-Inputs!$E$17)-Inputs!AY$40+Inputs!AX$40)),1)*IF('helper calculation'!AZ$391=0,0,Inputs!$K$4/'helper calculation'!AZ$391)</f>
        <v>0</v>
      </c>
      <c r="BA8" s="362">
        <f>Inputs!$H$4*ABS((Inputs!AY$35*(1-Inputs!$E$15-Inputs!$E$17)-Inputs!AZ$41+Inputs!AY$41))/MAX(ABS((Inputs!AY$34*(1-Inputs!$E$15-Inputs!$E$17)-Inputs!AZ$40+Inputs!AY$40)),1)*IF('helper calculation'!BA$391=0,0,Inputs!$K$4/'helper calculation'!BA$391)</f>
        <v>0</v>
      </c>
    </row>
    <row r="9" spans="1:53" s="358" customFormat="1">
      <c r="A9" s="360" t="s">
        <v>457</v>
      </c>
      <c r="B9" s="361"/>
      <c r="C9" s="359"/>
      <c r="D9" s="362">
        <f>(1-Inputs!$H$4)*ABS((Inputs!B$35*(1-Inputs!$E$15-Inputs!$E$17)-Inputs!C$41+Inputs!B$41))/MAX(ABS((Inputs!B$34*(1-Inputs!$E$15-Inputs!$E$17)-Inputs!C$40+Inputs!B$40)),1)*IF('helper calculation'!D$391=0,0,Inputs!$K$4/'helper calculation'!D$391)</f>
        <v>0</v>
      </c>
      <c r="E9" s="362">
        <f>(1-Inputs!$H$4)*ABS((Inputs!C$35*(1-Inputs!$E$15-Inputs!$E$17)-Inputs!D$41+Inputs!C$41))/MAX(ABS((Inputs!C$34*(1-Inputs!$E$15-Inputs!$E$17)-Inputs!D$40+Inputs!C$40)),1)*IF('helper calculation'!E$391=0,0,Inputs!$K$4/'helper calculation'!E$391)</f>
        <v>0</v>
      </c>
      <c r="F9" s="362">
        <f>(1-Inputs!$H$4)*ABS((Inputs!D$35*(1-Inputs!$E$15-Inputs!$E$17)-Inputs!E$41+Inputs!D$41))/MAX(ABS((Inputs!D$34*(1-Inputs!$E$15-Inputs!$E$17)-Inputs!E$40+Inputs!D$40)),1)*IF('helper calculation'!F$391=0,0,Inputs!$K$4/'helper calculation'!F$391)</f>
        <v>0</v>
      </c>
      <c r="G9" s="362">
        <f>(1-Inputs!$H$4)*ABS((Inputs!E$35*(1-Inputs!$E$15-Inputs!$E$17)-Inputs!F$41+Inputs!E$41))/MAX(ABS((Inputs!E$34*(1-Inputs!$E$15-Inputs!$E$17)-Inputs!F$40+Inputs!E$40)),1)*IF('helper calculation'!G$391=0,0,Inputs!$K$4/'helper calculation'!G$391)</f>
        <v>0</v>
      </c>
      <c r="H9" s="362">
        <f>(1-Inputs!$H$4)*ABS((Inputs!F$35*(1-Inputs!$E$15-Inputs!$E$17)-Inputs!G$41+Inputs!F$41))/MAX(ABS((Inputs!F$34*(1-Inputs!$E$15-Inputs!$E$17)-Inputs!G$40+Inputs!F$40)),1)*IF('helper calculation'!H$391=0,0,Inputs!$K$4/'helper calculation'!H$391)</f>
        <v>0</v>
      </c>
      <c r="I9" s="362">
        <f>(1-Inputs!$H$4)*ABS((Inputs!G$35*(1-Inputs!$E$15-Inputs!$E$17)-Inputs!H$41+Inputs!G$41))/MAX(ABS((Inputs!G$34*(1-Inputs!$E$15-Inputs!$E$17)-Inputs!H$40+Inputs!G$40)),1)*IF('helper calculation'!I$391=0,0,Inputs!$K$4/'helper calculation'!I$391)</f>
        <v>0</v>
      </c>
      <c r="J9" s="362">
        <f>(1-Inputs!$H$4)*ABS((Inputs!H$35*(1-Inputs!$E$15-Inputs!$E$17)-Inputs!I$41+Inputs!H$41))/MAX(ABS((Inputs!H$34*(1-Inputs!$E$15-Inputs!$E$17)-Inputs!I$40+Inputs!H$40)),1)*IF('helper calculation'!J$391=0,0,Inputs!$K$4/'helper calculation'!J$391)</f>
        <v>0</v>
      </c>
      <c r="K9" s="362">
        <f>(1-Inputs!$H$4)*ABS((Inputs!I$35*(1-Inputs!$E$15-Inputs!$E$17)-Inputs!J$41+Inputs!I$41))/MAX(ABS((Inputs!I$34*(1-Inputs!$E$15-Inputs!$E$17)-Inputs!J$40+Inputs!I$40)),1)*IF('helper calculation'!K$391=0,0,Inputs!$K$4/'helper calculation'!K$391)</f>
        <v>0</v>
      </c>
      <c r="L9" s="362">
        <f>(1-Inputs!$H$4)*ABS((Inputs!J$35*(1-Inputs!$E$15-Inputs!$E$17)-Inputs!K$41+Inputs!J$41))/MAX(ABS((Inputs!J$34*(1-Inputs!$E$15-Inputs!$E$17)-Inputs!K$40+Inputs!J$40)),1)*IF('helper calculation'!L$391=0,0,Inputs!$K$4/'helper calculation'!L$391)</f>
        <v>0</v>
      </c>
      <c r="M9" s="362">
        <f>(1-Inputs!$H$4)*ABS((Inputs!K$35*(1-Inputs!$E$15-Inputs!$E$17)-Inputs!L$41+Inputs!K$41))/MAX(ABS((Inputs!K$34*(1-Inputs!$E$15-Inputs!$E$17)-Inputs!L$40+Inputs!K$40)),1)*IF('helper calculation'!M$391=0,0,Inputs!$K$4/'helper calculation'!M$391)</f>
        <v>0</v>
      </c>
      <c r="N9" s="362">
        <f>(1-Inputs!$H$4)*ABS((Inputs!L$35*(1-Inputs!$E$15-Inputs!$E$17)-Inputs!M$41+Inputs!L$41))/MAX(ABS((Inputs!L$34*(1-Inputs!$E$15-Inputs!$E$17)-Inputs!M$40+Inputs!L$40)),1)*IF('helper calculation'!N$391=0,0,Inputs!$K$4/'helper calculation'!N$391)</f>
        <v>0</v>
      </c>
      <c r="O9" s="362">
        <f>(1-Inputs!$H$4)*ABS((Inputs!M$35*(1-Inputs!$E$15-Inputs!$E$17)-Inputs!N$41+Inputs!M$41))/MAX(ABS((Inputs!M$34*(1-Inputs!$E$15-Inputs!$E$17)-Inputs!N$40+Inputs!M$40)),1)*IF('helper calculation'!O$391=0,0,Inputs!$K$4/'helper calculation'!O$391)</f>
        <v>0</v>
      </c>
      <c r="P9" s="362">
        <f>(1-Inputs!$H$4)*ABS((Inputs!N$35*(1-Inputs!$E$15-Inputs!$E$17)-Inputs!O$41+Inputs!N$41))/MAX(ABS((Inputs!N$34*(1-Inputs!$E$15-Inputs!$E$17)-Inputs!O$40+Inputs!N$40)),1)*IF('helper calculation'!P$391=0,0,Inputs!$K$4/'helper calculation'!P$391)</f>
        <v>0</v>
      </c>
      <c r="Q9" s="362">
        <f>(1-Inputs!$H$4)*ABS((Inputs!O$35*(1-Inputs!$E$15-Inputs!$E$17)-Inputs!P$41+Inputs!O$41))/MAX(ABS((Inputs!O$34*(1-Inputs!$E$15-Inputs!$E$17)-Inputs!P$40+Inputs!O$40)),1)*IF('helper calculation'!Q$391=0,0,Inputs!$K$4/'helper calculation'!Q$391)</f>
        <v>0</v>
      </c>
      <c r="R9" s="362">
        <f>(1-Inputs!$H$4)*ABS((Inputs!P$35*(1-Inputs!$E$15-Inputs!$E$17)-Inputs!Q$41+Inputs!P$41))/MAX(ABS((Inputs!P$34*(1-Inputs!$E$15-Inputs!$E$17)-Inputs!Q$40+Inputs!P$40)),1)*IF('helper calculation'!R$391=0,0,Inputs!$K$4/'helper calculation'!R$391)</f>
        <v>0</v>
      </c>
      <c r="S9" s="362">
        <f>(1-Inputs!$H$4)*ABS((Inputs!Q$35*(1-Inputs!$E$15-Inputs!$E$17)-Inputs!R$41+Inputs!Q$41))/MAX(ABS((Inputs!Q$34*(1-Inputs!$E$15-Inputs!$E$17)-Inputs!R$40+Inputs!Q$40)),1)*IF('helper calculation'!S$391=0,0,Inputs!$K$4/'helper calculation'!S$391)</f>
        <v>0</v>
      </c>
      <c r="T9" s="362">
        <f>(1-Inputs!$H$4)*ABS((Inputs!R$35*(1-Inputs!$E$15-Inputs!$E$17)-Inputs!S$41+Inputs!R$41))/MAX(ABS((Inputs!R$34*(1-Inputs!$E$15-Inputs!$E$17)-Inputs!S$40+Inputs!R$40)),1)*IF('helper calculation'!T$391=0,0,Inputs!$K$4/'helper calculation'!T$391)</f>
        <v>0</v>
      </c>
      <c r="U9" s="362">
        <f>(1-Inputs!$H$4)*ABS((Inputs!S$35*(1-Inputs!$E$15-Inputs!$E$17)-Inputs!T$41+Inputs!S$41))/MAX(ABS((Inputs!S$34*(1-Inputs!$E$15-Inputs!$E$17)-Inputs!T$40+Inputs!S$40)),1)*IF('helper calculation'!U$391=0,0,Inputs!$K$4/'helper calculation'!U$391)</f>
        <v>0</v>
      </c>
      <c r="V9" s="362">
        <f>(1-Inputs!$H$4)*ABS((Inputs!T$35*(1-Inputs!$E$15-Inputs!$E$17)-Inputs!U$41+Inputs!T$41))/MAX(ABS((Inputs!T$34*(1-Inputs!$E$15-Inputs!$E$17)-Inputs!U$40+Inputs!T$40)),1)*IF('helper calculation'!V$391=0,0,Inputs!$K$4/'helper calculation'!V$391)</f>
        <v>0</v>
      </c>
      <c r="W9" s="362">
        <f>(1-Inputs!$H$4)*ABS((Inputs!U$35*(1-Inputs!$E$15-Inputs!$E$17)-Inputs!V$41+Inputs!U$41))/MAX(ABS((Inputs!U$34*(1-Inputs!$E$15-Inputs!$E$17)-Inputs!V$40+Inputs!U$40)),1)*IF('helper calculation'!W$391=0,0,Inputs!$K$4/'helper calculation'!W$391)</f>
        <v>0</v>
      </c>
      <c r="X9" s="362">
        <f>(1-Inputs!$H$4)*ABS((Inputs!V$35*(1-Inputs!$E$15-Inputs!$E$17)-Inputs!W$41+Inputs!V$41))/MAX(ABS((Inputs!V$34*(1-Inputs!$E$15-Inputs!$E$17)-Inputs!W$40+Inputs!V$40)),1)*IF('helper calculation'!X$391=0,0,Inputs!$K$4/'helper calculation'!X$391)</f>
        <v>0</v>
      </c>
      <c r="Y9" s="362">
        <f>(1-Inputs!$H$4)*ABS((Inputs!W$35*(1-Inputs!$E$15-Inputs!$E$17)-Inputs!X$41+Inputs!W$41))/MAX(ABS((Inputs!W$34*(1-Inputs!$E$15-Inputs!$E$17)-Inputs!X$40+Inputs!W$40)),1)*IF('helper calculation'!Y$391=0,0,Inputs!$K$4/'helper calculation'!Y$391)</f>
        <v>0</v>
      </c>
      <c r="Z9" s="362">
        <f>(1-Inputs!$H$4)*ABS((Inputs!X$35*(1-Inputs!$E$15-Inputs!$E$17)-Inputs!Y$41+Inputs!X$41))/MAX(ABS((Inputs!X$34*(1-Inputs!$E$15-Inputs!$E$17)-Inputs!Y$40+Inputs!X$40)),1)*IF('helper calculation'!Z$391=0,0,Inputs!$K$4/'helper calculation'!Z$391)</f>
        <v>0</v>
      </c>
      <c r="AA9" s="362">
        <f>(1-Inputs!$H$4)*ABS((Inputs!Y$35*(1-Inputs!$E$15-Inputs!$E$17)-Inputs!Z$41+Inputs!Y$41))/MAX(ABS((Inputs!Y$34*(1-Inputs!$E$15-Inputs!$E$17)-Inputs!Z$40+Inputs!Y$40)),1)*IF('helper calculation'!AA$391=0,0,Inputs!$K$4/'helper calculation'!AA$391)</f>
        <v>0</v>
      </c>
      <c r="AB9" s="362">
        <f>(1-Inputs!$H$4)*ABS((Inputs!Z$35*(1-Inputs!$E$15-Inputs!$E$17)-Inputs!AA$41+Inputs!Z$41))/MAX(ABS((Inputs!Z$34*(1-Inputs!$E$15-Inputs!$E$17)-Inputs!AA$40+Inputs!Z$40)),1)*IF('helper calculation'!AB$391=0,0,Inputs!$K$4/'helper calculation'!AB$391)</f>
        <v>0</v>
      </c>
      <c r="AC9" s="362">
        <f>(1-Inputs!$H$4)*ABS((Inputs!AA$35*(1-Inputs!$E$15-Inputs!$E$17)-Inputs!AB$41+Inputs!AA$41))/MAX(ABS((Inputs!AA$34*(1-Inputs!$E$15-Inputs!$E$17)-Inputs!AB$40+Inputs!AA$40)),1)*IF('helper calculation'!AC$391=0,0,Inputs!$K$4/'helper calculation'!AC$391)</f>
        <v>0</v>
      </c>
      <c r="AD9" s="362">
        <f>(1-Inputs!$H$4)*ABS((Inputs!AB$35*(1-Inputs!$E$15-Inputs!$E$17)-Inputs!AC$41+Inputs!AB$41))/MAX(ABS((Inputs!AB$34*(1-Inputs!$E$15-Inputs!$E$17)-Inputs!AC$40+Inputs!AB$40)),1)*IF('helper calculation'!AD$391=0,0,Inputs!$K$4/'helper calculation'!AD$391)</f>
        <v>0</v>
      </c>
      <c r="AE9" s="362">
        <f>(1-Inputs!$H$4)*ABS((Inputs!AC$35*(1-Inputs!$E$15-Inputs!$E$17)-Inputs!AD$41+Inputs!AC$41))/MAX(ABS((Inputs!AC$34*(1-Inputs!$E$15-Inputs!$E$17)-Inputs!AD$40+Inputs!AC$40)),1)*IF('helper calculation'!AE$391=0,0,Inputs!$K$4/'helper calculation'!AE$391)</f>
        <v>0</v>
      </c>
      <c r="AF9" s="362">
        <f>(1-Inputs!$H$4)*ABS((Inputs!AD$35*(1-Inputs!$E$15-Inputs!$E$17)-Inputs!AE$41+Inputs!AD$41))/MAX(ABS((Inputs!AD$34*(1-Inputs!$E$15-Inputs!$E$17)-Inputs!AE$40+Inputs!AD$40)),1)*IF('helper calculation'!AF$391=0,0,Inputs!$K$4/'helper calculation'!AF$391)</f>
        <v>0</v>
      </c>
      <c r="AG9" s="362">
        <f>(1-Inputs!$H$4)*ABS((Inputs!AE$35*(1-Inputs!$E$15-Inputs!$E$17)-Inputs!AF$41+Inputs!AE$41))/MAX(ABS((Inputs!AE$34*(1-Inputs!$E$15-Inputs!$E$17)-Inputs!AF$40+Inputs!AE$40)),1)*IF('helper calculation'!AG$391=0,0,Inputs!$K$4/'helper calculation'!AG$391)</f>
        <v>0</v>
      </c>
      <c r="AH9" s="362">
        <f>(1-Inputs!$H$4)*ABS((Inputs!AF$35*(1-Inputs!$E$15-Inputs!$E$17)-Inputs!AG$41+Inputs!AF$41))/MAX(ABS((Inputs!AF$34*(1-Inputs!$E$15-Inputs!$E$17)-Inputs!AG$40+Inputs!AF$40)),1)*IF('helper calculation'!AH$391=0,0,Inputs!$K$4/'helper calculation'!AH$391)</f>
        <v>0</v>
      </c>
      <c r="AI9" s="362">
        <f>(1-Inputs!$H$4)*ABS((Inputs!AG$35*(1-Inputs!$E$15-Inputs!$E$17)-Inputs!AH$41+Inputs!AG$41))/MAX(ABS((Inputs!AG$34*(1-Inputs!$E$15-Inputs!$E$17)-Inputs!AH$40+Inputs!AG$40)),1)*IF('helper calculation'!AI$391=0,0,Inputs!$K$4/'helper calculation'!AI$391)</f>
        <v>0</v>
      </c>
      <c r="AJ9" s="362">
        <f>(1-Inputs!$H$4)*ABS((Inputs!AH$35*(1-Inputs!$E$15-Inputs!$E$17)-Inputs!AI$41+Inputs!AH$41))/MAX(ABS((Inputs!AH$34*(1-Inputs!$E$15-Inputs!$E$17)-Inputs!AI$40+Inputs!AH$40)),1)*IF('helper calculation'!AJ$391=0,0,Inputs!$K$4/'helper calculation'!AJ$391)</f>
        <v>0</v>
      </c>
      <c r="AK9" s="362">
        <f>(1-Inputs!$H$4)*ABS((Inputs!AI$35*(1-Inputs!$E$15-Inputs!$E$17)-Inputs!AJ$41+Inputs!AI$41))/MAX(ABS((Inputs!AI$34*(1-Inputs!$E$15-Inputs!$E$17)-Inputs!AJ$40+Inputs!AI$40)),1)*IF('helper calculation'!AK$391=0,0,Inputs!$K$4/'helper calculation'!AK$391)</f>
        <v>0</v>
      </c>
      <c r="AL9" s="362">
        <f>(1-Inputs!$H$4)*ABS((Inputs!AJ$35*(1-Inputs!$E$15-Inputs!$E$17)-Inputs!AK$41+Inputs!AJ$41))/MAX(ABS((Inputs!AJ$34*(1-Inputs!$E$15-Inputs!$E$17)-Inputs!AK$40+Inputs!AJ$40)),1)*IF('helper calculation'!AL$391=0,0,Inputs!$K$4/'helper calculation'!AL$391)</f>
        <v>0</v>
      </c>
      <c r="AM9" s="362">
        <f>(1-Inputs!$H$4)*ABS((Inputs!AK$35*(1-Inputs!$E$15-Inputs!$E$17)-Inputs!AL$41+Inputs!AK$41))/MAX(ABS((Inputs!AK$34*(1-Inputs!$E$15-Inputs!$E$17)-Inputs!AL$40+Inputs!AK$40)),1)*IF('helper calculation'!AM$391=0,0,Inputs!$K$4/'helper calculation'!AM$391)</f>
        <v>0</v>
      </c>
      <c r="AN9" s="362">
        <f>(1-Inputs!$H$4)*ABS((Inputs!AL$35*(1-Inputs!$E$15-Inputs!$E$17)-Inputs!AM$41+Inputs!AL$41))/MAX(ABS((Inputs!AL$34*(1-Inputs!$E$15-Inputs!$E$17)-Inputs!AM$40+Inputs!AL$40)),1)*IF('helper calculation'!AN$391=0,0,Inputs!$K$4/'helper calculation'!AN$391)</f>
        <v>0</v>
      </c>
      <c r="AO9" s="362">
        <f>(1-Inputs!$H$4)*ABS((Inputs!AM$35*(1-Inputs!$E$15-Inputs!$E$17)-Inputs!AN$41+Inputs!AM$41))/MAX(ABS((Inputs!AM$34*(1-Inputs!$E$15-Inputs!$E$17)-Inputs!AN$40+Inputs!AM$40)),1)*IF('helper calculation'!AO$391=0,0,Inputs!$K$4/'helper calculation'!AO$391)</f>
        <v>0</v>
      </c>
      <c r="AP9" s="362">
        <f>(1-Inputs!$H$4)*ABS((Inputs!AN$35*(1-Inputs!$E$15-Inputs!$E$17)-Inputs!AO$41+Inputs!AN$41))/MAX(ABS((Inputs!AN$34*(1-Inputs!$E$15-Inputs!$E$17)-Inputs!AO$40+Inputs!AN$40)),1)*IF('helper calculation'!AP$391=0,0,Inputs!$K$4/'helper calculation'!AP$391)</f>
        <v>0</v>
      </c>
      <c r="AQ9" s="362">
        <f>(1-Inputs!$H$4)*ABS((Inputs!AO$35*(1-Inputs!$E$15-Inputs!$E$17)-Inputs!AP$41+Inputs!AO$41))/MAX(ABS((Inputs!AO$34*(1-Inputs!$E$15-Inputs!$E$17)-Inputs!AP$40+Inputs!AO$40)),1)*IF('helper calculation'!AQ$391=0,0,Inputs!$K$4/'helper calculation'!AQ$391)</f>
        <v>0</v>
      </c>
      <c r="AR9" s="362">
        <f>(1-Inputs!$H$4)*ABS((Inputs!AP$35*(1-Inputs!$E$15-Inputs!$E$17)-Inputs!AQ$41+Inputs!AP$41))/MAX(ABS((Inputs!AP$34*(1-Inputs!$E$15-Inputs!$E$17)-Inputs!AQ$40+Inputs!AP$40)),1)*IF('helper calculation'!AR$391=0,0,Inputs!$K$4/'helper calculation'!AR$391)</f>
        <v>0</v>
      </c>
      <c r="AS9" s="362">
        <f>(1-Inputs!$H$4)*ABS((Inputs!AQ$35*(1-Inputs!$E$15-Inputs!$E$17)-Inputs!AR$41+Inputs!AQ$41))/MAX(ABS((Inputs!AQ$34*(1-Inputs!$E$15-Inputs!$E$17)-Inputs!AR$40+Inputs!AQ$40)),1)*IF('helper calculation'!AS$391=0,0,Inputs!$K$4/'helper calculation'!AS$391)</f>
        <v>0</v>
      </c>
      <c r="AT9" s="362">
        <f>(1-Inputs!$H$4)*ABS((Inputs!AR$35*(1-Inputs!$E$15-Inputs!$E$17)-Inputs!AS$41+Inputs!AR$41))/MAX(ABS((Inputs!AR$34*(1-Inputs!$E$15-Inputs!$E$17)-Inputs!AS$40+Inputs!AR$40)),1)*IF('helper calculation'!AT$391=0,0,Inputs!$K$4/'helper calculation'!AT$391)</f>
        <v>0</v>
      </c>
      <c r="AU9" s="362">
        <f>(1-Inputs!$H$4)*ABS((Inputs!AS$35*(1-Inputs!$E$15-Inputs!$E$17)-Inputs!AT$41+Inputs!AS$41))/MAX(ABS((Inputs!AS$34*(1-Inputs!$E$15-Inputs!$E$17)-Inputs!AT$40+Inputs!AS$40)),1)*IF('helper calculation'!AU$391=0,0,Inputs!$K$4/'helper calculation'!AU$391)</f>
        <v>0</v>
      </c>
      <c r="AV9" s="362">
        <f>(1-Inputs!$H$4)*ABS((Inputs!AT$35*(1-Inputs!$E$15-Inputs!$E$17)-Inputs!AU$41+Inputs!AT$41))/MAX(ABS((Inputs!AT$34*(1-Inputs!$E$15-Inputs!$E$17)-Inputs!AU$40+Inputs!AT$40)),1)*IF('helper calculation'!AV$391=0,0,Inputs!$K$4/'helper calculation'!AV$391)</f>
        <v>0</v>
      </c>
      <c r="AW9" s="362">
        <f>(1-Inputs!$H$4)*ABS((Inputs!AU$35*(1-Inputs!$E$15-Inputs!$E$17)-Inputs!AV$41+Inputs!AU$41))/MAX(ABS((Inputs!AU$34*(1-Inputs!$E$15-Inputs!$E$17)-Inputs!AV$40+Inputs!AU$40)),1)*IF('helper calculation'!AW$391=0,0,Inputs!$K$4/'helper calculation'!AW$391)</f>
        <v>0</v>
      </c>
      <c r="AX9" s="362">
        <f>(1-Inputs!$H$4)*ABS((Inputs!AV$35*(1-Inputs!$E$15-Inputs!$E$17)-Inputs!AW$41+Inputs!AV$41))/MAX(ABS((Inputs!AV$34*(1-Inputs!$E$15-Inputs!$E$17)-Inputs!AW$40+Inputs!AV$40)),1)*IF('helper calculation'!AX$391=0,0,Inputs!$K$4/'helper calculation'!AX$391)</f>
        <v>0</v>
      </c>
      <c r="AY9" s="362">
        <f>(1-Inputs!$H$4)*ABS((Inputs!AW$35*(1-Inputs!$E$15-Inputs!$E$17)-Inputs!AX$41+Inputs!AW$41))/MAX(ABS((Inputs!AW$34*(1-Inputs!$E$15-Inputs!$E$17)-Inputs!AX$40+Inputs!AW$40)),1)*IF('helper calculation'!AY$391=0,0,Inputs!$K$4/'helper calculation'!AY$391)</f>
        <v>0</v>
      </c>
      <c r="AZ9" s="362">
        <f>(1-Inputs!$H$4)*ABS((Inputs!AX$35*(1-Inputs!$E$15-Inputs!$E$17)-Inputs!AY$41+Inputs!AX$41))/MAX(ABS((Inputs!AX$34*(1-Inputs!$E$15-Inputs!$E$17)-Inputs!AY$40+Inputs!AX$40)),1)*IF('helper calculation'!AZ$391=0,0,Inputs!$K$4/'helper calculation'!AZ$391)</f>
        <v>0</v>
      </c>
      <c r="BA9" s="362">
        <f>(1-Inputs!$H$4)*ABS((Inputs!AY$35*(1-Inputs!$E$15-Inputs!$E$17)-Inputs!AZ$41+Inputs!AY$41))/MAX(ABS((Inputs!AY$34*(1-Inputs!$E$15-Inputs!$E$17)-Inputs!AZ$40+Inputs!AY$40)),1)*IF('helper calculation'!BA$391=0,0,Inputs!$K$4/'helper calculation'!BA$391)</f>
        <v>0</v>
      </c>
    </row>
    <row r="10" spans="1:53" ht="7.5" customHeight="1">
      <c r="A10" s="286"/>
      <c r="B10" s="286"/>
    </row>
    <row r="11" spans="1:53" ht="19.5" customHeight="1">
      <c r="A11" s="364" t="s">
        <v>458</v>
      </c>
      <c r="B11" s="364"/>
      <c r="C11" s="365"/>
      <c r="D11" s="366"/>
      <c r="E11" s="366"/>
      <c r="F11" s="366"/>
      <c r="G11" s="366"/>
      <c r="H11" s="366"/>
      <c r="I11" s="366"/>
      <c r="J11" s="366"/>
      <c r="K11" s="366"/>
      <c r="L11" s="366"/>
      <c r="M11" s="366"/>
      <c r="N11" s="366"/>
      <c r="O11" s="366"/>
      <c r="P11" s="366"/>
      <c r="Q11" s="366"/>
      <c r="R11" s="366"/>
      <c r="S11" s="366"/>
      <c r="T11" s="366"/>
      <c r="U11" s="366"/>
      <c r="V11" s="366"/>
      <c r="W11" s="366"/>
      <c r="X11" s="366"/>
      <c r="Y11" s="366"/>
      <c r="Z11" s="366"/>
      <c r="AA11" s="366"/>
      <c r="AB11" s="366"/>
      <c r="AC11" s="366"/>
      <c r="AD11" s="366"/>
      <c r="AE11" s="366"/>
      <c r="AF11" s="366"/>
      <c r="AG11" s="366"/>
      <c r="AH11" s="366"/>
      <c r="AI11" s="366"/>
      <c r="AJ11" s="366"/>
      <c r="AK11" s="366"/>
      <c r="AL11" s="366"/>
      <c r="AM11" s="366"/>
      <c r="AN11" s="366"/>
      <c r="AO11" s="366"/>
      <c r="AP11" s="366"/>
      <c r="AQ11" s="366"/>
      <c r="AR11" s="366"/>
      <c r="AS11" s="366"/>
      <c r="AT11" s="366"/>
      <c r="AU11" s="366"/>
      <c r="AV11" s="366"/>
      <c r="AW11" s="366"/>
      <c r="AX11" s="366"/>
      <c r="AY11" s="366"/>
      <c r="AZ11" s="366"/>
      <c r="BA11" s="366"/>
    </row>
    <row r="12" spans="1:53">
      <c r="A12" s="367"/>
      <c r="B12" s="368" t="s">
        <v>459</v>
      </c>
      <c r="C12" s="369">
        <f>'Shock parameters'!E5</f>
        <v>0.15</v>
      </c>
      <c r="D12" s="370">
        <f ca="1">SUMPRODUCT(POWER((1+OFFSET('helper calculation'!D4:$AZ$4,D3-1,0)),-D3:$AZ$3-1+D3),Inputs!C52:$AY$52,E8:$BA$8,OFFSET('helper calculation'!E64:$BA$64,D3-1,0),OFFSET('helper calculation'!E394:$BA$394,D3-1,0))*$C$12</f>
        <v>0</v>
      </c>
      <c r="E12" s="370">
        <f ca="1">SUMPRODUCT(POWER((1+OFFSET('helper calculation'!E4:$AZ$4,E3-1,0)),-E3:$AZ$3-1+E3),Inputs!D52:$AY$52,F8:$BA$8,OFFSET('helper calculation'!F64:$BA$64,E3-1,0),OFFSET('helper calculation'!F394:$BA$394,E3-1,0))*$C$12</f>
        <v>0</v>
      </c>
      <c r="F12" s="370">
        <f ca="1">SUMPRODUCT(POWER((1+OFFSET('helper calculation'!F4:$AZ$4,F3-1,0)),-F3:$AZ$3-1+F3),Inputs!E52:$AY$52,G8:$BA$8,OFFSET('helper calculation'!G64:$BA$64,F3-1,0),OFFSET('helper calculation'!G394:$BA$394,F3-1,0))*$C$12</f>
        <v>0</v>
      </c>
      <c r="G12" s="370">
        <f ca="1">SUMPRODUCT(POWER((1+OFFSET('helper calculation'!G4:$AZ$4,G3-1,0)),-G3:$AZ$3-1+G3),Inputs!F52:$AY$52,H8:$BA$8,OFFSET('helper calculation'!H64:$BA$64,G3-1,0),OFFSET('helper calculation'!H394:$BA$394,G3-1,0))*$C$12</f>
        <v>0</v>
      </c>
      <c r="H12" s="370">
        <f ca="1">SUMPRODUCT(POWER((1+OFFSET('helper calculation'!H4:$AZ$4,H3-1,0)),-H3:$AZ$3-1+H3),Inputs!G52:$AY$52,I8:$BA$8,OFFSET('helper calculation'!I64:$BA$64,H3-1,0),OFFSET('helper calculation'!I394:$BA$394,H3-1,0))*$C$12</f>
        <v>0</v>
      </c>
      <c r="I12" s="370">
        <f ca="1">SUMPRODUCT(POWER((1+OFFSET('helper calculation'!I4:$AZ$4,I3-1,0)),-I3:$AZ$3-1+I3),Inputs!H52:$AY$52,J8:$BA$8,OFFSET('helper calculation'!J64:$BA$64,I3-1,0),OFFSET('helper calculation'!J394:$BA$394,I3-1,0))*$C$12</f>
        <v>0</v>
      </c>
      <c r="J12" s="370">
        <f ca="1">SUMPRODUCT(POWER((1+OFFSET('helper calculation'!J4:$AZ$4,J3-1,0)),-J3:$AZ$3-1+J3),Inputs!I52:$AY$52,K8:$BA$8,OFFSET('helper calculation'!K64:$BA$64,J3-1,0),OFFSET('helper calculation'!K394:$BA$394,J3-1,0))*$C$12</f>
        <v>0</v>
      </c>
      <c r="K12" s="370">
        <f ca="1">SUMPRODUCT(POWER((1+OFFSET('helper calculation'!K4:$AZ$4,K3-1,0)),-K3:$AZ$3-1+K3),Inputs!J52:$AY$52,L8:$BA$8,OFFSET('helper calculation'!L64:$BA$64,K3-1,0),OFFSET('helper calculation'!L394:$BA$394,K3-1,0))*$C$12</f>
        <v>0</v>
      </c>
      <c r="L12" s="370">
        <f ca="1">SUMPRODUCT(POWER((1+OFFSET('helper calculation'!L4:$AZ$4,L3-1,0)),-L3:$AZ$3-1+L3),Inputs!K52:$AY$52,M8:$BA$8,OFFSET('helper calculation'!M64:$BA$64,L3-1,0),OFFSET('helper calculation'!M394:$BA$394,L3-1,0))*$C$12</f>
        <v>0</v>
      </c>
      <c r="M12" s="370">
        <f ca="1">SUMPRODUCT(POWER((1+OFFSET('helper calculation'!M4:$AZ$4,M3-1,0)),-M3:$AZ$3-1+M3),Inputs!L52:$AY$52,N8:$BA$8,OFFSET('helper calculation'!N64:$BA$64,M3-1,0),OFFSET('helper calculation'!N394:$BA$394,M3-1,0))*$C$12</f>
        <v>0</v>
      </c>
      <c r="N12" s="370">
        <f ca="1">SUMPRODUCT(POWER((1+OFFSET('helper calculation'!N4:$AZ$4,N3-1,0)),-N3:$AZ$3-1+N3),Inputs!M52:$AY$52,O8:$BA$8,OFFSET('helper calculation'!O64:$BA$64,N3-1,0),OFFSET('helper calculation'!O394:$BA$394,N3-1,0))*$C$12</f>
        <v>0</v>
      </c>
      <c r="O12" s="370">
        <f ca="1">SUMPRODUCT(POWER((1+OFFSET('helper calculation'!O4:$AZ$4,O3-1,0)),-O3:$AZ$3-1+O3),Inputs!N52:$AY$52,P8:$BA$8,OFFSET('helper calculation'!P64:$BA$64,O3-1,0),OFFSET('helper calculation'!P394:$BA$394,O3-1,0))*$C$12</f>
        <v>0</v>
      </c>
      <c r="P12" s="370">
        <f ca="1">SUMPRODUCT(POWER((1+OFFSET('helper calculation'!P4:$AZ$4,P3-1,0)),-P3:$AZ$3-1+P3),Inputs!O52:$AY$52,Q8:$BA$8,OFFSET('helper calculation'!Q64:$BA$64,P3-1,0),OFFSET('helper calculation'!Q394:$BA$394,P3-1,0))*$C$12</f>
        <v>0</v>
      </c>
      <c r="Q12" s="370">
        <f ca="1">SUMPRODUCT(POWER((1+OFFSET('helper calculation'!Q4:$AZ$4,Q3-1,0)),-Q3:$AZ$3-1+Q3),Inputs!P52:$AY$52,R8:$BA$8,OFFSET('helper calculation'!R64:$BA$64,Q3-1,0),OFFSET('helper calculation'!R394:$BA$394,Q3-1,0))*$C$12</f>
        <v>0</v>
      </c>
      <c r="R12" s="370">
        <f ca="1">SUMPRODUCT(POWER((1+OFFSET('helper calculation'!R4:$AZ$4,R3-1,0)),-R3:$AZ$3-1+R3),Inputs!Q52:$AY$52,S8:$BA$8,OFFSET('helper calculation'!S64:$BA$64,R3-1,0),OFFSET('helper calculation'!S394:$BA$394,R3-1,0))*$C$12</f>
        <v>0</v>
      </c>
      <c r="S12" s="370">
        <f ca="1">SUMPRODUCT(POWER((1+OFFSET('helper calculation'!S4:$AZ$4,S3-1,0)),-S3:$AZ$3-1+S3),Inputs!R52:$AY$52,T8:$BA$8,OFFSET('helper calculation'!T64:$BA$64,S3-1,0),OFFSET('helper calculation'!T394:$BA$394,S3-1,0))*$C$12</f>
        <v>0</v>
      </c>
      <c r="T12" s="370">
        <f ca="1">SUMPRODUCT(POWER((1+OFFSET('helper calculation'!T4:$AZ$4,T3-1,0)),-T3:$AZ$3-1+T3),Inputs!S52:$AY$52,U8:$BA$8,OFFSET('helper calculation'!U64:$BA$64,T3-1,0),OFFSET('helper calculation'!U394:$BA$394,T3-1,0))*$C$12</f>
        <v>0</v>
      </c>
      <c r="U12" s="370">
        <f ca="1">SUMPRODUCT(POWER((1+OFFSET('helper calculation'!U4:$AZ$4,U3-1,0)),-U3:$AZ$3-1+U3),Inputs!T52:$AY$52,V8:$BA$8,OFFSET('helper calculation'!V64:$BA$64,U3-1,0),OFFSET('helper calculation'!V394:$BA$394,U3-1,0))*$C$12</f>
        <v>0</v>
      </c>
      <c r="V12" s="370">
        <f ca="1">SUMPRODUCT(POWER((1+OFFSET('helper calculation'!V4:$AZ$4,V3-1,0)),-V3:$AZ$3-1+V3),Inputs!U52:$AY$52,W8:$BA$8,OFFSET('helper calculation'!W64:$BA$64,V3-1,0),OFFSET('helper calculation'!W394:$BA$394,V3-1,0))*$C$12</f>
        <v>0</v>
      </c>
      <c r="W12" s="370">
        <f ca="1">SUMPRODUCT(POWER((1+OFFSET('helper calculation'!W4:$AZ$4,W3-1,0)),-W3:$AZ$3-1+W3),Inputs!V52:$AY$52,X8:$BA$8,OFFSET('helper calculation'!X64:$BA$64,W3-1,0),OFFSET('helper calculation'!X394:$BA$394,W3-1,0))*$C$12</f>
        <v>0</v>
      </c>
      <c r="X12" s="370">
        <f ca="1">SUMPRODUCT(POWER((1+OFFSET('helper calculation'!X4:$AZ$4,X3-1,0)),-X3:$AZ$3-1+X3),Inputs!W52:$AY$52,Y8:$BA$8,OFFSET('helper calculation'!Y64:$BA$64,X3-1,0),OFFSET('helper calculation'!Y394:$BA$394,X3-1,0))*$C$12</f>
        <v>0</v>
      </c>
      <c r="Y12" s="370">
        <f ca="1">SUMPRODUCT(POWER((1+OFFSET('helper calculation'!Y4:$AZ$4,Y3-1,0)),-Y3:$AZ$3-1+Y3),Inputs!X52:$AY$52,Z8:$BA$8,OFFSET('helper calculation'!Z64:$BA$64,Y3-1,0),OFFSET('helper calculation'!Z394:$BA$394,Y3-1,0))*$C$12</f>
        <v>0</v>
      </c>
      <c r="Z12" s="370">
        <f ca="1">SUMPRODUCT(POWER((1+OFFSET('helper calculation'!Z4:$AZ$4,Z3-1,0)),-Z3:$AZ$3-1+Z3),Inputs!Y52:$AY$52,AA8:$BA$8,OFFSET('helper calculation'!AA64:$BA$64,Z3-1,0),OFFSET('helper calculation'!AA394:$BA$394,Z3-1,0))*$C$12</f>
        <v>0</v>
      </c>
      <c r="AA12" s="370">
        <f ca="1">SUMPRODUCT(POWER((1+OFFSET('helper calculation'!AA4:$AZ$4,AA3-1,0)),-AA3:$AZ$3-1+AA3),Inputs!Z52:$AY$52,AB8:$BA$8,OFFSET('helper calculation'!AB64:$BA$64,AA3-1,0),OFFSET('helper calculation'!AB394:$BA$394,AA3-1,0))*$C$12</f>
        <v>0</v>
      </c>
      <c r="AB12" s="370">
        <f ca="1">SUMPRODUCT(POWER((1+OFFSET('helper calculation'!AB4:$AZ$4,AB3-1,0)),-AB3:$AZ$3-1+AB3),Inputs!AA52:$AY$52,AC8:$BA$8,OFFSET('helper calculation'!AC64:$BA$64,AB3-1,0),OFFSET('helper calculation'!AC394:$BA$394,AB3-1,0))*$C$12</f>
        <v>0</v>
      </c>
      <c r="AC12" s="370">
        <f ca="1">SUMPRODUCT(POWER((1+OFFSET('helper calculation'!AC4:$AZ$4,AC3-1,0)),-AC3:$AZ$3-1+AC3),Inputs!AB52:$AY$52,AD8:$BA$8,OFFSET('helper calculation'!AD64:$BA$64,AC3-1,0),OFFSET('helper calculation'!AD394:$BA$394,AC3-1,0))*$C$12</f>
        <v>0</v>
      </c>
      <c r="AD12" s="370">
        <f ca="1">SUMPRODUCT(POWER((1+OFFSET('helper calculation'!AD4:$AZ$4,AD3-1,0)),-AD3:$AZ$3-1+AD3),Inputs!AC52:$AY$52,AE8:$BA$8,OFFSET('helper calculation'!AE64:$BA$64,AD3-1,0),OFFSET('helper calculation'!AE394:$BA$394,AD3-1,0))*$C$12</f>
        <v>0</v>
      </c>
      <c r="AE12" s="370">
        <f ca="1">SUMPRODUCT(POWER((1+OFFSET('helper calculation'!AE4:$AZ$4,AE3-1,0)),-AE3:$AZ$3-1+AE3),Inputs!AD52:$AY$52,AF8:$BA$8,OFFSET('helper calculation'!AF64:$BA$64,AE3-1,0),OFFSET('helper calculation'!AF394:$BA$394,AE3-1,0))*$C$12</f>
        <v>0</v>
      </c>
      <c r="AF12" s="370">
        <f ca="1">SUMPRODUCT(POWER((1+OFFSET('helper calculation'!AF4:$AZ$4,AF3-1,0)),-AF3:$AZ$3-1+AF3),Inputs!AE52:$AY$52,AG8:$BA$8,OFFSET('helper calculation'!AG64:$BA$64,AF3-1,0),OFFSET('helper calculation'!AG394:$BA$394,AF3-1,0))*$C$12</f>
        <v>0</v>
      </c>
      <c r="AG12" s="370">
        <f ca="1">SUMPRODUCT(POWER((1+OFFSET('helper calculation'!AG4:$AZ$4,AG3-1,0)),-AG3:$AZ$3-1+AG3),Inputs!AF52:$AY$52,AH8:$BA$8,OFFSET('helper calculation'!AH64:$BA$64,AG3-1,0),OFFSET('helper calculation'!AH394:$BA$394,AG3-1,0))*$C$12</f>
        <v>0</v>
      </c>
      <c r="AH12" s="370">
        <f ca="1">SUMPRODUCT(POWER((1+OFFSET('helper calculation'!AH4:$AZ$4,AH3-1,0)),-AH3:$AZ$3-1+AH3),Inputs!AG52:$AY$52,AI8:$BA$8,OFFSET('helper calculation'!AI64:$BA$64,AH3-1,0),OFFSET('helper calculation'!AI394:$BA$394,AH3-1,0))*$C$12</f>
        <v>0</v>
      </c>
      <c r="AI12" s="370">
        <f ca="1">SUMPRODUCT(POWER((1+OFFSET('helper calculation'!AI4:$AZ$4,AI3-1,0)),-AI3:$AZ$3-1+AI3),Inputs!AH52:$AY$52,AJ8:$BA$8,OFFSET('helper calculation'!AJ64:$BA$64,AI3-1,0),OFFSET('helper calculation'!AJ394:$BA$394,AI3-1,0))*$C$12</f>
        <v>0</v>
      </c>
      <c r="AJ12" s="370">
        <f ca="1">SUMPRODUCT(POWER((1+OFFSET('helper calculation'!AJ4:$AZ$4,AJ3-1,0)),-AJ3:$AZ$3-1+AJ3),Inputs!AI52:$AY$52,AK8:$BA$8,OFFSET('helper calculation'!AK64:$BA$64,AJ3-1,0),OFFSET('helper calculation'!AK394:$BA$394,AJ3-1,0))*$C$12</f>
        <v>0</v>
      </c>
      <c r="AK12" s="370">
        <f ca="1">SUMPRODUCT(POWER((1+OFFSET('helper calculation'!AK4:$AZ$4,AK3-1,0)),-AK3:$AZ$3-1+AK3),Inputs!AJ52:$AY$52,AL8:$BA$8,OFFSET('helper calculation'!AL64:$BA$64,AK3-1,0),OFFSET('helper calculation'!AL394:$BA$394,AK3-1,0))*$C$12</f>
        <v>0</v>
      </c>
      <c r="AL12" s="370">
        <f ca="1">SUMPRODUCT(POWER((1+OFFSET('helper calculation'!AL4:$AZ$4,AL3-1,0)),-AL3:$AZ$3-1+AL3),Inputs!AK52:$AY$52,AM8:$BA$8,OFFSET('helper calculation'!AM64:$BA$64,AL3-1,0),OFFSET('helper calculation'!AM394:$BA$394,AL3-1,0))*$C$12</f>
        <v>0</v>
      </c>
      <c r="AM12" s="370">
        <f ca="1">SUMPRODUCT(POWER((1+OFFSET('helper calculation'!AM4:$AZ$4,AM3-1,0)),-AM3:$AZ$3-1+AM3),Inputs!AL52:$AY$52,AN8:$BA$8,OFFSET('helper calculation'!AN64:$BA$64,AM3-1,0),OFFSET('helper calculation'!AN394:$BA$394,AM3-1,0))*$C$12</f>
        <v>0</v>
      </c>
      <c r="AN12" s="370">
        <f ca="1">SUMPRODUCT(POWER((1+OFFSET('helper calculation'!AN4:$AZ$4,AN3-1,0)),-AN3:$AZ$3-1+AN3),Inputs!AM52:$AY$52,AO8:$BA$8,OFFSET('helper calculation'!AO64:$BA$64,AN3-1,0),OFFSET('helper calculation'!AO394:$BA$394,AN3-1,0))*$C$12</f>
        <v>0</v>
      </c>
      <c r="AO12" s="370">
        <f ca="1">SUMPRODUCT(POWER((1+OFFSET('helper calculation'!AO4:$AZ$4,AO3-1,0)),-AO3:$AZ$3-1+AO3),Inputs!AN52:$AY$52,AP8:$BA$8,OFFSET('helper calculation'!AP64:$BA$64,AO3-1,0),OFFSET('helper calculation'!AP394:$BA$394,AO3-1,0))*$C$12</f>
        <v>0</v>
      </c>
      <c r="AP12" s="370">
        <f ca="1">SUMPRODUCT(POWER((1+OFFSET('helper calculation'!AP4:$AZ$4,AP3-1,0)),-AP3:$AZ$3-1+AP3),Inputs!AO52:$AY$52,AQ8:$BA$8,OFFSET('helper calculation'!AQ64:$BA$64,AP3-1,0),OFFSET('helper calculation'!AQ394:$BA$394,AP3-1,0))*$C$12</f>
        <v>0</v>
      </c>
      <c r="AQ12" s="370">
        <f ca="1">SUMPRODUCT(POWER((1+OFFSET('helper calculation'!AQ4:$AZ$4,AQ3-1,0)),-AQ3:$AZ$3-1+AQ3),Inputs!AP52:$AY$52,AR8:$BA$8,OFFSET('helper calculation'!AR64:$BA$64,AQ3-1,0),OFFSET('helper calculation'!AR394:$BA$394,AQ3-1,0))*$C$12</f>
        <v>0</v>
      </c>
      <c r="AR12" s="370">
        <f ca="1">SUMPRODUCT(POWER((1+OFFSET('helper calculation'!AR4:$AZ$4,AR3-1,0)),-AR3:$AZ$3-1+AR3),Inputs!AQ52:$AY$52,AS8:$BA$8,OFFSET('helper calculation'!AS64:$BA$64,AR3-1,0),OFFSET('helper calculation'!AS394:$BA$394,AR3-1,0))*$C$12</f>
        <v>0</v>
      </c>
      <c r="AS12" s="370">
        <f ca="1">SUMPRODUCT(POWER((1+OFFSET('helper calculation'!AS4:$AZ$4,AS3-1,0)),-AS3:$AZ$3-1+AS3),Inputs!AR52:$AY$52,AT8:$BA$8,OFFSET('helper calculation'!AT64:$BA$64,AS3-1,0),OFFSET('helper calculation'!AT394:$BA$394,AS3-1,0))*$C$12</f>
        <v>0</v>
      </c>
      <c r="AT12" s="370">
        <f ca="1">SUMPRODUCT(POWER((1+OFFSET('helper calculation'!AT4:$AZ$4,AT3-1,0)),-AT3:$AZ$3-1+AT3),Inputs!AS52:$AY$52,AU8:$BA$8,OFFSET('helper calculation'!AU64:$BA$64,AT3-1,0),OFFSET('helper calculation'!AU394:$BA$394,AT3-1,0))*$C$12</f>
        <v>0</v>
      </c>
      <c r="AU12" s="370">
        <f ca="1">SUMPRODUCT(POWER((1+OFFSET('helper calculation'!AU4:$AZ$4,AU3-1,0)),-AU3:$AZ$3-1+AU3),Inputs!AT52:$AY$52,AV8:$BA$8,OFFSET('helper calculation'!AV64:$BA$64,AU3-1,0),OFFSET('helper calculation'!AV394:$BA$394,AU3-1,0))*$C$12</f>
        <v>0</v>
      </c>
      <c r="AV12" s="370">
        <f ca="1">SUMPRODUCT(POWER((1+OFFSET('helper calculation'!AV4:$AZ$4,AV3-1,0)),-AV3:$AZ$3-1+AV3),Inputs!AU52:$AY$52,AW8:$BA$8,OFFSET('helper calculation'!AW64:$BA$64,AV3-1,0),OFFSET('helper calculation'!AW394:$BA$394,AV3-1,0))*$C$12</f>
        <v>0</v>
      </c>
      <c r="AW12" s="370">
        <f ca="1">SUMPRODUCT(POWER((1+OFFSET('helper calculation'!AW4:$AZ$4,AW3-1,0)),-AW3:$AZ$3-1+AW3),Inputs!AV52:$AY$52,AX8:$BA$8,OFFSET('helper calculation'!AX64:$BA$64,AW3-1,0),OFFSET('helper calculation'!AX394:$BA$394,AW3-1,0))*$C$12</f>
        <v>0</v>
      </c>
      <c r="AX12" s="370">
        <f ca="1">SUMPRODUCT(POWER((1+OFFSET('helper calculation'!AX4:$AZ$4,AX3-1,0)),-AX3:$AZ$3-1+AX3),Inputs!AW52:$AY$52,AY8:$BA$8,OFFSET('helper calculation'!AY64:$BA$64,AX3-1,0),OFFSET('helper calculation'!AY394:$BA$394,AX3-1,0))*$C$12</f>
        <v>0</v>
      </c>
      <c r="AY12" s="370">
        <f ca="1">SUMPRODUCT(POWER((1+OFFSET('helper calculation'!AY4:$AZ$4,AY3-1,0)),-AY3:$AZ$3-1+AY3),Inputs!AX52:$AY$52,AZ8:$BA$8,OFFSET('helper calculation'!AZ64:$BA$64,AY3-1,0),OFFSET('helper calculation'!AZ394:$BA$394,AY3-1,0))*$C$12</f>
        <v>0</v>
      </c>
      <c r="AZ12" s="370">
        <f ca="1">SUMPRODUCT(POWER((1+OFFSET('helper calculation'!AZ4:$AZ$4,AZ3-1,0)),-AZ3:$AZ$3-1+AZ3),Inputs!AY52:$AY$52,BA8:$BA$8,OFFSET('helper calculation'!BA64:$BA$64,AZ3-1,0),OFFSET('helper calculation'!BA394:$BA$394,AZ3-1,0))*$C$12</f>
        <v>0</v>
      </c>
      <c r="BA12" s="370">
        <f ca="1">SUMPRODUCT(POWER((1+OFFSET('helper calculation'!$AZ4:BA$4,BA3-1,0)),-$AZ3:BA$3-1+BA3),Inputs!$AY52:AZ$52,$BA8:BB$8,OFFSET('helper calculation'!$BA64:BB$64,BA3-1,0),OFFSET('helper calculation'!$BA394:BB$394,BA3-1,0))*$C$12</f>
        <v>0</v>
      </c>
    </row>
    <row r="13" spans="1:53">
      <c r="A13" s="371"/>
      <c r="B13" s="372" t="s">
        <v>460</v>
      </c>
      <c r="C13" s="373">
        <f>Overheads_Life</f>
        <v>0</v>
      </c>
      <c r="D13" s="374">
        <f ca="1">$C$13*D12</f>
        <v>0</v>
      </c>
      <c r="E13" s="374">
        <f t="shared" ref="E13:BA13" ca="1" si="1">$C$13*E12</f>
        <v>0</v>
      </c>
      <c r="F13" s="374">
        <f t="shared" ca="1" si="1"/>
        <v>0</v>
      </c>
      <c r="G13" s="374">
        <f t="shared" ca="1" si="1"/>
        <v>0</v>
      </c>
      <c r="H13" s="374">
        <f t="shared" ca="1" si="1"/>
        <v>0</v>
      </c>
      <c r="I13" s="374">
        <f t="shared" ca="1" si="1"/>
        <v>0</v>
      </c>
      <c r="J13" s="374">
        <f t="shared" ca="1" si="1"/>
        <v>0</v>
      </c>
      <c r="K13" s="374">
        <f t="shared" ca="1" si="1"/>
        <v>0</v>
      </c>
      <c r="L13" s="374">
        <f t="shared" ca="1" si="1"/>
        <v>0</v>
      </c>
      <c r="M13" s="374">
        <f t="shared" ca="1" si="1"/>
        <v>0</v>
      </c>
      <c r="N13" s="374">
        <f t="shared" ca="1" si="1"/>
        <v>0</v>
      </c>
      <c r="O13" s="374">
        <f t="shared" ca="1" si="1"/>
        <v>0</v>
      </c>
      <c r="P13" s="374">
        <f t="shared" ca="1" si="1"/>
        <v>0</v>
      </c>
      <c r="Q13" s="374">
        <f t="shared" ca="1" si="1"/>
        <v>0</v>
      </c>
      <c r="R13" s="374">
        <f t="shared" ca="1" si="1"/>
        <v>0</v>
      </c>
      <c r="S13" s="374">
        <f t="shared" ca="1" si="1"/>
        <v>0</v>
      </c>
      <c r="T13" s="374">
        <f t="shared" ca="1" si="1"/>
        <v>0</v>
      </c>
      <c r="U13" s="374">
        <f t="shared" ca="1" si="1"/>
        <v>0</v>
      </c>
      <c r="V13" s="374">
        <f t="shared" ca="1" si="1"/>
        <v>0</v>
      </c>
      <c r="W13" s="374">
        <f t="shared" ca="1" si="1"/>
        <v>0</v>
      </c>
      <c r="X13" s="374">
        <f t="shared" ca="1" si="1"/>
        <v>0</v>
      </c>
      <c r="Y13" s="374">
        <f t="shared" ca="1" si="1"/>
        <v>0</v>
      </c>
      <c r="Z13" s="374">
        <f t="shared" ca="1" si="1"/>
        <v>0</v>
      </c>
      <c r="AA13" s="374">
        <f t="shared" ca="1" si="1"/>
        <v>0</v>
      </c>
      <c r="AB13" s="374">
        <f t="shared" ca="1" si="1"/>
        <v>0</v>
      </c>
      <c r="AC13" s="374">
        <f t="shared" ca="1" si="1"/>
        <v>0</v>
      </c>
      <c r="AD13" s="374">
        <f t="shared" ca="1" si="1"/>
        <v>0</v>
      </c>
      <c r="AE13" s="374">
        <f t="shared" ca="1" si="1"/>
        <v>0</v>
      </c>
      <c r="AF13" s="374">
        <f t="shared" ca="1" si="1"/>
        <v>0</v>
      </c>
      <c r="AG13" s="374">
        <f t="shared" ca="1" si="1"/>
        <v>0</v>
      </c>
      <c r="AH13" s="374">
        <f t="shared" ca="1" si="1"/>
        <v>0</v>
      </c>
      <c r="AI13" s="374">
        <f t="shared" ca="1" si="1"/>
        <v>0</v>
      </c>
      <c r="AJ13" s="374">
        <f t="shared" ca="1" si="1"/>
        <v>0</v>
      </c>
      <c r="AK13" s="374">
        <f t="shared" ca="1" si="1"/>
        <v>0</v>
      </c>
      <c r="AL13" s="374">
        <f t="shared" ca="1" si="1"/>
        <v>0</v>
      </c>
      <c r="AM13" s="374">
        <f t="shared" ca="1" si="1"/>
        <v>0</v>
      </c>
      <c r="AN13" s="374">
        <f t="shared" ca="1" si="1"/>
        <v>0</v>
      </c>
      <c r="AO13" s="374">
        <f t="shared" ca="1" si="1"/>
        <v>0</v>
      </c>
      <c r="AP13" s="374">
        <f t="shared" ca="1" si="1"/>
        <v>0</v>
      </c>
      <c r="AQ13" s="374">
        <f t="shared" ca="1" si="1"/>
        <v>0</v>
      </c>
      <c r="AR13" s="374">
        <f t="shared" ca="1" si="1"/>
        <v>0</v>
      </c>
      <c r="AS13" s="374">
        <f t="shared" ca="1" si="1"/>
        <v>0</v>
      </c>
      <c r="AT13" s="374">
        <f t="shared" ca="1" si="1"/>
        <v>0</v>
      </c>
      <c r="AU13" s="374">
        <f t="shared" ca="1" si="1"/>
        <v>0</v>
      </c>
      <c r="AV13" s="374">
        <f t="shared" ca="1" si="1"/>
        <v>0</v>
      </c>
      <c r="AW13" s="374">
        <f t="shared" ca="1" si="1"/>
        <v>0</v>
      </c>
      <c r="AX13" s="374">
        <f t="shared" ca="1" si="1"/>
        <v>0</v>
      </c>
      <c r="AY13" s="374">
        <f t="shared" ca="1" si="1"/>
        <v>0</v>
      </c>
      <c r="AZ13" s="374">
        <f t="shared" ca="1" si="1"/>
        <v>0</v>
      </c>
      <c r="BA13" s="374">
        <f t="shared" ca="1" si="1"/>
        <v>0</v>
      </c>
    </row>
    <row r="14" spans="1:53">
      <c r="A14" s="371"/>
      <c r="B14" s="372" t="s">
        <v>461</v>
      </c>
      <c r="C14" s="373"/>
      <c r="D14" s="374">
        <f ca="1">-directVC(D12,D$5,Result_in_ER_Rate,Partner_Direct_VC_Rate)</f>
        <v>0</v>
      </c>
      <c r="E14" s="374">
        <f t="shared" ref="E14:AI14" ca="1" si="2">-directVC(E12,E$5,Result_in_ER_Rate,Partner_Direct_VC_Rate)</f>
        <v>0</v>
      </c>
      <c r="F14" s="374">
        <f t="shared" ca="1" si="2"/>
        <v>0</v>
      </c>
      <c r="G14" s="374">
        <f t="shared" ca="1" si="2"/>
        <v>0</v>
      </c>
      <c r="H14" s="374">
        <f t="shared" ca="1" si="2"/>
        <v>0</v>
      </c>
      <c r="I14" s="374">
        <f t="shared" ca="1" si="2"/>
        <v>0</v>
      </c>
      <c r="J14" s="374">
        <f t="shared" ca="1" si="2"/>
        <v>0</v>
      </c>
      <c r="K14" s="374">
        <f t="shared" ca="1" si="2"/>
        <v>0</v>
      </c>
      <c r="L14" s="374">
        <f t="shared" ca="1" si="2"/>
        <v>0</v>
      </c>
      <c r="M14" s="374">
        <f t="shared" ca="1" si="2"/>
        <v>0</v>
      </c>
      <c r="N14" s="374">
        <f t="shared" ca="1" si="2"/>
        <v>0</v>
      </c>
      <c r="O14" s="374">
        <f t="shared" ca="1" si="2"/>
        <v>0</v>
      </c>
      <c r="P14" s="374">
        <f t="shared" ca="1" si="2"/>
        <v>0</v>
      </c>
      <c r="Q14" s="374">
        <f t="shared" ca="1" si="2"/>
        <v>0</v>
      </c>
      <c r="R14" s="374">
        <f t="shared" ca="1" si="2"/>
        <v>0</v>
      </c>
      <c r="S14" s="374">
        <f t="shared" ca="1" si="2"/>
        <v>0</v>
      </c>
      <c r="T14" s="374">
        <f t="shared" ca="1" si="2"/>
        <v>0</v>
      </c>
      <c r="U14" s="374">
        <f t="shared" ca="1" si="2"/>
        <v>0</v>
      </c>
      <c r="V14" s="374">
        <f t="shared" ca="1" si="2"/>
        <v>0</v>
      </c>
      <c r="W14" s="374">
        <f t="shared" ca="1" si="2"/>
        <v>0</v>
      </c>
      <c r="X14" s="374">
        <f t="shared" ca="1" si="2"/>
        <v>0</v>
      </c>
      <c r="Y14" s="374">
        <f t="shared" ca="1" si="2"/>
        <v>0</v>
      </c>
      <c r="Z14" s="374">
        <f t="shared" ca="1" si="2"/>
        <v>0</v>
      </c>
      <c r="AA14" s="374">
        <f t="shared" ca="1" si="2"/>
        <v>0</v>
      </c>
      <c r="AB14" s="374">
        <f t="shared" ca="1" si="2"/>
        <v>0</v>
      </c>
      <c r="AC14" s="374">
        <f t="shared" ca="1" si="2"/>
        <v>0</v>
      </c>
      <c r="AD14" s="374">
        <f t="shared" ca="1" si="2"/>
        <v>0</v>
      </c>
      <c r="AE14" s="374">
        <f t="shared" ca="1" si="2"/>
        <v>0</v>
      </c>
      <c r="AF14" s="374">
        <f t="shared" ca="1" si="2"/>
        <v>0</v>
      </c>
      <c r="AG14" s="374">
        <f t="shared" ca="1" si="2"/>
        <v>0</v>
      </c>
      <c r="AH14" s="374">
        <f t="shared" ca="1" si="2"/>
        <v>0</v>
      </c>
      <c r="AI14" s="374">
        <f t="shared" ca="1" si="2"/>
        <v>0</v>
      </c>
      <c r="AJ14" s="374">
        <f t="shared" ref="AJ14:BA14" ca="1" si="3">-directVC(AJ12,AJ$5,Result_in_ER_Rate,Partner_Direct_VC_Rate)</f>
        <v>0</v>
      </c>
      <c r="AK14" s="374">
        <f t="shared" ca="1" si="3"/>
        <v>0</v>
      </c>
      <c r="AL14" s="374">
        <f t="shared" ca="1" si="3"/>
        <v>0</v>
      </c>
      <c r="AM14" s="374">
        <f t="shared" ca="1" si="3"/>
        <v>0</v>
      </c>
      <c r="AN14" s="374">
        <f t="shared" ca="1" si="3"/>
        <v>0</v>
      </c>
      <c r="AO14" s="374">
        <f t="shared" ca="1" si="3"/>
        <v>0</v>
      </c>
      <c r="AP14" s="374">
        <f t="shared" ca="1" si="3"/>
        <v>0</v>
      </c>
      <c r="AQ14" s="374">
        <f t="shared" ca="1" si="3"/>
        <v>0</v>
      </c>
      <c r="AR14" s="374">
        <f t="shared" ca="1" si="3"/>
        <v>0</v>
      </c>
      <c r="AS14" s="374">
        <f t="shared" ca="1" si="3"/>
        <v>0</v>
      </c>
      <c r="AT14" s="374">
        <f t="shared" ca="1" si="3"/>
        <v>0</v>
      </c>
      <c r="AU14" s="374">
        <f t="shared" ca="1" si="3"/>
        <v>0</v>
      </c>
      <c r="AV14" s="374">
        <f t="shared" ca="1" si="3"/>
        <v>0</v>
      </c>
      <c r="AW14" s="374">
        <f t="shared" ca="1" si="3"/>
        <v>0</v>
      </c>
      <c r="AX14" s="374">
        <f t="shared" ca="1" si="3"/>
        <v>0</v>
      </c>
      <c r="AY14" s="374">
        <f t="shared" ca="1" si="3"/>
        <v>0</v>
      </c>
      <c r="AZ14" s="374">
        <f t="shared" ca="1" si="3"/>
        <v>0</v>
      </c>
      <c r="BA14" s="374">
        <f t="shared" ca="1" si="3"/>
        <v>0</v>
      </c>
    </row>
    <row r="15" spans="1:53">
      <c r="A15" s="371"/>
      <c r="B15" s="372" t="s">
        <v>462</v>
      </c>
      <c r="C15" s="373"/>
      <c r="D15" s="374">
        <f t="shared" ref="D15:AI15" ca="1" si="4">-deferredVC(D12,D$5,Result_in_ER_Rate,Partner_Deffered_VC_Rate)</f>
        <v>0</v>
      </c>
      <c r="E15" s="374">
        <f t="shared" ca="1" si="4"/>
        <v>0</v>
      </c>
      <c r="F15" s="374">
        <f t="shared" ca="1" si="4"/>
        <v>0</v>
      </c>
      <c r="G15" s="374">
        <f t="shared" ca="1" si="4"/>
        <v>0</v>
      </c>
      <c r="H15" s="374">
        <f t="shared" ca="1" si="4"/>
        <v>0</v>
      </c>
      <c r="I15" s="374">
        <f t="shared" ca="1" si="4"/>
        <v>0</v>
      </c>
      <c r="J15" s="374">
        <f t="shared" ca="1" si="4"/>
        <v>0</v>
      </c>
      <c r="K15" s="374">
        <f t="shared" ca="1" si="4"/>
        <v>0</v>
      </c>
      <c r="L15" s="374">
        <f t="shared" ca="1" si="4"/>
        <v>0</v>
      </c>
      <c r="M15" s="374">
        <f t="shared" ca="1" si="4"/>
        <v>0</v>
      </c>
      <c r="N15" s="374">
        <f t="shared" ca="1" si="4"/>
        <v>0</v>
      </c>
      <c r="O15" s="374">
        <f t="shared" ca="1" si="4"/>
        <v>0</v>
      </c>
      <c r="P15" s="374">
        <f t="shared" ca="1" si="4"/>
        <v>0</v>
      </c>
      <c r="Q15" s="374">
        <f t="shared" ca="1" si="4"/>
        <v>0</v>
      </c>
      <c r="R15" s="374">
        <f t="shared" ca="1" si="4"/>
        <v>0</v>
      </c>
      <c r="S15" s="374">
        <f t="shared" ca="1" si="4"/>
        <v>0</v>
      </c>
      <c r="T15" s="374">
        <f t="shared" ca="1" si="4"/>
        <v>0</v>
      </c>
      <c r="U15" s="374">
        <f t="shared" ca="1" si="4"/>
        <v>0</v>
      </c>
      <c r="V15" s="374">
        <f t="shared" ca="1" si="4"/>
        <v>0</v>
      </c>
      <c r="W15" s="374">
        <f t="shared" ca="1" si="4"/>
        <v>0</v>
      </c>
      <c r="X15" s="374">
        <f t="shared" ca="1" si="4"/>
        <v>0</v>
      </c>
      <c r="Y15" s="374">
        <f t="shared" ca="1" si="4"/>
        <v>0</v>
      </c>
      <c r="Z15" s="374">
        <f t="shared" ca="1" si="4"/>
        <v>0</v>
      </c>
      <c r="AA15" s="374">
        <f t="shared" ca="1" si="4"/>
        <v>0</v>
      </c>
      <c r="AB15" s="374">
        <f t="shared" ca="1" si="4"/>
        <v>0</v>
      </c>
      <c r="AC15" s="374">
        <f t="shared" ca="1" si="4"/>
        <v>0</v>
      </c>
      <c r="AD15" s="374">
        <f t="shared" ca="1" si="4"/>
        <v>0</v>
      </c>
      <c r="AE15" s="374">
        <f t="shared" ca="1" si="4"/>
        <v>0</v>
      </c>
      <c r="AF15" s="374">
        <f t="shared" ca="1" si="4"/>
        <v>0</v>
      </c>
      <c r="AG15" s="374">
        <f t="shared" ca="1" si="4"/>
        <v>0</v>
      </c>
      <c r="AH15" s="374">
        <f t="shared" ca="1" si="4"/>
        <v>0</v>
      </c>
      <c r="AI15" s="374">
        <f t="shared" ca="1" si="4"/>
        <v>0</v>
      </c>
      <c r="AJ15" s="374">
        <f t="shared" ref="AJ15:BA15" ca="1" si="5">-deferredVC(AJ12,AJ$5,Result_in_ER_Rate,Partner_Deffered_VC_Rate)</f>
        <v>0</v>
      </c>
      <c r="AK15" s="374">
        <f t="shared" ca="1" si="5"/>
        <v>0</v>
      </c>
      <c r="AL15" s="374">
        <f t="shared" ca="1" si="5"/>
        <v>0</v>
      </c>
      <c r="AM15" s="374">
        <f t="shared" ca="1" si="5"/>
        <v>0</v>
      </c>
      <c r="AN15" s="374">
        <f t="shared" ca="1" si="5"/>
        <v>0</v>
      </c>
      <c r="AO15" s="374">
        <f t="shared" ca="1" si="5"/>
        <v>0</v>
      </c>
      <c r="AP15" s="374">
        <f t="shared" ca="1" si="5"/>
        <v>0</v>
      </c>
      <c r="AQ15" s="374">
        <f t="shared" ca="1" si="5"/>
        <v>0</v>
      </c>
      <c r="AR15" s="374">
        <f t="shared" ca="1" si="5"/>
        <v>0</v>
      </c>
      <c r="AS15" s="374">
        <f t="shared" ca="1" si="5"/>
        <v>0</v>
      </c>
      <c r="AT15" s="374">
        <f t="shared" ca="1" si="5"/>
        <v>0</v>
      </c>
      <c r="AU15" s="374">
        <f t="shared" ca="1" si="5"/>
        <v>0</v>
      </c>
      <c r="AV15" s="374">
        <f t="shared" ca="1" si="5"/>
        <v>0</v>
      </c>
      <c r="AW15" s="374">
        <f t="shared" ca="1" si="5"/>
        <v>0</v>
      </c>
      <c r="AX15" s="374">
        <f t="shared" ca="1" si="5"/>
        <v>0</v>
      </c>
      <c r="AY15" s="374">
        <f t="shared" ca="1" si="5"/>
        <v>0</v>
      </c>
      <c r="AZ15" s="374">
        <f t="shared" ca="1" si="5"/>
        <v>0</v>
      </c>
      <c r="BA15" s="374">
        <f t="shared" ca="1" si="5"/>
        <v>0</v>
      </c>
    </row>
    <row r="16" spans="1:53">
      <c r="A16" s="371"/>
      <c r="B16" s="372" t="s">
        <v>463</v>
      </c>
      <c r="C16" s="373"/>
      <c r="D16" s="374">
        <f ca="1">-equalizationreserve(D12,D$5,Inputs!C$57,Partner_Deffered_VC_Rate)</f>
        <v>0</v>
      </c>
      <c r="E16" s="374">
        <f ca="1">-equalizationreserve(E12,E$5,Inputs!D$57,Partner_Deffered_VC_Rate)</f>
        <v>0</v>
      </c>
      <c r="F16" s="374">
        <f ca="1">-equalizationreserve(F12,F$5,Inputs!E$57,Partner_Deffered_VC_Rate)</f>
        <v>0</v>
      </c>
      <c r="G16" s="374">
        <f ca="1">-equalizationreserve(G12,G$5,Inputs!F$57,Partner_Deffered_VC_Rate)</f>
        <v>0</v>
      </c>
      <c r="H16" s="374">
        <f ca="1">-equalizationreserve(H12,H$5,Inputs!G$57,Partner_Deffered_VC_Rate)</f>
        <v>0</v>
      </c>
      <c r="I16" s="374">
        <f ca="1">-equalizationreserve(I12,I$5,Inputs!H$57,Partner_Deffered_VC_Rate)</f>
        <v>0</v>
      </c>
      <c r="J16" s="374">
        <f ca="1">-equalizationreserve(J12,J$5,Inputs!I$57,Partner_Deffered_VC_Rate)</f>
        <v>0</v>
      </c>
      <c r="K16" s="374">
        <f ca="1">-equalizationreserve(K12,K$5,Inputs!J$57,Partner_Deffered_VC_Rate)</f>
        <v>0</v>
      </c>
      <c r="L16" s="374">
        <f ca="1">-equalizationreserve(L12,L$5,Inputs!K$57,Partner_Deffered_VC_Rate)</f>
        <v>0</v>
      </c>
      <c r="M16" s="374">
        <f ca="1">-equalizationreserve(M12,M$5,Inputs!L$57,Partner_Deffered_VC_Rate)</f>
        <v>0</v>
      </c>
      <c r="N16" s="374">
        <f ca="1">-equalizationreserve(N12,N$5,Inputs!M$57,Partner_Deffered_VC_Rate)</f>
        <v>0</v>
      </c>
      <c r="O16" s="374">
        <f ca="1">-equalizationreserve(O12,O$5,Inputs!N$57,Partner_Deffered_VC_Rate)</f>
        <v>0</v>
      </c>
      <c r="P16" s="374">
        <f ca="1">-equalizationreserve(P12,P$5,Inputs!O$57,Partner_Deffered_VC_Rate)</f>
        <v>0</v>
      </c>
      <c r="Q16" s="374">
        <f ca="1">-equalizationreserve(Q12,Q$5,Inputs!P$57,Partner_Deffered_VC_Rate)</f>
        <v>0</v>
      </c>
      <c r="R16" s="374">
        <f ca="1">-equalizationreserve(R12,R$5,Inputs!Q$57,Partner_Deffered_VC_Rate)</f>
        <v>0</v>
      </c>
      <c r="S16" s="374">
        <f ca="1">-equalizationreserve(S12,S$5,Inputs!R$57,Partner_Deffered_VC_Rate)</f>
        <v>0</v>
      </c>
      <c r="T16" s="374">
        <f ca="1">-equalizationreserve(T12,T$5,Inputs!S$57,Partner_Deffered_VC_Rate)</f>
        <v>0</v>
      </c>
      <c r="U16" s="374">
        <f ca="1">-equalizationreserve(U12,U$5,Inputs!T$57,Partner_Deffered_VC_Rate)</f>
        <v>0</v>
      </c>
      <c r="V16" s="374">
        <f ca="1">-equalizationreserve(V12,V$5,Inputs!U$57,Partner_Deffered_VC_Rate)</f>
        <v>0</v>
      </c>
      <c r="W16" s="374">
        <f ca="1">-equalizationreserve(W12,W$5,Inputs!V$57,Partner_Deffered_VC_Rate)</f>
        <v>0</v>
      </c>
      <c r="X16" s="374">
        <f ca="1">-equalizationreserve(X12,X$5,Inputs!W$57,Partner_Deffered_VC_Rate)</f>
        <v>0</v>
      </c>
      <c r="Y16" s="374">
        <f ca="1">-equalizationreserve(Y12,Y$5,Inputs!X$57,Partner_Deffered_VC_Rate)</f>
        <v>0</v>
      </c>
      <c r="Z16" s="374">
        <f ca="1">-equalizationreserve(Z12,Z$5,Inputs!Y$57,Partner_Deffered_VC_Rate)</f>
        <v>0</v>
      </c>
      <c r="AA16" s="374">
        <f ca="1">-equalizationreserve(AA12,AA$5,Inputs!Z$57,Partner_Deffered_VC_Rate)</f>
        <v>0</v>
      </c>
      <c r="AB16" s="374">
        <f ca="1">-equalizationreserve(AB12,AB$5,Inputs!AA$57,Partner_Deffered_VC_Rate)</f>
        <v>0</v>
      </c>
      <c r="AC16" s="374">
        <f ca="1">-equalizationreserve(AC12,AC$5,Inputs!AB$57,Partner_Deffered_VC_Rate)</f>
        <v>0</v>
      </c>
      <c r="AD16" s="374">
        <f ca="1">-equalizationreserve(AD12,AD$5,Inputs!AC$57,Partner_Deffered_VC_Rate)</f>
        <v>0</v>
      </c>
      <c r="AE16" s="374">
        <f ca="1">-equalizationreserve(AE12,AE$5,Inputs!AD$57,Partner_Deffered_VC_Rate)</f>
        <v>0</v>
      </c>
      <c r="AF16" s="374">
        <f ca="1">-equalizationreserve(AF12,AF$5,Inputs!AE$57,Partner_Deffered_VC_Rate)</f>
        <v>0</v>
      </c>
      <c r="AG16" s="374">
        <f ca="1">-equalizationreserve(AG12,AG$5,Inputs!AF$57,Partner_Deffered_VC_Rate)</f>
        <v>0</v>
      </c>
      <c r="AH16" s="374">
        <f ca="1">-equalizationreserve(AH12,AH$5,Inputs!AG$57,Partner_Deffered_VC_Rate)</f>
        <v>0</v>
      </c>
      <c r="AI16" s="374">
        <f ca="1">-equalizationreserve(AI12,AI$5,Inputs!AH$57,Partner_Deffered_VC_Rate)</f>
        <v>0</v>
      </c>
      <c r="AJ16" s="374">
        <f ca="1">-equalizationreserve(AJ12,AJ$5,Inputs!AI$57,Partner_Deffered_VC_Rate)</f>
        <v>0</v>
      </c>
      <c r="AK16" s="374">
        <f ca="1">-equalizationreserve(AK12,AK$5,Inputs!AJ$57,Partner_Deffered_VC_Rate)</f>
        <v>0</v>
      </c>
      <c r="AL16" s="374">
        <f ca="1">-equalizationreserve(AL12,AL$5,Inputs!AK$57,Partner_Deffered_VC_Rate)</f>
        <v>0</v>
      </c>
      <c r="AM16" s="374">
        <f ca="1">-equalizationreserve(AM12,AM$5,Inputs!AL$57,Partner_Deffered_VC_Rate)</f>
        <v>0</v>
      </c>
      <c r="AN16" s="374">
        <f ca="1">-equalizationreserve(AN12,AN$5,Inputs!AM$57,Partner_Deffered_VC_Rate)</f>
        <v>0</v>
      </c>
      <c r="AO16" s="374">
        <f ca="1">-equalizationreserve(AO12,AO$5,Inputs!AN$57,Partner_Deffered_VC_Rate)</f>
        <v>0</v>
      </c>
      <c r="AP16" s="374">
        <f ca="1">-equalizationreserve(AP12,AP$5,Inputs!AO$57,Partner_Deffered_VC_Rate)</f>
        <v>0</v>
      </c>
      <c r="AQ16" s="374">
        <f ca="1">-equalizationreserve(AQ12,AQ$5,Inputs!AP$57,Partner_Deffered_VC_Rate)</f>
        <v>0</v>
      </c>
      <c r="AR16" s="374">
        <f ca="1">-equalizationreserve(AR12,AR$5,Inputs!AQ$57,Partner_Deffered_VC_Rate)</f>
        <v>0</v>
      </c>
      <c r="AS16" s="374">
        <f ca="1">-equalizationreserve(AS12,AS$5,Inputs!AR$57,Partner_Deffered_VC_Rate)</f>
        <v>0</v>
      </c>
      <c r="AT16" s="374">
        <f ca="1">-equalizationreserve(AT12,AT$5,Inputs!AS$57,Partner_Deffered_VC_Rate)</f>
        <v>0</v>
      </c>
      <c r="AU16" s="374">
        <f ca="1">-equalizationreserve(AU12,AU$5,Inputs!AT$57,Partner_Deffered_VC_Rate)</f>
        <v>0</v>
      </c>
      <c r="AV16" s="374">
        <f ca="1">-equalizationreserve(AV12,AV$5,Inputs!AU$57,Partner_Deffered_VC_Rate)</f>
        <v>0</v>
      </c>
      <c r="AW16" s="374">
        <f ca="1">-equalizationreserve(AW12,AW$5,Inputs!AV$57,Partner_Deffered_VC_Rate)</f>
        <v>0</v>
      </c>
      <c r="AX16" s="374">
        <f ca="1">-equalizationreserve(AX12,AX$5,Inputs!AW$57,Partner_Deffered_VC_Rate)</f>
        <v>0</v>
      </c>
      <c r="AY16" s="374">
        <f ca="1">-equalizationreserve(AY12,AY$5,Inputs!AX$57,Partner_Deffered_VC_Rate)</f>
        <v>0</v>
      </c>
      <c r="AZ16" s="374">
        <f ca="1">-equalizationreserve(AZ12,AZ$5,Inputs!AY$57,Partner_Deffered_VC_Rate)</f>
        <v>0</v>
      </c>
      <c r="BA16" s="374">
        <f ca="1">-equalizationreserve(BA12,BA$5,Inputs!AZ$57,Partner_Deffered_VC_Rate)</f>
        <v>0</v>
      </c>
    </row>
    <row r="17" spans="1:86">
      <c r="A17" s="375"/>
      <c r="B17" s="372" t="s">
        <v>464</v>
      </c>
      <c r="C17" s="376"/>
      <c r="D17" s="377">
        <f ca="1">-LCF(D12,D$5,Inputs!C$57,Partner_Deffered_VC_Rate,IF(Loss_Carry_Forward="Yes",1,0))</f>
        <v>0</v>
      </c>
      <c r="E17" s="377">
        <f ca="1">-LCF(E12,E$5,Inputs!D$57,Partner_Deffered_VC_Rate,IF(Loss_Carry_Forward="Yes",1,0))</f>
        <v>0</v>
      </c>
      <c r="F17" s="377">
        <f ca="1">-LCF(F12,F$5,Inputs!E$57,Partner_Deffered_VC_Rate,IF(Loss_Carry_Forward="Yes",1,0))</f>
        <v>0</v>
      </c>
      <c r="G17" s="377">
        <f ca="1">-LCF(G12,G$5,Inputs!F$57,Partner_Deffered_VC_Rate,IF(Loss_Carry_Forward="Yes",1,0))</f>
        <v>0</v>
      </c>
      <c r="H17" s="377">
        <f ca="1">-LCF(H12,H$5,Inputs!G$57,Partner_Deffered_VC_Rate,IF(Loss_Carry_Forward="Yes",1,0))</f>
        <v>0</v>
      </c>
      <c r="I17" s="377">
        <f ca="1">-LCF(I12,I$5,Inputs!H$57,Partner_Deffered_VC_Rate,IF(Loss_Carry_Forward="Yes",1,0))</f>
        <v>0</v>
      </c>
      <c r="J17" s="377">
        <f ca="1">-LCF(J12,J$5,Inputs!I$57,Partner_Deffered_VC_Rate,IF(Loss_Carry_Forward="Yes",1,0))</f>
        <v>0</v>
      </c>
      <c r="K17" s="377">
        <f ca="1">-LCF(K12,K$5,Inputs!J$57,Partner_Deffered_VC_Rate,IF(Loss_Carry_Forward="Yes",1,0))</f>
        <v>0</v>
      </c>
      <c r="L17" s="377">
        <f ca="1">-LCF(L12,L$5,Inputs!K$57,Partner_Deffered_VC_Rate,IF(Loss_Carry_Forward="Yes",1,0))</f>
        <v>0</v>
      </c>
      <c r="M17" s="377">
        <f ca="1">-LCF(M12,M$5,Inputs!L$57,Partner_Deffered_VC_Rate,IF(Loss_Carry_Forward="Yes",1,0))</f>
        <v>0</v>
      </c>
      <c r="N17" s="377">
        <f ca="1">-LCF(N12,N$5,Inputs!M$57,Partner_Deffered_VC_Rate,IF(Loss_Carry_Forward="Yes",1,0))</f>
        <v>0</v>
      </c>
      <c r="O17" s="377">
        <f ca="1">-LCF(O12,O$5,Inputs!N$57,Partner_Deffered_VC_Rate,IF(Loss_Carry_Forward="Yes",1,0))</f>
        <v>0</v>
      </c>
      <c r="P17" s="377">
        <f ca="1">-LCF(P12,P$5,Inputs!O$57,Partner_Deffered_VC_Rate,IF(Loss_Carry_Forward="Yes",1,0))</f>
        <v>0</v>
      </c>
      <c r="Q17" s="377">
        <f ca="1">-LCF(Q12,Q$5,Inputs!P$57,Partner_Deffered_VC_Rate,IF(Loss_Carry_Forward="Yes",1,0))</f>
        <v>0</v>
      </c>
      <c r="R17" s="377">
        <f ca="1">-LCF(R12,R$5,Inputs!Q$57,Partner_Deffered_VC_Rate,IF(Loss_Carry_Forward="Yes",1,0))</f>
        <v>0</v>
      </c>
      <c r="S17" s="377">
        <f ca="1">-LCF(S12,S$5,Inputs!R$57,Partner_Deffered_VC_Rate,IF(Loss_Carry_Forward="Yes",1,0))</f>
        <v>0</v>
      </c>
      <c r="T17" s="377">
        <f ca="1">-LCF(T12,T$5,Inputs!S$57,Partner_Deffered_VC_Rate,IF(Loss_Carry_Forward="Yes",1,0))</f>
        <v>0</v>
      </c>
      <c r="U17" s="377">
        <f ca="1">-LCF(U12,U$5,Inputs!T$57,Partner_Deffered_VC_Rate,IF(Loss_Carry_Forward="Yes",1,0))</f>
        <v>0</v>
      </c>
      <c r="V17" s="377">
        <f ca="1">-LCF(V12,V$5,Inputs!U$57,Partner_Deffered_VC_Rate,IF(Loss_Carry_Forward="Yes",1,0))</f>
        <v>0</v>
      </c>
      <c r="W17" s="377">
        <f ca="1">-LCF(W12,W$5,Inputs!V$57,Partner_Deffered_VC_Rate,IF(Loss_Carry_Forward="Yes",1,0))</f>
        <v>0</v>
      </c>
      <c r="X17" s="377">
        <f ca="1">-LCF(X12,X$5,Inputs!W$57,Partner_Deffered_VC_Rate,IF(Loss_Carry_Forward="Yes",1,0))</f>
        <v>0</v>
      </c>
      <c r="Y17" s="377">
        <f ca="1">-LCF(Y12,Y$5,Inputs!X$57,Partner_Deffered_VC_Rate,IF(Loss_Carry_Forward="Yes",1,0))</f>
        <v>0</v>
      </c>
      <c r="Z17" s="377">
        <f ca="1">-LCF(Z12,Z$5,Inputs!Y$57,Partner_Deffered_VC_Rate,IF(Loss_Carry_Forward="Yes",1,0))</f>
        <v>0</v>
      </c>
      <c r="AA17" s="377">
        <f ca="1">-LCF(AA12,AA$5,Inputs!Z$57,Partner_Deffered_VC_Rate,IF(Loss_Carry_Forward="Yes",1,0))</f>
        <v>0</v>
      </c>
      <c r="AB17" s="377">
        <f ca="1">-LCF(AB12,AB$5,Inputs!AA$57,Partner_Deffered_VC_Rate,IF(Loss_Carry_Forward="Yes",1,0))</f>
        <v>0</v>
      </c>
      <c r="AC17" s="377">
        <f ca="1">-LCF(AC12,AC$5,Inputs!AB$57,Partner_Deffered_VC_Rate,IF(Loss_Carry_Forward="Yes",1,0))</f>
        <v>0</v>
      </c>
      <c r="AD17" s="377">
        <f ca="1">-LCF(AD12,AD$5,Inputs!AC$57,Partner_Deffered_VC_Rate,IF(Loss_Carry_Forward="Yes",1,0))</f>
        <v>0</v>
      </c>
      <c r="AE17" s="377">
        <f ca="1">-LCF(AE12,AE$5,Inputs!AD$57,Partner_Deffered_VC_Rate,IF(Loss_Carry_Forward="Yes",1,0))</f>
        <v>0</v>
      </c>
      <c r="AF17" s="377">
        <f ca="1">-LCF(AF12,AF$5,Inputs!AE$57,Partner_Deffered_VC_Rate,IF(Loss_Carry_Forward="Yes",1,0))</f>
        <v>0</v>
      </c>
      <c r="AG17" s="377">
        <f ca="1">-LCF(AG12,AG$5,Inputs!AF$57,Partner_Deffered_VC_Rate,IF(Loss_Carry_Forward="Yes",1,0))</f>
        <v>0</v>
      </c>
      <c r="AH17" s="377">
        <f ca="1">-LCF(AH12,AH$5,Inputs!AG$57,Partner_Deffered_VC_Rate,IF(Loss_Carry_Forward="Yes",1,0))</f>
        <v>0</v>
      </c>
      <c r="AI17" s="377">
        <f ca="1">-LCF(AI12,AI$5,Inputs!AH$57,Partner_Deffered_VC_Rate,IF(Loss_Carry_Forward="Yes",1,0))</f>
        <v>0</v>
      </c>
      <c r="AJ17" s="377">
        <f ca="1">-LCF(AJ12,AJ$5,Inputs!AI$57,Partner_Deffered_VC_Rate,IF(Loss_Carry_Forward="Yes",1,0))</f>
        <v>0</v>
      </c>
      <c r="AK17" s="377">
        <f ca="1">-LCF(AK12,AK$5,Inputs!AJ$57,Partner_Deffered_VC_Rate,IF(Loss_Carry_Forward="Yes",1,0))</f>
        <v>0</v>
      </c>
      <c r="AL17" s="377">
        <f ca="1">-LCF(AL12,AL$5,Inputs!AK$57,Partner_Deffered_VC_Rate,IF(Loss_Carry_Forward="Yes",1,0))</f>
        <v>0</v>
      </c>
      <c r="AM17" s="377">
        <f ca="1">-LCF(AM12,AM$5,Inputs!AL$57,Partner_Deffered_VC_Rate,IF(Loss_Carry_Forward="Yes",1,0))</f>
        <v>0</v>
      </c>
      <c r="AN17" s="377">
        <f ca="1">-LCF(AN12,AN$5,Inputs!AM$57,Partner_Deffered_VC_Rate,IF(Loss_Carry_Forward="Yes",1,0))</f>
        <v>0</v>
      </c>
      <c r="AO17" s="377">
        <f ca="1">-LCF(AO12,AO$5,Inputs!AN$57,Partner_Deffered_VC_Rate,IF(Loss_Carry_Forward="Yes",1,0))</f>
        <v>0</v>
      </c>
      <c r="AP17" s="377">
        <f ca="1">-LCF(AP12,AP$5,Inputs!AO$57,Partner_Deffered_VC_Rate,IF(Loss_Carry_Forward="Yes",1,0))</f>
        <v>0</v>
      </c>
      <c r="AQ17" s="377">
        <f ca="1">-LCF(AQ12,AQ$5,Inputs!AP$57,Partner_Deffered_VC_Rate,IF(Loss_Carry_Forward="Yes",1,0))</f>
        <v>0</v>
      </c>
      <c r="AR17" s="377">
        <f ca="1">-LCF(AR12,AR$5,Inputs!AQ$57,Partner_Deffered_VC_Rate,IF(Loss_Carry_Forward="Yes",1,0))</f>
        <v>0</v>
      </c>
      <c r="AS17" s="377">
        <f ca="1">-LCF(AS12,AS$5,Inputs!AR$57,Partner_Deffered_VC_Rate,IF(Loss_Carry_Forward="Yes",1,0))</f>
        <v>0</v>
      </c>
      <c r="AT17" s="377">
        <f ca="1">-LCF(AT12,AT$5,Inputs!AS$57,Partner_Deffered_VC_Rate,IF(Loss_Carry_Forward="Yes",1,0))</f>
        <v>0</v>
      </c>
      <c r="AU17" s="377">
        <f ca="1">-LCF(AU12,AU$5,Inputs!AT$57,Partner_Deffered_VC_Rate,IF(Loss_Carry_Forward="Yes",1,0))</f>
        <v>0</v>
      </c>
      <c r="AV17" s="377">
        <f ca="1">-LCF(AV12,AV$5,Inputs!AU$57,Partner_Deffered_VC_Rate,IF(Loss_Carry_Forward="Yes",1,0))</f>
        <v>0</v>
      </c>
      <c r="AW17" s="377">
        <f ca="1">-LCF(AW12,AW$5,Inputs!AV$57,Partner_Deffered_VC_Rate,IF(Loss_Carry_Forward="Yes",1,0))</f>
        <v>0</v>
      </c>
      <c r="AX17" s="377">
        <f ca="1">-LCF(AX12,AX$5,Inputs!AW$57,Partner_Deffered_VC_Rate,IF(Loss_Carry_Forward="Yes",1,0))</f>
        <v>0</v>
      </c>
      <c r="AY17" s="377">
        <f ca="1">-LCF(AY12,AY$5,Inputs!AX$57,Partner_Deffered_VC_Rate,IF(Loss_Carry_Forward="Yes",1,0))</f>
        <v>0</v>
      </c>
      <c r="AZ17" s="377">
        <f ca="1">-LCF(AZ12,AZ$5,Inputs!AY$57,Partner_Deffered_VC_Rate,IF(Loss_Carry_Forward="Yes",1,0))</f>
        <v>0</v>
      </c>
      <c r="BA17" s="377">
        <f ca="1">-LCF(BA12,BA$5,Inputs!AZ$57,Partner_Deffered_VC_Rate,IF(Loss_Carry_Forward="Yes",1,0))</f>
        <v>0</v>
      </c>
    </row>
    <row r="18" spans="1:86" s="380" customFormat="1" ht="18.75">
      <c r="A18" s="1003" t="s">
        <v>465</v>
      </c>
      <c r="B18" s="1004"/>
      <c r="C18" s="378"/>
      <c r="D18" s="379">
        <f ca="1">SUM(D12:D17)</f>
        <v>0</v>
      </c>
      <c r="E18" s="379">
        <f t="shared" ref="E18:BA18" ca="1" si="6">SUM(E12:E17)</f>
        <v>0</v>
      </c>
      <c r="F18" s="379">
        <f t="shared" ca="1" si="6"/>
        <v>0</v>
      </c>
      <c r="G18" s="379">
        <f t="shared" ca="1" si="6"/>
        <v>0</v>
      </c>
      <c r="H18" s="379">
        <f t="shared" ca="1" si="6"/>
        <v>0</v>
      </c>
      <c r="I18" s="379">
        <f t="shared" ca="1" si="6"/>
        <v>0</v>
      </c>
      <c r="J18" s="379">
        <f t="shared" ca="1" si="6"/>
        <v>0</v>
      </c>
      <c r="K18" s="379">
        <f t="shared" ca="1" si="6"/>
        <v>0</v>
      </c>
      <c r="L18" s="379">
        <f t="shared" ca="1" si="6"/>
        <v>0</v>
      </c>
      <c r="M18" s="379">
        <f t="shared" ca="1" si="6"/>
        <v>0</v>
      </c>
      <c r="N18" s="379">
        <f t="shared" ca="1" si="6"/>
        <v>0</v>
      </c>
      <c r="O18" s="379">
        <f t="shared" ca="1" si="6"/>
        <v>0</v>
      </c>
      <c r="P18" s="379">
        <f t="shared" ca="1" si="6"/>
        <v>0</v>
      </c>
      <c r="Q18" s="379">
        <f t="shared" ca="1" si="6"/>
        <v>0</v>
      </c>
      <c r="R18" s="379">
        <f t="shared" ca="1" si="6"/>
        <v>0</v>
      </c>
      <c r="S18" s="379">
        <f t="shared" ca="1" si="6"/>
        <v>0</v>
      </c>
      <c r="T18" s="379">
        <f t="shared" ca="1" si="6"/>
        <v>0</v>
      </c>
      <c r="U18" s="379">
        <f t="shared" ca="1" si="6"/>
        <v>0</v>
      </c>
      <c r="V18" s="379">
        <f t="shared" ca="1" si="6"/>
        <v>0</v>
      </c>
      <c r="W18" s="379">
        <f t="shared" ca="1" si="6"/>
        <v>0</v>
      </c>
      <c r="X18" s="379">
        <f t="shared" ca="1" si="6"/>
        <v>0</v>
      </c>
      <c r="Y18" s="379">
        <f t="shared" ca="1" si="6"/>
        <v>0</v>
      </c>
      <c r="Z18" s="379">
        <f t="shared" ca="1" si="6"/>
        <v>0</v>
      </c>
      <c r="AA18" s="379">
        <f t="shared" ca="1" si="6"/>
        <v>0</v>
      </c>
      <c r="AB18" s="379">
        <f t="shared" ca="1" si="6"/>
        <v>0</v>
      </c>
      <c r="AC18" s="379">
        <f t="shared" ca="1" si="6"/>
        <v>0</v>
      </c>
      <c r="AD18" s="379">
        <f t="shared" ca="1" si="6"/>
        <v>0</v>
      </c>
      <c r="AE18" s="379">
        <f t="shared" ca="1" si="6"/>
        <v>0</v>
      </c>
      <c r="AF18" s="379">
        <f t="shared" ca="1" si="6"/>
        <v>0</v>
      </c>
      <c r="AG18" s="379">
        <f t="shared" ca="1" si="6"/>
        <v>0</v>
      </c>
      <c r="AH18" s="379">
        <f t="shared" ca="1" si="6"/>
        <v>0</v>
      </c>
      <c r="AI18" s="379">
        <f t="shared" ca="1" si="6"/>
        <v>0</v>
      </c>
      <c r="AJ18" s="379">
        <f t="shared" ca="1" si="6"/>
        <v>0</v>
      </c>
      <c r="AK18" s="379">
        <f t="shared" ca="1" si="6"/>
        <v>0</v>
      </c>
      <c r="AL18" s="379">
        <f t="shared" ca="1" si="6"/>
        <v>0</v>
      </c>
      <c r="AM18" s="379">
        <f t="shared" ca="1" si="6"/>
        <v>0</v>
      </c>
      <c r="AN18" s="379">
        <f t="shared" ca="1" si="6"/>
        <v>0</v>
      </c>
      <c r="AO18" s="379">
        <f t="shared" ca="1" si="6"/>
        <v>0</v>
      </c>
      <c r="AP18" s="379">
        <f t="shared" ca="1" si="6"/>
        <v>0</v>
      </c>
      <c r="AQ18" s="379">
        <f t="shared" ca="1" si="6"/>
        <v>0</v>
      </c>
      <c r="AR18" s="379">
        <f t="shared" ca="1" si="6"/>
        <v>0</v>
      </c>
      <c r="AS18" s="379">
        <f t="shared" ca="1" si="6"/>
        <v>0</v>
      </c>
      <c r="AT18" s="379">
        <f t="shared" ca="1" si="6"/>
        <v>0</v>
      </c>
      <c r="AU18" s="379">
        <f t="shared" ca="1" si="6"/>
        <v>0</v>
      </c>
      <c r="AV18" s="379">
        <f t="shared" ca="1" si="6"/>
        <v>0</v>
      </c>
      <c r="AW18" s="379">
        <f t="shared" ca="1" si="6"/>
        <v>0</v>
      </c>
      <c r="AX18" s="379">
        <f t="shared" ca="1" si="6"/>
        <v>0</v>
      </c>
      <c r="AY18" s="379">
        <f t="shared" ca="1" si="6"/>
        <v>0</v>
      </c>
      <c r="AZ18" s="379">
        <f t="shared" ca="1" si="6"/>
        <v>0</v>
      </c>
      <c r="BA18" s="379">
        <f t="shared" ca="1" si="6"/>
        <v>0</v>
      </c>
    </row>
    <row r="19" spans="1:86">
      <c r="A19" s="351"/>
      <c r="B19" s="286"/>
      <c r="C19" s="381"/>
      <c r="D19" s="382"/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6"/>
      <c r="AX19" s="286"/>
      <c r="AY19" s="286"/>
      <c r="AZ19" s="286"/>
      <c r="BA19" s="383"/>
    </row>
    <row r="20" spans="1:86">
      <c r="A20" s="364" t="s">
        <v>466</v>
      </c>
      <c r="B20" s="364"/>
      <c r="C20" s="384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5"/>
      <c r="V20" s="385"/>
      <c r="W20" s="385"/>
      <c r="X20" s="385"/>
      <c r="Y20" s="385"/>
      <c r="Z20" s="385"/>
      <c r="AA20" s="385"/>
      <c r="AB20" s="385"/>
      <c r="AC20" s="385"/>
      <c r="AD20" s="385"/>
      <c r="AE20" s="385"/>
      <c r="AF20" s="385"/>
      <c r="AG20" s="385"/>
      <c r="AH20" s="385"/>
      <c r="AI20" s="385"/>
      <c r="AJ20" s="385"/>
      <c r="AK20" s="385"/>
      <c r="AL20" s="385"/>
      <c r="AM20" s="385"/>
      <c r="AN20" s="385"/>
      <c r="AO20" s="385"/>
      <c r="AP20" s="385"/>
      <c r="AQ20" s="385"/>
      <c r="AR20" s="385"/>
      <c r="AS20" s="385"/>
      <c r="AT20" s="385"/>
      <c r="AU20" s="385"/>
      <c r="AV20" s="385"/>
      <c r="AW20" s="385"/>
      <c r="AX20" s="385"/>
      <c r="AY20" s="385"/>
      <c r="AZ20" s="385"/>
      <c r="BA20" s="385"/>
    </row>
    <row r="21" spans="1:86">
      <c r="A21" s="367"/>
      <c r="B21" s="368" t="s">
        <v>467</v>
      </c>
      <c r="C21" s="373">
        <f ca="1">'Shock parameters'!E8</f>
        <v>0.58839905909748014</v>
      </c>
      <c r="D21" s="370">
        <f ca="1">E9*OFFSET('helper calculation'!E64,D3-1,0)/(1+OFFSET('helper calculation'!D4,D3-1,0))*Inputs!C52*$C$21</f>
        <v>0</v>
      </c>
      <c r="E21" s="370">
        <f ca="1">F9*OFFSET('helper calculation'!F64,E3-1,0)/(1+OFFSET('helper calculation'!E4,E3-1,0))*Inputs!D52*$C$21</f>
        <v>0</v>
      </c>
      <c r="F21" s="370">
        <f ca="1">G9*OFFSET('helper calculation'!G64,F3-1,0)/(1+OFFSET('helper calculation'!F4,F3-1,0))*Inputs!E52*$C$21</f>
        <v>0</v>
      </c>
      <c r="G21" s="370">
        <f ca="1">H9*OFFSET('helper calculation'!H64,G3-1,0)/(1+OFFSET('helper calculation'!G4,G3-1,0))*Inputs!F52*$C$21</f>
        <v>0</v>
      </c>
      <c r="H21" s="370">
        <f ca="1">I9*OFFSET('helper calculation'!I64,H3-1,0)/(1+OFFSET('helper calculation'!H4,H3-1,0))*Inputs!G52*$C$21</f>
        <v>0</v>
      </c>
      <c r="I21" s="370">
        <f ca="1">J9*OFFSET('helper calculation'!J64,I3-1,0)/(1+OFFSET('helper calculation'!I4,I3-1,0))*Inputs!H52*$C$21</f>
        <v>0</v>
      </c>
      <c r="J21" s="370">
        <f ca="1">K9*OFFSET('helper calculation'!K64,J3-1,0)/(1+OFFSET('helper calculation'!J4,J3-1,0))*Inputs!I52*$C$21</f>
        <v>0</v>
      </c>
      <c r="K21" s="370">
        <f ca="1">L9*OFFSET('helper calculation'!L64,K3-1,0)/(1+OFFSET('helper calculation'!K4,K3-1,0))*Inputs!J52*$C$21</f>
        <v>0</v>
      </c>
      <c r="L21" s="370">
        <f ca="1">M9*OFFSET('helper calculation'!M64,L3-1,0)/(1+OFFSET('helper calculation'!L4,L3-1,0))*Inputs!K52*$C$21</f>
        <v>0</v>
      </c>
      <c r="M21" s="370">
        <f ca="1">N9*OFFSET('helper calculation'!N64,M3-1,0)/(1+OFFSET('helper calculation'!M4,M3-1,0))*Inputs!L52*$C$21</f>
        <v>0</v>
      </c>
      <c r="N21" s="370">
        <f ca="1">O9*OFFSET('helper calculation'!O64,N3-1,0)/(1+OFFSET('helper calculation'!N4,N3-1,0))*Inputs!M52*$C$21</f>
        <v>0</v>
      </c>
      <c r="O21" s="370">
        <f ca="1">P9*OFFSET('helper calculation'!P64,O3-1,0)/(1+OFFSET('helper calculation'!O4,O3-1,0))*Inputs!N52*$C$21</f>
        <v>0</v>
      </c>
      <c r="P21" s="370">
        <f ca="1">Q9*OFFSET('helper calculation'!Q64,P3-1,0)/(1+OFFSET('helper calculation'!P4,P3-1,0))*Inputs!O52*$C$21</f>
        <v>0</v>
      </c>
      <c r="Q21" s="370">
        <f ca="1">R9*OFFSET('helper calculation'!R64,Q3-1,0)/(1+OFFSET('helper calculation'!Q4,Q3-1,0))*Inputs!P52*$C$21</f>
        <v>0</v>
      </c>
      <c r="R21" s="370">
        <f ca="1">S9*OFFSET('helper calculation'!S64,R3-1,0)/(1+OFFSET('helper calculation'!R4,R3-1,0))*Inputs!Q52*$C$21</f>
        <v>0</v>
      </c>
      <c r="S21" s="370">
        <f ca="1">T9*OFFSET('helper calculation'!T64,S3-1,0)/(1+OFFSET('helper calculation'!S4,S3-1,0))*Inputs!R52*$C$21</f>
        <v>0</v>
      </c>
      <c r="T21" s="370">
        <f ca="1">U9*OFFSET('helper calculation'!U64,T3-1,0)/(1+OFFSET('helper calculation'!T4,T3-1,0))*Inputs!S52*$C$21</f>
        <v>0</v>
      </c>
      <c r="U21" s="370">
        <f ca="1">V9*OFFSET('helper calculation'!V64,U3-1,0)/(1+OFFSET('helper calculation'!U4,U3-1,0))*Inputs!T52*$C$21</f>
        <v>0</v>
      </c>
      <c r="V21" s="370">
        <f ca="1">W9*OFFSET('helper calculation'!W64,V3-1,0)/(1+OFFSET('helper calculation'!V4,V3-1,0))*Inputs!U52*$C$21</f>
        <v>0</v>
      </c>
      <c r="W21" s="370">
        <f ca="1">X9*OFFSET('helper calculation'!X64,W3-1,0)/(1+OFFSET('helper calculation'!W4,W3-1,0))*Inputs!V52*$C$21</f>
        <v>0</v>
      </c>
      <c r="X21" s="370">
        <f ca="1">Y9*OFFSET('helper calculation'!Y64,X3-1,0)/(1+OFFSET('helper calculation'!X4,X3-1,0))*Inputs!W52*$C$21</f>
        <v>0</v>
      </c>
      <c r="Y21" s="370">
        <f ca="1">Z9*OFFSET('helper calculation'!Z64,Y3-1,0)/(1+OFFSET('helper calculation'!Y4,Y3-1,0))*Inputs!X52*$C$21</f>
        <v>0</v>
      </c>
      <c r="Z21" s="370">
        <f ca="1">AA9*OFFSET('helper calculation'!AA64,Z3-1,0)/(1+OFFSET('helper calculation'!Z4,Z3-1,0))*Inputs!Y52*$C$21</f>
        <v>0</v>
      </c>
      <c r="AA21" s="370">
        <f ca="1">AB9*OFFSET('helper calculation'!AB64,AA3-1,0)/(1+OFFSET('helper calculation'!AA4,AA3-1,0))*Inputs!Z52*$C$21</f>
        <v>0</v>
      </c>
      <c r="AB21" s="370">
        <f ca="1">AC9*OFFSET('helper calculation'!AC64,AB3-1,0)/(1+OFFSET('helper calculation'!AB4,AB3-1,0))*Inputs!AA52*$C$21</f>
        <v>0</v>
      </c>
      <c r="AC21" s="370">
        <f ca="1">AD9*OFFSET('helper calculation'!AD64,AC3-1,0)/(1+OFFSET('helper calculation'!AC4,AC3-1,0))*Inputs!AB52*$C$21</f>
        <v>0</v>
      </c>
      <c r="AD21" s="370">
        <f ca="1">AE9*OFFSET('helper calculation'!AE64,AD3-1,0)/(1+OFFSET('helper calculation'!AD4,AD3-1,0))*Inputs!AC52*$C$21</f>
        <v>0</v>
      </c>
      <c r="AE21" s="370">
        <f ca="1">AF9*OFFSET('helper calculation'!AF64,AE3-1,0)/(1+OFFSET('helper calculation'!AE4,AE3-1,0))*Inputs!AD52*$C$21</f>
        <v>0</v>
      </c>
      <c r="AF21" s="370">
        <f ca="1">AG9*OFFSET('helper calculation'!AG64,AF3-1,0)/(1+OFFSET('helper calculation'!AF4,AF3-1,0))*Inputs!AE52*$C$21</f>
        <v>0</v>
      </c>
      <c r="AG21" s="370">
        <f ca="1">AH9*OFFSET('helper calculation'!AH64,AG3-1,0)/(1+OFFSET('helper calculation'!AG4,AG3-1,0))*Inputs!AF52*$C$21</f>
        <v>0</v>
      </c>
      <c r="AH21" s="370">
        <f ca="1">AI9*OFFSET('helper calculation'!AI64,AH3-1,0)/(1+OFFSET('helper calculation'!AH4,AH3-1,0))*Inputs!AG52*$C$21</f>
        <v>0</v>
      </c>
      <c r="AI21" s="370">
        <f ca="1">AJ9*OFFSET('helper calculation'!AJ64,AI3-1,0)/(1+OFFSET('helper calculation'!AI4,AI3-1,0))*Inputs!AH52*$C$21</f>
        <v>0</v>
      </c>
      <c r="AJ21" s="370">
        <f ca="1">AK9*OFFSET('helper calculation'!AK64,AJ3-1,0)/(1+OFFSET('helper calculation'!AJ4,AJ3-1,0))*Inputs!AI52*$C$21</f>
        <v>0</v>
      </c>
      <c r="AK21" s="370">
        <f ca="1">AL9*OFFSET('helper calculation'!AL64,AK3-1,0)/(1+OFFSET('helper calculation'!AK4,AK3-1,0))*Inputs!AJ52*$C$21</f>
        <v>0</v>
      </c>
      <c r="AL21" s="370">
        <f ca="1">AM9*OFFSET('helper calculation'!AM64,AL3-1,0)/(1+OFFSET('helper calculation'!AL4,AL3-1,0))*Inputs!AK52*$C$21</f>
        <v>0</v>
      </c>
      <c r="AM21" s="370">
        <f ca="1">AN9*OFFSET('helper calculation'!AN64,AM3-1,0)/(1+OFFSET('helper calculation'!AM4,AM3-1,0))*Inputs!AL52*$C$21</f>
        <v>0</v>
      </c>
      <c r="AN21" s="370">
        <f ca="1">AO9*OFFSET('helper calculation'!AO64,AN3-1,0)/(1+OFFSET('helper calculation'!AN4,AN3-1,0))*Inputs!AM52*$C$21</f>
        <v>0</v>
      </c>
      <c r="AO21" s="370">
        <f ca="1">AP9*OFFSET('helper calculation'!AP64,AO3-1,0)/(1+OFFSET('helper calculation'!AO4,AO3-1,0))*Inputs!AN52*$C$21</f>
        <v>0</v>
      </c>
      <c r="AP21" s="370">
        <f ca="1">AQ9*OFFSET('helper calculation'!AQ64,AP3-1,0)/(1+OFFSET('helper calculation'!AP4,AP3-1,0))*Inputs!AO52*$C$21</f>
        <v>0</v>
      </c>
      <c r="AQ21" s="370">
        <f ca="1">AR9*OFFSET('helper calculation'!AR64,AQ3-1,0)/(1+OFFSET('helper calculation'!AQ4,AQ3-1,0))*Inputs!AP52*$C$21</f>
        <v>0</v>
      </c>
      <c r="AR21" s="370">
        <f ca="1">AS9*OFFSET('helper calculation'!AS64,AR3-1,0)/(1+OFFSET('helper calculation'!AR4,AR3-1,0))*Inputs!AQ52*$C$21</f>
        <v>0</v>
      </c>
      <c r="AS21" s="370">
        <f ca="1">AT9*OFFSET('helper calculation'!AT64,AS3-1,0)/(1+OFFSET('helper calculation'!AS4,AS3-1,0))*Inputs!AR52*$C$21</f>
        <v>0</v>
      </c>
      <c r="AT21" s="370">
        <f ca="1">AU9*OFFSET('helper calculation'!AU64,AT3-1,0)/(1+OFFSET('helper calculation'!AT4,AT3-1,0))*Inputs!AS52*$C$21</f>
        <v>0</v>
      </c>
      <c r="AU21" s="370">
        <f ca="1">AV9*OFFSET('helper calculation'!AV64,AU3-1,0)/(1+OFFSET('helper calculation'!AU4,AU3-1,0))*Inputs!AT52*$C$21</f>
        <v>0</v>
      </c>
      <c r="AV21" s="370">
        <f ca="1">AW9*OFFSET('helper calculation'!AW64,AV3-1,0)/(1+OFFSET('helper calculation'!AV4,AV3-1,0))*Inputs!AU52*$C$21</f>
        <v>0</v>
      </c>
      <c r="AW21" s="370">
        <f ca="1">AX9*OFFSET('helper calculation'!AX64,AW3-1,0)/(1+OFFSET('helper calculation'!AW4,AW3-1,0))*Inputs!AV52*$C$21</f>
        <v>0</v>
      </c>
      <c r="AX21" s="370">
        <f ca="1">AY9*OFFSET('helper calculation'!AY64,AX3-1,0)/(1+OFFSET('helper calculation'!AX4,AX3-1,0))*Inputs!AW52*$C$21</f>
        <v>0</v>
      </c>
      <c r="AY21" s="370">
        <f ca="1">AZ9*OFFSET('helper calculation'!AZ64,AY3-1,0)/(1+OFFSET('helper calculation'!AY4,AY3-1,0))*Inputs!AX52*$C$21</f>
        <v>0</v>
      </c>
      <c r="AZ21" s="370">
        <f ca="1">BA9*OFFSET('helper calculation'!BA64,AZ3-1,0)/(1+OFFSET('helper calculation'!AZ4,AZ3-1,0))*Inputs!AY52*$C$21</f>
        <v>0</v>
      </c>
      <c r="BA21" s="370">
        <f ca="1">BB9*OFFSET('helper calculation'!BB64,BA3-1,0)/(1+OFFSET('helper calculation'!BA4,BA3-1,0))*Inputs!AZ52*$C$21</f>
        <v>0</v>
      </c>
    </row>
    <row r="22" spans="1:86">
      <c r="A22" s="371"/>
      <c r="B22" s="372" t="s">
        <v>468</v>
      </c>
      <c r="C22" s="373">
        <f ca="1">'Shock parameters'!E9</f>
        <v>0.47073986953470381</v>
      </c>
      <c r="D22" s="374">
        <f ca="1">IF(D3=$AZ$3,0,SUMPRODUCT(POWER((1+OFFSET('helper calculation'!E4:$AZ$4,D3-1,0)),-E3:$AZ$3-1+E3),Inputs!D52:$AY$52,F9:$BA$9,OFFSET('helper calculation'!F64:$BA$64,D3-1,0),OFFSET('helper calculation'!F394:$BA$394,D3-1,0))*$C$22)</f>
        <v>0</v>
      </c>
      <c r="E22" s="374">
        <f ca="1">IF(E3=$AZ$3,0,SUMPRODUCT(POWER((1+OFFSET('helper calculation'!F4:$AZ$4,E3-1,0)),-F3:$AZ$3-1+F3),Inputs!E52:$AY$52,G9:$BA$9,OFFSET('helper calculation'!G64:$BA$64,E3-1,0),OFFSET('helper calculation'!G394:$BA$394,E3-1,0))*$C$22)</f>
        <v>0</v>
      </c>
      <c r="F22" s="374">
        <f ca="1">IF(F3=$AZ$3,0,SUMPRODUCT(POWER((1+OFFSET('helper calculation'!G4:$AZ$4,F3-1,0)),-G3:$AZ$3-1+G3),Inputs!F52:$AY$52,H9:$BA$9,OFFSET('helper calculation'!H64:$BA$64,F3-1,0),OFFSET('helper calculation'!H394:$BA$394,F3-1,0))*$C$22)</f>
        <v>0</v>
      </c>
      <c r="G22" s="374">
        <f ca="1">IF(G3=$AZ$3,0,SUMPRODUCT(POWER((1+OFFSET('helper calculation'!H4:$AZ$4,G3-1,0)),-H3:$AZ$3-1+H3),Inputs!G52:$AY$52,I9:$BA$9,OFFSET('helper calculation'!I64:$BA$64,G3-1,0),OFFSET('helper calculation'!I394:$BA$394,G3-1,0))*$C$22)</f>
        <v>0</v>
      </c>
      <c r="H22" s="374">
        <f ca="1">IF(H3=$AZ$3,0,SUMPRODUCT(POWER((1+OFFSET('helper calculation'!I4:$AZ$4,H3-1,0)),-I3:$AZ$3-1+I3),Inputs!H52:$AY$52,J9:$BA$9,OFFSET('helper calculation'!J64:$BA$64,H3-1,0),OFFSET('helper calculation'!J394:$BA$394,H3-1,0))*$C$22)</f>
        <v>0</v>
      </c>
      <c r="I22" s="374">
        <f ca="1">IF(I3=$AZ$3,0,SUMPRODUCT(POWER((1+OFFSET('helper calculation'!J4:$AZ$4,I3-1,0)),-J3:$AZ$3-1+J3),Inputs!I52:$AY$52,K9:$BA$9,OFFSET('helper calculation'!K64:$BA$64,I3-1,0),OFFSET('helper calculation'!K394:$BA$394,I3-1,0))*$C$22)</f>
        <v>0</v>
      </c>
      <c r="J22" s="374">
        <f ca="1">IF(J3=$AZ$3,0,SUMPRODUCT(POWER((1+OFFSET('helper calculation'!K4:$AZ$4,J3-1,0)),-K3:$AZ$3-1+K3),Inputs!J52:$AY$52,L9:$BA$9,OFFSET('helper calculation'!L64:$BA$64,J3-1,0),OFFSET('helper calculation'!L394:$BA$394,J3-1,0))*$C$22)</f>
        <v>0</v>
      </c>
      <c r="K22" s="374">
        <f ca="1">IF(K3=$AZ$3,0,SUMPRODUCT(POWER((1+OFFSET('helper calculation'!L4:$AZ$4,K3-1,0)),-L3:$AZ$3-1+L3),Inputs!K52:$AY$52,M9:$BA$9,OFFSET('helper calculation'!M64:$BA$64,K3-1,0),OFFSET('helper calculation'!M394:$BA$394,K3-1,0))*$C$22)</f>
        <v>0</v>
      </c>
      <c r="L22" s="374">
        <f ca="1">IF(L3=$AZ$3,0,SUMPRODUCT(POWER((1+OFFSET('helper calculation'!M4:$AZ$4,L3-1,0)),-M3:$AZ$3-1+M3),Inputs!L52:$AY$52,N9:$BA$9,OFFSET('helper calculation'!N64:$BA$64,L3-1,0),OFFSET('helper calculation'!N394:$BA$394,L3-1,0))*$C$22)</f>
        <v>0</v>
      </c>
      <c r="M22" s="374">
        <f ca="1">IF(M3=$AZ$3,0,SUMPRODUCT(POWER((1+OFFSET('helper calculation'!N4:$AZ$4,M3-1,0)),-N3:$AZ$3-1+N3),Inputs!M52:$AY$52,O9:$BA$9,OFFSET('helper calculation'!O64:$BA$64,M3-1,0),OFFSET('helper calculation'!O394:$BA$394,M3-1,0))*$C$22)</f>
        <v>0</v>
      </c>
      <c r="N22" s="374">
        <f ca="1">IF(N3=$AZ$3,0,SUMPRODUCT(POWER((1+OFFSET('helper calculation'!O4:$AZ$4,N3-1,0)),-O3:$AZ$3-1+O3),Inputs!N52:$AY$52,P9:$BA$9,OFFSET('helper calculation'!P64:$BA$64,N3-1,0),OFFSET('helper calculation'!P394:$BA$394,N3-1,0))*$C$22)</f>
        <v>0</v>
      </c>
      <c r="O22" s="374">
        <f ca="1">IF(O3=$AZ$3,0,SUMPRODUCT(POWER((1+OFFSET('helper calculation'!P4:$AZ$4,O3-1,0)),-P3:$AZ$3-1+P3),Inputs!O52:$AY$52,Q9:$BA$9,OFFSET('helper calculation'!Q64:$BA$64,O3-1,0),OFFSET('helper calculation'!Q394:$BA$394,O3-1,0))*$C$22)</f>
        <v>0</v>
      </c>
      <c r="P22" s="374">
        <f ca="1">IF(P3=$AZ$3,0,SUMPRODUCT(POWER((1+OFFSET('helper calculation'!Q4:$AZ$4,P3-1,0)),-Q3:$AZ$3-1+Q3),Inputs!P52:$AY$52,R9:$BA$9,OFFSET('helper calculation'!R64:$BA$64,P3-1,0),OFFSET('helper calculation'!R394:$BA$394,P3-1,0))*$C$22)</f>
        <v>0</v>
      </c>
      <c r="Q22" s="374">
        <f ca="1">IF(Q3=$AZ$3,0,SUMPRODUCT(POWER((1+OFFSET('helper calculation'!R4:$AZ$4,Q3-1,0)),-R3:$AZ$3-1+R3),Inputs!Q52:$AY$52,S9:$BA$9,OFFSET('helper calculation'!S64:$BA$64,Q3-1,0),OFFSET('helper calculation'!S394:$BA$394,Q3-1,0))*$C$22)</f>
        <v>0</v>
      </c>
      <c r="R22" s="374">
        <f ca="1">IF(R3=$AZ$3,0,SUMPRODUCT(POWER((1+OFFSET('helper calculation'!S4:$AZ$4,R3-1,0)),-S3:$AZ$3-1+S3),Inputs!R52:$AY$52,T9:$BA$9,OFFSET('helper calculation'!T64:$BA$64,R3-1,0),OFFSET('helper calculation'!T394:$BA$394,R3-1,0))*$C$22)</f>
        <v>0</v>
      </c>
      <c r="S22" s="374">
        <f ca="1">IF(S3=$AZ$3,0,SUMPRODUCT(POWER((1+OFFSET('helper calculation'!T4:$AZ$4,S3-1,0)),-T3:$AZ$3-1+T3),Inputs!S52:$AY$52,U9:$BA$9,OFFSET('helper calculation'!U64:$BA$64,S3-1,0),OFFSET('helper calculation'!U394:$BA$394,S3-1,0))*$C$22)</f>
        <v>0</v>
      </c>
      <c r="T22" s="374">
        <f ca="1">IF(T3=$AZ$3,0,SUMPRODUCT(POWER((1+OFFSET('helper calculation'!U4:$AZ$4,T3-1,0)),-U3:$AZ$3-1+U3),Inputs!T52:$AY$52,V9:$BA$9,OFFSET('helper calculation'!V64:$BA$64,T3-1,0),OFFSET('helper calculation'!V394:$BA$394,T3-1,0))*$C$22)</f>
        <v>0</v>
      </c>
      <c r="U22" s="374">
        <f ca="1">IF(U3=$AZ$3,0,SUMPRODUCT(POWER((1+OFFSET('helper calculation'!V4:$AZ$4,U3-1,0)),-V3:$AZ$3-1+V3),Inputs!U52:$AY$52,W9:$BA$9,OFFSET('helper calculation'!W64:$BA$64,U3-1,0),OFFSET('helper calculation'!W394:$BA$394,U3-1,0))*$C$22)</f>
        <v>0</v>
      </c>
      <c r="V22" s="374">
        <f ca="1">IF(V3=$AZ$3,0,SUMPRODUCT(POWER((1+OFFSET('helper calculation'!W4:$AZ$4,V3-1,0)),-W3:$AZ$3-1+W3),Inputs!V52:$AY$52,X9:$BA$9,OFFSET('helper calculation'!X64:$BA$64,V3-1,0),OFFSET('helper calculation'!X394:$BA$394,V3-1,0))*$C$22)</f>
        <v>0</v>
      </c>
      <c r="W22" s="374">
        <f ca="1">IF(W3=$AZ$3,0,SUMPRODUCT(POWER((1+OFFSET('helper calculation'!X4:$AZ$4,W3-1,0)),-X3:$AZ$3-1+X3),Inputs!W52:$AY$52,Y9:$BA$9,OFFSET('helper calculation'!Y64:$BA$64,W3-1,0),OFFSET('helper calculation'!Y394:$BA$394,W3-1,0))*$C$22)</f>
        <v>0</v>
      </c>
      <c r="X22" s="374">
        <f ca="1">IF(X3=$AZ$3,0,SUMPRODUCT(POWER((1+OFFSET('helper calculation'!Y4:$AZ$4,X3-1,0)),-Y3:$AZ$3-1+Y3),Inputs!X52:$AY$52,Z9:$BA$9,OFFSET('helper calculation'!Z64:$BA$64,X3-1,0),OFFSET('helper calculation'!Z394:$BA$394,X3-1,0))*$C$22)</f>
        <v>0</v>
      </c>
      <c r="Y22" s="374">
        <f ca="1">IF(Y3=$AZ$3,0,SUMPRODUCT(POWER((1+OFFSET('helper calculation'!Z4:$AZ$4,Y3-1,0)),-Z3:$AZ$3-1+Z3),Inputs!Y52:$AY$52,AA9:$BA$9,OFFSET('helper calculation'!AA64:$BA$64,Y3-1,0),OFFSET('helper calculation'!AA394:$BA$394,Y3-1,0))*$C$22)</f>
        <v>0</v>
      </c>
      <c r="Z22" s="374">
        <f ca="1">IF(Z3=$AZ$3,0,SUMPRODUCT(POWER((1+OFFSET('helper calculation'!AA4:$AZ$4,Z3-1,0)),-AA3:$AZ$3-1+AA3),Inputs!Z52:$AY$52,AB9:$BA$9,OFFSET('helper calculation'!AB64:$BA$64,Z3-1,0),OFFSET('helper calculation'!AB394:$BA$394,Z3-1,0))*$C$22)</f>
        <v>0</v>
      </c>
      <c r="AA22" s="374">
        <f ca="1">IF(AA3=$AZ$3,0,SUMPRODUCT(POWER((1+OFFSET('helper calculation'!AB4:$AZ$4,AA3-1,0)),-AB3:$AZ$3-1+AB3),Inputs!AA52:$AY$52,AC9:$BA$9,OFFSET('helper calculation'!AC64:$BA$64,AA3-1,0),OFFSET('helper calculation'!AC394:$BA$394,AA3-1,0))*$C$22)</f>
        <v>0</v>
      </c>
      <c r="AB22" s="374">
        <f ca="1">IF(AB3=$AZ$3,0,SUMPRODUCT(POWER((1+OFFSET('helper calculation'!AC4:$AZ$4,AB3-1,0)),-AC3:$AZ$3-1+AC3),Inputs!AB52:$AY$52,AD9:$BA$9,OFFSET('helper calculation'!AD64:$BA$64,AB3-1,0),OFFSET('helper calculation'!AD394:$BA$394,AB3-1,0))*$C$22)</f>
        <v>0</v>
      </c>
      <c r="AC22" s="374">
        <f ca="1">IF(AC3=$AZ$3,0,SUMPRODUCT(POWER((1+OFFSET('helper calculation'!AD4:$AZ$4,AC3-1,0)),-AD3:$AZ$3-1+AD3),Inputs!AC52:$AY$52,AE9:$BA$9,OFFSET('helper calculation'!AE64:$BA$64,AC3-1,0),OFFSET('helper calculation'!AE394:$BA$394,AC3-1,0))*$C$22)</f>
        <v>0</v>
      </c>
      <c r="AD22" s="374">
        <f ca="1">IF(AD3=$AZ$3,0,SUMPRODUCT(POWER((1+OFFSET('helper calculation'!AE4:$AZ$4,AD3-1,0)),-AE3:$AZ$3-1+AE3),Inputs!AD52:$AY$52,AF9:$BA$9,OFFSET('helper calculation'!AF64:$BA$64,AD3-1,0),OFFSET('helper calculation'!AF394:$BA$394,AD3-1,0))*$C$22)</f>
        <v>0</v>
      </c>
      <c r="AE22" s="374">
        <f ca="1">IF(AE3=$AZ$3,0,SUMPRODUCT(POWER((1+OFFSET('helper calculation'!AF4:$AZ$4,AE3-1,0)),-AF3:$AZ$3-1+AF3),Inputs!AE52:$AY$52,AG9:$BA$9,OFFSET('helper calculation'!AG64:$BA$64,AE3-1,0),OFFSET('helper calculation'!AG394:$BA$394,AE3-1,0))*$C$22)</f>
        <v>0</v>
      </c>
      <c r="AF22" s="374">
        <f ca="1">IF(AF3=$AZ$3,0,SUMPRODUCT(POWER((1+OFFSET('helper calculation'!AG4:$AZ$4,AF3-1,0)),-AG3:$AZ$3-1+AG3),Inputs!AF52:$AY$52,AH9:$BA$9,OFFSET('helper calculation'!AH64:$BA$64,AF3-1,0),OFFSET('helper calculation'!AH394:$BA$394,AF3-1,0))*$C$22)</f>
        <v>0</v>
      </c>
      <c r="AG22" s="374">
        <f ca="1">IF(AG3=$AZ$3,0,SUMPRODUCT(POWER((1+OFFSET('helper calculation'!AH4:$AZ$4,AG3-1,0)),-AH3:$AZ$3-1+AH3),Inputs!AG52:$AY$52,AI9:$BA$9,OFFSET('helper calculation'!AI64:$BA$64,AG3-1,0),OFFSET('helper calculation'!AI394:$BA$394,AG3-1,0))*$C$22)</f>
        <v>0</v>
      </c>
      <c r="AH22" s="374">
        <f ca="1">IF(AH3=$AZ$3,0,SUMPRODUCT(POWER((1+OFFSET('helper calculation'!AI4:$AZ$4,AH3-1,0)),-AI3:$AZ$3-1+AI3),Inputs!AH52:$AY$52,AJ9:$BA$9,OFFSET('helper calculation'!AJ64:$BA$64,AH3-1,0),OFFSET('helper calculation'!AJ394:$BA$394,AH3-1,0))*$C$22)</f>
        <v>0</v>
      </c>
      <c r="AI22" s="374">
        <f ca="1">IF(AI3=$AZ$3,0,SUMPRODUCT(POWER((1+OFFSET('helper calculation'!AJ4:$AZ$4,AI3-1,0)),-AJ3:$AZ$3-1+AJ3),Inputs!AI52:$AY$52,AK9:$BA$9,OFFSET('helper calculation'!AK64:$BA$64,AI3-1,0),OFFSET('helper calculation'!AK394:$BA$394,AI3-1,0))*$C$22)</f>
        <v>0</v>
      </c>
      <c r="AJ22" s="374">
        <f ca="1">IF(AJ3=$AZ$3,0,SUMPRODUCT(POWER((1+OFFSET('helper calculation'!AK4:$AZ$4,AJ3-1,0)),-AK3:$AZ$3-1+AK3),Inputs!AJ52:$AY$52,AL9:$BA$9,OFFSET('helper calculation'!AL64:$BA$64,AJ3-1,0),OFFSET('helper calculation'!AL394:$BA$394,AJ3-1,0))*$C$22)</f>
        <v>0</v>
      </c>
      <c r="AK22" s="374">
        <f ca="1">IF(AK3=$AZ$3,0,SUMPRODUCT(POWER((1+OFFSET('helper calculation'!AL4:$AZ$4,AK3-1,0)),-AL3:$AZ$3-1+AL3),Inputs!AK52:$AY$52,AM9:$BA$9,OFFSET('helper calculation'!AM64:$BA$64,AK3-1,0),OFFSET('helper calculation'!AM394:$BA$394,AK3-1,0))*$C$22)</f>
        <v>0</v>
      </c>
      <c r="AL22" s="374">
        <f ca="1">IF(AL3=$AZ$3,0,SUMPRODUCT(POWER((1+OFFSET('helper calculation'!AM4:$AZ$4,AL3-1,0)),-AM3:$AZ$3-1+AM3),Inputs!AL52:$AY$52,AN9:$BA$9,OFFSET('helper calculation'!AN64:$BA$64,AL3-1,0),OFFSET('helper calculation'!AN394:$BA$394,AL3-1,0))*$C$22)</f>
        <v>0</v>
      </c>
      <c r="AM22" s="374">
        <f ca="1">IF(AM3=$AZ$3,0,SUMPRODUCT(POWER((1+OFFSET('helper calculation'!AN4:$AZ$4,AM3-1,0)),-AN3:$AZ$3-1+AN3),Inputs!AM52:$AY$52,AO9:$BA$9,OFFSET('helper calculation'!AO64:$BA$64,AM3-1,0),OFFSET('helper calculation'!AO394:$BA$394,AM3-1,0))*$C$22)</f>
        <v>0</v>
      </c>
      <c r="AN22" s="374">
        <f ca="1">IF(AN3=$AZ$3,0,SUMPRODUCT(POWER((1+OFFSET('helper calculation'!AO4:$AZ$4,AN3-1,0)),-AO3:$AZ$3-1+AO3),Inputs!AN52:$AY$52,AP9:$BA$9,OFFSET('helper calculation'!AP64:$BA$64,AN3-1,0),OFFSET('helper calculation'!AP394:$BA$394,AN3-1,0))*$C$22)</f>
        <v>0</v>
      </c>
      <c r="AO22" s="374">
        <f ca="1">IF(AO3=$AZ$3,0,SUMPRODUCT(POWER((1+OFFSET('helper calculation'!AP4:$AZ$4,AO3-1,0)),-AP3:$AZ$3-1+AP3),Inputs!AO52:$AY$52,AQ9:$BA$9,OFFSET('helper calculation'!AQ64:$BA$64,AO3-1,0),OFFSET('helper calculation'!AQ394:$BA$394,AO3-1,0))*$C$22)</f>
        <v>0</v>
      </c>
      <c r="AP22" s="374">
        <f ca="1">IF(AP3=$AZ$3,0,SUMPRODUCT(POWER((1+OFFSET('helper calculation'!AQ4:$AZ$4,AP3-1,0)),-AQ3:$AZ$3-1+AQ3),Inputs!AP52:$AY$52,AR9:$BA$9,OFFSET('helper calculation'!AR64:$BA$64,AP3-1,0),OFFSET('helper calculation'!AR394:$BA$394,AP3-1,0))*$C$22)</f>
        <v>0</v>
      </c>
      <c r="AQ22" s="374">
        <f ca="1">IF(AQ3=$AZ$3,0,SUMPRODUCT(POWER((1+OFFSET('helper calculation'!AR4:$AZ$4,AQ3-1,0)),-AR3:$AZ$3-1+AR3),Inputs!AQ52:$AY$52,AS9:$BA$9,OFFSET('helper calculation'!AS64:$BA$64,AQ3-1,0),OFFSET('helper calculation'!AS394:$BA$394,AQ3-1,0))*$C$22)</f>
        <v>0</v>
      </c>
      <c r="AR22" s="374">
        <f ca="1">IF(AR3=$AZ$3,0,SUMPRODUCT(POWER((1+OFFSET('helper calculation'!AS4:$AZ$4,AR3-1,0)),-AS3:$AZ$3-1+AS3),Inputs!AR52:$AY$52,AT9:$BA$9,OFFSET('helper calculation'!AT64:$BA$64,AR3-1,0),OFFSET('helper calculation'!AT394:$BA$394,AR3-1,0))*$C$22)</f>
        <v>0</v>
      </c>
      <c r="AS22" s="374">
        <f ca="1">IF(AS3=$AZ$3,0,SUMPRODUCT(POWER((1+OFFSET('helper calculation'!AT4:$AZ$4,AS3-1,0)),-AT3:$AZ$3-1+AT3),Inputs!AS52:$AY$52,AU9:$BA$9,OFFSET('helper calculation'!AU64:$BA$64,AS3-1,0),OFFSET('helper calculation'!AU394:$BA$394,AS3-1,0))*$C$22)</f>
        <v>0</v>
      </c>
      <c r="AT22" s="374">
        <f ca="1">IF(AT3=$AZ$3,0,SUMPRODUCT(POWER((1+OFFSET('helper calculation'!AU4:$AZ$4,AT3-1,0)),-AU3:$AZ$3-1+AU3),Inputs!AT52:$AY$52,AV9:$BA$9,OFFSET('helper calculation'!AV64:$BA$64,AT3-1,0),OFFSET('helper calculation'!AV394:$BA$394,AT3-1,0))*$C$22)</f>
        <v>0</v>
      </c>
      <c r="AU22" s="374">
        <f ca="1">IF(AU3=$AZ$3,0,SUMPRODUCT(POWER((1+OFFSET('helper calculation'!AV4:$AZ$4,AU3-1,0)),-AV3:$AZ$3-1+AV3),Inputs!AU52:$AY$52,AW9:$BA$9,OFFSET('helper calculation'!AW64:$BA$64,AU3-1,0),OFFSET('helper calculation'!AW394:$BA$394,AU3-1,0))*$C$22)</f>
        <v>0</v>
      </c>
      <c r="AV22" s="374">
        <f ca="1">IF(AV3=$AZ$3,0,SUMPRODUCT(POWER((1+OFFSET('helper calculation'!AW4:$AZ$4,AV3-1,0)),-AW3:$AZ$3-1+AW3),Inputs!AV52:$AY$52,AX9:$BA$9,OFFSET('helper calculation'!AX64:$BA$64,AV3-1,0),OFFSET('helper calculation'!AX394:$BA$394,AV3-1,0))*$C$22)</f>
        <v>0</v>
      </c>
      <c r="AW22" s="374">
        <f ca="1">IF(AW3=$AZ$3,0,SUMPRODUCT(POWER((1+OFFSET('helper calculation'!AX4:$AZ$4,AW3-1,0)),-AX3:$AZ$3-1+AX3),Inputs!AW52:$AY$52,AY9:$BA$9,OFFSET('helper calculation'!AY64:$BA$64,AW3-1,0),OFFSET('helper calculation'!AY394:$BA$394,AW3-1,0))*$C$22)</f>
        <v>0</v>
      </c>
      <c r="AX22" s="374">
        <f ca="1">IF(AX3=$AZ$3,0,SUMPRODUCT(POWER((1+OFFSET('helper calculation'!AY4:$AZ$4,AX3-1,0)),-AY3:$AZ$3-1+AY3),Inputs!AX52:$AY$52,AZ9:$BA$9,OFFSET('helper calculation'!AZ64:$BA$64,AX3-1,0),OFFSET('helper calculation'!AZ394:$BA$394,AX3-1,0))*$C$22)</f>
        <v>0</v>
      </c>
      <c r="AY22" s="374">
        <f ca="1">IF(AY3=$AZ$3,0,SUMPRODUCT(POWER((1+OFFSET('helper calculation'!AZ4:$AZ$4,AY3-1,0)),-AZ3:$AZ$3-1+AZ3),Inputs!AY52:$AY$52,BA9:$BA$9,OFFSET('helper calculation'!BA64:$BA$64,AY3-1,0),OFFSET('helper calculation'!BA394:$BA$394,AY3-1,0))*$C$22)</f>
        <v>0</v>
      </c>
      <c r="AZ22" s="374">
        <f ca="1">IF(AZ3=$AZ$3,0,SUMPRODUCT(POWER((1+OFFSET('helper calculation'!$AZ4:BA$4,AZ3-1,0)),-$AZ3:BA$3-1+BA3),Inputs!$AY52:AZ$52,$BA9:BB$9,OFFSET('helper calculation'!$BA64:BB$64,AZ3-1,0),OFFSET('helper calculation'!$BA394:BB$394,AZ3-1,0))*$C$22)</f>
        <v>0</v>
      </c>
      <c r="BA22" s="374">
        <f ca="1">IF(BA3=$AZ$3,0,SUMPRODUCT(POWER((1+OFFSET('helper calculation'!$AZ4:BB$4,BA3-1,0)),-$AZ3:BB$3-1+BB3),Inputs!$AY52:BA$52,$BA9:BC$9,OFFSET('helper calculation'!$BA64:BC$64,BA3-1,0),OFFSET('helper calculation'!$BA394:BC$394,BA3-1,0))*$C$22)</f>
        <v>0</v>
      </c>
    </row>
    <row r="23" spans="1:86">
      <c r="A23" s="371"/>
      <c r="B23" s="372" t="s">
        <v>469</v>
      </c>
      <c r="C23" s="373">
        <f>Overheads_Life</f>
        <v>0</v>
      </c>
      <c r="D23" s="374">
        <f ca="1">$C$23*D21</f>
        <v>0</v>
      </c>
      <c r="E23" s="374">
        <f t="shared" ref="E23:BA23" ca="1" si="7">$C$23*E21</f>
        <v>0</v>
      </c>
      <c r="F23" s="374">
        <f t="shared" ca="1" si="7"/>
        <v>0</v>
      </c>
      <c r="G23" s="374">
        <f t="shared" ca="1" si="7"/>
        <v>0</v>
      </c>
      <c r="H23" s="374">
        <f t="shared" ca="1" si="7"/>
        <v>0</v>
      </c>
      <c r="I23" s="374">
        <f t="shared" ca="1" si="7"/>
        <v>0</v>
      </c>
      <c r="J23" s="374">
        <f t="shared" ca="1" si="7"/>
        <v>0</v>
      </c>
      <c r="K23" s="374">
        <f t="shared" ca="1" si="7"/>
        <v>0</v>
      </c>
      <c r="L23" s="374">
        <f t="shared" ca="1" si="7"/>
        <v>0</v>
      </c>
      <c r="M23" s="374">
        <f t="shared" ca="1" si="7"/>
        <v>0</v>
      </c>
      <c r="N23" s="374">
        <f t="shared" ca="1" si="7"/>
        <v>0</v>
      </c>
      <c r="O23" s="374">
        <f t="shared" ca="1" si="7"/>
        <v>0</v>
      </c>
      <c r="P23" s="374">
        <f t="shared" ca="1" si="7"/>
        <v>0</v>
      </c>
      <c r="Q23" s="374">
        <f t="shared" ca="1" si="7"/>
        <v>0</v>
      </c>
      <c r="R23" s="374">
        <f t="shared" ca="1" si="7"/>
        <v>0</v>
      </c>
      <c r="S23" s="374">
        <f t="shared" ca="1" si="7"/>
        <v>0</v>
      </c>
      <c r="T23" s="374">
        <f t="shared" ca="1" si="7"/>
        <v>0</v>
      </c>
      <c r="U23" s="374">
        <f t="shared" ca="1" si="7"/>
        <v>0</v>
      </c>
      <c r="V23" s="374">
        <f t="shared" ca="1" si="7"/>
        <v>0</v>
      </c>
      <c r="W23" s="374">
        <f t="shared" ca="1" si="7"/>
        <v>0</v>
      </c>
      <c r="X23" s="374">
        <f t="shared" ca="1" si="7"/>
        <v>0</v>
      </c>
      <c r="Y23" s="374">
        <f t="shared" ca="1" si="7"/>
        <v>0</v>
      </c>
      <c r="Z23" s="374">
        <f t="shared" ca="1" si="7"/>
        <v>0</v>
      </c>
      <c r="AA23" s="374">
        <f t="shared" ca="1" si="7"/>
        <v>0</v>
      </c>
      <c r="AB23" s="374">
        <f t="shared" ca="1" si="7"/>
        <v>0</v>
      </c>
      <c r="AC23" s="374">
        <f t="shared" ca="1" si="7"/>
        <v>0</v>
      </c>
      <c r="AD23" s="374">
        <f t="shared" ca="1" si="7"/>
        <v>0</v>
      </c>
      <c r="AE23" s="374">
        <f t="shared" ca="1" si="7"/>
        <v>0</v>
      </c>
      <c r="AF23" s="374">
        <f t="shared" ca="1" si="7"/>
        <v>0</v>
      </c>
      <c r="AG23" s="374">
        <f t="shared" ca="1" si="7"/>
        <v>0</v>
      </c>
      <c r="AH23" s="374">
        <f t="shared" ca="1" si="7"/>
        <v>0</v>
      </c>
      <c r="AI23" s="374">
        <f t="shared" ca="1" si="7"/>
        <v>0</v>
      </c>
      <c r="AJ23" s="374">
        <f t="shared" ca="1" si="7"/>
        <v>0</v>
      </c>
      <c r="AK23" s="374">
        <f t="shared" ca="1" si="7"/>
        <v>0</v>
      </c>
      <c r="AL23" s="374">
        <f t="shared" ca="1" si="7"/>
        <v>0</v>
      </c>
      <c r="AM23" s="374">
        <f t="shared" ca="1" si="7"/>
        <v>0</v>
      </c>
      <c r="AN23" s="374">
        <f t="shared" ca="1" si="7"/>
        <v>0</v>
      </c>
      <c r="AO23" s="374">
        <f t="shared" ca="1" si="7"/>
        <v>0</v>
      </c>
      <c r="AP23" s="374">
        <f t="shared" ca="1" si="7"/>
        <v>0</v>
      </c>
      <c r="AQ23" s="374">
        <f t="shared" ca="1" si="7"/>
        <v>0</v>
      </c>
      <c r="AR23" s="374">
        <f t="shared" ca="1" si="7"/>
        <v>0</v>
      </c>
      <c r="AS23" s="374">
        <f t="shared" ca="1" si="7"/>
        <v>0</v>
      </c>
      <c r="AT23" s="374">
        <f t="shared" ca="1" si="7"/>
        <v>0</v>
      </c>
      <c r="AU23" s="374">
        <f t="shared" ca="1" si="7"/>
        <v>0</v>
      </c>
      <c r="AV23" s="374">
        <f t="shared" ca="1" si="7"/>
        <v>0</v>
      </c>
      <c r="AW23" s="374">
        <f t="shared" ca="1" si="7"/>
        <v>0</v>
      </c>
      <c r="AX23" s="374">
        <f t="shared" ca="1" si="7"/>
        <v>0</v>
      </c>
      <c r="AY23" s="374">
        <f t="shared" ca="1" si="7"/>
        <v>0</v>
      </c>
      <c r="AZ23" s="374">
        <f t="shared" ca="1" si="7"/>
        <v>0</v>
      </c>
      <c r="BA23" s="374">
        <f t="shared" ca="1" si="7"/>
        <v>0</v>
      </c>
    </row>
    <row r="24" spans="1:86">
      <c r="A24" s="371"/>
      <c r="B24" s="372" t="s">
        <v>470</v>
      </c>
      <c r="C24" s="373">
        <f>Overheads_Life</f>
        <v>0</v>
      </c>
      <c r="D24" s="374">
        <f ca="1">$C$24*D22</f>
        <v>0</v>
      </c>
      <c r="E24" s="374">
        <f t="shared" ref="E24:BA24" ca="1" si="8">$C$24*E22</f>
        <v>0</v>
      </c>
      <c r="F24" s="374">
        <f t="shared" ca="1" si="8"/>
        <v>0</v>
      </c>
      <c r="G24" s="374">
        <f t="shared" ca="1" si="8"/>
        <v>0</v>
      </c>
      <c r="H24" s="374">
        <f t="shared" ca="1" si="8"/>
        <v>0</v>
      </c>
      <c r="I24" s="374">
        <f t="shared" ca="1" si="8"/>
        <v>0</v>
      </c>
      <c r="J24" s="374">
        <f t="shared" ca="1" si="8"/>
        <v>0</v>
      </c>
      <c r="K24" s="374">
        <f t="shared" ca="1" si="8"/>
        <v>0</v>
      </c>
      <c r="L24" s="374">
        <f t="shared" ca="1" si="8"/>
        <v>0</v>
      </c>
      <c r="M24" s="374">
        <f t="shared" ca="1" si="8"/>
        <v>0</v>
      </c>
      <c r="N24" s="374">
        <f t="shared" ca="1" si="8"/>
        <v>0</v>
      </c>
      <c r="O24" s="374">
        <f t="shared" ca="1" si="8"/>
        <v>0</v>
      </c>
      <c r="P24" s="374">
        <f t="shared" ca="1" si="8"/>
        <v>0</v>
      </c>
      <c r="Q24" s="374">
        <f t="shared" ca="1" si="8"/>
        <v>0</v>
      </c>
      <c r="R24" s="374">
        <f t="shared" ca="1" si="8"/>
        <v>0</v>
      </c>
      <c r="S24" s="374">
        <f t="shared" ca="1" si="8"/>
        <v>0</v>
      </c>
      <c r="T24" s="374">
        <f t="shared" ca="1" si="8"/>
        <v>0</v>
      </c>
      <c r="U24" s="374">
        <f t="shared" ca="1" si="8"/>
        <v>0</v>
      </c>
      <c r="V24" s="374">
        <f t="shared" ca="1" si="8"/>
        <v>0</v>
      </c>
      <c r="W24" s="374">
        <f t="shared" ca="1" si="8"/>
        <v>0</v>
      </c>
      <c r="X24" s="374">
        <f t="shared" ca="1" si="8"/>
        <v>0</v>
      </c>
      <c r="Y24" s="374">
        <f t="shared" ca="1" si="8"/>
        <v>0</v>
      </c>
      <c r="Z24" s="374">
        <f t="shared" ca="1" si="8"/>
        <v>0</v>
      </c>
      <c r="AA24" s="374">
        <f t="shared" ca="1" si="8"/>
        <v>0</v>
      </c>
      <c r="AB24" s="374">
        <f t="shared" ca="1" si="8"/>
        <v>0</v>
      </c>
      <c r="AC24" s="374">
        <f t="shared" ca="1" si="8"/>
        <v>0</v>
      </c>
      <c r="AD24" s="374">
        <f t="shared" ca="1" si="8"/>
        <v>0</v>
      </c>
      <c r="AE24" s="374">
        <f t="shared" ca="1" si="8"/>
        <v>0</v>
      </c>
      <c r="AF24" s="374">
        <f t="shared" ca="1" si="8"/>
        <v>0</v>
      </c>
      <c r="AG24" s="374">
        <f t="shared" ca="1" si="8"/>
        <v>0</v>
      </c>
      <c r="AH24" s="374">
        <f t="shared" ca="1" si="8"/>
        <v>0</v>
      </c>
      <c r="AI24" s="374">
        <f t="shared" ca="1" si="8"/>
        <v>0</v>
      </c>
      <c r="AJ24" s="374">
        <f t="shared" ca="1" si="8"/>
        <v>0</v>
      </c>
      <c r="AK24" s="374">
        <f t="shared" ca="1" si="8"/>
        <v>0</v>
      </c>
      <c r="AL24" s="374">
        <f t="shared" ca="1" si="8"/>
        <v>0</v>
      </c>
      <c r="AM24" s="374">
        <f t="shared" ca="1" si="8"/>
        <v>0</v>
      </c>
      <c r="AN24" s="374">
        <f t="shared" ca="1" si="8"/>
        <v>0</v>
      </c>
      <c r="AO24" s="374">
        <f t="shared" ca="1" si="8"/>
        <v>0</v>
      </c>
      <c r="AP24" s="374">
        <f t="shared" ca="1" si="8"/>
        <v>0</v>
      </c>
      <c r="AQ24" s="374">
        <f t="shared" ca="1" si="8"/>
        <v>0</v>
      </c>
      <c r="AR24" s="374">
        <f t="shared" ca="1" si="8"/>
        <v>0</v>
      </c>
      <c r="AS24" s="374">
        <f t="shared" ca="1" si="8"/>
        <v>0</v>
      </c>
      <c r="AT24" s="374">
        <f t="shared" ca="1" si="8"/>
        <v>0</v>
      </c>
      <c r="AU24" s="374">
        <f t="shared" ca="1" si="8"/>
        <v>0</v>
      </c>
      <c r="AV24" s="374">
        <f t="shared" ca="1" si="8"/>
        <v>0</v>
      </c>
      <c r="AW24" s="374">
        <f t="shared" ca="1" si="8"/>
        <v>0</v>
      </c>
      <c r="AX24" s="374">
        <f t="shared" ca="1" si="8"/>
        <v>0</v>
      </c>
      <c r="AY24" s="374">
        <f t="shared" ca="1" si="8"/>
        <v>0</v>
      </c>
      <c r="AZ24" s="374">
        <f t="shared" ca="1" si="8"/>
        <v>0</v>
      </c>
      <c r="BA24" s="374">
        <f t="shared" ca="1" si="8"/>
        <v>0</v>
      </c>
    </row>
    <row r="25" spans="1:86">
      <c r="A25" s="371"/>
      <c r="B25" s="372" t="s">
        <v>461</v>
      </c>
      <c r="C25" s="373"/>
      <c r="D25" s="374">
        <f ca="1">-directVC(D21+D22,D$5,Result_in_ER_Rate,Partner_Direct_VC_Rate)</f>
        <v>0</v>
      </c>
      <c r="E25" s="374">
        <f t="shared" ref="E25:AI25" ca="1" si="9">-directVC(E21+E22,E$5,Result_in_ER_Rate,Partner_Direct_VC_Rate)</f>
        <v>0</v>
      </c>
      <c r="F25" s="374">
        <f t="shared" ca="1" si="9"/>
        <v>0</v>
      </c>
      <c r="G25" s="374">
        <f t="shared" ca="1" si="9"/>
        <v>0</v>
      </c>
      <c r="H25" s="374">
        <f t="shared" ca="1" si="9"/>
        <v>0</v>
      </c>
      <c r="I25" s="374">
        <f t="shared" ca="1" si="9"/>
        <v>0</v>
      </c>
      <c r="J25" s="374">
        <f t="shared" ca="1" si="9"/>
        <v>0</v>
      </c>
      <c r="K25" s="374">
        <f t="shared" ca="1" si="9"/>
        <v>0</v>
      </c>
      <c r="L25" s="374">
        <f t="shared" ca="1" si="9"/>
        <v>0</v>
      </c>
      <c r="M25" s="374">
        <f t="shared" ca="1" si="9"/>
        <v>0</v>
      </c>
      <c r="N25" s="374">
        <f t="shared" ca="1" si="9"/>
        <v>0</v>
      </c>
      <c r="O25" s="374">
        <f t="shared" ca="1" si="9"/>
        <v>0</v>
      </c>
      <c r="P25" s="374">
        <f t="shared" ca="1" si="9"/>
        <v>0</v>
      </c>
      <c r="Q25" s="374">
        <f t="shared" ca="1" si="9"/>
        <v>0</v>
      </c>
      <c r="R25" s="374">
        <f t="shared" ca="1" si="9"/>
        <v>0</v>
      </c>
      <c r="S25" s="374">
        <f t="shared" ca="1" si="9"/>
        <v>0</v>
      </c>
      <c r="T25" s="374">
        <f t="shared" ca="1" si="9"/>
        <v>0</v>
      </c>
      <c r="U25" s="374">
        <f t="shared" ca="1" si="9"/>
        <v>0</v>
      </c>
      <c r="V25" s="374">
        <f t="shared" ca="1" si="9"/>
        <v>0</v>
      </c>
      <c r="W25" s="374">
        <f t="shared" ca="1" si="9"/>
        <v>0</v>
      </c>
      <c r="X25" s="374">
        <f t="shared" ca="1" si="9"/>
        <v>0</v>
      </c>
      <c r="Y25" s="374">
        <f t="shared" ca="1" si="9"/>
        <v>0</v>
      </c>
      <c r="Z25" s="374">
        <f t="shared" ca="1" si="9"/>
        <v>0</v>
      </c>
      <c r="AA25" s="374">
        <f t="shared" ca="1" si="9"/>
        <v>0</v>
      </c>
      <c r="AB25" s="374">
        <f t="shared" ca="1" si="9"/>
        <v>0</v>
      </c>
      <c r="AC25" s="374">
        <f t="shared" ca="1" si="9"/>
        <v>0</v>
      </c>
      <c r="AD25" s="374">
        <f t="shared" ca="1" si="9"/>
        <v>0</v>
      </c>
      <c r="AE25" s="374">
        <f t="shared" ca="1" si="9"/>
        <v>0</v>
      </c>
      <c r="AF25" s="374">
        <f t="shared" ca="1" si="9"/>
        <v>0</v>
      </c>
      <c r="AG25" s="374">
        <f t="shared" ca="1" si="9"/>
        <v>0</v>
      </c>
      <c r="AH25" s="374">
        <f t="shared" ca="1" si="9"/>
        <v>0</v>
      </c>
      <c r="AI25" s="374">
        <f t="shared" ca="1" si="9"/>
        <v>0</v>
      </c>
      <c r="AJ25" s="374">
        <f t="shared" ref="AJ25:BA25" ca="1" si="10">-directVC(AJ21+AJ22,AJ$5,Result_in_ER_Rate,Partner_Direct_VC_Rate)</f>
        <v>0</v>
      </c>
      <c r="AK25" s="374">
        <f t="shared" ca="1" si="10"/>
        <v>0</v>
      </c>
      <c r="AL25" s="374">
        <f t="shared" ca="1" si="10"/>
        <v>0</v>
      </c>
      <c r="AM25" s="374">
        <f t="shared" ca="1" si="10"/>
        <v>0</v>
      </c>
      <c r="AN25" s="374">
        <f t="shared" ca="1" si="10"/>
        <v>0</v>
      </c>
      <c r="AO25" s="374">
        <f t="shared" ca="1" si="10"/>
        <v>0</v>
      </c>
      <c r="AP25" s="374">
        <f t="shared" ca="1" si="10"/>
        <v>0</v>
      </c>
      <c r="AQ25" s="374">
        <f t="shared" ca="1" si="10"/>
        <v>0</v>
      </c>
      <c r="AR25" s="374">
        <f t="shared" ca="1" si="10"/>
        <v>0</v>
      </c>
      <c r="AS25" s="374">
        <f t="shared" ca="1" si="10"/>
        <v>0</v>
      </c>
      <c r="AT25" s="374">
        <f t="shared" ca="1" si="10"/>
        <v>0</v>
      </c>
      <c r="AU25" s="374">
        <f t="shared" ca="1" si="10"/>
        <v>0</v>
      </c>
      <c r="AV25" s="374">
        <f t="shared" ca="1" si="10"/>
        <v>0</v>
      </c>
      <c r="AW25" s="374">
        <f t="shared" ca="1" si="10"/>
        <v>0</v>
      </c>
      <c r="AX25" s="374">
        <f t="shared" ca="1" si="10"/>
        <v>0</v>
      </c>
      <c r="AY25" s="374">
        <f t="shared" ca="1" si="10"/>
        <v>0</v>
      </c>
      <c r="AZ25" s="374">
        <f t="shared" ca="1" si="10"/>
        <v>0</v>
      </c>
      <c r="BA25" s="374">
        <f t="shared" ca="1" si="10"/>
        <v>0</v>
      </c>
    </row>
    <row r="26" spans="1:86">
      <c r="A26" s="371"/>
      <c r="B26" s="372" t="s">
        <v>462</v>
      </c>
      <c r="C26" s="373"/>
      <c r="D26" s="374">
        <f t="shared" ref="D26:AI26" ca="1" si="11">-deferredVC(D21+D22,D$5,Result_in_ER_Rate,Partner_Deffered_VC_Rate)</f>
        <v>0</v>
      </c>
      <c r="E26" s="374">
        <f t="shared" ca="1" si="11"/>
        <v>0</v>
      </c>
      <c r="F26" s="374">
        <f t="shared" ca="1" si="11"/>
        <v>0</v>
      </c>
      <c r="G26" s="374">
        <f t="shared" ca="1" si="11"/>
        <v>0</v>
      </c>
      <c r="H26" s="374">
        <f t="shared" ca="1" si="11"/>
        <v>0</v>
      </c>
      <c r="I26" s="374">
        <f t="shared" ca="1" si="11"/>
        <v>0</v>
      </c>
      <c r="J26" s="374">
        <f t="shared" ca="1" si="11"/>
        <v>0</v>
      </c>
      <c r="K26" s="374">
        <f t="shared" ca="1" si="11"/>
        <v>0</v>
      </c>
      <c r="L26" s="374">
        <f t="shared" ca="1" si="11"/>
        <v>0</v>
      </c>
      <c r="M26" s="374">
        <f t="shared" ca="1" si="11"/>
        <v>0</v>
      </c>
      <c r="N26" s="374">
        <f t="shared" ca="1" si="11"/>
        <v>0</v>
      </c>
      <c r="O26" s="374">
        <f t="shared" ca="1" si="11"/>
        <v>0</v>
      </c>
      <c r="P26" s="374">
        <f t="shared" ca="1" si="11"/>
        <v>0</v>
      </c>
      <c r="Q26" s="374">
        <f t="shared" ca="1" si="11"/>
        <v>0</v>
      </c>
      <c r="R26" s="374">
        <f t="shared" ca="1" si="11"/>
        <v>0</v>
      </c>
      <c r="S26" s="374">
        <f t="shared" ca="1" si="11"/>
        <v>0</v>
      </c>
      <c r="T26" s="374">
        <f t="shared" ca="1" si="11"/>
        <v>0</v>
      </c>
      <c r="U26" s="374">
        <f t="shared" ca="1" si="11"/>
        <v>0</v>
      </c>
      <c r="V26" s="374">
        <f t="shared" ca="1" si="11"/>
        <v>0</v>
      </c>
      <c r="W26" s="374">
        <f t="shared" ca="1" si="11"/>
        <v>0</v>
      </c>
      <c r="X26" s="374">
        <f t="shared" ca="1" si="11"/>
        <v>0</v>
      </c>
      <c r="Y26" s="374">
        <f t="shared" ca="1" si="11"/>
        <v>0</v>
      </c>
      <c r="Z26" s="374">
        <f t="shared" ca="1" si="11"/>
        <v>0</v>
      </c>
      <c r="AA26" s="374">
        <f t="shared" ca="1" si="11"/>
        <v>0</v>
      </c>
      <c r="AB26" s="374">
        <f t="shared" ca="1" si="11"/>
        <v>0</v>
      </c>
      <c r="AC26" s="374">
        <f t="shared" ca="1" si="11"/>
        <v>0</v>
      </c>
      <c r="AD26" s="374">
        <f t="shared" ca="1" si="11"/>
        <v>0</v>
      </c>
      <c r="AE26" s="374">
        <f t="shared" ca="1" si="11"/>
        <v>0</v>
      </c>
      <c r="AF26" s="374">
        <f t="shared" ca="1" si="11"/>
        <v>0</v>
      </c>
      <c r="AG26" s="374">
        <f t="shared" ca="1" si="11"/>
        <v>0</v>
      </c>
      <c r="AH26" s="374">
        <f t="shared" ca="1" si="11"/>
        <v>0</v>
      </c>
      <c r="AI26" s="374">
        <f t="shared" ca="1" si="11"/>
        <v>0</v>
      </c>
      <c r="AJ26" s="374">
        <f t="shared" ref="AJ26:BA26" ca="1" si="12">-deferredVC(AJ21+AJ22,AJ$5,Result_in_ER_Rate,Partner_Deffered_VC_Rate)</f>
        <v>0</v>
      </c>
      <c r="AK26" s="374">
        <f t="shared" ca="1" si="12"/>
        <v>0</v>
      </c>
      <c r="AL26" s="374">
        <f t="shared" ca="1" si="12"/>
        <v>0</v>
      </c>
      <c r="AM26" s="374">
        <f t="shared" ca="1" si="12"/>
        <v>0</v>
      </c>
      <c r="AN26" s="374">
        <f t="shared" ca="1" si="12"/>
        <v>0</v>
      </c>
      <c r="AO26" s="374">
        <f t="shared" ca="1" si="12"/>
        <v>0</v>
      </c>
      <c r="AP26" s="374">
        <f t="shared" ca="1" si="12"/>
        <v>0</v>
      </c>
      <c r="AQ26" s="374">
        <f t="shared" ca="1" si="12"/>
        <v>0</v>
      </c>
      <c r="AR26" s="374">
        <f t="shared" ca="1" si="12"/>
        <v>0</v>
      </c>
      <c r="AS26" s="374">
        <f t="shared" ca="1" si="12"/>
        <v>0</v>
      </c>
      <c r="AT26" s="374">
        <f t="shared" ca="1" si="12"/>
        <v>0</v>
      </c>
      <c r="AU26" s="374">
        <f t="shared" ca="1" si="12"/>
        <v>0</v>
      </c>
      <c r="AV26" s="374">
        <f t="shared" ca="1" si="12"/>
        <v>0</v>
      </c>
      <c r="AW26" s="374">
        <f t="shared" ca="1" si="12"/>
        <v>0</v>
      </c>
      <c r="AX26" s="374">
        <f t="shared" ca="1" si="12"/>
        <v>0</v>
      </c>
      <c r="AY26" s="374">
        <f t="shared" ca="1" si="12"/>
        <v>0</v>
      </c>
      <c r="AZ26" s="374">
        <f t="shared" ca="1" si="12"/>
        <v>0</v>
      </c>
      <c r="BA26" s="374">
        <f t="shared" ca="1" si="12"/>
        <v>0</v>
      </c>
    </row>
    <row r="27" spans="1:86">
      <c r="A27" s="371"/>
      <c r="B27" s="372" t="s">
        <v>463</v>
      </c>
      <c r="C27" s="373"/>
      <c r="D27" s="374">
        <f ca="1">-equalizationreserve(D21+D22,D$5,Inputs!C$57,Partner_Deffered_VC_Rate)</f>
        <v>0</v>
      </c>
      <c r="E27" s="374">
        <f ca="1">-equalizationreserve(E21+E22,E$5,Inputs!D$57,Partner_Deffered_VC_Rate)</f>
        <v>0</v>
      </c>
      <c r="F27" s="374">
        <f ca="1">-equalizationreserve(F21+F22,F$5,Inputs!E$57,Partner_Deffered_VC_Rate)</f>
        <v>0</v>
      </c>
      <c r="G27" s="374">
        <f ca="1">-equalizationreserve(G21+G22,G$5,Inputs!F$57,Partner_Deffered_VC_Rate)</f>
        <v>0</v>
      </c>
      <c r="H27" s="374">
        <f ca="1">-equalizationreserve(H21+H22,H$5,Inputs!G$57,Partner_Deffered_VC_Rate)</f>
        <v>0</v>
      </c>
      <c r="I27" s="374">
        <f ca="1">-equalizationreserve(I21+I22,I$5,Inputs!H$57,Partner_Deffered_VC_Rate)</f>
        <v>0</v>
      </c>
      <c r="J27" s="374">
        <f ca="1">-equalizationreserve(J21+J22,J$5,Inputs!I$57,Partner_Deffered_VC_Rate)</f>
        <v>0</v>
      </c>
      <c r="K27" s="374">
        <f ca="1">-equalizationreserve(K21+K22,K$5,Inputs!J$57,Partner_Deffered_VC_Rate)</f>
        <v>0</v>
      </c>
      <c r="L27" s="374">
        <f ca="1">-equalizationreserve(L21+L22,L$5,Inputs!K$57,Partner_Deffered_VC_Rate)</f>
        <v>0</v>
      </c>
      <c r="M27" s="374">
        <f ca="1">-equalizationreserve(M21+M22,M$5,Inputs!L$57,Partner_Deffered_VC_Rate)</f>
        <v>0</v>
      </c>
      <c r="N27" s="374">
        <f ca="1">-equalizationreserve(N21+N22,N$5,Inputs!M$57,Partner_Deffered_VC_Rate)</f>
        <v>0</v>
      </c>
      <c r="O27" s="374">
        <f ca="1">-equalizationreserve(O21+O22,O$5,Inputs!N$57,Partner_Deffered_VC_Rate)</f>
        <v>0</v>
      </c>
      <c r="P27" s="374">
        <f ca="1">-equalizationreserve(P21+P22,P$5,Inputs!O$57,Partner_Deffered_VC_Rate)</f>
        <v>0</v>
      </c>
      <c r="Q27" s="374">
        <f ca="1">-equalizationreserve(Q21+Q22,Q$5,Inputs!P$57,Partner_Deffered_VC_Rate)</f>
        <v>0</v>
      </c>
      <c r="R27" s="374">
        <f ca="1">-equalizationreserve(R21+R22,R$5,Inputs!Q$57,Partner_Deffered_VC_Rate)</f>
        <v>0</v>
      </c>
      <c r="S27" s="374">
        <f ca="1">-equalizationreserve(S21+S22,S$5,Inputs!R$57,Partner_Deffered_VC_Rate)</f>
        <v>0</v>
      </c>
      <c r="T27" s="374">
        <f ca="1">-equalizationreserve(T21+T22,T$5,Inputs!S$57,Partner_Deffered_VC_Rate)</f>
        <v>0</v>
      </c>
      <c r="U27" s="374">
        <f ca="1">-equalizationreserve(U21+U22,U$5,Inputs!T$57,Partner_Deffered_VC_Rate)</f>
        <v>0</v>
      </c>
      <c r="V27" s="374">
        <f ca="1">-equalizationreserve(V21+V22,V$5,Inputs!U$57,Partner_Deffered_VC_Rate)</f>
        <v>0</v>
      </c>
      <c r="W27" s="374">
        <f ca="1">-equalizationreserve(W21+W22,W$5,Inputs!V$57,Partner_Deffered_VC_Rate)</f>
        <v>0</v>
      </c>
      <c r="X27" s="374">
        <f ca="1">-equalizationreserve(X21+X22,X$5,Inputs!W$57,Partner_Deffered_VC_Rate)</f>
        <v>0</v>
      </c>
      <c r="Y27" s="374">
        <f ca="1">-equalizationreserve(Y21+Y22,Y$5,Inputs!X$57,Partner_Deffered_VC_Rate)</f>
        <v>0</v>
      </c>
      <c r="Z27" s="374">
        <f ca="1">-equalizationreserve(Z21+Z22,Z$5,Inputs!Y$57,Partner_Deffered_VC_Rate)</f>
        <v>0</v>
      </c>
      <c r="AA27" s="374">
        <f ca="1">-equalizationreserve(AA21+AA22,AA$5,Inputs!Z$57,Partner_Deffered_VC_Rate)</f>
        <v>0</v>
      </c>
      <c r="AB27" s="374">
        <f ca="1">-equalizationreserve(AB21+AB22,AB$5,Inputs!AA$57,Partner_Deffered_VC_Rate)</f>
        <v>0</v>
      </c>
      <c r="AC27" s="374">
        <f ca="1">-equalizationreserve(AC21+AC22,AC$5,Inputs!AB$57,Partner_Deffered_VC_Rate)</f>
        <v>0</v>
      </c>
      <c r="AD27" s="374">
        <f ca="1">-equalizationreserve(AD21+AD22,AD$5,Inputs!AC$57,Partner_Deffered_VC_Rate)</f>
        <v>0</v>
      </c>
      <c r="AE27" s="374">
        <f ca="1">-equalizationreserve(AE21+AE22,AE$5,Inputs!AD$57,Partner_Deffered_VC_Rate)</f>
        <v>0</v>
      </c>
      <c r="AF27" s="374">
        <f ca="1">-equalizationreserve(AF21+AF22,AF$5,Inputs!AE$57,Partner_Deffered_VC_Rate)</f>
        <v>0</v>
      </c>
      <c r="AG27" s="374">
        <f ca="1">-equalizationreserve(AG21+AG22,AG$5,Inputs!AF$57,Partner_Deffered_VC_Rate)</f>
        <v>0</v>
      </c>
      <c r="AH27" s="374">
        <f ca="1">-equalizationreserve(AH21+AH22,AH$5,Inputs!AG$57,Partner_Deffered_VC_Rate)</f>
        <v>0</v>
      </c>
      <c r="AI27" s="374">
        <f ca="1">-equalizationreserve(AI21+AI22,AI$5,Inputs!AH$57,Partner_Deffered_VC_Rate)</f>
        <v>0</v>
      </c>
      <c r="AJ27" s="374">
        <f ca="1">-equalizationreserve(AJ21+AJ22,AJ$5,Inputs!AI$57,Partner_Deffered_VC_Rate)</f>
        <v>0</v>
      </c>
      <c r="AK27" s="374">
        <f ca="1">-equalizationreserve(AK21+AK22,AK$5,Inputs!AJ$57,Partner_Deffered_VC_Rate)</f>
        <v>0</v>
      </c>
      <c r="AL27" s="374">
        <f ca="1">-equalizationreserve(AL21+AL22,AL$5,Inputs!AK$57,Partner_Deffered_VC_Rate)</f>
        <v>0</v>
      </c>
      <c r="AM27" s="374">
        <f ca="1">-equalizationreserve(AM21+AM22,AM$5,Inputs!AL$57,Partner_Deffered_VC_Rate)</f>
        <v>0</v>
      </c>
      <c r="AN27" s="374">
        <f ca="1">-equalizationreserve(AN21+AN22,AN$5,Inputs!AM$57,Partner_Deffered_VC_Rate)</f>
        <v>0</v>
      </c>
      <c r="AO27" s="374">
        <f ca="1">-equalizationreserve(AO21+AO22,AO$5,Inputs!AN$57,Partner_Deffered_VC_Rate)</f>
        <v>0</v>
      </c>
      <c r="AP27" s="374">
        <f ca="1">-equalizationreserve(AP21+AP22,AP$5,Inputs!AO$57,Partner_Deffered_VC_Rate)</f>
        <v>0</v>
      </c>
      <c r="AQ27" s="374">
        <f ca="1">-equalizationreserve(AQ21+AQ22,AQ$5,Inputs!AP$57,Partner_Deffered_VC_Rate)</f>
        <v>0</v>
      </c>
      <c r="AR27" s="374">
        <f ca="1">-equalizationreserve(AR21+AR22,AR$5,Inputs!AQ$57,Partner_Deffered_VC_Rate)</f>
        <v>0</v>
      </c>
      <c r="AS27" s="374">
        <f ca="1">-equalizationreserve(AS21+AS22,AS$5,Inputs!AR$57,Partner_Deffered_VC_Rate)</f>
        <v>0</v>
      </c>
      <c r="AT27" s="374">
        <f ca="1">-equalizationreserve(AT21+AT22,AT$5,Inputs!AS$57,Partner_Deffered_VC_Rate)</f>
        <v>0</v>
      </c>
      <c r="AU27" s="374">
        <f ca="1">-equalizationreserve(AU21+AU22,AU$5,Inputs!AT$57,Partner_Deffered_VC_Rate)</f>
        <v>0</v>
      </c>
      <c r="AV27" s="374">
        <f ca="1">-equalizationreserve(AV21+AV22,AV$5,Inputs!AU$57,Partner_Deffered_VC_Rate)</f>
        <v>0</v>
      </c>
      <c r="AW27" s="374">
        <f ca="1">-equalizationreserve(AW21+AW22,AW$5,Inputs!AV$57,Partner_Deffered_VC_Rate)</f>
        <v>0</v>
      </c>
      <c r="AX27" s="374">
        <f ca="1">-equalizationreserve(AX21+AX22,AX$5,Inputs!AW$57,Partner_Deffered_VC_Rate)</f>
        <v>0</v>
      </c>
      <c r="AY27" s="374">
        <f ca="1">-equalizationreserve(AY21+AY22,AY$5,Inputs!AX$57,Partner_Deffered_VC_Rate)</f>
        <v>0</v>
      </c>
      <c r="AZ27" s="374">
        <f ca="1">-equalizationreserve(AZ21+AZ22,AZ$5,Inputs!AY$57,Partner_Deffered_VC_Rate)</f>
        <v>0</v>
      </c>
      <c r="BA27" s="374">
        <f ca="1">-equalizationreserve(BA21+BA22,BA$5,Inputs!AZ$57,Partner_Deffered_VC_Rate)</f>
        <v>0</v>
      </c>
    </row>
    <row r="28" spans="1:86">
      <c r="A28" s="375"/>
      <c r="B28" s="372" t="s">
        <v>471</v>
      </c>
      <c r="C28" s="376"/>
      <c r="D28" s="386">
        <f ca="1">-LCF(D21+D22,D$5,Inputs!C$57,Partner_Deffered_VC_Rate,IF(Loss_Carry_Forward="Yes",1,0))</f>
        <v>0</v>
      </c>
      <c r="E28" s="386">
        <f ca="1">-LCF(E21+E22,E$5,Inputs!D$57,Partner_Deffered_VC_Rate,IF(Loss_Carry_Forward="Yes",1,0))</f>
        <v>0</v>
      </c>
      <c r="F28" s="386">
        <f ca="1">-LCF(F21+F22,F$5,Inputs!E$57,Partner_Deffered_VC_Rate,IF(Loss_Carry_Forward="Yes",1,0))</f>
        <v>0</v>
      </c>
      <c r="G28" s="386">
        <f ca="1">-LCF(G21+G22,G$5,Inputs!F$57,Partner_Deffered_VC_Rate,IF(Loss_Carry_Forward="Yes",1,0))</f>
        <v>0</v>
      </c>
      <c r="H28" s="386">
        <f ca="1">-LCF(H21+H22,H$5,Inputs!G$57,Partner_Deffered_VC_Rate,IF(Loss_Carry_Forward="Yes",1,0))</f>
        <v>0</v>
      </c>
      <c r="I28" s="386">
        <f ca="1">-LCF(I21+I22,I$5,Inputs!H$57,Partner_Deffered_VC_Rate,IF(Loss_Carry_Forward="Yes",1,0))</f>
        <v>0</v>
      </c>
      <c r="J28" s="386">
        <f ca="1">-LCF(J21+J22,J$5,Inputs!I$57,Partner_Deffered_VC_Rate,IF(Loss_Carry_Forward="Yes",1,0))</f>
        <v>0</v>
      </c>
      <c r="K28" s="386">
        <f ca="1">-LCF(K21+K22,K$5,Inputs!J$57,Partner_Deffered_VC_Rate,IF(Loss_Carry_Forward="Yes",1,0))</f>
        <v>0</v>
      </c>
      <c r="L28" s="386">
        <f ca="1">-LCF(L21+L22,L$5,Inputs!K$57,Partner_Deffered_VC_Rate,IF(Loss_Carry_Forward="Yes",1,0))</f>
        <v>0</v>
      </c>
      <c r="M28" s="386">
        <f ca="1">-LCF(M21+M22,M$5,Inputs!L$57,Partner_Deffered_VC_Rate,IF(Loss_Carry_Forward="Yes",1,0))</f>
        <v>0</v>
      </c>
      <c r="N28" s="386">
        <f ca="1">-LCF(N21+N22,N$5,Inputs!M$57,Partner_Deffered_VC_Rate,IF(Loss_Carry_Forward="Yes",1,0))</f>
        <v>0</v>
      </c>
      <c r="O28" s="386">
        <f ca="1">-LCF(O21+O22,O$5,Inputs!N$57,Partner_Deffered_VC_Rate,IF(Loss_Carry_Forward="Yes",1,0))</f>
        <v>0</v>
      </c>
      <c r="P28" s="386">
        <f ca="1">-LCF(P21+P22,P$5,Inputs!O$57,Partner_Deffered_VC_Rate,IF(Loss_Carry_Forward="Yes",1,0))</f>
        <v>0</v>
      </c>
      <c r="Q28" s="386">
        <f ca="1">-LCF(Q21+Q22,Q$5,Inputs!P$57,Partner_Deffered_VC_Rate,IF(Loss_Carry_Forward="Yes",1,0))</f>
        <v>0</v>
      </c>
      <c r="R28" s="386">
        <f ca="1">-LCF(R21+R22,R$5,Inputs!Q$57,Partner_Deffered_VC_Rate,IF(Loss_Carry_Forward="Yes",1,0))</f>
        <v>0</v>
      </c>
      <c r="S28" s="386">
        <f ca="1">-LCF(S21+S22,S$5,Inputs!R$57,Partner_Deffered_VC_Rate,IF(Loss_Carry_Forward="Yes",1,0))</f>
        <v>0</v>
      </c>
      <c r="T28" s="386">
        <f ca="1">-LCF(T21+T22,T$5,Inputs!S$57,Partner_Deffered_VC_Rate,IF(Loss_Carry_Forward="Yes",1,0))</f>
        <v>0</v>
      </c>
      <c r="U28" s="386">
        <f ca="1">-LCF(U21+U22,U$5,Inputs!T$57,Partner_Deffered_VC_Rate,IF(Loss_Carry_Forward="Yes",1,0))</f>
        <v>0</v>
      </c>
      <c r="V28" s="386">
        <f ca="1">-LCF(V21+V22,V$5,Inputs!U$57,Partner_Deffered_VC_Rate,IF(Loss_Carry_Forward="Yes",1,0))</f>
        <v>0</v>
      </c>
      <c r="W28" s="386">
        <f ca="1">-LCF(W21+W22,W$5,Inputs!V$57,Partner_Deffered_VC_Rate,IF(Loss_Carry_Forward="Yes",1,0))</f>
        <v>0</v>
      </c>
      <c r="X28" s="386">
        <f ca="1">-LCF(X21+X22,X$5,Inputs!W$57,Partner_Deffered_VC_Rate,IF(Loss_Carry_Forward="Yes",1,0))</f>
        <v>0</v>
      </c>
      <c r="Y28" s="386">
        <f ca="1">-LCF(Y21+Y22,Y$5,Inputs!X$57,Partner_Deffered_VC_Rate,IF(Loss_Carry_Forward="Yes",1,0))</f>
        <v>0</v>
      </c>
      <c r="Z28" s="386">
        <f ca="1">-LCF(Z21+Z22,Z$5,Inputs!Y$57,Partner_Deffered_VC_Rate,IF(Loss_Carry_Forward="Yes",1,0))</f>
        <v>0</v>
      </c>
      <c r="AA28" s="386">
        <f ca="1">-LCF(AA21+AA22,AA$5,Inputs!Z$57,Partner_Deffered_VC_Rate,IF(Loss_Carry_Forward="Yes",1,0))</f>
        <v>0</v>
      </c>
      <c r="AB28" s="386">
        <f ca="1">-LCF(AB21+AB22,AB$5,Inputs!AA$57,Partner_Deffered_VC_Rate,IF(Loss_Carry_Forward="Yes",1,0))</f>
        <v>0</v>
      </c>
      <c r="AC28" s="386">
        <f ca="1">-LCF(AC21+AC22,AC$5,Inputs!AB$57,Partner_Deffered_VC_Rate,IF(Loss_Carry_Forward="Yes",1,0))</f>
        <v>0</v>
      </c>
      <c r="AD28" s="386">
        <f ca="1">-LCF(AD21+AD22,AD$5,Inputs!AC$57,Partner_Deffered_VC_Rate,IF(Loss_Carry_Forward="Yes",1,0))</f>
        <v>0</v>
      </c>
      <c r="AE28" s="386">
        <f ca="1">-LCF(AE21+AE22,AE$5,Inputs!AD$57,Partner_Deffered_VC_Rate,IF(Loss_Carry_Forward="Yes",1,0))</f>
        <v>0</v>
      </c>
      <c r="AF28" s="386">
        <f ca="1">-LCF(AF21+AF22,AF$5,Inputs!AE$57,Partner_Deffered_VC_Rate,IF(Loss_Carry_Forward="Yes",1,0))</f>
        <v>0</v>
      </c>
      <c r="AG28" s="386">
        <f ca="1">-LCF(AG21+AG22,AG$5,Inputs!AF$57,Partner_Deffered_VC_Rate,IF(Loss_Carry_Forward="Yes",1,0))</f>
        <v>0</v>
      </c>
      <c r="AH28" s="386">
        <f ca="1">-LCF(AH21+AH22,AH$5,Inputs!AG$57,Partner_Deffered_VC_Rate,IF(Loss_Carry_Forward="Yes",1,0))</f>
        <v>0</v>
      </c>
      <c r="AI28" s="386">
        <f ca="1">-LCF(AI21+AI22,AI$5,Inputs!AH$57,Partner_Deffered_VC_Rate,IF(Loss_Carry_Forward="Yes",1,0))</f>
        <v>0</v>
      </c>
      <c r="AJ28" s="386">
        <f ca="1">-LCF(AJ21+AJ22,AJ$5,Inputs!AI$57,Partner_Deffered_VC_Rate,IF(Loss_Carry_Forward="Yes",1,0))</f>
        <v>0</v>
      </c>
      <c r="AK28" s="386">
        <f ca="1">-LCF(AK21+AK22,AK$5,Inputs!AJ$57,Partner_Deffered_VC_Rate,IF(Loss_Carry_Forward="Yes",1,0))</f>
        <v>0</v>
      </c>
      <c r="AL28" s="386">
        <f ca="1">-LCF(AL21+AL22,AL$5,Inputs!AK$57,Partner_Deffered_VC_Rate,IF(Loss_Carry_Forward="Yes",1,0))</f>
        <v>0</v>
      </c>
      <c r="AM28" s="386">
        <f ca="1">-LCF(AM21+AM22,AM$5,Inputs!AL$57,Partner_Deffered_VC_Rate,IF(Loss_Carry_Forward="Yes",1,0))</f>
        <v>0</v>
      </c>
      <c r="AN28" s="386">
        <f ca="1">-LCF(AN21+AN22,AN$5,Inputs!AM$57,Partner_Deffered_VC_Rate,IF(Loss_Carry_Forward="Yes",1,0))</f>
        <v>0</v>
      </c>
      <c r="AO28" s="386">
        <f ca="1">-LCF(AO21+AO22,AO$5,Inputs!AN$57,Partner_Deffered_VC_Rate,IF(Loss_Carry_Forward="Yes",1,0))</f>
        <v>0</v>
      </c>
      <c r="AP28" s="386">
        <f ca="1">-LCF(AP21+AP22,AP$5,Inputs!AO$57,Partner_Deffered_VC_Rate,IF(Loss_Carry_Forward="Yes",1,0))</f>
        <v>0</v>
      </c>
      <c r="AQ28" s="386">
        <f ca="1">-LCF(AQ21+AQ22,AQ$5,Inputs!AP$57,Partner_Deffered_VC_Rate,IF(Loss_Carry_Forward="Yes",1,0))</f>
        <v>0</v>
      </c>
      <c r="AR28" s="386">
        <f ca="1">-LCF(AR21+AR22,AR$5,Inputs!AQ$57,Partner_Deffered_VC_Rate,IF(Loss_Carry_Forward="Yes",1,0))</f>
        <v>0</v>
      </c>
      <c r="AS28" s="386">
        <f ca="1">-LCF(AS21+AS22,AS$5,Inputs!AR$57,Partner_Deffered_VC_Rate,IF(Loss_Carry_Forward="Yes",1,0))</f>
        <v>0</v>
      </c>
      <c r="AT28" s="386">
        <f ca="1">-LCF(AT21+AT22,AT$5,Inputs!AS$57,Partner_Deffered_VC_Rate,IF(Loss_Carry_Forward="Yes",1,0))</f>
        <v>0</v>
      </c>
      <c r="AU28" s="386">
        <f ca="1">-LCF(AU21+AU22,AU$5,Inputs!AT$57,Partner_Deffered_VC_Rate,IF(Loss_Carry_Forward="Yes",1,0))</f>
        <v>0</v>
      </c>
      <c r="AV28" s="386">
        <f ca="1">-LCF(AV21+AV22,AV$5,Inputs!AU$57,Partner_Deffered_VC_Rate,IF(Loss_Carry_Forward="Yes",1,0))</f>
        <v>0</v>
      </c>
      <c r="AW28" s="386">
        <f ca="1">-LCF(AW21+AW22,AW$5,Inputs!AV$57,Partner_Deffered_VC_Rate,IF(Loss_Carry_Forward="Yes",1,0))</f>
        <v>0</v>
      </c>
      <c r="AX28" s="386">
        <f ca="1">-LCF(AX21+AX22,AX$5,Inputs!AW$57,Partner_Deffered_VC_Rate,IF(Loss_Carry_Forward="Yes",1,0))</f>
        <v>0</v>
      </c>
      <c r="AY28" s="386">
        <f ca="1">-LCF(AY21+AY22,AY$5,Inputs!AX$57,Partner_Deffered_VC_Rate,IF(Loss_Carry_Forward="Yes",1,0))</f>
        <v>0</v>
      </c>
      <c r="AZ28" s="386">
        <f ca="1">-LCF(AZ21+AZ22,AZ$5,Inputs!AY$57,Partner_Deffered_VC_Rate,IF(Loss_Carry_Forward="Yes",1,0))</f>
        <v>0</v>
      </c>
      <c r="BA28" s="386">
        <f ca="1">-LCF(BA21+BA22,BA$5,Inputs!AZ$57,Partner_Deffered_VC_Rate,IF(Loss_Carry_Forward="Yes",1,0))</f>
        <v>0</v>
      </c>
    </row>
    <row r="29" spans="1:86" s="380" customFormat="1" ht="18.75">
      <c r="A29" s="1003" t="s">
        <v>472</v>
      </c>
      <c r="B29" s="1004"/>
      <c r="C29" s="387"/>
      <c r="D29" s="379">
        <f ca="1">SUM(D21:D28)</f>
        <v>0</v>
      </c>
      <c r="E29" s="379">
        <f t="shared" ref="E29:BA29" ca="1" si="13">SUM(E21:E28)</f>
        <v>0</v>
      </c>
      <c r="F29" s="379">
        <f t="shared" ca="1" si="13"/>
        <v>0</v>
      </c>
      <c r="G29" s="379">
        <f t="shared" ca="1" si="13"/>
        <v>0</v>
      </c>
      <c r="H29" s="379">
        <f t="shared" ca="1" si="13"/>
        <v>0</v>
      </c>
      <c r="I29" s="379">
        <f t="shared" ca="1" si="13"/>
        <v>0</v>
      </c>
      <c r="J29" s="379">
        <f t="shared" ca="1" si="13"/>
        <v>0</v>
      </c>
      <c r="K29" s="379">
        <f t="shared" ca="1" si="13"/>
        <v>0</v>
      </c>
      <c r="L29" s="379">
        <f t="shared" ca="1" si="13"/>
        <v>0</v>
      </c>
      <c r="M29" s="379">
        <f t="shared" ca="1" si="13"/>
        <v>0</v>
      </c>
      <c r="N29" s="379">
        <f t="shared" ca="1" si="13"/>
        <v>0</v>
      </c>
      <c r="O29" s="379">
        <f t="shared" ca="1" si="13"/>
        <v>0</v>
      </c>
      <c r="P29" s="379">
        <f t="shared" ca="1" si="13"/>
        <v>0</v>
      </c>
      <c r="Q29" s="379">
        <f t="shared" ca="1" si="13"/>
        <v>0</v>
      </c>
      <c r="R29" s="379">
        <f t="shared" ca="1" si="13"/>
        <v>0</v>
      </c>
      <c r="S29" s="379">
        <f t="shared" ca="1" si="13"/>
        <v>0</v>
      </c>
      <c r="T29" s="379">
        <f t="shared" ca="1" si="13"/>
        <v>0</v>
      </c>
      <c r="U29" s="379">
        <f t="shared" ca="1" si="13"/>
        <v>0</v>
      </c>
      <c r="V29" s="379">
        <f t="shared" ca="1" si="13"/>
        <v>0</v>
      </c>
      <c r="W29" s="379">
        <f t="shared" ca="1" si="13"/>
        <v>0</v>
      </c>
      <c r="X29" s="379">
        <f t="shared" ca="1" si="13"/>
        <v>0</v>
      </c>
      <c r="Y29" s="379">
        <f t="shared" ca="1" si="13"/>
        <v>0</v>
      </c>
      <c r="Z29" s="379">
        <f t="shared" ca="1" si="13"/>
        <v>0</v>
      </c>
      <c r="AA29" s="379">
        <f t="shared" ca="1" si="13"/>
        <v>0</v>
      </c>
      <c r="AB29" s="379">
        <f t="shared" ca="1" si="13"/>
        <v>0</v>
      </c>
      <c r="AC29" s="379">
        <f t="shared" ca="1" si="13"/>
        <v>0</v>
      </c>
      <c r="AD29" s="379">
        <f t="shared" ca="1" si="13"/>
        <v>0</v>
      </c>
      <c r="AE29" s="379">
        <f t="shared" ca="1" si="13"/>
        <v>0</v>
      </c>
      <c r="AF29" s="379">
        <f t="shared" ca="1" si="13"/>
        <v>0</v>
      </c>
      <c r="AG29" s="379">
        <f t="shared" ca="1" si="13"/>
        <v>0</v>
      </c>
      <c r="AH29" s="379">
        <f t="shared" ca="1" si="13"/>
        <v>0</v>
      </c>
      <c r="AI29" s="379">
        <f t="shared" ca="1" si="13"/>
        <v>0</v>
      </c>
      <c r="AJ29" s="379">
        <f t="shared" ca="1" si="13"/>
        <v>0</v>
      </c>
      <c r="AK29" s="379">
        <f t="shared" ca="1" si="13"/>
        <v>0</v>
      </c>
      <c r="AL29" s="379">
        <f t="shared" ca="1" si="13"/>
        <v>0</v>
      </c>
      <c r="AM29" s="379">
        <f t="shared" ca="1" si="13"/>
        <v>0</v>
      </c>
      <c r="AN29" s="379">
        <f t="shared" ca="1" si="13"/>
        <v>0</v>
      </c>
      <c r="AO29" s="379">
        <f t="shared" ca="1" si="13"/>
        <v>0</v>
      </c>
      <c r="AP29" s="379">
        <f t="shared" ca="1" si="13"/>
        <v>0</v>
      </c>
      <c r="AQ29" s="379">
        <f t="shared" ca="1" si="13"/>
        <v>0</v>
      </c>
      <c r="AR29" s="379">
        <f t="shared" ca="1" si="13"/>
        <v>0</v>
      </c>
      <c r="AS29" s="379">
        <f t="shared" ca="1" si="13"/>
        <v>0</v>
      </c>
      <c r="AT29" s="379">
        <f t="shared" ca="1" si="13"/>
        <v>0</v>
      </c>
      <c r="AU29" s="379">
        <f t="shared" ca="1" si="13"/>
        <v>0</v>
      </c>
      <c r="AV29" s="379">
        <f t="shared" ca="1" si="13"/>
        <v>0</v>
      </c>
      <c r="AW29" s="379">
        <f t="shared" ca="1" si="13"/>
        <v>0</v>
      </c>
      <c r="AX29" s="379">
        <f t="shared" ca="1" si="13"/>
        <v>0</v>
      </c>
      <c r="AY29" s="379">
        <f t="shared" ca="1" si="13"/>
        <v>0</v>
      </c>
      <c r="AZ29" s="379">
        <f t="shared" ca="1" si="13"/>
        <v>0</v>
      </c>
      <c r="BA29" s="379">
        <f t="shared" ca="1" si="13"/>
        <v>0</v>
      </c>
      <c r="BB29" s="388"/>
      <c r="BC29" s="388"/>
      <c r="BD29" s="388"/>
      <c r="BE29" s="388"/>
      <c r="BF29" s="388"/>
      <c r="BG29" s="388"/>
      <c r="BH29" s="388"/>
      <c r="BI29" s="388"/>
      <c r="BJ29" s="388"/>
      <c r="BK29" s="388"/>
      <c r="BL29" s="388"/>
      <c r="BM29" s="388"/>
      <c r="BN29" s="388"/>
      <c r="BO29" s="388"/>
      <c r="BP29" s="388"/>
      <c r="BQ29" s="388"/>
      <c r="BR29" s="388"/>
      <c r="BS29" s="388"/>
      <c r="BT29" s="388"/>
      <c r="BU29" s="388"/>
      <c r="BV29" s="388"/>
      <c r="BW29" s="388"/>
      <c r="BX29" s="388"/>
      <c r="BY29" s="388"/>
      <c r="BZ29" s="388"/>
      <c r="CA29" s="388"/>
      <c r="CB29" s="388"/>
      <c r="CC29" s="388"/>
      <c r="CD29" s="388"/>
      <c r="CE29" s="388"/>
      <c r="CF29" s="388"/>
      <c r="CG29" s="388"/>
      <c r="CH29" s="388"/>
    </row>
    <row r="30" spans="1:86">
      <c r="A30" s="389"/>
      <c r="B30" s="286"/>
      <c r="C30" s="381"/>
      <c r="D30" s="696"/>
      <c r="E30" s="383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  <c r="AC30" s="383"/>
      <c r="AD30" s="383"/>
      <c r="AE30" s="383"/>
      <c r="AF30" s="383"/>
      <c r="AG30" s="383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383"/>
      <c r="BA30" s="383"/>
    </row>
    <row r="31" spans="1:86">
      <c r="A31" s="364" t="s">
        <v>473</v>
      </c>
      <c r="B31" s="364"/>
      <c r="C31" s="390"/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6"/>
      <c r="AB31" s="286"/>
      <c r="AC31" s="286"/>
      <c r="AD31" s="286"/>
      <c r="AE31" s="286"/>
      <c r="AF31" s="286"/>
      <c r="AG31" s="286"/>
      <c r="AH31" s="286"/>
      <c r="AI31" s="286"/>
      <c r="AJ31" s="286"/>
      <c r="AK31" s="286"/>
      <c r="AL31" s="286"/>
      <c r="AM31" s="286"/>
      <c r="AN31" s="286"/>
      <c r="AO31" s="286"/>
      <c r="AP31" s="286"/>
      <c r="AQ31" s="286"/>
      <c r="AR31" s="286"/>
      <c r="AS31" s="286"/>
      <c r="AT31" s="286"/>
      <c r="AU31" s="286"/>
      <c r="AV31" s="286"/>
      <c r="AW31" s="286"/>
      <c r="AX31" s="286"/>
      <c r="AY31" s="286"/>
      <c r="AZ31" s="286"/>
      <c r="BA31" s="286"/>
    </row>
    <row r="32" spans="1:86">
      <c r="A32" s="391" t="s">
        <v>474</v>
      </c>
      <c r="B32" s="392"/>
      <c r="C32" s="393">
        <f>'Shock parameters'!E15</f>
        <v>0.5</v>
      </c>
      <c r="D32" s="394"/>
      <c r="E32" s="394"/>
      <c r="F32" s="394"/>
      <c r="G32" s="394"/>
      <c r="H32" s="394"/>
      <c r="I32" s="394"/>
      <c r="J32" s="394"/>
      <c r="K32" s="394"/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  <c r="Z32" s="394"/>
      <c r="AA32" s="394"/>
      <c r="AB32" s="394"/>
      <c r="AC32" s="394"/>
      <c r="AD32" s="394"/>
      <c r="AE32" s="394"/>
      <c r="AF32" s="394"/>
      <c r="AG32" s="394"/>
      <c r="AH32" s="394"/>
      <c r="AI32" s="394"/>
      <c r="AJ32" s="394"/>
      <c r="AK32" s="394"/>
      <c r="AL32" s="394"/>
      <c r="AM32" s="394"/>
      <c r="AN32" s="394"/>
      <c r="AO32" s="394"/>
      <c r="AP32" s="394"/>
      <c r="AQ32" s="394"/>
      <c r="AR32" s="394"/>
      <c r="AS32" s="394"/>
      <c r="AT32" s="394"/>
      <c r="AU32" s="394"/>
      <c r="AV32" s="394"/>
      <c r="AW32" s="394"/>
      <c r="AX32" s="394"/>
      <c r="AY32" s="394"/>
      <c r="AZ32" s="394"/>
      <c r="BA32" s="394"/>
    </row>
    <row r="33" spans="1:53">
      <c r="A33" s="367"/>
      <c r="B33" s="368" t="s">
        <v>475</v>
      </c>
      <c r="C33" s="395"/>
      <c r="D33" s="396">
        <f ca="1">SUMPRODUCT(POWER((1+OFFSET('helper calculation'!D4:$AZ$4,D3-1,0)),-D3:$AZ$3-1+D3),Inputs!C48:$AY$48,(POWER((1-Lapse_Rate),D3:$AZ$3+1-D3)-POWER((1-Lapse_Rate*(1+$C$32)),D3:$AZ$3+1-D3)),OFFSET('helper calculation'!E64:$BA$64,D3-1,0),E$7:$BA$7)</f>
        <v>0</v>
      </c>
      <c r="E33" s="396">
        <f ca="1">SUMPRODUCT(POWER((1+OFFSET('helper calculation'!E4:$AZ$4,E3-1,0)),-E3:$AZ$3-1+E3),Inputs!D48:$AY$48,(POWER((1-Lapse_Rate),E3:$AZ$3+1-E3)-POWER((1-Lapse_Rate*(1+$C$32)),E3:$AZ$3+1-E3)),OFFSET('helper calculation'!F64:$BA$64,E3-1,0),F$7:$BA$7)</f>
        <v>0</v>
      </c>
      <c r="F33" s="396">
        <f ca="1">SUMPRODUCT(POWER((1+OFFSET('helper calculation'!F4:$AZ$4,F3-1,0)),-F3:$AZ$3-1+F3),Inputs!E48:$AY$48,(POWER((1-Lapse_Rate),F3:$AZ$3+1-F3)-POWER((1-Lapse_Rate*(1+$C$32)),F3:$AZ$3+1-F3)),OFFSET('helper calculation'!G64:$BA$64,F3-1,0),G$7:$BA$7)</f>
        <v>0</v>
      </c>
      <c r="G33" s="396">
        <f ca="1">SUMPRODUCT(POWER((1+OFFSET('helper calculation'!G4:$AZ$4,G3-1,0)),-G3:$AZ$3-1+G3),Inputs!F48:$AY$48,(POWER((1-Lapse_Rate),G3:$AZ$3+1-G3)-POWER((1-Lapse_Rate*(1+$C$32)),G3:$AZ$3+1-G3)),OFFSET('helper calculation'!H64:$BA$64,G3-1,0),H$7:$BA$7)</f>
        <v>0</v>
      </c>
      <c r="H33" s="396">
        <f ca="1">SUMPRODUCT(POWER((1+OFFSET('helper calculation'!H4:$AZ$4,H3-1,0)),-H3:$AZ$3-1+H3),Inputs!G48:$AY$48,(POWER((1-Lapse_Rate),H3:$AZ$3+1-H3)-POWER((1-Lapse_Rate*(1+$C$32)),H3:$AZ$3+1-H3)),OFFSET('helper calculation'!I64:$BA$64,H3-1,0),I$7:$BA$7)</f>
        <v>0</v>
      </c>
      <c r="I33" s="396">
        <f ca="1">SUMPRODUCT(POWER((1+OFFSET('helper calculation'!I4:$AZ$4,I3-1,0)),-I3:$AZ$3-1+I3),Inputs!H48:$AY$48,(POWER((1-Lapse_Rate),I3:$AZ$3+1-I3)-POWER((1-Lapse_Rate*(1+$C$32)),I3:$AZ$3+1-I3)),OFFSET('helper calculation'!J64:$BA$64,I3-1,0),J$7:$BA$7)</f>
        <v>0</v>
      </c>
      <c r="J33" s="396">
        <f ca="1">SUMPRODUCT(POWER((1+OFFSET('helper calculation'!J4:$AZ$4,J3-1,0)),-J3:$AZ$3-1+J3),Inputs!I48:$AY$48,(POWER((1-Lapse_Rate),J3:$AZ$3+1-J3)-POWER((1-Lapse_Rate*(1+$C$32)),J3:$AZ$3+1-J3)),OFFSET('helper calculation'!K64:$BA$64,J3-1,0),K$7:$BA$7)</f>
        <v>0</v>
      </c>
      <c r="K33" s="396">
        <f ca="1">SUMPRODUCT(POWER((1+OFFSET('helper calculation'!K4:$AZ$4,K3-1,0)),-K3:$AZ$3-1+K3),Inputs!J48:$AY$48,(POWER((1-Lapse_Rate),K3:$AZ$3+1-K3)-POWER((1-Lapse_Rate*(1+$C$32)),K3:$AZ$3+1-K3)),OFFSET('helper calculation'!L64:$BA$64,K3-1,0),L$7:$BA$7)</f>
        <v>0</v>
      </c>
      <c r="L33" s="396">
        <f ca="1">SUMPRODUCT(POWER((1+OFFSET('helper calculation'!L4:$AZ$4,L3-1,0)),-L3:$AZ$3-1+L3),Inputs!K48:$AY$48,(POWER((1-Lapse_Rate),L3:$AZ$3+1-L3)-POWER((1-Lapse_Rate*(1+$C$32)),L3:$AZ$3+1-L3)),OFFSET('helper calculation'!M64:$BA$64,L3-1,0),M$7:$BA$7)</f>
        <v>0</v>
      </c>
      <c r="M33" s="396">
        <f ca="1">SUMPRODUCT(POWER((1+OFFSET('helper calculation'!M4:$AZ$4,M3-1,0)),-M3:$AZ$3-1+M3),Inputs!L48:$AY$48,(POWER((1-Lapse_Rate),M3:$AZ$3+1-M3)-POWER((1-Lapse_Rate*(1+$C$32)),M3:$AZ$3+1-M3)),OFFSET('helper calculation'!N64:$BA$64,M3-1,0),N$7:$BA$7)</f>
        <v>0</v>
      </c>
      <c r="N33" s="396">
        <f ca="1">SUMPRODUCT(POWER((1+OFFSET('helper calculation'!N4:$AZ$4,N3-1,0)),-N3:$AZ$3-1+N3),Inputs!M48:$AY$48,(POWER((1-Lapse_Rate),N3:$AZ$3+1-N3)-POWER((1-Lapse_Rate*(1+$C$32)),N3:$AZ$3+1-N3)),OFFSET('helper calculation'!O64:$BA$64,N3-1,0),O$7:$BA$7)</f>
        <v>0</v>
      </c>
      <c r="O33" s="396">
        <f ca="1">SUMPRODUCT(POWER((1+OFFSET('helper calculation'!O4:$AZ$4,O3-1,0)),-O3:$AZ$3-1+O3),Inputs!N48:$AY$48,(POWER((1-Lapse_Rate),O3:$AZ$3+1-O3)-POWER((1-Lapse_Rate*(1+$C$32)),O3:$AZ$3+1-O3)),OFFSET('helper calculation'!P64:$BA$64,O3-1,0),P$7:$BA$7)</f>
        <v>0</v>
      </c>
      <c r="P33" s="396">
        <f ca="1">SUMPRODUCT(POWER((1+OFFSET('helper calculation'!P4:$AZ$4,P3-1,0)),-P3:$AZ$3-1+P3),Inputs!O48:$AY$48,(POWER((1-Lapse_Rate),P3:$AZ$3+1-P3)-POWER((1-Lapse_Rate*(1+$C$32)),P3:$AZ$3+1-P3)),OFFSET('helper calculation'!Q64:$BA$64,P3-1,0),Q$7:$BA$7)</f>
        <v>0</v>
      </c>
      <c r="Q33" s="396">
        <f ca="1">SUMPRODUCT(POWER((1+OFFSET('helper calculation'!Q4:$AZ$4,Q3-1,0)),-Q3:$AZ$3-1+Q3),Inputs!P48:$AY$48,(POWER((1-Lapse_Rate),Q3:$AZ$3+1-Q3)-POWER((1-Lapse_Rate*(1+$C$32)),Q3:$AZ$3+1-Q3)),OFFSET('helper calculation'!R64:$BA$64,Q3-1,0),R$7:$BA$7)</f>
        <v>0</v>
      </c>
      <c r="R33" s="396">
        <f ca="1">SUMPRODUCT(POWER((1+OFFSET('helper calculation'!R4:$AZ$4,R3-1,0)),-R3:$AZ$3-1+R3),Inputs!Q48:$AY$48,(POWER((1-Lapse_Rate),R3:$AZ$3+1-R3)-POWER((1-Lapse_Rate*(1+$C$32)),R3:$AZ$3+1-R3)),OFFSET('helper calculation'!S64:$BA$64,R3-1,0),S$7:$BA$7)</f>
        <v>0</v>
      </c>
      <c r="S33" s="396">
        <f ca="1">SUMPRODUCT(POWER((1+OFFSET('helper calculation'!S4:$AZ$4,S3-1,0)),-S3:$AZ$3-1+S3),Inputs!R48:$AY$48,(POWER((1-Lapse_Rate),S3:$AZ$3+1-S3)-POWER((1-Lapse_Rate*(1+$C$32)),S3:$AZ$3+1-S3)),OFFSET('helper calculation'!T64:$BA$64,S3-1,0),T$7:$BA$7)</f>
        <v>0</v>
      </c>
      <c r="T33" s="396">
        <f ca="1">SUMPRODUCT(POWER((1+OFFSET('helper calculation'!T4:$AZ$4,T3-1,0)),-T3:$AZ$3-1+T3),Inputs!S48:$AY$48,(POWER((1-Lapse_Rate),T3:$AZ$3+1-T3)-POWER((1-Lapse_Rate*(1+$C$32)),T3:$AZ$3+1-T3)),OFFSET('helper calculation'!U64:$BA$64,T3-1,0),U$7:$BA$7)</f>
        <v>0</v>
      </c>
      <c r="U33" s="396">
        <f ca="1">SUMPRODUCT(POWER((1+OFFSET('helper calculation'!U4:$AZ$4,U3-1,0)),-U3:$AZ$3-1+U3),Inputs!T48:$AY$48,(POWER((1-Lapse_Rate),U3:$AZ$3+1-U3)-POWER((1-Lapse_Rate*(1+$C$32)),U3:$AZ$3+1-U3)),OFFSET('helper calculation'!V64:$BA$64,U3-1,0),V$7:$BA$7)</f>
        <v>0</v>
      </c>
      <c r="V33" s="396">
        <f ca="1">SUMPRODUCT(POWER((1+OFFSET('helper calculation'!V4:$AZ$4,V3-1,0)),-V3:$AZ$3-1+V3),Inputs!U48:$AY$48,(POWER((1-Lapse_Rate),V3:$AZ$3+1-V3)-POWER((1-Lapse_Rate*(1+$C$32)),V3:$AZ$3+1-V3)),OFFSET('helper calculation'!W64:$BA$64,V3-1,0),W$7:$BA$7)</f>
        <v>0</v>
      </c>
      <c r="W33" s="396">
        <f ca="1">SUMPRODUCT(POWER((1+OFFSET('helper calculation'!W4:$AZ$4,W3-1,0)),-W3:$AZ$3-1+W3),Inputs!V48:$AY$48,(POWER((1-Lapse_Rate),W3:$AZ$3+1-W3)-POWER((1-Lapse_Rate*(1+$C$32)),W3:$AZ$3+1-W3)),OFFSET('helper calculation'!X64:$BA$64,W3-1,0),X$7:$BA$7)</f>
        <v>0</v>
      </c>
      <c r="X33" s="396">
        <f ca="1">SUMPRODUCT(POWER((1+OFFSET('helper calculation'!X4:$AZ$4,X3-1,0)),-X3:$AZ$3-1+X3),Inputs!W48:$AY$48,(POWER((1-Lapse_Rate),X3:$AZ$3+1-X3)-POWER((1-Lapse_Rate*(1+$C$32)),X3:$AZ$3+1-X3)),OFFSET('helper calculation'!Y64:$BA$64,X3-1,0),Y$7:$BA$7)</f>
        <v>0</v>
      </c>
      <c r="Y33" s="396">
        <f ca="1">SUMPRODUCT(POWER((1+OFFSET('helper calculation'!Y4:$AZ$4,Y3-1,0)),-Y3:$AZ$3-1+Y3),Inputs!X48:$AY$48,(POWER((1-Lapse_Rate),Y3:$AZ$3+1-Y3)-POWER((1-Lapse_Rate*(1+$C$32)),Y3:$AZ$3+1-Y3)),OFFSET('helper calculation'!Z64:$BA$64,Y3-1,0),Z$7:$BA$7)</f>
        <v>0</v>
      </c>
      <c r="Z33" s="396">
        <f ca="1">SUMPRODUCT(POWER((1+OFFSET('helper calculation'!Z4:$AZ$4,Z3-1,0)),-Z3:$AZ$3-1+Z3),Inputs!Y48:$AY$48,(POWER((1-Lapse_Rate),Z3:$AZ$3+1-Z3)-POWER((1-Lapse_Rate*(1+$C$32)),Z3:$AZ$3+1-Z3)),OFFSET('helper calculation'!AA64:$BA$64,Z3-1,0),AA$7:$BA$7)</f>
        <v>0</v>
      </c>
      <c r="AA33" s="396">
        <f ca="1">SUMPRODUCT(POWER((1+OFFSET('helper calculation'!AA4:$AZ$4,AA3-1,0)),-AA3:$AZ$3-1+AA3),Inputs!Z48:$AY$48,(POWER((1-Lapse_Rate),AA3:$AZ$3+1-AA3)-POWER((1-Lapse_Rate*(1+$C$32)),AA3:$AZ$3+1-AA3)),OFFSET('helper calculation'!AB64:$BA$64,AA3-1,0),AB$7:$BA$7)</f>
        <v>0</v>
      </c>
      <c r="AB33" s="396">
        <f ca="1">SUMPRODUCT(POWER((1+OFFSET('helper calculation'!AB4:$AZ$4,AB3-1,0)),-AB3:$AZ$3-1+AB3),Inputs!AA48:$AY$48,(POWER((1-Lapse_Rate),AB3:$AZ$3+1-AB3)-POWER((1-Lapse_Rate*(1+$C$32)),AB3:$AZ$3+1-AB3)),OFFSET('helper calculation'!AC64:$BA$64,AB3-1,0),AC$7:$BA$7)</f>
        <v>0</v>
      </c>
      <c r="AC33" s="396">
        <f ca="1">SUMPRODUCT(POWER((1+OFFSET('helper calculation'!AC4:$AZ$4,AC3-1,0)),-AC3:$AZ$3-1+AC3),Inputs!AB48:$AY$48,(POWER((1-Lapse_Rate),AC3:$AZ$3+1-AC3)-POWER((1-Lapse_Rate*(1+$C$32)),AC3:$AZ$3+1-AC3)),OFFSET('helper calculation'!AD64:$BA$64,AC3-1,0),AD$7:$BA$7)</f>
        <v>0</v>
      </c>
      <c r="AD33" s="396">
        <f ca="1">SUMPRODUCT(POWER((1+OFFSET('helper calculation'!AD4:$AZ$4,AD3-1,0)),-AD3:$AZ$3-1+AD3),Inputs!AC48:$AY$48,(POWER((1-Lapse_Rate),AD3:$AZ$3+1-AD3)-POWER((1-Lapse_Rate*(1+$C$32)),AD3:$AZ$3+1-AD3)),OFFSET('helper calculation'!AE64:$BA$64,AD3-1,0),AE$7:$BA$7)</f>
        <v>0</v>
      </c>
      <c r="AE33" s="396">
        <f ca="1">SUMPRODUCT(POWER((1+OFFSET('helper calculation'!AE4:$AZ$4,AE3-1,0)),-AE3:$AZ$3-1+AE3),Inputs!AD48:$AY$48,(POWER((1-Lapse_Rate),AE3:$AZ$3+1-AE3)-POWER((1-Lapse_Rate*(1+$C$32)),AE3:$AZ$3+1-AE3)),OFFSET('helper calculation'!AF64:$BA$64,AE3-1,0),AF$7:$BA$7)</f>
        <v>0</v>
      </c>
      <c r="AF33" s="396">
        <f ca="1">SUMPRODUCT(POWER((1+OFFSET('helper calculation'!AF4:$AZ$4,AF3-1,0)),-AF3:$AZ$3-1+AF3),Inputs!AE48:$AY$48,(POWER((1-Lapse_Rate),AF3:$AZ$3+1-AF3)-POWER((1-Lapse_Rate*(1+$C$32)),AF3:$AZ$3+1-AF3)),OFFSET('helper calculation'!AG64:$BA$64,AF3-1,0),AG$7:$BA$7)</f>
        <v>0</v>
      </c>
      <c r="AG33" s="396">
        <f ca="1">SUMPRODUCT(POWER((1+OFFSET('helper calculation'!AG4:$AZ$4,AG3-1,0)),-AG3:$AZ$3-1+AG3),Inputs!AF48:$AY$48,(POWER((1-Lapse_Rate),AG3:$AZ$3+1-AG3)-POWER((1-Lapse_Rate*(1+$C$32)),AG3:$AZ$3+1-AG3)),OFFSET('helper calculation'!AH64:$BA$64,AG3-1,0),AH$7:$BA$7)</f>
        <v>0</v>
      </c>
      <c r="AH33" s="396">
        <f ca="1">SUMPRODUCT(POWER((1+OFFSET('helper calculation'!AH4:$AZ$4,AH3-1,0)),-AH3:$AZ$3-1+AH3),Inputs!AG48:$AY$48,(POWER((1-Lapse_Rate),AH3:$AZ$3+1-AH3)-POWER((1-Lapse_Rate*(1+$C$32)),AH3:$AZ$3+1-AH3)),OFFSET('helper calculation'!AI64:$BA$64,AH3-1,0),AI$7:$BA$7)</f>
        <v>0</v>
      </c>
      <c r="AI33" s="396">
        <f ca="1">SUMPRODUCT(POWER((1+OFFSET('helper calculation'!AI4:$AZ$4,AI3-1,0)),-AI3:$AZ$3-1+AI3),Inputs!AH48:$AY$48,(POWER((1-Lapse_Rate),AI3:$AZ$3+1-AI3)-POWER((1-Lapse_Rate*(1+$C$32)),AI3:$AZ$3+1-AI3)),OFFSET('helper calculation'!AJ64:$BA$64,AI3-1,0),AJ$7:$BA$7)</f>
        <v>0</v>
      </c>
      <c r="AJ33" s="396">
        <f ca="1">SUMPRODUCT(POWER((1+OFFSET('helper calculation'!AJ4:$AZ$4,AJ3-1,0)),-AJ3:$AZ$3-1+AJ3),Inputs!AI48:$AY$48,(POWER((1-Lapse_Rate),AJ3:$AZ$3+1-AJ3)-POWER((1-Lapse_Rate*(1+$C$32)),AJ3:$AZ$3+1-AJ3)),OFFSET('helper calculation'!AK64:$BA$64,AJ3-1,0),AK$7:$BA$7)</f>
        <v>0</v>
      </c>
      <c r="AK33" s="396">
        <f ca="1">SUMPRODUCT(POWER((1+OFFSET('helper calculation'!AK4:$AZ$4,AK3-1,0)),-AK3:$AZ$3-1+AK3),Inputs!AJ48:$AY$48,(POWER((1-Lapse_Rate),AK3:$AZ$3+1-AK3)-POWER((1-Lapse_Rate*(1+$C$32)),AK3:$AZ$3+1-AK3)),OFFSET('helper calculation'!AL64:$BA$64,AK3-1,0),AL$7:$BA$7)</f>
        <v>0</v>
      </c>
      <c r="AL33" s="396">
        <f ca="1">SUMPRODUCT(POWER((1+OFFSET('helper calculation'!AL4:$AZ$4,AL3-1,0)),-AL3:$AZ$3-1+AL3),Inputs!AK48:$AY$48,(POWER((1-Lapse_Rate),AL3:$AZ$3+1-AL3)-POWER((1-Lapse_Rate*(1+$C$32)),AL3:$AZ$3+1-AL3)),OFFSET('helper calculation'!AM64:$BA$64,AL3-1,0),AM$7:$BA$7)</f>
        <v>0</v>
      </c>
      <c r="AM33" s="396">
        <f ca="1">SUMPRODUCT(POWER((1+OFFSET('helper calculation'!AM4:$AZ$4,AM3-1,0)),-AM3:$AZ$3-1+AM3),Inputs!AL48:$AY$48,(POWER((1-Lapse_Rate),AM3:$AZ$3+1-AM3)-POWER((1-Lapse_Rate*(1+$C$32)),AM3:$AZ$3+1-AM3)),OFFSET('helper calculation'!AN64:$BA$64,AM3-1,0),AN$7:$BA$7)</f>
        <v>0</v>
      </c>
      <c r="AN33" s="396">
        <f ca="1">SUMPRODUCT(POWER((1+OFFSET('helper calculation'!AN4:$AZ$4,AN3-1,0)),-AN3:$AZ$3-1+AN3),Inputs!AM48:$AY$48,(POWER((1-Lapse_Rate),AN3:$AZ$3+1-AN3)-POWER((1-Lapse_Rate*(1+$C$32)),AN3:$AZ$3+1-AN3)),OFFSET('helper calculation'!AO64:$BA$64,AN3-1,0),AO$7:$BA$7)</f>
        <v>0</v>
      </c>
      <c r="AO33" s="396">
        <f ca="1">SUMPRODUCT(POWER((1+OFFSET('helper calculation'!AO4:$AZ$4,AO3-1,0)),-AO3:$AZ$3-1+AO3),Inputs!AN48:$AY$48,(POWER((1-Lapse_Rate),AO3:$AZ$3+1-AO3)-POWER((1-Lapse_Rate*(1+$C$32)),AO3:$AZ$3+1-AO3)),OFFSET('helper calculation'!AP64:$BA$64,AO3-1,0),AP$7:$BA$7)</f>
        <v>0</v>
      </c>
      <c r="AP33" s="396">
        <f ca="1">SUMPRODUCT(POWER((1+OFFSET('helper calculation'!AP4:$AZ$4,AP3-1,0)),-AP3:$AZ$3-1+AP3),Inputs!AO48:$AY$48,(POWER((1-Lapse_Rate),AP3:$AZ$3+1-AP3)-POWER((1-Lapse_Rate*(1+$C$32)),AP3:$AZ$3+1-AP3)),OFFSET('helper calculation'!AQ64:$BA$64,AP3-1,0),AQ$7:$BA$7)</f>
        <v>0</v>
      </c>
      <c r="AQ33" s="396">
        <f ca="1">SUMPRODUCT(POWER((1+OFFSET('helper calculation'!AQ4:$AZ$4,AQ3-1,0)),-AQ3:$AZ$3-1+AQ3),Inputs!AP48:$AY$48,(POWER((1-Lapse_Rate),AQ3:$AZ$3+1-AQ3)-POWER((1-Lapse_Rate*(1+$C$32)),AQ3:$AZ$3+1-AQ3)),OFFSET('helper calculation'!AR64:$BA$64,AQ3-1,0),AR$7:$BA$7)</f>
        <v>0</v>
      </c>
      <c r="AR33" s="396">
        <f ca="1">SUMPRODUCT(POWER((1+OFFSET('helper calculation'!AR4:$AZ$4,AR3-1,0)),-AR3:$AZ$3-1+AR3),Inputs!AQ48:$AY$48,(POWER((1-Lapse_Rate),AR3:$AZ$3+1-AR3)-POWER((1-Lapse_Rate*(1+$C$32)),AR3:$AZ$3+1-AR3)),OFFSET('helper calculation'!AS64:$BA$64,AR3-1,0),AS$7:$BA$7)</f>
        <v>0</v>
      </c>
      <c r="AS33" s="396">
        <f ca="1">SUMPRODUCT(POWER((1+OFFSET('helper calculation'!AS4:$AZ$4,AS3-1,0)),-AS3:$AZ$3-1+AS3),Inputs!AR48:$AY$48,(POWER((1-Lapse_Rate),AS3:$AZ$3+1-AS3)-POWER((1-Lapse_Rate*(1+$C$32)),AS3:$AZ$3+1-AS3)),OFFSET('helper calculation'!AT64:$BA$64,AS3-1,0),AT$7:$BA$7)</f>
        <v>0</v>
      </c>
      <c r="AT33" s="396">
        <f ca="1">SUMPRODUCT(POWER((1+OFFSET('helper calculation'!AT4:$AZ$4,AT3-1,0)),-AT3:$AZ$3-1+AT3),Inputs!AS48:$AY$48,(POWER((1-Lapse_Rate),AT3:$AZ$3+1-AT3)-POWER((1-Lapse_Rate*(1+$C$32)),AT3:$AZ$3+1-AT3)),OFFSET('helper calculation'!AU64:$BA$64,AT3-1,0),AU$7:$BA$7)</f>
        <v>0</v>
      </c>
      <c r="AU33" s="396">
        <f ca="1">SUMPRODUCT(POWER((1+OFFSET('helper calculation'!AU4:$AZ$4,AU3-1,0)),-AU3:$AZ$3-1+AU3),Inputs!AT48:$AY$48,(POWER((1-Lapse_Rate),AU3:$AZ$3+1-AU3)-POWER((1-Lapse_Rate*(1+$C$32)),AU3:$AZ$3+1-AU3)),OFFSET('helper calculation'!AV64:$BA$64,AU3-1,0),AV$7:$BA$7)</f>
        <v>0</v>
      </c>
      <c r="AV33" s="396">
        <f ca="1">SUMPRODUCT(POWER((1+OFFSET('helper calculation'!AV4:$AZ$4,AV3-1,0)),-AV3:$AZ$3-1+AV3),Inputs!AU48:$AY$48,(POWER((1-Lapse_Rate),AV3:$AZ$3+1-AV3)-POWER((1-Lapse_Rate*(1+$C$32)),AV3:$AZ$3+1-AV3)),OFFSET('helper calculation'!AW64:$BA$64,AV3-1,0),AW$7:$BA$7)</f>
        <v>0</v>
      </c>
      <c r="AW33" s="396">
        <f ca="1">SUMPRODUCT(POWER((1+OFFSET('helper calculation'!AW4:$AZ$4,AW3-1,0)),-AW3:$AZ$3-1+AW3),Inputs!AV48:$AY$48,(POWER((1-Lapse_Rate),AW3:$AZ$3+1-AW3)-POWER((1-Lapse_Rate*(1+$C$32)),AW3:$AZ$3+1-AW3)),OFFSET('helper calculation'!AX64:$BA$64,AW3-1,0),AX$7:$BA$7)</f>
        <v>0</v>
      </c>
      <c r="AX33" s="396">
        <f ca="1">SUMPRODUCT(POWER((1+OFFSET('helper calculation'!AX4:$AZ$4,AX3-1,0)),-AX3:$AZ$3-1+AX3),Inputs!AW48:$AY$48,(POWER((1-Lapse_Rate),AX3:$AZ$3+1-AX3)-POWER((1-Lapse_Rate*(1+$C$32)),AX3:$AZ$3+1-AX3)),OFFSET('helper calculation'!AY64:$BA$64,AX3-1,0),AY$7:$BA$7)</f>
        <v>0</v>
      </c>
      <c r="AY33" s="396">
        <f ca="1">SUMPRODUCT(POWER((1+OFFSET('helper calculation'!AY4:$AZ$4,AY3-1,0)),-AY3:$AZ$3-1+AY3),Inputs!AX48:$AY$48,(POWER((1-Lapse_Rate),AY3:$AZ$3+1-AY3)-POWER((1-Lapse_Rate*(1+$C$32)),AY3:$AZ$3+1-AY3)),OFFSET('helper calculation'!AZ64:$BA$64,AY3-1,0),AZ$7:$BA$7)</f>
        <v>0</v>
      </c>
      <c r="AZ33" s="396">
        <f ca="1">SUMPRODUCT(POWER((1+OFFSET('helper calculation'!AZ4:$AZ$4,AZ3-1,0)),-AZ3:$AZ$3-1+AZ3),Inputs!AY48:$AY$48,(POWER((1-Lapse_Rate),AZ3:$AZ$3+1-AZ3)-POWER((1-Lapse_Rate*(1+$C$32)),AZ3:$AZ$3+1-AZ3)),OFFSET('helper calculation'!BA64:$BA$64,AZ3-1,0),BA$7:$BA$7)</f>
        <v>0</v>
      </c>
      <c r="BA33" s="396">
        <f ca="1">SUMPRODUCT(POWER((1+OFFSET('helper calculation'!$AZ4:BA$4,BA3-1,0)),-$AZ3:BA$3-1+BA3),Inputs!$AY48:AZ$48,(POWER((1-Lapse_Rate),$AZ3:BA$3+1-BA3)-POWER((1-Lapse_Rate*(1+$C$32)),$AZ3:BA$3+1-BA3)),OFFSET('helper calculation'!$BA64:BB$64,BA3-1,0),$BA$7:BB$7)</f>
        <v>0</v>
      </c>
    </row>
    <row r="34" spans="1:53">
      <c r="A34" s="371"/>
      <c r="B34" s="372" t="s">
        <v>476</v>
      </c>
      <c r="C34" s="397"/>
      <c r="D34" s="374">
        <f ca="1">-SUMPRODUCT(POWER((1+OFFSET('helper calculation'!D4:$AZ$4,D3-1,0)),-D3:$AZ$3-1+D3),Inputs!C60:$AY$60,(POWER((1-Lapse_Rate),D3:$AZ$3+1-D3)-POWER((1-Lapse_Rate*(1+$C$32)),D3:$AZ$3+1-D3)),OFFSET('helper calculation'!E64:$BA$64,D3-1,0),E$7:$BA$7)</f>
        <v>0</v>
      </c>
      <c r="E34" s="374">
        <f ca="1">-SUMPRODUCT(POWER((1+OFFSET('helper calculation'!E4:$AZ$4,E3-1,0)),-E3:$AZ$3-1+E3),Inputs!D60:$AY$60,(POWER((1-Lapse_Rate),E3:$AZ$3+1-E3)-POWER((1-Lapse_Rate*(1+$C$32)),E3:$AZ$3+1-E3)),OFFSET('helper calculation'!F64:$BA$64,E3-1,0),F$7:$BA$7)</f>
        <v>0</v>
      </c>
      <c r="F34" s="374">
        <f ca="1">-SUMPRODUCT(POWER((1+OFFSET('helper calculation'!F4:$AZ$4,F3-1,0)),-F3:$AZ$3-1+F3),Inputs!E60:$AY$60,(POWER((1-Lapse_Rate),F3:$AZ$3+1-F3)-POWER((1-Lapse_Rate*(1+$C$32)),F3:$AZ$3+1-F3)),OFFSET('helper calculation'!G64:$BA$64,F3-1,0),G$7:$BA$7)</f>
        <v>0</v>
      </c>
      <c r="G34" s="374">
        <f ca="1">-SUMPRODUCT(POWER((1+OFFSET('helper calculation'!G4:$AZ$4,G3-1,0)),-G3:$AZ$3-1+G3),Inputs!F60:$AY$60,(POWER((1-Lapse_Rate),G3:$AZ$3+1-G3)-POWER((1-Lapse_Rate*(1+$C$32)),G3:$AZ$3+1-G3)),OFFSET('helper calculation'!H64:$BA$64,G3-1,0),H$7:$BA$7)</f>
        <v>0</v>
      </c>
      <c r="H34" s="374">
        <f ca="1">-SUMPRODUCT(POWER((1+OFFSET('helper calculation'!H4:$AZ$4,H3-1,0)),-H3:$AZ$3-1+H3),Inputs!G60:$AY$60,(POWER((1-Lapse_Rate),H3:$AZ$3+1-H3)-POWER((1-Lapse_Rate*(1+$C$32)),H3:$AZ$3+1-H3)),OFFSET('helper calculation'!I64:$BA$64,H3-1,0),I$7:$BA$7)</f>
        <v>0</v>
      </c>
      <c r="I34" s="374">
        <f ca="1">-SUMPRODUCT(POWER((1+OFFSET('helper calculation'!I4:$AZ$4,I3-1,0)),-I3:$AZ$3-1+I3),Inputs!H60:$AY$60,(POWER((1-Lapse_Rate),I3:$AZ$3+1-I3)-POWER((1-Lapse_Rate*(1+$C$32)),I3:$AZ$3+1-I3)),OFFSET('helper calculation'!J64:$BA$64,I3-1,0),J$7:$BA$7)</f>
        <v>0</v>
      </c>
      <c r="J34" s="374">
        <f ca="1">-SUMPRODUCT(POWER((1+OFFSET('helper calculation'!J4:$AZ$4,J3-1,0)),-J3:$AZ$3-1+J3),Inputs!I60:$AY$60,(POWER((1-Lapse_Rate),J3:$AZ$3+1-J3)-POWER((1-Lapse_Rate*(1+$C$32)),J3:$AZ$3+1-J3)),OFFSET('helper calculation'!K64:$BA$64,J3-1,0),K$7:$BA$7)</f>
        <v>0</v>
      </c>
      <c r="K34" s="374">
        <f ca="1">-SUMPRODUCT(POWER((1+OFFSET('helper calculation'!K4:$AZ$4,K3-1,0)),-K3:$AZ$3-1+K3),Inputs!J60:$AY$60,(POWER((1-Lapse_Rate),K3:$AZ$3+1-K3)-POWER((1-Lapse_Rate*(1+$C$32)),K3:$AZ$3+1-K3)),OFFSET('helper calculation'!L64:$BA$64,K3-1,0),L$7:$BA$7)</f>
        <v>0</v>
      </c>
      <c r="L34" s="374">
        <f ca="1">-SUMPRODUCT(POWER((1+OFFSET('helper calculation'!L4:$AZ$4,L3-1,0)),-L3:$AZ$3-1+L3),Inputs!K60:$AY$60,(POWER((1-Lapse_Rate),L3:$AZ$3+1-L3)-POWER((1-Lapse_Rate*(1+$C$32)),L3:$AZ$3+1-L3)),OFFSET('helper calculation'!M64:$BA$64,L3-1,0),M$7:$BA$7)</f>
        <v>0</v>
      </c>
      <c r="M34" s="374">
        <f ca="1">-SUMPRODUCT(POWER((1+OFFSET('helper calculation'!M4:$AZ$4,M3-1,0)),-M3:$AZ$3-1+M3),Inputs!L60:$AY$60,(POWER((1-Lapse_Rate),M3:$AZ$3+1-M3)-POWER((1-Lapse_Rate*(1+$C$32)),M3:$AZ$3+1-M3)),OFFSET('helper calculation'!N64:$BA$64,M3-1,0),N$7:$BA$7)</f>
        <v>0</v>
      </c>
      <c r="N34" s="374">
        <f ca="1">-SUMPRODUCT(POWER((1+OFFSET('helper calculation'!N4:$AZ$4,N3-1,0)),-N3:$AZ$3-1+N3),Inputs!M60:$AY$60,(POWER((1-Lapse_Rate),N3:$AZ$3+1-N3)-POWER((1-Lapse_Rate*(1+$C$32)),N3:$AZ$3+1-N3)),OFFSET('helper calculation'!O64:$BA$64,N3-1,0),O$7:$BA$7)</f>
        <v>0</v>
      </c>
      <c r="O34" s="374">
        <f ca="1">-SUMPRODUCT(POWER((1+OFFSET('helper calculation'!O4:$AZ$4,O3-1,0)),-O3:$AZ$3-1+O3),Inputs!N60:$AY$60,(POWER((1-Lapse_Rate),O3:$AZ$3+1-O3)-POWER((1-Lapse_Rate*(1+$C$32)),O3:$AZ$3+1-O3)),OFFSET('helper calculation'!P64:$BA$64,O3-1,0),P$7:$BA$7)</f>
        <v>0</v>
      </c>
      <c r="P34" s="374">
        <f ca="1">-SUMPRODUCT(POWER((1+OFFSET('helper calculation'!P4:$AZ$4,P3-1,0)),-P3:$AZ$3-1+P3),Inputs!O60:$AY$60,(POWER((1-Lapse_Rate),P3:$AZ$3+1-P3)-POWER((1-Lapse_Rate*(1+$C$32)),P3:$AZ$3+1-P3)),OFFSET('helper calculation'!Q64:$BA$64,P3-1,0),Q$7:$BA$7)</f>
        <v>0</v>
      </c>
      <c r="Q34" s="374">
        <f ca="1">-SUMPRODUCT(POWER((1+OFFSET('helper calculation'!Q4:$AZ$4,Q3-1,0)),-Q3:$AZ$3-1+Q3),Inputs!P60:$AY$60,(POWER((1-Lapse_Rate),Q3:$AZ$3+1-Q3)-POWER((1-Lapse_Rate*(1+$C$32)),Q3:$AZ$3+1-Q3)),OFFSET('helper calculation'!R64:$BA$64,Q3-1,0),R$7:$BA$7)</f>
        <v>0</v>
      </c>
      <c r="R34" s="374">
        <f ca="1">-SUMPRODUCT(POWER((1+OFFSET('helper calculation'!R4:$AZ$4,R3-1,0)),-R3:$AZ$3-1+R3),Inputs!Q60:$AY$60,(POWER((1-Lapse_Rate),R3:$AZ$3+1-R3)-POWER((1-Lapse_Rate*(1+$C$32)),R3:$AZ$3+1-R3)),OFFSET('helper calculation'!S64:$BA$64,R3-1,0),S$7:$BA$7)</f>
        <v>0</v>
      </c>
      <c r="S34" s="374">
        <f ca="1">-SUMPRODUCT(POWER((1+OFFSET('helper calculation'!S4:$AZ$4,S3-1,0)),-S3:$AZ$3-1+S3),Inputs!R60:$AY$60,(POWER((1-Lapse_Rate),S3:$AZ$3+1-S3)-POWER((1-Lapse_Rate*(1+$C$32)),S3:$AZ$3+1-S3)),OFFSET('helper calculation'!T64:$BA$64,S3-1,0),T$7:$BA$7)</f>
        <v>0</v>
      </c>
      <c r="T34" s="374">
        <f ca="1">-SUMPRODUCT(POWER((1+OFFSET('helper calculation'!T4:$AZ$4,T3-1,0)),-T3:$AZ$3-1+T3),Inputs!S60:$AY$60,(POWER((1-Lapse_Rate),T3:$AZ$3+1-T3)-POWER((1-Lapse_Rate*(1+$C$32)),T3:$AZ$3+1-T3)),OFFSET('helper calculation'!U64:$BA$64,T3-1,0),U$7:$BA$7)</f>
        <v>0</v>
      </c>
      <c r="U34" s="374">
        <f ca="1">-SUMPRODUCT(POWER((1+OFFSET('helper calculation'!U4:$AZ$4,U3-1,0)),-U3:$AZ$3-1+U3),Inputs!T60:$AY$60,(POWER((1-Lapse_Rate),U3:$AZ$3+1-U3)-POWER((1-Lapse_Rate*(1+$C$32)),U3:$AZ$3+1-U3)),OFFSET('helper calculation'!V64:$BA$64,U3-1,0),V$7:$BA$7)</f>
        <v>0</v>
      </c>
      <c r="V34" s="374">
        <f ca="1">-SUMPRODUCT(POWER((1+OFFSET('helper calculation'!V4:$AZ$4,V3-1,0)),-V3:$AZ$3-1+V3),Inputs!U60:$AY$60,(POWER((1-Lapse_Rate),V3:$AZ$3+1-V3)-POWER((1-Lapse_Rate*(1+$C$32)),V3:$AZ$3+1-V3)),OFFSET('helper calculation'!W64:$BA$64,V3-1,0),W$7:$BA$7)</f>
        <v>0</v>
      </c>
      <c r="W34" s="374">
        <f ca="1">-SUMPRODUCT(POWER((1+OFFSET('helper calculation'!W4:$AZ$4,W3-1,0)),-W3:$AZ$3-1+W3),Inputs!V60:$AY$60,(POWER((1-Lapse_Rate),W3:$AZ$3+1-W3)-POWER((1-Lapse_Rate*(1+$C$32)),W3:$AZ$3+1-W3)),OFFSET('helper calculation'!X64:$BA$64,W3-1,0),X$7:$BA$7)</f>
        <v>0</v>
      </c>
      <c r="X34" s="374">
        <f ca="1">-SUMPRODUCT(POWER((1+OFFSET('helper calculation'!X4:$AZ$4,X3-1,0)),-X3:$AZ$3-1+X3),Inputs!W60:$AY$60,(POWER((1-Lapse_Rate),X3:$AZ$3+1-X3)-POWER((1-Lapse_Rate*(1+$C$32)),X3:$AZ$3+1-X3)),OFFSET('helper calculation'!Y64:$BA$64,X3-1,0),Y$7:$BA$7)</f>
        <v>0</v>
      </c>
      <c r="Y34" s="374">
        <f ca="1">-SUMPRODUCT(POWER((1+OFFSET('helper calculation'!Y4:$AZ$4,Y3-1,0)),-Y3:$AZ$3-1+Y3),Inputs!X60:$AY$60,(POWER((1-Lapse_Rate),Y3:$AZ$3+1-Y3)-POWER((1-Lapse_Rate*(1+$C$32)),Y3:$AZ$3+1-Y3)),OFFSET('helper calculation'!Z64:$BA$64,Y3-1,0),Z$7:$BA$7)</f>
        <v>0</v>
      </c>
      <c r="Z34" s="374">
        <f ca="1">-SUMPRODUCT(POWER((1+OFFSET('helper calculation'!Z4:$AZ$4,Z3-1,0)),-Z3:$AZ$3-1+Z3),Inputs!Y60:$AY$60,(POWER((1-Lapse_Rate),Z3:$AZ$3+1-Z3)-POWER((1-Lapse_Rate*(1+$C$32)),Z3:$AZ$3+1-Z3)),OFFSET('helper calculation'!AA64:$BA$64,Z3-1,0),AA$7:$BA$7)</f>
        <v>0</v>
      </c>
      <c r="AA34" s="374">
        <f ca="1">-SUMPRODUCT(POWER((1+OFFSET('helper calculation'!AA4:$AZ$4,AA3-1,0)),-AA3:$AZ$3-1+AA3),Inputs!Z60:$AY$60,(POWER((1-Lapse_Rate),AA3:$AZ$3+1-AA3)-POWER((1-Lapse_Rate*(1+$C$32)),AA3:$AZ$3+1-AA3)),OFFSET('helper calculation'!AB64:$BA$64,AA3-1,0),AB$7:$BA$7)</f>
        <v>0</v>
      </c>
      <c r="AB34" s="374">
        <f ca="1">-SUMPRODUCT(POWER((1+OFFSET('helper calculation'!AB4:$AZ$4,AB3-1,0)),-AB3:$AZ$3-1+AB3),Inputs!AA60:$AY$60,(POWER((1-Lapse_Rate),AB3:$AZ$3+1-AB3)-POWER((1-Lapse_Rate*(1+$C$32)),AB3:$AZ$3+1-AB3)),OFFSET('helper calculation'!AC64:$BA$64,AB3-1,0),AC$7:$BA$7)</f>
        <v>0</v>
      </c>
      <c r="AC34" s="374">
        <f ca="1">-SUMPRODUCT(POWER((1+OFFSET('helper calculation'!AC4:$AZ$4,AC3-1,0)),-AC3:$AZ$3-1+AC3),Inputs!AB60:$AY$60,(POWER((1-Lapse_Rate),AC3:$AZ$3+1-AC3)-POWER((1-Lapse_Rate*(1+$C$32)),AC3:$AZ$3+1-AC3)),OFFSET('helper calculation'!AD64:$BA$64,AC3-1,0),AD$7:$BA$7)</f>
        <v>0</v>
      </c>
      <c r="AD34" s="374">
        <f ca="1">-SUMPRODUCT(POWER((1+OFFSET('helper calculation'!AD4:$AZ$4,AD3-1,0)),-AD3:$AZ$3-1+AD3),Inputs!AC60:$AY$60,(POWER((1-Lapse_Rate),AD3:$AZ$3+1-AD3)-POWER((1-Lapse_Rate*(1+$C$32)),AD3:$AZ$3+1-AD3)),OFFSET('helper calculation'!AE64:$BA$64,AD3-1,0),AE$7:$BA$7)</f>
        <v>0</v>
      </c>
      <c r="AE34" s="374">
        <f ca="1">-SUMPRODUCT(POWER((1+OFFSET('helper calculation'!AE4:$AZ$4,AE3-1,0)),-AE3:$AZ$3-1+AE3),Inputs!AD60:$AY$60,(POWER((1-Lapse_Rate),AE3:$AZ$3+1-AE3)-POWER((1-Lapse_Rate*(1+$C$32)),AE3:$AZ$3+1-AE3)),OFFSET('helper calculation'!AF64:$BA$64,AE3-1,0),AF$7:$BA$7)</f>
        <v>0</v>
      </c>
      <c r="AF34" s="374">
        <f ca="1">-SUMPRODUCT(POWER((1+OFFSET('helper calculation'!AF4:$AZ$4,AF3-1,0)),-AF3:$AZ$3-1+AF3),Inputs!AE60:$AY$60,(POWER((1-Lapse_Rate),AF3:$AZ$3+1-AF3)-POWER((1-Lapse_Rate*(1+$C$32)),AF3:$AZ$3+1-AF3)),OFFSET('helper calculation'!AG64:$BA$64,AF3-1,0),AG$7:$BA$7)</f>
        <v>0</v>
      </c>
      <c r="AG34" s="374">
        <f ca="1">-SUMPRODUCT(POWER((1+OFFSET('helper calculation'!AG4:$AZ$4,AG3-1,0)),-AG3:$AZ$3-1+AG3),Inputs!AF60:$AY$60,(POWER((1-Lapse_Rate),AG3:$AZ$3+1-AG3)-POWER((1-Lapse_Rate*(1+$C$32)),AG3:$AZ$3+1-AG3)),OFFSET('helper calculation'!AH64:$BA$64,AG3-1,0),AH$7:$BA$7)</f>
        <v>0</v>
      </c>
      <c r="AH34" s="374">
        <f ca="1">-SUMPRODUCT(POWER((1+OFFSET('helper calculation'!AH4:$AZ$4,AH3-1,0)),-AH3:$AZ$3-1+AH3),Inputs!AG60:$AY$60,(POWER((1-Lapse_Rate),AH3:$AZ$3+1-AH3)-POWER((1-Lapse_Rate*(1+$C$32)),AH3:$AZ$3+1-AH3)),OFFSET('helper calculation'!AI64:$BA$64,AH3-1,0),AI$7:$BA$7)</f>
        <v>0</v>
      </c>
      <c r="AI34" s="374">
        <f ca="1">-SUMPRODUCT(POWER((1+OFFSET('helper calculation'!AI4:$AZ$4,AI3-1,0)),-AI3:$AZ$3-1+AI3),Inputs!AH60:$AY$60,(POWER((1-Lapse_Rate),AI3:$AZ$3+1-AI3)-POWER((1-Lapse_Rate*(1+$C$32)),AI3:$AZ$3+1-AI3)),OFFSET('helper calculation'!AJ64:$BA$64,AI3-1,0),AJ$7:$BA$7)</f>
        <v>0</v>
      </c>
      <c r="AJ34" s="374">
        <f ca="1">-SUMPRODUCT(POWER((1+OFFSET('helper calculation'!AJ4:$AZ$4,AJ3-1,0)),-AJ3:$AZ$3-1+AJ3),Inputs!AI60:$AY$60,(POWER((1-Lapse_Rate),AJ3:$AZ$3+1-AJ3)-POWER((1-Lapse_Rate*(1+$C$32)),AJ3:$AZ$3+1-AJ3)),OFFSET('helper calculation'!AK64:$BA$64,AJ3-1,0),AK$7:$BA$7)</f>
        <v>0</v>
      </c>
      <c r="AK34" s="374">
        <f ca="1">-SUMPRODUCT(POWER((1+OFFSET('helper calculation'!AK4:$AZ$4,AK3-1,0)),-AK3:$AZ$3-1+AK3),Inputs!AJ60:$AY$60,(POWER((1-Lapse_Rate),AK3:$AZ$3+1-AK3)-POWER((1-Lapse_Rate*(1+$C$32)),AK3:$AZ$3+1-AK3)),OFFSET('helper calculation'!AL64:$BA$64,AK3-1,0),AL$7:$BA$7)</f>
        <v>0</v>
      </c>
      <c r="AL34" s="374">
        <f ca="1">-SUMPRODUCT(POWER((1+OFFSET('helper calculation'!AL4:$AZ$4,AL3-1,0)),-AL3:$AZ$3-1+AL3),Inputs!AK60:$AY$60,(POWER((1-Lapse_Rate),AL3:$AZ$3+1-AL3)-POWER((1-Lapse_Rate*(1+$C$32)),AL3:$AZ$3+1-AL3)),OFFSET('helper calculation'!AM64:$BA$64,AL3-1,0),AM$7:$BA$7)</f>
        <v>0</v>
      </c>
      <c r="AM34" s="374">
        <f ca="1">-SUMPRODUCT(POWER((1+OFFSET('helper calculation'!AM4:$AZ$4,AM3-1,0)),-AM3:$AZ$3-1+AM3),Inputs!AL60:$AY$60,(POWER((1-Lapse_Rate),AM3:$AZ$3+1-AM3)-POWER((1-Lapse_Rate*(1+$C$32)),AM3:$AZ$3+1-AM3)),OFFSET('helper calculation'!AN64:$BA$64,AM3-1,0),AN$7:$BA$7)</f>
        <v>0</v>
      </c>
      <c r="AN34" s="374">
        <f ca="1">-SUMPRODUCT(POWER((1+OFFSET('helper calculation'!AN4:$AZ$4,AN3-1,0)),-AN3:$AZ$3-1+AN3),Inputs!AM60:$AY$60,(POWER((1-Lapse_Rate),AN3:$AZ$3+1-AN3)-POWER((1-Lapse_Rate*(1+$C$32)),AN3:$AZ$3+1-AN3)),OFFSET('helper calculation'!AO64:$BA$64,AN3-1,0),AO$7:$BA$7)</f>
        <v>0</v>
      </c>
      <c r="AO34" s="374">
        <f ca="1">-SUMPRODUCT(POWER((1+OFFSET('helper calculation'!AO4:$AZ$4,AO3-1,0)),-AO3:$AZ$3-1+AO3),Inputs!AN60:$AY$60,(POWER((1-Lapse_Rate),AO3:$AZ$3+1-AO3)-POWER((1-Lapse_Rate*(1+$C$32)),AO3:$AZ$3+1-AO3)),OFFSET('helper calculation'!AP64:$BA$64,AO3-1,0),AP$7:$BA$7)</f>
        <v>0</v>
      </c>
      <c r="AP34" s="374">
        <f ca="1">-SUMPRODUCT(POWER((1+OFFSET('helper calculation'!AP4:$AZ$4,AP3-1,0)),-AP3:$AZ$3-1+AP3),Inputs!AO60:$AY$60,(POWER((1-Lapse_Rate),AP3:$AZ$3+1-AP3)-POWER((1-Lapse_Rate*(1+$C$32)),AP3:$AZ$3+1-AP3)),OFFSET('helper calculation'!AQ64:$BA$64,AP3-1,0),AQ$7:$BA$7)</f>
        <v>0</v>
      </c>
      <c r="AQ34" s="374">
        <f ca="1">-SUMPRODUCT(POWER((1+OFFSET('helper calculation'!AQ4:$AZ$4,AQ3-1,0)),-AQ3:$AZ$3-1+AQ3),Inputs!AP60:$AY$60,(POWER((1-Lapse_Rate),AQ3:$AZ$3+1-AQ3)-POWER((1-Lapse_Rate*(1+$C$32)),AQ3:$AZ$3+1-AQ3)),OFFSET('helper calculation'!AR64:$BA$64,AQ3-1,0),AR$7:$BA$7)</f>
        <v>0</v>
      </c>
      <c r="AR34" s="374">
        <f ca="1">-SUMPRODUCT(POWER((1+OFFSET('helper calculation'!AR4:$AZ$4,AR3-1,0)),-AR3:$AZ$3-1+AR3),Inputs!AQ60:$AY$60,(POWER((1-Lapse_Rate),AR3:$AZ$3+1-AR3)-POWER((1-Lapse_Rate*(1+$C$32)),AR3:$AZ$3+1-AR3)),OFFSET('helper calculation'!AS64:$BA$64,AR3-1,0),AS$7:$BA$7)</f>
        <v>0</v>
      </c>
      <c r="AS34" s="374">
        <f ca="1">-SUMPRODUCT(POWER((1+OFFSET('helper calculation'!AS4:$AZ$4,AS3-1,0)),-AS3:$AZ$3-1+AS3),Inputs!AR60:$AY$60,(POWER((1-Lapse_Rate),AS3:$AZ$3+1-AS3)-POWER((1-Lapse_Rate*(1+$C$32)),AS3:$AZ$3+1-AS3)),OFFSET('helper calculation'!AT64:$BA$64,AS3-1,0),AT$7:$BA$7)</f>
        <v>0</v>
      </c>
      <c r="AT34" s="374">
        <f ca="1">-SUMPRODUCT(POWER((1+OFFSET('helper calculation'!AT4:$AZ$4,AT3-1,0)),-AT3:$AZ$3-1+AT3),Inputs!AS60:$AY$60,(POWER((1-Lapse_Rate),AT3:$AZ$3+1-AT3)-POWER((1-Lapse_Rate*(1+$C$32)),AT3:$AZ$3+1-AT3)),OFFSET('helper calculation'!AU64:$BA$64,AT3-1,0),AU$7:$BA$7)</f>
        <v>0</v>
      </c>
      <c r="AU34" s="374">
        <f ca="1">-SUMPRODUCT(POWER((1+OFFSET('helper calculation'!AU4:$AZ$4,AU3-1,0)),-AU3:$AZ$3-1+AU3),Inputs!AT60:$AY$60,(POWER((1-Lapse_Rate),AU3:$AZ$3+1-AU3)-POWER((1-Lapse_Rate*(1+$C$32)),AU3:$AZ$3+1-AU3)),OFFSET('helper calculation'!AV64:$BA$64,AU3-1,0),AV$7:$BA$7)</f>
        <v>0</v>
      </c>
      <c r="AV34" s="374">
        <f ca="1">-SUMPRODUCT(POWER((1+OFFSET('helper calculation'!AV4:$AZ$4,AV3-1,0)),-AV3:$AZ$3-1+AV3),Inputs!AU60:$AY$60,(POWER((1-Lapse_Rate),AV3:$AZ$3+1-AV3)-POWER((1-Lapse_Rate*(1+$C$32)),AV3:$AZ$3+1-AV3)),OFFSET('helper calculation'!AW64:$BA$64,AV3-1,0),AW$7:$BA$7)</f>
        <v>0</v>
      </c>
      <c r="AW34" s="374">
        <f ca="1">-SUMPRODUCT(POWER((1+OFFSET('helper calculation'!AW4:$AZ$4,AW3-1,0)),-AW3:$AZ$3-1+AW3),Inputs!AV60:$AY$60,(POWER((1-Lapse_Rate),AW3:$AZ$3+1-AW3)-POWER((1-Lapse_Rate*(1+$C$32)),AW3:$AZ$3+1-AW3)),OFFSET('helper calculation'!AX64:$BA$64,AW3-1,0),AX$7:$BA$7)</f>
        <v>0</v>
      </c>
      <c r="AX34" s="374">
        <f ca="1">-SUMPRODUCT(POWER((1+OFFSET('helper calculation'!AX4:$AZ$4,AX3-1,0)),-AX3:$AZ$3-1+AX3),Inputs!AW60:$AY$60,(POWER((1-Lapse_Rate),AX3:$AZ$3+1-AX3)-POWER((1-Lapse_Rate*(1+$C$32)),AX3:$AZ$3+1-AX3)),OFFSET('helper calculation'!AY64:$BA$64,AX3-1,0),AY$7:$BA$7)</f>
        <v>0</v>
      </c>
      <c r="AY34" s="374">
        <f ca="1">-SUMPRODUCT(POWER((1+OFFSET('helper calculation'!AY4:$AZ$4,AY3-1,0)),-AY3:$AZ$3-1+AY3),Inputs!AX60:$AY$60,(POWER((1-Lapse_Rate),AY3:$AZ$3+1-AY3)-POWER((1-Lapse_Rate*(1+$C$32)),AY3:$AZ$3+1-AY3)),OFFSET('helper calculation'!AZ64:$BA$64,AY3-1,0),AZ$7:$BA$7)</f>
        <v>0</v>
      </c>
      <c r="AZ34" s="374">
        <f ca="1">-SUMPRODUCT(POWER((1+OFFSET('helper calculation'!AZ4:$AZ$4,AZ3-1,0)),-AZ3:$AZ$3-1+AZ3),Inputs!AY60:$AY$60,(POWER((1-Lapse_Rate),AZ3:$AZ$3+1-AZ3)-POWER((1-Lapse_Rate*(1+$C$32)),AZ3:$AZ$3+1-AZ3)),OFFSET('helper calculation'!BA64:$BA$64,AZ3-1,0),BA$7:$BA$7)</f>
        <v>0</v>
      </c>
      <c r="BA34" s="374">
        <f ca="1">-SUMPRODUCT(POWER((1+OFFSET('helper calculation'!$AZ4:BA$4,BA3-1,0)),-$AZ3:BA$3-1+BA3),Inputs!$AY60:AZ$60,(POWER((1-Lapse_Rate),$AZ3:BA$3+1-BA3)-POWER((1-Lapse_Rate*(1+$C$32)),$AZ3:BA$3+1-BA3)),OFFSET('helper calculation'!$BA64:BB$64,BA3-1,0),$BA$7:BB$7)</f>
        <v>0</v>
      </c>
    </row>
    <row r="35" spans="1:53">
      <c r="A35" s="371"/>
      <c r="B35" s="372" t="s">
        <v>477</v>
      </c>
      <c r="C35" s="397"/>
      <c r="D35" s="374">
        <f ca="1">SUMPRODUCT(POWER((1+OFFSET('helper calculation'!D4:$AZ$4,D3-1,0)),-D3:$AZ$3-1+D3),Inputs!C53:$AY$53,(POWER((1-Lapse_Rate),D3:$AZ$3+1-D3)-POWER((1-Lapse_Rate*(1+$C$32)),D3:$AZ$3+1-D3)),OFFSET('helper calculation'!E64:$BA$64,D3-1,0),E$7:$BA$7)</f>
        <v>0</v>
      </c>
      <c r="E35" s="374">
        <f ca="1">SUMPRODUCT(POWER((1+OFFSET('helper calculation'!E4:$AZ$4,E3-1,0)),-E3:$AZ$3-1+E3),Inputs!D53:$AY$53,(POWER((1-Lapse_Rate),E3:$AZ$3+1-E3)-POWER((1-Lapse_Rate*(1+$C$32)),E3:$AZ$3+1-E3)),OFFSET('helper calculation'!F64:$BA$64,E3-1,0),F$7:$BA$7)</f>
        <v>0</v>
      </c>
      <c r="F35" s="374">
        <f ca="1">SUMPRODUCT(POWER((1+OFFSET('helper calculation'!F4:$AZ$4,F3-1,0)),-F3:$AZ$3-1+F3),Inputs!E53:$AY$53,(POWER((1-Lapse_Rate),F3:$AZ$3+1-F3)-POWER((1-Lapse_Rate*(1+$C$32)),F3:$AZ$3+1-F3)),OFFSET('helper calculation'!G64:$BA$64,F3-1,0),G$7:$BA$7)</f>
        <v>0</v>
      </c>
      <c r="G35" s="374">
        <f ca="1">SUMPRODUCT(POWER((1+OFFSET('helper calculation'!G4:$AZ$4,G3-1,0)),-G3:$AZ$3-1+G3),Inputs!F53:$AY$53,(POWER((1-Lapse_Rate),G3:$AZ$3+1-G3)-POWER((1-Lapse_Rate*(1+$C$32)),G3:$AZ$3+1-G3)),OFFSET('helper calculation'!H64:$BA$64,G3-1,0),H$7:$BA$7)</f>
        <v>0</v>
      </c>
      <c r="H35" s="374">
        <f ca="1">SUMPRODUCT(POWER((1+OFFSET('helper calculation'!H4:$AZ$4,H3-1,0)),-H3:$AZ$3-1+H3),Inputs!G53:$AY$53,(POWER((1-Lapse_Rate),H3:$AZ$3+1-H3)-POWER((1-Lapse_Rate*(1+$C$32)),H3:$AZ$3+1-H3)),OFFSET('helper calculation'!I64:$BA$64,H3-1,0),I$7:$BA$7)</f>
        <v>0</v>
      </c>
      <c r="I35" s="374">
        <f ca="1">SUMPRODUCT(POWER((1+OFFSET('helper calculation'!I4:$AZ$4,I3-1,0)),-I3:$AZ$3-1+I3),Inputs!H53:$AY$53,(POWER((1-Lapse_Rate),I3:$AZ$3+1-I3)-POWER((1-Lapse_Rate*(1+$C$32)),I3:$AZ$3+1-I3)),OFFSET('helper calculation'!J64:$BA$64,I3-1,0),J$7:$BA$7)</f>
        <v>0</v>
      </c>
      <c r="J35" s="374">
        <f ca="1">SUMPRODUCT(POWER((1+OFFSET('helper calculation'!J4:$AZ$4,J3-1,0)),-J3:$AZ$3-1+J3),Inputs!I53:$AY$53,(POWER((1-Lapse_Rate),J3:$AZ$3+1-J3)-POWER((1-Lapse_Rate*(1+$C$32)),J3:$AZ$3+1-J3)),OFFSET('helper calculation'!K64:$BA$64,J3-1,0),K$7:$BA$7)</f>
        <v>0</v>
      </c>
      <c r="K35" s="374">
        <f ca="1">SUMPRODUCT(POWER((1+OFFSET('helper calculation'!K4:$AZ$4,K3-1,0)),-K3:$AZ$3-1+K3),Inputs!J53:$AY$53,(POWER((1-Lapse_Rate),K3:$AZ$3+1-K3)-POWER((1-Lapse_Rate*(1+$C$32)),K3:$AZ$3+1-K3)),OFFSET('helper calculation'!L64:$BA$64,K3-1,0),L$7:$BA$7)</f>
        <v>0</v>
      </c>
      <c r="L35" s="374">
        <f ca="1">SUMPRODUCT(POWER((1+OFFSET('helper calculation'!L4:$AZ$4,L3-1,0)),-L3:$AZ$3-1+L3),Inputs!K53:$AY$53,(POWER((1-Lapse_Rate),L3:$AZ$3+1-L3)-POWER((1-Lapse_Rate*(1+$C$32)),L3:$AZ$3+1-L3)),OFFSET('helper calculation'!M64:$BA$64,L3-1,0),M$7:$BA$7)</f>
        <v>0</v>
      </c>
      <c r="M35" s="374">
        <f ca="1">SUMPRODUCT(POWER((1+OFFSET('helper calculation'!M4:$AZ$4,M3-1,0)),-M3:$AZ$3-1+M3),Inputs!L53:$AY$53,(POWER((1-Lapse_Rate),M3:$AZ$3+1-M3)-POWER((1-Lapse_Rate*(1+$C$32)),M3:$AZ$3+1-M3)),OFFSET('helper calculation'!N64:$BA$64,M3-1,0),N$7:$BA$7)</f>
        <v>0</v>
      </c>
      <c r="N35" s="374">
        <f ca="1">SUMPRODUCT(POWER((1+OFFSET('helper calculation'!N4:$AZ$4,N3-1,0)),-N3:$AZ$3-1+N3),Inputs!M53:$AY$53,(POWER((1-Lapse_Rate),N3:$AZ$3+1-N3)-POWER((1-Lapse_Rate*(1+$C$32)),N3:$AZ$3+1-N3)),OFFSET('helper calculation'!O64:$BA$64,N3-1,0),O$7:$BA$7)</f>
        <v>0</v>
      </c>
      <c r="O35" s="374">
        <f ca="1">SUMPRODUCT(POWER((1+OFFSET('helper calculation'!O4:$AZ$4,O3-1,0)),-O3:$AZ$3-1+O3),Inputs!N53:$AY$53,(POWER((1-Lapse_Rate),O3:$AZ$3+1-O3)-POWER((1-Lapse_Rate*(1+$C$32)),O3:$AZ$3+1-O3)),OFFSET('helper calculation'!P64:$BA$64,O3-1,0),P$7:$BA$7)</f>
        <v>0</v>
      </c>
      <c r="P35" s="374">
        <f ca="1">SUMPRODUCT(POWER((1+OFFSET('helper calculation'!P4:$AZ$4,P3-1,0)),-P3:$AZ$3-1+P3),Inputs!O53:$AY$53,(POWER((1-Lapse_Rate),P3:$AZ$3+1-P3)-POWER((1-Lapse_Rate*(1+$C$32)),P3:$AZ$3+1-P3)),OFFSET('helper calculation'!Q64:$BA$64,P3-1,0),Q$7:$BA$7)</f>
        <v>0</v>
      </c>
      <c r="Q35" s="374">
        <f ca="1">SUMPRODUCT(POWER((1+OFFSET('helper calculation'!Q4:$AZ$4,Q3-1,0)),-Q3:$AZ$3-1+Q3),Inputs!P53:$AY$53,(POWER((1-Lapse_Rate),Q3:$AZ$3+1-Q3)-POWER((1-Lapse_Rate*(1+$C$32)),Q3:$AZ$3+1-Q3)),OFFSET('helper calculation'!R64:$BA$64,Q3-1,0),R$7:$BA$7)</f>
        <v>0</v>
      </c>
      <c r="R35" s="374">
        <f ca="1">SUMPRODUCT(POWER((1+OFFSET('helper calculation'!R4:$AZ$4,R3-1,0)),-R3:$AZ$3-1+R3),Inputs!Q53:$AY$53,(POWER((1-Lapse_Rate),R3:$AZ$3+1-R3)-POWER((1-Lapse_Rate*(1+$C$32)),R3:$AZ$3+1-R3)),OFFSET('helper calculation'!S64:$BA$64,R3-1,0),S$7:$BA$7)</f>
        <v>0</v>
      </c>
      <c r="S35" s="374">
        <f ca="1">SUMPRODUCT(POWER((1+OFFSET('helper calculation'!S4:$AZ$4,S3-1,0)),-S3:$AZ$3-1+S3),Inputs!R53:$AY$53,(POWER((1-Lapse_Rate),S3:$AZ$3+1-S3)-POWER((1-Lapse_Rate*(1+$C$32)),S3:$AZ$3+1-S3)),OFFSET('helper calculation'!T64:$BA$64,S3-1,0),T$7:$BA$7)</f>
        <v>0</v>
      </c>
      <c r="T35" s="374">
        <f ca="1">SUMPRODUCT(POWER((1+OFFSET('helper calculation'!T4:$AZ$4,T3-1,0)),-T3:$AZ$3-1+T3),Inputs!S53:$AY$53,(POWER((1-Lapse_Rate),T3:$AZ$3+1-T3)-POWER((1-Lapse_Rate*(1+$C$32)),T3:$AZ$3+1-T3)),OFFSET('helper calculation'!U64:$BA$64,T3-1,0),U$7:$BA$7)</f>
        <v>0</v>
      </c>
      <c r="U35" s="374">
        <f ca="1">SUMPRODUCT(POWER((1+OFFSET('helper calculation'!U4:$AZ$4,U3-1,0)),-U3:$AZ$3-1+U3),Inputs!T53:$AY$53,(POWER((1-Lapse_Rate),U3:$AZ$3+1-U3)-POWER((1-Lapse_Rate*(1+$C$32)),U3:$AZ$3+1-U3)),OFFSET('helper calculation'!V64:$BA$64,U3-1,0),V$7:$BA$7)</f>
        <v>0</v>
      </c>
      <c r="V35" s="374">
        <f ca="1">SUMPRODUCT(POWER((1+OFFSET('helper calculation'!V4:$AZ$4,V3-1,0)),-V3:$AZ$3-1+V3),Inputs!U53:$AY$53,(POWER((1-Lapse_Rate),V3:$AZ$3+1-V3)-POWER((1-Lapse_Rate*(1+$C$32)),V3:$AZ$3+1-V3)),OFFSET('helper calculation'!W64:$BA$64,V3-1,0),W$7:$BA$7)</f>
        <v>0</v>
      </c>
      <c r="W35" s="374">
        <f ca="1">SUMPRODUCT(POWER((1+OFFSET('helper calculation'!W4:$AZ$4,W3-1,0)),-W3:$AZ$3-1+W3),Inputs!V53:$AY$53,(POWER((1-Lapse_Rate),W3:$AZ$3+1-W3)-POWER((1-Lapse_Rate*(1+$C$32)),W3:$AZ$3+1-W3)),OFFSET('helper calculation'!X64:$BA$64,W3-1,0),X$7:$BA$7)</f>
        <v>0</v>
      </c>
      <c r="X35" s="374">
        <f ca="1">SUMPRODUCT(POWER((1+OFFSET('helper calculation'!X4:$AZ$4,X3-1,0)),-X3:$AZ$3-1+X3),Inputs!W53:$AY$53,(POWER((1-Lapse_Rate),X3:$AZ$3+1-X3)-POWER((1-Lapse_Rate*(1+$C$32)),X3:$AZ$3+1-X3)),OFFSET('helper calculation'!Y64:$BA$64,X3-1,0),Y$7:$BA$7)</f>
        <v>0</v>
      </c>
      <c r="Y35" s="374">
        <f ca="1">SUMPRODUCT(POWER((1+OFFSET('helper calculation'!Y4:$AZ$4,Y3-1,0)),-Y3:$AZ$3-1+Y3),Inputs!X53:$AY$53,(POWER((1-Lapse_Rate),Y3:$AZ$3+1-Y3)-POWER((1-Lapse_Rate*(1+$C$32)),Y3:$AZ$3+1-Y3)),OFFSET('helper calculation'!Z64:$BA$64,Y3-1,0),Z$7:$BA$7)</f>
        <v>0</v>
      </c>
      <c r="Z35" s="374">
        <f ca="1">SUMPRODUCT(POWER((1+OFFSET('helper calculation'!Z4:$AZ$4,Z3-1,0)),-Z3:$AZ$3-1+Z3),Inputs!Y53:$AY$53,(POWER((1-Lapse_Rate),Z3:$AZ$3+1-Z3)-POWER((1-Lapse_Rate*(1+$C$32)),Z3:$AZ$3+1-Z3)),OFFSET('helper calculation'!AA64:$BA$64,Z3-1,0),AA$7:$BA$7)</f>
        <v>0</v>
      </c>
      <c r="AA35" s="374">
        <f ca="1">SUMPRODUCT(POWER((1+OFFSET('helper calculation'!AA4:$AZ$4,AA3-1,0)),-AA3:$AZ$3-1+AA3),Inputs!Z53:$AY$53,(POWER((1-Lapse_Rate),AA3:$AZ$3+1-AA3)-POWER((1-Lapse_Rate*(1+$C$32)),AA3:$AZ$3+1-AA3)),OFFSET('helper calculation'!AB64:$BA$64,AA3-1,0),AB$7:$BA$7)</f>
        <v>0</v>
      </c>
      <c r="AB35" s="374">
        <f ca="1">SUMPRODUCT(POWER((1+OFFSET('helper calculation'!AB4:$AZ$4,AB3-1,0)),-AB3:$AZ$3-1+AB3),Inputs!AA53:$AY$53,(POWER((1-Lapse_Rate),AB3:$AZ$3+1-AB3)-POWER((1-Lapse_Rate*(1+$C$32)),AB3:$AZ$3+1-AB3)),OFFSET('helper calculation'!AC64:$BA$64,AB3-1,0),AC$7:$BA$7)</f>
        <v>0</v>
      </c>
      <c r="AC35" s="374">
        <f ca="1">SUMPRODUCT(POWER((1+OFFSET('helper calculation'!AC4:$AZ$4,AC3-1,0)),-AC3:$AZ$3-1+AC3),Inputs!AB53:$AY$53,(POWER((1-Lapse_Rate),AC3:$AZ$3+1-AC3)-POWER((1-Lapse_Rate*(1+$C$32)),AC3:$AZ$3+1-AC3)),OFFSET('helper calculation'!AD64:$BA$64,AC3-1,0),AD$7:$BA$7)</f>
        <v>0</v>
      </c>
      <c r="AD35" s="374">
        <f ca="1">SUMPRODUCT(POWER((1+OFFSET('helper calculation'!AD4:$AZ$4,AD3-1,0)),-AD3:$AZ$3-1+AD3),Inputs!AC53:$AY$53,(POWER((1-Lapse_Rate),AD3:$AZ$3+1-AD3)-POWER((1-Lapse_Rate*(1+$C$32)),AD3:$AZ$3+1-AD3)),OFFSET('helper calculation'!AE64:$BA$64,AD3-1,0),AE$7:$BA$7)</f>
        <v>0</v>
      </c>
      <c r="AE35" s="374">
        <f ca="1">SUMPRODUCT(POWER((1+OFFSET('helper calculation'!AE4:$AZ$4,AE3-1,0)),-AE3:$AZ$3-1+AE3),Inputs!AD53:$AY$53,(POWER((1-Lapse_Rate),AE3:$AZ$3+1-AE3)-POWER((1-Lapse_Rate*(1+$C$32)),AE3:$AZ$3+1-AE3)),OFFSET('helper calculation'!AF64:$BA$64,AE3-1,0),AF$7:$BA$7)</f>
        <v>0</v>
      </c>
      <c r="AF35" s="374">
        <f ca="1">SUMPRODUCT(POWER((1+OFFSET('helper calculation'!AF4:$AZ$4,AF3-1,0)),-AF3:$AZ$3-1+AF3),Inputs!AE53:$AY$53,(POWER((1-Lapse_Rate),AF3:$AZ$3+1-AF3)-POWER((1-Lapse_Rate*(1+$C$32)),AF3:$AZ$3+1-AF3)),OFFSET('helper calculation'!AG64:$BA$64,AF3-1,0),AG$7:$BA$7)</f>
        <v>0</v>
      </c>
      <c r="AG35" s="374">
        <f ca="1">SUMPRODUCT(POWER((1+OFFSET('helper calculation'!AG4:$AZ$4,AG3-1,0)),-AG3:$AZ$3-1+AG3),Inputs!AF53:$AY$53,(POWER((1-Lapse_Rate),AG3:$AZ$3+1-AG3)-POWER((1-Lapse_Rate*(1+$C$32)),AG3:$AZ$3+1-AG3)),OFFSET('helper calculation'!AH64:$BA$64,AG3-1,0),AH$7:$BA$7)</f>
        <v>0</v>
      </c>
      <c r="AH35" s="374">
        <f ca="1">SUMPRODUCT(POWER((1+OFFSET('helper calculation'!AH4:$AZ$4,AH3-1,0)),-AH3:$AZ$3-1+AH3),Inputs!AG53:$AY$53,(POWER((1-Lapse_Rate),AH3:$AZ$3+1-AH3)-POWER((1-Lapse_Rate*(1+$C$32)),AH3:$AZ$3+1-AH3)),OFFSET('helper calculation'!AI64:$BA$64,AH3-1,0),AI$7:$BA$7)</f>
        <v>0</v>
      </c>
      <c r="AI35" s="374">
        <f ca="1">SUMPRODUCT(POWER((1+OFFSET('helper calculation'!AI4:$AZ$4,AI3-1,0)),-AI3:$AZ$3-1+AI3),Inputs!AH53:$AY$53,(POWER((1-Lapse_Rate),AI3:$AZ$3+1-AI3)-POWER((1-Lapse_Rate*(1+$C$32)),AI3:$AZ$3+1-AI3)),OFFSET('helper calculation'!AJ64:$BA$64,AI3-1,0),AJ$7:$BA$7)</f>
        <v>0</v>
      </c>
      <c r="AJ35" s="374">
        <f ca="1">SUMPRODUCT(POWER((1+OFFSET('helper calculation'!AJ4:$AZ$4,AJ3-1,0)),-AJ3:$AZ$3-1+AJ3),Inputs!AI53:$AY$53,(POWER((1-Lapse_Rate),AJ3:$AZ$3+1-AJ3)-POWER((1-Lapse_Rate*(1+$C$32)),AJ3:$AZ$3+1-AJ3)),OFFSET('helper calculation'!AK64:$BA$64,AJ3-1,0),AK$7:$BA$7)</f>
        <v>0</v>
      </c>
      <c r="AK35" s="374">
        <f ca="1">SUMPRODUCT(POWER((1+OFFSET('helper calculation'!AK4:$AZ$4,AK3-1,0)),-AK3:$AZ$3-1+AK3),Inputs!AJ53:$AY$53,(POWER((1-Lapse_Rate),AK3:$AZ$3+1-AK3)-POWER((1-Lapse_Rate*(1+$C$32)),AK3:$AZ$3+1-AK3)),OFFSET('helper calculation'!AL64:$BA$64,AK3-1,0),AL$7:$BA$7)</f>
        <v>0</v>
      </c>
      <c r="AL35" s="374">
        <f ca="1">SUMPRODUCT(POWER((1+OFFSET('helper calculation'!AL4:$AZ$4,AL3-1,0)),-AL3:$AZ$3-1+AL3),Inputs!AK53:$AY$53,(POWER((1-Lapse_Rate),AL3:$AZ$3+1-AL3)-POWER((1-Lapse_Rate*(1+$C$32)),AL3:$AZ$3+1-AL3)),OFFSET('helper calculation'!AM64:$BA$64,AL3-1,0),AM$7:$BA$7)</f>
        <v>0</v>
      </c>
      <c r="AM35" s="374">
        <f ca="1">SUMPRODUCT(POWER((1+OFFSET('helper calculation'!AM4:$AZ$4,AM3-1,0)),-AM3:$AZ$3-1+AM3),Inputs!AL53:$AY$53,(POWER((1-Lapse_Rate),AM3:$AZ$3+1-AM3)-POWER((1-Lapse_Rate*(1+$C$32)),AM3:$AZ$3+1-AM3)),OFFSET('helper calculation'!AN64:$BA$64,AM3-1,0),AN$7:$BA$7)</f>
        <v>0</v>
      </c>
      <c r="AN35" s="374">
        <f ca="1">SUMPRODUCT(POWER((1+OFFSET('helper calculation'!AN4:$AZ$4,AN3-1,0)),-AN3:$AZ$3-1+AN3),Inputs!AM53:$AY$53,(POWER((1-Lapse_Rate),AN3:$AZ$3+1-AN3)-POWER((1-Lapse_Rate*(1+$C$32)),AN3:$AZ$3+1-AN3)),OFFSET('helper calculation'!AO64:$BA$64,AN3-1,0),AO$7:$BA$7)</f>
        <v>0</v>
      </c>
      <c r="AO35" s="374">
        <f ca="1">SUMPRODUCT(POWER((1+OFFSET('helper calculation'!AO4:$AZ$4,AO3-1,0)),-AO3:$AZ$3-1+AO3),Inputs!AN53:$AY$53,(POWER((1-Lapse_Rate),AO3:$AZ$3+1-AO3)-POWER((1-Lapse_Rate*(1+$C$32)),AO3:$AZ$3+1-AO3)),OFFSET('helper calculation'!AP64:$BA$64,AO3-1,0),AP$7:$BA$7)</f>
        <v>0</v>
      </c>
      <c r="AP35" s="374">
        <f ca="1">SUMPRODUCT(POWER((1+OFFSET('helper calculation'!AP4:$AZ$4,AP3-1,0)),-AP3:$AZ$3-1+AP3),Inputs!AO53:$AY$53,(POWER((1-Lapse_Rate),AP3:$AZ$3+1-AP3)-POWER((1-Lapse_Rate*(1+$C$32)),AP3:$AZ$3+1-AP3)),OFFSET('helper calculation'!AQ64:$BA$64,AP3-1,0),AQ$7:$BA$7)</f>
        <v>0</v>
      </c>
      <c r="AQ35" s="374">
        <f ca="1">SUMPRODUCT(POWER((1+OFFSET('helper calculation'!AQ4:$AZ$4,AQ3-1,0)),-AQ3:$AZ$3-1+AQ3),Inputs!AP53:$AY$53,(POWER((1-Lapse_Rate),AQ3:$AZ$3+1-AQ3)-POWER((1-Lapse_Rate*(1+$C$32)),AQ3:$AZ$3+1-AQ3)),OFFSET('helper calculation'!AR64:$BA$64,AQ3-1,0),AR$7:$BA$7)</f>
        <v>0</v>
      </c>
      <c r="AR35" s="374">
        <f ca="1">SUMPRODUCT(POWER((1+OFFSET('helper calculation'!AR4:$AZ$4,AR3-1,0)),-AR3:$AZ$3-1+AR3),Inputs!AQ53:$AY$53,(POWER((1-Lapse_Rate),AR3:$AZ$3+1-AR3)-POWER((1-Lapse_Rate*(1+$C$32)),AR3:$AZ$3+1-AR3)),OFFSET('helper calculation'!AS64:$BA$64,AR3-1,0),AS$7:$BA$7)</f>
        <v>0</v>
      </c>
      <c r="AS35" s="374">
        <f ca="1">SUMPRODUCT(POWER((1+OFFSET('helper calculation'!AS4:$AZ$4,AS3-1,0)),-AS3:$AZ$3-1+AS3),Inputs!AR53:$AY$53,(POWER((1-Lapse_Rate),AS3:$AZ$3+1-AS3)-POWER((1-Lapse_Rate*(1+$C$32)),AS3:$AZ$3+1-AS3)),OFFSET('helper calculation'!AT64:$BA$64,AS3-1,0),AT$7:$BA$7)</f>
        <v>0</v>
      </c>
      <c r="AT35" s="374">
        <f ca="1">SUMPRODUCT(POWER((1+OFFSET('helper calculation'!AT4:$AZ$4,AT3-1,0)),-AT3:$AZ$3-1+AT3),Inputs!AS53:$AY$53,(POWER((1-Lapse_Rate),AT3:$AZ$3+1-AT3)-POWER((1-Lapse_Rate*(1+$C$32)),AT3:$AZ$3+1-AT3)),OFFSET('helper calculation'!AU64:$BA$64,AT3-1,0),AU$7:$BA$7)</f>
        <v>0</v>
      </c>
      <c r="AU35" s="374">
        <f ca="1">SUMPRODUCT(POWER((1+OFFSET('helper calculation'!AU4:$AZ$4,AU3-1,0)),-AU3:$AZ$3-1+AU3),Inputs!AT53:$AY$53,(POWER((1-Lapse_Rate),AU3:$AZ$3+1-AU3)-POWER((1-Lapse_Rate*(1+$C$32)),AU3:$AZ$3+1-AU3)),OFFSET('helper calculation'!AV64:$BA$64,AU3-1,0),AV$7:$BA$7)</f>
        <v>0</v>
      </c>
      <c r="AV35" s="374">
        <f ca="1">SUMPRODUCT(POWER((1+OFFSET('helper calculation'!AV4:$AZ$4,AV3-1,0)),-AV3:$AZ$3-1+AV3),Inputs!AU53:$AY$53,(POWER((1-Lapse_Rate),AV3:$AZ$3+1-AV3)-POWER((1-Lapse_Rate*(1+$C$32)),AV3:$AZ$3+1-AV3)),OFFSET('helper calculation'!AW64:$BA$64,AV3-1,0),AW$7:$BA$7)</f>
        <v>0</v>
      </c>
      <c r="AW35" s="374">
        <f ca="1">SUMPRODUCT(POWER((1+OFFSET('helper calculation'!AW4:$AZ$4,AW3-1,0)),-AW3:$AZ$3-1+AW3),Inputs!AV53:$AY$53,(POWER((1-Lapse_Rate),AW3:$AZ$3+1-AW3)-POWER((1-Lapse_Rate*(1+$C$32)),AW3:$AZ$3+1-AW3)),OFFSET('helper calculation'!AX64:$BA$64,AW3-1,0),AX$7:$BA$7)</f>
        <v>0</v>
      </c>
      <c r="AX35" s="374">
        <f ca="1">SUMPRODUCT(POWER((1+OFFSET('helper calculation'!AX4:$AZ$4,AX3-1,0)),-AX3:$AZ$3-1+AX3),Inputs!AW53:$AY$53,(POWER((1-Lapse_Rate),AX3:$AZ$3+1-AX3)-POWER((1-Lapse_Rate*(1+$C$32)),AX3:$AZ$3+1-AX3)),OFFSET('helper calculation'!AY64:$BA$64,AX3-1,0),AY$7:$BA$7)</f>
        <v>0</v>
      </c>
      <c r="AY35" s="374">
        <f ca="1">SUMPRODUCT(POWER((1+OFFSET('helper calculation'!AY4:$AZ$4,AY3-1,0)),-AY3:$AZ$3-1+AY3),Inputs!AX53:$AY$53,(POWER((1-Lapse_Rate),AY3:$AZ$3+1-AY3)-POWER((1-Lapse_Rate*(1+$C$32)),AY3:$AZ$3+1-AY3)),OFFSET('helper calculation'!AZ64:$BA$64,AY3-1,0),AZ$7:$BA$7)</f>
        <v>0</v>
      </c>
      <c r="AZ35" s="374">
        <f ca="1">SUMPRODUCT(POWER((1+OFFSET('helper calculation'!AZ4:$AZ$4,AZ3-1,0)),-AZ3:$AZ$3-1+AZ3),Inputs!AY53:$AY$53,(POWER((1-Lapse_Rate),AZ3:$AZ$3+1-AZ3)-POWER((1-Lapse_Rate*(1+$C$32)),AZ3:$AZ$3+1-AZ3)),OFFSET('helper calculation'!BA64:$BA$64,AZ3-1,0),BA$7:$BA$7)</f>
        <v>0</v>
      </c>
      <c r="BA35" s="374">
        <f ca="1">SUMPRODUCT(POWER((1+OFFSET('helper calculation'!$AZ4:BA$4,BA3-1,0)),-$AZ3:BA$3-1+BA3),Inputs!$AY53:AZ$53,(POWER((1-Lapse_Rate),$AZ3:BA$3+1-BA3)-POWER((1-Lapse_Rate*(1+$C$32)),$AZ3:BA$3+1-BA3)),OFFSET('helper calculation'!$BA64:BB$64,BA3-1,0),$BA$7:BB$7)</f>
        <v>0</v>
      </c>
    </row>
    <row r="36" spans="1:53">
      <c r="A36" s="371"/>
      <c r="B36" s="372" t="s">
        <v>461</v>
      </c>
      <c r="C36" s="397"/>
      <c r="D36" s="374">
        <f t="shared" ref="D36:AI36" ca="1" si="14">-directVC(D35,D$5,Result_in_ER_Rate,Partner_Direct_VC_Rate)</f>
        <v>0</v>
      </c>
      <c r="E36" s="374">
        <f t="shared" ca="1" si="14"/>
        <v>0</v>
      </c>
      <c r="F36" s="374">
        <f t="shared" ca="1" si="14"/>
        <v>0</v>
      </c>
      <c r="G36" s="374">
        <f t="shared" ca="1" si="14"/>
        <v>0</v>
      </c>
      <c r="H36" s="374">
        <f t="shared" ca="1" si="14"/>
        <v>0</v>
      </c>
      <c r="I36" s="374">
        <f t="shared" ca="1" si="14"/>
        <v>0</v>
      </c>
      <c r="J36" s="374">
        <f t="shared" ca="1" si="14"/>
        <v>0</v>
      </c>
      <c r="K36" s="374">
        <f t="shared" ca="1" si="14"/>
        <v>0</v>
      </c>
      <c r="L36" s="374">
        <f t="shared" ca="1" si="14"/>
        <v>0</v>
      </c>
      <c r="M36" s="374">
        <f t="shared" ca="1" si="14"/>
        <v>0</v>
      </c>
      <c r="N36" s="374">
        <f t="shared" ca="1" si="14"/>
        <v>0</v>
      </c>
      <c r="O36" s="374">
        <f t="shared" ca="1" si="14"/>
        <v>0</v>
      </c>
      <c r="P36" s="374">
        <f t="shared" ca="1" si="14"/>
        <v>0</v>
      </c>
      <c r="Q36" s="374">
        <f t="shared" ca="1" si="14"/>
        <v>0</v>
      </c>
      <c r="R36" s="374">
        <f t="shared" ca="1" si="14"/>
        <v>0</v>
      </c>
      <c r="S36" s="374">
        <f t="shared" ca="1" si="14"/>
        <v>0</v>
      </c>
      <c r="T36" s="374">
        <f t="shared" ca="1" si="14"/>
        <v>0</v>
      </c>
      <c r="U36" s="374">
        <f t="shared" ca="1" si="14"/>
        <v>0</v>
      </c>
      <c r="V36" s="374">
        <f t="shared" ca="1" si="14"/>
        <v>0</v>
      </c>
      <c r="W36" s="374">
        <f t="shared" ca="1" si="14"/>
        <v>0</v>
      </c>
      <c r="X36" s="374">
        <f t="shared" ca="1" si="14"/>
        <v>0</v>
      </c>
      <c r="Y36" s="374">
        <f t="shared" ca="1" si="14"/>
        <v>0</v>
      </c>
      <c r="Z36" s="374">
        <f t="shared" ca="1" si="14"/>
        <v>0</v>
      </c>
      <c r="AA36" s="374">
        <f t="shared" ca="1" si="14"/>
        <v>0</v>
      </c>
      <c r="AB36" s="374">
        <f t="shared" ca="1" si="14"/>
        <v>0</v>
      </c>
      <c r="AC36" s="374">
        <f t="shared" ca="1" si="14"/>
        <v>0</v>
      </c>
      <c r="AD36" s="374">
        <f t="shared" ca="1" si="14"/>
        <v>0</v>
      </c>
      <c r="AE36" s="374">
        <f t="shared" ca="1" si="14"/>
        <v>0</v>
      </c>
      <c r="AF36" s="374">
        <f t="shared" ca="1" si="14"/>
        <v>0</v>
      </c>
      <c r="AG36" s="374">
        <f t="shared" ca="1" si="14"/>
        <v>0</v>
      </c>
      <c r="AH36" s="374">
        <f t="shared" ca="1" si="14"/>
        <v>0</v>
      </c>
      <c r="AI36" s="374">
        <f t="shared" ca="1" si="14"/>
        <v>0</v>
      </c>
      <c r="AJ36" s="374">
        <f t="shared" ref="AJ36:BA36" ca="1" si="15">-directVC(AJ35,AJ$5,Result_in_ER_Rate,Partner_Direct_VC_Rate)</f>
        <v>0</v>
      </c>
      <c r="AK36" s="374">
        <f t="shared" ca="1" si="15"/>
        <v>0</v>
      </c>
      <c r="AL36" s="374">
        <f t="shared" ca="1" si="15"/>
        <v>0</v>
      </c>
      <c r="AM36" s="374">
        <f t="shared" ca="1" si="15"/>
        <v>0</v>
      </c>
      <c r="AN36" s="374">
        <f t="shared" ca="1" si="15"/>
        <v>0</v>
      </c>
      <c r="AO36" s="374">
        <f t="shared" ca="1" si="15"/>
        <v>0</v>
      </c>
      <c r="AP36" s="374">
        <f t="shared" ca="1" si="15"/>
        <v>0</v>
      </c>
      <c r="AQ36" s="374">
        <f t="shared" ca="1" si="15"/>
        <v>0</v>
      </c>
      <c r="AR36" s="374">
        <f t="shared" ca="1" si="15"/>
        <v>0</v>
      </c>
      <c r="AS36" s="374">
        <f t="shared" ca="1" si="15"/>
        <v>0</v>
      </c>
      <c r="AT36" s="374">
        <f t="shared" ca="1" si="15"/>
        <v>0</v>
      </c>
      <c r="AU36" s="374">
        <f t="shared" ca="1" si="15"/>
        <v>0</v>
      </c>
      <c r="AV36" s="374">
        <f t="shared" ca="1" si="15"/>
        <v>0</v>
      </c>
      <c r="AW36" s="374">
        <f t="shared" ca="1" si="15"/>
        <v>0</v>
      </c>
      <c r="AX36" s="374">
        <f t="shared" ca="1" si="15"/>
        <v>0</v>
      </c>
      <c r="AY36" s="374">
        <f t="shared" ca="1" si="15"/>
        <v>0</v>
      </c>
      <c r="AZ36" s="374">
        <f t="shared" ca="1" si="15"/>
        <v>0</v>
      </c>
      <c r="BA36" s="374">
        <f t="shared" ca="1" si="15"/>
        <v>0</v>
      </c>
    </row>
    <row r="37" spans="1:53">
      <c r="A37" s="371"/>
      <c r="B37" s="372" t="s">
        <v>462</v>
      </c>
      <c r="C37" s="397"/>
      <c r="D37" s="374">
        <f t="shared" ref="D37:AI37" ca="1" si="16">-deferredVC(D35,D$5,Result_in_ER_Rate,Partner_Deffered_VC_Rate)</f>
        <v>0</v>
      </c>
      <c r="E37" s="374">
        <f t="shared" ca="1" si="16"/>
        <v>0</v>
      </c>
      <c r="F37" s="374">
        <f t="shared" ca="1" si="16"/>
        <v>0</v>
      </c>
      <c r="G37" s="374">
        <f t="shared" ca="1" si="16"/>
        <v>0</v>
      </c>
      <c r="H37" s="374">
        <f t="shared" ca="1" si="16"/>
        <v>0</v>
      </c>
      <c r="I37" s="374">
        <f t="shared" ca="1" si="16"/>
        <v>0</v>
      </c>
      <c r="J37" s="374">
        <f t="shared" ca="1" si="16"/>
        <v>0</v>
      </c>
      <c r="K37" s="374">
        <f t="shared" ca="1" si="16"/>
        <v>0</v>
      </c>
      <c r="L37" s="374">
        <f t="shared" ca="1" si="16"/>
        <v>0</v>
      </c>
      <c r="M37" s="374">
        <f t="shared" ca="1" si="16"/>
        <v>0</v>
      </c>
      <c r="N37" s="374">
        <f t="shared" ca="1" si="16"/>
        <v>0</v>
      </c>
      <c r="O37" s="374">
        <f t="shared" ca="1" si="16"/>
        <v>0</v>
      </c>
      <c r="P37" s="374">
        <f t="shared" ca="1" si="16"/>
        <v>0</v>
      </c>
      <c r="Q37" s="374">
        <f t="shared" ca="1" si="16"/>
        <v>0</v>
      </c>
      <c r="R37" s="374">
        <f t="shared" ca="1" si="16"/>
        <v>0</v>
      </c>
      <c r="S37" s="374">
        <f t="shared" ca="1" si="16"/>
        <v>0</v>
      </c>
      <c r="T37" s="374">
        <f t="shared" ca="1" si="16"/>
        <v>0</v>
      </c>
      <c r="U37" s="374">
        <f t="shared" ca="1" si="16"/>
        <v>0</v>
      </c>
      <c r="V37" s="374">
        <f t="shared" ca="1" si="16"/>
        <v>0</v>
      </c>
      <c r="W37" s="374">
        <f t="shared" ca="1" si="16"/>
        <v>0</v>
      </c>
      <c r="X37" s="374">
        <f t="shared" ca="1" si="16"/>
        <v>0</v>
      </c>
      <c r="Y37" s="374">
        <f t="shared" ca="1" si="16"/>
        <v>0</v>
      </c>
      <c r="Z37" s="374">
        <f t="shared" ca="1" si="16"/>
        <v>0</v>
      </c>
      <c r="AA37" s="374">
        <f t="shared" ca="1" si="16"/>
        <v>0</v>
      </c>
      <c r="AB37" s="374">
        <f t="shared" ca="1" si="16"/>
        <v>0</v>
      </c>
      <c r="AC37" s="374">
        <f t="shared" ca="1" si="16"/>
        <v>0</v>
      </c>
      <c r="AD37" s="374">
        <f t="shared" ca="1" si="16"/>
        <v>0</v>
      </c>
      <c r="AE37" s="374">
        <f t="shared" ca="1" si="16"/>
        <v>0</v>
      </c>
      <c r="AF37" s="374">
        <f t="shared" ca="1" si="16"/>
        <v>0</v>
      </c>
      <c r="AG37" s="374">
        <f t="shared" ca="1" si="16"/>
        <v>0</v>
      </c>
      <c r="AH37" s="374">
        <f t="shared" ca="1" si="16"/>
        <v>0</v>
      </c>
      <c r="AI37" s="374">
        <f t="shared" ca="1" si="16"/>
        <v>0</v>
      </c>
      <c r="AJ37" s="374">
        <f t="shared" ref="AJ37:BA37" ca="1" si="17">-deferredVC(AJ35,AJ$5,Result_in_ER_Rate,Partner_Deffered_VC_Rate)</f>
        <v>0</v>
      </c>
      <c r="AK37" s="374">
        <f t="shared" ca="1" si="17"/>
        <v>0</v>
      </c>
      <c r="AL37" s="374">
        <f t="shared" ca="1" si="17"/>
        <v>0</v>
      </c>
      <c r="AM37" s="374">
        <f t="shared" ca="1" si="17"/>
        <v>0</v>
      </c>
      <c r="AN37" s="374">
        <f t="shared" ca="1" si="17"/>
        <v>0</v>
      </c>
      <c r="AO37" s="374">
        <f t="shared" ca="1" si="17"/>
        <v>0</v>
      </c>
      <c r="AP37" s="374">
        <f t="shared" ca="1" si="17"/>
        <v>0</v>
      </c>
      <c r="AQ37" s="374">
        <f t="shared" ca="1" si="17"/>
        <v>0</v>
      </c>
      <c r="AR37" s="374">
        <f t="shared" ca="1" si="17"/>
        <v>0</v>
      </c>
      <c r="AS37" s="374">
        <f t="shared" ca="1" si="17"/>
        <v>0</v>
      </c>
      <c r="AT37" s="374">
        <f t="shared" ca="1" si="17"/>
        <v>0</v>
      </c>
      <c r="AU37" s="374">
        <f t="shared" ca="1" si="17"/>
        <v>0</v>
      </c>
      <c r="AV37" s="374">
        <f t="shared" ca="1" si="17"/>
        <v>0</v>
      </c>
      <c r="AW37" s="374">
        <f t="shared" ca="1" si="17"/>
        <v>0</v>
      </c>
      <c r="AX37" s="374">
        <f t="shared" ca="1" si="17"/>
        <v>0</v>
      </c>
      <c r="AY37" s="374">
        <f t="shared" ca="1" si="17"/>
        <v>0</v>
      </c>
      <c r="AZ37" s="374">
        <f t="shared" ca="1" si="17"/>
        <v>0</v>
      </c>
      <c r="BA37" s="374">
        <f t="shared" ca="1" si="17"/>
        <v>0</v>
      </c>
    </row>
    <row r="38" spans="1:53">
      <c r="A38" s="371"/>
      <c r="B38" s="372" t="s">
        <v>463</v>
      </c>
      <c r="C38" s="397"/>
      <c r="D38" s="374">
        <f ca="1">-equalizationreserve(D35,D$5,Inputs!C$57,Partner_Deffered_VC_Rate)</f>
        <v>0</v>
      </c>
      <c r="E38" s="374">
        <f ca="1">-equalizationreserve(E35,E$5,Inputs!D$57,Partner_Deffered_VC_Rate)</f>
        <v>0</v>
      </c>
      <c r="F38" s="374">
        <f ca="1">-equalizationreserve(F35,F$5,Inputs!E$57,Partner_Deffered_VC_Rate)</f>
        <v>0</v>
      </c>
      <c r="G38" s="374">
        <f ca="1">-equalizationreserve(G35,G$5,Inputs!F$57,Partner_Deffered_VC_Rate)</f>
        <v>0</v>
      </c>
      <c r="H38" s="374">
        <f ca="1">-equalizationreserve(H35,H$5,Inputs!G$57,Partner_Deffered_VC_Rate)</f>
        <v>0</v>
      </c>
      <c r="I38" s="374">
        <f ca="1">-equalizationreserve(I35,I$5,Inputs!H$57,Partner_Deffered_VC_Rate)</f>
        <v>0</v>
      </c>
      <c r="J38" s="374">
        <f ca="1">-equalizationreserve(J35,J$5,Inputs!I$57,Partner_Deffered_VC_Rate)</f>
        <v>0</v>
      </c>
      <c r="K38" s="374">
        <f ca="1">-equalizationreserve(K35,K$5,Inputs!J$57,Partner_Deffered_VC_Rate)</f>
        <v>0</v>
      </c>
      <c r="L38" s="374">
        <f ca="1">-equalizationreserve(L35,L$5,Inputs!K$57,Partner_Deffered_VC_Rate)</f>
        <v>0</v>
      </c>
      <c r="M38" s="374">
        <f ca="1">-equalizationreserve(M35,M$5,Inputs!L$57,Partner_Deffered_VC_Rate)</f>
        <v>0</v>
      </c>
      <c r="N38" s="374">
        <f ca="1">-equalizationreserve(N35,N$5,Inputs!M$57,Partner_Deffered_VC_Rate)</f>
        <v>0</v>
      </c>
      <c r="O38" s="374">
        <f ca="1">-equalizationreserve(O35,O$5,Inputs!N$57,Partner_Deffered_VC_Rate)</f>
        <v>0</v>
      </c>
      <c r="P38" s="374">
        <f ca="1">-equalizationreserve(P35,P$5,Inputs!O$57,Partner_Deffered_VC_Rate)</f>
        <v>0</v>
      </c>
      <c r="Q38" s="374">
        <f ca="1">-equalizationreserve(Q35,Q$5,Inputs!P$57,Partner_Deffered_VC_Rate)</f>
        <v>0</v>
      </c>
      <c r="R38" s="374">
        <f ca="1">-equalizationreserve(R35,R$5,Inputs!Q$57,Partner_Deffered_VC_Rate)</f>
        <v>0</v>
      </c>
      <c r="S38" s="374">
        <f ca="1">-equalizationreserve(S35,S$5,Inputs!R$57,Partner_Deffered_VC_Rate)</f>
        <v>0</v>
      </c>
      <c r="T38" s="374">
        <f ca="1">-equalizationreserve(T35,T$5,Inputs!S$57,Partner_Deffered_VC_Rate)</f>
        <v>0</v>
      </c>
      <c r="U38" s="374">
        <f ca="1">-equalizationreserve(U35,U$5,Inputs!T$57,Partner_Deffered_VC_Rate)</f>
        <v>0</v>
      </c>
      <c r="V38" s="374">
        <f ca="1">-equalizationreserve(V35,V$5,Inputs!U$57,Partner_Deffered_VC_Rate)</f>
        <v>0</v>
      </c>
      <c r="W38" s="374">
        <f ca="1">-equalizationreserve(W35,W$5,Inputs!V$57,Partner_Deffered_VC_Rate)</f>
        <v>0</v>
      </c>
      <c r="X38" s="374">
        <f ca="1">-equalizationreserve(X35,X$5,Inputs!W$57,Partner_Deffered_VC_Rate)</f>
        <v>0</v>
      </c>
      <c r="Y38" s="374">
        <f ca="1">-equalizationreserve(Y35,Y$5,Inputs!X$57,Partner_Deffered_VC_Rate)</f>
        <v>0</v>
      </c>
      <c r="Z38" s="374">
        <f ca="1">-equalizationreserve(Z35,Z$5,Inputs!Y$57,Partner_Deffered_VC_Rate)</f>
        <v>0</v>
      </c>
      <c r="AA38" s="374">
        <f ca="1">-equalizationreserve(AA35,AA$5,Inputs!Z$57,Partner_Deffered_VC_Rate)</f>
        <v>0</v>
      </c>
      <c r="AB38" s="374">
        <f ca="1">-equalizationreserve(AB35,AB$5,Inputs!AA$57,Partner_Deffered_VC_Rate)</f>
        <v>0</v>
      </c>
      <c r="AC38" s="374">
        <f ca="1">-equalizationreserve(AC35,AC$5,Inputs!AB$57,Partner_Deffered_VC_Rate)</f>
        <v>0</v>
      </c>
      <c r="AD38" s="374">
        <f ca="1">-equalizationreserve(AD35,AD$5,Inputs!AC$57,Partner_Deffered_VC_Rate)</f>
        <v>0</v>
      </c>
      <c r="AE38" s="374">
        <f ca="1">-equalizationreserve(AE35,AE$5,Inputs!AD$57,Partner_Deffered_VC_Rate)</f>
        <v>0</v>
      </c>
      <c r="AF38" s="374">
        <f ca="1">-equalizationreserve(AF35,AF$5,Inputs!AE$57,Partner_Deffered_VC_Rate)</f>
        <v>0</v>
      </c>
      <c r="AG38" s="374">
        <f ca="1">-equalizationreserve(AG35,AG$5,Inputs!AF$57,Partner_Deffered_VC_Rate)</f>
        <v>0</v>
      </c>
      <c r="AH38" s="374">
        <f ca="1">-equalizationreserve(AH35,AH$5,Inputs!AG$57,Partner_Deffered_VC_Rate)</f>
        <v>0</v>
      </c>
      <c r="AI38" s="374">
        <f ca="1">-equalizationreserve(AI35,AI$5,Inputs!AH$57,Partner_Deffered_VC_Rate)</f>
        <v>0</v>
      </c>
      <c r="AJ38" s="374">
        <f ca="1">-equalizationreserve(AJ35,AJ$5,Inputs!AI$57,Partner_Deffered_VC_Rate)</f>
        <v>0</v>
      </c>
      <c r="AK38" s="374">
        <f ca="1">-equalizationreserve(AK35,AK$5,Inputs!AJ$57,Partner_Deffered_VC_Rate)</f>
        <v>0</v>
      </c>
      <c r="AL38" s="374">
        <f ca="1">-equalizationreserve(AL35,AL$5,Inputs!AK$57,Partner_Deffered_VC_Rate)</f>
        <v>0</v>
      </c>
      <c r="AM38" s="374">
        <f ca="1">-equalizationreserve(AM35,AM$5,Inputs!AL$57,Partner_Deffered_VC_Rate)</f>
        <v>0</v>
      </c>
      <c r="AN38" s="374">
        <f ca="1">-equalizationreserve(AN35,AN$5,Inputs!AM$57,Partner_Deffered_VC_Rate)</f>
        <v>0</v>
      </c>
      <c r="AO38" s="374">
        <f ca="1">-equalizationreserve(AO35,AO$5,Inputs!AN$57,Partner_Deffered_VC_Rate)</f>
        <v>0</v>
      </c>
      <c r="AP38" s="374">
        <f ca="1">-equalizationreserve(AP35,AP$5,Inputs!AO$57,Partner_Deffered_VC_Rate)</f>
        <v>0</v>
      </c>
      <c r="AQ38" s="374">
        <f ca="1">-equalizationreserve(AQ35,AQ$5,Inputs!AP$57,Partner_Deffered_VC_Rate)</f>
        <v>0</v>
      </c>
      <c r="AR38" s="374">
        <f ca="1">-equalizationreserve(AR35,AR$5,Inputs!AQ$57,Partner_Deffered_VC_Rate)</f>
        <v>0</v>
      </c>
      <c r="AS38" s="374">
        <f ca="1">-equalizationreserve(AS35,AS$5,Inputs!AR$57,Partner_Deffered_VC_Rate)</f>
        <v>0</v>
      </c>
      <c r="AT38" s="374">
        <f ca="1">-equalizationreserve(AT35,AT$5,Inputs!AS$57,Partner_Deffered_VC_Rate)</f>
        <v>0</v>
      </c>
      <c r="AU38" s="374">
        <f ca="1">-equalizationreserve(AU35,AU$5,Inputs!AT$57,Partner_Deffered_VC_Rate)</f>
        <v>0</v>
      </c>
      <c r="AV38" s="374">
        <f ca="1">-equalizationreserve(AV35,AV$5,Inputs!AU$57,Partner_Deffered_VC_Rate)</f>
        <v>0</v>
      </c>
      <c r="AW38" s="374">
        <f ca="1">-equalizationreserve(AW35,AW$5,Inputs!AV$57,Partner_Deffered_VC_Rate)</f>
        <v>0</v>
      </c>
      <c r="AX38" s="374">
        <f ca="1">-equalizationreserve(AX35,AX$5,Inputs!AW$57,Partner_Deffered_VC_Rate)</f>
        <v>0</v>
      </c>
      <c r="AY38" s="374">
        <f ca="1">-equalizationreserve(AY35,AY$5,Inputs!AX$57,Partner_Deffered_VC_Rate)</f>
        <v>0</v>
      </c>
      <c r="AZ38" s="374">
        <f ca="1">-equalizationreserve(AZ35,AZ$5,Inputs!AY$57,Partner_Deffered_VC_Rate)</f>
        <v>0</v>
      </c>
      <c r="BA38" s="374">
        <f ca="1">-equalizationreserve(BA35,BA$5,Inputs!AZ$57,Partner_Deffered_VC_Rate)</f>
        <v>0</v>
      </c>
    </row>
    <row r="39" spans="1:53">
      <c r="A39" s="375"/>
      <c r="B39" s="372" t="s">
        <v>471</v>
      </c>
      <c r="C39" s="398"/>
      <c r="D39" s="377">
        <f ca="1">-LCF(D35,D$5,Inputs!C$57,Partner_Deffered_VC_Rate,IF(Loss_Carry_Forward="Yes",1,0))</f>
        <v>0</v>
      </c>
      <c r="E39" s="377">
        <f ca="1">-LCF(E35,E$5,Inputs!D$57,Partner_Deffered_VC_Rate,IF(Loss_Carry_Forward="Yes",1,0))</f>
        <v>0</v>
      </c>
      <c r="F39" s="377">
        <f ca="1">-LCF(F35,F$5,Inputs!E$57,Partner_Deffered_VC_Rate,IF(Loss_Carry_Forward="Yes",1,0))</f>
        <v>0</v>
      </c>
      <c r="G39" s="377">
        <f ca="1">-LCF(G35,G$5,Inputs!F$57,Partner_Deffered_VC_Rate,IF(Loss_Carry_Forward="Yes",1,0))</f>
        <v>0</v>
      </c>
      <c r="H39" s="377">
        <f ca="1">-LCF(H35,H$5,Inputs!G$57,Partner_Deffered_VC_Rate,IF(Loss_Carry_Forward="Yes",1,0))</f>
        <v>0</v>
      </c>
      <c r="I39" s="377">
        <f ca="1">-LCF(I35,I$5,Inputs!H$57,Partner_Deffered_VC_Rate,IF(Loss_Carry_Forward="Yes",1,0))</f>
        <v>0</v>
      </c>
      <c r="J39" s="377">
        <f ca="1">-LCF(J35,J$5,Inputs!I$57,Partner_Deffered_VC_Rate,IF(Loss_Carry_Forward="Yes",1,0))</f>
        <v>0</v>
      </c>
      <c r="K39" s="377">
        <f ca="1">-LCF(K35,K$5,Inputs!J$57,Partner_Deffered_VC_Rate,IF(Loss_Carry_Forward="Yes",1,0))</f>
        <v>0</v>
      </c>
      <c r="L39" s="377">
        <f ca="1">-LCF(L35,L$5,Inputs!K$57,Partner_Deffered_VC_Rate,IF(Loss_Carry_Forward="Yes",1,0))</f>
        <v>0</v>
      </c>
      <c r="M39" s="377">
        <f ca="1">-LCF(M35,M$5,Inputs!L$57,Partner_Deffered_VC_Rate,IF(Loss_Carry_Forward="Yes",1,0))</f>
        <v>0</v>
      </c>
      <c r="N39" s="377">
        <f ca="1">-LCF(N35,N$5,Inputs!M$57,Partner_Deffered_VC_Rate,IF(Loss_Carry_Forward="Yes",1,0))</f>
        <v>0</v>
      </c>
      <c r="O39" s="377">
        <f ca="1">-LCF(O35,O$5,Inputs!N$57,Partner_Deffered_VC_Rate,IF(Loss_Carry_Forward="Yes",1,0))</f>
        <v>0</v>
      </c>
      <c r="P39" s="377">
        <f ca="1">-LCF(P35,P$5,Inputs!O$57,Partner_Deffered_VC_Rate,IF(Loss_Carry_Forward="Yes",1,0))</f>
        <v>0</v>
      </c>
      <c r="Q39" s="377">
        <f ca="1">-LCF(Q35,Q$5,Inputs!P$57,Partner_Deffered_VC_Rate,IF(Loss_Carry_Forward="Yes",1,0))</f>
        <v>0</v>
      </c>
      <c r="R39" s="377">
        <f ca="1">-LCF(R35,R$5,Inputs!Q$57,Partner_Deffered_VC_Rate,IF(Loss_Carry_Forward="Yes",1,0))</f>
        <v>0</v>
      </c>
      <c r="S39" s="377">
        <f ca="1">-LCF(S35,S$5,Inputs!R$57,Partner_Deffered_VC_Rate,IF(Loss_Carry_Forward="Yes",1,0))</f>
        <v>0</v>
      </c>
      <c r="T39" s="377">
        <f ca="1">-LCF(T35,T$5,Inputs!S$57,Partner_Deffered_VC_Rate,IF(Loss_Carry_Forward="Yes",1,0))</f>
        <v>0</v>
      </c>
      <c r="U39" s="377">
        <f ca="1">-LCF(U35,U$5,Inputs!T$57,Partner_Deffered_VC_Rate,IF(Loss_Carry_Forward="Yes",1,0))</f>
        <v>0</v>
      </c>
      <c r="V39" s="377">
        <f ca="1">-LCF(V35,V$5,Inputs!U$57,Partner_Deffered_VC_Rate,IF(Loss_Carry_Forward="Yes",1,0))</f>
        <v>0</v>
      </c>
      <c r="W39" s="377">
        <f ca="1">-LCF(W35,W$5,Inputs!V$57,Partner_Deffered_VC_Rate,IF(Loss_Carry_Forward="Yes",1,0))</f>
        <v>0</v>
      </c>
      <c r="X39" s="377">
        <f ca="1">-LCF(X35,X$5,Inputs!W$57,Partner_Deffered_VC_Rate,IF(Loss_Carry_Forward="Yes",1,0))</f>
        <v>0</v>
      </c>
      <c r="Y39" s="377">
        <f ca="1">-LCF(Y35,Y$5,Inputs!X$57,Partner_Deffered_VC_Rate,IF(Loss_Carry_Forward="Yes",1,0))</f>
        <v>0</v>
      </c>
      <c r="Z39" s="377">
        <f ca="1">-LCF(Z35,Z$5,Inputs!Y$57,Partner_Deffered_VC_Rate,IF(Loss_Carry_Forward="Yes",1,0))</f>
        <v>0</v>
      </c>
      <c r="AA39" s="377">
        <f ca="1">-LCF(AA35,AA$5,Inputs!Z$57,Partner_Deffered_VC_Rate,IF(Loss_Carry_Forward="Yes",1,0))</f>
        <v>0</v>
      </c>
      <c r="AB39" s="377">
        <f ca="1">-LCF(AB35,AB$5,Inputs!AA$57,Partner_Deffered_VC_Rate,IF(Loss_Carry_Forward="Yes",1,0))</f>
        <v>0</v>
      </c>
      <c r="AC39" s="377">
        <f ca="1">-LCF(AC35,AC$5,Inputs!AB$57,Partner_Deffered_VC_Rate,IF(Loss_Carry_Forward="Yes",1,0))</f>
        <v>0</v>
      </c>
      <c r="AD39" s="377">
        <f ca="1">-LCF(AD35,AD$5,Inputs!AC$57,Partner_Deffered_VC_Rate,IF(Loss_Carry_Forward="Yes",1,0))</f>
        <v>0</v>
      </c>
      <c r="AE39" s="377">
        <f ca="1">-LCF(AE35,AE$5,Inputs!AD$57,Partner_Deffered_VC_Rate,IF(Loss_Carry_Forward="Yes",1,0))</f>
        <v>0</v>
      </c>
      <c r="AF39" s="377">
        <f ca="1">-LCF(AF35,AF$5,Inputs!AE$57,Partner_Deffered_VC_Rate,IF(Loss_Carry_Forward="Yes",1,0))</f>
        <v>0</v>
      </c>
      <c r="AG39" s="377">
        <f ca="1">-LCF(AG35,AG$5,Inputs!AF$57,Partner_Deffered_VC_Rate,IF(Loss_Carry_Forward="Yes",1,0))</f>
        <v>0</v>
      </c>
      <c r="AH39" s="377">
        <f ca="1">-LCF(AH35,AH$5,Inputs!AG$57,Partner_Deffered_VC_Rate,IF(Loss_Carry_Forward="Yes",1,0))</f>
        <v>0</v>
      </c>
      <c r="AI39" s="377">
        <f ca="1">-LCF(AI35,AI$5,Inputs!AH$57,Partner_Deffered_VC_Rate,IF(Loss_Carry_Forward="Yes",1,0))</f>
        <v>0</v>
      </c>
      <c r="AJ39" s="377">
        <f ca="1">-LCF(AJ35,AJ$5,Inputs!AI$57,Partner_Deffered_VC_Rate,IF(Loss_Carry_Forward="Yes",1,0))</f>
        <v>0</v>
      </c>
      <c r="AK39" s="377">
        <f ca="1">-LCF(AK35,AK$5,Inputs!AJ$57,Partner_Deffered_VC_Rate,IF(Loss_Carry_Forward="Yes",1,0))</f>
        <v>0</v>
      </c>
      <c r="AL39" s="377">
        <f ca="1">-LCF(AL35,AL$5,Inputs!AK$57,Partner_Deffered_VC_Rate,IF(Loss_Carry_Forward="Yes",1,0))</f>
        <v>0</v>
      </c>
      <c r="AM39" s="377">
        <f ca="1">-LCF(AM35,AM$5,Inputs!AL$57,Partner_Deffered_VC_Rate,IF(Loss_Carry_Forward="Yes",1,0))</f>
        <v>0</v>
      </c>
      <c r="AN39" s="377">
        <f ca="1">-LCF(AN35,AN$5,Inputs!AM$57,Partner_Deffered_VC_Rate,IF(Loss_Carry_Forward="Yes",1,0))</f>
        <v>0</v>
      </c>
      <c r="AO39" s="377">
        <f ca="1">-LCF(AO35,AO$5,Inputs!AN$57,Partner_Deffered_VC_Rate,IF(Loss_Carry_Forward="Yes",1,0))</f>
        <v>0</v>
      </c>
      <c r="AP39" s="377">
        <f ca="1">-LCF(AP35,AP$5,Inputs!AO$57,Partner_Deffered_VC_Rate,IF(Loss_Carry_Forward="Yes",1,0))</f>
        <v>0</v>
      </c>
      <c r="AQ39" s="377">
        <f ca="1">-LCF(AQ35,AQ$5,Inputs!AP$57,Partner_Deffered_VC_Rate,IF(Loss_Carry_Forward="Yes",1,0))</f>
        <v>0</v>
      </c>
      <c r="AR39" s="377">
        <f ca="1">-LCF(AR35,AR$5,Inputs!AQ$57,Partner_Deffered_VC_Rate,IF(Loss_Carry_Forward="Yes",1,0))</f>
        <v>0</v>
      </c>
      <c r="AS39" s="377">
        <f ca="1">-LCF(AS35,AS$5,Inputs!AR$57,Partner_Deffered_VC_Rate,IF(Loss_Carry_Forward="Yes",1,0))</f>
        <v>0</v>
      </c>
      <c r="AT39" s="377">
        <f ca="1">-LCF(AT35,AT$5,Inputs!AS$57,Partner_Deffered_VC_Rate,IF(Loss_Carry_Forward="Yes",1,0))</f>
        <v>0</v>
      </c>
      <c r="AU39" s="377">
        <f ca="1">-LCF(AU35,AU$5,Inputs!AT$57,Partner_Deffered_VC_Rate,IF(Loss_Carry_Forward="Yes",1,0))</f>
        <v>0</v>
      </c>
      <c r="AV39" s="377">
        <f ca="1">-LCF(AV35,AV$5,Inputs!AU$57,Partner_Deffered_VC_Rate,IF(Loss_Carry_Forward="Yes",1,0))</f>
        <v>0</v>
      </c>
      <c r="AW39" s="377">
        <f ca="1">-LCF(AW35,AW$5,Inputs!AV$57,Partner_Deffered_VC_Rate,IF(Loss_Carry_Forward="Yes",1,0))</f>
        <v>0</v>
      </c>
      <c r="AX39" s="377">
        <f ca="1">-LCF(AX35,AX$5,Inputs!AW$57,Partner_Deffered_VC_Rate,IF(Loss_Carry_Forward="Yes",1,0))</f>
        <v>0</v>
      </c>
      <c r="AY39" s="377">
        <f ca="1">-LCF(AY35,AY$5,Inputs!AX$57,Partner_Deffered_VC_Rate,IF(Loss_Carry_Forward="Yes",1,0))</f>
        <v>0</v>
      </c>
      <c r="AZ39" s="377">
        <f ca="1">-LCF(AZ35,AZ$5,Inputs!AY$57,Partner_Deffered_VC_Rate,IF(Loss_Carry_Forward="Yes",1,0))</f>
        <v>0</v>
      </c>
      <c r="BA39" s="377">
        <f ca="1">-LCF(BA35,BA$5,Inputs!AZ$57,Partner_Deffered_VC_Rate,IF(Loss_Carry_Forward="Yes",1,0))</f>
        <v>0</v>
      </c>
    </row>
    <row r="40" spans="1:53">
      <c r="A40" s="391" t="s">
        <v>478</v>
      </c>
      <c r="B40" s="392"/>
      <c r="C40" s="393">
        <f>'Shock parameters'!E17</f>
        <v>0.3</v>
      </c>
      <c r="D40" s="399"/>
      <c r="E40" s="399"/>
      <c r="F40" s="399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399"/>
      <c r="V40" s="399"/>
      <c r="W40" s="399"/>
      <c r="X40" s="399"/>
      <c r="Y40" s="399"/>
      <c r="Z40" s="399"/>
      <c r="AA40" s="399"/>
      <c r="AB40" s="399"/>
      <c r="AC40" s="399"/>
      <c r="AD40" s="399"/>
      <c r="AE40" s="399"/>
      <c r="AF40" s="399"/>
      <c r="AG40" s="399"/>
      <c r="AH40" s="399"/>
      <c r="AI40" s="399"/>
      <c r="AJ40" s="399"/>
      <c r="AK40" s="399"/>
      <c r="AL40" s="399"/>
      <c r="AM40" s="399"/>
      <c r="AN40" s="399"/>
      <c r="AO40" s="399"/>
      <c r="AP40" s="399"/>
      <c r="AQ40" s="399"/>
      <c r="AR40" s="399"/>
      <c r="AS40" s="399"/>
      <c r="AT40" s="399"/>
      <c r="AU40" s="399"/>
      <c r="AV40" s="399"/>
      <c r="AW40" s="399"/>
      <c r="AX40" s="399"/>
      <c r="AY40" s="399"/>
      <c r="AZ40" s="399"/>
      <c r="BA40" s="394"/>
    </row>
    <row r="41" spans="1:53">
      <c r="A41" s="367"/>
      <c r="B41" s="368" t="s">
        <v>475</v>
      </c>
      <c r="C41" s="400"/>
      <c r="D41" s="396">
        <f ca="1">SUMPRODUCT(POWER((1+OFFSET('helper calculation'!D4:$AZ$4,D3-1,0)),-D3:$AZ$3-1+D3),Inputs!C48:$AY$48,OFFSET('helper calculation'!E64:$BA$64,D3-1,0),E$7:$BA$7)*$C$40</f>
        <v>0</v>
      </c>
      <c r="E41" s="396">
        <f ca="1">SUMPRODUCT(POWER((1+OFFSET('helper calculation'!E4:$AZ$4,E3-1,0)),-E3:$AZ$3-1+E3),Inputs!D48:$AY$48,OFFSET('helper calculation'!F64:$BA$64,E3-1,0),F$7:$BA$7)*$C$40</f>
        <v>0</v>
      </c>
      <c r="F41" s="396">
        <f ca="1">SUMPRODUCT(POWER((1+OFFSET('helper calculation'!F4:$AZ$4,F3-1,0)),-F3:$AZ$3-1+F3),Inputs!E48:$AY$48,OFFSET('helper calculation'!G64:$BA$64,F3-1,0),G$7:$BA$7)*$C$40</f>
        <v>0</v>
      </c>
      <c r="G41" s="396">
        <f ca="1">SUMPRODUCT(POWER((1+OFFSET('helper calculation'!G4:$AZ$4,G3-1,0)),-G3:$AZ$3-1+G3),Inputs!F48:$AY$48,OFFSET('helper calculation'!H64:$BA$64,G3-1,0),H$7:$BA$7)*$C$40</f>
        <v>0</v>
      </c>
      <c r="H41" s="396">
        <f ca="1">SUMPRODUCT(POWER((1+OFFSET('helper calculation'!H4:$AZ$4,H3-1,0)),-H3:$AZ$3-1+H3),Inputs!G48:$AY$48,OFFSET('helper calculation'!I64:$BA$64,H3-1,0),I$7:$BA$7)*$C$40</f>
        <v>0</v>
      </c>
      <c r="I41" s="396">
        <f ca="1">SUMPRODUCT(POWER((1+OFFSET('helper calculation'!I4:$AZ$4,I3-1,0)),-I3:$AZ$3-1+I3),Inputs!H48:$AY$48,OFFSET('helper calculation'!J64:$BA$64,I3-1,0),J$7:$BA$7)*$C$40</f>
        <v>0</v>
      </c>
      <c r="J41" s="396">
        <f ca="1">SUMPRODUCT(POWER((1+OFFSET('helper calculation'!J4:$AZ$4,J3-1,0)),-J3:$AZ$3-1+J3),Inputs!I48:$AY$48,OFFSET('helper calculation'!K64:$BA$64,J3-1,0),K$7:$BA$7)*$C$40</f>
        <v>0</v>
      </c>
      <c r="K41" s="396">
        <f ca="1">SUMPRODUCT(POWER((1+OFFSET('helper calculation'!K4:$AZ$4,K3-1,0)),-K3:$AZ$3-1+K3),Inputs!J48:$AY$48,OFFSET('helper calculation'!L64:$BA$64,K3-1,0),L$7:$BA$7)*$C$40</f>
        <v>0</v>
      </c>
      <c r="L41" s="396">
        <f ca="1">SUMPRODUCT(POWER((1+OFFSET('helper calculation'!L4:$AZ$4,L3-1,0)),-L3:$AZ$3-1+L3),Inputs!K48:$AY$48,OFFSET('helper calculation'!M64:$BA$64,L3-1,0),M$7:$BA$7)*$C$40</f>
        <v>0</v>
      </c>
      <c r="M41" s="396">
        <f ca="1">SUMPRODUCT(POWER((1+OFFSET('helper calculation'!M4:$AZ$4,M3-1,0)),-M3:$AZ$3-1+M3),Inputs!L48:$AY$48,OFFSET('helper calculation'!N64:$BA$64,M3-1,0),N$7:$BA$7)*$C$40</f>
        <v>0</v>
      </c>
      <c r="N41" s="396">
        <f ca="1">SUMPRODUCT(POWER((1+OFFSET('helper calculation'!N4:$AZ$4,N3-1,0)),-N3:$AZ$3-1+N3),Inputs!M48:$AY$48,OFFSET('helper calculation'!O64:$BA$64,N3-1,0),O$7:$BA$7)*$C$40</f>
        <v>0</v>
      </c>
      <c r="O41" s="396">
        <f ca="1">SUMPRODUCT(POWER((1+OFFSET('helper calculation'!O4:$AZ$4,O3-1,0)),-O3:$AZ$3-1+O3),Inputs!N48:$AY$48,OFFSET('helper calculation'!P64:$BA$64,O3-1,0),P$7:$BA$7)*$C$40</f>
        <v>0</v>
      </c>
      <c r="P41" s="396">
        <f ca="1">SUMPRODUCT(POWER((1+OFFSET('helper calculation'!P4:$AZ$4,P3-1,0)),-P3:$AZ$3-1+P3),Inputs!O48:$AY$48,OFFSET('helper calculation'!Q64:$BA$64,P3-1,0),Q$7:$BA$7)*$C$40</f>
        <v>0</v>
      </c>
      <c r="Q41" s="396">
        <f ca="1">SUMPRODUCT(POWER((1+OFFSET('helper calculation'!Q4:$AZ$4,Q3-1,0)),-Q3:$AZ$3-1+Q3),Inputs!P48:$AY$48,OFFSET('helper calculation'!R64:$BA$64,Q3-1,0),R$7:$BA$7)*$C$40</f>
        <v>0</v>
      </c>
      <c r="R41" s="396">
        <f ca="1">SUMPRODUCT(POWER((1+OFFSET('helper calculation'!R4:$AZ$4,R3-1,0)),-R3:$AZ$3-1+R3),Inputs!Q48:$AY$48,OFFSET('helper calculation'!S64:$BA$64,R3-1,0),S$7:$BA$7)*$C$40</f>
        <v>0</v>
      </c>
      <c r="S41" s="396">
        <f ca="1">SUMPRODUCT(POWER((1+OFFSET('helper calculation'!S4:$AZ$4,S3-1,0)),-S3:$AZ$3-1+S3),Inputs!R48:$AY$48,OFFSET('helper calculation'!T64:$BA$64,S3-1,0),T$7:$BA$7)*$C$40</f>
        <v>0</v>
      </c>
      <c r="T41" s="396">
        <f ca="1">SUMPRODUCT(POWER((1+OFFSET('helper calculation'!T4:$AZ$4,T3-1,0)),-T3:$AZ$3-1+T3),Inputs!S48:$AY$48,OFFSET('helper calculation'!U64:$BA$64,T3-1,0),U$7:$BA$7)*$C$40</f>
        <v>0</v>
      </c>
      <c r="U41" s="396">
        <f ca="1">SUMPRODUCT(POWER((1+OFFSET('helper calculation'!U4:$AZ$4,U3-1,0)),-U3:$AZ$3-1+U3),Inputs!T48:$AY$48,OFFSET('helper calculation'!V64:$BA$64,U3-1,0),V$7:$BA$7)*$C$40</f>
        <v>0</v>
      </c>
      <c r="V41" s="396">
        <f ca="1">SUMPRODUCT(POWER((1+OFFSET('helper calculation'!V4:$AZ$4,V3-1,0)),-V3:$AZ$3-1+V3),Inputs!U48:$AY$48,OFFSET('helper calculation'!W64:$BA$64,V3-1,0),W$7:$BA$7)*$C$40</f>
        <v>0</v>
      </c>
      <c r="W41" s="396">
        <f ca="1">SUMPRODUCT(POWER((1+OFFSET('helper calculation'!W4:$AZ$4,W3-1,0)),-W3:$AZ$3-1+W3),Inputs!V48:$AY$48,OFFSET('helper calculation'!X64:$BA$64,W3-1,0),X$7:$BA$7)*$C$40</f>
        <v>0</v>
      </c>
      <c r="X41" s="396">
        <f ca="1">SUMPRODUCT(POWER((1+OFFSET('helper calculation'!X4:$AZ$4,X3-1,0)),-X3:$AZ$3-1+X3),Inputs!W48:$AY$48,OFFSET('helper calculation'!Y64:$BA$64,X3-1,0),Y$7:$BA$7)*$C$40</f>
        <v>0</v>
      </c>
      <c r="Y41" s="396">
        <f ca="1">SUMPRODUCT(POWER((1+OFFSET('helper calculation'!Y4:$AZ$4,Y3-1,0)),-Y3:$AZ$3-1+Y3),Inputs!X48:$AY$48,OFFSET('helper calculation'!Z64:$BA$64,Y3-1,0),Z$7:$BA$7)*$C$40</f>
        <v>0</v>
      </c>
      <c r="Z41" s="396">
        <f ca="1">SUMPRODUCT(POWER((1+OFFSET('helper calculation'!Z4:$AZ$4,Z3-1,0)),-Z3:$AZ$3-1+Z3),Inputs!Y48:$AY$48,OFFSET('helper calculation'!AA64:$BA$64,Z3-1,0),AA$7:$BA$7)*$C$40</f>
        <v>0</v>
      </c>
      <c r="AA41" s="396">
        <f ca="1">SUMPRODUCT(POWER((1+OFFSET('helper calculation'!AA4:$AZ$4,AA3-1,0)),-AA3:$AZ$3-1+AA3),Inputs!Z48:$AY$48,OFFSET('helper calculation'!AB64:$BA$64,AA3-1,0),AB$7:$BA$7)*$C$40</f>
        <v>0</v>
      </c>
      <c r="AB41" s="396">
        <f ca="1">SUMPRODUCT(POWER((1+OFFSET('helper calculation'!AB4:$AZ$4,AB3-1,0)),-AB3:$AZ$3-1+AB3),Inputs!AA48:$AY$48,OFFSET('helper calculation'!AC64:$BA$64,AB3-1,0),AC$7:$BA$7)*$C$40</f>
        <v>0</v>
      </c>
      <c r="AC41" s="396">
        <f ca="1">SUMPRODUCT(POWER((1+OFFSET('helper calculation'!AC4:$AZ$4,AC3-1,0)),-AC3:$AZ$3-1+AC3),Inputs!AB48:$AY$48,OFFSET('helper calculation'!AD64:$BA$64,AC3-1,0),AD$7:$BA$7)*$C$40</f>
        <v>0</v>
      </c>
      <c r="AD41" s="396">
        <f ca="1">SUMPRODUCT(POWER((1+OFFSET('helper calculation'!AD4:$AZ$4,AD3-1,0)),-AD3:$AZ$3-1+AD3),Inputs!AC48:$AY$48,OFFSET('helper calculation'!AE64:$BA$64,AD3-1,0),AE$7:$BA$7)*$C$40</f>
        <v>0</v>
      </c>
      <c r="AE41" s="396">
        <f ca="1">SUMPRODUCT(POWER((1+OFFSET('helper calculation'!AE4:$AZ$4,AE3-1,0)),-AE3:$AZ$3-1+AE3),Inputs!AD48:$AY$48,OFFSET('helper calculation'!AF64:$BA$64,AE3-1,0),AF$7:$BA$7)*$C$40</f>
        <v>0</v>
      </c>
      <c r="AF41" s="396">
        <f ca="1">SUMPRODUCT(POWER((1+OFFSET('helper calculation'!AF4:$AZ$4,AF3-1,0)),-AF3:$AZ$3-1+AF3),Inputs!AE48:$AY$48,OFFSET('helper calculation'!AG64:$BA$64,AF3-1,0),AG$7:$BA$7)*$C$40</f>
        <v>0</v>
      </c>
      <c r="AG41" s="396">
        <f ca="1">SUMPRODUCT(POWER((1+OFFSET('helper calculation'!AG4:$AZ$4,AG3-1,0)),-AG3:$AZ$3-1+AG3),Inputs!AF48:$AY$48,OFFSET('helper calculation'!AH64:$BA$64,AG3-1,0),AH$7:$BA$7)*$C$40</f>
        <v>0</v>
      </c>
      <c r="AH41" s="396">
        <f ca="1">SUMPRODUCT(POWER((1+OFFSET('helper calculation'!AH4:$AZ$4,AH3-1,0)),-AH3:$AZ$3-1+AH3),Inputs!AG48:$AY$48,OFFSET('helper calculation'!AI64:$BA$64,AH3-1,0),AI$7:$BA$7)*$C$40</f>
        <v>0</v>
      </c>
      <c r="AI41" s="396">
        <f ca="1">SUMPRODUCT(POWER((1+OFFSET('helper calculation'!AI4:$AZ$4,AI3-1,0)),-AI3:$AZ$3-1+AI3),Inputs!AH48:$AY$48,OFFSET('helper calculation'!AJ64:$BA$64,AI3-1,0),AJ$7:$BA$7)*$C$40</f>
        <v>0</v>
      </c>
      <c r="AJ41" s="396">
        <f ca="1">SUMPRODUCT(POWER((1+OFFSET('helper calculation'!AJ4:$AZ$4,AJ3-1,0)),-AJ3:$AZ$3-1+AJ3),Inputs!AI48:$AY$48,OFFSET('helper calculation'!AK64:$BA$64,AJ3-1,0),AK$7:$BA$7)*$C$40</f>
        <v>0</v>
      </c>
      <c r="AK41" s="396">
        <f ca="1">SUMPRODUCT(POWER((1+OFFSET('helper calculation'!AK4:$AZ$4,AK3-1,0)),-AK3:$AZ$3-1+AK3),Inputs!AJ48:$AY$48,OFFSET('helper calculation'!AL64:$BA$64,AK3-1,0),AL$7:$BA$7)*$C$40</f>
        <v>0</v>
      </c>
      <c r="AL41" s="396">
        <f ca="1">SUMPRODUCT(POWER((1+OFFSET('helper calculation'!AL4:$AZ$4,AL3-1,0)),-AL3:$AZ$3-1+AL3),Inputs!AK48:$AY$48,OFFSET('helper calculation'!AM64:$BA$64,AL3-1,0),AM$7:$BA$7)*$C$40</f>
        <v>0</v>
      </c>
      <c r="AM41" s="396">
        <f ca="1">SUMPRODUCT(POWER((1+OFFSET('helper calculation'!AM4:$AZ$4,AM3-1,0)),-AM3:$AZ$3-1+AM3),Inputs!AL48:$AY$48,OFFSET('helper calculation'!AN64:$BA$64,AM3-1,0),AN$7:$BA$7)*$C$40</f>
        <v>0</v>
      </c>
      <c r="AN41" s="396">
        <f ca="1">SUMPRODUCT(POWER((1+OFFSET('helper calculation'!AN4:$AZ$4,AN3-1,0)),-AN3:$AZ$3-1+AN3),Inputs!AM48:$AY$48,OFFSET('helper calculation'!AO64:$BA$64,AN3-1,0),AO$7:$BA$7)*$C$40</f>
        <v>0</v>
      </c>
      <c r="AO41" s="396">
        <f ca="1">SUMPRODUCT(POWER((1+OFFSET('helper calculation'!AO4:$AZ$4,AO3-1,0)),-AO3:$AZ$3-1+AO3),Inputs!AN48:$AY$48,OFFSET('helper calculation'!AP64:$BA$64,AO3-1,0),AP$7:$BA$7)*$C$40</f>
        <v>0</v>
      </c>
      <c r="AP41" s="396">
        <f ca="1">SUMPRODUCT(POWER((1+OFFSET('helper calculation'!AP4:$AZ$4,AP3-1,0)),-AP3:$AZ$3-1+AP3),Inputs!AO48:$AY$48,OFFSET('helper calculation'!AQ64:$BA$64,AP3-1,0),AQ$7:$BA$7)*$C$40</f>
        <v>0</v>
      </c>
      <c r="AQ41" s="396">
        <f ca="1">SUMPRODUCT(POWER((1+OFFSET('helper calculation'!AQ4:$AZ$4,AQ3-1,0)),-AQ3:$AZ$3-1+AQ3),Inputs!AP48:$AY$48,OFFSET('helper calculation'!AR64:$BA$64,AQ3-1,0),AR$7:$BA$7)*$C$40</f>
        <v>0</v>
      </c>
      <c r="AR41" s="396">
        <f ca="1">SUMPRODUCT(POWER((1+OFFSET('helper calculation'!AR4:$AZ$4,AR3-1,0)),-AR3:$AZ$3-1+AR3),Inputs!AQ48:$AY$48,OFFSET('helper calculation'!AS64:$BA$64,AR3-1,0),AS$7:$BA$7)*$C$40</f>
        <v>0</v>
      </c>
      <c r="AS41" s="396">
        <f ca="1">SUMPRODUCT(POWER((1+OFFSET('helper calculation'!AS4:$AZ$4,AS3-1,0)),-AS3:$AZ$3-1+AS3),Inputs!AR48:$AY$48,OFFSET('helper calculation'!AT64:$BA$64,AS3-1,0),AT$7:$BA$7)*$C$40</f>
        <v>0</v>
      </c>
      <c r="AT41" s="396">
        <f ca="1">SUMPRODUCT(POWER((1+OFFSET('helper calculation'!AT4:$AZ$4,AT3-1,0)),-AT3:$AZ$3-1+AT3),Inputs!AS48:$AY$48,OFFSET('helper calculation'!AU64:$BA$64,AT3-1,0),AU$7:$BA$7)*$C$40</f>
        <v>0</v>
      </c>
      <c r="AU41" s="396">
        <f ca="1">SUMPRODUCT(POWER((1+OFFSET('helper calculation'!AU4:$AZ$4,AU3-1,0)),-AU3:$AZ$3-1+AU3),Inputs!AT48:$AY$48,OFFSET('helper calculation'!AV64:$BA$64,AU3-1,0),AV$7:$BA$7)*$C$40</f>
        <v>0</v>
      </c>
      <c r="AV41" s="396">
        <f ca="1">SUMPRODUCT(POWER((1+OFFSET('helper calculation'!AV4:$AZ$4,AV3-1,0)),-AV3:$AZ$3-1+AV3),Inputs!AU48:$AY$48,OFFSET('helper calculation'!AW64:$BA$64,AV3-1,0),AW$7:$BA$7)*$C$40</f>
        <v>0</v>
      </c>
      <c r="AW41" s="396">
        <f ca="1">SUMPRODUCT(POWER((1+OFFSET('helper calculation'!AW4:$AZ$4,AW3-1,0)),-AW3:$AZ$3-1+AW3),Inputs!AV48:$AY$48,OFFSET('helper calculation'!AX64:$BA$64,AW3-1,0),AX$7:$BA$7)*$C$40</f>
        <v>0</v>
      </c>
      <c r="AX41" s="396">
        <f ca="1">SUMPRODUCT(POWER((1+OFFSET('helper calculation'!AX4:$AZ$4,AX3-1,0)),-AX3:$AZ$3-1+AX3),Inputs!AW48:$AY$48,OFFSET('helper calculation'!AY64:$BA$64,AX3-1,0),AY$7:$BA$7)*$C$40</f>
        <v>0</v>
      </c>
      <c r="AY41" s="396">
        <f ca="1">SUMPRODUCT(POWER((1+OFFSET('helper calculation'!AY4:$AZ$4,AY3-1,0)),-AY3:$AZ$3-1+AY3),Inputs!AX48:$AY$48,OFFSET('helper calculation'!AZ64:$BA$64,AY3-1,0),AZ$7:$BA$7)*$C$40</f>
        <v>0</v>
      </c>
      <c r="AZ41" s="396">
        <f ca="1">SUMPRODUCT(POWER((1+OFFSET('helper calculation'!AZ4:$AZ$4,AZ3-1,0)),-AZ3:$AZ$3-1+AZ3),Inputs!AY48:$AY$48,OFFSET('helper calculation'!BA64:$BA$64,AZ3-1,0),BA$7:$BA$7)*$C$40</f>
        <v>0</v>
      </c>
      <c r="BA41" s="396">
        <f ca="1">SUMPRODUCT(POWER((1+OFFSET('helper calculation'!$AZ4:BA$4,BA3-1,0)),-$AZ3:BA$3-1+BA3),Inputs!$AY48:AZ$48,OFFSET('helper calculation'!$BA64:BB$64,BA3-1,0),$BA$7:BB$7)*$C$40</f>
        <v>0</v>
      </c>
    </row>
    <row r="42" spans="1:53">
      <c r="A42" s="371"/>
      <c r="B42" s="372" t="s">
        <v>476</v>
      </c>
      <c r="C42" s="397"/>
      <c r="D42" s="374">
        <f ca="1">-SUMPRODUCT(POWER((1+OFFSET('helper calculation'!D4:$AZ$4,D3-1,0)),-D3:$AZ$3-1+D3),Inputs!C60:$AY$60,OFFSET('helper calculation'!E64:$BA$64,D3-1,0),E$7:$BA$7)*$C$40</f>
        <v>0</v>
      </c>
      <c r="E42" s="374">
        <f ca="1">-SUMPRODUCT(POWER((1+OFFSET('helper calculation'!E4:$AZ$4,E3-1,0)),-E3:$AZ$3-1+E3),Inputs!D60:$AY$60,OFFSET('helper calculation'!F64:$BA$64,E3-1,0),F$7:$BA$7)*$C$40</f>
        <v>0</v>
      </c>
      <c r="F42" s="374">
        <f ca="1">-SUMPRODUCT(POWER((1+OFFSET('helper calculation'!F4:$AZ$4,F3-1,0)),-F3:$AZ$3-1+F3),Inputs!E60:$AY$60,OFFSET('helper calculation'!G64:$BA$64,F3-1,0),G$7:$BA$7)*$C$40</f>
        <v>0</v>
      </c>
      <c r="G42" s="374">
        <f ca="1">-SUMPRODUCT(POWER((1+OFFSET('helper calculation'!G4:$AZ$4,G3-1,0)),-G3:$AZ$3-1+G3),Inputs!F60:$AY$60,OFFSET('helper calculation'!H64:$BA$64,G3-1,0),H$7:$BA$7)*$C$40</f>
        <v>0</v>
      </c>
      <c r="H42" s="374">
        <f ca="1">-SUMPRODUCT(POWER((1+OFFSET('helper calculation'!H4:$AZ$4,H3-1,0)),-H3:$AZ$3-1+H3),Inputs!G60:$AY$60,OFFSET('helper calculation'!I64:$BA$64,H3-1,0),I$7:$BA$7)*$C$40</f>
        <v>0</v>
      </c>
      <c r="I42" s="374">
        <f ca="1">-SUMPRODUCT(POWER((1+OFFSET('helper calculation'!I4:$AZ$4,I3-1,0)),-I3:$AZ$3-1+I3),Inputs!H60:$AY$60,OFFSET('helper calculation'!J64:$BA$64,I3-1,0),J$7:$BA$7)*$C$40</f>
        <v>0</v>
      </c>
      <c r="J42" s="374">
        <f ca="1">-SUMPRODUCT(POWER((1+OFFSET('helper calculation'!J4:$AZ$4,J3-1,0)),-J3:$AZ$3-1+J3),Inputs!I60:$AY$60,OFFSET('helper calculation'!K64:$BA$64,J3-1,0),K$7:$BA$7)*$C$40</f>
        <v>0</v>
      </c>
      <c r="K42" s="374">
        <f ca="1">-SUMPRODUCT(POWER((1+OFFSET('helper calculation'!K4:$AZ$4,K3-1,0)),-K3:$AZ$3-1+K3),Inputs!J60:$AY$60,OFFSET('helper calculation'!L64:$BA$64,K3-1,0),L$7:$BA$7)*$C$40</f>
        <v>0</v>
      </c>
      <c r="L42" s="374">
        <f ca="1">-SUMPRODUCT(POWER((1+OFFSET('helper calculation'!L4:$AZ$4,L3-1,0)),-L3:$AZ$3-1+L3),Inputs!K60:$AY$60,OFFSET('helper calculation'!M64:$BA$64,L3-1,0),M$7:$BA$7)*$C$40</f>
        <v>0</v>
      </c>
      <c r="M42" s="374">
        <f ca="1">-SUMPRODUCT(POWER((1+OFFSET('helper calculation'!M4:$AZ$4,M3-1,0)),-M3:$AZ$3-1+M3),Inputs!L60:$AY$60,OFFSET('helper calculation'!N64:$BA$64,M3-1,0),N$7:$BA$7)*$C$40</f>
        <v>0</v>
      </c>
      <c r="N42" s="374">
        <f ca="1">-SUMPRODUCT(POWER((1+OFFSET('helper calculation'!N4:$AZ$4,N3-1,0)),-N3:$AZ$3-1+N3),Inputs!M60:$AY$60,OFFSET('helper calculation'!O64:$BA$64,N3-1,0),O$7:$BA$7)*$C$40</f>
        <v>0</v>
      </c>
      <c r="O42" s="374">
        <f ca="1">-SUMPRODUCT(POWER((1+OFFSET('helper calculation'!O4:$AZ$4,O3-1,0)),-O3:$AZ$3-1+O3),Inputs!N60:$AY$60,OFFSET('helper calculation'!P64:$BA$64,O3-1,0),P$7:$BA$7)*$C$40</f>
        <v>0</v>
      </c>
      <c r="P42" s="374">
        <f ca="1">-SUMPRODUCT(POWER((1+OFFSET('helper calculation'!P4:$AZ$4,P3-1,0)),-P3:$AZ$3-1+P3),Inputs!O60:$AY$60,OFFSET('helper calculation'!Q64:$BA$64,P3-1,0),Q$7:$BA$7)*$C$40</f>
        <v>0</v>
      </c>
      <c r="Q42" s="374">
        <f ca="1">-SUMPRODUCT(POWER((1+OFFSET('helper calculation'!Q4:$AZ$4,Q3-1,0)),-Q3:$AZ$3-1+Q3),Inputs!P60:$AY$60,OFFSET('helper calculation'!R64:$BA$64,Q3-1,0),R$7:$BA$7)*$C$40</f>
        <v>0</v>
      </c>
      <c r="R42" s="374">
        <f ca="1">-SUMPRODUCT(POWER((1+OFFSET('helper calculation'!R4:$AZ$4,R3-1,0)),-R3:$AZ$3-1+R3),Inputs!Q60:$AY$60,OFFSET('helper calculation'!S64:$BA$64,R3-1,0),S$7:$BA$7)*$C$40</f>
        <v>0</v>
      </c>
      <c r="S42" s="374">
        <f ca="1">-SUMPRODUCT(POWER((1+OFFSET('helper calculation'!S4:$AZ$4,S3-1,0)),-S3:$AZ$3-1+S3),Inputs!R60:$AY$60,OFFSET('helper calculation'!T64:$BA$64,S3-1,0),T$7:$BA$7)*$C$40</f>
        <v>0</v>
      </c>
      <c r="T42" s="374">
        <f ca="1">-SUMPRODUCT(POWER((1+OFFSET('helper calculation'!T4:$AZ$4,T3-1,0)),-T3:$AZ$3-1+T3),Inputs!S60:$AY$60,OFFSET('helper calculation'!U64:$BA$64,T3-1,0),U$7:$BA$7)*$C$40</f>
        <v>0</v>
      </c>
      <c r="U42" s="374">
        <f ca="1">-SUMPRODUCT(POWER((1+OFFSET('helper calculation'!U4:$AZ$4,U3-1,0)),-U3:$AZ$3-1+U3),Inputs!T60:$AY$60,OFFSET('helper calculation'!V64:$BA$64,U3-1,0),V$7:$BA$7)*$C$40</f>
        <v>0</v>
      </c>
      <c r="V42" s="374">
        <f ca="1">-SUMPRODUCT(POWER((1+OFFSET('helper calculation'!V4:$AZ$4,V3-1,0)),-V3:$AZ$3-1+V3),Inputs!U60:$AY$60,OFFSET('helper calculation'!W64:$BA$64,V3-1,0),W$7:$BA$7)*$C$40</f>
        <v>0</v>
      </c>
      <c r="W42" s="374">
        <f ca="1">-SUMPRODUCT(POWER((1+OFFSET('helper calculation'!W4:$AZ$4,W3-1,0)),-W3:$AZ$3-1+W3),Inputs!V60:$AY$60,OFFSET('helper calculation'!X64:$BA$64,W3-1,0),X$7:$BA$7)*$C$40</f>
        <v>0</v>
      </c>
      <c r="X42" s="374">
        <f ca="1">-SUMPRODUCT(POWER((1+OFFSET('helper calculation'!X4:$AZ$4,X3-1,0)),-X3:$AZ$3-1+X3),Inputs!W60:$AY$60,OFFSET('helper calculation'!Y64:$BA$64,X3-1,0),Y$7:$BA$7)*$C$40</f>
        <v>0</v>
      </c>
      <c r="Y42" s="374">
        <f ca="1">-SUMPRODUCT(POWER((1+OFFSET('helper calculation'!Y4:$AZ$4,Y3-1,0)),-Y3:$AZ$3-1+Y3),Inputs!X60:$AY$60,OFFSET('helper calculation'!Z64:$BA$64,Y3-1,0),Z$7:$BA$7)*$C$40</f>
        <v>0</v>
      </c>
      <c r="Z42" s="374">
        <f ca="1">-SUMPRODUCT(POWER((1+OFFSET('helper calculation'!Z4:$AZ$4,Z3-1,0)),-Z3:$AZ$3-1+Z3),Inputs!Y60:$AY$60,OFFSET('helper calculation'!AA64:$BA$64,Z3-1,0),AA$7:$BA$7)*$C$40</f>
        <v>0</v>
      </c>
      <c r="AA42" s="374">
        <f ca="1">-SUMPRODUCT(POWER((1+OFFSET('helper calculation'!AA4:$AZ$4,AA3-1,0)),-AA3:$AZ$3-1+AA3),Inputs!Z60:$AY$60,OFFSET('helper calculation'!AB64:$BA$64,AA3-1,0),AB$7:$BA$7)*$C$40</f>
        <v>0</v>
      </c>
      <c r="AB42" s="374">
        <f ca="1">-SUMPRODUCT(POWER((1+OFFSET('helper calculation'!AB4:$AZ$4,AB3-1,0)),-AB3:$AZ$3-1+AB3),Inputs!AA60:$AY$60,OFFSET('helper calculation'!AC64:$BA$64,AB3-1,0),AC$7:$BA$7)*$C$40</f>
        <v>0</v>
      </c>
      <c r="AC42" s="374">
        <f ca="1">-SUMPRODUCT(POWER((1+OFFSET('helper calculation'!AC4:$AZ$4,AC3-1,0)),-AC3:$AZ$3-1+AC3),Inputs!AB60:$AY$60,OFFSET('helper calculation'!AD64:$BA$64,AC3-1,0),AD$7:$BA$7)*$C$40</f>
        <v>0</v>
      </c>
      <c r="AD42" s="374">
        <f ca="1">-SUMPRODUCT(POWER((1+OFFSET('helper calculation'!AD4:$AZ$4,AD3-1,0)),-AD3:$AZ$3-1+AD3),Inputs!AC60:$AY$60,OFFSET('helper calculation'!AE64:$BA$64,AD3-1,0),AE$7:$BA$7)*$C$40</f>
        <v>0</v>
      </c>
      <c r="AE42" s="374">
        <f ca="1">-SUMPRODUCT(POWER((1+OFFSET('helper calculation'!AE4:$AZ$4,AE3-1,0)),-AE3:$AZ$3-1+AE3),Inputs!AD60:$AY$60,OFFSET('helper calculation'!AF64:$BA$64,AE3-1,0),AF$7:$BA$7)*$C$40</f>
        <v>0</v>
      </c>
      <c r="AF42" s="374">
        <f ca="1">-SUMPRODUCT(POWER((1+OFFSET('helper calculation'!AF4:$AZ$4,AF3-1,0)),-AF3:$AZ$3-1+AF3),Inputs!AE60:$AY$60,OFFSET('helper calculation'!AG64:$BA$64,AF3-1,0),AG$7:$BA$7)*$C$40</f>
        <v>0</v>
      </c>
      <c r="AG42" s="374">
        <f ca="1">-SUMPRODUCT(POWER((1+OFFSET('helper calculation'!AG4:$AZ$4,AG3-1,0)),-AG3:$AZ$3-1+AG3),Inputs!AF60:$AY$60,OFFSET('helper calculation'!AH64:$BA$64,AG3-1,0),AH$7:$BA$7)*$C$40</f>
        <v>0</v>
      </c>
      <c r="AH42" s="374">
        <f ca="1">-SUMPRODUCT(POWER((1+OFFSET('helper calculation'!AH4:$AZ$4,AH3-1,0)),-AH3:$AZ$3-1+AH3),Inputs!AG60:$AY$60,OFFSET('helper calculation'!AI64:$BA$64,AH3-1,0),AI$7:$BA$7)*$C$40</f>
        <v>0</v>
      </c>
      <c r="AI42" s="374">
        <f ca="1">-SUMPRODUCT(POWER((1+OFFSET('helper calculation'!AI4:$AZ$4,AI3-1,0)),-AI3:$AZ$3-1+AI3),Inputs!AH60:$AY$60,OFFSET('helper calculation'!AJ64:$BA$64,AI3-1,0),AJ$7:$BA$7)*$C$40</f>
        <v>0</v>
      </c>
      <c r="AJ42" s="374">
        <f ca="1">-SUMPRODUCT(POWER((1+OFFSET('helper calculation'!AJ4:$AZ$4,AJ3-1,0)),-AJ3:$AZ$3-1+AJ3),Inputs!AI60:$AY$60,OFFSET('helper calculation'!AK64:$BA$64,AJ3-1,0),AK$7:$BA$7)*$C$40</f>
        <v>0</v>
      </c>
      <c r="AK42" s="374">
        <f ca="1">-SUMPRODUCT(POWER((1+OFFSET('helper calculation'!AK4:$AZ$4,AK3-1,0)),-AK3:$AZ$3-1+AK3),Inputs!AJ60:$AY$60,OFFSET('helper calculation'!AL64:$BA$64,AK3-1,0),AL$7:$BA$7)*$C$40</f>
        <v>0</v>
      </c>
      <c r="AL42" s="374">
        <f ca="1">-SUMPRODUCT(POWER((1+OFFSET('helper calculation'!AL4:$AZ$4,AL3-1,0)),-AL3:$AZ$3-1+AL3),Inputs!AK60:$AY$60,OFFSET('helper calculation'!AM64:$BA$64,AL3-1,0),AM$7:$BA$7)*$C$40</f>
        <v>0</v>
      </c>
      <c r="AM42" s="374">
        <f ca="1">-SUMPRODUCT(POWER((1+OFFSET('helper calculation'!AM4:$AZ$4,AM3-1,0)),-AM3:$AZ$3-1+AM3),Inputs!AL60:$AY$60,OFFSET('helper calculation'!AN64:$BA$64,AM3-1,0),AN$7:$BA$7)*$C$40</f>
        <v>0</v>
      </c>
      <c r="AN42" s="374">
        <f ca="1">-SUMPRODUCT(POWER((1+OFFSET('helper calculation'!AN4:$AZ$4,AN3-1,0)),-AN3:$AZ$3-1+AN3),Inputs!AM60:$AY$60,OFFSET('helper calculation'!AO64:$BA$64,AN3-1,0),AO$7:$BA$7)*$C$40</f>
        <v>0</v>
      </c>
      <c r="AO42" s="374">
        <f ca="1">-SUMPRODUCT(POWER((1+OFFSET('helper calculation'!AO4:$AZ$4,AO3-1,0)),-AO3:$AZ$3-1+AO3),Inputs!AN60:$AY$60,OFFSET('helper calculation'!AP64:$BA$64,AO3-1,0),AP$7:$BA$7)*$C$40</f>
        <v>0</v>
      </c>
      <c r="AP42" s="374">
        <f ca="1">-SUMPRODUCT(POWER((1+OFFSET('helper calculation'!AP4:$AZ$4,AP3-1,0)),-AP3:$AZ$3-1+AP3),Inputs!AO60:$AY$60,OFFSET('helper calculation'!AQ64:$BA$64,AP3-1,0),AQ$7:$BA$7)*$C$40</f>
        <v>0</v>
      </c>
      <c r="AQ42" s="374">
        <f ca="1">-SUMPRODUCT(POWER((1+OFFSET('helper calculation'!AQ4:$AZ$4,AQ3-1,0)),-AQ3:$AZ$3-1+AQ3),Inputs!AP60:$AY$60,OFFSET('helper calculation'!AR64:$BA$64,AQ3-1,0),AR$7:$BA$7)*$C$40</f>
        <v>0</v>
      </c>
      <c r="AR42" s="374">
        <f ca="1">-SUMPRODUCT(POWER((1+OFFSET('helper calculation'!AR4:$AZ$4,AR3-1,0)),-AR3:$AZ$3-1+AR3),Inputs!AQ60:$AY$60,OFFSET('helper calculation'!AS64:$BA$64,AR3-1,0),AS$7:$BA$7)*$C$40</f>
        <v>0</v>
      </c>
      <c r="AS42" s="374">
        <f ca="1">-SUMPRODUCT(POWER((1+OFFSET('helper calculation'!AS4:$AZ$4,AS3-1,0)),-AS3:$AZ$3-1+AS3),Inputs!AR60:$AY$60,OFFSET('helper calculation'!AT64:$BA$64,AS3-1,0),AT$7:$BA$7)*$C$40</f>
        <v>0</v>
      </c>
      <c r="AT42" s="374">
        <f ca="1">-SUMPRODUCT(POWER((1+OFFSET('helper calculation'!AT4:$AZ$4,AT3-1,0)),-AT3:$AZ$3-1+AT3),Inputs!AS60:$AY$60,OFFSET('helper calculation'!AU64:$BA$64,AT3-1,0),AU$7:$BA$7)*$C$40</f>
        <v>0</v>
      </c>
      <c r="AU42" s="374">
        <f ca="1">-SUMPRODUCT(POWER((1+OFFSET('helper calculation'!AU4:$AZ$4,AU3-1,0)),-AU3:$AZ$3-1+AU3),Inputs!AT60:$AY$60,OFFSET('helper calculation'!AV64:$BA$64,AU3-1,0),AV$7:$BA$7)*$C$40</f>
        <v>0</v>
      </c>
      <c r="AV42" s="374">
        <f ca="1">-SUMPRODUCT(POWER((1+OFFSET('helper calculation'!AV4:$AZ$4,AV3-1,0)),-AV3:$AZ$3-1+AV3),Inputs!AU60:$AY$60,OFFSET('helper calculation'!AW64:$BA$64,AV3-1,0),AW$7:$BA$7)*$C$40</f>
        <v>0</v>
      </c>
      <c r="AW42" s="374">
        <f ca="1">-SUMPRODUCT(POWER((1+OFFSET('helper calculation'!AW4:$AZ$4,AW3-1,0)),-AW3:$AZ$3-1+AW3),Inputs!AV60:$AY$60,OFFSET('helper calculation'!AX64:$BA$64,AW3-1,0),AX$7:$BA$7)*$C$40</f>
        <v>0</v>
      </c>
      <c r="AX42" s="374">
        <f ca="1">-SUMPRODUCT(POWER((1+OFFSET('helper calculation'!AX4:$AZ$4,AX3-1,0)),-AX3:$AZ$3-1+AX3),Inputs!AW60:$AY$60,OFFSET('helper calculation'!AY64:$BA$64,AX3-1,0),AY$7:$BA$7)*$C$40</f>
        <v>0</v>
      </c>
      <c r="AY42" s="374">
        <f ca="1">-SUMPRODUCT(POWER((1+OFFSET('helper calculation'!AY4:$AZ$4,AY3-1,0)),-AY3:$AZ$3-1+AY3),Inputs!AX60:$AY$60,OFFSET('helper calculation'!AZ64:$BA$64,AY3-1,0),AZ$7:$BA$7)*$C$40</f>
        <v>0</v>
      </c>
      <c r="AZ42" s="374">
        <f ca="1">-SUMPRODUCT(POWER((1+OFFSET('helper calculation'!AZ4:$AZ$4,AZ3-1,0)),-AZ3:$AZ$3-1+AZ3),Inputs!AY60:$AY$60,OFFSET('helper calculation'!BA64:$BA$64,AZ3-1,0),BA$7:$BA$7)*$C$40</f>
        <v>0</v>
      </c>
      <c r="BA42" s="374">
        <f ca="1">-SUMPRODUCT(POWER((1+OFFSET('helper calculation'!$AZ4:BA$4,BA3-1,0)),-$AZ3:BA$3-1+BA3),Inputs!$AY60:AZ$60,OFFSET('helper calculation'!$BA64:BB$64,BA3-1,0),$BA$7:BB$7)*$C$40</f>
        <v>0</v>
      </c>
    </row>
    <row r="43" spans="1:53">
      <c r="A43" s="371"/>
      <c r="B43" s="372" t="s">
        <v>477</v>
      </c>
      <c r="C43" s="397"/>
      <c r="D43" s="374">
        <f ca="1">SUMPRODUCT(POWER((1+OFFSET('helper calculation'!D4:$AZ$4,D3-1,0)),-D3:$AZ$3-1+D3),Inputs!C53:$AY$53,OFFSET('helper calculation'!E64:$BA$64,D3-1,0),E$7:$BA$7)*$C$40</f>
        <v>0</v>
      </c>
      <c r="E43" s="374">
        <f ca="1">SUMPRODUCT(POWER((1+OFFSET('helper calculation'!E4:$AZ$4,E3-1,0)),-E3:$AZ$3-1+E3),Inputs!D53:$AY$53,OFFSET('helper calculation'!F64:$BA$64,E3-1,0),F$7:$BA$7)*$C$40</f>
        <v>0</v>
      </c>
      <c r="F43" s="374">
        <f ca="1">SUMPRODUCT(POWER((1+OFFSET('helper calculation'!F4:$AZ$4,F3-1,0)),-F3:$AZ$3-1+F3),Inputs!E53:$AY$53,OFFSET('helper calculation'!G64:$BA$64,F3-1,0),G$7:$BA$7)*$C$40</f>
        <v>0</v>
      </c>
      <c r="G43" s="374">
        <f ca="1">SUMPRODUCT(POWER((1+OFFSET('helper calculation'!G4:$AZ$4,G3-1,0)),-G3:$AZ$3-1+G3),Inputs!F53:$AY$53,OFFSET('helper calculation'!H64:$BA$64,G3-1,0),H$7:$BA$7)*$C$40</f>
        <v>0</v>
      </c>
      <c r="H43" s="374">
        <f ca="1">SUMPRODUCT(POWER((1+OFFSET('helper calculation'!H4:$AZ$4,H3-1,0)),-H3:$AZ$3-1+H3),Inputs!G53:$AY$53,OFFSET('helper calculation'!I64:$BA$64,H3-1,0),I$7:$BA$7)*$C$40</f>
        <v>0</v>
      </c>
      <c r="I43" s="374">
        <f ca="1">SUMPRODUCT(POWER((1+OFFSET('helper calculation'!I4:$AZ$4,I3-1,0)),-I3:$AZ$3-1+I3),Inputs!H53:$AY$53,OFFSET('helper calculation'!J64:$BA$64,I3-1,0),J$7:$BA$7)*$C$40</f>
        <v>0</v>
      </c>
      <c r="J43" s="374">
        <f ca="1">SUMPRODUCT(POWER((1+OFFSET('helper calculation'!J4:$AZ$4,J3-1,0)),-J3:$AZ$3-1+J3),Inputs!I53:$AY$53,OFFSET('helper calculation'!K64:$BA$64,J3-1,0),K$7:$BA$7)*$C$40</f>
        <v>0</v>
      </c>
      <c r="K43" s="374">
        <f ca="1">SUMPRODUCT(POWER((1+OFFSET('helper calculation'!K4:$AZ$4,K3-1,0)),-K3:$AZ$3-1+K3),Inputs!J53:$AY$53,OFFSET('helper calculation'!L64:$BA$64,K3-1,0),L$7:$BA$7)*$C$40</f>
        <v>0</v>
      </c>
      <c r="L43" s="374">
        <f ca="1">SUMPRODUCT(POWER((1+OFFSET('helper calculation'!L4:$AZ$4,L3-1,0)),-L3:$AZ$3-1+L3),Inputs!K53:$AY$53,OFFSET('helper calculation'!M64:$BA$64,L3-1,0),M$7:$BA$7)*$C$40</f>
        <v>0</v>
      </c>
      <c r="M43" s="374">
        <f ca="1">SUMPRODUCT(POWER((1+OFFSET('helper calculation'!M4:$AZ$4,M3-1,0)),-M3:$AZ$3-1+M3),Inputs!L53:$AY$53,OFFSET('helper calculation'!N64:$BA$64,M3-1,0),N$7:$BA$7)*$C$40</f>
        <v>0</v>
      </c>
      <c r="N43" s="374">
        <f ca="1">SUMPRODUCT(POWER((1+OFFSET('helper calculation'!N4:$AZ$4,N3-1,0)),-N3:$AZ$3-1+N3),Inputs!M53:$AY$53,OFFSET('helper calculation'!O64:$BA$64,N3-1,0),O$7:$BA$7)*$C$40</f>
        <v>0</v>
      </c>
      <c r="O43" s="374">
        <f ca="1">SUMPRODUCT(POWER((1+OFFSET('helper calculation'!O4:$AZ$4,O3-1,0)),-O3:$AZ$3-1+O3),Inputs!N53:$AY$53,OFFSET('helper calculation'!P64:$BA$64,O3-1,0),P$7:$BA$7)*$C$40</f>
        <v>0</v>
      </c>
      <c r="P43" s="374">
        <f ca="1">SUMPRODUCT(POWER((1+OFFSET('helper calculation'!P4:$AZ$4,P3-1,0)),-P3:$AZ$3-1+P3),Inputs!O53:$AY$53,OFFSET('helper calculation'!Q64:$BA$64,P3-1,0),Q$7:$BA$7)*$C$40</f>
        <v>0</v>
      </c>
      <c r="Q43" s="374">
        <f ca="1">SUMPRODUCT(POWER((1+OFFSET('helper calculation'!Q4:$AZ$4,Q3-1,0)),-Q3:$AZ$3-1+Q3),Inputs!P53:$AY$53,OFFSET('helper calculation'!R64:$BA$64,Q3-1,0),R$7:$BA$7)*$C$40</f>
        <v>0</v>
      </c>
      <c r="R43" s="374">
        <f ca="1">SUMPRODUCT(POWER((1+OFFSET('helper calculation'!R4:$AZ$4,R3-1,0)),-R3:$AZ$3-1+R3),Inputs!Q53:$AY$53,OFFSET('helper calculation'!S64:$BA$64,R3-1,0),S$7:$BA$7)*$C$40</f>
        <v>0</v>
      </c>
      <c r="S43" s="374">
        <f ca="1">SUMPRODUCT(POWER((1+OFFSET('helper calculation'!S4:$AZ$4,S3-1,0)),-S3:$AZ$3-1+S3),Inputs!R53:$AY$53,OFFSET('helper calculation'!T64:$BA$64,S3-1,0),T$7:$BA$7)*$C$40</f>
        <v>0</v>
      </c>
      <c r="T43" s="374">
        <f ca="1">SUMPRODUCT(POWER((1+OFFSET('helper calculation'!T4:$AZ$4,T3-1,0)),-T3:$AZ$3-1+T3),Inputs!S53:$AY$53,OFFSET('helper calculation'!U64:$BA$64,T3-1,0),U$7:$BA$7)*$C$40</f>
        <v>0</v>
      </c>
      <c r="U43" s="374">
        <f ca="1">SUMPRODUCT(POWER((1+OFFSET('helper calculation'!U4:$AZ$4,U3-1,0)),-U3:$AZ$3-1+U3),Inputs!T53:$AY$53,OFFSET('helper calculation'!V64:$BA$64,U3-1,0),V$7:$BA$7)*$C$40</f>
        <v>0</v>
      </c>
      <c r="V43" s="374">
        <f ca="1">SUMPRODUCT(POWER((1+OFFSET('helper calculation'!V4:$AZ$4,V3-1,0)),-V3:$AZ$3-1+V3),Inputs!U53:$AY$53,OFFSET('helper calculation'!W64:$BA$64,V3-1,0),W$7:$BA$7)*$C$40</f>
        <v>0</v>
      </c>
      <c r="W43" s="374">
        <f ca="1">SUMPRODUCT(POWER((1+OFFSET('helper calculation'!W4:$AZ$4,W3-1,0)),-W3:$AZ$3-1+W3),Inputs!V53:$AY$53,OFFSET('helper calculation'!X64:$BA$64,W3-1,0),X$7:$BA$7)*$C$40</f>
        <v>0</v>
      </c>
      <c r="X43" s="374">
        <f ca="1">SUMPRODUCT(POWER((1+OFFSET('helper calculation'!X4:$AZ$4,X3-1,0)),-X3:$AZ$3-1+X3),Inputs!W53:$AY$53,OFFSET('helper calculation'!Y64:$BA$64,X3-1,0),Y$7:$BA$7)*$C$40</f>
        <v>0</v>
      </c>
      <c r="Y43" s="374">
        <f ca="1">SUMPRODUCT(POWER((1+OFFSET('helper calculation'!Y4:$AZ$4,Y3-1,0)),-Y3:$AZ$3-1+Y3),Inputs!X53:$AY$53,OFFSET('helper calculation'!Z64:$BA$64,Y3-1,0),Z$7:$BA$7)*$C$40</f>
        <v>0</v>
      </c>
      <c r="Z43" s="374">
        <f ca="1">SUMPRODUCT(POWER((1+OFFSET('helper calculation'!Z4:$AZ$4,Z3-1,0)),-Z3:$AZ$3-1+Z3),Inputs!Y53:$AY$53,OFFSET('helper calculation'!AA64:$BA$64,Z3-1,0),AA$7:$BA$7)*$C$40</f>
        <v>0</v>
      </c>
      <c r="AA43" s="374">
        <f ca="1">SUMPRODUCT(POWER((1+OFFSET('helper calculation'!AA4:$AZ$4,AA3-1,0)),-AA3:$AZ$3-1+AA3),Inputs!Z53:$AY$53,OFFSET('helper calculation'!AB64:$BA$64,AA3-1,0),AB$7:$BA$7)*$C$40</f>
        <v>0</v>
      </c>
      <c r="AB43" s="374">
        <f ca="1">SUMPRODUCT(POWER((1+OFFSET('helper calculation'!AB4:$AZ$4,AB3-1,0)),-AB3:$AZ$3-1+AB3),Inputs!AA53:$AY$53,OFFSET('helper calculation'!AC64:$BA$64,AB3-1,0),AC$7:$BA$7)*$C$40</f>
        <v>0</v>
      </c>
      <c r="AC43" s="374">
        <f ca="1">SUMPRODUCT(POWER((1+OFFSET('helper calculation'!AC4:$AZ$4,AC3-1,0)),-AC3:$AZ$3-1+AC3),Inputs!AB53:$AY$53,OFFSET('helper calculation'!AD64:$BA$64,AC3-1,0),AD$7:$BA$7)*$C$40</f>
        <v>0</v>
      </c>
      <c r="AD43" s="374">
        <f ca="1">SUMPRODUCT(POWER((1+OFFSET('helper calculation'!AD4:$AZ$4,AD3-1,0)),-AD3:$AZ$3-1+AD3),Inputs!AC53:$AY$53,OFFSET('helper calculation'!AE64:$BA$64,AD3-1,0),AE$7:$BA$7)*$C$40</f>
        <v>0</v>
      </c>
      <c r="AE43" s="374">
        <f ca="1">SUMPRODUCT(POWER((1+OFFSET('helper calculation'!AE4:$AZ$4,AE3-1,0)),-AE3:$AZ$3-1+AE3),Inputs!AD53:$AY$53,OFFSET('helper calculation'!AF64:$BA$64,AE3-1,0),AF$7:$BA$7)*$C$40</f>
        <v>0</v>
      </c>
      <c r="AF43" s="374">
        <f ca="1">SUMPRODUCT(POWER((1+OFFSET('helper calculation'!AF4:$AZ$4,AF3-1,0)),-AF3:$AZ$3-1+AF3),Inputs!AE53:$AY$53,OFFSET('helper calculation'!AG64:$BA$64,AF3-1,0),AG$7:$BA$7)*$C$40</f>
        <v>0</v>
      </c>
      <c r="AG43" s="374">
        <f ca="1">SUMPRODUCT(POWER((1+OFFSET('helper calculation'!AG4:$AZ$4,AG3-1,0)),-AG3:$AZ$3-1+AG3),Inputs!AF53:$AY$53,OFFSET('helper calculation'!AH64:$BA$64,AG3-1,0),AH$7:$BA$7)*$C$40</f>
        <v>0</v>
      </c>
      <c r="AH43" s="374">
        <f ca="1">SUMPRODUCT(POWER((1+OFFSET('helper calculation'!AH4:$AZ$4,AH3-1,0)),-AH3:$AZ$3-1+AH3),Inputs!AG53:$AY$53,OFFSET('helper calculation'!AI64:$BA$64,AH3-1,0),AI$7:$BA$7)*$C$40</f>
        <v>0</v>
      </c>
      <c r="AI43" s="374">
        <f ca="1">SUMPRODUCT(POWER((1+OFFSET('helper calculation'!AI4:$AZ$4,AI3-1,0)),-AI3:$AZ$3-1+AI3),Inputs!AH53:$AY$53,OFFSET('helper calculation'!AJ64:$BA$64,AI3-1,0),AJ$7:$BA$7)*$C$40</f>
        <v>0</v>
      </c>
      <c r="AJ43" s="374">
        <f ca="1">SUMPRODUCT(POWER((1+OFFSET('helper calculation'!AJ4:$AZ$4,AJ3-1,0)),-AJ3:$AZ$3-1+AJ3),Inputs!AI53:$AY$53,OFFSET('helper calculation'!AK64:$BA$64,AJ3-1,0),AK$7:$BA$7)*$C$40</f>
        <v>0</v>
      </c>
      <c r="AK43" s="374">
        <f ca="1">SUMPRODUCT(POWER((1+OFFSET('helper calculation'!AK4:$AZ$4,AK3-1,0)),-AK3:$AZ$3-1+AK3),Inputs!AJ53:$AY$53,OFFSET('helper calculation'!AL64:$BA$64,AK3-1,0),AL$7:$BA$7)*$C$40</f>
        <v>0</v>
      </c>
      <c r="AL43" s="374">
        <f ca="1">SUMPRODUCT(POWER((1+OFFSET('helper calculation'!AL4:$AZ$4,AL3-1,0)),-AL3:$AZ$3-1+AL3),Inputs!AK53:$AY$53,OFFSET('helper calculation'!AM64:$BA$64,AL3-1,0),AM$7:$BA$7)*$C$40</f>
        <v>0</v>
      </c>
      <c r="AM43" s="374">
        <f ca="1">SUMPRODUCT(POWER((1+OFFSET('helper calculation'!AM4:$AZ$4,AM3-1,0)),-AM3:$AZ$3-1+AM3),Inputs!AL53:$AY$53,OFFSET('helper calculation'!AN64:$BA$64,AM3-1,0),AN$7:$BA$7)*$C$40</f>
        <v>0</v>
      </c>
      <c r="AN43" s="374">
        <f ca="1">SUMPRODUCT(POWER((1+OFFSET('helper calculation'!AN4:$AZ$4,AN3-1,0)),-AN3:$AZ$3-1+AN3),Inputs!AM53:$AY$53,OFFSET('helper calculation'!AO64:$BA$64,AN3-1,0),AO$7:$BA$7)*$C$40</f>
        <v>0</v>
      </c>
      <c r="AO43" s="374">
        <f ca="1">SUMPRODUCT(POWER((1+OFFSET('helper calculation'!AO4:$AZ$4,AO3-1,0)),-AO3:$AZ$3-1+AO3),Inputs!AN53:$AY$53,OFFSET('helper calculation'!AP64:$BA$64,AO3-1,0),AP$7:$BA$7)*$C$40</f>
        <v>0</v>
      </c>
      <c r="AP43" s="374">
        <f ca="1">SUMPRODUCT(POWER((1+OFFSET('helper calculation'!AP4:$AZ$4,AP3-1,0)),-AP3:$AZ$3-1+AP3),Inputs!AO53:$AY$53,OFFSET('helper calculation'!AQ64:$BA$64,AP3-1,0),AQ$7:$BA$7)*$C$40</f>
        <v>0</v>
      </c>
      <c r="AQ43" s="374">
        <f ca="1">SUMPRODUCT(POWER((1+OFFSET('helper calculation'!AQ4:$AZ$4,AQ3-1,0)),-AQ3:$AZ$3-1+AQ3),Inputs!AP53:$AY$53,OFFSET('helper calculation'!AR64:$BA$64,AQ3-1,0),AR$7:$BA$7)*$C$40</f>
        <v>0</v>
      </c>
      <c r="AR43" s="374">
        <f ca="1">SUMPRODUCT(POWER((1+OFFSET('helper calculation'!AR4:$AZ$4,AR3-1,0)),-AR3:$AZ$3-1+AR3),Inputs!AQ53:$AY$53,OFFSET('helper calculation'!AS64:$BA$64,AR3-1,0),AS$7:$BA$7)*$C$40</f>
        <v>0</v>
      </c>
      <c r="AS43" s="374">
        <f ca="1">SUMPRODUCT(POWER((1+OFFSET('helper calculation'!AS4:$AZ$4,AS3-1,0)),-AS3:$AZ$3-1+AS3),Inputs!AR53:$AY$53,OFFSET('helper calculation'!AT64:$BA$64,AS3-1,0),AT$7:$BA$7)*$C$40</f>
        <v>0</v>
      </c>
      <c r="AT43" s="374">
        <f ca="1">SUMPRODUCT(POWER((1+OFFSET('helper calculation'!AT4:$AZ$4,AT3-1,0)),-AT3:$AZ$3-1+AT3),Inputs!AS53:$AY$53,OFFSET('helper calculation'!AU64:$BA$64,AT3-1,0),AU$7:$BA$7)*$C$40</f>
        <v>0</v>
      </c>
      <c r="AU43" s="374">
        <f ca="1">SUMPRODUCT(POWER((1+OFFSET('helper calculation'!AU4:$AZ$4,AU3-1,0)),-AU3:$AZ$3-1+AU3),Inputs!AT53:$AY$53,OFFSET('helper calculation'!AV64:$BA$64,AU3-1,0),AV$7:$BA$7)*$C$40</f>
        <v>0</v>
      </c>
      <c r="AV43" s="374">
        <f ca="1">SUMPRODUCT(POWER((1+OFFSET('helper calculation'!AV4:$AZ$4,AV3-1,0)),-AV3:$AZ$3-1+AV3),Inputs!AU53:$AY$53,OFFSET('helper calculation'!AW64:$BA$64,AV3-1,0),AW$7:$BA$7)*$C$40</f>
        <v>0</v>
      </c>
      <c r="AW43" s="374">
        <f ca="1">SUMPRODUCT(POWER((1+OFFSET('helper calculation'!AW4:$AZ$4,AW3-1,0)),-AW3:$AZ$3-1+AW3),Inputs!AV53:$AY$53,OFFSET('helper calculation'!AX64:$BA$64,AW3-1,0),AX$7:$BA$7)*$C$40</f>
        <v>0</v>
      </c>
      <c r="AX43" s="374">
        <f ca="1">SUMPRODUCT(POWER((1+OFFSET('helper calculation'!AX4:$AZ$4,AX3-1,0)),-AX3:$AZ$3-1+AX3),Inputs!AW53:$AY$53,OFFSET('helper calculation'!AY64:$BA$64,AX3-1,0),AY$7:$BA$7)*$C$40</f>
        <v>0</v>
      </c>
      <c r="AY43" s="374">
        <f ca="1">SUMPRODUCT(POWER((1+OFFSET('helper calculation'!AY4:$AZ$4,AY3-1,0)),-AY3:$AZ$3-1+AY3),Inputs!AX53:$AY$53,OFFSET('helper calculation'!AZ64:$BA$64,AY3-1,0),AZ$7:$BA$7)*$C$40</f>
        <v>0</v>
      </c>
      <c r="AZ43" s="374">
        <f ca="1">SUMPRODUCT(POWER((1+OFFSET('helper calculation'!AZ4:$AZ$4,AZ3-1,0)),-AZ3:$AZ$3-1+AZ3),Inputs!AY53:$AY$53,OFFSET('helper calculation'!BA64:$BA$64,AZ3-1,0),BA$7:$BA$7)*$C$40</f>
        <v>0</v>
      </c>
      <c r="BA43" s="374">
        <f ca="1">SUMPRODUCT(POWER((1+OFFSET('helper calculation'!$AZ4:BA$4,BA3-1,0)),-$AZ3:BA$3-1+BA3),Inputs!$AY53:AZ$53,OFFSET('helper calculation'!$BA64:BB$64,BA3-1,0),$BA$7:BB$7)*$C$40</f>
        <v>0</v>
      </c>
    </row>
    <row r="44" spans="1:53">
      <c r="A44" s="371"/>
      <c r="B44" s="372" t="s">
        <v>461</v>
      </c>
      <c r="C44" s="397"/>
      <c r="D44" s="374">
        <f ca="1">-directVC(D43,D$5,Result_in_ER_Rate,Partner_Direct_VC_Rate)</f>
        <v>0</v>
      </c>
      <c r="E44" s="374">
        <f t="shared" ref="E44:AI44" ca="1" si="18">-directVC(E43,E$5,Result_in_ER_Rate,Partner_Direct_VC_Rate)</f>
        <v>0</v>
      </c>
      <c r="F44" s="374">
        <f t="shared" ca="1" si="18"/>
        <v>0</v>
      </c>
      <c r="G44" s="374">
        <f t="shared" ca="1" si="18"/>
        <v>0</v>
      </c>
      <c r="H44" s="374">
        <f t="shared" ca="1" si="18"/>
        <v>0</v>
      </c>
      <c r="I44" s="374">
        <f t="shared" ca="1" si="18"/>
        <v>0</v>
      </c>
      <c r="J44" s="374">
        <f t="shared" ca="1" si="18"/>
        <v>0</v>
      </c>
      <c r="K44" s="374">
        <f t="shared" ca="1" si="18"/>
        <v>0</v>
      </c>
      <c r="L44" s="374">
        <f t="shared" ca="1" si="18"/>
        <v>0</v>
      </c>
      <c r="M44" s="374">
        <f t="shared" ca="1" si="18"/>
        <v>0</v>
      </c>
      <c r="N44" s="374">
        <f t="shared" ca="1" si="18"/>
        <v>0</v>
      </c>
      <c r="O44" s="374">
        <f t="shared" ca="1" si="18"/>
        <v>0</v>
      </c>
      <c r="P44" s="374">
        <f t="shared" ca="1" si="18"/>
        <v>0</v>
      </c>
      <c r="Q44" s="374">
        <f t="shared" ca="1" si="18"/>
        <v>0</v>
      </c>
      <c r="R44" s="374">
        <f t="shared" ca="1" si="18"/>
        <v>0</v>
      </c>
      <c r="S44" s="374">
        <f t="shared" ca="1" si="18"/>
        <v>0</v>
      </c>
      <c r="T44" s="374">
        <f t="shared" ca="1" si="18"/>
        <v>0</v>
      </c>
      <c r="U44" s="374">
        <f t="shared" ca="1" si="18"/>
        <v>0</v>
      </c>
      <c r="V44" s="374">
        <f t="shared" ca="1" si="18"/>
        <v>0</v>
      </c>
      <c r="W44" s="374">
        <f t="shared" ca="1" si="18"/>
        <v>0</v>
      </c>
      <c r="X44" s="374">
        <f t="shared" ca="1" si="18"/>
        <v>0</v>
      </c>
      <c r="Y44" s="374">
        <f t="shared" ca="1" si="18"/>
        <v>0</v>
      </c>
      <c r="Z44" s="374">
        <f t="shared" ca="1" si="18"/>
        <v>0</v>
      </c>
      <c r="AA44" s="374">
        <f t="shared" ca="1" si="18"/>
        <v>0</v>
      </c>
      <c r="AB44" s="374">
        <f t="shared" ca="1" si="18"/>
        <v>0</v>
      </c>
      <c r="AC44" s="374">
        <f t="shared" ca="1" si="18"/>
        <v>0</v>
      </c>
      <c r="AD44" s="374">
        <f t="shared" ca="1" si="18"/>
        <v>0</v>
      </c>
      <c r="AE44" s="374">
        <f t="shared" ca="1" si="18"/>
        <v>0</v>
      </c>
      <c r="AF44" s="374">
        <f t="shared" ca="1" si="18"/>
        <v>0</v>
      </c>
      <c r="AG44" s="374">
        <f t="shared" ca="1" si="18"/>
        <v>0</v>
      </c>
      <c r="AH44" s="374">
        <f t="shared" ca="1" si="18"/>
        <v>0</v>
      </c>
      <c r="AI44" s="374">
        <f t="shared" ca="1" si="18"/>
        <v>0</v>
      </c>
      <c r="AJ44" s="374">
        <f t="shared" ref="AJ44:BA44" ca="1" si="19">-directVC(AJ43,AJ$5,Result_in_ER_Rate,Partner_Direct_VC_Rate)</f>
        <v>0</v>
      </c>
      <c r="AK44" s="374">
        <f t="shared" ca="1" si="19"/>
        <v>0</v>
      </c>
      <c r="AL44" s="374">
        <f t="shared" ca="1" si="19"/>
        <v>0</v>
      </c>
      <c r="AM44" s="374">
        <f t="shared" ca="1" si="19"/>
        <v>0</v>
      </c>
      <c r="AN44" s="374">
        <f t="shared" ca="1" si="19"/>
        <v>0</v>
      </c>
      <c r="AO44" s="374">
        <f t="shared" ca="1" si="19"/>
        <v>0</v>
      </c>
      <c r="AP44" s="374">
        <f t="shared" ca="1" si="19"/>
        <v>0</v>
      </c>
      <c r="AQ44" s="374">
        <f t="shared" ca="1" si="19"/>
        <v>0</v>
      </c>
      <c r="AR44" s="374">
        <f t="shared" ca="1" si="19"/>
        <v>0</v>
      </c>
      <c r="AS44" s="374">
        <f t="shared" ca="1" si="19"/>
        <v>0</v>
      </c>
      <c r="AT44" s="374">
        <f t="shared" ca="1" si="19"/>
        <v>0</v>
      </c>
      <c r="AU44" s="374">
        <f t="shared" ca="1" si="19"/>
        <v>0</v>
      </c>
      <c r="AV44" s="374">
        <f t="shared" ca="1" si="19"/>
        <v>0</v>
      </c>
      <c r="AW44" s="374">
        <f t="shared" ca="1" si="19"/>
        <v>0</v>
      </c>
      <c r="AX44" s="374">
        <f t="shared" ca="1" si="19"/>
        <v>0</v>
      </c>
      <c r="AY44" s="374">
        <f t="shared" ca="1" si="19"/>
        <v>0</v>
      </c>
      <c r="AZ44" s="374">
        <f t="shared" ca="1" si="19"/>
        <v>0</v>
      </c>
      <c r="BA44" s="374">
        <f t="shared" ca="1" si="19"/>
        <v>0</v>
      </c>
    </row>
    <row r="45" spans="1:53">
      <c r="A45" s="371"/>
      <c r="B45" s="372" t="s">
        <v>462</v>
      </c>
      <c r="C45" s="397"/>
      <c r="D45" s="374">
        <f ca="1">-deferredVC(D43,D$5,Result_in_ER_Rate,Partner_Deffered_VC_Rate)</f>
        <v>0</v>
      </c>
      <c r="E45" s="374">
        <f t="shared" ref="E45:AI45" ca="1" si="20">-deferredVC(E43,E$5,Result_in_ER_Rate,Partner_Deffered_VC_Rate)</f>
        <v>0</v>
      </c>
      <c r="F45" s="374">
        <f t="shared" ca="1" si="20"/>
        <v>0</v>
      </c>
      <c r="G45" s="374">
        <f t="shared" ca="1" si="20"/>
        <v>0</v>
      </c>
      <c r="H45" s="374">
        <f t="shared" ca="1" si="20"/>
        <v>0</v>
      </c>
      <c r="I45" s="374">
        <f t="shared" ca="1" si="20"/>
        <v>0</v>
      </c>
      <c r="J45" s="374">
        <f t="shared" ca="1" si="20"/>
        <v>0</v>
      </c>
      <c r="K45" s="374">
        <f t="shared" ca="1" si="20"/>
        <v>0</v>
      </c>
      <c r="L45" s="374">
        <f t="shared" ca="1" si="20"/>
        <v>0</v>
      </c>
      <c r="M45" s="374">
        <f t="shared" ca="1" si="20"/>
        <v>0</v>
      </c>
      <c r="N45" s="374">
        <f t="shared" ca="1" si="20"/>
        <v>0</v>
      </c>
      <c r="O45" s="374">
        <f t="shared" ca="1" si="20"/>
        <v>0</v>
      </c>
      <c r="P45" s="374">
        <f t="shared" ca="1" si="20"/>
        <v>0</v>
      </c>
      <c r="Q45" s="374">
        <f t="shared" ca="1" si="20"/>
        <v>0</v>
      </c>
      <c r="R45" s="374">
        <f t="shared" ca="1" si="20"/>
        <v>0</v>
      </c>
      <c r="S45" s="374">
        <f t="shared" ca="1" si="20"/>
        <v>0</v>
      </c>
      <c r="T45" s="374">
        <f t="shared" ca="1" si="20"/>
        <v>0</v>
      </c>
      <c r="U45" s="374">
        <f t="shared" ca="1" si="20"/>
        <v>0</v>
      </c>
      <c r="V45" s="374">
        <f t="shared" ca="1" si="20"/>
        <v>0</v>
      </c>
      <c r="W45" s="374">
        <f t="shared" ca="1" si="20"/>
        <v>0</v>
      </c>
      <c r="X45" s="374">
        <f t="shared" ca="1" si="20"/>
        <v>0</v>
      </c>
      <c r="Y45" s="374">
        <f t="shared" ca="1" si="20"/>
        <v>0</v>
      </c>
      <c r="Z45" s="374">
        <f t="shared" ca="1" si="20"/>
        <v>0</v>
      </c>
      <c r="AA45" s="374">
        <f t="shared" ca="1" si="20"/>
        <v>0</v>
      </c>
      <c r="AB45" s="374">
        <f t="shared" ca="1" si="20"/>
        <v>0</v>
      </c>
      <c r="AC45" s="374">
        <f t="shared" ca="1" si="20"/>
        <v>0</v>
      </c>
      <c r="AD45" s="374">
        <f t="shared" ca="1" si="20"/>
        <v>0</v>
      </c>
      <c r="AE45" s="374">
        <f t="shared" ca="1" si="20"/>
        <v>0</v>
      </c>
      <c r="AF45" s="374">
        <f t="shared" ca="1" si="20"/>
        <v>0</v>
      </c>
      <c r="AG45" s="374">
        <f t="shared" ca="1" si="20"/>
        <v>0</v>
      </c>
      <c r="AH45" s="374">
        <f t="shared" ca="1" si="20"/>
        <v>0</v>
      </c>
      <c r="AI45" s="374">
        <f t="shared" ca="1" si="20"/>
        <v>0</v>
      </c>
      <c r="AJ45" s="374">
        <f t="shared" ref="AJ45:BA45" ca="1" si="21">-deferredVC(AJ43,AJ$5,Result_in_ER_Rate,Partner_Deffered_VC_Rate)</f>
        <v>0</v>
      </c>
      <c r="AK45" s="374">
        <f t="shared" ca="1" si="21"/>
        <v>0</v>
      </c>
      <c r="AL45" s="374">
        <f t="shared" ca="1" si="21"/>
        <v>0</v>
      </c>
      <c r="AM45" s="374">
        <f t="shared" ca="1" si="21"/>
        <v>0</v>
      </c>
      <c r="AN45" s="374">
        <f t="shared" ca="1" si="21"/>
        <v>0</v>
      </c>
      <c r="AO45" s="374">
        <f t="shared" ca="1" si="21"/>
        <v>0</v>
      </c>
      <c r="AP45" s="374">
        <f t="shared" ca="1" si="21"/>
        <v>0</v>
      </c>
      <c r="AQ45" s="374">
        <f t="shared" ca="1" si="21"/>
        <v>0</v>
      </c>
      <c r="AR45" s="374">
        <f t="shared" ca="1" si="21"/>
        <v>0</v>
      </c>
      <c r="AS45" s="374">
        <f t="shared" ca="1" si="21"/>
        <v>0</v>
      </c>
      <c r="AT45" s="374">
        <f t="shared" ca="1" si="21"/>
        <v>0</v>
      </c>
      <c r="AU45" s="374">
        <f t="shared" ca="1" si="21"/>
        <v>0</v>
      </c>
      <c r="AV45" s="374">
        <f t="shared" ca="1" si="21"/>
        <v>0</v>
      </c>
      <c r="AW45" s="374">
        <f t="shared" ca="1" si="21"/>
        <v>0</v>
      </c>
      <c r="AX45" s="374">
        <f t="shared" ca="1" si="21"/>
        <v>0</v>
      </c>
      <c r="AY45" s="374">
        <f t="shared" ca="1" si="21"/>
        <v>0</v>
      </c>
      <c r="AZ45" s="374">
        <f t="shared" ca="1" si="21"/>
        <v>0</v>
      </c>
      <c r="BA45" s="374">
        <f t="shared" ca="1" si="21"/>
        <v>0</v>
      </c>
    </row>
    <row r="46" spans="1:53">
      <c r="A46" s="371"/>
      <c r="B46" s="372" t="s">
        <v>463</v>
      </c>
      <c r="C46" s="397"/>
      <c r="D46" s="374">
        <f ca="1">-equalizationreserve(D43,D$5,Inputs!C$57,Partner_Deffered_VC_Rate)</f>
        <v>0</v>
      </c>
      <c r="E46" s="374">
        <f ca="1">-equalizationreserve(E43,E$5,Inputs!D$57,Partner_Deffered_VC_Rate)</f>
        <v>0</v>
      </c>
      <c r="F46" s="374">
        <f ca="1">-equalizationreserve(F43,F$5,Inputs!E$57,Partner_Deffered_VC_Rate)</f>
        <v>0</v>
      </c>
      <c r="G46" s="374">
        <f ca="1">-equalizationreserve(G43,G$5,Inputs!F$57,Partner_Deffered_VC_Rate)</f>
        <v>0</v>
      </c>
      <c r="H46" s="374">
        <f ca="1">-equalizationreserve(H43,H$5,Inputs!G$57,Partner_Deffered_VC_Rate)</f>
        <v>0</v>
      </c>
      <c r="I46" s="374">
        <f ca="1">-equalizationreserve(I43,I$5,Inputs!H$57,Partner_Deffered_VC_Rate)</f>
        <v>0</v>
      </c>
      <c r="J46" s="374">
        <f ca="1">-equalizationreserve(J43,J$5,Inputs!I$57,Partner_Deffered_VC_Rate)</f>
        <v>0</v>
      </c>
      <c r="K46" s="374">
        <f ca="1">-equalizationreserve(K43,K$5,Inputs!J$57,Partner_Deffered_VC_Rate)</f>
        <v>0</v>
      </c>
      <c r="L46" s="374">
        <f ca="1">-equalizationreserve(L43,L$5,Inputs!K$57,Partner_Deffered_VC_Rate)</f>
        <v>0</v>
      </c>
      <c r="M46" s="374">
        <f ca="1">-equalizationreserve(M43,M$5,Inputs!L$57,Partner_Deffered_VC_Rate)</f>
        <v>0</v>
      </c>
      <c r="N46" s="374">
        <f ca="1">-equalizationreserve(N43,N$5,Inputs!M$57,Partner_Deffered_VC_Rate)</f>
        <v>0</v>
      </c>
      <c r="O46" s="374">
        <f ca="1">-equalizationreserve(O43,O$5,Inputs!N$57,Partner_Deffered_VC_Rate)</f>
        <v>0</v>
      </c>
      <c r="P46" s="374">
        <f ca="1">-equalizationreserve(P43,P$5,Inputs!O$57,Partner_Deffered_VC_Rate)</f>
        <v>0</v>
      </c>
      <c r="Q46" s="374">
        <f ca="1">-equalizationreserve(Q43,Q$5,Inputs!P$57,Partner_Deffered_VC_Rate)</f>
        <v>0</v>
      </c>
      <c r="R46" s="374">
        <f ca="1">-equalizationreserve(R43,R$5,Inputs!Q$57,Partner_Deffered_VC_Rate)</f>
        <v>0</v>
      </c>
      <c r="S46" s="374">
        <f ca="1">-equalizationreserve(S43,S$5,Inputs!R$57,Partner_Deffered_VC_Rate)</f>
        <v>0</v>
      </c>
      <c r="T46" s="374">
        <f ca="1">-equalizationreserve(T43,T$5,Inputs!S$57,Partner_Deffered_VC_Rate)</f>
        <v>0</v>
      </c>
      <c r="U46" s="374">
        <f ca="1">-equalizationreserve(U43,U$5,Inputs!T$57,Partner_Deffered_VC_Rate)</f>
        <v>0</v>
      </c>
      <c r="V46" s="374">
        <f ca="1">-equalizationreserve(V43,V$5,Inputs!U$57,Partner_Deffered_VC_Rate)</f>
        <v>0</v>
      </c>
      <c r="W46" s="374">
        <f ca="1">-equalizationreserve(W43,W$5,Inputs!V$57,Partner_Deffered_VC_Rate)</f>
        <v>0</v>
      </c>
      <c r="X46" s="374">
        <f ca="1">-equalizationreserve(X43,X$5,Inputs!W$57,Partner_Deffered_VC_Rate)</f>
        <v>0</v>
      </c>
      <c r="Y46" s="374">
        <f ca="1">-equalizationreserve(Y43,Y$5,Inputs!X$57,Partner_Deffered_VC_Rate)</f>
        <v>0</v>
      </c>
      <c r="Z46" s="374">
        <f ca="1">-equalizationreserve(Z43,Z$5,Inputs!Y$57,Partner_Deffered_VC_Rate)</f>
        <v>0</v>
      </c>
      <c r="AA46" s="374">
        <f ca="1">-equalizationreserve(AA43,AA$5,Inputs!Z$57,Partner_Deffered_VC_Rate)</f>
        <v>0</v>
      </c>
      <c r="AB46" s="374">
        <f ca="1">-equalizationreserve(AB43,AB$5,Inputs!AA$57,Partner_Deffered_VC_Rate)</f>
        <v>0</v>
      </c>
      <c r="AC46" s="374">
        <f ca="1">-equalizationreserve(AC43,AC$5,Inputs!AB$57,Partner_Deffered_VC_Rate)</f>
        <v>0</v>
      </c>
      <c r="AD46" s="374">
        <f ca="1">-equalizationreserve(AD43,AD$5,Inputs!AC$57,Partner_Deffered_VC_Rate)</f>
        <v>0</v>
      </c>
      <c r="AE46" s="374">
        <f ca="1">-equalizationreserve(AE43,AE$5,Inputs!AD$57,Partner_Deffered_VC_Rate)</f>
        <v>0</v>
      </c>
      <c r="AF46" s="374">
        <f ca="1">-equalizationreserve(AF43,AF$5,Inputs!AE$57,Partner_Deffered_VC_Rate)</f>
        <v>0</v>
      </c>
      <c r="AG46" s="374">
        <f ca="1">-equalizationreserve(AG43,AG$5,Inputs!AF$57,Partner_Deffered_VC_Rate)</f>
        <v>0</v>
      </c>
      <c r="AH46" s="374">
        <f ca="1">-equalizationreserve(AH43,AH$5,Inputs!AG$57,Partner_Deffered_VC_Rate)</f>
        <v>0</v>
      </c>
      <c r="AI46" s="374">
        <f ca="1">-equalizationreserve(AI43,AI$5,Inputs!AH$57,Partner_Deffered_VC_Rate)</f>
        <v>0</v>
      </c>
      <c r="AJ46" s="374">
        <f ca="1">-equalizationreserve(AJ43,AJ$5,Inputs!AI$57,Partner_Deffered_VC_Rate)</f>
        <v>0</v>
      </c>
      <c r="AK46" s="374">
        <f ca="1">-equalizationreserve(AK43,AK$5,Inputs!AJ$57,Partner_Deffered_VC_Rate)</f>
        <v>0</v>
      </c>
      <c r="AL46" s="374">
        <f ca="1">-equalizationreserve(AL43,AL$5,Inputs!AK$57,Partner_Deffered_VC_Rate)</f>
        <v>0</v>
      </c>
      <c r="AM46" s="374">
        <f ca="1">-equalizationreserve(AM43,AM$5,Inputs!AL$57,Partner_Deffered_VC_Rate)</f>
        <v>0</v>
      </c>
      <c r="AN46" s="374">
        <f ca="1">-equalizationreserve(AN43,AN$5,Inputs!AM$57,Partner_Deffered_VC_Rate)</f>
        <v>0</v>
      </c>
      <c r="AO46" s="374">
        <f ca="1">-equalizationreserve(AO43,AO$5,Inputs!AN$57,Partner_Deffered_VC_Rate)</f>
        <v>0</v>
      </c>
      <c r="AP46" s="374">
        <f ca="1">-equalizationreserve(AP43,AP$5,Inputs!AO$57,Partner_Deffered_VC_Rate)</f>
        <v>0</v>
      </c>
      <c r="AQ46" s="374">
        <f ca="1">-equalizationreserve(AQ43,AQ$5,Inputs!AP$57,Partner_Deffered_VC_Rate)</f>
        <v>0</v>
      </c>
      <c r="AR46" s="374">
        <f ca="1">-equalizationreserve(AR43,AR$5,Inputs!AQ$57,Partner_Deffered_VC_Rate)</f>
        <v>0</v>
      </c>
      <c r="AS46" s="374">
        <f ca="1">-equalizationreserve(AS43,AS$5,Inputs!AR$57,Partner_Deffered_VC_Rate)</f>
        <v>0</v>
      </c>
      <c r="AT46" s="374">
        <f ca="1">-equalizationreserve(AT43,AT$5,Inputs!AS$57,Partner_Deffered_VC_Rate)</f>
        <v>0</v>
      </c>
      <c r="AU46" s="374">
        <f ca="1">-equalizationreserve(AU43,AU$5,Inputs!AT$57,Partner_Deffered_VC_Rate)</f>
        <v>0</v>
      </c>
      <c r="AV46" s="374">
        <f ca="1">-equalizationreserve(AV43,AV$5,Inputs!AU$57,Partner_Deffered_VC_Rate)</f>
        <v>0</v>
      </c>
      <c r="AW46" s="374">
        <f ca="1">-equalizationreserve(AW43,AW$5,Inputs!AV$57,Partner_Deffered_VC_Rate)</f>
        <v>0</v>
      </c>
      <c r="AX46" s="374">
        <f ca="1">-equalizationreserve(AX43,AX$5,Inputs!AW$57,Partner_Deffered_VC_Rate)</f>
        <v>0</v>
      </c>
      <c r="AY46" s="374">
        <f ca="1">-equalizationreserve(AY43,AY$5,Inputs!AX$57,Partner_Deffered_VC_Rate)</f>
        <v>0</v>
      </c>
      <c r="AZ46" s="374">
        <f ca="1">-equalizationreserve(AZ43,AZ$5,Inputs!AY$57,Partner_Deffered_VC_Rate)</f>
        <v>0</v>
      </c>
      <c r="BA46" s="374">
        <f ca="1">-equalizationreserve(BA43,BA$5,Inputs!AZ$57,Partner_Deffered_VC_Rate)</f>
        <v>0</v>
      </c>
    </row>
    <row r="47" spans="1:53">
      <c r="A47" s="375"/>
      <c r="B47" s="372" t="s">
        <v>471</v>
      </c>
      <c r="C47" s="398"/>
      <c r="D47" s="386">
        <f ca="1">-LCF(D43,D$5,Inputs!C$57,Partner_Deffered_VC_Rate,IF(Loss_Carry_Forward="Yes",1,0))</f>
        <v>0</v>
      </c>
      <c r="E47" s="386">
        <f ca="1">-LCF(E43,E$5,Inputs!D$57,Partner_Deffered_VC_Rate,IF(Loss_Carry_Forward="Yes",1,0))</f>
        <v>0</v>
      </c>
      <c r="F47" s="386">
        <f ca="1">-LCF(F43,F$5,Inputs!E$57,Partner_Deffered_VC_Rate,IF(Loss_Carry_Forward="Yes",1,0))</f>
        <v>0</v>
      </c>
      <c r="G47" s="386">
        <f ca="1">-LCF(G43,G$5,Inputs!F$57,Partner_Deffered_VC_Rate,IF(Loss_Carry_Forward="Yes",1,0))</f>
        <v>0</v>
      </c>
      <c r="H47" s="386">
        <f ca="1">-LCF(H43,H$5,Inputs!G$57,Partner_Deffered_VC_Rate,IF(Loss_Carry_Forward="Yes",1,0))</f>
        <v>0</v>
      </c>
      <c r="I47" s="386">
        <f ca="1">-LCF(I43,I$5,Inputs!H$57,Partner_Deffered_VC_Rate,IF(Loss_Carry_Forward="Yes",1,0))</f>
        <v>0</v>
      </c>
      <c r="J47" s="386">
        <f ca="1">-LCF(J43,J$5,Inputs!I$57,Partner_Deffered_VC_Rate,IF(Loss_Carry_Forward="Yes",1,0))</f>
        <v>0</v>
      </c>
      <c r="K47" s="386">
        <f ca="1">-LCF(K43,K$5,Inputs!J$57,Partner_Deffered_VC_Rate,IF(Loss_Carry_Forward="Yes",1,0))</f>
        <v>0</v>
      </c>
      <c r="L47" s="386">
        <f ca="1">-LCF(L43,L$5,Inputs!K$57,Partner_Deffered_VC_Rate,IF(Loss_Carry_Forward="Yes",1,0))</f>
        <v>0</v>
      </c>
      <c r="M47" s="386">
        <f ca="1">-LCF(M43,M$5,Inputs!L$57,Partner_Deffered_VC_Rate,IF(Loss_Carry_Forward="Yes",1,0))</f>
        <v>0</v>
      </c>
      <c r="N47" s="386">
        <f ca="1">-LCF(N43,N$5,Inputs!M$57,Partner_Deffered_VC_Rate,IF(Loss_Carry_Forward="Yes",1,0))</f>
        <v>0</v>
      </c>
      <c r="O47" s="386">
        <f ca="1">-LCF(O43,O$5,Inputs!N$57,Partner_Deffered_VC_Rate,IF(Loss_Carry_Forward="Yes",1,0))</f>
        <v>0</v>
      </c>
      <c r="P47" s="386">
        <f ca="1">-LCF(P43,P$5,Inputs!O$57,Partner_Deffered_VC_Rate,IF(Loss_Carry_Forward="Yes",1,0))</f>
        <v>0</v>
      </c>
      <c r="Q47" s="386">
        <f ca="1">-LCF(Q43,Q$5,Inputs!P$57,Partner_Deffered_VC_Rate,IF(Loss_Carry_Forward="Yes",1,0))</f>
        <v>0</v>
      </c>
      <c r="R47" s="386">
        <f ca="1">-LCF(R43,R$5,Inputs!Q$57,Partner_Deffered_VC_Rate,IF(Loss_Carry_Forward="Yes",1,0))</f>
        <v>0</v>
      </c>
      <c r="S47" s="386">
        <f ca="1">-LCF(S43,S$5,Inputs!R$57,Partner_Deffered_VC_Rate,IF(Loss_Carry_Forward="Yes",1,0))</f>
        <v>0</v>
      </c>
      <c r="T47" s="386">
        <f ca="1">-LCF(T43,T$5,Inputs!S$57,Partner_Deffered_VC_Rate,IF(Loss_Carry_Forward="Yes",1,0))</f>
        <v>0</v>
      </c>
      <c r="U47" s="386">
        <f ca="1">-LCF(U43,U$5,Inputs!T$57,Partner_Deffered_VC_Rate,IF(Loss_Carry_Forward="Yes",1,0))</f>
        <v>0</v>
      </c>
      <c r="V47" s="386">
        <f ca="1">-LCF(V43,V$5,Inputs!U$57,Partner_Deffered_VC_Rate,IF(Loss_Carry_Forward="Yes",1,0))</f>
        <v>0</v>
      </c>
      <c r="W47" s="386">
        <f ca="1">-LCF(W43,W$5,Inputs!V$57,Partner_Deffered_VC_Rate,IF(Loss_Carry_Forward="Yes",1,0))</f>
        <v>0</v>
      </c>
      <c r="X47" s="386">
        <f ca="1">-LCF(X43,X$5,Inputs!W$57,Partner_Deffered_VC_Rate,IF(Loss_Carry_Forward="Yes",1,0))</f>
        <v>0</v>
      </c>
      <c r="Y47" s="386">
        <f ca="1">-LCF(Y43,Y$5,Inputs!X$57,Partner_Deffered_VC_Rate,IF(Loss_Carry_Forward="Yes",1,0))</f>
        <v>0</v>
      </c>
      <c r="Z47" s="386">
        <f ca="1">-LCF(Z43,Z$5,Inputs!Y$57,Partner_Deffered_VC_Rate,IF(Loss_Carry_Forward="Yes",1,0))</f>
        <v>0</v>
      </c>
      <c r="AA47" s="386">
        <f ca="1">-LCF(AA43,AA$5,Inputs!Z$57,Partner_Deffered_VC_Rate,IF(Loss_Carry_Forward="Yes",1,0))</f>
        <v>0</v>
      </c>
      <c r="AB47" s="386">
        <f ca="1">-LCF(AB43,AB$5,Inputs!AA$57,Partner_Deffered_VC_Rate,IF(Loss_Carry_Forward="Yes",1,0))</f>
        <v>0</v>
      </c>
      <c r="AC47" s="386">
        <f ca="1">-LCF(AC43,AC$5,Inputs!AB$57,Partner_Deffered_VC_Rate,IF(Loss_Carry_Forward="Yes",1,0))</f>
        <v>0</v>
      </c>
      <c r="AD47" s="386">
        <f ca="1">-LCF(AD43,AD$5,Inputs!AC$57,Partner_Deffered_VC_Rate,IF(Loss_Carry_Forward="Yes",1,0))</f>
        <v>0</v>
      </c>
      <c r="AE47" s="386">
        <f ca="1">-LCF(AE43,AE$5,Inputs!AD$57,Partner_Deffered_VC_Rate,IF(Loss_Carry_Forward="Yes",1,0))</f>
        <v>0</v>
      </c>
      <c r="AF47" s="386">
        <f ca="1">-LCF(AF43,AF$5,Inputs!AE$57,Partner_Deffered_VC_Rate,IF(Loss_Carry_Forward="Yes",1,0))</f>
        <v>0</v>
      </c>
      <c r="AG47" s="386">
        <f ca="1">-LCF(AG43,AG$5,Inputs!AF$57,Partner_Deffered_VC_Rate,IF(Loss_Carry_Forward="Yes",1,0))</f>
        <v>0</v>
      </c>
      <c r="AH47" s="386">
        <f ca="1">-LCF(AH43,AH$5,Inputs!AG$57,Partner_Deffered_VC_Rate,IF(Loss_Carry_Forward="Yes",1,0))</f>
        <v>0</v>
      </c>
      <c r="AI47" s="386">
        <f ca="1">-LCF(AI43,AI$5,Inputs!AH$57,Partner_Deffered_VC_Rate,IF(Loss_Carry_Forward="Yes",1,0))</f>
        <v>0</v>
      </c>
      <c r="AJ47" s="386">
        <f ca="1">-LCF(AJ43,AJ$5,Inputs!AI$57,Partner_Deffered_VC_Rate,IF(Loss_Carry_Forward="Yes",1,0))</f>
        <v>0</v>
      </c>
      <c r="AK47" s="386">
        <f ca="1">-LCF(AK43,AK$5,Inputs!AJ$57,Partner_Deffered_VC_Rate,IF(Loss_Carry_Forward="Yes",1,0))</f>
        <v>0</v>
      </c>
      <c r="AL47" s="386">
        <f ca="1">-LCF(AL43,AL$5,Inputs!AK$57,Partner_Deffered_VC_Rate,IF(Loss_Carry_Forward="Yes",1,0))</f>
        <v>0</v>
      </c>
      <c r="AM47" s="386">
        <f ca="1">-LCF(AM43,AM$5,Inputs!AL$57,Partner_Deffered_VC_Rate,IF(Loss_Carry_Forward="Yes",1,0))</f>
        <v>0</v>
      </c>
      <c r="AN47" s="386">
        <f ca="1">-LCF(AN43,AN$5,Inputs!AM$57,Partner_Deffered_VC_Rate,IF(Loss_Carry_Forward="Yes",1,0))</f>
        <v>0</v>
      </c>
      <c r="AO47" s="386">
        <f ca="1">-LCF(AO43,AO$5,Inputs!AN$57,Partner_Deffered_VC_Rate,IF(Loss_Carry_Forward="Yes",1,0))</f>
        <v>0</v>
      </c>
      <c r="AP47" s="386">
        <f ca="1">-LCF(AP43,AP$5,Inputs!AO$57,Partner_Deffered_VC_Rate,IF(Loss_Carry_Forward="Yes",1,0))</f>
        <v>0</v>
      </c>
      <c r="AQ47" s="386">
        <f ca="1">-LCF(AQ43,AQ$5,Inputs!AP$57,Partner_Deffered_VC_Rate,IF(Loss_Carry_Forward="Yes",1,0))</f>
        <v>0</v>
      </c>
      <c r="AR47" s="386">
        <f ca="1">-LCF(AR43,AR$5,Inputs!AQ$57,Partner_Deffered_VC_Rate,IF(Loss_Carry_Forward="Yes",1,0))</f>
        <v>0</v>
      </c>
      <c r="AS47" s="386">
        <f ca="1">-LCF(AS43,AS$5,Inputs!AR$57,Partner_Deffered_VC_Rate,IF(Loss_Carry_Forward="Yes",1,0))</f>
        <v>0</v>
      </c>
      <c r="AT47" s="386">
        <f ca="1">-LCF(AT43,AT$5,Inputs!AS$57,Partner_Deffered_VC_Rate,IF(Loss_Carry_Forward="Yes",1,0))</f>
        <v>0</v>
      </c>
      <c r="AU47" s="386">
        <f ca="1">-LCF(AU43,AU$5,Inputs!AT$57,Partner_Deffered_VC_Rate,IF(Loss_Carry_Forward="Yes",1,0))</f>
        <v>0</v>
      </c>
      <c r="AV47" s="386">
        <f ca="1">-LCF(AV43,AV$5,Inputs!AU$57,Partner_Deffered_VC_Rate,IF(Loss_Carry_Forward="Yes",1,0))</f>
        <v>0</v>
      </c>
      <c r="AW47" s="386">
        <f ca="1">-LCF(AW43,AW$5,Inputs!AV$57,Partner_Deffered_VC_Rate,IF(Loss_Carry_Forward="Yes",1,0))</f>
        <v>0</v>
      </c>
      <c r="AX47" s="386">
        <f ca="1">-LCF(AX43,AX$5,Inputs!AW$57,Partner_Deffered_VC_Rate,IF(Loss_Carry_Forward="Yes",1,0))</f>
        <v>0</v>
      </c>
      <c r="AY47" s="386">
        <f ca="1">-LCF(AY43,AY$5,Inputs!AX$57,Partner_Deffered_VC_Rate,IF(Loss_Carry_Forward="Yes",1,0))</f>
        <v>0</v>
      </c>
      <c r="AZ47" s="386">
        <f ca="1">-LCF(AZ43,AZ$5,Inputs!AY$57,Partner_Deffered_VC_Rate,IF(Loss_Carry_Forward="Yes",1,0))</f>
        <v>0</v>
      </c>
      <c r="BA47" s="386">
        <f ca="1">-LCF(BA43,BA$5,Inputs!AZ$57,Partner_Deffered_VC_Rate,IF(Loss_Carry_Forward="Yes",1,0))</f>
        <v>0</v>
      </c>
    </row>
    <row r="48" spans="1:53" s="380" customFormat="1" ht="18.75">
      <c r="A48" s="1003" t="s">
        <v>479</v>
      </c>
      <c r="B48" s="1004"/>
      <c r="C48" s="401"/>
      <c r="D48" s="379">
        <f ca="1">MAX(0,SUM(D33:D39),SUM(D41:D47))</f>
        <v>0</v>
      </c>
      <c r="E48" s="379">
        <f t="shared" ref="E48:AI48" ca="1" si="22">MAX(0,SUM(E33:E39),SUM(E41:E47))</f>
        <v>0</v>
      </c>
      <c r="F48" s="379">
        <f t="shared" ca="1" si="22"/>
        <v>0</v>
      </c>
      <c r="G48" s="379">
        <f t="shared" ca="1" si="22"/>
        <v>0</v>
      </c>
      <c r="H48" s="379">
        <f t="shared" ca="1" si="22"/>
        <v>0</v>
      </c>
      <c r="I48" s="379">
        <f t="shared" ca="1" si="22"/>
        <v>0</v>
      </c>
      <c r="J48" s="379">
        <f t="shared" ca="1" si="22"/>
        <v>0</v>
      </c>
      <c r="K48" s="379">
        <f t="shared" ca="1" si="22"/>
        <v>0</v>
      </c>
      <c r="L48" s="379">
        <f t="shared" ca="1" si="22"/>
        <v>0</v>
      </c>
      <c r="M48" s="379">
        <f t="shared" ca="1" si="22"/>
        <v>0</v>
      </c>
      <c r="N48" s="379">
        <f t="shared" ca="1" si="22"/>
        <v>0</v>
      </c>
      <c r="O48" s="379">
        <f t="shared" ca="1" si="22"/>
        <v>0</v>
      </c>
      <c r="P48" s="379">
        <f t="shared" ca="1" si="22"/>
        <v>0</v>
      </c>
      <c r="Q48" s="379">
        <f t="shared" ca="1" si="22"/>
        <v>0</v>
      </c>
      <c r="R48" s="379">
        <f t="shared" ca="1" si="22"/>
        <v>0</v>
      </c>
      <c r="S48" s="379">
        <f t="shared" ca="1" si="22"/>
        <v>0</v>
      </c>
      <c r="T48" s="379">
        <f t="shared" ca="1" si="22"/>
        <v>0</v>
      </c>
      <c r="U48" s="379">
        <f t="shared" ca="1" si="22"/>
        <v>0</v>
      </c>
      <c r="V48" s="379">
        <f t="shared" ca="1" si="22"/>
        <v>0</v>
      </c>
      <c r="W48" s="379">
        <f t="shared" ca="1" si="22"/>
        <v>0</v>
      </c>
      <c r="X48" s="379">
        <f t="shared" ca="1" si="22"/>
        <v>0</v>
      </c>
      <c r="Y48" s="379">
        <f t="shared" ca="1" si="22"/>
        <v>0</v>
      </c>
      <c r="Z48" s="379">
        <f t="shared" ca="1" si="22"/>
        <v>0</v>
      </c>
      <c r="AA48" s="379">
        <f t="shared" ca="1" si="22"/>
        <v>0</v>
      </c>
      <c r="AB48" s="379">
        <f t="shared" ca="1" si="22"/>
        <v>0</v>
      </c>
      <c r="AC48" s="379">
        <f t="shared" ca="1" si="22"/>
        <v>0</v>
      </c>
      <c r="AD48" s="379">
        <f t="shared" ca="1" si="22"/>
        <v>0</v>
      </c>
      <c r="AE48" s="379">
        <f t="shared" ca="1" si="22"/>
        <v>0</v>
      </c>
      <c r="AF48" s="379">
        <f t="shared" ca="1" si="22"/>
        <v>0</v>
      </c>
      <c r="AG48" s="379">
        <f t="shared" ca="1" si="22"/>
        <v>0</v>
      </c>
      <c r="AH48" s="379">
        <f t="shared" ca="1" si="22"/>
        <v>0</v>
      </c>
      <c r="AI48" s="379">
        <f t="shared" ca="1" si="22"/>
        <v>0</v>
      </c>
      <c r="AJ48" s="379">
        <f t="shared" ref="AJ48:BA48" ca="1" si="23">MAX(0,SUM(AJ33:AJ39),SUM(AJ41:AJ47))</f>
        <v>0</v>
      </c>
      <c r="AK48" s="379">
        <f t="shared" ca="1" si="23"/>
        <v>0</v>
      </c>
      <c r="AL48" s="379">
        <f t="shared" ca="1" si="23"/>
        <v>0</v>
      </c>
      <c r="AM48" s="379">
        <f t="shared" ca="1" si="23"/>
        <v>0</v>
      </c>
      <c r="AN48" s="379">
        <f t="shared" ca="1" si="23"/>
        <v>0</v>
      </c>
      <c r="AO48" s="379">
        <f t="shared" ca="1" si="23"/>
        <v>0</v>
      </c>
      <c r="AP48" s="379">
        <f t="shared" ca="1" si="23"/>
        <v>0</v>
      </c>
      <c r="AQ48" s="379">
        <f t="shared" ca="1" si="23"/>
        <v>0</v>
      </c>
      <c r="AR48" s="379">
        <f t="shared" ca="1" si="23"/>
        <v>0</v>
      </c>
      <c r="AS48" s="379">
        <f t="shared" ca="1" si="23"/>
        <v>0</v>
      </c>
      <c r="AT48" s="379">
        <f t="shared" ca="1" si="23"/>
        <v>0</v>
      </c>
      <c r="AU48" s="379">
        <f t="shared" ca="1" si="23"/>
        <v>0</v>
      </c>
      <c r="AV48" s="379">
        <f t="shared" ca="1" si="23"/>
        <v>0</v>
      </c>
      <c r="AW48" s="379">
        <f t="shared" ca="1" si="23"/>
        <v>0</v>
      </c>
      <c r="AX48" s="379">
        <f t="shared" ca="1" si="23"/>
        <v>0</v>
      </c>
      <c r="AY48" s="379">
        <f t="shared" ca="1" si="23"/>
        <v>0</v>
      </c>
      <c r="AZ48" s="379">
        <f t="shared" ca="1" si="23"/>
        <v>0</v>
      </c>
      <c r="BA48" s="379">
        <f t="shared" ca="1" si="23"/>
        <v>0</v>
      </c>
    </row>
    <row r="49" spans="1:53">
      <c r="A49" s="351"/>
      <c r="B49" s="286"/>
      <c r="C49" s="381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/>
      <c r="Z49" s="286"/>
      <c r="AA49" s="286"/>
      <c r="AB49" s="286"/>
      <c r="AC49" s="286"/>
      <c r="AD49" s="286"/>
      <c r="AE49" s="286"/>
      <c r="AF49" s="286"/>
      <c r="AG49" s="286"/>
      <c r="AH49" s="286"/>
      <c r="AI49" s="286"/>
      <c r="AJ49" s="286"/>
      <c r="AK49" s="286"/>
      <c r="AL49" s="286"/>
      <c r="AM49" s="286"/>
      <c r="AN49" s="286"/>
      <c r="AO49" s="286"/>
      <c r="AP49" s="286"/>
      <c r="AQ49" s="286"/>
      <c r="AR49" s="286"/>
      <c r="AS49" s="286"/>
      <c r="AT49" s="286"/>
      <c r="AU49" s="286"/>
      <c r="AV49" s="286"/>
      <c r="AW49" s="286"/>
      <c r="AX49" s="286"/>
      <c r="AY49" s="286"/>
      <c r="AZ49" s="286"/>
      <c r="BA49" s="383"/>
    </row>
    <row r="50" spans="1:53">
      <c r="A50" s="364" t="s">
        <v>480</v>
      </c>
      <c r="B50" s="364"/>
      <c r="C50" s="390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/>
      <c r="Z50" s="286"/>
      <c r="AA50" s="286"/>
      <c r="AB50" s="286"/>
      <c r="AC50" s="286"/>
      <c r="AD50" s="286"/>
      <c r="AE50" s="286"/>
      <c r="AF50" s="286"/>
      <c r="AG50" s="286"/>
      <c r="AH50" s="286"/>
      <c r="AI50" s="286"/>
      <c r="AJ50" s="286"/>
      <c r="AK50" s="286"/>
      <c r="AL50" s="286"/>
      <c r="AM50" s="286"/>
      <c r="AN50" s="286"/>
      <c r="AO50" s="286"/>
      <c r="AP50" s="286"/>
      <c r="AQ50" s="286"/>
      <c r="AR50" s="286"/>
      <c r="AS50" s="286"/>
      <c r="AT50" s="286"/>
      <c r="AU50" s="286"/>
      <c r="AV50" s="286"/>
      <c r="AW50" s="286"/>
      <c r="AX50" s="286"/>
      <c r="AY50" s="286"/>
      <c r="AZ50" s="286"/>
      <c r="BA50" s="286"/>
    </row>
    <row r="51" spans="1:53">
      <c r="A51" s="402"/>
      <c r="B51" s="403" t="s">
        <v>481</v>
      </c>
      <c r="C51" s="393">
        <f>'Shock parameters'!E18</f>
        <v>0.1</v>
      </c>
      <c r="D51" s="399">
        <f ca="1">SUMPRODUCT(POWER((1+OFFSET('helper calculation'!D4:$AZ$4,D3-1,0)),-D3:$AZ$3-1+D3),Inputs!C60:$AY$60,E7:$BA$7,OFFSET('helper calculation'!E64:$BA$64,D3-1,0))*$C$51</f>
        <v>0</v>
      </c>
      <c r="E51" s="399">
        <f ca="1">SUMPRODUCT(POWER((1+OFFSET('helper calculation'!E4:$AZ$4,E3-1,0)),-E3:$AZ$3-1+E3),Inputs!D60:$AY$60,F7:$BA$7,OFFSET('helper calculation'!F64:$BA$64,E3-1,0))*$C$51</f>
        <v>0</v>
      </c>
      <c r="F51" s="399">
        <f ca="1">SUMPRODUCT(POWER((1+OFFSET('helper calculation'!F4:$AZ$4,F3-1,0)),-F3:$AZ$3-1+F3),Inputs!E60:$AY$60,G7:$BA$7,OFFSET('helper calculation'!G64:$BA$64,F3-1,0))*$C$51</f>
        <v>0</v>
      </c>
      <c r="G51" s="399">
        <f ca="1">SUMPRODUCT(POWER((1+OFFSET('helper calculation'!G4:$AZ$4,G3-1,0)),-G3:$AZ$3-1+G3),Inputs!F60:$AY$60,H7:$BA$7,OFFSET('helper calculation'!H64:$BA$64,G3-1,0))*$C$51</f>
        <v>0</v>
      </c>
      <c r="H51" s="399">
        <f ca="1">SUMPRODUCT(POWER((1+OFFSET('helper calculation'!H4:$AZ$4,H3-1,0)),-H3:$AZ$3-1+H3),Inputs!G60:$AY$60,I7:$BA$7,OFFSET('helper calculation'!I64:$BA$64,H3-1,0))*$C$51</f>
        <v>0</v>
      </c>
      <c r="I51" s="399">
        <f ca="1">SUMPRODUCT(POWER((1+OFFSET('helper calculation'!I4:$AZ$4,I3-1,0)),-I3:$AZ$3-1+I3),Inputs!H60:$AY$60,J7:$BA$7,OFFSET('helper calculation'!J64:$BA$64,I3-1,0))*$C$51</f>
        <v>0</v>
      </c>
      <c r="J51" s="399">
        <f ca="1">SUMPRODUCT(POWER((1+OFFSET('helper calculation'!J4:$AZ$4,J3-1,0)),-J3:$AZ$3-1+J3),Inputs!I60:$AY$60,K7:$BA$7,OFFSET('helper calculation'!K64:$BA$64,J3-1,0))*$C$51</f>
        <v>0</v>
      </c>
      <c r="K51" s="399">
        <f ca="1">SUMPRODUCT(POWER((1+OFFSET('helper calculation'!K4:$AZ$4,K3-1,0)),-K3:$AZ$3-1+K3),Inputs!J60:$AY$60,L7:$BA$7,OFFSET('helper calculation'!L64:$BA$64,K3-1,0))*$C$51</f>
        <v>0</v>
      </c>
      <c r="L51" s="399">
        <f ca="1">SUMPRODUCT(POWER((1+OFFSET('helper calculation'!L4:$AZ$4,L3-1,0)),-L3:$AZ$3-1+L3),Inputs!K60:$AY$60,M7:$BA$7,OFFSET('helper calculation'!M64:$BA$64,L3-1,0))*$C$51</f>
        <v>0</v>
      </c>
      <c r="M51" s="399">
        <f ca="1">SUMPRODUCT(POWER((1+OFFSET('helper calculation'!M4:$AZ$4,M3-1,0)),-M3:$AZ$3-1+M3),Inputs!L60:$AY$60,N7:$BA$7,OFFSET('helper calculation'!N64:$BA$64,M3-1,0))*$C$51</f>
        <v>0</v>
      </c>
      <c r="N51" s="399">
        <f ca="1">SUMPRODUCT(POWER((1+OFFSET('helper calculation'!N4:$AZ$4,N3-1,0)),-N3:$AZ$3-1+N3),Inputs!M60:$AY$60,O7:$BA$7,OFFSET('helper calculation'!O64:$BA$64,N3-1,0))*$C$51</f>
        <v>0</v>
      </c>
      <c r="O51" s="399">
        <f ca="1">SUMPRODUCT(POWER((1+OFFSET('helper calculation'!O4:$AZ$4,O3-1,0)),-O3:$AZ$3-1+O3),Inputs!N60:$AY$60,P7:$BA$7,OFFSET('helper calculation'!P64:$BA$64,O3-1,0))*$C$51</f>
        <v>0</v>
      </c>
      <c r="P51" s="399">
        <f ca="1">SUMPRODUCT(POWER((1+OFFSET('helper calculation'!P4:$AZ$4,P3-1,0)),-P3:$AZ$3-1+P3),Inputs!O60:$AY$60,Q7:$BA$7,OFFSET('helper calculation'!Q64:$BA$64,P3-1,0))*$C$51</f>
        <v>0</v>
      </c>
      <c r="Q51" s="399">
        <f ca="1">SUMPRODUCT(POWER((1+OFFSET('helper calculation'!Q4:$AZ$4,Q3-1,0)),-Q3:$AZ$3-1+Q3),Inputs!P60:$AY$60,R7:$BA$7,OFFSET('helper calculation'!R64:$BA$64,Q3-1,0))*$C$51</f>
        <v>0</v>
      </c>
      <c r="R51" s="399">
        <f ca="1">SUMPRODUCT(POWER((1+OFFSET('helper calculation'!R4:$AZ$4,R3-1,0)),-R3:$AZ$3-1+R3),Inputs!Q60:$AY$60,S7:$BA$7,OFFSET('helper calculation'!S64:$BA$64,R3-1,0))*$C$51</f>
        <v>0</v>
      </c>
      <c r="S51" s="399">
        <f ca="1">SUMPRODUCT(POWER((1+OFFSET('helper calculation'!S4:$AZ$4,S3-1,0)),-S3:$AZ$3-1+S3),Inputs!R60:$AY$60,T7:$BA$7,OFFSET('helper calculation'!T64:$BA$64,S3-1,0))*$C$51</f>
        <v>0</v>
      </c>
      <c r="T51" s="399">
        <f ca="1">SUMPRODUCT(POWER((1+OFFSET('helper calculation'!T4:$AZ$4,T3-1,0)),-T3:$AZ$3-1+T3),Inputs!S60:$AY$60,U7:$BA$7,OFFSET('helper calculation'!U64:$BA$64,T3-1,0))*$C$51</f>
        <v>0</v>
      </c>
      <c r="U51" s="399">
        <f ca="1">SUMPRODUCT(POWER((1+OFFSET('helper calculation'!U4:$AZ$4,U3-1,0)),-U3:$AZ$3-1+U3),Inputs!T60:$AY$60,V7:$BA$7,OFFSET('helper calculation'!V64:$BA$64,U3-1,0))*$C$51</f>
        <v>0</v>
      </c>
      <c r="V51" s="399">
        <f ca="1">SUMPRODUCT(POWER((1+OFFSET('helper calculation'!V4:$AZ$4,V3-1,0)),-V3:$AZ$3-1+V3),Inputs!U60:$AY$60,W7:$BA$7,OFFSET('helper calculation'!W64:$BA$64,V3-1,0))*$C$51</f>
        <v>0</v>
      </c>
      <c r="W51" s="399">
        <f ca="1">SUMPRODUCT(POWER((1+OFFSET('helper calculation'!W4:$AZ$4,W3-1,0)),-W3:$AZ$3-1+W3),Inputs!V60:$AY$60,X7:$BA$7,OFFSET('helper calculation'!X64:$BA$64,W3-1,0))*$C$51</f>
        <v>0</v>
      </c>
      <c r="X51" s="399">
        <f ca="1">SUMPRODUCT(POWER((1+OFFSET('helper calculation'!X4:$AZ$4,X3-1,0)),-X3:$AZ$3-1+X3),Inputs!W60:$AY$60,Y7:$BA$7,OFFSET('helper calculation'!Y64:$BA$64,X3-1,0))*$C$51</f>
        <v>0</v>
      </c>
      <c r="Y51" s="399">
        <f ca="1">SUMPRODUCT(POWER((1+OFFSET('helper calculation'!Y4:$AZ$4,Y3-1,0)),-Y3:$AZ$3-1+Y3),Inputs!X60:$AY$60,Z7:$BA$7,OFFSET('helper calculation'!Z64:$BA$64,Y3-1,0))*$C$51</f>
        <v>0</v>
      </c>
      <c r="Z51" s="399">
        <f ca="1">SUMPRODUCT(POWER((1+OFFSET('helper calculation'!Z4:$AZ$4,Z3-1,0)),-Z3:$AZ$3-1+Z3),Inputs!Y60:$AY$60,AA7:$BA$7,OFFSET('helper calculation'!AA64:$BA$64,Z3-1,0))*$C$51</f>
        <v>0</v>
      </c>
      <c r="AA51" s="399">
        <f ca="1">SUMPRODUCT(POWER((1+OFFSET('helper calculation'!AA4:$AZ$4,AA3-1,0)),-AA3:$AZ$3-1+AA3),Inputs!Z60:$AY$60,AB7:$BA$7,OFFSET('helper calculation'!AB64:$BA$64,AA3-1,0))*$C$51</f>
        <v>0</v>
      </c>
      <c r="AB51" s="399">
        <f ca="1">SUMPRODUCT(POWER((1+OFFSET('helper calculation'!AB4:$AZ$4,AB3-1,0)),-AB3:$AZ$3-1+AB3),Inputs!AA60:$AY$60,AC7:$BA$7,OFFSET('helper calculation'!AC64:$BA$64,AB3-1,0))*$C$51</f>
        <v>0</v>
      </c>
      <c r="AC51" s="399">
        <f ca="1">SUMPRODUCT(POWER((1+OFFSET('helper calculation'!AC4:$AZ$4,AC3-1,0)),-AC3:$AZ$3-1+AC3),Inputs!AB60:$AY$60,AD7:$BA$7,OFFSET('helper calculation'!AD64:$BA$64,AC3-1,0))*$C$51</f>
        <v>0</v>
      </c>
      <c r="AD51" s="399">
        <f ca="1">SUMPRODUCT(POWER((1+OFFSET('helper calculation'!AD4:$AZ$4,AD3-1,0)),-AD3:$AZ$3-1+AD3),Inputs!AC60:$AY$60,AE7:$BA$7,OFFSET('helper calculation'!AE64:$BA$64,AD3-1,0))*$C$51</f>
        <v>0</v>
      </c>
      <c r="AE51" s="399">
        <f ca="1">SUMPRODUCT(POWER((1+OFFSET('helper calculation'!AE4:$AZ$4,AE3-1,0)),-AE3:$AZ$3-1+AE3),Inputs!AD60:$AY$60,AF7:$BA$7,OFFSET('helper calculation'!AF64:$BA$64,AE3-1,0))*$C$51</f>
        <v>0</v>
      </c>
      <c r="AF51" s="399">
        <f ca="1">SUMPRODUCT(POWER((1+OFFSET('helper calculation'!AF4:$AZ$4,AF3-1,0)),-AF3:$AZ$3-1+AF3),Inputs!AE60:$AY$60,AG7:$BA$7,OFFSET('helper calculation'!AG64:$BA$64,AF3-1,0))*$C$51</f>
        <v>0</v>
      </c>
      <c r="AG51" s="399">
        <f ca="1">SUMPRODUCT(POWER((1+OFFSET('helper calculation'!AG4:$AZ$4,AG3-1,0)),-AG3:$AZ$3-1+AG3),Inputs!AF60:$AY$60,AH7:$BA$7,OFFSET('helper calculation'!AH64:$BA$64,AG3-1,0))*$C$51</f>
        <v>0</v>
      </c>
      <c r="AH51" s="399">
        <f ca="1">SUMPRODUCT(POWER((1+OFFSET('helper calculation'!AH4:$AZ$4,AH3-1,0)),-AH3:$AZ$3-1+AH3),Inputs!AG60:$AY$60,AI7:$BA$7,OFFSET('helper calculation'!AI64:$BA$64,AH3-1,0))*$C$51</f>
        <v>0</v>
      </c>
      <c r="AI51" s="399">
        <f ca="1">SUMPRODUCT(POWER((1+OFFSET('helper calculation'!AI4:$AZ$4,AI3-1,0)),-AI3:$AZ$3-1+AI3),Inputs!AH60:$AY$60,AJ7:$BA$7,OFFSET('helper calculation'!AJ64:$BA$64,AI3-1,0))*$C$51</f>
        <v>0</v>
      </c>
      <c r="AJ51" s="399">
        <f ca="1">SUMPRODUCT(POWER((1+OFFSET('helper calculation'!AJ4:$AZ$4,AJ3-1,0)),-AJ3:$AZ$3-1+AJ3),Inputs!AI60:$AY$60,AK7:$BA$7,OFFSET('helper calculation'!AK64:$BA$64,AJ3-1,0))*$C$51</f>
        <v>0</v>
      </c>
      <c r="AK51" s="399">
        <f ca="1">SUMPRODUCT(POWER((1+OFFSET('helper calculation'!AK4:$AZ$4,AK3-1,0)),-AK3:$AZ$3-1+AK3),Inputs!AJ60:$AY$60,AL7:$BA$7,OFFSET('helper calculation'!AL64:$BA$64,AK3-1,0))*$C$51</f>
        <v>0</v>
      </c>
      <c r="AL51" s="399">
        <f ca="1">SUMPRODUCT(POWER((1+OFFSET('helper calculation'!AL4:$AZ$4,AL3-1,0)),-AL3:$AZ$3-1+AL3),Inputs!AK60:$AY$60,AM7:$BA$7,OFFSET('helper calculation'!AM64:$BA$64,AL3-1,0))*$C$51</f>
        <v>0</v>
      </c>
      <c r="AM51" s="399">
        <f ca="1">SUMPRODUCT(POWER((1+OFFSET('helper calculation'!AM4:$AZ$4,AM3-1,0)),-AM3:$AZ$3-1+AM3),Inputs!AL60:$AY$60,AN7:$BA$7,OFFSET('helper calculation'!AN64:$BA$64,AM3-1,0))*$C$51</f>
        <v>0</v>
      </c>
      <c r="AN51" s="399">
        <f ca="1">SUMPRODUCT(POWER((1+OFFSET('helper calculation'!AN4:$AZ$4,AN3-1,0)),-AN3:$AZ$3-1+AN3),Inputs!AM60:$AY$60,AO7:$BA$7,OFFSET('helper calculation'!AO64:$BA$64,AN3-1,0))*$C$51</f>
        <v>0</v>
      </c>
      <c r="AO51" s="399">
        <f ca="1">SUMPRODUCT(POWER((1+OFFSET('helper calculation'!AO4:$AZ$4,AO3-1,0)),-AO3:$AZ$3-1+AO3),Inputs!AN60:$AY$60,AP7:$BA$7,OFFSET('helper calculation'!AP64:$BA$64,AO3-1,0))*$C$51</f>
        <v>0</v>
      </c>
      <c r="AP51" s="399">
        <f ca="1">SUMPRODUCT(POWER((1+OFFSET('helper calculation'!AP4:$AZ$4,AP3-1,0)),-AP3:$AZ$3-1+AP3),Inputs!AO60:$AY$60,AQ7:$BA$7,OFFSET('helper calculation'!AQ64:$BA$64,AP3-1,0))*$C$51</f>
        <v>0</v>
      </c>
      <c r="AQ51" s="399">
        <f ca="1">SUMPRODUCT(POWER((1+OFFSET('helper calculation'!AQ4:$AZ$4,AQ3-1,0)),-AQ3:$AZ$3-1+AQ3),Inputs!AP60:$AY$60,AR7:$BA$7,OFFSET('helper calculation'!AR64:$BA$64,AQ3-1,0))*$C$51</f>
        <v>0</v>
      </c>
      <c r="AR51" s="399">
        <f ca="1">SUMPRODUCT(POWER((1+OFFSET('helper calculation'!AR4:$AZ$4,AR3-1,0)),-AR3:$AZ$3-1+AR3),Inputs!AQ60:$AY$60,AS7:$BA$7,OFFSET('helper calculation'!AS64:$BA$64,AR3-1,0))*$C$51</f>
        <v>0</v>
      </c>
      <c r="AS51" s="399">
        <f ca="1">SUMPRODUCT(POWER((1+OFFSET('helper calculation'!AS4:$AZ$4,AS3-1,0)),-AS3:$AZ$3-1+AS3),Inputs!AR60:$AY$60,AT7:$BA$7,OFFSET('helper calculation'!AT64:$BA$64,AS3-1,0))*$C$51</f>
        <v>0</v>
      </c>
      <c r="AT51" s="399">
        <f ca="1">SUMPRODUCT(POWER((1+OFFSET('helper calculation'!AT4:$AZ$4,AT3-1,0)),-AT3:$AZ$3-1+AT3),Inputs!AS60:$AY$60,AU7:$BA$7,OFFSET('helper calculation'!AU64:$BA$64,AT3-1,0))*$C$51</f>
        <v>0</v>
      </c>
      <c r="AU51" s="399">
        <f ca="1">SUMPRODUCT(POWER((1+OFFSET('helper calculation'!AU4:$AZ$4,AU3-1,0)),-AU3:$AZ$3-1+AU3),Inputs!AT60:$AY$60,AV7:$BA$7,OFFSET('helper calculation'!AV64:$BA$64,AU3-1,0))*$C$51</f>
        <v>0</v>
      </c>
      <c r="AV51" s="399">
        <f ca="1">SUMPRODUCT(POWER((1+OFFSET('helper calculation'!AV4:$AZ$4,AV3-1,0)),-AV3:$AZ$3-1+AV3),Inputs!AU60:$AY$60,AW7:$BA$7,OFFSET('helper calculation'!AW64:$BA$64,AV3-1,0))*$C$51</f>
        <v>0</v>
      </c>
      <c r="AW51" s="399">
        <f ca="1">SUMPRODUCT(POWER((1+OFFSET('helper calculation'!AW4:$AZ$4,AW3-1,0)),-AW3:$AZ$3-1+AW3),Inputs!AV60:$AY$60,AX7:$BA$7,OFFSET('helper calculation'!AX64:$BA$64,AW3-1,0))*$C$51</f>
        <v>0</v>
      </c>
      <c r="AX51" s="399">
        <f ca="1">SUMPRODUCT(POWER((1+OFFSET('helper calculation'!AX4:$AZ$4,AX3-1,0)),-AX3:$AZ$3-1+AX3),Inputs!AW60:$AY$60,AY7:$BA$7,OFFSET('helper calculation'!AY64:$BA$64,AX3-1,0))*$C$51</f>
        <v>0</v>
      </c>
      <c r="AY51" s="399">
        <f ca="1">SUMPRODUCT(POWER((1+OFFSET('helper calculation'!AY4:$AZ$4,AY3-1,0)),-AY3:$AZ$3-1+AY3),Inputs!AX60:$AY$60,AZ7:$BA$7,OFFSET('helper calculation'!AZ64:$BA$64,AY3-1,0))*$C$51</f>
        <v>0</v>
      </c>
      <c r="AZ51" s="399">
        <f ca="1">SUMPRODUCT(POWER((1+OFFSET('helper calculation'!AZ4:$AZ$4,AZ3-1,0)),-AZ3:$AZ$3-1+AZ3),Inputs!AY60:$AY$60,BA7:$BA$7,OFFSET('helper calculation'!BA64:$BA$64,AZ3-1,0))*$C$51</f>
        <v>0</v>
      </c>
      <c r="BA51" s="399">
        <f ca="1">SUMPRODUCT(POWER((1+OFFSET('helper calculation'!$AZ4:BA$4,BA3-1,0)),-$AZ3:BA$3-1+BA3),Inputs!$AY60:AZ$60,$BA7:BB$7,OFFSET('helper calculation'!$BA64:BB$64,BA3-1,0))*$C$51</f>
        <v>0</v>
      </c>
    </row>
    <row r="52" spans="1:53" s="380" customFormat="1" ht="18.75">
      <c r="A52" s="1003" t="s">
        <v>482</v>
      </c>
      <c r="B52" s="1004"/>
      <c r="C52" s="401"/>
      <c r="D52" s="379">
        <f t="shared" ref="D52:BA52" ca="1" si="24">SUM(D51:D51)</f>
        <v>0</v>
      </c>
      <c r="E52" s="379">
        <f t="shared" ca="1" si="24"/>
        <v>0</v>
      </c>
      <c r="F52" s="379">
        <f t="shared" ca="1" si="24"/>
        <v>0</v>
      </c>
      <c r="G52" s="379">
        <f t="shared" ca="1" si="24"/>
        <v>0</v>
      </c>
      <c r="H52" s="379">
        <f t="shared" ca="1" si="24"/>
        <v>0</v>
      </c>
      <c r="I52" s="379">
        <f t="shared" ca="1" si="24"/>
        <v>0</v>
      </c>
      <c r="J52" s="379">
        <f t="shared" ca="1" si="24"/>
        <v>0</v>
      </c>
      <c r="K52" s="379">
        <f t="shared" ca="1" si="24"/>
        <v>0</v>
      </c>
      <c r="L52" s="379">
        <f t="shared" ca="1" si="24"/>
        <v>0</v>
      </c>
      <c r="M52" s="379">
        <f t="shared" ca="1" si="24"/>
        <v>0</v>
      </c>
      <c r="N52" s="379">
        <f t="shared" ca="1" si="24"/>
        <v>0</v>
      </c>
      <c r="O52" s="379">
        <f t="shared" ca="1" si="24"/>
        <v>0</v>
      </c>
      <c r="P52" s="379">
        <f t="shared" ca="1" si="24"/>
        <v>0</v>
      </c>
      <c r="Q52" s="379">
        <f t="shared" ca="1" si="24"/>
        <v>0</v>
      </c>
      <c r="R52" s="379">
        <f t="shared" ca="1" si="24"/>
        <v>0</v>
      </c>
      <c r="S52" s="379">
        <f t="shared" ca="1" si="24"/>
        <v>0</v>
      </c>
      <c r="T52" s="379">
        <f t="shared" ca="1" si="24"/>
        <v>0</v>
      </c>
      <c r="U52" s="379">
        <f t="shared" ca="1" si="24"/>
        <v>0</v>
      </c>
      <c r="V52" s="379">
        <f t="shared" ca="1" si="24"/>
        <v>0</v>
      </c>
      <c r="W52" s="379">
        <f t="shared" ca="1" si="24"/>
        <v>0</v>
      </c>
      <c r="X52" s="379">
        <f t="shared" ca="1" si="24"/>
        <v>0</v>
      </c>
      <c r="Y52" s="379">
        <f t="shared" ca="1" si="24"/>
        <v>0</v>
      </c>
      <c r="Z52" s="379">
        <f t="shared" ca="1" si="24"/>
        <v>0</v>
      </c>
      <c r="AA52" s="379">
        <f t="shared" ca="1" si="24"/>
        <v>0</v>
      </c>
      <c r="AB52" s="379">
        <f t="shared" ca="1" si="24"/>
        <v>0</v>
      </c>
      <c r="AC52" s="379">
        <f t="shared" ca="1" si="24"/>
        <v>0</v>
      </c>
      <c r="AD52" s="379">
        <f t="shared" ca="1" si="24"/>
        <v>0</v>
      </c>
      <c r="AE52" s="379">
        <f t="shared" ca="1" si="24"/>
        <v>0</v>
      </c>
      <c r="AF52" s="379">
        <f t="shared" ca="1" si="24"/>
        <v>0</v>
      </c>
      <c r="AG52" s="379">
        <f t="shared" ca="1" si="24"/>
        <v>0</v>
      </c>
      <c r="AH52" s="379">
        <f t="shared" ca="1" si="24"/>
        <v>0</v>
      </c>
      <c r="AI52" s="379">
        <f t="shared" ca="1" si="24"/>
        <v>0</v>
      </c>
      <c r="AJ52" s="379">
        <f t="shared" ca="1" si="24"/>
        <v>0</v>
      </c>
      <c r="AK52" s="379">
        <f t="shared" ca="1" si="24"/>
        <v>0</v>
      </c>
      <c r="AL52" s="379">
        <f t="shared" ca="1" si="24"/>
        <v>0</v>
      </c>
      <c r="AM52" s="379">
        <f t="shared" ca="1" si="24"/>
        <v>0</v>
      </c>
      <c r="AN52" s="379">
        <f t="shared" ca="1" si="24"/>
        <v>0</v>
      </c>
      <c r="AO52" s="379">
        <f t="shared" ca="1" si="24"/>
        <v>0</v>
      </c>
      <c r="AP52" s="379">
        <f t="shared" ca="1" si="24"/>
        <v>0</v>
      </c>
      <c r="AQ52" s="379">
        <f t="shared" ca="1" si="24"/>
        <v>0</v>
      </c>
      <c r="AR52" s="379">
        <f t="shared" ca="1" si="24"/>
        <v>0</v>
      </c>
      <c r="AS52" s="379">
        <f t="shared" ca="1" si="24"/>
        <v>0</v>
      </c>
      <c r="AT52" s="379">
        <f t="shared" ca="1" si="24"/>
        <v>0</v>
      </c>
      <c r="AU52" s="379">
        <f t="shared" ca="1" si="24"/>
        <v>0</v>
      </c>
      <c r="AV52" s="379">
        <f t="shared" ca="1" si="24"/>
        <v>0</v>
      </c>
      <c r="AW52" s="379">
        <f t="shared" ca="1" si="24"/>
        <v>0</v>
      </c>
      <c r="AX52" s="379">
        <f t="shared" ca="1" si="24"/>
        <v>0</v>
      </c>
      <c r="AY52" s="379">
        <f t="shared" ca="1" si="24"/>
        <v>0</v>
      </c>
      <c r="AZ52" s="379">
        <f t="shared" ca="1" si="24"/>
        <v>0</v>
      </c>
      <c r="BA52" s="379">
        <f t="shared" ca="1" si="24"/>
        <v>0</v>
      </c>
    </row>
    <row r="53" spans="1:53">
      <c r="A53" s="351"/>
      <c r="B53" s="286"/>
      <c r="C53" s="381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/>
      <c r="Z53" s="286"/>
      <c r="AA53" s="286"/>
      <c r="AB53" s="286"/>
      <c r="AC53" s="286"/>
      <c r="AD53" s="286"/>
      <c r="AE53" s="286"/>
      <c r="AF53" s="286"/>
      <c r="AG53" s="286"/>
      <c r="AH53" s="286"/>
      <c r="AI53" s="286"/>
      <c r="AJ53" s="286"/>
      <c r="AK53" s="286"/>
      <c r="AL53" s="286"/>
      <c r="AM53" s="286"/>
      <c r="AN53" s="286"/>
      <c r="AO53" s="286"/>
      <c r="AP53" s="286"/>
      <c r="AQ53" s="286"/>
      <c r="AR53" s="286"/>
      <c r="AS53" s="286"/>
      <c r="AT53" s="286"/>
      <c r="AU53" s="286"/>
      <c r="AV53" s="286"/>
      <c r="AW53" s="286"/>
      <c r="AX53" s="286"/>
      <c r="AY53" s="286"/>
      <c r="AZ53" s="286"/>
      <c r="BA53" s="286"/>
    </row>
    <row r="54" spans="1:53">
      <c r="A54" s="364" t="s">
        <v>483</v>
      </c>
      <c r="B54" s="364"/>
      <c r="C54" s="390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/>
      <c r="Z54" s="286"/>
      <c r="AA54" s="286"/>
      <c r="AB54" s="286"/>
      <c r="AC54" s="286"/>
      <c r="AD54" s="286"/>
      <c r="AE54" s="286"/>
      <c r="AF54" s="286"/>
      <c r="AG54" s="286"/>
      <c r="AH54" s="286"/>
      <c r="AI54" s="286"/>
      <c r="AJ54" s="286"/>
      <c r="AK54" s="286"/>
      <c r="AL54" s="286"/>
      <c r="AM54" s="286"/>
      <c r="AN54" s="286"/>
      <c r="AO54" s="286"/>
      <c r="AP54" s="286"/>
      <c r="AQ54" s="286"/>
      <c r="AR54" s="286"/>
      <c r="AS54" s="286"/>
      <c r="AT54" s="286"/>
      <c r="AU54" s="286"/>
      <c r="AV54" s="286"/>
      <c r="AW54" s="286"/>
      <c r="AX54" s="286"/>
      <c r="AY54" s="286"/>
      <c r="AZ54" s="286"/>
      <c r="BA54" s="286"/>
    </row>
    <row r="55" spans="1:53">
      <c r="A55" s="367"/>
      <c r="B55" s="368" t="s">
        <v>484</v>
      </c>
      <c r="C55" s="404">
        <f>'Shock parameters'!E19</f>
        <v>1.5E-3</v>
      </c>
      <c r="D55" s="370">
        <f ca="1">POWER((1+OFFSET('helper calculation'!D4,D3-1,0)),-1)*Inputs!B31*$C$55</f>
        <v>0</v>
      </c>
      <c r="E55" s="370">
        <f ca="1">POWER((1+OFFSET('helper calculation'!E4,E3-1,0)),-1)*Inputs!C31*$C$55</f>
        <v>0</v>
      </c>
      <c r="F55" s="370">
        <f ca="1">POWER((1+OFFSET('helper calculation'!F4,F3-1,0)),-1)*Inputs!D31*$C$55</f>
        <v>0</v>
      </c>
      <c r="G55" s="370">
        <f ca="1">POWER((1+OFFSET('helper calculation'!G4,G3-1,0)),-1)*Inputs!E31*$C$55</f>
        <v>0</v>
      </c>
      <c r="H55" s="370">
        <f ca="1">POWER((1+OFFSET('helper calculation'!H4,H3-1,0)),-1)*Inputs!F31*$C$55</f>
        <v>0</v>
      </c>
      <c r="I55" s="370">
        <f ca="1">POWER((1+OFFSET('helper calculation'!I4,I3-1,0)),-1)*Inputs!G31*$C$55</f>
        <v>0</v>
      </c>
      <c r="J55" s="370">
        <f ca="1">POWER((1+OFFSET('helper calculation'!J4,J3-1,0)),-1)*Inputs!H31*$C$55</f>
        <v>0</v>
      </c>
      <c r="K55" s="370">
        <f ca="1">POWER((1+OFFSET('helper calculation'!K4,K3-1,0)),-1)*Inputs!I31*$C$55</f>
        <v>0</v>
      </c>
      <c r="L55" s="370">
        <f ca="1">POWER((1+OFFSET('helper calculation'!L4,L3-1,0)),-1)*Inputs!J31*$C$55</f>
        <v>0</v>
      </c>
      <c r="M55" s="370">
        <f ca="1">POWER((1+OFFSET('helper calculation'!M4,M3-1,0)),-1)*Inputs!K31*$C$55</f>
        <v>0</v>
      </c>
      <c r="N55" s="370">
        <f ca="1">POWER((1+OFFSET('helper calculation'!N4,N3-1,0)),-1)*Inputs!L31*$C$55</f>
        <v>0</v>
      </c>
      <c r="O55" s="370">
        <f ca="1">POWER((1+OFFSET('helper calculation'!O4,O3-1,0)),-1)*Inputs!M31*$C$55</f>
        <v>0</v>
      </c>
      <c r="P55" s="370">
        <f ca="1">POWER((1+OFFSET('helper calculation'!P4,P3-1,0)),-1)*Inputs!N31*$C$55</f>
        <v>0</v>
      </c>
      <c r="Q55" s="370">
        <f ca="1">POWER((1+OFFSET('helper calculation'!Q4,Q3-1,0)),-1)*Inputs!O31*$C$55</f>
        <v>0</v>
      </c>
      <c r="R55" s="370">
        <f ca="1">POWER((1+OFFSET('helper calculation'!R4,R3-1,0)),-1)*Inputs!P31*$C$55</f>
        <v>0</v>
      </c>
      <c r="S55" s="370">
        <f ca="1">POWER((1+OFFSET('helper calculation'!S4,S3-1,0)),-1)*Inputs!Q31*$C$55</f>
        <v>0</v>
      </c>
      <c r="T55" s="370">
        <f ca="1">POWER((1+OFFSET('helper calculation'!T4,T3-1,0)),-1)*Inputs!R31*$C$55</f>
        <v>0</v>
      </c>
      <c r="U55" s="370">
        <f ca="1">POWER((1+OFFSET('helper calculation'!U4,U3-1,0)),-1)*Inputs!S31*$C$55</f>
        <v>0</v>
      </c>
      <c r="V55" s="370">
        <f ca="1">POWER((1+OFFSET('helper calculation'!V4,V3-1,0)),-1)*Inputs!T31*$C$55</f>
        <v>0</v>
      </c>
      <c r="W55" s="370">
        <f ca="1">POWER((1+OFFSET('helper calculation'!W4,W3-1,0)),-1)*Inputs!U31*$C$55</f>
        <v>0</v>
      </c>
      <c r="X55" s="370">
        <f ca="1">POWER((1+OFFSET('helper calculation'!X4,X3-1,0)),-1)*Inputs!V31*$C$55</f>
        <v>0</v>
      </c>
      <c r="Y55" s="370">
        <f ca="1">POWER((1+OFFSET('helper calculation'!Y4,Y3-1,0)),-1)*Inputs!W31*$C$55</f>
        <v>0</v>
      </c>
      <c r="Z55" s="370">
        <f ca="1">POWER((1+OFFSET('helper calculation'!Z4,Z3-1,0)),-1)*Inputs!X31*$C$55</f>
        <v>0</v>
      </c>
      <c r="AA55" s="370">
        <f ca="1">POWER((1+OFFSET('helper calculation'!AA4,AA3-1,0)),-1)*Inputs!Y31*$C$55</f>
        <v>0</v>
      </c>
      <c r="AB55" s="370">
        <f ca="1">POWER((1+OFFSET('helper calculation'!AB4,AB3-1,0)),-1)*Inputs!Z31*$C$55</f>
        <v>0</v>
      </c>
      <c r="AC55" s="370">
        <f ca="1">POWER((1+OFFSET('helper calculation'!AC4,AC3-1,0)),-1)*Inputs!AA31*$C$55</f>
        <v>0</v>
      </c>
      <c r="AD55" s="370">
        <f ca="1">POWER((1+OFFSET('helper calculation'!AD4,AD3-1,0)),-1)*Inputs!AB31*$C$55</f>
        <v>0</v>
      </c>
      <c r="AE55" s="370">
        <f ca="1">POWER((1+OFFSET('helper calculation'!AE4,AE3-1,0)),-1)*Inputs!AC31*$C$55</f>
        <v>0</v>
      </c>
      <c r="AF55" s="370">
        <f ca="1">POWER((1+OFFSET('helper calculation'!AF4,AF3-1,0)),-1)*Inputs!AD31*$C$55</f>
        <v>0</v>
      </c>
      <c r="AG55" s="370">
        <f ca="1">POWER((1+OFFSET('helper calculation'!AG4,AG3-1,0)),-1)*Inputs!AE31*$C$55</f>
        <v>0</v>
      </c>
      <c r="AH55" s="370">
        <f ca="1">POWER((1+OFFSET('helper calculation'!AH4,AH3-1,0)),-1)*Inputs!AF31*$C$55</f>
        <v>0</v>
      </c>
      <c r="AI55" s="370">
        <f ca="1">POWER((1+OFFSET('helper calculation'!AI4,AI3-1,0)),-1)*Inputs!AG31*$C$55</f>
        <v>0</v>
      </c>
      <c r="AJ55" s="370">
        <f ca="1">POWER((1+OFFSET('helper calculation'!AJ4,AJ3-1,0)),-1)*Inputs!AH31*$C$55</f>
        <v>0</v>
      </c>
      <c r="AK55" s="370">
        <f ca="1">POWER((1+OFFSET('helper calculation'!AK4,AK3-1,0)),-1)*Inputs!AI31*$C$55</f>
        <v>0</v>
      </c>
      <c r="AL55" s="370">
        <f ca="1">POWER((1+OFFSET('helper calculation'!AL4,AL3-1,0)),-1)*Inputs!AJ31*$C$55</f>
        <v>0</v>
      </c>
      <c r="AM55" s="370">
        <f ca="1">POWER((1+OFFSET('helper calculation'!AM4,AM3-1,0)),-1)*Inputs!AK31*$C$55</f>
        <v>0</v>
      </c>
      <c r="AN55" s="370">
        <f ca="1">POWER((1+OFFSET('helper calculation'!AN4,AN3-1,0)),-1)*Inputs!AL31*$C$55</f>
        <v>0</v>
      </c>
      <c r="AO55" s="370">
        <f ca="1">POWER((1+OFFSET('helper calculation'!AO4,AO3-1,0)),-1)*Inputs!AM31*$C$55</f>
        <v>0</v>
      </c>
      <c r="AP55" s="370">
        <f ca="1">POWER((1+OFFSET('helper calculation'!AP4,AP3-1,0)),-1)*Inputs!AN31*$C$55</f>
        <v>0</v>
      </c>
      <c r="AQ55" s="370">
        <f ca="1">POWER((1+OFFSET('helper calculation'!AQ4,AQ3-1,0)),-1)*Inputs!AO31*$C$55</f>
        <v>0</v>
      </c>
      <c r="AR55" s="370">
        <f ca="1">POWER((1+OFFSET('helper calculation'!AR4,AR3-1,0)),-1)*Inputs!AP31*$C$55</f>
        <v>0</v>
      </c>
      <c r="AS55" s="370">
        <f ca="1">POWER((1+OFFSET('helper calculation'!AS4,AS3-1,0)),-1)*Inputs!AQ31*$C$55</f>
        <v>0</v>
      </c>
      <c r="AT55" s="370">
        <f ca="1">POWER((1+OFFSET('helper calculation'!AT4,AT3-1,0)),-1)*Inputs!AR31*$C$55</f>
        <v>0</v>
      </c>
      <c r="AU55" s="370">
        <f ca="1">POWER((1+OFFSET('helper calculation'!AU4,AU3-1,0)),-1)*Inputs!AS31*$C$55</f>
        <v>0</v>
      </c>
      <c r="AV55" s="370">
        <f ca="1">POWER((1+OFFSET('helper calculation'!AV4,AV3-1,0)),-1)*Inputs!AT31*$C$55</f>
        <v>0</v>
      </c>
      <c r="AW55" s="370">
        <f ca="1">POWER((1+OFFSET('helper calculation'!AW4,AW3-1,0)),-1)*Inputs!AU31*$C$55</f>
        <v>0</v>
      </c>
      <c r="AX55" s="370">
        <f ca="1">POWER((1+OFFSET('helper calculation'!AX4,AX3-1,0)),-1)*Inputs!AV31*$C$55</f>
        <v>0</v>
      </c>
      <c r="AY55" s="370">
        <f ca="1">POWER((1+OFFSET('helper calculation'!AY4,AY3-1,0)),-1)*Inputs!AW31*$C$55</f>
        <v>0</v>
      </c>
      <c r="AZ55" s="370">
        <f ca="1">POWER((1+OFFSET('helper calculation'!AZ4,AZ3-1,0)),-1)*Inputs!AX31*$C$55</f>
        <v>0</v>
      </c>
      <c r="BA55" s="370">
        <f ca="1">POWER((1+OFFSET('helper calculation'!BA4,BA3-1,0)),-1)*Inputs!AY31*$C$55</f>
        <v>0</v>
      </c>
    </row>
    <row r="56" spans="1:53">
      <c r="A56" s="371"/>
      <c r="B56" s="372" t="s">
        <v>481</v>
      </c>
      <c r="C56" s="397">
        <f>Overheads_Life</f>
        <v>0</v>
      </c>
      <c r="D56" s="374">
        <f ca="1">$C$56*D55</f>
        <v>0</v>
      </c>
      <c r="E56" s="374">
        <f t="shared" ref="E56:BA56" ca="1" si="25">$C$56*E55</f>
        <v>0</v>
      </c>
      <c r="F56" s="374">
        <f t="shared" ca="1" si="25"/>
        <v>0</v>
      </c>
      <c r="G56" s="374">
        <f t="shared" ca="1" si="25"/>
        <v>0</v>
      </c>
      <c r="H56" s="374">
        <f t="shared" ca="1" si="25"/>
        <v>0</v>
      </c>
      <c r="I56" s="374">
        <f t="shared" ca="1" si="25"/>
        <v>0</v>
      </c>
      <c r="J56" s="374">
        <f t="shared" ca="1" si="25"/>
        <v>0</v>
      </c>
      <c r="K56" s="374">
        <f t="shared" ca="1" si="25"/>
        <v>0</v>
      </c>
      <c r="L56" s="374">
        <f t="shared" ca="1" si="25"/>
        <v>0</v>
      </c>
      <c r="M56" s="374">
        <f t="shared" ca="1" si="25"/>
        <v>0</v>
      </c>
      <c r="N56" s="374">
        <f t="shared" ca="1" si="25"/>
        <v>0</v>
      </c>
      <c r="O56" s="374">
        <f t="shared" ca="1" si="25"/>
        <v>0</v>
      </c>
      <c r="P56" s="374">
        <f t="shared" ca="1" si="25"/>
        <v>0</v>
      </c>
      <c r="Q56" s="374">
        <f t="shared" ca="1" si="25"/>
        <v>0</v>
      </c>
      <c r="R56" s="374">
        <f t="shared" ca="1" si="25"/>
        <v>0</v>
      </c>
      <c r="S56" s="374">
        <f t="shared" ca="1" si="25"/>
        <v>0</v>
      </c>
      <c r="T56" s="374">
        <f t="shared" ca="1" si="25"/>
        <v>0</v>
      </c>
      <c r="U56" s="374">
        <f t="shared" ca="1" si="25"/>
        <v>0</v>
      </c>
      <c r="V56" s="374">
        <f t="shared" ca="1" si="25"/>
        <v>0</v>
      </c>
      <c r="W56" s="374">
        <f t="shared" ca="1" si="25"/>
        <v>0</v>
      </c>
      <c r="X56" s="374">
        <f t="shared" ca="1" si="25"/>
        <v>0</v>
      </c>
      <c r="Y56" s="374">
        <f t="shared" ca="1" si="25"/>
        <v>0</v>
      </c>
      <c r="Z56" s="374">
        <f t="shared" ca="1" si="25"/>
        <v>0</v>
      </c>
      <c r="AA56" s="374">
        <f t="shared" ca="1" si="25"/>
        <v>0</v>
      </c>
      <c r="AB56" s="374">
        <f t="shared" ca="1" si="25"/>
        <v>0</v>
      </c>
      <c r="AC56" s="374">
        <f t="shared" ca="1" si="25"/>
        <v>0</v>
      </c>
      <c r="AD56" s="374">
        <f t="shared" ca="1" si="25"/>
        <v>0</v>
      </c>
      <c r="AE56" s="374">
        <f t="shared" ca="1" si="25"/>
        <v>0</v>
      </c>
      <c r="AF56" s="374">
        <f t="shared" ca="1" si="25"/>
        <v>0</v>
      </c>
      <c r="AG56" s="374">
        <f t="shared" ca="1" si="25"/>
        <v>0</v>
      </c>
      <c r="AH56" s="374">
        <f t="shared" ca="1" si="25"/>
        <v>0</v>
      </c>
      <c r="AI56" s="374">
        <f t="shared" ca="1" si="25"/>
        <v>0</v>
      </c>
      <c r="AJ56" s="374">
        <f t="shared" ca="1" si="25"/>
        <v>0</v>
      </c>
      <c r="AK56" s="374">
        <f t="shared" ca="1" si="25"/>
        <v>0</v>
      </c>
      <c r="AL56" s="374">
        <f t="shared" ca="1" si="25"/>
        <v>0</v>
      </c>
      <c r="AM56" s="374">
        <f t="shared" ca="1" si="25"/>
        <v>0</v>
      </c>
      <c r="AN56" s="374">
        <f t="shared" ca="1" si="25"/>
        <v>0</v>
      </c>
      <c r="AO56" s="374">
        <f t="shared" ca="1" si="25"/>
        <v>0</v>
      </c>
      <c r="AP56" s="374">
        <f t="shared" ca="1" si="25"/>
        <v>0</v>
      </c>
      <c r="AQ56" s="374">
        <f t="shared" ca="1" si="25"/>
        <v>0</v>
      </c>
      <c r="AR56" s="374">
        <f t="shared" ca="1" si="25"/>
        <v>0</v>
      </c>
      <c r="AS56" s="374">
        <f t="shared" ca="1" si="25"/>
        <v>0</v>
      </c>
      <c r="AT56" s="374">
        <f t="shared" ca="1" si="25"/>
        <v>0</v>
      </c>
      <c r="AU56" s="374">
        <f t="shared" ca="1" si="25"/>
        <v>0</v>
      </c>
      <c r="AV56" s="374">
        <f t="shared" ca="1" si="25"/>
        <v>0</v>
      </c>
      <c r="AW56" s="374">
        <f t="shared" ca="1" si="25"/>
        <v>0</v>
      </c>
      <c r="AX56" s="374">
        <f t="shared" ca="1" si="25"/>
        <v>0</v>
      </c>
      <c r="AY56" s="374">
        <f t="shared" ca="1" si="25"/>
        <v>0</v>
      </c>
      <c r="AZ56" s="374">
        <f t="shared" ca="1" si="25"/>
        <v>0</v>
      </c>
      <c r="BA56" s="374">
        <f t="shared" ca="1" si="25"/>
        <v>0</v>
      </c>
    </row>
    <row r="57" spans="1:53">
      <c r="A57" s="371"/>
      <c r="B57" s="372" t="s">
        <v>461</v>
      </c>
      <c r="C57" s="397"/>
      <c r="D57" s="374">
        <f ca="1">-directVC(D55,D$5,Result_in_ER_Rate,Partner_Direct_VC_Rate)</f>
        <v>0</v>
      </c>
      <c r="E57" s="374">
        <f ca="1">-directVC(E55,E$5,Result_in_ER_Rate,Partner_Direct_VC_Rate)</f>
        <v>0</v>
      </c>
      <c r="F57" s="374">
        <f t="shared" ref="F57:AI57" ca="1" si="26">-directVC(F55,F$5,Result_in_ER_Rate,Partner_Direct_VC_Rate)</f>
        <v>0</v>
      </c>
      <c r="G57" s="374">
        <f t="shared" ca="1" si="26"/>
        <v>0</v>
      </c>
      <c r="H57" s="374">
        <f t="shared" ca="1" si="26"/>
        <v>0</v>
      </c>
      <c r="I57" s="374">
        <f t="shared" ca="1" si="26"/>
        <v>0</v>
      </c>
      <c r="J57" s="374">
        <f t="shared" ca="1" si="26"/>
        <v>0</v>
      </c>
      <c r="K57" s="374">
        <f t="shared" ca="1" si="26"/>
        <v>0</v>
      </c>
      <c r="L57" s="374">
        <f t="shared" ca="1" si="26"/>
        <v>0</v>
      </c>
      <c r="M57" s="374">
        <f t="shared" ca="1" si="26"/>
        <v>0</v>
      </c>
      <c r="N57" s="374">
        <f t="shared" ca="1" si="26"/>
        <v>0</v>
      </c>
      <c r="O57" s="374">
        <f t="shared" ca="1" si="26"/>
        <v>0</v>
      </c>
      <c r="P57" s="374">
        <f t="shared" ca="1" si="26"/>
        <v>0</v>
      </c>
      <c r="Q57" s="374">
        <f t="shared" ca="1" si="26"/>
        <v>0</v>
      </c>
      <c r="R57" s="374">
        <f t="shared" ca="1" si="26"/>
        <v>0</v>
      </c>
      <c r="S57" s="374">
        <f t="shared" ca="1" si="26"/>
        <v>0</v>
      </c>
      <c r="T57" s="374">
        <f t="shared" ca="1" si="26"/>
        <v>0</v>
      </c>
      <c r="U57" s="374">
        <f t="shared" ca="1" si="26"/>
        <v>0</v>
      </c>
      <c r="V57" s="374">
        <f t="shared" ca="1" si="26"/>
        <v>0</v>
      </c>
      <c r="W57" s="374">
        <f t="shared" ca="1" si="26"/>
        <v>0</v>
      </c>
      <c r="X57" s="374">
        <f t="shared" ca="1" si="26"/>
        <v>0</v>
      </c>
      <c r="Y57" s="374">
        <f t="shared" ca="1" si="26"/>
        <v>0</v>
      </c>
      <c r="Z57" s="374">
        <f t="shared" ca="1" si="26"/>
        <v>0</v>
      </c>
      <c r="AA57" s="374">
        <f t="shared" ca="1" si="26"/>
        <v>0</v>
      </c>
      <c r="AB57" s="374">
        <f t="shared" ca="1" si="26"/>
        <v>0</v>
      </c>
      <c r="AC57" s="374">
        <f t="shared" ca="1" si="26"/>
        <v>0</v>
      </c>
      <c r="AD57" s="374">
        <f t="shared" ca="1" si="26"/>
        <v>0</v>
      </c>
      <c r="AE57" s="374">
        <f t="shared" ca="1" si="26"/>
        <v>0</v>
      </c>
      <c r="AF57" s="374">
        <f t="shared" ca="1" si="26"/>
        <v>0</v>
      </c>
      <c r="AG57" s="374">
        <f t="shared" ca="1" si="26"/>
        <v>0</v>
      </c>
      <c r="AH57" s="374">
        <f t="shared" ca="1" si="26"/>
        <v>0</v>
      </c>
      <c r="AI57" s="374">
        <f t="shared" ca="1" si="26"/>
        <v>0</v>
      </c>
      <c r="AJ57" s="374">
        <f t="shared" ref="AJ57:BA57" ca="1" si="27">-directVC(AJ55,AJ$5,Result_in_ER_Rate,Partner_Direct_VC_Rate)</f>
        <v>0</v>
      </c>
      <c r="AK57" s="374">
        <f t="shared" ca="1" si="27"/>
        <v>0</v>
      </c>
      <c r="AL57" s="374">
        <f t="shared" ca="1" si="27"/>
        <v>0</v>
      </c>
      <c r="AM57" s="374">
        <f t="shared" ca="1" si="27"/>
        <v>0</v>
      </c>
      <c r="AN57" s="374">
        <f t="shared" ca="1" si="27"/>
        <v>0</v>
      </c>
      <c r="AO57" s="374">
        <f t="shared" ca="1" si="27"/>
        <v>0</v>
      </c>
      <c r="AP57" s="374">
        <f t="shared" ca="1" si="27"/>
        <v>0</v>
      </c>
      <c r="AQ57" s="374">
        <f t="shared" ca="1" si="27"/>
        <v>0</v>
      </c>
      <c r="AR57" s="374">
        <f t="shared" ca="1" si="27"/>
        <v>0</v>
      </c>
      <c r="AS57" s="374">
        <f t="shared" ca="1" si="27"/>
        <v>0</v>
      </c>
      <c r="AT57" s="374">
        <f t="shared" ca="1" si="27"/>
        <v>0</v>
      </c>
      <c r="AU57" s="374">
        <f t="shared" ca="1" si="27"/>
        <v>0</v>
      </c>
      <c r="AV57" s="374">
        <f t="shared" ca="1" si="27"/>
        <v>0</v>
      </c>
      <c r="AW57" s="374">
        <f t="shared" ca="1" si="27"/>
        <v>0</v>
      </c>
      <c r="AX57" s="374">
        <f t="shared" ca="1" si="27"/>
        <v>0</v>
      </c>
      <c r="AY57" s="374">
        <f t="shared" ca="1" si="27"/>
        <v>0</v>
      </c>
      <c r="AZ57" s="374">
        <f t="shared" ca="1" si="27"/>
        <v>0</v>
      </c>
      <c r="BA57" s="374">
        <f t="shared" ca="1" si="27"/>
        <v>0</v>
      </c>
    </row>
    <row r="58" spans="1:53">
      <c r="A58" s="371"/>
      <c r="B58" s="372" t="s">
        <v>462</v>
      </c>
      <c r="C58" s="397"/>
      <c r="D58" s="374">
        <f t="shared" ref="D58:AI58" ca="1" si="28">-deferredVC(D55,D$5,Result_in_ER_Rate,Partner_Deffered_VC_Rate)</f>
        <v>0</v>
      </c>
      <c r="E58" s="374">
        <f t="shared" ca="1" si="28"/>
        <v>0</v>
      </c>
      <c r="F58" s="374">
        <f t="shared" ca="1" si="28"/>
        <v>0</v>
      </c>
      <c r="G58" s="374">
        <f t="shared" ca="1" si="28"/>
        <v>0</v>
      </c>
      <c r="H58" s="374">
        <f t="shared" ca="1" si="28"/>
        <v>0</v>
      </c>
      <c r="I58" s="374">
        <f t="shared" ca="1" si="28"/>
        <v>0</v>
      </c>
      <c r="J58" s="374">
        <f t="shared" ca="1" si="28"/>
        <v>0</v>
      </c>
      <c r="K58" s="374">
        <f t="shared" ca="1" si="28"/>
        <v>0</v>
      </c>
      <c r="L58" s="374">
        <f t="shared" ca="1" si="28"/>
        <v>0</v>
      </c>
      <c r="M58" s="374">
        <f t="shared" ca="1" si="28"/>
        <v>0</v>
      </c>
      <c r="N58" s="374">
        <f t="shared" ca="1" si="28"/>
        <v>0</v>
      </c>
      <c r="O58" s="374">
        <f t="shared" ca="1" si="28"/>
        <v>0</v>
      </c>
      <c r="P58" s="374">
        <f t="shared" ca="1" si="28"/>
        <v>0</v>
      </c>
      <c r="Q58" s="374">
        <f t="shared" ca="1" si="28"/>
        <v>0</v>
      </c>
      <c r="R58" s="374">
        <f t="shared" ca="1" si="28"/>
        <v>0</v>
      </c>
      <c r="S58" s="374">
        <f t="shared" ca="1" si="28"/>
        <v>0</v>
      </c>
      <c r="T58" s="374">
        <f t="shared" ca="1" si="28"/>
        <v>0</v>
      </c>
      <c r="U58" s="374">
        <f t="shared" ca="1" si="28"/>
        <v>0</v>
      </c>
      <c r="V58" s="374">
        <f t="shared" ca="1" si="28"/>
        <v>0</v>
      </c>
      <c r="W58" s="374">
        <f t="shared" ca="1" si="28"/>
        <v>0</v>
      </c>
      <c r="X58" s="374">
        <f t="shared" ca="1" si="28"/>
        <v>0</v>
      </c>
      <c r="Y58" s="374">
        <f t="shared" ca="1" si="28"/>
        <v>0</v>
      </c>
      <c r="Z58" s="374">
        <f t="shared" ca="1" si="28"/>
        <v>0</v>
      </c>
      <c r="AA58" s="374">
        <f t="shared" ca="1" si="28"/>
        <v>0</v>
      </c>
      <c r="AB58" s="374">
        <f t="shared" ca="1" si="28"/>
        <v>0</v>
      </c>
      <c r="AC58" s="374">
        <f t="shared" ca="1" si="28"/>
        <v>0</v>
      </c>
      <c r="AD58" s="374">
        <f t="shared" ca="1" si="28"/>
        <v>0</v>
      </c>
      <c r="AE58" s="374">
        <f t="shared" ca="1" si="28"/>
        <v>0</v>
      </c>
      <c r="AF58" s="374">
        <f t="shared" ca="1" si="28"/>
        <v>0</v>
      </c>
      <c r="AG58" s="374">
        <f t="shared" ca="1" si="28"/>
        <v>0</v>
      </c>
      <c r="AH58" s="374">
        <f t="shared" ca="1" si="28"/>
        <v>0</v>
      </c>
      <c r="AI58" s="374">
        <f t="shared" ca="1" si="28"/>
        <v>0</v>
      </c>
      <c r="AJ58" s="374">
        <f t="shared" ref="AJ58:BA58" ca="1" si="29">-deferredVC(AJ55,AJ$5,Result_in_ER_Rate,Partner_Deffered_VC_Rate)</f>
        <v>0</v>
      </c>
      <c r="AK58" s="374">
        <f t="shared" ca="1" si="29"/>
        <v>0</v>
      </c>
      <c r="AL58" s="374">
        <f t="shared" ca="1" si="29"/>
        <v>0</v>
      </c>
      <c r="AM58" s="374">
        <f t="shared" ca="1" si="29"/>
        <v>0</v>
      </c>
      <c r="AN58" s="374">
        <f t="shared" ca="1" si="29"/>
        <v>0</v>
      </c>
      <c r="AO58" s="374">
        <f t="shared" ca="1" si="29"/>
        <v>0</v>
      </c>
      <c r="AP58" s="374">
        <f t="shared" ca="1" si="29"/>
        <v>0</v>
      </c>
      <c r="AQ58" s="374">
        <f t="shared" ca="1" si="29"/>
        <v>0</v>
      </c>
      <c r="AR58" s="374">
        <f t="shared" ca="1" si="29"/>
        <v>0</v>
      </c>
      <c r="AS58" s="374">
        <f t="shared" ca="1" si="29"/>
        <v>0</v>
      </c>
      <c r="AT58" s="374">
        <f t="shared" ca="1" si="29"/>
        <v>0</v>
      </c>
      <c r="AU58" s="374">
        <f t="shared" ca="1" si="29"/>
        <v>0</v>
      </c>
      <c r="AV58" s="374">
        <f t="shared" ca="1" si="29"/>
        <v>0</v>
      </c>
      <c r="AW58" s="374">
        <f t="shared" ca="1" si="29"/>
        <v>0</v>
      </c>
      <c r="AX58" s="374">
        <f t="shared" ca="1" si="29"/>
        <v>0</v>
      </c>
      <c r="AY58" s="374">
        <f t="shared" ca="1" si="29"/>
        <v>0</v>
      </c>
      <c r="AZ58" s="374">
        <f t="shared" ca="1" si="29"/>
        <v>0</v>
      </c>
      <c r="BA58" s="374">
        <f t="shared" ca="1" si="29"/>
        <v>0</v>
      </c>
    </row>
    <row r="59" spans="1:53">
      <c r="A59" s="371"/>
      <c r="B59" s="372" t="s">
        <v>463</v>
      </c>
      <c r="C59" s="397"/>
      <c r="D59" s="374">
        <f ca="1">-equalizationreserve(D55,D$5,Inputs!C$57,Partner_Deffered_VC_Rate)</f>
        <v>0</v>
      </c>
      <c r="E59" s="374">
        <f ca="1">-equalizationreserve(E55,E$5,Inputs!D$57,Partner_Deffered_VC_Rate)</f>
        <v>0</v>
      </c>
      <c r="F59" s="374">
        <f ca="1">-equalizationreserve(F55,F$5,Inputs!E$57,Partner_Deffered_VC_Rate)</f>
        <v>0</v>
      </c>
      <c r="G59" s="374">
        <f ca="1">-equalizationreserve(G55,G$5,Inputs!F$57,Partner_Deffered_VC_Rate)</f>
        <v>0</v>
      </c>
      <c r="H59" s="374">
        <f ca="1">-equalizationreserve(H55,H$5,Inputs!G$57,Partner_Deffered_VC_Rate)</f>
        <v>0</v>
      </c>
      <c r="I59" s="374">
        <f ca="1">-equalizationreserve(I55,I$5,Inputs!H$57,Partner_Deffered_VC_Rate)</f>
        <v>0</v>
      </c>
      <c r="J59" s="374">
        <f ca="1">-equalizationreserve(J55,J$5,Inputs!I$57,Partner_Deffered_VC_Rate)</f>
        <v>0</v>
      </c>
      <c r="K59" s="374">
        <f ca="1">-equalizationreserve(K55,K$5,Inputs!J$57,Partner_Deffered_VC_Rate)</f>
        <v>0</v>
      </c>
      <c r="L59" s="374">
        <f ca="1">-equalizationreserve(L55,L$5,Inputs!K$57,Partner_Deffered_VC_Rate)</f>
        <v>0</v>
      </c>
      <c r="M59" s="374">
        <f ca="1">-equalizationreserve(M55,M$5,Inputs!L$57,Partner_Deffered_VC_Rate)</f>
        <v>0</v>
      </c>
      <c r="N59" s="374">
        <f ca="1">-equalizationreserve(N55,N$5,Inputs!M$57,Partner_Deffered_VC_Rate)</f>
        <v>0</v>
      </c>
      <c r="O59" s="374">
        <f ca="1">-equalizationreserve(O55,O$5,Inputs!N$57,Partner_Deffered_VC_Rate)</f>
        <v>0</v>
      </c>
      <c r="P59" s="374">
        <f ca="1">-equalizationreserve(P55,P$5,Inputs!O$57,Partner_Deffered_VC_Rate)</f>
        <v>0</v>
      </c>
      <c r="Q59" s="374">
        <f ca="1">-equalizationreserve(Q55,Q$5,Inputs!P$57,Partner_Deffered_VC_Rate)</f>
        <v>0</v>
      </c>
      <c r="R59" s="374">
        <f ca="1">-equalizationreserve(R55,R$5,Inputs!Q$57,Partner_Deffered_VC_Rate)</f>
        <v>0</v>
      </c>
      <c r="S59" s="374">
        <f ca="1">-equalizationreserve(S55,S$5,Inputs!R$57,Partner_Deffered_VC_Rate)</f>
        <v>0</v>
      </c>
      <c r="T59" s="374">
        <f ca="1">-equalizationreserve(T55,T$5,Inputs!S$57,Partner_Deffered_VC_Rate)</f>
        <v>0</v>
      </c>
      <c r="U59" s="374">
        <f ca="1">-equalizationreserve(U55,U$5,Inputs!T$57,Partner_Deffered_VC_Rate)</f>
        <v>0</v>
      </c>
      <c r="V59" s="374">
        <f ca="1">-equalizationreserve(V55,V$5,Inputs!U$57,Partner_Deffered_VC_Rate)</f>
        <v>0</v>
      </c>
      <c r="W59" s="374">
        <f ca="1">-equalizationreserve(W55,W$5,Inputs!V$57,Partner_Deffered_VC_Rate)</f>
        <v>0</v>
      </c>
      <c r="X59" s="374">
        <f ca="1">-equalizationreserve(X55,X$5,Inputs!W$57,Partner_Deffered_VC_Rate)</f>
        <v>0</v>
      </c>
      <c r="Y59" s="374">
        <f ca="1">-equalizationreserve(Y55,Y$5,Inputs!X$57,Partner_Deffered_VC_Rate)</f>
        <v>0</v>
      </c>
      <c r="Z59" s="374">
        <f ca="1">-equalizationreserve(Z55,Z$5,Inputs!Y$57,Partner_Deffered_VC_Rate)</f>
        <v>0</v>
      </c>
      <c r="AA59" s="374">
        <f ca="1">-equalizationreserve(AA55,AA$5,Inputs!Z$57,Partner_Deffered_VC_Rate)</f>
        <v>0</v>
      </c>
      <c r="AB59" s="374">
        <f ca="1">-equalizationreserve(AB55,AB$5,Inputs!AA$57,Partner_Deffered_VC_Rate)</f>
        <v>0</v>
      </c>
      <c r="AC59" s="374">
        <f ca="1">-equalizationreserve(AC55,AC$5,Inputs!AB$57,Partner_Deffered_VC_Rate)</f>
        <v>0</v>
      </c>
      <c r="AD59" s="374">
        <f ca="1">-equalizationreserve(AD55,AD$5,Inputs!AC$57,Partner_Deffered_VC_Rate)</f>
        <v>0</v>
      </c>
      <c r="AE59" s="374">
        <f ca="1">-equalizationreserve(AE55,AE$5,Inputs!AD$57,Partner_Deffered_VC_Rate)</f>
        <v>0</v>
      </c>
      <c r="AF59" s="374">
        <f ca="1">-equalizationreserve(AF55,AF$5,Inputs!AE$57,Partner_Deffered_VC_Rate)</f>
        <v>0</v>
      </c>
      <c r="AG59" s="374">
        <f ca="1">-equalizationreserve(AG55,AG$5,Inputs!AF$57,Partner_Deffered_VC_Rate)</f>
        <v>0</v>
      </c>
      <c r="AH59" s="374">
        <f ca="1">-equalizationreserve(AH55,AH$5,Inputs!AG$57,Partner_Deffered_VC_Rate)</f>
        <v>0</v>
      </c>
      <c r="AI59" s="374">
        <f ca="1">-equalizationreserve(AI55,AI$5,Inputs!AH$57,Partner_Deffered_VC_Rate)</f>
        <v>0</v>
      </c>
      <c r="AJ59" s="374">
        <f ca="1">-equalizationreserve(AJ55,AJ$5,Inputs!AI$57,Partner_Deffered_VC_Rate)</f>
        <v>0</v>
      </c>
      <c r="AK59" s="374">
        <f ca="1">-equalizationreserve(AK55,AK$5,Inputs!AJ$57,Partner_Deffered_VC_Rate)</f>
        <v>0</v>
      </c>
      <c r="AL59" s="374">
        <f ca="1">-equalizationreserve(AL55,AL$5,Inputs!AK$57,Partner_Deffered_VC_Rate)</f>
        <v>0</v>
      </c>
      <c r="AM59" s="374">
        <f ca="1">-equalizationreserve(AM55,AM$5,Inputs!AL$57,Partner_Deffered_VC_Rate)</f>
        <v>0</v>
      </c>
      <c r="AN59" s="374">
        <f ca="1">-equalizationreserve(AN55,AN$5,Inputs!AM$57,Partner_Deffered_VC_Rate)</f>
        <v>0</v>
      </c>
      <c r="AO59" s="374">
        <f ca="1">-equalizationreserve(AO55,AO$5,Inputs!AN$57,Partner_Deffered_VC_Rate)</f>
        <v>0</v>
      </c>
      <c r="AP59" s="374">
        <f ca="1">-equalizationreserve(AP55,AP$5,Inputs!AO$57,Partner_Deffered_VC_Rate)</f>
        <v>0</v>
      </c>
      <c r="AQ59" s="374">
        <f ca="1">-equalizationreserve(AQ55,AQ$5,Inputs!AP$57,Partner_Deffered_VC_Rate)</f>
        <v>0</v>
      </c>
      <c r="AR59" s="374">
        <f ca="1">-equalizationreserve(AR55,AR$5,Inputs!AQ$57,Partner_Deffered_VC_Rate)</f>
        <v>0</v>
      </c>
      <c r="AS59" s="374">
        <f ca="1">-equalizationreserve(AS55,AS$5,Inputs!AR$57,Partner_Deffered_VC_Rate)</f>
        <v>0</v>
      </c>
      <c r="AT59" s="374">
        <f ca="1">-equalizationreserve(AT55,AT$5,Inputs!AS$57,Partner_Deffered_VC_Rate)</f>
        <v>0</v>
      </c>
      <c r="AU59" s="374">
        <f ca="1">-equalizationreserve(AU55,AU$5,Inputs!AT$57,Partner_Deffered_VC_Rate)</f>
        <v>0</v>
      </c>
      <c r="AV59" s="374">
        <f ca="1">-equalizationreserve(AV55,AV$5,Inputs!AU$57,Partner_Deffered_VC_Rate)</f>
        <v>0</v>
      </c>
      <c r="AW59" s="374">
        <f ca="1">-equalizationreserve(AW55,AW$5,Inputs!AV$57,Partner_Deffered_VC_Rate)</f>
        <v>0</v>
      </c>
      <c r="AX59" s="374">
        <f ca="1">-equalizationreserve(AX55,AX$5,Inputs!AW$57,Partner_Deffered_VC_Rate)</f>
        <v>0</v>
      </c>
      <c r="AY59" s="374">
        <f ca="1">-equalizationreserve(AY55,AY$5,Inputs!AX$57,Partner_Deffered_VC_Rate)</f>
        <v>0</v>
      </c>
      <c r="AZ59" s="374">
        <f ca="1">-equalizationreserve(AZ55,AZ$5,Inputs!AY$57,Partner_Deffered_VC_Rate)</f>
        <v>0</v>
      </c>
      <c r="BA59" s="374">
        <f ca="1">-equalizationreserve(BA55,BA$5,Inputs!AZ$57,Partner_Deffered_VC_Rate)</f>
        <v>0</v>
      </c>
    </row>
    <row r="60" spans="1:53">
      <c r="A60" s="371"/>
      <c r="B60" s="372" t="s">
        <v>464</v>
      </c>
      <c r="C60" s="405"/>
      <c r="D60" s="377">
        <f ca="1">-LCF(D55,D$5,Inputs!C$57,Partner_Deffered_VC_Rate,IF(Loss_Carry_Forward="Yes",1,0))</f>
        <v>0</v>
      </c>
      <c r="E60" s="377">
        <f ca="1">-LCF(E55,E$5,Inputs!D$57,Partner_Deffered_VC_Rate,IF(Loss_Carry_Forward="Yes",1,0))</f>
        <v>0</v>
      </c>
      <c r="F60" s="377">
        <f ca="1">-LCF(F55,F$5,Inputs!E$57,Partner_Deffered_VC_Rate,IF(Loss_Carry_Forward="Yes",1,0))</f>
        <v>0</v>
      </c>
      <c r="G60" s="377">
        <f ca="1">-LCF(G55,G$5,Inputs!F$57,Partner_Deffered_VC_Rate,IF(Loss_Carry_Forward="Yes",1,0))</f>
        <v>0</v>
      </c>
      <c r="H60" s="377">
        <f ca="1">-LCF(H55,H$5,Inputs!G$57,Partner_Deffered_VC_Rate,IF(Loss_Carry_Forward="Yes",1,0))</f>
        <v>0</v>
      </c>
      <c r="I60" s="377">
        <f ca="1">-LCF(I55,I$5,Inputs!H$57,Partner_Deffered_VC_Rate,IF(Loss_Carry_Forward="Yes",1,0))</f>
        <v>0</v>
      </c>
      <c r="J60" s="377">
        <f ca="1">-LCF(J55,J$5,Inputs!I$57,Partner_Deffered_VC_Rate,IF(Loss_Carry_Forward="Yes",1,0))</f>
        <v>0</v>
      </c>
      <c r="K60" s="377">
        <f ca="1">-LCF(K55,K$5,Inputs!J$57,Partner_Deffered_VC_Rate,IF(Loss_Carry_Forward="Yes",1,0))</f>
        <v>0</v>
      </c>
      <c r="L60" s="377">
        <f ca="1">-LCF(L55,L$5,Inputs!K$57,Partner_Deffered_VC_Rate,IF(Loss_Carry_Forward="Yes",1,0))</f>
        <v>0</v>
      </c>
      <c r="M60" s="377">
        <f ca="1">-LCF(M55,M$5,Inputs!L$57,Partner_Deffered_VC_Rate,IF(Loss_Carry_Forward="Yes",1,0))</f>
        <v>0</v>
      </c>
      <c r="N60" s="377">
        <f ca="1">-LCF(N55,N$5,Inputs!M$57,Partner_Deffered_VC_Rate,IF(Loss_Carry_Forward="Yes",1,0))</f>
        <v>0</v>
      </c>
      <c r="O60" s="377">
        <f ca="1">-LCF(O55,O$5,Inputs!N$57,Partner_Deffered_VC_Rate,IF(Loss_Carry_Forward="Yes",1,0))</f>
        <v>0</v>
      </c>
      <c r="P60" s="377">
        <f ca="1">-LCF(P55,P$5,Inputs!O$57,Partner_Deffered_VC_Rate,IF(Loss_Carry_Forward="Yes",1,0))</f>
        <v>0</v>
      </c>
      <c r="Q60" s="377">
        <f ca="1">-LCF(Q55,Q$5,Inputs!P$57,Partner_Deffered_VC_Rate,IF(Loss_Carry_Forward="Yes",1,0))</f>
        <v>0</v>
      </c>
      <c r="R60" s="377">
        <f ca="1">-LCF(R55,R$5,Inputs!Q$57,Partner_Deffered_VC_Rate,IF(Loss_Carry_Forward="Yes",1,0))</f>
        <v>0</v>
      </c>
      <c r="S60" s="377">
        <f ca="1">-LCF(S55,S$5,Inputs!R$57,Partner_Deffered_VC_Rate,IF(Loss_Carry_Forward="Yes",1,0))</f>
        <v>0</v>
      </c>
      <c r="T60" s="377">
        <f ca="1">-LCF(T55,T$5,Inputs!S$57,Partner_Deffered_VC_Rate,IF(Loss_Carry_Forward="Yes",1,0))</f>
        <v>0</v>
      </c>
      <c r="U60" s="377">
        <f ca="1">-LCF(U55,U$5,Inputs!T$57,Partner_Deffered_VC_Rate,IF(Loss_Carry_Forward="Yes",1,0))</f>
        <v>0</v>
      </c>
      <c r="V60" s="377">
        <f ca="1">-LCF(V55,V$5,Inputs!U$57,Partner_Deffered_VC_Rate,IF(Loss_Carry_Forward="Yes",1,0))</f>
        <v>0</v>
      </c>
      <c r="W60" s="377">
        <f ca="1">-LCF(W55,W$5,Inputs!V$57,Partner_Deffered_VC_Rate,IF(Loss_Carry_Forward="Yes",1,0))</f>
        <v>0</v>
      </c>
      <c r="X60" s="377">
        <f ca="1">-LCF(X55,X$5,Inputs!W$57,Partner_Deffered_VC_Rate,IF(Loss_Carry_Forward="Yes",1,0))</f>
        <v>0</v>
      </c>
      <c r="Y60" s="377">
        <f ca="1">-LCF(Y55,Y$5,Inputs!X$57,Partner_Deffered_VC_Rate,IF(Loss_Carry_Forward="Yes",1,0))</f>
        <v>0</v>
      </c>
      <c r="Z60" s="377">
        <f ca="1">-LCF(Z55,Z$5,Inputs!Y$57,Partner_Deffered_VC_Rate,IF(Loss_Carry_Forward="Yes",1,0))</f>
        <v>0</v>
      </c>
      <c r="AA60" s="377">
        <f ca="1">-LCF(AA55,AA$5,Inputs!Z$57,Partner_Deffered_VC_Rate,IF(Loss_Carry_Forward="Yes",1,0))</f>
        <v>0</v>
      </c>
      <c r="AB60" s="377">
        <f ca="1">-LCF(AB55,AB$5,Inputs!AA$57,Partner_Deffered_VC_Rate,IF(Loss_Carry_Forward="Yes",1,0))</f>
        <v>0</v>
      </c>
      <c r="AC60" s="377">
        <f ca="1">-LCF(AC55,AC$5,Inputs!AB$57,Partner_Deffered_VC_Rate,IF(Loss_Carry_Forward="Yes",1,0))</f>
        <v>0</v>
      </c>
      <c r="AD60" s="377">
        <f ca="1">-LCF(AD55,AD$5,Inputs!AC$57,Partner_Deffered_VC_Rate,IF(Loss_Carry_Forward="Yes",1,0))</f>
        <v>0</v>
      </c>
      <c r="AE60" s="377">
        <f ca="1">-LCF(AE55,AE$5,Inputs!AD$57,Partner_Deffered_VC_Rate,IF(Loss_Carry_Forward="Yes",1,0))</f>
        <v>0</v>
      </c>
      <c r="AF60" s="377">
        <f ca="1">-LCF(AF55,AF$5,Inputs!AE$57,Partner_Deffered_VC_Rate,IF(Loss_Carry_Forward="Yes",1,0))</f>
        <v>0</v>
      </c>
      <c r="AG60" s="377">
        <f ca="1">-LCF(AG55,AG$5,Inputs!AF$57,Partner_Deffered_VC_Rate,IF(Loss_Carry_Forward="Yes",1,0))</f>
        <v>0</v>
      </c>
      <c r="AH60" s="377">
        <f ca="1">-LCF(AH55,AH$5,Inputs!AG$57,Partner_Deffered_VC_Rate,IF(Loss_Carry_Forward="Yes",1,0))</f>
        <v>0</v>
      </c>
      <c r="AI60" s="377">
        <f ca="1">-LCF(AI55,AI$5,Inputs!AH$57,Partner_Deffered_VC_Rate,IF(Loss_Carry_Forward="Yes",1,0))</f>
        <v>0</v>
      </c>
      <c r="AJ60" s="377">
        <f ca="1">-LCF(AJ55,AJ$5,Inputs!AI$57,Partner_Deffered_VC_Rate,IF(Loss_Carry_Forward="Yes",1,0))</f>
        <v>0</v>
      </c>
      <c r="AK60" s="377">
        <f ca="1">-LCF(AK55,AK$5,Inputs!AJ$57,Partner_Deffered_VC_Rate,IF(Loss_Carry_Forward="Yes",1,0))</f>
        <v>0</v>
      </c>
      <c r="AL60" s="377">
        <f ca="1">-LCF(AL55,AL$5,Inputs!AK$57,Partner_Deffered_VC_Rate,IF(Loss_Carry_Forward="Yes",1,0))</f>
        <v>0</v>
      </c>
      <c r="AM60" s="377">
        <f ca="1">-LCF(AM55,AM$5,Inputs!AL$57,Partner_Deffered_VC_Rate,IF(Loss_Carry_Forward="Yes",1,0))</f>
        <v>0</v>
      </c>
      <c r="AN60" s="377">
        <f ca="1">-LCF(AN55,AN$5,Inputs!AM$57,Partner_Deffered_VC_Rate,IF(Loss_Carry_Forward="Yes",1,0))</f>
        <v>0</v>
      </c>
      <c r="AO60" s="377">
        <f ca="1">-LCF(AO55,AO$5,Inputs!AN$57,Partner_Deffered_VC_Rate,IF(Loss_Carry_Forward="Yes",1,0))</f>
        <v>0</v>
      </c>
      <c r="AP60" s="377">
        <f ca="1">-LCF(AP55,AP$5,Inputs!AO$57,Partner_Deffered_VC_Rate,IF(Loss_Carry_Forward="Yes",1,0))</f>
        <v>0</v>
      </c>
      <c r="AQ60" s="377">
        <f ca="1">-LCF(AQ55,AQ$5,Inputs!AP$57,Partner_Deffered_VC_Rate,IF(Loss_Carry_Forward="Yes",1,0))</f>
        <v>0</v>
      </c>
      <c r="AR60" s="377">
        <f ca="1">-LCF(AR55,AR$5,Inputs!AQ$57,Partner_Deffered_VC_Rate,IF(Loss_Carry_Forward="Yes",1,0))</f>
        <v>0</v>
      </c>
      <c r="AS60" s="377">
        <f ca="1">-LCF(AS55,AS$5,Inputs!AR$57,Partner_Deffered_VC_Rate,IF(Loss_Carry_Forward="Yes",1,0))</f>
        <v>0</v>
      </c>
      <c r="AT60" s="377">
        <f ca="1">-LCF(AT55,AT$5,Inputs!AS$57,Partner_Deffered_VC_Rate,IF(Loss_Carry_Forward="Yes",1,0))</f>
        <v>0</v>
      </c>
      <c r="AU60" s="377">
        <f ca="1">-LCF(AU55,AU$5,Inputs!AT$57,Partner_Deffered_VC_Rate,IF(Loss_Carry_Forward="Yes",1,0))</f>
        <v>0</v>
      </c>
      <c r="AV60" s="377">
        <f ca="1">-LCF(AV55,AV$5,Inputs!AU$57,Partner_Deffered_VC_Rate,IF(Loss_Carry_Forward="Yes",1,0))</f>
        <v>0</v>
      </c>
      <c r="AW60" s="377">
        <f ca="1">-LCF(AW55,AW$5,Inputs!AV$57,Partner_Deffered_VC_Rate,IF(Loss_Carry_Forward="Yes",1,0))</f>
        <v>0</v>
      </c>
      <c r="AX60" s="377">
        <f ca="1">-LCF(AX55,AX$5,Inputs!AW$57,Partner_Deffered_VC_Rate,IF(Loss_Carry_Forward="Yes",1,0))</f>
        <v>0</v>
      </c>
      <c r="AY60" s="377">
        <f ca="1">-LCF(AY55,AY$5,Inputs!AX$57,Partner_Deffered_VC_Rate,IF(Loss_Carry_Forward="Yes",1,0))</f>
        <v>0</v>
      </c>
      <c r="AZ60" s="377">
        <f ca="1">-LCF(AZ55,AZ$5,Inputs!AY$57,Partner_Deffered_VC_Rate,IF(Loss_Carry_Forward="Yes",1,0))</f>
        <v>0</v>
      </c>
      <c r="BA60" s="377">
        <f ca="1">-LCF(BA55,BA$5,Inputs!AZ$57,Partner_Deffered_VC_Rate,IF(Loss_Carry_Forward="Yes",1,0))</f>
        <v>0</v>
      </c>
    </row>
    <row r="61" spans="1:53" s="380" customFormat="1" ht="18.75">
      <c r="A61" s="1003" t="s">
        <v>485</v>
      </c>
      <c r="B61" s="1004"/>
      <c r="C61" s="378"/>
      <c r="D61" s="379">
        <f ca="1">SUM(D55:D60)</f>
        <v>0</v>
      </c>
      <c r="E61" s="379">
        <f t="shared" ref="E61:BA61" ca="1" si="30">SUM(E55:E60)</f>
        <v>0</v>
      </c>
      <c r="F61" s="379">
        <f t="shared" ca="1" si="30"/>
        <v>0</v>
      </c>
      <c r="G61" s="379">
        <f t="shared" ca="1" si="30"/>
        <v>0</v>
      </c>
      <c r="H61" s="379">
        <f t="shared" ca="1" si="30"/>
        <v>0</v>
      </c>
      <c r="I61" s="379">
        <f t="shared" ca="1" si="30"/>
        <v>0</v>
      </c>
      <c r="J61" s="379">
        <f t="shared" ca="1" si="30"/>
        <v>0</v>
      </c>
      <c r="K61" s="379">
        <f t="shared" ca="1" si="30"/>
        <v>0</v>
      </c>
      <c r="L61" s="379">
        <f t="shared" ca="1" si="30"/>
        <v>0</v>
      </c>
      <c r="M61" s="379">
        <f t="shared" ca="1" si="30"/>
        <v>0</v>
      </c>
      <c r="N61" s="379">
        <f t="shared" ca="1" si="30"/>
        <v>0</v>
      </c>
      <c r="O61" s="379">
        <f t="shared" ca="1" si="30"/>
        <v>0</v>
      </c>
      <c r="P61" s="379">
        <f t="shared" ca="1" si="30"/>
        <v>0</v>
      </c>
      <c r="Q61" s="379">
        <f t="shared" ca="1" si="30"/>
        <v>0</v>
      </c>
      <c r="R61" s="379">
        <f t="shared" ca="1" si="30"/>
        <v>0</v>
      </c>
      <c r="S61" s="379">
        <f t="shared" ca="1" si="30"/>
        <v>0</v>
      </c>
      <c r="T61" s="379">
        <f t="shared" ca="1" si="30"/>
        <v>0</v>
      </c>
      <c r="U61" s="379">
        <f t="shared" ca="1" si="30"/>
        <v>0</v>
      </c>
      <c r="V61" s="379">
        <f t="shared" ca="1" si="30"/>
        <v>0</v>
      </c>
      <c r="W61" s="379">
        <f t="shared" ca="1" si="30"/>
        <v>0</v>
      </c>
      <c r="X61" s="379">
        <f t="shared" ca="1" si="30"/>
        <v>0</v>
      </c>
      <c r="Y61" s="379">
        <f t="shared" ca="1" si="30"/>
        <v>0</v>
      </c>
      <c r="Z61" s="379">
        <f t="shared" ca="1" si="30"/>
        <v>0</v>
      </c>
      <c r="AA61" s="379">
        <f t="shared" ca="1" si="30"/>
        <v>0</v>
      </c>
      <c r="AB61" s="379">
        <f t="shared" ca="1" si="30"/>
        <v>0</v>
      </c>
      <c r="AC61" s="379">
        <f t="shared" ca="1" si="30"/>
        <v>0</v>
      </c>
      <c r="AD61" s="379">
        <f t="shared" ca="1" si="30"/>
        <v>0</v>
      </c>
      <c r="AE61" s="379">
        <f t="shared" ca="1" si="30"/>
        <v>0</v>
      </c>
      <c r="AF61" s="379">
        <f t="shared" ca="1" si="30"/>
        <v>0</v>
      </c>
      <c r="AG61" s="379">
        <f t="shared" ca="1" si="30"/>
        <v>0</v>
      </c>
      <c r="AH61" s="379">
        <f t="shared" ca="1" si="30"/>
        <v>0</v>
      </c>
      <c r="AI61" s="379">
        <f t="shared" ca="1" si="30"/>
        <v>0</v>
      </c>
      <c r="AJ61" s="379">
        <f t="shared" ca="1" si="30"/>
        <v>0</v>
      </c>
      <c r="AK61" s="379">
        <f t="shared" ca="1" si="30"/>
        <v>0</v>
      </c>
      <c r="AL61" s="379">
        <f t="shared" ca="1" si="30"/>
        <v>0</v>
      </c>
      <c r="AM61" s="379">
        <f t="shared" ca="1" si="30"/>
        <v>0</v>
      </c>
      <c r="AN61" s="379">
        <f t="shared" ca="1" si="30"/>
        <v>0</v>
      </c>
      <c r="AO61" s="379">
        <f t="shared" ca="1" si="30"/>
        <v>0</v>
      </c>
      <c r="AP61" s="379">
        <f t="shared" ca="1" si="30"/>
        <v>0</v>
      </c>
      <c r="AQ61" s="379">
        <f t="shared" ca="1" si="30"/>
        <v>0</v>
      </c>
      <c r="AR61" s="379">
        <f t="shared" ca="1" si="30"/>
        <v>0</v>
      </c>
      <c r="AS61" s="379">
        <f t="shared" ca="1" si="30"/>
        <v>0</v>
      </c>
      <c r="AT61" s="379">
        <f t="shared" ca="1" si="30"/>
        <v>0</v>
      </c>
      <c r="AU61" s="379">
        <f t="shared" ca="1" si="30"/>
        <v>0</v>
      </c>
      <c r="AV61" s="379">
        <f t="shared" ca="1" si="30"/>
        <v>0</v>
      </c>
      <c r="AW61" s="379">
        <f t="shared" ca="1" si="30"/>
        <v>0</v>
      </c>
      <c r="AX61" s="379">
        <f t="shared" ca="1" si="30"/>
        <v>0</v>
      </c>
      <c r="AY61" s="379">
        <f t="shared" ca="1" si="30"/>
        <v>0</v>
      </c>
      <c r="AZ61" s="379">
        <f t="shared" ca="1" si="30"/>
        <v>0</v>
      </c>
      <c r="BA61" s="379">
        <f t="shared" ca="1" si="30"/>
        <v>0</v>
      </c>
    </row>
    <row r="62" spans="1:53">
      <c r="A62" s="49"/>
      <c r="B62" s="49"/>
      <c r="C62" s="384"/>
    </row>
    <row r="63" spans="1:53">
      <c r="A63" s="260"/>
      <c r="B63" s="260"/>
      <c r="C63" s="406"/>
      <c r="D63" s="695"/>
      <c r="E63" s="695"/>
    </row>
    <row r="64" spans="1:53">
      <c r="A64" s="260"/>
      <c r="B64" s="260"/>
      <c r="C64" s="406"/>
    </row>
    <row r="65" spans="1:3">
      <c r="A65" s="260"/>
      <c r="B65" s="260"/>
      <c r="C65" s="406"/>
    </row>
    <row r="66" spans="1:3">
      <c r="A66" s="260"/>
      <c r="B66" s="260"/>
      <c r="C66" s="406"/>
    </row>
    <row r="67" spans="1:3">
      <c r="A67" s="260"/>
      <c r="B67" s="260"/>
      <c r="C67" s="406"/>
    </row>
    <row r="68" spans="1:3">
      <c r="A68" s="260"/>
      <c r="B68" s="260"/>
      <c r="C68" s="406"/>
    </row>
    <row r="69" spans="1:3">
      <c r="A69" s="260"/>
      <c r="B69" s="260"/>
      <c r="C69" s="406"/>
    </row>
    <row r="70" spans="1:3">
      <c r="A70" s="260"/>
      <c r="B70" s="260"/>
      <c r="C70" s="406"/>
    </row>
    <row r="71" spans="1:3">
      <c r="A71" s="260"/>
      <c r="B71" s="260"/>
      <c r="C71" s="406"/>
    </row>
    <row r="72" spans="1:3">
      <c r="A72" s="260"/>
      <c r="B72" s="260"/>
      <c r="C72" s="406"/>
    </row>
    <row r="73" spans="1:3">
      <c r="A73" s="260"/>
      <c r="B73" s="260"/>
      <c r="C73" s="406"/>
    </row>
    <row r="74" spans="1:3">
      <c r="A74" s="260"/>
      <c r="B74" s="407"/>
      <c r="C74" s="406"/>
    </row>
    <row r="75" spans="1:3">
      <c r="B75" s="16"/>
    </row>
  </sheetData>
  <sheetProtection password="C389" sheet="1" objects="1" scenarios="1"/>
  <mergeCells count="8">
    <mergeCell ref="A52:B52"/>
    <mergeCell ref="A61:B61"/>
    <mergeCell ref="B1:C1"/>
    <mergeCell ref="B2:C2"/>
    <mergeCell ref="A6:B6"/>
    <mergeCell ref="A18:B18"/>
    <mergeCell ref="A29:B29"/>
    <mergeCell ref="A48:B48"/>
  </mergeCells>
  <conditionalFormatting sqref="C6:C9">
    <cfRule type="expression" dxfId="7" priority="1" stopIfTrue="1">
      <formula>#REF!&lt;&gt;""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 tint="-0.249977111117893"/>
  </sheetPr>
  <dimension ref="A1:IV113"/>
  <sheetViews>
    <sheetView zoomScale="75" zoomScaleNormal="75" workbookViewId="0">
      <pane xSplit="3" ySplit="3" topLeftCell="D4" activePane="bottomRight" state="frozen"/>
      <selection activeCell="I18" sqref="I18"/>
      <selection pane="topRight" activeCell="I18" sqref="I18"/>
      <selection pane="bottomLeft" activeCell="I18" sqref="I18"/>
      <selection pane="bottomRight" activeCell="G45" sqref="G45"/>
    </sheetView>
  </sheetViews>
  <sheetFormatPr baseColWidth="10" defaultRowHeight="12.75"/>
  <cols>
    <col min="1" max="1" width="5.5703125" style="16" customWidth="1"/>
    <col min="2" max="2" width="46.28515625" style="221" bestFit="1" customWidth="1"/>
    <col min="3" max="3" width="12.140625" style="363" bestFit="1" customWidth="1"/>
    <col min="4" max="4" width="16.85546875" style="221" bestFit="1" customWidth="1"/>
    <col min="5" max="5" width="15.140625" style="221" bestFit="1" customWidth="1"/>
    <col min="6" max="53" width="11.42578125" style="221"/>
    <col min="54" max="16384" width="11.42578125" style="286"/>
  </cols>
  <sheetData>
    <row r="1" spans="1:256" s="49" customFormat="1">
      <c r="A1" s="408"/>
      <c r="B1" s="408"/>
      <c r="C1" s="409"/>
      <c r="D1" s="408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  <c r="HU1" s="286"/>
      <c r="HV1" s="286"/>
      <c r="HW1" s="286"/>
      <c r="HX1" s="286"/>
      <c r="HY1" s="286"/>
      <c r="HZ1" s="286"/>
      <c r="IA1" s="286"/>
      <c r="IB1" s="286"/>
      <c r="IC1" s="286"/>
      <c r="ID1" s="286"/>
      <c r="IE1" s="286"/>
      <c r="IF1" s="286"/>
      <c r="IG1" s="286"/>
      <c r="IH1" s="286"/>
      <c r="II1" s="286"/>
      <c r="IJ1" s="286"/>
      <c r="IK1" s="286"/>
      <c r="IL1" s="286"/>
      <c r="IM1" s="286"/>
      <c r="IN1" s="286"/>
      <c r="IO1" s="286"/>
      <c r="IP1" s="286"/>
      <c r="IQ1" s="286"/>
      <c r="IR1" s="286"/>
      <c r="IS1" s="286"/>
      <c r="IT1" s="286"/>
      <c r="IU1" s="286"/>
      <c r="IV1" s="286"/>
    </row>
    <row r="2" spans="1:256" s="49" customFormat="1">
      <c r="A2" s="286"/>
      <c r="B2" s="286"/>
      <c r="C2" s="384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  <c r="HU2" s="286"/>
      <c r="HV2" s="286"/>
      <c r="HW2" s="286"/>
      <c r="HX2" s="286"/>
      <c r="HY2" s="286"/>
      <c r="HZ2" s="286"/>
      <c r="IA2" s="286"/>
      <c r="IB2" s="286"/>
      <c r="IC2" s="286"/>
      <c r="ID2" s="286"/>
      <c r="IE2" s="286"/>
      <c r="IF2" s="286"/>
      <c r="IG2" s="286"/>
      <c r="IH2" s="286"/>
      <c r="II2" s="286"/>
      <c r="IJ2" s="286"/>
      <c r="IK2" s="286"/>
      <c r="IL2" s="286"/>
      <c r="IM2" s="286"/>
      <c r="IN2" s="286"/>
      <c r="IO2" s="286"/>
      <c r="IP2" s="286"/>
      <c r="IQ2" s="286"/>
      <c r="IR2" s="286"/>
      <c r="IS2" s="286"/>
      <c r="IT2" s="286"/>
      <c r="IU2" s="286"/>
      <c r="IV2" s="286"/>
    </row>
    <row r="3" spans="1:256" ht="14.25" customHeight="1">
      <c r="A3" s="410"/>
      <c r="B3" s="411"/>
      <c r="C3" s="348" t="s">
        <v>9</v>
      </c>
      <c r="D3" s="412">
        <v>1</v>
      </c>
      <c r="E3" s="413">
        <v>2</v>
      </c>
      <c r="F3" s="413">
        <v>3</v>
      </c>
      <c r="G3" s="413">
        <v>4</v>
      </c>
      <c r="H3" s="413">
        <v>5</v>
      </c>
      <c r="I3" s="413">
        <v>6</v>
      </c>
      <c r="J3" s="413">
        <v>7</v>
      </c>
      <c r="K3" s="413">
        <v>8</v>
      </c>
      <c r="L3" s="413">
        <v>9</v>
      </c>
      <c r="M3" s="413">
        <v>10</v>
      </c>
      <c r="N3" s="413">
        <v>11</v>
      </c>
      <c r="O3" s="413">
        <v>12</v>
      </c>
      <c r="P3" s="413">
        <v>13</v>
      </c>
      <c r="Q3" s="413">
        <v>14</v>
      </c>
      <c r="R3" s="413">
        <v>15</v>
      </c>
      <c r="S3" s="413">
        <v>16</v>
      </c>
      <c r="T3" s="413">
        <v>17</v>
      </c>
      <c r="U3" s="413">
        <v>18</v>
      </c>
      <c r="V3" s="413">
        <v>19</v>
      </c>
      <c r="W3" s="413">
        <v>20</v>
      </c>
      <c r="X3" s="413">
        <v>21</v>
      </c>
      <c r="Y3" s="413">
        <v>22</v>
      </c>
      <c r="Z3" s="413">
        <v>23</v>
      </c>
      <c r="AA3" s="413">
        <v>24</v>
      </c>
      <c r="AB3" s="413">
        <v>25</v>
      </c>
      <c r="AC3" s="413">
        <v>26</v>
      </c>
      <c r="AD3" s="413">
        <v>27</v>
      </c>
      <c r="AE3" s="413">
        <v>28</v>
      </c>
      <c r="AF3" s="413">
        <v>29</v>
      </c>
      <c r="AG3" s="413">
        <v>30</v>
      </c>
      <c r="AH3" s="413">
        <v>31</v>
      </c>
      <c r="AI3" s="413">
        <v>32</v>
      </c>
      <c r="AJ3" s="413">
        <v>33</v>
      </c>
      <c r="AK3" s="413">
        <v>34</v>
      </c>
      <c r="AL3" s="413">
        <v>35</v>
      </c>
      <c r="AM3" s="413">
        <v>36</v>
      </c>
      <c r="AN3" s="413">
        <v>37</v>
      </c>
      <c r="AO3" s="413">
        <v>38</v>
      </c>
      <c r="AP3" s="413">
        <v>39</v>
      </c>
      <c r="AQ3" s="413">
        <v>40</v>
      </c>
      <c r="AR3" s="413">
        <v>41</v>
      </c>
      <c r="AS3" s="413">
        <v>42</v>
      </c>
      <c r="AT3" s="413">
        <v>43</v>
      </c>
      <c r="AU3" s="413">
        <v>44</v>
      </c>
      <c r="AV3" s="413">
        <v>45</v>
      </c>
      <c r="AW3" s="413">
        <v>46</v>
      </c>
      <c r="AX3" s="413">
        <v>47</v>
      </c>
      <c r="AY3" s="413">
        <v>48</v>
      </c>
      <c r="AZ3" s="413">
        <v>49</v>
      </c>
      <c r="BA3" s="414">
        <v>50</v>
      </c>
    </row>
    <row r="4" spans="1:256" ht="3.75" customHeight="1">
      <c r="A4" s="415"/>
      <c r="B4" s="351"/>
      <c r="C4" s="352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Q4" s="286"/>
      <c r="AR4" s="286"/>
      <c r="AS4" s="286"/>
      <c r="AT4" s="286"/>
      <c r="AU4" s="286"/>
      <c r="AV4" s="286"/>
      <c r="AW4" s="286"/>
      <c r="AX4" s="286"/>
      <c r="AY4" s="286"/>
      <c r="AZ4" s="286"/>
      <c r="BA4" s="286"/>
    </row>
    <row r="5" spans="1:256" s="358" customFormat="1">
      <c r="A5" s="354" t="s">
        <v>455</v>
      </c>
      <c r="C5" s="416"/>
      <c r="D5" s="357">
        <f ca="1">SUMPRODUCT(POWER((1+OFFSET('helper calculation'!D4:$AZ$4,D3-1,0)),-D3:$AZ$3-1+D3),Inputs!C53:$AY$53,OFFSET('helper calculation'!E449:$BA$449,D3-1,0))</f>
        <v>0</v>
      </c>
      <c r="E5" s="357">
        <f ca="1">SUMPRODUCT(POWER((1+OFFSET('helper calculation'!E4:$AZ$4,E3-1,0)),-E3:$AZ$3-1+E3),Inputs!D53:$AY$53,OFFSET('helper calculation'!F449:$BA$449,E3-1,0))</f>
        <v>0</v>
      </c>
      <c r="F5" s="357">
        <f ca="1">SUMPRODUCT(POWER((1+OFFSET('helper calculation'!F4:$AZ$4,F3-1,0)),-F3:$AZ$3-1+F3),Inputs!E53:$AY$53,OFFSET('helper calculation'!G449:$BA$449,F3-1,0))</f>
        <v>0</v>
      </c>
      <c r="G5" s="357">
        <f ca="1">SUMPRODUCT(POWER((1+OFFSET('helper calculation'!G4:$AZ$4,G3-1,0)),-G3:$AZ$3-1+G3),Inputs!F53:$AY$53,OFFSET('helper calculation'!H449:$BA$449,G3-1,0))</f>
        <v>0</v>
      </c>
      <c r="H5" s="357">
        <f ca="1">SUMPRODUCT(POWER((1+OFFSET('helper calculation'!H4:$AZ$4,H3-1,0)),-H3:$AZ$3-1+H3),Inputs!G53:$AY$53,OFFSET('helper calculation'!I449:$BA$449,H3-1,0))</f>
        <v>0</v>
      </c>
      <c r="I5" s="357">
        <f ca="1">SUMPRODUCT(POWER((1+OFFSET('helper calculation'!I4:$AZ$4,I3-1,0)),-I3:$AZ$3-1+I3),Inputs!H53:$AY$53,OFFSET('helper calculation'!J449:$BA$449,I3-1,0))</f>
        <v>0</v>
      </c>
      <c r="J5" s="357">
        <f ca="1">SUMPRODUCT(POWER((1+OFFSET('helper calculation'!J4:$AZ$4,J3-1,0)),-J3:$AZ$3-1+J3),Inputs!I53:$AY$53,OFFSET('helper calculation'!K449:$BA$449,J3-1,0))</f>
        <v>0</v>
      </c>
      <c r="K5" s="357">
        <f ca="1">SUMPRODUCT(POWER((1+OFFSET('helper calculation'!K4:$AZ$4,K3-1,0)),-K3:$AZ$3-1+K3),Inputs!J53:$AY$53,OFFSET('helper calculation'!L449:$BA$449,K3-1,0))</f>
        <v>0</v>
      </c>
      <c r="L5" s="357">
        <f ca="1">SUMPRODUCT(POWER((1+OFFSET('helper calculation'!L4:$AZ$4,L3-1,0)),-L3:$AZ$3-1+L3),Inputs!K53:$AY$53,OFFSET('helper calculation'!M449:$BA$449,L3-1,0))</f>
        <v>0</v>
      </c>
      <c r="M5" s="357">
        <f ca="1">SUMPRODUCT(POWER((1+OFFSET('helper calculation'!M4:$AZ$4,M3-1,0)),-M3:$AZ$3-1+M3),Inputs!L53:$AY$53,OFFSET('helper calculation'!N449:$BA$449,M3-1,0))</f>
        <v>0</v>
      </c>
      <c r="N5" s="357">
        <f ca="1">SUMPRODUCT(POWER((1+OFFSET('helper calculation'!N4:$AZ$4,N3-1,0)),-N3:$AZ$3-1+N3),Inputs!M53:$AY$53,OFFSET('helper calculation'!O449:$BA$449,N3-1,0))</f>
        <v>0</v>
      </c>
      <c r="O5" s="357">
        <f ca="1">SUMPRODUCT(POWER((1+OFFSET('helper calculation'!O4:$AZ$4,O3-1,0)),-O3:$AZ$3-1+O3),Inputs!N53:$AY$53,OFFSET('helper calculation'!P449:$BA$449,O3-1,0))</f>
        <v>0</v>
      </c>
      <c r="P5" s="357">
        <f ca="1">SUMPRODUCT(POWER((1+OFFSET('helper calculation'!P4:$AZ$4,P3-1,0)),-P3:$AZ$3-1+P3),Inputs!O53:$AY$53,OFFSET('helper calculation'!Q449:$BA$449,P3-1,0))</f>
        <v>0</v>
      </c>
      <c r="Q5" s="357">
        <f ca="1">SUMPRODUCT(POWER((1+OFFSET('helper calculation'!Q4:$AZ$4,Q3-1,0)),-Q3:$AZ$3-1+Q3),Inputs!P53:$AY$53,OFFSET('helper calculation'!R449:$BA$449,Q3-1,0))</f>
        <v>0</v>
      </c>
      <c r="R5" s="357">
        <f ca="1">SUMPRODUCT(POWER((1+OFFSET('helper calculation'!R4:$AZ$4,R3-1,0)),-R3:$AZ$3-1+R3),Inputs!Q53:$AY$53,OFFSET('helper calculation'!S449:$BA$449,R3-1,0))</f>
        <v>0</v>
      </c>
      <c r="S5" s="357">
        <f ca="1">SUMPRODUCT(POWER((1+OFFSET('helper calculation'!S4:$AZ$4,S3-1,0)),-S3:$AZ$3-1+S3),Inputs!R53:$AY$53,OFFSET('helper calculation'!T449:$BA$449,S3-1,0))</f>
        <v>0</v>
      </c>
      <c r="T5" s="357">
        <f ca="1">SUMPRODUCT(POWER((1+OFFSET('helper calculation'!T4:$AZ$4,T3-1,0)),-T3:$AZ$3-1+T3),Inputs!S53:$AY$53,OFFSET('helper calculation'!U449:$BA$449,T3-1,0))</f>
        <v>0</v>
      </c>
      <c r="U5" s="357">
        <f ca="1">SUMPRODUCT(POWER((1+OFFSET('helper calculation'!U4:$AZ$4,U3-1,0)),-U3:$AZ$3-1+U3),Inputs!T53:$AY$53,OFFSET('helper calculation'!V449:$BA$449,U3-1,0))</f>
        <v>0</v>
      </c>
      <c r="V5" s="357">
        <f ca="1">SUMPRODUCT(POWER((1+OFFSET('helper calculation'!V4:$AZ$4,V3-1,0)),-V3:$AZ$3-1+V3),Inputs!U53:$AY$53,OFFSET('helper calculation'!W449:$BA$449,V3-1,0))</f>
        <v>0</v>
      </c>
      <c r="W5" s="357">
        <f ca="1">SUMPRODUCT(POWER((1+OFFSET('helper calculation'!W4:$AZ$4,W3-1,0)),-W3:$AZ$3-1+W3),Inputs!V53:$AY$53,OFFSET('helper calculation'!X449:$BA$449,W3-1,0))</f>
        <v>0</v>
      </c>
      <c r="X5" s="357">
        <f ca="1">SUMPRODUCT(POWER((1+OFFSET('helper calculation'!X4:$AZ$4,X3-1,0)),-X3:$AZ$3-1+X3),Inputs!W53:$AY$53,OFFSET('helper calculation'!Y449:$BA$449,X3-1,0))</f>
        <v>0</v>
      </c>
      <c r="Y5" s="357">
        <f ca="1">SUMPRODUCT(POWER((1+OFFSET('helper calculation'!Y4:$AZ$4,Y3-1,0)),-Y3:$AZ$3-1+Y3),Inputs!X53:$AY$53,OFFSET('helper calculation'!Z449:$BA$449,Y3-1,0))</f>
        <v>0</v>
      </c>
      <c r="Z5" s="357">
        <f ca="1">SUMPRODUCT(POWER((1+OFFSET('helper calculation'!Z4:$AZ$4,Z3-1,0)),-Z3:$AZ$3-1+Z3),Inputs!Y53:$AY$53,OFFSET('helper calculation'!AA449:$BA$449,Z3-1,0))</f>
        <v>0</v>
      </c>
      <c r="AA5" s="357">
        <f ca="1">SUMPRODUCT(POWER((1+OFFSET('helper calculation'!AA4:$AZ$4,AA3-1,0)),-AA3:$AZ$3-1+AA3),Inputs!Z53:$AY$53,OFFSET('helper calculation'!AB449:$BA$449,AA3-1,0))</f>
        <v>0</v>
      </c>
      <c r="AB5" s="357">
        <f ca="1">SUMPRODUCT(POWER((1+OFFSET('helper calculation'!AB4:$AZ$4,AB3-1,0)),-AB3:$AZ$3-1+AB3),Inputs!AA53:$AY$53,OFFSET('helper calculation'!AC449:$BA$449,AB3-1,0))</f>
        <v>0</v>
      </c>
      <c r="AC5" s="357">
        <f ca="1">SUMPRODUCT(POWER((1+OFFSET('helper calculation'!AC4:$AZ$4,AC3-1,0)),-AC3:$AZ$3-1+AC3),Inputs!AB53:$AY$53,OFFSET('helper calculation'!AD449:$BA$449,AC3-1,0))</f>
        <v>0</v>
      </c>
      <c r="AD5" s="357">
        <f ca="1">SUMPRODUCT(POWER((1+OFFSET('helper calculation'!AD4:$AZ$4,AD3-1,0)),-AD3:$AZ$3-1+AD3),Inputs!AC53:$AY$53,OFFSET('helper calculation'!AE449:$BA$449,AD3-1,0))</f>
        <v>0</v>
      </c>
      <c r="AE5" s="357">
        <f ca="1">SUMPRODUCT(POWER((1+OFFSET('helper calculation'!AE4:$AZ$4,AE3-1,0)),-AE3:$AZ$3-1+AE3),Inputs!AD53:$AY$53,OFFSET('helper calculation'!AF449:$BA$449,AE3-1,0))</f>
        <v>0</v>
      </c>
      <c r="AF5" s="357">
        <f ca="1">SUMPRODUCT(POWER((1+OFFSET('helper calculation'!AF4:$AZ$4,AF3-1,0)),-AF3:$AZ$3-1+AF3),Inputs!AE53:$AY$53,OFFSET('helper calculation'!AG449:$BA$449,AF3-1,0))</f>
        <v>0</v>
      </c>
      <c r="AG5" s="357">
        <f ca="1">SUMPRODUCT(POWER((1+OFFSET('helper calculation'!AG4:$AZ$4,AG3-1,0)),-AG3:$AZ$3-1+AG3),Inputs!AF53:$AY$53,OFFSET('helper calculation'!AH449:$BA$449,AG3-1,0))</f>
        <v>0</v>
      </c>
      <c r="AH5" s="357">
        <f ca="1">SUMPRODUCT(POWER((1+OFFSET('helper calculation'!AH4:$AZ$4,AH3-1,0)),-AH3:$AZ$3-1+AH3),Inputs!AG53:$AY$53,OFFSET('helper calculation'!AI449:$BA$449,AH3-1,0))</f>
        <v>0</v>
      </c>
      <c r="AI5" s="357">
        <f ca="1">SUMPRODUCT(POWER((1+OFFSET('helper calculation'!AI4:$AZ$4,AI3-1,0)),-AI3:$AZ$3-1+AI3),Inputs!AH53:$AY$53,OFFSET('helper calculation'!AJ449:$BA$449,AI3-1,0))</f>
        <v>0</v>
      </c>
      <c r="AJ5" s="357">
        <f ca="1">SUMPRODUCT(POWER((1+OFFSET('helper calculation'!AJ4:$AZ$4,AJ3-1,0)),-AJ3:$AZ$3-1+AJ3),Inputs!AI53:$AY$53,OFFSET('helper calculation'!AK449:$BA$449,AJ3-1,0))</f>
        <v>0</v>
      </c>
      <c r="AK5" s="357">
        <f ca="1">SUMPRODUCT(POWER((1+OFFSET('helper calculation'!AK4:$AZ$4,AK3-1,0)),-AK3:$AZ$3-1+AK3),Inputs!AJ53:$AY$53,OFFSET('helper calculation'!AL449:$BA$449,AK3-1,0))</f>
        <v>0</v>
      </c>
      <c r="AL5" s="357">
        <f ca="1">SUMPRODUCT(POWER((1+OFFSET('helper calculation'!AL4:$AZ$4,AL3-1,0)),-AL3:$AZ$3-1+AL3),Inputs!AK53:$AY$53,OFFSET('helper calculation'!AM449:$BA$449,AL3-1,0))</f>
        <v>0</v>
      </c>
      <c r="AM5" s="357">
        <f ca="1">SUMPRODUCT(POWER((1+OFFSET('helper calculation'!AM4:$AZ$4,AM3-1,0)),-AM3:$AZ$3-1+AM3),Inputs!AL53:$AY$53,OFFSET('helper calculation'!AN449:$BA$449,AM3-1,0))</f>
        <v>0</v>
      </c>
      <c r="AN5" s="357">
        <f ca="1">SUMPRODUCT(POWER((1+OFFSET('helper calculation'!AN4:$AZ$4,AN3-1,0)),-AN3:$AZ$3-1+AN3),Inputs!AM53:$AY$53,OFFSET('helper calculation'!AO449:$BA$449,AN3-1,0))</f>
        <v>0</v>
      </c>
      <c r="AO5" s="357">
        <f ca="1">SUMPRODUCT(POWER((1+OFFSET('helper calculation'!AO4:$AZ$4,AO3-1,0)),-AO3:$AZ$3-1+AO3),Inputs!AN53:$AY$53,OFFSET('helper calculation'!AP449:$BA$449,AO3-1,0))</f>
        <v>0</v>
      </c>
      <c r="AP5" s="357">
        <f ca="1">SUMPRODUCT(POWER((1+OFFSET('helper calculation'!AP4:$AZ$4,AP3-1,0)),-AP3:$AZ$3-1+AP3),Inputs!AO53:$AY$53,OFFSET('helper calculation'!AQ449:$BA$449,AP3-1,0))</f>
        <v>0</v>
      </c>
      <c r="AQ5" s="357">
        <f ca="1">SUMPRODUCT(POWER((1+OFFSET('helper calculation'!AQ4:$AZ$4,AQ3-1,0)),-AQ3:$AZ$3-1+AQ3),Inputs!AP53:$AY$53,OFFSET('helper calculation'!AR449:$BA$449,AQ3-1,0))</f>
        <v>0</v>
      </c>
      <c r="AR5" s="357">
        <f ca="1">SUMPRODUCT(POWER((1+OFFSET('helper calculation'!AR4:$AZ$4,AR3-1,0)),-AR3:$AZ$3-1+AR3),Inputs!AQ53:$AY$53,OFFSET('helper calculation'!AS449:$BA$449,AR3-1,0))</f>
        <v>0</v>
      </c>
      <c r="AS5" s="357">
        <f ca="1">SUMPRODUCT(POWER((1+OFFSET('helper calculation'!AS4:$AZ$4,AS3-1,0)),-AS3:$AZ$3-1+AS3),Inputs!AR53:$AY$53,OFFSET('helper calculation'!AT449:$BA$449,AS3-1,0))</f>
        <v>0</v>
      </c>
      <c r="AT5" s="357">
        <f ca="1">SUMPRODUCT(POWER((1+OFFSET('helper calculation'!AT4:$AZ$4,AT3-1,0)),-AT3:$AZ$3-1+AT3),Inputs!AS53:$AY$53,OFFSET('helper calculation'!AU449:$BA$449,AT3-1,0))</f>
        <v>0</v>
      </c>
      <c r="AU5" s="357">
        <f ca="1">SUMPRODUCT(POWER((1+OFFSET('helper calculation'!AU4:$AZ$4,AU3-1,0)),-AU3:$AZ$3-1+AU3),Inputs!AT53:$AY$53,OFFSET('helper calculation'!AV449:$BA$449,AU3-1,0))</f>
        <v>0</v>
      </c>
      <c r="AV5" s="357">
        <f ca="1">SUMPRODUCT(POWER((1+OFFSET('helper calculation'!AV4:$AZ$4,AV3-1,0)),-AV3:$AZ$3-1+AV3),Inputs!AU53:$AY$53,OFFSET('helper calculation'!AW449:$BA$449,AV3-1,0))</f>
        <v>0</v>
      </c>
      <c r="AW5" s="357">
        <f ca="1">SUMPRODUCT(POWER((1+OFFSET('helper calculation'!AW4:$AZ$4,AW3-1,0)),-AW3:$AZ$3-1+AW3),Inputs!AV53:$AY$53,OFFSET('helper calculation'!AX449:$BA$449,AW3-1,0))</f>
        <v>0</v>
      </c>
      <c r="AX5" s="357">
        <f ca="1">SUMPRODUCT(POWER((1+OFFSET('helper calculation'!AX4:$AZ$4,AX3-1,0)),-AX3:$AZ$3-1+AX3),Inputs!AW53:$AY$53,OFFSET('helper calculation'!AY449:$BA$449,AX3-1,0))</f>
        <v>0</v>
      </c>
      <c r="AY5" s="357">
        <f ca="1">SUMPRODUCT(POWER((1+OFFSET('helper calculation'!AY4:$AZ$4,AY3-1,0)),-AY3:$AZ$3-1+AY3),Inputs!AX53:$AY$53,OFFSET('helper calculation'!AZ449:$BA$449,AY3-1,0))</f>
        <v>0</v>
      </c>
      <c r="AZ5" s="357">
        <f ca="1">SUMPRODUCT(POWER((1+OFFSET('helper calculation'!AZ4:$AZ$4,AZ3-1,0)),-AZ3:$AZ$3-1+AZ3),Inputs!AY53:$AY$53,OFFSET('helper calculation'!BA449:$BA$449,AZ3-1,0))</f>
        <v>0</v>
      </c>
      <c r="BA5" s="357">
        <f ca="1">SUMPRODUCT(POWER((1+OFFSET('helper calculation'!$AZ4:BA$4,BA3-1,0)),-$AZ3:BA$3-1+BA3),Inputs!$AY53:AZ$53,OFFSET('helper calculation'!$BA449:BB$449,BA3-1,0))</f>
        <v>0</v>
      </c>
    </row>
    <row r="6" spans="1:256" s="358" customFormat="1">
      <c r="A6" s="1007" t="s">
        <v>167</v>
      </c>
      <c r="B6" s="1007"/>
      <c r="C6" s="417"/>
      <c r="D6" s="418">
        <f>D7+D8</f>
        <v>0</v>
      </c>
      <c r="E6" s="418">
        <f t="shared" ref="E6:BA6" si="0">E7+E8</f>
        <v>0</v>
      </c>
      <c r="F6" s="418">
        <f t="shared" si="0"/>
        <v>0</v>
      </c>
      <c r="G6" s="418">
        <f t="shared" si="0"/>
        <v>0</v>
      </c>
      <c r="H6" s="418">
        <f t="shared" si="0"/>
        <v>0</v>
      </c>
      <c r="I6" s="418">
        <f t="shared" si="0"/>
        <v>0</v>
      </c>
      <c r="J6" s="418">
        <f t="shared" si="0"/>
        <v>0</v>
      </c>
      <c r="K6" s="418">
        <f t="shared" si="0"/>
        <v>0</v>
      </c>
      <c r="L6" s="418">
        <f t="shared" si="0"/>
        <v>0</v>
      </c>
      <c r="M6" s="418">
        <f t="shared" si="0"/>
        <v>0</v>
      </c>
      <c r="N6" s="418">
        <f t="shared" si="0"/>
        <v>0</v>
      </c>
      <c r="O6" s="418">
        <f t="shared" si="0"/>
        <v>0</v>
      </c>
      <c r="P6" s="418">
        <f t="shared" si="0"/>
        <v>0</v>
      </c>
      <c r="Q6" s="418">
        <f t="shared" si="0"/>
        <v>0</v>
      </c>
      <c r="R6" s="418">
        <f t="shared" si="0"/>
        <v>0</v>
      </c>
      <c r="S6" s="418">
        <f t="shared" si="0"/>
        <v>0</v>
      </c>
      <c r="T6" s="418">
        <f t="shared" si="0"/>
        <v>0</v>
      </c>
      <c r="U6" s="418">
        <f t="shared" si="0"/>
        <v>0</v>
      </c>
      <c r="V6" s="418">
        <f t="shared" si="0"/>
        <v>0</v>
      </c>
      <c r="W6" s="418">
        <f t="shared" si="0"/>
        <v>0</v>
      </c>
      <c r="X6" s="418">
        <f t="shared" si="0"/>
        <v>0</v>
      </c>
      <c r="Y6" s="418">
        <f t="shared" si="0"/>
        <v>0</v>
      </c>
      <c r="Z6" s="418">
        <f t="shared" si="0"/>
        <v>0</v>
      </c>
      <c r="AA6" s="418">
        <f t="shared" si="0"/>
        <v>0</v>
      </c>
      <c r="AB6" s="418">
        <f t="shared" si="0"/>
        <v>0</v>
      </c>
      <c r="AC6" s="418">
        <f t="shared" si="0"/>
        <v>0</v>
      </c>
      <c r="AD6" s="418">
        <f t="shared" si="0"/>
        <v>0</v>
      </c>
      <c r="AE6" s="418">
        <f t="shared" si="0"/>
        <v>0</v>
      </c>
      <c r="AF6" s="418">
        <f t="shared" si="0"/>
        <v>0</v>
      </c>
      <c r="AG6" s="418">
        <f t="shared" si="0"/>
        <v>0</v>
      </c>
      <c r="AH6" s="418">
        <f t="shared" si="0"/>
        <v>0</v>
      </c>
      <c r="AI6" s="418">
        <f t="shared" si="0"/>
        <v>0</v>
      </c>
      <c r="AJ6" s="418">
        <f t="shared" si="0"/>
        <v>0</v>
      </c>
      <c r="AK6" s="418">
        <f t="shared" si="0"/>
        <v>0</v>
      </c>
      <c r="AL6" s="418">
        <f t="shared" si="0"/>
        <v>0</v>
      </c>
      <c r="AM6" s="418">
        <f t="shared" si="0"/>
        <v>0</v>
      </c>
      <c r="AN6" s="418">
        <f t="shared" si="0"/>
        <v>0</v>
      </c>
      <c r="AO6" s="418">
        <f t="shared" si="0"/>
        <v>0</v>
      </c>
      <c r="AP6" s="418">
        <f t="shared" si="0"/>
        <v>0</v>
      </c>
      <c r="AQ6" s="418">
        <f t="shared" si="0"/>
        <v>0</v>
      </c>
      <c r="AR6" s="418">
        <f t="shared" si="0"/>
        <v>0</v>
      </c>
      <c r="AS6" s="418">
        <f t="shared" si="0"/>
        <v>0</v>
      </c>
      <c r="AT6" s="418">
        <f t="shared" si="0"/>
        <v>0</v>
      </c>
      <c r="AU6" s="418">
        <f t="shared" si="0"/>
        <v>0</v>
      </c>
      <c r="AV6" s="418">
        <f t="shared" si="0"/>
        <v>0</v>
      </c>
      <c r="AW6" s="418">
        <f t="shared" si="0"/>
        <v>0</v>
      </c>
      <c r="AX6" s="418">
        <f t="shared" si="0"/>
        <v>0</v>
      </c>
      <c r="AY6" s="418">
        <f t="shared" si="0"/>
        <v>0</v>
      </c>
      <c r="AZ6" s="418">
        <f t="shared" si="0"/>
        <v>0</v>
      </c>
      <c r="BA6" s="418">
        <f t="shared" si="0"/>
        <v>0</v>
      </c>
    </row>
    <row r="7" spans="1:256" ht="13.5" customHeight="1">
      <c r="A7" s="419" t="s">
        <v>174</v>
      </c>
      <c r="B7" s="420"/>
      <c r="C7" s="421"/>
      <c r="D7" s="422">
        <f>ABS((Inputs!B$36*(1-Inputs!$E$15-Inputs!$E$17)-Inputs!C$42+Inputs!B$42))/MAX(ABS((Inputs!B$34*(1-Inputs!$E$15-Inputs!$E$17)-Inputs!C$40+Inputs!B$40)),1)*IF('helper calculation'!D$391=0,0,Inputs!$K$5/'helper calculation'!D$391)</f>
        <v>0</v>
      </c>
      <c r="E7" s="422">
        <f>ABS((Inputs!C$36*(1-Inputs!$E$15-Inputs!$E$17)-Inputs!D$42+Inputs!C$42))/MAX(ABS((Inputs!C$34*(1-Inputs!$E$15-Inputs!$E$17)-Inputs!D$40+Inputs!C$40)),1)*IF('helper calculation'!E$391=0,0,Inputs!$K$5/'helper calculation'!E$391)</f>
        <v>0</v>
      </c>
      <c r="F7" s="422">
        <f>ABS((Inputs!D$36*(1-Inputs!$E$15-Inputs!$E$17)-Inputs!E$42+Inputs!D$42))/MAX(ABS((Inputs!D$34*(1-Inputs!$E$15-Inputs!$E$17)-Inputs!E$40+Inputs!D$40)),1)*IF('helper calculation'!F$391=0,0,Inputs!$K$5/'helper calculation'!F$391)</f>
        <v>0</v>
      </c>
      <c r="G7" s="422">
        <f>ABS((Inputs!E$36*(1-Inputs!$E$15-Inputs!$E$17)-Inputs!F$42+Inputs!E$42))/MAX(ABS((Inputs!E$34*(1-Inputs!$E$15-Inputs!$E$17)-Inputs!F$40+Inputs!E$40)),1)*IF('helper calculation'!G$391=0,0,Inputs!$K$5/'helper calculation'!G$391)</f>
        <v>0</v>
      </c>
      <c r="H7" s="422">
        <f>ABS((Inputs!F$36*(1-Inputs!$E$15-Inputs!$E$17)-Inputs!G$42+Inputs!F$42))/MAX(ABS((Inputs!F$34*(1-Inputs!$E$15-Inputs!$E$17)-Inputs!G$40+Inputs!F$40)),1)*IF('helper calculation'!H$391=0,0,Inputs!$K$5/'helper calculation'!H$391)</f>
        <v>0</v>
      </c>
      <c r="I7" s="422">
        <f>ABS((Inputs!G$36*(1-Inputs!$E$15-Inputs!$E$17)-Inputs!H$42+Inputs!G$42))/MAX(ABS((Inputs!G$34*(1-Inputs!$E$15-Inputs!$E$17)-Inputs!H$40+Inputs!G$40)),1)*IF('helper calculation'!I$391=0,0,Inputs!$K$5/'helper calculation'!I$391)</f>
        <v>0</v>
      </c>
      <c r="J7" s="422">
        <f>ABS((Inputs!H$36*(1-Inputs!$E$15-Inputs!$E$17)-Inputs!I$42+Inputs!H$42))/MAX(ABS((Inputs!H$34*(1-Inputs!$E$15-Inputs!$E$17)-Inputs!I$40+Inputs!H$40)),1)*IF('helper calculation'!J$391=0,0,Inputs!$K$5/'helper calculation'!J$391)</f>
        <v>0</v>
      </c>
      <c r="K7" s="422">
        <f>ABS((Inputs!I$36*(1-Inputs!$E$15-Inputs!$E$17)-Inputs!J$42+Inputs!I$42))/MAX(ABS((Inputs!I$34*(1-Inputs!$E$15-Inputs!$E$17)-Inputs!J$40+Inputs!I$40)),1)*IF('helper calculation'!K$391=0,0,Inputs!$K$5/'helper calculation'!K$391)</f>
        <v>0</v>
      </c>
      <c r="L7" s="422">
        <f>ABS((Inputs!J$36*(1-Inputs!$E$15-Inputs!$E$17)-Inputs!K$42+Inputs!J$42))/MAX(ABS((Inputs!J$34*(1-Inputs!$E$15-Inputs!$E$17)-Inputs!K$40+Inputs!J$40)),1)*IF('helper calculation'!L$391=0,0,Inputs!$K$5/'helper calculation'!L$391)</f>
        <v>0</v>
      </c>
      <c r="M7" s="422">
        <f>ABS((Inputs!K$36*(1-Inputs!$E$15-Inputs!$E$17)-Inputs!L$42+Inputs!K$42))/MAX(ABS((Inputs!K$34*(1-Inputs!$E$15-Inputs!$E$17)-Inputs!L$40+Inputs!K$40)),1)*IF('helper calculation'!M$391=0,0,Inputs!$K$5/'helper calculation'!M$391)</f>
        <v>0</v>
      </c>
      <c r="N7" s="422">
        <f>ABS((Inputs!L$36*(1-Inputs!$E$15-Inputs!$E$17)-Inputs!M$42+Inputs!L$42))/MAX(ABS((Inputs!L$34*(1-Inputs!$E$15-Inputs!$E$17)-Inputs!M$40+Inputs!L$40)),1)*IF('helper calculation'!N$391=0,0,Inputs!$K$5/'helper calculation'!N$391)</f>
        <v>0</v>
      </c>
      <c r="O7" s="422">
        <f>ABS((Inputs!M$36*(1-Inputs!$E$15-Inputs!$E$17)-Inputs!N$42+Inputs!M$42))/MAX(ABS((Inputs!M$34*(1-Inputs!$E$15-Inputs!$E$17)-Inputs!N$40+Inputs!M$40)),1)*IF('helper calculation'!O$391=0,0,Inputs!$K$5/'helper calculation'!O$391)</f>
        <v>0</v>
      </c>
      <c r="P7" s="422">
        <f>ABS((Inputs!N$36*(1-Inputs!$E$15-Inputs!$E$17)-Inputs!O$42+Inputs!N$42))/MAX(ABS((Inputs!N$34*(1-Inputs!$E$15-Inputs!$E$17)-Inputs!O$40+Inputs!N$40)),1)*IF('helper calculation'!P$391=0,0,Inputs!$K$5/'helper calculation'!P$391)</f>
        <v>0</v>
      </c>
      <c r="Q7" s="422">
        <f>ABS((Inputs!O$36*(1-Inputs!$E$15-Inputs!$E$17)-Inputs!P$42+Inputs!O$42))/MAX(ABS((Inputs!O$34*(1-Inputs!$E$15-Inputs!$E$17)-Inputs!P$40+Inputs!O$40)),1)*IF('helper calculation'!Q$391=0,0,Inputs!$K$5/'helper calculation'!Q$391)</f>
        <v>0</v>
      </c>
      <c r="R7" s="422">
        <f>ABS((Inputs!P$36*(1-Inputs!$E$15-Inputs!$E$17)-Inputs!Q$42+Inputs!P$42))/MAX(ABS((Inputs!P$34*(1-Inputs!$E$15-Inputs!$E$17)-Inputs!Q$40+Inputs!P$40)),1)*IF('helper calculation'!R$391=0,0,Inputs!$K$5/'helper calculation'!R$391)</f>
        <v>0</v>
      </c>
      <c r="S7" s="422">
        <f>ABS((Inputs!Q$36*(1-Inputs!$E$15-Inputs!$E$17)-Inputs!R$42+Inputs!Q$42))/MAX(ABS((Inputs!Q$34*(1-Inputs!$E$15-Inputs!$E$17)-Inputs!R$40+Inputs!Q$40)),1)*IF('helper calculation'!S$391=0,0,Inputs!$K$5/'helper calculation'!S$391)</f>
        <v>0</v>
      </c>
      <c r="T7" s="422">
        <f>ABS((Inputs!R$36*(1-Inputs!$E$15-Inputs!$E$17)-Inputs!S$42+Inputs!R$42))/MAX(ABS((Inputs!R$34*(1-Inputs!$E$15-Inputs!$E$17)-Inputs!S$40+Inputs!R$40)),1)*IF('helper calculation'!T$391=0,0,Inputs!$K$5/'helper calculation'!T$391)</f>
        <v>0</v>
      </c>
      <c r="U7" s="422">
        <f>ABS((Inputs!S$36*(1-Inputs!$E$15-Inputs!$E$17)-Inputs!T$42+Inputs!S$42))/MAX(ABS((Inputs!S$34*(1-Inputs!$E$15-Inputs!$E$17)-Inputs!T$40+Inputs!S$40)),1)*IF('helper calculation'!U$391=0,0,Inputs!$K$5/'helper calculation'!U$391)</f>
        <v>0</v>
      </c>
      <c r="V7" s="422">
        <f>ABS((Inputs!T$36*(1-Inputs!$E$15-Inputs!$E$17)-Inputs!U$42+Inputs!T$42))/MAX(ABS((Inputs!T$34*(1-Inputs!$E$15-Inputs!$E$17)-Inputs!U$40+Inputs!T$40)),1)*IF('helper calculation'!V$391=0,0,Inputs!$K$5/'helper calculation'!V$391)</f>
        <v>0</v>
      </c>
      <c r="W7" s="422">
        <f>ABS((Inputs!U$36*(1-Inputs!$E$15-Inputs!$E$17)-Inputs!V$42+Inputs!U$42))/MAX(ABS((Inputs!U$34*(1-Inputs!$E$15-Inputs!$E$17)-Inputs!V$40+Inputs!U$40)),1)*IF('helper calculation'!W$391=0,0,Inputs!$K$5/'helper calculation'!W$391)</f>
        <v>0</v>
      </c>
      <c r="X7" s="422">
        <f>ABS((Inputs!V$36*(1-Inputs!$E$15-Inputs!$E$17)-Inputs!W$42+Inputs!V$42))/MAX(ABS((Inputs!V$34*(1-Inputs!$E$15-Inputs!$E$17)-Inputs!W$40+Inputs!V$40)),1)*IF('helper calculation'!X$391=0,0,Inputs!$K$5/'helper calculation'!X$391)</f>
        <v>0</v>
      </c>
      <c r="Y7" s="422">
        <f>ABS((Inputs!W$36*(1-Inputs!$E$15-Inputs!$E$17)-Inputs!X$42+Inputs!W$42))/MAX(ABS((Inputs!W$34*(1-Inputs!$E$15-Inputs!$E$17)-Inputs!X$40+Inputs!W$40)),1)*IF('helper calculation'!Y$391=0,0,Inputs!$K$5/'helper calculation'!Y$391)</f>
        <v>0</v>
      </c>
      <c r="Z7" s="422">
        <f>ABS((Inputs!X$36*(1-Inputs!$E$15-Inputs!$E$17)-Inputs!Y$42+Inputs!X$42))/MAX(ABS((Inputs!X$34*(1-Inputs!$E$15-Inputs!$E$17)-Inputs!Y$40+Inputs!X$40)),1)*IF('helper calculation'!Z$391=0,0,Inputs!$K$5/'helper calculation'!Z$391)</f>
        <v>0</v>
      </c>
      <c r="AA7" s="422">
        <f>ABS((Inputs!Y$36*(1-Inputs!$E$15-Inputs!$E$17)-Inputs!Z$42+Inputs!Y$42))/MAX(ABS((Inputs!Y$34*(1-Inputs!$E$15-Inputs!$E$17)-Inputs!Z$40+Inputs!Y$40)),1)*IF('helper calculation'!AA$391=0,0,Inputs!$K$5/'helper calculation'!AA$391)</f>
        <v>0</v>
      </c>
      <c r="AB7" s="422">
        <f>ABS((Inputs!Z$36*(1-Inputs!$E$15-Inputs!$E$17)-Inputs!AA$42+Inputs!Z$42))/MAX(ABS((Inputs!Z$34*(1-Inputs!$E$15-Inputs!$E$17)-Inputs!AA$40+Inputs!Z$40)),1)*IF('helper calculation'!AB$391=0,0,Inputs!$K$5/'helper calculation'!AB$391)</f>
        <v>0</v>
      </c>
      <c r="AC7" s="422">
        <f>ABS((Inputs!AA$36*(1-Inputs!$E$15-Inputs!$E$17)-Inputs!AB$42+Inputs!AA$42))/MAX(ABS((Inputs!AA$34*(1-Inputs!$E$15-Inputs!$E$17)-Inputs!AB$40+Inputs!AA$40)),1)*IF('helper calculation'!AC$391=0,0,Inputs!$K$5/'helper calculation'!AC$391)</f>
        <v>0</v>
      </c>
      <c r="AD7" s="422">
        <f>ABS((Inputs!AB$36*(1-Inputs!$E$15-Inputs!$E$17)-Inputs!AC$42+Inputs!AB$42))/MAX(ABS((Inputs!AB$34*(1-Inputs!$E$15-Inputs!$E$17)-Inputs!AC$40+Inputs!AB$40)),1)*IF('helper calculation'!AD$391=0,0,Inputs!$K$5/'helper calculation'!AD$391)</f>
        <v>0</v>
      </c>
      <c r="AE7" s="422">
        <f>ABS((Inputs!AC$36*(1-Inputs!$E$15-Inputs!$E$17)-Inputs!AD$42+Inputs!AC$42))/MAX(ABS((Inputs!AC$34*(1-Inputs!$E$15-Inputs!$E$17)-Inputs!AD$40+Inputs!AC$40)),1)*IF('helper calculation'!AE$391=0,0,Inputs!$K$5/'helper calculation'!AE$391)</f>
        <v>0</v>
      </c>
      <c r="AF7" s="422">
        <f>ABS((Inputs!AD$36*(1-Inputs!$E$15-Inputs!$E$17)-Inputs!AE$42+Inputs!AD$42))/MAX(ABS((Inputs!AD$34*(1-Inputs!$E$15-Inputs!$E$17)-Inputs!AE$40+Inputs!AD$40)),1)*IF('helper calculation'!AF$391=0,0,Inputs!$K$5/'helper calculation'!AF$391)</f>
        <v>0</v>
      </c>
      <c r="AG7" s="422">
        <f>ABS((Inputs!AE$36*(1-Inputs!$E$15-Inputs!$E$17)-Inputs!AF$42+Inputs!AE$42))/MAX(ABS((Inputs!AE$34*(1-Inputs!$E$15-Inputs!$E$17)-Inputs!AF$40+Inputs!AE$40)),1)*IF('helper calculation'!AG$391=0,0,Inputs!$K$5/'helper calculation'!AG$391)</f>
        <v>0</v>
      </c>
      <c r="AH7" s="422">
        <f>ABS((Inputs!AF$36*(1-Inputs!$E$15-Inputs!$E$17)-Inputs!AG$42+Inputs!AF$42))/MAX(ABS((Inputs!AF$34*(1-Inputs!$E$15-Inputs!$E$17)-Inputs!AG$40+Inputs!AF$40)),1)*IF('helper calculation'!AH$391=0,0,Inputs!$K$5/'helper calculation'!AH$391)</f>
        <v>0</v>
      </c>
      <c r="AI7" s="422">
        <f>ABS((Inputs!AG$36*(1-Inputs!$E$15-Inputs!$E$17)-Inputs!AH$42+Inputs!AG$42))/MAX(ABS((Inputs!AG$34*(1-Inputs!$E$15-Inputs!$E$17)-Inputs!AH$40+Inputs!AG$40)),1)*IF('helper calculation'!AI$391=0,0,Inputs!$K$5/'helper calculation'!AI$391)</f>
        <v>0</v>
      </c>
      <c r="AJ7" s="422">
        <f>ABS((Inputs!AH$36*(1-Inputs!$E$15-Inputs!$E$17)-Inputs!AI$42+Inputs!AH$42))/MAX(ABS((Inputs!AH$34*(1-Inputs!$E$15-Inputs!$E$17)-Inputs!AI$40+Inputs!AH$40)),1)*IF('helper calculation'!AJ$391=0,0,Inputs!$K$5/'helper calculation'!AJ$391)</f>
        <v>0</v>
      </c>
      <c r="AK7" s="422">
        <f>ABS((Inputs!AI$36*(1-Inputs!$E$15-Inputs!$E$17)-Inputs!AJ$42+Inputs!AI$42))/MAX(ABS((Inputs!AI$34*(1-Inputs!$E$15-Inputs!$E$17)-Inputs!AJ$40+Inputs!AI$40)),1)*IF('helper calculation'!AK$391=0,0,Inputs!$K$5/'helper calculation'!AK$391)</f>
        <v>0</v>
      </c>
      <c r="AL7" s="422">
        <f>ABS((Inputs!AJ$36*(1-Inputs!$E$15-Inputs!$E$17)-Inputs!AK$42+Inputs!AJ$42))/MAX(ABS((Inputs!AJ$34*(1-Inputs!$E$15-Inputs!$E$17)-Inputs!AK$40+Inputs!AJ$40)),1)*IF('helper calculation'!AL$391=0,0,Inputs!$K$5/'helper calculation'!AL$391)</f>
        <v>0</v>
      </c>
      <c r="AM7" s="422">
        <f>ABS((Inputs!AK$36*(1-Inputs!$E$15-Inputs!$E$17)-Inputs!AL$42+Inputs!AK$42))/MAX(ABS((Inputs!AK$34*(1-Inputs!$E$15-Inputs!$E$17)-Inputs!AL$40+Inputs!AK$40)),1)*IF('helper calculation'!AM$391=0,0,Inputs!$K$5/'helper calculation'!AM$391)</f>
        <v>0</v>
      </c>
      <c r="AN7" s="422">
        <f>ABS((Inputs!AL$36*(1-Inputs!$E$15-Inputs!$E$17)-Inputs!AM$42+Inputs!AL$42))/MAX(ABS((Inputs!AL$34*(1-Inputs!$E$15-Inputs!$E$17)-Inputs!AM$40+Inputs!AL$40)),1)*IF('helper calculation'!AN$391=0,0,Inputs!$K$5/'helper calculation'!AN$391)</f>
        <v>0</v>
      </c>
      <c r="AO7" s="422">
        <f>ABS((Inputs!AM$36*(1-Inputs!$E$15-Inputs!$E$17)-Inputs!AN$42+Inputs!AM$42))/MAX(ABS((Inputs!AM$34*(1-Inputs!$E$15-Inputs!$E$17)-Inputs!AN$40+Inputs!AM$40)),1)*IF('helper calculation'!AO$391=0,0,Inputs!$K$5/'helper calculation'!AO$391)</f>
        <v>0</v>
      </c>
      <c r="AP7" s="422">
        <f>ABS((Inputs!AN$36*(1-Inputs!$E$15-Inputs!$E$17)-Inputs!AO$42+Inputs!AN$42))/MAX(ABS((Inputs!AN$34*(1-Inputs!$E$15-Inputs!$E$17)-Inputs!AO$40+Inputs!AN$40)),1)*IF('helper calculation'!AP$391=0,0,Inputs!$K$5/'helper calculation'!AP$391)</f>
        <v>0</v>
      </c>
      <c r="AQ7" s="422">
        <f>ABS((Inputs!AO$36*(1-Inputs!$E$15-Inputs!$E$17)-Inputs!AP$42+Inputs!AO$42))/MAX(ABS((Inputs!AO$34*(1-Inputs!$E$15-Inputs!$E$17)-Inputs!AP$40+Inputs!AO$40)),1)*IF('helper calculation'!AQ$391=0,0,Inputs!$K$5/'helper calculation'!AQ$391)</f>
        <v>0</v>
      </c>
      <c r="AR7" s="422">
        <f>ABS((Inputs!AP$36*(1-Inputs!$E$15-Inputs!$E$17)-Inputs!AQ$42+Inputs!AP$42))/MAX(ABS((Inputs!AP$34*(1-Inputs!$E$15-Inputs!$E$17)-Inputs!AQ$40+Inputs!AP$40)),1)*IF('helper calculation'!AR$391=0,0,Inputs!$K$5/'helper calculation'!AR$391)</f>
        <v>0</v>
      </c>
      <c r="AS7" s="422">
        <f>ABS((Inputs!AQ$36*(1-Inputs!$E$15-Inputs!$E$17)-Inputs!AR$42+Inputs!AQ$42))/MAX(ABS((Inputs!AQ$34*(1-Inputs!$E$15-Inputs!$E$17)-Inputs!AR$40+Inputs!AQ$40)),1)*IF('helper calculation'!AS$391=0,0,Inputs!$K$5/'helper calculation'!AS$391)</f>
        <v>0</v>
      </c>
      <c r="AT7" s="422">
        <f>ABS((Inputs!AR$36*(1-Inputs!$E$15-Inputs!$E$17)-Inputs!AS$42+Inputs!AR$42))/MAX(ABS((Inputs!AR$34*(1-Inputs!$E$15-Inputs!$E$17)-Inputs!AS$40+Inputs!AR$40)),1)*IF('helper calculation'!AT$391=0,0,Inputs!$K$5/'helper calculation'!AT$391)</f>
        <v>0</v>
      </c>
      <c r="AU7" s="422">
        <f>ABS((Inputs!AS$36*(1-Inputs!$E$15-Inputs!$E$17)-Inputs!AT$42+Inputs!AS$42))/MAX(ABS((Inputs!AS$34*(1-Inputs!$E$15-Inputs!$E$17)-Inputs!AT$40+Inputs!AS$40)),1)*IF('helper calculation'!AU$391=0,0,Inputs!$K$5/'helper calculation'!AU$391)</f>
        <v>0</v>
      </c>
      <c r="AV7" s="422">
        <f>ABS((Inputs!AT$36*(1-Inputs!$E$15-Inputs!$E$17)-Inputs!AU$42+Inputs!AT$42))/MAX(ABS((Inputs!AT$34*(1-Inputs!$E$15-Inputs!$E$17)-Inputs!AU$40+Inputs!AT$40)),1)*IF('helper calculation'!AV$391=0,0,Inputs!$K$5/'helper calculation'!AV$391)</f>
        <v>0</v>
      </c>
      <c r="AW7" s="422">
        <f>ABS((Inputs!AU$36*(1-Inputs!$E$15-Inputs!$E$17)-Inputs!AV$42+Inputs!AU$42))/MAX(ABS((Inputs!AU$34*(1-Inputs!$E$15-Inputs!$E$17)-Inputs!AV$40+Inputs!AU$40)),1)*IF('helper calculation'!AW$391=0,0,Inputs!$K$5/'helper calculation'!AW$391)</f>
        <v>0</v>
      </c>
      <c r="AX7" s="422">
        <f>ABS((Inputs!AV$36*(1-Inputs!$E$15-Inputs!$E$17)-Inputs!AW$42+Inputs!AV$42))/MAX(ABS((Inputs!AV$34*(1-Inputs!$E$15-Inputs!$E$17)-Inputs!AW$40+Inputs!AV$40)),1)*IF('helper calculation'!AX$391=0,0,Inputs!$K$5/'helper calculation'!AX$391)</f>
        <v>0</v>
      </c>
      <c r="AY7" s="422">
        <f>ABS((Inputs!AW$36*(1-Inputs!$E$15-Inputs!$E$17)-Inputs!AX$42+Inputs!AW$42))/MAX(ABS((Inputs!AW$34*(1-Inputs!$E$15-Inputs!$E$17)-Inputs!AX$40+Inputs!AW$40)),1)*IF('helper calculation'!AY$391=0,0,Inputs!$K$5/'helper calculation'!AY$391)</f>
        <v>0</v>
      </c>
      <c r="AZ7" s="422">
        <f>ABS((Inputs!AX$36*(1-Inputs!$E$15-Inputs!$E$17)-Inputs!AY$42+Inputs!AX$42))/MAX(ABS((Inputs!AX$34*(1-Inputs!$E$15-Inputs!$E$17)-Inputs!AY$40+Inputs!AX$40)),1)*IF('helper calculation'!AZ$391=0,0,Inputs!$K$5/'helper calculation'!AZ$391)</f>
        <v>0</v>
      </c>
      <c r="BA7" s="422">
        <f>ABS((Inputs!AY$36*(1-Inputs!$E$15-Inputs!$E$17)-Inputs!AZ$42+Inputs!AY$42))/MAX(ABS((Inputs!AY$34*(1-Inputs!$E$15-Inputs!$E$17)-Inputs!AZ$40+Inputs!AY$40)),1)*IF('helper calculation'!BA$391=0,0,Inputs!$K$5/'helper calculation'!BA$391)</f>
        <v>0</v>
      </c>
    </row>
    <row r="8" spans="1:256">
      <c r="A8" s="423" t="s">
        <v>486</v>
      </c>
      <c r="B8" s="424"/>
      <c r="C8" s="384"/>
      <c r="D8" s="425">
        <f t="shared" ref="D8:BA8" si="1">D9+D10</f>
        <v>0</v>
      </c>
      <c r="E8" s="425">
        <f t="shared" si="1"/>
        <v>0</v>
      </c>
      <c r="F8" s="425">
        <f t="shared" si="1"/>
        <v>0</v>
      </c>
      <c r="G8" s="425">
        <f t="shared" si="1"/>
        <v>0</v>
      </c>
      <c r="H8" s="425">
        <f t="shared" si="1"/>
        <v>0</v>
      </c>
      <c r="I8" s="425">
        <f t="shared" si="1"/>
        <v>0</v>
      </c>
      <c r="J8" s="425">
        <f t="shared" si="1"/>
        <v>0</v>
      </c>
      <c r="K8" s="425">
        <f t="shared" si="1"/>
        <v>0</v>
      </c>
      <c r="L8" s="425">
        <f t="shared" si="1"/>
        <v>0</v>
      </c>
      <c r="M8" s="425">
        <f t="shared" si="1"/>
        <v>0</v>
      </c>
      <c r="N8" s="425">
        <f t="shared" si="1"/>
        <v>0</v>
      </c>
      <c r="O8" s="425">
        <f t="shared" si="1"/>
        <v>0</v>
      </c>
      <c r="P8" s="425">
        <f t="shared" si="1"/>
        <v>0</v>
      </c>
      <c r="Q8" s="425">
        <f t="shared" si="1"/>
        <v>0</v>
      </c>
      <c r="R8" s="425">
        <f t="shared" si="1"/>
        <v>0</v>
      </c>
      <c r="S8" s="425">
        <f t="shared" si="1"/>
        <v>0</v>
      </c>
      <c r="T8" s="425">
        <f t="shared" si="1"/>
        <v>0</v>
      </c>
      <c r="U8" s="425">
        <f t="shared" si="1"/>
        <v>0</v>
      </c>
      <c r="V8" s="425">
        <f t="shared" si="1"/>
        <v>0</v>
      </c>
      <c r="W8" s="425">
        <f t="shared" si="1"/>
        <v>0</v>
      </c>
      <c r="X8" s="425">
        <f t="shared" si="1"/>
        <v>0</v>
      </c>
      <c r="Y8" s="425">
        <f t="shared" si="1"/>
        <v>0</v>
      </c>
      <c r="Z8" s="425">
        <f t="shared" si="1"/>
        <v>0</v>
      </c>
      <c r="AA8" s="425">
        <f t="shared" si="1"/>
        <v>0</v>
      </c>
      <c r="AB8" s="425">
        <f t="shared" si="1"/>
        <v>0</v>
      </c>
      <c r="AC8" s="425">
        <f t="shared" si="1"/>
        <v>0</v>
      </c>
      <c r="AD8" s="425">
        <f t="shared" si="1"/>
        <v>0</v>
      </c>
      <c r="AE8" s="425">
        <f t="shared" si="1"/>
        <v>0</v>
      </c>
      <c r="AF8" s="425">
        <f t="shared" si="1"/>
        <v>0</v>
      </c>
      <c r="AG8" s="425">
        <f t="shared" si="1"/>
        <v>0</v>
      </c>
      <c r="AH8" s="425">
        <f t="shared" si="1"/>
        <v>0</v>
      </c>
      <c r="AI8" s="425">
        <f t="shared" si="1"/>
        <v>0</v>
      </c>
      <c r="AJ8" s="425">
        <f t="shared" si="1"/>
        <v>0</v>
      </c>
      <c r="AK8" s="425">
        <f t="shared" si="1"/>
        <v>0</v>
      </c>
      <c r="AL8" s="425">
        <f t="shared" si="1"/>
        <v>0</v>
      </c>
      <c r="AM8" s="425">
        <f t="shared" si="1"/>
        <v>0</v>
      </c>
      <c r="AN8" s="425">
        <f t="shared" si="1"/>
        <v>0</v>
      </c>
      <c r="AO8" s="425">
        <f t="shared" si="1"/>
        <v>0</v>
      </c>
      <c r="AP8" s="425">
        <f t="shared" si="1"/>
        <v>0</v>
      </c>
      <c r="AQ8" s="425">
        <f t="shared" si="1"/>
        <v>0</v>
      </c>
      <c r="AR8" s="425">
        <f t="shared" si="1"/>
        <v>0</v>
      </c>
      <c r="AS8" s="425">
        <f t="shared" si="1"/>
        <v>0</v>
      </c>
      <c r="AT8" s="425">
        <f t="shared" si="1"/>
        <v>0</v>
      </c>
      <c r="AU8" s="425">
        <f t="shared" si="1"/>
        <v>0</v>
      </c>
      <c r="AV8" s="425">
        <f t="shared" si="1"/>
        <v>0</v>
      </c>
      <c r="AW8" s="425">
        <f t="shared" si="1"/>
        <v>0</v>
      </c>
      <c r="AX8" s="425">
        <f t="shared" si="1"/>
        <v>0</v>
      </c>
      <c r="AY8" s="425">
        <f t="shared" si="1"/>
        <v>0</v>
      </c>
      <c r="AZ8" s="425">
        <f t="shared" si="1"/>
        <v>0</v>
      </c>
      <c r="BA8" s="425">
        <f t="shared" si="1"/>
        <v>0</v>
      </c>
    </row>
    <row r="9" spans="1:256">
      <c r="A9" s="423" t="s">
        <v>487</v>
      </c>
      <c r="B9" s="424"/>
      <c r="D9" s="425">
        <f>ABS((Inputs!B$37*(1-Inputs!$E$15-Inputs!$E$17)-Inputs!C$43+Inputs!B$43))/MAX(ABS((Inputs!B$34*(1-Inputs!$E$15-Inputs!$E$17)-Inputs!C$40+Inputs!B$40)),1)*IF('helper calculation'!D$391=0,0,Inputs!$K$6/'helper calculation'!D$391)</f>
        <v>0</v>
      </c>
      <c r="E9" s="425">
        <f>ABS((Inputs!C$37*(1-Inputs!$E$15-Inputs!$E$17)-Inputs!D$43+Inputs!C$43))/MAX(ABS((Inputs!C$34*(1-Inputs!$E$15-Inputs!$E$17)-Inputs!D$40+Inputs!C$40)),1)*IF('helper calculation'!E$391=0,0,Inputs!$K$6/'helper calculation'!E$391)</f>
        <v>0</v>
      </c>
      <c r="F9" s="425">
        <f>ABS((Inputs!D$37*(1-Inputs!$E$15-Inputs!$E$17)-Inputs!E$43+Inputs!D$43))/MAX(ABS((Inputs!D$34*(1-Inputs!$E$15-Inputs!$E$17)-Inputs!E$40+Inputs!D$40)),1)*IF('helper calculation'!F$391=0,0,Inputs!$K$6/'helper calculation'!F$391)</f>
        <v>0</v>
      </c>
      <c r="G9" s="425">
        <f>ABS((Inputs!E$37*(1-Inputs!$E$15-Inputs!$E$17)-Inputs!F$43+Inputs!E$43))/MAX(ABS((Inputs!E$34*(1-Inputs!$E$15-Inputs!$E$17)-Inputs!F$40+Inputs!E$40)),1)*IF('helper calculation'!G$391=0,0,Inputs!$K$6/'helper calculation'!G$391)</f>
        <v>0</v>
      </c>
      <c r="H9" s="425">
        <f>ABS((Inputs!F$37*(1-Inputs!$E$15-Inputs!$E$17)-Inputs!G$43+Inputs!F$43))/MAX(ABS((Inputs!F$34*(1-Inputs!$E$15-Inputs!$E$17)-Inputs!G$40+Inputs!F$40)),1)*IF('helper calculation'!H$391=0,0,Inputs!$K$6/'helper calculation'!H$391)</f>
        <v>0</v>
      </c>
      <c r="I9" s="425">
        <f>ABS((Inputs!G$37*(1-Inputs!$E$15-Inputs!$E$17)-Inputs!H$43+Inputs!G$43))/MAX(ABS((Inputs!G$34*(1-Inputs!$E$15-Inputs!$E$17)-Inputs!H$40+Inputs!G$40)),1)*IF('helper calculation'!I$391=0,0,Inputs!$K$6/'helper calculation'!I$391)</f>
        <v>0</v>
      </c>
      <c r="J9" s="425">
        <f>ABS((Inputs!H$37*(1-Inputs!$E$15-Inputs!$E$17)-Inputs!I$43+Inputs!H$43))/MAX(ABS((Inputs!H$34*(1-Inputs!$E$15-Inputs!$E$17)-Inputs!I$40+Inputs!H$40)),1)*IF('helper calculation'!J$391=0,0,Inputs!$K$6/'helper calculation'!J$391)</f>
        <v>0</v>
      </c>
      <c r="K9" s="425">
        <f>ABS((Inputs!I$37*(1-Inputs!$E$15-Inputs!$E$17)-Inputs!J$43+Inputs!I$43))/MAX(ABS((Inputs!I$34*(1-Inputs!$E$15-Inputs!$E$17)-Inputs!J$40+Inputs!I$40)),1)*IF('helper calculation'!K$391=0,0,Inputs!$K$6/'helper calculation'!K$391)</f>
        <v>0</v>
      </c>
      <c r="L9" s="425">
        <f>ABS((Inputs!J$37*(1-Inputs!$E$15-Inputs!$E$17)-Inputs!K$43+Inputs!J$43))/MAX(ABS((Inputs!J$34*(1-Inputs!$E$15-Inputs!$E$17)-Inputs!K$40+Inputs!J$40)),1)*IF('helper calculation'!L$391=0,0,Inputs!$K$6/'helper calculation'!L$391)</f>
        <v>0</v>
      </c>
      <c r="M9" s="425">
        <f>ABS((Inputs!K$37*(1-Inputs!$E$15-Inputs!$E$17)-Inputs!L$43+Inputs!K$43))/MAX(ABS((Inputs!K$34*(1-Inputs!$E$15-Inputs!$E$17)-Inputs!L$40+Inputs!K$40)),1)*IF('helper calculation'!M$391=0,0,Inputs!$K$6/'helper calculation'!M$391)</f>
        <v>0</v>
      </c>
      <c r="N9" s="425">
        <f>ABS((Inputs!L$37*(1-Inputs!$E$15-Inputs!$E$17)-Inputs!M$43+Inputs!L$43))/MAX(ABS((Inputs!L$34*(1-Inputs!$E$15-Inputs!$E$17)-Inputs!M$40+Inputs!L$40)),1)*IF('helper calculation'!N$391=0,0,Inputs!$K$6/'helper calculation'!N$391)</f>
        <v>0</v>
      </c>
      <c r="O9" s="425">
        <f>ABS((Inputs!M$37*(1-Inputs!$E$15-Inputs!$E$17)-Inputs!N$43+Inputs!M$43))/MAX(ABS((Inputs!M$34*(1-Inputs!$E$15-Inputs!$E$17)-Inputs!N$40+Inputs!M$40)),1)*IF('helper calculation'!O$391=0,0,Inputs!$K$6/'helper calculation'!O$391)</f>
        <v>0</v>
      </c>
      <c r="P9" s="425">
        <f>ABS((Inputs!N$37*(1-Inputs!$E$15-Inputs!$E$17)-Inputs!O$43+Inputs!N$43))/MAX(ABS((Inputs!N$34*(1-Inputs!$E$15-Inputs!$E$17)-Inputs!O$40+Inputs!N$40)),1)*IF('helper calculation'!P$391=0,0,Inputs!$K$6/'helper calculation'!P$391)</f>
        <v>0</v>
      </c>
      <c r="Q9" s="425">
        <f>ABS((Inputs!O$37*(1-Inputs!$E$15-Inputs!$E$17)-Inputs!P$43+Inputs!O$43))/MAX(ABS((Inputs!O$34*(1-Inputs!$E$15-Inputs!$E$17)-Inputs!P$40+Inputs!O$40)),1)*IF('helper calculation'!Q$391=0,0,Inputs!$K$6/'helper calculation'!Q$391)</f>
        <v>0</v>
      </c>
      <c r="R9" s="425">
        <f>ABS((Inputs!P$37*(1-Inputs!$E$15-Inputs!$E$17)-Inputs!Q$43+Inputs!P$43))/MAX(ABS((Inputs!P$34*(1-Inputs!$E$15-Inputs!$E$17)-Inputs!Q$40+Inputs!P$40)),1)*IF('helper calculation'!R$391=0,0,Inputs!$K$6/'helper calculation'!R$391)</f>
        <v>0</v>
      </c>
      <c r="S9" s="425">
        <f>ABS((Inputs!Q$37*(1-Inputs!$E$15-Inputs!$E$17)-Inputs!R$43+Inputs!Q$43))/MAX(ABS((Inputs!Q$34*(1-Inputs!$E$15-Inputs!$E$17)-Inputs!R$40+Inputs!Q$40)),1)*IF('helper calculation'!S$391=0,0,Inputs!$K$6/'helper calculation'!S$391)</f>
        <v>0</v>
      </c>
      <c r="T9" s="425">
        <f>ABS((Inputs!R$37*(1-Inputs!$E$15-Inputs!$E$17)-Inputs!S$43+Inputs!R$43))/MAX(ABS((Inputs!R$34*(1-Inputs!$E$15-Inputs!$E$17)-Inputs!S$40+Inputs!R$40)),1)*IF('helper calculation'!T$391=0,0,Inputs!$K$6/'helper calculation'!T$391)</f>
        <v>0</v>
      </c>
      <c r="U9" s="425">
        <f>ABS((Inputs!S$37*(1-Inputs!$E$15-Inputs!$E$17)-Inputs!T$43+Inputs!S$43))/MAX(ABS((Inputs!S$34*(1-Inputs!$E$15-Inputs!$E$17)-Inputs!T$40+Inputs!S$40)),1)*IF('helper calculation'!U$391=0,0,Inputs!$K$6/'helper calculation'!U$391)</f>
        <v>0</v>
      </c>
      <c r="V9" s="425">
        <f>ABS((Inputs!T$37*(1-Inputs!$E$15-Inputs!$E$17)-Inputs!U$43+Inputs!T$43))/MAX(ABS((Inputs!T$34*(1-Inputs!$E$15-Inputs!$E$17)-Inputs!U$40+Inputs!T$40)),1)*IF('helper calculation'!V$391=0,0,Inputs!$K$6/'helper calculation'!V$391)</f>
        <v>0</v>
      </c>
      <c r="W9" s="425">
        <f>ABS((Inputs!U$37*(1-Inputs!$E$15-Inputs!$E$17)-Inputs!V$43+Inputs!U$43))/MAX(ABS((Inputs!U$34*(1-Inputs!$E$15-Inputs!$E$17)-Inputs!V$40+Inputs!U$40)),1)*IF('helper calculation'!W$391=0,0,Inputs!$K$6/'helper calculation'!W$391)</f>
        <v>0</v>
      </c>
      <c r="X9" s="425">
        <f>ABS((Inputs!V$37*(1-Inputs!$E$15-Inputs!$E$17)-Inputs!W$43+Inputs!V$43))/MAX(ABS((Inputs!V$34*(1-Inputs!$E$15-Inputs!$E$17)-Inputs!W$40+Inputs!V$40)),1)*IF('helper calculation'!X$391=0,0,Inputs!$K$6/'helper calculation'!X$391)</f>
        <v>0</v>
      </c>
      <c r="Y9" s="425">
        <f>ABS((Inputs!W$37*(1-Inputs!$E$15-Inputs!$E$17)-Inputs!X$43+Inputs!W$43))/MAX(ABS((Inputs!W$34*(1-Inputs!$E$15-Inputs!$E$17)-Inputs!X$40+Inputs!W$40)),1)*IF('helper calculation'!Y$391=0,0,Inputs!$K$6/'helper calculation'!Y$391)</f>
        <v>0</v>
      </c>
      <c r="Z9" s="425">
        <f>ABS((Inputs!X$37*(1-Inputs!$E$15-Inputs!$E$17)-Inputs!Y$43+Inputs!X$43))/MAX(ABS((Inputs!X$34*(1-Inputs!$E$15-Inputs!$E$17)-Inputs!Y$40+Inputs!X$40)),1)*IF('helper calculation'!Z$391=0,0,Inputs!$K$6/'helper calculation'!Z$391)</f>
        <v>0</v>
      </c>
      <c r="AA9" s="425">
        <f>ABS((Inputs!Y$37*(1-Inputs!$E$15-Inputs!$E$17)-Inputs!Z$43+Inputs!Y$43))/MAX(ABS((Inputs!Y$34*(1-Inputs!$E$15-Inputs!$E$17)-Inputs!Z$40+Inputs!Y$40)),1)*IF('helper calculation'!AA$391=0,0,Inputs!$K$6/'helper calculation'!AA$391)</f>
        <v>0</v>
      </c>
      <c r="AB9" s="425">
        <f>ABS((Inputs!Z$37*(1-Inputs!$E$15-Inputs!$E$17)-Inputs!AA$43+Inputs!Z$43))/MAX(ABS((Inputs!Z$34*(1-Inputs!$E$15-Inputs!$E$17)-Inputs!AA$40+Inputs!Z$40)),1)*IF('helper calculation'!AB$391=0,0,Inputs!$K$6/'helper calculation'!AB$391)</f>
        <v>0</v>
      </c>
      <c r="AC9" s="425">
        <f>ABS((Inputs!AA$37*(1-Inputs!$E$15-Inputs!$E$17)-Inputs!AB$43+Inputs!AA$43))/MAX(ABS((Inputs!AA$34*(1-Inputs!$E$15-Inputs!$E$17)-Inputs!AB$40+Inputs!AA$40)),1)*IF('helper calculation'!AC$391=0,0,Inputs!$K$6/'helper calculation'!AC$391)</f>
        <v>0</v>
      </c>
      <c r="AD9" s="425">
        <f>ABS((Inputs!AB$37*(1-Inputs!$E$15-Inputs!$E$17)-Inputs!AC$43+Inputs!AB$43))/MAX(ABS((Inputs!AB$34*(1-Inputs!$E$15-Inputs!$E$17)-Inputs!AC$40+Inputs!AB$40)),1)*IF('helper calculation'!AD$391=0,0,Inputs!$K$6/'helper calculation'!AD$391)</f>
        <v>0</v>
      </c>
      <c r="AE9" s="425">
        <f>ABS((Inputs!AC$37*(1-Inputs!$E$15-Inputs!$E$17)-Inputs!AD$43+Inputs!AC$43))/MAX(ABS((Inputs!AC$34*(1-Inputs!$E$15-Inputs!$E$17)-Inputs!AD$40+Inputs!AC$40)),1)*IF('helper calculation'!AE$391=0,0,Inputs!$K$6/'helper calculation'!AE$391)</f>
        <v>0</v>
      </c>
      <c r="AF9" s="425">
        <f>ABS((Inputs!AD$37*(1-Inputs!$E$15-Inputs!$E$17)-Inputs!AE$43+Inputs!AD$43))/MAX(ABS((Inputs!AD$34*(1-Inputs!$E$15-Inputs!$E$17)-Inputs!AE$40+Inputs!AD$40)),1)*IF('helper calculation'!AF$391=0,0,Inputs!$K$6/'helper calculation'!AF$391)</f>
        <v>0</v>
      </c>
      <c r="AG9" s="425">
        <f>ABS((Inputs!AE$37*(1-Inputs!$E$15-Inputs!$E$17)-Inputs!AF$43+Inputs!AE$43))/MAX(ABS((Inputs!AE$34*(1-Inputs!$E$15-Inputs!$E$17)-Inputs!AF$40+Inputs!AE$40)),1)*IF('helper calculation'!AG$391=0,0,Inputs!$K$6/'helper calculation'!AG$391)</f>
        <v>0</v>
      </c>
      <c r="AH9" s="425">
        <f>ABS((Inputs!AF$37*(1-Inputs!$E$15-Inputs!$E$17)-Inputs!AG$43+Inputs!AF$43))/MAX(ABS((Inputs!AF$34*(1-Inputs!$E$15-Inputs!$E$17)-Inputs!AG$40+Inputs!AF$40)),1)*IF('helper calculation'!AH$391=0,0,Inputs!$K$6/'helper calculation'!AH$391)</f>
        <v>0</v>
      </c>
      <c r="AI9" s="425">
        <f>ABS((Inputs!AG$37*(1-Inputs!$E$15-Inputs!$E$17)-Inputs!AH$43+Inputs!AG$43))/MAX(ABS((Inputs!AG$34*(1-Inputs!$E$15-Inputs!$E$17)-Inputs!AH$40+Inputs!AG$40)),1)*IF('helper calculation'!AI$391=0,0,Inputs!$K$6/'helper calculation'!AI$391)</f>
        <v>0</v>
      </c>
      <c r="AJ9" s="425">
        <f>ABS((Inputs!AH$37*(1-Inputs!$E$15-Inputs!$E$17)-Inputs!AI$43+Inputs!AH$43))/MAX(ABS((Inputs!AH$34*(1-Inputs!$E$15-Inputs!$E$17)-Inputs!AI$40+Inputs!AH$40)),1)*IF('helper calculation'!AJ$391=0,0,Inputs!$K$6/'helper calculation'!AJ$391)</f>
        <v>0</v>
      </c>
      <c r="AK9" s="425">
        <f>ABS((Inputs!AI$37*(1-Inputs!$E$15-Inputs!$E$17)-Inputs!AJ$43+Inputs!AI$43))/MAX(ABS((Inputs!AI$34*(1-Inputs!$E$15-Inputs!$E$17)-Inputs!AJ$40+Inputs!AI$40)),1)*IF('helper calculation'!AK$391=0,0,Inputs!$K$6/'helper calculation'!AK$391)</f>
        <v>0</v>
      </c>
      <c r="AL9" s="425">
        <f>ABS((Inputs!AJ$37*(1-Inputs!$E$15-Inputs!$E$17)-Inputs!AK$43+Inputs!AJ$43))/MAX(ABS((Inputs!AJ$34*(1-Inputs!$E$15-Inputs!$E$17)-Inputs!AK$40+Inputs!AJ$40)),1)*IF('helper calculation'!AL$391=0,0,Inputs!$K$6/'helper calculation'!AL$391)</f>
        <v>0</v>
      </c>
      <c r="AM9" s="425">
        <f>ABS((Inputs!AK$37*(1-Inputs!$E$15-Inputs!$E$17)-Inputs!AL$43+Inputs!AK$43))/MAX(ABS((Inputs!AK$34*(1-Inputs!$E$15-Inputs!$E$17)-Inputs!AL$40+Inputs!AK$40)),1)*IF('helper calculation'!AM$391=0,0,Inputs!$K$6/'helper calculation'!AM$391)</f>
        <v>0</v>
      </c>
      <c r="AN9" s="425">
        <f>ABS((Inputs!AL$37*(1-Inputs!$E$15-Inputs!$E$17)-Inputs!AM$43+Inputs!AL$43))/MAX(ABS((Inputs!AL$34*(1-Inputs!$E$15-Inputs!$E$17)-Inputs!AM$40+Inputs!AL$40)),1)*IF('helper calculation'!AN$391=0,0,Inputs!$K$6/'helper calculation'!AN$391)</f>
        <v>0</v>
      </c>
      <c r="AO9" s="425">
        <f>ABS((Inputs!AM$37*(1-Inputs!$E$15-Inputs!$E$17)-Inputs!AN$43+Inputs!AM$43))/MAX(ABS((Inputs!AM$34*(1-Inputs!$E$15-Inputs!$E$17)-Inputs!AN$40+Inputs!AM$40)),1)*IF('helper calculation'!AO$391=0,0,Inputs!$K$6/'helper calculation'!AO$391)</f>
        <v>0</v>
      </c>
      <c r="AP9" s="425">
        <f>ABS((Inputs!AN$37*(1-Inputs!$E$15-Inputs!$E$17)-Inputs!AO$43+Inputs!AN$43))/MAX(ABS((Inputs!AN$34*(1-Inputs!$E$15-Inputs!$E$17)-Inputs!AO$40+Inputs!AN$40)),1)*IF('helper calculation'!AP$391=0,0,Inputs!$K$6/'helper calculation'!AP$391)</f>
        <v>0</v>
      </c>
      <c r="AQ9" s="425">
        <f>ABS((Inputs!AO$37*(1-Inputs!$E$15-Inputs!$E$17)-Inputs!AP$43+Inputs!AO$43))/MAX(ABS((Inputs!AO$34*(1-Inputs!$E$15-Inputs!$E$17)-Inputs!AP$40+Inputs!AO$40)),1)*IF('helper calculation'!AQ$391=0,0,Inputs!$K$6/'helper calculation'!AQ$391)</f>
        <v>0</v>
      </c>
      <c r="AR9" s="425">
        <f>ABS((Inputs!AP$37*(1-Inputs!$E$15-Inputs!$E$17)-Inputs!AQ$43+Inputs!AP$43))/MAX(ABS((Inputs!AP$34*(1-Inputs!$E$15-Inputs!$E$17)-Inputs!AQ$40+Inputs!AP$40)),1)*IF('helper calculation'!AR$391=0,0,Inputs!$K$6/'helper calculation'!AR$391)</f>
        <v>0</v>
      </c>
      <c r="AS9" s="425">
        <f>ABS((Inputs!AQ$37*(1-Inputs!$E$15-Inputs!$E$17)-Inputs!AR$43+Inputs!AQ$43))/MAX(ABS((Inputs!AQ$34*(1-Inputs!$E$15-Inputs!$E$17)-Inputs!AR$40+Inputs!AQ$40)),1)*IF('helper calculation'!AS$391=0,0,Inputs!$K$6/'helper calculation'!AS$391)</f>
        <v>0</v>
      </c>
      <c r="AT9" s="425">
        <f>ABS((Inputs!AR$37*(1-Inputs!$E$15-Inputs!$E$17)-Inputs!AS$43+Inputs!AR$43))/MAX(ABS((Inputs!AR$34*(1-Inputs!$E$15-Inputs!$E$17)-Inputs!AS$40+Inputs!AR$40)),1)*IF('helper calculation'!AT$391=0,0,Inputs!$K$6/'helper calculation'!AT$391)</f>
        <v>0</v>
      </c>
      <c r="AU9" s="425">
        <f>ABS((Inputs!AS$37*(1-Inputs!$E$15-Inputs!$E$17)-Inputs!AT$43+Inputs!AS$43))/MAX(ABS((Inputs!AS$34*(1-Inputs!$E$15-Inputs!$E$17)-Inputs!AT$40+Inputs!AS$40)),1)*IF('helper calculation'!AU$391=0,0,Inputs!$K$6/'helper calculation'!AU$391)</f>
        <v>0</v>
      </c>
      <c r="AV9" s="425">
        <f>ABS((Inputs!AT$37*(1-Inputs!$E$15-Inputs!$E$17)-Inputs!AU$43+Inputs!AT$43))/MAX(ABS((Inputs!AT$34*(1-Inputs!$E$15-Inputs!$E$17)-Inputs!AU$40+Inputs!AT$40)),1)*IF('helper calculation'!AV$391=0,0,Inputs!$K$6/'helper calculation'!AV$391)</f>
        <v>0</v>
      </c>
      <c r="AW9" s="425">
        <f>ABS((Inputs!AU$37*(1-Inputs!$E$15-Inputs!$E$17)-Inputs!AV$43+Inputs!AU$43))/MAX(ABS((Inputs!AU$34*(1-Inputs!$E$15-Inputs!$E$17)-Inputs!AV$40+Inputs!AU$40)),1)*IF('helper calculation'!AW$391=0,0,Inputs!$K$6/'helper calculation'!AW$391)</f>
        <v>0</v>
      </c>
      <c r="AX9" s="425">
        <f>ABS((Inputs!AV$37*(1-Inputs!$E$15-Inputs!$E$17)-Inputs!AW$43+Inputs!AV$43))/MAX(ABS((Inputs!AV$34*(1-Inputs!$E$15-Inputs!$E$17)-Inputs!AW$40+Inputs!AV$40)),1)*IF('helper calculation'!AX$391=0,0,Inputs!$K$6/'helper calculation'!AX$391)</f>
        <v>0</v>
      </c>
      <c r="AY9" s="425">
        <f>ABS((Inputs!AW$37*(1-Inputs!$E$15-Inputs!$E$17)-Inputs!AX$43+Inputs!AW$43))/MAX(ABS((Inputs!AW$34*(1-Inputs!$E$15-Inputs!$E$17)-Inputs!AX$40+Inputs!AW$40)),1)*IF('helper calculation'!AY$391=0,0,Inputs!$K$6/'helper calculation'!AY$391)</f>
        <v>0</v>
      </c>
      <c r="AZ9" s="425">
        <f>ABS((Inputs!AX$37*(1-Inputs!$E$15-Inputs!$E$17)-Inputs!AY$43+Inputs!AX$43))/MAX(ABS((Inputs!AX$34*(1-Inputs!$E$15-Inputs!$E$17)-Inputs!AY$40+Inputs!AX$40)),1)*IF('helper calculation'!AZ$391=0,0,Inputs!$K$6/'helper calculation'!AZ$391)</f>
        <v>0</v>
      </c>
      <c r="BA9" s="425">
        <f>ABS((Inputs!AY$37*(1-Inputs!$E$15-Inputs!$E$17)-Inputs!AZ$43+Inputs!AY$43))/MAX(ABS((Inputs!AY$34*(1-Inputs!$E$15-Inputs!$E$17)-Inputs!AZ$40+Inputs!AY$40)),1)*IF('helper calculation'!BA$391=0,0,Inputs!$K$6/'helper calculation'!BA$391)</f>
        <v>0</v>
      </c>
    </row>
    <row r="10" spans="1:256">
      <c r="A10" s="423" t="s">
        <v>488</v>
      </c>
      <c r="B10" s="424"/>
      <c r="D10" s="711">
        <f>ABS((Inputs!B$38*(1-Inputs!$E$15-Inputs!$E$17)-Inputs!C$44+Inputs!B$44))/MAX(ABS((Inputs!B$34*(1-Inputs!$E$15-Inputs!$E$17)-Inputs!C$40+Inputs!B$40)),1)*IF('helper calculation'!D$391=0,0,Inputs!$K$7/'helper calculation'!D$391)</f>
        <v>0</v>
      </c>
      <c r="E10" s="425">
        <f>ABS((Inputs!C$38*(1-Inputs!$E$15-Inputs!$E$17)-Inputs!D$44+Inputs!C$44))/MAX(ABS((Inputs!C$34*(1-Inputs!$E$15-Inputs!$E$17)-Inputs!D$40+Inputs!C$40)),1)*IF('helper calculation'!E$391=0,0,Inputs!$K$7/'helper calculation'!E$391)</f>
        <v>0</v>
      </c>
      <c r="F10" s="425">
        <f>ABS((Inputs!D$38*(1-Inputs!$E$15-Inputs!$E$17)-Inputs!E$44+Inputs!D$44))/MAX(ABS((Inputs!D$34*(1-Inputs!$E$15-Inputs!$E$17)-Inputs!E$40+Inputs!D$40)),1)*IF('helper calculation'!F$391=0,0,Inputs!$K$7/'helper calculation'!F$391)</f>
        <v>0</v>
      </c>
      <c r="G10" s="425">
        <f>ABS((Inputs!E$38*(1-Inputs!$E$15-Inputs!$E$17)-Inputs!F$44+Inputs!E$44))/MAX(ABS((Inputs!E$34*(1-Inputs!$E$15-Inputs!$E$17)-Inputs!F$40+Inputs!E$40)),1)*IF('helper calculation'!G$391=0,0,Inputs!$K$7/'helper calculation'!G$391)</f>
        <v>0</v>
      </c>
      <c r="H10" s="425">
        <f>ABS((Inputs!F$38*(1-Inputs!$E$15-Inputs!$E$17)-Inputs!G$44+Inputs!F$44))/MAX(ABS((Inputs!F$34*(1-Inputs!$E$15-Inputs!$E$17)-Inputs!G$40+Inputs!F$40)),1)*IF('helper calculation'!H$391=0,0,Inputs!$K$7/'helper calculation'!H$391)</f>
        <v>0</v>
      </c>
      <c r="I10" s="425">
        <f>ABS((Inputs!G$38*(1-Inputs!$E$15-Inputs!$E$17)-Inputs!H$44+Inputs!G$44))/MAX(ABS((Inputs!G$34*(1-Inputs!$E$15-Inputs!$E$17)-Inputs!H$40+Inputs!G$40)),1)*IF('helper calculation'!I$391=0,0,Inputs!$K$7/'helper calculation'!I$391)</f>
        <v>0</v>
      </c>
      <c r="J10" s="425">
        <f>ABS((Inputs!H$38*(1-Inputs!$E$15-Inputs!$E$17)-Inputs!I$44+Inputs!H$44))/MAX(ABS((Inputs!H$34*(1-Inputs!$E$15-Inputs!$E$17)-Inputs!I$40+Inputs!H$40)),1)*IF('helper calculation'!J$391=0,0,Inputs!$K$7/'helper calculation'!J$391)</f>
        <v>0</v>
      </c>
      <c r="K10" s="425">
        <f>ABS((Inputs!I$38*(1-Inputs!$E$15-Inputs!$E$17)-Inputs!J$44+Inputs!I$44))/MAX(ABS((Inputs!I$34*(1-Inputs!$E$15-Inputs!$E$17)-Inputs!J$40+Inputs!I$40)),1)*IF('helper calculation'!K$391=0,0,Inputs!$K$7/'helper calculation'!K$391)</f>
        <v>0</v>
      </c>
      <c r="L10" s="425">
        <f>ABS((Inputs!J$38*(1-Inputs!$E$15-Inputs!$E$17)-Inputs!K$44+Inputs!J$44))/MAX(ABS((Inputs!J$34*(1-Inputs!$E$15-Inputs!$E$17)-Inputs!K$40+Inputs!J$40)),1)*IF('helper calculation'!L$391=0,0,Inputs!$K$7/'helper calculation'!L$391)</f>
        <v>0</v>
      </c>
      <c r="M10" s="425">
        <f>ABS((Inputs!K$38*(1-Inputs!$E$15-Inputs!$E$17)-Inputs!L$44+Inputs!K$44))/MAX(ABS((Inputs!K$34*(1-Inputs!$E$15-Inputs!$E$17)-Inputs!L$40+Inputs!K$40)),1)*IF('helper calculation'!M$391=0,0,Inputs!$K$7/'helper calculation'!M$391)</f>
        <v>0</v>
      </c>
      <c r="N10" s="425">
        <f>ABS((Inputs!L$38*(1-Inputs!$E$15-Inputs!$E$17)-Inputs!M$44+Inputs!L$44))/MAX(ABS((Inputs!L$34*(1-Inputs!$E$15-Inputs!$E$17)-Inputs!M$40+Inputs!L$40)),1)*IF('helper calculation'!N$391=0,0,Inputs!$K$7/'helper calculation'!N$391)</f>
        <v>0</v>
      </c>
      <c r="O10" s="425">
        <f>ABS((Inputs!M$38*(1-Inputs!$E$15-Inputs!$E$17)-Inputs!N$44+Inputs!M$44))/MAX(ABS((Inputs!M$34*(1-Inputs!$E$15-Inputs!$E$17)-Inputs!N$40+Inputs!M$40)),1)*IF('helper calculation'!O$391=0,0,Inputs!$K$7/'helper calculation'!O$391)</f>
        <v>0</v>
      </c>
      <c r="P10" s="425">
        <f>ABS((Inputs!N$38*(1-Inputs!$E$15-Inputs!$E$17)-Inputs!O$44+Inputs!N$44))/MAX(ABS((Inputs!N$34*(1-Inputs!$E$15-Inputs!$E$17)-Inputs!O$40+Inputs!N$40)),1)*IF('helper calculation'!P$391=0,0,Inputs!$K$7/'helper calculation'!P$391)</f>
        <v>0</v>
      </c>
      <c r="Q10" s="425">
        <f>ABS((Inputs!O$38*(1-Inputs!$E$15-Inputs!$E$17)-Inputs!P$44+Inputs!O$44))/MAX(ABS((Inputs!O$34*(1-Inputs!$E$15-Inputs!$E$17)-Inputs!P$40+Inputs!O$40)),1)*IF('helper calculation'!Q$391=0,0,Inputs!$K$7/'helper calculation'!Q$391)</f>
        <v>0</v>
      </c>
      <c r="R10" s="425">
        <f>ABS((Inputs!P$38*(1-Inputs!$E$15-Inputs!$E$17)-Inputs!Q$44+Inputs!P$44))/MAX(ABS((Inputs!P$34*(1-Inputs!$E$15-Inputs!$E$17)-Inputs!Q$40+Inputs!P$40)),1)*IF('helper calculation'!R$391=0,0,Inputs!$K$7/'helper calculation'!R$391)</f>
        <v>0</v>
      </c>
      <c r="S10" s="425">
        <f>ABS((Inputs!Q$38*(1-Inputs!$E$15-Inputs!$E$17)-Inputs!R$44+Inputs!Q$44))/MAX(ABS((Inputs!Q$34*(1-Inputs!$E$15-Inputs!$E$17)-Inputs!R$40+Inputs!Q$40)),1)*IF('helper calculation'!S$391=0,0,Inputs!$K$7/'helper calculation'!S$391)</f>
        <v>0</v>
      </c>
      <c r="T10" s="425">
        <f>ABS((Inputs!R$38*(1-Inputs!$E$15-Inputs!$E$17)-Inputs!S$44+Inputs!R$44))/MAX(ABS((Inputs!R$34*(1-Inputs!$E$15-Inputs!$E$17)-Inputs!S$40+Inputs!R$40)),1)*IF('helper calculation'!T$391=0,0,Inputs!$K$7/'helper calculation'!T$391)</f>
        <v>0</v>
      </c>
      <c r="U10" s="425">
        <f>ABS((Inputs!S$38*(1-Inputs!$E$15-Inputs!$E$17)-Inputs!T$44+Inputs!S$44))/MAX(ABS((Inputs!S$34*(1-Inputs!$E$15-Inputs!$E$17)-Inputs!T$40+Inputs!S$40)),1)*IF('helper calculation'!U$391=0,0,Inputs!$K$7/'helper calculation'!U$391)</f>
        <v>0</v>
      </c>
      <c r="V10" s="425">
        <f>ABS((Inputs!T$38*(1-Inputs!$E$15-Inputs!$E$17)-Inputs!U$44+Inputs!T$44))/MAX(ABS((Inputs!T$34*(1-Inputs!$E$15-Inputs!$E$17)-Inputs!U$40+Inputs!T$40)),1)*IF('helper calculation'!V$391=0,0,Inputs!$K$7/'helper calculation'!V$391)</f>
        <v>0</v>
      </c>
      <c r="W10" s="425">
        <f>ABS((Inputs!U$38*(1-Inputs!$E$15-Inputs!$E$17)-Inputs!V$44+Inputs!U$44))/MAX(ABS((Inputs!U$34*(1-Inputs!$E$15-Inputs!$E$17)-Inputs!V$40+Inputs!U$40)),1)*IF('helper calculation'!W$391=0,0,Inputs!$K$7/'helper calculation'!W$391)</f>
        <v>0</v>
      </c>
      <c r="X10" s="425">
        <f>ABS((Inputs!V$38*(1-Inputs!$E$15-Inputs!$E$17)-Inputs!W$44+Inputs!V$44))/MAX(ABS((Inputs!V$34*(1-Inputs!$E$15-Inputs!$E$17)-Inputs!W$40+Inputs!V$40)),1)*IF('helper calculation'!X$391=0,0,Inputs!$K$7/'helper calculation'!X$391)</f>
        <v>0</v>
      </c>
      <c r="Y10" s="425">
        <f>ABS((Inputs!W$38*(1-Inputs!$E$15-Inputs!$E$17)-Inputs!X$44+Inputs!W$44))/MAX(ABS((Inputs!W$34*(1-Inputs!$E$15-Inputs!$E$17)-Inputs!X$40+Inputs!W$40)),1)*IF('helper calculation'!Y$391=0,0,Inputs!$K$7/'helper calculation'!Y$391)</f>
        <v>0</v>
      </c>
      <c r="Z10" s="425">
        <f>ABS((Inputs!X$38*(1-Inputs!$E$15-Inputs!$E$17)-Inputs!Y$44+Inputs!X$44))/MAX(ABS((Inputs!X$34*(1-Inputs!$E$15-Inputs!$E$17)-Inputs!Y$40+Inputs!X$40)),1)*IF('helper calculation'!Z$391=0,0,Inputs!$K$7/'helper calculation'!Z$391)</f>
        <v>0</v>
      </c>
      <c r="AA10" s="425">
        <f>ABS((Inputs!Y$38*(1-Inputs!$E$15-Inputs!$E$17)-Inputs!Z$44+Inputs!Y$44))/MAX(ABS((Inputs!Y$34*(1-Inputs!$E$15-Inputs!$E$17)-Inputs!Z$40+Inputs!Y$40)),1)*IF('helper calculation'!AA$391=0,0,Inputs!$K$7/'helper calculation'!AA$391)</f>
        <v>0</v>
      </c>
      <c r="AB10" s="425">
        <f>ABS((Inputs!Z$38*(1-Inputs!$E$15-Inputs!$E$17)-Inputs!AA$44+Inputs!Z$44))/MAX(ABS((Inputs!Z$34*(1-Inputs!$E$15-Inputs!$E$17)-Inputs!AA$40+Inputs!Z$40)),1)*IF('helper calculation'!AB$391=0,0,Inputs!$K$7/'helper calculation'!AB$391)</f>
        <v>0</v>
      </c>
      <c r="AC10" s="425">
        <f>ABS((Inputs!AA$38*(1-Inputs!$E$15-Inputs!$E$17)-Inputs!AB$44+Inputs!AA$44))/MAX(ABS((Inputs!AA$34*(1-Inputs!$E$15-Inputs!$E$17)-Inputs!AB$40+Inputs!AA$40)),1)*IF('helper calculation'!AC$391=0,0,Inputs!$K$7/'helper calculation'!AC$391)</f>
        <v>0</v>
      </c>
      <c r="AD10" s="425">
        <f>ABS((Inputs!AB$38*(1-Inputs!$E$15-Inputs!$E$17)-Inputs!AC$44+Inputs!AB$44))/MAX(ABS((Inputs!AB$34*(1-Inputs!$E$15-Inputs!$E$17)-Inputs!AC$40+Inputs!AB$40)),1)*IF('helper calculation'!AD$391=0,0,Inputs!$K$7/'helper calculation'!AD$391)</f>
        <v>0</v>
      </c>
      <c r="AE10" s="425">
        <f>ABS((Inputs!AC$38*(1-Inputs!$E$15-Inputs!$E$17)-Inputs!AD$44+Inputs!AC$44))/MAX(ABS((Inputs!AC$34*(1-Inputs!$E$15-Inputs!$E$17)-Inputs!AD$40+Inputs!AC$40)),1)*IF('helper calculation'!AE$391=0,0,Inputs!$K$7/'helper calculation'!AE$391)</f>
        <v>0</v>
      </c>
      <c r="AF10" s="425">
        <f>ABS((Inputs!AD$38*(1-Inputs!$E$15-Inputs!$E$17)-Inputs!AE$44+Inputs!AD$44))/MAX(ABS((Inputs!AD$34*(1-Inputs!$E$15-Inputs!$E$17)-Inputs!AE$40+Inputs!AD$40)),1)*IF('helper calculation'!AF$391=0,0,Inputs!$K$7/'helper calculation'!AF$391)</f>
        <v>0</v>
      </c>
      <c r="AG10" s="425">
        <f>ABS((Inputs!AE$38*(1-Inputs!$E$15-Inputs!$E$17)-Inputs!AF$44+Inputs!AE$44))/MAX(ABS((Inputs!AE$34*(1-Inputs!$E$15-Inputs!$E$17)-Inputs!AF$40+Inputs!AE$40)),1)*IF('helper calculation'!AG$391=0,0,Inputs!$K$7/'helper calculation'!AG$391)</f>
        <v>0</v>
      </c>
      <c r="AH10" s="425">
        <f>ABS((Inputs!AF$38*(1-Inputs!$E$15-Inputs!$E$17)-Inputs!AG$44+Inputs!AF$44))/MAX(ABS((Inputs!AF$34*(1-Inputs!$E$15-Inputs!$E$17)-Inputs!AG$40+Inputs!AF$40)),1)*IF('helper calculation'!AH$391=0,0,Inputs!$K$7/'helper calculation'!AH$391)</f>
        <v>0</v>
      </c>
      <c r="AI10" s="425">
        <f>ABS((Inputs!AG$38*(1-Inputs!$E$15-Inputs!$E$17)-Inputs!AH$44+Inputs!AG$44))/MAX(ABS((Inputs!AG$34*(1-Inputs!$E$15-Inputs!$E$17)-Inputs!AH$40+Inputs!AG$40)),1)*IF('helper calculation'!AI$391=0,0,Inputs!$K$7/'helper calculation'!AI$391)</f>
        <v>0</v>
      </c>
      <c r="AJ10" s="425">
        <f>ABS((Inputs!AH$38*(1-Inputs!$E$15-Inputs!$E$17)-Inputs!AI$44+Inputs!AH$44))/MAX(ABS((Inputs!AH$34*(1-Inputs!$E$15-Inputs!$E$17)-Inputs!AI$40+Inputs!AH$40)),1)*IF('helper calculation'!AJ$391=0,0,Inputs!$K$7/'helper calculation'!AJ$391)</f>
        <v>0</v>
      </c>
      <c r="AK10" s="425">
        <f>ABS((Inputs!AI$38*(1-Inputs!$E$15-Inputs!$E$17)-Inputs!AJ$44+Inputs!AI$44))/MAX(ABS((Inputs!AI$34*(1-Inputs!$E$15-Inputs!$E$17)-Inputs!AJ$40+Inputs!AI$40)),1)*IF('helper calculation'!AK$391=0,0,Inputs!$K$7/'helper calculation'!AK$391)</f>
        <v>0</v>
      </c>
      <c r="AL10" s="425">
        <f>ABS((Inputs!AJ$38*(1-Inputs!$E$15-Inputs!$E$17)-Inputs!AK$44+Inputs!AJ$44))/MAX(ABS((Inputs!AJ$34*(1-Inputs!$E$15-Inputs!$E$17)-Inputs!AK$40+Inputs!AJ$40)),1)*IF('helper calculation'!AL$391=0,0,Inputs!$K$7/'helper calculation'!AL$391)</f>
        <v>0</v>
      </c>
      <c r="AM10" s="425">
        <f>ABS((Inputs!AK$38*(1-Inputs!$E$15-Inputs!$E$17)-Inputs!AL$44+Inputs!AK$44))/MAX(ABS((Inputs!AK$34*(1-Inputs!$E$15-Inputs!$E$17)-Inputs!AL$40+Inputs!AK$40)),1)*IF('helper calculation'!AM$391=0,0,Inputs!$K$7/'helper calculation'!AM$391)</f>
        <v>0</v>
      </c>
      <c r="AN10" s="425">
        <f>ABS((Inputs!AL$38*(1-Inputs!$E$15-Inputs!$E$17)-Inputs!AM$44+Inputs!AL$44))/MAX(ABS((Inputs!AL$34*(1-Inputs!$E$15-Inputs!$E$17)-Inputs!AM$40+Inputs!AL$40)),1)*IF('helper calculation'!AN$391=0,0,Inputs!$K$7/'helper calculation'!AN$391)</f>
        <v>0</v>
      </c>
      <c r="AO10" s="425">
        <f>ABS((Inputs!AM$38*(1-Inputs!$E$15-Inputs!$E$17)-Inputs!AN$44+Inputs!AM$44))/MAX(ABS((Inputs!AM$34*(1-Inputs!$E$15-Inputs!$E$17)-Inputs!AN$40+Inputs!AM$40)),1)*IF('helper calculation'!AO$391=0,0,Inputs!$K$7/'helper calculation'!AO$391)</f>
        <v>0</v>
      </c>
      <c r="AP10" s="425">
        <f>ABS((Inputs!AN$38*(1-Inputs!$E$15-Inputs!$E$17)-Inputs!AO$44+Inputs!AN$44))/MAX(ABS((Inputs!AN$34*(1-Inputs!$E$15-Inputs!$E$17)-Inputs!AO$40+Inputs!AN$40)),1)*IF('helper calculation'!AP$391=0,0,Inputs!$K$7/'helper calculation'!AP$391)</f>
        <v>0</v>
      </c>
      <c r="AQ10" s="425">
        <f>ABS((Inputs!AO$38*(1-Inputs!$E$15-Inputs!$E$17)-Inputs!AP$44+Inputs!AO$44))/MAX(ABS((Inputs!AO$34*(1-Inputs!$E$15-Inputs!$E$17)-Inputs!AP$40+Inputs!AO$40)),1)*IF('helper calculation'!AQ$391=0,0,Inputs!$K$7/'helper calculation'!AQ$391)</f>
        <v>0</v>
      </c>
      <c r="AR10" s="425">
        <f>ABS((Inputs!AP$38*(1-Inputs!$E$15-Inputs!$E$17)-Inputs!AQ$44+Inputs!AP$44))/MAX(ABS((Inputs!AP$34*(1-Inputs!$E$15-Inputs!$E$17)-Inputs!AQ$40+Inputs!AP$40)),1)*IF('helper calculation'!AR$391=0,0,Inputs!$K$7/'helper calculation'!AR$391)</f>
        <v>0</v>
      </c>
      <c r="AS10" s="425">
        <f>ABS((Inputs!AQ$38*(1-Inputs!$E$15-Inputs!$E$17)-Inputs!AR$44+Inputs!AQ$44))/MAX(ABS((Inputs!AQ$34*(1-Inputs!$E$15-Inputs!$E$17)-Inputs!AR$40+Inputs!AQ$40)),1)*IF('helper calculation'!AS$391=0,0,Inputs!$K$7/'helper calculation'!AS$391)</f>
        <v>0</v>
      </c>
      <c r="AT10" s="425">
        <f>ABS((Inputs!AR$38*(1-Inputs!$E$15-Inputs!$E$17)-Inputs!AS$44+Inputs!AR$44))/MAX(ABS((Inputs!AR$34*(1-Inputs!$E$15-Inputs!$E$17)-Inputs!AS$40+Inputs!AR$40)),1)*IF('helper calculation'!AT$391=0,0,Inputs!$K$7/'helper calculation'!AT$391)</f>
        <v>0</v>
      </c>
      <c r="AU10" s="425">
        <f>ABS((Inputs!AS$38*(1-Inputs!$E$15-Inputs!$E$17)-Inputs!AT$44+Inputs!AS$44))/MAX(ABS((Inputs!AS$34*(1-Inputs!$E$15-Inputs!$E$17)-Inputs!AT$40+Inputs!AS$40)),1)*IF('helper calculation'!AU$391=0,0,Inputs!$K$7/'helper calculation'!AU$391)</f>
        <v>0</v>
      </c>
      <c r="AV10" s="425">
        <f>ABS((Inputs!AT$38*(1-Inputs!$E$15-Inputs!$E$17)-Inputs!AU$44+Inputs!AT$44))/MAX(ABS((Inputs!AT$34*(1-Inputs!$E$15-Inputs!$E$17)-Inputs!AU$40+Inputs!AT$40)),1)*IF('helper calculation'!AV$391=0,0,Inputs!$K$7/'helper calculation'!AV$391)</f>
        <v>0</v>
      </c>
      <c r="AW10" s="425">
        <f>ABS((Inputs!AU$38*(1-Inputs!$E$15-Inputs!$E$17)-Inputs!AV$44+Inputs!AU$44))/MAX(ABS((Inputs!AU$34*(1-Inputs!$E$15-Inputs!$E$17)-Inputs!AV$40+Inputs!AU$40)),1)*IF('helper calculation'!AW$391=0,0,Inputs!$K$7/'helper calculation'!AW$391)</f>
        <v>0</v>
      </c>
      <c r="AX10" s="425">
        <f>ABS((Inputs!AV$38*(1-Inputs!$E$15-Inputs!$E$17)-Inputs!AW$44+Inputs!AV$44))/MAX(ABS((Inputs!AV$34*(1-Inputs!$E$15-Inputs!$E$17)-Inputs!AW$40+Inputs!AV$40)),1)*IF('helper calculation'!AX$391=0,0,Inputs!$K$7/'helper calculation'!AX$391)</f>
        <v>0</v>
      </c>
      <c r="AY10" s="425">
        <f>ABS((Inputs!AW$38*(1-Inputs!$E$15-Inputs!$E$17)-Inputs!AX$44+Inputs!AW$44))/MAX(ABS((Inputs!AW$34*(1-Inputs!$E$15-Inputs!$E$17)-Inputs!AX$40+Inputs!AW$40)),1)*IF('helper calculation'!AY$391=0,0,Inputs!$K$7/'helper calculation'!AY$391)</f>
        <v>0</v>
      </c>
      <c r="AZ10" s="425">
        <f>ABS((Inputs!AX$38*(1-Inputs!$E$15-Inputs!$E$17)-Inputs!AY$44+Inputs!AX$44))/MAX(ABS((Inputs!AX$34*(1-Inputs!$E$15-Inputs!$E$17)-Inputs!AY$40+Inputs!AX$40)),1)*IF('helper calculation'!AZ$391=0,0,Inputs!$K$7/'helper calculation'!AZ$391)</f>
        <v>0</v>
      </c>
      <c r="BA10" s="425">
        <f>ABS((Inputs!AY$38*(1-Inputs!$E$15-Inputs!$E$17)-Inputs!AZ$44+Inputs!AY$44))/MAX(ABS((Inputs!AY$34*(1-Inputs!$E$15-Inputs!$E$17)-Inputs!AZ$40+Inputs!AY$40)),1)*IF('helper calculation'!BA$391=0,0,Inputs!$K$7/'helper calculation'!BA$391)</f>
        <v>0</v>
      </c>
    </row>
    <row r="11" spans="1:256">
      <c r="A11" s="423" t="s">
        <v>489</v>
      </c>
      <c r="B11" s="424"/>
      <c r="D11" s="425">
        <f>AccDeath_in_Health_Rate*(D7+D8)</f>
        <v>0</v>
      </c>
      <c r="E11" s="425">
        <f t="shared" ref="E11:AI11" si="2">AccDeath_in_Health_Rate*(E7+E8)</f>
        <v>0</v>
      </c>
      <c r="F11" s="425">
        <f t="shared" si="2"/>
        <v>0</v>
      </c>
      <c r="G11" s="425">
        <f t="shared" si="2"/>
        <v>0</v>
      </c>
      <c r="H11" s="425">
        <f t="shared" si="2"/>
        <v>0</v>
      </c>
      <c r="I11" s="425">
        <f t="shared" si="2"/>
        <v>0</v>
      </c>
      <c r="J11" s="425">
        <f t="shared" si="2"/>
        <v>0</v>
      </c>
      <c r="K11" s="425">
        <f t="shared" si="2"/>
        <v>0</v>
      </c>
      <c r="L11" s="425">
        <f t="shared" si="2"/>
        <v>0</v>
      </c>
      <c r="M11" s="425">
        <f t="shared" si="2"/>
        <v>0</v>
      </c>
      <c r="N11" s="425">
        <f t="shared" si="2"/>
        <v>0</v>
      </c>
      <c r="O11" s="425">
        <f t="shared" si="2"/>
        <v>0</v>
      </c>
      <c r="P11" s="425">
        <f t="shared" si="2"/>
        <v>0</v>
      </c>
      <c r="Q11" s="425">
        <f t="shared" si="2"/>
        <v>0</v>
      </c>
      <c r="R11" s="425">
        <f t="shared" si="2"/>
        <v>0</v>
      </c>
      <c r="S11" s="425">
        <f t="shared" si="2"/>
        <v>0</v>
      </c>
      <c r="T11" s="425">
        <f t="shared" si="2"/>
        <v>0</v>
      </c>
      <c r="U11" s="425">
        <f t="shared" si="2"/>
        <v>0</v>
      </c>
      <c r="V11" s="425">
        <f t="shared" si="2"/>
        <v>0</v>
      </c>
      <c r="W11" s="425">
        <f t="shared" si="2"/>
        <v>0</v>
      </c>
      <c r="X11" s="425">
        <f t="shared" si="2"/>
        <v>0</v>
      </c>
      <c r="Y11" s="425">
        <f t="shared" si="2"/>
        <v>0</v>
      </c>
      <c r="Z11" s="425">
        <f t="shared" si="2"/>
        <v>0</v>
      </c>
      <c r="AA11" s="425">
        <f t="shared" si="2"/>
        <v>0</v>
      </c>
      <c r="AB11" s="425">
        <f t="shared" si="2"/>
        <v>0</v>
      </c>
      <c r="AC11" s="425">
        <f t="shared" si="2"/>
        <v>0</v>
      </c>
      <c r="AD11" s="425">
        <f t="shared" si="2"/>
        <v>0</v>
      </c>
      <c r="AE11" s="425">
        <f t="shared" si="2"/>
        <v>0</v>
      </c>
      <c r="AF11" s="425">
        <f t="shared" si="2"/>
        <v>0</v>
      </c>
      <c r="AG11" s="425">
        <f t="shared" si="2"/>
        <v>0</v>
      </c>
      <c r="AH11" s="425">
        <f t="shared" si="2"/>
        <v>0</v>
      </c>
      <c r="AI11" s="425">
        <f t="shared" si="2"/>
        <v>0</v>
      </c>
      <c r="AJ11" s="425">
        <f t="shared" ref="AJ11:BA11" si="3">AccDeath_in_Health_Rate*(AJ7+AJ8)</f>
        <v>0</v>
      </c>
      <c r="AK11" s="425">
        <f t="shared" si="3"/>
        <v>0</v>
      </c>
      <c r="AL11" s="425">
        <f t="shared" si="3"/>
        <v>0</v>
      </c>
      <c r="AM11" s="425">
        <f t="shared" si="3"/>
        <v>0</v>
      </c>
      <c r="AN11" s="425">
        <f t="shared" si="3"/>
        <v>0</v>
      </c>
      <c r="AO11" s="425">
        <f t="shared" si="3"/>
        <v>0</v>
      </c>
      <c r="AP11" s="425">
        <f t="shared" si="3"/>
        <v>0</v>
      </c>
      <c r="AQ11" s="425">
        <f t="shared" si="3"/>
        <v>0</v>
      </c>
      <c r="AR11" s="425">
        <f t="shared" si="3"/>
        <v>0</v>
      </c>
      <c r="AS11" s="425">
        <f t="shared" si="3"/>
        <v>0</v>
      </c>
      <c r="AT11" s="425">
        <f t="shared" si="3"/>
        <v>0</v>
      </c>
      <c r="AU11" s="425">
        <f t="shared" si="3"/>
        <v>0</v>
      </c>
      <c r="AV11" s="425">
        <f t="shared" si="3"/>
        <v>0</v>
      </c>
      <c r="AW11" s="425">
        <f t="shared" si="3"/>
        <v>0</v>
      </c>
      <c r="AX11" s="425">
        <f t="shared" si="3"/>
        <v>0</v>
      </c>
      <c r="AY11" s="425">
        <f t="shared" si="3"/>
        <v>0</v>
      </c>
      <c r="AZ11" s="425">
        <f t="shared" si="3"/>
        <v>0</v>
      </c>
      <c r="BA11" s="425">
        <f t="shared" si="3"/>
        <v>0</v>
      </c>
    </row>
    <row r="12" spans="1:256">
      <c r="A12" s="423" t="s">
        <v>457</v>
      </c>
      <c r="B12" s="424"/>
      <c r="D12" s="425">
        <f>TPD_in_Health_Rate*(D7+D8)</f>
        <v>0</v>
      </c>
      <c r="E12" s="425">
        <f t="shared" ref="E12:AI12" si="4">TPD_in_Health_Rate*(E7+E8)</f>
        <v>0</v>
      </c>
      <c r="F12" s="425">
        <f t="shared" si="4"/>
        <v>0</v>
      </c>
      <c r="G12" s="425">
        <f t="shared" si="4"/>
        <v>0</v>
      </c>
      <c r="H12" s="425">
        <f t="shared" si="4"/>
        <v>0</v>
      </c>
      <c r="I12" s="425">
        <f t="shared" si="4"/>
        <v>0</v>
      </c>
      <c r="J12" s="425">
        <f t="shared" si="4"/>
        <v>0</v>
      </c>
      <c r="K12" s="425">
        <f t="shared" si="4"/>
        <v>0</v>
      </c>
      <c r="L12" s="425">
        <f t="shared" si="4"/>
        <v>0</v>
      </c>
      <c r="M12" s="425">
        <f t="shared" si="4"/>
        <v>0</v>
      </c>
      <c r="N12" s="425">
        <f t="shared" si="4"/>
        <v>0</v>
      </c>
      <c r="O12" s="425">
        <f t="shared" si="4"/>
        <v>0</v>
      </c>
      <c r="P12" s="425">
        <f t="shared" si="4"/>
        <v>0</v>
      </c>
      <c r="Q12" s="425">
        <f t="shared" si="4"/>
        <v>0</v>
      </c>
      <c r="R12" s="425">
        <f t="shared" si="4"/>
        <v>0</v>
      </c>
      <c r="S12" s="425">
        <f t="shared" si="4"/>
        <v>0</v>
      </c>
      <c r="T12" s="425">
        <f t="shared" si="4"/>
        <v>0</v>
      </c>
      <c r="U12" s="425">
        <f t="shared" si="4"/>
        <v>0</v>
      </c>
      <c r="V12" s="425">
        <f t="shared" si="4"/>
        <v>0</v>
      </c>
      <c r="W12" s="425">
        <f t="shared" si="4"/>
        <v>0</v>
      </c>
      <c r="X12" s="425">
        <f t="shared" si="4"/>
        <v>0</v>
      </c>
      <c r="Y12" s="425">
        <f t="shared" si="4"/>
        <v>0</v>
      </c>
      <c r="Z12" s="425">
        <f t="shared" si="4"/>
        <v>0</v>
      </c>
      <c r="AA12" s="425">
        <f t="shared" si="4"/>
        <v>0</v>
      </c>
      <c r="AB12" s="425">
        <f t="shared" si="4"/>
        <v>0</v>
      </c>
      <c r="AC12" s="425">
        <f t="shared" si="4"/>
        <v>0</v>
      </c>
      <c r="AD12" s="425">
        <f t="shared" si="4"/>
        <v>0</v>
      </c>
      <c r="AE12" s="425">
        <f t="shared" si="4"/>
        <v>0</v>
      </c>
      <c r="AF12" s="425">
        <f t="shared" si="4"/>
        <v>0</v>
      </c>
      <c r="AG12" s="425">
        <f t="shared" si="4"/>
        <v>0</v>
      </c>
      <c r="AH12" s="425">
        <f t="shared" si="4"/>
        <v>0</v>
      </c>
      <c r="AI12" s="425">
        <f t="shared" si="4"/>
        <v>0</v>
      </c>
      <c r="AJ12" s="425">
        <f t="shared" ref="AJ12:BA12" si="5">TPD_in_Health_Rate*(AJ7+AJ8)</f>
        <v>0</v>
      </c>
      <c r="AK12" s="425">
        <f t="shared" si="5"/>
        <v>0</v>
      </c>
      <c r="AL12" s="425">
        <f t="shared" si="5"/>
        <v>0</v>
      </c>
      <c r="AM12" s="425">
        <f t="shared" si="5"/>
        <v>0</v>
      </c>
      <c r="AN12" s="425">
        <f t="shared" si="5"/>
        <v>0</v>
      </c>
      <c r="AO12" s="425">
        <f t="shared" si="5"/>
        <v>0</v>
      </c>
      <c r="AP12" s="425">
        <f t="shared" si="5"/>
        <v>0</v>
      </c>
      <c r="AQ12" s="425">
        <f t="shared" si="5"/>
        <v>0</v>
      </c>
      <c r="AR12" s="425">
        <f t="shared" si="5"/>
        <v>0</v>
      </c>
      <c r="AS12" s="425">
        <f t="shared" si="5"/>
        <v>0</v>
      </c>
      <c r="AT12" s="425">
        <f t="shared" si="5"/>
        <v>0</v>
      </c>
      <c r="AU12" s="425">
        <f t="shared" si="5"/>
        <v>0</v>
      </c>
      <c r="AV12" s="425">
        <f t="shared" si="5"/>
        <v>0</v>
      </c>
      <c r="AW12" s="425">
        <f t="shared" si="5"/>
        <v>0</v>
      </c>
      <c r="AX12" s="425">
        <f t="shared" si="5"/>
        <v>0</v>
      </c>
      <c r="AY12" s="425">
        <f t="shared" si="5"/>
        <v>0</v>
      </c>
      <c r="AZ12" s="425">
        <f t="shared" si="5"/>
        <v>0</v>
      </c>
      <c r="BA12" s="425">
        <f t="shared" si="5"/>
        <v>0</v>
      </c>
    </row>
    <row r="13" spans="1:256">
      <c r="A13" s="423" t="s">
        <v>433</v>
      </c>
      <c r="B13" s="286"/>
      <c r="D13" s="425">
        <f>TD_in_Health_Rate*(D7+D8)</f>
        <v>0</v>
      </c>
      <c r="E13" s="425">
        <f t="shared" ref="E13:AI13" si="6">TD_in_Health_Rate*(E7+E8)</f>
        <v>0</v>
      </c>
      <c r="F13" s="425">
        <f t="shared" si="6"/>
        <v>0</v>
      </c>
      <c r="G13" s="425">
        <f t="shared" si="6"/>
        <v>0</v>
      </c>
      <c r="H13" s="425">
        <f t="shared" si="6"/>
        <v>0</v>
      </c>
      <c r="I13" s="425">
        <f t="shared" si="6"/>
        <v>0</v>
      </c>
      <c r="J13" s="425">
        <f t="shared" si="6"/>
        <v>0</v>
      </c>
      <c r="K13" s="425">
        <f t="shared" si="6"/>
        <v>0</v>
      </c>
      <c r="L13" s="425">
        <f t="shared" si="6"/>
        <v>0</v>
      </c>
      <c r="M13" s="425">
        <f t="shared" si="6"/>
        <v>0</v>
      </c>
      <c r="N13" s="425">
        <f t="shared" si="6"/>
        <v>0</v>
      </c>
      <c r="O13" s="425">
        <f t="shared" si="6"/>
        <v>0</v>
      </c>
      <c r="P13" s="425">
        <f t="shared" si="6"/>
        <v>0</v>
      </c>
      <c r="Q13" s="425">
        <f t="shared" si="6"/>
        <v>0</v>
      </c>
      <c r="R13" s="425">
        <f t="shared" si="6"/>
        <v>0</v>
      </c>
      <c r="S13" s="425">
        <f t="shared" si="6"/>
        <v>0</v>
      </c>
      <c r="T13" s="425">
        <f t="shared" si="6"/>
        <v>0</v>
      </c>
      <c r="U13" s="425">
        <f t="shared" si="6"/>
        <v>0</v>
      </c>
      <c r="V13" s="425">
        <f t="shared" si="6"/>
        <v>0</v>
      </c>
      <c r="W13" s="425">
        <f t="shared" si="6"/>
        <v>0</v>
      </c>
      <c r="X13" s="425">
        <f t="shared" si="6"/>
        <v>0</v>
      </c>
      <c r="Y13" s="425">
        <f t="shared" si="6"/>
        <v>0</v>
      </c>
      <c r="Z13" s="425">
        <f t="shared" si="6"/>
        <v>0</v>
      </c>
      <c r="AA13" s="425">
        <f t="shared" si="6"/>
        <v>0</v>
      </c>
      <c r="AB13" s="425">
        <f t="shared" si="6"/>
        <v>0</v>
      </c>
      <c r="AC13" s="425">
        <f t="shared" si="6"/>
        <v>0</v>
      </c>
      <c r="AD13" s="425">
        <f t="shared" si="6"/>
        <v>0</v>
      </c>
      <c r="AE13" s="425">
        <f t="shared" si="6"/>
        <v>0</v>
      </c>
      <c r="AF13" s="425">
        <f t="shared" si="6"/>
        <v>0</v>
      </c>
      <c r="AG13" s="425">
        <f t="shared" si="6"/>
        <v>0</v>
      </c>
      <c r="AH13" s="425">
        <f t="shared" si="6"/>
        <v>0</v>
      </c>
      <c r="AI13" s="425">
        <f t="shared" si="6"/>
        <v>0</v>
      </c>
      <c r="AJ13" s="425">
        <f t="shared" ref="AJ13:BA13" si="7">TD_in_Health_Rate*(AJ7+AJ8)</f>
        <v>0</v>
      </c>
      <c r="AK13" s="425">
        <f t="shared" si="7"/>
        <v>0</v>
      </c>
      <c r="AL13" s="425">
        <f t="shared" si="7"/>
        <v>0</v>
      </c>
      <c r="AM13" s="425">
        <f t="shared" si="7"/>
        <v>0</v>
      </c>
      <c r="AN13" s="425">
        <f t="shared" si="7"/>
        <v>0</v>
      </c>
      <c r="AO13" s="425">
        <f t="shared" si="7"/>
        <v>0</v>
      </c>
      <c r="AP13" s="425">
        <f t="shared" si="7"/>
        <v>0</v>
      </c>
      <c r="AQ13" s="425">
        <f t="shared" si="7"/>
        <v>0</v>
      </c>
      <c r="AR13" s="425">
        <f t="shared" si="7"/>
        <v>0</v>
      </c>
      <c r="AS13" s="425">
        <f t="shared" si="7"/>
        <v>0</v>
      </c>
      <c r="AT13" s="425">
        <f t="shared" si="7"/>
        <v>0</v>
      </c>
      <c r="AU13" s="425">
        <f t="shared" si="7"/>
        <v>0</v>
      </c>
      <c r="AV13" s="425">
        <f t="shared" si="7"/>
        <v>0</v>
      </c>
      <c r="AW13" s="425">
        <f t="shared" si="7"/>
        <v>0</v>
      </c>
      <c r="AX13" s="425">
        <f t="shared" si="7"/>
        <v>0</v>
      </c>
      <c r="AY13" s="425">
        <f t="shared" si="7"/>
        <v>0</v>
      </c>
      <c r="AZ13" s="425">
        <f t="shared" si="7"/>
        <v>0</v>
      </c>
      <c r="BA13" s="425">
        <f t="shared" si="7"/>
        <v>0</v>
      </c>
    </row>
    <row r="14" spans="1:256">
      <c r="A14" s="426" t="s">
        <v>490</v>
      </c>
      <c r="B14" s="427"/>
      <c r="C14" s="428"/>
      <c r="D14" s="429">
        <f>Hospi_in_Health_Rate*(D7+D8)</f>
        <v>0</v>
      </c>
      <c r="E14" s="429">
        <f t="shared" ref="E14:AI14" si="8">Hospi_in_Health_Rate*(E7+E8)</f>
        <v>0</v>
      </c>
      <c r="F14" s="429">
        <f t="shared" si="8"/>
        <v>0</v>
      </c>
      <c r="G14" s="429">
        <f t="shared" si="8"/>
        <v>0</v>
      </c>
      <c r="H14" s="429">
        <f t="shared" si="8"/>
        <v>0</v>
      </c>
      <c r="I14" s="429">
        <f t="shared" si="8"/>
        <v>0</v>
      </c>
      <c r="J14" s="429">
        <f t="shared" si="8"/>
        <v>0</v>
      </c>
      <c r="K14" s="429">
        <f t="shared" si="8"/>
        <v>0</v>
      </c>
      <c r="L14" s="429">
        <f t="shared" si="8"/>
        <v>0</v>
      </c>
      <c r="M14" s="429">
        <f t="shared" si="8"/>
        <v>0</v>
      </c>
      <c r="N14" s="429">
        <f t="shared" si="8"/>
        <v>0</v>
      </c>
      <c r="O14" s="429">
        <f t="shared" si="8"/>
        <v>0</v>
      </c>
      <c r="P14" s="429">
        <f t="shared" si="8"/>
        <v>0</v>
      </c>
      <c r="Q14" s="429">
        <f t="shared" si="8"/>
        <v>0</v>
      </c>
      <c r="R14" s="429">
        <f t="shared" si="8"/>
        <v>0</v>
      </c>
      <c r="S14" s="429">
        <f t="shared" si="8"/>
        <v>0</v>
      </c>
      <c r="T14" s="429">
        <f t="shared" si="8"/>
        <v>0</v>
      </c>
      <c r="U14" s="429">
        <f t="shared" si="8"/>
        <v>0</v>
      </c>
      <c r="V14" s="429">
        <f t="shared" si="8"/>
        <v>0</v>
      </c>
      <c r="W14" s="429">
        <f t="shared" si="8"/>
        <v>0</v>
      </c>
      <c r="X14" s="429">
        <f t="shared" si="8"/>
        <v>0</v>
      </c>
      <c r="Y14" s="429">
        <f t="shared" si="8"/>
        <v>0</v>
      </c>
      <c r="Z14" s="429">
        <f t="shared" si="8"/>
        <v>0</v>
      </c>
      <c r="AA14" s="429">
        <f t="shared" si="8"/>
        <v>0</v>
      </c>
      <c r="AB14" s="429">
        <f t="shared" si="8"/>
        <v>0</v>
      </c>
      <c r="AC14" s="429">
        <f t="shared" si="8"/>
        <v>0</v>
      </c>
      <c r="AD14" s="429">
        <f t="shared" si="8"/>
        <v>0</v>
      </c>
      <c r="AE14" s="429">
        <f t="shared" si="8"/>
        <v>0</v>
      </c>
      <c r="AF14" s="429">
        <f t="shared" si="8"/>
        <v>0</v>
      </c>
      <c r="AG14" s="429">
        <f t="shared" si="8"/>
        <v>0</v>
      </c>
      <c r="AH14" s="429">
        <f t="shared" si="8"/>
        <v>0</v>
      </c>
      <c r="AI14" s="429">
        <f t="shared" si="8"/>
        <v>0</v>
      </c>
      <c r="AJ14" s="429">
        <f t="shared" ref="AJ14:BA14" si="9">Hospi_in_Health_Rate*(AJ7+AJ8)</f>
        <v>0</v>
      </c>
      <c r="AK14" s="429">
        <f t="shared" si="9"/>
        <v>0</v>
      </c>
      <c r="AL14" s="429">
        <f t="shared" si="9"/>
        <v>0</v>
      </c>
      <c r="AM14" s="429">
        <f t="shared" si="9"/>
        <v>0</v>
      </c>
      <c r="AN14" s="429">
        <f t="shared" si="9"/>
        <v>0</v>
      </c>
      <c r="AO14" s="429">
        <f t="shared" si="9"/>
        <v>0</v>
      </c>
      <c r="AP14" s="429">
        <f t="shared" si="9"/>
        <v>0</v>
      </c>
      <c r="AQ14" s="429">
        <f t="shared" si="9"/>
        <v>0</v>
      </c>
      <c r="AR14" s="429">
        <f t="shared" si="9"/>
        <v>0</v>
      </c>
      <c r="AS14" s="429">
        <f t="shared" si="9"/>
        <v>0</v>
      </c>
      <c r="AT14" s="429">
        <f t="shared" si="9"/>
        <v>0</v>
      </c>
      <c r="AU14" s="429">
        <f t="shared" si="9"/>
        <v>0</v>
      </c>
      <c r="AV14" s="429">
        <f t="shared" si="9"/>
        <v>0</v>
      </c>
      <c r="AW14" s="429">
        <f t="shared" si="9"/>
        <v>0</v>
      </c>
      <c r="AX14" s="429">
        <f t="shared" si="9"/>
        <v>0</v>
      </c>
      <c r="AY14" s="429">
        <f t="shared" si="9"/>
        <v>0</v>
      </c>
      <c r="AZ14" s="429">
        <f t="shared" si="9"/>
        <v>0</v>
      </c>
      <c r="BA14" s="429">
        <f t="shared" si="9"/>
        <v>0</v>
      </c>
    </row>
    <row r="15" spans="1:256">
      <c r="A15" s="267"/>
      <c r="B15" s="286"/>
      <c r="D15" s="286">
        <f>ABS((Inputs!B$38*(1-Inputs!$E$15-Inputs!$E$17)-Inputs!C$44+Inputs!B$44))</f>
        <v>0</v>
      </c>
      <c r="E15" s="286"/>
      <c r="F15" s="286"/>
      <c r="G15" s="286"/>
      <c r="H15" s="286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  <c r="AM15" s="286"/>
      <c r="AN15" s="286"/>
      <c r="AO15" s="286"/>
      <c r="AP15" s="286"/>
      <c r="AQ15" s="286"/>
      <c r="AR15" s="286"/>
      <c r="AS15" s="286"/>
      <c r="AT15" s="286"/>
      <c r="AU15" s="286"/>
      <c r="AV15" s="286"/>
      <c r="AW15" s="286"/>
      <c r="AX15" s="286"/>
      <c r="AY15" s="286"/>
      <c r="AZ15" s="286"/>
      <c r="BA15" s="286"/>
    </row>
    <row r="16" spans="1:256" ht="16.5" customHeight="1">
      <c r="A16" s="430" t="s">
        <v>491</v>
      </c>
      <c r="B16" s="431"/>
      <c r="D16" s="286"/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</row>
    <row r="17" spans="1:53">
      <c r="A17" s="432"/>
      <c r="B17" s="433"/>
      <c r="C17" s="352"/>
      <c r="D17" s="434"/>
      <c r="E17" s="434"/>
      <c r="F17" s="434"/>
      <c r="G17" s="434"/>
      <c r="H17" s="434"/>
      <c r="I17" s="434"/>
      <c r="J17" s="434"/>
      <c r="K17" s="434"/>
      <c r="L17" s="434"/>
      <c r="M17" s="434"/>
      <c r="N17" s="434"/>
      <c r="O17" s="434"/>
      <c r="P17" s="434"/>
      <c r="Q17" s="434"/>
      <c r="R17" s="434"/>
      <c r="S17" s="434"/>
      <c r="T17" s="434"/>
      <c r="U17" s="434"/>
      <c r="V17" s="434"/>
      <c r="W17" s="434"/>
      <c r="X17" s="434"/>
      <c r="Y17" s="434"/>
      <c r="Z17" s="434"/>
      <c r="AA17" s="434"/>
      <c r="AB17" s="434"/>
      <c r="AC17" s="434"/>
      <c r="AD17" s="434"/>
      <c r="AE17" s="434"/>
      <c r="AF17" s="434"/>
      <c r="AG17" s="434"/>
      <c r="AH17" s="434"/>
      <c r="AI17" s="434"/>
      <c r="AJ17" s="434"/>
      <c r="AK17" s="434"/>
      <c r="AL17" s="434"/>
      <c r="AM17" s="434"/>
      <c r="AN17" s="434"/>
      <c r="AO17" s="434"/>
      <c r="AP17" s="434"/>
      <c r="AQ17" s="434"/>
      <c r="AR17" s="434"/>
      <c r="AS17" s="434"/>
      <c r="AT17" s="434"/>
      <c r="AU17" s="434"/>
      <c r="AV17" s="434"/>
      <c r="AW17" s="434"/>
      <c r="AX17" s="434"/>
      <c r="AY17" s="434"/>
      <c r="AZ17" s="434"/>
      <c r="BA17" s="434"/>
    </row>
    <row r="18" spans="1:53">
      <c r="A18" s="367"/>
      <c r="B18" s="368" t="s">
        <v>492</v>
      </c>
      <c r="C18" s="369">
        <f ca="1">'Shock parameters'!E8</f>
        <v>0.58839905909748014</v>
      </c>
      <c r="D18" s="370">
        <f ca="1">E7*OFFSET('helper calculation'!E120,D3-1,0)/(1+OFFSET('helper calculation'!D4,D3-1,0))*Inputs!C52*$C$18</f>
        <v>0</v>
      </c>
      <c r="E18" s="370">
        <f ca="1">F7*OFFSET('helper calculation'!F120,E3-1,0)/(1+OFFSET('helper calculation'!E4,E3-1,0))*Inputs!D52*$C$18</f>
        <v>0</v>
      </c>
      <c r="F18" s="370">
        <f ca="1">G7*OFFSET('helper calculation'!G120,F3-1,0)/(1+OFFSET('helper calculation'!F4,F3-1,0))*Inputs!E52*$C$18</f>
        <v>0</v>
      </c>
      <c r="G18" s="370">
        <f ca="1">H7*OFFSET('helper calculation'!H120,G3-1,0)/(1+OFFSET('helper calculation'!G4,G3-1,0))*Inputs!F52*$C$18</f>
        <v>0</v>
      </c>
      <c r="H18" s="370">
        <f ca="1">I7*OFFSET('helper calculation'!I120,H3-1,0)/(1+OFFSET('helper calculation'!H4,H3-1,0))*Inputs!G52*$C$18</f>
        <v>0</v>
      </c>
      <c r="I18" s="370">
        <f ca="1">J7*OFFSET('helper calculation'!J120,I3-1,0)/(1+OFFSET('helper calculation'!I4,I3-1,0))*Inputs!H52*$C$18</f>
        <v>0</v>
      </c>
      <c r="J18" s="370">
        <f ca="1">K7*OFFSET('helper calculation'!K120,J3-1,0)/(1+OFFSET('helper calculation'!J4,J3-1,0))*Inputs!I52*$C$18</f>
        <v>0</v>
      </c>
      <c r="K18" s="370">
        <f ca="1">L7*OFFSET('helper calculation'!L120,K3-1,0)/(1+OFFSET('helper calculation'!K4,K3-1,0))*Inputs!J52*$C$18</f>
        <v>0</v>
      </c>
      <c r="L18" s="370">
        <f ca="1">M7*OFFSET('helper calculation'!M120,L3-1,0)/(1+OFFSET('helper calculation'!L4,L3-1,0))*Inputs!K52*$C$18</f>
        <v>0</v>
      </c>
      <c r="M18" s="370">
        <f ca="1">N7*OFFSET('helper calculation'!N120,M3-1,0)/(1+OFFSET('helper calculation'!M4,M3-1,0))*Inputs!L52*$C$18</f>
        <v>0</v>
      </c>
      <c r="N18" s="370">
        <f ca="1">O7*OFFSET('helper calculation'!O120,N3-1,0)/(1+OFFSET('helper calculation'!N4,N3-1,0))*Inputs!M52*$C$18</f>
        <v>0</v>
      </c>
      <c r="O18" s="370">
        <f ca="1">P7*OFFSET('helper calculation'!P120,O3-1,0)/(1+OFFSET('helper calculation'!O4,O3-1,0))*Inputs!N52*$C$18</f>
        <v>0</v>
      </c>
      <c r="P18" s="370">
        <f ca="1">Q7*OFFSET('helper calculation'!Q120,P3-1,0)/(1+OFFSET('helper calculation'!P4,P3-1,0))*Inputs!O52*$C$18</f>
        <v>0</v>
      </c>
      <c r="Q18" s="370">
        <f ca="1">R7*OFFSET('helper calculation'!R120,Q3-1,0)/(1+OFFSET('helper calculation'!Q4,Q3-1,0))*Inputs!P52*$C$18</f>
        <v>0</v>
      </c>
      <c r="R18" s="370">
        <f ca="1">S7*OFFSET('helper calculation'!S120,R3-1,0)/(1+OFFSET('helper calculation'!R4,R3-1,0))*Inputs!Q52*$C$18</f>
        <v>0</v>
      </c>
      <c r="S18" s="370">
        <f ca="1">T7*OFFSET('helper calculation'!T120,S3-1,0)/(1+OFFSET('helper calculation'!S4,S3-1,0))*Inputs!R52*$C$18</f>
        <v>0</v>
      </c>
      <c r="T18" s="370">
        <f ca="1">U7*OFFSET('helper calculation'!U120,T3-1,0)/(1+OFFSET('helper calculation'!T4,T3-1,0))*Inputs!S52*$C$18</f>
        <v>0</v>
      </c>
      <c r="U18" s="370">
        <f ca="1">V7*OFFSET('helper calculation'!V120,U3-1,0)/(1+OFFSET('helper calculation'!U4,U3-1,0))*Inputs!T52*$C$18</f>
        <v>0</v>
      </c>
      <c r="V18" s="370">
        <f ca="1">W7*OFFSET('helper calculation'!W120,V3-1,0)/(1+OFFSET('helper calculation'!V4,V3-1,0))*Inputs!U52*$C$18</f>
        <v>0</v>
      </c>
      <c r="W18" s="370">
        <f ca="1">X7*OFFSET('helper calculation'!X120,W3-1,0)/(1+OFFSET('helper calculation'!W4,W3-1,0))*Inputs!V52*$C$18</f>
        <v>0</v>
      </c>
      <c r="X18" s="370">
        <f ca="1">Y7*OFFSET('helper calculation'!Y120,X3-1,0)/(1+OFFSET('helper calculation'!X4,X3-1,0))*Inputs!W52*$C$18</f>
        <v>0</v>
      </c>
      <c r="Y18" s="370">
        <f ca="1">Z7*OFFSET('helper calculation'!Z120,Y3-1,0)/(1+OFFSET('helper calculation'!Y4,Y3-1,0))*Inputs!X52*$C$18</f>
        <v>0</v>
      </c>
      <c r="Z18" s="370">
        <f ca="1">AA7*OFFSET('helper calculation'!AA120,Z3-1,0)/(1+OFFSET('helper calculation'!Z4,Z3-1,0))*Inputs!Y52*$C$18</f>
        <v>0</v>
      </c>
      <c r="AA18" s="370">
        <f ca="1">AB7*OFFSET('helper calculation'!AB120,AA3-1,0)/(1+OFFSET('helper calculation'!AA4,AA3-1,0))*Inputs!Z52*$C$18</f>
        <v>0</v>
      </c>
      <c r="AB18" s="370">
        <f ca="1">AC7*OFFSET('helper calculation'!AC120,AB3-1,0)/(1+OFFSET('helper calculation'!AB4,AB3-1,0))*Inputs!AA52*$C$18</f>
        <v>0</v>
      </c>
      <c r="AC18" s="370">
        <f ca="1">AD7*OFFSET('helper calculation'!AD120,AC3-1,0)/(1+OFFSET('helper calculation'!AC4,AC3-1,0))*Inputs!AB52*$C$18</f>
        <v>0</v>
      </c>
      <c r="AD18" s="370">
        <f ca="1">AE7*OFFSET('helper calculation'!AE120,AD3-1,0)/(1+OFFSET('helper calculation'!AD4,AD3-1,0))*Inputs!AC52*$C$18</f>
        <v>0</v>
      </c>
      <c r="AE18" s="370">
        <f ca="1">AF7*OFFSET('helper calculation'!AF120,AE3-1,0)/(1+OFFSET('helper calculation'!AE4,AE3-1,0))*Inputs!AD52*$C$18</f>
        <v>0</v>
      </c>
      <c r="AF18" s="370">
        <f ca="1">AG7*OFFSET('helper calculation'!AG120,AF3-1,0)/(1+OFFSET('helper calculation'!AF4,AF3-1,0))*Inputs!AE52*$C$18</f>
        <v>0</v>
      </c>
      <c r="AG18" s="370">
        <f ca="1">AH7*OFFSET('helper calculation'!AH120,AG3-1,0)/(1+OFFSET('helper calculation'!AG4,AG3-1,0))*Inputs!AF52*$C$18</f>
        <v>0</v>
      </c>
      <c r="AH18" s="370">
        <f ca="1">AI7*OFFSET('helper calculation'!AI120,AH3-1,0)/(1+OFFSET('helper calculation'!AH4,AH3-1,0))*Inputs!AG52*$C$18</f>
        <v>0</v>
      </c>
      <c r="AI18" s="370">
        <f ca="1">AJ7*OFFSET('helper calculation'!AJ120,AI3-1,0)/(1+OFFSET('helper calculation'!AI4,AI3-1,0))*Inputs!AH52*$C$18</f>
        <v>0</v>
      </c>
      <c r="AJ18" s="370">
        <f ca="1">AK7*OFFSET('helper calculation'!AK120,AJ3-1,0)/(1+OFFSET('helper calculation'!AJ4,AJ3-1,0))*Inputs!AI52*$C$18</f>
        <v>0</v>
      </c>
      <c r="AK18" s="370">
        <f ca="1">AL7*OFFSET('helper calculation'!AL120,AK3-1,0)/(1+OFFSET('helper calculation'!AK4,AK3-1,0))*Inputs!AJ52*$C$18</f>
        <v>0</v>
      </c>
      <c r="AL18" s="370">
        <f ca="1">AM7*OFFSET('helper calculation'!AM120,AL3-1,0)/(1+OFFSET('helper calculation'!AL4,AL3-1,0))*Inputs!AK52*$C$18</f>
        <v>0</v>
      </c>
      <c r="AM18" s="370">
        <f ca="1">AN7*OFFSET('helper calculation'!AN120,AM3-1,0)/(1+OFFSET('helper calculation'!AM4,AM3-1,0))*Inputs!AL52*$C$18</f>
        <v>0</v>
      </c>
      <c r="AN18" s="370">
        <f ca="1">AO7*OFFSET('helper calculation'!AO120,AN3-1,0)/(1+OFFSET('helper calculation'!AN4,AN3-1,0))*Inputs!AM52*$C$18</f>
        <v>0</v>
      </c>
      <c r="AO18" s="370">
        <f ca="1">AP7*OFFSET('helper calculation'!AP120,AO3-1,0)/(1+OFFSET('helper calculation'!AO4,AO3-1,0))*Inputs!AN52*$C$18</f>
        <v>0</v>
      </c>
      <c r="AP18" s="370">
        <f ca="1">AQ7*OFFSET('helper calculation'!AQ120,AP3-1,0)/(1+OFFSET('helper calculation'!AP4,AP3-1,0))*Inputs!AO52*$C$18</f>
        <v>0</v>
      </c>
      <c r="AQ18" s="370">
        <f ca="1">AR7*OFFSET('helper calculation'!AR120,AQ3-1,0)/(1+OFFSET('helper calculation'!AQ4,AQ3-1,0))*Inputs!AP52*$C$18</f>
        <v>0</v>
      </c>
      <c r="AR18" s="370">
        <f ca="1">AS7*OFFSET('helper calculation'!AS120,AR3-1,0)/(1+OFFSET('helper calculation'!AR4,AR3-1,0))*Inputs!AQ52*$C$18</f>
        <v>0</v>
      </c>
      <c r="AS18" s="370">
        <f ca="1">AT7*OFFSET('helper calculation'!AT120,AS3-1,0)/(1+OFFSET('helper calculation'!AS4,AS3-1,0))*Inputs!AR52*$C$18</f>
        <v>0</v>
      </c>
      <c r="AT18" s="370">
        <f ca="1">AU7*OFFSET('helper calculation'!AU120,AT3-1,0)/(1+OFFSET('helper calculation'!AT4,AT3-1,0))*Inputs!AS52*$C$18</f>
        <v>0</v>
      </c>
      <c r="AU18" s="370">
        <f ca="1">AV7*OFFSET('helper calculation'!AV120,AU3-1,0)/(1+OFFSET('helper calculation'!AU4,AU3-1,0))*Inputs!AT52*$C$18</f>
        <v>0</v>
      </c>
      <c r="AV18" s="370">
        <f ca="1">AW7*OFFSET('helper calculation'!AW120,AV3-1,0)/(1+OFFSET('helper calculation'!AV4,AV3-1,0))*Inputs!AU52*$C$18</f>
        <v>0</v>
      </c>
      <c r="AW18" s="370">
        <f ca="1">AX7*OFFSET('helper calculation'!AX120,AW3-1,0)/(1+OFFSET('helper calculation'!AW4,AW3-1,0))*Inputs!AV52*$C$18</f>
        <v>0</v>
      </c>
      <c r="AX18" s="370">
        <f ca="1">AY7*OFFSET('helper calculation'!AY120,AX3-1,0)/(1+OFFSET('helper calculation'!AX4,AX3-1,0))*Inputs!AW52*$C$18</f>
        <v>0</v>
      </c>
      <c r="AY18" s="370">
        <f ca="1">AZ7*OFFSET('helper calculation'!AZ120,AY3-1,0)/(1+OFFSET('helper calculation'!AY4,AY3-1,0))*Inputs!AX52*$C$18</f>
        <v>0</v>
      </c>
      <c r="AZ18" s="370">
        <f ca="1">BA7*OFFSET('helper calculation'!BA120,AZ3-1,0)/(1+OFFSET('helper calculation'!AZ4,AZ3-1,0))*Inputs!AY52*$C$18</f>
        <v>0</v>
      </c>
      <c r="BA18" s="370"/>
    </row>
    <row r="19" spans="1:53">
      <c r="A19" s="371"/>
      <c r="B19" s="372" t="s">
        <v>493</v>
      </c>
      <c r="C19" s="373">
        <f ca="1">'Shock parameters'!E9</f>
        <v>0.47073986953470381</v>
      </c>
      <c r="D19" s="374">
        <f ca="1">IF(D3=$AZ$3,0,SUMPRODUCT(POWER((1+OFFSET('helper calculation'!E4:$AZ$4,D3-1,0)),-E3:$AZ$3-1+E3),Inputs!D52:$AY$52,F7:$BA$7,OFFSET('helper calculation'!F120:$BA$120,D3-1,0),OFFSET('helper calculation'!F394:$BA$394,D3-1,0)))*$C$19</f>
        <v>0</v>
      </c>
      <c r="E19" s="374">
        <f ca="1">IF(E3=$AZ$3,0,SUMPRODUCT(POWER((1+OFFSET('helper calculation'!F4:$AZ$4,E3-1,0)),-F3:$AZ$3-1+F3),Inputs!E52:$AY$52,G7:$BA$7,OFFSET('helper calculation'!G120:$BA$120,E3-1,0),OFFSET('helper calculation'!G394:$BA$394,E3-1,0)))*$C$19</f>
        <v>0</v>
      </c>
      <c r="F19" s="374">
        <f ca="1">IF(F3=$AZ$3,0,SUMPRODUCT(POWER((1+OFFSET('helper calculation'!G4:$AZ$4,F3-1,0)),-G3:$AZ$3-1+G3),Inputs!F52:$AY$52,H7:$BA$7,OFFSET('helper calculation'!H120:$BA$120,F3-1,0),OFFSET('helper calculation'!H394:$BA$394,F3-1,0)))*$C$19</f>
        <v>0</v>
      </c>
      <c r="G19" s="374">
        <f ca="1">IF(G3=$AZ$3,0,SUMPRODUCT(POWER((1+OFFSET('helper calculation'!H4:$AZ$4,G3-1,0)),-H3:$AZ$3-1+H3),Inputs!G52:$AY$52,I7:$BA$7,OFFSET('helper calculation'!I120:$BA$120,G3-1,0),OFFSET('helper calculation'!I394:$BA$394,G3-1,0)))*$C$19</f>
        <v>0</v>
      </c>
      <c r="H19" s="374">
        <f ca="1">IF(H3=$AZ$3,0,SUMPRODUCT(POWER((1+OFFSET('helper calculation'!I4:$AZ$4,H3-1,0)),-I3:$AZ$3-1+I3),Inputs!H52:$AY$52,J7:$BA$7,OFFSET('helper calculation'!J120:$BA$120,H3-1,0),OFFSET('helper calculation'!J394:$BA$394,H3-1,0)))*$C$19</f>
        <v>0</v>
      </c>
      <c r="I19" s="374">
        <f ca="1">IF(I3=$AZ$3,0,SUMPRODUCT(POWER((1+OFFSET('helper calculation'!J4:$AZ$4,I3-1,0)),-J3:$AZ$3-1+J3),Inputs!I52:$AY$52,K7:$BA$7,OFFSET('helper calculation'!K120:$BA$120,I3-1,0),OFFSET('helper calculation'!K394:$BA$394,I3-1,0)))*$C$19</f>
        <v>0</v>
      </c>
      <c r="J19" s="374">
        <f ca="1">IF(J3=$AZ$3,0,SUMPRODUCT(POWER((1+OFFSET('helper calculation'!K4:$AZ$4,J3-1,0)),-K3:$AZ$3-1+K3),Inputs!J52:$AY$52,L7:$BA$7,OFFSET('helper calculation'!L120:$BA$120,J3-1,0),OFFSET('helper calculation'!L394:$BA$394,J3-1,0)))*$C$19</f>
        <v>0</v>
      </c>
      <c r="K19" s="374">
        <f ca="1">IF(K3=$AZ$3,0,SUMPRODUCT(POWER((1+OFFSET('helper calculation'!L4:$AZ$4,K3-1,0)),-L3:$AZ$3-1+L3),Inputs!K52:$AY$52,M7:$BA$7,OFFSET('helper calculation'!M120:$BA$120,K3-1,0),OFFSET('helper calculation'!M394:$BA$394,K3-1,0)))*$C$19</f>
        <v>0</v>
      </c>
      <c r="L19" s="374">
        <f ca="1">IF(L3=$AZ$3,0,SUMPRODUCT(POWER((1+OFFSET('helper calculation'!M4:$AZ$4,L3-1,0)),-M3:$AZ$3-1+M3),Inputs!L52:$AY$52,N7:$BA$7,OFFSET('helper calculation'!N120:$BA$120,L3-1,0),OFFSET('helper calculation'!N394:$BA$394,L3-1,0)))*$C$19</f>
        <v>0</v>
      </c>
      <c r="M19" s="374">
        <f ca="1">IF(M3=$AZ$3,0,SUMPRODUCT(POWER((1+OFFSET('helper calculation'!N4:$AZ$4,M3-1,0)),-N3:$AZ$3-1+N3),Inputs!M52:$AY$52,O7:$BA$7,OFFSET('helper calculation'!O120:$BA$120,M3-1,0),OFFSET('helper calculation'!O394:$BA$394,M3-1,0)))*$C$19</f>
        <v>0</v>
      </c>
      <c r="N19" s="374">
        <f ca="1">IF(N3=$AZ$3,0,SUMPRODUCT(POWER((1+OFFSET('helper calculation'!O4:$AZ$4,N3-1,0)),-O3:$AZ$3-1+O3),Inputs!N52:$AY$52,P7:$BA$7,OFFSET('helper calculation'!P120:$BA$120,N3-1,0),OFFSET('helper calculation'!P394:$BA$394,N3-1,0)))*$C$19</f>
        <v>0</v>
      </c>
      <c r="O19" s="374">
        <f ca="1">IF(O3=$AZ$3,0,SUMPRODUCT(POWER((1+OFFSET('helper calculation'!P4:$AZ$4,O3-1,0)),-P3:$AZ$3-1+P3),Inputs!O52:$AY$52,Q7:$BA$7,OFFSET('helper calculation'!Q120:$BA$120,O3-1,0),OFFSET('helper calculation'!Q394:$BA$394,O3-1,0)))*$C$19</f>
        <v>0</v>
      </c>
      <c r="P19" s="374">
        <f ca="1">IF(P3=$AZ$3,0,SUMPRODUCT(POWER((1+OFFSET('helper calculation'!Q4:$AZ$4,P3-1,0)),-Q3:$AZ$3-1+Q3),Inputs!P52:$AY$52,R7:$BA$7,OFFSET('helper calculation'!R120:$BA$120,P3-1,0),OFFSET('helper calculation'!R394:$BA$394,P3-1,0)))*$C$19</f>
        <v>0</v>
      </c>
      <c r="Q19" s="374">
        <f ca="1">IF(Q3=$AZ$3,0,SUMPRODUCT(POWER((1+OFFSET('helper calculation'!R4:$AZ$4,Q3-1,0)),-R3:$AZ$3-1+R3),Inputs!Q52:$AY$52,S7:$BA$7,OFFSET('helper calculation'!S120:$BA$120,Q3-1,0),OFFSET('helper calculation'!S394:$BA$394,Q3-1,0)))*$C$19</f>
        <v>0</v>
      </c>
      <c r="R19" s="374">
        <f ca="1">IF(R3=$AZ$3,0,SUMPRODUCT(POWER((1+OFFSET('helper calculation'!S4:$AZ$4,R3-1,0)),-S3:$AZ$3-1+S3),Inputs!R52:$AY$52,T7:$BA$7,OFFSET('helper calculation'!T120:$BA$120,R3-1,0),OFFSET('helper calculation'!T394:$BA$394,R3-1,0)))*$C$19</f>
        <v>0</v>
      </c>
      <c r="S19" s="374">
        <f ca="1">IF(S3=$AZ$3,0,SUMPRODUCT(POWER((1+OFFSET('helper calculation'!T4:$AZ$4,S3-1,0)),-T3:$AZ$3-1+T3),Inputs!S52:$AY$52,U7:$BA$7,OFFSET('helper calculation'!U120:$BA$120,S3-1,0),OFFSET('helper calculation'!U394:$BA$394,S3-1,0)))*$C$19</f>
        <v>0</v>
      </c>
      <c r="T19" s="374">
        <f ca="1">IF(T3=$AZ$3,0,SUMPRODUCT(POWER((1+OFFSET('helper calculation'!U4:$AZ$4,T3-1,0)),-U3:$AZ$3-1+U3),Inputs!T52:$AY$52,V7:$BA$7,OFFSET('helper calculation'!V120:$BA$120,T3-1,0),OFFSET('helper calculation'!V394:$BA$394,T3-1,0)))*$C$19</f>
        <v>0</v>
      </c>
      <c r="U19" s="374">
        <f ca="1">IF(U3=$AZ$3,0,SUMPRODUCT(POWER((1+OFFSET('helper calculation'!V4:$AZ$4,U3-1,0)),-V3:$AZ$3-1+V3),Inputs!U52:$AY$52,W7:$BA$7,OFFSET('helper calculation'!W120:$BA$120,U3-1,0),OFFSET('helper calculation'!W394:$BA$394,U3-1,0)))*$C$19</f>
        <v>0</v>
      </c>
      <c r="V19" s="374">
        <f ca="1">IF(V3=$AZ$3,0,SUMPRODUCT(POWER((1+OFFSET('helper calculation'!W4:$AZ$4,V3-1,0)),-W3:$AZ$3-1+W3),Inputs!V52:$AY$52,X7:$BA$7,OFFSET('helper calculation'!X120:$BA$120,V3-1,0),OFFSET('helper calculation'!X394:$BA$394,V3-1,0)))*$C$19</f>
        <v>0</v>
      </c>
      <c r="W19" s="374">
        <f ca="1">IF(W3=$AZ$3,0,SUMPRODUCT(POWER((1+OFFSET('helper calculation'!X4:$AZ$4,W3-1,0)),-X3:$AZ$3-1+X3),Inputs!W52:$AY$52,Y7:$BA$7,OFFSET('helper calculation'!Y120:$BA$120,W3-1,0),OFFSET('helper calculation'!Y394:$BA$394,W3-1,0)))*$C$19</f>
        <v>0</v>
      </c>
      <c r="X19" s="374">
        <f ca="1">IF(X3=$AZ$3,0,SUMPRODUCT(POWER((1+OFFSET('helper calculation'!Y4:$AZ$4,X3-1,0)),-Y3:$AZ$3-1+Y3),Inputs!X52:$AY$52,Z7:$BA$7,OFFSET('helper calculation'!Z120:$BA$120,X3-1,0),OFFSET('helper calculation'!Z394:$BA$394,X3-1,0)))*$C$19</f>
        <v>0</v>
      </c>
      <c r="Y19" s="374">
        <f ca="1">IF(Y3=$AZ$3,0,SUMPRODUCT(POWER((1+OFFSET('helper calculation'!Z4:$AZ$4,Y3-1,0)),-Z3:$AZ$3-1+Z3),Inputs!Y52:$AY$52,AA7:$BA$7,OFFSET('helper calculation'!AA120:$BA$120,Y3-1,0),OFFSET('helper calculation'!AA394:$BA$394,Y3-1,0)))*$C$19</f>
        <v>0</v>
      </c>
      <c r="Z19" s="374">
        <f ca="1">IF(Z3=$AZ$3,0,SUMPRODUCT(POWER((1+OFFSET('helper calculation'!AA4:$AZ$4,Z3-1,0)),-AA3:$AZ$3-1+AA3),Inputs!Z52:$AY$52,AB7:$BA$7,OFFSET('helper calculation'!AB120:$BA$120,Z3-1,0),OFFSET('helper calculation'!AB394:$BA$394,Z3-1,0)))*$C$19</f>
        <v>0</v>
      </c>
      <c r="AA19" s="374">
        <f ca="1">IF(AA3=$AZ$3,0,SUMPRODUCT(POWER((1+OFFSET('helper calculation'!AB4:$AZ$4,AA3-1,0)),-AB3:$AZ$3-1+AB3),Inputs!AA52:$AY$52,AC7:$BA$7,OFFSET('helper calculation'!AC120:$BA$120,AA3-1,0),OFFSET('helper calculation'!AC394:$BA$394,AA3-1,0)))*$C$19</f>
        <v>0</v>
      </c>
      <c r="AB19" s="374">
        <f ca="1">IF(AB3=$AZ$3,0,SUMPRODUCT(POWER((1+OFFSET('helper calculation'!AC4:$AZ$4,AB3-1,0)),-AC3:$AZ$3-1+AC3),Inputs!AB52:$AY$52,AD7:$BA$7,OFFSET('helper calculation'!AD120:$BA$120,AB3-1,0),OFFSET('helper calculation'!AD394:$BA$394,AB3-1,0)))*$C$19</f>
        <v>0</v>
      </c>
      <c r="AC19" s="374">
        <f ca="1">IF(AC3=$AZ$3,0,SUMPRODUCT(POWER((1+OFFSET('helper calculation'!AD4:$AZ$4,AC3-1,0)),-AD3:$AZ$3-1+AD3),Inputs!AC52:$AY$52,AE7:$BA$7,OFFSET('helper calculation'!AE120:$BA$120,AC3-1,0),OFFSET('helper calculation'!AE394:$BA$394,AC3-1,0)))*$C$19</f>
        <v>0</v>
      </c>
      <c r="AD19" s="374">
        <f ca="1">IF(AD3=$AZ$3,0,SUMPRODUCT(POWER((1+OFFSET('helper calculation'!AE4:$AZ$4,AD3-1,0)),-AE3:$AZ$3-1+AE3),Inputs!AD52:$AY$52,AF7:$BA$7,OFFSET('helper calculation'!AF120:$BA$120,AD3-1,0),OFFSET('helper calculation'!AF394:$BA$394,AD3-1,0)))*$C$19</f>
        <v>0</v>
      </c>
      <c r="AE19" s="374">
        <f ca="1">IF(AE3=$AZ$3,0,SUMPRODUCT(POWER((1+OFFSET('helper calculation'!AF4:$AZ$4,AE3-1,0)),-AF3:$AZ$3-1+AF3),Inputs!AE52:$AY$52,AG7:$BA$7,OFFSET('helper calculation'!AG120:$BA$120,AE3-1,0),OFFSET('helper calculation'!AG394:$BA$394,AE3-1,0)))*$C$19</f>
        <v>0</v>
      </c>
      <c r="AF19" s="374">
        <f ca="1">IF(AF3=$AZ$3,0,SUMPRODUCT(POWER((1+OFFSET('helper calculation'!AG4:$AZ$4,AF3-1,0)),-AG3:$AZ$3-1+AG3),Inputs!AF52:$AY$52,AH7:$BA$7,OFFSET('helper calculation'!AH120:$BA$120,AF3-1,0),OFFSET('helper calculation'!AH394:$BA$394,AF3-1,0)))*$C$19</f>
        <v>0</v>
      </c>
      <c r="AG19" s="374">
        <f ca="1">IF(AG3=$AZ$3,0,SUMPRODUCT(POWER((1+OFFSET('helper calculation'!AH4:$AZ$4,AG3-1,0)),-AH3:$AZ$3-1+AH3),Inputs!AG52:$AY$52,AI7:$BA$7,OFFSET('helper calculation'!AI120:$BA$120,AG3-1,0),OFFSET('helper calculation'!AI394:$BA$394,AG3-1,0)))*$C$19</f>
        <v>0</v>
      </c>
      <c r="AH19" s="374">
        <f ca="1">IF(AH3=$AZ$3,0,SUMPRODUCT(POWER((1+OFFSET('helper calculation'!AI4:$AZ$4,AH3-1,0)),-AI3:$AZ$3-1+AI3),Inputs!AH52:$AY$52,AJ7:$BA$7,OFFSET('helper calculation'!AJ120:$BA$120,AH3-1,0),OFFSET('helper calculation'!AJ394:$BA$394,AH3-1,0)))*$C$19</f>
        <v>0</v>
      </c>
      <c r="AI19" s="374">
        <f ca="1">IF(AI3=$AZ$3,0,SUMPRODUCT(POWER((1+OFFSET('helper calculation'!AJ4:$AZ$4,AI3-1,0)),-AJ3:$AZ$3-1+AJ3),Inputs!AI52:$AY$52,AK7:$BA$7,OFFSET('helper calculation'!AK120:$BA$120,AI3-1,0),OFFSET('helper calculation'!AK394:$BA$394,AI3-1,0)))*$C$19</f>
        <v>0</v>
      </c>
      <c r="AJ19" s="374">
        <f ca="1">IF(AJ3=$AZ$3,0,SUMPRODUCT(POWER((1+OFFSET('helper calculation'!AK4:$AZ$4,AJ3-1,0)),-AK3:$AZ$3-1+AK3),Inputs!AJ52:$AY$52,AL7:$BA$7,OFFSET('helper calculation'!AL120:$BA$120,AJ3-1,0),OFFSET('helper calculation'!AL394:$BA$394,AJ3-1,0)))*$C$19</f>
        <v>0</v>
      </c>
      <c r="AK19" s="374">
        <f ca="1">IF(AK3=$AZ$3,0,SUMPRODUCT(POWER((1+OFFSET('helper calculation'!AL4:$AZ$4,AK3-1,0)),-AL3:$AZ$3-1+AL3),Inputs!AK52:$AY$52,AM7:$BA$7,OFFSET('helper calculation'!AM120:$BA$120,AK3-1,0),OFFSET('helper calculation'!AM394:$BA$394,AK3-1,0)))*$C$19</f>
        <v>0</v>
      </c>
      <c r="AL19" s="374">
        <f ca="1">IF(AL3=$AZ$3,0,SUMPRODUCT(POWER((1+OFFSET('helper calculation'!AM4:$AZ$4,AL3-1,0)),-AM3:$AZ$3-1+AM3),Inputs!AL52:$AY$52,AN7:$BA$7,OFFSET('helper calculation'!AN120:$BA$120,AL3-1,0),OFFSET('helper calculation'!AN394:$BA$394,AL3-1,0)))*$C$19</f>
        <v>0</v>
      </c>
      <c r="AM19" s="374">
        <f ca="1">IF(AM3=$AZ$3,0,SUMPRODUCT(POWER((1+OFFSET('helper calculation'!AN4:$AZ$4,AM3-1,0)),-AN3:$AZ$3-1+AN3),Inputs!AM52:$AY$52,AO7:$BA$7,OFFSET('helper calculation'!AO120:$BA$120,AM3-1,0),OFFSET('helper calculation'!AO394:$BA$394,AM3-1,0)))*$C$19</f>
        <v>0</v>
      </c>
      <c r="AN19" s="374">
        <f ca="1">IF(AN3=$AZ$3,0,SUMPRODUCT(POWER((1+OFFSET('helper calculation'!AO4:$AZ$4,AN3-1,0)),-AO3:$AZ$3-1+AO3),Inputs!AN52:$AY$52,AP7:$BA$7,OFFSET('helper calculation'!AP120:$BA$120,AN3-1,0),OFFSET('helper calculation'!AP394:$BA$394,AN3-1,0)))*$C$19</f>
        <v>0</v>
      </c>
      <c r="AO19" s="374">
        <f ca="1">IF(AO3=$AZ$3,0,SUMPRODUCT(POWER((1+OFFSET('helper calculation'!AP4:$AZ$4,AO3-1,0)),-AP3:$AZ$3-1+AP3),Inputs!AO52:$AY$52,AQ7:$BA$7,OFFSET('helper calculation'!AQ120:$BA$120,AO3-1,0),OFFSET('helper calculation'!AQ394:$BA$394,AO3-1,0)))*$C$19</f>
        <v>0</v>
      </c>
      <c r="AP19" s="374">
        <f ca="1">IF(AP3=$AZ$3,0,SUMPRODUCT(POWER((1+OFFSET('helper calculation'!AQ4:$AZ$4,AP3-1,0)),-AQ3:$AZ$3-1+AQ3),Inputs!AP52:$AY$52,AR7:$BA$7,OFFSET('helper calculation'!AR120:$BA$120,AP3-1,0),OFFSET('helper calculation'!AR394:$BA$394,AP3-1,0)))*$C$19</f>
        <v>0</v>
      </c>
      <c r="AQ19" s="374">
        <f ca="1">IF(AQ3=$AZ$3,0,SUMPRODUCT(POWER((1+OFFSET('helper calculation'!AR4:$AZ$4,AQ3-1,0)),-AR3:$AZ$3-1+AR3),Inputs!AQ52:$AY$52,AS7:$BA$7,OFFSET('helper calculation'!AS120:$BA$120,AQ3-1,0),OFFSET('helper calculation'!AS394:$BA$394,AQ3-1,0)))*$C$19</f>
        <v>0</v>
      </c>
      <c r="AR19" s="374">
        <f ca="1">IF(AR3=$AZ$3,0,SUMPRODUCT(POWER((1+OFFSET('helper calculation'!AS4:$AZ$4,AR3-1,0)),-AS3:$AZ$3-1+AS3),Inputs!AR52:$AY$52,AT7:$BA$7,OFFSET('helper calculation'!AT120:$BA$120,AR3-1,0),OFFSET('helper calculation'!AT394:$BA$394,AR3-1,0)))*$C$19</f>
        <v>0</v>
      </c>
      <c r="AS19" s="374">
        <f ca="1">IF(AS3=$AZ$3,0,SUMPRODUCT(POWER((1+OFFSET('helper calculation'!AT4:$AZ$4,AS3-1,0)),-AT3:$AZ$3-1+AT3),Inputs!AS52:$AY$52,AU7:$BA$7,OFFSET('helper calculation'!AU120:$BA$120,AS3-1,0),OFFSET('helper calculation'!AU394:$BA$394,AS3-1,0)))*$C$19</f>
        <v>0</v>
      </c>
      <c r="AT19" s="374">
        <f ca="1">IF(AT3=$AZ$3,0,SUMPRODUCT(POWER((1+OFFSET('helper calculation'!AU4:$AZ$4,AT3-1,0)),-AU3:$AZ$3-1+AU3),Inputs!AT52:$AY$52,AV7:$BA$7,OFFSET('helper calculation'!AV120:$BA$120,AT3-1,0),OFFSET('helper calculation'!AV394:$BA$394,AT3-1,0)))*$C$19</f>
        <v>0</v>
      </c>
      <c r="AU19" s="374">
        <f ca="1">IF(AU3=$AZ$3,0,SUMPRODUCT(POWER((1+OFFSET('helper calculation'!AV4:$AZ$4,AU3-1,0)),-AV3:$AZ$3-1+AV3),Inputs!AU52:$AY$52,AW7:$BA$7,OFFSET('helper calculation'!AW120:$BA$120,AU3-1,0),OFFSET('helper calculation'!AW394:$BA$394,AU3-1,0)))*$C$19</f>
        <v>0</v>
      </c>
      <c r="AV19" s="374">
        <f ca="1">IF(AV3=$AZ$3,0,SUMPRODUCT(POWER((1+OFFSET('helper calculation'!AW4:$AZ$4,AV3-1,0)),-AW3:$AZ$3-1+AW3),Inputs!AV52:$AY$52,AX7:$BA$7,OFFSET('helper calculation'!AX120:$BA$120,AV3-1,0),OFFSET('helper calculation'!AX394:$BA$394,AV3-1,0)))*$C$19</f>
        <v>0</v>
      </c>
      <c r="AW19" s="374">
        <f ca="1">IF(AW3=$AZ$3,0,SUMPRODUCT(POWER((1+OFFSET('helper calculation'!AX4:$AZ$4,AW3-1,0)),-AX3:$AZ$3-1+AX3),Inputs!AW52:$AY$52,AY7:$BA$7,OFFSET('helper calculation'!AY120:$BA$120,AW3-1,0),OFFSET('helper calculation'!AY394:$BA$394,AW3-1,0)))*$C$19</f>
        <v>0</v>
      </c>
      <c r="AX19" s="374">
        <f ca="1">IF(AX3=$AZ$3,0,SUMPRODUCT(POWER((1+OFFSET('helper calculation'!AY4:$AZ$4,AX3-1,0)),-AY3:$AZ$3-1+AY3),Inputs!AX52:$AY$52,AZ7:$BA$7,OFFSET('helper calculation'!AZ120:$BA$120,AX3-1,0),OFFSET('helper calculation'!AZ394:$BA$394,AX3-1,0)))*$C$19</f>
        <v>0</v>
      </c>
      <c r="AY19" s="374">
        <f ca="1">IF(AY3=$AZ$3,0,SUMPRODUCT(POWER((1+OFFSET('helper calculation'!AZ4:$AZ$4,AY3-1,0)),-AZ3:$AZ$3-1+AZ3),Inputs!AY52:$AY$52,BA7:$BA$7,OFFSET('helper calculation'!BA120:$BA$120,AY3-1,0),OFFSET('helper calculation'!BA394:$BA$394,AY3-1,0)))*$C$19</f>
        <v>0</v>
      </c>
      <c r="AZ19" s="374">
        <f ca="1">IF(AZ3=$AZ$3,0,SUMPRODUCT(POWER((1+OFFSET('helper calculation'!$AZ4:BA$4,AZ3-1,0)),-$AZ3:BA$3-1+BA3),Inputs!$AY52:AZ$52,$BA7:BB$7,OFFSET('helper calculation'!$BA120:BB$120,AZ3-1,0),OFFSET('helper calculation'!$BA394:BB$394,AZ3-1,0)))*$C$19</f>
        <v>0</v>
      </c>
      <c r="BA19" s="374"/>
    </row>
    <row r="20" spans="1:53">
      <c r="A20" s="371"/>
      <c r="B20" s="372" t="s">
        <v>469</v>
      </c>
      <c r="C20" s="373">
        <f>Overheads_Health_SLT</f>
        <v>0</v>
      </c>
      <c r="D20" s="374">
        <f ca="1">$C$20*D18</f>
        <v>0</v>
      </c>
      <c r="E20" s="374">
        <f t="shared" ref="E20:AZ20" ca="1" si="10">$C$20*E18</f>
        <v>0</v>
      </c>
      <c r="F20" s="374">
        <f t="shared" ca="1" si="10"/>
        <v>0</v>
      </c>
      <c r="G20" s="374">
        <f t="shared" ca="1" si="10"/>
        <v>0</v>
      </c>
      <c r="H20" s="374">
        <f t="shared" ca="1" si="10"/>
        <v>0</v>
      </c>
      <c r="I20" s="374">
        <f t="shared" ca="1" si="10"/>
        <v>0</v>
      </c>
      <c r="J20" s="374">
        <f t="shared" ca="1" si="10"/>
        <v>0</v>
      </c>
      <c r="K20" s="374">
        <f t="shared" ca="1" si="10"/>
        <v>0</v>
      </c>
      <c r="L20" s="374">
        <f t="shared" ca="1" si="10"/>
        <v>0</v>
      </c>
      <c r="M20" s="374">
        <f t="shared" ca="1" si="10"/>
        <v>0</v>
      </c>
      <c r="N20" s="374">
        <f t="shared" ca="1" si="10"/>
        <v>0</v>
      </c>
      <c r="O20" s="374">
        <f t="shared" ca="1" si="10"/>
        <v>0</v>
      </c>
      <c r="P20" s="374">
        <f t="shared" ca="1" si="10"/>
        <v>0</v>
      </c>
      <c r="Q20" s="374">
        <f t="shared" ca="1" si="10"/>
        <v>0</v>
      </c>
      <c r="R20" s="374">
        <f t="shared" ca="1" si="10"/>
        <v>0</v>
      </c>
      <c r="S20" s="374">
        <f t="shared" ca="1" si="10"/>
        <v>0</v>
      </c>
      <c r="T20" s="374">
        <f t="shared" ca="1" si="10"/>
        <v>0</v>
      </c>
      <c r="U20" s="374">
        <f t="shared" ca="1" si="10"/>
        <v>0</v>
      </c>
      <c r="V20" s="374">
        <f t="shared" ca="1" si="10"/>
        <v>0</v>
      </c>
      <c r="W20" s="374">
        <f t="shared" ca="1" si="10"/>
        <v>0</v>
      </c>
      <c r="X20" s="374">
        <f t="shared" ca="1" si="10"/>
        <v>0</v>
      </c>
      <c r="Y20" s="374">
        <f t="shared" ca="1" si="10"/>
        <v>0</v>
      </c>
      <c r="Z20" s="374">
        <f t="shared" ca="1" si="10"/>
        <v>0</v>
      </c>
      <c r="AA20" s="374">
        <f t="shared" ca="1" si="10"/>
        <v>0</v>
      </c>
      <c r="AB20" s="374">
        <f t="shared" ca="1" si="10"/>
        <v>0</v>
      </c>
      <c r="AC20" s="374">
        <f t="shared" ca="1" si="10"/>
        <v>0</v>
      </c>
      <c r="AD20" s="374">
        <f t="shared" ca="1" si="10"/>
        <v>0</v>
      </c>
      <c r="AE20" s="374">
        <f t="shared" ca="1" si="10"/>
        <v>0</v>
      </c>
      <c r="AF20" s="374">
        <f t="shared" ca="1" si="10"/>
        <v>0</v>
      </c>
      <c r="AG20" s="374">
        <f t="shared" ca="1" si="10"/>
        <v>0</v>
      </c>
      <c r="AH20" s="374">
        <f t="shared" ca="1" si="10"/>
        <v>0</v>
      </c>
      <c r="AI20" s="374">
        <f t="shared" ca="1" si="10"/>
        <v>0</v>
      </c>
      <c r="AJ20" s="374">
        <f t="shared" ca="1" si="10"/>
        <v>0</v>
      </c>
      <c r="AK20" s="374">
        <f t="shared" ca="1" si="10"/>
        <v>0</v>
      </c>
      <c r="AL20" s="374">
        <f t="shared" ca="1" si="10"/>
        <v>0</v>
      </c>
      <c r="AM20" s="374">
        <f t="shared" ca="1" si="10"/>
        <v>0</v>
      </c>
      <c r="AN20" s="374">
        <f t="shared" ca="1" si="10"/>
        <v>0</v>
      </c>
      <c r="AO20" s="374">
        <f t="shared" ca="1" si="10"/>
        <v>0</v>
      </c>
      <c r="AP20" s="374">
        <f t="shared" ca="1" si="10"/>
        <v>0</v>
      </c>
      <c r="AQ20" s="374">
        <f t="shared" ca="1" si="10"/>
        <v>0</v>
      </c>
      <c r="AR20" s="374">
        <f t="shared" ca="1" si="10"/>
        <v>0</v>
      </c>
      <c r="AS20" s="374">
        <f t="shared" ca="1" si="10"/>
        <v>0</v>
      </c>
      <c r="AT20" s="374">
        <f t="shared" ca="1" si="10"/>
        <v>0</v>
      </c>
      <c r="AU20" s="374">
        <f t="shared" ca="1" si="10"/>
        <v>0</v>
      </c>
      <c r="AV20" s="374">
        <f t="shared" ca="1" si="10"/>
        <v>0</v>
      </c>
      <c r="AW20" s="374">
        <f t="shared" ca="1" si="10"/>
        <v>0</v>
      </c>
      <c r="AX20" s="374">
        <f t="shared" ca="1" si="10"/>
        <v>0</v>
      </c>
      <c r="AY20" s="374">
        <f t="shared" ca="1" si="10"/>
        <v>0</v>
      </c>
      <c r="AZ20" s="374">
        <f t="shared" ca="1" si="10"/>
        <v>0</v>
      </c>
      <c r="BA20" s="374"/>
    </row>
    <row r="21" spans="1:53">
      <c r="A21" s="371"/>
      <c r="B21" s="372" t="s">
        <v>470</v>
      </c>
      <c r="C21" s="373">
        <f>Overheads_Health_SLT</f>
        <v>0</v>
      </c>
      <c r="D21" s="374">
        <f ca="1">$C$21*D19</f>
        <v>0</v>
      </c>
      <c r="E21" s="374">
        <f t="shared" ref="E21:AZ21" ca="1" si="11">$C$21*E19</f>
        <v>0</v>
      </c>
      <c r="F21" s="374">
        <f t="shared" ca="1" si="11"/>
        <v>0</v>
      </c>
      <c r="G21" s="374">
        <f t="shared" ca="1" si="11"/>
        <v>0</v>
      </c>
      <c r="H21" s="374">
        <f t="shared" ca="1" si="11"/>
        <v>0</v>
      </c>
      <c r="I21" s="374">
        <f t="shared" ca="1" si="11"/>
        <v>0</v>
      </c>
      <c r="J21" s="374">
        <f t="shared" ca="1" si="11"/>
        <v>0</v>
      </c>
      <c r="K21" s="374">
        <f t="shared" ca="1" si="11"/>
        <v>0</v>
      </c>
      <c r="L21" s="374">
        <f t="shared" ca="1" si="11"/>
        <v>0</v>
      </c>
      <c r="M21" s="374">
        <f t="shared" ca="1" si="11"/>
        <v>0</v>
      </c>
      <c r="N21" s="374">
        <f t="shared" ca="1" si="11"/>
        <v>0</v>
      </c>
      <c r="O21" s="374">
        <f t="shared" ca="1" si="11"/>
        <v>0</v>
      </c>
      <c r="P21" s="374">
        <f t="shared" ca="1" si="11"/>
        <v>0</v>
      </c>
      <c r="Q21" s="374">
        <f t="shared" ca="1" si="11"/>
        <v>0</v>
      </c>
      <c r="R21" s="374">
        <f t="shared" ca="1" si="11"/>
        <v>0</v>
      </c>
      <c r="S21" s="374">
        <f t="shared" ca="1" si="11"/>
        <v>0</v>
      </c>
      <c r="T21" s="374">
        <f t="shared" ca="1" si="11"/>
        <v>0</v>
      </c>
      <c r="U21" s="374">
        <f t="shared" ca="1" si="11"/>
        <v>0</v>
      </c>
      <c r="V21" s="374">
        <f t="shared" ca="1" si="11"/>
        <v>0</v>
      </c>
      <c r="W21" s="374">
        <f t="shared" ca="1" si="11"/>
        <v>0</v>
      </c>
      <c r="X21" s="374">
        <f t="shared" ca="1" si="11"/>
        <v>0</v>
      </c>
      <c r="Y21" s="374">
        <f t="shared" ca="1" si="11"/>
        <v>0</v>
      </c>
      <c r="Z21" s="374">
        <f t="shared" ca="1" si="11"/>
        <v>0</v>
      </c>
      <c r="AA21" s="374">
        <f t="shared" ca="1" si="11"/>
        <v>0</v>
      </c>
      <c r="AB21" s="374">
        <f t="shared" ca="1" si="11"/>
        <v>0</v>
      </c>
      <c r="AC21" s="374">
        <f t="shared" ca="1" si="11"/>
        <v>0</v>
      </c>
      <c r="AD21" s="374">
        <f t="shared" ca="1" si="11"/>
        <v>0</v>
      </c>
      <c r="AE21" s="374">
        <f t="shared" ca="1" si="11"/>
        <v>0</v>
      </c>
      <c r="AF21" s="374">
        <f t="shared" ca="1" si="11"/>
        <v>0</v>
      </c>
      <c r="AG21" s="374">
        <f t="shared" ca="1" si="11"/>
        <v>0</v>
      </c>
      <c r="AH21" s="374">
        <f t="shared" ca="1" si="11"/>
        <v>0</v>
      </c>
      <c r="AI21" s="374">
        <f t="shared" ca="1" si="11"/>
        <v>0</v>
      </c>
      <c r="AJ21" s="374">
        <f t="shared" ca="1" si="11"/>
        <v>0</v>
      </c>
      <c r="AK21" s="374">
        <f t="shared" ca="1" si="11"/>
        <v>0</v>
      </c>
      <c r="AL21" s="374">
        <f t="shared" ca="1" si="11"/>
        <v>0</v>
      </c>
      <c r="AM21" s="374">
        <f t="shared" ca="1" si="11"/>
        <v>0</v>
      </c>
      <c r="AN21" s="374">
        <f t="shared" ca="1" si="11"/>
        <v>0</v>
      </c>
      <c r="AO21" s="374">
        <f t="shared" ca="1" si="11"/>
        <v>0</v>
      </c>
      <c r="AP21" s="374">
        <f t="shared" ca="1" si="11"/>
        <v>0</v>
      </c>
      <c r="AQ21" s="374">
        <f t="shared" ca="1" si="11"/>
        <v>0</v>
      </c>
      <c r="AR21" s="374">
        <f t="shared" ca="1" si="11"/>
        <v>0</v>
      </c>
      <c r="AS21" s="374">
        <f t="shared" ca="1" si="11"/>
        <v>0</v>
      </c>
      <c r="AT21" s="374">
        <f t="shared" ca="1" si="11"/>
        <v>0</v>
      </c>
      <c r="AU21" s="374">
        <f t="shared" ca="1" si="11"/>
        <v>0</v>
      </c>
      <c r="AV21" s="374">
        <f t="shared" ca="1" si="11"/>
        <v>0</v>
      </c>
      <c r="AW21" s="374">
        <f t="shared" ca="1" si="11"/>
        <v>0</v>
      </c>
      <c r="AX21" s="374">
        <f t="shared" ca="1" si="11"/>
        <v>0</v>
      </c>
      <c r="AY21" s="374">
        <f t="shared" ca="1" si="11"/>
        <v>0</v>
      </c>
      <c r="AZ21" s="374">
        <f t="shared" ca="1" si="11"/>
        <v>0</v>
      </c>
      <c r="BA21" s="374"/>
    </row>
    <row r="22" spans="1:53">
      <c r="A22" s="371"/>
      <c r="B22" s="372" t="s">
        <v>461</v>
      </c>
      <c r="C22" s="435"/>
      <c r="D22" s="374">
        <f ca="1">-directVC(D18+D19,D$5,Result_in_ER_Rate,Partner_Direct_VC_Rate)</f>
        <v>0</v>
      </c>
      <c r="E22" s="374">
        <f t="shared" ref="E22:AI22" ca="1" si="12">-directVC(E18+E19,E$5,Result_in_ER_Rate,Partner_Direct_VC_Rate)</f>
        <v>0</v>
      </c>
      <c r="F22" s="374">
        <f t="shared" ca="1" si="12"/>
        <v>0</v>
      </c>
      <c r="G22" s="374">
        <f t="shared" ca="1" si="12"/>
        <v>0</v>
      </c>
      <c r="H22" s="374">
        <f t="shared" ca="1" si="12"/>
        <v>0</v>
      </c>
      <c r="I22" s="374">
        <f t="shared" ca="1" si="12"/>
        <v>0</v>
      </c>
      <c r="J22" s="374">
        <f t="shared" ca="1" si="12"/>
        <v>0</v>
      </c>
      <c r="K22" s="374">
        <f t="shared" ca="1" si="12"/>
        <v>0</v>
      </c>
      <c r="L22" s="374">
        <f t="shared" ca="1" si="12"/>
        <v>0</v>
      </c>
      <c r="M22" s="374">
        <f t="shared" ca="1" si="12"/>
        <v>0</v>
      </c>
      <c r="N22" s="374">
        <f t="shared" ca="1" si="12"/>
        <v>0</v>
      </c>
      <c r="O22" s="374">
        <f t="shared" ca="1" si="12"/>
        <v>0</v>
      </c>
      <c r="P22" s="374">
        <f t="shared" ca="1" si="12"/>
        <v>0</v>
      </c>
      <c r="Q22" s="374">
        <f t="shared" ca="1" si="12"/>
        <v>0</v>
      </c>
      <c r="R22" s="374">
        <f t="shared" ca="1" si="12"/>
        <v>0</v>
      </c>
      <c r="S22" s="374">
        <f t="shared" ca="1" si="12"/>
        <v>0</v>
      </c>
      <c r="T22" s="374">
        <f t="shared" ca="1" si="12"/>
        <v>0</v>
      </c>
      <c r="U22" s="374">
        <f t="shared" ca="1" si="12"/>
        <v>0</v>
      </c>
      <c r="V22" s="374">
        <f t="shared" ca="1" si="12"/>
        <v>0</v>
      </c>
      <c r="W22" s="374">
        <f t="shared" ca="1" si="12"/>
        <v>0</v>
      </c>
      <c r="X22" s="374">
        <f t="shared" ca="1" si="12"/>
        <v>0</v>
      </c>
      <c r="Y22" s="374">
        <f t="shared" ca="1" si="12"/>
        <v>0</v>
      </c>
      <c r="Z22" s="374">
        <f t="shared" ca="1" si="12"/>
        <v>0</v>
      </c>
      <c r="AA22" s="374">
        <f t="shared" ca="1" si="12"/>
        <v>0</v>
      </c>
      <c r="AB22" s="374">
        <f t="shared" ca="1" si="12"/>
        <v>0</v>
      </c>
      <c r="AC22" s="374">
        <f t="shared" ca="1" si="12"/>
        <v>0</v>
      </c>
      <c r="AD22" s="374">
        <f t="shared" ca="1" si="12"/>
        <v>0</v>
      </c>
      <c r="AE22" s="374">
        <f t="shared" ca="1" si="12"/>
        <v>0</v>
      </c>
      <c r="AF22" s="374">
        <f t="shared" ca="1" si="12"/>
        <v>0</v>
      </c>
      <c r="AG22" s="374">
        <f t="shared" ca="1" si="12"/>
        <v>0</v>
      </c>
      <c r="AH22" s="374">
        <f t="shared" ca="1" si="12"/>
        <v>0</v>
      </c>
      <c r="AI22" s="374">
        <f t="shared" ca="1" si="12"/>
        <v>0</v>
      </c>
      <c r="AJ22" s="374">
        <f t="shared" ref="AJ22:AZ22" ca="1" si="13">-directVC(AJ18+AJ19,AJ$5,Result_in_ER_Rate,Partner_Direct_VC_Rate)</f>
        <v>0</v>
      </c>
      <c r="AK22" s="374">
        <f t="shared" ca="1" si="13"/>
        <v>0</v>
      </c>
      <c r="AL22" s="374">
        <f t="shared" ca="1" si="13"/>
        <v>0</v>
      </c>
      <c r="AM22" s="374">
        <f t="shared" ca="1" si="13"/>
        <v>0</v>
      </c>
      <c r="AN22" s="374">
        <f t="shared" ca="1" si="13"/>
        <v>0</v>
      </c>
      <c r="AO22" s="374">
        <f t="shared" ca="1" si="13"/>
        <v>0</v>
      </c>
      <c r="AP22" s="374">
        <f t="shared" ca="1" si="13"/>
        <v>0</v>
      </c>
      <c r="AQ22" s="374">
        <f t="shared" ca="1" si="13"/>
        <v>0</v>
      </c>
      <c r="AR22" s="374">
        <f t="shared" ca="1" si="13"/>
        <v>0</v>
      </c>
      <c r="AS22" s="374">
        <f t="shared" ca="1" si="13"/>
        <v>0</v>
      </c>
      <c r="AT22" s="374">
        <f t="shared" ca="1" si="13"/>
        <v>0</v>
      </c>
      <c r="AU22" s="374">
        <f t="shared" ca="1" si="13"/>
        <v>0</v>
      </c>
      <c r="AV22" s="374">
        <f t="shared" ca="1" si="13"/>
        <v>0</v>
      </c>
      <c r="AW22" s="374">
        <f t="shared" ca="1" si="13"/>
        <v>0</v>
      </c>
      <c r="AX22" s="374">
        <f t="shared" ca="1" si="13"/>
        <v>0</v>
      </c>
      <c r="AY22" s="374">
        <f t="shared" ca="1" si="13"/>
        <v>0</v>
      </c>
      <c r="AZ22" s="374">
        <f t="shared" ca="1" si="13"/>
        <v>0</v>
      </c>
      <c r="BA22" s="374"/>
    </row>
    <row r="23" spans="1:53">
      <c r="A23" s="371"/>
      <c r="B23" s="372" t="s">
        <v>462</v>
      </c>
      <c r="C23" s="435"/>
      <c r="D23" s="374">
        <f t="shared" ref="D23:AI23" ca="1" si="14">-deferredVC(D18+D19,D$5,Result_in_ER_Rate,Partner_Deffered_VC_Rate)</f>
        <v>0</v>
      </c>
      <c r="E23" s="374">
        <f t="shared" ca="1" si="14"/>
        <v>0</v>
      </c>
      <c r="F23" s="374">
        <f t="shared" ca="1" si="14"/>
        <v>0</v>
      </c>
      <c r="G23" s="374">
        <f t="shared" ca="1" si="14"/>
        <v>0</v>
      </c>
      <c r="H23" s="374">
        <f t="shared" ca="1" si="14"/>
        <v>0</v>
      </c>
      <c r="I23" s="374">
        <f t="shared" ca="1" si="14"/>
        <v>0</v>
      </c>
      <c r="J23" s="374">
        <f t="shared" ca="1" si="14"/>
        <v>0</v>
      </c>
      <c r="K23" s="374">
        <f t="shared" ca="1" si="14"/>
        <v>0</v>
      </c>
      <c r="L23" s="374">
        <f t="shared" ca="1" si="14"/>
        <v>0</v>
      </c>
      <c r="M23" s="374">
        <f t="shared" ca="1" si="14"/>
        <v>0</v>
      </c>
      <c r="N23" s="374">
        <f t="shared" ca="1" si="14"/>
        <v>0</v>
      </c>
      <c r="O23" s="374">
        <f t="shared" ca="1" si="14"/>
        <v>0</v>
      </c>
      <c r="P23" s="374">
        <f t="shared" ca="1" si="14"/>
        <v>0</v>
      </c>
      <c r="Q23" s="374">
        <f t="shared" ca="1" si="14"/>
        <v>0</v>
      </c>
      <c r="R23" s="374">
        <f t="shared" ca="1" si="14"/>
        <v>0</v>
      </c>
      <c r="S23" s="374">
        <f t="shared" ca="1" si="14"/>
        <v>0</v>
      </c>
      <c r="T23" s="374">
        <f t="shared" ca="1" si="14"/>
        <v>0</v>
      </c>
      <c r="U23" s="374">
        <f t="shared" ca="1" si="14"/>
        <v>0</v>
      </c>
      <c r="V23" s="374">
        <f t="shared" ca="1" si="14"/>
        <v>0</v>
      </c>
      <c r="W23" s="374">
        <f t="shared" ca="1" si="14"/>
        <v>0</v>
      </c>
      <c r="X23" s="374">
        <f t="shared" ca="1" si="14"/>
        <v>0</v>
      </c>
      <c r="Y23" s="374">
        <f t="shared" ca="1" si="14"/>
        <v>0</v>
      </c>
      <c r="Z23" s="374">
        <f t="shared" ca="1" si="14"/>
        <v>0</v>
      </c>
      <c r="AA23" s="374">
        <f t="shared" ca="1" si="14"/>
        <v>0</v>
      </c>
      <c r="AB23" s="374">
        <f t="shared" ca="1" si="14"/>
        <v>0</v>
      </c>
      <c r="AC23" s="374">
        <f t="shared" ca="1" si="14"/>
        <v>0</v>
      </c>
      <c r="AD23" s="374">
        <f t="shared" ca="1" si="14"/>
        <v>0</v>
      </c>
      <c r="AE23" s="374">
        <f t="shared" ca="1" si="14"/>
        <v>0</v>
      </c>
      <c r="AF23" s="374">
        <f t="shared" ca="1" si="14"/>
        <v>0</v>
      </c>
      <c r="AG23" s="374">
        <f t="shared" ca="1" si="14"/>
        <v>0</v>
      </c>
      <c r="AH23" s="374">
        <f t="shared" ca="1" si="14"/>
        <v>0</v>
      </c>
      <c r="AI23" s="374">
        <f t="shared" ca="1" si="14"/>
        <v>0</v>
      </c>
      <c r="AJ23" s="374">
        <f t="shared" ref="AJ23:AZ23" ca="1" si="15">-deferredVC(AJ18+AJ19,AJ$5,Result_in_ER_Rate,Partner_Deffered_VC_Rate)</f>
        <v>0</v>
      </c>
      <c r="AK23" s="374">
        <f t="shared" ca="1" si="15"/>
        <v>0</v>
      </c>
      <c r="AL23" s="374">
        <f t="shared" ca="1" si="15"/>
        <v>0</v>
      </c>
      <c r="AM23" s="374">
        <f t="shared" ca="1" si="15"/>
        <v>0</v>
      </c>
      <c r="AN23" s="374">
        <f t="shared" ca="1" si="15"/>
        <v>0</v>
      </c>
      <c r="AO23" s="374">
        <f t="shared" ca="1" si="15"/>
        <v>0</v>
      </c>
      <c r="AP23" s="374">
        <f t="shared" ca="1" si="15"/>
        <v>0</v>
      </c>
      <c r="AQ23" s="374">
        <f t="shared" ca="1" si="15"/>
        <v>0</v>
      </c>
      <c r="AR23" s="374">
        <f t="shared" ca="1" si="15"/>
        <v>0</v>
      </c>
      <c r="AS23" s="374">
        <f t="shared" ca="1" si="15"/>
        <v>0</v>
      </c>
      <c r="AT23" s="374">
        <f t="shared" ca="1" si="15"/>
        <v>0</v>
      </c>
      <c r="AU23" s="374">
        <f t="shared" ca="1" si="15"/>
        <v>0</v>
      </c>
      <c r="AV23" s="374">
        <f t="shared" ca="1" si="15"/>
        <v>0</v>
      </c>
      <c r="AW23" s="374">
        <f t="shared" ca="1" si="15"/>
        <v>0</v>
      </c>
      <c r="AX23" s="374">
        <f t="shared" ca="1" si="15"/>
        <v>0</v>
      </c>
      <c r="AY23" s="374">
        <f t="shared" ca="1" si="15"/>
        <v>0</v>
      </c>
      <c r="AZ23" s="374">
        <f t="shared" ca="1" si="15"/>
        <v>0</v>
      </c>
      <c r="BA23" s="374"/>
    </row>
    <row r="24" spans="1:53">
      <c r="A24" s="371"/>
      <c r="B24" s="372" t="s">
        <v>463</v>
      </c>
      <c r="C24" s="435"/>
      <c r="D24" s="374">
        <f ca="1">-equalizationreserve(D18+D19,D$5,Inputs!C$57,Partner_Deffered_VC_Rate)</f>
        <v>0</v>
      </c>
      <c r="E24" s="374">
        <f ca="1">-equalizationreserve(E18+E19,E$5,Inputs!D$57,Partner_Deffered_VC_Rate)</f>
        <v>0</v>
      </c>
      <c r="F24" s="374">
        <f ca="1">-equalizationreserve(F18+F19,F$5,Inputs!E$57,Partner_Deffered_VC_Rate)</f>
        <v>0</v>
      </c>
      <c r="G24" s="374">
        <f ca="1">-equalizationreserve(G18+G19,G$5,Inputs!F$57,Partner_Deffered_VC_Rate)</f>
        <v>0</v>
      </c>
      <c r="H24" s="374">
        <f ca="1">-equalizationreserve(H18+H19,H$5,Inputs!G$57,Partner_Deffered_VC_Rate)</f>
        <v>0</v>
      </c>
      <c r="I24" s="374">
        <f ca="1">-equalizationreserve(I18+I19,I$5,Inputs!H$57,Partner_Deffered_VC_Rate)</f>
        <v>0</v>
      </c>
      <c r="J24" s="374">
        <f ca="1">-equalizationreserve(J18+J19,J$5,Inputs!I$57,Partner_Deffered_VC_Rate)</f>
        <v>0</v>
      </c>
      <c r="K24" s="374">
        <f ca="1">-equalizationreserve(K18+K19,K$5,Inputs!J$57,Partner_Deffered_VC_Rate)</f>
        <v>0</v>
      </c>
      <c r="L24" s="374">
        <f ca="1">-equalizationreserve(L18+L19,L$5,Inputs!K$57,Partner_Deffered_VC_Rate)</f>
        <v>0</v>
      </c>
      <c r="M24" s="374">
        <f ca="1">-equalizationreserve(M18+M19,M$5,Inputs!L$57,Partner_Deffered_VC_Rate)</f>
        <v>0</v>
      </c>
      <c r="N24" s="374">
        <f ca="1">-equalizationreserve(N18+N19,N$5,Inputs!M$57,Partner_Deffered_VC_Rate)</f>
        <v>0</v>
      </c>
      <c r="O24" s="374">
        <f ca="1">-equalizationreserve(O18+O19,O$5,Inputs!N$57,Partner_Deffered_VC_Rate)</f>
        <v>0</v>
      </c>
      <c r="P24" s="374">
        <f ca="1">-equalizationreserve(P18+P19,P$5,Inputs!O$57,Partner_Deffered_VC_Rate)</f>
        <v>0</v>
      </c>
      <c r="Q24" s="374">
        <f ca="1">-equalizationreserve(Q18+Q19,Q$5,Inputs!P$57,Partner_Deffered_VC_Rate)</f>
        <v>0</v>
      </c>
      <c r="R24" s="374">
        <f ca="1">-equalizationreserve(R18+R19,R$5,Inputs!Q$57,Partner_Deffered_VC_Rate)</f>
        <v>0</v>
      </c>
      <c r="S24" s="374">
        <f ca="1">-equalizationreserve(S18+S19,S$5,Inputs!R$57,Partner_Deffered_VC_Rate)</f>
        <v>0</v>
      </c>
      <c r="T24" s="374">
        <f ca="1">-equalizationreserve(T18+T19,T$5,Inputs!S$57,Partner_Deffered_VC_Rate)</f>
        <v>0</v>
      </c>
      <c r="U24" s="374">
        <f ca="1">-equalizationreserve(U18+U19,U$5,Inputs!T$57,Partner_Deffered_VC_Rate)</f>
        <v>0</v>
      </c>
      <c r="V24" s="374">
        <f ca="1">-equalizationreserve(V18+V19,V$5,Inputs!U$57,Partner_Deffered_VC_Rate)</f>
        <v>0</v>
      </c>
      <c r="W24" s="374">
        <f ca="1">-equalizationreserve(W18+W19,W$5,Inputs!V$57,Partner_Deffered_VC_Rate)</f>
        <v>0</v>
      </c>
      <c r="X24" s="374">
        <f ca="1">-equalizationreserve(X18+X19,X$5,Inputs!W$57,Partner_Deffered_VC_Rate)</f>
        <v>0</v>
      </c>
      <c r="Y24" s="374">
        <f ca="1">-equalizationreserve(Y18+Y19,Y$5,Inputs!X$57,Partner_Deffered_VC_Rate)</f>
        <v>0</v>
      </c>
      <c r="Z24" s="374">
        <f ca="1">-equalizationreserve(Z18+Z19,Z$5,Inputs!Y$57,Partner_Deffered_VC_Rate)</f>
        <v>0</v>
      </c>
      <c r="AA24" s="374">
        <f ca="1">-equalizationreserve(AA18+AA19,AA$5,Inputs!Z$57,Partner_Deffered_VC_Rate)</f>
        <v>0</v>
      </c>
      <c r="AB24" s="374">
        <f ca="1">-equalizationreserve(AB18+AB19,AB$5,Inputs!AA$57,Partner_Deffered_VC_Rate)</f>
        <v>0</v>
      </c>
      <c r="AC24" s="374">
        <f ca="1">-equalizationreserve(AC18+AC19,AC$5,Inputs!AB$57,Partner_Deffered_VC_Rate)</f>
        <v>0</v>
      </c>
      <c r="AD24" s="374">
        <f ca="1">-equalizationreserve(AD18+AD19,AD$5,Inputs!AC$57,Partner_Deffered_VC_Rate)</f>
        <v>0</v>
      </c>
      <c r="AE24" s="374">
        <f ca="1">-equalizationreserve(AE18+AE19,AE$5,Inputs!AD$57,Partner_Deffered_VC_Rate)</f>
        <v>0</v>
      </c>
      <c r="AF24" s="374">
        <f ca="1">-equalizationreserve(AF18+AF19,AF$5,Inputs!AE$57,Partner_Deffered_VC_Rate)</f>
        <v>0</v>
      </c>
      <c r="AG24" s="374">
        <f ca="1">-equalizationreserve(AG18+AG19,AG$5,Inputs!AF$57,Partner_Deffered_VC_Rate)</f>
        <v>0</v>
      </c>
      <c r="AH24" s="374">
        <f ca="1">-equalizationreserve(AH18+AH19,AH$5,Inputs!AG$57,Partner_Deffered_VC_Rate)</f>
        <v>0</v>
      </c>
      <c r="AI24" s="374">
        <f ca="1">-equalizationreserve(AI18+AI19,AI$5,Inputs!AH$57,Partner_Deffered_VC_Rate)</f>
        <v>0</v>
      </c>
      <c r="AJ24" s="374">
        <f ca="1">-equalizationreserve(AJ18+AJ19,AJ$5,Inputs!AI$57,Partner_Deffered_VC_Rate)</f>
        <v>0</v>
      </c>
      <c r="AK24" s="374">
        <f ca="1">-equalizationreserve(AK18+AK19,AK$5,Inputs!AJ$57,Partner_Deffered_VC_Rate)</f>
        <v>0</v>
      </c>
      <c r="AL24" s="374">
        <f ca="1">-equalizationreserve(AL18+AL19,AL$5,Inputs!AK$57,Partner_Deffered_VC_Rate)</f>
        <v>0</v>
      </c>
      <c r="AM24" s="374">
        <f ca="1">-equalizationreserve(AM18+AM19,AM$5,Inputs!AL$57,Partner_Deffered_VC_Rate)</f>
        <v>0</v>
      </c>
      <c r="AN24" s="374">
        <f ca="1">-equalizationreserve(AN18+AN19,AN$5,Inputs!AM$57,Partner_Deffered_VC_Rate)</f>
        <v>0</v>
      </c>
      <c r="AO24" s="374">
        <f ca="1">-equalizationreserve(AO18+AO19,AO$5,Inputs!AN$57,Partner_Deffered_VC_Rate)</f>
        <v>0</v>
      </c>
      <c r="AP24" s="374">
        <f ca="1">-equalizationreserve(AP18+AP19,AP$5,Inputs!AO$57,Partner_Deffered_VC_Rate)</f>
        <v>0</v>
      </c>
      <c r="AQ24" s="374">
        <f ca="1">-equalizationreserve(AQ18+AQ19,AQ$5,Inputs!AP$57,Partner_Deffered_VC_Rate)</f>
        <v>0</v>
      </c>
      <c r="AR24" s="374">
        <f ca="1">-equalizationreserve(AR18+AR19,AR$5,Inputs!AQ$57,Partner_Deffered_VC_Rate)</f>
        <v>0</v>
      </c>
      <c r="AS24" s="374">
        <f ca="1">-equalizationreserve(AS18+AS19,AS$5,Inputs!AR$57,Partner_Deffered_VC_Rate)</f>
        <v>0</v>
      </c>
      <c r="AT24" s="374">
        <f ca="1">-equalizationreserve(AT18+AT19,AT$5,Inputs!AS$57,Partner_Deffered_VC_Rate)</f>
        <v>0</v>
      </c>
      <c r="AU24" s="374">
        <f ca="1">-equalizationreserve(AU18+AU19,AU$5,Inputs!AT$57,Partner_Deffered_VC_Rate)</f>
        <v>0</v>
      </c>
      <c r="AV24" s="374">
        <f ca="1">-equalizationreserve(AV18+AV19,AV$5,Inputs!AU$57,Partner_Deffered_VC_Rate)</f>
        <v>0</v>
      </c>
      <c r="AW24" s="374">
        <f ca="1">-equalizationreserve(AW18+AW19,AW$5,Inputs!AV$57,Partner_Deffered_VC_Rate)</f>
        <v>0</v>
      </c>
      <c r="AX24" s="374">
        <f ca="1">-equalizationreserve(AX18+AX19,AX$5,Inputs!AW$57,Partner_Deffered_VC_Rate)</f>
        <v>0</v>
      </c>
      <c r="AY24" s="374">
        <f ca="1">-equalizationreserve(AY18+AY19,AY$5,Inputs!AX$57,Partner_Deffered_VC_Rate)</f>
        <v>0</v>
      </c>
      <c r="AZ24" s="374">
        <f ca="1">-equalizationreserve(AZ18+AZ19,AZ$5,Inputs!AY$57,Partner_Deffered_VC_Rate)</f>
        <v>0</v>
      </c>
      <c r="BA24" s="374"/>
    </row>
    <row r="25" spans="1:53">
      <c r="A25" s="375"/>
      <c r="B25" s="436" t="s">
        <v>471</v>
      </c>
      <c r="C25" s="437"/>
      <c r="D25" s="377">
        <f ca="1">-LCF(D18+D19,D$5,Inputs!C$57,Partner_Deffered_VC_Rate,IF(Loss_Carry_Forward="Yes",1,0))</f>
        <v>0</v>
      </c>
      <c r="E25" s="377">
        <f ca="1">-LCF(E18+E19,E$5,Inputs!D$57,Partner_Deffered_VC_Rate,IF(Loss_Carry_Forward="Yes",1,0))</f>
        <v>0</v>
      </c>
      <c r="F25" s="377">
        <f ca="1">-LCF(F18+F19,F$5,Inputs!E$57,Partner_Deffered_VC_Rate,IF(Loss_Carry_Forward="Yes",1,0))</f>
        <v>0</v>
      </c>
      <c r="G25" s="377">
        <f ca="1">-LCF(G18+G19,G$5,Inputs!F$57,Partner_Deffered_VC_Rate,IF(Loss_Carry_Forward="Yes",1,0))</f>
        <v>0</v>
      </c>
      <c r="H25" s="377">
        <f ca="1">-LCF(H18+H19,H$5,Inputs!G$57,Partner_Deffered_VC_Rate,IF(Loss_Carry_Forward="Yes",1,0))</f>
        <v>0</v>
      </c>
      <c r="I25" s="377">
        <f ca="1">-LCF(I18+I19,I$5,Inputs!H$57,Partner_Deffered_VC_Rate,IF(Loss_Carry_Forward="Yes",1,0))</f>
        <v>0</v>
      </c>
      <c r="J25" s="377">
        <f ca="1">-LCF(J18+J19,J$5,Inputs!I$57,Partner_Deffered_VC_Rate,IF(Loss_Carry_Forward="Yes",1,0))</f>
        <v>0</v>
      </c>
      <c r="K25" s="377">
        <f ca="1">-LCF(K18+K19,K$5,Inputs!J$57,Partner_Deffered_VC_Rate,IF(Loss_Carry_Forward="Yes",1,0))</f>
        <v>0</v>
      </c>
      <c r="L25" s="377">
        <f ca="1">-LCF(L18+L19,L$5,Inputs!K$57,Partner_Deffered_VC_Rate,IF(Loss_Carry_Forward="Yes",1,0))</f>
        <v>0</v>
      </c>
      <c r="M25" s="377">
        <f ca="1">-LCF(M18+M19,M$5,Inputs!L$57,Partner_Deffered_VC_Rate,IF(Loss_Carry_Forward="Yes",1,0))</f>
        <v>0</v>
      </c>
      <c r="N25" s="377">
        <f ca="1">-LCF(N18+N19,N$5,Inputs!M$57,Partner_Deffered_VC_Rate,IF(Loss_Carry_Forward="Yes",1,0))</f>
        <v>0</v>
      </c>
      <c r="O25" s="377">
        <f ca="1">-LCF(O18+O19,O$5,Inputs!N$57,Partner_Deffered_VC_Rate,IF(Loss_Carry_Forward="Yes",1,0))</f>
        <v>0</v>
      </c>
      <c r="P25" s="377">
        <f ca="1">-LCF(P18+P19,P$5,Inputs!O$57,Partner_Deffered_VC_Rate,IF(Loss_Carry_Forward="Yes",1,0))</f>
        <v>0</v>
      </c>
      <c r="Q25" s="377">
        <f ca="1">-LCF(Q18+Q19,Q$5,Inputs!P$57,Partner_Deffered_VC_Rate,IF(Loss_Carry_Forward="Yes",1,0))</f>
        <v>0</v>
      </c>
      <c r="R25" s="377">
        <f ca="1">-LCF(R18+R19,R$5,Inputs!Q$57,Partner_Deffered_VC_Rate,IF(Loss_Carry_Forward="Yes",1,0))</f>
        <v>0</v>
      </c>
      <c r="S25" s="377">
        <f ca="1">-LCF(S18+S19,S$5,Inputs!R$57,Partner_Deffered_VC_Rate,IF(Loss_Carry_Forward="Yes",1,0))</f>
        <v>0</v>
      </c>
      <c r="T25" s="377">
        <f ca="1">-LCF(T18+T19,T$5,Inputs!S$57,Partner_Deffered_VC_Rate,IF(Loss_Carry_Forward="Yes",1,0))</f>
        <v>0</v>
      </c>
      <c r="U25" s="377">
        <f ca="1">-LCF(U18+U19,U$5,Inputs!T$57,Partner_Deffered_VC_Rate,IF(Loss_Carry_Forward="Yes",1,0))</f>
        <v>0</v>
      </c>
      <c r="V25" s="377">
        <f ca="1">-LCF(V18+V19,V$5,Inputs!U$57,Partner_Deffered_VC_Rate,IF(Loss_Carry_Forward="Yes",1,0))</f>
        <v>0</v>
      </c>
      <c r="W25" s="377">
        <f ca="1">-LCF(W18+W19,W$5,Inputs!V$57,Partner_Deffered_VC_Rate,IF(Loss_Carry_Forward="Yes",1,0))</f>
        <v>0</v>
      </c>
      <c r="X25" s="377">
        <f ca="1">-LCF(X18+X19,X$5,Inputs!W$57,Partner_Deffered_VC_Rate,IF(Loss_Carry_Forward="Yes",1,0))</f>
        <v>0</v>
      </c>
      <c r="Y25" s="377">
        <f ca="1">-LCF(Y18+Y19,Y$5,Inputs!X$57,Partner_Deffered_VC_Rate,IF(Loss_Carry_Forward="Yes",1,0))</f>
        <v>0</v>
      </c>
      <c r="Z25" s="377">
        <f ca="1">-LCF(Z18+Z19,Z$5,Inputs!Y$57,Partner_Deffered_VC_Rate,IF(Loss_Carry_Forward="Yes",1,0))</f>
        <v>0</v>
      </c>
      <c r="AA25" s="377">
        <f ca="1">-LCF(AA18+AA19,AA$5,Inputs!Z$57,Partner_Deffered_VC_Rate,IF(Loss_Carry_Forward="Yes",1,0))</f>
        <v>0</v>
      </c>
      <c r="AB25" s="377">
        <f ca="1">-LCF(AB18+AB19,AB$5,Inputs!AA$57,Partner_Deffered_VC_Rate,IF(Loss_Carry_Forward="Yes",1,0))</f>
        <v>0</v>
      </c>
      <c r="AC25" s="377">
        <f ca="1">-LCF(AC18+AC19,AC$5,Inputs!AB$57,Partner_Deffered_VC_Rate,IF(Loss_Carry_Forward="Yes",1,0))</f>
        <v>0</v>
      </c>
      <c r="AD25" s="377">
        <f ca="1">-LCF(AD18+AD19,AD$5,Inputs!AC$57,Partner_Deffered_VC_Rate,IF(Loss_Carry_Forward="Yes",1,0))</f>
        <v>0</v>
      </c>
      <c r="AE25" s="377">
        <f ca="1">-LCF(AE18+AE19,AE$5,Inputs!AD$57,Partner_Deffered_VC_Rate,IF(Loss_Carry_Forward="Yes",1,0))</f>
        <v>0</v>
      </c>
      <c r="AF25" s="377">
        <f ca="1">-LCF(AF18+AF19,AF$5,Inputs!AE$57,Partner_Deffered_VC_Rate,IF(Loss_Carry_Forward="Yes",1,0))</f>
        <v>0</v>
      </c>
      <c r="AG25" s="377">
        <f ca="1">-LCF(AG18+AG19,AG$5,Inputs!AF$57,Partner_Deffered_VC_Rate,IF(Loss_Carry_Forward="Yes",1,0))</f>
        <v>0</v>
      </c>
      <c r="AH25" s="377">
        <f ca="1">-LCF(AH18+AH19,AH$5,Inputs!AG$57,Partner_Deffered_VC_Rate,IF(Loss_Carry_Forward="Yes",1,0))</f>
        <v>0</v>
      </c>
      <c r="AI25" s="377">
        <f ca="1">-LCF(AI18+AI19,AI$5,Inputs!AH$57,Partner_Deffered_VC_Rate,IF(Loss_Carry_Forward="Yes",1,0))</f>
        <v>0</v>
      </c>
      <c r="AJ25" s="377">
        <f ca="1">-LCF(AJ18+AJ19,AJ$5,Inputs!AI$57,Partner_Deffered_VC_Rate,IF(Loss_Carry_Forward="Yes",1,0))</f>
        <v>0</v>
      </c>
      <c r="AK25" s="377">
        <f ca="1">-LCF(AK18+AK19,AK$5,Inputs!AJ$57,Partner_Deffered_VC_Rate,IF(Loss_Carry_Forward="Yes",1,0))</f>
        <v>0</v>
      </c>
      <c r="AL25" s="377">
        <f ca="1">-LCF(AL18+AL19,AL$5,Inputs!AK$57,Partner_Deffered_VC_Rate,IF(Loss_Carry_Forward="Yes",1,0))</f>
        <v>0</v>
      </c>
      <c r="AM25" s="377">
        <f ca="1">-LCF(AM18+AM19,AM$5,Inputs!AL$57,Partner_Deffered_VC_Rate,IF(Loss_Carry_Forward="Yes",1,0))</f>
        <v>0</v>
      </c>
      <c r="AN25" s="377">
        <f ca="1">-LCF(AN18+AN19,AN$5,Inputs!AM$57,Partner_Deffered_VC_Rate,IF(Loss_Carry_Forward="Yes",1,0))</f>
        <v>0</v>
      </c>
      <c r="AO25" s="377">
        <f ca="1">-LCF(AO18+AO19,AO$5,Inputs!AN$57,Partner_Deffered_VC_Rate,IF(Loss_Carry_Forward="Yes",1,0))</f>
        <v>0</v>
      </c>
      <c r="AP25" s="377">
        <f ca="1">-LCF(AP18+AP19,AP$5,Inputs!AO$57,Partner_Deffered_VC_Rate,IF(Loss_Carry_Forward="Yes",1,0))</f>
        <v>0</v>
      </c>
      <c r="AQ25" s="377">
        <f ca="1">-LCF(AQ18+AQ19,AQ$5,Inputs!AP$57,Partner_Deffered_VC_Rate,IF(Loss_Carry_Forward="Yes",1,0))</f>
        <v>0</v>
      </c>
      <c r="AR25" s="377">
        <f ca="1">-LCF(AR18+AR19,AR$5,Inputs!AQ$57,Partner_Deffered_VC_Rate,IF(Loss_Carry_Forward="Yes",1,0))</f>
        <v>0</v>
      </c>
      <c r="AS25" s="377">
        <f ca="1">-LCF(AS18+AS19,AS$5,Inputs!AR$57,Partner_Deffered_VC_Rate,IF(Loss_Carry_Forward="Yes",1,0))</f>
        <v>0</v>
      </c>
      <c r="AT25" s="377">
        <f ca="1">-LCF(AT18+AT19,AT$5,Inputs!AS$57,Partner_Deffered_VC_Rate,IF(Loss_Carry_Forward="Yes",1,0))</f>
        <v>0</v>
      </c>
      <c r="AU25" s="377">
        <f ca="1">-LCF(AU18+AU19,AU$5,Inputs!AT$57,Partner_Deffered_VC_Rate,IF(Loss_Carry_Forward="Yes",1,0))</f>
        <v>0</v>
      </c>
      <c r="AV25" s="377">
        <f ca="1">-LCF(AV18+AV19,AV$5,Inputs!AU$57,Partner_Deffered_VC_Rate,IF(Loss_Carry_Forward="Yes",1,0))</f>
        <v>0</v>
      </c>
      <c r="AW25" s="377">
        <f ca="1">-LCF(AW18+AW19,AW$5,Inputs!AV$57,Partner_Deffered_VC_Rate,IF(Loss_Carry_Forward="Yes",1,0))</f>
        <v>0</v>
      </c>
      <c r="AX25" s="377">
        <f ca="1">-LCF(AX18+AX19,AX$5,Inputs!AW$57,Partner_Deffered_VC_Rate,IF(Loss_Carry_Forward="Yes",1,0))</f>
        <v>0</v>
      </c>
      <c r="AY25" s="377">
        <f ca="1">-LCF(AY18+AY19,AY$5,Inputs!AX$57,Partner_Deffered_VC_Rate,IF(Loss_Carry_Forward="Yes",1,0))</f>
        <v>0</v>
      </c>
      <c r="AZ25" s="377">
        <f ca="1">-LCF(AZ18+AZ19,AZ$5,Inputs!AY$57,Partner_Deffered_VC_Rate,IF(Loss_Carry_Forward="Yes",1,0))</f>
        <v>0</v>
      </c>
      <c r="BA25" s="377"/>
    </row>
    <row r="26" spans="1:53" s="380" customFormat="1" ht="18.75">
      <c r="A26" s="1003" t="s">
        <v>494</v>
      </c>
      <c r="B26" s="1004"/>
      <c r="C26" s="438"/>
      <c r="D26" s="379">
        <f ca="1">SUM(D18:D25)</f>
        <v>0</v>
      </c>
      <c r="E26" s="379">
        <f t="shared" ref="E26:AZ26" ca="1" si="16">SUM(E18:E25)</f>
        <v>0</v>
      </c>
      <c r="F26" s="379">
        <f t="shared" ca="1" si="16"/>
        <v>0</v>
      </c>
      <c r="G26" s="379">
        <f t="shared" ca="1" si="16"/>
        <v>0</v>
      </c>
      <c r="H26" s="379">
        <f t="shared" ca="1" si="16"/>
        <v>0</v>
      </c>
      <c r="I26" s="379">
        <f t="shared" ca="1" si="16"/>
        <v>0</v>
      </c>
      <c r="J26" s="379">
        <f t="shared" ca="1" si="16"/>
        <v>0</v>
      </c>
      <c r="K26" s="379">
        <f t="shared" ca="1" si="16"/>
        <v>0</v>
      </c>
      <c r="L26" s="379">
        <f t="shared" ca="1" si="16"/>
        <v>0</v>
      </c>
      <c r="M26" s="379">
        <f t="shared" ca="1" si="16"/>
        <v>0</v>
      </c>
      <c r="N26" s="379">
        <f t="shared" ca="1" si="16"/>
        <v>0</v>
      </c>
      <c r="O26" s="379">
        <f t="shared" ca="1" si="16"/>
        <v>0</v>
      </c>
      <c r="P26" s="379">
        <f t="shared" ca="1" si="16"/>
        <v>0</v>
      </c>
      <c r="Q26" s="379">
        <f t="shared" ca="1" si="16"/>
        <v>0</v>
      </c>
      <c r="R26" s="379">
        <f t="shared" ca="1" si="16"/>
        <v>0</v>
      </c>
      <c r="S26" s="379">
        <f t="shared" ca="1" si="16"/>
        <v>0</v>
      </c>
      <c r="T26" s="379">
        <f t="shared" ca="1" si="16"/>
        <v>0</v>
      </c>
      <c r="U26" s="379">
        <f t="shared" ca="1" si="16"/>
        <v>0</v>
      </c>
      <c r="V26" s="379">
        <f t="shared" ca="1" si="16"/>
        <v>0</v>
      </c>
      <c r="W26" s="379">
        <f t="shared" ca="1" si="16"/>
        <v>0</v>
      </c>
      <c r="X26" s="379">
        <f t="shared" ca="1" si="16"/>
        <v>0</v>
      </c>
      <c r="Y26" s="379">
        <f t="shared" ca="1" si="16"/>
        <v>0</v>
      </c>
      <c r="Z26" s="379">
        <f t="shared" ca="1" si="16"/>
        <v>0</v>
      </c>
      <c r="AA26" s="379">
        <f t="shared" ca="1" si="16"/>
        <v>0</v>
      </c>
      <c r="AB26" s="379">
        <f t="shared" ca="1" si="16"/>
        <v>0</v>
      </c>
      <c r="AC26" s="379">
        <f t="shared" ca="1" si="16"/>
        <v>0</v>
      </c>
      <c r="AD26" s="379">
        <f t="shared" ca="1" si="16"/>
        <v>0</v>
      </c>
      <c r="AE26" s="379">
        <f t="shared" ca="1" si="16"/>
        <v>0</v>
      </c>
      <c r="AF26" s="379">
        <f t="shared" ca="1" si="16"/>
        <v>0</v>
      </c>
      <c r="AG26" s="379">
        <f t="shared" ca="1" si="16"/>
        <v>0</v>
      </c>
      <c r="AH26" s="379">
        <f t="shared" ca="1" si="16"/>
        <v>0</v>
      </c>
      <c r="AI26" s="379">
        <f t="shared" ca="1" si="16"/>
        <v>0</v>
      </c>
      <c r="AJ26" s="379">
        <f t="shared" ca="1" si="16"/>
        <v>0</v>
      </c>
      <c r="AK26" s="379">
        <f t="shared" ca="1" si="16"/>
        <v>0</v>
      </c>
      <c r="AL26" s="379">
        <f t="shared" ca="1" si="16"/>
        <v>0</v>
      </c>
      <c r="AM26" s="379">
        <f t="shared" ca="1" si="16"/>
        <v>0</v>
      </c>
      <c r="AN26" s="379">
        <f t="shared" ca="1" si="16"/>
        <v>0</v>
      </c>
      <c r="AO26" s="379">
        <f t="shared" ca="1" si="16"/>
        <v>0</v>
      </c>
      <c r="AP26" s="379">
        <f t="shared" ca="1" si="16"/>
        <v>0</v>
      </c>
      <c r="AQ26" s="379">
        <f t="shared" ca="1" si="16"/>
        <v>0</v>
      </c>
      <c r="AR26" s="379">
        <f t="shared" ca="1" si="16"/>
        <v>0</v>
      </c>
      <c r="AS26" s="379">
        <f t="shared" ca="1" si="16"/>
        <v>0</v>
      </c>
      <c r="AT26" s="379">
        <f t="shared" ca="1" si="16"/>
        <v>0</v>
      </c>
      <c r="AU26" s="379">
        <f t="shared" ca="1" si="16"/>
        <v>0</v>
      </c>
      <c r="AV26" s="379">
        <f t="shared" ca="1" si="16"/>
        <v>0</v>
      </c>
      <c r="AW26" s="379">
        <f t="shared" ca="1" si="16"/>
        <v>0</v>
      </c>
      <c r="AX26" s="379">
        <f t="shared" ca="1" si="16"/>
        <v>0</v>
      </c>
      <c r="AY26" s="379">
        <f t="shared" ca="1" si="16"/>
        <v>0</v>
      </c>
      <c r="AZ26" s="379">
        <f t="shared" ca="1" si="16"/>
        <v>0</v>
      </c>
      <c r="BA26" s="379"/>
    </row>
    <row r="27" spans="1:53">
      <c r="A27" s="439"/>
      <c r="B27" s="351"/>
      <c r="D27" s="382"/>
      <c r="E27" s="286"/>
      <c r="F27" s="286"/>
      <c r="G27" s="286"/>
      <c r="H27" s="286"/>
      <c r="I27" s="286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</row>
    <row r="28" spans="1:53">
      <c r="A28" s="430" t="s">
        <v>495</v>
      </c>
      <c r="B28" s="431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  <c r="AF28" s="286"/>
      <c r="AG28" s="286"/>
      <c r="AH28" s="286"/>
      <c r="AI28" s="286"/>
      <c r="AJ28" s="286"/>
      <c r="AK28" s="286"/>
      <c r="AL28" s="286"/>
      <c r="AM28" s="286"/>
      <c r="AN28" s="286"/>
      <c r="AO28" s="286"/>
      <c r="AP28" s="286"/>
      <c r="AQ28" s="286"/>
      <c r="AR28" s="286"/>
      <c r="AS28" s="286"/>
      <c r="AT28" s="286"/>
      <c r="AU28" s="286"/>
      <c r="AV28" s="286"/>
      <c r="AW28" s="286"/>
      <c r="AX28" s="286"/>
      <c r="AY28" s="286"/>
      <c r="AZ28" s="286"/>
      <c r="BA28" s="286"/>
    </row>
    <row r="29" spans="1:53" ht="6.75" customHeight="1">
      <c r="A29" s="440"/>
      <c r="B29" s="441"/>
      <c r="D29" s="442"/>
      <c r="E29" s="442"/>
      <c r="F29" s="442"/>
      <c r="G29" s="442"/>
      <c r="H29" s="442"/>
      <c r="I29" s="442"/>
      <c r="J29" s="442"/>
      <c r="K29" s="442"/>
      <c r="L29" s="442"/>
      <c r="M29" s="442"/>
      <c r="N29" s="442"/>
      <c r="O29" s="442"/>
      <c r="P29" s="442"/>
      <c r="Q29" s="442"/>
      <c r="R29" s="442"/>
      <c r="S29" s="442"/>
      <c r="T29" s="442"/>
      <c r="U29" s="442"/>
      <c r="V29" s="442"/>
      <c r="W29" s="442"/>
      <c r="X29" s="442"/>
      <c r="Y29" s="442"/>
      <c r="Z29" s="442"/>
      <c r="AA29" s="442"/>
      <c r="AB29" s="442"/>
      <c r="AC29" s="442"/>
      <c r="AD29" s="442"/>
      <c r="AE29" s="442"/>
      <c r="AF29" s="442"/>
      <c r="AG29" s="442"/>
      <c r="AH29" s="442"/>
      <c r="AI29" s="442"/>
      <c r="AJ29" s="442"/>
      <c r="AK29" s="442"/>
      <c r="AL29" s="442"/>
      <c r="AM29" s="442"/>
      <c r="AN29" s="442"/>
      <c r="AO29" s="442"/>
      <c r="AP29" s="442"/>
      <c r="AQ29" s="442"/>
      <c r="AR29" s="442"/>
      <c r="AS29" s="442"/>
      <c r="AT29" s="442"/>
      <c r="AU29" s="442"/>
      <c r="AV29" s="442"/>
      <c r="AW29" s="442"/>
      <c r="AX29" s="442"/>
      <c r="AY29" s="442"/>
      <c r="AZ29" s="442"/>
      <c r="BA29" s="442"/>
    </row>
    <row r="30" spans="1:53">
      <c r="A30" s="443" t="s">
        <v>367</v>
      </c>
      <c r="B30" s="402"/>
      <c r="C30" s="444">
        <f>'Shock parameters'!$E$16</f>
        <v>0.2</v>
      </c>
      <c r="D30" s="383"/>
      <c r="E30" s="383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  <c r="AC30" s="383"/>
      <c r="AD30" s="383"/>
      <c r="AE30" s="383"/>
      <c r="AF30" s="383"/>
      <c r="AG30" s="383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W30" s="383"/>
      <c r="AX30" s="383"/>
      <c r="AY30" s="383"/>
      <c r="AZ30" s="383"/>
      <c r="BA30" s="394"/>
    </row>
    <row r="31" spans="1:53">
      <c r="A31" s="367"/>
      <c r="B31" s="368" t="s">
        <v>496</v>
      </c>
      <c r="C31" s="369"/>
      <c r="D31" s="370">
        <f ca="1">SUMPRODUCT(POWER((1+OFFSET('helper calculation'!D$4:$AZ4,D3-1,0)),-D$3:$AZ3-1+D3),Inputs!C$48:$AY48,(POWER((1-Inputs!$E$4),D$3:$AZ3+1-D3)-POWER((1-Inputs!$E$4*(1+$C$30)),D$3:$AZ3+1-D3)),OFFSET('helper calculation'!E$120:$BA120,D3-1,0),E$7:$BA$7)</f>
        <v>0</v>
      </c>
      <c r="E31" s="370">
        <f ca="1">SUMPRODUCT(POWER((1+OFFSET('helper calculation'!E$4:$AZ4,E3-1,0)),-E$3:$AZ3-1+E3),Inputs!D$48:$AY48,(POWER((1-Inputs!$E$4),E$3:$AZ3+1-E3)-POWER((1-Inputs!$E$4*(1+$C$30)),E$3:$AZ3+1-E3)),OFFSET('helper calculation'!F$120:$BA120,E3-1,0),F$7:$BA$7)</f>
        <v>0</v>
      </c>
      <c r="F31" s="370">
        <f ca="1">SUMPRODUCT(POWER((1+OFFSET('helper calculation'!F$4:$AZ4,F3-1,0)),-F$3:$AZ3-1+F3),Inputs!E$48:$AY48,(POWER((1-Inputs!$E$4),F$3:$AZ3+1-F3)-POWER((1-Inputs!$E$4*(1+$C$30)),F$3:$AZ3+1-F3)),OFFSET('helper calculation'!G$120:$BA120,F3-1,0),G$7:$BA$7)</f>
        <v>0</v>
      </c>
      <c r="G31" s="370">
        <f ca="1">SUMPRODUCT(POWER((1+OFFSET('helper calculation'!G$4:$AZ4,G3-1,0)),-G$3:$AZ3-1+G3),Inputs!F$48:$AY48,(POWER((1-Inputs!$E$4),G$3:$AZ3+1-G3)-POWER((1-Inputs!$E$4*(1+$C$30)),G$3:$AZ3+1-G3)),OFFSET('helper calculation'!H$120:$BA120,G3-1,0),H$7:$BA$7)</f>
        <v>0</v>
      </c>
      <c r="H31" s="370">
        <f ca="1">SUMPRODUCT(POWER((1+OFFSET('helper calculation'!H$4:$AZ4,H3-1,0)),-H$3:$AZ3-1+H3),Inputs!G$48:$AY48,(POWER((1-Inputs!$E$4),H$3:$AZ3+1-H3)-POWER((1-Inputs!$E$4*(1+$C$30)),H$3:$AZ3+1-H3)),OFFSET('helper calculation'!I$120:$BA120,H3-1,0),I$7:$BA$7)</f>
        <v>0</v>
      </c>
      <c r="I31" s="370">
        <f ca="1">SUMPRODUCT(POWER((1+OFFSET('helper calculation'!I$4:$AZ4,I3-1,0)),-I$3:$AZ3-1+I3),Inputs!H$48:$AY48,(POWER((1-Inputs!$E$4),I$3:$AZ3+1-I3)-POWER((1-Inputs!$E$4*(1+$C$30)),I$3:$AZ3+1-I3)),OFFSET('helper calculation'!J$120:$BA120,I3-1,0),J$7:$BA$7)</f>
        <v>0</v>
      </c>
      <c r="J31" s="370">
        <f ca="1">SUMPRODUCT(POWER((1+OFFSET('helper calculation'!J$4:$AZ4,J3-1,0)),-J$3:$AZ3-1+J3),Inputs!I$48:$AY48,(POWER((1-Inputs!$E$4),J$3:$AZ3+1-J3)-POWER((1-Inputs!$E$4*(1+$C$30)),J$3:$AZ3+1-J3)),OFFSET('helper calculation'!K$120:$BA120,J3-1,0),K$7:$BA$7)</f>
        <v>0</v>
      </c>
      <c r="K31" s="370">
        <f ca="1">SUMPRODUCT(POWER((1+OFFSET('helper calculation'!K$4:$AZ4,K3-1,0)),-K$3:$AZ3-1+K3),Inputs!J$48:$AY48,(POWER((1-Inputs!$E$4),K$3:$AZ3+1-K3)-POWER((1-Inputs!$E$4*(1+$C$30)),K$3:$AZ3+1-K3)),OFFSET('helper calculation'!L$120:$BA120,K3-1,0),L$7:$BA$7)</f>
        <v>0</v>
      </c>
      <c r="L31" s="370">
        <f ca="1">SUMPRODUCT(POWER((1+OFFSET('helper calculation'!L$4:$AZ4,L3-1,0)),-L$3:$AZ3-1+L3),Inputs!K$48:$AY48,(POWER((1-Inputs!$E$4),L$3:$AZ3+1-L3)-POWER((1-Inputs!$E$4*(1+$C$30)),L$3:$AZ3+1-L3)),OFFSET('helper calculation'!M$120:$BA120,L3-1,0),M$7:$BA$7)</f>
        <v>0</v>
      </c>
      <c r="M31" s="370">
        <f ca="1">SUMPRODUCT(POWER((1+OFFSET('helper calculation'!M$4:$AZ4,M3-1,0)),-M$3:$AZ3-1+M3),Inputs!L$48:$AY48,(POWER((1-Inputs!$E$4),M$3:$AZ3+1-M3)-POWER((1-Inputs!$E$4*(1+$C$30)),M$3:$AZ3+1-M3)),OFFSET('helper calculation'!N$120:$BA120,M3-1,0),N$7:$BA$7)</f>
        <v>0</v>
      </c>
      <c r="N31" s="370">
        <f ca="1">SUMPRODUCT(POWER((1+OFFSET('helper calculation'!N$4:$AZ4,N3-1,0)),-N$3:$AZ3-1+N3),Inputs!M$48:$AY48,(POWER((1-Inputs!$E$4),N$3:$AZ3+1-N3)-POWER((1-Inputs!$E$4*(1+$C$30)),N$3:$AZ3+1-N3)),OFFSET('helper calculation'!O$120:$BA120,N3-1,0),O$7:$BA$7)</f>
        <v>0</v>
      </c>
      <c r="O31" s="370">
        <f ca="1">SUMPRODUCT(POWER((1+OFFSET('helper calculation'!O$4:$AZ4,O3-1,0)),-O$3:$AZ3-1+O3),Inputs!N$48:$AY48,(POWER((1-Inputs!$E$4),O$3:$AZ3+1-O3)-POWER((1-Inputs!$E$4*(1+$C$30)),O$3:$AZ3+1-O3)),OFFSET('helper calculation'!P$120:$BA120,O3-1,0),P$7:$BA$7)</f>
        <v>0</v>
      </c>
      <c r="P31" s="370">
        <f ca="1">SUMPRODUCT(POWER((1+OFFSET('helper calculation'!P$4:$AZ4,P3-1,0)),-P$3:$AZ3-1+P3),Inputs!O$48:$AY48,(POWER((1-Inputs!$E$4),P$3:$AZ3+1-P3)-POWER((1-Inputs!$E$4*(1+$C$30)),P$3:$AZ3+1-P3)),OFFSET('helper calculation'!Q$120:$BA120,P3-1,0),Q$7:$BA$7)</f>
        <v>0</v>
      </c>
      <c r="Q31" s="370">
        <f ca="1">SUMPRODUCT(POWER((1+OFFSET('helper calculation'!Q$4:$AZ4,Q3-1,0)),-Q$3:$AZ3-1+Q3),Inputs!P$48:$AY48,(POWER((1-Inputs!$E$4),Q$3:$AZ3+1-Q3)-POWER((1-Inputs!$E$4*(1+$C$30)),Q$3:$AZ3+1-Q3)),OFFSET('helper calculation'!R$120:$BA120,Q3-1,0),R$7:$BA$7)</f>
        <v>0</v>
      </c>
      <c r="R31" s="370">
        <f ca="1">SUMPRODUCT(POWER((1+OFFSET('helper calculation'!R$4:$AZ4,R3-1,0)),-R$3:$AZ3-1+R3),Inputs!Q$48:$AY48,(POWER((1-Inputs!$E$4),R$3:$AZ3+1-R3)-POWER((1-Inputs!$E$4*(1+$C$30)),R$3:$AZ3+1-R3)),OFFSET('helper calculation'!S$120:$BA120,R3-1,0),S$7:$BA$7)</f>
        <v>0</v>
      </c>
      <c r="S31" s="370">
        <f ca="1">SUMPRODUCT(POWER((1+OFFSET('helper calculation'!S$4:$AZ4,S3-1,0)),-S$3:$AZ3-1+S3),Inputs!R$48:$AY48,(POWER((1-Inputs!$E$4),S$3:$AZ3+1-S3)-POWER((1-Inputs!$E$4*(1+$C$30)),S$3:$AZ3+1-S3)),OFFSET('helper calculation'!T$120:$BA120,S3-1,0),T$7:$BA$7)</f>
        <v>0</v>
      </c>
      <c r="T31" s="370">
        <f ca="1">SUMPRODUCT(POWER((1+OFFSET('helper calculation'!T$4:$AZ4,T3-1,0)),-T$3:$AZ3-1+T3),Inputs!S$48:$AY48,(POWER((1-Inputs!$E$4),T$3:$AZ3+1-T3)-POWER((1-Inputs!$E$4*(1+$C$30)),T$3:$AZ3+1-T3)),OFFSET('helper calculation'!U$120:$BA120,T3-1,0),U$7:$BA$7)</f>
        <v>0</v>
      </c>
      <c r="U31" s="370">
        <f ca="1">SUMPRODUCT(POWER((1+OFFSET('helper calculation'!U$4:$AZ4,U3-1,0)),-U$3:$AZ3-1+U3),Inputs!T$48:$AY48,(POWER((1-Inputs!$E$4),U$3:$AZ3+1-U3)-POWER((1-Inputs!$E$4*(1+$C$30)),U$3:$AZ3+1-U3)),OFFSET('helper calculation'!V$120:$BA120,U3-1,0),V$7:$BA$7)</f>
        <v>0</v>
      </c>
      <c r="V31" s="370">
        <f ca="1">SUMPRODUCT(POWER((1+OFFSET('helper calculation'!V$4:$AZ4,V3-1,0)),-V$3:$AZ3-1+V3),Inputs!U$48:$AY48,(POWER((1-Inputs!$E$4),V$3:$AZ3+1-V3)-POWER((1-Inputs!$E$4*(1+$C$30)),V$3:$AZ3+1-V3)),OFFSET('helper calculation'!W$120:$BA120,V3-1,0),W$7:$BA$7)</f>
        <v>0</v>
      </c>
      <c r="W31" s="370">
        <f ca="1">SUMPRODUCT(POWER((1+OFFSET('helper calculation'!W$4:$AZ4,W3-1,0)),-W$3:$AZ3-1+W3),Inputs!V$48:$AY48,(POWER((1-Inputs!$E$4),W$3:$AZ3+1-W3)-POWER((1-Inputs!$E$4*(1+$C$30)),W$3:$AZ3+1-W3)),OFFSET('helper calculation'!X$120:$BA120,W3-1,0),X$7:$BA$7)</f>
        <v>0</v>
      </c>
      <c r="X31" s="370">
        <f ca="1">SUMPRODUCT(POWER((1+OFFSET('helper calculation'!X$4:$AZ4,X3-1,0)),-X$3:$AZ3-1+X3),Inputs!W$48:$AY48,(POWER((1-Inputs!$E$4),X$3:$AZ3+1-X3)-POWER((1-Inputs!$E$4*(1+$C$30)),X$3:$AZ3+1-X3)),OFFSET('helper calculation'!Y$120:$BA120,X3-1,0),Y$7:$BA$7)</f>
        <v>0</v>
      </c>
      <c r="Y31" s="370">
        <f ca="1">SUMPRODUCT(POWER((1+OFFSET('helper calculation'!Y$4:$AZ4,Y3-1,0)),-Y$3:$AZ3-1+Y3),Inputs!X$48:$AY48,(POWER((1-Inputs!$E$4),Y$3:$AZ3+1-Y3)-POWER((1-Inputs!$E$4*(1+$C$30)),Y$3:$AZ3+1-Y3)),OFFSET('helper calculation'!Z$120:$BA120,Y3-1,0),Z$7:$BA$7)</f>
        <v>0</v>
      </c>
      <c r="Z31" s="370">
        <f ca="1">SUMPRODUCT(POWER((1+OFFSET('helper calculation'!Z$4:$AZ4,Z3-1,0)),-Z$3:$AZ3-1+Z3),Inputs!Y$48:$AY48,(POWER((1-Inputs!$E$4),Z$3:$AZ3+1-Z3)-POWER((1-Inputs!$E$4*(1+$C$30)),Z$3:$AZ3+1-Z3)),OFFSET('helper calculation'!AA$120:$BA120,Z3-1,0),AA$7:$BA$7)</f>
        <v>0</v>
      </c>
      <c r="AA31" s="370">
        <f ca="1">SUMPRODUCT(POWER((1+OFFSET('helper calculation'!AA$4:$AZ4,AA3-1,0)),-AA$3:$AZ3-1+AA3),Inputs!Z$48:$AY48,(POWER((1-Inputs!$E$4),AA$3:$AZ3+1-AA3)-POWER((1-Inputs!$E$4*(1+$C$30)),AA$3:$AZ3+1-AA3)),OFFSET('helper calculation'!AB$120:$BA120,AA3-1,0),AB$7:$BA$7)</f>
        <v>0</v>
      </c>
      <c r="AB31" s="370">
        <f ca="1">SUMPRODUCT(POWER((1+OFFSET('helper calculation'!AB$4:$AZ4,AB3-1,0)),-AB$3:$AZ3-1+AB3),Inputs!AA$48:$AY48,(POWER((1-Inputs!$E$4),AB$3:$AZ3+1-AB3)-POWER((1-Inputs!$E$4*(1+$C$30)),AB$3:$AZ3+1-AB3)),OFFSET('helper calculation'!AC$120:$BA120,AB3-1,0),AC$7:$BA$7)</f>
        <v>0</v>
      </c>
      <c r="AC31" s="370">
        <f ca="1">SUMPRODUCT(POWER((1+OFFSET('helper calculation'!AC$4:$AZ4,AC3-1,0)),-AC$3:$AZ3-1+AC3),Inputs!AB$48:$AY48,(POWER((1-Inputs!$E$4),AC$3:$AZ3+1-AC3)-POWER((1-Inputs!$E$4*(1+$C$30)),AC$3:$AZ3+1-AC3)),OFFSET('helper calculation'!AD$120:$BA120,AC3-1,0),AD$7:$BA$7)</f>
        <v>0</v>
      </c>
      <c r="AD31" s="370">
        <f ca="1">SUMPRODUCT(POWER((1+OFFSET('helper calculation'!AD$4:$AZ4,AD3-1,0)),-AD$3:$AZ3-1+AD3),Inputs!AC$48:$AY48,(POWER((1-Inputs!$E$4),AD$3:$AZ3+1-AD3)-POWER((1-Inputs!$E$4*(1+$C$30)),AD$3:$AZ3+1-AD3)),OFFSET('helper calculation'!AE$120:$BA120,AD3-1,0),AE$7:$BA$7)</f>
        <v>0</v>
      </c>
      <c r="AE31" s="370">
        <f ca="1">SUMPRODUCT(POWER((1+OFFSET('helper calculation'!AE$4:$AZ4,AE3-1,0)),-AE$3:$AZ3-1+AE3),Inputs!AD$48:$AY48,(POWER((1-Inputs!$E$4),AE$3:$AZ3+1-AE3)-POWER((1-Inputs!$E$4*(1+$C$30)),AE$3:$AZ3+1-AE3)),OFFSET('helper calculation'!AF$120:$BA120,AE3-1,0),AF$7:$BA$7)</f>
        <v>0</v>
      </c>
      <c r="AF31" s="370">
        <f ca="1">SUMPRODUCT(POWER((1+OFFSET('helper calculation'!AF$4:$AZ4,AF3-1,0)),-AF$3:$AZ3-1+AF3),Inputs!AE$48:$AY48,(POWER((1-Inputs!$E$4),AF$3:$AZ3+1-AF3)-POWER((1-Inputs!$E$4*(1+$C$30)),AF$3:$AZ3+1-AF3)),OFFSET('helper calculation'!AG$120:$BA120,AF3-1,0),AG$7:$BA$7)</f>
        <v>0</v>
      </c>
      <c r="AG31" s="370">
        <f ca="1">SUMPRODUCT(POWER((1+OFFSET('helper calculation'!AG$4:$AZ4,AG3-1,0)),-AG$3:$AZ3-1+AG3),Inputs!AF$48:$AY48,(POWER((1-Inputs!$E$4),AG$3:$AZ3+1-AG3)-POWER((1-Inputs!$E$4*(1+$C$30)),AG$3:$AZ3+1-AG3)),OFFSET('helper calculation'!AH$120:$BA120,AG3-1,0),AH$7:$BA$7)</f>
        <v>0</v>
      </c>
      <c r="AH31" s="370">
        <f ca="1">SUMPRODUCT(POWER((1+OFFSET('helper calculation'!AH$4:$AZ4,AH3-1,0)),-AH$3:$AZ3-1+AH3),Inputs!AG$48:$AY48,(POWER((1-Inputs!$E$4),AH$3:$AZ3+1-AH3)-POWER((1-Inputs!$E$4*(1+$C$30)),AH$3:$AZ3+1-AH3)),OFFSET('helper calculation'!AI$120:$BA120,AH3-1,0),AI$7:$BA$7)</f>
        <v>0</v>
      </c>
      <c r="AI31" s="370">
        <f ca="1">SUMPRODUCT(POWER((1+OFFSET('helper calculation'!AI$4:$AZ4,AI3-1,0)),-AI$3:$AZ3-1+AI3),Inputs!AH$48:$AY48,(POWER((1-Inputs!$E$4),AI$3:$AZ3+1-AI3)-POWER((1-Inputs!$E$4*(1+$C$30)),AI$3:$AZ3+1-AI3)),OFFSET('helper calculation'!AJ$120:$BA120,AI3-1,0),AJ$7:$BA$7)</f>
        <v>0</v>
      </c>
      <c r="AJ31" s="370">
        <f ca="1">SUMPRODUCT(POWER((1+OFFSET('helper calculation'!AJ$4:$AZ4,AJ3-1,0)),-AJ$3:$AZ3-1+AJ3),Inputs!AI$48:$AY48,(POWER((1-Inputs!$E$4),AJ$3:$AZ3+1-AJ3)-POWER((1-Inputs!$E$4*(1+$C$30)),AJ$3:$AZ3+1-AJ3)),OFFSET('helper calculation'!AK$120:$BA120,AJ3-1,0),AK$7:$BA$7)</f>
        <v>0</v>
      </c>
      <c r="AK31" s="370">
        <f ca="1">SUMPRODUCT(POWER((1+OFFSET('helper calculation'!AK$4:$AZ4,AK3-1,0)),-AK$3:$AZ3-1+AK3),Inputs!AJ$48:$AY48,(POWER((1-Inputs!$E$4),AK$3:$AZ3+1-AK3)-POWER((1-Inputs!$E$4*(1+$C$30)),AK$3:$AZ3+1-AK3)),OFFSET('helper calculation'!AL$120:$BA120,AK3-1,0),AL$7:$BA$7)</f>
        <v>0</v>
      </c>
      <c r="AL31" s="370">
        <f ca="1">SUMPRODUCT(POWER((1+OFFSET('helper calculation'!AL$4:$AZ4,AL3-1,0)),-AL$3:$AZ3-1+AL3),Inputs!AK$48:$AY48,(POWER((1-Inputs!$E$4),AL$3:$AZ3+1-AL3)-POWER((1-Inputs!$E$4*(1+$C$30)),AL$3:$AZ3+1-AL3)),OFFSET('helper calculation'!AM$120:$BA120,AL3-1,0),AM$7:$BA$7)</f>
        <v>0</v>
      </c>
      <c r="AM31" s="370">
        <f ca="1">SUMPRODUCT(POWER((1+OFFSET('helper calculation'!AM$4:$AZ4,AM3-1,0)),-AM$3:$AZ3-1+AM3),Inputs!AL$48:$AY48,(POWER((1-Inputs!$E$4),AM$3:$AZ3+1-AM3)-POWER((1-Inputs!$E$4*(1+$C$30)),AM$3:$AZ3+1-AM3)),OFFSET('helper calculation'!AN$120:$BA120,AM3-1,0),AN$7:$BA$7)</f>
        <v>0</v>
      </c>
      <c r="AN31" s="370">
        <f ca="1">SUMPRODUCT(POWER((1+OFFSET('helper calculation'!AN$4:$AZ4,AN3-1,0)),-AN$3:$AZ3-1+AN3),Inputs!AM$48:$AY48,(POWER((1-Inputs!$E$4),AN$3:$AZ3+1-AN3)-POWER((1-Inputs!$E$4*(1+$C$30)),AN$3:$AZ3+1-AN3)),OFFSET('helper calculation'!AO$120:$BA120,AN3-1,0),AO$7:$BA$7)</f>
        <v>0</v>
      </c>
      <c r="AO31" s="370">
        <f ca="1">SUMPRODUCT(POWER((1+OFFSET('helper calculation'!AO$4:$AZ4,AO3-1,0)),-AO$3:$AZ3-1+AO3),Inputs!AN$48:$AY48,(POWER((1-Inputs!$E$4),AO$3:$AZ3+1-AO3)-POWER((1-Inputs!$E$4*(1+$C$30)),AO$3:$AZ3+1-AO3)),OFFSET('helper calculation'!AP$120:$BA120,AO3-1,0),AP$7:$BA$7)</f>
        <v>0</v>
      </c>
      <c r="AP31" s="370">
        <f ca="1">SUMPRODUCT(POWER((1+OFFSET('helper calculation'!AP$4:$AZ4,AP3-1,0)),-AP$3:$AZ3-1+AP3),Inputs!AO$48:$AY48,(POWER((1-Inputs!$E$4),AP$3:$AZ3+1-AP3)-POWER((1-Inputs!$E$4*(1+$C$30)),AP$3:$AZ3+1-AP3)),OFFSET('helper calculation'!AQ$120:$BA120,AP3-1,0),AQ$7:$BA$7)</f>
        <v>0</v>
      </c>
      <c r="AQ31" s="370">
        <f ca="1">SUMPRODUCT(POWER((1+OFFSET('helper calculation'!AQ$4:$AZ4,AQ3-1,0)),-AQ$3:$AZ3-1+AQ3),Inputs!AP$48:$AY48,(POWER((1-Inputs!$E$4),AQ$3:$AZ3+1-AQ3)-POWER((1-Inputs!$E$4*(1+$C$30)),AQ$3:$AZ3+1-AQ3)),OFFSET('helper calculation'!AR$120:$BA120,AQ3-1,0),AR$7:$BA$7)</f>
        <v>0</v>
      </c>
      <c r="AR31" s="370">
        <f ca="1">SUMPRODUCT(POWER((1+OFFSET('helper calculation'!AR$4:$AZ4,AR3-1,0)),-AR$3:$AZ3-1+AR3),Inputs!AQ$48:$AY48,(POWER((1-Inputs!$E$4),AR$3:$AZ3+1-AR3)-POWER((1-Inputs!$E$4*(1+$C$30)),AR$3:$AZ3+1-AR3)),OFFSET('helper calculation'!AS$120:$BA120,AR3-1,0),AS$7:$BA$7)</f>
        <v>0</v>
      </c>
      <c r="AS31" s="370">
        <f ca="1">SUMPRODUCT(POWER((1+OFFSET('helper calculation'!AS$4:$AZ4,AS3-1,0)),-AS$3:$AZ3-1+AS3),Inputs!AR$48:$AY48,(POWER((1-Inputs!$E$4),AS$3:$AZ3+1-AS3)-POWER((1-Inputs!$E$4*(1+$C$30)),AS$3:$AZ3+1-AS3)),OFFSET('helper calculation'!AT$120:$BA120,AS3-1,0),AT$7:$BA$7)</f>
        <v>0</v>
      </c>
      <c r="AT31" s="370">
        <f ca="1">SUMPRODUCT(POWER((1+OFFSET('helper calculation'!AT$4:$AZ4,AT3-1,0)),-AT$3:$AZ3-1+AT3),Inputs!AS$48:$AY48,(POWER((1-Inputs!$E$4),AT$3:$AZ3+1-AT3)-POWER((1-Inputs!$E$4*(1+$C$30)),AT$3:$AZ3+1-AT3)),OFFSET('helper calculation'!AU$120:$BA120,AT3-1,0),AU$7:$BA$7)</f>
        <v>0</v>
      </c>
      <c r="AU31" s="370">
        <f ca="1">SUMPRODUCT(POWER((1+OFFSET('helper calculation'!AU$4:$AZ4,AU3-1,0)),-AU$3:$AZ3-1+AU3),Inputs!AT$48:$AY48,(POWER((1-Inputs!$E$4),AU$3:$AZ3+1-AU3)-POWER((1-Inputs!$E$4*(1+$C$30)),AU$3:$AZ3+1-AU3)),OFFSET('helper calculation'!AV$120:$BA120,AU3-1,0),AV$7:$BA$7)</f>
        <v>0</v>
      </c>
      <c r="AV31" s="370">
        <f ca="1">SUMPRODUCT(POWER((1+OFFSET('helper calculation'!AV$4:$AZ4,AV3-1,0)),-AV$3:$AZ3-1+AV3),Inputs!AU$48:$AY48,(POWER((1-Inputs!$E$4),AV$3:$AZ3+1-AV3)-POWER((1-Inputs!$E$4*(1+$C$30)),AV$3:$AZ3+1-AV3)),OFFSET('helper calculation'!AW$120:$BA120,AV3-1,0),AW$7:$BA$7)</f>
        <v>0</v>
      </c>
      <c r="AW31" s="370">
        <f ca="1">SUMPRODUCT(POWER((1+OFFSET('helper calculation'!AW$4:$AZ4,AW3-1,0)),-AW$3:$AZ3-1+AW3),Inputs!AV$48:$AY48,(POWER((1-Inputs!$E$4),AW$3:$AZ3+1-AW3)-POWER((1-Inputs!$E$4*(1+$C$30)),AW$3:$AZ3+1-AW3)),OFFSET('helper calculation'!AX$120:$BA120,AW3-1,0),AX$7:$BA$7)</f>
        <v>0</v>
      </c>
      <c r="AX31" s="370">
        <f ca="1">SUMPRODUCT(POWER((1+OFFSET('helper calculation'!AX$4:$AZ4,AX3-1,0)),-AX$3:$AZ3-1+AX3),Inputs!AW$48:$AY48,(POWER((1-Inputs!$E$4),AX$3:$AZ3+1-AX3)-POWER((1-Inputs!$E$4*(1+$C$30)),AX$3:$AZ3+1-AX3)),OFFSET('helper calculation'!AY$120:$BA120,AX3-1,0),AY$7:$BA$7)</f>
        <v>0</v>
      </c>
      <c r="AY31" s="370">
        <f ca="1">SUMPRODUCT(POWER((1+OFFSET('helper calculation'!AY$4:$AZ4,AY3-1,0)),-AY$3:$AZ3-1+AY3),Inputs!AX$48:$AY48,(POWER((1-Inputs!$E$4),AY$3:$AZ3+1-AY3)-POWER((1-Inputs!$E$4*(1+$C$30)),AY$3:$AZ3+1-AY3)),OFFSET('helper calculation'!AZ$120:$BA120,AY3-1,0),AZ$7:$BA$7)</f>
        <v>0</v>
      </c>
      <c r="AZ31" s="370">
        <f ca="1">SUMPRODUCT(POWER((1+OFFSET('helper calculation'!AZ$4:$AZ4,AZ3-1,0)),-AZ$3:$AZ3-1+AZ3),Inputs!AY$48:$AY48,(POWER((1-Inputs!$E$4),AZ$3:$AZ3+1-AZ3)-POWER((1-Inputs!$E$4*(1+$C$30)),AZ$3:$AZ3+1-AZ3)),OFFSET('helper calculation'!BA$120:$BA120,AZ3-1,0),BA$7:$BA$7)</f>
        <v>0</v>
      </c>
      <c r="BA31" s="370">
        <f ca="1">SUMPRODUCT(POWER((1+OFFSET('helper calculation'!$AZ$4:BA4,BA3-1,0)),-$AZ$3:BA3-1+BA3),Inputs!$AY$48:AZ48,(POWER((1-Inputs!$E$4),$AZ$3:BA3+1-BA3)-POWER((1-Inputs!$E$4*(1+$C$30)),$AZ$3:BA3+1-BA3)),OFFSET('helper calculation'!$BA$120:BB120,BA3-1,0),$BA$7:BB$7)</f>
        <v>0</v>
      </c>
    </row>
    <row r="32" spans="1:53">
      <c r="A32" s="371"/>
      <c r="B32" s="372" t="s">
        <v>497</v>
      </c>
      <c r="C32" s="373"/>
      <c r="D32" s="374">
        <f ca="1">-SUMPRODUCT(POWER((1+OFFSET('helper calculation'!D$4:$AZ4,D3-1,0)),-D$3:$AZ3-1+D3),Inputs!C$60:$AY60,(POWER((1-Inputs!$E$4),D$3:$AZ3+1-D3)-POWER((1-Inputs!$E$4*(1+$C$30)),D$3:$AZ3+1-D3)),OFFSET('helper calculation'!E$120:$BA120,D3-1,0),E$7:$BA$7)</f>
        <v>0</v>
      </c>
      <c r="E32" s="374">
        <f ca="1">-SUMPRODUCT(POWER((1+OFFSET('helper calculation'!E$4:$AZ4,E3-1,0)),-E$3:$AZ3-1+E3),Inputs!D$60:$AY60,(POWER((1-Inputs!$E$4),E$3:$AZ3+1-E3)-POWER((1-Inputs!$E$4*(1+$C$30)),E$3:$AZ3+1-E3)),OFFSET('helper calculation'!F$120:$BA120,E3-1,0),F$7:$BA$7)</f>
        <v>0</v>
      </c>
      <c r="F32" s="374">
        <f ca="1">-SUMPRODUCT(POWER((1+OFFSET('helper calculation'!F$4:$AZ4,F3-1,0)),-F$3:$AZ3-1+F3),Inputs!E$60:$AY60,(POWER((1-Inputs!$E$4),F$3:$AZ3+1-F3)-POWER((1-Inputs!$E$4*(1+$C$30)),F$3:$AZ3+1-F3)),OFFSET('helper calculation'!G$120:$BA120,F3-1,0),G$7:$BA$7)</f>
        <v>0</v>
      </c>
      <c r="G32" s="374">
        <f ca="1">-SUMPRODUCT(POWER((1+OFFSET('helper calculation'!G$4:$AZ4,G3-1,0)),-G$3:$AZ3-1+G3),Inputs!F$60:$AY60,(POWER((1-Inputs!$E$4),G$3:$AZ3+1-G3)-POWER((1-Inputs!$E$4*(1+$C$30)),G$3:$AZ3+1-G3)),OFFSET('helper calculation'!H$120:$BA120,G3-1,0),H$7:$BA$7)</f>
        <v>0</v>
      </c>
      <c r="H32" s="374">
        <f ca="1">-SUMPRODUCT(POWER((1+OFFSET('helper calculation'!H$4:$AZ4,H3-1,0)),-H$3:$AZ3-1+H3),Inputs!G$60:$AY60,(POWER((1-Inputs!$E$4),H$3:$AZ3+1-H3)-POWER((1-Inputs!$E$4*(1+$C$30)),H$3:$AZ3+1-H3)),OFFSET('helper calculation'!I$120:$BA120,H3-1,0),I$7:$BA$7)</f>
        <v>0</v>
      </c>
      <c r="I32" s="374">
        <f ca="1">-SUMPRODUCT(POWER((1+OFFSET('helper calculation'!I$4:$AZ4,I3-1,0)),-I$3:$AZ3-1+I3),Inputs!H$60:$AY60,(POWER((1-Inputs!$E$4),I$3:$AZ3+1-I3)-POWER((1-Inputs!$E$4*(1+$C$30)),I$3:$AZ3+1-I3)),OFFSET('helper calculation'!J$120:$BA120,I3-1,0),J$7:$BA$7)</f>
        <v>0</v>
      </c>
      <c r="J32" s="374">
        <f ca="1">-SUMPRODUCT(POWER((1+OFFSET('helper calculation'!J$4:$AZ4,J3-1,0)),-J$3:$AZ3-1+J3),Inputs!I$60:$AY60,(POWER((1-Inputs!$E$4),J$3:$AZ3+1-J3)-POWER((1-Inputs!$E$4*(1+$C$30)),J$3:$AZ3+1-J3)),OFFSET('helper calculation'!K$120:$BA120,J3-1,0),K$7:$BA$7)</f>
        <v>0</v>
      </c>
      <c r="K32" s="374">
        <f ca="1">-SUMPRODUCT(POWER((1+OFFSET('helper calculation'!K$4:$AZ4,K3-1,0)),-K$3:$AZ3-1+K3),Inputs!J$60:$AY60,(POWER((1-Inputs!$E$4),K$3:$AZ3+1-K3)-POWER((1-Inputs!$E$4*(1+$C$30)),K$3:$AZ3+1-K3)),OFFSET('helper calculation'!L$120:$BA120,K3-1,0),L$7:$BA$7)</f>
        <v>0</v>
      </c>
      <c r="L32" s="374">
        <f ca="1">-SUMPRODUCT(POWER((1+OFFSET('helper calculation'!L$4:$AZ4,L3-1,0)),-L$3:$AZ3-1+L3),Inputs!K$60:$AY60,(POWER((1-Inputs!$E$4),L$3:$AZ3+1-L3)-POWER((1-Inputs!$E$4*(1+$C$30)),L$3:$AZ3+1-L3)),OFFSET('helper calculation'!M$120:$BA120,L3-1,0),M$7:$BA$7)</f>
        <v>0</v>
      </c>
      <c r="M32" s="374">
        <f ca="1">-SUMPRODUCT(POWER((1+OFFSET('helper calculation'!M$4:$AZ4,M3-1,0)),-M$3:$AZ3-1+M3),Inputs!L$60:$AY60,(POWER((1-Inputs!$E$4),M$3:$AZ3+1-M3)-POWER((1-Inputs!$E$4*(1+$C$30)),M$3:$AZ3+1-M3)),OFFSET('helper calculation'!N$120:$BA120,M3-1,0),N$7:$BA$7)</f>
        <v>0</v>
      </c>
      <c r="N32" s="374">
        <f ca="1">-SUMPRODUCT(POWER((1+OFFSET('helper calculation'!N$4:$AZ4,N3-1,0)),-N$3:$AZ3-1+N3),Inputs!M$60:$AY60,(POWER((1-Inputs!$E$4),N$3:$AZ3+1-N3)-POWER((1-Inputs!$E$4*(1+$C$30)),N$3:$AZ3+1-N3)),OFFSET('helper calculation'!O$120:$BA120,N3-1,0),O$7:$BA$7)</f>
        <v>0</v>
      </c>
      <c r="O32" s="374">
        <f ca="1">-SUMPRODUCT(POWER((1+OFFSET('helper calculation'!O$4:$AZ4,O3-1,0)),-O$3:$AZ3-1+O3),Inputs!N$60:$AY60,(POWER((1-Inputs!$E$4),O$3:$AZ3+1-O3)-POWER((1-Inputs!$E$4*(1+$C$30)),O$3:$AZ3+1-O3)),OFFSET('helper calculation'!P$120:$BA120,O3-1,0),P$7:$BA$7)</f>
        <v>0</v>
      </c>
      <c r="P32" s="374">
        <f ca="1">-SUMPRODUCT(POWER((1+OFFSET('helper calculation'!P$4:$AZ4,P3-1,0)),-P$3:$AZ3-1+P3),Inputs!O$60:$AY60,(POWER((1-Inputs!$E$4),P$3:$AZ3+1-P3)-POWER((1-Inputs!$E$4*(1+$C$30)),P$3:$AZ3+1-P3)),OFFSET('helper calculation'!Q$120:$BA120,P3-1,0),Q$7:$BA$7)</f>
        <v>0</v>
      </c>
      <c r="Q32" s="374">
        <f ca="1">-SUMPRODUCT(POWER((1+OFFSET('helper calculation'!Q$4:$AZ4,Q3-1,0)),-Q$3:$AZ3-1+Q3),Inputs!P$60:$AY60,(POWER((1-Inputs!$E$4),Q$3:$AZ3+1-Q3)-POWER((1-Inputs!$E$4*(1+$C$30)),Q$3:$AZ3+1-Q3)),OFFSET('helper calculation'!R$120:$BA120,Q3-1,0),R$7:$BA$7)</f>
        <v>0</v>
      </c>
      <c r="R32" s="374">
        <f ca="1">-SUMPRODUCT(POWER((1+OFFSET('helper calculation'!R$4:$AZ4,R3-1,0)),-R$3:$AZ3-1+R3),Inputs!Q$60:$AY60,(POWER((1-Inputs!$E$4),R$3:$AZ3+1-R3)-POWER((1-Inputs!$E$4*(1+$C$30)),R$3:$AZ3+1-R3)),OFFSET('helper calculation'!S$120:$BA120,R3-1,0),S$7:$BA$7)</f>
        <v>0</v>
      </c>
      <c r="S32" s="374">
        <f ca="1">-SUMPRODUCT(POWER((1+OFFSET('helper calculation'!S$4:$AZ4,S3-1,0)),-S$3:$AZ3-1+S3),Inputs!R$60:$AY60,(POWER((1-Inputs!$E$4),S$3:$AZ3+1-S3)-POWER((1-Inputs!$E$4*(1+$C$30)),S$3:$AZ3+1-S3)),OFFSET('helper calculation'!T$120:$BA120,S3-1,0),T$7:$BA$7)</f>
        <v>0</v>
      </c>
      <c r="T32" s="374">
        <f ca="1">-SUMPRODUCT(POWER((1+OFFSET('helper calculation'!T$4:$AZ4,T3-1,0)),-T$3:$AZ3-1+T3),Inputs!S$60:$AY60,(POWER((1-Inputs!$E$4),T$3:$AZ3+1-T3)-POWER((1-Inputs!$E$4*(1+$C$30)),T$3:$AZ3+1-T3)),OFFSET('helper calculation'!U$120:$BA120,T3-1,0),U$7:$BA$7)</f>
        <v>0</v>
      </c>
      <c r="U32" s="374">
        <f ca="1">-SUMPRODUCT(POWER((1+OFFSET('helper calculation'!U$4:$AZ4,U3-1,0)),-U$3:$AZ3-1+U3),Inputs!T$60:$AY60,(POWER((1-Inputs!$E$4),U$3:$AZ3+1-U3)-POWER((1-Inputs!$E$4*(1+$C$30)),U$3:$AZ3+1-U3)),OFFSET('helper calculation'!V$120:$BA120,U3-1,0),V$7:$BA$7)</f>
        <v>0</v>
      </c>
      <c r="V32" s="374">
        <f ca="1">-SUMPRODUCT(POWER((1+OFFSET('helper calculation'!V$4:$AZ4,V3-1,0)),-V$3:$AZ3-1+V3),Inputs!U$60:$AY60,(POWER((1-Inputs!$E$4),V$3:$AZ3+1-V3)-POWER((1-Inputs!$E$4*(1+$C$30)),V$3:$AZ3+1-V3)),OFFSET('helper calculation'!W$120:$BA120,V3-1,0),W$7:$BA$7)</f>
        <v>0</v>
      </c>
      <c r="W32" s="374">
        <f ca="1">-SUMPRODUCT(POWER((1+OFFSET('helper calculation'!W$4:$AZ4,W3-1,0)),-W$3:$AZ3-1+W3),Inputs!V$60:$AY60,(POWER((1-Inputs!$E$4),W$3:$AZ3+1-W3)-POWER((1-Inputs!$E$4*(1+$C$30)),W$3:$AZ3+1-W3)),OFFSET('helper calculation'!X$120:$BA120,W3-1,0),X$7:$BA$7)</f>
        <v>0</v>
      </c>
      <c r="X32" s="374">
        <f ca="1">-SUMPRODUCT(POWER((1+OFFSET('helper calculation'!X$4:$AZ4,X3-1,0)),-X$3:$AZ3-1+X3),Inputs!W$60:$AY60,(POWER((1-Inputs!$E$4),X$3:$AZ3+1-X3)-POWER((1-Inputs!$E$4*(1+$C$30)),X$3:$AZ3+1-X3)),OFFSET('helper calculation'!Y$120:$BA120,X3-1,0),Y$7:$BA$7)</f>
        <v>0</v>
      </c>
      <c r="Y32" s="374">
        <f ca="1">-SUMPRODUCT(POWER((1+OFFSET('helper calculation'!Y$4:$AZ4,Y3-1,0)),-Y$3:$AZ3-1+Y3),Inputs!X$60:$AY60,(POWER((1-Inputs!$E$4),Y$3:$AZ3+1-Y3)-POWER((1-Inputs!$E$4*(1+$C$30)),Y$3:$AZ3+1-Y3)),OFFSET('helper calculation'!Z$120:$BA120,Y3-1,0),Z$7:$BA$7)</f>
        <v>0</v>
      </c>
      <c r="Z32" s="374">
        <f ca="1">-SUMPRODUCT(POWER((1+OFFSET('helper calculation'!Z$4:$AZ4,Z3-1,0)),-Z$3:$AZ3-1+Z3),Inputs!Y$60:$AY60,(POWER((1-Inputs!$E$4),Z$3:$AZ3+1-Z3)-POWER((1-Inputs!$E$4*(1+$C$30)),Z$3:$AZ3+1-Z3)),OFFSET('helper calculation'!AA$120:$BA120,Z3-1,0),AA$7:$BA$7)</f>
        <v>0</v>
      </c>
      <c r="AA32" s="374">
        <f ca="1">-SUMPRODUCT(POWER((1+OFFSET('helper calculation'!AA$4:$AZ4,AA3-1,0)),-AA$3:$AZ3-1+AA3),Inputs!Z$60:$AY60,(POWER((1-Inputs!$E$4),AA$3:$AZ3+1-AA3)-POWER((1-Inputs!$E$4*(1+$C$30)),AA$3:$AZ3+1-AA3)),OFFSET('helper calculation'!AB$120:$BA120,AA3-1,0),AB$7:$BA$7)</f>
        <v>0</v>
      </c>
      <c r="AB32" s="374">
        <f ca="1">-SUMPRODUCT(POWER((1+OFFSET('helper calculation'!AB$4:$AZ4,AB3-1,0)),-AB$3:$AZ3-1+AB3),Inputs!AA$60:$AY60,(POWER((1-Inputs!$E$4),AB$3:$AZ3+1-AB3)-POWER((1-Inputs!$E$4*(1+$C$30)),AB$3:$AZ3+1-AB3)),OFFSET('helper calculation'!AC$120:$BA120,AB3-1,0),AC$7:$BA$7)</f>
        <v>0</v>
      </c>
      <c r="AC32" s="374">
        <f ca="1">-SUMPRODUCT(POWER((1+OFFSET('helper calculation'!AC$4:$AZ4,AC3-1,0)),-AC$3:$AZ3-1+AC3),Inputs!AB$60:$AY60,(POWER((1-Inputs!$E$4),AC$3:$AZ3+1-AC3)-POWER((1-Inputs!$E$4*(1+$C$30)),AC$3:$AZ3+1-AC3)),OFFSET('helper calculation'!AD$120:$BA120,AC3-1,0),AD$7:$BA$7)</f>
        <v>0</v>
      </c>
      <c r="AD32" s="374">
        <f ca="1">-SUMPRODUCT(POWER((1+OFFSET('helper calculation'!AD$4:$AZ4,AD3-1,0)),-AD$3:$AZ3-1+AD3),Inputs!AC$60:$AY60,(POWER((1-Inputs!$E$4),AD$3:$AZ3+1-AD3)-POWER((1-Inputs!$E$4*(1+$C$30)),AD$3:$AZ3+1-AD3)),OFFSET('helper calculation'!AE$120:$BA120,AD3-1,0),AE$7:$BA$7)</f>
        <v>0</v>
      </c>
      <c r="AE32" s="374">
        <f ca="1">-SUMPRODUCT(POWER((1+OFFSET('helper calculation'!AE$4:$AZ4,AE3-1,0)),-AE$3:$AZ3-1+AE3),Inputs!AD$60:$AY60,(POWER((1-Inputs!$E$4),AE$3:$AZ3+1-AE3)-POWER((1-Inputs!$E$4*(1+$C$30)),AE$3:$AZ3+1-AE3)),OFFSET('helper calculation'!AF$120:$BA120,AE3-1,0),AF$7:$BA$7)</f>
        <v>0</v>
      </c>
      <c r="AF32" s="374">
        <f ca="1">-SUMPRODUCT(POWER((1+OFFSET('helper calculation'!AF$4:$AZ4,AF3-1,0)),-AF$3:$AZ3-1+AF3),Inputs!AE$60:$AY60,(POWER((1-Inputs!$E$4),AF$3:$AZ3+1-AF3)-POWER((1-Inputs!$E$4*(1+$C$30)),AF$3:$AZ3+1-AF3)),OFFSET('helper calculation'!AG$120:$BA120,AF3-1,0),AG$7:$BA$7)</f>
        <v>0</v>
      </c>
      <c r="AG32" s="374">
        <f ca="1">-SUMPRODUCT(POWER((1+OFFSET('helper calculation'!AG$4:$AZ4,AG3-1,0)),-AG$3:$AZ3-1+AG3),Inputs!AF$60:$AY60,(POWER((1-Inputs!$E$4),AG$3:$AZ3+1-AG3)-POWER((1-Inputs!$E$4*(1+$C$30)),AG$3:$AZ3+1-AG3)),OFFSET('helper calculation'!AH$120:$BA120,AG3-1,0),AH$7:$BA$7)</f>
        <v>0</v>
      </c>
      <c r="AH32" s="374">
        <f ca="1">-SUMPRODUCT(POWER((1+OFFSET('helper calculation'!AH$4:$AZ4,AH3-1,0)),-AH$3:$AZ3-1+AH3),Inputs!AG$60:$AY60,(POWER((1-Inputs!$E$4),AH$3:$AZ3+1-AH3)-POWER((1-Inputs!$E$4*(1+$C$30)),AH$3:$AZ3+1-AH3)),OFFSET('helper calculation'!AI$120:$BA120,AH3-1,0),AI$7:$BA$7)</f>
        <v>0</v>
      </c>
      <c r="AI32" s="374">
        <f ca="1">-SUMPRODUCT(POWER((1+OFFSET('helper calculation'!AI$4:$AZ4,AI3-1,0)),-AI$3:$AZ3-1+AI3),Inputs!AH$60:$AY60,(POWER((1-Inputs!$E$4),AI$3:$AZ3+1-AI3)-POWER((1-Inputs!$E$4*(1+$C$30)),AI$3:$AZ3+1-AI3)),OFFSET('helper calculation'!AJ$120:$BA120,AI3-1,0),AJ$7:$BA$7)</f>
        <v>0</v>
      </c>
      <c r="AJ32" s="374">
        <f ca="1">-SUMPRODUCT(POWER((1+OFFSET('helper calculation'!AJ$4:$AZ4,AJ3-1,0)),-AJ$3:$AZ3-1+AJ3),Inputs!AI$60:$AY60,(POWER((1-Inputs!$E$4),AJ$3:$AZ3+1-AJ3)-POWER((1-Inputs!$E$4*(1+$C$30)),AJ$3:$AZ3+1-AJ3)),OFFSET('helper calculation'!AK$120:$BA120,AJ3-1,0),AK$7:$BA$7)</f>
        <v>0</v>
      </c>
      <c r="AK32" s="374">
        <f ca="1">-SUMPRODUCT(POWER((1+OFFSET('helper calculation'!AK$4:$AZ4,AK3-1,0)),-AK$3:$AZ3-1+AK3),Inputs!AJ$60:$AY60,(POWER((1-Inputs!$E$4),AK$3:$AZ3+1-AK3)-POWER((1-Inputs!$E$4*(1+$C$30)),AK$3:$AZ3+1-AK3)),OFFSET('helper calculation'!AL$120:$BA120,AK3-1,0),AL$7:$BA$7)</f>
        <v>0</v>
      </c>
      <c r="AL32" s="374">
        <f ca="1">-SUMPRODUCT(POWER((1+OFFSET('helper calculation'!AL$4:$AZ4,AL3-1,0)),-AL$3:$AZ3-1+AL3),Inputs!AK$60:$AY60,(POWER((1-Inputs!$E$4),AL$3:$AZ3+1-AL3)-POWER((1-Inputs!$E$4*(1+$C$30)),AL$3:$AZ3+1-AL3)),OFFSET('helper calculation'!AM$120:$BA120,AL3-1,0),AM$7:$BA$7)</f>
        <v>0</v>
      </c>
      <c r="AM32" s="374">
        <f ca="1">-SUMPRODUCT(POWER((1+OFFSET('helper calculation'!AM$4:$AZ4,AM3-1,0)),-AM$3:$AZ3-1+AM3),Inputs!AL$60:$AY60,(POWER((1-Inputs!$E$4),AM$3:$AZ3+1-AM3)-POWER((1-Inputs!$E$4*(1+$C$30)),AM$3:$AZ3+1-AM3)),OFFSET('helper calculation'!AN$120:$BA120,AM3-1,0),AN$7:$BA$7)</f>
        <v>0</v>
      </c>
      <c r="AN32" s="374">
        <f ca="1">-SUMPRODUCT(POWER((1+OFFSET('helper calculation'!AN$4:$AZ4,AN3-1,0)),-AN$3:$AZ3-1+AN3),Inputs!AM$60:$AY60,(POWER((1-Inputs!$E$4),AN$3:$AZ3+1-AN3)-POWER((1-Inputs!$E$4*(1+$C$30)),AN$3:$AZ3+1-AN3)),OFFSET('helper calculation'!AO$120:$BA120,AN3-1,0),AO$7:$BA$7)</f>
        <v>0</v>
      </c>
      <c r="AO32" s="374">
        <f ca="1">-SUMPRODUCT(POWER((1+OFFSET('helper calculation'!AO$4:$AZ4,AO3-1,0)),-AO$3:$AZ3-1+AO3),Inputs!AN$60:$AY60,(POWER((1-Inputs!$E$4),AO$3:$AZ3+1-AO3)-POWER((1-Inputs!$E$4*(1+$C$30)),AO$3:$AZ3+1-AO3)),OFFSET('helper calculation'!AP$120:$BA120,AO3-1,0),AP$7:$BA$7)</f>
        <v>0</v>
      </c>
      <c r="AP32" s="374">
        <f ca="1">-SUMPRODUCT(POWER((1+OFFSET('helper calculation'!AP$4:$AZ4,AP3-1,0)),-AP$3:$AZ3-1+AP3),Inputs!AO$60:$AY60,(POWER((1-Inputs!$E$4),AP$3:$AZ3+1-AP3)-POWER((1-Inputs!$E$4*(1+$C$30)),AP$3:$AZ3+1-AP3)),OFFSET('helper calculation'!AQ$120:$BA120,AP3-1,0),AQ$7:$BA$7)</f>
        <v>0</v>
      </c>
      <c r="AQ32" s="374">
        <f ca="1">-SUMPRODUCT(POWER((1+OFFSET('helper calculation'!AQ$4:$AZ4,AQ3-1,0)),-AQ$3:$AZ3-1+AQ3),Inputs!AP$60:$AY60,(POWER((1-Inputs!$E$4),AQ$3:$AZ3+1-AQ3)-POWER((1-Inputs!$E$4*(1+$C$30)),AQ$3:$AZ3+1-AQ3)),OFFSET('helper calculation'!AR$120:$BA120,AQ3-1,0),AR$7:$BA$7)</f>
        <v>0</v>
      </c>
      <c r="AR32" s="374">
        <f ca="1">-SUMPRODUCT(POWER((1+OFFSET('helper calculation'!AR$4:$AZ4,AR3-1,0)),-AR$3:$AZ3-1+AR3),Inputs!AQ$60:$AY60,(POWER((1-Inputs!$E$4),AR$3:$AZ3+1-AR3)-POWER((1-Inputs!$E$4*(1+$C$30)),AR$3:$AZ3+1-AR3)),OFFSET('helper calculation'!AS$120:$BA120,AR3-1,0),AS$7:$BA$7)</f>
        <v>0</v>
      </c>
      <c r="AS32" s="374">
        <f ca="1">-SUMPRODUCT(POWER((1+OFFSET('helper calculation'!AS$4:$AZ4,AS3-1,0)),-AS$3:$AZ3-1+AS3),Inputs!AR$60:$AY60,(POWER((1-Inputs!$E$4),AS$3:$AZ3+1-AS3)-POWER((1-Inputs!$E$4*(1+$C$30)),AS$3:$AZ3+1-AS3)),OFFSET('helper calculation'!AT$120:$BA120,AS3-1,0),AT$7:$BA$7)</f>
        <v>0</v>
      </c>
      <c r="AT32" s="374">
        <f ca="1">-SUMPRODUCT(POWER((1+OFFSET('helper calculation'!AT$4:$AZ4,AT3-1,0)),-AT$3:$AZ3-1+AT3),Inputs!AS$60:$AY60,(POWER((1-Inputs!$E$4),AT$3:$AZ3+1-AT3)-POWER((1-Inputs!$E$4*(1+$C$30)),AT$3:$AZ3+1-AT3)),OFFSET('helper calculation'!AU$120:$BA120,AT3-1,0),AU$7:$BA$7)</f>
        <v>0</v>
      </c>
      <c r="AU32" s="374">
        <f ca="1">-SUMPRODUCT(POWER((1+OFFSET('helper calculation'!AU$4:$AZ4,AU3-1,0)),-AU$3:$AZ3-1+AU3),Inputs!AT$60:$AY60,(POWER((1-Inputs!$E$4),AU$3:$AZ3+1-AU3)-POWER((1-Inputs!$E$4*(1+$C$30)),AU$3:$AZ3+1-AU3)),OFFSET('helper calculation'!AV$120:$BA120,AU3-1,0),AV$7:$BA$7)</f>
        <v>0</v>
      </c>
      <c r="AV32" s="374">
        <f ca="1">-SUMPRODUCT(POWER((1+OFFSET('helper calculation'!AV$4:$AZ4,AV3-1,0)),-AV$3:$AZ3-1+AV3),Inputs!AU$60:$AY60,(POWER((1-Inputs!$E$4),AV$3:$AZ3+1-AV3)-POWER((1-Inputs!$E$4*(1+$C$30)),AV$3:$AZ3+1-AV3)),OFFSET('helper calculation'!AW$120:$BA120,AV3-1,0),AW$7:$BA$7)</f>
        <v>0</v>
      </c>
      <c r="AW32" s="374">
        <f ca="1">-SUMPRODUCT(POWER((1+OFFSET('helper calculation'!AW$4:$AZ4,AW3-1,0)),-AW$3:$AZ3-1+AW3),Inputs!AV$60:$AY60,(POWER((1-Inputs!$E$4),AW$3:$AZ3+1-AW3)-POWER((1-Inputs!$E$4*(1+$C$30)),AW$3:$AZ3+1-AW3)),OFFSET('helper calculation'!AX$120:$BA120,AW3-1,0),AX$7:$BA$7)</f>
        <v>0</v>
      </c>
      <c r="AX32" s="374">
        <f ca="1">-SUMPRODUCT(POWER((1+OFFSET('helper calculation'!AX$4:$AZ4,AX3-1,0)),-AX$3:$AZ3-1+AX3),Inputs!AW$60:$AY60,(POWER((1-Inputs!$E$4),AX$3:$AZ3+1-AX3)-POWER((1-Inputs!$E$4*(1+$C$30)),AX$3:$AZ3+1-AX3)),OFFSET('helper calculation'!AY$120:$BA120,AX3-1,0),AY$7:$BA$7)</f>
        <v>0</v>
      </c>
      <c r="AY32" s="374">
        <f ca="1">-SUMPRODUCT(POWER((1+OFFSET('helper calculation'!AY$4:$AZ4,AY3-1,0)),-AY$3:$AZ3-1+AY3),Inputs!AX$60:$AY60,(POWER((1-Inputs!$E$4),AY$3:$AZ3+1-AY3)-POWER((1-Inputs!$E$4*(1+$C$30)),AY$3:$AZ3+1-AY3)),OFFSET('helper calculation'!AZ$120:$BA120,AY3-1,0),AZ$7:$BA$7)</f>
        <v>0</v>
      </c>
      <c r="AZ32" s="374">
        <f ca="1">-SUMPRODUCT(POWER((1+OFFSET('helper calculation'!AZ$4:$AZ4,AZ3-1,0)),-AZ$3:$AZ3-1+AZ3),Inputs!AY$60:$AY60,(POWER((1-Inputs!$E$4),AZ$3:$AZ3+1-AZ3)-POWER((1-Inputs!$E$4*(1+$C$30)),AZ$3:$AZ3+1-AZ3)),OFFSET('helper calculation'!BA$120:$BA120,AZ3-1,0),BA$7:$BA$7)</f>
        <v>0</v>
      </c>
      <c r="BA32" s="374">
        <f ca="1">-SUMPRODUCT(POWER((1+OFFSET('helper calculation'!$AZ$4:BA4,BA3-1,0)),-$AZ$3:BA3-1+BA3),Inputs!$AY$60:AZ60,(POWER((1-Inputs!$E$4),$AZ$3:BA3+1-BA3)-POWER((1-Inputs!$E$4*(1+$C$30)),$AZ$3:BA3+1-BA3)),OFFSET('helper calculation'!$BA$120:BB120,BA3-1,0),$BA$7:BB$7)</f>
        <v>0</v>
      </c>
    </row>
    <row r="33" spans="1:53">
      <c r="A33" s="371"/>
      <c r="B33" s="372" t="s">
        <v>498</v>
      </c>
      <c r="C33" s="373"/>
      <c r="D33" s="374">
        <f ca="1">SUMPRODUCT(POWER((1+OFFSET('helper calculation'!D$4:$AZ4,D3-1,0)),-D$3:$AZ3-1+D3),Inputs!C$53:$AY53,(POWER((1-Inputs!$E$4),D$3:$AZ3+1-D3)-POWER((1-Inputs!$E$4*(1+$C$30)),D$3:$AZ3+1-D3)),OFFSET('helper calculation'!E$120:$BA120,D3-1,0),E$7:$BA$7)</f>
        <v>0</v>
      </c>
      <c r="E33" s="374">
        <f ca="1">SUMPRODUCT(POWER((1+OFFSET('helper calculation'!E$4:$AZ4,E3-1,0)),-E$3:$AZ3-1+E3),Inputs!D$53:$AY53,(POWER((1-Inputs!$E$4),E$3:$AZ3+1-E3)-POWER((1-Inputs!$E$4*(1+$C$30)),E$3:$AZ3+1-E3)),OFFSET('helper calculation'!F$120:$BA120,E3-1,0),F$7:$BA$7)</f>
        <v>0</v>
      </c>
      <c r="F33" s="374">
        <f ca="1">SUMPRODUCT(POWER((1+OFFSET('helper calculation'!F$4:$AZ4,F3-1,0)),-F$3:$AZ3-1+F3),Inputs!E$53:$AY53,(POWER((1-Inputs!$E$4),F$3:$AZ3+1-F3)-POWER((1-Inputs!$E$4*(1+$C$30)),F$3:$AZ3+1-F3)),OFFSET('helper calculation'!G$120:$BA120,F3-1,0),G$7:$BA$7)</f>
        <v>0</v>
      </c>
      <c r="G33" s="374">
        <f ca="1">SUMPRODUCT(POWER((1+OFFSET('helper calculation'!G$4:$AZ4,G3-1,0)),-G$3:$AZ3-1+G3),Inputs!F$53:$AY53,(POWER((1-Inputs!$E$4),G$3:$AZ3+1-G3)-POWER((1-Inputs!$E$4*(1+$C$30)),G$3:$AZ3+1-G3)),OFFSET('helper calculation'!H$120:$BA120,G3-1,0),H$7:$BA$7)</f>
        <v>0</v>
      </c>
      <c r="H33" s="374">
        <f ca="1">SUMPRODUCT(POWER((1+OFFSET('helper calculation'!H$4:$AZ4,H3-1,0)),-H$3:$AZ3-1+H3),Inputs!G$53:$AY53,(POWER((1-Inputs!$E$4),H$3:$AZ3+1-H3)-POWER((1-Inputs!$E$4*(1+$C$30)),H$3:$AZ3+1-H3)),OFFSET('helper calculation'!I$120:$BA120,H3-1,0),I$7:$BA$7)</f>
        <v>0</v>
      </c>
      <c r="I33" s="374">
        <f ca="1">SUMPRODUCT(POWER((1+OFFSET('helper calculation'!I$4:$AZ4,I3-1,0)),-I$3:$AZ3-1+I3),Inputs!H$53:$AY53,(POWER((1-Inputs!$E$4),I$3:$AZ3+1-I3)-POWER((1-Inputs!$E$4*(1+$C$30)),I$3:$AZ3+1-I3)),OFFSET('helper calculation'!J$120:$BA120,I3-1,0),J$7:$BA$7)</f>
        <v>0</v>
      </c>
      <c r="J33" s="374">
        <f ca="1">SUMPRODUCT(POWER((1+OFFSET('helper calculation'!J$4:$AZ4,J3-1,0)),-J$3:$AZ3-1+J3),Inputs!I$53:$AY53,(POWER((1-Inputs!$E$4),J$3:$AZ3+1-J3)-POWER((1-Inputs!$E$4*(1+$C$30)),J$3:$AZ3+1-J3)),OFFSET('helper calculation'!K$120:$BA120,J3-1,0),K$7:$BA$7)</f>
        <v>0</v>
      </c>
      <c r="K33" s="374">
        <f ca="1">SUMPRODUCT(POWER((1+OFFSET('helper calculation'!K$4:$AZ4,K3-1,0)),-K$3:$AZ3-1+K3),Inputs!J$53:$AY53,(POWER((1-Inputs!$E$4),K$3:$AZ3+1-K3)-POWER((1-Inputs!$E$4*(1+$C$30)),K$3:$AZ3+1-K3)),OFFSET('helper calculation'!L$120:$BA120,K3-1,0),L$7:$BA$7)</f>
        <v>0</v>
      </c>
      <c r="L33" s="374">
        <f ca="1">SUMPRODUCT(POWER((1+OFFSET('helper calculation'!L$4:$AZ4,L3-1,0)),-L$3:$AZ3-1+L3),Inputs!K$53:$AY53,(POWER((1-Inputs!$E$4),L$3:$AZ3+1-L3)-POWER((1-Inputs!$E$4*(1+$C$30)),L$3:$AZ3+1-L3)),OFFSET('helper calculation'!M$120:$BA120,L3-1,0),M$7:$BA$7)</f>
        <v>0</v>
      </c>
      <c r="M33" s="374">
        <f ca="1">SUMPRODUCT(POWER((1+OFFSET('helper calculation'!M$4:$AZ4,M3-1,0)),-M$3:$AZ3-1+M3),Inputs!L$53:$AY53,(POWER((1-Inputs!$E$4),M$3:$AZ3+1-M3)-POWER((1-Inputs!$E$4*(1+$C$30)),M$3:$AZ3+1-M3)),OFFSET('helper calculation'!N$120:$BA120,M3-1,0),N$7:$BA$7)</f>
        <v>0</v>
      </c>
      <c r="N33" s="374">
        <f ca="1">SUMPRODUCT(POWER((1+OFFSET('helper calculation'!N$4:$AZ4,N3-1,0)),-N$3:$AZ3-1+N3),Inputs!M$53:$AY53,(POWER((1-Inputs!$E$4),N$3:$AZ3+1-N3)-POWER((1-Inputs!$E$4*(1+$C$30)),N$3:$AZ3+1-N3)),OFFSET('helper calculation'!O$120:$BA120,N3-1,0),O$7:$BA$7)</f>
        <v>0</v>
      </c>
      <c r="O33" s="374">
        <f ca="1">SUMPRODUCT(POWER((1+OFFSET('helper calculation'!O$4:$AZ4,O3-1,0)),-O$3:$AZ3-1+O3),Inputs!N$53:$AY53,(POWER((1-Inputs!$E$4),O$3:$AZ3+1-O3)-POWER((1-Inputs!$E$4*(1+$C$30)),O$3:$AZ3+1-O3)),OFFSET('helper calculation'!P$120:$BA120,O3-1,0),P$7:$BA$7)</f>
        <v>0</v>
      </c>
      <c r="P33" s="374">
        <f ca="1">SUMPRODUCT(POWER((1+OFFSET('helper calculation'!P$4:$AZ4,P3-1,0)),-P$3:$AZ3-1+P3),Inputs!O$53:$AY53,(POWER((1-Inputs!$E$4),P$3:$AZ3+1-P3)-POWER((1-Inputs!$E$4*(1+$C$30)),P$3:$AZ3+1-P3)),OFFSET('helper calculation'!Q$120:$BA120,P3-1,0),Q$7:$BA$7)</f>
        <v>0</v>
      </c>
      <c r="Q33" s="374">
        <f ca="1">SUMPRODUCT(POWER((1+OFFSET('helper calculation'!Q$4:$AZ4,Q3-1,0)),-Q$3:$AZ3-1+Q3),Inputs!P$53:$AY53,(POWER((1-Inputs!$E$4),Q$3:$AZ3+1-Q3)-POWER((1-Inputs!$E$4*(1+$C$30)),Q$3:$AZ3+1-Q3)),OFFSET('helper calculation'!R$120:$BA120,Q3-1,0),R$7:$BA$7)</f>
        <v>0</v>
      </c>
      <c r="R33" s="374">
        <f ca="1">SUMPRODUCT(POWER((1+OFFSET('helper calculation'!R$4:$AZ4,R3-1,0)),-R$3:$AZ3-1+R3),Inputs!Q$53:$AY53,(POWER((1-Inputs!$E$4),R$3:$AZ3+1-R3)-POWER((1-Inputs!$E$4*(1+$C$30)),R$3:$AZ3+1-R3)),OFFSET('helper calculation'!S$120:$BA120,R3-1,0),S$7:$BA$7)</f>
        <v>0</v>
      </c>
      <c r="S33" s="374">
        <f ca="1">SUMPRODUCT(POWER((1+OFFSET('helper calculation'!S$4:$AZ4,S3-1,0)),-S$3:$AZ3-1+S3),Inputs!R$53:$AY53,(POWER((1-Inputs!$E$4),S$3:$AZ3+1-S3)-POWER((1-Inputs!$E$4*(1+$C$30)),S$3:$AZ3+1-S3)),OFFSET('helper calculation'!T$120:$BA120,S3-1,0),T$7:$BA$7)</f>
        <v>0</v>
      </c>
      <c r="T33" s="374">
        <f ca="1">SUMPRODUCT(POWER((1+OFFSET('helper calculation'!T$4:$AZ4,T3-1,0)),-T$3:$AZ3-1+T3),Inputs!S$53:$AY53,(POWER((1-Inputs!$E$4),T$3:$AZ3+1-T3)-POWER((1-Inputs!$E$4*(1+$C$30)),T$3:$AZ3+1-T3)),OFFSET('helper calculation'!U$120:$BA120,T3-1,0),U$7:$BA$7)</f>
        <v>0</v>
      </c>
      <c r="U33" s="374">
        <f ca="1">SUMPRODUCT(POWER((1+OFFSET('helper calculation'!U$4:$AZ4,U3-1,0)),-U$3:$AZ3-1+U3),Inputs!T$53:$AY53,(POWER((1-Inputs!$E$4),U$3:$AZ3+1-U3)-POWER((1-Inputs!$E$4*(1+$C$30)),U$3:$AZ3+1-U3)),OFFSET('helper calculation'!V$120:$BA120,U3-1,0),V$7:$BA$7)</f>
        <v>0</v>
      </c>
      <c r="V33" s="374">
        <f ca="1">SUMPRODUCT(POWER((1+OFFSET('helper calculation'!V$4:$AZ4,V3-1,0)),-V$3:$AZ3-1+V3),Inputs!U$53:$AY53,(POWER((1-Inputs!$E$4),V$3:$AZ3+1-V3)-POWER((1-Inputs!$E$4*(1+$C$30)),V$3:$AZ3+1-V3)),OFFSET('helper calculation'!W$120:$BA120,V3-1,0),W$7:$BA$7)</f>
        <v>0</v>
      </c>
      <c r="W33" s="374">
        <f ca="1">SUMPRODUCT(POWER((1+OFFSET('helper calculation'!W$4:$AZ4,W3-1,0)),-W$3:$AZ3-1+W3),Inputs!V$53:$AY53,(POWER((1-Inputs!$E$4),W$3:$AZ3+1-W3)-POWER((1-Inputs!$E$4*(1+$C$30)),W$3:$AZ3+1-W3)),OFFSET('helper calculation'!X$120:$BA120,W3-1,0),X$7:$BA$7)</f>
        <v>0</v>
      </c>
      <c r="X33" s="374">
        <f ca="1">SUMPRODUCT(POWER((1+OFFSET('helper calculation'!X$4:$AZ4,X3-1,0)),-X$3:$AZ3-1+X3),Inputs!W$53:$AY53,(POWER((1-Inputs!$E$4),X$3:$AZ3+1-X3)-POWER((1-Inputs!$E$4*(1+$C$30)),X$3:$AZ3+1-X3)),OFFSET('helper calculation'!Y$120:$BA120,X3-1,0),Y$7:$BA$7)</f>
        <v>0</v>
      </c>
      <c r="Y33" s="374">
        <f ca="1">SUMPRODUCT(POWER((1+OFFSET('helper calculation'!Y$4:$AZ4,Y3-1,0)),-Y$3:$AZ3-1+Y3),Inputs!X$53:$AY53,(POWER((1-Inputs!$E$4),Y$3:$AZ3+1-Y3)-POWER((1-Inputs!$E$4*(1+$C$30)),Y$3:$AZ3+1-Y3)),OFFSET('helper calculation'!Z$120:$BA120,Y3-1,0),Z$7:$BA$7)</f>
        <v>0</v>
      </c>
      <c r="Z33" s="374">
        <f ca="1">SUMPRODUCT(POWER((1+OFFSET('helper calculation'!Z$4:$AZ4,Z3-1,0)),-Z$3:$AZ3-1+Z3),Inputs!Y$53:$AY53,(POWER((1-Inputs!$E$4),Z$3:$AZ3+1-Z3)-POWER((1-Inputs!$E$4*(1+$C$30)),Z$3:$AZ3+1-Z3)),OFFSET('helper calculation'!AA$120:$BA120,Z3-1,0),AA$7:$BA$7)</f>
        <v>0</v>
      </c>
      <c r="AA33" s="374">
        <f ca="1">SUMPRODUCT(POWER((1+OFFSET('helper calculation'!AA$4:$AZ4,AA3-1,0)),-AA$3:$AZ3-1+AA3),Inputs!Z$53:$AY53,(POWER((1-Inputs!$E$4),AA$3:$AZ3+1-AA3)-POWER((1-Inputs!$E$4*(1+$C$30)),AA$3:$AZ3+1-AA3)),OFFSET('helper calculation'!AB$120:$BA120,AA3-1,0),AB$7:$BA$7)</f>
        <v>0</v>
      </c>
      <c r="AB33" s="374">
        <f ca="1">SUMPRODUCT(POWER((1+OFFSET('helper calculation'!AB$4:$AZ4,AB3-1,0)),-AB$3:$AZ3-1+AB3),Inputs!AA$53:$AY53,(POWER((1-Inputs!$E$4),AB$3:$AZ3+1-AB3)-POWER((1-Inputs!$E$4*(1+$C$30)),AB$3:$AZ3+1-AB3)),OFFSET('helper calculation'!AC$120:$BA120,AB3-1,0),AC$7:$BA$7)</f>
        <v>0</v>
      </c>
      <c r="AC33" s="374">
        <f ca="1">SUMPRODUCT(POWER((1+OFFSET('helper calculation'!AC$4:$AZ4,AC3-1,0)),-AC$3:$AZ3-1+AC3),Inputs!AB$53:$AY53,(POWER((1-Inputs!$E$4),AC$3:$AZ3+1-AC3)-POWER((1-Inputs!$E$4*(1+$C$30)),AC$3:$AZ3+1-AC3)),OFFSET('helper calculation'!AD$120:$BA120,AC3-1,0),AD$7:$BA$7)</f>
        <v>0</v>
      </c>
      <c r="AD33" s="374">
        <f ca="1">SUMPRODUCT(POWER((1+OFFSET('helper calculation'!AD$4:$AZ4,AD3-1,0)),-AD$3:$AZ3-1+AD3),Inputs!AC$53:$AY53,(POWER((1-Inputs!$E$4),AD$3:$AZ3+1-AD3)-POWER((1-Inputs!$E$4*(1+$C$30)),AD$3:$AZ3+1-AD3)),OFFSET('helper calculation'!AE$120:$BA120,AD3-1,0),AE$7:$BA$7)</f>
        <v>0</v>
      </c>
      <c r="AE33" s="374">
        <f ca="1">SUMPRODUCT(POWER((1+OFFSET('helper calculation'!AE$4:$AZ4,AE3-1,0)),-AE$3:$AZ3-1+AE3),Inputs!AD$53:$AY53,(POWER((1-Inputs!$E$4),AE$3:$AZ3+1-AE3)-POWER((1-Inputs!$E$4*(1+$C$30)),AE$3:$AZ3+1-AE3)),OFFSET('helper calculation'!AF$120:$BA120,AE3-1,0),AF$7:$BA$7)</f>
        <v>0</v>
      </c>
      <c r="AF33" s="374">
        <f ca="1">SUMPRODUCT(POWER((1+OFFSET('helper calculation'!AF$4:$AZ4,AF3-1,0)),-AF$3:$AZ3-1+AF3),Inputs!AE$53:$AY53,(POWER((1-Inputs!$E$4),AF$3:$AZ3+1-AF3)-POWER((1-Inputs!$E$4*(1+$C$30)),AF$3:$AZ3+1-AF3)),OFFSET('helper calculation'!AG$120:$BA120,AF3-1,0),AG$7:$BA$7)</f>
        <v>0</v>
      </c>
      <c r="AG33" s="374">
        <f ca="1">SUMPRODUCT(POWER((1+OFFSET('helper calculation'!AG$4:$AZ4,AG3-1,0)),-AG$3:$AZ3-1+AG3),Inputs!AF$53:$AY53,(POWER((1-Inputs!$E$4),AG$3:$AZ3+1-AG3)-POWER((1-Inputs!$E$4*(1+$C$30)),AG$3:$AZ3+1-AG3)),OFFSET('helper calculation'!AH$120:$BA120,AG3-1,0),AH$7:$BA$7)</f>
        <v>0</v>
      </c>
      <c r="AH33" s="374">
        <f ca="1">SUMPRODUCT(POWER((1+OFFSET('helper calculation'!AH$4:$AZ4,AH3-1,0)),-AH$3:$AZ3-1+AH3),Inputs!AG$53:$AY53,(POWER((1-Inputs!$E$4),AH$3:$AZ3+1-AH3)-POWER((1-Inputs!$E$4*(1+$C$30)),AH$3:$AZ3+1-AH3)),OFFSET('helper calculation'!AI$120:$BA120,AH3-1,0),AI$7:$BA$7)</f>
        <v>0</v>
      </c>
      <c r="AI33" s="374">
        <f ca="1">SUMPRODUCT(POWER((1+OFFSET('helper calculation'!AI$4:$AZ4,AI3-1,0)),-AI$3:$AZ3-1+AI3),Inputs!AH$53:$AY53,(POWER((1-Inputs!$E$4),AI$3:$AZ3+1-AI3)-POWER((1-Inputs!$E$4*(1+$C$30)),AI$3:$AZ3+1-AI3)),OFFSET('helper calculation'!AJ$120:$BA120,AI3-1,0),AJ$7:$BA$7)</f>
        <v>0</v>
      </c>
      <c r="AJ33" s="374">
        <f ca="1">SUMPRODUCT(POWER((1+OFFSET('helper calculation'!AJ$4:$AZ4,AJ3-1,0)),-AJ$3:$AZ3-1+AJ3),Inputs!AI$53:$AY53,(POWER((1-Inputs!$E$4),AJ$3:$AZ3+1-AJ3)-POWER((1-Inputs!$E$4*(1+$C$30)),AJ$3:$AZ3+1-AJ3)),OFFSET('helper calculation'!AK$120:$BA120,AJ3-1,0),AK$7:$BA$7)</f>
        <v>0</v>
      </c>
      <c r="AK33" s="374">
        <f ca="1">SUMPRODUCT(POWER((1+OFFSET('helper calculation'!AK$4:$AZ4,AK3-1,0)),-AK$3:$AZ3-1+AK3),Inputs!AJ$53:$AY53,(POWER((1-Inputs!$E$4),AK$3:$AZ3+1-AK3)-POWER((1-Inputs!$E$4*(1+$C$30)),AK$3:$AZ3+1-AK3)),OFFSET('helper calculation'!AL$120:$BA120,AK3-1,0),AL$7:$BA$7)</f>
        <v>0</v>
      </c>
      <c r="AL33" s="374">
        <f ca="1">SUMPRODUCT(POWER((1+OFFSET('helper calculation'!AL$4:$AZ4,AL3-1,0)),-AL$3:$AZ3-1+AL3),Inputs!AK$53:$AY53,(POWER((1-Inputs!$E$4),AL$3:$AZ3+1-AL3)-POWER((1-Inputs!$E$4*(1+$C$30)),AL$3:$AZ3+1-AL3)),OFFSET('helper calculation'!AM$120:$BA120,AL3-1,0),AM$7:$BA$7)</f>
        <v>0</v>
      </c>
      <c r="AM33" s="374">
        <f ca="1">SUMPRODUCT(POWER((1+OFFSET('helper calculation'!AM$4:$AZ4,AM3-1,0)),-AM$3:$AZ3-1+AM3),Inputs!AL$53:$AY53,(POWER((1-Inputs!$E$4),AM$3:$AZ3+1-AM3)-POWER((1-Inputs!$E$4*(1+$C$30)),AM$3:$AZ3+1-AM3)),OFFSET('helper calculation'!AN$120:$BA120,AM3-1,0),AN$7:$BA$7)</f>
        <v>0</v>
      </c>
      <c r="AN33" s="374">
        <f ca="1">SUMPRODUCT(POWER((1+OFFSET('helper calculation'!AN$4:$AZ4,AN3-1,0)),-AN$3:$AZ3-1+AN3),Inputs!AM$53:$AY53,(POWER((1-Inputs!$E$4),AN$3:$AZ3+1-AN3)-POWER((1-Inputs!$E$4*(1+$C$30)),AN$3:$AZ3+1-AN3)),OFFSET('helper calculation'!AO$120:$BA120,AN3-1,0),AO$7:$BA$7)</f>
        <v>0</v>
      </c>
      <c r="AO33" s="374">
        <f ca="1">SUMPRODUCT(POWER((1+OFFSET('helper calculation'!AO$4:$AZ4,AO3-1,0)),-AO$3:$AZ3-1+AO3),Inputs!AN$53:$AY53,(POWER((1-Inputs!$E$4),AO$3:$AZ3+1-AO3)-POWER((1-Inputs!$E$4*(1+$C$30)),AO$3:$AZ3+1-AO3)),OFFSET('helper calculation'!AP$120:$BA120,AO3-1,0),AP$7:$BA$7)</f>
        <v>0</v>
      </c>
      <c r="AP33" s="374">
        <f ca="1">SUMPRODUCT(POWER((1+OFFSET('helper calculation'!AP$4:$AZ4,AP3-1,0)),-AP$3:$AZ3-1+AP3),Inputs!AO$53:$AY53,(POWER((1-Inputs!$E$4),AP$3:$AZ3+1-AP3)-POWER((1-Inputs!$E$4*(1+$C$30)),AP$3:$AZ3+1-AP3)),OFFSET('helper calculation'!AQ$120:$BA120,AP3-1,0),AQ$7:$BA$7)</f>
        <v>0</v>
      </c>
      <c r="AQ33" s="374">
        <f ca="1">SUMPRODUCT(POWER((1+OFFSET('helper calculation'!AQ$4:$AZ4,AQ3-1,0)),-AQ$3:$AZ3-1+AQ3),Inputs!AP$53:$AY53,(POWER((1-Inputs!$E$4),AQ$3:$AZ3+1-AQ3)-POWER((1-Inputs!$E$4*(1+$C$30)),AQ$3:$AZ3+1-AQ3)),OFFSET('helper calculation'!AR$120:$BA120,AQ3-1,0),AR$7:$BA$7)</f>
        <v>0</v>
      </c>
      <c r="AR33" s="374">
        <f ca="1">SUMPRODUCT(POWER((1+OFFSET('helper calculation'!AR$4:$AZ4,AR3-1,0)),-AR$3:$AZ3-1+AR3),Inputs!AQ$53:$AY53,(POWER((1-Inputs!$E$4),AR$3:$AZ3+1-AR3)-POWER((1-Inputs!$E$4*(1+$C$30)),AR$3:$AZ3+1-AR3)),OFFSET('helper calculation'!AS$120:$BA120,AR3-1,0),AS$7:$BA$7)</f>
        <v>0</v>
      </c>
      <c r="AS33" s="374">
        <f ca="1">SUMPRODUCT(POWER((1+OFFSET('helper calculation'!AS$4:$AZ4,AS3-1,0)),-AS$3:$AZ3-1+AS3),Inputs!AR$53:$AY53,(POWER((1-Inputs!$E$4),AS$3:$AZ3+1-AS3)-POWER((1-Inputs!$E$4*(1+$C$30)),AS$3:$AZ3+1-AS3)),OFFSET('helper calculation'!AT$120:$BA120,AS3-1,0),AT$7:$BA$7)</f>
        <v>0</v>
      </c>
      <c r="AT33" s="374">
        <f ca="1">SUMPRODUCT(POWER((1+OFFSET('helper calculation'!AT$4:$AZ4,AT3-1,0)),-AT$3:$AZ3-1+AT3),Inputs!AS$53:$AY53,(POWER((1-Inputs!$E$4),AT$3:$AZ3+1-AT3)-POWER((1-Inputs!$E$4*(1+$C$30)),AT$3:$AZ3+1-AT3)),OFFSET('helper calculation'!AU$120:$BA120,AT3-1,0),AU$7:$BA$7)</f>
        <v>0</v>
      </c>
      <c r="AU33" s="374">
        <f ca="1">SUMPRODUCT(POWER((1+OFFSET('helper calculation'!AU$4:$AZ4,AU3-1,0)),-AU$3:$AZ3-1+AU3),Inputs!AT$53:$AY53,(POWER((1-Inputs!$E$4),AU$3:$AZ3+1-AU3)-POWER((1-Inputs!$E$4*(1+$C$30)),AU$3:$AZ3+1-AU3)),OFFSET('helper calculation'!AV$120:$BA120,AU3-1,0),AV$7:$BA$7)</f>
        <v>0</v>
      </c>
      <c r="AV33" s="374">
        <f ca="1">SUMPRODUCT(POWER((1+OFFSET('helper calculation'!AV$4:$AZ4,AV3-1,0)),-AV$3:$AZ3-1+AV3),Inputs!AU$53:$AY53,(POWER((1-Inputs!$E$4),AV$3:$AZ3+1-AV3)-POWER((1-Inputs!$E$4*(1+$C$30)),AV$3:$AZ3+1-AV3)),OFFSET('helper calculation'!AW$120:$BA120,AV3-1,0),AW$7:$BA$7)</f>
        <v>0</v>
      </c>
      <c r="AW33" s="374">
        <f ca="1">SUMPRODUCT(POWER((1+OFFSET('helper calculation'!AW$4:$AZ4,AW3-1,0)),-AW$3:$AZ3-1+AW3),Inputs!AV$53:$AY53,(POWER((1-Inputs!$E$4),AW$3:$AZ3+1-AW3)-POWER((1-Inputs!$E$4*(1+$C$30)),AW$3:$AZ3+1-AW3)),OFFSET('helper calculation'!AX$120:$BA120,AW3-1,0),AX$7:$BA$7)</f>
        <v>0</v>
      </c>
      <c r="AX33" s="374">
        <f ca="1">SUMPRODUCT(POWER((1+OFFSET('helper calculation'!AX$4:$AZ4,AX3-1,0)),-AX$3:$AZ3-1+AX3),Inputs!AW$53:$AY53,(POWER((1-Inputs!$E$4),AX$3:$AZ3+1-AX3)-POWER((1-Inputs!$E$4*(1+$C$30)),AX$3:$AZ3+1-AX3)),OFFSET('helper calculation'!AY$120:$BA120,AX3-1,0),AY$7:$BA$7)</f>
        <v>0</v>
      </c>
      <c r="AY33" s="374">
        <f ca="1">SUMPRODUCT(POWER((1+OFFSET('helper calculation'!AY$4:$AZ4,AY3-1,0)),-AY$3:$AZ3-1+AY3),Inputs!AX$53:$AY53,(POWER((1-Inputs!$E$4),AY$3:$AZ3+1-AY3)-POWER((1-Inputs!$E$4*(1+$C$30)),AY$3:$AZ3+1-AY3)),OFFSET('helper calculation'!AZ$120:$BA120,AY3-1,0),AZ$7:$BA$7)</f>
        <v>0</v>
      </c>
      <c r="AZ33" s="374">
        <f ca="1">SUMPRODUCT(POWER((1+OFFSET('helper calculation'!AZ$4:$AZ4,AZ3-1,0)),-AZ$3:$AZ3-1+AZ3),Inputs!AY$53:$AY53,(POWER((1-Inputs!$E$4),AZ$3:$AZ3+1-AZ3)-POWER((1-Inputs!$E$4*(1+$C$30)),AZ$3:$AZ3+1-AZ3)),OFFSET('helper calculation'!BA$120:$BA120,AZ3-1,0),BA$7:$BA$7)</f>
        <v>0</v>
      </c>
      <c r="BA33" s="374">
        <f ca="1">SUMPRODUCT(POWER((1+OFFSET('helper calculation'!$AZ$4:BA4,BA3-1,0)),-$AZ$3:BA3-1+BA3),Inputs!$AY$53:AZ53,(POWER((1-Inputs!$E$4),$AZ$3:BA3+1-BA3)-POWER((1-Inputs!$E$4*(1+$C$30)),$AZ$3:BA3+1-BA3)),OFFSET('helper calculation'!$BA$120:BB120,BA3-1,0),$BA$7:BB$7)</f>
        <v>0</v>
      </c>
    </row>
    <row r="34" spans="1:53">
      <c r="A34" s="371"/>
      <c r="B34" s="372" t="s">
        <v>461</v>
      </c>
      <c r="C34" s="373"/>
      <c r="D34" s="374">
        <f t="shared" ref="D34:AI34" ca="1" si="17">-directVC(D33,D$5,Result_in_ER_Rate,Partner_Direct_VC_Rate)</f>
        <v>0</v>
      </c>
      <c r="E34" s="374">
        <f t="shared" ca="1" si="17"/>
        <v>0</v>
      </c>
      <c r="F34" s="374">
        <f t="shared" ca="1" si="17"/>
        <v>0</v>
      </c>
      <c r="G34" s="374">
        <f t="shared" ca="1" si="17"/>
        <v>0</v>
      </c>
      <c r="H34" s="374">
        <f t="shared" ca="1" si="17"/>
        <v>0</v>
      </c>
      <c r="I34" s="374">
        <f t="shared" ca="1" si="17"/>
        <v>0</v>
      </c>
      <c r="J34" s="374">
        <f t="shared" ca="1" si="17"/>
        <v>0</v>
      </c>
      <c r="K34" s="374">
        <f t="shared" ca="1" si="17"/>
        <v>0</v>
      </c>
      <c r="L34" s="374">
        <f t="shared" ca="1" si="17"/>
        <v>0</v>
      </c>
      <c r="M34" s="374">
        <f t="shared" ca="1" si="17"/>
        <v>0</v>
      </c>
      <c r="N34" s="374">
        <f t="shared" ca="1" si="17"/>
        <v>0</v>
      </c>
      <c r="O34" s="374">
        <f t="shared" ca="1" si="17"/>
        <v>0</v>
      </c>
      <c r="P34" s="374">
        <f t="shared" ca="1" si="17"/>
        <v>0</v>
      </c>
      <c r="Q34" s="374">
        <f t="shared" ca="1" si="17"/>
        <v>0</v>
      </c>
      <c r="R34" s="374">
        <f t="shared" ca="1" si="17"/>
        <v>0</v>
      </c>
      <c r="S34" s="374">
        <f t="shared" ca="1" si="17"/>
        <v>0</v>
      </c>
      <c r="T34" s="374">
        <f t="shared" ca="1" si="17"/>
        <v>0</v>
      </c>
      <c r="U34" s="374">
        <f t="shared" ca="1" si="17"/>
        <v>0</v>
      </c>
      <c r="V34" s="374">
        <f t="shared" ca="1" si="17"/>
        <v>0</v>
      </c>
      <c r="W34" s="374">
        <f t="shared" ca="1" si="17"/>
        <v>0</v>
      </c>
      <c r="X34" s="374">
        <f t="shared" ca="1" si="17"/>
        <v>0</v>
      </c>
      <c r="Y34" s="374">
        <f t="shared" ca="1" si="17"/>
        <v>0</v>
      </c>
      <c r="Z34" s="374">
        <f t="shared" ca="1" si="17"/>
        <v>0</v>
      </c>
      <c r="AA34" s="374">
        <f t="shared" ca="1" si="17"/>
        <v>0</v>
      </c>
      <c r="AB34" s="374">
        <f t="shared" ca="1" si="17"/>
        <v>0</v>
      </c>
      <c r="AC34" s="374">
        <f t="shared" ca="1" si="17"/>
        <v>0</v>
      </c>
      <c r="AD34" s="374">
        <f t="shared" ca="1" si="17"/>
        <v>0</v>
      </c>
      <c r="AE34" s="374">
        <f t="shared" ca="1" si="17"/>
        <v>0</v>
      </c>
      <c r="AF34" s="374">
        <f t="shared" ca="1" si="17"/>
        <v>0</v>
      </c>
      <c r="AG34" s="374">
        <f t="shared" ca="1" si="17"/>
        <v>0</v>
      </c>
      <c r="AH34" s="374">
        <f t="shared" ca="1" si="17"/>
        <v>0</v>
      </c>
      <c r="AI34" s="374">
        <f t="shared" ca="1" si="17"/>
        <v>0</v>
      </c>
      <c r="AJ34" s="374">
        <f t="shared" ref="AJ34:BA34" ca="1" si="18">-directVC(AJ33,AJ$5,Result_in_ER_Rate,Partner_Direct_VC_Rate)</f>
        <v>0</v>
      </c>
      <c r="AK34" s="374">
        <f t="shared" ca="1" si="18"/>
        <v>0</v>
      </c>
      <c r="AL34" s="374">
        <f t="shared" ca="1" si="18"/>
        <v>0</v>
      </c>
      <c r="AM34" s="374">
        <f t="shared" ca="1" si="18"/>
        <v>0</v>
      </c>
      <c r="AN34" s="374">
        <f t="shared" ca="1" si="18"/>
        <v>0</v>
      </c>
      <c r="AO34" s="374">
        <f t="shared" ca="1" si="18"/>
        <v>0</v>
      </c>
      <c r="AP34" s="374">
        <f t="shared" ca="1" si="18"/>
        <v>0</v>
      </c>
      <c r="AQ34" s="374">
        <f t="shared" ca="1" si="18"/>
        <v>0</v>
      </c>
      <c r="AR34" s="374">
        <f t="shared" ca="1" si="18"/>
        <v>0</v>
      </c>
      <c r="AS34" s="374">
        <f t="shared" ca="1" si="18"/>
        <v>0</v>
      </c>
      <c r="AT34" s="374">
        <f t="shared" ca="1" si="18"/>
        <v>0</v>
      </c>
      <c r="AU34" s="374">
        <f t="shared" ca="1" si="18"/>
        <v>0</v>
      </c>
      <c r="AV34" s="374">
        <f t="shared" ca="1" si="18"/>
        <v>0</v>
      </c>
      <c r="AW34" s="374">
        <f t="shared" ca="1" si="18"/>
        <v>0</v>
      </c>
      <c r="AX34" s="374">
        <f t="shared" ca="1" si="18"/>
        <v>0</v>
      </c>
      <c r="AY34" s="374">
        <f t="shared" ca="1" si="18"/>
        <v>0</v>
      </c>
      <c r="AZ34" s="374">
        <f t="shared" ca="1" si="18"/>
        <v>0</v>
      </c>
      <c r="BA34" s="374">
        <f t="shared" ca="1" si="18"/>
        <v>0</v>
      </c>
    </row>
    <row r="35" spans="1:53">
      <c r="A35" s="371"/>
      <c r="B35" s="372" t="s">
        <v>462</v>
      </c>
      <c r="C35" s="373"/>
      <c r="D35" s="374">
        <f t="shared" ref="D35:AI35" ca="1" si="19">-deferredVC(D33,D$5,Result_in_ER_Rate,Partner_Deffered_VC_Rate)</f>
        <v>0</v>
      </c>
      <c r="E35" s="374">
        <f t="shared" ca="1" si="19"/>
        <v>0</v>
      </c>
      <c r="F35" s="374">
        <f t="shared" ca="1" si="19"/>
        <v>0</v>
      </c>
      <c r="G35" s="374">
        <f t="shared" ca="1" si="19"/>
        <v>0</v>
      </c>
      <c r="H35" s="374">
        <f t="shared" ca="1" si="19"/>
        <v>0</v>
      </c>
      <c r="I35" s="374">
        <f t="shared" ca="1" si="19"/>
        <v>0</v>
      </c>
      <c r="J35" s="374">
        <f t="shared" ca="1" si="19"/>
        <v>0</v>
      </c>
      <c r="K35" s="374">
        <f t="shared" ca="1" si="19"/>
        <v>0</v>
      </c>
      <c r="L35" s="374">
        <f t="shared" ca="1" si="19"/>
        <v>0</v>
      </c>
      <c r="M35" s="374">
        <f t="shared" ca="1" si="19"/>
        <v>0</v>
      </c>
      <c r="N35" s="374">
        <f t="shared" ca="1" si="19"/>
        <v>0</v>
      </c>
      <c r="O35" s="374">
        <f t="shared" ca="1" si="19"/>
        <v>0</v>
      </c>
      <c r="P35" s="374">
        <f t="shared" ca="1" si="19"/>
        <v>0</v>
      </c>
      <c r="Q35" s="374">
        <f t="shared" ca="1" si="19"/>
        <v>0</v>
      </c>
      <c r="R35" s="374">
        <f t="shared" ca="1" si="19"/>
        <v>0</v>
      </c>
      <c r="S35" s="374">
        <f t="shared" ca="1" si="19"/>
        <v>0</v>
      </c>
      <c r="T35" s="374">
        <f t="shared" ca="1" si="19"/>
        <v>0</v>
      </c>
      <c r="U35" s="374">
        <f t="shared" ca="1" si="19"/>
        <v>0</v>
      </c>
      <c r="V35" s="374">
        <f t="shared" ca="1" si="19"/>
        <v>0</v>
      </c>
      <c r="W35" s="374">
        <f t="shared" ca="1" si="19"/>
        <v>0</v>
      </c>
      <c r="X35" s="374">
        <f t="shared" ca="1" si="19"/>
        <v>0</v>
      </c>
      <c r="Y35" s="374">
        <f t="shared" ca="1" si="19"/>
        <v>0</v>
      </c>
      <c r="Z35" s="374">
        <f t="shared" ca="1" si="19"/>
        <v>0</v>
      </c>
      <c r="AA35" s="374">
        <f t="shared" ca="1" si="19"/>
        <v>0</v>
      </c>
      <c r="AB35" s="374">
        <f t="shared" ca="1" si="19"/>
        <v>0</v>
      </c>
      <c r="AC35" s="374">
        <f t="shared" ca="1" si="19"/>
        <v>0</v>
      </c>
      <c r="AD35" s="374">
        <f t="shared" ca="1" si="19"/>
        <v>0</v>
      </c>
      <c r="AE35" s="374">
        <f t="shared" ca="1" si="19"/>
        <v>0</v>
      </c>
      <c r="AF35" s="374">
        <f t="shared" ca="1" si="19"/>
        <v>0</v>
      </c>
      <c r="AG35" s="374">
        <f t="shared" ca="1" si="19"/>
        <v>0</v>
      </c>
      <c r="AH35" s="374">
        <f t="shared" ca="1" si="19"/>
        <v>0</v>
      </c>
      <c r="AI35" s="374">
        <f t="shared" ca="1" si="19"/>
        <v>0</v>
      </c>
      <c r="AJ35" s="374">
        <f t="shared" ref="AJ35:BA35" ca="1" si="20">-deferredVC(AJ33,AJ$5,Result_in_ER_Rate,Partner_Deffered_VC_Rate)</f>
        <v>0</v>
      </c>
      <c r="AK35" s="374">
        <f t="shared" ca="1" si="20"/>
        <v>0</v>
      </c>
      <c r="AL35" s="374">
        <f t="shared" ca="1" si="20"/>
        <v>0</v>
      </c>
      <c r="AM35" s="374">
        <f t="shared" ca="1" si="20"/>
        <v>0</v>
      </c>
      <c r="AN35" s="374">
        <f t="shared" ca="1" si="20"/>
        <v>0</v>
      </c>
      <c r="AO35" s="374">
        <f t="shared" ca="1" si="20"/>
        <v>0</v>
      </c>
      <c r="AP35" s="374">
        <f t="shared" ca="1" si="20"/>
        <v>0</v>
      </c>
      <c r="AQ35" s="374">
        <f t="shared" ca="1" si="20"/>
        <v>0</v>
      </c>
      <c r="AR35" s="374">
        <f t="shared" ca="1" si="20"/>
        <v>0</v>
      </c>
      <c r="AS35" s="374">
        <f t="shared" ca="1" si="20"/>
        <v>0</v>
      </c>
      <c r="AT35" s="374">
        <f t="shared" ca="1" si="20"/>
        <v>0</v>
      </c>
      <c r="AU35" s="374">
        <f t="shared" ca="1" si="20"/>
        <v>0</v>
      </c>
      <c r="AV35" s="374">
        <f t="shared" ca="1" si="20"/>
        <v>0</v>
      </c>
      <c r="AW35" s="374">
        <f t="shared" ca="1" si="20"/>
        <v>0</v>
      </c>
      <c r="AX35" s="374">
        <f t="shared" ca="1" si="20"/>
        <v>0</v>
      </c>
      <c r="AY35" s="374">
        <f t="shared" ca="1" si="20"/>
        <v>0</v>
      </c>
      <c r="AZ35" s="374">
        <f t="shared" ca="1" si="20"/>
        <v>0</v>
      </c>
      <c r="BA35" s="374">
        <f t="shared" ca="1" si="20"/>
        <v>0</v>
      </c>
    </row>
    <row r="36" spans="1:53">
      <c r="A36" s="371"/>
      <c r="B36" s="372" t="s">
        <v>463</v>
      </c>
      <c r="C36" s="373"/>
      <c r="D36" s="374">
        <f ca="1">-equalizationreserve(D33,D$5,Inputs!$C$57,Partner_Deffered_VC_Rate)</f>
        <v>0</v>
      </c>
      <c r="E36" s="374">
        <f ca="1">-equalizationreserve(E33,E$5,Inputs!$C$57,Partner_Deffered_VC_Rate)</f>
        <v>0</v>
      </c>
      <c r="F36" s="374">
        <f ca="1">-equalizationreserve(F33,F$5,Inputs!$C$57,Partner_Deffered_VC_Rate)</f>
        <v>0</v>
      </c>
      <c r="G36" s="374">
        <f ca="1">-equalizationreserve(G33,G$5,Inputs!$C$57,Partner_Deffered_VC_Rate)</f>
        <v>0</v>
      </c>
      <c r="H36" s="374">
        <f ca="1">-equalizationreserve(H33,H$5,Inputs!$C$57,Partner_Deffered_VC_Rate)</f>
        <v>0</v>
      </c>
      <c r="I36" s="374">
        <f ca="1">-equalizationreserve(I33,I$5,Inputs!$C$57,Partner_Deffered_VC_Rate)</f>
        <v>0</v>
      </c>
      <c r="J36" s="374">
        <f ca="1">-equalizationreserve(J33,J$5,Inputs!$C$57,Partner_Deffered_VC_Rate)</f>
        <v>0</v>
      </c>
      <c r="K36" s="374">
        <f ca="1">-equalizationreserve(K33,K$5,Inputs!$C$57,Partner_Deffered_VC_Rate)</f>
        <v>0</v>
      </c>
      <c r="L36" s="374">
        <f ca="1">-equalizationreserve(L33,L$5,Inputs!$C$57,Partner_Deffered_VC_Rate)</f>
        <v>0</v>
      </c>
      <c r="M36" s="374">
        <f ca="1">-equalizationreserve(M33,M$5,Inputs!$C$57,Partner_Deffered_VC_Rate)</f>
        <v>0</v>
      </c>
      <c r="N36" s="374">
        <f ca="1">-equalizationreserve(N33,N$5,Inputs!$C$57,Partner_Deffered_VC_Rate)</f>
        <v>0</v>
      </c>
      <c r="O36" s="374">
        <f ca="1">-equalizationreserve(O33,O$5,Inputs!$C$57,Partner_Deffered_VC_Rate)</f>
        <v>0</v>
      </c>
      <c r="P36" s="374">
        <f ca="1">-equalizationreserve(P33,P$5,Inputs!$C$57,Partner_Deffered_VC_Rate)</f>
        <v>0</v>
      </c>
      <c r="Q36" s="374">
        <f ca="1">-equalizationreserve(Q33,Q$5,Inputs!$C$57,Partner_Deffered_VC_Rate)</f>
        <v>0</v>
      </c>
      <c r="R36" s="374">
        <f ca="1">-equalizationreserve(R33,R$5,Inputs!$C$57,Partner_Deffered_VC_Rate)</f>
        <v>0</v>
      </c>
      <c r="S36" s="374">
        <f ca="1">-equalizationreserve(S33,S$5,Inputs!$C$57,Partner_Deffered_VC_Rate)</f>
        <v>0</v>
      </c>
      <c r="T36" s="374">
        <f ca="1">-equalizationreserve(T33,T$5,Inputs!$C$57,Partner_Deffered_VC_Rate)</f>
        <v>0</v>
      </c>
      <c r="U36" s="374">
        <f ca="1">-equalizationreserve(U33,U$5,Inputs!$C$57,Partner_Deffered_VC_Rate)</f>
        <v>0</v>
      </c>
      <c r="V36" s="374">
        <f ca="1">-equalizationreserve(V33,V$5,Inputs!$C$57,Partner_Deffered_VC_Rate)</f>
        <v>0</v>
      </c>
      <c r="W36" s="374">
        <f ca="1">-equalizationreserve(W33,W$5,Inputs!$C$57,Partner_Deffered_VC_Rate)</f>
        <v>0</v>
      </c>
      <c r="X36" s="374">
        <f ca="1">-equalizationreserve(X33,X$5,Inputs!$C$57,Partner_Deffered_VC_Rate)</f>
        <v>0</v>
      </c>
      <c r="Y36" s="374">
        <f ca="1">-equalizationreserve(Y33,Y$5,Inputs!$C$57,Partner_Deffered_VC_Rate)</f>
        <v>0</v>
      </c>
      <c r="Z36" s="374">
        <f ca="1">-equalizationreserve(Z33,Z$5,Inputs!$C$57,Partner_Deffered_VC_Rate)</f>
        <v>0</v>
      </c>
      <c r="AA36" s="374">
        <f ca="1">-equalizationreserve(AA33,AA$5,Inputs!$C$57,Partner_Deffered_VC_Rate)</f>
        <v>0</v>
      </c>
      <c r="AB36" s="374">
        <f ca="1">-equalizationreserve(AB33,AB$5,Inputs!$C$57,Partner_Deffered_VC_Rate)</f>
        <v>0</v>
      </c>
      <c r="AC36" s="374">
        <f ca="1">-equalizationreserve(AC33,AC$5,Inputs!$C$57,Partner_Deffered_VC_Rate)</f>
        <v>0</v>
      </c>
      <c r="AD36" s="374">
        <f ca="1">-equalizationreserve(AD33,AD$5,Inputs!$C$57,Partner_Deffered_VC_Rate)</f>
        <v>0</v>
      </c>
      <c r="AE36" s="374">
        <f ca="1">-equalizationreserve(AE33,AE$5,Inputs!$C$57,Partner_Deffered_VC_Rate)</f>
        <v>0</v>
      </c>
      <c r="AF36" s="374">
        <f ca="1">-equalizationreserve(AF33,AF$5,Inputs!$C$57,Partner_Deffered_VC_Rate)</f>
        <v>0</v>
      </c>
      <c r="AG36" s="374">
        <f ca="1">-equalizationreserve(AG33,AG$5,Inputs!$C$57,Partner_Deffered_VC_Rate)</f>
        <v>0</v>
      </c>
      <c r="AH36" s="374">
        <f ca="1">-equalizationreserve(AH33,AH$5,Inputs!$C$57,Partner_Deffered_VC_Rate)</f>
        <v>0</v>
      </c>
      <c r="AI36" s="374">
        <f ca="1">-equalizationreserve(AI33,AI$5,Inputs!$C$57,Partner_Deffered_VC_Rate)</f>
        <v>0</v>
      </c>
      <c r="AJ36" s="374">
        <f ca="1">-equalizationreserve(AJ33,AJ$5,Inputs!$C$57,Partner_Deffered_VC_Rate)</f>
        <v>0</v>
      </c>
      <c r="AK36" s="374">
        <f ca="1">-equalizationreserve(AK33,AK$5,Inputs!$C$57,Partner_Deffered_VC_Rate)</f>
        <v>0</v>
      </c>
      <c r="AL36" s="374">
        <f ca="1">-equalizationreserve(AL33,AL$5,Inputs!$C$57,Partner_Deffered_VC_Rate)</f>
        <v>0</v>
      </c>
      <c r="AM36" s="374">
        <f ca="1">-equalizationreserve(AM33,AM$5,Inputs!$C$57,Partner_Deffered_VC_Rate)</f>
        <v>0</v>
      </c>
      <c r="AN36" s="374">
        <f ca="1">-equalizationreserve(AN33,AN$5,Inputs!$C$57,Partner_Deffered_VC_Rate)</f>
        <v>0</v>
      </c>
      <c r="AO36" s="374">
        <f ca="1">-equalizationreserve(AO33,AO$5,Inputs!$C$57,Partner_Deffered_VC_Rate)</f>
        <v>0</v>
      </c>
      <c r="AP36" s="374">
        <f ca="1">-equalizationreserve(AP33,AP$5,Inputs!$C$57,Partner_Deffered_VC_Rate)</f>
        <v>0</v>
      </c>
      <c r="AQ36" s="374">
        <f ca="1">-equalizationreserve(AQ33,AQ$5,Inputs!$C$57,Partner_Deffered_VC_Rate)</f>
        <v>0</v>
      </c>
      <c r="AR36" s="374">
        <f ca="1">-equalizationreserve(AR33,AR$5,Inputs!$C$57,Partner_Deffered_VC_Rate)</f>
        <v>0</v>
      </c>
      <c r="AS36" s="374">
        <f ca="1">-equalizationreserve(AS33,AS$5,Inputs!$C$57,Partner_Deffered_VC_Rate)</f>
        <v>0</v>
      </c>
      <c r="AT36" s="374">
        <f ca="1">-equalizationreserve(AT33,AT$5,Inputs!$C$57,Partner_Deffered_VC_Rate)</f>
        <v>0</v>
      </c>
      <c r="AU36" s="374">
        <f ca="1">-equalizationreserve(AU33,AU$5,Inputs!$C$57,Partner_Deffered_VC_Rate)</f>
        <v>0</v>
      </c>
      <c r="AV36" s="374">
        <f ca="1">-equalizationreserve(AV33,AV$5,Inputs!$C$57,Partner_Deffered_VC_Rate)</f>
        <v>0</v>
      </c>
      <c r="AW36" s="374">
        <f ca="1">-equalizationreserve(AW33,AW$5,Inputs!$C$57,Partner_Deffered_VC_Rate)</f>
        <v>0</v>
      </c>
      <c r="AX36" s="374">
        <f ca="1">-equalizationreserve(AX33,AX$5,Inputs!$C$57,Partner_Deffered_VC_Rate)</f>
        <v>0</v>
      </c>
      <c r="AY36" s="374">
        <f ca="1">-equalizationreserve(AY33,AY$5,Inputs!$C$57,Partner_Deffered_VC_Rate)</f>
        <v>0</v>
      </c>
      <c r="AZ36" s="374">
        <f ca="1">-equalizationreserve(AZ33,AZ$5,Inputs!$C$57,Partner_Deffered_VC_Rate)</f>
        <v>0</v>
      </c>
      <c r="BA36" s="374">
        <f ca="1">-equalizationreserve(BA33,BA$5,Inputs!$C$57,Partner_Deffered_VC_Rate)</f>
        <v>0</v>
      </c>
    </row>
    <row r="37" spans="1:53">
      <c r="A37" s="375"/>
      <c r="B37" s="436" t="s">
        <v>471</v>
      </c>
      <c r="C37" s="445"/>
      <c r="D37" s="377">
        <f ca="1">-LCF(D33,D$5,Inputs!C$57,Partner_Deffered_VC_Rate,IF(Loss_Carry_Forward="Yes",1,0))</f>
        <v>0</v>
      </c>
      <c r="E37" s="377">
        <f ca="1">-LCF(E33,E$5,Inputs!D$57,Partner_Deffered_VC_Rate,IF(Loss_Carry_Forward="Yes",1,0))</f>
        <v>0</v>
      </c>
      <c r="F37" s="377">
        <f ca="1">-LCF(F33,F$5,Inputs!E$57,Partner_Deffered_VC_Rate,IF(Loss_Carry_Forward="Yes",1,0))</f>
        <v>0</v>
      </c>
      <c r="G37" s="377">
        <f ca="1">-LCF(G33,G$5,Inputs!F$57,Partner_Deffered_VC_Rate,IF(Loss_Carry_Forward="Yes",1,0))</f>
        <v>0</v>
      </c>
      <c r="H37" s="377">
        <f ca="1">-LCF(H33,H$5,Inputs!G$57,Partner_Deffered_VC_Rate,IF(Loss_Carry_Forward="Yes",1,0))</f>
        <v>0</v>
      </c>
      <c r="I37" s="377">
        <f ca="1">-LCF(I33,I$5,Inputs!H$57,Partner_Deffered_VC_Rate,IF(Loss_Carry_Forward="Yes",1,0))</f>
        <v>0</v>
      </c>
      <c r="J37" s="377">
        <f ca="1">-LCF(J33,J$5,Inputs!I$57,Partner_Deffered_VC_Rate,IF(Loss_Carry_Forward="Yes",1,0))</f>
        <v>0</v>
      </c>
      <c r="K37" s="377">
        <f ca="1">-LCF(K33,K$5,Inputs!J$57,Partner_Deffered_VC_Rate,IF(Loss_Carry_Forward="Yes",1,0))</f>
        <v>0</v>
      </c>
      <c r="L37" s="377">
        <f ca="1">-LCF(L33,L$5,Inputs!K$57,Partner_Deffered_VC_Rate,IF(Loss_Carry_Forward="Yes",1,0))</f>
        <v>0</v>
      </c>
      <c r="M37" s="377">
        <f ca="1">-LCF(M33,M$5,Inputs!L$57,Partner_Deffered_VC_Rate,IF(Loss_Carry_Forward="Yes",1,0))</f>
        <v>0</v>
      </c>
      <c r="N37" s="377">
        <f ca="1">-LCF(N33,N$5,Inputs!M$57,Partner_Deffered_VC_Rate,IF(Loss_Carry_Forward="Yes",1,0))</f>
        <v>0</v>
      </c>
      <c r="O37" s="377">
        <f ca="1">-LCF(O33,O$5,Inputs!N$57,Partner_Deffered_VC_Rate,IF(Loss_Carry_Forward="Yes",1,0))</f>
        <v>0</v>
      </c>
      <c r="P37" s="377">
        <f ca="1">-LCF(P33,P$5,Inputs!O$57,Partner_Deffered_VC_Rate,IF(Loss_Carry_Forward="Yes",1,0))</f>
        <v>0</v>
      </c>
      <c r="Q37" s="377">
        <f ca="1">-LCF(Q33,Q$5,Inputs!P$57,Partner_Deffered_VC_Rate,IF(Loss_Carry_Forward="Yes",1,0))</f>
        <v>0</v>
      </c>
      <c r="R37" s="377">
        <f ca="1">-LCF(R33,R$5,Inputs!Q$57,Partner_Deffered_VC_Rate,IF(Loss_Carry_Forward="Yes",1,0))</f>
        <v>0</v>
      </c>
      <c r="S37" s="377">
        <f ca="1">-LCF(S33,S$5,Inputs!R$57,Partner_Deffered_VC_Rate,IF(Loss_Carry_Forward="Yes",1,0))</f>
        <v>0</v>
      </c>
      <c r="T37" s="377">
        <f ca="1">-LCF(T33,T$5,Inputs!S$57,Partner_Deffered_VC_Rate,IF(Loss_Carry_Forward="Yes",1,0))</f>
        <v>0</v>
      </c>
      <c r="U37" s="377">
        <f ca="1">-LCF(U33,U$5,Inputs!T$57,Partner_Deffered_VC_Rate,IF(Loss_Carry_Forward="Yes",1,0))</f>
        <v>0</v>
      </c>
      <c r="V37" s="377">
        <f ca="1">-LCF(V33,V$5,Inputs!U$57,Partner_Deffered_VC_Rate,IF(Loss_Carry_Forward="Yes",1,0))</f>
        <v>0</v>
      </c>
      <c r="W37" s="377">
        <f ca="1">-LCF(W33,W$5,Inputs!V$57,Partner_Deffered_VC_Rate,IF(Loss_Carry_Forward="Yes",1,0))</f>
        <v>0</v>
      </c>
      <c r="X37" s="377">
        <f ca="1">-LCF(X33,X$5,Inputs!W$57,Partner_Deffered_VC_Rate,IF(Loss_Carry_Forward="Yes",1,0))</f>
        <v>0</v>
      </c>
      <c r="Y37" s="377">
        <f ca="1">-LCF(Y33,Y$5,Inputs!X$57,Partner_Deffered_VC_Rate,IF(Loss_Carry_Forward="Yes",1,0))</f>
        <v>0</v>
      </c>
      <c r="Z37" s="377">
        <f ca="1">-LCF(Z33,Z$5,Inputs!Y$57,Partner_Deffered_VC_Rate,IF(Loss_Carry_Forward="Yes",1,0))</f>
        <v>0</v>
      </c>
      <c r="AA37" s="377">
        <f ca="1">-LCF(AA33,AA$5,Inputs!Z$57,Partner_Deffered_VC_Rate,IF(Loss_Carry_Forward="Yes",1,0))</f>
        <v>0</v>
      </c>
      <c r="AB37" s="377">
        <f ca="1">-LCF(AB33,AB$5,Inputs!AA$57,Partner_Deffered_VC_Rate,IF(Loss_Carry_Forward="Yes",1,0))</f>
        <v>0</v>
      </c>
      <c r="AC37" s="377">
        <f ca="1">-LCF(AC33,AC$5,Inputs!AB$57,Partner_Deffered_VC_Rate,IF(Loss_Carry_Forward="Yes",1,0))</f>
        <v>0</v>
      </c>
      <c r="AD37" s="377">
        <f ca="1">-LCF(AD33,AD$5,Inputs!AC$57,Partner_Deffered_VC_Rate,IF(Loss_Carry_Forward="Yes",1,0))</f>
        <v>0</v>
      </c>
      <c r="AE37" s="377">
        <f ca="1">-LCF(AE33,AE$5,Inputs!AD$57,Partner_Deffered_VC_Rate,IF(Loss_Carry_Forward="Yes",1,0))</f>
        <v>0</v>
      </c>
      <c r="AF37" s="377">
        <f ca="1">-LCF(AF33,AF$5,Inputs!AE$57,Partner_Deffered_VC_Rate,IF(Loss_Carry_Forward="Yes",1,0))</f>
        <v>0</v>
      </c>
      <c r="AG37" s="377">
        <f ca="1">-LCF(AG33,AG$5,Inputs!AF$57,Partner_Deffered_VC_Rate,IF(Loss_Carry_Forward="Yes",1,0))</f>
        <v>0</v>
      </c>
      <c r="AH37" s="377">
        <f ca="1">-LCF(AH33,AH$5,Inputs!AG$57,Partner_Deffered_VC_Rate,IF(Loss_Carry_Forward="Yes",1,0))</f>
        <v>0</v>
      </c>
      <c r="AI37" s="377">
        <f ca="1">-LCF(AI33,AI$5,Inputs!AH$57,Partner_Deffered_VC_Rate,IF(Loss_Carry_Forward="Yes",1,0))</f>
        <v>0</v>
      </c>
      <c r="AJ37" s="377">
        <f ca="1">-LCF(AJ33,AJ$5,Inputs!AI$57,Partner_Deffered_VC_Rate,IF(Loss_Carry_Forward="Yes",1,0))</f>
        <v>0</v>
      </c>
      <c r="AK37" s="377">
        <f ca="1">-LCF(AK33,AK$5,Inputs!AJ$57,Partner_Deffered_VC_Rate,IF(Loss_Carry_Forward="Yes",1,0))</f>
        <v>0</v>
      </c>
      <c r="AL37" s="377">
        <f ca="1">-LCF(AL33,AL$5,Inputs!AK$57,Partner_Deffered_VC_Rate,IF(Loss_Carry_Forward="Yes",1,0))</f>
        <v>0</v>
      </c>
      <c r="AM37" s="377">
        <f ca="1">-LCF(AM33,AM$5,Inputs!AL$57,Partner_Deffered_VC_Rate,IF(Loss_Carry_Forward="Yes",1,0))</f>
        <v>0</v>
      </c>
      <c r="AN37" s="377">
        <f ca="1">-LCF(AN33,AN$5,Inputs!AM$57,Partner_Deffered_VC_Rate,IF(Loss_Carry_Forward="Yes",1,0))</f>
        <v>0</v>
      </c>
      <c r="AO37" s="377">
        <f ca="1">-LCF(AO33,AO$5,Inputs!AN$57,Partner_Deffered_VC_Rate,IF(Loss_Carry_Forward="Yes",1,0))</f>
        <v>0</v>
      </c>
      <c r="AP37" s="377">
        <f ca="1">-LCF(AP33,AP$5,Inputs!AO$57,Partner_Deffered_VC_Rate,IF(Loss_Carry_Forward="Yes",1,0))</f>
        <v>0</v>
      </c>
      <c r="AQ37" s="377">
        <f ca="1">-LCF(AQ33,AQ$5,Inputs!AP$57,Partner_Deffered_VC_Rate,IF(Loss_Carry_Forward="Yes",1,0))</f>
        <v>0</v>
      </c>
      <c r="AR37" s="377">
        <f ca="1">-LCF(AR33,AR$5,Inputs!AQ$57,Partner_Deffered_VC_Rate,IF(Loss_Carry_Forward="Yes",1,0))</f>
        <v>0</v>
      </c>
      <c r="AS37" s="377">
        <f ca="1">-LCF(AS33,AS$5,Inputs!AR$57,Partner_Deffered_VC_Rate,IF(Loss_Carry_Forward="Yes",1,0))</f>
        <v>0</v>
      </c>
      <c r="AT37" s="377">
        <f ca="1">-LCF(AT33,AT$5,Inputs!AS$57,Partner_Deffered_VC_Rate,IF(Loss_Carry_Forward="Yes",1,0))</f>
        <v>0</v>
      </c>
      <c r="AU37" s="377">
        <f ca="1">-LCF(AU33,AU$5,Inputs!AT$57,Partner_Deffered_VC_Rate,IF(Loss_Carry_Forward="Yes",1,0))</f>
        <v>0</v>
      </c>
      <c r="AV37" s="377">
        <f ca="1">-LCF(AV33,AV$5,Inputs!AU$57,Partner_Deffered_VC_Rate,IF(Loss_Carry_Forward="Yes",1,0))</f>
        <v>0</v>
      </c>
      <c r="AW37" s="377">
        <f ca="1">-LCF(AW33,AW$5,Inputs!AV$57,Partner_Deffered_VC_Rate,IF(Loss_Carry_Forward="Yes",1,0))</f>
        <v>0</v>
      </c>
      <c r="AX37" s="377">
        <f ca="1">-LCF(AX33,AX$5,Inputs!AW$57,Partner_Deffered_VC_Rate,IF(Loss_Carry_Forward="Yes",1,0))</f>
        <v>0</v>
      </c>
      <c r="AY37" s="377">
        <f ca="1">-LCF(AY33,AY$5,Inputs!AX$57,Partner_Deffered_VC_Rate,IF(Loss_Carry_Forward="Yes",1,0))</f>
        <v>0</v>
      </c>
      <c r="AZ37" s="377">
        <f ca="1">-LCF(AZ33,AZ$5,Inputs!AY$57,Partner_Deffered_VC_Rate,IF(Loss_Carry_Forward="Yes",1,0))</f>
        <v>0</v>
      </c>
      <c r="BA37" s="377">
        <f ca="1">-LCF(BA33,BA$5,Inputs!AZ$57,Partner_Deffered_VC_Rate,IF(Loss_Carry_Forward="Yes",1,0))</f>
        <v>0</v>
      </c>
    </row>
    <row r="38" spans="1:53">
      <c r="A38" s="446" t="s">
        <v>368</v>
      </c>
      <c r="B38" s="447"/>
      <c r="C38" s="448">
        <f>'Shock parameters'!E17</f>
        <v>0.3</v>
      </c>
      <c r="D38" s="399"/>
      <c r="E38" s="399"/>
      <c r="F38" s="399"/>
      <c r="G38" s="399"/>
      <c r="H38" s="399"/>
      <c r="I38" s="399"/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Z38" s="399"/>
      <c r="AA38" s="399"/>
      <c r="AB38" s="399"/>
      <c r="AC38" s="399"/>
      <c r="AD38" s="399"/>
      <c r="AE38" s="399"/>
      <c r="AF38" s="399"/>
      <c r="AG38" s="399"/>
      <c r="AH38" s="399"/>
      <c r="AI38" s="399"/>
      <c r="AJ38" s="399"/>
      <c r="AK38" s="399"/>
      <c r="AL38" s="399"/>
      <c r="AM38" s="399"/>
      <c r="AN38" s="399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/>
      <c r="AY38" s="399"/>
      <c r="AZ38" s="399"/>
      <c r="BA38" s="394"/>
    </row>
    <row r="39" spans="1:53">
      <c r="A39" s="367"/>
      <c r="B39" s="368" t="s">
        <v>496</v>
      </c>
      <c r="C39" s="369"/>
      <c r="D39" s="396">
        <f ca="1">SUMPRODUCT(POWER((1+OFFSET('helper calculation'!D$4:$AZ4,D3-1,0)),-D$3:$AZ3-1+D3),Inputs!C$48:$AY48,OFFSET('helper calculation'!E$120:$BA120,D3-1,0),E$7:$BA$7)*$C$38</f>
        <v>0</v>
      </c>
      <c r="E39" s="396">
        <f ca="1">SUMPRODUCT(POWER((1+OFFSET('helper calculation'!E$4:$AZ4,E3-1,0)),-E$3:$AZ3-1+E3),Inputs!D$48:$AY48,OFFSET('helper calculation'!F$120:$BA120,E3-1,0),F$7:$BA$7)*$C$38</f>
        <v>0</v>
      </c>
      <c r="F39" s="396">
        <f ca="1">SUMPRODUCT(POWER((1+OFFSET('helper calculation'!F$4:$AZ4,F3-1,0)),-F$3:$AZ3-1+F3),Inputs!E$48:$AY48,OFFSET('helper calculation'!G$120:$BA120,F3-1,0),G$7:$BA$7)*$C$38</f>
        <v>0</v>
      </c>
      <c r="G39" s="396">
        <f ca="1">SUMPRODUCT(POWER((1+OFFSET('helper calculation'!G$4:$AZ4,G3-1,0)),-G$3:$AZ3-1+G3),Inputs!F$48:$AY48,OFFSET('helper calculation'!H$120:$BA120,G3-1,0),H$7:$BA$7)*$C$38</f>
        <v>0</v>
      </c>
      <c r="H39" s="396">
        <f ca="1">SUMPRODUCT(POWER((1+OFFSET('helper calculation'!H$4:$AZ4,H3-1,0)),-H$3:$AZ3-1+H3),Inputs!G$48:$AY48,OFFSET('helper calculation'!I$120:$BA120,H3-1,0),I$7:$BA$7)*$C$38</f>
        <v>0</v>
      </c>
      <c r="I39" s="396">
        <f ca="1">SUMPRODUCT(POWER((1+OFFSET('helper calculation'!I$4:$AZ4,I3-1,0)),-I$3:$AZ3-1+I3),Inputs!H$48:$AY48,OFFSET('helper calculation'!J$120:$BA120,I3-1,0),J$7:$BA$7)*$C$38</f>
        <v>0</v>
      </c>
      <c r="J39" s="396">
        <f ca="1">SUMPRODUCT(POWER((1+OFFSET('helper calculation'!J$4:$AZ4,J3-1,0)),-J$3:$AZ3-1+J3),Inputs!I$48:$AY48,OFFSET('helper calculation'!K$120:$BA120,J3-1,0),K$7:$BA$7)*$C$38</f>
        <v>0</v>
      </c>
      <c r="K39" s="396">
        <f ca="1">SUMPRODUCT(POWER((1+OFFSET('helper calculation'!K$4:$AZ4,K3-1,0)),-K$3:$AZ3-1+K3),Inputs!J$48:$AY48,OFFSET('helper calculation'!L$120:$BA120,K3-1,0),L$7:$BA$7)*$C$38</f>
        <v>0</v>
      </c>
      <c r="L39" s="396">
        <f ca="1">SUMPRODUCT(POWER((1+OFFSET('helper calculation'!L$4:$AZ4,L3-1,0)),-L$3:$AZ3-1+L3),Inputs!K$48:$AY48,OFFSET('helper calculation'!M$120:$BA120,L3-1,0),M$7:$BA$7)*$C$38</f>
        <v>0</v>
      </c>
      <c r="M39" s="396">
        <f ca="1">SUMPRODUCT(POWER((1+OFFSET('helper calculation'!M$4:$AZ4,M3-1,0)),-M$3:$AZ3-1+M3),Inputs!L$48:$AY48,OFFSET('helper calculation'!N$120:$BA120,M3-1,0),N$7:$BA$7)*$C$38</f>
        <v>0</v>
      </c>
      <c r="N39" s="396">
        <f ca="1">SUMPRODUCT(POWER((1+OFFSET('helper calculation'!N$4:$AZ4,N3-1,0)),-N$3:$AZ3-1+N3),Inputs!M$48:$AY48,OFFSET('helper calculation'!O$120:$BA120,N3-1,0),O$7:$BA$7)*$C$38</f>
        <v>0</v>
      </c>
      <c r="O39" s="396">
        <f ca="1">SUMPRODUCT(POWER((1+OFFSET('helper calculation'!O$4:$AZ4,O3-1,0)),-O$3:$AZ3-1+O3),Inputs!N$48:$AY48,OFFSET('helper calculation'!P$120:$BA120,O3-1,0),P$7:$BA$7)*$C$38</f>
        <v>0</v>
      </c>
      <c r="P39" s="396">
        <f ca="1">SUMPRODUCT(POWER((1+OFFSET('helper calculation'!P$4:$AZ4,P3-1,0)),-P$3:$AZ3-1+P3),Inputs!O$48:$AY48,OFFSET('helper calculation'!Q$120:$BA120,P3-1,0),Q$7:$BA$7)*$C$38</f>
        <v>0</v>
      </c>
      <c r="Q39" s="396">
        <f ca="1">SUMPRODUCT(POWER((1+OFFSET('helper calculation'!Q$4:$AZ4,Q3-1,0)),-Q$3:$AZ3-1+Q3),Inputs!P$48:$AY48,OFFSET('helper calculation'!R$120:$BA120,Q3-1,0),R$7:$BA$7)*$C$38</f>
        <v>0</v>
      </c>
      <c r="R39" s="396">
        <f ca="1">SUMPRODUCT(POWER((1+OFFSET('helper calculation'!R$4:$AZ4,R3-1,0)),-R$3:$AZ3-1+R3),Inputs!Q$48:$AY48,OFFSET('helper calculation'!S$120:$BA120,R3-1,0),S$7:$BA$7)*$C$38</f>
        <v>0</v>
      </c>
      <c r="S39" s="396">
        <f ca="1">SUMPRODUCT(POWER((1+OFFSET('helper calculation'!S$4:$AZ4,S3-1,0)),-S$3:$AZ3-1+S3),Inputs!R$48:$AY48,OFFSET('helper calculation'!T$120:$BA120,S3-1,0),T$7:$BA$7)*$C$38</f>
        <v>0</v>
      </c>
      <c r="T39" s="396">
        <f ca="1">SUMPRODUCT(POWER((1+OFFSET('helper calculation'!T$4:$AZ4,T3-1,0)),-T$3:$AZ3-1+T3),Inputs!S$48:$AY48,OFFSET('helper calculation'!U$120:$BA120,T3-1,0),U$7:$BA$7)*$C$38</f>
        <v>0</v>
      </c>
      <c r="U39" s="396">
        <f ca="1">SUMPRODUCT(POWER((1+OFFSET('helper calculation'!U$4:$AZ4,U3-1,0)),-U$3:$AZ3-1+U3),Inputs!T$48:$AY48,OFFSET('helper calculation'!V$120:$BA120,U3-1,0),V$7:$BA$7)*$C$38</f>
        <v>0</v>
      </c>
      <c r="V39" s="396">
        <f ca="1">SUMPRODUCT(POWER((1+OFFSET('helper calculation'!V$4:$AZ4,V3-1,0)),-V$3:$AZ3-1+V3),Inputs!U$48:$AY48,OFFSET('helper calculation'!W$120:$BA120,V3-1,0),W$7:$BA$7)*$C$38</f>
        <v>0</v>
      </c>
      <c r="W39" s="396">
        <f ca="1">SUMPRODUCT(POWER((1+OFFSET('helper calculation'!W$4:$AZ4,W3-1,0)),-W$3:$AZ3-1+W3),Inputs!V$48:$AY48,OFFSET('helper calculation'!X$120:$BA120,W3-1,0),X$7:$BA$7)*$C$38</f>
        <v>0</v>
      </c>
      <c r="X39" s="396">
        <f ca="1">SUMPRODUCT(POWER((1+OFFSET('helper calculation'!X$4:$AZ4,X3-1,0)),-X$3:$AZ3-1+X3),Inputs!W$48:$AY48,OFFSET('helper calculation'!Y$120:$BA120,X3-1,0),Y$7:$BA$7)*$C$38</f>
        <v>0</v>
      </c>
      <c r="Y39" s="396">
        <f ca="1">SUMPRODUCT(POWER((1+OFFSET('helper calculation'!Y$4:$AZ4,Y3-1,0)),-Y$3:$AZ3-1+Y3),Inputs!X$48:$AY48,OFFSET('helper calculation'!Z$120:$BA120,Y3-1,0),Z$7:$BA$7)*$C$38</f>
        <v>0</v>
      </c>
      <c r="Z39" s="396">
        <f ca="1">SUMPRODUCT(POWER((1+OFFSET('helper calculation'!Z$4:$AZ4,Z3-1,0)),-Z$3:$AZ3-1+Z3),Inputs!Y$48:$AY48,OFFSET('helper calculation'!AA$120:$BA120,Z3-1,0),AA$7:$BA$7)*$C$38</f>
        <v>0</v>
      </c>
      <c r="AA39" s="396">
        <f ca="1">SUMPRODUCT(POWER((1+OFFSET('helper calculation'!AA$4:$AZ4,AA3-1,0)),-AA$3:$AZ3-1+AA3),Inputs!Z$48:$AY48,OFFSET('helper calculation'!AB$120:$BA120,AA3-1,0),AB$7:$BA$7)*$C$38</f>
        <v>0</v>
      </c>
      <c r="AB39" s="396">
        <f ca="1">SUMPRODUCT(POWER((1+OFFSET('helper calculation'!AB$4:$AZ4,AB3-1,0)),-AB$3:$AZ3-1+AB3),Inputs!AA$48:$AY48,OFFSET('helper calculation'!AC$120:$BA120,AB3-1,0),AC$7:$BA$7)*$C$38</f>
        <v>0</v>
      </c>
      <c r="AC39" s="396">
        <f ca="1">SUMPRODUCT(POWER((1+OFFSET('helper calculation'!AC$4:$AZ4,AC3-1,0)),-AC$3:$AZ3-1+AC3),Inputs!AB$48:$AY48,OFFSET('helper calculation'!AD$120:$BA120,AC3-1,0),AD$7:$BA$7)*$C$38</f>
        <v>0</v>
      </c>
      <c r="AD39" s="396">
        <f ca="1">SUMPRODUCT(POWER((1+OFFSET('helper calculation'!AD$4:$AZ4,AD3-1,0)),-AD$3:$AZ3-1+AD3),Inputs!AC$48:$AY48,OFFSET('helper calculation'!AE$120:$BA120,AD3-1,0),AE$7:$BA$7)*$C$38</f>
        <v>0</v>
      </c>
      <c r="AE39" s="396">
        <f ca="1">SUMPRODUCT(POWER((1+OFFSET('helper calculation'!AE$4:$AZ4,AE3-1,0)),-AE$3:$AZ3-1+AE3),Inputs!AD$48:$AY48,OFFSET('helper calculation'!AF$120:$BA120,AE3-1,0),AF$7:$BA$7)*$C$38</f>
        <v>0</v>
      </c>
      <c r="AF39" s="396">
        <f ca="1">SUMPRODUCT(POWER((1+OFFSET('helper calculation'!AF$4:$AZ4,AF3-1,0)),-AF$3:$AZ3-1+AF3),Inputs!AE$48:$AY48,OFFSET('helper calculation'!AG$120:$BA120,AF3-1,0),AG$7:$BA$7)*$C$38</f>
        <v>0</v>
      </c>
      <c r="AG39" s="396">
        <f ca="1">SUMPRODUCT(POWER((1+OFFSET('helper calculation'!AG$4:$AZ4,AG3-1,0)),-AG$3:$AZ3-1+AG3),Inputs!AF$48:$AY48,OFFSET('helper calculation'!AH$120:$BA120,AG3-1,0),AH$7:$BA$7)*$C$38</f>
        <v>0</v>
      </c>
      <c r="AH39" s="396">
        <f ca="1">SUMPRODUCT(POWER((1+OFFSET('helper calculation'!AH$4:$AZ4,AH3-1,0)),-AH$3:$AZ3-1+AH3),Inputs!AG$48:$AY48,OFFSET('helper calculation'!AI$120:$BA120,AH3-1,0),AI$7:$BA$7)*$C$38</f>
        <v>0</v>
      </c>
      <c r="AI39" s="396">
        <f ca="1">SUMPRODUCT(POWER((1+OFFSET('helper calculation'!AI$4:$AZ4,AI3-1,0)),-AI$3:$AZ3-1+AI3),Inputs!AH$48:$AY48,OFFSET('helper calculation'!AJ$120:$BA120,AI3-1,0),AJ$7:$BA$7)*$C$38</f>
        <v>0</v>
      </c>
      <c r="AJ39" s="396">
        <f ca="1">SUMPRODUCT(POWER((1+OFFSET('helper calculation'!AJ$4:$AZ4,AJ3-1,0)),-AJ$3:$AZ3-1+AJ3),Inputs!AI$48:$AY48,OFFSET('helper calculation'!AK$120:$BA120,AJ3-1,0),AK$7:$BA$7)*$C$38</f>
        <v>0</v>
      </c>
      <c r="AK39" s="396">
        <f ca="1">SUMPRODUCT(POWER((1+OFFSET('helper calculation'!AK$4:$AZ4,AK3-1,0)),-AK$3:$AZ3-1+AK3),Inputs!AJ$48:$AY48,OFFSET('helper calculation'!AL$120:$BA120,AK3-1,0),AL$7:$BA$7)*$C$38</f>
        <v>0</v>
      </c>
      <c r="AL39" s="396">
        <f ca="1">SUMPRODUCT(POWER((1+OFFSET('helper calculation'!AL$4:$AZ4,AL3-1,0)),-AL$3:$AZ3-1+AL3),Inputs!AK$48:$AY48,OFFSET('helper calculation'!AM$120:$BA120,AL3-1,0),AM$7:$BA$7)*$C$38</f>
        <v>0</v>
      </c>
      <c r="AM39" s="396">
        <f ca="1">SUMPRODUCT(POWER((1+OFFSET('helper calculation'!AM$4:$AZ4,AM3-1,0)),-AM$3:$AZ3-1+AM3),Inputs!AL$48:$AY48,OFFSET('helper calculation'!AN$120:$BA120,AM3-1,0),AN$7:$BA$7)*$C$38</f>
        <v>0</v>
      </c>
      <c r="AN39" s="396">
        <f ca="1">SUMPRODUCT(POWER((1+OFFSET('helper calculation'!AN$4:$AZ4,AN3-1,0)),-AN$3:$AZ3-1+AN3),Inputs!AM$48:$AY48,OFFSET('helper calculation'!AO$120:$BA120,AN3-1,0),AO$7:$BA$7)*$C$38</f>
        <v>0</v>
      </c>
      <c r="AO39" s="396">
        <f ca="1">SUMPRODUCT(POWER((1+OFFSET('helper calculation'!AO$4:$AZ4,AO3-1,0)),-AO$3:$AZ3-1+AO3),Inputs!AN$48:$AY48,OFFSET('helper calculation'!AP$120:$BA120,AO3-1,0),AP$7:$BA$7)*$C$38</f>
        <v>0</v>
      </c>
      <c r="AP39" s="396">
        <f ca="1">SUMPRODUCT(POWER((1+OFFSET('helper calculation'!AP$4:$AZ4,AP3-1,0)),-AP$3:$AZ3-1+AP3),Inputs!AO$48:$AY48,OFFSET('helper calculation'!AQ$120:$BA120,AP3-1,0),AQ$7:$BA$7)*$C$38</f>
        <v>0</v>
      </c>
      <c r="AQ39" s="396">
        <f ca="1">SUMPRODUCT(POWER((1+OFFSET('helper calculation'!AQ$4:$AZ4,AQ3-1,0)),-AQ$3:$AZ3-1+AQ3),Inputs!AP$48:$AY48,OFFSET('helper calculation'!AR$120:$BA120,AQ3-1,0),AR$7:$BA$7)*$C$38</f>
        <v>0</v>
      </c>
      <c r="AR39" s="396">
        <f ca="1">SUMPRODUCT(POWER((1+OFFSET('helper calculation'!AR$4:$AZ4,AR3-1,0)),-AR$3:$AZ3-1+AR3),Inputs!AQ$48:$AY48,OFFSET('helper calculation'!AS$120:$BA120,AR3-1,0),AS$7:$BA$7)*$C$38</f>
        <v>0</v>
      </c>
      <c r="AS39" s="396">
        <f ca="1">SUMPRODUCT(POWER((1+OFFSET('helper calculation'!AS$4:$AZ4,AS3-1,0)),-AS$3:$AZ3-1+AS3),Inputs!AR$48:$AY48,OFFSET('helper calculation'!AT$120:$BA120,AS3-1,0),AT$7:$BA$7)*$C$38</f>
        <v>0</v>
      </c>
      <c r="AT39" s="396">
        <f ca="1">SUMPRODUCT(POWER((1+OFFSET('helper calculation'!AT$4:$AZ4,AT3-1,0)),-AT$3:$AZ3-1+AT3),Inputs!AS$48:$AY48,OFFSET('helper calculation'!AU$120:$BA120,AT3-1,0),AU$7:$BA$7)*$C$38</f>
        <v>0</v>
      </c>
      <c r="AU39" s="396">
        <f ca="1">SUMPRODUCT(POWER((1+OFFSET('helper calculation'!AU$4:$AZ4,AU3-1,0)),-AU$3:$AZ3-1+AU3),Inputs!AT$48:$AY48,OFFSET('helper calculation'!AV$120:$BA120,AU3-1,0),AV$7:$BA$7)*$C$38</f>
        <v>0</v>
      </c>
      <c r="AV39" s="396">
        <f ca="1">SUMPRODUCT(POWER((1+OFFSET('helper calculation'!AV$4:$AZ4,AV3-1,0)),-AV$3:$AZ3-1+AV3),Inputs!AU$48:$AY48,OFFSET('helper calculation'!AW$120:$BA120,AV3-1,0),AW$7:$BA$7)*$C$38</f>
        <v>0</v>
      </c>
      <c r="AW39" s="396">
        <f ca="1">SUMPRODUCT(POWER((1+OFFSET('helper calculation'!AW$4:$AZ4,AW3-1,0)),-AW$3:$AZ3-1+AW3),Inputs!AV$48:$AY48,OFFSET('helper calculation'!AX$120:$BA120,AW3-1,0),AX$7:$BA$7)*$C$38</f>
        <v>0</v>
      </c>
      <c r="AX39" s="396">
        <f ca="1">SUMPRODUCT(POWER((1+OFFSET('helper calculation'!AX$4:$AZ4,AX3-1,0)),-AX$3:$AZ3-1+AX3),Inputs!AW$48:$AY48,OFFSET('helper calculation'!AY$120:$BA120,AX3-1,0),AY$7:$BA$7)*$C$38</f>
        <v>0</v>
      </c>
      <c r="AY39" s="396">
        <f ca="1">SUMPRODUCT(POWER((1+OFFSET('helper calculation'!AY$4:$AZ4,AY3-1,0)),-AY$3:$AZ3-1+AY3),Inputs!AX$48:$AY48,OFFSET('helper calculation'!AZ$120:$BA120,AY3-1,0),AZ$7:$BA$7)*$C$38</f>
        <v>0</v>
      </c>
      <c r="AZ39" s="396">
        <f ca="1">SUMPRODUCT(POWER((1+OFFSET('helper calculation'!AZ$4:$AZ4,AZ3-1,0)),-AZ$3:$AZ3-1+AZ3),Inputs!AY$48:$AY48,OFFSET('helper calculation'!BA$120:$BA120,AZ3-1,0),BA$7:$BA$7)*$C$38</f>
        <v>0</v>
      </c>
      <c r="BA39" s="396">
        <f ca="1">SUMPRODUCT(POWER((1+OFFSET('helper calculation'!$AZ$4:BA4,BA3-1,0)),-$AZ$3:BA3-1+BA3),Inputs!$AY$48:AZ48,OFFSET('helper calculation'!$BA$120:BB120,BA3-1,0),$BA$7:BB$7)*$C$38</f>
        <v>0</v>
      </c>
    </row>
    <row r="40" spans="1:53">
      <c r="A40" s="371"/>
      <c r="B40" s="372" t="s">
        <v>497</v>
      </c>
      <c r="C40" s="373"/>
      <c r="D40" s="374">
        <f ca="1">-SUMPRODUCT(POWER((1+OFFSET('helper calculation'!D$4:$AZ4,D3-1,0)),-D$3:$AZ3-1+D3),Inputs!C$60:$AY60,OFFSET('helper calculation'!E$120:$BA120,D3-1,0),E$7:$BA$7)*$C$38</f>
        <v>0</v>
      </c>
      <c r="E40" s="374">
        <f ca="1">-SUMPRODUCT(POWER((1+OFFSET('helper calculation'!E$4:$AZ4,E3-1,0)),-E$3:$AZ3-1+E3),Inputs!D$60:$AY60,OFFSET('helper calculation'!F$120:$BA120,E3-1,0),F$7:$BA$7)*$C$38</f>
        <v>0</v>
      </c>
      <c r="F40" s="374">
        <f ca="1">-SUMPRODUCT(POWER((1+OFFSET('helper calculation'!F$4:$AZ4,F3-1,0)),-F$3:$AZ3-1+F3),Inputs!E$60:$AY60,OFFSET('helper calculation'!G$120:$BA120,F3-1,0),G$7:$BA$7)*$C$38</f>
        <v>0</v>
      </c>
      <c r="G40" s="374">
        <f ca="1">-SUMPRODUCT(POWER((1+OFFSET('helper calculation'!G$4:$AZ4,G3-1,0)),-G$3:$AZ3-1+G3),Inputs!F$60:$AY60,OFFSET('helper calculation'!H$120:$BA120,G3-1,0),H$7:$BA$7)*$C$38</f>
        <v>0</v>
      </c>
      <c r="H40" s="374">
        <f ca="1">-SUMPRODUCT(POWER((1+OFFSET('helper calculation'!H$4:$AZ4,H3-1,0)),-H$3:$AZ3-1+H3),Inputs!G$60:$AY60,OFFSET('helper calculation'!I$120:$BA120,H3-1,0),I$7:$BA$7)*$C$38</f>
        <v>0</v>
      </c>
      <c r="I40" s="374">
        <f ca="1">-SUMPRODUCT(POWER((1+OFFSET('helper calculation'!I$4:$AZ4,I3-1,0)),-I$3:$AZ3-1+I3),Inputs!H$60:$AY60,OFFSET('helper calculation'!J$120:$BA120,I3-1,0),J$7:$BA$7)*$C$38</f>
        <v>0</v>
      </c>
      <c r="J40" s="374">
        <f ca="1">-SUMPRODUCT(POWER((1+OFFSET('helper calculation'!J$4:$AZ4,J3-1,0)),-J$3:$AZ3-1+J3),Inputs!I$60:$AY60,OFFSET('helper calculation'!K$120:$BA120,J3-1,0),K$7:$BA$7)*$C$38</f>
        <v>0</v>
      </c>
      <c r="K40" s="374">
        <f ca="1">-SUMPRODUCT(POWER((1+OFFSET('helper calculation'!K$4:$AZ4,K3-1,0)),-K$3:$AZ3-1+K3),Inputs!J$60:$AY60,OFFSET('helper calculation'!L$120:$BA120,K3-1,0),L$7:$BA$7)*$C$38</f>
        <v>0</v>
      </c>
      <c r="L40" s="374">
        <f ca="1">-SUMPRODUCT(POWER((1+OFFSET('helper calculation'!L$4:$AZ4,L3-1,0)),-L$3:$AZ3-1+L3),Inputs!K$60:$AY60,OFFSET('helper calculation'!M$120:$BA120,L3-1,0),M$7:$BA$7)*$C$38</f>
        <v>0</v>
      </c>
      <c r="M40" s="374">
        <f ca="1">-SUMPRODUCT(POWER((1+OFFSET('helper calculation'!M$4:$AZ4,M3-1,0)),-M$3:$AZ3-1+M3),Inputs!L$60:$AY60,OFFSET('helper calculation'!N$120:$BA120,M3-1,0),N$7:$BA$7)*$C$38</f>
        <v>0</v>
      </c>
      <c r="N40" s="374">
        <f ca="1">-SUMPRODUCT(POWER((1+OFFSET('helper calculation'!N$4:$AZ4,N3-1,0)),-N$3:$AZ3-1+N3),Inputs!M$60:$AY60,OFFSET('helper calculation'!O$120:$BA120,N3-1,0),O$7:$BA$7)*$C$38</f>
        <v>0</v>
      </c>
      <c r="O40" s="374">
        <f ca="1">-SUMPRODUCT(POWER((1+OFFSET('helper calculation'!O$4:$AZ4,O3-1,0)),-O$3:$AZ3-1+O3),Inputs!N$60:$AY60,OFFSET('helper calculation'!P$120:$BA120,O3-1,0),P$7:$BA$7)*$C$38</f>
        <v>0</v>
      </c>
      <c r="P40" s="374">
        <f ca="1">-SUMPRODUCT(POWER((1+OFFSET('helper calculation'!P$4:$AZ4,P3-1,0)),-P$3:$AZ3-1+P3),Inputs!O$60:$AY60,OFFSET('helper calculation'!Q$120:$BA120,P3-1,0),Q$7:$BA$7)*$C$38</f>
        <v>0</v>
      </c>
      <c r="Q40" s="374">
        <f ca="1">-SUMPRODUCT(POWER((1+OFFSET('helper calculation'!Q$4:$AZ4,Q3-1,0)),-Q$3:$AZ3-1+Q3),Inputs!P$60:$AY60,OFFSET('helper calculation'!R$120:$BA120,Q3-1,0),R$7:$BA$7)*$C$38</f>
        <v>0</v>
      </c>
      <c r="R40" s="374">
        <f ca="1">-SUMPRODUCT(POWER((1+OFFSET('helper calculation'!R$4:$AZ4,R3-1,0)),-R$3:$AZ3-1+R3),Inputs!Q$60:$AY60,OFFSET('helper calculation'!S$120:$BA120,R3-1,0),S$7:$BA$7)*$C$38</f>
        <v>0</v>
      </c>
      <c r="S40" s="374">
        <f ca="1">-SUMPRODUCT(POWER((1+OFFSET('helper calculation'!S$4:$AZ4,S3-1,0)),-S$3:$AZ3-1+S3),Inputs!R$60:$AY60,OFFSET('helper calculation'!T$120:$BA120,S3-1,0),T$7:$BA$7)*$C$38</f>
        <v>0</v>
      </c>
      <c r="T40" s="374">
        <f ca="1">-SUMPRODUCT(POWER((1+OFFSET('helper calculation'!T$4:$AZ4,T3-1,0)),-T$3:$AZ3-1+T3),Inputs!S$60:$AY60,OFFSET('helper calculation'!U$120:$BA120,T3-1,0),U$7:$BA$7)*$C$38</f>
        <v>0</v>
      </c>
      <c r="U40" s="374">
        <f ca="1">-SUMPRODUCT(POWER((1+OFFSET('helper calculation'!U$4:$AZ4,U3-1,0)),-U$3:$AZ3-1+U3),Inputs!T$60:$AY60,OFFSET('helper calculation'!V$120:$BA120,U3-1,0),V$7:$BA$7)*$C$38</f>
        <v>0</v>
      </c>
      <c r="V40" s="374">
        <f ca="1">-SUMPRODUCT(POWER((1+OFFSET('helper calculation'!V$4:$AZ4,V3-1,0)),-V$3:$AZ3-1+V3),Inputs!U$60:$AY60,OFFSET('helper calculation'!W$120:$BA120,V3-1,0),W$7:$BA$7)*$C$38</f>
        <v>0</v>
      </c>
      <c r="W40" s="374">
        <f ca="1">-SUMPRODUCT(POWER((1+OFFSET('helper calculation'!W$4:$AZ4,W3-1,0)),-W$3:$AZ3-1+W3),Inputs!V$60:$AY60,OFFSET('helper calculation'!X$120:$BA120,W3-1,0),X$7:$BA$7)*$C$38</f>
        <v>0</v>
      </c>
      <c r="X40" s="374">
        <f ca="1">-SUMPRODUCT(POWER((1+OFFSET('helper calculation'!X$4:$AZ4,X3-1,0)),-X$3:$AZ3-1+X3),Inputs!W$60:$AY60,OFFSET('helper calculation'!Y$120:$BA120,X3-1,0),Y$7:$BA$7)*$C$38</f>
        <v>0</v>
      </c>
      <c r="Y40" s="374">
        <f ca="1">-SUMPRODUCT(POWER((1+OFFSET('helper calculation'!Y$4:$AZ4,Y3-1,0)),-Y$3:$AZ3-1+Y3),Inputs!X$60:$AY60,OFFSET('helper calculation'!Z$120:$BA120,Y3-1,0),Z$7:$BA$7)*$C$38</f>
        <v>0</v>
      </c>
      <c r="Z40" s="374">
        <f ca="1">-SUMPRODUCT(POWER((1+OFFSET('helper calculation'!Z$4:$AZ4,Z3-1,0)),-Z$3:$AZ3-1+Z3),Inputs!Y$60:$AY60,OFFSET('helper calculation'!AA$120:$BA120,Z3-1,0),AA$7:$BA$7)*$C$38</f>
        <v>0</v>
      </c>
      <c r="AA40" s="374">
        <f ca="1">-SUMPRODUCT(POWER((1+OFFSET('helper calculation'!AA$4:$AZ4,AA3-1,0)),-AA$3:$AZ3-1+AA3),Inputs!Z$60:$AY60,OFFSET('helper calculation'!AB$120:$BA120,AA3-1,0),AB$7:$BA$7)*$C$38</f>
        <v>0</v>
      </c>
      <c r="AB40" s="374">
        <f ca="1">-SUMPRODUCT(POWER((1+OFFSET('helper calculation'!AB$4:$AZ4,AB3-1,0)),-AB$3:$AZ3-1+AB3),Inputs!AA$60:$AY60,OFFSET('helper calculation'!AC$120:$BA120,AB3-1,0),AC$7:$BA$7)*$C$38</f>
        <v>0</v>
      </c>
      <c r="AC40" s="374">
        <f ca="1">-SUMPRODUCT(POWER((1+OFFSET('helper calculation'!AC$4:$AZ4,AC3-1,0)),-AC$3:$AZ3-1+AC3),Inputs!AB$60:$AY60,OFFSET('helper calculation'!AD$120:$BA120,AC3-1,0),AD$7:$BA$7)*$C$38</f>
        <v>0</v>
      </c>
      <c r="AD40" s="374">
        <f ca="1">-SUMPRODUCT(POWER((1+OFFSET('helper calculation'!AD$4:$AZ4,AD3-1,0)),-AD$3:$AZ3-1+AD3),Inputs!AC$60:$AY60,OFFSET('helper calculation'!AE$120:$BA120,AD3-1,0),AE$7:$BA$7)*$C$38</f>
        <v>0</v>
      </c>
      <c r="AE40" s="374">
        <f ca="1">-SUMPRODUCT(POWER((1+OFFSET('helper calculation'!AE$4:$AZ4,AE3-1,0)),-AE$3:$AZ3-1+AE3),Inputs!AD$60:$AY60,OFFSET('helper calculation'!AF$120:$BA120,AE3-1,0),AF$7:$BA$7)*$C$38</f>
        <v>0</v>
      </c>
      <c r="AF40" s="374">
        <f ca="1">-SUMPRODUCT(POWER((1+OFFSET('helper calculation'!AF$4:$AZ4,AF3-1,0)),-AF$3:$AZ3-1+AF3),Inputs!AE$60:$AY60,OFFSET('helper calculation'!AG$120:$BA120,AF3-1,0),AG$7:$BA$7)*$C$38</f>
        <v>0</v>
      </c>
      <c r="AG40" s="374">
        <f ca="1">-SUMPRODUCT(POWER((1+OFFSET('helper calculation'!AG$4:$AZ4,AG3-1,0)),-AG$3:$AZ3-1+AG3),Inputs!AF$60:$AY60,OFFSET('helper calculation'!AH$120:$BA120,AG3-1,0),AH$7:$BA$7)*$C$38</f>
        <v>0</v>
      </c>
      <c r="AH40" s="374">
        <f ca="1">-SUMPRODUCT(POWER((1+OFFSET('helper calculation'!AH$4:$AZ4,AH3-1,0)),-AH$3:$AZ3-1+AH3),Inputs!AG$60:$AY60,OFFSET('helper calculation'!AI$120:$BA120,AH3-1,0),AI$7:$BA$7)*$C$38</f>
        <v>0</v>
      </c>
      <c r="AI40" s="374">
        <f ca="1">-SUMPRODUCT(POWER((1+OFFSET('helper calculation'!AI$4:$AZ4,AI3-1,0)),-AI$3:$AZ3-1+AI3),Inputs!AH$60:$AY60,OFFSET('helper calculation'!AJ$120:$BA120,AI3-1,0),AJ$7:$BA$7)*$C$38</f>
        <v>0</v>
      </c>
      <c r="AJ40" s="374">
        <f ca="1">-SUMPRODUCT(POWER((1+OFFSET('helper calculation'!AJ$4:$AZ4,AJ3-1,0)),-AJ$3:$AZ3-1+AJ3),Inputs!AI$60:$AY60,OFFSET('helper calculation'!AK$120:$BA120,AJ3-1,0),AK$7:$BA$7)*$C$38</f>
        <v>0</v>
      </c>
      <c r="AK40" s="374">
        <f ca="1">-SUMPRODUCT(POWER((1+OFFSET('helper calculation'!AK$4:$AZ4,AK3-1,0)),-AK$3:$AZ3-1+AK3),Inputs!AJ$60:$AY60,OFFSET('helper calculation'!AL$120:$BA120,AK3-1,0),AL$7:$BA$7)*$C$38</f>
        <v>0</v>
      </c>
      <c r="AL40" s="374">
        <f ca="1">-SUMPRODUCT(POWER((1+OFFSET('helper calculation'!AL$4:$AZ4,AL3-1,0)),-AL$3:$AZ3-1+AL3),Inputs!AK$60:$AY60,OFFSET('helper calculation'!AM$120:$BA120,AL3-1,0),AM$7:$BA$7)*$C$38</f>
        <v>0</v>
      </c>
      <c r="AM40" s="374">
        <f ca="1">-SUMPRODUCT(POWER((1+OFFSET('helper calculation'!AM$4:$AZ4,AM3-1,0)),-AM$3:$AZ3-1+AM3),Inputs!AL$60:$AY60,OFFSET('helper calculation'!AN$120:$BA120,AM3-1,0),AN$7:$BA$7)*$C$38</f>
        <v>0</v>
      </c>
      <c r="AN40" s="374">
        <f ca="1">-SUMPRODUCT(POWER((1+OFFSET('helper calculation'!AN$4:$AZ4,AN3-1,0)),-AN$3:$AZ3-1+AN3),Inputs!AM$60:$AY60,OFFSET('helper calculation'!AO$120:$BA120,AN3-1,0),AO$7:$BA$7)*$C$38</f>
        <v>0</v>
      </c>
      <c r="AO40" s="374">
        <f ca="1">-SUMPRODUCT(POWER((1+OFFSET('helper calculation'!AO$4:$AZ4,AO3-1,0)),-AO$3:$AZ3-1+AO3),Inputs!AN$60:$AY60,OFFSET('helper calculation'!AP$120:$BA120,AO3-1,0),AP$7:$BA$7)*$C$38</f>
        <v>0</v>
      </c>
      <c r="AP40" s="374">
        <f ca="1">-SUMPRODUCT(POWER((1+OFFSET('helper calculation'!AP$4:$AZ4,AP3-1,0)),-AP$3:$AZ3-1+AP3),Inputs!AO$60:$AY60,OFFSET('helper calculation'!AQ$120:$BA120,AP3-1,0),AQ$7:$BA$7)*$C$38</f>
        <v>0</v>
      </c>
      <c r="AQ40" s="374">
        <f ca="1">-SUMPRODUCT(POWER((1+OFFSET('helper calculation'!AQ$4:$AZ4,AQ3-1,0)),-AQ$3:$AZ3-1+AQ3),Inputs!AP$60:$AY60,OFFSET('helper calculation'!AR$120:$BA120,AQ3-1,0),AR$7:$BA$7)*$C$38</f>
        <v>0</v>
      </c>
      <c r="AR40" s="374">
        <f ca="1">-SUMPRODUCT(POWER((1+OFFSET('helper calculation'!AR$4:$AZ4,AR3-1,0)),-AR$3:$AZ3-1+AR3),Inputs!AQ$60:$AY60,OFFSET('helper calculation'!AS$120:$BA120,AR3-1,0),AS$7:$BA$7)*$C$38</f>
        <v>0</v>
      </c>
      <c r="AS40" s="374">
        <f ca="1">-SUMPRODUCT(POWER((1+OFFSET('helper calculation'!AS$4:$AZ4,AS3-1,0)),-AS$3:$AZ3-1+AS3),Inputs!AR$60:$AY60,OFFSET('helper calculation'!AT$120:$BA120,AS3-1,0),AT$7:$BA$7)*$C$38</f>
        <v>0</v>
      </c>
      <c r="AT40" s="374">
        <f ca="1">-SUMPRODUCT(POWER((1+OFFSET('helper calculation'!AT$4:$AZ4,AT3-1,0)),-AT$3:$AZ3-1+AT3),Inputs!AS$60:$AY60,OFFSET('helper calculation'!AU$120:$BA120,AT3-1,0),AU$7:$BA$7)*$C$38</f>
        <v>0</v>
      </c>
      <c r="AU40" s="374">
        <f ca="1">-SUMPRODUCT(POWER((1+OFFSET('helper calculation'!AU$4:$AZ4,AU3-1,0)),-AU$3:$AZ3-1+AU3),Inputs!AT$60:$AY60,OFFSET('helper calculation'!AV$120:$BA120,AU3-1,0),AV$7:$BA$7)*$C$38</f>
        <v>0</v>
      </c>
      <c r="AV40" s="374">
        <f ca="1">-SUMPRODUCT(POWER((1+OFFSET('helper calculation'!AV$4:$AZ4,AV3-1,0)),-AV$3:$AZ3-1+AV3),Inputs!AU$60:$AY60,OFFSET('helper calculation'!AW$120:$BA120,AV3-1,0),AW$7:$BA$7)*$C$38</f>
        <v>0</v>
      </c>
      <c r="AW40" s="374">
        <f ca="1">-SUMPRODUCT(POWER((1+OFFSET('helper calculation'!AW$4:$AZ4,AW3-1,0)),-AW$3:$AZ3-1+AW3),Inputs!AV$60:$AY60,OFFSET('helper calculation'!AX$120:$BA120,AW3-1,0),AX$7:$BA$7)*$C$38</f>
        <v>0</v>
      </c>
      <c r="AX40" s="374">
        <f ca="1">-SUMPRODUCT(POWER((1+OFFSET('helper calculation'!AX$4:$AZ4,AX3-1,0)),-AX$3:$AZ3-1+AX3),Inputs!AW$60:$AY60,OFFSET('helper calculation'!AY$120:$BA120,AX3-1,0),AY$7:$BA$7)*$C$38</f>
        <v>0</v>
      </c>
      <c r="AY40" s="374">
        <f ca="1">-SUMPRODUCT(POWER((1+OFFSET('helper calculation'!AY$4:$AZ4,AY3-1,0)),-AY$3:$AZ3-1+AY3),Inputs!AX$60:$AY60,OFFSET('helper calculation'!AZ$120:$BA120,AY3-1,0),AZ$7:$BA$7)*$C$38</f>
        <v>0</v>
      </c>
      <c r="AZ40" s="374">
        <f ca="1">-SUMPRODUCT(POWER((1+OFFSET('helper calculation'!AZ$4:$AZ4,AZ3-1,0)),-AZ$3:$AZ3-1+AZ3),Inputs!AY$60:$AY60,OFFSET('helper calculation'!BA$120:$BA120,AZ3-1,0),BA$7:$BA$7)*$C$38</f>
        <v>0</v>
      </c>
      <c r="BA40" s="374">
        <f ca="1">-SUMPRODUCT(POWER((1+OFFSET('helper calculation'!$AZ$4:BA4,BA3-1,0)),-$AZ$3:BA3-1+BA3),Inputs!$AY$60:AZ60,OFFSET('helper calculation'!$BA$120:BB120,BA3-1,0),$BA$7:BB$7)*$C$38</f>
        <v>0</v>
      </c>
    </row>
    <row r="41" spans="1:53">
      <c r="A41" s="371"/>
      <c r="B41" s="372" t="s">
        <v>498</v>
      </c>
      <c r="C41" s="373"/>
      <c r="D41" s="374">
        <f ca="1">SUMPRODUCT(POWER((1+OFFSET('helper calculation'!D$4:$AZ4,D3-1,0)),-D$3:$AZ3-1+D3),Inputs!C$53:$AY53,OFFSET('helper calculation'!E$120:$BA120,D3-1,0),E$7:$BA$7)*$C$38</f>
        <v>0</v>
      </c>
      <c r="E41" s="374">
        <f ca="1">SUMPRODUCT(POWER((1+OFFSET('helper calculation'!E$4:$AZ4,E3-1,0)),-E$3:$AZ3-1+E3),Inputs!D$53:$AY53,OFFSET('helper calculation'!F$120:$BA120,E3-1,0),F$7:$BA$7)*$C$38</f>
        <v>0</v>
      </c>
      <c r="F41" s="374">
        <f ca="1">SUMPRODUCT(POWER((1+OFFSET('helper calculation'!F$4:$AZ4,F3-1,0)),-F$3:$AZ3-1+F3),Inputs!E$53:$AY53,OFFSET('helper calculation'!G$120:$BA120,F3-1,0),G$7:$BA$7)*$C$38</f>
        <v>0</v>
      </c>
      <c r="G41" s="374">
        <f ca="1">SUMPRODUCT(POWER((1+OFFSET('helper calculation'!G$4:$AZ4,G3-1,0)),-G$3:$AZ3-1+G3),Inputs!F$53:$AY53,OFFSET('helper calculation'!H$120:$BA120,G3-1,0),H$7:$BA$7)*$C$38</f>
        <v>0</v>
      </c>
      <c r="H41" s="374">
        <f ca="1">SUMPRODUCT(POWER((1+OFFSET('helper calculation'!H$4:$AZ4,H3-1,0)),-H$3:$AZ3-1+H3),Inputs!G$53:$AY53,OFFSET('helper calculation'!I$120:$BA120,H3-1,0),I$7:$BA$7)*$C$38</f>
        <v>0</v>
      </c>
      <c r="I41" s="374">
        <f ca="1">SUMPRODUCT(POWER((1+OFFSET('helper calculation'!I$4:$AZ4,I3-1,0)),-I$3:$AZ3-1+I3),Inputs!H$53:$AY53,OFFSET('helper calculation'!J$120:$BA120,I3-1,0),J$7:$BA$7)*$C$38</f>
        <v>0</v>
      </c>
      <c r="J41" s="374">
        <f ca="1">SUMPRODUCT(POWER((1+OFFSET('helper calculation'!J$4:$AZ4,J3-1,0)),-J$3:$AZ3-1+J3),Inputs!I$53:$AY53,OFFSET('helper calculation'!K$120:$BA120,J3-1,0),K$7:$BA$7)*$C$38</f>
        <v>0</v>
      </c>
      <c r="K41" s="374">
        <f ca="1">SUMPRODUCT(POWER((1+OFFSET('helper calculation'!K$4:$AZ4,K3-1,0)),-K$3:$AZ3-1+K3),Inputs!J$53:$AY53,OFFSET('helper calculation'!L$120:$BA120,K3-1,0),L$7:$BA$7)*$C$38</f>
        <v>0</v>
      </c>
      <c r="L41" s="374">
        <f ca="1">SUMPRODUCT(POWER((1+OFFSET('helper calculation'!L$4:$AZ4,L3-1,0)),-L$3:$AZ3-1+L3),Inputs!K$53:$AY53,OFFSET('helper calculation'!M$120:$BA120,L3-1,0),M$7:$BA$7)*$C$38</f>
        <v>0</v>
      </c>
      <c r="M41" s="374">
        <f ca="1">SUMPRODUCT(POWER((1+OFFSET('helper calculation'!M$4:$AZ4,M3-1,0)),-M$3:$AZ3-1+M3),Inputs!L$53:$AY53,OFFSET('helper calculation'!N$120:$BA120,M3-1,0),N$7:$BA$7)*$C$38</f>
        <v>0</v>
      </c>
      <c r="N41" s="374">
        <f ca="1">SUMPRODUCT(POWER((1+OFFSET('helper calculation'!N$4:$AZ4,N3-1,0)),-N$3:$AZ3-1+N3),Inputs!M$53:$AY53,OFFSET('helper calculation'!O$120:$BA120,N3-1,0),O$7:$BA$7)*$C$38</f>
        <v>0</v>
      </c>
      <c r="O41" s="374">
        <f ca="1">SUMPRODUCT(POWER((1+OFFSET('helper calculation'!O$4:$AZ4,O3-1,0)),-O$3:$AZ3-1+O3),Inputs!N$53:$AY53,OFFSET('helper calculation'!P$120:$BA120,O3-1,0),P$7:$BA$7)*$C$38</f>
        <v>0</v>
      </c>
      <c r="P41" s="374">
        <f ca="1">SUMPRODUCT(POWER((1+OFFSET('helper calculation'!P$4:$AZ4,P3-1,0)),-P$3:$AZ3-1+P3),Inputs!O$53:$AY53,OFFSET('helper calculation'!Q$120:$BA120,P3-1,0),Q$7:$BA$7)*$C$38</f>
        <v>0</v>
      </c>
      <c r="Q41" s="374">
        <f ca="1">SUMPRODUCT(POWER((1+OFFSET('helper calculation'!Q$4:$AZ4,Q3-1,0)),-Q$3:$AZ3-1+Q3),Inputs!P$53:$AY53,OFFSET('helper calculation'!R$120:$BA120,Q3-1,0),R$7:$BA$7)*$C$38</f>
        <v>0</v>
      </c>
      <c r="R41" s="374">
        <f ca="1">SUMPRODUCT(POWER((1+OFFSET('helper calculation'!R$4:$AZ4,R3-1,0)),-R$3:$AZ3-1+R3),Inputs!Q$53:$AY53,OFFSET('helper calculation'!S$120:$BA120,R3-1,0),S$7:$BA$7)*$C$38</f>
        <v>0</v>
      </c>
      <c r="S41" s="374">
        <f ca="1">SUMPRODUCT(POWER((1+OFFSET('helper calculation'!S$4:$AZ4,S3-1,0)),-S$3:$AZ3-1+S3),Inputs!R$53:$AY53,OFFSET('helper calculation'!T$120:$BA120,S3-1,0),T$7:$BA$7)*$C$38</f>
        <v>0</v>
      </c>
      <c r="T41" s="374">
        <f ca="1">SUMPRODUCT(POWER((1+OFFSET('helper calculation'!T$4:$AZ4,T3-1,0)),-T$3:$AZ3-1+T3),Inputs!S$53:$AY53,OFFSET('helper calculation'!U$120:$BA120,T3-1,0),U$7:$BA$7)*$C$38</f>
        <v>0</v>
      </c>
      <c r="U41" s="374">
        <f ca="1">SUMPRODUCT(POWER((1+OFFSET('helper calculation'!U$4:$AZ4,U3-1,0)),-U$3:$AZ3-1+U3),Inputs!T$53:$AY53,OFFSET('helper calculation'!V$120:$BA120,U3-1,0),V$7:$BA$7)*$C$38</f>
        <v>0</v>
      </c>
      <c r="V41" s="374">
        <f ca="1">SUMPRODUCT(POWER((1+OFFSET('helper calculation'!V$4:$AZ4,V3-1,0)),-V$3:$AZ3-1+V3),Inputs!U$53:$AY53,OFFSET('helper calculation'!W$120:$BA120,V3-1,0),W$7:$BA$7)*$C$38</f>
        <v>0</v>
      </c>
      <c r="W41" s="374">
        <f ca="1">SUMPRODUCT(POWER((1+OFFSET('helper calculation'!W$4:$AZ4,W3-1,0)),-W$3:$AZ3-1+W3),Inputs!V$53:$AY53,OFFSET('helper calculation'!X$120:$BA120,W3-1,0),X$7:$BA$7)*$C$38</f>
        <v>0</v>
      </c>
      <c r="X41" s="374">
        <f ca="1">SUMPRODUCT(POWER((1+OFFSET('helper calculation'!X$4:$AZ4,X3-1,0)),-X$3:$AZ3-1+X3),Inputs!W$53:$AY53,OFFSET('helper calculation'!Y$120:$BA120,X3-1,0),Y$7:$BA$7)*$C$38</f>
        <v>0</v>
      </c>
      <c r="Y41" s="374">
        <f ca="1">SUMPRODUCT(POWER((1+OFFSET('helper calculation'!Y$4:$AZ4,Y3-1,0)),-Y$3:$AZ3-1+Y3),Inputs!X$53:$AY53,OFFSET('helper calculation'!Z$120:$BA120,Y3-1,0),Z$7:$BA$7)*$C$38</f>
        <v>0</v>
      </c>
      <c r="Z41" s="374">
        <f ca="1">SUMPRODUCT(POWER((1+OFFSET('helper calculation'!Z$4:$AZ4,Z3-1,0)),-Z$3:$AZ3-1+Z3),Inputs!Y$53:$AY53,OFFSET('helper calculation'!AA$120:$BA120,Z3-1,0),AA$7:$BA$7)*$C$38</f>
        <v>0</v>
      </c>
      <c r="AA41" s="374">
        <f ca="1">SUMPRODUCT(POWER((1+OFFSET('helper calculation'!AA$4:$AZ4,AA3-1,0)),-AA$3:$AZ3-1+AA3),Inputs!Z$53:$AY53,OFFSET('helper calculation'!AB$120:$BA120,AA3-1,0),AB$7:$BA$7)*$C$38</f>
        <v>0</v>
      </c>
      <c r="AB41" s="374">
        <f ca="1">SUMPRODUCT(POWER((1+OFFSET('helper calculation'!AB$4:$AZ4,AB3-1,0)),-AB$3:$AZ3-1+AB3),Inputs!AA$53:$AY53,OFFSET('helper calculation'!AC$120:$BA120,AB3-1,0),AC$7:$BA$7)*$C$38</f>
        <v>0</v>
      </c>
      <c r="AC41" s="374">
        <f ca="1">SUMPRODUCT(POWER((1+OFFSET('helper calculation'!AC$4:$AZ4,AC3-1,0)),-AC$3:$AZ3-1+AC3),Inputs!AB$53:$AY53,OFFSET('helper calculation'!AD$120:$BA120,AC3-1,0),AD$7:$BA$7)*$C$38</f>
        <v>0</v>
      </c>
      <c r="AD41" s="374">
        <f ca="1">SUMPRODUCT(POWER((1+OFFSET('helper calculation'!AD$4:$AZ4,AD3-1,0)),-AD$3:$AZ3-1+AD3),Inputs!AC$53:$AY53,OFFSET('helper calculation'!AE$120:$BA120,AD3-1,0),AE$7:$BA$7)*$C$38</f>
        <v>0</v>
      </c>
      <c r="AE41" s="374">
        <f ca="1">SUMPRODUCT(POWER((1+OFFSET('helper calculation'!AE$4:$AZ4,AE3-1,0)),-AE$3:$AZ3-1+AE3),Inputs!AD$53:$AY53,OFFSET('helper calculation'!AF$120:$BA120,AE3-1,0),AF$7:$BA$7)*$C$38</f>
        <v>0</v>
      </c>
      <c r="AF41" s="374">
        <f ca="1">SUMPRODUCT(POWER((1+OFFSET('helper calculation'!AF$4:$AZ4,AF3-1,0)),-AF$3:$AZ3-1+AF3),Inputs!AE$53:$AY53,OFFSET('helper calculation'!AG$120:$BA120,AF3-1,0),AG$7:$BA$7)*$C$38</f>
        <v>0</v>
      </c>
      <c r="AG41" s="374">
        <f ca="1">SUMPRODUCT(POWER((1+OFFSET('helper calculation'!AG$4:$AZ4,AG3-1,0)),-AG$3:$AZ3-1+AG3),Inputs!AF$53:$AY53,OFFSET('helper calculation'!AH$120:$BA120,AG3-1,0),AH$7:$BA$7)*$C$38</f>
        <v>0</v>
      </c>
      <c r="AH41" s="374">
        <f ca="1">SUMPRODUCT(POWER((1+OFFSET('helper calculation'!AH$4:$AZ4,AH3-1,0)),-AH$3:$AZ3-1+AH3),Inputs!AG$53:$AY53,OFFSET('helper calculation'!AI$120:$BA120,AH3-1,0),AI$7:$BA$7)*$C$38</f>
        <v>0</v>
      </c>
      <c r="AI41" s="374">
        <f ca="1">SUMPRODUCT(POWER((1+OFFSET('helper calculation'!AI$4:$AZ4,AI3-1,0)),-AI$3:$AZ3-1+AI3),Inputs!AH$53:$AY53,OFFSET('helper calculation'!AJ$120:$BA120,AI3-1,0),AJ$7:$BA$7)*$C$38</f>
        <v>0</v>
      </c>
      <c r="AJ41" s="374">
        <f ca="1">SUMPRODUCT(POWER((1+OFFSET('helper calculation'!AJ$4:$AZ4,AJ3-1,0)),-AJ$3:$AZ3-1+AJ3),Inputs!AI$53:$AY53,OFFSET('helper calculation'!AK$120:$BA120,AJ3-1,0),AK$7:$BA$7)*$C$38</f>
        <v>0</v>
      </c>
      <c r="AK41" s="374">
        <f ca="1">SUMPRODUCT(POWER((1+OFFSET('helper calculation'!AK$4:$AZ4,AK3-1,0)),-AK$3:$AZ3-1+AK3),Inputs!AJ$53:$AY53,OFFSET('helper calculation'!AL$120:$BA120,AK3-1,0),AL$7:$BA$7)*$C$38</f>
        <v>0</v>
      </c>
      <c r="AL41" s="374">
        <f ca="1">SUMPRODUCT(POWER((1+OFFSET('helper calculation'!AL$4:$AZ4,AL3-1,0)),-AL$3:$AZ3-1+AL3),Inputs!AK$53:$AY53,OFFSET('helper calculation'!AM$120:$BA120,AL3-1,0),AM$7:$BA$7)*$C$38</f>
        <v>0</v>
      </c>
      <c r="AM41" s="374">
        <f ca="1">SUMPRODUCT(POWER((1+OFFSET('helper calculation'!AM$4:$AZ4,AM3-1,0)),-AM$3:$AZ3-1+AM3),Inputs!AL$53:$AY53,OFFSET('helper calculation'!AN$120:$BA120,AM3-1,0),AN$7:$BA$7)*$C$38</f>
        <v>0</v>
      </c>
      <c r="AN41" s="374">
        <f ca="1">SUMPRODUCT(POWER((1+OFFSET('helper calculation'!AN$4:$AZ4,AN3-1,0)),-AN$3:$AZ3-1+AN3),Inputs!AM$53:$AY53,OFFSET('helper calculation'!AO$120:$BA120,AN3-1,0),AO$7:$BA$7)*$C$38</f>
        <v>0</v>
      </c>
      <c r="AO41" s="374">
        <f ca="1">SUMPRODUCT(POWER((1+OFFSET('helper calculation'!AO$4:$AZ4,AO3-1,0)),-AO$3:$AZ3-1+AO3),Inputs!AN$53:$AY53,OFFSET('helper calculation'!AP$120:$BA120,AO3-1,0),AP$7:$BA$7)*$C$38</f>
        <v>0</v>
      </c>
      <c r="AP41" s="374">
        <f ca="1">SUMPRODUCT(POWER((1+OFFSET('helper calculation'!AP$4:$AZ4,AP3-1,0)),-AP$3:$AZ3-1+AP3),Inputs!AO$53:$AY53,OFFSET('helper calculation'!AQ$120:$BA120,AP3-1,0),AQ$7:$BA$7)*$C$38</f>
        <v>0</v>
      </c>
      <c r="AQ41" s="374">
        <f ca="1">SUMPRODUCT(POWER((1+OFFSET('helper calculation'!AQ$4:$AZ4,AQ3-1,0)),-AQ$3:$AZ3-1+AQ3),Inputs!AP$53:$AY53,OFFSET('helper calculation'!AR$120:$BA120,AQ3-1,0),AR$7:$BA$7)*$C$38</f>
        <v>0</v>
      </c>
      <c r="AR41" s="374">
        <f ca="1">SUMPRODUCT(POWER((1+OFFSET('helper calculation'!AR$4:$AZ4,AR3-1,0)),-AR$3:$AZ3-1+AR3),Inputs!AQ$53:$AY53,OFFSET('helper calculation'!AS$120:$BA120,AR3-1,0),AS$7:$BA$7)*$C$38</f>
        <v>0</v>
      </c>
      <c r="AS41" s="374">
        <f ca="1">SUMPRODUCT(POWER((1+OFFSET('helper calculation'!AS$4:$AZ4,AS3-1,0)),-AS$3:$AZ3-1+AS3),Inputs!AR$53:$AY53,OFFSET('helper calculation'!AT$120:$BA120,AS3-1,0),AT$7:$BA$7)*$C$38</f>
        <v>0</v>
      </c>
      <c r="AT41" s="374">
        <f ca="1">SUMPRODUCT(POWER((1+OFFSET('helper calculation'!AT$4:$AZ4,AT3-1,0)),-AT$3:$AZ3-1+AT3),Inputs!AS$53:$AY53,OFFSET('helper calculation'!AU$120:$BA120,AT3-1,0),AU$7:$BA$7)*$C$38</f>
        <v>0</v>
      </c>
      <c r="AU41" s="374">
        <f ca="1">SUMPRODUCT(POWER((1+OFFSET('helper calculation'!AU$4:$AZ4,AU3-1,0)),-AU$3:$AZ3-1+AU3),Inputs!AT$53:$AY53,OFFSET('helper calculation'!AV$120:$BA120,AU3-1,0),AV$7:$BA$7)*$C$38</f>
        <v>0</v>
      </c>
      <c r="AV41" s="374">
        <f ca="1">SUMPRODUCT(POWER((1+OFFSET('helper calculation'!AV$4:$AZ4,AV3-1,0)),-AV$3:$AZ3-1+AV3),Inputs!AU$53:$AY53,OFFSET('helper calculation'!AW$120:$BA120,AV3-1,0),AW$7:$BA$7)*$C$38</f>
        <v>0</v>
      </c>
      <c r="AW41" s="374">
        <f ca="1">SUMPRODUCT(POWER((1+OFFSET('helper calculation'!AW$4:$AZ4,AW3-1,0)),-AW$3:$AZ3-1+AW3),Inputs!AV$53:$AY53,OFFSET('helper calculation'!AX$120:$BA120,AW3-1,0),AX$7:$BA$7)*$C$38</f>
        <v>0</v>
      </c>
      <c r="AX41" s="374">
        <f ca="1">SUMPRODUCT(POWER((1+OFFSET('helper calculation'!AX$4:$AZ4,AX3-1,0)),-AX$3:$AZ3-1+AX3),Inputs!AW$53:$AY53,OFFSET('helper calculation'!AY$120:$BA120,AX3-1,0),AY$7:$BA$7)*$C$38</f>
        <v>0</v>
      </c>
      <c r="AY41" s="374">
        <f ca="1">SUMPRODUCT(POWER((1+OFFSET('helper calculation'!AY$4:$AZ4,AY3-1,0)),-AY$3:$AZ3-1+AY3),Inputs!AX$53:$AY53,OFFSET('helper calculation'!AZ$120:$BA120,AY3-1,0),AZ$7:$BA$7)*$C$38</f>
        <v>0</v>
      </c>
      <c r="AZ41" s="374">
        <f ca="1">SUMPRODUCT(POWER((1+OFFSET('helper calculation'!AZ$4:$AZ4,AZ3-1,0)),-AZ$3:$AZ3-1+AZ3),Inputs!AY$53:$AY53,OFFSET('helper calculation'!BA$120:$BA120,AZ3-1,0),BA$7:$BA$7)*$C$38</f>
        <v>0</v>
      </c>
      <c r="BA41" s="374">
        <f ca="1">SUMPRODUCT(POWER((1+OFFSET('helper calculation'!$AZ$4:BA4,BA3-1,0)),-$AZ$3:BA3-1+BA3),Inputs!$AY$53:AZ53,OFFSET('helper calculation'!$BA$120:BB120,BA3-1,0),$BA$7:BB$7)*$C$38</f>
        <v>0</v>
      </c>
    </row>
    <row r="42" spans="1:53">
      <c r="A42" s="371"/>
      <c r="B42" s="372" t="s">
        <v>461</v>
      </c>
      <c r="C42" s="373"/>
      <c r="D42" s="374">
        <f t="shared" ref="D42:AI42" ca="1" si="21">-directVC(D41,D$5,Result_in_ER_Rate,Partner_Direct_VC_Rate)</f>
        <v>0</v>
      </c>
      <c r="E42" s="374">
        <f t="shared" ca="1" si="21"/>
        <v>0</v>
      </c>
      <c r="F42" s="374">
        <f t="shared" ca="1" si="21"/>
        <v>0</v>
      </c>
      <c r="G42" s="374">
        <f t="shared" ca="1" si="21"/>
        <v>0</v>
      </c>
      <c r="H42" s="374">
        <f t="shared" ca="1" si="21"/>
        <v>0</v>
      </c>
      <c r="I42" s="374">
        <f t="shared" ca="1" si="21"/>
        <v>0</v>
      </c>
      <c r="J42" s="374">
        <f t="shared" ca="1" si="21"/>
        <v>0</v>
      </c>
      <c r="K42" s="374">
        <f t="shared" ca="1" si="21"/>
        <v>0</v>
      </c>
      <c r="L42" s="374">
        <f t="shared" ca="1" si="21"/>
        <v>0</v>
      </c>
      <c r="M42" s="374">
        <f t="shared" ca="1" si="21"/>
        <v>0</v>
      </c>
      <c r="N42" s="374">
        <f t="shared" ca="1" si="21"/>
        <v>0</v>
      </c>
      <c r="O42" s="374">
        <f t="shared" ca="1" si="21"/>
        <v>0</v>
      </c>
      <c r="P42" s="374">
        <f t="shared" ca="1" si="21"/>
        <v>0</v>
      </c>
      <c r="Q42" s="374">
        <f t="shared" ca="1" si="21"/>
        <v>0</v>
      </c>
      <c r="R42" s="374">
        <f t="shared" ca="1" si="21"/>
        <v>0</v>
      </c>
      <c r="S42" s="374">
        <f t="shared" ca="1" si="21"/>
        <v>0</v>
      </c>
      <c r="T42" s="374">
        <f t="shared" ca="1" si="21"/>
        <v>0</v>
      </c>
      <c r="U42" s="374">
        <f t="shared" ca="1" si="21"/>
        <v>0</v>
      </c>
      <c r="V42" s="374">
        <f t="shared" ca="1" si="21"/>
        <v>0</v>
      </c>
      <c r="W42" s="374">
        <f t="shared" ca="1" si="21"/>
        <v>0</v>
      </c>
      <c r="X42" s="374">
        <f t="shared" ca="1" si="21"/>
        <v>0</v>
      </c>
      <c r="Y42" s="374">
        <f t="shared" ca="1" si="21"/>
        <v>0</v>
      </c>
      <c r="Z42" s="374">
        <f t="shared" ca="1" si="21"/>
        <v>0</v>
      </c>
      <c r="AA42" s="374">
        <f t="shared" ca="1" si="21"/>
        <v>0</v>
      </c>
      <c r="AB42" s="374">
        <f t="shared" ca="1" si="21"/>
        <v>0</v>
      </c>
      <c r="AC42" s="374">
        <f t="shared" ca="1" si="21"/>
        <v>0</v>
      </c>
      <c r="AD42" s="374">
        <f t="shared" ca="1" si="21"/>
        <v>0</v>
      </c>
      <c r="AE42" s="374">
        <f t="shared" ca="1" si="21"/>
        <v>0</v>
      </c>
      <c r="AF42" s="374">
        <f t="shared" ca="1" si="21"/>
        <v>0</v>
      </c>
      <c r="AG42" s="374">
        <f t="shared" ca="1" si="21"/>
        <v>0</v>
      </c>
      <c r="AH42" s="374">
        <f t="shared" ca="1" si="21"/>
        <v>0</v>
      </c>
      <c r="AI42" s="374">
        <f t="shared" ca="1" si="21"/>
        <v>0</v>
      </c>
      <c r="AJ42" s="374">
        <f t="shared" ref="AJ42:BA42" ca="1" si="22">-directVC(AJ41,AJ$5,Result_in_ER_Rate,Partner_Direct_VC_Rate)</f>
        <v>0</v>
      </c>
      <c r="AK42" s="374">
        <f t="shared" ca="1" si="22"/>
        <v>0</v>
      </c>
      <c r="AL42" s="374">
        <f t="shared" ca="1" si="22"/>
        <v>0</v>
      </c>
      <c r="AM42" s="374">
        <f t="shared" ca="1" si="22"/>
        <v>0</v>
      </c>
      <c r="AN42" s="374">
        <f t="shared" ca="1" si="22"/>
        <v>0</v>
      </c>
      <c r="AO42" s="374">
        <f t="shared" ca="1" si="22"/>
        <v>0</v>
      </c>
      <c r="AP42" s="374">
        <f t="shared" ca="1" si="22"/>
        <v>0</v>
      </c>
      <c r="AQ42" s="374">
        <f t="shared" ca="1" si="22"/>
        <v>0</v>
      </c>
      <c r="AR42" s="374">
        <f t="shared" ca="1" si="22"/>
        <v>0</v>
      </c>
      <c r="AS42" s="374">
        <f t="shared" ca="1" si="22"/>
        <v>0</v>
      </c>
      <c r="AT42" s="374">
        <f t="shared" ca="1" si="22"/>
        <v>0</v>
      </c>
      <c r="AU42" s="374">
        <f t="shared" ca="1" si="22"/>
        <v>0</v>
      </c>
      <c r="AV42" s="374">
        <f t="shared" ca="1" si="22"/>
        <v>0</v>
      </c>
      <c r="AW42" s="374">
        <f t="shared" ca="1" si="22"/>
        <v>0</v>
      </c>
      <c r="AX42" s="374">
        <f t="shared" ca="1" si="22"/>
        <v>0</v>
      </c>
      <c r="AY42" s="374">
        <f t="shared" ca="1" si="22"/>
        <v>0</v>
      </c>
      <c r="AZ42" s="374">
        <f t="shared" ca="1" si="22"/>
        <v>0</v>
      </c>
      <c r="BA42" s="374">
        <f t="shared" ca="1" si="22"/>
        <v>0</v>
      </c>
    </row>
    <row r="43" spans="1:53">
      <c r="A43" s="371"/>
      <c r="B43" s="372" t="s">
        <v>462</v>
      </c>
      <c r="C43" s="373"/>
      <c r="D43" s="374">
        <f t="shared" ref="D43:AI43" ca="1" si="23">-deferredVC(D41,D$5,Result_in_ER_Rate,Partner_Deffered_VC_Rate)</f>
        <v>0</v>
      </c>
      <c r="E43" s="374">
        <f t="shared" ca="1" si="23"/>
        <v>0</v>
      </c>
      <c r="F43" s="374">
        <f t="shared" ca="1" si="23"/>
        <v>0</v>
      </c>
      <c r="G43" s="374">
        <f t="shared" ca="1" si="23"/>
        <v>0</v>
      </c>
      <c r="H43" s="374">
        <f t="shared" ca="1" si="23"/>
        <v>0</v>
      </c>
      <c r="I43" s="374">
        <f t="shared" ca="1" si="23"/>
        <v>0</v>
      </c>
      <c r="J43" s="374">
        <f t="shared" ca="1" si="23"/>
        <v>0</v>
      </c>
      <c r="K43" s="374">
        <f t="shared" ca="1" si="23"/>
        <v>0</v>
      </c>
      <c r="L43" s="374">
        <f t="shared" ca="1" si="23"/>
        <v>0</v>
      </c>
      <c r="M43" s="374">
        <f t="shared" ca="1" si="23"/>
        <v>0</v>
      </c>
      <c r="N43" s="374">
        <f t="shared" ca="1" si="23"/>
        <v>0</v>
      </c>
      <c r="O43" s="374">
        <f t="shared" ca="1" si="23"/>
        <v>0</v>
      </c>
      <c r="P43" s="374">
        <f t="shared" ca="1" si="23"/>
        <v>0</v>
      </c>
      <c r="Q43" s="374">
        <f t="shared" ca="1" si="23"/>
        <v>0</v>
      </c>
      <c r="R43" s="374">
        <f t="shared" ca="1" si="23"/>
        <v>0</v>
      </c>
      <c r="S43" s="374">
        <f t="shared" ca="1" si="23"/>
        <v>0</v>
      </c>
      <c r="T43" s="374">
        <f t="shared" ca="1" si="23"/>
        <v>0</v>
      </c>
      <c r="U43" s="374">
        <f t="shared" ca="1" si="23"/>
        <v>0</v>
      </c>
      <c r="V43" s="374">
        <f t="shared" ca="1" si="23"/>
        <v>0</v>
      </c>
      <c r="W43" s="374">
        <f t="shared" ca="1" si="23"/>
        <v>0</v>
      </c>
      <c r="X43" s="374">
        <f t="shared" ca="1" si="23"/>
        <v>0</v>
      </c>
      <c r="Y43" s="374">
        <f t="shared" ca="1" si="23"/>
        <v>0</v>
      </c>
      <c r="Z43" s="374">
        <f t="shared" ca="1" si="23"/>
        <v>0</v>
      </c>
      <c r="AA43" s="374">
        <f t="shared" ca="1" si="23"/>
        <v>0</v>
      </c>
      <c r="AB43" s="374">
        <f t="shared" ca="1" si="23"/>
        <v>0</v>
      </c>
      <c r="AC43" s="374">
        <f t="shared" ca="1" si="23"/>
        <v>0</v>
      </c>
      <c r="AD43" s="374">
        <f t="shared" ca="1" si="23"/>
        <v>0</v>
      </c>
      <c r="AE43" s="374">
        <f t="shared" ca="1" si="23"/>
        <v>0</v>
      </c>
      <c r="AF43" s="374">
        <f t="shared" ca="1" si="23"/>
        <v>0</v>
      </c>
      <c r="AG43" s="374">
        <f t="shared" ca="1" si="23"/>
        <v>0</v>
      </c>
      <c r="AH43" s="374">
        <f t="shared" ca="1" si="23"/>
        <v>0</v>
      </c>
      <c r="AI43" s="374">
        <f t="shared" ca="1" si="23"/>
        <v>0</v>
      </c>
      <c r="AJ43" s="374">
        <f t="shared" ref="AJ43:BA43" ca="1" si="24">-deferredVC(AJ41,AJ$5,Result_in_ER_Rate,Partner_Deffered_VC_Rate)</f>
        <v>0</v>
      </c>
      <c r="AK43" s="374">
        <f t="shared" ca="1" si="24"/>
        <v>0</v>
      </c>
      <c r="AL43" s="374">
        <f t="shared" ca="1" si="24"/>
        <v>0</v>
      </c>
      <c r="AM43" s="374">
        <f t="shared" ca="1" si="24"/>
        <v>0</v>
      </c>
      <c r="AN43" s="374">
        <f t="shared" ca="1" si="24"/>
        <v>0</v>
      </c>
      <c r="AO43" s="374">
        <f t="shared" ca="1" si="24"/>
        <v>0</v>
      </c>
      <c r="AP43" s="374">
        <f t="shared" ca="1" si="24"/>
        <v>0</v>
      </c>
      <c r="AQ43" s="374">
        <f t="shared" ca="1" si="24"/>
        <v>0</v>
      </c>
      <c r="AR43" s="374">
        <f t="shared" ca="1" si="24"/>
        <v>0</v>
      </c>
      <c r="AS43" s="374">
        <f t="shared" ca="1" si="24"/>
        <v>0</v>
      </c>
      <c r="AT43" s="374">
        <f t="shared" ca="1" si="24"/>
        <v>0</v>
      </c>
      <c r="AU43" s="374">
        <f t="shared" ca="1" si="24"/>
        <v>0</v>
      </c>
      <c r="AV43" s="374">
        <f t="shared" ca="1" si="24"/>
        <v>0</v>
      </c>
      <c r="AW43" s="374">
        <f t="shared" ca="1" si="24"/>
        <v>0</v>
      </c>
      <c r="AX43" s="374">
        <f t="shared" ca="1" si="24"/>
        <v>0</v>
      </c>
      <c r="AY43" s="374">
        <f t="shared" ca="1" si="24"/>
        <v>0</v>
      </c>
      <c r="AZ43" s="374">
        <f t="shared" ca="1" si="24"/>
        <v>0</v>
      </c>
      <c r="BA43" s="374">
        <f t="shared" ca="1" si="24"/>
        <v>0</v>
      </c>
    </row>
    <row r="44" spans="1:53">
      <c r="A44" s="371"/>
      <c r="B44" s="372" t="s">
        <v>463</v>
      </c>
      <c r="C44" s="373"/>
      <c r="D44" s="374">
        <f ca="1">-equalizationreserve(D41,D$5,Inputs!C$57,Partner_Deffered_VC_Rate)</f>
        <v>0</v>
      </c>
      <c r="E44" s="374">
        <f ca="1">-equalizationreserve(E41,E$5,Inputs!D$57,Partner_Deffered_VC_Rate)</f>
        <v>0</v>
      </c>
      <c r="F44" s="374">
        <f ca="1">-equalizationreserve(F41,F$5,Inputs!E$57,Partner_Deffered_VC_Rate)</f>
        <v>0</v>
      </c>
      <c r="G44" s="374">
        <f ca="1">-equalizationreserve(G41,G$5,Inputs!F$57,Partner_Deffered_VC_Rate)</f>
        <v>0</v>
      </c>
      <c r="H44" s="374">
        <f ca="1">-equalizationreserve(H41,H$5,Inputs!G$57,Partner_Deffered_VC_Rate)</f>
        <v>0</v>
      </c>
      <c r="I44" s="374">
        <f ca="1">-equalizationreserve(I41,I$5,Inputs!H$57,Partner_Deffered_VC_Rate)</f>
        <v>0</v>
      </c>
      <c r="J44" s="374">
        <f ca="1">-equalizationreserve(J41,J$5,Inputs!I$57,Partner_Deffered_VC_Rate)</f>
        <v>0</v>
      </c>
      <c r="K44" s="374">
        <f ca="1">-equalizationreserve(K41,K$5,Inputs!J$57,Partner_Deffered_VC_Rate)</f>
        <v>0</v>
      </c>
      <c r="L44" s="374">
        <f ca="1">-equalizationreserve(L41,L$5,Inputs!K$57,Partner_Deffered_VC_Rate)</f>
        <v>0</v>
      </c>
      <c r="M44" s="374">
        <f ca="1">-equalizationreserve(M41,M$5,Inputs!L$57,Partner_Deffered_VC_Rate)</f>
        <v>0</v>
      </c>
      <c r="N44" s="374">
        <f ca="1">-equalizationreserve(N41,N$5,Inputs!M$57,Partner_Deffered_VC_Rate)</f>
        <v>0</v>
      </c>
      <c r="O44" s="374">
        <f ca="1">-equalizationreserve(O41,O$5,Inputs!N$57,Partner_Deffered_VC_Rate)</f>
        <v>0</v>
      </c>
      <c r="P44" s="374">
        <f ca="1">-equalizationreserve(P41,P$5,Inputs!O$57,Partner_Deffered_VC_Rate)</f>
        <v>0</v>
      </c>
      <c r="Q44" s="374">
        <f ca="1">-equalizationreserve(Q41,Q$5,Inputs!P$57,Partner_Deffered_VC_Rate)</f>
        <v>0</v>
      </c>
      <c r="R44" s="374">
        <f ca="1">-equalizationreserve(R41,R$5,Inputs!Q$57,Partner_Deffered_VC_Rate)</f>
        <v>0</v>
      </c>
      <c r="S44" s="374">
        <f ca="1">-equalizationreserve(S41,S$5,Inputs!R$57,Partner_Deffered_VC_Rate)</f>
        <v>0</v>
      </c>
      <c r="T44" s="374">
        <f ca="1">-equalizationreserve(T41,T$5,Inputs!S$57,Partner_Deffered_VC_Rate)</f>
        <v>0</v>
      </c>
      <c r="U44" s="374">
        <f ca="1">-equalizationreserve(U41,U$5,Inputs!T$57,Partner_Deffered_VC_Rate)</f>
        <v>0</v>
      </c>
      <c r="V44" s="374">
        <f ca="1">-equalizationreserve(V41,V$5,Inputs!U$57,Partner_Deffered_VC_Rate)</f>
        <v>0</v>
      </c>
      <c r="W44" s="374">
        <f ca="1">-equalizationreserve(W41,W$5,Inputs!V$57,Partner_Deffered_VC_Rate)</f>
        <v>0</v>
      </c>
      <c r="X44" s="374">
        <f ca="1">-equalizationreserve(X41,X$5,Inputs!W$57,Partner_Deffered_VC_Rate)</f>
        <v>0</v>
      </c>
      <c r="Y44" s="374">
        <f ca="1">-equalizationreserve(Y41,Y$5,Inputs!X$57,Partner_Deffered_VC_Rate)</f>
        <v>0</v>
      </c>
      <c r="Z44" s="374">
        <f ca="1">-equalizationreserve(Z41,Z$5,Inputs!Y$57,Partner_Deffered_VC_Rate)</f>
        <v>0</v>
      </c>
      <c r="AA44" s="374">
        <f ca="1">-equalizationreserve(AA41,AA$5,Inputs!Z$57,Partner_Deffered_VC_Rate)</f>
        <v>0</v>
      </c>
      <c r="AB44" s="374">
        <f ca="1">-equalizationreserve(AB41,AB$5,Inputs!AA$57,Partner_Deffered_VC_Rate)</f>
        <v>0</v>
      </c>
      <c r="AC44" s="374">
        <f ca="1">-equalizationreserve(AC41,AC$5,Inputs!AB$57,Partner_Deffered_VC_Rate)</f>
        <v>0</v>
      </c>
      <c r="AD44" s="374">
        <f ca="1">-equalizationreserve(AD41,AD$5,Inputs!AC$57,Partner_Deffered_VC_Rate)</f>
        <v>0</v>
      </c>
      <c r="AE44" s="374">
        <f ca="1">-equalizationreserve(AE41,AE$5,Inputs!AD$57,Partner_Deffered_VC_Rate)</f>
        <v>0</v>
      </c>
      <c r="AF44" s="374">
        <f ca="1">-equalizationreserve(AF41,AF$5,Inputs!AE$57,Partner_Deffered_VC_Rate)</f>
        <v>0</v>
      </c>
      <c r="AG44" s="374">
        <f ca="1">-equalizationreserve(AG41,AG$5,Inputs!AF$57,Partner_Deffered_VC_Rate)</f>
        <v>0</v>
      </c>
      <c r="AH44" s="374">
        <f ca="1">-equalizationreserve(AH41,AH$5,Inputs!AG$57,Partner_Deffered_VC_Rate)</f>
        <v>0</v>
      </c>
      <c r="AI44" s="374">
        <f ca="1">-equalizationreserve(AI41,AI$5,Inputs!AH$57,Partner_Deffered_VC_Rate)</f>
        <v>0</v>
      </c>
      <c r="AJ44" s="374">
        <f ca="1">-equalizationreserve(AJ41,AJ$5,Inputs!AI$57,Partner_Deffered_VC_Rate)</f>
        <v>0</v>
      </c>
      <c r="AK44" s="374">
        <f ca="1">-equalizationreserve(AK41,AK$5,Inputs!AJ$57,Partner_Deffered_VC_Rate)</f>
        <v>0</v>
      </c>
      <c r="AL44" s="374">
        <f ca="1">-equalizationreserve(AL41,AL$5,Inputs!AK$57,Partner_Deffered_VC_Rate)</f>
        <v>0</v>
      </c>
      <c r="AM44" s="374">
        <f ca="1">-equalizationreserve(AM41,AM$5,Inputs!AL$57,Partner_Deffered_VC_Rate)</f>
        <v>0</v>
      </c>
      <c r="AN44" s="374">
        <f ca="1">-equalizationreserve(AN41,AN$5,Inputs!AM$57,Partner_Deffered_VC_Rate)</f>
        <v>0</v>
      </c>
      <c r="AO44" s="374">
        <f ca="1">-equalizationreserve(AO41,AO$5,Inputs!AN$57,Partner_Deffered_VC_Rate)</f>
        <v>0</v>
      </c>
      <c r="AP44" s="374">
        <f ca="1">-equalizationreserve(AP41,AP$5,Inputs!AO$57,Partner_Deffered_VC_Rate)</f>
        <v>0</v>
      </c>
      <c r="AQ44" s="374">
        <f ca="1">-equalizationreserve(AQ41,AQ$5,Inputs!AP$57,Partner_Deffered_VC_Rate)</f>
        <v>0</v>
      </c>
      <c r="AR44" s="374">
        <f ca="1">-equalizationreserve(AR41,AR$5,Inputs!AQ$57,Partner_Deffered_VC_Rate)</f>
        <v>0</v>
      </c>
      <c r="AS44" s="374">
        <f ca="1">-equalizationreserve(AS41,AS$5,Inputs!AR$57,Partner_Deffered_VC_Rate)</f>
        <v>0</v>
      </c>
      <c r="AT44" s="374">
        <f ca="1">-equalizationreserve(AT41,AT$5,Inputs!AS$57,Partner_Deffered_VC_Rate)</f>
        <v>0</v>
      </c>
      <c r="AU44" s="374">
        <f ca="1">-equalizationreserve(AU41,AU$5,Inputs!AT$57,Partner_Deffered_VC_Rate)</f>
        <v>0</v>
      </c>
      <c r="AV44" s="374">
        <f ca="1">-equalizationreserve(AV41,AV$5,Inputs!AU$57,Partner_Deffered_VC_Rate)</f>
        <v>0</v>
      </c>
      <c r="AW44" s="374">
        <f ca="1">-equalizationreserve(AW41,AW$5,Inputs!AV$57,Partner_Deffered_VC_Rate)</f>
        <v>0</v>
      </c>
      <c r="AX44" s="374">
        <f ca="1">-equalizationreserve(AX41,AX$5,Inputs!AW$57,Partner_Deffered_VC_Rate)</f>
        <v>0</v>
      </c>
      <c r="AY44" s="374">
        <f ca="1">-equalizationreserve(AY41,AY$5,Inputs!AX$57,Partner_Deffered_VC_Rate)</f>
        <v>0</v>
      </c>
      <c r="AZ44" s="374">
        <f ca="1">-equalizationreserve(AZ41,AZ$5,Inputs!AY$57,Partner_Deffered_VC_Rate)</f>
        <v>0</v>
      </c>
      <c r="BA44" s="374">
        <f ca="1">-equalizationreserve(BA41,BA$5,Inputs!AZ$57,Partner_Deffered_VC_Rate)</f>
        <v>0</v>
      </c>
    </row>
    <row r="45" spans="1:53">
      <c r="A45" s="375"/>
      <c r="B45" s="436" t="s">
        <v>471</v>
      </c>
      <c r="C45" s="445"/>
      <c r="D45" s="377">
        <f ca="1">-LCF(D41,D$5,Inputs!C$57,Partner_Deffered_VC_Rate,IF(Loss_Carry_Forward="Yes",1,0))</f>
        <v>0</v>
      </c>
      <c r="E45" s="377">
        <f ca="1">-LCF(E41,E$5,Inputs!D$57,Partner_Deffered_VC_Rate,IF(Loss_Carry_Forward="Yes",1,0))</f>
        <v>0</v>
      </c>
      <c r="F45" s="377">
        <f ca="1">-LCF(F41,F$5,Inputs!E$57,Partner_Deffered_VC_Rate,IF(Loss_Carry_Forward="Yes",1,0))</f>
        <v>0</v>
      </c>
      <c r="G45" s="377">
        <f ca="1">-LCF(G41,G$5,Inputs!F$57,Partner_Deffered_VC_Rate,IF(Loss_Carry_Forward="Yes",1,0))</f>
        <v>0</v>
      </c>
      <c r="H45" s="377">
        <f ca="1">-LCF(H41,H$5,Inputs!G$57,Partner_Deffered_VC_Rate,IF(Loss_Carry_Forward="Yes",1,0))</f>
        <v>0</v>
      </c>
      <c r="I45" s="377">
        <f ca="1">-LCF(I41,I$5,Inputs!H$57,Partner_Deffered_VC_Rate,IF(Loss_Carry_Forward="Yes",1,0))</f>
        <v>0</v>
      </c>
      <c r="J45" s="377">
        <f ca="1">-LCF(J41,J$5,Inputs!I$57,Partner_Deffered_VC_Rate,IF(Loss_Carry_Forward="Yes",1,0))</f>
        <v>0</v>
      </c>
      <c r="K45" s="377">
        <f ca="1">-LCF(K41,K$5,Inputs!J$57,Partner_Deffered_VC_Rate,IF(Loss_Carry_Forward="Yes",1,0))</f>
        <v>0</v>
      </c>
      <c r="L45" s="377">
        <f ca="1">-LCF(L41,L$5,Inputs!K$57,Partner_Deffered_VC_Rate,IF(Loss_Carry_Forward="Yes",1,0))</f>
        <v>0</v>
      </c>
      <c r="M45" s="377">
        <f ca="1">-LCF(M41,M$5,Inputs!L$57,Partner_Deffered_VC_Rate,IF(Loss_Carry_Forward="Yes",1,0))</f>
        <v>0</v>
      </c>
      <c r="N45" s="377">
        <f ca="1">-LCF(N41,N$5,Inputs!M$57,Partner_Deffered_VC_Rate,IF(Loss_Carry_Forward="Yes",1,0))</f>
        <v>0</v>
      </c>
      <c r="O45" s="377">
        <f ca="1">-LCF(O41,O$5,Inputs!N$57,Partner_Deffered_VC_Rate,IF(Loss_Carry_Forward="Yes",1,0))</f>
        <v>0</v>
      </c>
      <c r="P45" s="377">
        <f ca="1">-LCF(P41,P$5,Inputs!O$57,Partner_Deffered_VC_Rate,IF(Loss_Carry_Forward="Yes",1,0))</f>
        <v>0</v>
      </c>
      <c r="Q45" s="377">
        <f ca="1">-LCF(Q41,Q$5,Inputs!P$57,Partner_Deffered_VC_Rate,IF(Loss_Carry_Forward="Yes",1,0))</f>
        <v>0</v>
      </c>
      <c r="R45" s="377">
        <f ca="1">-LCF(R41,R$5,Inputs!Q$57,Partner_Deffered_VC_Rate,IF(Loss_Carry_Forward="Yes",1,0))</f>
        <v>0</v>
      </c>
      <c r="S45" s="377">
        <f ca="1">-LCF(S41,S$5,Inputs!R$57,Partner_Deffered_VC_Rate,IF(Loss_Carry_Forward="Yes",1,0))</f>
        <v>0</v>
      </c>
      <c r="T45" s="377">
        <f ca="1">-LCF(T41,T$5,Inputs!S$57,Partner_Deffered_VC_Rate,IF(Loss_Carry_Forward="Yes",1,0))</f>
        <v>0</v>
      </c>
      <c r="U45" s="377">
        <f ca="1">-LCF(U41,U$5,Inputs!T$57,Partner_Deffered_VC_Rate,IF(Loss_Carry_Forward="Yes",1,0))</f>
        <v>0</v>
      </c>
      <c r="V45" s="377">
        <f ca="1">-LCF(V41,V$5,Inputs!U$57,Partner_Deffered_VC_Rate,IF(Loss_Carry_Forward="Yes",1,0))</f>
        <v>0</v>
      </c>
      <c r="W45" s="377">
        <f ca="1">-LCF(W41,W$5,Inputs!V$57,Partner_Deffered_VC_Rate,IF(Loss_Carry_Forward="Yes",1,0))</f>
        <v>0</v>
      </c>
      <c r="X45" s="377">
        <f ca="1">-LCF(X41,X$5,Inputs!W$57,Partner_Deffered_VC_Rate,IF(Loss_Carry_Forward="Yes",1,0))</f>
        <v>0</v>
      </c>
      <c r="Y45" s="377">
        <f ca="1">-LCF(Y41,Y$5,Inputs!X$57,Partner_Deffered_VC_Rate,IF(Loss_Carry_Forward="Yes",1,0))</f>
        <v>0</v>
      </c>
      <c r="Z45" s="377">
        <f ca="1">-LCF(Z41,Z$5,Inputs!Y$57,Partner_Deffered_VC_Rate,IF(Loss_Carry_Forward="Yes",1,0))</f>
        <v>0</v>
      </c>
      <c r="AA45" s="377">
        <f ca="1">-LCF(AA41,AA$5,Inputs!Z$57,Partner_Deffered_VC_Rate,IF(Loss_Carry_Forward="Yes",1,0))</f>
        <v>0</v>
      </c>
      <c r="AB45" s="377">
        <f ca="1">-LCF(AB41,AB$5,Inputs!AA$57,Partner_Deffered_VC_Rate,IF(Loss_Carry_Forward="Yes",1,0))</f>
        <v>0</v>
      </c>
      <c r="AC45" s="377">
        <f ca="1">-LCF(AC41,AC$5,Inputs!AB$57,Partner_Deffered_VC_Rate,IF(Loss_Carry_Forward="Yes",1,0))</f>
        <v>0</v>
      </c>
      <c r="AD45" s="377">
        <f ca="1">-LCF(AD41,AD$5,Inputs!AC$57,Partner_Deffered_VC_Rate,IF(Loss_Carry_Forward="Yes",1,0))</f>
        <v>0</v>
      </c>
      <c r="AE45" s="377">
        <f ca="1">-LCF(AE41,AE$5,Inputs!AD$57,Partner_Deffered_VC_Rate,IF(Loss_Carry_Forward="Yes",1,0))</f>
        <v>0</v>
      </c>
      <c r="AF45" s="377">
        <f ca="1">-LCF(AF41,AF$5,Inputs!AE$57,Partner_Deffered_VC_Rate,IF(Loss_Carry_Forward="Yes",1,0))</f>
        <v>0</v>
      </c>
      <c r="AG45" s="377">
        <f ca="1">-LCF(AG41,AG$5,Inputs!AF$57,Partner_Deffered_VC_Rate,IF(Loss_Carry_Forward="Yes",1,0))</f>
        <v>0</v>
      </c>
      <c r="AH45" s="377">
        <f ca="1">-LCF(AH41,AH$5,Inputs!AG$57,Partner_Deffered_VC_Rate,IF(Loss_Carry_Forward="Yes",1,0))</f>
        <v>0</v>
      </c>
      <c r="AI45" s="377">
        <f ca="1">-LCF(AI41,AI$5,Inputs!AH$57,Partner_Deffered_VC_Rate,IF(Loss_Carry_Forward="Yes",1,0))</f>
        <v>0</v>
      </c>
      <c r="AJ45" s="377">
        <f ca="1">-LCF(AJ41,AJ$5,Inputs!AI$57,Partner_Deffered_VC_Rate,IF(Loss_Carry_Forward="Yes",1,0))</f>
        <v>0</v>
      </c>
      <c r="AK45" s="377">
        <f ca="1">-LCF(AK41,AK$5,Inputs!AJ$57,Partner_Deffered_VC_Rate,IF(Loss_Carry_Forward="Yes",1,0))</f>
        <v>0</v>
      </c>
      <c r="AL45" s="377">
        <f ca="1">-LCF(AL41,AL$5,Inputs!AK$57,Partner_Deffered_VC_Rate,IF(Loss_Carry_Forward="Yes",1,0))</f>
        <v>0</v>
      </c>
      <c r="AM45" s="377">
        <f ca="1">-LCF(AM41,AM$5,Inputs!AL$57,Partner_Deffered_VC_Rate,IF(Loss_Carry_Forward="Yes",1,0))</f>
        <v>0</v>
      </c>
      <c r="AN45" s="377">
        <f ca="1">-LCF(AN41,AN$5,Inputs!AM$57,Partner_Deffered_VC_Rate,IF(Loss_Carry_Forward="Yes",1,0))</f>
        <v>0</v>
      </c>
      <c r="AO45" s="377">
        <f ca="1">-LCF(AO41,AO$5,Inputs!AN$57,Partner_Deffered_VC_Rate,IF(Loss_Carry_Forward="Yes",1,0))</f>
        <v>0</v>
      </c>
      <c r="AP45" s="377">
        <f ca="1">-LCF(AP41,AP$5,Inputs!AO$57,Partner_Deffered_VC_Rate,IF(Loss_Carry_Forward="Yes",1,0))</f>
        <v>0</v>
      </c>
      <c r="AQ45" s="377">
        <f ca="1">-LCF(AQ41,AQ$5,Inputs!AP$57,Partner_Deffered_VC_Rate,IF(Loss_Carry_Forward="Yes",1,0))</f>
        <v>0</v>
      </c>
      <c r="AR45" s="377">
        <f ca="1">-LCF(AR41,AR$5,Inputs!AQ$57,Partner_Deffered_VC_Rate,IF(Loss_Carry_Forward="Yes",1,0))</f>
        <v>0</v>
      </c>
      <c r="AS45" s="377">
        <f ca="1">-LCF(AS41,AS$5,Inputs!AR$57,Partner_Deffered_VC_Rate,IF(Loss_Carry_Forward="Yes",1,0))</f>
        <v>0</v>
      </c>
      <c r="AT45" s="377">
        <f ca="1">-LCF(AT41,AT$5,Inputs!AS$57,Partner_Deffered_VC_Rate,IF(Loss_Carry_Forward="Yes",1,0))</f>
        <v>0</v>
      </c>
      <c r="AU45" s="377">
        <f ca="1">-LCF(AU41,AU$5,Inputs!AT$57,Partner_Deffered_VC_Rate,IF(Loss_Carry_Forward="Yes",1,0))</f>
        <v>0</v>
      </c>
      <c r="AV45" s="377">
        <f ca="1">-LCF(AV41,AV$5,Inputs!AU$57,Partner_Deffered_VC_Rate,IF(Loss_Carry_Forward="Yes",1,0))</f>
        <v>0</v>
      </c>
      <c r="AW45" s="377">
        <f ca="1">-LCF(AW41,AW$5,Inputs!AV$57,Partner_Deffered_VC_Rate,IF(Loss_Carry_Forward="Yes",1,0))</f>
        <v>0</v>
      </c>
      <c r="AX45" s="377">
        <f ca="1">-LCF(AX41,AX$5,Inputs!AW$57,Partner_Deffered_VC_Rate,IF(Loss_Carry_Forward="Yes",1,0))</f>
        <v>0</v>
      </c>
      <c r="AY45" s="377">
        <f ca="1">-LCF(AY41,AY$5,Inputs!AX$57,Partner_Deffered_VC_Rate,IF(Loss_Carry_Forward="Yes",1,0))</f>
        <v>0</v>
      </c>
      <c r="AZ45" s="377">
        <f ca="1">-LCF(AZ41,AZ$5,Inputs!AY$57,Partner_Deffered_VC_Rate,IF(Loss_Carry_Forward="Yes",1,0))</f>
        <v>0</v>
      </c>
      <c r="BA45" s="377">
        <f ca="1">-LCF(BA41,BA$5,Inputs!AZ$57,Partner_Deffered_VC_Rate,IF(Loss_Carry_Forward="Yes",1,0))</f>
        <v>0</v>
      </c>
    </row>
    <row r="46" spans="1:53" ht="18.75">
      <c r="A46" s="1008" t="s">
        <v>499</v>
      </c>
      <c r="B46" s="1009"/>
      <c r="C46" s="449"/>
      <c r="D46" s="450">
        <f ca="1">MAX(0,SUM(D31:D37),SUM(D39:D45))</f>
        <v>0</v>
      </c>
      <c r="E46" s="450">
        <f t="shared" ref="E46:BA46" ca="1" si="25">MAX(0,SUM(E31:E37),SUM(E39:E45))</f>
        <v>0</v>
      </c>
      <c r="F46" s="450">
        <f t="shared" ca="1" si="25"/>
        <v>0</v>
      </c>
      <c r="G46" s="450">
        <f t="shared" ca="1" si="25"/>
        <v>0</v>
      </c>
      <c r="H46" s="450">
        <f t="shared" ca="1" si="25"/>
        <v>0</v>
      </c>
      <c r="I46" s="450">
        <f t="shared" ca="1" si="25"/>
        <v>0</v>
      </c>
      <c r="J46" s="450">
        <f t="shared" ca="1" si="25"/>
        <v>0</v>
      </c>
      <c r="K46" s="450">
        <f t="shared" ca="1" si="25"/>
        <v>0</v>
      </c>
      <c r="L46" s="450">
        <f t="shared" ca="1" si="25"/>
        <v>0</v>
      </c>
      <c r="M46" s="450">
        <f t="shared" ca="1" si="25"/>
        <v>0</v>
      </c>
      <c r="N46" s="450">
        <f t="shared" ca="1" si="25"/>
        <v>0</v>
      </c>
      <c r="O46" s="450">
        <f t="shared" ca="1" si="25"/>
        <v>0</v>
      </c>
      <c r="P46" s="450">
        <f t="shared" ca="1" si="25"/>
        <v>0</v>
      </c>
      <c r="Q46" s="450">
        <f t="shared" ca="1" si="25"/>
        <v>0</v>
      </c>
      <c r="R46" s="450">
        <f t="shared" ca="1" si="25"/>
        <v>0</v>
      </c>
      <c r="S46" s="450">
        <f t="shared" ca="1" si="25"/>
        <v>0</v>
      </c>
      <c r="T46" s="450">
        <f t="shared" ca="1" si="25"/>
        <v>0</v>
      </c>
      <c r="U46" s="450">
        <f t="shared" ca="1" si="25"/>
        <v>0</v>
      </c>
      <c r="V46" s="450">
        <f t="shared" ca="1" si="25"/>
        <v>0</v>
      </c>
      <c r="W46" s="450">
        <f t="shared" ca="1" si="25"/>
        <v>0</v>
      </c>
      <c r="X46" s="450">
        <f t="shared" ca="1" si="25"/>
        <v>0</v>
      </c>
      <c r="Y46" s="450">
        <f t="shared" ca="1" si="25"/>
        <v>0</v>
      </c>
      <c r="Z46" s="450">
        <f t="shared" ca="1" si="25"/>
        <v>0</v>
      </c>
      <c r="AA46" s="450">
        <f t="shared" ca="1" si="25"/>
        <v>0</v>
      </c>
      <c r="AB46" s="450">
        <f t="shared" ca="1" si="25"/>
        <v>0</v>
      </c>
      <c r="AC46" s="450">
        <f t="shared" ca="1" si="25"/>
        <v>0</v>
      </c>
      <c r="AD46" s="450">
        <f t="shared" ca="1" si="25"/>
        <v>0</v>
      </c>
      <c r="AE46" s="450">
        <f t="shared" ca="1" si="25"/>
        <v>0</v>
      </c>
      <c r="AF46" s="450">
        <f t="shared" ca="1" si="25"/>
        <v>0</v>
      </c>
      <c r="AG46" s="450">
        <f t="shared" ca="1" si="25"/>
        <v>0</v>
      </c>
      <c r="AH46" s="450">
        <f t="shared" ca="1" si="25"/>
        <v>0</v>
      </c>
      <c r="AI46" s="450">
        <f t="shared" ca="1" si="25"/>
        <v>0</v>
      </c>
      <c r="AJ46" s="450">
        <f t="shared" ca="1" si="25"/>
        <v>0</v>
      </c>
      <c r="AK46" s="450">
        <f t="shared" ca="1" si="25"/>
        <v>0</v>
      </c>
      <c r="AL46" s="450">
        <f t="shared" ca="1" si="25"/>
        <v>0</v>
      </c>
      <c r="AM46" s="450">
        <f t="shared" ca="1" si="25"/>
        <v>0</v>
      </c>
      <c r="AN46" s="450">
        <f t="shared" ca="1" si="25"/>
        <v>0</v>
      </c>
      <c r="AO46" s="450">
        <f t="shared" ca="1" si="25"/>
        <v>0</v>
      </c>
      <c r="AP46" s="450">
        <f t="shared" ca="1" si="25"/>
        <v>0</v>
      </c>
      <c r="AQ46" s="450">
        <f t="shared" ca="1" si="25"/>
        <v>0</v>
      </c>
      <c r="AR46" s="450">
        <f t="shared" ca="1" si="25"/>
        <v>0</v>
      </c>
      <c r="AS46" s="450">
        <f t="shared" ca="1" si="25"/>
        <v>0</v>
      </c>
      <c r="AT46" s="450">
        <f t="shared" ca="1" si="25"/>
        <v>0</v>
      </c>
      <c r="AU46" s="450">
        <f t="shared" ca="1" si="25"/>
        <v>0</v>
      </c>
      <c r="AV46" s="450">
        <f t="shared" ca="1" si="25"/>
        <v>0</v>
      </c>
      <c r="AW46" s="450">
        <f t="shared" ca="1" si="25"/>
        <v>0</v>
      </c>
      <c r="AX46" s="450">
        <f t="shared" ca="1" si="25"/>
        <v>0</v>
      </c>
      <c r="AY46" s="450">
        <f t="shared" ca="1" si="25"/>
        <v>0</v>
      </c>
      <c r="AZ46" s="450">
        <f t="shared" ca="1" si="25"/>
        <v>0</v>
      </c>
      <c r="BA46" s="450">
        <f t="shared" ca="1" si="25"/>
        <v>0</v>
      </c>
    </row>
    <row r="47" spans="1:53">
      <c r="A47" s="439"/>
      <c r="B47" s="351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/>
      <c r="Z47" s="286"/>
      <c r="AA47" s="286"/>
      <c r="AB47" s="286"/>
      <c r="AC47" s="286"/>
      <c r="AD47" s="286"/>
      <c r="AE47" s="286"/>
      <c r="AF47" s="286"/>
      <c r="AG47" s="286"/>
      <c r="AH47" s="286"/>
      <c r="AI47" s="286"/>
      <c r="AJ47" s="286"/>
      <c r="AK47" s="286"/>
      <c r="AL47" s="286"/>
      <c r="AM47" s="286"/>
      <c r="AN47" s="286"/>
      <c r="AO47" s="286"/>
      <c r="AP47" s="286"/>
      <c r="AQ47" s="286"/>
      <c r="AR47" s="286"/>
      <c r="AS47" s="286"/>
      <c r="AT47" s="286"/>
      <c r="AU47" s="286"/>
      <c r="AV47" s="286"/>
      <c r="AW47" s="286"/>
      <c r="AX47" s="286"/>
      <c r="AY47" s="286"/>
      <c r="AZ47" s="286"/>
      <c r="BA47" s="286"/>
    </row>
    <row r="48" spans="1:53">
      <c r="A48" s="430" t="s">
        <v>500</v>
      </c>
      <c r="B48" s="431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/>
      <c r="Z48" s="286"/>
      <c r="AA48" s="286"/>
      <c r="AB48" s="286"/>
      <c r="AC48" s="286"/>
      <c r="AD48" s="286"/>
      <c r="AE48" s="286"/>
      <c r="AF48" s="286"/>
      <c r="AG48" s="286"/>
      <c r="AH48" s="286"/>
      <c r="AI48" s="286"/>
      <c r="AJ48" s="286"/>
      <c r="AK48" s="286"/>
      <c r="AL48" s="286"/>
      <c r="AM48" s="286"/>
      <c r="AN48" s="286"/>
      <c r="AO48" s="286"/>
      <c r="AP48" s="286"/>
      <c r="AQ48" s="286"/>
      <c r="AR48" s="286"/>
      <c r="AS48" s="286"/>
      <c r="AT48" s="286"/>
      <c r="AU48" s="286"/>
      <c r="AV48" s="286"/>
      <c r="AW48" s="286"/>
      <c r="AX48" s="286"/>
      <c r="AY48" s="286"/>
      <c r="AZ48" s="286"/>
      <c r="BA48" s="286"/>
    </row>
    <row r="49" spans="1:53" ht="6" customHeight="1">
      <c r="A49" s="436"/>
      <c r="B49" s="451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/>
      <c r="Z49" s="286"/>
      <c r="AA49" s="286"/>
      <c r="AB49" s="286"/>
      <c r="AC49" s="286"/>
      <c r="AD49" s="286"/>
      <c r="AE49" s="286"/>
      <c r="AF49" s="286"/>
      <c r="AG49" s="286"/>
      <c r="AH49" s="286"/>
      <c r="AI49" s="286"/>
      <c r="AJ49" s="286"/>
      <c r="AK49" s="286"/>
      <c r="AL49" s="286"/>
      <c r="AM49" s="286"/>
      <c r="AN49" s="286"/>
      <c r="AO49" s="286"/>
      <c r="AP49" s="286"/>
      <c r="AQ49" s="286"/>
      <c r="AR49" s="286"/>
      <c r="AS49" s="286"/>
      <c r="AT49" s="286"/>
      <c r="AU49" s="286"/>
      <c r="AV49" s="286"/>
      <c r="AW49" s="286"/>
      <c r="AX49" s="286"/>
      <c r="AY49" s="286"/>
      <c r="AZ49" s="286"/>
      <c r="BA49" s="452"/>
    </row>
    <row r="50" spans="1:53">
      <c r="A50" s="453" t="s">
        <v>481</v>
      </c>
      <c r="B50" s="454"/>
      <c r="C50" s="455">
        <f>'Shock parameters'!E18</f>
        <v>0.1</v>
      </c>
      <c r="D50" s="399">
        <f ca="1">SUMPRODUCT(POWER((1+OFFSET('helper calculation'!D$4:$AZ4,D3-1,0)),-D$3:$AZ3-1+D3),Inputs!C$60:$AY60,E$7:$BA7,OFFSET('helper calculation'!E$120:$BA120,D3-1,0))*$C$50</f>
        <v>0</v>
      </c>
      <c r="E50" s="399">
        <f ca="1">SUMPRODUCT(POWER((1+OFFSET('helper calculation'!E$4:$AZ4,E3-1,0)),-E$3:$AZ3-1+E3),Inputs!D$60:$AY60,F$7:$BA7,OFFSET('helper calculation'!F$120:$BA120,E3-1,0))*$C$50</f>
        <v>0</v>
      </c>
      <c r="F50" s="399">
        <f ca="1">SUMPRODUCT(POWER((1+OFFSET('helper calculation'!F$4:$AZ4,F3-1,0)),-F$3:$AZ3-1+F3),Inputs!E$60:$AY60,G$7:$BA7,OFFSET('helper calculation'!G$120:$BA120,F3-1,0))*$C$50</f>
        <v>0</v>
      </c>
      <c r="G50" s="399">
        <f ca="1">SUMPRODUCT(POWER((1+OFFSET('helper calculation'!G$4:$AZ4,G3-1,0)),-G$3:$AZ3-1+G3),Inputs!F$60:$AY60,H$7:$BA7,OFFSET('helper calculation'!H$120:$BA120,G3-1,0))*$C$50</f>
        <v>0</v>
      </c>
      <c r="H50" s="399">
        <f ca="1">SUMPRODUCT(POWER((1+OFFSET('helper calculation'!H$4:$AZ4,H3-1,0)),-H$3:$AZ3-1+H3),Inputs!G$60:$AY60,I$7:$BA7,OFFSET('helper calculation'!I$120:$BA120,H3-1,0))*$C$50</f>
        <v>0</v>
      </c>
      <c r="I50" s="399">
        <f ca="1">SUMPRODUCT(POWER((1+OFFSET('helper calculation'!I$4:$AZ4,I3-1,0)),-I$3:$AZ3-1+I3),Inputs!H$60:$AY60,J$7:$BA7,OFFSET('helper calculation'!J$120:$BA120,I3-1,0))*$C$50</f>
        <v>0</v>
      </c>
      <c r="J50" s="399">
        <f ca="1">SUMPRODUCT(POWER((1+OFFSET('helper calculation'!J$4:$AZ4,J3-1,0)),-J$3:$AZ3-1+J3),Inputs!I$60:$AY60,K$7:$BA7,OFFSET('helper calculation'!K$120:$BA120,J3-1,0))*$C$50</f>
        <v>0</v>
      </c>
      <c r="K50" s="399">
        <f ca="1">SUMPRODUCT(POWER((1+OFFSET('helper calculation'!K$4:$AZ4,K3-1,0)),-K$3:$AZ3-1+K3),Inputs!J$60:$AY60,L$7:$BA7,OFFSET('helper calculation'!L$120:$BA120,K3-1,0))*$C$50</f>
        <v>0</v>
      </c>
      <c r="L50" s="399">
        <f ca="1">SUMPRODUCT(POWER((1+OFFSET('helper calculation'!L$4:$AZ4,L3-1,0)),-L$3:$AZ3-1+L3),Inputs!K$60:$AY60,M$7:$BA7,OFFSET('helper calculation'!M$120:$BA120,L3-1,0))*$C$50</f>
        <v>0</v>
      </c>
      <c r="M50" s="399">
        <f ca="1">SUMPRODUCT(POWER((1+OFFSET('helper calculation'!M$4:$AZ4,M3-1,0)),-M$3:$AZ3-1+M3),Inputs!L$60:$AY60,N$7:$BA7,OFFSET('helper calculation'!N$120:$BA120,M3-1,0))*$C$50</f>
        <v>0</v>
      </c>
      <c r="N50" s="399">
        <f ca="1">SUMPRODUCT(POWER((1+OFFSET('helper calculation'!N$4:$AZ4,N3-1,0)),-N$3:$AZ3-1+N3),Inputs!M$60:$AY60,O$7:$BA7,OFFSET('helper calculation'!O$120:$BA120,N3-1,0))*$C$50</f>
        <v>0</v>
      </c>
      <c r="O50" s="399">
        <f ca="1">SUMPRODUCT(POWER((1+OFFSET('helper calculation'!O$4:$AZ4,O3-1,0)),-O$3:$AZ3-1+O3),Inputs!N$60:$AY60,P$7:$BA7,OFFSET('helper calculation'!P$120:$BA120,O3-1,0))*$C$50</f>
        <v>0</v>
      </c>
      <c r="P50" s="399">
        <f ca="1">SUMPRODUCT(POWER((1+OFFSET('helper calculation'!P$4:$AZ4,P3-1,0)),-P$3:$AZ3-1+P3),Inputs!O$60:$AY60,Q$7:$BA7,OFFSET('helper calculation'!Q$120:$BA120,P3-1,0))*$C$50</f>
        <v>0</v>
      </c>
      <c r="Q50" s="399">
        <f ca="1">SUMPRODUCT(POWER((1+OFFSET('helper calculation'!Q$4:$AZ4,Q3-1,0)),-Q$3:$AZ3-1+Q3),Inputs!P$60:$AY60,R$7:$BA7,OFFSET('helper calculation'!R$120:$BA120,Q3-1,0))*$C$50</f>
        <v>0</v>
      </c>
      <c r="R50" s="399">
        <f ca="1">SUMPRODUCT(POWER((1+OFFSET('helper calculation'!R$4:$AZ4,R3-1,0)),-R$3:$AZ3-1+R3),Inputs!Q$60:$AY60,S$7:$BA7,OFFSET('helper calculation'!S$120:$BA120,R3-1,0))*$C$50</f>
        <v>0</v>
      </c>
      <c r="S50" s="399">
        <f ca="1">SUMPRODUCT(POWER((1+OFFSET('helper calculation'!S$4:$AZ4,S3-1,0)),-S$3:$AZ3-1+S3),Inputs!R$60:$AY60,T$7:$BA7,OFFSET('helper calculation'!T$120:$BA120,S3-1,0))*$C$50</f>
        <v>0</v>
      </c>
      <c r="T50" s="399">
        <f ca="1">SUMPRODUCT(POWER((1+OFFSET('helper calculation'!T$4:$AZ4,T3-1,0)),-T$3:$AZ3-1+T3),Inputs!S$60:$AY60,U$7:$BA7,OFFSET('helper calculation'!U$120:$BA120,T3-1,0))*$C$50</f>
        <v>0</v>
      </c>
      <c r="U50" s="399">
        <f ca="1">SUMPRODUCT(POWER((1+OFFSET('helper calculation'!U$4:$AZ4,U3-1,0)),-U$3:$AZ3-1+U3),Inputs!T$60:$AY60,V$7:$BA7,OFFSET('helper calculation'!V$120:$BA120,U3-1,0))*$C$50</f>
        <v>0</v>
      </c>
      <c r="V50" s="399">
        <f ca="1">SUMPRODUCT(POWER((1+OFFSET('helper calculation'!V$4:$AZ4,V3-1,0)),-V$3:$AZ3-1+V3),Inputs!U$60:$AY60,W$7:$BA7,OFFSET('helper calculation'!W$120:$BA120,V3-1,0))*$C$50</f>
        <v>0</v>
      </c>
      <c r="W50" s="399">
        <f ca="1">SUMPRODUCT(POWER((1+OFFSET('helper calculation'!W$4:$AZ4,W3-1,0)),-W$3:$AZ3-1+W3),Inputs!V$60:$AY60,X$7:$BA7,OFFSET('helper calculation'!X$120:$BA120,W3-1,0))*$C$50</f>
        <v>0</v>
      </c>
      <c r="X50" s="399">
        <f ca="1">SUMPRODUCT(POWER((1+OFFSET('helper calculation'!X$4:$AZ4,X3-1,0)),-X$3:$AZ3-1+X3),Inputs!W$60:$AY60,Y$7:$BA7,OFFSET('helper calculation'!Y$120:$BA120,X3-1,0))*$C$50</f>
        <v>0</v>
      </c>
      <c r="Y50" s="399">
        <f ca="1">SUMPRODUCT(POWER((1+OFFSET('helper calculation'!Y$4:$AZ4,Y3-1,0)),-Y$3:$AZ3-1+Y3),Inputs!X$60:$AY60,Z$7:$BA7,OFFSET('helper calculation'!Z$120:$BA120,Y3-1,0))*$C$50</f>
        <v>0</v>
      </c>
      <c r="Z50" s="399">
        <f ca="1">SUMPRODUCT(POWER((1+OFFSET('helper calculation'!Z$4:$AZ4,Z3-1,0)),-Z$3:$AZ3-1+Z3),Inputs!Y$60:$AY60,AA$7:$BA7,OFFSET('helper calculation'!AA$120:$BA120,Z3-1,0))*$C$50</f>
        <v>0</v>
      </c>
      <c r="AA50" s="399">
        <f ca="1">SUMPRODUCT(POWER((1+OFFSET('helper calculation'!AA$4:$AZ4,AA3-1,0)),-AA$3:$AZ3-1+AA3),Inputs!Z$60:$AY60,AB$7:$BA7,OFFSET('helper calculation'!AB$120:$BA120,AA3-1,0))*$C$50</f>
        <v>0</v>
      </c>
      <c r="AB50" s="399">
        <f ca="1">SUMPRODUCT(POWER((1+OFFSET('helper calculation'!AB$4:$AZ4,AB3-1,0)),-AB$3:$AZ3-1+AB3),Inputs!AA$60:$AY60,AC$7:$BA7,OFFSET('helper calculation'!AC$120:$BA120,AB3-1,0))*$C$50</f>
        <v>0</v>
      </c>
      <c r="AC50" s="399">
        <f ca="1">SUMPRODUCT(POWER((1+OFFSET('helper calculation'!AC$4:$AZ4,AC3-1,0)),-AC$3:$AZ3-1+AC3),Inputs!AB$60:$AY60,AD$7:$BA7,OFFSET('helper calculation'!AD$120:$BA120,AC3-1,0))*$C$50</f>
        <v>0</v>
      </c>
      <c r="AD50" s="399">
        <f ca="1">SUMPRODUCT(POWER((1+OFFSET('helper calculation'!AD$4:$AZ4,AD3-1,0)),-AD$3:$AZ3-1+AD3),Inputs!AC$60:$AY60,AE$7:$BA7,OFFSET('helper calculation'!AE$120:$BA120,AD3-1,0))*$C$50</f>
        <v>0</v>
      </c>
      <c r="AE50" s="399">
        <f ca="1">SUMPRODUCT(POWER((1+OFFSET('helper calculation'!AE$4:$AZ4,AE3-1,0)),-AE$3:$AZ3-1+AE3),Inputs!AD$60:$AY60,AF$7:$BA7,OFFSET('helper calculation'!AF$120:$BA120,AE3-1,0))*$C$50</f>
        <v>0</v>
      </c>
      <c r="AF50" s="399">
        <f ca="1">SUMPRODUCT(POWER((1+OFFSET('helper calculation'!AF$4:$AZ4,AF3-1,0)),-AF$3:$AZ3-1+AF3),Inputs!AE$60:$AY60,AG$7:$BA7,OFFSET('helper calculation'!AG$120:$BA120,AF3-1,0))*$C$50</f>
        <v>0</v>
      </c>
      <c r="AG50" s="399">
        <f ca="1">SUMPRODUCT(POWER((1+OFFSET('helper calculation'!AG$4:$AZ4,AG3-1,0)),-AG$3:$AZ3-1+AG3),Inputs!AF$60:$AY60,AH$7:$BA7,OFFSET('helper calculation'!AH$120:$BA120,AG3-1,0))*$C$50</f>
        <v>0</v>
      </c>
      <c r="AH50" s="399">
        <f ca="1">SUMPRODUCT(POWER((1+OFFSET('helper calculation'!AH$4:$AZ4,AH3-1,0)),-AH$3:$AZ3-1+AH3),Inputs!AG$60:$AY60,AI$7:$BA7,OFFSET('helper calculation'!AI$120:$BA120,AH3-1,0))*$C$50</f>
        <v>0</v>
      </c>
      <c r="AI50" s="399">
        <f ca="1">SUMPRODUCT(POWER((1+OFFSET('helper calculation'!AI$4:$AZ4,AI3-1,0)),-AI$3:$AZ3-1+AI3),Inputs!AH$60:$AY60,AJ$7:$BA7,OFFSET('helper calculation'!AJ$120:$BA120,AI3-1,0))*$C$50</f>
        <v>0</v>
      </c>
      <c r="AJ50" s="399">
        <f ca="1">SUMPRODUCT(POWER((1+OFFSET('helper calculation'!AJ$4:$AZ4,AJ3-1,0)),-AJ$3:$AZ3-1+AJ3),Inputs!AI$60:$AY60,AK$7:$BA7,OFFSET('helper calculation'!AK$120:$BA120,AJ3-1,0))*$C$50</f>
        <v>0</v>
      </c>
      <c r="AK50" s="399">
        <f ca="1">SUMPRODUCT(POWER((1+OFFSET('helper calculation'!AK$4:$AZ4,AK3-1,0)),-AK$3:$AZ3-1+AK3),Inputs!AJ$60:$AY60,AL$7:$BA7,OFFSET('helper calculation'!AL$120:$BA120,AK3-1,0))*$C$50</f>
        <v>0</v>
      </c>
      <c r="AL50" s="399">
        <f ca="1">SUMPRODUCT(POWER((1+OFFSET('helper calculation'!AL$4:$AZ4,AL3-1,0)),-AL$3:$AZ3-1+AL3),Inputs!AK$60:$AY60,AM$7:$BA7,OFFSET('helper calculation'!AM$120:$BA120,AL3-1,0))*$C$50</f>
        <v>0</v>
      </c>
      <c r="AM50" s="399">
        <f ca="1">SUMPRODUCT(POWER((1+OFFSET('helper calculation'!AM$4:$AZ4,AM3-1,0)),-AM$3:$AZ3-1+AM3),Inputs!AL$60:$AY60,AN$7:$BA7,OFFSET('helper calculation'!AN$120:$BA120,AM3-1,0))*$C$50</f>
        <v>0</v>
      </c>
      <c r="AN50" s="399">
        <f ca="1">SUMPRODUCT(POWER((1+OFFSET('helper calculation'!AN$4:$AZ4,AN3-1,0)),-AN$3:$AZ3-1+AN3),Inputs!AM$60:$AY60,AO$7:$BA7,OFFSET('helper calculation'!AO$120:$BA120,AN3-1,0))*$C$50</f>
        <v>0</v>
      </c>
      <c r="AO50" s="399">
        <f ca="1">SUMPRODUCT(POWER((1+OFFSET('helper calculation'!AO$4:$AZ4,AO3-1,0)),-AO$3:$AZ3-1+AO3),Inputs!AN$60:$AY60,AP$7:$BA7,OFFSET('helper calculation'!AP$120:$BA120,AO3-1,0))*$C$50</f>
        <v>0</v>
      </c>
      <c r="AP50" s="399">
        <f ca="1">SUMPRODUCT(POWER((1+OFFSET('helper calculation'!AP$4:$AZ4,AP3-1,0)),-AP$3:$AZ3-1+AP3),Inputs!AO$60:$AY60,AQ$7:$BA7,OFFSET('helper calculation'!AQ$120:$BA120,AP3-1,0))*$C$50</f>
        <v>0</v>
      </c>
      <c r="AQ50" s="399">
        <f ca="1">SUMPRODUCT(POWER((1+OFFSET('helper calculation'!AQ$4:$AZ4,AQ3-1,0)),-AQ$3:$AZ3-1+AQ3),Inputs!AP$60:$AY60,AR$7:$BA7,OFFSET('helper calculation'!AR$120:$BA120,AQ3-1,0))*$C$50</f>
        <v>0</v>
      </c>
      <c r="AR50" s="399">
        <f ca="1">SUMPRODUCT(POWER((1+OFFSET('helper calculation'!AR$4:$AZ4,AR3-1,0)),-AR$3:$AZ3-1+AR3),Inputs!AQ$60:$AY60,AS$7:$BA7,OFFSET('helper calculation'!AS$120:$BA120,AR3-1,0))*$C$50</f>
        <v>0</v>
      </c>
      <c r="AS50" s="399">
        <f ca="1">SUMPRODUCT(POWER((1+OFFSET('helper calculation'!AS$4:$AZ4,AS3-1,0)),-AS$3:$AZ3-1+AS3),Inputs!AR$60:$AY60,AT$7:$BA7,OFFSET('helper calculation'!AT$120:$BA120,AS3-1,0))*$C$50</f>
        <v>0</v>
      </c>
      <c r="AT50" s="399">
        <f ca="1">SUMPRODUCT(POWER((1+OFFSET('helper calculation'!AT$4:$AZ4,AT3-1,0)),-AT$3:$AZ3-1+AT3),Inputs!AS$60:$AY60,AU$7:$BA7,OFFSET('helper calculation'!AU$120:$BA120,AT3-1,0))*$C$50</f>
        <v>0</v>
      </c>
      <c r="AU50" s="399">
        <f ca="1">SUMPRODUCT(POWER((1+OFFSET('helper calculation'!AU$4:$AZ4,AU3-1,0)),-AU$3:$AZ3-1+AU3),Inputs!AT$60:$AY60,AV$7:$BA7,OFFSET('helper calculation'!AV$120:$BA120,AU3-1,0))*$C$50</f>
        <v>0</v>
      </c>
      <c r="AV50" s="399">
        <f ca="1">SUMPRODUCT(POWER((1+OFFSET('helper calculation'!AV$4:$AZ4,AV3-1,0)),-AV$3:$AZ3-1+AV3),Inputs!AU$60:$AY60,AW$7:$BA7,OFFSET('helper calculation'!AW$120:$BA120,AV3-1,0))*$C$50</f>
        <v>0</v>
      </c>
      <c r="AW50" s="399">
        <f ca="1">SUMPRODUCT(POWER((1+OFFSET('helper calculation'!AW$4:$AZ4,AW3-1,0)),-AW$3:$AZ3-1+AW3),Inputs!AV$60:$AY60,AX$7:$BA7,OFFSET('helper calculation'!AX$120:$BA120,AW3-1,0))*$C$50</f>
        <v>0</v>
      </c>
      <c r="AX50" s="399">
        <f ca="1">SUMPRODUCT(POWER((1+OFFSET('helper calculation'!AX$4:$AZ4,AX3-1,0)),-AX$3:$AZ3-1+AX3),Inputs!AW$60:$AY60,AY$7:$BA7,OFFSET('helper calculation'!AY$120:$BA120,AX3-1,0))*$C$50</f>
        <v>0</v>
      </c>
      <c r="AY50" s="399">
        <f ca="1">SUMPRODUCT(POWER((1+OFFSET('helper calculation'!AY$4:$AZ4,AY3-1,0)),-AY$3:$AZ3-1+AY3),Inputs!AX$60:$AY60,AZ$7:$BA7,OFFSET('helper calculation'!AZ$120:$BA120,AY3-1,0))*$C$50</f>
        <v>0</v>
      </c>
      <c r="AZ50" s="399">
        <f ca="1">SUMPRODUCT(POWER((1+OFFSET('helper calculation'!AZ$4:$AZ4,AZ3-1,0)),-AZ$3:$AZ3-1+AZ3),Inputs!AY$60:$AY60,BA$7:$BA7,OFFSET('helper calculation'!BA$120:$BA120,AZ3-1,0))*$C$50</f>
        <v>0</v>
      </c>
      <c r="BA50" s="399">
        <f ca="1">SUMPRODUCT(POWER((1+OFFSET('helper calculation'!$AZ$4:BA4,BA3-1,0)),-$AZ$3:BA3-1+BA3),Inputs!$AY$60:AZ60,$BA$7:BB7,OFFSET('helper calculation'!$BA$120:BB120,BA3-1,0))*$C$50</f>
        <v>0</v>
      </c>
    </row>
    <row r="51" spans="1:53" ht="18.75">
      <c r="A51" s="1003" t="s">
        <v>501</v>
      </c>
      <c r="B51" s="1004"/>
      <c r="C51" s="456"/>
      <c r="D51" s="450">
        <f ca="1">D50</f>
        <v>0</v>
      </c>
      <c r="E51" s="450">
        <f t="shared" ref="E51:BA51" ca="1" si="26">E50</f>
        <v>0</v>
      </c>
      <c r="F51" s="450">
        <f t="shared" ca="1" si="26"/>
        <v>0</v>
      </c>
      <c r="G51" s="450">
        <f t="shared" ca="1" si="26"/>
        <v>0</v>
      </c>
      <c r="H51" s="450">
        <f t="shared" ca="1" si="26"/>
        <v>0</v>
      </c>
      <c r="I51" s="450">
        <f t="shared" ca="1" si="26"/>
        <v>0</v>
      </c>
      <c r="J51" s="450">
        <f t="shared" ca="1" si="26"/>
        <v>0</v>
      </c>
      <c r="K51" s="450">
        <f t="shared" ca="1" si="26"/>
        <v>0</v>
      </c>
      <c r="L51" s="450">
        <f t="shared" ca="1" si="26"/>
        <v>0</v>
      </c>
      <c r="M51" s="450">
        <f t="shared" ca="1" si="26"/>
        <v>0</v>
      </c>
      <c r="N51" s="450">
        <f t="shared" ca="1" si="26"/>
        <v>0</v>
      </c>
      <c r="O51" s="450">
        <f t="shared" ca="1" si="26"/>
        <v>0</v>
      </c>
      <c r="P51" s="450">
        <f t="shared" ca="1" si="26"/>
        <v>0</v>
      </c>
      <c r="Q51" s="450">
        <f t="shared" ca="1" si="26"/>
        <v>0</v>
      </c>
      <c r="R51" s="450">
        <f t="shared" ca="1" si="26"/>
        <v>0</v>
      </c>
      <c r="S51" s="450">
        <f t="shared" ca="1" si="26"/>
        <v>0</v>
      </c>
      <c r="T51" s="450">
        <f t="shared" ca="1" si="26"/>
        <v>0</v>
      </c>
      <c r="U51" s="450">
        <f t="shared" ca="1" si="26"/>
        <v>0</v>
      </c>
      <c r="V51" s="450">
        <f t="shared" ca="1" si="26"/>
        <v>0</v>
      </c>
      <c r="W51" s="450">
        <f t="shared" ca="1" si="26"/>
        <v>0</v>
      </c>
      <c r="X51" s="450">
        <f t="shared" ca="1" si="26"/>
        <v>0</v>
      </c>
      <c r="Y51" s="450">
        <f t="shared" ca="1" si="26"/>
        <v>0</v>
      </c>
      <c r="Z51" s="450">
        <f t="shared" ca="1" si="26"/>
        <v>0</v>
      </c>
      <c r="AA51" s="450">
        <f t="shared" ca="1" si="26"/>
        <v>0</v>
      </c>
      <c r="AB51" s="450">
        <f t="shared" ca="1" si="26"/>
        <v>0</v>
      </c>
      <c r="AC51" s="450">
        <f t="shared" ca="1" si="26"/>
        <v>0</v>
      </c>
      <c r="AD51" s="450">
        <f t="shared" ca="1" si="26"/>
        <v>0</v>
      </c>
      <c r="AE51" s="450">
        <f t="shared" ca="1" si="26"/>
        <v>0</v>
      </c>
      <c r="AF51" s="450">
        <f t="shared" ca="1" si="26"/>
        <v>0</v>
      </c>
      <c r="AG51" s="450">
        <f t="shared" ca="1" si="26"/>
        <v>0</v>
      </c>
      <c r="AH51" s="450">
        <f t="shared" ca="1" si="26"/>
        <v>0</v>
      </c>
      <c r="AI51" s="450">
        <f t="shared" ca="1" si="26"/>
        <v>0</v>
      </c>
      <c r="AJ51" s="450">
        <f t="shared" ca="1" si="26"/>
        <v>0</v>
      </c>
      <c r="AK51" s="450">
        <f t="shared" ca="1" si="26"/>
        <v>0</v>
      </c>
      <c r="AL51" s="450">
        <f t="shared" ca="1" si="26"/>
        <v>0</v>
      </c>
      <c r="AM51" s="450">
        <f t="shared" ca="1" si="26"/>
        <v>0</v>
      </c>
      <c r="AN51" s="450">
        <f t="shared" ca="1" si="26"/>
        <v>0</v>
      </c>
      <c r="AO51" s="450">
        <f t="shared" ca="1" si="26"/>
        <v>0</v>
      </c>
      <c r="AP51" s="450">
        <f t="shared" ca="1" si="26"/>
        <v>0</v>
      </c>
      <c r="AQ51" s="450">
        <f t="shared" ca="1" si="26"/>
        <v>0</v>
      </c>
      <c r="AR51" s="450">
        <f t="shared" ca="1" si="26"/>
        <v>0</v>
      </c>
      <c r="AS51" s="450">
        <f t="shared" ca="1" si="26"/>
        <v>0</v>
      </c>
      <c r="AT51" s="450">
        <f t="shared" ca="1" si="26"/>
        <v>0</v>
      </c>
      <c r="AU51" s="450">
        <f t="shared" ca="1" si="26"/>
        <v>0</v>
      </c>
      <c r="AV51" s="450">
        <f t="shared" ca="1" si="26"/>
        <v>0</v>
      </c>
      <c r="AW51" s="450">
        <f t="shared" ca="1" si="26"/>
        <v>0</v>
      </c>
      <c r="AX51" s="450">
        <f t="shared" ca="1" si="26"/>
        <v>0</v>
      </c>
      <c r="AY51" s="450">
        <f t="shared" ca="1" si="26"/>
        <v>0</v>
      </c>
      <c r="AZ51" s="450">
        <f t="shared" ca="1" si="26"/>
        <v>0</v>
      </c>
      <c r="BA51" s="450">
        <f t="shared" ca="1" si="26"/>
        <v>0</v>
      </c>
    </row>
    <row r="53" spans="1:53">
      <c r="A53" s="430" t="s">
        <v>502</v>
      </c>
      <c r="B53" s="441"/>
      <c r="C53" s="384"/>
      <c r="D53" s="465"/>
      <c r="E53" s="465"/>
      <c r="F53" s="465"/>
      <c r="G53" s="465"/>
      <c r="H53" s="465"/>
      <c r="I53" s="465"/>
      <c r="J53" s="465"/>
      <c r="K53" s="465"/>
      <c r="L53" s="465"/>
      <c r="M53" s="465"/>
      <c r="N53" s="465"/>
      <c r="O53" s="465"/>
      <c r="P53" s="465"/>
      <c r="Q53" s="465"/>
      <c r="R53" s="465"/>
      <c r="S53" s="465"/>
      <c r="T53" s="457"/>
      <c r="U53" s="457"/>
      <c r="V53" s="457"/>
      <c r="W53" s="457"/>
      <c r="X53" s="457"/>
      <c r="Y53" s="457"/>
      <c r="Z53" s="457"/>
      <c r="AA53" s="457"/>
      <c r="AB53" s="457"/>
      <c r="AC53" s="457"/>
      <c r="AD53" s="457"/>
      <c r="AE53" s="457"/>
      <c r="AF53" s="457"/>
      <c r="AG53" s="457"/>
      <c r="AH53" s="457"/>
      <c r="AI53" s="457"/>
      <c r="AJ53" s="457"/>
      <c r="AK53" s="457"/>
      <c r="AL53" s="457"/>
      <c r="AM53" s="457"/>
      <c r="AN53" s="457"/>
      <c r="AO53" s="457"/>
      <c r="AP53" s="457"/>
      <c r="AQ53" s="457"/>
      <c r="AR53" s="457"/>
      <c r="AS53" s="457"/>
      <c r="AT53" s="457"/>
      <c r="AU53" s="457"/>
      <c r="AV53" s="457"/>
      <c r="AW53" s="457"/>
      <c r="AX53" s="457"/>
      <c r="AY53" s="457"/>
      <c r="AZ53" s="457"/>
      <c r="BA53" s="457"/>
    </row>
    <row r="54" spans="1:53">
      <c r="A54" s="458"/>
      <c r="B54" s="368" t="s">
        <v>503</v>
      </c>
      <c r="C54" s="688"/>
      <c r="D54" s="370" t="e">
        <f ca="1">(1-Comm_Rate)*(SUM(Inputs!$B$37:$AY$37)/SUM(Inputs!$B$34:$AY$34))*(MAX(Inputs!C$47,Inputs!B$47)+SUMPRODUCT(Inputs!D47:$AY$47,OFFSET('helper calculation'!F$504:$BA$504,D3-1,0),OFFSET('helper calculation'!F$394:$BA$394,D3-1,0)))</f>
        <v>#DIV/0!</v>
      </c>
      <c r="E54" s="370" t="e">
        <f ca="1">(1-Comm_Rate)*(SUM(Inputs!$B$37:$AY$37)/SUM(Inputs!$B$34:$AY$34))*(MAX(Inputs!D$47,Inputs!C$47)+SUMPRODUCT(Inputs!E47:$AY$47,OFFSET('helper calculation'!G$504:$BA$504,E3-1,0),OFFSET('helper calculation'!G$394:$BA$394,E3-1,0)))</f>
        <v>#DIV/0!</v>
      </c>
      <c r="F54" s="370" t="e">
        <f ca="1">(1-Comm_Rate)*(SUM(Inputs!$B$37:$AY$37)/SUM(Inputs!$B$34:$AY$34))*(MAX(Inputs!E$47,Inputs!D$47)+SUMPRODUCT(Inputs!F47:$AY$47,OFFSET('helper calculation'!H$504:$BA$504,F3-1,0),OFFSET('helper calculation'!H$394:$BA$394,F3-1,0)))</f>
        <v>#DIV/0!</v>
      </c>
      <c r="G54" s="370" t="e">
        <f ca="1">(1-Comm_Rate)*(SUM(Inputs!$B$37:$AY$37)/SUM(Inputs!$B$34:$AY$34))*(MAX(Inputs!F$47,Inputs!E$47)+SUMPRODUCT(Inputs!G47:$AY$47,OFFSET('helper calculation'!I$504:$BA$504,G3-1,0),OFFSET('helper calculation'!I$394:$BA$394,G3-1,0)))</f>
        <v>#DIV/0!</v>
      </c>
      <c r="H54" s="370" t="e">
        <f ca="1">(1-Comm_Rate)*(SUM(Inputs!$B$37:$AY$37)/SUM(Inputs!$B$34:$AY$34))*(MAX(Inputs!G$47,Inputs!F$47)+SUMPRODUCT(Inputs!H47:$AY$47,OFFSET('helper calculation'!J$504:$BA$504,H3-1,0),OFFSET('helper calculation'!J$394:$BA$394,H3-1,0)))</f>
        <v>#DIV/0!</v>
      </c>
      <c r="I54" s="370" t="e">
        <f ca="1">(1-Comm_Rate)*(SUM(Inputs!$B$37:$AY$37)/SUM(Inputs!$B$34:$AY$34))*(MAX(Inputs!H$47,Inputs!G$47)+SUMPRODUCT(Inputs!I47:$AY$47,OFFSET('helper calculation'!K$504:$BA$504,I3-1,0),OFFSET('helper calculation'!K$394:$BA$394,I3-1,0)))</f>
        <v>#DIV/0!</v>
      </c>
      <c r="J54" s="370" t="e">
        <f ca="1">(1-Comm_Rate)*(SUM(Inputs!$B$37:$AY$37)/SUM(Inputs!$B$34:$AY$34))*(MAX(Inputs!I$47,Inputs!H$47)+SUMPRODUCT(Inputs!J47:$AY$47,OFFSET('helper calculation'!L$504:$BA$504,J3-1,0),OFFSET('helper calculation'!L$394:$BA$394,J3-1,0)))</f>
        <v>#DIV/0!</v>
      </c>
      <c r="K54" s="370" t="e">
        <f ca="1">(1-Comm_Rate)*(SUM(Inputs!$B$37:$AY$37)/SUM(Inputs!$B$34:$AY$34))*(MAX(Inputs!J$47,Inputs!I$47)+SUMPRODUCT(Inputs!K47:$AY$47,OFFSET('helper calculation'!M$504:$BA$504,K3-1,0),OFFSET('helper calculation'!M$394:$BA$394,K3-1,0)))</f>
        <v>#DIV/0!</v>
      </c>
      <c r="L54" s="370" t="e">
        <f ca="1">(1-Comm_Rate)*(SUM(Inputs!$B$37:$AY$37)/SUM(Inputs!$B$34:$AY$34))*(MAX(Inputs!K$47,Inputs!J$47)+SUMPRODUCT(Inputs!L47:$AY$47,OFFSET('helper calculation'!N$504:$BA$504,L3-1,0),OFFSET('helper calculation'!N$394:$BA$394,L3-1,0)))</f>
        <v>#DIV/0!</v>
      </c>
      <c r="M54" s="370" t="e">
        <f ca="1">(1-Comm_Rate)*(SUM(Inputs!$B$37:$AY$37)/SUM(Inputs!$B$34:$AY$34))*(MAX(Inputs!L$47,Inputs!K$47)+SUMPRODUCT(Inputs!M47:$AY$47,OFFSET('helper calculation'!O$504:$BA$504,M3-1,0),OFFSET('helper calculation'!O$394:$BA$394,M3-1,0)))</f>
        <v>#DIV/0!</v>
      </c>
      <c r="N54" s="370" t="e">
        <f ca="1">(1-Comm_Rate)*(SUM(Inputs!$B$37:$AY$37)/SUM(Inputs!$B$34:$AY$34))*(MAX(Inputs!M$47,Inputs!L$47)+SUMPRODUCT(Inputs!N47:$AY$47,OFFSET('helper calculation'!P$504:$BA$504,N3-1,0),OFFSET('helper calculation'!P$394:$BA$394,N3-1,0)))</f>
        <v>#DIV/0!</v>
      </c>
      <c r="O54" s="370" t="e">
        <f ca="1">(1-Comm_Rate)*(SUM(Inputs!$B$37:$AY$37)/SUM(Inputs!$B$34:$AY$34))*(MAX(Inputs!N$47,Inputs!M$47)+SUMPRODUCT(Inputs!O47:$AY$47,OFFSET('helper calculation'!Q$504:$BA$504,O3-1,0),OFFSET('helper calculation'!Q$394:$BA$394,O3-1,0)))</f>
        <v>#DIV/0!</v>
      </c>
      <c r="P54" s="370" t="e">
        <f ca="1">(1-Comm_Rate)*(SUM(Inputs!$B$37:$AY$37)/SUM(Inputs!$B$34:$AY$34))*(MAX(Inputs!O$47,Inputs!N$47)+SUMPRODUCT(Inputs!P47:$AY$47,OFFSET('helper calculation'!R$504:$BA$504,P3-1,0),OFFSET('helper calculation'!R$394:$BA$394,P3-1,0)))</f>
        <v>#DIV/0!</v>
      </c>
      <c r="Q54" s="370" t="e">
        <f ca="1">(1-Comm_Rate)*(SUM(Inputs!$B$37:$AY$37)/SUM(Inputs!$B$34:$AY$34))*(MAX(Inputs!P$47,Inputs!O$47)+SUMPRODUCT(Inputs!Q47:$AY$47,OFFSET('helper calculation'!S$504:$BA$504,Q3-1,0),OFFSET('helper calculation'!S$394:$BA$394,Q3-1,0)))</f>
        <v>#DIV/0!</v>
      </c>
      <c r="R54" s="370" t="e">
        <f ca="1">(1-Comm_Rate)*(SUM(Inputs!$B$37:$AY$37)/SUM(Inputs!$B$34:$AY$34))*(MAX(Inputs!Q$47,Inputs!P$47)+SUMPRODUCT(Inputs!R47:$AY$47,OFFSET('helper calculation'!T$504:$BA$504,R3-1,0),OFFSET('helper calculation'!T$394:$BA$394,R3-1,0)))</f>
        <v>#DIV/0!</v>
      </c>
      <c r="S54" s="370" t="e">
        <f ca="1">(1-Comm_Rate)*(SUM(Inputs!$B$37:$AY$37)/SUM(Inputs!$B$34:$AY$34))*(MAX(Inputs!R$47,Inputs!Q$47)+SUMPRODUCT(Inputs!S47:$AY$47,OFFSET('helper calculation'!U$504:$BA$504,S3-1,0),OFFSET('helper calculation'!U$394:$BA$394,S3-1,0)))</f>
        <v>#DIV/0!</v>
      </c>
      <c r="T54" s="370" t="e">
        <f ca="1">(1-Comm_Rate)*(SUM(Inputs!$B$37:$AY$37)/SUM(Inputs!$B$34:$AY$34))*(MAX(Inputs!S$47,Inputs!R$47)+SUMPRODUCT(Inputs!T47:$AY$47,OFFSET('helper calculation'!V$504:$BA$504,T3-1,0),OFFSET('helper calculation'!V$394:$BA$394,T3-1,0)))</f>
        <v>#DIV/0!</v>
      </c>
      <c r="U54" s="370" t="e">
        <f ca="1">(1-Comm_Rate)*(SUM(Inputs!$B$37:$AY$37)/SUM(Inputs!$B$34:$AY$34))*(MAX(Inputs!T$47,Inputs!S$47)+SUMPRODUCT(Inputs!U47:$AY$47,OFFSET('helper calculation'!W$504:$BA$504,U3-1,0),OFFSET('helper calculation'!W$394:$BA$394,U3-1,0)))</f>
        <v>#DIV/0!</v>
      </c>
      <c r="V54" s="370" t="e">
        <f ca="1">(1-Comm_Rate)*(SUM(Inputs!$B$37:$AY$37)/SUM(Inputs!$B$34:$AY$34))*(MAX(Inputs!U$47,Inputs!T$47)+SUMPRODUCT(Inputs!V47:$AY$47,OFFSET('helper calculation'!X$504:$BA$504,V3-1,0),OFFSET('helper calculation'!X$394:$BA$394,V3-1,0)))</f>
        <v>#DIV/0!</v>
      </c>
      <c r="W54" s="370" t="e">
        <f ca="1">(1-Comm_Rate)*(SUM(Inputs!$B$37:$AY$37)/SUM(Inputs!$B$34:$AY$34))*(MAX(Inputs!V$47,Inputs!U$47)+SUMPRODUCT(Inputs!W47:$AY$47,OFFSET('helper calculation'!Y$504:$BA$504,W3-1,0),OFFSET('helper calculation'!Y$394:$BA$394,W3-1,0)))</f>
        <v>#DIV/0!</v>
      </c>
      <c r="X54" s="370" t="e">
        <f ca="1">(1-Comm_Rate)*(SUM(Inputs!$B$37:$AY$37)/SUM(Inputs!$B$34:$AY$34))*(MAX(Inputs!W$47,Inputs!V$47)+SUMPRODUCT(Inputs!X47:$AY$47,OFFSET('helper calculation'!Z$504:$BA$504,X3-1,0),OFFSET('helper calculation'!Z$394:$BA$394,X3-1,0)))</f>
        <v>#DIV/0!</v>
      </c>
      <c r="Y54" s="370" t="e">
        <f ca="1">(1-Comm_Rate)*(SUM(Inputs!$B$37:$AY$37)/SUM(Inputs!$B$34:$AY$34))*(MAX(Inputs!X$47,Inputs!W$47)+SUMPRODUCT(Inputs!Y47:$AY$47,OFFSET('helper calculation'!AA$504:$BA$504,Y3-1,0),OFFSET('helper calculation'!AA$394:$BA$394,Y3-1,0)))</f>
        <v>#DIV/0!</v>
      </c>
      <c r="Z54" s="370" t="e">
        <f ca="1">(1-Comm_Rate)*(SUM(Inputs!$B$37:$AY$37)/SUM(Inputs!$B$34:$AY$34))*(MAX(Inputs!Y$47,Inputs!X$47)+SUMPRODUCT(Inputs!Z47:$AY$47,OFFSET('helper calculation'!AB$504:$BA$504,Z3-1,0),OFFSET('helper calculation'!AB$394:$BA$394,Z3-1,0)))</f>
        <v>#DIV/0!</v>
      </c>
      <c r="AA54" s="370" t="e">
        <f ca="1">(1-Comm_Rate)*(SUM(Inputs!$B$37:$AY$37)/SUM(Inputs!$B$34:$AY$34))*(MAX(Inputs!Z$47,Inputs!Y$47)+SUMPRODUCT(Inputs!AA47:$AY$47,OFFSET('helper calculation'!AC$504:$BA$504,AA3-1,0),OFFSET('helper calculation'!AC$394:$BA$394,AA3-1,0)))</f>
        <v>#DIV/0!</v>
      </c>
      <c r="AB54" s="370" t="e">
        <f ca="1">(1-Comm_Rate)*(SUM(Inputs!$B$37:$AY$37)/SUM(Inputs!$B$34:$AY$34))*(MAX(Inputs!AA$47,Inputs!Z$47)+SUMPRODUCT(Inputs!AB47:$AY$47,OFFSET('helper calculation'!AD$504:$BA$504,AB3-1,0),OFFSET('helper calculation'!AD$394:$BA$394,AB3-1,0)))</f>
        <v>#DIV/0!</v>
      </c>
      <c r="AC54" s="370" t="e">
        <f ca="1">(1-Comm_Rate)*(SUM(Inputs!$B$37:$AY$37)/SUM(Inputs!$B$34:$AY$34))*(MAX(Inputs!AB$47,Inputs!AA$47)+SUMPRODUCT(Inputs!AC47:$AY$47,OFFSET('helper calculation'!AE$504:$BA$504,AC3-1,0),OFFSET('helper calculation'!AE$394:$BA$394,AC3-1,0)))</f>
        <v>#DIV/0!</v>
      </c>
      <c r="AD54" s="370" t="e">
        <f ca="1">(1-Comm_Rate)*(SUM(Inputs!$B$37:$AY$37)/SUM(Inputs!$B$34:$AY$34))*(MAX(Inputs!AC$47,Inputs!AB$47)+SUMPRODUCT(Inputs!AD47:$AY$47,OFFSET('helper calculation'!AF$504:$BA$504,AD3-1,0),OFFSET('helper calculation'!AF$394:$BA$394,AD3-1,0)))</f>
        <v>#DIV/0!</v>
      </c>
      <c r="AE54" s="370" t="e">
        <f ca="1">(1-Comm_Rate)*(SUM(Inputs!$B$37:$AY$37)/SUM(Inputs!$B$34:$AY$34))*(MAX(Inputs!AD$47,Inputs!AC$47)+SUMPRODUCT(Inputs!AE47:$AY$47,OFFSET('helper calculation'!AG$504:$BA$504,AE3-1,0),OFFSET('helper calculation'!AG$394:$BA$394,AE3-1,0)))</f>
        <v>#DIV/0!</v>
      </c>
      <c r="AF54" s="370" t="e">
        <f ca="1">(1-Comm_Rate)*(SUM(Inputs!$B$37:$AY$37)/SUM(Inputs!$B$34:$AY$34))*(MAX(Inputs!AE$47,Inputs!AD$47)+SUMPRODUCT(Inputs!AF47:$AY$47,OFFSET('helper calculation'!AH$504:$BA$504,AF3-1,0),OFFSET('helper calculation'!AH$394:$BA$394,AF3-1,0)))</f>
        <v>#DIV/0!</v>
      </c>
      <c r="AG54" s="370" t="e">
        <f ca="1">(1-Comm_Rate)*(SUM(Inputs!$B$37:$AY$37)/SUM(Inputs!$B$34:$AY$34))*(MAX(Inputs!AF$47,Inputs!AE$47)+SUMPRODUCT(Inputs!AG47:$AY$47,OFFSET('helper calculation'!AI$504:$BA$504,AG3-1,0),OFFSET('helper calculation'!AI$394:$BA$394,AG3-1,0)))</f>
        <v>#DIV/0!</v>
      </c>
      <c r="AH54" s="370" t="e">
        <f ca="1">(1-Comm_Rate)*(SUM(Inputs!$B$37:$AY$37)/SUM(Inputs!$B$34:$AY$34))*(MAX(Inputs!AG$47,Inputs!AF$47)+SUMPRODUCT(Inputs!AH47:$AY$47,OFFSET('helper calculation'!AJ$504:$BA$504,AH3-1,0),OFFSET('helper calculation'!AJ$394:$BA$394,AH3-1,0)))</f>
        <v>#DIV/0!</v>
      </c>
      <c r="AI54" s="370" t="e">
        <f ca="1">(1-Comm_Rate)*(SUM(Inputs!$B$37:$AY$37)/SUM(Inputs!$B$34:$AY$34))*(MAX(Inputs!AH$47,Inputs!AG$47)+SUMPRODUCT(Inputs!AI47:$AY$47,OFFSET('helper calculation'!AK$504:$BA$504,AI3-1,0),OFFSET('helper calculation'!AK$394:$BA$394,AI3-1,0)))</f>
        <v>#DIV/0!</v>
      </c>
      <c r="AJ54" s="370" t="e">
        <f ca="1">(1-Comm_Rate)*(SUM(Inputs!$B$37:$AY$37)/SUM(Inputs!$B$34:$AY$34))*(MAX(Inputs!AI$47,Inputs!AH$47)+SUMPRODUCT(Inputs!AJ47:$AY$47,OFFSET('helper calculation'!AL$504:$BA$504,AJ3-1,0),OFFSET('helper calculation'!AL$394:$BA$394,AJ3-1,0)))</f>
        <v>#DIV/0!</v>
      </c>
      <c r="AK54" s="370" t="e">
        <f ca="1">(1-Comm_Rate)*(SUM(Inputs!$B$37:$AY$37)/SUM(Inputs!$B$34:$AY$34))*(MAX(Inputs!AJ$47,Inputs!AI$47)+SUMPRODUCT(Inputs!AK47:$AY$47,OFFSET('helper calculation'!AM$504:$BA$504,AK3-1,0),OFFSET('helper calculation'!AM$394:$BA$394,AK3-1,0)))</f>
        <v>#DIV/0!</v>
      </c>
      <c r="AL54" s="370" t="e">
        <f ca="1">(1-Comm_Rate)*(SUM(Inputs!$B$37:$AY$37)/SUM(Inputs!$B$34:$AY$34))*(MAX(Inputs!AK$47,Inputs!AJ$47)+SUMPRODUCT(Inputs!AL47:$AY$47,OFFSET('helper calculation'!AN$504:$BA$504,AL3-1,0),OFFSET('helper calculation'!AN$394:$BA$394,AL3-1,0)))</f>
        <v>#DIV/0!</v>
      </c>
      <c r="AM54" s="370" t="e">
        <f ca="1">(1-Comm_Rate)*(SUM(Inputs!$B$37:$AY$37)/SUM(Inputs!$B$34:$AY$34))*(MAX(Inputs!AL$47,Inputs!AK$47)+SUMPRODUCT(Inputs!AM47:$AY$47,OFFSET('helper calculation'!AO$504:$BA$504,AM3-1,0),OFFSET('helper calculation'!AO$394:$BA$394,AM3-1,0)))</f>
        <v>#DIV/0!</v>
      </c>
      <c r="AN54" s="370" t="e">
        <f ca="1">(1-Comm_Rate)*(SUM(Inputs!$B$37:$AY$37)/SUM(Inputs!$B$34:$AY$34))*(MAX(Inputs!AM$47,Inputs!AL$47)+SUMPRODUCT(Inputs!AN47:$AY$47,OFFSET('helper calculation'!AP$504:$BA$504,AN3-1,0),OFFSET('helper calculation'!AP$394:$BA$394,AN3-1,0)))</f>
        <v>#DIV/0!</v>
      </c>
      <c r="AO54" s="370" t="e">
        <f ca="1">(1-Comm_Rate)*(SUM(Inputs!$B$37:$AY$37)/SUM(Inputs!$B$34:$AY$34))*(MAX(Inputs!AN$47,Inputs!AM$47)+SUMPRODUCT(Inputs!AO47:$AY$47,OFFSET('helper calculation'!AQ$504:$BA$504,AO3-1,0),OFFSET('helper calculation'!AQ$394:$BA$394,AO3-1,0)))</f>
        <v>#DIV/0!</v>
      </c>
      <c r="AP54" s="370" t="e">
        <f ca="1">(1-Comm_Rate)*(SUM(Inputs!$B$37:$AY$37)/SUM(Inputs!$B$34:$AY$34))*(MAX(Inputs!AO$47,Inputs!AN$47)+SUMPRODUCT(Inputs!AP47:$AY$47,OFFSET('helper calculation'!AR$504:$BA$504,AP3-1,0),OFFSET('helper calculation'!AR$394:$BA$394,AP3-1,0)))</f>
        <v>#DIV/0!</v>
      </c>
      <c r="AQ54" s="370" t="e">
        <f ca="1">(1-Comm_Rate)*(SUM(Inputs!$B$37:$AY$37)/SUM(Inputs!$B$34:$AY$34))*(MAX(Inputs!AP$47,Inputs!AO$47)+SUMPRODUCT(Inputs!AQ47:$AY$47,OFFSET('helper calculation'!AS$504:$BA$504,AQ3-1,0),OFFSET('helper calculation'!AS$394:$BA$394,AQ3-1,0)))</f>
        <v>#DIV/0!</v>
      </c>
      <c r="AR54" s="370" t="e">
        <f ca="1">(1-Comm_Rate)*(SUM(Inputs!$B$37:$AY$37)/SUM(Inputs!$B$34:$AY$34))*(MAX(Inputs!AQ$47,Inputs!AP$47)+SUMPRODUCT(Inputs!AR47:$AY$47,OFFSET('helper calculation'!AT$504:$BA$504,AR3-1,0),OFFSET('helper calculation'!AT$394:$BA$394,AR3-1,0)))</f>
        <v>#DIV/0!</v>
      </c>
      <c r="AS54" s="370" t="e">
        <f ca="1">(1-Comm_Rate)*(SUM(Inputs!$B$37:$AY$37)/SUM(Inputs!$B$34:$AY$34))*(MAX(Inputs!AR$47,Inputs!AQ$47)+SUMPRODUCT(Inputs!AS47:$AY$47,OFFSET('helper calculation'!AU$504:$BA$504,AS3-1,0),OFFSET('helper calculation'!AU$394:$BA$394,AS3-1,0)))</f>
        <v>#DIV/0!</v>
      </c>
      <c r="AT54" s="370" t="e">
        <f ca="1">(1-Comm_Rate)*(SUM(Inputs!$B$37:$AY$37)/SUM(Inputs!$B$34:$AY$34))*(MAX(Inputs!AS$47,Inputs!AR$47)+SUMPRODUCT(Inputs!AT47:$AY$47,OFFSET('helper calculation'!AV$504:$BA$504,AT3-1,0),OFFSET('helper calculation'!AV$394:$BA$394,AT3-1,0)))</f>
        <v>#DIV/0!</v>
      </c>
      <c r="AU54" s="370" t="e">
        <f ca="1">(1-Comm_Rate)*(SUM(Inputs!$B$37:$AY$37)/SUM(Inputs!$B$34:$AY$34))*(MAX(Inputs!AT$47,Inputs!AS$47)+SUMPRODUCT(Inputs!AU47:$AY$47,OFFSET('helper calculation'!AW$504:$BA$504,AU3-1,0),OFFSET('helper calculation'!AW$394:$BA$394,AU3-1,0)))</f>
        <v>#DIV/0!</v>
      </c>
      <c r="AV54" s="370" t="e">
        <f ca="1">(1-Comm_Rate)*(SUM(Inputs!$B$37:$AY$37)/SUM(Inputs!$B$34:$AY$34))*(MAX(Inputs!AU$47,Inputs!AT$47)+SUMPRODUCT(Inputs!AV47:$AY$47,OFFSET('helper calculation'!AX$504:$BA$504,AV3-1,0),OFFSET('helper calculation'!AX$394:$BA$394,AV3-1,0)))</f>
        <v>#DIV/0!</v>
      </c>
      <c r="AW54" s="370" t="e">
        <f ca="1">(1-Comm_Rate)*(SUM(Inputs!$B$37:$AY$37)/SUM(Inputs!$B$34:$AY$34))*(MAX(Inputs!AV$47,Inputs!AU$47)+SUMPRODUCT(Inputs!AW47:$AY$47,OFFSET('helper calculation'!AY$504:$BA$504,AW3-1,0),OFFSET('helper calculation'!AY$394:$BA$394,AW3-1,0)))</f>
        <v>#DIV/0!</v>
      </c>
      <c r="AX54" s="370" t="e">
        <f ca="1">(1-Comm_Rate)*(SUM(Inputs!$B$37:$AY$37)/SUM(Inputs!$B$34:$AY$34))*(MAX(Inputs!AW$47,Inputs!AV$47)+SUMPRODUCT(Inputs!AX47:$AY$47,OFFSET('helper calculation'!AZ$504:$BA$504,AX3-1,0),OFFSET('helper calculation'!AZ$394:$BA$394,AX3-1,0)))</f>
        <v>#DIV/0!</v>
      </c>
      <c r="AY54" s="370" t="e">
        <f ca="1">(1-Comm_Rate)*(SUM(Inputs!$B$37:$AY$37)/SUM(Inputs!$B$34:$AY$34))*(MAX(Inputs!AX$47,Inputs!AW$47)+SUMPRODUCT(Inputs!AY47:$AY$47,OFFSET('helper calculation'!BA$504:$BA$504,AY3-1,0),OFFSET('helper calculation'!BA$394:$BA$394,AY3-1,0)))</f>
        <v>#DIV/0!</v>
      </c>
      <c r="AZ54" s="370" t="e">
        <f ca="1">(1-Comm_Rate)*(SUM(Inputs!$B$37:$AY$37)/SUM(Inputs!$B$34:$AY$34))*(MAX(Inputs!AY$47,Inputs!AX$47)+SUMPRODUCT(Inputs!$AY47:AZ$47,OFFSET('helper calculation'!$BA$504:BB$504,AZ3-1,0),OFFSET('helper calculation'!$BA$394:BB$394,AZ3-1,0)))</f>
        <v>#DIV/0!</v>
      </c>
      <c r="BA54" s="370" t="e">
        <f ca="1">(1-Comm_Rate)*(SUM(Inputs!$B$37:$AY$37)/SUM(Inputs!$B$34:$AY$34))*(MAX(Inputs!AZ$47,Inputs!AY$47)+SUMPRODUCT(Inputs!$AY47:BA$47,OFFSET('helper calculation'!$BA$504:BC$504,BA3-1,0),OFFSET('helper calculation'!$BA$394:BC$394,BA3-1,0)))</f>
        <v>#DIV/0!</v>
      </c>
    </row>
    <row r="55" spans="1:53">
      <c r="A55" s="459"/>
      <c r="B55" s="372" t="s">
        <v>504</v>
      </c>
      <c r="C55" s="460"/>
      <c r="D55" s="374" t="e">
        <f ca="1">(1-Comm_Rate)*(SUM(Inputs!$B$38:$AY$38)/SUM(Inputs!$B$34:$AY$34))*(MAX(Inputs!C$47,Inputs!B$47)+SUMPRODUCT(Inputs!D47:$AY$47,OFFSET('helper calculation'!F$504:$BA$504,D3-1,0),OFFSET('helper calculation'!F$394:$BA$394,D3-1,0)))</f>
        <v>#DIV/0!</v>
      </c>
      <c r="E55" s="374" t="e">
        <f ca="1">(1-Comm_Rate)*(SUM(Inputs!$B$38:$AY$38)/SUM(Inputs!$B$34:$AY$34))*(MAX(Inputs!D$47,Inputs!C$47)+SUMPRODUCT(Inputs!E47:$AY$47,OFFSET('helper calculation'!G$504:$BA$504,E3-1,0),OFFSET('helper calculation'!G$394:$BA$394,E3-1,0)))</f>
        <v>#DIV/0!</v>
      </c>
      <c r="F55" s="374" t="e">
        <f ca="1">(1-Comm_Rate)*(SUM(Inputs!$B$38:$AY$38)/SUM(Inputs!$B$34:$AY$34))*(MAX(Inputs!E$47,Inputs!D$47)+SUMPRODUCT(Inputs!F47:$AY$47,OFFSET('helper calculation'!H$504:$BA$504,F3-1,0),OFFSET('helper calculation'!H$394:$BA$394,F3-1,0)))</f>
        <v>#DIV/0!</v>
      </c>
      <c r="G55" s="374" t="e">
        <f ca="1">(1-Comm_Rate)*(SUM(Inputs!$B$38:$AY$38)/SUM(Inputs!$B$34:$AY$34))*(MAX(Inputs!F$47,Inputs!E$47)+SUMPRODUCT(Inputs!G47:$AY$47,OFFSET('helper calculation'!I$504:$BA$504,G3-1,0),OFFSET('helper calculation'!I$394:$BA$394,G3-1,0)))</f>
        <v>#DIV/0!</v>
      </c>
      <c r="H55" s="374" t="e">
        <f ca="1">(1-Comm_Rate)*(SUM(Inputs!$B$38:$AY$38)/SUM(Inputs!$B$34:$AY$34))*(MAX(Inputs!G$47,Inputs!F$47)+SUMPRODUCT(Inputs!H47:$AY$47,OFFSET('helper calculation'!J$504:$BA$504,H3-1,0),OFFSET('helper calculation'!J$394:$BA$394,H3-1,0)))</f>
        <v>#DIV/0!</v>
      </c>
      <c r="I55" s="374" t="e">
        <f ca="1">(1-Comm_Rate)*(SUM(Inputs!$B$38:$AY$38)/SUM(Inputs!$B$34:$AY$34))*(MAX(Inputs!H$47,Inputs!G$47)+SUMPRODUCT(Inputs!I47:$AY$47,OFFSET('helper calculation'!K$504:$BA$504,I3-1,0),OFFSET('helper calculation'!K$394:$BA$394,I3-1,0)))</f>
        <v>#DIV/0!</v>
      </c>
      <c r="J55" s="374" t="e">
        <f ca="1">(1-Comm_Rate)*(SUM(Inputs!$B$38:$AY$38)/SUM(Inputs!$B$34:$AY$34))*(MAX(Inputs!I$47,Inputs!H$47)+SUMPRODUCT(Inputs!J47:$AY$47,OFFSET('helper calculation'!L$504:$BA$504,J3-1,0),OFFSET('helper calculation'!L$394:$BA$394,J3-1,0)))</f>
        <v>#DIV/0!</v>
      </c>
      <c r="K55" s="374" t="e">
        <f ca="1">(1-Comm_Rate)*(SUM(Inputs!$B$38:$AY$38)/SUM(Inputs!$B$34:$AY$34))*(MAX(Inputs!J$47,Inputs!I$47)+SUMPRODUCT(Inputs!K47:$AY$47,OFFSET('helper calculation'!M$504:$BA$504,K3-1,0),OFFSET('helper calculation'!M$394:$BA$394,K3-1,0)))</f>
        <v>#DIV/0!</v>
      </c>
      <c r="L55" s="374" t="e">
        <f ca="1">(1-Comm_Rate)*(SUM(Inputs!$B$38:$AY$38)/SUM(Inputs!$B$34:$AY$34))*(MAX(Inputs!K$47,Inputs!J$47)+SUMPRODUCT(Inputs!L47:$AY$47,OFFSET('helper calculation'!N$504:$BA$504,L3-1,0),OFFSET('helper calculation'!N$394:$BA$394,L3-1,0)))</f>
        <v>#DIV/0!</v>
      </c>
      <c r="M55" s="374" t="e">
        <f ca="1">(1-Comm_Rate)*(SUM(Inputs!$B$38:$AY$38)/SUM(Inputs!$B$34:$AY$34))*(MAX(Inputs!L$47,Inputs!K$47)+SUMPRODUCT(Inputs!M47:$AY$47,OFFSET('helper calculation'!O$504:$BA$504,M3-1,0),OFFSET('helper calculation'!O$394:$BA$394,M3-1,0)))</f>
        <v>#DIV/0!</v>
      </c>
      <c r="N55" s="374" t="e">
        <f ca="1">(1-Comm_Rate)*(SUM(Inputs!$B$38:$AY$38)/SUM(Inputs!$B$34:$AY$34))*(MAX(Inputs!M$47,Inputs!L$47)+SUMPRODUCT(Inputs!N47:$AY$47,OFFSET('helper calculation'!P$504:$BA$504,N3-1,0),OFFSET('helper calculation'!P$394:$BA$394,N3-1,0)))</f>
        <v>#DIV/0!</v>
      </c>
      <c r="O55" s="374" t="e">
        <f ca="1">(1-Comm_Rate)*(SUM(Inputs!$B$38:$AY$38)/SUM(Inputs!$B$34:$AY$34))*(MAX(Inputs!N$47,Inputs!M$47)+SUMPRODUCT(Inputs!O47:$AY$47,OFFSET('helper calculation'!Q$504:$BA$504,O3-1,0),OFFSET('helper calculation'!Q$394:$BA$394,O3-1,0)))</f>
        <v>#DIV/0!</v>
      </c>
      <c r="P55" s="374" t="e">
        <f ca="1">(1-Comm_Rate)*(SUM(Inputs!$B$38:$AY$38)/SUM(Inputs!$B$34:$AY$34))*(MAX(Inputs!O$47,Inputs!N$47)+SUMPRODUCT(Inputs!P47:$AY$47,OFFSET('helper calculation'!R$504:$BA$504,P3-1,0),OFFSET('helper calculation'!R$394:$BA$394,P3-1,0)))</f>
        <v>#DIV/0!</v>
      </c>
      <c r="Q55" s="374" t="e">
        <f ca="1">(1-Comm_Rate)*(SUM(Inputs!$B$38:$AY$38)/SUM(Inputs!$B$34:$AY$34))*(MAX(Inputs!P$47,Inputs!O$47)+SUMPRODUCT(Inputs!Q47:$AY$47,OFFSET('helper calculation'!S$504:$BA$504,Q3-1,0),OFFSET('helper calculation'!S$394:$BA$394,Q3-1,0)))</f>
        <v>#DIV/0!</v>
      </c>
      <c r="R55" s="374" t="e">
        <f ca="1">(1-Comm_Rate)*(SUM(Inputs!$B$38:$AY$38)/SUM(Inputs!$B$34:$AY$34))*(MAX(Inputs!Q$47,Inputs!P$47)+SUMPRODUCT(Inputs!R47:$AY$47,OFFSET('helper calculation'!T$504:$BA$504,R3-1,0),OFFSET('helper calculation'!T$394:$BA$394,R3-1,0)))</f>
        <v>#DIV/0!</v>
      </c>
      <c r="S55" s="374" t="e">
        <f ca="1">(1-Comm_Rate)*(SUM(Inputs!$B$38:$AY$38)/SUM(Inputs!$B$34:$AY$34))*(MAX(Inputs!R$47,Inputs!Q$47)+SUMPRODUCT(Inputs!S47:$AY$47,OFFSET('helper calculation'!U$504:$BA$504,S3-1,0),OFFSET('helper calculation'!U$394:$BA$394,S3-1,0)))</f>
        <v>#DIV/0!</v>
      </c>
      <c r="T55" s="374" t="e">
        <f ca="1">(1-Comm_Rate)*(SUM(Inputs!$B$38:$AY$38)/SUM(Inputs!$B$34:$AY$34))*(MAX(Inputs!S$47,Inputs!R$47)+SUMPRODUCT(Inputs!T47:$AY$47,OFFSET('helper calculation'!V$504:$BA$504,T3-1,0),OFFSET('helper calculation'!V$394:$BA$394,T3-1,0)))</f>
        <v>#DIV/0!</v>
      </c>
      <c r="U55" s="374" t="e">
        <f ca="1">(1-Comm_Rate)*(SUM(Inputs!$B$38:$AY$38)/SUM(Inputs!$B$34:$AY$34))*(MAX(Inputs!T$47,Inputs!S$47)+SUMPRODUCT(Inputs!U47:$AY$47,OFFSET('helper calculation'!W$504:$BA$504,U3-1,0),OFFSET('helper calculation'!W$394:$BA$394,U3-1,0)))</f>
        <v>#DIV/0!</v>
      </c>
      <c r="V55" s="374" t="e">
        <f ca="1">(1-Comm_Rate)*(SUM(Inputs!$B$38:$AY$38)/SUM(Inputs!$B$34:$AY$34))*(MAX(Inputs!U$47,Inputs!T$47)+SUMPRODUCT(Inputs!V47:$AY$47,OFFSET('helper calculation'!X$504:$BA$504,V3-1,0),OFFSET('helper calculation'!X$394:$BA$394,V3-1,0)))</f>
        <v>#DIV/0!</v>
      </c>
      <c r="W55" s="374" t="e">
        <f ca="1">(1-Comm_Rate)*(SUM(Inputs!$B$38:$AY$38)/SUM(Inputs!$B$34:$AY$34))*(MAX(Inputs!V$47,Inputs!U$47)+SUMPRODUCT(Inputs!W47:$AY$47,OFFSET('helper calculation'!Y$504:$BA$504,W3-1,0),OFFSET('helper calculation'!Y$394:$BA$394,W3-1,0)))</f>
        <v>#DIV/0!</v>
      </c>
      <c r="X55" s="374" t="e">
        <f ca="1">(1-Comm_Rate)*(SUM(Inputs!$B$38:$AY$38)/SUM(Inputs!$B$34:$AY$34))*(MAX(Inputs!W$47,Inputs!V$47)+SUMPRODUCT(Inputs!X47:$AY$47,OFFSET('helper calculation'!Z$504:$BA$504,X3-1,0),OFFSET('helper calculation'!Z$394:$BA$394,X3-1,0)))</f>
        <v>#DIV/0!</v>
      </c>
      <c r="Y55" s="374" t="e">
        <f ca="1">(1-Comm_Rate)*(SUM(Inputs!$B$38:$AY$38)/SUM(Inputs!$B$34:$AY$34))*(MAX(Inputs!X$47,Inputs!W$47)+SUMPRODUCT(Inputs!Y47:$AY$47,OFFSET('helper calculation'!AA$504:$BA$504,Y3-1,0),OFFSET('helper calculation'!AA$394:$BA$394,Y3-1,0)))</f>
        <v>#DIV/0!</v>
      </c>
      <c r="Z55" s="374" t="e">
        <f ca="1">(1-Comm_Rate)*(SUM(Inputs!$B$38:$AY$38)/SUM(Inputs!$B$34:$AY$34))*(MAX(Inputs!Y$47,Inputs!X$47)+SUMPRODUCT(Inputs!Z47:$AY$47,OFFSET('helper calculation'!AB$504:$BA$504,Z3-1,0),OFFSET('helper calculation'!AB$394:$BA$394,Z3-1,0)))</f>
        <v>#DIV/0!</v>
      </c>
      <c r="AA55" s="374" t="e">
        <f ca="1">(1-Comm_Rate)*(SUM(Inputs!$B$38:$AY$38)/SUM(Inputs!$B$34:$AY$34))*(MAX(Inputs!Z$47,Inputs!Y$47)+SUMPRODUCT(Inputs!AA47:$AY$47,OFFSET('helper calculation'!AC$504:$BA$504,AA3-1,0),OFFSET('helper calculation'!AC$394:$BA$394,AA3-1,0)))</f>
        <v>#DIV/0!</v>
      </c>
      <c r="AB55" s="374" t="e">
        <f ca="1">(1-Comm_Rate)*(SUM(Inputs!$B$38:$AY$38)/SUM(Inputs!$B$34:$AY$34))*(MAX(Inputs!AA$47,Inputs!Z$47)+SUMPRODUCT(Inputs!AB47:$AY$47,OFFSET('helper calculation'!AD$504:$BA$504,AB3-1,0),OFFSET('helper calculation'!AD$394:$BA$394,AB3-1,0)))</f>
        <v>#DIV/0!</v>
      </c>
      <c r="AC55" s="374" t="e">
        <f ca="1">(1-Comm_Rate)*(SUM(Inputs!$B$38:$AY$38)/SUM(Inputs!$B$34:$AY$34))*(MAX(Inputs!AB$47,Inputs!AA$47)+SUMPRODUCT(Inputs!AC47:$AY$47,OFFSET('helper calculation'!AE$504:$BA$504,AC3-1,0),OFFSET('helper calculation'!AE$394:$BA$394,AC3-1,0)))</f>
        <v>#DIV/0!</v>
      </c>
      <c r="AD55" s="374" t="e">
        <f ca="1">(1-Comm_Rate)*(SUM(Inputs!$B$38:$AY$38)/SUM(Inputs!$B$34:$AY$34))*(MAX(Inputs!AC$47,Inputs!AB$47)+SUMPRODUCT(Inputs!AD47:$AY$47,OFFSET('helper calculation'!AF$504:$BA$504,AD3-1,0),OFFSET('helper calculation'!AF$394:$BA$394,AD3-1,0)))</f>
        <v>#DIV/0!</v>
      </c>
      <c r="AE55" s="374" t="e">
        <f ca="1">(1-Comm_Rate)*(SUM(Inputs!$B$38:$AY$38)/SUM(Inputs!$B$34:$AY$34))*(MAX(Inputs!AD$47,Inputs!AC$47)+SUMPRODUCT(Inputs!AE47:$AY$47,OFFSET('helper calculation'!AG$504:$BA$504,AE3-1,0),OFFSET('helper calculation'!AG$394:$BA$394,AE3-1,0)))</f>
        <v>#DIV/0!</v>
      </c>
      <c r="AF55" s="374" t="e">
        <f ca="1">(1-Comm_Rate)*(SUM(Inputs!$B$38:$AY$38)/SUM(Inputs!$B$34:$AY$34))*(MAX(Inputs!AE$47,Inputs!AD$47)+SUMPRODUCT(Inputs!AF47:$AY$47,OFFSET('helper calculation'!AH$504:$BA$504,AF3-1,0),OFFSET('helper calculation'!AH$394:$BA$394,AF3-1,0)))</f>
        <v>#DIV/0!</v>
      </c>
      <c r="AG55" s="374" t="e">
        <f ca="1">(1-Comm_Rate)*(SUM(Inputs!$B$38:$AY$38)/SUM(Inputs!$B$34:$AY$34))*(MAX(Inputs!AF$47,Inputs!AE$47)+SUMPRODUCT(Inputs!AG47:$AY$47,OFFSET('helper calculation'!AI$504:$BA$504,AG3-1,0),OFFSET('helper calculation'!AI$394:$BA$394,AG3-1,0)))</f>
        <v>#DIV/0!</v>
      </c>
      <c r="AH55" s="374" t="e">
        <f ca="1">(1-Comm_Rate)*(SUM(Inputs!$B$38:$AY$38)/SUM(Inputs!$B$34:$AY$34))*(MAX(Inputs!AG$47,Inputs!AF$47)+SUMPRODUCT(Inputs!AH47:$AY$47,OFFSET('helper calculation'!AJ$504:$BA$504,AH3-1,0),OFFSET('helper calculation'!AJ$394:$BA$394,AH3-1,0)))</f>
        <v>#DIV/0!</v>
      </c>
      <c r="AI55" s="374" t="e">
        <f ca="1">(1-Comm_Rate)*(SUM(Inputs!$B$38:$AY$38)/SUM(Inputs!$B$34:$AY$34))*(MAX(Inputs!AH$47,Inputs!AG$47)+SUMPRODUCT(Inputs!AI47:$AY$47,OFFSET('helper calculation'!AK$504:$BA$504,AI3-1,0),OFFSET('helper calculation'!AK$394:$BA$394,AI3-1,0)))</f>
        <v>#DIV/0!</v>
      </c>
      <c r="AJ55" s="374" t="e">
        <f ca="1">(1-Comm_Rate)*(SUM(Inputs!$B$38:$AY$38)/SUM(Inputs!$B$34:$AY$34))*(MAX(Inputs!AI$47,Inputs!AH$47)+SUMPRODUCT(Inputs!AJ47:$AY$47,OFFSET('helper calculation'!AL$504:$BA$504,AJ3-1,0),OFFSET('helper calculation'!AL$394:$BA$394,AJ3-1,0)))</f>
        <v>#DIV/0!</v>
      </c>
      <c r="AK55" s="374" t="e">
        <f ca="1">(1-Comm_Rate)*(SUM(Inputs!$B$38:$AY$38)/SUM(Inputs!$B$34:$AY$34))*(MAX(Inputs!AJ$47,Inputs!AI$47)+SUMPRODUCT(Inputs!AK47:$AY$47,OFFSET('helper calculation'!AM$504:$BA$504,AK3-1,0),OFFSET('helper calculation'!AM$394:$BA$394,AK3-1,0)))</f>
        <v>#DIV/0!</v>
      </c>
      <c r="AL55" s="374" t="e">
        <f ca="1">(1-Comm_Rate)*(SUM(Inputs!$B$38:$AY$38)/SUM(Inputs!$B$34:$AY$34))*(MAX(Inputs!AK$47,Inputs!AJ$47)+SUMPRODUCT(Inputs!AL47:$AY$47,OFFSET('helper calculation'!AN$504:$BA$504,AL3-1,0),OFFSET('helper calculation'!AN$394:$BA$394,AL3-1,0)))</f>
        <v>#DIV/0!</v>
      </c>
      <c r="AM55" s="374" t="e">
        <f ca="1">(1-Comm_Rate)*(SUM(Inputs!$B$38:$AY$38)/SUM(Inputs!$B$34:$AY$34))*(MAX(Inputs!AL$47,Inputs!AK$47)+SUMPRODUCT(Inputs!AM47:$AY$47,OFFSET('helper calculation'!AO$504:$BA$504,AM3-1,0),OFFSET('helper calculation'!AO$394:$BA$394,AM3-1,0)))</f>
        <v>#DIV/0!</v>
      </c>
      <c r="AN55" s="374" t="e">
        <f ca="1">(1-Comm_Rate)*(SUM(Inputs!$B$38:$AY$38)/SUM(Inputs!$B$34:$AY$34))*(MAX(Inputs!AM$47,Inputs!AL$47)+SUMPRODUCT(Inputs!AN47:$AY$47,OFFSET('helper calculation'!AP$504:$BA$504,AN3-1,0),OFFSET('helper calculation'!AP$394:$BA$394,AN3-1,0)))</f>
        <v>#DIV/0!</v>
      </c>
      <c r="AO55" s="374" t="e">
        <f ca="1">(1-Comm_Rate)*(SUM(Inputs!$B$38:$AY$38)/SUM(Inputs!$B$34:$AY$34))*(MAX(Inputs!AN$47,Inputs!AM$47)+SUMPRODUCT(Inputs!AO47:$AY$47,OFFSET('helper calculation'!AQ$504:$BA$504,AO3-1,0),OFFSET('helper calculation'!AQ$394:$BA$394,AO3-1,0)))</f>
        <v>#DIV/0!</v>
      </c>
      <c r="AP55" s="374" t="e">
        <f ca="1">(1-Comm_Rate)*(SUM(Inputs!$B$38:$AY$38)/SUM(Inputs!$B$34:$AY$34))*(MAX(Inputs!AO$47,Inputs!AN$47)+SUMPRODUCT(Inputs!AP47:$AY$47,OFFSET('helper calculation'!AR$504:$BA$504,AP3-1,0),OFFSET('helper calculation'!AR$394:$BA$394,AP3-1,0)))</f>
        <v>#DIV/0!</v>
      </c>
      <c r="AQ55" s="374" t="e">
        <f ca="1">(1-Comm_Rate)*(SUM(Inputs!$B$38:$AY$38)/SUM(Inputs!$B$34:$AY$34))*(MAX(Inputs!AP$47,Inputs!AO$47)+SUMPRODUCT(Inputs!AQ47:$AY$47,OFFSET('helper calculation'!AS$504:$BA$504,AQ3-1,0),OFFSET('helper calculation'!AS$394:$BA$394,AQ3-1,0)))</f>
        <v>#DIV/0!</v>
      </c>
      <c r="AR55" s="374" t="e">
        <f ca="1">(1-Comm_Rate)*(SUM(Inputs!$B$38:$AY$38)/SUM(Inputs!$B$34:$AY$34))*(MAX(Inputs!AQ$47,Inputs!AP$47)+SUMPRODUCT(Inputs!AR47:$AY$47,OFFSET('helper calculation'!AT$504:$BA$504,AR3-1,0),OFFSET('helper calculation'!AT$394:$BA$394,AR3-1,0)))</f>
        <v>#DIV/0!</v>
      </c>
      <c r="AS55" s="374" t="e">
        <f ca="1">(1-Comm_Rate)*(SUM(Inputs!$B$38:$AY$38)/SUM(Inputs!$B$34:$AY$34))*(MAX(Inputs!AR$47,Inputs!AQ$47)+SUMPRODUCT(Inputs!AS47:$AY$47,OFFSET('helper calculation'!AU$504:$BA$504,AS3-1,0),OFFSET('helper calculation'!AU$394:$BA$394,AS3-1,0)))</f>
        <v>#DIV/0!</v>
      </c>
      <c r="AT55" s="374" t="e">
        <f ca="1">(1-Comm_Rate)*(SUM(Inputs!$B$38:$AY$38)/SUM(Inputs!$B$34:$AY$34))*(MAX(Inputs!AS$47,Inputs!AR$47)+SUMPRODUCT(Inputs!AT47:$AY$47,OFFSET('helper calculation'!AV$504:$BA$504,AT3-1,0),OFFSET('helper calculation'!AV$394:$BA$394,AT3-1,0)))</f>
        <v>#DIV/0!</v>
      </c>
      <c r="AU55" s="374" t="e">
        <f ca="1">(1-Comm_Rate)*(SUM(Inputs!$B$38:$AY$38)/SUM(Inputs!$B$34:$AY$34))*(MAX(Inputs!AT$47,Inputs!AS$47)+SUMPRODUCT(Inputs!AU47:$AY$47,OFFSET('helper calculation'!AW$504:$BA$504,AU3-1,0),OFFSET('helper calculation'!AW$394:$BA$394,AU3-1,0)))</f>
        <v>#DIV/0!</v>
      </c>
      <c r="AV55" s="374" t="e">
        <f ca="1">(1-Comm_Rate)*(SUM(Inputs!$B$38:$AY$38)/SUM(Inputs!$B$34:$AY$34))*(MAX(Inputs!AU$47,Inputs!AT$47)+SUMPRODUCT(Inputs!AV47:$AY$47,OFFSET('helper calculation'!AX$504:$BA$504,AV3-1,0),OFFSET('helper calculation'!AX$394:$BA$394,AV3-1,0)))</f>
        <v>#DIV/0!</v>
      </c>
      <c r="AW55" s="374" t="e">
        <f ca="1">(1-Comm_Rate)*(SUM(Inputs!$B$38:$AY$38)/SUM(Inputs!$B$34:$AY$34))*(MAX(Inputs!AV$47,Inputs!AU$47)+SUMPRODUCT(Inputs!AW47:$AY$47,OFFSET('helper calculation'!AY$504:$BA$504,AW3-1,0),OFFSET('helper calculation'!AY$394:$BA$394,AW3-1,0)))</f>
        <v>#DIV/0!</v>
      </c>
      <c r="AX55" s="374" t="e">
        <f ca="1">(1-Comm_Rate)*(SUM(Inputs!$B$38:$AY$38)/SUM(Inputs!$B$34:$AY$34))*(MAX(Inputs!AW$47,Inputs!AV$47)+SUMPRODUCT(Inputs!AX47:$AY$47,OFFSET('helper calculation'!AZ$504:$BA$504,AX3-1,0),OFFSET('helper calculation'!AZ$394:$BA$394,AX3-1,0)))</f>
        <v>#DIV/0!</v>
      </c>
      <c r="AY55" s="374" t="e">
        <f ca="1">(1-Comm_Rate)*(SUM(Inputs!$B$38:$AY$38)/SUM(Inputs!$B$34:$AY$34))*(MAX(Inputs!AX$47,Inputs!AW$47)+SUMPRODUCT(Inputs!AY47:$AY$47,OFFSET('helper calculation'!BA$504:$BA$504,AY3-1,0),OFFSET('helper calculation'!BA$394:$BA$394,AY3-1,0)))</f>
        <v>#DIV/0!</v>
      </c>
      <c r="AZ55" s="374" t="e">
        <f ca="1">(1-Comm_Rate)*(SUM(Inputs!$B$38:$AY$38)/SUM(Inputs!$B$34:$AY$34))*(MAX(Inputs!AY$47,Inputs!AX$47)+SUMPRODUCT(Inputs!$AY47:AZ$47,OFFSET('helper calculation'!$BA$504:BB$504,AZ3-1,0),OFFSET('helper calculation'!$BA$394:BB$394,AZ3-1,0)))</f>
        <v>#DIV/0!</v>
      </c>
      <c r="BA55" s="374" t="e">
        <f ca="1">(1-Comm_Rate)*(SUM(Inputs!$B$38:$AY$38)/SUM(Inputs!$B$34:$AY$34))*(MAX(Inputs!AZ$47,Inputs!AY$47)+SUMPRODUCT(Inputs!$AY47:BA$47,OFFSET('helper calculation'!$BA$504:BC$504,BA3-1,0),OFFSET('helper calculation'!$BA$394:BC$394,BA3-1,0)))</f>
        <v>#DIV/0!</v>
      </c>
    </row>
    <row r="56" spans="1:53">
      <c r="A56" s="459"/>
      <c r="B56" s="372" t="s">
        <v>505</v>
      </c>
      <c r="C56" s="460"/>
      <c r="D56" s="374">
        <f>Inputs!C51*'Health SCR'!D9</f>
        <v>0</v>
      </c>
      <c r="E56" s="374">
        <f>Inputs!D51*'Health SCR'!E9</f>
        <v>0</v>
      </c>
      <c r="F56" s="374">
        <f>Inputs!E51*'Health SCR'!F9</f>
        <v>0</v>
      </c>
      <c r="G56" s="374">
        <f>Inputs!F51*'Health SCR'!G9</f>
        <v>0</v>
      </c>
      <c r="H56" s="374">
        <f>Inputs!G51*'Health SCR'!H9</f>
        <v>0</v>
      </c>
      <c r="I56" s="374">
        <f>Inputs!H51*'Health SCR'!I9</f>
        <v>0</v>
      </c>
      <c r="J56" s="374">
        <f>Inputs!I51*'Health SCR'!J9</f>
        <v>0</v>
      </c>
      <c r="K56" s="374">
        <f>Inputs!J51*'Health SCR'!K9</f>
        <v>0</v>
      </c>
      <c r="L56" s="374">
        <f>Inputs!K51*'Health SCR'!L9</f>
        <v>0</v>
      </c>
      <c r="M56" s="374">
        <f>Inputs!L51*'Health SCR'!M9</f>
        <v>0</v>
      </c>
      <c r="N56" s="374">
        <f>Inputs!M51*'Health SCR'!N9</f>
        <v>0</v>
      </c>
      <c r="O56" s="374">
        <f>Inputs!N51*'Health SCR'!O9</f>
        <v>0</v>
      </c>
      <c r="P56" s="374">
        <f>Inputs!O51*'Health SCR'!P9</f>
        <v>0</v>
      </c>
      <c r="Q56" s="374">
        <f>Inputs!P51*'Health SCR'!Q9</f>
        <v>0</v>
      </c>
      <c r="R56" s="374">
        <f>Inputs!Q51*'Health SCR'!R9</f>
        <v>0</v>
      </c>
      <c r="S56" s="374">
        <f>Inputs!R51*'Health SCR'!S9</f>
        <v>0</v>
      </c>
      <c r="T56" s="374">
        <f>Inputs!S51*'Health SCR'!T9</f>
        <v>0</v>
      </c>
      <c r="U56" s="374">
        <f>Inputs!T51*'Health SCR'!U9</f>
        <v>0</v>
      </c>
      <c r="V56" s="374">
        <f>Inputs!U51*'Health SCR'!V9</f>
        <v>0</v>
      </c>
      <c r="W56" s="374">
        <f>Inputs!V51*'Health SCR'!W9</f>
        <v>0</v>
      </c>
      <c r="X56" s="374">
        <f>Inputs!W51*'Health SCR'!X9</f>
        <v>0</v>
      </c>
      <c r="Y56" s="374">
        <f>Inputs!X51*'Health SCR'!Y9</f>
        <v>0</v>
      </c>
      <c r="Z56" s="374">
        <f>Inputs!Y51*'Health SCR'!Z9</f>
        <v>0</v>
      </c>
      <c r="AA56" s="374">
        <f>Inputs!Z51*'Health SCR'!AA9</f>
        <v>0</v>
      </c>
      <c r="AB56" s="374">
        <f>Inputs!AA51*'Health SCR'!AB9</f>
        <v>0</v>
      </c>
      <c r="AC56" s="374">
        <f>Inputs!AB51*'Health SCR'!AC9</f>
        <v>0</v>
      </c>
      <c r="AD56" s="374">
        <f>Inputs!AC51*'Health SCR'!AD9</f>
        <v>0</v>
      </c>
      <c r="AE56" s="374">
        <f>Inputs!AD51*'Health SCR'!AE9</f>
        <v>0</v>
      </c>
      <c r="AF56" s="374">
        <f>Inputs!AE51*'Health SCR'!AF9</f>
        <v>0</v>
      </c>
      <c r="AG56" s="374">
        <f>Inputs!AF51*'Health SCR'!AG9</f>
        <v>0</v>
      </c>
      <c r="AH56" s="374">
        <f>Inputs!AG51*'Health SCR'!AH9</f>
        <v>0</v>
      </c>
      <c r="AI56" s="374">
        <f>Inputs!AH51*'Health SCR'!AI9</f>
        <v>0</v>
      </c>
      <c r="AJ56" s="374">
        <f>Inputs!AI51*'Health SCR'!AJ9</f>
        <v>0</v>
      </c>
      <c r="AK56" s="374">
        <f>Inputs!AJ51*'Health SCR'!AK9</f>
        <v>0</v>
      </c>
      <c r="AL56" s="374">
        <f>Inputs!AK51*'Health SCR'!AL9</f>
        <v>0</v>
      </c>
      <c r="AM56" s="374">
        <f>Inputs!AL51*'Health SCR'!AM9</f>
        <v>0</v>
      </c>
      <c r="AN56" s="374">
        <f>Inputs!AM51*'Health SCR'!AN9</f>
        <v>0</v>
      </c>
      <c r="AO56" s="374">
        <f>Inputs!AN51*'Health SCR'!AO9</f>
        <v>0</v>
      </c>
      <c r="AP56" s="374">
        <f>Inputs!AO51*'Health SCR'!AP9</f>
        <v>0</v>
      </c>
      <c r="AQ56" s="374">
        <f>Inputs!AP51*'Health SCR'!AQ9</f>
        <v>0</v>
      </c>
      <c r="AR56" s="374">
        <f>Inputs!AQ51*'Health SCR'!AR9</f>
        <v>0</v>
      </c>
      <c r="AS56" s="374">
        <f>Inputs!AR51*'Health SCR'!AS9</f>
        <v>0</v>
      </c>
      <c r="AT56" s="374">
        <f>Inputs!AS51*'Health SCR'!AT9</f>
        <v>0</v>
      </c>
      <c r="AU56" s="374">
        <f>Inputs!AT51*'Health SCR'!AU9</f>
        <v>0</v>
      </c>
      <c r="AV56" s="374">
        <f>Inputs!AU51*'Health SCR'!AV9</f>
        <v>0</v>
      </c>
      <c r="AW56" s="374">
        <f>Inputs!AV51*'Health SCR'!AW9</f>
        <v>0</v>
      </c>
      <c r="AX56" s="374">
        <f>Inputs!AW51*'Health SCR'!AX9</f>
        <v>0</v>
      </c>
      <c r="AY56" s="374">
        <f>Inputs!AX51*'Health SCR'!AY9</f>
        <v>0</v>
      </c>
      <c r="AZ56" s="374">
        <f>Inputs!AY51*'Health SCR'!AZ9</f>
        <v>0</v>
      </c>
      <c r="BA56" s="374">
        <f>Inputs!AZ51*'Health SCR'!BA9</f>
        <v>0</v>
      </c>
    </row>
    <row r="57" spans="1:53">
      <c r="A57" s="459"/>
      <c r="B57" s="372" t="s">
        <v>506</v>
      </c>
      <c r="C57" s="460"/>
      <c r="D57" s="374">
        <f>Inputs!C51*'Health SCR'!D10</f>
        <v>0</v>
      </c>
      <c r="E57" s="374">
        <f>Inputs!D51*'Health SCR'!E10</f>
        <v>0</v>
      </c>
      <c r="F57" s="374">
        <f>Inputs!E51*'Health SCR'!F10</f>
        <v>0</v>
      </c>
      <c r="G57" s="374">
        <f>Inputs!F51*'Health SCR'!G10</f>
        <v>0</v>
      </c>
      <c r="H57" s="374">
        <f>Inputs!G51*'Health SCR'!H10</f>
        <v>0</v>
      </c>
      <c r="I57" s="374">
        <f>Inputs!H51*'Health SCR'!I10</f>
        <v>0</v>
      </c>
      <c r="J57" s="374">
        <f>Inputs!I51*'Health SCR'!J10</f>
        <v>0</v>
      </c>
      <c r="K57" s="374">
        <f>Inputs!J51*'Health SCR'!K10</f>
        <v>0</v>
      </c>
      <c r="L57" s="374">
        <f>Inputs!K51*'Health SCR'!L10</f>
        <v>0</v>
      </c>
      <c r="M57" s="374">
        <f>Inputs!L51*'Health SCR'!M10</f>
        <v>0</v>
      </c>
      <c r="N57" s="374">
        <f>Inputs!M51*'Health SCR'!N10</f>
        <v>0</v>
      </c>
      <c r="O57" s="374">
        <f>Inputs!N51*'Health SCR'!O10</f>
        <v>0</v>
      </c>
      <c r="P57" s="374">
        <f>Inputs!O51*'Health SCR'!P10</f>
        <v>0</v>
      </c>
      <c r="Q57" s="374">
        <f>Inputs!P51*'Health SCR'!Q10</f>
        <v>0</v>
      </c>
      <c r="R57" s="374">
        <f>Inputs!Q51*'Health SCR'!R10</f>
        <v>0</v>
      </c>
      <c r="S57" s="374">
        <f>Inputs!R51*'Health SCR'!S10</f>
        <v>0</v>
      </c>
      <c r="T57" s="374">
        <f>Inputs!S51*'Health SCR'!T10</f>
        <v>0</v>
      </c>
      <c r="U57" s="374">
        <f>Inputs!T51*'Health SCR'!U10</f>
        <v>0</v>
      </c>
      <c r="V57" s="374">
        <f>Inputs!U51*'Health SCR'!V10</f>
        <v>0</v>
      </c>
      <c r="W57" s="374">
        <f>Inputs!V51*'Health SCR'!W10</f>
        <v>0</v>
      </c>
      <c r="X57" s="374">
        <f>Inputs!W51*'Health SCR'!X10</f>
        <v>0</v>
      </c>
      <c r="Y57" s="374">
        <f>Inputs!X51*'Health SCR'!Y10</f>
        <v>0</v>
      </c>
      <c r="Z57" s="374">
        <f>Inputs!Y51*'Health SCR'!Z10</f>
        <v>0</v>
      </c>
      <c r="AA57" s="374">
        <f>Inputs!Z51*'Health SCR'!AA10</f>
        <v>0</v>
      </c>
      <c r="AB57" s="374">
        <f>Inputs!AA51*'Health SCR'!AB10</f>
        <v>0</v>
      </c>
      <c r="AC57" s="374">
        <f>Inputs!AB51*'Health SCR'!AC10</f>
        <v>0</v>
      </c>
      <c r="AD57" s="374">
        <f>Inputs!AC51*'Health SCR'!AD10</f>
        <v>0</v>
      </c>
      <c r="AE57" s="374">
        <f>Inputs!AD51*'Health SCR'!AE10</f>
        <v>0</v>
      </c>
      <c r="AF57" s="374">
        <f>Inputs!AE51*'Health SCR'!AF10</f>
        <v>0</v>
      </c>
      <c r="AG57" s="374">
        <f>Inputs!AF51*'Health SCR'!AG10</f>
        <v>0</v>
      </c>
      <c r="AH57" s="374">
        <f>Inputs!AG51*'Health SCR'!AH10</f>
        <v>0</v>
      </c>
      <c r="AI57" s="374">
        <f>Inputs!AH51*'Health SCR'!AI10</f>
        <v>0</v>
      </c>
      <c r="AJ57" s="374">
        <f>Inputs!AI51*'Health SCR'!AJ10</f>
        <v>0</v>
      </c>
      <c r="AK57" s="374">
        <f>Inputs!AJ51*'Health SCR'!AK10</f>
        <v>0</v>
      </c>
      <c r="AL57" s="374">
        <f>Inputs!AK51*'Health SCR'!AL10</f>
        <v>0</v>
      </c>
      <c r="AM57" s="374">
        <f>Inputs!AL51*'Health SCR'!AM10</f>
        <v>0</v>
      </c>
      <c r="AN57" s="374">
        <f>Inputs!AM51*'Health SCR'!AN10</f>
        <v>0</v>
      </c>
      <c r="AO57" s="374">
        <f>Inputs!AN51*'Health SCR'!AO10</f>
        <v>0</v>
      </c>
      <c r="AP57" s="374">
        <f>Inputs!AO51*'Health SCR'!AP10</f>
        <v>0</v>
      </c>
      <c r="AQ57" s="374">
        <f>Inputs!AP51*'Health SCR'!AQ10</f>
        <v>0</v>
      </c>
      <c r="AR57" s="374">
        <f>Inputs!AQ51*'Health SCR'!AR10</f>
        <v>0</v>
      </c>
      <c r="AS57" s="374">
        <f>Inputs!AR51*'Health SCR'!AS10</f>
        <v>0</v>
      </c>
      <c r="AT57" s="374">
        <f>Inputs!AS51*'Health SCR'!AT10</f>
        <v>0</v>
      </c>
      <c r="AU57" s="374">
        <f>Inputs!AT51*'Health SCR'!AU10</f>
        <v>0</v>
      </c>
      <c r="AV57" s="374">
        <f>Inputs!AU51*'Health SCR'!AV10</f>
        <v>0</v>
      </c>
      <c r="AW57" s="374">
        <f>Inputs!AV51*'Health SCR'!AW10</f>
        <v>0</v>
      </c>
      <c r="AX57" s="374">
        <f>Inputs!AW51*'Health SCR'!AX10</f>
        <v>0</v>
      </c>
      <c r="AY57" s="374">
        <f>Inputs!AX51*'Health SCR'!AY10</f>
        <v>0</v>
      </c>
      <c r="AZ57" s="374">
        <f>Inputs!AY51*'Health SCR'!AZ10</f>
        <v>0</v>
      </c>
      <c r="BA57" s="374">
        <f>Inputs!AZ51*'Health SCR'!BA10</f>
        <v>0</v>
      </c>
    </row>
    <row r="58" spans="1:53">
      <c r="A58" s="459"/>
      <c r="B58" s="372" t="s">
        <v>507</v>
      </c>
      <c r="C58" s="460"/>
      <c r="D58" s="461" t="e">
        <f ca="1">IF(D54+D56&lt;&gt;0,SQRT((S_Prem_IncProt*D54)^2+(S_Res_IncProt*D56)^2+S_Prem_IncProt*S_Res_IncProt*D54*D56)/(D54+D56),0)</f>
        <v>#DIV/0!</v>
      </c>
      <c r="E58" s="461" t="e">
        <f t="shared" ref="E58:AI58" ca="1" si="27">IF(E54+E56&lt;&gt;0,SQRT((S_Prem_IncProt*E54)^2+(S_Res_IncProt*E56)^2+S_Prem_IncProt*S_Res_IncProt*E54*E56)/(E54+E56),0)</f>
        <v>#DIV/0!</v>
      </c>
      <c r="F58" s="461" t="e">
        <f t="shared" ca="1" si="27"/>
        <v>#DIV/0!</v>
      </c>
      <c r="G58" s="461" t="e">
        <f t="shared" ca="1" si="27"/>
        <v>#DIV/0!</v>
      </c>
      <c r="H58" s="461" t="e">
        <f t="shared" ca="1" si="27"/>
        <v>#DIV/0!</v>
      </c>
      <c r="I58" s="461" t="e">
        <f t="shared" ca="1" si="27"/>
        <v>#DIV/0!</v>
      </c>
      <c r="J58" s="461" t="e">
        <f t="shared" ca="1" si="27"/>
        <v>#DIV/0!</v>
      </c>
      <c r="K58" s="461" t="e">
        <f t="shared" ca="1" si="27"/>
        <v>#DIV/0!</v>
      </c>
      <c r="L58" s="461" t="e">
        <f t="shared" ca="1" si="27"/>
        <v>#DIV/0!</v>
      </c>
      <c r="M58" s="461" t="e">
        <f t="shared" ca="1" si="27"/>
        <v>#DIV/0!</v>
      </c>
      <c r="N58" s="461" t="e">
        <f t="shared" ca="1" si="27"/>
        <v>#DIV/0!</v>
      </c>
      <c r="O58" s="461" t="e">
        <f t="shared" ca="1" si="27"/>
        <v>#DIV/0!</v>
      </c>
      <c r="P58" s="461" t="e">
        <f t="shared" ca="1" si="27"/>
        <v>#DIV/0!</v>
      </c>
      <c r="Q58" s="461" t="e">
        <f t="shared" ca="1" si="27"/>
        <v>#DIV/0!</v>
      </c>
      <c r="R58" s="461" t="e">
        <f t="shared" ca="1" si="27"/>
        <v>#DIV/0!</v>
      </c>
      <c r="S58" s="461" t="e">
        <f t="shared" ca="1" si="27"/>
        <v>#DIV/0!</v>
      </c>
      <c r="T58" s="461" t="e">
        <f t="shared" ca="1" si="27"/>
        <v>#DIV/0!</v>
      </c>
      <c r="U58" s="461" t="e">
        <f t="shared" ca="1" si="27"/>
        <v>#DIV/0!</v>
      </c>
      <c r="V58" s="461" t="e">
        <f t="shared" ca="1" si="27"/>
        <v>#DIV/0!</v>
      </c>
      <c r="W58" s="461" t="e">
        <f t="shared" ca="1" si="27"/>
        <v>#DIV/0!</v>
      </c>
      <c r="X58" s="461" t="e">
        <f t="shared" ca="1" si="27"/>
        <v>#DIV/0!</v>
      </c>
      <c r="Y58" s="461" t="e">
        <f t="shared" ca="1" si="27"/>
        <v>#DIV/0!</v>
      </c>
      <c r="Z58" s="461" t="e">
        <f t="shared" ca="1" si="27"/>
        <v>#DIV/0!</v>
      </c>
      <c r="AA58" s="461" t="e">
        <f t="shared" ca="1" si="27"/>
        <v>#DIV/0!</v>
      </c>
      <c r="AB58" s="461" t="e">
        <f t="shared" ca="1" si="27"/>
        <v>#DIV/0!</v>
      </c>
      <c r="AC58" s="461" t="e">
        <f t="shared" ca="1" si="27"/>
        <v>#DIV/0!</v>
      </c>
      <c r="AD58" s="461" t="e">
        <f t="shared" ca="1" si="27"/>
        <v>#DIV/0!</v>
      </c>
      <c r="AE58" s="461" t="e">
        <f t="shared" ca="1" si="27"/>
        <v>#DIV/0!</v>
      </c>
      <c r="AF58" s="461" t="e">
        <f t="shared" ca="1" si="27"/>
        <v>#DIV/0!</v>
      </c>
      <c r="AG58" s="461" t="e">
        <f t="shared" ca="1" si="27"/>
        <v>#DIV/0!</v>
      </c>
      <c r="AH58" s="461" t="e">
        <f t="shared" ca="1" si="27"/>
        <v>#DIV/0!</v>
      </c>
      <c r="AI58" s="461" t="e">
        <f t="shared" ca="1" si="27"/>
        <v>#DIV/0!</v>
      </c>
      <c r="AJ58" s="461" t="e">
        <f t="shared" ref="AJ58:AY58" ca="1" si="28">IF(AJ54+AJ56&lt;&gt;0,SQRT((S_Prem_IncProt*AJ54)^2+(S_Res_IncProt*AJ56)^2+S_Prem_IncProt*S_Res_IncProt*AJ54*AJ56)/(AJ54+AJ56),0)</f>
        <v>#DIV/0!</v>
      </c>
      <c r="AK58" s="461" t="e">
        <f t="shared" ca="1" si="28"/>
        <v>#DIV/0!</v>
      </c>
      <c r="AL58" s="461" t="e">
        <f t="shared" ca="1" si="28"/>
        <v>#DIV/0!</v>
      </c>
      <c r="AM58" s="461" t="e">
        <f t="shared" ca="1" si="28"/>
        <v>#DIV/0!</v>
      </c>
      <c r="AN58" s="461" t="e">
        <f t="shared" ca="1" si="28"/>
        <v>#DIV/0!</v>
      </c>
      <c r="AO58" s="461" t="e">
        <f t="shared" ca="1" si="28"/>
        <v>#DIV/0!</v>
      </c>
      <c r="AP58" s="461" t="e">
        <f t="shared" ca="1" si="28"/>
        <v>#DIV/0!</v>
      </c>
      <c r="AQ58" s="461" t="e">
        <f t="shared" ca="1" si="28"/>
        <v>#DIV/0!</v>
      </c>
      <c r="AR58" s="461" t="e">
        <f t="shared" ca="1" si="28"/>
        <v>#DIV/0!</v>
      </c>
      <c r="AS58" s="461" t="e">
        <f t="shared" ca="1" si="28"/>
        <v>#DIV/0!</v>
      </c>
      <c r="AT58" s="461" t="e">
        <f t="shared" ca="1" si="28"/>
        <v>#DIV/0!</v>
      </c>
      <c r="AU58" s="461" t="e">
        <f t="shared" ca="1" si="28"/>
        <v>#DIV/0!</v>
      </c>
      <c r="AV58" s="461" t="e">
        <f t="shared" ca="1" si="28"/>
        <v>#DIV/0!</v>
      </c>
      <c r="AW58" s="461" t="e">
        <f t="shared" ca="1" si="28"/>
        <v>#DIV/0!</v>
      </c>
      <c r="AX58" s="461" t="e">
        <f t="shared" ca="1" si="28"/>
        <v>#DIV/0!</v>
      </c>
      <c r="AY58" s="461" t="e">
        <f t="shared" ca="1" si="28"/>
        <v>#DIV/0!</v>
      </c>
      <c r="AZ58" s="461" t="e">
        <f ca="1">IF(AZ54+AZ56&lt;&gt;0,SQRT((S_Prem_IncProt*AZ54)^2+(S_Res_IncProt*AZ56)^2+S_Prem_IncProt*S_Res_IncProt*AZ54*AZ56)/(AZ54+AZ56),0)</f>
        <v>#DIV/0!</v>
      </c>
      <c r="BA58" s="461" t="e">
        <f ca="1">IF(BA54+BA56&lt;&gt;0,SQRT((S_Prem_IncProt*BA54)^2+(S_Res_IncProt*BA56)^2+S_Prem_IncProt*S_Res_IncProt*BA54*BA56)/(BA54+BA56),0)</f>
        <v>#DIV/0!</v>
      </c>
    </row>
    <row r="59" spans="1:53">
      <c r="A59" s="459"/>
      <c r="B59" s="372" t="s">
        <v>508</v>
      </c>
      <c r="C59" s="460"/>
      <c r="D59" s="461" t="e">
        <f t="shared" ref="D59:AI59" ca="1" si="29">IF(D55+D57&lt;&gt;0,SQRT((S_Prem_Medex*D55)^2+(S_Res_Medex*D57)^2+S_Prem_Medex*S_Res_Medex*D55*D57)/(D55+D57),0)</f>
        <v>#DIV/0!</v>
      </c>
      <c r="E59" s="461" t="e">
        <f t="shared" ca="1" si="29"/>
        <v>#DIV/0!</v>
      </c>
      <c r="F59" s="461" t="e">
        <f t="shared" ca="1" si="29"/>
        <v>#DIV/0!</v>
      </c>
      <c r="G59" s="461" t="e">
        <f t="shared" ca="1" si="29"/>
        <v>#DIV/0!</v>
      </c>
      <c r="H59" s="461" t="e">
        <f t="shared" ca="1" si="29"/>
        <v>#DIV/0!</v>
      </c>
      <c r="I59" s="461" t="e">
        <f t="shared" ca="1" si="29"/>
        <v>#DIV/0!</v>
      </c>
      <c r="J59" s="461" t="e">
        <f t="shared" ca="1" si="29"/>
        <v>#DIV/0!</v>
      </c>
      <c r="K59" s="461" t="e">
        <f t="shared" ca="1" si="29"/>
        <v>#DIV/0!</v>
      </c>
      <c r="L59" s="461" t="e">
        <f t="shared" ca="1" si="29"/>
        <v>#DIV/0!</v>
      </c>
      <c r="M59" s="461" t="e">
        <f t="shared" ca="1" si="29"/>
        <v>#DIV/0!</v>
      </c>
      <c r="N59" s="461" t="e">
        <f t="shared" ca="1" si="29"/>
        <v>#DIV/0!</v>
      </c>
      <c r="O59" s="461" t="e">
        <f t="shared" ca="1" si="29"/>
        <v>#DIV/0!</v>
      </c>
      <c r="P59" s="461" t="e">
        <f t="shared" ca="1" si="29"/>
        <v>#DIV/0!</v>
      </c>
      <c r="Q59" s="461" t="e">
        <f t="shared" ca="1" si="29"/>
        <v>#DIV/0!</v>
      </c>
      <c r="R59" s="461" t="e">
        <f t="shared" ca="1" si="29"/>
        <v>#DIV/0!</v>
      </c>
      <c r="S59" s="461" t="e">
        <f t="shared" ca="1" si="29"/>
        <v>#DIV/0!</v>
      </c>
      <c r="T59" s="461" t="e">
        <f t="shared" ca="1" si="29"/>
        <v>#DIV/0!</v>
      </c>
      <c r="U59" s="461" t="e">
        <f t="shared" ca="1" si="29"/>
        <v>#DIV/0!</v>
      </c>
      <c r="V59" s="461" t="e">
        <f t="shared" ca="1" si="29"/>
        <v>#DIV/0!</v>
      </c>
      <c r="W59" s="461" t="e">
        <f t="shared" ca="1" si="29"/>
        <v>#DIV/0!</v>
      </c>
      <c r="X59" s="461" t="e">
        <f t="shared" ca="1" si="29"/>
        <v>#DIV/0!</v>
      </c>
      <c r="Y59" s="461" t="e">
        <f t="shared" ca="1" si="29"/>
        <v>#DIV/0!</v>
      </c>
      <c r="Z59" s="461" t="e">
        <f t="shared" ca="1" si="29"/>
        <v>#DIV/0!</v>
      </c>
      <c r="AA59" s="461" t="e">
        <f t="shared" ca="1" si="29"/>
        <v>#DIV/0!</v>
      </c>
      <c r="AB59" s="461" t="e">
        <f t="shared" ca="1" si="29"/>
        <v>#DIV/0!</v>
      </c>
      <c r="AC59" s="461" t="e">
        <f t="shared" ca="1" si="29"/>
        <v>#DIV/0!</v>
      </c>
      <c r="AD59" s="461" t="e">
        <f t="shared" ca="1" si="29"/>
        <v>#DIV/0!</v>
      </c>
      <c r="AE59" s="461" t="e">
        <f t="shared" ca="1" si="29"/>
        <v>#DIV/0!</v>
      </c>
      <c r="AF59" s="461" t="e">
        <f t="shared" ca="1" si="29"/>
        <v>#DIV/0!</v>
      </c>
      <c r="AG59" s="461" t="e">
        <f t="shared" ca="1" si="29"/>
        <v>#DIV/0!</v>
      </c>
      <c r="AH59" s="461" t="e">
        <f t="shared" ca="1" si="29"/>
        <v>#DIV/0!</v>
      </c>
      <c r="AI59" s="461" t="e">
        <f t="shared" ca="1" si="29"/>
        <v>#DIV/0!</v>
      </c>
      <c r="AJ59" s="461" t="e">
        <f t="shared" ref="AJ59:AY59" ca="1" si="30">IF(AJ55+AJ57&lt;&gt;0,SQRT((S_Prem_Medex*AJ55)^2+(S_Res_Medex*AJ57)^2+S_Prem_Medex*S_Res_Medex*AJ55*AJ57)/(AJ55+AJ57),0)</f>
        <v>#DIV/0!</v>
      </c>
      <c r="AK59" s="461" t="e">
        <f t="shared" ca="1" si="30"/>
        <v>#DIV/0!</v>
      </c>
      <c r="AL59" s="461" t="e">
        <f t="shared" ca="1" si="30"/>
        <v>#DIV/0!</v>
      </c>
      <c r="AM59" s="461" t="e">
        <f t="shared" ca="1" si="30"/>
        <v>#DIV/0!</v>
      </c>
      <c r="AN59" s="461" t="e">
        <f t="shared" ca="1" si="30"/>
        <v>#DIV/0!</v>
      </c>
      <c r="AO59" s="461" t="e">
        <f t="shared" ca="1" si="30"/>
        <v>#DIV/0!</v>
      </c>
      <c r="AP59" s="461" t="e">
        <f t="shared" ca="1" si="30"/>
        <v>#DIV/0!</v>
      </c>
      <c r="AQ59" s="461" t="e">
        <f t="shared" ca="1" si="30"/>
        <v>#DIV/0!</v>
      </c>
      <c r="AR59" s="461" t="e">
        <f t="shared" ca="1" si="30"/>
        <v>#DIV/0!</v>
      </c>
      <c r="AS59" s="461" t="e">
        <f t="shared" ca="1" si="30"/>
        <v>#DIV/0!</v>
      </c>
      <c r="AT59" s="461" t="e">
        <f t="shared" ca="1" si="30"/>
        <v>#DIV/0!</v>
      </c>
      <c r="AU59" s="461" t="e">
        <f t="shared" ca="1" si="30"/>
        <v>#DIV/0!</v>
      </c>
      <c r="AV59" s="461" t="e">
        <f t="shared" ca="1" si="30"/>
        <v>#DIV/0!</v>
      </c>
      <c r="AW59" s="461" t="e">
        <f t="shared" ca="1" si="30"/>
        <v>#DIV/0!</v>
      </c>
      <c r="AX59" s="461" t="e">
        <f t="shared" ca="1" si="30"/>
        <v>#DIV/0!</v>
      </c>
      <c r="AY59" s="461" t="e">
        <f t="shared" ca="1" si="30"/>
        <v>#DIV/0!</v>
      </c>
      <c r="AZ59" s="461" t="e">
        <f ca="1">IF(AZ55+AZ57&lt;&gt;0,SQRT((S_Prem_Medex*AZ55)^2+(S_Res_Medex*AZ57)^2+S_Prem_Medex*S_Res_Medex*AZ55*AZ57)/(AZ55+AZ57),0)</f>
        <v>#DIV/0!</v>
      </c>
      <c r="BA59" s="461" t="e">
        <f ca="1">IF(BA55+BA57&lt;&gt;0,SQRT((S_Prem_Medex*BA55)^2+(S_Res_Medex*BA57)^2+S_Prem_Medex*S_Res_Medex*BA55*BA57)/(BA55+BA57),0)</f>
        <v>#DIV/0!</v>
      </c>
    </row>
    <row r="60" spans="1:53">
      <c r="A60" s="459"/>
      <c r="B60" s="372" t="s">
        <v>509</v>
      </c>
      <c r="C60" s="462"/>
      <c r="D60" s="463" t="e">
        <f ca="1">IF(SUM(D54:D57)&lt;&gt;0,SQRT((D58*(D54+D56))^2+(D59*(D55+D57))^2+D59*D58*(D54+D56)*(D55+D57))/SUM(D54:D57),0)</f>
        <v>#DIV/0!</v>
      </c>
      <c r="E60" s="463" t="e">
        <f t="shared" ref="E60:AI60" ca="1" si="31">IF(SUM(E54:E57)&lt;&gt;0,SQRT((E58*(E54+E56))^2+(E59*(E55+E57))^2+E59*E58*(E54+E56)*(E55+E57))/SUM(E54:E57),0)</f>
        <v>#DIV/0!</v>
      </c>
      <c r="F60" s="463" t="e">
        <f t="shared" ca="1" si="31"/>
        <v>#DIV/0!</v>
      </c>
      <c r="G60" s="463" t="e">
        <f t="shared" ca="1" si="31"/>
        <v>#DIV/0!</v>
      </c>
      <c r="H60" s="463" t="e">
        <f t="shared" ca="1" si="31"/>
        <v>#DIV/0!</v>
      </c>
      <c r="I60" s="463" t="e">
        <f t="shared" ca="1" si="31"/>
        <v>#DIV/0!</v>
      </c>
      <c r="J60" s="463" t="e">
        <f t="shared" ca="1" si="31"/>
        <v>#DIV/0!</v>
      </c>
      <c r="K60" s="463" t="e">
        <f t="shared" ca="1" si="31"/>
        <v>#DIV/0!</v>
      </c>
      <c r="L60" s="463" t="e">
        <f t="shared" ca="1" si="31"/>
        <v>#DIV/0!</v>
      </c>
      <c r="M60" s="463" t="e">
        <f t="shared" ca="1" si="31"/>
        <v>#DIV/0!</v>
      </c>
      <c r="N60" s="463" t="e">
        <f t="shared" ca="1" si="31"/>
        <v>#DIV/0!</v>
      </c>
      <c r="O60" s="463" t="e">
        <f t="shared" ca="1" si="31"/>
        <v>#DIV/0!</v>
      </c>
      <c r="P60" s="463" t="e">
        <f t="shared" ca="1" si="31"/>
        <v>#DIV/0!</v>
      </c>
      <c r="Q60" s="463" t="e">
        <f t="shared" ca="1" si="31"/>
        <v>#DIV/0!</v>
      </c>
      <c r="R60" s="463" t="e">
        <f t="shared" ca="1" si="31"/>
        <v>#DIV/0!</v>
      </c>
      <c r="S60" s="463" t="e">
        <f t="shared" ca="1" si="31"/>
        <v>#DIV/0!</v>
      </c>
      <c r="T60" s="463" t="e">
        <f t="shared" ca="1" si="31"/>
        <v>#DIV/0!</v>
      </c>
      <c r="U60" s="463" t="e">
        <f t="shared" ca="1" si="31"/>
        <v>#DIV/0!</v>
      </c>
      <c r="V60" s="463" t="e">
        <f t="shared" ca="1" si="31"/>
        <v>#DIV/0!</v>
      </c>
      <c r="W60" s="463" t="e">
        <f t="shared" ca="1" si="31"/>
        <v>#DIV/0!</v>
      </c>
      <c r="X60" s="463" t="e">
        <f t="shared" ca="1" si="31"/>
        <v>#DIV/0!</v>
      </c>
      <c r="Y60" s="463" t="e">
        <f t="shared" ca="1" si="31"/>
        <v>#DIV/0!</v>
      </c>
      <c r="Z60" s="463" t="e">
        <f t="shared" ca="1" si="31"/>
        <v>#DIV/0!</v>
      </c>
      <c r="AA60" s="463" t="e">
        <f t="shared" ca="1" si="31"/>
        <v>#DIV/0!</v>
      </c>
      <c r="AB60" s="463" t="e">
        <f t="shared" ca="1" si="31"/>
        <v>#DIV/0!</v>
      </c>
      <c r="AC60" s="463" t="e">
        <f t="shared" ca="1" si="31"/>
        <v>#DIV/0!</v>
      </c>
      <c r="AD60" s="463" t="e">
        <f t="shared" ca="1" si="31"/>
        <v>#DIV/0!</v>
      </c>
      <c r="AE60" s="463" t="e">
        <f t="shared" ca="1" si="31"/>
        <v>#DIV/0!</v>
      </c>
      <c r="AF60" s="463" t="e">
        <f t="shared" ca="1" si="31"/>
        <v>#DIV/0!</v>
      </c>
      <c r="AG60" s="463" t="e">
        <f t="shared" ca="1" si="31"/>
        <v>#DIV/0!</v>
      </c>
      <c r="AH60" s="463" t="e">
        <f t="shared" ca="1" si="31"/>
        <v>#DIV/0!</v>
      </c>
      <c r="AI60" s="463" t="e">
        <f t="shared" ca="1" si="31"/>
        <v>#DIV/0!</v>
      </c>
      <c r="AJ60" s="463" t="e">
        <f t="shared" ref="AJ60:BA60" ca="1" si="32">IF(SUM(AJ54:AJ57)&lt;&gt;0,SQRT((AJ58*(AJ54+AJ56))^2+(AJ59*(AJ55+AJ57))^2+AJ59*AJ58*(AJ54+AJ56)*(AJ55+AJ57))/SUM(AJ54:AJ57),0)</f>
        <v>#DIV/0!</v>
      </c>
      <c r="AK60" s="463" t="e">
        <f t="shared" ca="1" si="32"/>
        <v>#DIV/0!</v>
      </c>
      <c r="AL60" s="463" t="e">
        <f t="shared" ca="1" si="32"/>
        <v>#DIV/0!</v>
      </c>
      <c r="AM60" s="463" t="e">
        <f t="shared" ca="1" si="32"/>
        <v>#DIV/0!</v>
      </c>
      <c r="AN60" s="463" t="e">
        <f t="shared" ca="1" si="32"/>
        <v>#DIV/0!</v>
      </c>
      <c r="AO60" s="463" t="e">
        <f t="shared" ca="1" si="32"/>
        <v>#DIV/0!</v>
      </c>
      <c r="AP60" s="463" t="e">
        <f t="shared" ca="1" si="32"/>
        <v>#DIV/0!</v>
      </c>
      <c r="AQ60" s="463" t="e">
        <f t="shared" ca="1" si="32"/>
        <v>#DIV/0!</v>
      </c>
      <c r="AR60" s="463" t="e">
        <f t="shared" ca="1" si="32"/>
        <v>#DIV/0!</v>
      </c>
      <c r="AS60" s="463" t="e">
        <f t="shared" ca="1" si="32"/>
        <v>#DIV/0!</v>
      </c>
      <c r="AT60" s="463" t="e">
        <f t="shared" ca="1" si="32"/>
        <v>#DIV/0!</v>
      </c>
      <c r="AU60" s="463" t="e">
        <f t="shared" ca="1" si="32"/>
        <v>#DIV/0!</v>
      </c>
      <c r="AV60" s="463" t="e">
        <f t="shared" ca="1" si="32"/>
        <v>#DIV/0!</v>
      </c>
      <c r="AW60" s="463" t="e">
        <f t="shared" ca="1" si="32"/>
        <v>#DIV/0!</v>
      </c>
      <c r="AX60" s="463" t="e">
        <f t="shared" ca="1" si="32"/>
        <v>#DIV/0!</v>
      </c>
      <c r="AY60" s="463" t="e">
        <f t="shared" ca="1" si="32"/>
        <v>#DIV/0!</v>
      </c>
      <c r="AZ60" s="463" t="e">
        <f t="shared" ca="1" si="32"/>
        <v>#DIV/0!</v>
      </c>
      <c r="BA60" s="463" t="e">
        <f t="shared" ca="1" si="32"/>
        <v>#DIV/0!</v>
      </c>
    </row>
    <row r="61" spans="1:53" ht="13.5" customHeight="1">
      <c r="A61" s="1003" t="s">
        <v>510</v>
      </c>
      <c r="B61" s="1004"/>
      <c r="C61" s="456"/>
      <c r="D61" s="450" t="e">
        <f ca="1">SUM(D54:D57)*(EXP(NORMSINV(0.995)*SQRT(LN(1+D60^2)))/SQRT(1+D60^2)-1)</f>
        <v>#DIV/0!</v>
      </c>
      <c r="E61" s="450" t="e">
        <f t="shared" ref="E61:AI61" ca="1" si="33">SUM(E54:E57)*(EXP(NORMSINV(0.995)*SQRT(LN(1+E60^2)))/SQRT(1+E60^2)-1)</f>
        <v>#DIV/0!</v>
      </c>
      <c r="F61" s="450" t="e">
        <f t="shared" ca="1" si="33"/>
        <v>#DIV/0!</v>
      </c>
      <c r="G61" s="450" t="e">
        <f t="shared" ca="1" si="33"/>
        <v>#DIV/0!</v>
      </c>
      <c r="H61" s="450" t="e">
        <f t="shared" ca="1" si="33"/>
        <v>#DIV/0!</v>
      </c>
      <c r="I61" s="450" t="e">
        <f t="shared" ca="1" si="33"/>
        <v>#DIV/0!</v>
      </c>
      <c r="J61" s="450" t="e">
        <f t="shared" ca="1" si="33"/>
        <v>#DIV/0!</v>
      </c>
      <c r="K61" s="450" t="e">
        <f t="shared" ca="1" si="33"/>
        <v>#DIV/0!</v>
      </c>
      <c r="L61" s="450" t="e">
        <f t="shared" ca="1" si="33"/>
        <v>#DIV/0!</v>
      </c>
      <c r="M61" s="450" t="e">
        <f t="shared" ca="1" si="33"/>
        <v>#DIV/0!</v>
      </c>
      <c r="N61" s="450" t="e">
        <f t="shared" ca="1" si="33"/>
        <v>#DIV/0!</v>
      </c>
      <c r="O61" s="450" t="e">
        <f t="shared" ca="1" si="33"/>
        <v>#DIV/0!</v>
      </c>
      <c r="P61" s="450" t="e">
        <f t="shared" ca="1" si="33"/>
        <v>#DIV/0!</v>
      </c>
      <c r="Q61" s="450" t="e">
        <f t="shared" ca="1" si="33"/>
        <v>#DIV/0!</v>
      </c>
      <c r="R61" s="450" t="e">
        <f t="shared" ca="1" si="33"/>
        <v>#DIV/0!</v>
      </c>
      <c r="S61" s="450" t="e">
        <f t="shared" ca="1" si="33"/>
        <v>#DIV/0!</v>
      </c>
      <c r="T61" s="450" t="e">
        <f t="shared" ca="1" si="33"/>
        <v>#DIV/0!</v>
      </c>
      <c r="U61" s="450" t="e">
        <f t="shared" ca="1" si="33"/>
        <v>#DIV/0!</v>
      </c>
      <c r="V61" s="450" t="e">
        <f t="shared" ca="1" si="33"/>
        <v>#DIV/0!</v>
      </c>
      <c r="W61" s="450" t="e">
        <f t="shared" ca="1" si="33"/>
        <v>#DIV/0!</v>
      </c>
      <c r="X61" s="450" t="e">
        <f t="shared" ca="1" si="33"/>
        <v>#DIV/0!</v>
      </c>
      <c r="Y61" s="450" t="e">
        <f t="shared" ca="1" si="33"/>
        <v>#DIV/0!</v>
      </c>
      <c r="Z61" s="450" t="e">
        <f t="shared" ca="1" si="33"/>
        <v>#DIV/0!</v>
      </c>
      <c r="AA61" s="450" t="e">
        <f t="shared" ca="1" si="33"/>
        <v>#DIV/0!</v>
      </c>
      <c r="AB61" s="450" t="e">
        <f t="shared" ca="1" si="33"/>
        <v>#DIV/0!</v>
      </c>
      <c r="AC61" s="450" t="e">
        <f t="shared" ca="1" si="33"/>
        <v>#DIV/0!</v>
      </c>
      <c r="AD61" s="450" t="e">
        <f t="shared" ca="1" si="33"/>
        <v>#DIV/0!</v>
      </c>
      <c r="AE61" s="450" t="e">
        <f t="shared" ca="1" si="33"/>
        <v>#DIV/0!</v>
      </c>
      <c r="AF61" s="450" t="e">
        <f t="shared" ca="1" si="33"/>
        <v>#DIV/0!</v>
      </c>
      <c r="AG61" s="450" t="e">
        <f t="shared" ca="1" si="33"/>
        <v>#DIV/0!</v>
      </c>
      <c r="AH61" s="450" t="e">
        <f t="shared" ca="1" si="33"/>
        <v>#DIV/0!</v>
      </c>
      <c r="AI61" s="450" t="e">
        <f t="shared" ca="1" si="33"/>
        <v>#DIV/0!</v>
      </c>
      <c r="AJ61" s="450" t="e">
        <f t="shared" ref="AJ61:BA61" ca="1" si="34">SUM(AJ54:AJ57)*(EXP(NORMSINV(0.995)*SQRT(LN(1+AJ60^2)))/SQRT(1+AJ60^2)-1)</f>
        <v>#DIV/0!</v>
      </c>
      <c r="AK61" s="450" t="e">
        <f t="shared" ca="1" si="34"/>
        <v>#DIV/0!</v>
      </c>
      <c r="AL61" s="450" t="e">
        <f t="shared" ca="1" si="34"/>
        <v>#DIV/0!</v>
      </c>
      <c r="AM61" s="450" t="e">
        <f t="shared" ca="1" si="34"/>
        <v>#DIV/0!</v>
      </c>
      <c r="AN61" s="450" t="e">
        <f t="shared" ca="1" si="34"/>
        <v>#DIV/0!</v>
      </c>
      <c r="AO61" s="450" t="e">
        <f t="shared" ca="1" si="34"/>
        <v>#DIV/0!</v>
      </c>
      <c r="AP61" s="450" t="e">
        <f t="shared" ca="1" si="34"/>
        <v>#DIV/0!</v>
      </c>
      <c r="AQ61" s="450" t="e">
        <f t="shared" ca="1" si="34"/>
        <v>#DIV/0!</v>
      </c>
      <c r="AR61" s="450" t="e">
        <f t="shared" ca="1" si="34"/>
        <v>#DIV/0!</v>
      </c>
      <c r="AS61" s="450" t="e">
        <f t="shared" ca="1" si="34"/>
        <v>#DIV/0!</v>
      </c>
      <c r="AT61" s="450" t="e">
        <f t="shared" ca="1" si="34"/>
        <v>#DIV/0!</v>
      </c>
      <c r="AU61" s="450" t="e">
        <f t="shared" ca="1" si="34"/>
        <v>#DIV/0!</v>
      </c>
      <c r="AV61" s="450" t="e">
        <f t="shared" ca="1" si="34"/>
        <v>#DIV/0!</v>
      </c>
      <c r="AW61" s="450" t="e">
        <f t="shared" ca="1" si="34"/>
        <v>#DIV/0!</v>
      </c>
      <c r="AX61" s="450" t="e">
        <f t="shared" ca="1" si="34"/>
        <v>#DIV/0!</v>
      </c>
      <c r="AY61" s="450" t="e">
        <f t="shared" ca="1" si="34"/>
        <v>#DIV/0!</v>
      </c>
      <c r="AZ61" s="450" t="e">
        <f t="shared" ca="1" si="34"/>
        <v>#DIV/0!</v>
      </c>
      <c r="BA61" s="450" t="e">
        <f t="shared" ca="1" si="34"/>
        <v>#DIV/0!</v>
      </c>
    </row>
    <row r="63" spans="1:53">
      <c r="A63" s="430" t="s">
        <v>511</v>
      </c>
      <c r="B63" s="431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6"/>
      <c r="AB63" s="286"/>
      <c r="AC63" s="286"/>
      <c r="AD63" s="286"/>
      <c r="AE63" s="286"/>
      <c r="AF63" s="286"/>
      <c r="AG63" s="286"/>
      <c r="AH63" s="286"/>
      <c r="AI63" s="286"/>
      <c r="AJ63" s="286"/>
      <c r="AK63" s="286"/>
      <c r="AL63" s="286"/>
      <c r="AM63" s="286"/>
      <c r="AN63" s="286"/>
      <c r="AO63" s="286"/>
      <c r="AP63" s="286"/>
      <c r="AQ63" s="286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</row>
    <row r="64" spans="1:53">
      <c r="A64" s="464" t="s">
        <v>367</v>
      </c>
      <c r="B64" s="402"/>
      <c r="C64" s="455">
        <f>'Shock parameters'!E31</f>
        <v>0.5</v>
      </c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86"/>
      <c r="AC64" s="286"/>
      <c r="AD64" s="286"/>
      <c r="AE64" s="286"/>
      <c r="AF64" s="286"/>
      <c r="AG64" s="286"/>
      <c r="AH64" s="286"/>
      <c r="AI64" s="286"/>
      <c r="AJ64" s="286"/>
      <c r="AK64" s="286"/>
      <c r="AL64" s="286"/>
      <c r="AM64" s="286"/>
      <c r="AN64" s="286"/>
      <c r="AO64" s="286"/>
      <c r="AP64" s="286"/>
      <c r="AQ64" s="286"/>
      <c r="AR64" s="286"/>
      <c r="AS64" s="286"/>
      <c r="AT64" s="286"/>
      <c r="AU64" s="286"/>
      <c r="AV64" s="286"/>
      <c r="AW64" s="286"/>
      <c r="AX64" s="286"/>
      <c r="AY64" s="286"/>
      <c r="AZ64" s="286"/>
      <c r="BA64" s="452"/>
    </row>
    <row r="65" spans="1:53">
      <c r="A65" s="459"/>
      <c r="B65" s="372" t="s">
        <v>496</v>
      </c>
      <c r="C65" s="369"/>
      <c r="D65" s="370">
        <f ca="1">SUMPRODUCT(POWER((1+OFFSET('helper calculation'!D$4:$AZ4,D3-1,0)),-D$3:$AZ3-1+D3),Inputs!C$48:$AY48,(POWER((1-Inputs!$E$4),D$3:$AZ3+1-D3)-POWER((1-Inputs!$E$4*(1+$C$64)),D$3:$AZ3+1-D3)),OFFSET('helper calculation'!E$504:$BA504,D3-1,0),E$8:$BA$8)</f>
        <v>0</v>
      </c>
      <c r="E65" s="370">
        <f ca="1">SUMPRODUCT(POWER((1+OFFSET('helper calculation'!E$4:$AZ4,E3-1,0)),-E$3:$AZ3-1+E3),Inputs!D$48:$AY48,(POWER((1-Inputs!$E$4),E$3:$AZ3+1-E3)-POWER((1-Inputs!$E$4*(1+$C$64)),E$3:$AZ3+1-E3)),OFFSET('helper calculation'!F$504:$BA504,E3-1,0),F$8:$BA$8)</f>
        <v>0</v>
      </c>
      <c r="F65" s="370">
        <f ca="1">SUMPRODUCT(POWER((1+OFFSET('helper calculation'!F$4:$AZ4,F3-1,0)),-F$3:$AZ3-1+F3),Inputs!E$48:$AY48,(POWER((1-Inputs!$E$4),F$3:$AZ3+1-F3)-POWER((1-Inputs!$E$4*(1+$C$64)),F$3:$AZ3+1-F3)),OFFSET('helper calculation'!G$504:$BA504,F3-1,0),G$8:$BA$8)</f>
        <v>0</v>
      </c>
      <c r="G65" s="370">
        <f ca="1">SUMPRODUCT(POWER((1+OFFSET('helper calculation'!G$4:$AZ4,G3-1,0)),-G$3:$AZ3-1+G3),Inputs!F$48:$AY48,(POWER((1-Inputs!$E$4),G$3:$AZ3+1-G3)-POWER((1-Inputs!$E$4*(1+$C$64)),G$3:$AZ3+1-G3)),OFFSET('helper calculation'!H$504:$BA504,G3-1,0),H$8:$BA$8)</f>
        <v>0</v>
      </c>
      <c r="H65" s="370">
        <f ca="1">SUMPRODUCT(POWER((1+OFFSET('helper calculation'!H$4:$AZ4,H3-1,0)),-H$3:$AZ3-1+H3),Inputs!G$48:$AY48,(POWER((1-Inputs!$E$4),H$3:$AZ3+1-H3)-POWER((1-Inputs!$E$4*(1+$C$64)),H$3:$AZ3+1-H3)),OFFSET('helper calculation'!I$504:$BA504,H3-1,0),I$8:$BA$8)</f>
        <v>0</v>
      </c>
      <c r="I65" s="370">
        <f ca="1">SUMPRODUCT(POWER((1+OFFSET('helper calculation'!I$4:$AZ4,I3-1,0)),-I$3:$AZ3-1+I3),Inputs!H$48:$AY48,(POWER((1-Inputs!$E$4),I$3:$AZ3+1-I3)-POWER((1-Inputs!$E$4*(1+$C$64)),I$3:$AZ3+1-I3)),OFFSET('helper calculation'!J$504:$BA504,I3-1,0),J$8:$BA$8)</f>
        <v>0</v>
      </c>
      <c r="J65" s="370">
        <f ca="1">SUMPRODUCT(POWER((1+OFFSET('helper calculation'!J$4:$AZ4,J3-1,0)),-J$3:$AZ3-1+J3),Inputs!I$48:$AY48,(POWER((1-Inputs!$E$4),J$3:$AZ3+1-J3)-POWER((1-Inputs!$E$4*(1+$C$64)),J$3:$AZ3+1-J3)),OFFSET('helper calculation'!K$504:$BA504,J3-1,0),K$8:$BA$8)</f>
        <v>0</v>
      </c>
      <c r="K65" s="370">
        <f ca="1">SUMPRODUCT(POWER((1+OFFSET('helper calculation'!K$4:$AZ4,K3-1,0)),-K$3:$AZ3-1+K3),Inputs!J$48:$AY48,(POWER((1-Inputs!$E$4),K$3:$AZ3+1-K3)-POWER((1-Inputs!$E$4*(1+$C$64)),K$3:$AZ3+1-K3)),OFFSET('helper calculation'!L$504:$BA504,K3-1,0),L$8:$BA$8)</f>
        <v>0</v>
      </c>
      <c r="L65" s="370">
        <f ca="1">SUMPRODUCT(POWER((1+OFFSET('helper calculation'!L$4:$AZ4,L3-1,0)),-L$3:$AZ3-1+L3),Inputs!K$48:$AY48,(POWER((1-Inputs!$E$4),L$3:$AZ3+1-L3)-POWER((1-Inputs!$E$4*(1+$C$64)),L$3:$AZ3+1-L3)),OFFSET('helper calculation'!M$504:$BA504,L3-1,0),M$8:$BA$8)</f>
        <v>0</v>
      </c>
      <c r="M65" s="370">
        <f ca="1">SUMPRODUCT(POWER((1+OFFSET('helper calculation'!M$4:$AZ4,M3-1,0)),-M$3:$AZ3-1+M3),Inputs!L$48:$AY48,(POWER((1-Inputs!$E$4),M$3:$AZ3+1-M3)-POWER((1-Inputs!$E$4*(1+$C$64)),M$3:$AZ3+1-M3)),OFFSET('helper calculation'!N$504:$BA504,M3-1,0),N$8:$BA$8)</f>
        <v>0</v>
      </c>
      <c r="N65" s="370">
        <f ca="1">SUMPRODUCT(POWER((1+OFFSET('helper calculation'!N$4:$AZ4,N3-1,0)),-N$3:$AZ3-1+N3),Inputs!M$48:$AY48,(POWER((1-Inputs!$E$4),N$3:$AZ3+1-N3)-POWER((1-Inputs!$E$4*(1+$C$64)),N$3:$AZ3+1-N3)),OFFSET('helper calculation'!O$504:$BA504,N3-1,0),O$8:$BA$8)</f>
        <v>0</v>
      </c>
      <c r="O65" s="370">
        <f ca="1">SUMPRODUCT(POWER((1+OFFSET('helper calculation'!O$4:$AZ4,O3-1,0)),-O$3:$AZ3-1+O3),Inputs!N$48:$AY48,(POWER((1-Inputs!$E$4),O$3:$AZ3+1-O3)-POWER((1-Inputs!$E$4*(1+$C$64)),O$3:$AZ3+1-O3)),OFFSET('helper calculation'!P$504:$BA504,O3-1,0),P$8:$BA$8)</f>
        <v>0</v>
      </c>
      <c r="P65" s="370">
        <f ca="1">SUMPRODUCT(POWER((1+OFFSET('helper calculation'!P$4:$AZ4,P3-1,0)),-P$3:$AZ3-1+P3),Inputs!O$48:$AY48,(POWER((1-Inputs!$E$4),P$3:$AZ3+1-P3)-POWER((1-Inputs!$E$4*(1+$C$64)),P$3:$AZ3+1-P3)),OFFSET('helper calculation'!Q$504:$BA504,P3-1,0),Q$8:$BA$8)</f>
        <v>0</v>
      </c>
      <c r="Q65" s="370">
        <f ca="1">SUMPRODUCT(POWER((1+OFFSET('helper calculation'!Q$4:$AZ4,Q3-1,0)),-Q$3:$AZ3-1+Q3),Inputs!P$48:$AY48,(POWER((1-Inputs!$E$4),Q$3:$AZ3+1-Q3)-POWER((1-Inputs!$E$4*(1+$C$64)),Q$3:$AZ3+1-Q3)),OFFSET('helper calculation'!R$504:$BA504,Q3-1,0),R$8:$BA$8)</f>
        <v>0</v>
      </c>
      <c r="R65" s="370">
        <f ca="1">SUMPRODUCT(POWER((1+OFFSET('helper calculation'!R$4:$AZ4,R3-1,0)),-R$3:$AZ3-1+R3),Inputs!Q$48:$AY48,(POWER((1-Inputs!$E$4),R$3:$AZ3+1-R3)-POWER((1-Inputs!$E$4*(1+$C$64)),R$3:$AZ3+1-R3)),OFFSET('helper calculation'!S$504:$BA504,R3-1,0),S$8:$BA$8)</f>
        <v>0</v>
      </c>
      <c r="S65" s="370">
        <f ca="1">SUMPRODUCT(POWER((1+OFFSET('helper calculation'!S$4:$AZ4,S3-1,0)),-S$3:$AZ3-1+S3),Inputs!R$48:$AY48,(POWER((1-Inputs!$E$4),S$3:$AZ3+1-S3)-POWER((1-Inputs!$E$4*(1+$C$64)),S$3:$AZ3+1-S3)),OFFSET('helper calculation'!T$504:$BA504,S3-1,0),T$8:$BA$8)</f>
        <v>0</v>
      </c>
      <c r="T65" s="370">
        <f ca="1">SUMPRODUCT(POWER((1+OFFSET('helper calculation'!T$4:$AZ4,T3-1,0)),-T$3:$AZ3-1+T3),Inputs!S$48:$AY48,(POWER((1-Inputs!$E$4),T$3:$AZ3+1-T3)-POWER((1-Inputs!$E$4*(1+$C$64)),T$3:$AZ3+1-T3)),OFFSET('helper calculation'!U$504:$BA504,T3-1,0),U$8:$BA$8)</f>
        <v>0</v>
      </c>
      <c r="U65" s="370">
        <f ca="1">SUMPRODUCT(POWER((1+OFFSET('helper calculation'!U$4:$AZ4,U3-1,0)),-U$3:$AZ3-1+U3),Inputs!T$48:$AY48,(POWER((1-Inputs!$E$4),U$3:$AZ3+1-U3)-POWER((1-Inputs!$E$4*(1+$C$64)),U$3:$AZ3+1-U3)),OFFSET('helper calculation'!V$504:$BA504,U3-1,0),V$8:$BA$8)</f>
        <v>0</v>
      </c>
      <c r="V65" s="370">
        <f ca="1">SUMPRODUCT(POWER((1+OFFSET('helper calculation'!V$4:$AZ4,V3-1,0)),-V$3:$AZ3-1+V3),Inputs!U$48:$AY48,(POWER((1-Inputs!$E$4),V$3:$AZ3+1-V3)-POWER((1-Inputs!$E$4*(1+$C$64)),V$3:$AZ3+1-V3)),OFFSET('helper calculation'!W$504:$BA504,V3-1,0),W$8:$BA$8)</f>
        <v>0</v>
      </c>
      <c r="W65" s="370">
        <f ca="1">SUMPRODUCT(POWER((1+OFFSET('helper calculation'!W$4:$AZ4,W3-1,0)),-W$3:$AZ3-1+W3),Inputs!V$48:$AY48,(POWER((1-Inputs!$E$4),W$3:$AZ3+1-W3)-POWER((1-Inputs!$E$4*(1+$C$64)),W$3:$AZ3+1-W3)),OFFSET('helper calculation'!X$504:$BA504,W3-1,0),X$8:$BA$8)</f>
        <v>0</v>
      </c>
      <c r="X65" s="370">
        <f ca="1">SUMPRODUCT(POWER((1+OFFSET('helper calculation'!X$4:$AZ4,X3-1,0)),-X$3:$AZ3-1+X3),Inputs!W$48:$AY48,(POWER((1-Inputs!$E$4),X$3:$AZ3+1-X3)-POWER((1-Inputs!$E$4*(1+$C$64)),X$3:$AZ3+1-X3)),OFFSET('helper calculation'!Y$504:$BA504,X3-1,0),Y$8:$BA$8)</f>
        <v>0</v>
      </c>
      <c r="Y65" s="370">
        <f ca="1">SUMPRODUCT(POWER((1+OFFSET('helper calculation'!Y$4:$AZ4,Y3-1,0)),-Y$3:$AZ3-1+Y3),Inputs!X$48:$AY48,(POWER((1-Inputs!$E$4),Y$3:$AZ3+1-Y3)-POWER((1-Inputs!$E$4*(1+$C$64)),Y$3:$AZ3+1-Y3)),OFFSET('helper calculation'!Z$504:$BA504,Y3-1,0),Z$8:$BA$8)</f>
        <v>0</v>
      </c>
      <c r="Z65" s="370">
        <f ca="1">SUMPRODUCT(POWER((1+OFFSET('helper calculation'!Z$4:$AZ4,Z3-1,0)),-Z$3:$AZ3-1+Z3),Inputs!Y$48:$AY48,(POWER((1-Inputs!$E$4),Z$3:$AZ3+1-Z3)-POWER((1-Inputs!$E$4*(1+$C$64)),Z$3:$AZ3+1-Z3)),OFFSET('helper calculation'!AA$504:$BA504,Z3-1,0),AA$8:$BA$8)</f>
        <v>0</v>
      </c>
      <c r="AA65" s="370">
        <f ca="1">SUMPRODUCT(POWER((1+OFFSET('helper calculation'!AA$4:$AZ4,AA3-1,0)),-AA$3:$AZ3-1+AA3),Inputs!Z$48:$AY48,(POWER((1-Inputs!$E$4),AA$3:$AZ3+1-AA3)-POWER((1-Inputs!$E$4*(1+$C$64)),AA$3:$AZ3+1-AA3)),OFFSET('helper calculation'!AB$504:$BA504,AA3-1,0),AB$8:$BA$8)</f>
        <v>0</v>
      </c>
      <c r="AB65" s="370">
        <f ca="1">SUMPRODUCT(POWER((1+OFFSET('helper calculation'!AB$4:$AZ4,AB3-1,0)),-AB$3:$AZ3-1+AB3),Inputs!AA$48:$AY48,(POWER((1-Inputs!$E$4),AB$3:$AZ3+1-AB3)-POWER((1-Inputs!$E$4*(1+$C$64)),AB$3:$AZ3+1-AB3)),OFFSET('helper calculation'!AC$504:$BA504,AB3-1,0),AC$8:$BA$8)</f>
        <v>0</v>
      </c>
      <c r="AC65" s="370">
        <f ca="1">SUMPRODUCT(POWER((1+OFFSET('helper calculation'!AC$4:$AZ4,AC3-1,0)),-AC$3:$AZ3-1+AC3),Inputs!AB$48:$AY48,(POWER((1-Inputs!$E$4),AC$3:$AZ3+1-AC3)-POWER((1-Inputs!$E$4*(1+$C$64)),AC$3:$AZ3+1-AC3)),OFFSET('helper calculation'!AD$504:$BA504,AC3-1,0),AD$8:$BA$8)</f>
        <v>0</v>
      </c>
      <c r="AD65" s="370">
        <f ca="1">SUMPRODUCT(POWER((1+OFFSET('helper calculation'!AD$4:$AZ4,AD3-1,0)),-AD$3:$AZ3-1+AD3),Inputs!AC$48:$AY48,(POWER((1-Inputs!$E$4),AD$3:$AZ3+1-AD3)-POWER((1-Inputs!$E$4*(1+$C$64)),AD$3:$AZ3+1-AD3)),OFFSET('helper calculation'!AE$504:$BA504,AD3-1,0),AE$8:$BA$8)</f>
        <v>0</v>
      </c>
      <c r="AE65" s="370">
        <f ca="1">SUMPRODUCT(POWER((1+OFFSET('helper calculation'!AE$4:$AZ4,AE3-1,0)),-AE$3:$AZ3-1+AE3),Inputs!AD$48:$AY48,(POWER((1-Inputs!$E$4),AE$3:$AZ3+1-AE3)-POWER((1-Inputs!$E$4*(1+$C$64)),AE$3:$AZ3+1-AE3)),OFFSET('helper calculation'!AF$504:$BA504,AE3-1,0),AF$8:$BA$8)</f>
        <v>0</v>
      </c>
      <c r="AF65" s="370">
        <f ca="1">SUMPRODUCT(POWER((1+OFFSET('helper calculation'!AF$4:$AZ4,AF3-1,0)),-AF$3:$AZ3-1+AF3),Inputs!AE$48:$AY48,(POWER((1-Inputs!$E$4),AF$3:$AZ3+1-AF3)-POWER((1-Inputs!$E$4*(1+$C$64)),AF$3:$AZ3+1-AF3)),OFFSET('helper calculation'!AG$504:$BA504,AF3-1,0),AG$8:$BA$8)</f>
        <v>0</v>
      </c>
      <c r="AG65" s="370">
        <f ca="1">SUMPRODUCT(POWER((1+OFFSET('helper calculation'!AG$4:$AZ4,AG3-1,0)),-AG$3:$AZ3-1+AG3),Inputs!AF$48:$AY48,(POWER((1-Inputs!$E$4),AG$3:$AZ3+1-AG3)-POWER((1-Inputs!$E$4*(1+$C$64)),AG$3:$AZ3+1-AG3)),OFFSET('helper calculation'!AH$504:$BA504,AG3-1,0),AH$8:$BA$8)</f>
        <v>0</v>
      </c>
      <c r="AH65" s="370">
        <f ca="1">SUMPRODUCT(POWER((1+OFFSET('helper calculation'!AH$4:$AZ4,AH3-1,0)),-AH$3:$AZ3-1+AH3),Inputs!AG$48:$AY48,(POWER((1-Inputs!$E$4),AH$3:$AZ3+1-AH3)-POWER((1-Inputs!$E$4*(1+$C$64)),AH$3:$AZ3+1-AH3)),OFFSET('helper calculation'!AI$504:$BA504,AH3-1,0),AI$8:$BA$8)</f>
        <v>0</v>
      </c>
      <c r="AI65" s="370">
        <f ca="1">SUMPRODUCT(POWER((1+OFFSET('helper calculation'!AI$4:$AZ4,AI3-1,0)),-AI$3:$AZ3-1+AI3),Inputs!AH$48:$AY48,(POWER((1-Inputs!$E$4),AI$3:$AZ3+1-AI3)-POWER((1-Inputs!$E$4*(1+$C$64)),AI$3:$AZ3+1-AI3)),OFFSET('helper calculation'!AJ$504:$BA504,AI3-1,0),AJ$8:$BA$8)</f>
        <v>0</v>
      </c>
      <c r="AJ65" s="370">
        <f ca="1">SUMPRODUCT(POWER((1+OFFSET('helper calculation'!AJ$4:$AZ4,AJ3-1,0)),-AJ$3:$AZ3-1+AJ3),Inputs!AI$48:$AY48,(POWER((1-Inputs!$E$4),AJ$3:$AZ3+1-AJ3)-POWER((1-Inputs!$E$4*(1+$C$64)),AJ$3:$AZ3+1-AJ3)),OFFSET('helper calculation'!AK$504:$BA504,AJ3-1,0),AK$8:$BA$8)</f>
        <v>0</v>
      </c>
      <c r="AK65" s="370">
        <f ca="1">SUMPRODUCT(POWER((1+OFFSET('helper calculation'!AK$4:$AZ4,AK3-1,0)),-AK$3:$AZ3-1+AK3),Inputs!AJ$48:$AY48,(POWER((1-Inputs!$E$4),AK$3:$AZ3+1-AK3)-POWER((1-Inputs!$E$4*(1+$C$64)),AK$3:$AZ3+1-AK3)),OFFSET('helper calculation'!AL$504:$BA504,AK3-1,0),AL$8:$BA$8)</f>
        <v>0</v>
      </c>
      <c r="AL65" s="370">
        <f ca="1">SUMPRODUCT(POWER((1+OFFSET('helper calculation'!AL$4:$AZ4,AL3-1,0)),-AL$3:$AZ3-1+AL3),Inputs!AK$48:$AY48,(POWER((1-Inputs!$E$4),AL$3:$AZ3+1-AL3)-POWER((1-Inputs!$E$4*(1+$C$64)),AL$3:$AZ3+1-AL3)),OFFSET('helper calculation'!AM$504:$BA504,AL3-1,0),AM$8:$BA$8)</f>
        <v>0</v>
      </c>
      <c r="AM65" s="370">
        <f ca="1">SUMPRODUCT(POWER((1+OFFSET('helper calculation'!AM$4:$AZ4,AM3-1,0)),-AM$3:$AZ3-1+AM3),Inputs!AL$48:$AY48,(POWER((1-Inputs!$E$4),AM$3:$AZ3+1-AM3)-POWER((1-Inputs!$E$4*(1+$C$64)),AM$3:$AZ3+1-AM3)),OFFSET('helper calculation'!AN$504:$BA504,AM3-1,0),AN$8:$BA$8)</f>
        <v>0</v>
      </c>
      <c r="AN65" s="370">
        <f ca="1">SUMPRODUCT(POWER((1+OFFSET('helper calculation'!AN$4:$AZ4,AN3-1,0)),-AN$3:$AZ3-1+AN3),Inputs!AM$48:$AY48,(POWER((1-Inputs!$E$4),AN$3:$AZ3+1-AN3)-POWER((1-Inputs!$E$4*(1+$C$64)),AN$3:$AZ3+1-AN3)),OFFSET('helper calculation'!AO$504:$BA504,AN3-1,0),AO$8:$BA$8)</f>
        <v>0</v>
      </c>
      <c r="AO65" s="370">
        <f ca="1">SUMPRODUCT(POWER((1+OFFSET('helper calculation'!AO$4:$AZ4,AO3-1,0)),-AO$3:$AZ3-1+AO3),Inputs!AN$48:$AY48,(POWER((1-Inputs!$E$4),AO$3:$AZ3+1-AO3)-POWER((1-Inputs!$E$4*(1+$C$64)),AO$3:$AZ3+1-AO3)),OFFSET('helper calculation'!AP$504:$BA504,AO3-1,0),AP$8:$BA$8)</f>
        <v>0</v>
      </c>
      <c r="AP65" s="370">
        <f ca="1">SUMPRODUCT(POWER((1+OFFSET('helper calculation'!AP$4:$AZ4,AP3-1,0)),-AP$3:$AZ3-1+AP3),Inputs!AO$48:$AY48,(POWER((1-Inputs!$E$4),AP$3:$AZ3+1-AP3)-POWER((1-Inputs!$E$4*(1+$C$64)),AP$3:$AZ3+1-AP3)),OFFSET('helper calculation'!AQ$504:$BA504,AP3-1,0),AQ$8:$BA$8)</f>
        <v>0</v>
      </c>
      <c r="AQ65" s="370">
        <f ca="1">SUMPRODUCT(POWER((1+OFFSET('helper calculation'!AQ$4:$AZ4,AQ3-1,0)),-AQ$3:$AZ3-1+AQ3),Inputs!AP$48:$AY48,(POWER((1-Inputs!$E$4),AQ$3:$AZ3+1-AQ3)-POWER((1-Inputs!$E$4*(1+$C$64)),AQ$3:$AZ3+1-AQ3)),OFFSET('helper calculation'!AR$504:$BA504,AQ3-1,0),AR$8:$BA$8)</f>
        <v>0</v>
      </c>
      <c r="AR65" s="370">
        <f ca="1">SUMPRODUCT(POWER((1+OFFSET('helper calculation'!AR$4:$AZ4,AR3-1,0)),-AR$3:$AZ3-1+AR3),Inputs!AQ$48:$AY48,(POWER((1-Inputs!$E$4),AR$3:$AZ3+1-AR3)-POWER((1-Inputs!$E$4*(1+$C$64)),AR$3:$AZ3+1-AR3)),OFFSET('helper calculation'!AS$504:$BA504,AR3-1,0),AS$8:$BA$8)</f>
        <v>0</v>
      </c>
      <c r="AS65" s="370">
        <f ca="1">SUMPRODUCT(POWER((1+OFFSET('helper calculation'!AS$4:$AZ4,AS3-1,0)),-AS$3:$AZ3-1+AS3),Inputs!AR$48:$AY48,(POWER((1-Inputs!$E$4),AS$3:$AZ3+1-AS3)-POWER((1-Inputs!$E$4*(1+$C$64)),AS$3:$AZ3+1-AS3)),OFFSET('helper calculation'!AT$504:$BA504,AS3-1,0),AT$8:$BA$8)</f>
        <v>0</v>
      </c>
      <c r="AT65" s="370">
        <f ca="1">SUMPRODUCT(POWER((1+OFFSET('helper calculation'!AT$4:$AZ4,AT3-1,0)),-AT$3:$AZ3-1+AT3),Inputs!AS$48:$AY48,(POWER((1-Inputs!$E$4),AT$3:$AZ3+1-AT3)-POWER((1-Inputs!$E$4*(1+$C$64)),AT$3:$AZ3+1-AT3)),OFFSET('helper calculation'!AU$504:$BA504,AT3-1,0),AU$8:$BA$8)</f>
        <v>0</v>
      </c>
      <c r="AU65" s="370">
        <f ca="1">SUMPRODUCT(POWER((1+OFFSET('helper calculation'!AU$4:$AZ4,AU3-1,0)),-AU$3:$AZ3-1+AU3),Inputs!AT$48:$AY48,(POWER((1-Inputs!$E$4),AU$3:$AZ3+1-AU3)-POWER((1-Inputs!$E$4*(1+$C$64)),AU$3:$AZ3+1-AU3)),OFFSET('helper calculation'!AV$504:$BA504,AU3-1,0),AV$8:$BA$8)</f>
        <v>0</v>
      </c>
      <c r="AV65" s="370">
        <f ca="1">SUMPRODUCT(POWER((1+OFFSET('helper calculation'!AV$4:$AZ4,AV3-1,0)),-AV$3:$AZ3-1+AV3),Inputs!AU$48:$AY48,(POWER((1-Inputs!$E$4),AV$3:$AZ3+1-AV3)-POWER((1-Inputs!$E$4*(1+$C$64)),AV$3:$AZ3+1-AV3)),OFFSET('helper calculation'!AW$504:$BA504,AV3-1,0),AW$8:$BA$8)</f>
        <v>0</v>
      </c>
      <c r="AW65" s="370">
        <f ca="1">SUMPRODUCT(POWER((1+OFFSET('helper calculation'!AW$4:$AZ4,AW3-1,0)),-AW$3:$AZ3-1+AW3),Inputs!AV$48:$AY48,(POWER((1-Inputs!$E$4),AW$3:$AZ3+1-AW3)-POWER((1-Inputs!$E$4*(1+$C$64)),AW$3:$AZ3+1-AW3)),OFFSET('helper calculation'!AX$504:$BA504,AW3-1,0),AX$8:$BA$8)</f>
        <v>0</v>
      </c>
      <c r="AX65" s="370">
        <f ca="1">SUMPRODUCT(POWER((1+OFFSET('helper calculation'!AX$4:$AZ4,AX3-1,0)),-AX$3:$AZ3-1+AX3),Inputs!AW$48:$AY48,(POWER((1-Inputs!$E$4),AX$3:$AZ3+1-AX3)-POWER((1-Inputs!$E$4*(1+$C$64)),AX$3:$AZ3+1-AX3)),OFFSET('helper calculation'!AY$504:$BA504,AX3-1,0),AY$8:$BA$8)</f>
        <v>0</v>
      </c>
      <c r="AY65" s="370">
        <f ca="1">SUMPRODUCT(POWER((1+OFFSET('helper calculation'!AY$4:$AZ4,AY3-1,0)),-AY$3:$AZ3-1+AY3),Inputs!AX$48:$AY48,(POWER((1-Inputs!$E$4),AY$3:$AZ3+1-AY3)-POWER((1-Inputs!$E$4*(1+$C$64)),AY$3:$AZ3+1-AY3)),OFFSET('helper calculation'!AZ$504:$BA504,AY3-1,0),AZ$8:$BA$8)</f>
        <v>0</v>
      </c>
      <c r="AZ65" s="370">
        <f ca="1">SUMPRODUCT(POWER((1+OFFSET('helper calculation'!AZ$4:$AZ4,AZ3-1,0)),-AZ$3:$AZ3-1+AZ3),Inputs!AY$48:$AY48,(POWER((1-Inputs!$E$4),AZ$3:$AZ3+1-AZ3)-POWER((1-Inputs!$E$4*(1+$C$64)),AZ$3:$AZ3+1-AZ3)),OFFSET('helper calculation'!BA$504:$BA504,AZ3-1,0),BA$8:$BA$8)</f>
        <v>0</v>
      </c>
      <c r="BA65" s="370">
        <f ca="1">SUMPRODUCT(POWER((1+OFFSET('helper calculation'!$AZ$4:BA4,BA3-1,0)),-$AZ$3:BA3-1+BA3),Inputs!$AY$48:AZ48,(POWER((1-Inputs!$E$4),$AZ$3:BA3+1-BA3)-POWER((1-Inputs!$E$4*(1+$C$64)),$AZ$3:BA3+1-BA3)),OFFSET('helper calculation'!$BA$504:BB504,BA3-1,0),$BA$8:BB$8)</f>
        <v>0</v>
      </c>
    </row>
    <row r="66" spans="1:53">
      <c r="A66" s="459"/>
      <c r="B66" s="372" t="s">
        <v>497</v>
      </c>
      <c r="C66" s="373"/>
      <c r="D66" s="374">
        <f ca="1">-SUMPRODUCT(POWER((1+OFFSET('helper calculation'!D$4:$AZ4,D3-1,0)),-D$3:$AZ3-1+D3),Inputs!C$60:$AY60,(POWER((1-Inputs!$E$4),D$3:$AZ3+1-D3)-POWER((1-Inputs!$E$4*(1+$C$64)),D$3:$AZ3+1-D3)),OFFSET('helper calculation'!E$504:$BA504,D3-1,0),E$8:$BA$8)</f>
        <v>0</v>
      </c>
      <c r="E66" s="374">
        <f ca="1">-SUMPRODUCT(POWER((1+OFFSET('helper calculation'!E$4:$AZ4,E3-1,0)),-E$3:$AZ3-1+E3),Inputs!D$60:$AY60,(POWER((1-Inputs!$E$4),E$3:$AZ3+1-E3)-POWER((1-Inputs!$E$4*(1+$C$64)),E$3:$AZ3+1-E3)),OFFSET('helper calculation'!F$504:$BA504,E3-1,0),F$8:$BA$8)</f>
        <v>0</v>
      </c>
      <c r="F66" s="374">
        <f ca="1">-SUMPRODUCT(POWER((1+OFFSET('helper calculation'!F$4:$AZ4,F3-1,0)),-F$3:$AZ3-1+F3),Inputs!E$60:$AY60,(POWER((1-Inputs!$E$4),F$3:$AZ3+1-F3)-POWER((1-Inputs!$E$4*(1+$C$64)),F$3:$AZ3+1-F3)),OFFSET('helper calculation'!G$504:$BA504,F3-1,0),G$8:$BA$8)</f>
        <v>0</v>
      </c>
      <c r="G66" s="374">
        <f ca="1">-SUMPRODUCT(POWER((1+OFFSET('helper calculation'!G$4:$AZ4,G3-1,0)),-G$3:$AZ3-1+G3),Inputs!F$60:$AY60,(POWER((1-Inputs!$E$4),G$3:$AZ3+1-G3)-POWER((1-Inputs!$E$4*(1+$C$64)),G$3:$AZ3+1-G3)),OFFSET('helper calculation'!H$504:$BA504,G3-1,0),H$8:$BA$8)</f>
        <v>0</v>
      </c>
      <c r="H66" s="374">
        <f ca="1">-SUMPRODUCT(POWER((1+OFFSET('helper calculation'!H$4:$AZ4,H3-1,0)),-H$3:$AZ3-1+H3),Inputs!G$60:$AY60,(POWER((1-Inputs!$E$4),H$3:$AZ3+1-H3)-POWER((1-Inputs!$E$4*(1+$C$64)),H$3:$AZ3+1-H3)),OFFSET('helper calculation'!I$504:$BA504,H3-1,0),I$8:$BA$8)</f>
        <v>0</v>
      </c>
      <c r="I66" s="374">
        <f ca="1">-SUMPRODUCT(POWER((1+OFFSET('helper calculation'!I$4:$AZ4,I3-1,0)),-I$3:$AZ3-1+I3),Inputs!H$60:$AY60,(POWER((1-Inputs!$E$4),I$3:$AZ3+1-I3)-POWER((1-Inputs!$E$4*(1+$C$64)),I$3:$AZ3+1-I3)),OFFSET('helper calculation'!J$504:$BA504,I3-1,0),J$8:$BA$8)</f>
        <v>0</v>
      </c>
      <c r="J66" s="374">
        <f ca="1">-SUMPRODUCT(POWER((1+OFFSET('helper calculation'!J$4:$AZ4,J3-1,0)),-J$3:$AZ3-1+J3),Inputs!I$60:$AY60,(POWER((1-Inputs!$E$4),J$3:$AZ3+1-J3)-POWER((1-Inputs!$E$4*(1+$C$64)),J$3:$AZ3+1-J3)),OFFSET('helper calculation'!K$504:$BA504,J3-1,0),K$8:$BA$8)</f>
        <v>0</v>
      </c>
      <c r="K66" s="374">
        <f ca="1">-SUMPRODUCT(POWER((1+OFFSET('helper calculation'!K$4:$AZ4,K3-1,0)),-K$3:$AZ3-1+K3),Inputs!J$60:$AY60,(POWER((1-Inputs!$E$4),K$3:$AZ3+1-K3)-POWER((1-Inputs!$E$4*(1+$C$64)),K$3:$AZ3+1-K3)),OFFSET('helper calculation'!L$504:$BA504,K3-1,0),L$8:$BA$8)</f>
        <v>0</v>
      </c>
      <c r="L66" s="374">
        <f ca="1">-SUMPRODUCT(POWER((1+OFFSET('helper calculation'!L$4:$AZ4,L3-1,0)),-L$3:$AZ3-1+L3),Inputs!K$60:$AY60,(POWER((1-Inputs!$E$4),L$3:$AZ3+1-L3)-POWER((1-Inputs!$E$4*(1+$C$64)),L$3:$AZ3+1-L3)),OFFSET('helper calculation'!M$504:$BA504,L3-1,0),M$8:$BA$8)</f>
        <v>0</v>
      </c>
      <c r="M66" s="374">
        <f ca="1">-SUMPRODUCT(POWER((1+OFFSET('helper calculation'!M$4:$AZ4,M3-1,0)),-M$3:$AZ3-1+M3),Inputs!L$60:$AY60,(POWER((1-Inputs!$E$4),M$3:$AZ3+1-M3)-POWER((1-Inputs!$E$4*(1+$C$64)),M$3:$AZ3+1-M3)),OFFSET('helper calculation'!N$504:$BA504,M3-1,0),N$8:$BA$8)</f>
        <v>0</v>
      </c>
      <c r="N66" s="374">
        <f ca="1">-SUMPRODUCT(POWER((1+OFFSET('helper calculation'!N$4:$AZ4,N3-1,0)),-N$3:$AZ3-1+N3),Inputs!M$60:$AY60,(POWER((1-Inputs!$E$4),N$3:$AZ3+1-N3)-POWER((1-Inputs!$E$4*(1+$C$64)),N$3:$AZ3+1-N3)),OFFSET('helper calculation'!O$504:$BA504,N3-1,0),O$8:$BA$8)</f>
        <v>0</v>
      </c>
      <c r="O66" s="374">
        <f ca="1">-SUMPRODUCT(POWER((1+OFFSET('helper calculation'!O$4:$AZ4,O3-1,0)),-O$3:$AZ3-1+O3),Inputs!N$60:$AY60,(POWER((1-Inputs!$E$4),O$3:$AZ3+1-O3)-POWER((1-Inputs!$E$4*(1+$C$64)),O$3:$AZ3+1-O3)),OFFSET('helper calculation'!P$504:$BA504,O3-1,0),P$8:$BA$8)</f>
        <v>0</v>
      </c>
      <c r="P66" s="374">
        <f ca="1">-SUMPRODUCT(POWER((1+OFFSET('helper calculation'!P$4:$AZ4,P3-1,0)),-P$3:$AZ3-1+P3),Inputs!O$60:$AY60,(POWER((1-Inputs!$E$4),P$3:$AZ3+1-P3)-POWER((1-Inputs!$E$4*(1+$C$64)),P$3:$AZ3+1-P3)),OFFSET('helper calculation'!Q$504:$BA504,P3-1,0),Q$8:$BA$8)</f>
        <v>0</v>
      </c>
      <c r="Q66" s="374">
        <f ca="1">-SUMPRODUCT(POWER((1+OFFSET('helper calculation'!Q$4:$AZ4,Q3-1,0)),-Q$3:$AZ3-1+Q3),Inputs!P$60:$AY60,(POWER((1-Inputs!$E$4),Q$3:$AZ3+1-Q3)-POWER((1-Inputs!$E$4*(1+$C$64)),Q$3:$AZ3+1-Q3)),OFFSET('helper calculation'!R$504:$BA504,Q3-1,0),R$8:$BA$8)</f>
        <v>0</v>
      </c>
      <c r="R66" s="374">
        <f ca="1">-SUMPRODUCT(POWER((1+OFFSET('helper calculation'!R$4:$AZ4,R3-1,0)),-R$3:$AZ3-1+R3),Inputs!Q$60:$AY60,(POWER((1-Inputs!$E$4),R$3:$AZ3+1-R3)-POWER((1-Inputs!$E$4*(1+$C$64)),R$3:$AZ3+1-R3)),OFFSET('helper calculation'!S$504:$BA504,R3-1,0),S$8:$BA$8)</f>
        <v>0</v>
      </c>
      <c r="S66" s="374">
        <f ca="1">-SUMPRODUCT(POWER((1+OFFSET('helper calculation'!S$4:$AZ4,S3-1,0)),-S$3:$AZ3-1+S3),Inputs!R$60:$AY60,(POWER((1-Inputs!$E$4),S$3:$AZ3+1-S3)-POWER((1-Inputs!$E$4*(1+$C$64)),S$3:$AZ3+1-S3)),OFFSET('helper calculation'!T$504:$BA504,S3-1,0),T$8:$BA$8)</f>
        <v>0</v>
      </c>
      <c r="T66" s="374">
        <f ca="1">-SUMPRODUCT(POWER((1+OFFSET('helper calculation'!T$4:$AZ4,T3-1,0)),-T$3:$AZ3-1+T3),Inputs!S$60:$AY60,(POWER((1-Inputs!$E$4),T$3:$AZ3+1-T3)-POWER((1-Inputs!$E$4*(1+$C$64)),T$3:$AZ3+1-T3)),OFFSET('helper calculation'!U$504:$BA504,T3-1,0),U$8:$BA$8)</f>
        <v>0</v>
      </c>
      <c r="U66" s="374">
        <f ca="1">-SUMPRODUCT(POWER((1+OFFSET('helper calculation'!U$4:$AZ4,U3-1,0)),-U$3:$AZ3-1+U3),Inputs!T$60:$AY60,(POWER((1-Inputs!$E$4),U$3:$AZ3+1-U3)-POWER((1-Inputs!$E$4*(1+$C$64)),U$3:$AZ3+1-U3)),OFFSET('helper calculation'!V$504:$BA504,U3-1,0),V$8:$BA$8)</f>
        <v>0</v>
      </c>
      <c r="V66" s="374">
        <f ca="1">-SUMPRODUCT(POWER((1+OFFSET('helper calculation'!V$4:$AZ4,V3-1,0)),-V$3:$AZ3-1+V3),Inputs!U$60:$AY60,(POWER((1-Inputs!$E$4),V$3:$AZ3+1-V3)-POWER((1-Inputs!$E$4*(1+$C$64)),V$3:$AZ3+1-V3)),OFFSET('helper calculation'!W$504:$BA504,V3-1,0),W$8:$BA$8)</f>
        <v>0</v>
      </c>
      <c r="W66" s="374">
        <f ca="1">-SUMPRODUCT(POWER((1+OFFSET('helper calculation'!W$4:$AZ4,W3-1,0)),-W$3:$AZ3-1+W3),Inputs!V$60:$AY60,(POWER((1-Inputs!$E$4),W$3:$AZ3+1-W3)-POWER((1-Inputs!$E$4*(1+$C$64)),W$3:$AZ3+1-W3)),OFFSET('helper calculation'!X$504:$BA504,W3-1,0),X$8:$BA$8)</f>
        <v>0</v>
      </c>
      <c r="X66" s="374">
        <f ca="1">-SUMPRODUCT(POWER((1+OFFSET('helper calculation'!X$4:$AZ4,X3-1,0)),-X$3:$AZ3-1+X3),Inputs!W$60:$AY60,(POWER((1-Inputs!$E$4),X$3:$AZ3+1-X3)-POWER((1-Inputs!$E$4*(1+$C$64)),X$3:$AZ3+1-X3)),OFFSET('helper calculation'!Y$504:$BA504,X3-1,0),Y$8:$BA$8)</f>
        <v>0</v>
      </c>
      <c r="Y66" s="374">
        <f ca="1">-SUMPRODUCT(POWER((1+OFFSET('helper calculation'!Y$4:$AZ4,Y3-1,0)),-Y$3:$AZ3-1+Y3),Inputs!X$60:$AY60,(POWER((1-Inputs!$E$4),Y$3:$AZ3+1-Y3)-POWER((1-Inputs!$E$4*(1+$C$64)),Y$3:$AZ3+1-Y3)),OFFSET('helper calculation'!Z$504:$BA504,Y3-1,0),Z$8:$BA$8)</f>
        <v>0</v>
      </c>
      <c r="Z66" s="374">
        <f ca="1">-SUMPRODUCT(POWER((1+OFFSET('helper calculation'!Z$4:$AZ4,Z3-1,0)),-Z$3:$AZ3-1+Z3),Inputs!Y$60:$AY60,(POWER((1-Inputs!$E$4),Z$3:$AZ3+1-Z3)-POWER((1-Inputs!$E$4*(1+$C$64)),Z$3:$AZ3+1-Z3)),OFFSET('helper calculation'!AA$504:$BA504,Z3-1,0),AA$8:$BA$8)</f>
        <v>0</v>
      </c>
      <c r="AA66" s="374">
        <f ca="1">-SUMPRODUCT(POWER((1+OFFSET('helper calculation'!AA$4:$AZ4,AA3-1,0)),-AA$3:$AZ3-1+AA3),Inputs!Z$60:$AY60,(POWER((1-Inputs!$E$4),AA$3:$AZ3+1-AA3)-POWER((1-Inputs!$E$4*(1+$C$64)),AA$3:$AZ3+1-AA3)),OFFSET('helper calculation'!AB$504:$BA504,AA3-1,0),AB$8:$BA$8)</f>
        <v>0</v>
      </c>
      <c r="AB66" s="374">
        <f ca="1">-SUMPRODUCT(POWER((1+OFFSET('helper calculation'!AB$4:$AZ4,AB3-1,0)),-AB$3:$AZ3-1+AB3),Inputs!AA$60:$AY60,(POWER((1-Inputs!$E$4),AB$3:$AZ3+1-AB3)-POWER((1-Inputs!$E$4*(1+$C$64)),AB$3:$AZ3+1-AB3)),OFFSET('helper calculation'!AC$504:$BA504,AB3-1,0),AC$8:$BA$8)</f>
        <v>0</v>
      </c>
      <c r="AC66" s="374">
        <f ca="1">-SUMPRODUCT(POWER((1+OFFSET('helper calculation'!AC$4:$AZ4,AC3-1,0)),-AC$3:$AZ3-1+AC3),Inputs!AB$60:$AY60,(POWER((1-Inputs!$E$4),AC$3:$AZ3+1-AC3)-POWER((1-Inputs!$E$4*(1+$C$64)),AC$3:$AZ3+1-AC3)),OFFSET('helper calculation'!AD$504:$BA504,AC3-1,0),AD$8:$BA$8)</f>
        <v>0</v>
      </c>
      <c r="AD66" s="374">
        <f ca="1">-SUMPRODUCT(POWER((1+OFFSET('helper calculation'!AD$4:$AZ4,AD3-1,0)),-AD$3:$AZ3-1+AD3),Inputs!AC$60:$AY60,(POWER((1-Inputs!$E$4),AD$3:$AZ3+1-AD3)-POWER((1-Inputs!$E$4*(1+$C$64)),AD$3:$AZ3+1-AD3)),OFFSET('helper calculation'!AE$504:$BA504,AD3-1,0),AE$8:$BA$8)</f>
        <v>0</v>
      </c>
      <c r="AE66" s="374">
        <f ca="1">-SUMPRODUCT(POWER((1+OFFSET('helper calculation'!AE$4:$AZ4,AE3-1,0)),-AE$3:$AZ3-1+AE3),Inputs!AD$60:$AY60,(POWER((1-Inputs!$E$4),AE$3:$AZ3+1-AE3)-POWER((1-Inputs!$E$4*(1+$C$64)),AE$3:$AZ3+1-AE3)),OFFSET('helper calculation'!AF$504:$BA504,AE3-1,0),AF$8:$BA$8)</f>
        <v>0</v>
      </c>
      <c r="AF66" s="374">
        <f ca="1">-SUMPRODUCT(POWER((1+OFFSET('helper calculation'!AF$4:$AZ4,AF3-1,0)),-AF$3:$AZ3-1+AF3),Inputs!AE$60:$AY60,(POWER((1-Inputs!$E$4),AF$3:$AZ3+1-AF3)-POWER((1-Inputs!$E$4*(1+$C$64)),AF$3:$AZ3+1-AF3)),OFFSET('helper calculation'!AG$504:$BA504,AF3-1,0),AG$8:$BA$8)</f>
        <v>0</v>
      </c>
      <c r="AG66" s="374">
        <f ca="1">-SUMPRODUCT(POWER((1+OFFSET('helper calculation'!AG$4:$AZ4,AG3-1,0)),-AG$3:$AZ3-1+AG3),Inputs!AF$60:$AY60,(POWER((1-Inputs!$E$4),AG$3:$AZ3+1-AG3)-POWER((1-Inputs!$E$4*(1+$C$64)),AG$3:$AZ3+1-AG3)),OFFSET('helper calculation'!AH$504:$BA504,AG3-1,0),AH$8:$BA$8)</f>
        <v>0</v>
      </c>
      <c r="AH66" s="374">
        <f ca="1">-SUMPRODUCT(POWER((1+OFFSET('helper calculation'!AH$4:$AZ4,AH3-1,0)),-AH$3:$AZ3-1+AH3),Inputs!AG$60:$AY60,(POWER((1-Inputs!$E$4),AH$3:$AZ3+1-AH3)-POWER((1-Inputs!$E$4*(1+$C$64)),AH$3:$AZ3+1-AH3)),OFFSET('helper calculation'!AI$504:$BA504,AH3-1,0),AI$8:$BA$8)</f>
        <v>0</v>
      </c>
      <c r="AI66" s="374">
        <f ca="1">-SUMPRODUCT(POWER((1+OFFSET('helper calculation'!AI$4:$AZ4,AI3-1,0)),-AI$3:$AZ3-1+AI3),Inputs!AH$60:$AY60,(POWER((1-Inputs!$E$4),AI$3:$AZ3+1-AI3)-POWER((1-Inputs!$E$4*(1+$C$64)),AI$3:$AZ3+1-AI3)),OFFSET('helper calculation'!AJ$504:$BA504,AI3-1,0),AJ$8:$BA$8)</f>
        <v>0</v>
      </c>
      <c r="AJ66" s="374">
        <f ca="1">-SUMPRODUCT(POWER((1+OFFSET('helper calculation'!AJ$4:$AZ4,AJ3-1,0)),-AJ$3:$AZ3-1+AJ3),Inputs!AI$60:$AY60,(POWER((1-Inputs!$E$4),AJ$3:$AZ3+1-AJ3)-POWER((1-Inputs!$E$4*(1+$C$64)),AJ$3:$AZ3+1-AJ3)),OFFSET('helper calculation'!AK$504:$BA504,AJ3-1,0),AK$8:$BA$8)</f>
        <v>0</v>
      </c>
      <c r="AK66" s="374">
        <f ca="1">-SUMPRODUCT(POWER((1+OFFSET('helper calculation'!AK$4:$AZ4,AK3-1,0)),-AK$3:$AZ3-1+AK3),Inputs!AJ$60:$AY60,(POWER((1-Inputs!$E$4),AK$3:$AZ3+1-AK3)-POWER((1-Inputs!$E$4*(1+$C$64)),AK$3:$AZ3+1-AK3)),OFFSET('helper calculation'!AL$504:$BA504,AK3-1,0),AL$8:$BA$8)</f>
        <v>0</v>
      </c>
      <c r="AL66" s="374">
        <f ca="1">-SUMPRODUCT(POWER((1+OFFSET('helper calculation'!AL$4:$AZ4,AL3-1,0)),-AL$3:$AZ3-1+AL3),Inputs!AK$60:$AY60,(POWER((1-Inputs!$E$4),AL$3:$AZ3+1-AL3)-POWER((1-Inputs!$E$4*(1+$C$64)),AL$3:$AZ3+1-AL3)),OFFSET('helper calculation'!AM$504:$BA504,AL3-1,0),AM$8:$BA$8)</f>
        <v>0</v>
      </c>
      <c r="AM66" s="374">
        <f ca="1">-SUMPRODUCT(POWER((1+OFFSET('helper calculation'!AM$4:$AZ4,AM3-1,0)),-AM$3:$AZ3-1+AM3),Inputs!AL$60:$AY60,(POWER((1-Inputs!$E$4),AM$3:$AZ3+1-AM3)-POWER((1-Inputs!$E$4*(1+$C$64)),AM$3:$AZ3+1-AM3)),OFFSET('helper calculation'!AN$504:$BA504,AM3-1,0),AN$8:$BA$8)</f>
        <v>0</v>
      </c>
      <c r="AN66" s="374">
        <f ca="1">-SUMPRODUCT(POWER((1+OFFSET('helper calculation'!AN$4:$AZ4,AN3-1,0)),-AN$3:$AZ3-1+AN3),Inputs!AM$60:$AY60,(POWER((1-Inputs!$E$4),AN$3:$AZ3+1-AN3)-POWER((1-Inputs!$E$4*(1+$C$64)),AN$3:$AZ3+1-AN3)),OFFSET('helper calculation'!AO$504:$BA504,AN3-1,0),AO$8:$BA$8)</f>
        <v>0</v>
      </c>
      <c r="AO66" s="374">
        <f ca="1">-SUMPRODUCT(POWER((1+OFFSET('helper calculation'!AO$4:$AZ4,AO3-1,0)),-AO$3:$AZ3-1+AO3),Inputs!AN$60:$AY60,(POWER((1-Inputs!$E$4),AO$3:$AZ3+1-AO3)-POWER((1-Inputs!$E$4*(1+$C$64)),AO$3:$AZ3+1-AO3)),OFFSET('helper calculation'!AP$504:$BA504,AO3-1,0),AP$8:$BA$8)</f>
        <v>0</v>
      </c>
      <c r="AP66" s="374">
        <f ca="1">-SUMPRODUCT(POWER((1+OFFSET('helper calculation'!AP$4:$AZ4,AP3-1,0)),-AP$3:$AZ3-1+AP3),Inputs!AO$60:$AY60,(POWER((1-Inputs!$E$4),AP$3:$AZ3+1-AP3)-POWER((1-Inputs!$E$4*(1+$C$64)),AP$3:$AZ3+1-AP3)),OFFSET('helper calculation'!AQ$504:$BA504,AP3-1,0),AQ$8:$BA$8)</f>
        <v>0</v>
      </c>
      <c r="AQ66" s="374">
        <f ca="1">-SUMPRODUCT(POWER((1+OFFSET('helper calculation'!AQ$4:$AZ4,AQ3-1,0)),-AQ$3:$AZ3-1+AQ3),Inputs!AP$60:$AY60,(POWER((1-Inputs!$E$4),AQ$3:$AZ3+1-AQ3)-POWER((1-Inputs!$E$4*(1+$C$64)),AQ$3:$AZ3+1-AQ3)),OFFSET('helper calculation'!AR$504:$BA504,AQ3-1,0),AR$8:$BA$8)</f>
        <v>0</v>
      </c>
      <c r="AR66" s="374">
        <f ca="1">-SUMPRODUCT(POWER((1+OFFSET('helper calculation'!AR$4:$AZ4,AR3-1,0)),-AR$3:$AZ3-1+AR3),Inputs!AQ$60:$AY60,(POWER((1-Inputs!$E$4),AR$3:$AZ3+1-AR3)-POWER((1-Inputs!$E$4*(1+$C$64)),AR$3:$AZ3+1-AR3)),OFFSET('helper calculation'!AS$504:$BA504,AR3-1,0),AS$8:$BA$8)</f>
        <v>0</v>
      </c>
      <c r="AS66" s="374">
        <f ca="1">-SUMPRODUCT(POWER((1+OFFSET('helper calculation'!AS$4:$AZ4,AS3-1,0)),-AS$3:$AZ3-1+AS3),Inputs!AR$60:$AY60,(POWER((1-Inputs!$E$4),AS$3:$AZ3+1-AS3)-POWER((1-Inputs!$E$4*(1+$C$64)),AS$3:$AZ3+1-AS3)),OFFSET('helper calculation'!AT$504:$BA504,AS3-1,0),AT$8:$BA$8)</f>
        <v>0</v>
      </c>
      <c r="AT66" s="374">
        <f ca="1">-SUMPRODUCT(POWER((1+OFFSET('helper calculation'!AT$4:$AZ4,AT3-1,0)),-AT$3:$AZ3-1+AT3),Inputs!AS$60:$AY60,(POWER((1-Inputs!$E$4),AT$3:$AZ3+1-AT3)-POWER((1-Inputs!$E$4*(1+$C$64)),AT$3:$AZ3+1-AT3)),OFFSET('helper calculation'!AU$504:$BA504,AT3-1,0),AU$8:$BA$8)</f>
        <v>0</v>
      </c>
      <c r="AU66" s="374">
        <f ca="1">-SUMPRODUCT(POWER((1+OFFSET('helper calculation'!AU$4:$AZ4,AU3-1,0)),-AU$3:$AZ3-1+AU3),Inputs!AT$60:$AY60,(POWER((1-Inputs!$E$4),AU$3:$AZ3+1-AU3)-POWER((1-Inputs!$E$4*(1+$C$64)),AU$3:$AZ3+1-AU3)),OFFSET('helper calculation'!AV$504:$BA504,AU3-1,0),AV$8:$BA$8)</f>
        <v>0</v>
      </c>
      <c r="AV66" s="374">
        <f ca="1">-SUMPRODUCT(POWER((1+OFFSET('helper calculation'!AV$4:$AZ4,AV3-1,0)),-AV$3:$AZ3-1+AV3),Inputs!AU$60:$AY60,(POWER((1-Inputs!$E$4),AV$3:$AZ3+1-AV3)-POWER((1-Inputs!$E$4*(1+$C$64)),AV$3:$AZ3+1-AV3)),OFFSET('helper calculation'!AW$504:$BA504,AV3-1,0),AW$8:$BA$8)</f>
        <v>0</v>
      </c>
      <c r="AW66" s="374">
        <f ca="1">-SUMPRODUCT(POWER((1+OFFSET('helper calculation'!AW$4:$AZ4,AW3-1,0)),-AW$3:$AZ3-1+AW3),Inputs!AV$60:$AY60,(POWER((1-Inputs!$E$4),AW$3:$AZ3+1-AW3)-POWER((1-Inputs!$E$4*(1+$C$64)),AW$3:$AZ3+1-AW3)),OFFSET('helper calculation'!AX$504:$BA504,AW3-1,0),AX$8:$BA$8)</f>
        <v>0</v>
      </c>
      <c r="AX66" s="374">
        <f ca="1">-SUMPRODUCT(POWER((1+OFFSET('helper calculation'!AX$4:$AZ4,AX3-1,0)),-AX$3:$AZ3-1+AX3),Inputs!AW$60:$AY60,(POWER((1-Inputs!$E$4),AX$3:$AZ3+1-AX3)-POWER((1-Inputs!$E$4*(1+$C$64)),AX$3:$AZ3+1-AX3)),OFFSET('helper calculation'!AY$504:$BA504,AX3-1,0),AY$8:$BA$8)</f>
        <v>0</v>
      </c>
      <c r="AY66" s="374">
        <f ca="1">-SUMPRODUCT(POWER((1+OFFSET('helper calculation'!AY$4:$AZ4,AY3-1,0)),-AY$3:$AZ3-1+AY3),Inputs!AX$60:$AY60,(POWER((1-Inputs!$E$4),AY$3:$AZ3+1-AY3)-POWER((1-Inputs!$E$4*(1+$C$64)),AY$3:$AZ3+1-AY3)),OFFSET('helper calculation'!AZ$504:$BA504,AY3-1,0),AZ$8:$BA$8)</f>
        <v>0</v>
      </c>
      <c r="AZ66" s="374">
        <f ca="1">-SUMPRODUCT(POWER((1+OFFSET('helper calculation'!AZ$4:$AZ4,AZ3-1,0)),-AZ$3:$AZ3-1+AZ3),Inputs!AY$60:$AY60,(POWER((1-Inputs!$E$4),AZ$3:$AZ3+1-AZ3)-POWER((1-Inputs!$E$4*(1+$C$64)),AZ$3:$AZ3+1-AZ3)),OFFSET('helper calculation'!BA$504:$BA504,AZ3-1,0),BA$8:$BA$8)</f>
        <v>0</v>
      </c>
      <c r="BA66" s="374">
        <f ca="1">-SUMPRODUCT(POWER((1+OFFSET('helper calculation'!$AZ$4:BA4,BA3-1,0)),-$AZ$3:BA3-1+BA3),Inputs!$AY$60:AZ60,(POWER((1-Inputs!$E$4),$AZ$3:BA3+1-BA3)-POWER((1-Inputs!$E$4*(1+$C$64)),$AZ$3:BA3+1-BA3)),OFFSET('helper calculation'!$BA$504:BB504,BA3-1,0),$BA$8:BB$8)</f>
        <v>0</v>
      </c>
    </row>
    <row r="67" spans="1:53">
      <c r="A67" s="459"/>
      <c r="B67" s="372" t="s">
        <v>498</v>
      </c>
      <c r="C67" s="373"/>
      <c r="D67" s="374">
        <f ca="1">SUMPRODUCT(POWER((1+OFFSET('helper calculation'!D$4:$AZ4,D3-1,0)),-D$3:$AZ3-1+D3),Inputs!C$53:$AY53,(POWER((1-Inputs!$E$4),D$3:$AZ3+1-D3)-POWER((1-Inputs!$E$4*(1+$C$64)),D$3:$AZ3+1-D3)),OFFSET('helper calculation'!E$504:$BA504,D3-1,0),E$8:$BA$8)</f>
        <v>0</v>
      </c>
      <c r="E67" s="374">
        <f ca="1">SUMPRODUCT(POWER((1+OFFSET('helper calculation'!E$4:$AZ4,E3-1,0)),-E$3:$AZ3-1+E3),Inputs!D$53:$AY53,(POWER((1-Inputs!$E$4),E$3:$AZ3+1-E3)-POWER((1-Inputs!$E$4*(1+$C$64)),E$3:$AZ3+1-E3)),OFFSET('helper calculation'!F$504:$BA504,E3-1,0),F$8:$BA$8)</f>
        <v>0</v>
      </c>
      <c r="F67" s="374">
        <f ca="1">SUMPRODUCT(POWER((1+OFFSET('helper calculation'!F$4:$AZ4,F3-1,0)),-F$3:$AZ3-1+F3),Inputs!E$53:$AY53,(POWER((1-Inputs!$E$4),F$3:$AZ3+1-F3)-POWER((1-Inputs!$E$4*(1+$C$64)),F$3:$AZ3+1-F3)),OFFSET('helper calculation'!G$504:$BA504,F3-1,0),G$8:$BA$8)</f>
        <v>0</v>
      </c>
      <c r="G67" s="374">
        <f ca="1">SUMPRODUCT(POWER((1+OFFSET('helper calculation'!G$4:$AZ4,G3-1,0)),-G$3:$AZ3-1+G3),Inputs!F$53:$AY53,(POWER((1-Inputs!$E$4),G$3:$AZ3+1-G3)-POWER((1-Inputs!$E$4*(1+$C$64)),G$3:$AZ3+1-G3)),OFFSET('helper calculation'!H$504:$BA504,G3-1,0),H$8:$BA$8)</f>
        <v>0</v>
      </c>
      <c r="H67" s="374">
        <f ca="1">SUMPRODUCT(POWER((1+OFFSET('helper calculation'!H$4:$AZ4,H3-1,0)),-H$3:$AZ3-1+H3),Inputs!G$53:$AY53,(POWER((1-Inputs!$E$4),H$3:$AZ3+1-H3)-POWER((1-Inputs!$E$4*(1+$C$64)),H$3:$AZ3+1-H3)),OFFSET('helper calculation'!I$504:$BA504,H3-1,0),I$8:$BA$8)</f>
        <v>0</v>
      </c>
      <c r="I67" s="374">
        <f ca="1">SUMPRODUCT(POWER((1+OFFSET('helper calculation'!I$4:$AZ4,I3-1,0)),-I$3:$AZ3-1+I3),Inputs!H$53:$AY53,(POWER((1-Inputs!$E$4),I$3:$AZ3+1-I3)-POWER((1-Inputs!$E$4*(1+$C$64)),I$3:$AZ3+1-I3)),OFFSET('helper calculation'!J$504:$BA504,I3-1,0),J$8:$BA$8)</f>
        <v>0</v>
      </c>
      <c r="J67" s="374">
        <f ca="1">SUMPRODUCT(POWER((1+OFFSET('helper calculation'!J$4:$AZ4,J3-1,0)),-J$3:$AZ3-1+J3),Inputs!I$53:$AY53,(POWER((1-Inputs!$E$4),J$3:$AZ3+1-J3)-POWER((1-Inputs!$E$4*(1+$C$64)),J$3:$AZ3+1-J3)),OFFSET('helper calculation'!K$504:$BA504,J3-1,0),K$8:$BA$8)</f>
        <v>0</v>
      </c>
      <c r="K67" s="374">
        <f ca="1">SUMPRODUCT(POWER((1+OFFSET('helper calculation'!K$4:$AZ4,K3-1,0)),-K$3:$AZ3-1+K3),Inputs!J$53:$AY53,(POWER((1-Inputs!$E$4),K$3:$AZ3+1-K3)-POWER((1-Inputs!$E$4*(1+$C$64)),K$3:$AZ3+1-K3)),OFFSET('helper calculation'!L$504:$BA504,K3-1,0),L$8:$BA$8)</f>
        <v>0</v>
      </c>
      <c r="L67" s="374">
        <f ca="1">SUMPRODUCT(POWER((1+OFFSET('helper calculation'!L$4:$AZ4,L3-1,0)),-L$3:$AZ3-1+L3),Inputs!K$53:$AY53,(POWER((1-Inputs!$E$4),L$3:$AZ3+1-L3)-POWER((1-Inputs!$E$4*(1+$C$64)),L$3:$AZ3+1-L3)),OFFSET('helper calculation'!M$504:$BA504,L3-1,0),M$8:$BA$8)</f>
        <v>0</v>
      </c>
      <c r="M67" s="374">
        <f ca="1">SUMPRODUCT(POWER((1+OFFSET('helper calculation'!M$4:$AZ4,M3-1,0)),-M$3:$AZ3-1+M3),Inputs!L$53:$AY53,(POWER((1-Inputs!$E$4),M$3:$AZ3+1-M3)-POWER((1-Inputs!$E$4*(1+$C$64)),M$3:$AZ3+1-M3)),OFFSET('helper calculation'!N$504:$BA504,M3-1,0),N$8:$BA$8)</f>
        <v>0</v>
      </c>
      <c r="N67" s="374">
        <f ca="1">SUMPRODUCT(POWER((1+OFFSET('helper calculation'!N$4:$AZ4,N3-1,0)),-N$3:$AZ3-1+N3),Inputs!M$53:$AY53,(POWER((1-Inputs!$E$4),N$3:$AZ3+1-N3)-POWER((1-Inputs!$E$4*(1+$C$64)),N$3:$AZ3+1-N3)),OFFSET('helper calculation'!O$504:$BA504,N3-1,0),O$8:$BA$8)</f>
        <v>0</v>
      </c>
      <c r="O67" s="374">
        <f ca="1">SUMPRODUCT(POWER((1+OFFSET('helper calculation'!O$4:$AZ4,O3-1,0)),-O$3:$AZ3-1+O3),Inputs!N$53:$AY53,(POWER((1-Inputs!$E$4),O$3:$AZ3+1-O3)-POWER((1-Inputs!$E$4*(1+$C$64)),O$3:$AZ3+1-O3)),OFFSET('helper calculation'!P$504:$BA504,O3-1,0),P$8:$BA$8)</f>
        <v>0</v>
      </c>
      <c r="P67" s="374">
        <f ca="1">SUMPRODUCT(POWER((1+OFFSET('helper calculation'!P$4:$AZ4,P3-1,0)),-P$3:$AZ3-1+P3),Inputs!O$53:$AY53,(POWER((1-Inputs!$E$4),P$3:$AZ3+1-P3)-POWER((1-Inputs!$E$4*(1+$C$64)),P$3:$AZ3+1-P3)),OFFSET('helper calculation'!Q$504:$BA504,P3-1,0),Q$8:$BA$8)</f>
        <v>0</v>
      </c>
      <c r="Q67" s="374">
        <f ca="1">SUMPRODUCT(POWER((1+OFFSET('helper calculation'!Q$4:$AZ4,Q3-1,0)),-Q$3:$AZ3-1+Q3),Inputs!P$53:$AY53,(POWER((1-Inputs!$E$4),Q$3:$AZ3+1-Q3)-POWER((1-Inputs!$E$4*(1+$C$64)),Q$3:$AZ3+1-Q3)),OFFSET('helper calculation'!R$504:$BA504,Q3-1,0),R$8:$BA$8)</f>
        <v>0</v>
      </c>
      <c r="R67" s="374">
        <f ca="1">SUMPRODUCT(POWER((1+OFFSET('helper calculation'!R$4:$AZ4,R3-1,0)),-R$3:$AZ3-1+R3),Inputs!Q$53:$AY53,(POWER((1-Inputs!$E$4),R$3:$AZ3+1-R3)-POWER((1-Inputs!$E$4*(1+$C$64)),R$3:$AZ3+1-R3)),OFFSET('helper calculation'!S$504:$BA504,R3-1,0),S$8:$BA$8)</f>
        <v>0</v>
      </c>
      <c r="S67" s="374">
        <f ca="1">SUMPRODUCT(POWER((1+OFFSET('helper calculation'!S$4:$AZ4,S3-1,0)),-S$3:$AZ3-1+S3),Inputs!R$53:$AY53,(POWER((1-Inputs!$E$4),S$3:$AZ3+1-S3)-POWER((1-Inputs!$E$4*(1+$C$64)),S$3:$AZ3+1-S3)),OFFSET('helper calculation'!T$504:$BA504,S3-1,0),T$8:$BA$8)</f>
        <v>0</v>
      </c>
      <c r="T67" s="374">
        <f ca="1">SUMPRODUCT(POWER((1+OFFSET('helper calculation'!T$4:$AZ4,T3-1,0)),-T$3:$AZ3-1+T3),Inputs!S$53:$AY53,(POWER((1-Inputs!$E$4),T$3:$AZ3+1-T3)-POWER((1-Inputs!$E$4*(1+$C$64)),T$3:$AZ3+1-T3)),OFFSET('helper calculation'!U$504:$BA504,T3-1,0),U$8:$BA$8)</f>
        <v>0</v>
      </c>
      <c r="U67" s="374">
        <f ca="1">SUMPRODUCT(POWER((1+OFFSET('helper calculation'!U$4:$AZ4,U3-1,0)),-U$3:$AZ3-1+U3),Inputs!T$53:$AY53,(POWER((1-Inputs!$E$4),U$3:$AZ3+1-U3)-POWER((1-Inputs!$E$4*(1+$C$64)),U$3:$AZ3+1-U3)),OFFSET('helper calculation'!V$504:$BA504,U3-1,0),V$8:$BA$8)</f>
        <v>0</v>
      </c>
      <c r="V67" s="374">
        <f ca="1">SUMPRODUCT(POWER((1+OFFSET('helper calculation'!V$4:$AZ4,V3-1,0)),-V$3:$AZ3-1+V3),Inputs!U$53:$AY53,(POWER((1-Inputs!$E$4),V$3:$AZ3+1-V3)-POWER((1-Inputs!$E$4*(1+$C$64)),V$3:$AZ3+1-V3)),OFFSET('helper calculation'!W$504:$BA504,V3-1,0),W$8:$BA$8)</f>
        <v>0</v>
      </c>
      <c r="W67" s="374">
        <f ca="1">SUMPRODUCT(POWER((1+OFFSET('helper calculation'!W$4:$AZ4,W3-1,0)),-W$3:$AZ3-1+W3),Inputs!V$53:$AY53,(POWER((1-Inputs!$E$4),W$3:$AZ3+1-W3)-POWER((1-Inputs!$E$4*(1+$C$64)),W$3:$AZ3+1-W3)),OFFSET('helper calculation'!X$504:$BA504,W3-1,0),X$8:$BA$8)</f>
        <v>0</v>
      </c>
      <c r="X67" s="374">
        <f ca="1">SUMPRODUCT(POWER((1+OFFSET('helper calculation'!X$4:$AZ4,X3-1,0)),-X$3:$AZ3-1+X3),Inputs!W$53:$AY53,(POWER((1-Inputs!$E$4),X$3:$AZ3+1-X3)-POWER((1-Inputs!$E$4*(1+$C$64)),X$3:$AZ3+1-X3)),OFFSET('helper calculation'!Y$504:$BA504,X3-1,0),Y$8:$BA$8)</f>
        <v>0</v>
      </c>
      <c r="Y67" s="374">
        <f ca="1">SUMPRODUCT(POWER((1+OFFSET('helper calculation'!Y$4:$AZ4,Y3-1,0)),-Y$3:$AZ3-1+Y3),Inputs!X$53:$AY53,(POWER((1-Inputs!$E$4),Y$3:$AZ3+1-Y3)-POWER((1-Inputs!$E$4*(1+$C$64)),Y$3:$AZ3+1-Y3)),OFFSET('helper calculation'!Z$504:$BA504,Y3-1,0),Z$8:$BA$8)</f>
        <v>0</v>
      </c>
      <c r="Z67" s="374">
        <f ca="1">SUMPRODUCT(POWER((1+OFFSET('helper calculation'!Z$4:$AZ4,Z3-1,0)),-Z$3:$AZ3-1+Z3),Inputs!Y$53:$AY53,(POWER((1-Inputs!$E$4),Z$3:$AZ3+1-Z3)-POWER((1-Inputs!$E$4*(1+$C$64)),Z$3:$AZ3+1-Z3)),OFFSET('helper calculation'!AA$504:$BA504,Z3-1,0),AA$8:$BA$8)</f>
        <v>0</v>
      </c>
      <c r="AA67" s="374">
        <f ca="1">SUMPRODUCT(POWER((1+OFFSET('helper calculation'!AA$4:$AZ4,AA3-1,0)),-AA$3:$AZ3-1+AA3),Inputs!Z$53:$AY53,(POWER((1-Inputs!$E$4),AA$3:$AZ3+1-AA3)-POWER((1-Inputs!$E$4*(1+$C$64)),AA$3:$AZ3+1-AA3)),OFFSET('helper calculation'!AB$504:$BA504,AA3-1,0),AB$8:$BA$8)</f>
        <v>0</v>
      </c>
      <c r="AB67" s="374">
        <f ca="1">SUMPRODUCT(POWER((1+OFFSET('helper calculation'!AB$4:$AZ4,AB3-1,0)),-AB$3:$AZ3-1+AB3),Inputs!AA$53:$AY53,(POWER((1-Inputs!$E$4),AB$3:$AZ3+1-AB3)-POWER((1-Inputs!$E$4*(1+$C$64)),AB$3:$AZ3+1-AB3)),OFFSET('helper calculation'!AC$504:$BA504,AB3-1,0),AC$8:$BA$8)</f>
        <v>0</v>
      </c>
      <c r="AC67" s="374">
        <f ca="1">SUMPRODUCT(POWER((1+OFFSET('helper calculation'!AC$4:$AZ4,AC3-1,0)),-AC$3:$AZ3-1+AC3),Inputs!AB$53:$AY53,(POWER((1-Inputs!$E$4),AC$3:$AZ3+1-AC3)-POWER((1-Inputs!$E$4*(1+$C$64)),AC$3:$AZ3+1-AC3)),OFFSET('helper calculation'!AD$504:$BA504,AC3-1,0),AD$8:$BA$8)</f>
        <v>0</v>
      </c>
      <c r="AD67" s="374">
        <f ca="1">SUMPRODUCT(POWER((1+OFFSET('helper calculation'!AD$4:$AZ4,AD3-1,0)),-AD$3:$AZ3-1+AD3),Inputs!AC$53:$AY53,(POWER((1-Inputs!$E$4),AD$3:$AZ3+1-AD3)-POWER((1-Inputs!$E$4*(1+$C$64)),AD$3:$AZ3+1-AD3)),OFFSET('helper calculation'!AE$504:$BA504,AD3-1,0),AE$8:$BA$8)</f>
        <v>0</v>
      </c>
      <c r="AE67" s="374">
        <f ca="1">SUMPRODUCT(POWER((1+OFFSET('helper calculation'!AE$4:$AZ4,AE3-1,0)),-AE$3:$AZ3-1+AE3),Inputs!AD$53:$AY53,(POWER((1-Inputs!$E$4),AE$3:$AZ3+1-AE3)-POWER((1-Inputs!$E$4*(1+$C$64)),AE$3:$AZ3+1-AE3)),OFFSET('helper calculation'!AF$504:$BA504,AE3-1,0),AF$8:$BA$8)</f>
        <v>0</v>
      </c>
      <c r="AF67" s="374">
        <f ca="1">SUMPRODUCT(POWER((1+OFFSET('helper calculation'!AF$4:$AZ4,AF3-1,0)),-AF$3:$AZ3-1+AF3),Inputs!AE$53:$AY53,(POWER((1-Inputs!$E$4),AF$3:$AZ3+1-AF3)-POWER((1-Inputs!$E$4*(1+$C$64)),AF$3:$AZ3+1-AF3)),OFFSET('helper calculation'!AG$504:$BA504,AF3-1,0),AG$8:$BA$8)</f>
        <v>0</v>
      </c>
      <c r="AG67" s="374">
        <f ca="1">SUMPRODUCT(POWER((1+OFFSET('helper calculation'!AG$4:$AZ4,AG3-1,0)),-AG$3:$AZ3-1+AG3),Inputs!AF$53:$AY53,(POWER((1-Inputs!$E$4),AG$3:$AZ3+1-AG3)-POWER((1-Inputs!$E$4*(1+$C$64)),AG$3:$AZ3+1-AG3)),OFFSET('helper calculation'!AH$504:$BA504,AG3-1,0),AH$8:$BA$8)</f>
        <v>0</v>
      </c>
      <c r="AH67" s="374">
        <f ca="1">SUMPRODUCT(POWER((1+OFFSET('helper calculation'!AH$4:$AZ4,AH3-1,0)),-AH$3:$AZ3-1+AH3),Inputs!AG$53:$AY53,(POWER((1-Inputs!$E$4),AH$3:$AZ3+1-AH3)-POWER((1-Inputs!$E$4*(1+$C$64)),AH$3:$AZ3+1-AH3)),OFFSET('helper calculation'!AI$504:$BA504,AH3-1,0),AI$8:$BA$8)</f>
        <v>0</v>
      </c>
      <c r="AI67" s="374">
        <f ca="1">SUMPRODUCT(POWER((1+OFFSET('helper calculation'!AI$4:$AZ4,AI3-1,0)),-AI$3:$AZ3-1+AI3),Inputs!AH$53:$AY53,(POWER((1-Inputs!$E$4),AI$3:$AZ3+1-AI3)-POWER((1-Inputs!$E$4*(1+$C$64)),AI$3:$AZ3+1-AI3)),OFFSET('helper calculation'!AJ$504:$BA504,AI3-1,0),AJ$8:$BA$8)</f>
        <v>0</v>
      </c>
      <c r="AJ67" s="374">
        <f ca="1">SUMPRODUCT(POWER((1+OFFSET('helper calculation'!AJ$4:$AZ4,AJ3-1,0)),-AJ$3:$AZ3-1+AJ3),Inputs!AI$53:$AY53,(POWER((1-Inputs!$E$4),AJ$3:$AZ3+1-AJ3)-POWER((1-Inputs!$E$4*(1+$C$64)),AJ$3:$AZ3+1-AJ3)),OFFSET('helper calculation'!AK$504:$BA504,AJ3-1,0),AK$8:$BA$8)</f>
        <v>0</v>
      </c>
      <c r="AK67" s="374">
        <f ca="1">SUMPRODUCT(POWER((1+OFFSET('helper calculation'!AK$4:$AZ4,AK3-1,0)),-AK$3:$AZ3-1+AK3),Inputs!AJ$53:$AY53,(POWER((1-Inputs!$E$4),AK$3:$AZ3+1-AK3)-POWER((1-Inputs!$E$4*(1+$C$64)),AK$3:$AZ3+1-AK3)),OFFSET('helper calculation'!AL$504:$BA504,AK3-1,0),AL$8:$BA$8)</f>
        <v>0</v>
      </c>
      <c r="AL67" s="374">
        <f ca="1">SUMPRODUCT(POWER((1+OFFSET('helper calculation'!AL$4:$AZ4,AL3-1,0)),-AL$3:$AZ3-1+AL3),Inputs!AK$53:$AY53,(POWER((1-Inputs!$E$4),AL$3:$AZ3+1-AL3)-POWER((1-Inputs!$E$4*(1+$C$64)),AL$3:$AZ3+1-AL3)),OFFSET('helper calculation'!AM$504:$BA504,AL3-1,0),AM$8:$BA$8)</f>
        <v>0</v>
      </c>
      <c r="AM67" s="374">
        <f ca="1">SUMPRODUCT(POWER((1+OFFSET('helper calculation'!AM$4:$AZ4,AM3-1,0)),-AM$3:$AZ3-1+AM3),Inputs!AL$53:$AY53,(POWER((1-Inputs!$E$4),AM$3:$AZ3+1-AM3)-POWER((1-Inputs!$E$4*(1+$C$64)),AM$3:$AZ3+1-AM3)),OFFSET('helper calculation'!AN$504:$BA504,AM3-1,0),AN$8:$BA$8)</f>
        <v>0</v>
      </c>
      <c r="AN67" s="374">
        <f ca="1">SUMPRODUCT(POWER((1+OFFSET('helper calculation'!AN$4:$AZ4,AN3-1,0)),-AN$3:$AZ3-1+AN3),Inputs!AM$53:$AY53,(POWER((1-Inputs!$E$4),AN$3:$AZ3+1-AN3)-POWER((1-Inputs!$E$4*(1+$C$64)),AN$3:$AZ3+1-AN3)),OFFSET('helper calculation'!AO$504:$BA504,AN3-1,0),AO$8:$BA$8)</f>
        <v>0</v>
      </c>
      <c r="AO67" s="374">
        <f ca="1">SUMPRODUCT(POWER((1+OFFSET('helper calculation'!AO$4:$AZ4,AO3-1,0)),-AO$3:$AZ3-1+AO3),Inputs!AN$53:$AY53,(POWER((1-Inputs!$E$4),AO$3:$AZ3+1-AO3)-POWER((1-Inputs!$E$4*(1+$C$64)),AO$3:$AZ3+1-AO3)),OFFSET('helper calculation'!AP$504:$BA504,AO3-1,0),AP$8:$BA$8)</f>
        <v>0</v>
      </c>
      <c r="AP67" s="374">
        <f ca="1">SUMPRODUCT(POWER((1+OFFSET('helper calculation'!AP$4:$AZ4,AP3-1,0)),-AP$3:$AZ3-1+AP3),Inputs!AO$53:$AY53,(POWER((1-Inputs!$E$4),AP$3:$AZ3+1-AP3)-POWER((1-Inputs!$E$4*(1+$C$64)),AP$3:$AZ3+1-AP3)),OFFSET('helper calculation'!AQ$504:$BA504,AP3-1,0),AQ$8:$BA$8)</f>
        <v>0</v>
      </c>
      <c r="AQ67" s="374">
        <f ca="1">SUMPRODUCT(POWER((1+OFFSET('helper calculation'!AQ$4:$AZ4,AQ3-1,0)),-AQ$3:$AZ3-1+AQ3),Inputs!AP$53:$AY53,(POWER((1-Inputs!$E$4),AQ$3:$AZ3+1-AQ3)-POWER((1-Inputs!$E$4*(1+$C$64)),AQ$3:$AZ3+1-AQ3)),OFFSET('helper calculation'!AR$504:$BA504,AQ3-1,0),AR$8:$BA$8)</f>
        <v>0</v>
      </c>
      <c r="AR67" s="374">
        <f ca="1">SUMPRODUCT(POWER((1+OFFSET('helper calculation'!AR$4:$AZ4,AR3-1,0)),-AR$3:$AZ3-1+AR3),Inputs!AQ$53:$AY53,(POWER((1-Inputs!$E$4),AR$3:$AZ3+1-AR3)-POWER((1-Inputs!$E$4*(1+$C$64)),AR$3:$AZ3+1-AR3)),OFFSET('helper calculation'!AS$504:$BA504,AR3-1,0),AS$8:$BA$8)</f>
        <v>0</v>
      </c>
      <c r="AS67" s="374">
        <f ca="1">SUMPRODUCT(POWER((1+OFFSET('helper calculation'!AS$4:$AZ4,AS3-1,0)),-AS$3:$AZ3-1+AS3),Inputs!AR$53:$AY53,(POWER((1-Inputs!$E$4),AS$3:$AZ3+1-AS3)-POWER((1-Inputs!$E$4*(1+$C$64)),AS$3:$AZ3+1-AS3)),OFFSET('helper calculation'!AT$504:$BA504,AS3-1,0),AT$8:$BA$8)</f>
        <v>0</v>
      </c>
      <c r="AT67" s="374">
        <f ca="1">SUMPRODUCT(POWER((1+OFFSET('helper calculation'!AT$4:$AZ4,AT3-1,0)),-AT$3:$AZ3-1+AT3),Inputs!AS$53:$AY53,(POWER((1-Inputs!$E$4),AT$3:$AZ3+1-AT3)-POWER((1-Inputs!$E$4*(1+$C$64)),AT$3:$AZ3+1-AT3)),OFFSET('helper calculation'!AU$504:$BA504,AT3-1,0),AU$8:$BA$8)</f>
        <v>0</v>
      </c>
      <c r="AU67" s="374">
        <f ca="1">SUMPRODUCT(POWER((1+OFFSET('helper calculation'!AU$4:$AZ4,AU3-1,0)),-AU$3:$AZ3-1+AU3),Inputs!AT$53:$AY53,(POWER((1-Inputs!$E$4),AU$3:$AZ3+1-AU3)-POWER((1-Inputs!$E$4*(1+$C$64)),AU$3:$AZ3+1-AU3)),OFFSET('helper calculation'!AV$504:$BA504,AU3-1,0),AV$8:$BA$8)</f>
        <v>0</v>
      </c>
      <c r="AV67" s="374">
        <f ca="1">SUMPRODUCT(POWER((1+OFFSET('helper calculation'!AV$4:$AZ4,AV3-1,0)),-AV$3:$AZ3-1+AV3),Inputs!AU$53:$AY53,(POWER((1-Inputs!$E$4),AV$3:$AZ3+1-AV3)-POWER((1-Inputs!$E$4*(1+$C$64)),AV$3:$AZ3+1-AV3)),OFFSET('helper calculation'!AW$504:$BA504,AV3-1,0),AW$8:$BA$8)</f>
        <v>0</v>
      </c>
      <c r="AW67" s="374">
        <f ca="1">SUMPRODUCT(POWER((1+OFFSET('helper calculation'!AW$4:$AZ4,AW3-1,0)),-AW$3:$AZ3-1+AW3),Inputs!AV$53:$AY53,(POWER((1-Inputs!$E$4),AW$3:$AZ3+1-AW3)-POWER((1-Inputs!$E$4*(1+$C$64)),AW$3:$AZ3+1-AW3)),OFFSET('helper calculation'!AX$504:$BA504,AW3-1,0),AX$8:$BA$8)</f>
        <v>0</v>
      </c>
      <c r="AX67" s="374">
        <f ca="1">SUMPRODUCT(POWER((1+OFFSET('helper calculation'!AX$4:$AZ4,AX3-1,0)),-AX$3:$AZ3-1+AX3),Inputs!AW$53:$AY53,(POWER((1-Inputs!$E$4),AX$3:$AZ3+1-AX3)-POWER((1-Inputs!$E$4*(1+$C$64)),AX$3:$AZ3+1-AX3)),OFFSET('helper calculation'!AY$504:$BA504,AX3-1,0),AY$8:$BA$8)</f>
        <v>0</v>
      </c>
      <c r="AY67" s="374">
        <f ca="1">SUMPRODUCT(POWER((1+OFFSET('helper calculation'!AY$4:$AZ4,AY3-1,0)),-AY$3:$AZ3-1+AY3),Inputs!AX$53:$AY53,(POWER((1-Inputs!$E$4),AY$3:$AZ3+1-AY3)-POWER((1-Inputs!$E$4*(1+$C$64)),AY$3:$AZ3+1-AY3)),OFFSET('helper calculation'!AZ$504:$BA504,AY3-1,0),AZ$8:$BA$8)</f>
        <v>0</v>
      </c>
      <c r="AZ67" s="374">
        <f ca="1">SUMPRODUCT(POWER((1+OFFSET('helper calculation'!AZ$4:$AZ4,AZ3-1,0)),-AZ$3:$AZ3-1+AZ3),Inputs!AY$53:$AY53,(POWER((1-Inputs!$E$4),AZ$3:$AZ3+1-AZ3)-POWER((1-Inputs!$E$4*(1+$C$64)),AZ$3:$AZ3+1-AZ3)),OFFSET('helper calculation'!BA$504:$BA504,AZ3-1,0),BA$8:$BA$8)</f>
        <v>0</v>
      </c>
      <c r="BA67" s="374">
        <f ca="1">SUMPRODUCT(POWER((1+OFFSET('helper calculation'!$AZ$4:BA4,BA3-1,0)),-$AZ$3:BA3-1+BA3),Inputs!$AY$53:AZ53,(POWER((1-Inputs!$E$4),$AZ$3:BA3+1-BA3)-POWER((1-Inputs!$E$4*(1+$C$64)),$AZ$3:BA3+1-BA3)),OFFSET('helper calculation'!$BA$504:BB504,BA3-1,0),$BA$8:BB$8)</f>
        <v>0</v>
      </c>
    </row>
    <row r="68" spans="1:53">
      <c r="A68" s="459"/>
      <c r="B68" s="372" t="s">
        <v>461</v>
      </c>
      <c r="C68" s="373"/>
      <c r="D68" s="374">
        <f t="shared" ref="D68:AI68" ca="1" si="35">-directVC(D67,D$5,Result_in_ER_Rate,Partner_Direct_VC_Rate)</f>
        <v>0</v>
      </c>
      <c r="E68" s="374">
        <f t="shared" ca="1" si="35"/>
        <v>0</v>
      </c>
      <c r="F68" s="374">
        <f t="shared" ca="1" si="35"/>
        <v>0</v>
      </c>
      <c r="G68" s="374">
        <f t="shared" ca="1" si="35"/>
        <v>0</v>
      </c>
      <c r="H68" s="374">
        <f t="shared" ca="1" si="35"/>
        <v>0</v>
      </c>
      <c r="I68" s="374">
        <f t="shared" ca="1" si="35"/>
        <v>0</v>
      </c>
      <c r="J68" s="374">
        <f t="shared" ca="1" si="35"/>
        <v>0</v>
      </c>
      <c r="K68" s="374">
        <f t="shared" ca="1" si="35"/>
        <v>0</v>
      </c>
      <c r="L68" s="374">
        <f t="shared" ca="1" si="35"/>
        <v>0</v>
      </c>
      <c r="M68" s="374">
        <f t="shared" ca="1" si="35"/>
        <v>0</v>
      </c>
      <c r="N68" s="374">
        <f t="shared" ca="1" si="35"/>
        <v>0</v>
      </c>
      <c r="O68" s="374">
        <f t="shared" ca="1" si="35"/>
        <v>0</v>
      </c>
      <c r="P68" s="374">
        <f t="shared" ca="1" si="35"/>
        <v>0</v>
      </c>
      <c r="Q68" s="374">
        <f t="shared" ca="1" si="35"/>
        <v>0</v>
      </c>
      <c r="R68" s="374">
        <f t="shared" ca="1" si="35"/>
        <v>0</v>
      </c>
      <c r="S68" s="374">
        <f t="shared" ca="1" si="35"/>
        <v>0</v>
      </c>
      <c r="T68" s="374">
        <f t="shared" ca="1" si="35"/>
        <v>0</v>
      </c>
      <c r="U68" s="374">
        <f t="shared" ca="1" si="35"/>
        <v>0</v>
      </c>
      <c r="V68" s="374">
        <f t="shared" ca="1" si="35"/>
        <v>0</v>
      </c>
      <c r="W68" s="374">
        <f t="shared" ca="1" si="35"/>
        <v>0</v>
      </c>
      <c r="X68" s="374">
        <f t="shared" ca="1" si="35"/>
        <v>0</v>
      </c>
      <c r="Y68" s="374">
        <f t="shared" ca="1" si="35"/>
        <v>0</v>
      </c>
      <c r="Z68" s="374">
        <f t="shared" ca="1" si="35"/>
        <v>0</v>
      </c>
      <c r="AA68" s="374">
        <f t="shared" ca="1" si="35"/>
        <v>0</v>
      </c>
      <c r="AB68" s="374">
        <f t="shared" ca="1" si="35"/>
        <v>0</v>
      </c>
      <c r="AC68" s="374">
        <f t="shared" ca="1" si="35"/>
        <v>0</v>
      </c>
      <c r="AD68" s="374">
        <f t="shared" ca="1" si="35"/>
        <v>0</v>
      </c>
      <c r="AE68" s="374">
        <f t="shared" ca="1" si="35"/>
        <v>0</v>
      </c>
      <c r="AF68" s="374">
        <f t="shared" ca="1" si="35"/>
        <v>0</v>
      </c>
      <c r="AG68" s="374">
        <f t="shared" ca="1" si="35"/>
        <v>0</v>
      </c>
      <c r="AH68" s="374">
        <f t="shared" ca="1" si="35"/>
        <v>0</v>
      </c>
      <c r="AI68" s="374">
        <f t="shared" ca="1" si="35"/>
        <v>0</v>
      </c>
      <c r="AJ68" s="374">
        <f t="shared" ref="AJ68:BA68" ca="1" si="36">-directVC(AJ67,AJ$5,Result_in_ER_Rate,Partner_Direct_VC_Rate)</f>
        <v>0</v>
      </c>
      <c r="AK68" s="374">
        <f t="shared" ca="1" si="36"/>
        <v>0</v>
      </c>
      <c r="AL68" s="374">
        <f t="shared" ca="1" si="36"/>
        <v>0</v>
      </c>
      <c r="AM68" s="374">
        <f t="shared" ca="1" si="36"/>
        <v>0</v>
      </c>
      <c r="AN68" s="374">
        <f t="shared" ca="1" si="36"/>
        <v>0</v>
      </c>
      <c r="AO68" s="374">
        <f t="shared" ca="1" si="36"/>
        <v>0</v>
      </c>
      <c r="AP68" s="374">
        <f t="shared" ca="1" si="36"/>
        <v>0</v>
      </c>
      <c r="AQ68" s="374">
        <f t="shared" ca="1" si="36"/>
        <v>0</v>
      </c>
      <c r="AR68" s="374">
        <f t="shared" ca="1" si="36"/>
        <v>0</v>
      </c>
      <c r="AS68" s="374">
        <f t="shared" ca="1" si="36"/>
        <v>0</v>
      </c>
      <c r="AT68" s="374">
        <f t="shared" ca="1" si="36"/>
        <v>0</v>
      </c>
      <c r="AU68" s="374">
        <f t="shared" ca="1" si="36"/>
        <v>0</v>
      </c>
      <c r="AV68" s="374">
        <f t="shared" ca="1" si="36"/>
        <v>0</v>
      </c>
      <c r="AW68" s="374">
        <f t="shared" ca="1" si="36"/>
        <v>0</v>
      </c>
      <c r="AX68" s="374">
        <f t="shared" ca="1" si="36"/>
        <v>0</v>
      </c>
      <c r="AY68" s="374">
        <f t="shared" ca="1" si="36"/>
        <v>0</v>
      </c>
      <c r="AZ68" s="374">
        <f t="shared" ca="1" si="36"/>
        <v>0</v>
      </c>
      <c r="BA68" s="374">
        <f t="shared" ca="1" si="36"/>
        <v>0</v>
      </c>
    </row>
    <row r="69" spans="1:53">
      <c r="A69" s="459"/>
      <c r="B69" s="372" t="s">
        <v>462</v>
      </c>
      <c r="C69" s="373"/>
      <c r="D69" s="374">
        <f t="shared" ref="D69:AI69" ca="1" si="37">-deferredVC(D67,D$5,Result_in_ER_Rate,Partner_Deffered_VC_Rate)</f>
        <v>0</v>
      </c>
      <c r="E69" s="374">
        <f t="shared" ca="1" si="37"/>
        <v>0</v>
      </c>
      <c r="F69" s="374">
        <f t="shared" ca="1" si="37"/>
        <v>0</v>
      </c>
      <c r="G69" s="374">
        <f t="shared" ca="1" si="37"/>
        <v>0</v>
      </c>
      <c r="H69" s="374">
        <f t="shared" ca="1" si="37"/>
        <v>0</v>
      </c>
      <c r="I69" s="374">
        <f t="shared" ca="1" si="37"/>
        <v>0</v>
      </c>
      <c r="J69" s="374">
        <f t="shared" ca="1" si="37"/>
        <v>0</v>
      </c>
      <c r="K69" s="374">
        <f t="shared" ca="1" si="37"/>
        <v>0</v>
      </c>
      <c r="L69" s="374">
        <f t="shared" ca="1" si="37"/>
        <v>0</v>
      </c>
      <c r="M69" s="374">
        <f t="shared" ca="1" si="37"/>
        <v>0</v>
      </c>
      <c r="N69" s="374">
        <f t="shared" ca="1" si="37"/>
        <v>0</v>
      </c>
      <c r="O69" s="374">
        <f t="shared" ca="1" si="37"/>
        <v>0</v>
      </c>
      <c r="P69" s="374">
        <f t="shared" ca="1" si="37"/>
        <v>0</v>
      </c>
      <c r="Q69" s="374">
        <f t="shared" ca="1" si="37"/>
        <v>0</v>
      </c>
      <c r="R69" s="374">
        <f t="shared" ca="1" si="37"/>
        <v>0</v>
      </c>
      <c r="S69" s="374">
        <f t="shared" ca="1" si="37"/>
        <v>0</v>
      </c>
      <c r="T69" s="374">
        <f t="shared" ca="1" si="37"/>
        <v>0</v>
      </c>
      <c r="U69" s="374">
        <f t="shared" ca="1" si="37"/>
        <v>0</v>
      </c>
      <c r="V69" s="374">
        <f t="shared" ca="1" si="37"/>
        <v>0</v>
      </c>
      <c r="W69" s="374">
        <f t="shared" ca="1" si="37"/>
        <v>0</v>
      </c>
      <c r="X69" s="374">
        <f t="shared" ca="1" si="37"/>
        <v>0</v>
      </c>
      <c r="Y69" s="374">
        <f t="shared" ca="1" si="37"/>
        <v>0</v>
      </c>
      <c r="Z69" s="374">
        <f t="shared" ca="1" si="37"/>
        <v>0</v>
      </c>
      <c r="AA69" s="374">
        <f t="shared" ca="1" si="37"/>
        <v>0</v>
      </c>
      <c r="AB69" s="374">
        <f t="shared" ca="1" si="37"/>
        <v>0</v>
      </c>
      <c r="AC69" s="374">
        <f t="shared" ca="1" si="37"/>
        <v>0</v>
      </c>
      <c r="AD69" s="374">
        <f t="shared" ca="1" si="37"/>
        <v>0</v>
      </c>
      <c r="AE69" s="374">
        <f t="shared" ca="1" si="37"/>
        <v>0</v>
      </c>
      <c r="AF69" s="374">
        <f t="shared" ca="1" si="37"/>
        <v>0</v>
      </c>
      <c r="AG69" s="374">
        <f t="shared" ca="1" si="37"/>
        <v>0</v>
      </c>
      <c r="AH69" s="374">
        <f t="shared" ca="1" si="37"/>
        <v>0</v>
      </c>
      <c r="AI69" s="374">
        <f t="shared" ca="1" si="37"/>
        <v>0</v>
      </c>
      <c r="AJ69" s="374">
        <f t="shared" ref="AJ69:BA69" ca="1" si="38">-deferredVC(AJ67,AJ$5,Result_in_ER_Rate,Partner_Deffered_VC_Rate)</f>
        <v>0</v>
      </c>
      <c r="AK69" s="374">
        <f t="shared" ca="1" si="38"/>
        <v>0</v>
      </c>
      <c r="AL69" s="374">
        <f t="shared" ca="1" si="38"/>
        <v>0</v>
      </c>
      <c r="AM69" s="374">
        <f t="shared" ca="1" si="38"/>
        <v>0</v>
      </c>
      <c r="AN69" s="374">
        <f t="shared" ca="1" si="38"/>
        <v>0</v>
      </c>
      <c r="AO69" s="374">
        <f t="shared" ca="1" si="38"/>
        <v>0</v>
      </c>
      <c r="AP69" s="374">
        <f t="shared" ca="1" si="38"/>
        <v>0</v>
      </c>
      <c r="AQ69" s="374">
        <f t="shared" ca="1" si="38"/>
        <v>0</v>
      </c>
      <c r="AR69" s="374">
        <f t="shared" ca="1" si="38"/>
        <v>0</v>
      </c>
      <c r="AS69" s="374">
        <f t="shared" ca="1" si="38"/>
        <v>0</v>
      </c>
      <c r="AT69" s="374">
        <f t="shared" ca="1" si="38"/>
        <v>0</v>
      </c>
      <c r="AU69" s="374">
        <f t="shared" ca="1" si="38"/>
        <v>0</v>
      </c>
      <c r="AV69" s="374">
        <f t="shared" ca="1" si="38"/>
        <v>0</v>
      </c>
      <c r="AW69" s="374">
        <f t="shared" ca="1" si="38"/>
        <v>0</v>
      </c>
      <c r="AX69" s="374">
        <f t="shared" ca="1" si="38"/>
        <v>0</v>
      </c>
      <c r="AY69" s="374">
        <f t="shared" ca="1" si="38"/>
        <v>0</v>
      </c>
      <c r="AZ69" s="374">
        <f t="shared" ca="1" si="38"/>
        <v>0</v>
      </c>
      <c r="BA69" s="374">
        <f t="shared" ca="1" si="38"/>
        <v>0</v>
      </c>
    </row>
    <row r="70" spans="1:53">
      <c r="A70" s="459"/>
      <c r="B70" s="372" t="s">
        <v>463</v>
      </c>
      <c r="C70" s="373"/>
      <c r="D70" s="374">
        <f ca="1">-equalizationreserve(D67,D$5,Inputs!C$57,Partner_Deffered_VC_Rate)</f>
        <v>0</v>
      </c>
      <c r="E70" s="374">
        <f ca="1">-equalizationreserve(E67,E$5,Inputs!D$57,Partner_Deffered_VC_Rate)</f>
        <v>0</v>
      </c>
      <c r="F70" s="374">
        <f ca="1">-equalizationreserve(F67,F$5,Inputs!E$57,Partner_Deffered_VC_Rate)</f>
        <v>0</v>
      </c>
      <c r="G70" s="374">
        <f ca="1">-equalizationreserve(G67,G$5,Inputs!F$57,Partner_Deffered_VC_Rate)</f>
        <v>0</v>
      </c>
      <c r="H70" s="374">
        <f ca="1">-equalizationreserve(H67,H$5,Inputs!G$57,Partner_Deffered_VC_Rate)</f>
        <v>0</v>
      </c>
      <c r="I70" s="374">
        <f ca="1">-equalizationreserve(I67,I$5,Inputs!H$57,Partner_Deffered_VC_Rate)</f>
        <v>0</v>
      </c>
      <c r="J70" s="374">
        <f ca="1">-equalizationreserve(J67,J$5,Inputs!I$57,Partner_Deffered_VC_Rate)</f>
        <v>0</v>
      </c>
      <c r="K70" s="374">
        <f ca="1">-equalizationreserve(K67,K$5,Inputs!J$57,Partner_Deffered_VC_Rate)</f>
        <v>0</v>
      </c>
      <c r="L70" s="374">
        <f ca="1">-equalizationreserve(L67,L$5,Inputs!K$57,Partner_Deffered_VC_Rate)</f>
        <v>0</v>
      </c>
      <c r="M70" s="374">
        <f ca="1">-equalizationreserve(M67,M$5,Inputs!L$57,Partner_Deffered_VC_Rate)</f>
        <v>0</v>
      </c>
      <c r="N70" s="374">
        <f ca="1">-equalizationreserve(N67,N$5,Inputs!M$57,Partner_Deffered_VC_Rate)</f>
        <v>0</v>
      </c>
      <c r="O70" s="374">
        <f ca="1">-equalizationreserve(O67,O$5,Inputs!N$57,Partner_Deffered_VC_Rate)</f>
        <v>0</v>
      </c>
      <c r="P70" s="374">
        <f ca="1">-equalizationreserve(P67,P$5,Inputs!O$57,Partner_Deffered_VC_Rate)</f>
        <v>0</v>
      </c>
      <c r="Q70" s="374">
        <f ca="1">-equalizationreserve(Q67,Q$5,Inputs!P$57,Partner_Deffered_VC_Rate)</f>
        <v>0</v>
      </c>
      <c r="R70" s="374">
        <f ca="1">-equalizationreserve(R67,R$5,Inputs!Q$57,Partner_Deffered_VC_Rate)</f>
        <v>0</v>
      </c>
      <c r="S70" s="374">
        <f ca="1">-equalizationreserve(S67,S$5,Inputs!R$57,Partner_Deffered_VC_Rate)</f>
        <v>0</v>
      </c>
      <c r="T70" s="374">
        <f ca="1">-equalizationreserve(T67,T$5,Inputs!S$57,Partner_Deffered_VC_Rate)</f>
        <v>0</v>
      </c>
      <c r="U70" s="374">
        <f ca="1">-equalizationreserve(U67,U$5,Inputs!T$57,Partner_Deffered_VC_Rate)</f>
        <v>0</v>
      </c>
      <c r="V70" s="374">
        <f ca="1">-equalizationreserve(V67,V$5,Inputs!U$57,Partner_Deffered_VC_Rate)</f>
        <v>0</v>
      </c>
      <c r="W70" s="374">
        <f ca="1">-equalizationreserve(W67,W$5,Inputs!V$57,Partner_Deffered_VC_Rate)</f>
        <v>0</v>
      </c>
      <c r="X70" s="374">
        <f ca="1">-equalizationreserve(X67,X$5,Inputs!W$57,Partner_Deffered_VC_Rate)</f>
        <v>0</v>
      </c>
      <c r="Y70" s="374">
        <f ca="1">-equalizationreserve(Y67,Y$5,Inputs!X$57,Partner_Deffered_VC_Rate)</f>
        <v>0</v>
      </c>
      <c r="Z70" s="374">
        <f ca="1">-equalizationreserve(Z67,Z$5,Inputs!Y$57,Partner_Deffered_VC_Rate)</f>
        <v>0</v>
      </c>
      <c r="AA70" s="374">
        <f ca="1">-equalizationreserve(AA67,AA$5,Inputs!Z$57,Partner_Deffered_VC_Rate)</f>
        <v>0</v>
      </c>
      <c r="AB70" s="374">
        <f ca="1">-equalizationreserve(AB67,AB$5,Inputs!AA$57,Partner_Deffered_VC_Rate)</f>
        <v>0</v>
      </c>
      <c r="AC70" s="374">
        <f ca="1">-equalizationreserve(AC67,AC$5,Inputs!AB$57,Partner_Deffered_VC_Rate)</f>
        <v>0</v>
      </c>
      <c r="AD70" s="374">
        <f ca="1">-equalizationreserve(AD67,AD$5,Inputs!AC$57,Partner_Deffered_VC_Rate)</f>
        <v>0</v>
      </c>
      <c r="AE70" s="374">
        <f ca="1">-equalizationreserve(AE67,AE$5,Inputs!AD$57,Partner_Deffered_VC_Rate)</f>
        <v>0</v>
      </c>
      <c r="AF70" s="374">
        <f ca="1">-equalizationreserve(AF67,AF$5,Inputs!AE$57,Partner_Deffered_VC_Rate)</f>
        <v>0</v>
      </c>
      <c r="AG70" s="374">
        <f ca="1">-equalizationreserve(AG67,AG$5,Inputs!AF$57,Partner_Deffered_VC_Rate)</f>
        <v>0</v>
      </c>
      <c r="AH70" s="374">
        <f ca="1">-equalizationreserve(AH67,AH$5,Inputs!AG$57,Partner_Deffered_VC_Rate)</f>
        <v>0</v>
      </c>
      <c r="AI70" s="374">
        <f ca="1">-equalizationreserve(AI67,AI$5,Inputs!AH$57,Partner_Deffered_VC_Rate)</f>
        <v>0</v>
      </c>
      <c r="AJ70" s="374">
        <f ca="1">-equalizationreserve(AJ67,AJ$5,Inputs!AI$57,Partner_Deffered_VC_Rate)</f>
        <v>0</v>
      </c>
      <c r="AK70" s="374">
        <f ca="1">-equalizationreserve(AK67,AK$5,Inputs!AJ$57,Partner_Deffered_VC_Rate)</f>
        <v>0</v>
      </c>
      <c r="AL70" s="374">
        <f ca="1">-equalizationreserve(AL67,AL$5,Inputs!AK$57,Partner_Deffered_VC_Rate)</f>
        <v>0</v>
      </c>
      <c r="AM70" s="374">
        <f ca="1">-equalizationreserve(AM67,AM$5,Inputs!AL$57,Partner_Deffered_VC_Rate)</f>
        <v>0</v>
      </c>
      <c r="AN70" s="374">
        <f ca="1">-equalizationreserve(AN67,AN$5,Inputs!AM$57,Partner_Deffered_VC_Rate)</f>
        <v>0</v>
      </c>
      <c r="AO70" s="374">
        <f ca="1">-equalizationreserve(AO67,AO$5,Inputs!AN$57,Partner_Deffered_VC_Rate)</f>
        <v>0</v>
      </c>
      <c r="AP70" s="374">
        <f ca="1">-equalizationreserve(AP67,AP$5,Inputs!AO$57,Partner_Deffered_VC_Rate)</f>
        <v>0</v>
      </c>
      <c r="AQ70" s="374">
        <f ca="1">-equalizationreserve(AQ67,AQ$5,Inputs!AP$57,Partner_Deffered_VC_Rate)</f>
        <v>0</v>
      </c>
      <c r="AR70" s="374">
        <f ca="1">-equalizationreserve(AR67,AR$5,Inputs!AQ$57,Partner_Deffered_VC_Rate)</f>
        <v>0</v>
      </c>
      <c r="AS70" s="374">
        <f ca="1">-equalizationreserve(AS67,AS$5,Inputs!AR$57,Partner_Deffered_VC_Rate)</f>
        <v>0</v>
      </c>
      <c r="AT70" s="374">
        <f ca="1">-equalizationreserve(AT67,AT$5,Inputs!AS$57,Partner_Deffered_VC_Rate)</f>
        <v>0</v>
      </c>
      <c r="AU70" s="374">
        <f ca="1">-equalizationreserve(AU67,AU$5,Inputs!AT$57,Partner_Deffered_VC_Rate)</f>
        <v>0</v>
      </c>
      <c r="AV70" s="374">
        <f ca="1">-equalizationreserve(AV67,AV$5,Inputs!AU$57,Partner_Deffered_VC_Rate)</f>
        <v>0</v>
      </c>
      <c r="AW70" s="374">
        <f ca="1">-equalizationreserve(AW67,AW$5,Inputs!AV$57,Partner_Deffered_VC_Rate)</f>
        <v>0</v>
      </c>
      <c r="AX70" s="374">
        <f ca="1">-equalizationreserve(AX67,AX$5,Inputs!AW$57,Partner_Deffered_VC_Rate)</f>
        <v>0</v>
      </c>
      <c r="AY70" s="374">
        <f ca="1">-equalizationreserve(AY67,AY$5,Inputs!AX$57,Partner_Deffered_VC_Rate)</f>
        <v>0</v>
      </c>
      <c r="AZ70" s="374">
        <f ca="1">-equalizationreserve(AZ67,AZ$5,Inputs!AY$57,Partner_Deffered_VC_Rate)</f>
        <v>0</v>
      </c>
      <c r="BA70" s="374">
        <f ca="1">-equalizationreserve(BA67,BA$5,Inputs!AZ$57,Partner_Deffered_VC_Rate)</f>
        <v>0</v>
      </c>
    </row>
    <row r="71" spans="1:53">
      <c r="A71" s="459"/>
      <c r="B71" s="372" t="s">
        <v>471</v>
      </c>
      <c r="C71" s="445"/>
      <c r="D71" s="386">
        <f ca="1">-LCF(D67,D$5,Inputs!C$57,Partner_Deffered_VC_Rate,IF(Loss_Carry_Forward="Yes",1,0))</f>
        <v>0</v>
      </c>
      <c r="E71" s="386">
        <f ca="1">-LCF(E67,E$5,Inputs!D$57,Partner_Deffered_VC_Rate,IF(Loss_Carry_Forward="Yes",1,0))</f>
        <v>0</v>
      </c>
      <c r="F71" s="386">
        <f ca="1">-LCF(F67,F$5,Inputs!E$57,Partner_Deffered_VC_Rate,IF(Loss_Carry_Forward="Yes",1,0))</f>
        <v>0</v>
      </c>
      <c r="G71" s="386">
        <f ca="1">-LCF(G67,G$5,Inputs!F$57,Partner_Deffered_VC_Rate,IF(Loss_Carry_Forward="Yes",1,0))</f>
        <v>0</v>
      </c>
      <c r="H71" s="386">
        <f ca="1">-LCF(H67,H$5,Inputs!G$57,Partner_Deffered_VC_Rate,IF(Loss_Carry_Forward="Yes",1,0))</f>
        <v>0</v>
      </c>
      <c r="I71" s="386">
        <f ca="1">-LCF(I67,I$5,Inputs!H$57,Partner_Deffered_VC_Rate,IF(Loss_Carry_Forward="Yes",1,0))</f>
        <v>0</v>
      </c>
      <c r="J71" s="386">
        <f ca="1">-LCF(J67,J$5,Inputs!I$57,Partner_Deffered_VC_Rate,IF(Loss_Carry_Forward="Yes",1,0))</f>
        <v>0</v>
      </c>
      <c r="K71" s="386">
        <f ca="1">-LCF(K67,K$5,Inputs!J$57,Partner_Deffered_VC_Rate,IF(Loss_Carry_Forward="Yes",1,0))</f>
        <v>0</v>
      </c>
      <c r="L71" s="386">
        <f ca="1">-LCF(L67,L$5,Inputs!K$57,Partner_Deffered_VC_Rate,IF(Loss_Carry_Forward="Yes",1,0))</f>
        <v>0</v>
      </c>
      <c r="M71" s="386">
        <f ca="1">-LCF(M67,M$5,Inputs!L$57,Partner_Deffered_VC_Rate,IF(Loss_Carry_Forward="Yes",1,0))</f>
        <v>0</v>
      </c>
      <c r="N71" s="386">
        <f ca="1">-LCF(N67,N$5,Inputs!M$57,Partner_Deffered_VC_Rate,IF(Loss_Carry_Forward="Yes",1,0))</f>
        <v>0</v>
      </c>
      <c r="O71" s="386">
        <f ca="1">-LCF(O67,O$5,Inputs!N$57,Partner_Deffered_VC_Rate,IF(Loss_Carry_Forward="Yes",1,0))</f>
        <v>0</v>
      </c>
      <c r="P71" s="386">
        <f ca="1">-LCF(P67,P$5,Inputs!O$57,Partner_Deffered_VC_Rate,IF(Loss_Carry_Forward="Yes",1,0))</f>
        <v>0</v>
      </c>
      <c r="Q71" s="386">
        <f ca="1">-LCF(Q67,Q$5,Inputs!P$57,Partner_Deffered_VC_Rate,IF(Loss_Carry_Forward="Yes",1,0))</f>
        <v>0</v>
      </c>
      <c r="R71" s="386">
        <f ca="1">-LCF(R67,R$5,Inputs!Q$57,Partner_Deffered_VC_Rate,IF(Loss_Carry_Forward="Yes",1,0))</f>
        <v>0</v>
      </c>
      <c r="S71" s="386">
        <f ca="1">-LCF(S67,S$5,Inputs!R$57,Partner_Deffered_VC_Rate,IF(Loss_Carry_Forward="Yes",1,0))</f>
        <v>0</v>
      </c>
      <c r="T71" s="386">
        <f ca="1">-LCF(T67,T$5,Inputs!S$57,Partner_Deffered_VC_Rate,IF(Loss_Carry_Forward="Yes",1,0))</f>
        <v>0</v>
      </c>
      <c r="U71" s="386">
        <f ca="1">-LCF(U67,U$5,Inputs!T$57,Partner_Deffered_VC_Rate,IF(Loss_Carry_Forward="Yes",1,0))</f>
        <v>0</v>
      </c>
      <c r="V71" s="386">
        <f ca="1">-LCF(V67,V$5,Inputs!U$57,Partner_Deffered_VC_Rate,IF(Loss_Carry_Forward="Yes",1,0))</f>
        <v>0</v>
      </c>
      <c r="W71" s="386">
        <f ca="1">-LCF(W67,W$5,Inputs!V$57,Partner_Deffered_VC_Rate,IF(Loss_Carry_Forward="Yes",1,0))</f>
        <v>0</v>
      </c>
      <c r="X71" s="386">
        <f ca="1">-LCF(X67,X$5,Inputs!W$57,Partner_Deffered_VC_Rate,IF(Loss_Carry_Forward="Yes",1,0))</f>
        <v>0</v>
      </c>
      <c r="Y71" s="386">
        <f ca="1">-LCF(Y67,Y$5,Inputs!X$57,Partner_Deffered_VC_Rate,IF(Loss_Carry_Forward="Yes",1,0))</f>
        <v>0</v>
      </c>
      <c r="Z71" s="386">
        <f ca="1">-LCF(Z67,Z$5,Inputs!Y$57,Partner_Deffered_VC_Rate,IF(Loss_Carry_Forward="Yes",1,0))</f>
        <v>0</v>
      </c>
      <c r="AA71" s="386">
        <f ca="1">-LCF(AA67,AA$5,Inputs!Z$57,Partner_Deffered_VC_Rate,IF(Loss_Carry_Forward="Yes",1,0))</f>
        <v>0</v>
      </c>
      <c r="AB71" s="386">
        <f ca="1">-LCF(AB67,AB$5,Inputs!AA$57,Partner_Deffered_VC_Rate,IF(Loss_Carry_Forward="Yes",1,0))</f>
        <v>0</v>
      </c>
      <c r="AC71" s="386">
        <f ca="1">-LCF(AC67,AC$5,Inputs!AB$57,Partner_Deffered_VC_Rate,IF(Loss_Carry_Forward="Yes",1,0))</f>
        <v>0</v>
      </c>
      <c r="AD71" s="386">
        <f ca="1">-LCF(AD67,AD$5,Inputs!AC$57,Partner_Deffered_VC_Rate,IF(Loss_Carry_Forward="Yes",1,0))</f>
        <v>0</v>
      </c>
      <c r="AE71" s="386">
        <f ca="1">-LCF(AE67,AE$5,Inputs!AD$57,Partner_Deffered_VC_Rate,IF(Loss_Carry_Forward="Yes",1,0))</f>
        <v>0</v>
      </c>
      <c r="AF71" s="386">
        <f ca="1">-LCF(AF67,AF$5,Inputs!AE$57,Partner_Deffered_VC_Rate,IF(Loss_Carry_Forward="Yes",1,0))</f>
        <v>0</v>
      </c>
      <c r="AG71" s="386">
        <f ca="1">-LCF(AG67,AG$5,Inputs!AF$57,Partner_Deffered_VC_Rate,IF(Loss_Carry_Forward="Yes",1,0))</f>
        <v>0</v>
      </c>
      <c r="AH71" s="386">
        <f ca="1">-LCF(AH67,AH$5,Inputs!AG$57,Partner_Deffered_VC_Rate,IF(Loss_Carry_Forward="Yes",1,0))</f>
        <v>0</v>
      </c>
      <c r="AI71" s="386">
        <f ca="1">-LCF(AI67,AI$5,Inputs!AH$57,Partner_Deffered_VC_Rate,IF(Loss_Carry_Forward="Yes",1,0))</f>
        <v>0</v>
      </c>
      <c r="AJ71" s="386">
        <f ca="1">-LCF(AJ67,AJ$5,Inputs!AI$57,Partner_Deffered_VC_Rate,IF(Loss_Carry_Forward="Yes",1,0))</f>
        <v>0</v>
      </c>
      <c r="AK71" s="386">
        <f ca="1">-LCF(AK67,AK$5,Inputs!AJ$57,Partner_Deffered_VC_Rate,IF(Loss_Carry_Forward="Yes",1,0))</f>
        <v>0</v>
      </c>
      <c r="AL71" s="386">
        <f ca="1">-LCF(AL67,AL$5,Inputs!AK$57,Partner_Deffered_VC_Rate,IF(Loss_Carry_Forward="Yes",1,0))</f>
        <v>0</v>
      </c>
      <c r="AM71" s="386">
        <f ca="1">-LCF(AM67,AM$5,Inputs!AL$57,Partner_Deffered_VC_Rate,IF(Loss_Carry_Forward="Yes",1,0))</f>
        <v>0</v>
      </c>
      <c r="AN71" s="386">
        <f ca="1">-LCF(AN67,AN$5,Inputs!AM$57,Partner_Deffered_VC_Rate,IF(Loss_Carry_Forward="Yes",1,0))</f>
        <v>0</v>
      </c>
      <c r="AO71" s="386">
        <f ca="1">-LCF(AO67,AO$5,Inputs!AN$57,Partner_Deffered_VC_Rate,IF(Loss_Carry_Forward="Yes",1,0))</f>
        <v>0</v>
      </c>
      <c r="AP71" s="386">
        <f ca="1">-LCF(AP67,AP$5,Inputs!AO$57,Partner_Deffered_VC_Rate,IF(Loss_Carry_Forward="Yes",1,0))</f>
        <v>0</v>
      </c>
      <c r="AQ71" s="386">
        <f ca="1">-LCF(AQ67,AQ$5,Inputs!AP$57,Partner_Deffered_VC_Rate,IF(Loss_Carry_Forward="Yes",1,0))</f>
        <v>0</v>
      </c>
      <c r="AR71" s="386">
        <f ca="1">-LCF(AR67,AR$5,Inputs!AQ$57,Partner_Deffered_VC_Rate,IF(Loss_Carry_Forward="Yes",1,0))</f>
        <v>0</v>
      </c>
      <c r="AS71" s="386">
        <f ca="1">-LCF(AS67,AS$5,Inputs!AR$57,Partner_Deffered_VC_Rate,IF(Loss_Carry_Forward="Yes",1,0))</f>
        <v>0</v>
      </c>
      <c r="AT71" s="386">
        <f ca="1">-LCF(AT67,AT$5,Inputs!AS$57,Partner_Deffered_VC_Rate,IF(Loss_Carry_Forward="Yes",1,0))</f>
        <v>0</v>
      </c>
      <c r="AU71" s="386">
        <f ca="1">-LCF(AU67,AU$5,Inputs!AT$57,Partner_Deffered_VC_Rate,IF(Loss_Carry_Forward="Yes",1,0))</f>
        <v>0</v>
      </c>
      <c r="AV71" s="386">
        <f ca="1">-LCF(AV67,AV$5,Inputs!AU$57,Partner_Deffered_VC_Rate,IF(Loss_Carry_Forward="Yes",1,0))</f>
        <v>0</v>
      </c>
      <c r="AW71" s="386">
        <f ca="1">-LCF(AW67,AW$5,Inputs!AV$57,Partner_Deffered_VC_Rate,IF(Loss_Carry_Forward="Yes",1,0))</f>
        <v>0</v>
      </c>
      <c r="AX71" s="386">
        <f ca="1">-LCF(AX67,AX$5,Inputs!AW$57,Partner_Deffered_VC_Rate,IF(Loss_Carry_Forward="Yes",1,0))</f>
        <v>0</v>
      </c>
      <c r="AY71" s="386">
        <f ca="1">-LCF(AY67,AY$5,Inputs!AX$57,Partner_Deffered_VC_Rate,IF(Loss_Carry_Forward="Yes",1,0))</f>
        <v>0</v>
      </c>
      <c r="AZ71" s="386">
        <f ca="1">-LCF(AZ67,AZ$5,Inputs!AY$57,Partner_Deffered_VC_Rate,IF(Loss_Carry_Forward="Yes",1,0))</f>
        <v>0</v>
      </c>
      <c r="BA71" s="386">
        <f ca="1">-LCF(BA67,BA$5,Inputs!AZ$57,Partner_Deffered_VC_Rate,IF(Loss_Carry_Forward="Yes",1,0))</f>
        <v>0</v>
      </c>
    </row>
    <row r="72" spans="1:53">
      <c r="A72" s="443" t="s">
        <v>368</v>
      </c>
      <c r="B72" s="454"/>
      <c r="C72" s="455">
        <f>'Shock parameters'!E32</f>
        <v>0.3</v>
      </c>
      <c r="D72" s="465"/>
      <c r="E72" s="465"/>
      <c r="F72" s="465"/>
      <c r="G72" s="465"/>
      <c r="H72" s="465"/>
      <c r="I72" s="465"/>
      <c r="J72" s="465"/>
      <c r="K72" s="465"/>
      <c r="L72" s="465"/>
      <c r="M72" s="465"/>
      <c r="N72" s="465"/>
      <c r="O72" s="465"/>
      <c r="P72" s="465"/>
      <c r="Q72" s="465"/>
      <c r="R72" s="465"/>
      <c r="S72" s="465"/>
      <c r="T72" s="465"/>
      <c r="U72" s="465"/>
      <c r="V72" s="465"/>
      <c r="W72" s="465"/>
      <c r="X72" s="465"/>
      <c r="Y72" s="465"/>
      <c r="Z72" s="465"/>
      <c r="AA72" s="465"/>
      <c r="AB72" s="465"/>
      <c r="AC72" s="465"/>
      <c r="AD72" s="465"/>
      <c r="AE72" s="465"/>
      <c r="AF72" s="465"/>
      <c r="AG72" s="465"/>
      <c r="AH72" s="465"/>
      <c r="AI72" s="465"/>
      <c r="AJ72" s="465"/>
      <c r="AK72" s="465"/>
      <c r="AL72" s="465"/>
      <c r="AM72" s="465"/>
      <c r="AN72" s="465"/>
      <c r="AO72" s="465"/>
      <c r="AP72" s="465"/>
      <c r="AQ72" s="465"/>
      <c r="AR72" s="465"/>
      <c r="AS72" s="465"/>
      <c r="AT72" s="465"/>
      <c r="AU72" s="465"/>
      <c r="AV72" s="465"/>
      <c r="AW72" s="465"/>
      <c r="AX72" s="465"/>
      <c r="AY72" s="465"/>
      <c r="AZ72" s="465"/>
      <c r="BA72" s="465"/>
    </row>
    <row r="73" spans="1:53">
      <c r="A73" s="458"/>
      <c r="B73" s="368" t="s">
        <v>512</v>
      </c>
      <c r="C73" s="466"/>
      <c r="D73" s="370">
        <f ca="1">SUMPRODUCT(POWER((1+OFFSET('helper calculation'!D$4:$AZ4,D3-1,0)),-D$3:$AZ3-1+D3),Inputs!C$48:$AY48,OFFSET('helper calculation'!E$504:$BA504,D3-1,0),E$8:$BA$8)*$C$72</f>
        <v>0</v>
      </c>
      <c r="E73" s="370">
        <f ca="1">SUMPRODUCT(POWER((1+OFFSET('helper calculation'!E$4:$AZ4,E3-1,0)),-E$3:$AZ3-1+E3),Inputs!D$48:$AY48,OFFSET('helper calculation'!F$504:$BA504,E3-1,0),F$8:$BA$8)*$C$72</f>
        <v>0</v>
      </c>
      <c r="F73" s="370">
        <f ca="1">SUMPRODUCT(POWER((1+OFFSET('helper calculation'!F$4:$AZ4,F3-1,0)),-F$3:$AZ3-1+F3),Inputs!E$48:$AY48,OFFSET('helper calculation'!G$504:$BA504,F3-1,0),G$8:$BA$8)*$C$72</f>
        <v>0</v>
      </c>
      <c r="G73" s="370">
        <f ca="1">SUMPRODUCT(POWER((1+OFFSET('helper calculation'!G$4:$AZ4,G3-1,0)),-G$3:$AZ3-1+G3),Inputs!F$48:$AY48,OFFSET('helper calculation'!H$504:$BA504,G3-1,0),H$8:$BA$8)*$C$72</f>
        <v>0</v>
      </c>
      <c r="H73" s="370">
        <f ca="1">SUMPRODUCT(POWER((1+OFFSET('helper calculation'!H$4:$AZ4,H3-1,0)),-H$3:$AZ3-1+H3),Inputs!G$48:$AY48,OFFSET('helper calculation'!I$504:$BA504,H3-1,0),I$8:$BA$8)*$C$72</f>
        <v>0</v>
      </c>
      <c r="I73" s="370">
        <f ca="1">SUMPRODUCT(POWER((1+OFFSET('helper calculation'!I$4:$AZ4,I3-1,0)),-I$3:$AZ3-1+I3),Inputs!H$48:$AY48,OFFSET('helper calculation'!J$504:$BA504,I3-1,0),J$8:$BA$8)*$C$72</f>
        <v>0</v>
      </c>
      <c r="J73" s="370">
        <f ca="1">SUMPRODUCT(POWER((1+OFFSET('helper calculation'!J$4:$AZ4,J3-1,0)),-J$3:$AZ3-1+J3),Inputs!I$48:$AY48,OFFSET('helper calculation'!K$504:$BA504,J3-1,0),K$8:$BA$8)*$C$72</f>
        <v>0</v>
      </c>
      <c r="K73" s="370">
        <f ca="1">SUMPRODUCT(POWER((1+OFFSET('helper calculation'!K$4:$AZ4,K3-1,0)),-K$3:$AZ3-1+K3),Inputs!J$48:$AY48,OFFSET('helper calculation'!L$504:$BA504,K3-1,0),L$8:$BA$8)*$C$72</f>
        <v>0</v>
      </c>
      <c r="L73" s="370">
        <f ca="1">SUMPRODUCT(POWER((1+OFFSET('helper calculation'!L$4:$AZ4,L3-1,0)),-L$3:$AZ3-1+L3),Inputs!K$48:$AY48,OFFSET('helper calculation'!M$504:$BA504,L3-1,0),M$8:$BA$8)*$C$72</f>
        <v>0</v>
      </c>
      <c r="M73" s="370">
        <f ca="1">SUMPRODUCT(POWER((1+OFFSET('helper calculation'!M$4:$AZ4,M3-1,0)),-M$3:$AZ3-1+M3),Inputs!L$48:$AY48,OFFSET('helper calculation'!N$504:$BA504,M3-1,0),N$8:$BA$8)*$C$72</f>
        <v>0</v>
      </c>
      <c r="N73" s="370">
        <f ca="1">SUMPRODUCT(POWER((1+OFFSET('helper calculation'!N$4:$AZ4,N3-1,0)),-N$3:$AZ3-1+N3),Inputs!M$48:$AY48,OFFSET('helper calculation'!O$504:$BA504,N3-1,0),O$8:$BA$8)*$C$72</f>
        <v>0</v>
      </c>
      <c r="O73" s="370">
        <f ca="1">SUMPRODUCT(POWER((1+OFFSET('helper calculation'!O$4:$AZ4,O3-1,0)),-O$3:$AZ3-1+O3),Inputs!N$48:$AY48,OFFSET('helper calculation'!P$504:$BA504,O3-1,0),P$8:$BA$8)*$C$72</f>
        <v>0</v>
      </c>
      <c r="P73" s="370">
        <f ca="1">SUMPRODUCT(POWER((1+OFFSET('helper calculation'!P$4:$AZ4,P3-1,0)),-P$3:$AZ3-1+P3),Inputs!O$48:$AY48,OFFSET('helper calculation'!Q$504:$BA504,P3-1,0),Q$8:$BA$8)*$C$72</f>
        <v>0</v>
      </c>
      <c r="Q73" s="370">
        <f ca="1">SUMPRODUCT(POWER((1+OFFSET('helper calculation'!Q$4:$AZ4,Q3-1,0)),-Q$3:$AZ3-1+Q3),Inputs!P$48:$AY48,OFFSET('helper calculation'!R$504:$BA504,Q3-1,0),R$8:$BA$8)*$C$72</f>
        <v>0</v>
      </c>
      <c r="R73" s="370">
        <f ca="1">SUMPRODUCT(POWER((1+OFFSET('helper calculation'!R$4:$AZ4,R3-1,0)),-R$3:$AZ3-1+R3),Inputs!Q$48:$AY48,OFFSET('helper calculation'!S$504:$BA504,R3-1,0),S$8:$BA$8)*$C$72</f>
        <v>0</v>
      </c>
      <c r="S73" s="370">
        <f ca="1">SUMPRODUCT(POWER((1+OFFSET('helper calculation'!S$4:$AZ4,S3-1,0)),-S$3:$AZ3-1+S3),Inputs!R$48:$AY48,OFFSET('helper calculation'!T$504:$BA504,S3-1,0),T$8:$BA$8)*$C$72</f>
        <v>0</v>
      </c>
      <c r="T73" s="370">
        <f ca="1">SUMPRODUCT(POWER((1+OFFSET('helper calculation'!T$4:$AZ4,T3-1,0)),-T$3:$AZ3-1+T3),Inputs!S$48:$AY48,OFFSET('helper calculation'!U$504:$BA504,T3-1,0),U$8:$BA$8)*$C$72</f>
        <v>0</v>
      </c>
      <c r="U73" s="370">
        <f ca="1">SUMPRODUCT(POWER((1+OFFSET('helper calculation'!U$4:$AZ4,U3-1,0)),-U$3:$AZ3-1+U3),Inputs!T$48:$AY48,OFFSET('helper calculation'!V$504:$BA504,U3-1,0),V$8:$BA$8)*$C$72</f>
        <v>0</v>
      </c>
      <c r="V73" s="370">
        <f ca="1">SUMPRODUCT(POWER((1+OFFSET('helper calculation'!V$4:$AZ4,V3-1,0)),-V$3:$AZ3-1+V3),Inputs!U$48:$AY48,OFFSET('helper calculation'!W$504:$BA504,V3-1,0),W$8:$BA$8)*$C$72</f>
        <v>0</v>
      </c>
      <c r="W73" s="370">
        <f ca="1">SUMPRODUCT(POWER((1+OFFSET('helper calculation'!W$4:$AZ4,W3-1,0)),-W$3:$AZ3-1+W3),Inputs!V$48:$AY48,OFFSET('helper calculation'!X$504:$BA504,W3-1,0),X$8:$BA$8)*$C$72</f>
        <v>0</v>
      </c>
      <c r="X73" s="370">
        <f ca="1">SUMPRODUCT(POWER((1+OFFSET('helper calculation'!X$4:$AZ4,X3-1,0)),-X$3:$AZ3-1+X3),Inputs!W$48:$AY48,OFFSET('helper calculation'!Y$504:$BA504,X3-1,0),Y$8:$BA$8)*$C$72</f>
        <v>0</v>
      </c>
      <c r="Y73" s="370">
        <f ca="1">SUMPRODUCT(POWER((1+OFFSET('helper calculation'!Y$4:$AZ4,Y3-1,0)),-Y$3:$AZ3-1+Y3),Inputs!X$48:$AY48,OFFSET('helper calculation'!Z$504:$BA504,Y3-1,0),Z$8:$BA$8)*$C$72</f>
        <v>0</v>
      </c>
      <c r="Z73" s="370">
        <f ca="1">SUMPRODUCT(POWER((1+OFFSET('helper calculation'!Z$4:$AZ4,Z3-1,0)),-Z$3:$AZ3-1+Z3),Inputs!Y$48:$AY48,OFFSET('helper calculation'!AA$504:$BA504,Z3-1,0),AA$8:$BA$8)*$C$72</f>
        <v>0</v>
      </c>
      <c r="AA73" s="370">
        <f ca="1">SUMPRODUCT(POWER((1+OFFSET('helper calculation'!AA$4:$AZ4,AA3-1,0)),-AA$3:$AZ3-1+AA3),Inputs!Z$48:$AY48,OFFSET('helper calculation'!AB$504:$BA504,AA3-1,0),AB$8:$BA$8)*$C$72</f>
        <v>0</v>
      </c>
      <c r="AB73" s="370">
        <f ca="1">SUMPRODUCT(POWER((1+OFFSET('helper calculation'!AB$4:$AZ4,AB3-1,0)),-AB$3:$AZ3-1+AB3),Inputs!AA$48:$AY48,OFFSET('helper calculation'!AC$504:$BA504,AB3-1,0),AC$8:$BA$8)*$C$72</f>
        <v>0</v>
      </c>
      <c r="AC73" s="370">
        <f ca="1">SUMPRODUCT(POWER((1+OFFSET('helper calculation'!AC$4:$AZ4,AC3-1,0)),-AC$3:$AZ3-1+AC3),Inputs!AB$48:$AY48,OFFSET('helper calculation'!AD$504:$BA504,AC3-1,0),AD$8:$BA$8)*$C$72</f>
        <v>0</v>
      </c>
      <c r="AD73" s="370">
        <f ca="1">SUMPRODUCT(POWER((1+OFFSET('helper calculation'!AD$4:$AZ4,AD3-1,0)),-AD$3:$AZ3-1+AD3),Inputs!AC$48:$AY48,OFFSET('helper calculation'!AE$504:$BA504,AD3-1,0),AE$8:$BA$8)*$C$72</f>
        <v>0</v>
      </c>
      <c r="AE73" s="370">
        <f ca="1">SUMPRODUCT(POWER((1+OFFSET('helper calculation'!AE$4:$AZ4,AE3-1,0)),-AE$3:$AZ3-1+AE3),Inputs!AD$48:$AY48,OFFSET('helper calculation'!AF$504:$BA504,AE3-1,0),AF$8:$BA$8)*$C$72</f>
        <v>0</v>
      </c>
      <c r="AF73" s="370">
        <f ca="1">SUMPRODUCT(POWER((1+OFFSET('helper calculation'!AF$4:$AZ4,AF3-1,0)),-AF$3:$AZ3-1+AF3),Inputs!AE$48:$AY48,OFFSET('helper calculation'!AG$504:$BA504,AF3-1,0),AG$8:$BA$8)*$C$72</f>
        <v>0</v>
      </c>
      <c r="AG73" s="370">
        <f ca="1">SUMPRODUCT(POWER((1+OFFSET('helper calculation'!AG$4:$AZ4,AG3-1,0)),-AG$3:$AZ3-1+AG3),Inputs!AF$48:$AY48,OFFSET('helper calculation'!AH$504:$BA504,AG3-1,0),AH$8:$BA$8)*$C$72</f>
        <v>0</v>
      </c>
      <c r="AH73" s="370">
        <f ca="1">SUMPRODUCT(POWER((1+OFFSET('helper calculation'!AH$4:$AZ4,AH3-1,0)),-AH$3:$AZ3-1+AH3),Inputs!AG$48:$AY48,OFFSET('helper calculation'!AI$504:$BA504,AH3-1,0),AI$8:$BA$8)*$C$72</f>
        <v>0</v>
      </c>
      <c r="AI73" s="370">
        <f ca="1">SUMPRODUCT(POWER((1+OFFSET('helper calculation'!AI$4:$AZ4,AI3-1,0)),-AI$3:$AZ3-1+AI3),Inputs!AH$48:$AY48,OFFSET('helper calculation'!AJ$504:$BA504,AI3-1,0),AJ$8:$BA$8)*$C$72</f>
        <v>0</v>
      </c>
      <c r="AJ73" s="370">
        <f ca="1">SUMPRODUCT(POWER((1+OFFSET('helper calculation'!AJ$4:$AZ4,AJ3-1,0)),-AJ$3:$AZ3-1+AJ3),Inputs!AI$48:$AY48,OFFSET('helper calculation'!AK$504:$BA504,AJ3-1,0),AK$8:$BA$8)*$C$72</f>
        <v>0</v>
      </c>
      <c r="AK73" s="370">
        <f ca="1">SUMPRODUCT(POWER((1+OFFSET('helper calculation'!AK$4:$AZ4,AK3-1,0)),-AK$3:$AZ3-1+AK3),Inputs!AJ$48:$AY48,OFFSET('helper calculation'!AL$504:$BA504,AK3-1,0),AL$8:$BA$8)*$C$72</f>
        <v>0</v>
      </c>
      <c r="AL73" s="370">
        <f ca="1">SUMPRODUCT(POWER((1+OFFSET('helper calculation'!AL$4:$AZ4,AL3-1,0)),-AL$3:$AZ3-1+AL3),Inputs!AK$48:$AY48,OFFSET('helper calculation'!AM$504:$BA504,AL3-1,0),AM$8:$BA$8)*$C$72</f>
        <v>0</v>
      </c>
      <c r="AM73" s="370">
        <f ca="1">SUMPRODUCT(POWER((1+OFFSET('helper calculation'!AM$4:$AZ4,AM3-1,0)),-AM$3:$AZ3-1+AM3),Inputs!AL$48:$AY48,OFFSET('helper calculation'!AN$504:$BA504,AM3-1,0),AN$8:$BA$8)*$C$72</f>
        <v>0</v>
      </c>
      <c r="AN73" s="370">
        <f ca="1">SUMPRODUCT(POWER((1+OFFSET('helper calculation'!AN$4:$AZ4,AN3-1,0)),-AN$3:$AZ3-1+AN3),Inputs!AM$48:$AY48,OFFSET('helper calculation'!AO$504:$BA504,AN3-1,0),AO$8:$BA$8)*$C$72</f>
        <v>0</v>
      </c>
      <c r="AO73" s="370">
        <f ca="1">SUMPRODUCT(POWER((1+OFFSET('helper calculation'!AO$4:$AZ4,AO3-1,0)),-AO$3:$AZ3-1+AO3),Inputs!AN$48:$AY48,OFFSET('helper calculation'!AP$504:$BA504,AO3-1,0),AP$8:$BA$8)*$C$72</f>
        <v>0</v>
      </c>
      <c r="AP73" s="370">
        <f ca="1">SUMPRODUCT(POWER((1+OFFSET('helper calculation'!AP$4:$AZ4,AP3-1,0)),-AP$3:$AZ3-1+AP3),Inputs!AO$48:$AY48,OFFSET('helper calculation'!AQ$504:$BA504,AP3-1,0),AQ$8:$BA$8)*$C$72</f>
        <v>0</v>
      </c>
      <c r="AQ73" s="370">
        <f ca="1">SUMPRODUCT(POWER((1+OFFSET('helper calculation'!AQ$4:$AZ4,AQ3-1,0)),-AQ$3:$AZ3-1+AQ3),Inputs!AP$48:$AY48,OFFSET('helper calculation'!AR$504:$BA504,AQ3-1,0),AR$8:$BA$8)*$C$72</f>
        <v>0</v>
      </c>
      <c r="AR73" s="370">
        <f ca="1">SUMPRODUCT(POWER((1+OFFSET('helper calculation'!AR$4:$AZ4,AR3-1,0)),-AR$3:$AZ3-1+AR3),Inputs!AQ$48:$AY48,OFFSET('helper calculation'!AS$504:$BA504,AR3-1,0),AS$8:$BA$8)*$C$72</f>
        <v>0</v>
      </c>
      <c r="AS73" s="370">
        <f ca="1">SUMPRODUCT(POWER((1+OFFSET('helper calculation'!AS$4:$AZ4,AS3-1,0)),-AS$3:$AZ3-1+AS3),Inputs!AR$48:$AY48,OFFSET('helper calculation'!AT$504:$BA504,AS3-1,0),AT$8:$BA$8)*$C$72</f>
        <v>0</v>
      </c>
      <c r="AT73" s="370">
        <f ca="1">SUMPRODUCT(POWER((1+OFFSET('helper calculation'!AT$4:$AZ4,AT3-1,0)),-AT$3:$AZ3-1+AT3),Inputs!AS$48:$AY48,OFFSET('helper calculation'!AU$504:$BA504,AT3-1,0),AU$8:$BA$8)*$C$72</f>
        <v>0</v>
      </c>
      <c r="AU73" s="370">
        <f ca="1">SUMPRODUCT(POWER((1+OFFSET('helper calculation'!AU$4:$AZ4,AU3-1,0)),-AU$3:$AZ3-1+AU3),Inputs!AT$48:$AY48,OFFSET('helper calculation'!AV$504:$BA504,AU3-1,0),AV$8:$BA$8)*$C$72</f>
        <v>0</v>
      </c>
      <c r="AV73" s="370">
        <f ca="1">SUMPRODUCT(POWER((1+OFFSET('helper calculation'!AV$4:$AZ4,AV3-1,0)),-AV$3:$AZ3-1+AV3),Inputs!AU$48:$AY48,OFFSET('helper calculation'!AW$504:$BA504,AV3-1,0),AW$8:$BA$8)*$C$72</f>
        <v>0</v>
      </c>
      <c r="AW73" s="370">
        <f ca="1">SUMPRODUCT(POWER((1+OFFSET('helper calculation'!AW$4:$AZ4,AW3-1,0)),-AW$3:$AZ3-1+AW3),Inputs!AV$48:$AY48,OFFSET('helper calculation'!AX$504:$BA504,AW3-1,0),AX$8:$BA$8)*$C$72</f>
        <v>0</v>
      </c>
      <c r="AX73" s="370">
        <f ca="1">SUMPRODUCT(POWER((1+OFFSET('helper calculation'!AX$4:$AZ4,AX3-1,0)),-AX$3:$AZ3-1+AX3),Inputs!AW$48:$AY48,OFFSET('helper calculation'!AY$504:$BA504,AX3-1,0),AY$8:$BA$8)*$C$72</f>
        <v>0</v>
      </c>
      <c r="AY73" s="370">
        <f ca="1">SUMPRODUCT(POWER((1+OFFSET('helper calculation'!AY$4:$AZ4,AY3-1,0)),-AY$3:$AZ3-1+AY3),Inputs!AX$48:$AY48,OFFSET('helper calculation'!AZ$504:$BA504,AY3-1,0),AZ$8:$BA$8)*$C$72</f>
        <v>0</v>
      </c>
      <c r="AZ73" s="370">
        <f ca="1">SUMPRODUCT(POWER((1+OFFSET('helper calculation'!AZ$4:$AZ4,AZ3-1,0)),-AZ$3:$AZ3-1+AZ3),Inputs!AY$48:$AY48,OFFSET('helper calculation'!BA$504:$BA504,AZ3-1,0),BA$8:$BA$8)*$C$72</f>
        <v>0</v>
      </c>
      <c r="BA73" s="370">
        <f ca="1">SUMPRODUCT(POWER((1+OFFSET('helper calculation'!$AZ$4:BA4,BA3-1,0)),-$AZ$3:BA3-1+BA3),Inputs!$AY$48:AZ48,OFFSET('helper calculation'!$BA$504:BB504,BA3-1,0),$BA$8:BB$8)*$C$72</f>
        <v>0</v>
      </c>
    </row>
    <row r="74" spans="1:53">
      <c r="A74" s="459"/>
      <c r="B74" s="372" t="s">
        <v>497</v>
      </c>
      <c r="C74" s="373"/>
      <c r="D74" s="374">
        <f ca="1">-SUMPRODUCT(POWER((1+OFFSET('helper calculation'!D$4:$AZ4,D3-1,0)),-D$3:$AZ3-1+D3),Inputs!C$60:$AY60,OFFSET('helper calculation'!E$504:$BA504,D3-1,0),E$8:$BA$8)*$C$72</f>
        <v>0</v>
      </c>
      <c r="E74" s="374">
        <f ca="1">-SUMPRODUCT(POWER((1+OFFSET('helper calculation'!E$4:$AZ4,E3-1,0)),-E$3:$AZ3-1+E3),Inputs!D$60:$AY60,OFFSET('helper calculation'!F$504:$BA504,E3-1,0),F$8:$BA$8)*$C$72</f>
        <v>0</v>
      </c>
      <c r="F74" s="374">
        <f ca="1">-SUMPRODUCT(POWER((1+OFFSET('helper calculation'!F$4:$AZ4,F3-1,0)),-F$3:$AZ3-1+F3),Inputs!E$60:$AY60,OFFSET('helper calculation'!G$504:$BA504,F3-1,0),G$8:$BA$8)*$C$72</f>
        <v>0</v>
      </c>
      <c r="G74" s="374">
        <f ca="1">-SUMPRODUCT(POWER((1+OFFSET('helper calculation'!G$4:$AZ4,G3-1,0)),-G$3:$AZ3-1+G3),Inputs!F$60:$AY60,OFFSET('helper calculation'!H$504:$BA504,G3-1,0),H$8:$BA$8)*$C$72</f>
        <v>0</v>
      </c>
      <c r="H74" s="374">
        <f ca="1">-SUMPRODUCT(POWER((1+OFFSET('helper calculation'!H$4:$AZ4,H3-1,0)),-H$3:$AZ3-1+H3),Inputs!G$60:$AY60,OFFSET('helper calculation'!I$504:$BA504,H3-1,0),I$8:$BA$8)*$C$72</f>
        <v>0</v>
      </c>
      <c r="I74" s="374">
        <f ca="1">-SUMPRODUCT(POWER((1+OFFSET('helper calculation'!I$4:$AZ4,I3-1,0)),-I$3:$AZ3-1+I3),Inputs!H$60:$AY60,OFFSET('helper calculation'!J$504:$BA504,I3-1,0),J$8:$BA$8)*$C$72</f>
        <v>0</v>
      </c>
      <c r="J74" s="374">
        <f ca="1">-SUMPRODUCT(POWER((1+OFFSET('helper calculation'!J$4:$AZ4,J3-1,0)),-J$3:$AZ3-1+J3),Inputs!I$60:$AY60,OFFSET('helper calculation'!K$504:$BA504,J3-1,0),K$8:$BA$8)*$C$72</f>
        <v>0</v>
      </c>
      <c r="K74" s="374">
        <f ca="1">-SUMPRODUCT(POWER((1+OFFSET('helper calculation'!K$4:$AZ4,K3-1,0)),-K$3:$AZ3-1+K3),Inputs!J$60:$AY60,OFFSET('helper calculation'!L$504:$BA504,K3-1,0),L$8:$BA$8)*$C$72</f>
        <v>0</v>
      </c>
      <c r="L74" s="374">
        <f ca="1">-SUMPRODUCT(POWER((1+OFFSET('helper calculation'!L$4:$AZ4,L3-1,0)),-L$3:$AZ3-1+L3),Inputs!K$60:$AY60,OFFSET('helper calculation'!M$504:$BA504,L3-1,0),M$8:$BA$8)*$C$72</f>
        <v>0</v>
      </c>
      <c r="M74" s="374">
        <f ca="1">-SUMPRODUCT(POWER((1+OFFSET('helper calculation'!M$4:$AZ4,M3-1,0)),-M$3:$AZ3-1+M3),Inputs!L$60:$AY60,OFFSET('helper calculation'!N$504:$BA504,M3-1,0),N$8:$BA$8)*$C$72</f>
        <v>0</v>
      </c>
      <c r="N74" s="374">
        <f ca="1">-SUMPRODUCT(POWER((1+OFFSET('helper calculation'!N$4:$AZ4,N3-1,0)),-N$3:$AZ3-1+N3),Inputs!M$60:$AY60,OFFSET('helper calculation'!O$504:$BA504,N3-1,0),O$8:$BA$8)*$C$72</f>
        <v>0</v>
      </c>
      <c r="O74" s="374">
        <f ca="1">-SUMPRODUCT(POWER((1+OFFSET('helper calculation'!O$4:$AZ4,O3-1,0)),-O$3:$AZ3-1+O3),Inputs!N$60:$AY60,OFFSET('helper calculation'!P$504:$BA504,O3-1,0),P$8:$BA$8)*$C$72</f>
        <v>0</v>
      </c>
      <c r="P74" s="374">
        <f ca="1">-SUMPRODUCT(POWER((1+OFFSET('helper calculation'!P$4:$AZ4,P3-1,0)),-P$3:$AZ3-1+P3),Inputs!O$60:$AY60,OFFSET('helper calculation'!Q$504:$BA504,P3-1,0),Q$8:$BA$8)*$C$72</f>
        <v>0</v>
      </c>
      <c r="Q74" s="374">
        <f ca="1">-SUMPRODUCT(POWER((1+OFFSET('helper calculation'!Q$4:$AZ4,Q3-1,0)),-Q$3:$AZ3-1+Q3),Inputs!P$60:$AY60,OFFSET('helper calculation'!R$504:$BA504,Q3-1,0),R$8:$BA$8)*$C$72</f>
        <v>0</v>
      </c>
      <c r="R74" s="374">
        <f ca="1">-SUMPRODUCT(POWER((1+OFFSET('helper calculation'!R$4:$AZ4,R3-1,0)),-R$3:$AZ3-1+R3),Inputs!Q$60:$AY60,OFFSET('helper calculation'!S$504:$BA504,R3-1,0),S$8:$BA$8)*$C$72</f>
        <v>0</v>
      </c>
      <c r="S74" s="374">
        <f ca="1">-SUMPRODUCT(POWER((1+OFFSET('helper calculation'!S$4:$AZ4,S3-1,0)),-S$3:$AZ3-1+S3),Inputs!R$60:$AY60,OFFSET('helper calculation'!T$504:$BA504,S3-1,0),T$8:$BA$8)*$C$72</f>
        <v>0</v>
      </c>
      <c r="T74" s="374">
        <f ca="1">-SUMPRODUCT(POWER((1+OFFSET('helper calculation'!T$4:$AZ4,T3-1,0)),-T$3:$AZ3-1+T3),Inputs!S$60:$AY60,OFFSET('helper calculation'!U$504:$BA504,T3-1,0),U$8:$BA$8)*$C$72</f>
        <v>0</v>
      </c>
      <c r="U74" s="374">
        <f ca="1">-SUMPRODUCT(POWER((1+OFFSET('helper calculation'!U$4:$AZ4,U3-1,0)),-U$3:$AZ3-1+U3),Inputs!T$60:$AY60,OFFSET('helper calculation'!V$504:$BA504,U3-1,0),V$8:$BA$8)*$C$72</f>
        <v>0</v>
      </c>
      <c r="V74" s="374">
        <f ca="1">-SUMPRODUCT(POWER((1+OFFSET('helper calculation'!V$4:$AZ4,V3-1,0)),-V$3:$AZ3-1+V3),Inputs!U$60:$AY60,OFFSET('helper calculation'!W$504:$BA504,V3-1,0),W$8:$BA$8)*$C$72</f>
        <v>0</v>
      </c>
      <c r="W74" s="374">
        <f ca="1">-SUMPRODUCT(POWER((1+OFFSET('helper calculation'!W$4:$AZ4,W3-1,0)),-W$3:$AZ3-1+W3),Inputs!V$60:$AY60,OFFSET('helper calculation'!X$504:$BA504,W3-1,0),X$8:$BA$8)*$C$72</f>
        <v>0</v>
      </c>
      <c r="X74" s="374">
        <f ca="1">-SUMPRODUCT(POWER((1+OFFSET('helper calculation'!X$4:$AZ4,X3-1,0)),-X$3:$AZ3-1+X3),Inputs!W$60:$AY60,OFFSET('helper calculation'!Y$504:$BA504,X3-1,0),Y$8:$BA$8)*$C$72</f>
        <v>0</v>
      </c>
      <c r="Y74" s="374">
        <f ca="1">-SUMPRODUCT(POWER((1+OFFSET('helper calculation'!Y$4:$AZ4,Y3-1,0)),-Y$3:$AZ3-1+Y3),Inputs!X$60:$AY60,OFFSET('helper calculation'!Z$504:$BA504,Y3-1,0),Z$8:$BA$8)*$C$72</f>
        <v>0</v>
      </c>
      <c r="Z74" s="374">
        <f ca="1">-SUMPRODUCT(POWER((1+OFFSET('helper calculation'!Z$4:$AZ4,Z3-1,0)),-Z$3:$AZ3-1+Z3),Inputs!Y$60:$AY60,OFFSET('helper calculation'!AA$504:$BA504,Z3-1,0),AA$8:$BA$8)*$C$72</f>
        <v>0</v>
      </c>
      <c r="AA74" s="374">
        <f ca="1">-SUMPRODUCT(POWER((1+OFFSET('helper calculation'!AA$4:$AZ4,AA3-1,0)),-AA$3:$AZ3-1+AA3),Inputs!Z$60:$AY60,OFFSET('helper calculation'!AB$504:$BA504,AA3-1,0),AB$8:$BA$8)*$C$72</f>
        <v>0</v>
      </c>
      <c r="AB74" s="374">
        <f ca="1">-SUMPRODUCT(POWER((1+OFFSET('helper calculation'!AB$4:$AZ4,AB3-1,0)),-AB$3:$AZ3-1+AB3),Inputs!AA$60:$AY60,OFFSET('helper calculation'!AC$504:$BA504,AB3-1,0),AC$8:$BA$8)*$C$72</f>
        <v>0</v>
      </c>
      <c r="AC74" s="374">
        <f ca="1">-SUMPRODUCT(POWER((1+OFFSET('helper calculation'!AC$4:$AZ4,AC3-1,0)),-AC$3:$AZ3-1+AC3),Inputs!AB$60:$AY60,OFFSET('helper calculation'!AD$504:$BA504,AC3-1,0),AD$8:$BA$8)*$C$72</f>
        <v>0</v>
      </c>
      <c r="AD74" s="374">
        <f ca="1">-SUMPRODUCT(POWER((1+OFFSET('helper calculation'!AD$4:$AZ4,AD3-1,0)),-AD$3:$AZ3-1+AD3),Inputs!AC$60:$AY60,OFFSET('helper calculation'!AE$504:$BA504,AD3-1,0),AE$8:$BA$8)*$C$72</f>
        <v>0</v>
      </c>
      <c r="AE74" s="374">
        <f ca="1">-SUMPRODUCT(POWER((1+OFFSET('helper calculation'!AE$4:$AZ4,AE3-1,0)),-AE$3:$AZ3-1+AE3),Inputs!AD$60:$AY60,OFFSET('helper calculation'!AF$504:$BA504,AE3-1,0),AF$8:$BA$8)*$C$72</f>
        <v>0</v>
      </c>
      <c r="AF74" s="374">
        <f ca="1">-SUMPRODUCT(POWER((1+OFFSET('helper calculation'!AF$4:$AZ4,AF3-1,0)),-AF$3:$AZ3-1+AF3),Inputs!AE$60:$AY60,OFFSET('helper calculation'!AG$504:$BA504,AF3-1,0),AG$8:$BA$8)*$C$72</f>
        <v>0</v>
      </c>
      <c r="AG74" s="374">
        <f ca="1">-SUMPRODUCT(POWER((1+OFFSET('helper calculation'!AG$4:$AZ4,AG3-1,0)),-AG$3:$AZ3-1+AG3),Inputs!AF$60:$AY60,OFFSET('helper calculation'!AH$504:$BA504,AG3-1,0),AH$8:$BA$8)*$C$72</f>
        <v>0</v>
      </c>
      <c r="AH74" s="374">
        <f ca="1">-SUMPRODUCT(POWER((1+OFFSET('helper calculation'!AH$4:$AZ4,AH3-1,0)),-AH$3:$AZ3-1+AH3),Inputs!AG$60:$AY60,OFFSET('helper calculation'!AI$504:$BA504,AH3-1,0),AI$8:$BA$8)*$C$72</f>
        <v>0</v>
      </c>
      <c r="AI74" s="374">
        <f ca="1">-SUMPRODUCT(POWER((1+OFFSET('helper calculation'!AI$4:$AZ4,AI3-1,0)),-AI$3:$AZ3-1+AI3),Inputs!AH$60:$AY60,OFFSET('helper calculation'!AJ$504:$BA504,AI3-1,0),AJ$8:$BA$8)*$C$72</f>
        <v>0</v>
      </c>
      <c r="AJ74" s="374">
        <f ca="1">-SUMPRODUCT(POWER((1+OFFSET('helper calculation'!AJ$4:$AZ4,AJ3-1,0)),-AJ$3:$AZ3-1+AJ3),Inputs!AI$60:$AY60,OFFSET('helper calculation'!AK$504:$BA504,AJ3-1,0),AK$8:$BA$8)*$C$72</f>
        <v>0</v>
      </c>
      <c r="AK74" s="374">
        <f ca="1">-SUMPRODUCT(POWER((1+OFFSET('helper calculation'!AK$4:$AZ4,AK3-1,0)),-AK$3:$AZ3-1+AK3),Inputs!AJ$60:$AY60,OFFSET('helper calculation'!AL$504:$BA504,AK3-1,0),AL$8:$BA$8)*$C$72</f>
        <v>0</v>
      </c>
      <c r="AL74" s="374">
        <f ca="1">-SUMPRODUCT(POWER((1+OFFSET('helper calculation'!AL$4:$AZ4,AL3-1,0)),-AL$3:$AZ3-1+AL3),Inputs!AK$60:$AY60,OFFSET('helper calculation'!AM$504:$BA504,AL3-1,0),AM$8:$BA$8)*$C$72</f>
        <v>0</v>
      </c>
      <c r="AM74" s="374">
        <f ca="1">-SUMPRODUCT(POWER((1+OFFSET('helper calculation'!AM$4:$AZ4,AM3-1,0)),-AM$3:$AZ3-1+AM3),Inputs!AL$60:$AY60,OFFSET('helper calculation'!AN$504:$BA504,AM3-1,0),AN$8:$BA$8)*$C$72</f>
        <v>0</v>
      </c>
      <c r="AN74" s="374">
        <f ca="1">-SUMPRODUCT(POWER((1+OFFSET('helper calculation'!AN$4:$AZ4,AN3-1,0)),-AN$3:$AZ3-1+AN3),Inputs!AM$60:$AY60,OFFSET('helper calculation'!AO$504:$BA504,AN3-1,0),AO$8:$BA$8)*$C$72</f>
        <v>0</v>
      </c>
      <c r="AO74" s="374">
        <f ca="1">-SUMPRODUCT(POWER((1+OFFSET('helper calculation'!AO$4:$AZ4,AO3-1,0)),-AO$3:$AZ3-1+AO3),Inputs!AN$60:$AY60,OFFSET('helper calculation'!AP$504:$BA504,AO3-1,0),AP$8:$BA$8)*$C$72</f>
        <v>0</v>
      </c>
      <c r="AP74" s="374">
        <f ca="1">-SUMPRODUCT(POWER((1+OFFSET('helper calculation'!AP$4:$AZ4,AP3-1,0)),-AP$3:$AZ3-1+AP3),Inputs!AO$60:$AY60,OFFSET('helper calculation'!AQ$504:$BA504,AP3-1,0),AQ$8:$BA$8)*$C$72</f>
        <v>0</v>
      </c>
      <c r="AQ74" s="374">
        <f ca="1">-SUMPRODUCT(POWER((1+OFFSET('helper calculation'!AQ$4:$AZ4,AQ3-1,0)),-AQ$3:$AZ3-1+AQ3),Inputs!AP$60:$AY60,OFFSET('helper calculation'!AR$504:$BA504,AQ3-1,0),AR$8:$BA$8)*$C$72</f>
        <v>0</v>
      </c>
      <c r="AR74" s="374">
        <f ca="1">-SUMPRODUCT(POWER((1+OFFSET('helper calculation'!AR$4:$AZ4,AR3-1,0)),-AR$3:$AZ3-1+AR3),Inputs!AQ$60:$AY60,OFFSET('helper calculation'!AS$504:$BA504,AR3-1,0),AS$8:$BA$8)*$C$72</f>
        <v>0</v>
      </c>
      <c r="AS74" s="374">
        <f ca="1">-SUMPRODUCT(POWER((1+OFFSET('helper calculation'!AS$4:$AZ4,AS3-1,0)),-AS$3:$AZ3-1+AS3),Inputs!AR$60:$AY60,OFFSET('helper calculation'!AT$504:$BA504,AS3-1,0),AT$8:$BA$8)*$C$72</f>
        <v>0</v>
      </c>
      <c r="AT74" s="374">
        <f ca="1">-SUMPRODUCT(POWER((1+OFFSET('helper calculation'!AT$4:$AZ4,AT3-1,0)),-AT$3:$AZ3-1+AT3),Inputs!AS$60:$AY60,OFFSET('helper calculation'!AU$504:$BA504,AT3-1,0),AU$8:$BA$8)*$C$72</f>
        <v>0</v>
      </c>
      <c r="AU74" s="374">
        <f ca="1">-SUMPRODUCT(POWER((1+OFFSET('helper calculation'!AU$4:$AZ4,AU3-1,0)),-AU$3:$AZ3-1+AU3),Inputs!AT$60:$AY60,OFFSET('helper calculation'!AV$504:$BA504,AU3-1,0),AV$8:$BA$8)*$C$72</f>
        <v>0</v>
      </c>
      <c r="AV74" s="374">
        <f ca="1">-SUMPRODUCT(POWER((1+OFFSET('helper calculation'!AV$4:$AZ4,AV3-1,0)),-AV$3:$AZ3-1+AV3),Inputs!AU$60:$AY60,OFFSET('helper calculation'!AW$504:$BA504,AV3-1,0),AW$8:$BA$8)*$C$72</f>
        <v>0</v>
      </c>
      <c r="AW74" s="374">
        <f ca="1">-SUMPRODUCT(POWER((1+OFFSET('helper calculation'!AW$4:$AZ4,AW3-1,0)),-AW$3:$AZ3-1+AW3),Inputs!AV$60:$AY60,OFFSET('helper calculation'!AX$504:$BA504,AW3-1,0),AX$8:$BA$8)*$C$72</f>
        <v>0</v>
      </c>
      <c r="AX74" s="374">
        <f ca="1">-SUMPRODUCT(POWER((1+OFFSET('helper calculation'!AX$4:$AZ4,AX3-1,0)),-AX$3:$AZ3-1+AX3),Inputs!AW$60:$AY60,OFFSET('helper calculation'!AY$504:$BA504,AX3-1,0),AY$8:$BA$8)*$C$72</f>
        <v>0</v>
      </c>
      <c r="AY74" s="374">
        <f ca="1">-SUMPRODUCT(POWER((1+OFFSET('helper calculation'!AY$4:$AZ4,AY3-1,0)),-AY$3:$AZ3-1+AY3),Inputs!AX$60:$AY60,OFFSET('helper calculation'!AZ$504:$BA504,AY3-1,0),AZ$8:$BA$8)*$C$72</f>
        <v>0</v>
      </c>
      <c r="AZ74" s="374">
        <f ca="1">-SUMPRODUCT(POWER((1+OFFSET('helper calculation'!AZ$4:$AZ4,AZ3-1,0)),-AZ$3:$AZ3-1+AZ3),Inputs!AY$60:$AY60,OFFSET('helper calculation'!BA$504:$BA504,AZ3-1,0),BA$8:$BA$8)*$C$72</f>
        <v>0</v>
      </c>
      <c r="BA74" s="374">
        <f ca="1">-SUMPRODUCT(POWER((1+OFFSET('helper calculation'!$AZ$4:BA4,BA3-1,0)),-$AZ$3:BA3-1+BA3),Inputs!$AY$60:AZ60,OFFSET('helper calculation'!$BA$504:BB504,BA3-1,0),$BA$8:BB$8)*$C$72</f>
        <v>0</v>
      </c>
    </row>
    <row r="75" spans="1:53">
      <c r="A75" s="459"/>
      <c r="B75" s="372" t="s">
        <v>498</v>
      </c>
      <c r="C75" s="373"/>
      <c r="D75" s="374">
        <f ca="1">SUMPRODUCT(POWER((1+OFFSET('helper calculation'!D$4:$AZ4,D3-1,0)),-D$3:$AZ3-1+D3),Inputs!C$53:$AY53,OFFSET('helper calculation'!E$504:$BA504,D3-1,0),E$8:$BA$8)*$C$72</f>
        <v>0</v>
      </c>
      <c r="E75" s="374">
        <f ca="1">SUMPRODUCT(POWER((1+OFFSET('helper calculation'!E$4:$AZ4,E3-1,0)),-E$3:$AZ3-1+E3),Inputs!D$53:$AY53,OFFSET('helper calculation'!F$504:$BA504,E3-1,0),F$8:$BA$8)*$C$72</f>
        <v>0</v>
      </c>
      <c r="F75" s="374">
        <f ca="1">SUMPRODUCT(POWER((1+OFFSET('helper calculation'!F$4:$AZ4,F3-1,0)),-F$3:$AZ3-1+F3),Inputs!E$53:$AY53,OFFSET('helper calculation'!G$504:$BA504,F3-1,0),G$8:$BA$8)*$C$72</f>
        <v>0</v>
      </c>
      <c r="G75" s="374">
        <f ca="1">SUMPRODUCT(POWER((1+OFFSET('helper calculation'!G$4:$AZ4,G3-1,0)),-G$3:$AZ3-1+G3),Inputs!F$53:$AY53,OFFSET('helper calculation'!H$504:$BA504,G3-1,0),H$8:$BA$8)*$C$72</f>
        <v>0</v>
      </c>
      <c r="H75" s="374">
        <f ca="1">SUMPRODUCT(POWER((1+OFFSET('helper calculation'!H$4:$AZ4,H3-1,0)),-H$3:$AZ3-1+H3),Inputs!G$53:$AY53,OFFSET('helper calculation'!I$504:$BA504,H3-1,0),I$8:$BA$8)*$C$72</f>
        <v>0</v>
      </c>
      <c r="I75" s="374">
        <f ca="1">SUMPRODUCT(POWER((1+OFFSET('helper calculation'!I$4:$AZ4,I3-1,0)),-I$3:$AZ3-1+I3),Inputs!H$53:$AY53,OFFSET('helper calculation'!J$504:$BA504,I3-1,0),J$8:$BA$8)*$C$72</f>
        <v>0</v>
      </c>
      <c r="J75" s="374">
        <f ca="1">SUMPRODUCT(POWER((1+OFFSET('helper calculation'!J$4:$AZ4,J3-1,0)),-J$3:$AZ3-1+J3),Inputs!I$53:$AY53,OFFSET('helper calculation'!K$504:$BA504,J3-1,0),K$8:$BA$8)*$C$72</f>
        <v>0</v>
      </c>
      <c r="K75" s="374">
        <f ca="1">SUMPRODUCT(POWER((1+OFFSET('helper calculation'!K$4:$AZ4,K3-1,0)),-K$3:$AZ3-1+K3),Inputs!J$53:$AY53,OFFSET('helper calculation'!L$504:$BA504,K3-1,0),L$8:$BA$8)*$C$72</f>
        <v>0</v>
      </c>
      <c r="L75" s="374">
        <f ca="1">SUMPRODUCT(POWER((1+OFFSET('helper calculation'!L$4:$AZ4,L3-1,0)),-L$3:$AZ3-1+L3),Inputs!K$53:$AY53,OFFSET('helper calculation'!M$504:$BA504,L3-1,0),M$8:$BA$8)*$C$72</f>
        <v>0</v>
      </c>
      <c r="M75" s="374">
        <f ca="1">SUMPRODUCT(POWER((1+OFFSET('helper calculation'!M$4:$AZ4,M3-1,0)),-M$3:$AZ3-1+M3),Inputs!L$53:$AY53,OFFSET('helper calculation'!N$504:$BA504,M3-1,0),N$8:$BA$8)*$C$72</f>
        <v>0</v>
      </c>
      <c r="N75" s="374">
        <f ca="1">SUMPRODUCT(POWER((1+OFFSET('helper calculation'!N$4:$AZ4,N3-1,0)),-N$3:$AZ3-1+N3),Inputs!M$53:$AY53,OFFSET('helper calculation'!O$504:$BA504,N3-1,0),O$8:$BA$8)*$C$72</f>
        <v>0</v>
      </c>
      <c r="O75" s="374">
        <f ca="1">SUMPRODUCT(POWER((1+OFFSET('helper calculation'!O$4:$AZ4,O3-1,0)),-O$3:$AZ3-1+O3),Inputs!N$53:$AY53,OFFSET('helper calculation'!P$504:$BA504,O3-1,0),P$8:$BA$8)*$C$72</f>
        <v>0</v>
      </c>
      <c r="P75" s="374">
        <f ca="1">SUMPRODUCT(POWER((1+OFFSET('helper calculation'!P$4:$AZ4,P3-1,0)),-P$3:$AZ3-1+P3),Inputs!O$53:$AY53,OFFSET('helper calculation'!Q$504:$BA504,P3-1,0),Q$8:$BA$8)*$C$72</f>
        <v>0</v>
      </c>
      <c r="Q75" s="374">
        <f ca="1">SUMPRODUCT(POWER((1+OFFSET('helper calculation'!Q$4:$AZ4,Q3-1,0)),-Q$3:$AZ3-1+Q3),Inputs!P$53:$AY53,OFFSET('helper calculation'!R$504:$BA504,Q3-1,0),R$8:$BA$8)*$C$72</f>
        <v>0</v>
      </c>
      <c r="R75" s="374">
        <f ca="1">SUMPRODUCT(POWER((1+OFFSET('helper calculation'!R$4:$AZ4,R3-1,0)),-R$3:$AZ3-1+R3),Inputs!Q$53:$AY53,OFFSET('helper calculation'!S$504:$BA504,R3-1,0),S$8:$BA$8)*$C$72</f>
        <v>0</v>
      </c>
      <c r="S75" s="374">
        <f ca="1">SUMPRODUCT(POWER((1+OFFSET('helper calculation'!S$4:$AZ4,S3-1,0)),-S$3:$AZ3-1+S3),Inputs!R$53:$AY53,OFFSET('helper calculation'!T$504:$BA504,S3-1,0),T$8:$BA$8)*$C$72</f>
        <v>0</v>
      </c>
      <c r="T75" s="374">
        <f ca="1">SUMPRODUCT(POWER((1+OFFSET('helper calculation'!T$4:$AZ4,T3-1,0)),-T$3:$AZ3-1+T3),Inputs!S$53:$AY53,OFFSET('helper calculation'!U$504:$BA504,T3-1,0),U$8:$BA$8)*$C$72</f>
        <v>0</v>
      </c>
      <c r="U75" s="374">
        <f ca="1">SUMPRODUCT(POWER((1+OFFSET('helper calculation'!U$4:$AZ4,U3-1,0)),-U$3:$AZ3-1+U3),Inputs!T$53:$AY53,OFFSET('helper calculation'!V$504:$BA504,U3-1,0),V$8:$BA$8)*$C$72</f>
        <v>0</v>
      </c>
      <c r="V75" s="374">
        <f ca="1">SUMPRODUCT(POWER((1+OFFSET('helper calculation'!V$4:$AZ4,V3-1,0)),-V$3:$AZ3-1+V3),Inputs!U$53:$AY53,OFFSET('helper calculation'!W$504:$BA504,V3-1,0),W$8:$BA$8)*$C$72</f>
        <v>0</v>
      </c>
      <c r="W75" s="374">
        <f ca="1">SUMPRODUCT(POWER((1+OFFSET('helper calculation'!W$4:$AZ4,W3-1,0)),-W$3:$AZ3-1+W3),Inputs!V$53:$AY53,OFFSET('helper calculation'!X$504:$BA504,W3-1,0),X$8:$BA$8)*$C$72</f>
        <v>0</v>
      </c>
      <c r="X75" s="374">
        <f ca="1">SUMPRODUCT(POWER((1+OFFSET('helper calculation'!X$4:$AZ4,X3-1,0)),-X$3:$AZ3-1+X3),Inputs!W$53:$AY53,OFFSET('helper calculation'!Y$504:$BA504,X3-1,0),Y$8:$BA$8)*$C$72</f>
        <v>0</v>
      </c>
      <c r="Y75" s="374">
        <f ca="1">SUMPRODUCT(POWER((1+OFFSET('helper calculation'!Y$4:$AZ4,Y3-1,0)),-Y$3:$AZ3-1+Y3),Inputs!X$53:$AY53,OFFSET('helper calculation'!Z$504:$BA504,Y3-1,0),Z$8:$BA$8)*$C$72</f>
        <v>0</v>
      </c>
      <c r="Z75" s="374">
        <f ca="1">SUMPRODUCT(POWER((1+OFFSET('helper calculation'!Z$4:$AZ4,Z3-1,0)),-Z$3:$AZ3-1+Z3),Inputs!Y$53:$AY53,OFFSET('helper calculation'!AA$504:$BA504,Z3-1,0),AA$8:$BA$8)*$C$72</f>
        <v>0</v>
      </c>
      <c r="AA75" s="374">
        <f ca="1">SUMPRODUCT(POWER((1+OFFSET('helper calculation'!AA$4:$AZ4,AA3-1,0)),-AA$3:$AZ3-1+AA3),Inputs!Z$53:$AY53,OFFSET('helper calculation'!AB$504:$BA504,AA3-1,0),AB$8:$BA$8)*$C$72</f>
        <v>0</v>
      </c>
      <c r="AB75" s="374">
        <f ca="1">SUMPRODUCT(POWER((1+OFFSET('helper calculation'!AB$4:$AZ4,AB3-1,0)),-AB$3:$AZ3-1+AB3),Inputs!AA$53:$AY53,OFFSET('helper calculation'!AC$504:$BA504,AB3-1,0),AC$8:$BA$8)*$C$72</f>
        <v>0</v>
      </c>
      <c r="AC75" s="374">
        <f ca="1">SUMPRODUCT(POWER((1+OFFSET('helper calculation'!AC$4:$AZ4,AC3-1,0)),-AC$3:$AZ3-1+AC3),Inputs!AB$53:$AY53,OFFSET('helper calculation'!AD$504:$BA504,AC3-1,0),AD$8:$BA$8)*$C$72</f>
        <v>0</v>
      </c>
      <c r="AD75" s="374">
        <f ca="1">SUMPRODUCT(POWER((1+OFFSET('helper calculation'!AD$4:$AZ4,AD3-1,0)),-AD$3:$AZ3-1+AD3),Inputs!AC$53:$AY53,OFFSET('helper calculation'!AE$504:$BA504,AD3-1,0),AE$8:$BA$8)*$C$72</f>
        <v>0</v>
      </c>
      <c r="AE75" s="374">
        <f ca="1">SUMPRODUCT(POWER((1+OFFSET('helper calculation'!AE$4:$AZ4,AE3-1,0)),-AE$3:$AZ3-1+AE3),Inputs!AD$53:$AY53,OFFSET('helper calculation'!AF$504:$BA504,AE3-1,0),AF$8:$BA$8)*$C$72</f>
        <v>0</v>
      </c>
      <c r="AF75" s="374">
        <f ca="1">SUMPRODUCT(POWER((1+OFFSET('helper calculation'!AF$4:$AZ4,AF3-1,0)),-AF$3:$AZ3-1+AF3),Inputs!AE$53:$AY53,OFFSET('helper calculation'!AG$504:$BA504,AF3-1,0),AG$8:$BA$8)*$C$72</f>
        <v>0</v>
      </c>
      <c r="AG75" s="374">
        <f ca="1">SUMPRODUCT(POWER((1+OFFSET('helper calculation'!AG$4:$AZ4,AG3-1,0)),-AG$3:$AZ3-1+AG3),Inputs!AF$53:$AY53,OFFSET('helper calculation'!AH$504:$BA504,AG3-1,0),AH$8:$BA$8)*$C$72</f>
        <v>0</v>
      </c>
      <c r="AH75" s="374">
        <f ca="1">SUMPRODUCT(POWER((1+OFFSET('helper calculation'!AH$4:$AZ4,AH3-1,0)),-AH$3:$AZ3-1+AH3),Inputs!AG$53:$AY53,OFFSET('helper calculation'!AI$504:$BA504,AH3-1,0),AI$8:$BA$8)*$C$72</f>
        <v>0</v>
      </c>
      <c r="AI75" s="374">
        <f ca="1">SUMPRODUCT(POWER((1+OFFSET('helper calculation'!AI$4:$AZ4,AI3-1,0)),-AI$3:$AZ3-1+AI3),Inputs!AH$53:$AY53,OFFSET('helper calculation'!AJ$504:$BA504,AI3-1,0),AJ$8:$BA$8)*$C$72</f>
        <v>0</v>
      </c>
      <c r="AJ75" s="374">
        <f ca="1">SUMPRODUCT(POWER((1+OFFSET('helper calculation'!AJ$4:$AZ4,AJ3-1,0)),-AJ$3:$AZ3-1+AJ3),Inputs!AI$53:$AY53,OFFSET('helper calculation'!AK$504:$BA504,AJ3-1,0),AK$8:$BA$8)*$C$72</f>
        <v>0</v>
      </c>
      <c r="AK75" s="374">
        <f ca="1">SUMPRODUCT(POWER((1+OFFSET('helper calculation'!AK$4:$AZ4,AK3-1,0)),-AK$3:$AZ3-1+AK3),Inputs!AJ$53:$AY53,OFFSET('helper calculation'!AL$504:$BA504,AK3-1,0),AL$8:$BA$8)*$C$72</f>
        <v>0</v>
      </c>
      <c r="AL75" s="374">
        <f ca="1">SUMPRODUCT(POWER((1+OFFSET('helper calculation'!AL$4:$AZ4,AL3-1,0)),-AL$3:$AZ3-1+AL3),Inputs!AK$53:$AY53,OFFSET('helper calculation'!AM$504:$BA504,AL3-1,0),AM$8:$BA$8)*$C$72</f>
        <v>0</v>
      </c>
      <c r="AM75" s="374">
        <f ca="1">SUMPRODUCT(POWER((1+OFFSET('helper calculation'!AM$4:$AZ4,AM3-1,0)),-AM$3:$AZ3-1+AM3),Inputs!AL$53:$AY53,OFFSET('helper calculation'!AN$504:$BA504,AM3-1,0),AN$8:$BA$8)*$C$72</f>
        <v>0</v>
      </c>
      <c r="AN75" s="374">
        <f ca="1">SUMPRODUCT(POWER((1+OFFSET('helper calculation'!AN$4:$AZ4,AN3-1,0)),-AN$3:$AZ3-1+AN3),Inputs!AM$53:$AY53,OFFSET('helper calculation'!AO$504:$BA504,AN3-1,0),AO$8:$BA$8)*$C$72</f>
        <v>0</v>
      </c>
      <c r="AO75" s="374">
        <f ca="1">SUMPRODUCT(POWER((1+OFFSET('helper calculation'!AO$4:$AZ4,AO3-1,0)),-AO$3:$AZ3-1+AO3),Inputs!AN$53:$AY53,OFFSET('helper calculation'!AP$504:$BA504,AO3-1,0),AP$8:$BA$8)*$C$72</f>
        <v>0</v>
      </c>
      <c r="AP75" s="374">
        <f ca="1">SUMPRODUCT(POWER((1+OFFSET('helper calculation'!AP$4:$AZ4,AP3-1,0)),-AP$3:$AZ3-1+AP3),Inputs!AO$53:$AY53,OFFSET('helper calculation'!AQ$504:$BA504,AP3-1,0),AQ$8:$BA$8)*$C$72</f>
        <v>0</v>
      </c>
      <c r="AQ75" s="374">
        <f ca="1">SUMPRODUCT(POWER((1+OFFSET('helper calculation'!AQ$4:$AZ4,AQ3-1,0)),-AQ$3:$AZ3-1+AQ3),Inputs!AP$53:$AY53,OFFSET('helper calculation'!AR$504:$BA504,AQ3-1,0),AR$8:$BA$8)*$C$72</f>
        <v>0</v>
      </c>
      <c r="AR75" s="374">
        <f ca="1">SUMPRODUCT(POWER((1+OFFSET('helper calculation'!AR$4:$AZ4,AR3-1,0)),-AR$3:$AZ3-1+AR3),Inputs!AQ$53:$AY53,OFFSET('helper calculation'!AS$504:$BA504,AR3-1,0),AS$8:$BA$8)*$C$72</f>
        <v>0</v>
      </c>
      <c r="AS75" s="374">
        <f ca="1">SUMPRODUCT(POWER((1+OFFSET('helper calculation'!AS$4:$AZ4,AS3-1,0)),-AS$3:$AZ3-1+AS3),Inputs!AR$53:$AY53,OFFSET('helper calculation'!AT$504:$BA504,AS3-1,0),AT$8:$BA$8)*$C$72</f>
        <v>0</v>
      </c>
      <c r="AT75" s="374">
        <f ca="1">SUMPRODUCT(POWER((1+OFFSET('helper calculation'!AT$4:$AZ4,AT3-1,0)),-AT$3:$AZ3-1+AT3),Inputs!AS$53:$AY53,OFFSET('helper calculation'!AU$504:$BA504,AT3-1,0),AU$8:$BA$8)*$C$72</f>
        <v>0</v>
      </c>
      <c r="AU75" s="374">
        <f ca="1">SUMPRODUCT(POWER((1+OFFSET('helper calculation'!AU$4:$AZ4,AU3-1,0)),-AU$3:$AZ3-1+AU3),Inputs!AT$53:$AY53,OFFSET('helper calculation'!AV$504:$BA504,AU3-1,0),AV$8:$BA$8)*$C$72</f>
        <v>0</v>
      </c>
      <c r="AV75" s="374">
        <f ca="1">SUMPRODUCT(POWER((1+OFFSET('helper calculation'!AV$4:$AZ4,AV3-1,0)),-AV$3:$AZ3-1+AV3),Inputs!AU$53:$AY53,OFFSET('helper calculation'!AW$504:$BA504,AV3-1,0),AW$8:$BA$8)*$C$72</f>
        <v>0</v>
      </c>
      <c r="AW75" s="374">
        <f ca="1">SUMPRODUCT(POWER((1+OFFSET('helper calculation'!AW$4:$AZ4,AW3-1,0)),-AW$3:$AZ3-1+AW3),Inputs!AV$53:$AY53,OFFSET('helper calculation'!AX$504:$BA504,AW3-1,0),AX$8:$BA$8)*$C$72</f>
        <v>0</v>
      </c>
      <c r="AX75" s="374">
        <f ca="1">SUMPRODUCT(POWER((1+OFFSET('helper calculation'!AX$4:$AZ4,AX3-1,0)),-AX$3:$AZ3-1+AX3),Inputs!AW$53:$AY53,OFFSET('helper calculation'!AY$504:$BA504,AX3-1,0),AY$8:$BA$8)*$C$72</f>
        <v>0</v>
      </c>
      <c r="AY75" s="374">
        <f ca="1">SUMPRODUCT(POWER((1+OFFSET('helper calculation'!AY$4:$AZ4,AY3-1,0)),-AY$3:$AZ3-1+AY3),Inputs!AX$53:$AY53,OFFSET('helper calculation'!AZ$504:$BA504,AY3-1,0),AZ$8:$BA$8)*$C$72</f>
        <v>0</v>
      </c>
      <c r="AZ75" s="374">
        <f ca="1">SUMPRODUCT(POWER((1+OFFSET('helper calculation'!AZ$4:$AZ4,AZ3-1,0)),-AZ$3:$AZ3-1+AZ3),Inputs!AY$53:$AY53,OFFSET('helper calculation'!BA$504:$BA504,AZ3-1,0),BA$8:$BA$8)*$C$72</f>
        <v>0</v>
      </c>
      <c r="BA75" s="374">
        <f ca="1">SUMPRODUCT(POWER((1+OFFSET('helper calculation'!$AZ$4:BA4,BA3-1,0)),-$AZ$3:BA3-1+BA3),Inputs!$AY$53:AZ53,OFFSET('helper calculation'!$BA$504:BB504,BA3-1,0),$BA$8:BB$8)*$C$72</f>
        <v>0</v>
      </c>
    </row>
    <row r="76" spans="1:53">
      <c r="A76" s="459"/>
      <c r="B76" s="372" t="s">
        <v>461</v>
      </c>
      <c r="C76" s="373"/>
      <c r="D76" s="374">
        <f t="shared" ref="D76:AI76" ca="1" si="39">-directVC(D75,D$5,Result_in_ER_Rate,Partner_Direct_VC_Rate)</f>
        <v>0</v>
      </c>
      <c r="E76" s="374">
        <f t="shared" ca="1" si="39"/>
        <v>0</v>
      </c>
      <c r="F76" s="374">
        <f t="shared" ca="1" si="39"/>
        <v>0</v>
      </c>
      <c r="G76" s="374">
        <f t="shared" ca="1" si="39"/>
        <v>0</v>
      </c>
      <c r="H76" s="374">
        <f t="shared" ca="1" si="39"/>
        <v>0</v>
      </c>
      <c r="I76" s="374">
        <f t="shared" ca="1" si="39"/>
        <v>0</v>
      </c>
      <c r="J76" s="374">
        <f t="shared" ca="1" si="39"/>
        <v>0</v>
      </c>
      <c r="K76" s="374">
        <f t="shared" ca="1" si="39"/>
        <v>0</v>
      </c>
      <c r="L76" s="374">
        <f t="shared" ca="1" si="39"/>
        <v>0</v>
      </c>
      <c r="M76" s="374">
        <f t="shared" ca="1" si="39"/>
        <v>0</v>
      </c>
      <c r="N76" s="374">
        <f t="shared" ca="1" si="39"/>
        <v>0</v>
      </c>
      <c r="O76" s="374">
        <f t="shared" ca="1" si="39"/>
        <v>0</v>
      </c>
      <c r="P76" s="374">
        <f t="shared" ca="1" si="39"/>
        <v>0</v>
      </c>
      <c r="Q76" s="374">
        <f t="shared" ca="1" si="39"/>
        <v>0</v>
      </c>
      <c r="R76" s="374">
        <f t="shared" ca="1" si="39"/>
        <v>0</v>
      </c>
      <c r="S76" s="374">
        <f t="shared" ca="1" si="39"/>
        <v>0</v>
      </c>
      <c r="T76" s="374">
        <f t="shared" ca="1" si="39"/>
        <v>0</v>
      </c>
      <c r="U76" s="374">
        <f t="shared" ca="1" si="39"/>
        <v>0</v>
      </c>
      <c r="V76" s="374">
        <f t="shared" ca="1" si="39"/>
        <v>0</v>
      </c>
      <c r="W76" s="374">
        <f t="shared" ca="1" si="39"/>
        <v>0</v>
      </c>
      <c r="X76" s="374">
        <f t="shared" ca="1" si="39"/>
        <v>0</v>
      </c>
      <c r="Y76" s="374">
        <f t="shared" ca="1" si="39"/>
        <v>0</v>
      </c>
      <c r="Z76" s="374">
        <f t="shared" ca="1" si="39"/>
        <v>0</v>
      </c>
      <c r="AA76" s="374">
        <f t="shared" ca="1" si="39"/>
        <v>0</v>
      </c>
      <c r="AB76" s="374">
        <f t="shared" ca="1" si="39"/>
        <v>0</v>
      </c>
      <c r="AC76" s="374">
        <f t="shared" ca="1" si="39"/>
        <v>0</v>
      </c>
      <c r="AD76" s="374">
        <f t="shared" ca="1" si="39"/>
        <v>0</v>
      </c>
      <c r="AE76" s="374">
        <f t="shared" ca="1" si="39"/>
        <v>0</v>
      </c>
      <c r="AF76" s="374">
        <f t="shared" ca="1" si="39"/>
        <v>0</v>
      </c>
      <c r="AG76" s="374">
        <f t="shared" ca="1" si="39"/>
        <v>0</v>
      </c>
      <c r="AH76" s="374">
        <f t="shared" ca="1" si="39"/>
        <v>0</v>
      </c>
      <c r="AI76" s="374">
        <f t="shared" ca="1" si="39"/>
        <v>0</v>
      </c>
      <c r="AJ76" s="374">
        <f t="shared" ref="AJ76:BA76" ca="1" si="40">-directVC(AJ75,AJ$5,Result_in_ER_Rate,Partner_Direct_VC_Rate)</f>
        <v>0</v>
      </c>
      <c r="AK76" s="374">
        <f t="shared" ca="1" si="40"/>
        <v>0</v>
      </c>
      <c r="AL76" s="374">
        <f t="shared" ca="1" si="40"/>
        <v>0</v>
      </c>
      <c r="AM76" s="374">
        <f t="shared" ca="1" si="40"/>
        <v>0</v>
      </c>
      <c r="AN76" s="374">
        <f t="shared" ca="1" si="40"/>
        <v>0</v>
      </c>
      <c r="AO76" s="374">
        <f t="shared" ca="1" si="40"/>
        <v>0</v>
      </c>
      <c r="AP76" s="374">
        <f t="shared" ca="1" si="40"/>
        <v>0</v>
      </c>
      <c r="AQ76" s="374">
        <f t="shared" ca="1" si="40"/>
        <v>0</v>
      </c>
      <c r="AR76" s="374">
        <f t="shared" ca="1" si="40"/>
        <v>0</v>
      </c>
      <c r="AS76" s="374">
        <f t="shared" ca="1" si="40"/>
        <v>0</v>
      </c>
      <c r="AT76" s="374">
        <f t="shared" ca="1" si="40"/>
        <v>0</v>
      </c>
      <c r="AU76" s="374">
        <f t="shared" ca="1" si="40"/>
        <v>0</v>
      </c>
      <c r="AV76" s="374">
        <f t="shared" ca="1" si="40"/>
        <v>0</v>
      </c>
      <c r="AW76" s="374">
        <f t="shared" ca="1" si="40"/>
        <v>0</v>
      </c>
      <c r="AX76" s="374">
        <f t="shared" ca="1" si="40"/>
        <v>0</v>
      </c>
      <c r="AY76" s="374">
        <f t="shared" ca="1" si="40"/>
        <v>0</v>
      </c>
      <c r="AZ76" s="374">
        <f t="shared" ca="1" si="40"/>
        <v>0</v>
      </c>
      <c r="BA76" s="374">
        <f t="shared" ca="1" si="40"/>
        <v>0</v>
      </c>
    </row>
    <row r="77" spans="1:53">
      <c r="A77" s="459"/>
      <c r="B77" s="372" t="s">
        <v>462</v>
      </c>
      <c r="C77" s="373"/>
      <c r="D77" s="374">
        <f t="shared" ref="D77:AI77" ca="1" si="41">-deferredVC(D75,D$5,Result_in_ER_Rate,Partner_Deffered_VC_Rate)</f>
        <v>0</v>
      </c>
      <c r="E77" s="374">
        <f t="shared" ca="1" si="41"/>
        <v>0</v>
      </c>
      <c r="F77" s="374">
        <f t="shared" ca="1" si="41"/>
        <v>0</v>
      </c>
      <c r="G77" s="374">
        <f t="shared" ca="1" si="41"/>
        <v>0</v>
      </c>
      <c r="H77" s="374">
        <f t="shared" ca="1" si="41"/>
        <v>0</v>
      </c>
      <c r="I77" s="374">
        <f t="shared" ca="1" si="41"/>
        <v>0</v>
      </c>
      <c r="J77" s="374">
        <f t="shared" ca="1" si="41"/>
        <v>0</v>
      </c>
      <c r="K77" s="374">
        <f t="shared" ca="1" si="41"/>
        <v>0</v>
      </c>
      <c r="L77" s="374">
        <f t="shared" ca="1" si="41"/>
        <v>0</v>
      </c>
      <c r="M77" s="374">
        <f t="shared" ca="1" si="41"/>
        <v>0</v>
      </c>
      <c r="N77" s="374">
        <f t="shared" ca="1" si="41"/>
        <v>0</v>
      </c>
      <c r="O77" s="374">
        <f t="shared" ca="1" si="41"/>
        <v>0</v>
      </c>
      <c r="P77" s="374">
        <f t="shared" ca="1" si="41"/>
        <v>0</v>
      </c>
      <c r="Q77" s="374">
        <f t="shared" ca="1" si="41"/>
        <v>0</v>
      </c>
      <c r="R77" s="374">
        <f t="shared" ca="1" si="41"/>
        <v>0</v>
      </c>
      <c r="S77" s="374">
        <f t="shared" ca="1" si="41"/>
        <v>0</v>
      </c>
      <c r="T77" s="374">
        <f t="shared" ca="1" si="41"/>
        <v>0</v>
      </c>
      <c r="U77" s="374">
        <f t="shared" ca="1" si="41"/>
        <v>0</v>
      </c>
      <c r="V77" s="374">
        <f t="shared" ca="1" si="41"/>
        <v>0</v>
      </c>
      <c r="W77" s="374">
        <f t="shared" ca="1" si="41"/>
        <v>0</v>
      </c>
      <c r="X77" s="374">
        <f t="shared" ca="1" si="41"/>
        <v>0</v>
      </c>
      <c r="Y77" s="374">
        <f t="shared" ca="1" si="41"/>
        <v>0</v>
      </c>
      <c r="Z77" s="374">
        <f t="shared" ca="1" si="41"/>
        <v>0</v>
      </c>
      <c r="AA77" s="374">
        <f t="shared" ca="1" si="41"/>
        <v>0</v>
      </c>
      <c r="AB77" s="374">
        <f t="shared" ca="1" si="41"/>
        <v>0</v>
      </c>
      <c r="AC77" s="374">
        <f t="shared" ca="1" si="41"/>
        <v>0</v>
      </c>
      <c r="AD77" s="374">
        <f t="shared" ca="1" si="41"/>
        <v>0</v>
      </c>
      <c r="AE77" s="374">
        <f t="shared" ca="1" si="41"/>
        <v>0</v>
      </c>
      <c r="AF77" s="374">
        <f t="shared" ca="1" si="41"/>
        <v>0</v>
      </c>
      <c r="AG77" s="374">
        <f t="shared" ca="1" si="41"/>
        <v>0</v>
      </c>
      <c r="AH77" s="374">
        <f t="shared" ca="1" si="41"/>
        <v>0</v>
      </c>
      <c r="AI77" s="374">
        <f t="shared" ca="1" si="41"/>
        <v>0</v>
      </c>
      <c r="AJ77" s="374">
        <f t="shared" ref="AJ77:BA77" ca="1" si="42">-deferredVC(AJ75,AJ$5,Result_in_ER_Rate,Partner_Deffered_VC_Rate)</f>
        <v>0</v>
      </c>
      <c r="AK77" s="374">
        <f t="shared" ca="1" si="42"/>
        <v>0</v>
      </c>
      <c r="AL77" s="374">
        <f t="shared" ca="1" si="42"/>
        <v>0</v>
      </c>
      <c r="AM77" s="374">
        <f t="shared" ca="1" si="42"/>
        <v>0</v>
      </c>
      <c r="AN77" s="374">
        <f t="shared" ca="1" si="42"/>
        <v>0</v>
      </c>
      <c r="AO77" s="374">
        <f t="shared" ca="1" si="42"/>
        <v>0</v>
      </c>
      <c r="AP77" s="374">
        <f t="shared" ca="1" si="42"/>
        <v>0</v>
      </c>
      <c r="AQ77" s="374">
        <f t="shared" ca="1" si="42"/>
        <v>0</v>
      </c>
      <c r="AR77" s="374">
        <f t="shared" ca="1" si="42"/>
        <v>0</v>
      </c>
      <c r="AS77" s="374">
        <f t="shared" ca="1" si="42"/>
        <v>0</v>
      </c>
      <c r="AT77" s="374">
        <f t="shared" ca="1" si="42"/>
        <v>0</v>
      </c>
      <c r="AU77" s="374">
        <f t="shared" ca="1" si="42"/>
        <v>0</v>
      </c>
      <c r="AV77" s="374">
        <f t="shared" ca="1" si="42"/>
        <v>0</v>
      </c>
      <c r="AW77" s="374">
        <f t="shared" ca="1" si="42"/>
        <v>0</v>
      </c>
      <c r="AX77" s="374">
        <f t="shared" ca="1" si="42"/>
        <v>0</v>
      </c>
      <c r="AY77" s="374">
        <f t="shared" ca="1" si="42"/>
        <v>0</v>
      </c>
      <c r="AZ77" s="374">
        <f t="shared" ca="1" si="42"/>
        <v>0</v>
      </c>
      <c r="BA77" s="374">
        <f t="shared" ca="1" si="42"/>
        <v>0</v>
      </c>
    </row>
    <row r="78" spans="1:53">
      <c r="A78" s="459"/>
      <c r="B78" s="372" t="s">
        <v>463</v>
      </c>
      <c r="C78" s="373"/>
      <c r="D78" s="374">
        <f ca="1">-equalizationreserve(D75,D$5,Inputs!C$57,Partner_Deffered_VC_Rate)</f>
        <v>0</v>
      </c>
      <c r="E78" s="374">
        <f ca="1">-equalizationreserve(E75,E$5,Inputs!D$57,Partner_Deffered_VC_Rate)</f>
        <v>0</v>
      </c>
      <c r="F78" s="374">
        <f ca="1">-equalizationreserve(F75,F$5,Inputs!E$57,Partner_Deffered_VC_Rate)</f>
        <v>0</v>
      </c>
      <c r="G78" s="374">
        <f ca="1">-equalizationreserve(G75,G$5,Inputs!F$57,Partner_Deffered_VC_Rate)</f>
        <v>0</v>
      </c>
      <c r="H78" s="374">
        <f ca="1">-equalizationreserve(H75,H$5,Inputs!G$57,Partner_Deffered_VC_Rate)</f>
        <v>0</v>
      </c>
      <c r="I78" s="374">
        <f ca="1">-equalizationreserve(I75,I$5,Inputs!H$57,Partner_Deffered_VC_Rate)</f>
        <v>0</v>
      </c>
      <c r="J78" s="374">
        <f ca="1">-equalizationreserve(J75,J$5,Inputs!I$57,Partner_Deffered_VC_Rate)</f>
        <v>0</v>
      </c>
      <c r="K78" s="374">
        <f ca="1">-equalizationreserve(K75,K$5,Inputs!J$57,Partner_Deffered_VC_Rate)</f>
        <v>0</v>
      </c>
      <c r="L78" s="374">
        <f ca="1">-equalizationreserve(L75,L$5,Inputs!K$57,Partner_Deffered_VC_Rate)</f>
        <v>0</v>
      </c>
      <c r="M78" s="374">
        <f ca="1">-equalizationreserve(M75,M$5,Inputs!L$57,Partner_Deffered_VC_Rate)</f>
        <v>0</v>
      </c>
      <c r="N78" s="374">
        <f ca="1">-equalizationreserve(N75,N$5,Inputs!M$57,Partner_Deffered_VC_Rate)</f>
        <v>0</v>
      </c>
      <c r="O78" s="374">
        <f ca="1">-equalizationreserve(O75,O$5,Inputs!N$57,Partner_Deffered_VC_Rate)</f>
        <v>0</v>
      </c>
      <c r="P78" s="374">
        <f ca="1">-equalizationreserve(P75,P$5,Inputs!O$57,Partner_Deffered_VC_Rate)</f>
        <v>0</v>
      </c>
      <c r="Q78" s="374">
        <f ca="1">-equalizationreserve(Q75,Q$5,Inputs!P$57,Partner_Deffered_VC_Rate)</f>
        <v>0</v>
      </c>
      <c r="R78" s="374">
        <f ca="1">-equalizationreserve(R75,R$5,Inputs!Q$57,Partner_Deffered_VC_Rate)</f>
        <v>0</v>
      </c>
      <c r="S78" s="374">
        <f ca="1">-equalizationreserve(S75,S$5,Inputs!R$57,Partner_Deffered_VC_Rate)</f>
        <v>0</v>
      </c>
      <c r="T78" s="374">
        <f ca="1">-equalizationreserve(T75,T$5,Inputs!S$57,Partner_Deffered_VC_Rate)</f>
        <v>0</v>
      </c>
      <c r="U78" s="374">
        <f ca="1">-equalizationreserve(U75,U$5,Inputs!T$57,Partner_Deffered_VC_Rate)</f>
        <v>0</v>
      </c>
      <c r="V78" s="374">
        <f ca="1">-equalizationreserve(V75,V$5,Inputs!U$57,Partner_Deffered_VC_Rate)</f>
        <v>0</v>
      </c>
      <c r="W78" s="374">
        <f ca="1">-equalizationreserve(W75,W$5,Inputs!V$57,Partner_Deffered_VC_Rate)</f>
        <v>0</v>
      </c>
      <c r="X78" s="374">
        <f ca="1">-equalizationreserve(X75,X$5,Inputs!W$57,Partner_Deffered_VC_Rate)</f>
        <v>0</v>
      </c>
      <c r="Y78" s="374">
        <f ca="1">-equalizationreserve(Y75,Y$5,Inputs!X$57,Partner_Deffered_VC_Rate)</f>
        <v>0</v>
      </c>
      <c r="Z78" s="374">
        <f ca="1">-equalizationreserve(Z75,Z$5,Inputs!Y$57,Partner_Deffered_VC_Rate)</f>
        <v>0</v>
      </c>
      <c r="AA78" s="374">
        <f ca="1">-equalizationreserve(AA75,AA$5,Inputs!Z$57,Partner_Deffered_VC_Rate)</f>
        <v>0</v>
      </c>
      <c r="AB78" s="374">
        <f ca="1">-equalizationreserve(AB75,AB$5,Inputs!AA$57,Partner_Deffered_VC_Rate)</f>
        <v>0</v>
      </c>
      <c r="AC78" s="374">
        <f ca="1">-equalizationreserve(AC75,AC$5,Inputs!AB$57,Partner_Deffered_VC_Rate)</f>
        <v>0</v>
      </c>
      <c r="AD78" s="374">
        <f ca="1">-equalizationreserve(AD75,AD$5,Inputs!AC$57,Partner_Deffered_VC_Rate)</f>
        <v>0</v>
      </c>
      <c r="AE78" s="374">
        <f ca="1">-equalizationreserve(AE75,AE$5,Inputs!AD$57,Partner_Deffered_VC_Rate)</f>
        <v>0</v>
      </c>
      <c r="AF78" s="374">
        <f ca="1">-equalizationreserve(AF75,AF$5,Inputs!AE$57,Partner_Deffered_VC_Rate)</f>
        <v>0</v>
      </c>
      <c r="AG78" s="374">
        <f ca="1">-equalizationreserve(AG75,AG$5,Inputs!AF$57,Partner_Deffered_VC_Rate)</f>
        <v>0</v>
      </c>
      <c r="AH78" s="374">
        <f ca="1">-equalizationreserve(AH75,AH$5,Inputs!AG$57,Partner_Deffered_VC_Rate)</f>
        <v>0</v>
      </c>
      <c r="AI78" s="374">
        <f ca="1">-equalizationreserve(AI75,AI$5,Inputs!AH$57,Partner_Deffered_VC_Rate)</f>
        <v>0</v>
      </c>
      <c r="AJ78" s="374">
        <f ca="1">-equalizationreserve(AJ75,AJ$5,Inputs!AI$57,Partner_Deffered_VC_Rate)</f>
        <v>0</v>
      </c>
      <c r="AK78" s="374">
        <f ca="1">-equalizationreserve(AK75,AK$5,Inputs!AJ$57,Partner_Deffered_VC_Rate)</f>
        <v>0</v>
      </c>
      <c r="AL78" s="374">
        <f ca="1">-equalizationreserve(AL75,AL$5,Inputs!AK$57,Partner_Deffered_VC_Rate)</f>
        <v>0</v>
      </c>
      <c r="AM78" s="374">
        <f ca="1">-equalizationreserve(AM75,AM$5,Inputs!AL$57,Partner_Deffered_VC_Rate)</f>
        <v>0</v>
      </c>
      <c r="AN78" s="374">
        <f ca="1">-equalizationreserve(AN75,AN$5,Inputs!AM$57,Partner_Deffered_VC_Rate)</f>
        <v>0</v>
      </c>
      <c r="AO78" s="374">
        <f ca="1">-equalizationreserve(AO75,AO$5,Inputs!AN$57,Partner_Deffered_VC_Rate)</f>
        <v>0</v>
      </c>
      <c r="AP78" s="374">
        <f ca="1">-equalizationreserve(AP75,AP$5,Inputs!AO$57,Partner_Deffered_VC_Rate)</f>
        <v>0</v>
      </c>
      <c r="AQ78" s="374">
        <f ca="1">-equalizationreserve(AQ75,AQ$5,Inputs!AP$57,Partner_Deffered_VC_Rate)</f>
        <v>0</v>
      </c>
      <c r="AR78" s="374">
        <f ca="1">-equalizationreserve(AR75,AR$5,Inputs!AQ$57,Partner_Deffered_VC_Rate)</f>
        <v>0</v>
      </c>
      <c r="AS78" s="374">
        <f ca="1">-equalizationreserve(AS75,AS$5,Inputs!AR$57,Partner_Deffered_VC_Rate)</f>
        <v>0</v>
      </c>
      <c r="AT78" s="374">
        <f ca="1">-equalizationreserve(AT75,AT$5,Inputs!AS$57,Partner_Deffered_VC_Rate)</f>
        <v>0</v>
      </c>
      <c r="AU78" s="374">
        <f ca="1">-equalizationreserve(AU75,AU$5,Inputs!AT$57,Partner_Deffered_VC_Rate)</f>
        <v>0</v>
      </c>
      <c r="AV78" s="374">
        <f ca="1">-equalizationreserve(AV75,AV$5,Inputs!AU$57,Partner_Deffered_VC_Rate)</f>
        <v>0</v>
      </c>
      <c r="AW78" s="374">
        <f ca="1">-equalizationreserve(AW75,AW$5,Inputs!AV$57,Partner_Deffered_VC_Rate)</f>
        <v>0</v>
      </c>
      <c r="AX78" s="374">
        <f ca="1">-equalizationreserve(AX75,AX$5,Inputs!AW$57,Partner_Deffered_VC_Rate)</f>
        <v>0</v>
      </c>
      <c r="AY78" s="374">
        <f ca="1">-equalizationreserve(AY75,AY$5,Inputs!AX$57,Partner_Deffered_VC_Rate)</f>
        <v>0</v>
      </c>
      <c r="AZ78" s="374">
        <f ca="1">-equalizationreserve(AZ75,AZ$5,Inputs!AY$57,Partner_Deffered_VC_Rate)</f>
        <v>0</v>
      </c>
      <c r="BA78" s="374">
        <f ca="1">-equalizationreserve(BA75,BA$5,Inputs!AZ$57,Partner_Deffered_VC_Rate)</f>
        <v>0</v>
      </c>
    </row>
    <row r="79" spans="1:53">
      <c r="A79" s="467"/>
      <c r="B79" s="436" t="s">
        <v>471</v>
      </c>
      <c r="C79" s="376"/>
      <c r="D79" s="386">
        <f ca="1">-LCF(D75,D$5,Inputs!C$57,Partner_Deffered_VC_Rate,IF(Loss_Carry_Forward="Yes",1,0))</f>
        <v>0</v>
      </c>
      <c r="E79" s="386">
        <f ca="1">-LCF(E75,E$5,Inputs!D$57,Partner_Deffered_VC_Rate,IF(Loss_Carry_Forward="Yes",1,0))</f>
        <v>0</v>
      </c>
      <c r="F79" s="386">
        <f ca="1">-LCF(F75,F$5,Inputs!E$57,Partner_Deffered_VC_Rate,IF(Loss_Carry_Forward="Yes",1,0))</f>
        <v>0</v>
      </c>
      <c r="G79" s="386">
        <f ca="1">-LCF(G75,G$5,Inputs!F$57,Partner_Deffered_VC_Rate,IF(Loss_Carry_Forward="Yes",1,0))</f>
        <v>0</v>
      </c>
      <c r="H79" s="386">
        <f ca="1">-LCF(H75,H$5,Inputs!G$57,Partner_Deffered_VC_Rate,IF(Loss_Carry_Forward="Yes",1,0))</f>
        <v>0</v>
      </c>
      <c r="I79" s="386">
        <f ca="1">-LCF(I75,I$5,Inputs!H$57,Partner_Deffered_VC_Rate,IF(Loss_Carry_Forward="Yes",1,0))</f>
        <v>0</v>
      </c>
      <c r="J79" s="386">
        <f ca="1">-LCF(J75,J$5,Inputs!I$57,Partner_Deffered_VC_Rate,IF(Loss_Carry_Forward="Yes",1,0))</f>
        <v>0</v>
      </c>
      <c r="K79" s="386">
        <f ca="1">-LCF(K75,K$5,Inputs!J$57,Partner_Deffered_VC_Rate,IF(Loss_Carry_Forward="Yes",1,0))</f>
        <v>0</v>
      </c>
      <c r="L79" s="386">
        <f ca="1">-LCF(L75,L$5,Inputs!K$57,Partner_Deffered_VC_Rate,IF(Loss_Carry_Forward="Yes",1,0))</f>
        <v>0</v>
      </c>
      <c r="M79" s="386">
        <f ca="1">-LCF(M75,M$5,Inputs!L$57,Partner_Deffered_VC_Rate,IF(Loss_Carry_Forward="Yes",1,0))</f>
        <v>0</v>
      </c>
      <c r="N79" s="386">
        <f ca="1">-LCF(N75,N$5,Inputs!M$57,Partner_Deffered_VC_Rate,IF(Loss_Carry_Forward="Yes",1,0))</f>
        <v>0</v>
      </c>
      <c r="O79" s="386">
        <f ca="1">-LCF(O75,O$5,Inputs!N$57,Partner_Deffered_VC_Rate,IF(Loss_Carry_Forward="Yes",1,0))</f>
        <v>0</v>
      </c>
      <c r="P79" s="386">
        <f ca="1">-LCF(P75,P$5,Inputs!O$57,Partner_Deffered_VC_Rate,IF(Loss_Carry_Forward="Yes",1,0))</f>
        <v>0</v>
      </c>
      <c r="Q79" s="386">
        <f ca="1">-LCF(Q75,Q$5,Inputs!P$57,Partner_Deffered_VC_Rate,IF(Loss_Carry_Forward="Yes",1,0))</f>
        <v>0</v>
      </c>
      <c r="R79" s="386">
        <f ca="1">-LCF(R75,R$5,Inputs!Q$57,Partner_Deffered_VC_Rate,IF(Loss_Carry_Forward="Yes",1,0))</f>
        <v>0</v>
      </c>
      <c r="S79" s="386">
        <f ca="1">-LCF(S75,S$5,Inputs!R$57,Partner_Deffered_VC_Rate,IF(Loss_Carry_Forward="Yes",1,0))</f>
        <v>0</v>
      </c>
      <c r="T79" s="386">
        <f ca="1">-LCF(T75,T$5,Inputs!S$57,Partner_Deffered_VC_Rate,IF(Loss_Carry_Forward="Yes",1,0))</f>
        <v>0</v>
      </c>
      <c r="U79" s="386">
        <f ca="1">-LCF(U75,U$5,Inputs!T$57,Partner_Deffered_VC_Rate,IF(Loss_Carry_Forward="Yes",1,0))</f>
        <v>0</v>
      </c>
      <c r="V79" s="386">
        <f ca="1">-LCF(V75,V$5,Inputs!U$57,Partner_Deffered_VC_Rate,IF(Loss_Carry_Forward="Yes",1,0))</f>
        <v>0</v>
      </c>
      <c r="W79" s="386">
        <f ca="1">-LCF(W75,W$5,Inputs!V$57,Partner_Deffered_VC_Rate,IF(Loss_Carry_Forward="Yes",1,0))</f>
        <v>0</v>
      </c>
      <c r="X79" s="386">
        <f ca="1">-LCF(X75,X$5,Inputs!W$57,Partner_Deffered_VC_Rate,IF(Loss_Carry_Forward="Yes",1,0))</f>
        <v>0</v>
      </c>
      <c r="Y79" s="386">
        <f ca="1">-LCF(Y75,Y$5,Inputs!X$57,Partner_Deffered_VC_Rate,IF(Loss_Carry_Forward="Yes",1,0))</f>
        <v>0</v>
      </c>
      <c r="Z79" s="386">
        <f ca="1">-LCF(Z75,Z$5,Inputs!Y$57,Partner_Deffered_VC_Rate,IF(Loss_Carry_Forward="Yes",1,0))</f>
        <v>0</v>
      </c>
      <c r="AA79" s="386">
        <f ca="1">-LCF(AA75,AA$5,Inputs!Z$57,Partner_Deffered_VC_Rate,IF(Loss_Carry_Forward="Yes",1,0))</f>
        <v>0</v>
      </c>
      <c r="AB79" s="386">
        <f ca="1">-LCF(AB75,AB$5,Inputs!AA$57,Partner_Deffered_VC_Rate,IF(Loss_Carry_Forward="Yes",1,0))</f>
        <v>0</v>
      </c>
      <c r="AC79" s="386">
        <f ca="1">-LCF(AC75,AC$5,Inputs!AB$57,Partner_Deffered_VC_Rate,IF(Loss_Carry_Forward="Yes",1,0))</f>
        <v>0</v>
      </c>
      <c r="AD79" s="386">
        <f ca="1">-LCF(AD75,AD$5,Inputs!AC$57,Partner_Deffered_VC_Rate,IF(Loss_Carry_Forward="Yes",1,0))</f>
        <v>0</v>
      </c>
      <c r="AE79" s="386">
        <f ca="1">-LCF(AE75,AE$5,Inputs!AD$57,Partner_Deffered_VC_Rate,IF(Loss_Carry_Forward="Yes",1,0))</f>
        <v>0</v>
      </c>
      <c r="AF79" s="386">
        <f ca="1">-LCF(AF75,AF$5,Inputs!AE$57,Partner_Deffered_VC_Rate,IF(Loss_Carry_Forward="Yes",1,0))</f>
        <v>0</v>
      </c>
      <c r="AG79" s="386">
        <f ca="1">-LCF(AG75,AG$5,Inputs!AF$57,Partner_Deffered_VC_Rate,IF(Loss_Carry_Forward="Yes",1,0))</f>
        <v>0</v>
      </c>
      <c r="AH79" s="386">
        <f ca="1">-LCF(AH75,AH$5,Inputs!AG$57,Partner_Deffered_VC_Rate,IF(Loss_Carry_Forward="Yes",1,0))</f>
        <v>0</v>
      </c>
      <c r="AI79" s="386">
        <f ca="1">-LCF(AI75,AI$5,Inputs!AH$57,Partner_Deffered_VC_Rate,IF(Loss_Carry_Forward="Yes",1,0))</f>
        <v>0</v>
      </c>
      <c r="AJ79" s="386">
        <f ca="1">-LCF(AJ75,AJ$5,Inputs!AI$57,Partner_Deffered_VC_Rate,IF(Loss_Carry_Forward="Yes",1,0))</f>
        <v>0</v>
      </c>
      <c r="AK79" s="386">
        <f ca="1">-LCF(AK75,AK$5,Inputs!AJ$57,Partner_Deffered_VC_Rate,IF(Loss_Carry_Forward="Yes",1,0))</f>
        <v>0</v>
      </c>
      <c r="AL79" s="386">
        <f ca="1">-LCF(AL75,AL$5,Inputs!AK$57,Partner_Deffered_VC_Rate,IF(Loss_Carry_Forward="Yes",1,0))</f>
        <v>0</v>
      </c>
      <c r="AM79" s="386">
        <f ca="1">-LCF(AM75,AM$5,Inputs!AL$57,Partner_Deffered_VC_Rate,IF(Loss_Carry_Forward="Yes",1,0))</f>
        <v>0</v>
      </c>
      <c r="AN79" s="386">
        <f ca="1">-LCF(AN75,AN$5,Inputs!AM$57,Partner_Deffered_VC_Rate,IF(Loss_Carry_Forward="Yes",1,0))</f>
        <v>0</v>
      </c>
      <c r="AO79" s="386">
        <f ca="1">-LCF(AO75,AO$5,Inputs!AN$57,Partner_Deffered_VC_Rate,IF(Loss_Carry_Forward="Yes",1,0))</f>
        <v>0</v>
      </c>
      <c r="AP79" s="386">
        <f ca="1">-LCF(AP75,AP$5,Inputs!AO$57,Partner_Deffered_VC_Rate,IF(Loss_Carry_Forward="Yes",1,0))</f>
        <v>0</v>
      </c>
      <c r="AQ79" s="386">
        <f ca="1">-LCF(AQ75,AQ$5,Inputs!AP$57,Partner_Deffered_VC_Rate,IF(Loss_Carry_Forward="Yes",1,0))</f>
        <v>0</v>
      </c>
      <c r="AR79" s="386">
        <f ca="1">-LCF(AR75,AR$5,Inputs!AQ$57,Partner_Deffered_VC_Rate,IF(Loss_Carry_Forward="Yes",1,0))</f>
        <v>0</v>
      </c>
      <c r="AS79" s="386">
        <f ca="1">-LCF(AS75,AS$5,Inputs!AR$57,Partner_Deffered_VC_Rate,IF(Loss_Carry_Forward="Yes",1,0))</f>
        <v>0</v>
      </c>
      <c r="AT79" s="386">
        <f ca="1">-LCF(AT75,AT$5,Inputs!AS$57,Partner_Deffered_VC_Rate,IF(Loss_Carry_Forward="Yes",1,0))</f>
        <v>0</v>
      </c>
      <c r="AU79" s="386">
        <f ca="1">-LCF(AU75,AU$5,Inputs!AT$57,Partner_Deffered_VC_Rate,IF(Loss_Carry_Forward="Yes",1,0))</f>
        <v>0</v>
      </c>
      <c r="AV79" s="386">
        <f ca="1">-LCF(AV75,AV$5,Inputs!AU$57,Partner_Deffered_VC_Rate,IF(Loss_Carry_Forward="Yes",1,0))</f>
        <v>0</v>
      </c>
      <c r="AW79" s="386">
        <f ca="1">-LCF(AW75,AW$5,Inputs!AV$57,Partner_Deffered_VC_Rate,IF(Loss_Carry_Forward="Yes",1,0))</f>
        <v>0</v>
      </c>
      <c r="AX79" s="386">
        <f ca="1">-LCF(AX75,AX$5,Inputs!AW$57,Partner_Deffered_VC_Rate,IF(Loss_Carry_Forward="Yes",1,0))</f>
        <v>0</v>
      </c>
      <c r="AY79" s="386">
        <f ca="1">-LCF(AY75,AY$5,Inputs!AX$57,Partner_Deffered_VC_Rate,IF(Loss_Carry_Forward="Yes",1,0))</f>
        <v>0</v>
      </c>
      <c r="AZ79" s="386">
        <f ca="1">-LCF(AZ75,AZ$5,Inputs!AY$57,Partner_Deffered_VC_Rate,IF(Loss_Carry_Forward="Yes",1,0))</f>
        <v>0</v>
      </c>
      <c r="BA79" s="386">
        <f ca="1">-LCF(BA75,BA$5,Inputs!AZ$57,Partner_Deffered_VC_Rate,IF(Loss_Carry_Forward="Yes",1,0))</f>
        <v>0</v>
      </c>
    </row>
    <row r="80" spans="1:53" s="380" customFormat="1" ht="18.75">
      <c r="A80" s="1008" t="s">
        <v>513</v>
      </c>
      <c r="B80" s="1009"/>
      <c r="C80" s="468"/>
      <c r="D80" s="469">
        <f ca="1">MAX(SUM(D65:D71),SUM(D73:D79))</f>
        <v>0</v>
      </c>
      <c r="E80" s="469">
        <f t="shared" ref="E80:AL80" ca="1" si="43">MAX(SUM(E65:E71),SUM(E73:E79))</f>
        <v>0</v>
      </c>
      <c r="F80" s="469">
        <f t="shared" ca="1" si="43"/>
        <v>0</v>
      </c>
      <c r="G80" s="469">
        <f t="shared" ca="1" si="43"/>
        <v>0</v>
      </c>
      <c r="H80" s="469">
        <f t="shared" ca="1" si="43"/>
        <v>0</v>
      </c>
      <c r="I80" s="469">
        <f t="shared" ca="1" si="43"/>
        <v>0</v>
      </c>
      <c r="J80" s="469">
        <f t="shared" ca="1" si="43"/>
        <v>0</v>
      </c>
      <c r="K80" s="469">
        <f t="shared" ca="1" si="43"/>
        <v>0</v>
      </c>
      <c r="L80" s="469">
        <f t="shared" ca="1" si="43"/>
        <v>0</v>
      </c>
      <c r="M80" s="469">
        <f t="shared" ca="1" si="43"/>
        <v>0</v>
      </c>
      <c r="N80" s="469">
        <f t="shared" ca="1" si="43"/>
        <v>0</v>
      </c>
      <c r="O80" s="469">
        <f t="shared" ca="1" si="43"/>
        <v>0</v>
      </c>
      <c r="P80" s="469">
        <f t="shared" ca="1" si="43"/>
        <v>0</v>
      </c>
      <c r="Q80" s="469">
        <f t="shared" ca="1" si="43"/>
        <v>0</v>
      </c>
      <c r="R80" s="469">
        <f t="shared" ca="1" si="43"/>
        <v>0</v>
      </c>
      <c r="S80" s="469">
        <f t="shared" ca="1" si="43"/>
        <v>0</v>
      </c>
      <c r="T80" s="469">
        <f t="shared" ca="1" si="43"/>
        <v>0</v>
      </c>
      <c r="U80" s="469">
        <f t="shared" ca="1" si="43"/>
        <v>0</v>
      </c>
      <c r="V80" s="469">
        <f t="shared" ca="1" si="43"/>
        <v>0</v>
      </c>
      <c r="W80" s="469">
        <f t="shared" ca="1" si="43"/>
        <v>0</v>
      </c>
      <c r="X80" s="469">
        <f t="shared" ca="1" si="43"/>
        <v>0</v>
      </c>
      <c r="Y80" s="469">
        <f t="shared" ca="1" si="43"/>
        <v>0</v>
      </c>
      <c r="Z80" s="469">
        <f t="shared" ca="1" si="43"/>
        <v>0</v>
      </c>
      <c r="AA80" s="469">
        <f t="shared" ca="1" si="43"/>
        <v>0</v>
      </c>
      <c r="AB80" s="469">
        <f t="shared" ca="1" si="43"/>
        <v>0</v>
      </c>
      <c r="AC80" s="469">
        <f t="shared" ca="1" si="43"/>
        <v>0</v>
      </c>
      <c r="AD80" s="469">
        <f t="shared" ca="1" si="43"/>
        <v>0</v>
      </c>
      <c r="AE80" s="469">
        <f t="shared" ca="1" si="43"/>
        <v>0</v>
      </c>
      <c r="AF80" s="469">
        <f t="shared" ca="1" si="43"/>
        <v>0</v>
      </c>
      <c r="AG80" s="469">
        <f t="shared" ca="1" si="43"/>
        <v>0</v>
      </c>
      <c r="AH80" s="469">
        <f t="shared" ca="1" si="43"/>
        <v>0</v>
      </c>
      <c r="AI80" s="469">
        <f t="shared" ca="1" si="43"/>
        <v>0</v>
      </c>
      <c r="AJ80" s="469">
        <f t="shared" ca="1" si="43"/>
        <v>0</v>
      </c>
      <c r="AK80" s="469">
        <f t="shared" ca="1" si="43"/>
        <v>0</v>
      </c>
      <c r="AL80" s="469">
        <f t="shared" ca="1" si="43"/>
        <v>0</v>
      </c>
      <c r="AM80" s="469">
        <f ca="1">MAX(0,SUM(AM65:AM71),SUM(AM73:AM79))</f>
        <v>0</v>
      </c>
      <c r="AN80" s="469">
        <f t="shared" ref="AN80:BA80" ca="1" si="44">MAX(0,SUM(AN65:AN71),SUM(AN73:AN79))</f>
        <v>0</v>
      </c>
      <c r="AO80" s="469">
        <f t="shared" ca="1" si="44"/>
        <v>0</v>
      </c>
      <c r="AP80" s="469">
        <f t="shared" ca="1" si="44"/>
        <v>0</v>
      </c>
      <c r="AQ80" s="469">
        <f t="shared" ca="1" si="44"/>
        <v>0</v>
      </c>
      <c r="AR80" s="469">
        <f t="shared" ca="1" si="44"/>
        <v>0</v>
      </c>
      <c r="AS80" s="469">
        <f t="shared" ca="1" si="44"/>
        <v>0</v>
      </c>
      <c r="AT80" s="469">
        <f t="shared" ca="1" si="44"/>
        <v>0</v>
      </c>
      <c r="AU80" s="469">
        <f t="shared" ca="1" si="44"/>
        <v>0</v>
      </c>
      <c r="AV80" s="469">
        <f t="shared" ca="1" si="44"/>
        <v>0</v>
      </c>
      <c r="AW80" s="469">
        <f t="shared" ca="1" si="44"/>
        <v>0</v>
      </c>
      <c r="AX80" s="469">
        <f t="shared" ca="1" si="44"/>
        <v>0</v>
      </c>
      <c r="AY80" s="469">
        <f t="shared" ca="1" si="44"/>
        <v>0</v>
      </c>
      <c r="AZ80" s="469">
        <f t="shared" ca="1" si="44"/>
        <v>0</v>
      </c>
      <c r="BA80" s="469">
        <f t="shared" ca="1" si="44"/>
        <v>0</v>
      </c>
    </row>
    <row r="82" spans="1:53">
      <c r="A82" s="430" t="s">
        <v>514</v>
      </c>
      <c r="B82" s="431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  <c r="AC82" s="286"/>
      <c r="AD82" s="286"/>
      <c r="AE82" s="286"/>
      <c r="AF82" s="286"/>
      <c r="AG82" s="286"/>
      <c r="AH82" s="286"/>
      <c r="AI82" s="286"/>
      <c r="AJ82" s="286"/>
      <c r="AK82" s="286"/>
      <c r="AL82" s="286"/>
      <c r="AM82" s="286"/>
      <c r="AN82" s="286"/>
      <c r="AO82" s="286"/>
      <c r="AP82" s="286"/>
      <c r="AQ82" s="286"/>
      <c r="AR82" s="286"/>
      <c r="AS82" s="286"/>
      <c r="AT82" s="286"/>
      <c r="AU82" s="286"/>
      <c r="AV82" s="286"/>
      <c r="AW82" s="286"/>
      <c r="AX82" s="286"/>
      <c r="AY82" s="286"/>
      <c r="AZ82" s="286"/>
      <c r="BA82" s="286"/>
    </row>
    <row r="83" spans="1:53" ht="6" customHeight="1">
      <c r="A83" s="440"/>
      <c r="B83" s="441"/>
      <c r="D83" s="457"/>
      <c r="E83" s="457"/>
      <c r="F83" s="457"/>
      <c r="G83" s="457"/>
      <c r="H83" s="457"/>
      <c r="I83" s="457"/>
      <c r="J83" s="457"/>
      <c r="K83" s="457"/>
      <c r="L83" s="457"/>
      <c r="M83" s="457"/>
      <c r="N83" s="457"/>
      <c r="O83" s="457"/>
      <c r="P83" s="457"/>
      <c r="Q83" s="457"/>
      <c r="R83" s="457"/>
      <c r="S83" s="457"/>
      <c r="T83" s="457"/>
      <c r="U83" s="457"/>
      <c r="V83" s="457"/>
      <c r="W83" s="457"/>
      <c r="X83" s="457"/>
      <c r="Y83" s="457"/>
      <c r="Z83" s="457"/>
      <c r="AA83" s="457"/>
      <c r="AB83" s="457"/>
      <c r="AC83" s="457"/>
      <c r="AD83" s="457"/>
      <c r="AE83" s="457"/>
      <c r="AF83" s="457"/>
      <c r="AG83" s="457"/>
      <c r="AH83" s="457"/>
      <c r="AI83" s="457"/>
      <c r="AJ83" s="457"/>
      <c r="AK83" s="457"/>
      <c r="AL83" s="457"/>
      <c r="AM83" s="457"/>
      <c r="AN83" s="457"/>
      <c r="AO83" s="457"/>
      <c r="AP83" s="457"/>
      <c r="AQ83" s="457"/>
      <c r="AR83" s="457"/>
      <c r="AS83" s="457"/>
      <c r="AT83" s="457"/>
      <c r="AU83" s="457"/>
      <c r="AV83" s="457"/>
      <c r="AW83" s="457"/>
      <c r="AX83" s="457"/>
      <c r="AY83" s="457"/>
      <c r="AZ83" s="457"/>
      <c r="BA83" s="457"/>
    </row>
    <row r="84" spans="1:53">
      <c r="A84" s="443" t="s">
        <v>515</v>
      </c>
      <c r="B84" s="470"/>
      <c r="D84" s="452"/>
      <c r="E84" s="452"/>
      <c r="F84" s="452"/>
      <c r="G84" s="452"/>
      <c r="H84" s="452"/>
      <c r="I84" s="452"/>
      <c r="J84" s="452"/>
      <c r="K84" s="452"/>
      <c r="L84" s="452"/>
      <c r="M84" s="452"/>
      <c r="N84" s="452"/>
      <c r="O84" s="452"/>
      <c r="P84" s="452"/>
      <c r="Q84" s="452"/>
      <c r="R84" s="452"/>
      <c r="S84" s="452"/>
      <c r="T84" s="452"/>
      <c r="U84" s="452"/>
      <c r="V84" s="452"/>
      <c r="W84" s="452"/>
      <c r="X84" s="452"/>
      <c r="Y84" s="452"/>
      <c r="Z84" s="452"/>
      <c r="AA84" s="452"/>
      <c r="AB84" s="452"/>
      <c r="AC84" s="452"/>
      <c r="AD84" s="452"/>
      <c r="AE84" s="452"/>
      <c r="AF84" s="452"/>
      <c r="AG84" s="452"/>
      <c r="AH84" s="452"/>
      <c r="AI84" s="452"/>
      <c r="AJ84" s="452"/>
      <c r="AK84" s="452"/>
      <c r="AL84" s="452"/>
      <c r="AM84" s="452"/>
      <c r="AN84" s="452"/>
      <c r="AO84" s="452"/>
      <c r="AP84" s="452"/>
      <c r="AQ84" s="452"/>
      <c r="AR84" s="452"/>
      <c r="AS84" s="452"/>
      <c r="AT84" s="452"/>
      <c r="AU84" s="452"/>
      <c r="AV84" s="452"/>
      <c r="AW84" s="452"/>
      <c r="AX84" s="452"/>
      <c r="AY84" s="452"/>
      <c r="AZ84" s="452"/>
      <c r="BA84" s="452"/>
    </row>
    <row r="85" spans="1:53">
      <c r="A85" s="458"/>
      <c r="B85" s="368" t="s">
        <v>516</v>
      </c>
      <c r="C85" s="471">
        <f>'Shock parameters'!E21</f>
        <v>0.33949829570598511</v>
      </c>
      <c r="D85" s="370">
        <f>$C$85*D11*Inputs!B$46*IF((Inputs!B$36+Inputs!C$42-Inputs!B$42)+(Inputs!B$37+Inputs!C$43-Inputs!B$43)&gt;0,((Inputs!B$36+Inputs!C$42-Inputs!B$42)*Health_SLT_LR+(Inputs!B$37+Inputs!C$43-Inputs!B$43)*Health_NSLT_IncProt_LR)/((Inputs!B$36+Inputs!C$42-Inputs!B$42)+(Inputs!B$37+Inputs!C$43-Inputs!B$43)),0)</f>
        <v>0</v>
      </c>
      <c r="E85" s="370">
        <f>$C$85*E11*Inputs!C$46*IF((Inputs!C$36+Inputs!D$42-Inputs!C$42)+(Inputs!C$37+Inputs!D$43-Inputs!C$43)&gt;0,((Inputs!C$36+Inputs!D$42-Inputs!C$42)*Health_SLT_LR+(Inputs!C$37+Inputs!D$43-Inputs!C$43)*Health_NSLT_IncProt_LR)/((Inputs!C$36+Inputs!D$42-Inputs!C$42)+(Inputs!C$37+Inputs!D$43-Inputs!C$43)),0)</f>
        <v>0</v>
      </c>
      <c r="F85" s="370">
        <f>$C$85*F11*Inputs!D$46*IF((Inputs!D$36+Inputs!E$42-Inputs!D$42)+(Inputs!D$37+Inputs!E$43-Inputs!D$43)&gt;0,((Inputs!D$36+Inputs!E$42-Inputs!D$42)*Health_SLT_LR+(Inputs!D$37+Inputs!E$43-Inputs!D$43)*Health_NSLT_IncProt_LR)/((Inputs!D$36+Inputs!E$42-Inputs!D$42)+(Inputs!D$37+Inputs!E$43-Inputs!D$43)),0)</f>
        <v>0</v>
      </c>
      <c r="G85" s="370">
        <f>$C$85*G11*Inputs!E$46*IF((Inputs!E$36+Inputs!F$42-Inputs!E$42)+(Inputs!E$37+Inputs!F$43-Inputs!E$43)&gt;0,((Inputs!E$36+Inputs!F$42-Inputs!E$42)*Health_SLT_LR+(Inputs!E$37+Inputs!F$43-Inputs!E$43)*Health_NSLT_IncProt_LR)/((Inputs!E$36+Inputs!F$42-Inputs!E$42)+(Inputs!E$37+Inputs!F$43-Inputs!E$43)),0)</f>
        <v>0</v>
      </c>
      <c r="H85" s="370">
        <f>$C$85*H11*Inputs!F$46*IF((Inputs!F$36+Inputs!G$42-Inputs!F$42)+(Inputs!F$37+Inputs!G$43-Inputs!F$43)&gt;0,((Inputs!F$36+Inputs!G$42-Inputs!F$42)*Health_SLT_LR+(Inputs!F$37+Inputs!G$43-Inputs!F$43)*Health_NSLT_IncProt_LR)/((Inputs!F$36+Inputs!G$42-Inputs!F$42)+(Inputs!F$37+Inputs!G$43-Inputs!F$43)),0)</f>
        <v>0</v>
      </c>
      <c r="I85" s="370">
        <f>$C$85*I11*Inputs!G$46*IF((Inputs!G$36+Inputs!H$42-Inputs!G$42)+(Inputs!G$37+Inputs!H$43-Inputs!G$43)&gt;0,((Inputs!G$36+Inputs!H$42-Inputs!G$42)*Health_SLT_LR+(Inputs!G$37+Inputs!H$43-Inputs!G$43)*Health_NSLT_IncProt_LR)/((Inputs!G$36+Inputs!H$42-Inputs!G$42)+(Inputs!G$37+Inputs!H$43-Inputs!G$43)),0)</f>
        <v>0</v>
      </c>
      <c r="J85" s="370">
        <f>$C$85*J11*Inputs!H$46*IF((Inputs!H$36+Inputs!I$42-Inputs!H$42)+(Inputs!H$37+Inputs!I$43-Inputs!H$43)&gt;0,((Inputs!H$36+Inputs!I$42-Inputs!H$42)*Health_SLT_LR+(Inputs!H$37+Inputs!I$43-Inputs!H$43)*Health_NSLT_IncProt_LR)/((Inputs!H$36+Inputs!I$42-Inputs!H$42)+(Inputs!H$37+Inputs!I$43-Inputs!H$43)),0)</f>
        <v>0</v>
      </c>
      <c r="K85" s="370">
        <f>$C$85*K11*Inputs!I$46*IF((Inputs!I$36+Inputs!J$42-Inputs!I$42)+(Inputs!I$37+Inputs!J$43-Inputs!I$43)&gt;0,((Inputs!I$36+Inputs!J$42-Inputs!I$42)*Health_SLT_LR+(Inputs!I$37+Inputs!J$43-Inputs!I$43)*Health_NSLT_IncProt_LR)/((Inputs!I$36+Inputs!J$42-Inputs!I$42)+(Inputs!I$37+Inputs!J$43-Inputs!I$43)),0)</f>
        <v>0</v>
      </c>
      <c r="L85" s="370">
        <f>$C$85*L11*Inputs!J$46*IF((Inputs!J$36+Inputs!K$42-Inputs!J$42)+(Inputs!J$37+Inputs!K$43-Inputs!J$43)&gt;0,((Inputs!J$36+Inputs!K$42-Inputs!J$42)*Health_SLT_LR+(Inputs!J$37+Inputs!K$43-Inputs!J$43)*Health_NSLT_IncProt_LR)/((Inputs!J$36+Inputs!K$42-Inputs!J$42)+(Inputs!J$37+Inputs!K$43-Inputs!J$43)),0)</f>
        <v>0</v>
      </c>
      <c r="M85" s="370">
        <f>$C$85*M11*Inputs!K$46*IF((Inputs!K$36+Inputs!L$42-Inputs!K$42)+(Inputs!K$37+Inputs!L$43-Inputs!K$43)&gt;0,((Inputs!K$36+Inputs!L$42-Inputs!K$42)*Health_SLT_LR+(Inputs!K$37+Inputs!L$43-Inputs!K$43)*Health_NSLT_IncProt_LR)/((Inputs!K$36+Inputs!L$42-Inputs!K$42)+(Inputs!K$37+Inputs!L$43-Inputs!K$43)),0)</f>
        <v>0</v>
      </c>
      <c r="N85" s="370">
        <f>$C$85*N11*Inputs!L$46*IF((Inputs!L$36+Inputs!M$42-Inputs!L$42)+(Inputs!L$37+Inputs!M$43-Inputs!L$43)&gt;0,((Inputs!L$36+Inputs!M$42-Inputs!L$42)*Health_SLT_LR+(Inputs!L$37+Inputs!M$43-Inputs!L$43)*Health_NSLT_IncProt_LR)/((Inputs!L$36+Inputs!M$42-Inputs!L$42)+(Inputs!L$37+Inputs!M$43-Inputs!L$43)),0)</f>
        <v>0</v>
      </c>
      <c r="O85" s="370">
        <f>$C$85*O11*Inputs!M$46*IF((Inputs!M$36+Inputs!N$42-Inputs!M$42)+(Inputs!M$37+Inputs!N$43-Inputs!M$43)&gt;0,((Inputs!M$36+Inputs!N$42-Inputs!M$42)*Health_SLT_LR+(Inputs!M$37+Inputs!N$43-Inputs!M$43)*Health_NSLT_IncProt_LR)/((Inputs!M$36+Inputs!N$42-Inputs!M$42)+(Inputs!M$37+Inputs!N$43-Inputs!M$43)),0)</f>
        <v>0</v>
      </c>
      <c r="P85" s="370">
        <f>$C$85*P11*Inputs!N$46*IF((Inputs!N$36+Inputs!O$42-Inputs!N$42)+(Inputs!N$37+Inputs!O$43-Inputs!N$43)&gt;0,((Inputs!N$36+Inputs!O$42-Inputs!N$42)*Health_SLT_LR+(Inputs!N$37+Inputs!O$43-Inputs!N$43)*Health_NSLT_IncProt_LR)/((Inputs!N$36+Inputs!O$42-Inputs!N$42)+(Inputs!N$37+Inputs!O$43-Inputs!N$43)),0)</f>
        <v>0</v>
      </c>
      <c r="Q85" s="370">
        <f>$C$85*Q11*Inputs!O$46*IF((Inputs!O$36+Inputs!P$42-Inputs!O$42)+(Inputs!O$37+Inputs!P$43-Inputs!O$43)&gt;0,((Inputs!O$36+Inputs!P$42-Inputs!O$42)*Health_SLT_LR+(Inputs!O$37+Inputs!P$43-Inputs!O$43)*Health_NSLT_IncProt_LR)/((Inputs!O$36+Inputs!P$42-Inputs!O$42)+(Inputs!O$37+Inputs!P$43-Inputs!O$43)),0)</f>
        <v>0</v>
      </c>
      <c r="R85" s="370">
        <f>$C$85*R11*Inputs!P$46*IF((Inputs!P$36+Inputs!Q$42-Inputs!P$42)+(Inputs!P$37+Inputs!Q$43-Inputs!P$43)&gt;0,((Inputs!P$36+Inputs!Q$42-Inputs!P$42)*Health_SLT_LR+(Inputs!P$37+Inputs!Q$43-Inputs!P$43)*Health_NSLT_IncProt_LR)/((Inputs!P$36+Inputs!Q$42-Inputs!P$42)+(Inputs!P$37+Inputs!Q$43-Inputs!P$43)),0)</f>
        <v>0</v>
      </c>
      <c r="S85" s="370">
        <f>$C$85*S11*Inputs!Q$46*IF((Inputs!Q$36+Inputs!R$42-Inputs!Q$42)+(Inputs!Q$37+Inputs!R$43-Inputs!Q$43)&gt;0,((Inputs!Q$36+Inputs!R$42-Inputs!Q$42)*Health_SLT_LR+(Inputs!Q$37+Inputs!R$43-Inputs!Q$43)*Health_NSLT_IncProt_LR)/((Inputs!Q$36+Inputs!R$42-Inputs!Q$42)+(Inputs!Q$37+Inputs!R$43-Inputs!Q$43)),0)</f>
        <v>0</v>
      </c>
      <c r="T85" s="370">
        <f>$C$85*T11*Inputs!R$46*IF((Inputs!R$36+Inputs!S$42-Inputs!R$42)+(Inputs!R$37+Inputs!S$43-Inputs!R$43)&gt;0,((Inputs!R$36+Inputs!S$42-Inputs!R$42)*Health_SLT_LR+(Inputs!R$37+Inputs!S$43-Inputs!R$43)*Health_NSLT_IncProt_LR)/((Inputs!R$36+Inputs!S$42-Inputs!R$42)+(Inputs!R$37+Inputs!S$43-Inputs!R$43)),0)</f>
        <v>0</v>
      </c>
      <c r="U85" s="370">
        <f>$C$85*U11*Inputs!S$46*IF((Inputs!S$36+Inputs!T$42-Inputs!S$42)+(Inputs!S$37+Inputs!T$43-Inputs!S$43)&gt;0,((Inputs!S$36+Inputs!T$42-Inputs!S$42)*Health_SLT_LR+(Inputs!S$37+Inputs!T$43-Inputs!S$43)*Health_NSLT_IncProt_LR)/((Inputs!S$36+Inputs!T$42-Inputs!S$42)+(Inputs!S$37+Inputs!T$43-Inputs!S$43)),0)</f>
        <v>0</v>
      </c>
      <c r="V85" s="370">
        <f>$C$85*V11*Inputs!T$46*IF((Inputs!T$36+Inputs!U$42-Inputs!T$42)+(Inputs!T$37+Inputs!U$43-Inputs!T$43)&gt;0,((Inputs!T$36+Inputs!U$42-Inputs!T$42)*Health_SLT_LR+(Inputs!T$37+Inputs!U$43-Inputs!T$43)*Health_NSLT_IncProt_LR)/((Inputs!T$36+Inputs!U$42-Inputs!T$42)+(Inputs!T$37+Inputs!U$43-Inputs!T$43)),0)</f>
        <v>0</v>
      </c>
      <c r="W85" s="370">
        <f>$C$85*W11*Inputs!U$46*IF((Inputs!U$36+Inputs!V$42-Inputs!U$42)+(Inputs!U$37+Inputs!V$43-Inputs!U$43)&gt;0,((Inputs!U$36+Inputs!V$42-Inputs!U$42)*Health_SLT_LR+(Inputs!U$37+Inputs!V$43-Inputs!U$43)*Health_NSLT_IncProt_LR)/((Inputs!U$36+Inputs!V$42-Inputs!U$42)+(Inputs!U$37+Inputs!V$43-Inputs!U$43)),0)</f>
        <v>0</v>
      </c>
      <c r="X85" s="370">
        <f>$C$85*X11*Inputs!V$46*IF((Inputs!V$36+Inputs!W$42-Inputs!V$42)+(Inputs!V$37+Inputs!W$43-Inputs!V$43)&gt;0,((Inputs!V$36+Inputs!W$42-Inputs!V$42)*Health_SLT_LR+(Inputs!V$37+Inputs!W$43-Inputs!V$43)*Health_NSLT_IncProt_LR)/((Inputs!V$36+Inputs!W$42-Inputs!V$42)+(Inputs!V$37+Inputs!W$43-Inputs!V$43)),0)</f>
        <v>0</v>
      </c>
      <c r="Y85" s="370">
        <f>$C$85*Y11*Inputs!W$46*IF((Inputs!W$36+Inputs!X$42-Inputs!W$42)+(Inputs!W$37+Inputs!X$43-Inputs!W$43)&gt;0,((Inputs!W$36+Inputs!X$42-Inputs!W$42)*Health_SLT_LR+(Inputs!W$37+Inputs!X$43-Inputs!W$43)*Health_NSLT_IncProt_LR)/((Inputs!W$36+Inputs!X$42-Inputs!W$42)+(Inputs!W$37+Inputs!X$43-Inputs!W$43)),0)</f>
        <v>0</v>
      </c>
      <c r="Z85" s="370">
        <f>$C$85*Z11*Inputs!X$46*IF((Inputs!X$36+Inputs!Y$42-Inputs!X$42)+(Inputs!X$37+Inputs!Y$43-Inputs!X$43)&gt;0,((Inputs!X$36+Inputs!Y$42-Inputs!X$42)*Health_SLT_LR+(Inputs!X$37+Inputs!Y$43-Inputs!X$43)*Health_NSLT_IncProt_LR)/((Inputs!X$36+Inputs!Y$42-Inputs!X$42)+(Inputs!X$37+Inputs!Y$43-Inputs!X$43)),0)</f>
        <v>0</v>
      </c>
      <c r="AA85" s="370">
        <f>$C$85*AA11*Inputs!Y$46*IF((Inputs!Y$36+Inputs!Z$42-Inputs!Y$42)+(Inputs!Y$37+Inputs!Z$43-Inputs!Y$43)&gt;0,((Inputs!Y$36+Inputs!Z$42-Inputs!Y$42)*Health_SLT_LR+(Inputs!Y$37+Inputs!Z$43-Inputs!Y$43)*Health_NSLT_IncProt_LR)/((Inputs!Y$36+Inputs!Z$42-Inputs!Y$42)+(Inputs!Y$37+Inputs!Z$43-Inputs!Y$43)),0)</f>
        <v>0</v>
      </c>
      <c r="AB85" s="370">
        <f>$C$85*AB11*Inputs!Z$46*IF((Inputs!Z$36+Inputs!AA$42-Inputs!Z$42)+(Inputs!Z$37+Inputs!AA$43-Inputs!Z$43)&gt;0,((Inputs!Z$36+Inputs!AA$42-Inputs!Z$42)*Health_SLT_LR+(Inputs!Z$37+Inputs!AA$43-Inputs!Z$43)*Health_NSLT_IncProt_LR)/((Inputs!Z$36+Inputs!AA$42-Inputs!Z$42)+(Inputs!Z$37+Inputs!AA$43-Inputs!Z$43)),0)</f>
        <v>0</v>
      </c>
      <c r="AC85" s="370">
        <f>$C$85*AC11*Inputs!AA$46*IF((Inputs!AA$36+Inputs!AB$42-Inputs!AA$42)+(Inputs!AA$37+Inputs!AB$43-Inputs!AA$43)&gt;0,((Inputs!AA$36+Inputs!AB$42-Inputs!AA$42)*Health_SLT_LR+(Inputs!AA$37+Inputs!AB$43-Inputs!AA$43)*Health_NSLT_IncProt_LR)/((Inputs!AA$36+Inputs!AB$42-Inputs!AA$42)+(Inputs!AA$37+Inputs!AB$43-Inputs!AA$43)),0)</f>
        <v>0</v>
      </c>
      <c r="AD85" s="370">
        <f>$C$85*AD11*Inputs!AB$46*IF((Inputs!AB$36+Inputs!AC$42-Inputs!AB$42)+(Inputs!AB$37+Inputs!AC$43-Inputs!AB$43)&gt;0,((Inputs!AB$36+Inputs!AC$42-Inputs!AB$42)*Health_SLT_LR+(Inputs!AB$37+Inputs!AC$43-Inputs!AB$43)*Health_NSLT_IncProt_LR)/((Inputs!AB$36+Inputs!AC$42-Inputs!AB$42)+(Inputs!AB$37+Inputs!AC$43-Inputs!AB$43)),0)</f>
        <v>0</v>
      </c>
      <c r="AE85" s="370">
        <f>$C$85*AE11*Inputs!AC$46*IF((Inputs!AC$36+Inputs!AD$42-Inputs!AC$42)+(Inputs!AC$37+Inputs!AD$43-Inputs!AC$43)&gt;0,((Inputs!AC$36+Inputs!AD$42-Inputs!AC$42)*Health_SLT_LR+(Inputs!AC$37+Inputs!AD$43-Inputs!AC$43)*Health_NSLT_IncProt_LR)/((Inputs!AC$36+Inputs!AD$42-Inputs!AC$42)+(Inputs!AC$37+Inputs!AD$43-Inputs!AC$43)),0)</f>
        <v>0</v>
      </c>
      <c r="AF85" s="370">
        <f>$C$85*AF11*Inputs!AD$46*IF((Inputs!AD$36+Inputs!AE$42-Inputs!AD$42)+(Inputs!AD$37+Inputs!AE$43-Inputs!AD$43)&gt;0,((Inputs!AD$36+Inputs!AE$42-Inputs!AD$42)*Health_SLT_LR+(Inputs!AD$37+Inputs!AE$43-Inputs!AD$43)*Health_NSLT_IncProt_LR)/((Inputs!AD$36+Inputs!AE$42-Inputs!AD$42)+(Inputs!AD$37+Inputs!AE$43-Inputs!AD$43)),0)</f>
        <v>0</v>
      </c>
      <c r="AG85" s="370">
        <f>$C$85*AG11*Inputs!AE$46*IF((Inputs!AE$36+Inputs!AF$42-Inputs!AE$42)+(Inputs!AE$37+Inputs!AF$43-Inputs!AE$43)&gt;0,((Inputs!AE$36+Inputs!AF$42-Inputs!AE$42)*Health_SLT_LR+(Inputs!AE$37+Inputs!AF$43-Inputs!AE$43)*Health_NSLT_IncProt_LR)/((Inputs!AE$36+Inputs!AF$42-Inputs!AE$42)+(Inputs!AE$37+Inputs!AF$43-Inputs!AE$43)),0)</f>
        <v>0</v>
      </c>
      <c r="AH85" s="370">
        <f>$C$85*AH11*Inputs!AF$46*IF((Inputs!AF$36+Inputs!AG$42-Inputs!AF$42)+(Inputs!AF$37+Inputs!AG$43-Inputs!AF$43)&gt;0,((Inputs!AF$36+Inputs!AG$42-Inputs!AF$42)*Health_SLT_LR+(Inputs!AF$37+Inputs!AG$43-Inputs!AF$43)*Health_NSLT_IncProt_LR)/((Inputs!AF$36+Inputs!AG$42-Inputs!AF$42)+(Inputs!AF$37+Inputs!AG$43-Inputs!AF$43)),0)</f>
        <v>0</v>
      </c>
      <c r="AI85" s="370">
        <f>$C$85*AI11*Inputs!AG$46*IF((Inputs!AG$36+Inputs!AH$42-Inputs!AG$42)+(Inputs!AG$37+Inputs!AH$43-Inputs!AG$43)&gt;0,((Inputs!AG$36+Inputs!AH$42-Inputs!AG$42)*Health_SLT_LR+(Inputs!AG$37+Inputs!AH$43-Inputs!AG$43)*Health_NSLT_IncProt_LR)/((Inputs!AG$36+Inputs!AH$42-Inputs!AG$42)+(Inputs!AG$37+Inputs!AH$43-Inputs!AG$43)),0)</f>
        <v>0</v>
      </c>
      <c r="AJ85" s="370">
        <f>$C$85*AJ11*Inputs!AH$46*IF((Inputs!AH$36+Inputs!AI$42-Inputs!AH$42)+(Inputs!AH$37+Inputs!AI$43-Inputs!AH$43)&gt;0,((Inputs!AH$36+Inputs!AI$42-Inputs!AH$42)*Health_SLT_LR+(Inputs!AH$37+Inputs!AI$43-Inputs!AH$43)*Health_NSLT_IncProt_LR)/((Inputs!AH$36+Inputs!AI$42-Inputs!AH$42)+(Inputs!AH$37+Inputs!AI$43-Inputs!AH$43)),0)</f>
        <v>0</v>
      </c>
      <c r="AK85" s="370">
        <f>$C$85*AK11*Inputs!AI$46*IF((Inputs!AI$36+Inputs!AJ$42-Inputs!AI$42)+(Inputs!AI$37+Inputs!AJ$43-Inputs!AI$43)&gt;0,((Inputs!AI$36+Inputs!AJ$42-Inputs!AI$42)*Health_SLT_LR+(Inputs!AI$37+Inputs!AJ$43-Inputs!AI$43)*Health_NSLT_IncProt_LR)/((Inputs!AI$36+Inputs!AJ$42-Inputs!AI$42)+(Inputs!AI$37+Inputs!AJ$43-Inputs!AI$43)),0)</f>
        <v>0</v>
      </c>
      <c r="AL85" s="370">
        <f>$C$85*AL11*Inputs!AJ$46*IF((Inputs!AJ$36+Inputs!AK$42-Inputs!AJ$42)+(Inputs!AJ$37+Inputs!AK$43-Inputs!AJ$43)&gt;0,((Inputs!AJ$36+Inputs!AK$42-Inputs!AJ$42)*Health_SLT_LR+(Inputs!AJ$37+Inputs!AK$43-Inputs!AJ$43)*Health_NSLT_IncProt_LR)/((Inputs!AJ$36+Inputs!AK$42-Inputs!AJ$42)+(Inputs!AJ$37+Inputs!AK$43-Inputs!AJ$43)),0)</f>
        <v>0</v>
      </c>
      <c r="AM85" s="370">
        <f>$C$85*AM11*Inputs!AK$46*IF((Inputs!AK$36+Inputs!AL$42-Inputs!AK$42)+(Inputs!AK$37+Inputs!AL$43-Inputs!AK$43)&gt;0,((Inputs!AK$36+Inputs!AL$42-Inputs!AK$42)*Health_SLT_LR+(Inputs!AK$37+Inputs!AL$43-Inputs!AK$43)*Health_NSLT_IncProt_LR)/((Inputs!AK$36+Inputs!AL$42-Inputs!AK$42)+(Inputs!AK$37+Inputs!AL$43-Inputs!AK$43)),0)</f>
        <v>0</v>
      </c>
      <c r="AN85" s="370">
        <f>$C$85*AN11*Inputs!AL$46*IF((Inputs!AL$36+Inputs!AM$42-Inputs!AL$42)+(Inputs!AL$37+Inputs!AM$43-Inputs!AL$43)&gt;0,((Inputs!AL$36+Inputs!AM$42-Inputs!AL$42)*Health_SLT_LR+(Inputs!AL$37+Inputs!AM$43-Inputs!AL$43)*Health_NSLT_IncProt_LR)/((Inputs!AL$36+Inputs!AM$42-Inputs!AL$42)+(Inputs!AL$37+Inputs!AM$43-Inputs!AL$43)),0)</f>
        <v>0</v>
      </c>
      <c r="AO85" s="370">
        <f>$C$85*AO11*Inputs!AM$46*IF((Inputs!AM$36+Inputs!AN$42-Inputs!AM$42)+(Inputs!AM$37+Inputs!AN$43-Inputs!AM$43)&gt;0,((Inputs!AM$36+Inputs!AN$42-Inputs!AM$42)*Health_SLT_LR+(Inputs!AM$37+Inputs!AN$43-Inputs!AM$43)*Health_NSLT_IncProt_LR)/((Inputs!AM$36+Inputs!AN$42-Inputs!AM$42)+(Inputs!AM$37+Inputs!AN$43-Inputs!AM$43)),0)</f>
        <v>0</v>
      </c>
      <c r="AP85" s="370">
        <f>$C$85*AP11*Inputs!AN$46*IF((Inputs!AN$36+Inputs!AO$42-Inputs!AN$42)+(Inputs!AN$37+Inputs!AO$43-Inputs!AN$43)&gt;0,((Inputs!AN$36+Inputs!AO$42-Inputs!AN$42)*Health_SLT_LR+(Inputs!AN$37+Inputs!AO$43-Inputs!AN$43)*Health_NSLT_IncProt_LR)/((Inputs!AN$36+Inputs!AO$42-Inputs!AN$42)+(Inputs!AN$37+Inputs!AO$43-Inputs!AN$43)),0)</f>
        <v>0</v>
      </c>
      <c r="AQ85" s="370">
        <f>$C$85*AQ11*Inputs!AO$46*IF((Inputs!AO$36+Inputs!AP$42-Inputs!AO$42)+(Inputs!AO$37+Inputs!AP$43-Inputs!AO$43)&gt;0,((Inputs!AO$36+Inputs!AP$42-Inputs!AO$42)*Health_SLT_LR+(Inputs!AO$37+Inputs!AP$43-Inputs!AO$43)*Health_NSLT_IncProt_LR)/((Inputs!AO$36+Inputs!AP$42-Inputs!AO$42)+(Inputs!AO$37+Inputs!AP$43-Inputs!AO$43)),0)</f>
        <v>0</v>
      </c>
      <c r="AR85" s="370">
        <f>$C$85*AR11*Inputs!AP$46*IF((Inputs!AP$36+Inputs!AQ$42-Inputs!AP$42)+(Inputs!AP$37+Inputs!AQ$43-Inputs!AP$43)&gt;0,((Inputs!AP$36+Inputs!AQ$42-Inputs!AP$42)*Health_SLT_LR+(Inputs!AP$37+Inputs!AQ$43-Inputs!AP$43)*Health_NSLT_IncProt_LR)/((Inputs!AP$36+Inputs!AQ$42-Inputs!AP$42)+(Inputs!AP$37+Inputs!AQ$43-Inputs!AP$43)),0)</f>
        <v>0</v>
      </c>
      <c r="AS85" s="370">
        <f>$C$85*AS11*Inputs!AQ$46*IF((Inputs!AQ$36+Inputs!AR$42-Inputs!AQ$42)+(Inputs!AQ$37+Inputs!AR$43-Inputs!AQ$43)&gt;0,((Inputs!AQ$36+Inputs!AR$42-Inputs!AQ$42)*Health_SLT_LR+(Inputs!AQ$37+Inputs!AR$43-Inputs!AQ$43)*Health_NSLT_IncProt_LR)/((Inputs!AQ$36+Inputs!AR$42-Inputs!AQ$42)+(Inputs!AQ$37+Inputs!AR$43-Inputs!AQ$43)),0)</f>
        <v>0</v>
      </c>
      <c r="AT85" s="370">
        <f>$C$85*AT11*Inputs!AR$46*IF((Inputs!AR$36+Inputs!AS$42-Inputs!AR$42)+(Inputs!AR$37+Inputs!AS$43-Inputs!AR$43)&gt;0,((Inputs!AR$36+Inputs!AS$42-Inputs!AR$42)*Health_SLT_LR+(Inputs!AR$37+Inputs!AS$43-Inputs!AR$43)*Health_NSLT_IncProt_LR)/((Inputs!AR$36+Inputs!AS$42-Inputs!AR$42)+(Inputs!AR$37+Inputs!AS$43-Inputs!AR$43)),0)</f>
        <v>0</v>
      </c>
      <c r="AU85" s="370">
        <f>$C$85*AU11*Inputs!AS$46*IF((Inputs!AS$36+Inputs!AT$42-Inputs!AS$42)+(Inputs!AS$37+Inputs!AT$43-Inputs!AS$43)&gt;0,((Inputs!AS$36+Inputs!AT$42-Inputs!AS$42)*Health_SLT_LR+(Inputs!AS$37+Inputs!AT$43-Inputs!AS$43)*Health_NSLT_IncProt_LR)/((Inputs!AS$36+Inputs!AT$42-Inputs!AS$42)+(Inputs!AS$37+Inputs!AT$43-Inputs!AS$43)),0)</f>
        <v>0</v>
      </c>
      <c r="AV85" s="370">
        <f>$C$85*AV11*Inputs!AT$46*IF((Inputs!AT$36+Inputs!AU$42-Inputs!AT$42)+(Inputs!AT$37+Inputs!AU$43-Inputs!AT$43)&gt;0,((Inputs!AT$36+Inputs!AU$42-Inputs!AT$42)*Health_SLT_LR+(Inputs!AT$37+Inputs!AU$43-Inputs!AT$43)*Health_NSLT_IncProt_LR)/((Inputs!AT$36+Inputs!AU$42-Inputs!AT$42)+(Inputs!AT$37+Inputs!AU$43-Inputs!AT$43)),0)</f>
        <v>0</v>
      </c>
      <c r="AW85" s="370">
        <f>$C$85*AW11*Inputs!AU$46*IF((Inputs!AU$36+Inputs!AV$42-Inputs!AU$42)+(Inputs!AU$37+Inputs!AV$43-Inputs!AU$43)&gt;0,((Inputs!AU$36+Inputs!AV$42-Inputs!AU$42)*Health_SLT_LR+(Inputs!AU$37+Inputs!AV$43-Inputs!AU$43)*Health_NSLT_IncProt_LR)/((Inputs!AU$36+Inputs!AV$42-Inputs!AU$42)+(Inputs!AU$37+Inputs!AV$43-Inputs!AU$43)),0)</f>
        <v>0</v>
      </c>
      <c r="AX85" s="370">
        <f>$C$85*AX11*Inputs!AV$46*IF((Inputs!AV$36+Inputs!AW$42-Inputs!AV$42)+(Inputs!AV$37+Inputs!AW$43-Inputs!AV$43)&gt;0,((Inputs!AV$36+Inputs!AW$42-Inputs!AV$42)*Health_SLT_LR+(Inputs!AV$37+Inputs!AW$43-Inputs!AV$43)*Health_NSLT_IncProt_LR)/((Inputs!AV$36+Inputs!AW$42-Inputs!AV$42)+(Inputs!AV$37+Inputs!AW$43-Inputs!AV$43)),0)</f>
        <v>0</v>
      </c>
      <c r="AY85" s="370">
        <f>$C$85*AY11*Inputs!AW$46*IF((Inputs!AW$36+Inputs!AX$42-Inputs!AW$42)+(Inputs!AW$37+Inputs!AX$43-Inputs!AW$43)&gt;0,((Inputs!AW$36+Inputs!AX$42-Inputs!AW$42)*Health_SLT_LR+(Inputs!AW$37+Inputs!AX$43-Inputs!AW$43)*Health_NSLT_IncProt_LR)/((Inputs!AW$36+Inputs!AX$42-Inputs!AW$42)+(Inputs!AW$37+Inputs!AX$43-Inputs!AW$43)),0)</f>
        <v>0</v>
      </c>
      <c r="AZ85" s="370">
        <f>$C$85*AZ11*Inputs!AX$46*IF((Inputs!AX$36+Inputs!AY$42-Inputs!AX$42)+(Inputs!AX$37+Inputs!AY$43-Inputs!AX$43)&gt;0,((Inputs!AX$36+Inputs!AY$42-Inputs!AX$42)*Health_SLT_LR+(Inputs!AX$37+Inputs!AY$43-Inputs!AX$43)*Health_NSLT_IncProt_LR)/((Inputs!AX$36+Inputs!AY$42-Inputs!AX$42)+(Inputs!AX$37+Inputs!AY$43-Inputs!AX$43)),0)</f>
        <v>0</v>
      </c>
      <c r="BA85" s="370">
        <f>$C$85*BA11*Inputs!AY$46*IF((Inputs!AY$36+Inputs!AZ$42-Inputs!AY$42)+(Inputs!AY$37+Inputs!AZ$43-Inputs!AY$43)&gt;0,((Inputs!AY$36+Inputs!AZ$42-Inputs!AY$42)*Health_SLT_LR+(Inputs!AY$37+Inputs!AZ$43-Inputs!AY$43)*Health_NSLT_IncProt_LR)/((Inputs!AY$36+Inputs!AZ$42-Inputs!AY$42)+(Inputs!AY$37+Inputs!AZ$43-Inputs!AY$43)),0)</f>
        <v>0</v>
      </c>
    </row>
    <row r="86" spans="1:53">
      <c r="A86" s="459"/>
      <c r="B86" s="372" t="s">
        <v>457</v>
      </c>
      <c r="C86" s="472">
        <f>'Shock parameters'!E22</f>
        <v>3.0837716593520886E-2</v>
      </c>
      <c r="D86" s="374">
        <f>$C$86*D12*Inputs!B$46*IF((1-Death_in_Life_Rate)*(Inputs!B$35+Inputs!C$41-Inputs!B$41)+(Inputs!B$36+Inputs!C$42-Inputs!B$42)+(Inputs!B$37+Inputs!C$43-Inputs!B$43)&gt;0,((1-Death_in_Life_Rate)*(Inputs!B$35+Inputs!C$41-Inputs!B$41)*Life_LR+(Inputs!B$36+Inputs!C$42-Inputs!B$42)*Health_SLT_LR+(Inputs!B$37+Inputs!C$43-Inputs!B$43)*Health_NSLT_IncProt_LR)/((1-Death_in_Life_Rate)*(Inputs!B$35+Inputs!C$41-Inputs!B$41)+(Inputs!B$36+Inputs!C$42-Inputs!B$42)+(Inputs!B$37+Inputs!C$43-Inputs!B$43)),0)</f>
        <v>0</v>
      </c>
      <c r="E86" s="374">
        <f>$C$86*E12*Inputs!C$46*IF((1-Death_in_Life_Rate)*(Inputs!C$35+Inputs!D$41-Inputs!C$41)+(Inputs!C$36+Inputs!D$42-Inputs!C$42)+(Inputs!C$37+Inputs!D$43-Inputs!C$43)&gt;0,((1-Death_in_Life_Rate)*(Inputs!C$35+Inputs!D$41-Inputs!C$41)*Life_LR+(Inputs!C$36+Inputs!D$42-Inputs!C$42)*Health_SLT_LR+(Inputs!C$37+Inputs!D$43-Inputs!C$43)*Health_NSLT_IncProt_LR)/((1-Death_in_Life_Rate)*(Inputs!C$35+Inputs!D$41-Inputs!C$41)+(Inputs!C$36+Inputs!D$42-Inputs!C$42)+(Inputs!C$37+Inputs!D$43-Inputs!C$43)),0)</f>
        <v>0</v>
      </c>
      <c r="F86" s="374">
        <f>$C$86*F12*Inputs!D$46*IF((1-Death_in_Life_Rate)*(Inputs!D$35+Inputs!E$41-Inputs!D$41)+(Inputs!D$36+Inputs!E$42-Inputs!D$42)+(Inputs!D$37+Inputs!E$43-Inputs!D$43)&gt;0,((1-Death_in_Life_Rate)*(Inputs!D$35+Inputs!E$41-Inputs!D$41)*Life_LR+(Inputs!D$36+Inputs!E$42-Inputs!D$42)*Health_SLT_LR+(Inputs!D$37+Inputs!E$43-Inputs!D$43)*Health_NSLT_IncProt_LR)/((1-Death_in_Life_Rate)*(Inputs!D$35+Inputs!E$41-Inputs!D$41)+(Inputs!D$36+Inputs!E$42-Inputs!D$42)+(Inputs!D$37+Inputs!E$43-Inputs!D$43)),0)</f>
        <v>0</v>
      </c>
      <c r="G86" s="374">
        <f>$C$86*G12*Inputs!E$46*IF((1-Death_in_Life_Rate)*(Inputs!E$35+Inputs!F$41-Inputs!E$41)+(Inputs!E$36+Inputs!F$42-Inputs!E$42)+(Inputs!E$37+Inputs!F$43-Inputs!E$43)&gt;0,((1-Death_in_Life_Rate)*(Inputs!E$35+Inputs!F$41-Inputs!E$41)*Life_LR+(Inputs!E$36+Inputs!F$42-Inputs!E$42)*Health_SLT_LR+(Inputs!E$37+Inputs!F$43-Inputs!E$43)*Health_NSLT_IncProt_LR)/((1-Death_in_Life_Rate)*(Inputs!E$35+Inputs!F$41-Inputs!E$41)+(Inputs!E$36+Inputs!F$42-Inputs!E$42)+(Inputs!E$37+Inputs!F$43-Inputs!E$43)),0)</f>
        <v>0</v>
      </c>
      <c r="H86" s="374">
        <f>$C$86*H12*Inputs!F$46*IF((1-Death_in_Life_Rate)*(Inputs!F$35+Inputs!G$41-Inputs!F$41)+(Inputs!F$36+Inputs!G$42-Inputs!F$42)+(Inputs!F$37+Inputs!G$43-Inputs!F$43)&gt;0,((1-Death_in_Life_Rate)*(Inputs!F$35+Inputs!G$41-Inputs!F$41)*Life_LR+(Inputs!F$36+Inputs!G$42-Inputs!F$42)*Health_SLT_LR+(Inputs!F$37+Inputs!G$43-Inputs!F$43)*Health_NSLT_IncProt_LR)/((1-Death_in_Life_Rate)*(Inputs!F$35+Inputs!G$41-Inputs!F$41)+(Inputs!F$36+Inputs!G$42-Inputs!F$42)+(Inputs!F$37+Inputs!G$43-Inputs!F$43)),0)</f>
        <v>0</v>
      </c>
      <c r="I86" s="374">
        <f>$C$86*I12*Inputs!G$46*IF((1-Death_in_Life_Rate)*(Inputs!G$35+Inputs!H$41-Inputs!G$41)+(Inputs!G$36+Inputs!H$42-Inputs!G$42)+(Inputs!G$37+Inputs!H$43-Inputs!G$43)&gt;0,((1-Death_in_Life_Rate)*(Inputs!G$35+Inputs!H$41-Inputs!G$41)*Life_LR+(Inputs!G$36+Inputs!H$42-Inputs!G$42)*Health_SLT_LR+(Inputs!G$37+Inputs!H$43-Inputs!G$43)*Health_NSLT_IncProt_LR)/((1-Death_in_Life_Rate)*(Inputs!G$35+Inputs!H$41-Inputs!G$41)+(Inputs!G$36+Inputs!H$42-Inputs!G$42)+(Inputs!G$37+Inputs!H$43-Inputs!G$43)),0)</f>
        <v>0</v>
      </c>
      <c r="J86" s="374">
        <f>$C$86*J12*Inputs!H$46*IF((1-Death_in_Life_Rate)*(Inputs!H$35+Inputs!I$41-Inputs!H$41)+(Inputs!H$36+Inputs!I$42-Inputs!H$42)+(Inputs!H$37+Inputs!I$43-Inputs!H$43)&gt;0,((1-Death_in_Life_Rate)*(Inputs!H$35+Inputs!I$41-Inputs!H$41)*Life_LR+(Inputs!H$36+Inputs!I$42-Inputs!H$42)*Health_SLT_LR+(Inputs!H$37+Inputs!I$43-Inputs!H$43)*Health_NSLT_IncProt_LR)/((1-Death_in_Life_Rate)*(Inputs!H$35+Inputs!I$41-Inputs!H$41)+(Inputs!H$36+Inputs!I$42-Inputs!H$42)+(Inputs!H$37+Inputs!I$43-Inputs!H$43)),0)</f>
        <v>0</v>
      </c>
      <c r="K86" s="374">
        <f>$C$86*K12*Inputs!I$46*IF((1-Death_in_Life_Rate)*(Inputs!I$35+Inputs!J$41-Inputs!I$41)+(Inputs!I$36+Inputs!J$42-Inputs!I$42)+(Inputs!I$37+Inputs!J$43-Inputs!I$43)&gt;0,((1-Death_in_Life_Rate)*(Inputs!I$35+Inputs!J$41-Inputs!I$41)*Life_LR+(Inputs!I$36+Inputs!J$42-Inputs!I$42)*Health_SLT_LR+(Inputs!I$37+Inputs!J$43-Inputs!I$43)*Health_NSLT_IncProt_LR)/((1-Death_in_Life_Rate)*(Inputs!I$35+Inputs!J$41-Inputs!I$41)+(Inputs!I$36+Inputs!J$42-Inputs!I$42)+(Inputs!I$37+Inputs!J$43-Inputs!I$43)),0)</f>
        <v>0</v>
      </c>
      <c r="L86" s="374">
        <f>$C$86*L12*Inputs!J$46*IF((1-Death_in_Life_Rate)*(Inputs!J$35+Inputs!K$41-Inputs!J$41)+(Inputs!J$36+Inputs!K$42-Inputs!J$42)+(Inputs!J$37+Inputs!K$43-Inputs!J$43)&gt;0,((1-Death_in_Life_Rate)*(Inputs!J$35+Inputs!K$41-Inputs!J$41)*Life_LR+(Inputs!J$36+Inputs!K$42-Inputs!J$42)*Health_SLT_LR+(Inputs!J$37+Inputs!K$43-Inputs!J$43)*Health_NSLT_IncProt_LR)/((1-Death_in_Life_Rate)*(Inputs!J$35+Inputs!K$41-Inputs!J$41)+(Inputs!J$36+Inputs!K$42-Inputs!J$42)+(Inputs!J$37+Inputs!K$43-Inputs!J$43)),0)</f>
        <v>0</v>
      </c>
      <c r="M86" s="374">
        <f>$C$86*M12*Inputs!K$46*IF((1-Death_in_Life_Rate)*(Inputs!K$35+Inputs!L$41-Inputs!K$41)+(Inputs!K$36+Inputs!L$42-Inputs!K$42)+(Inputs!K$37+Inputs!L$43-Inputs!K$43)&gt;0,((1-Death_in_Life_Rate)*(Inputs!K$35+Inputs!L$41-Inputs!K$41)*Life_LR+(Inputs!K$36+Inputs!L$42-Inputs!K$42)*Health_SLT_LR+(Inputs!K$37+Inputs!L$43-Inputs!K$43)*Health_NSLT_IncProt_LR)/((1-Death_in_Life_Rate)*(Inputs!K$35+Inputs!L$41-Inputs!K$41)+(Inputs!K$36+Inputs!L$42-Inputs!K$42)+(Inputs!K$37+Inputs!L$43-Inputs!K$43)),0)</f>
        <v>0</v>
      </c>
      <c r="N86" s="374">
        <f>$C$86*N12*Inputs!L$46*IF((1-Death_in_Life_Rate)*(Inputs!L$35+Inputs!M$41-Inputs!L$41)+(Inputs!L$36+Inputs!M$42-Inputs!L$42)+(Inputs!L$37+Inputs!M$43-Inputs!L$43)&gt;0,((1-Death_in_Life_Rate)*(Inputs!L$35+Inputs!M$41-Inputs!L$41)*Life_LR+(Inputs!L$36+Inputs!M$42-Inputs!L$42)*Health_SLT_LR+(Inputs!L$37+Inputs!M$43-Inputs!L$43)*Health_NSLT_IncProt_LR)/((1-Death_in_Life_Rate)*(Inputs!L$35+Inputs!M$41-Inputs!L$41)+(Inputs!L$36+Inputs!M$42-Inputs!L$42)+(Inputs!L$37+Inputs!M$43-Inputs!L$43)),0)</f>
        <v>0</v>
      </c>
      <c r="O86" s="374">
        <f>$C$86*O12*Inputs!M$46*IF((1-Death_in_Life_Rate)*(Inputs!M$35+Inputs!N$41-Inputs!M$41)+(Inputs!M$36+Inputs!N$42-Inputs!M$42)+(Inputs!M$37+Inputs!N$43-Inputs!M$43)&gt;0,((1-Death_in_Life_Rate)*(Inputs!M$35+Inputs!N$41-Inputs!M$41)*Life_LR+(Inputs!M$36+Inputs!N$42-Inputs!M$42)*Health_SLT_LR+(Inputs!M$37+Inputs!N$43-Inputs!M$43)*Health_NSLT_IncProt_LR)/((1-Death_in_Life_Rate)*(Inputs!M$35+Inputs!N$41-Inputs!M$41)+(Inputs!M$36+Inputs!N$42-Inputs!M$42)+(Inputs!M$37+Inputs!N$43-Inputs!M$43)),0)</f>
        <v>0</v>
      </c>
      <c r="P86" s="374">
        <f>$C$86*P12*Inputs!N$46*IF((1-Death_in_Life_Rate)*(Inputs!N$35+Inputs!O$41-Inputs!N$41)+(Inputs!N$36+Inputs!O$42-Inputs!N$42)+(Inputs!N$37+Inputs!O$43-Inputs!N$43)&gt;0,((1-Death_in_Life_Rate)*(Inputs!N$35+Inputs!O$41-Inputs!N$41)*Life_LR+(Inputs!N$36+Inputs!O$42-Inputs!N$42)*Health_SLT_LR+(Inputs!N$37+Inputs!O$43-Inputs!N$43)*Health_NSLT_IncProt_LR)/((1-Death_in_Life_Rate)*(Inputs!N$35+Inputs!O$41-Inputs!N$41)+(Inputs!N$36+Inputs!O$42-Inputs!N$42)+(Inputs!N$37+Inputs!O$43-Inputs!N$43)),0)</f>
        <v>0</v>
      </c>
      <c r="Q86" s="374">
        <f>$C$86*Q12*Inputs!O$46*IF((1-Death_in_Life_Rate)*(Inputs!O$35+Inputs!P$41-Inputs!O$41)+(Inputs!O$36+Inputs!P$42-Inputs!O$42)+(Inputs!O$37+Inputs!P$43-Inputs!O$43)&gt;0,((1-Death_in_Life_Rate)*(Inputs!O$35+Inputs!P$41-Inputs!O$41)*Life_LR+(Inputs!O$36+Inputs!P$42-Inputs!O$42)*Health_SLT_LR+(Inputs!O$37+Inputs!P$43-Inputs!O$43)*Health_NSLT_IncProt_LR)/((1-Death_in_Life_Rate)*(Inputs!O$35+Inputs!P$41-Inputs!O$41)+(Inputs!O$36+Inputs!P$42-Inputs!O$42)+(Inputs!O$37+Inputs!P$43-Inputs!O$43)),0)</f>
        <v>0</v>
      </c>
      <c r="R86" s="374">
        <f>$C$86*R12*Inputs!P$46*IF((1-Death_in_Life_Rate)*(Inputs!P$35+Inputs!Q$41-Inputs!P$41)+(Inputs!P$36+Inputs!Q$42-Inputs!P$42)+(Inputs!P$37+Inputs!Q$43-Inputs!P$43)&gt;0,((1-Death_in_Life_Rate)*(Inputs!P$35+Inputs!Q$41-Inputs!P$41)*Life_LR+(Inputs!P$36+Inputs!Q$42-Inputs!P$42)*Health_SLT_LR+(Inputs!P$37+Inputs!Q$43-Inputs!P$43)*Health_NSLT_IncProt_LR)/((1-Death_in_Life_Rate)*(Inputs!P$35+Inputs!Q$41-Inputs!P$41)+(Inputs!P$36+Inputs!Q$42-Inputs!P$42)+(Inputs!P$37+Inputs!Q$43-Inputs!P$43)),0)</f>
        <v>0</v>
      </c>
      <c r="S86" s="374">
        <f>$C$86*S12*Inputs!Q$46*IF((1-Death_in_Life_Rate)*(Inputs!Q$35+Inputs!R$41-Inputs!Q$41)+(Inputs!Q$36+Inputs!R$42-Inputs!Q$42)+(Inputs!Q$37+Inputs!R$43-Inputs!Q$43)&gt;0,((1-Death_in_Life_Rate)*(Inputs!Q$35+Inputs!R$41-Inputs!Q$41)*Life_LR+(Inputs!Q$36+Inputs!R$42-Inputs!Q$42)*Health_SLT_LR+(Inputs!Q$37+Inputs!R$43-Inputs!Q$43)*Health_NSLT_IncProt_LR)/((1-Death_in_Life_Rate)*(Inputs!Q$35+Inputs!R$41-Inputs!Q$41)+(Inputs!Q$36+Inputs!R$42-Inputs!Q$42)+(Inputs!Q$37+Inputs!R$43-Inputs!Q$43)),0)</f>
        <v>0</v>
      </c>
      <c r="T86" s="374">
        <f>$C$86*T12*Inputs!R$46*IF((1-Death_in_Life_Rate)*(Inputs!R$35+Inputs!S$41-Inputs!R$41)+(Inputs!R$36+Inputs!S$42-Inputs!R$42)+(Inputs!R$37+Inputs!S$43-Inputs!R$43)&gt;0,((1-Death_in_Life_Rate)*(Inputs!R$35+Inputs!S$41-Inputs!R$41)*Life_LR+(Inputs!R$36+Inputs!S$42-Inputs!R$42)*Health_SLT_LR+(Inputs!R$37+Inputs!S$43-Inputs!R$43)*Health_NSLT_IncProt_LR)/((1-Death_in_Life_Rate)*(Inputs!R$35+Inputs!S$41-Inputs!R$41)+(Inputs!R$36+Inputs!S$42-Inputs!R$42)+(Inputs!R$37+Inputs!S$43-Inputs!R$43)),0)</f>
        <v>0</v>
      </c>
      <c r="U86" s="374">
        <f>$C$86*U12*Inputs!S$46*IF((1-Death_in_Life_Rate)*(Inputs!S$35+Inputs!T$41-Inputs!S$41)+(Inputs!S$36+Inputs!T$42-Inputs!S$42)+(Inputs!S$37+Inputs!T$43-Inputs!S$43)&gt;0,((1-Death_in_Life_Rate)*(Inputs!S$35+Inputs!T$41-Inputs!S$41)*Life_LR+(Inputs!S$36+Inputs!T$42-Inputs!S$42)*Health_SLT_LR+(Inputs!S$37+Inputs!T$43-Inputs!S$43)*Health_NSLT_IncProt_LR)/((1-Death_in_Life_Rate)*(Inputs!S$35+Inputs!T$41-Inputs!S$41)+(Inputs!S$36+Inputs!T$42-Inputs!S$42)+(Inputs!S$37+Inputs!T$43-Inputs!S$43)),0)</f>
        <v>0</v>
      </c>
      <c r="V86" s="374">
        <f>$C$86*V12*Inputs!T$46*IF((1-Death_in_Life_Rate)*(Inputs!T$35+Inputs!U$41-Inputs!T$41)+(Inputs!T$36+Inputs!U$42-Inputs!T$42)+(Inputs!T$37+Inputs!U$43-Inputs!T$43)&gt;0,((1-Death_in_Life_Rate)*(Inputs!T$35+Inputs!U$41-Inputs!T$41)*Life_LR+(Inputs!T$36+Inputs!U$42-Inputs!T$42)*Health_SLT_LR+(Inputs!T$37+Inputs!U$43-Inputs!T$43)*Health_NSLT_IncProt_LR)/((1-Death_in_Life_Rate)*(Inputs!T$35+Inputs!U$41-Inputs!T$41)+(Inputs!T$36+Inputs!U$42-Inputs!T$42)+(Inputs!T$37+Inputs!U$43-Inputs!T$43)),0)</f>
        <v>0</v>
      </c>
      <c r="W86" s="374">
        <f>$C$86*W12*Inputs!U$46*IF((1-Death_in_Life_Rate)*(Inputs!U$35+Inputs!V$41-Inputs!U$41)+(Inputs!U$36+Inputs!V$42-Inputs!U$42)+(Inputs!U$37+Inputs!V$43-Inputs!U$43)&gt;0,((1-Death_in_Life_Rate)*(Inputs!U$35+Inputs!V$41-Inputs!U$41)*Life_LR+(Inputs!U$36+Inputs!V$42-Inputs!U$42)*Health_SLT_LR+(Inputs!U$37+Inputs!V$43-Inputs!U$43)*Health_NSLT_IncProt_LR)/((1-Death_in_Life_Rate)*(Inputs!U$35+Inputs!V$41-Inputs!U$41)+(Inputs!U$36+Inputs!V$42-Inputs!U$42)+(Inputs!U$37+Inputs!V$43-Inputs!U$43)),0)</f>
        <v>0</v>
      </c>
      <c r="X86" s="374">
        <f>$C$86*X12*Inputs!V$46*IF((1-Death_in_Life_Rate)*(Inputs!V$35+Inputs!W$41-Inputs!V$41)+(Inputs!V$36+Inputs!W$42-Inputs!V$42)+(Inputs!V$37+Inputs!W$43-Inputs!V$43)&gt;0,((1-Death_in_Life_Rate)*(Inputs!V$35+Inputs!W$41-Inputs!V$41)*Life_LR+(Inputs!V$36+Inputs!W$42-Inputs!V$42)*Health_SLT_LR+(Inputs!V$37+Inputs!W$43-Inputs!V$43)*Health_NSLT_IncProt_LR)/((1-Death_in_Life_Rate)*(Inputs!V$35+Inputs!W$41-Inputs!V$41)+(Inputs!V$36+Inputs!W$42-Inputs!V$42)+(Inputs!V$37+Inputs!W$43-Inputs!V$43)),0)</f>
        <v>0</v>
      </c>
      <c r="Y86" s="374">
        <f>$C$86*Y12*Inputs!W$46*IF((1-Death_in_Life_Rate)*(Inputs!W$35+Inputs!X$41-Inputs!W$41)+(Inputs!W$36+Inputs!X$42-Inputs!W$42)+(Inputs!W$37+Inputs!X$43-Inputs!W$43)&gt;0,((1-Death_in_Life_Rate)*(Inputs!W$35+Inputs!X$41-Inputs!W$41)*Life_LR+(Inputs!W$36+Inputs!X$42-Inputs!W$42)*Health_SLT_LR+(Inputs!W$37+Inputs!X$43-Inputs!W$43)*Health_NSLT_IncProt_LR)/((1-Death_in_Life_Rate)*(Inputs!W$35+Inputs!X$41-Inputs!W$41)+(Inputs!W$36+Inputs!X$42-Inputs!W$42)+(Inputs!W$37+Inputs!X$43-Inputs!W$43)),0)</f>
        <v>0</v>
      </c>
      <c r="Z86" s="374">
        <f>$C$86*Z12*Inputs!X$46*IF((1-Death_in_Life_Rate)*(Inputs!X$35+Inputs!Y$41-Inputs!X$41)+(Inputs!X$36+Inputs!Y$42-Inputs!X$42)+(Inputs!X$37+Inputs!Y$43-Inputs!X$43)&gt;0,((1-Death_in_Life_Rate)*(Inputs!X$35+Inputs!Y$41-Inputs!X$41)*Life_LR+(Inputs!X$36+Inputs!Y$42-Inputs!X$42)*Health_SLT_LR+(Inputs!X$37+Inputs!Y$43-Inputs!X$43)*Health_NSLT_IncProt_LR)/((1-Death_in_Life_Rate)*(Inputs!X$35+Inputs!Y$41-Inputs!X$41)+(Inputs!X$36+Inputs!Y$42-Inputs!X$42)+(Inputs!X$37+Inputs!Y$43-Inputs!X$43)),0)</f>
        <v>0</v>
      </c>
      <c r="AA86" s="374">
        <f>$C$86*AA12*Inputs!Y$46*IF((1-Death_in_Life_Rate)*(Inputs!Y$35+Inputs!Z$41-Inputs!Y$41)+(Inputs!Y$36+Inputs!Z$42-Inputs!Y$42)+(Inputs!Y$37+Inputs!Z$43-Inputs!Y$43)&gt;0,((1-Death_in_Life_Rate)*(Inputs!Y$35+Inputs!Z$41-Inputs!Y$41)*Life_LR+(Inputs!Y$36+Inputs!Z$42-Inputs!Y$42)*Health_SLT_LR+(Inputs!Y$37+Inputs!Z$43-Inputs!Y$43)*Health_NSLT_IncProt_LR)/((1-Death_in_Life_Rate)*(Inputs!Y$35+Inputs!Z$41-Inputs!Y$41)+(Inputs!Y$36+Inputs!Z$42-Inputs!Y$42)+(Inputs!Y$37+Inputs!Z$43-Inputs!Y$43)),0)</f>
        <v>0</v>
      </c>
      <c r="AB86" s="374">
        <f>$C$86*AB12*Inputs!Z$46*IF((1-Death_in_Life_Rate)*(Inputs!Z$35+Inputs!AA$41-Inputs!Z$41)+(Inputs!Z$36+Inputs!AA$42-Inputs!Z$42)+(Inputs!Z$37+Inputs!AA$43-Inputs!Z$43)&gt;0,((1-Death_in_Life_Rate)*(Inputs!Z$35+Inputs!AA$41-Inputs!Z$41)*Life_LR+(Inputs!Z$36+Inputs!AA$42-Inputs!Z$42)*Health_SLT_LR+(Inputs!Z$37+Inputs!AA$43-Inputs!Z$43)*Health_NSLT_IncProt_LR)/((1-Death_in_Life_Rate)*(Inputs!Z$35+Inputs!AA$41-Inputs!Z$41)+(Inputs!Z$36+Inputs!AA$42-Inputs!Z$42)+(Inputs!Z$37+Inputs!AA$43-Inputs!Z$43)),0)</f>
        <v>0</v>
      </c>
      <c r="AC86" s="374">
        <f>$C$86*AC12*Inputs!AA$46*IF((1-Death_in_Life_Rate)*(Inputs!AA$35+Inputs!AB$41-Inputs!AA$41)+(Inputs!AA$36+Inputs!AB$42-Inputs!AA$42)+(Inputs!AA$37+Inputs!AB$43-Inputs!AA$43)&gt;0,((1-Death_in_Life_Rate)*(Inputs!AA$35+Inputs!AB$41-Inputs!AA$41)*Life_LR+(Inputs!AA$36+Inputs!AB$42-Inputs!AA$42)*Health_SLT_LR+(Inputs!AA$37+Inputs!AB$43-Inputs!AA$43)*Health_NSLT_IncProt_LR)/((1-Death_in_Life_Rate)*(Inputs!AA$35+Inputs!AB$41-Inputs!AA$41)+(Inputs!AA$36+Inputs!AB$42-Inputs!AA$42)+(Inputs!AA$37+Inputs!AB$43-Inputs!AA$43)),0)</f>
        <v>0</v>
      </c>
      <c r="AD86" s="374">
        <f>$C$86*AD12*Inputs!AB$46*IF((1-Death_in_Life_Rate)*(Inputs!AB$35+Inputs!AC$41-Inputs!AB$41)+(Inputs!AB$36+Inputs!AC$42-Inputs!AB$42)+(Inputs!AB$37+Inputs!AC$43-Inputs!AB$43)&gt;0,((1-Death_in_Life_Rate)*(Inputs!AB$35+Inputs!AC$41-Inputs!AB$41)*Life_LR+(Inputs!AB$36+Inputs!AC$42-Inputs!AB$42)*Health_SLT_LR+(Inputs!AB$37+Inputs!AC$43-Inputs!AB$43)*Health_NSLT_IncProt_LR)/((1-Death_in_Life_Rate)*(Inputs!AB$35+Inputs!AC$41-Inputs!AB$41)+(Inputs!AB$36+Inputs!AC$42-Inputs!AB$42)+(Inputs!AB$37+Inputs!AC$43-Inputs!AB$43)),0)</f>
        <v>0</v>
      </c>
      <c r="AE86" s="374">
        <f>$C$86*AE12*Inputs!AC$46*IF((1-Death_in_Life_Rate)*(Inputs!AC$35+Inputs!AD$41-Inputs!AC$41)+(Inputs!AC$36+Inputs!AD$42-Inputs!AC$42)+(Inputs!AC$37+Inputs!AD$43-Inputs!AC$43)&gt;0,((1-Death_in_Life_Rate)*(Inputs!AC$35+Inputs!AD$41-Inputs!AC$41)*Life_LR+(Inputs!AC$36+Inputs!AD$42-Inputs!AC$42)*Health_SLT_LR+(Inputs!AC$37+Inputs!AD$43-Inputs!AC$43)*Health_NSLT_IncProt_LR)/((1-Death_in_Life_Rate)*(Inputs!AC$35+Inputs!AD$41-Inputs!AC$41)+(Inputs!AC$36+Inputs!AD$42-Inputs!AC$42)+(Inputs!AC$37+Inputs!AD$43-Inputs!AC$43)),0)</f>
        <v>0</v>
      </c>
      <c r="AF86" s="374">
        <f>$C$86*AF12*Inputs!AD$46*IF((1-Death_in_Life_Rate)*(Inputs!AD$35+Inputs!AE$41-Inputs!AD$41)+(Inputs!AD$36+Inputs!AE$42-Inputs!AD$42)+(Inputs!AD$37+Inputs!AE$43-Inputs!AD$43)&gt;0,((1-Death_in_Life_Rate)*(Inputs!AD$35+Inputs!AE$41-Inputs!AD$41)*Life_LR+(Inputs!AD$36+Inputs!AE$42-Inputs!AD$42)*Health_SLT_LR+(Inputs!AD$37+Inputs!AE$43-Inputs!AD$43)*Health_NSLT_IncProt_LR)/((1-Death_in_Life_Rate)*(Inputs!AD$35+Inputs!AE$41-Inputs!AD$41)+(Inputs!AD$36+Inputs!AE$42-Inputs!AD$42)+(Inputs!AD$37+Inputs!AE$43-Inputs!AD$43)),0)</f>
        <v>0</v>
      </c>
      <c r="AG86" s="374">
        <f>$C$86*AG12*Inputs!AE$46*IF((1-Death_in_Life_Rate)*(Inputs!AE$35+Inputs!AF$41-Inputs!AE$41)+(Inputs!AE$36+Inputs!AF$42-Inputs!AE$42)+(Inputs!AE$37+Inputs!AF$43-Inputs!AE$43)&gt;0,((1-Death_in_Life_Rate)*(Inputs!AE$35+Inputs!AF$41-Inputs!AE$41)*Life_LR+(Inputs!AE$36+Inputs!AF$42-Inputs!AE$42)*Health_SLT_LR+(Inputs!AE$37+Inputs!AF$43-Inputs!AE$43)*Health_NSLT_IncProt_LR)/((1-Death_in_Life_Rate)*(Inputs!AE$35+Inputs!AF$41-Inputs!AE$41)+(Inputs!AE$36+Inputs!AF$42-Inputs!AE$42)+(Inputs!AE$37+Inputs!AF$43-Inputs!AE$43)),0)</f>
        <v>0</v>
      </c>
      <c r="AH86" s="374">
        <f>$C$86*AH12*Inputs!AF$46*IF((1-Death_in_Life_Rate)*(Inputs!AF$35+Inputs!AG$41-Inputs!AF$41)+(Inputs!AF$36+Inputs!AG$42-Inputs!AF$42)+(Inputs!AF$37+Inputs!AG$43-Inputs!AF$43)&gt;0,((1-Death_in_Life_Rate)*(Inputs!AF$35+Inputs!AG$41-Inputs!AF$41)*Life_LR+(Inputs!AF$36+Inputs!AG$42-Inputs!AF$42)*Health_SLT_LR+(Inputs!AF$37+Inputs!AG$43-Inputs!AF$43)*Health_NSLT_IncProt_LR)/((1-Death_in_Life_Rate)*(Inputs!AF$35+Inputs!AG$41-Inputs!AF$41)+(Inputs!AF$36+Inputs!AG$42-Inputs!AF$42)+(Inputs!AF$37+Inputs!AG$43-Inputs!AF$43)),0)</f>
        <v>0</v>
      </c>
      <c r="AI86" s="374">
        <f>$C$86*AI12*Inputs!AG$46*IF((1-Death_in_Life_Rate)*(Inputs!AG$35+Inputs!AH$41-Inputs!AG$41)+(Inputs!AG$36+Inputs!AH$42-Inputs!AG$42)+(Inputs!AG$37+Inputs!AH$43-Inputs!AG$43)&gt;0,((1-Death_in_Life_Rate)*(Inputs!AG$35+Inputs!AH$41-Inputs!AG$41)*Life_LR+(Inputs!AG$36+Inputs!AH$42-Inputs!AG$42)*Health_SLT_LR+(Inputs!AG$37+Inputs!AH$43-Inputs!AG$43)*Health_NSLT_IncProt_LR)/((1-Death_in_Life_Rate)*(Inputs!AG$35+Inputs!AH$41-Inputs!AG$41)+(Inputs!AG$36+Inputs!AH$42-Inputs!AG$42)+(Inputs!AG$37+Inputs!AH$43-Inputs!AG$43)),0)</f>
        <v>0</v>
      </c>
      <c r="AJ86" s="374">
        <f>$C$86*AJ12*Inputs!AH$46*IF((1-Death_in_Life_Rate)*(Inputs!AH$35+Inputs!AI$41-Inputs!AH$41)+(Inputs!AH$36+Inputs!AI$42-Inputs!AH$42)+(Inputs!AH$37+Inputs!AI$43-Inputs!AH$43)&gt;0,((1-Death_in_Life_Rate)*(Inputs!AH$35+Inputs!AI$41-Inputs!AH$41)*Life_LR+(Inputs!AH$36+Inputs!AI$42-Inputs!AH$42)*Health_SLT_LR+(Inputs!AH$37+Inputs!AI$43-Inputs!AH$43)*Health_NSLT_IncProt_LR)/((1-Death_in_Life_Rate)*(Inputs!AH$35+Inputs!AI$41-Inputs!AH$41)+(Inputs!AH$36+Inputs!AI$42-Inputs!AH$42)+(Inputs!AH$37+Inputs!AI$43-Inputs!AH$43)),0)</f>
        <v>0</v>
      </c>
      <c r="AK86" s="374">
        <f>$C$86*AK12*Inputs!AI$46*IF((1-Death_in_Life_Rate)*(Inputs!AI$35+Inputs!AJ$41-Inputs!AI$41)+(Inputs!AI$36+Inputs!AJ$42-Inputs!AI$42)+(Inputs!AI$37+Inputs!AJ$43-Inputs!AI$43)&gt;0,((1-Death_in_Life_Rate)*(Inputs!AI$35+Inputs!AJ$41-Inputs!AI$41)*Life_LR+(Inputs!AI$36+Inputs!AJ$42-Inputs!AI$42)*Health_SLT_LR+(Inputs!AI$37+Inputs!AJ$43-Inputs!AI$43)*Health_NSLT_IncProt_LR)/((1-Death_in_Life_Rate)*(Inputs!AI$35+Inputs!AJ$41-Inputs!AI$41)+(Inputs!AI$36+Inputs!AJ$42-Inputs!AI$42)+(Inputs!AI$37+Inputs!AJ$43-Inputs!AI$43)),0)</f>
        <v>0</v>
      </c>
      <c r="AL86" s="374">
        <f>$C$86*AL12*Inputs!AJ$46*IF((1-Death_in_Life_Rate)*(Inputs!AJ$35+Inputs!AK$41-Inputs!AJ$41)+(Inputs!AJ$36+Inputs!AK$42-Inputs!AJ$42)+(Inputs!AJ$37+Inputs!AK$43-Inputs!AJ$43)&gt;0,((1-Death_in_Life_Rate)*(Inputs!AJ$35+Inputs!AK$41-Inputs!AJ$41)*Life_LR+(Inputs!AJ$36+Inputs!AK$42-Inputs!AJ$42)*Health_SLT_LR+(Inputs!AJ$37+Inputs!AK$43-Inputs!AJ$43)*Health_NSLT_IncProt_LR)/((1-Death_in_Life_Rate)*(Inputs!AJ$35+Inputs!AK$41-Inputs!AJ$41)+(Inputs!AJ$36+Inputs!AK$42-Inputs!AJ$42)+(Inputs!AJ$37+Inputs!AK$43-Inputs!AJ$43)),0)</f>
        <v>0</v>
      </c>
      <c r="AM86" s="374">
        <f>$C$86*AM12*Inputs!AK$46*IF((1-Death_in_Life_Rate)*(Inputs!AK$35+Inputs!AL$41-Inputs!AK$41)+(Inputs!AK$36+Inputs!AL$42-Inputs!AK$42)+(Inputs!AK$37+Inputs!AL$43-Inputs!AK$43)&gt;0,((1-Death_in_Life_Rate)*(Inputs!AK$35+Inputs!AL$41-Inputs!AK$41)*Life_LR+(Inputs!AK$36+Inputs!AL$42-Inputs!AK$42)*Health_SLT_LR+(Inputs!AK$37+Inputs!AL$43-Inputs!AK$43)*Health_NSLT_IncProt_LR)/((1-Death_in_Life_Rate)*(Inputs!AK$35+Inputs!AL$41-Inputs!AK$41)+(Inputs!AK$36+Inputs!AL$42-Inputs!AK$42)+(Inputs!AK$37+Inputs!AL$43-Inputs!AK$43)),0)</f>
        <v>0</v>
      </c>
      <c r="AN86" s="374">
        <f>$C$86*AN12*Inputs!AL$46*IF((1-Death_in_Life_Rate)*(Inputs!AL$35+Inputs!AM$41-Inputs!AL$41)+(Inputs!AL$36+Inputs!AM$42-Inputs!AL$42)+(Inputs!AL$37+Inputs!AM$43-Inputs!AL$43)&gt;0,((1-Death_in_Life_Rate)*(Inputs!AL$35+Inputs!AM$41-Inputs!AL$41)*Life_LR+(Inputs!AL$36+Inputs!AM$42-Inputs!AL$42)*Health_SLT_LR+(Inputs!AL$37+Inputs!AM$43-Inputs!AL$43)*Health_NSLT_IncProt_LR)/((1-Death_in_Life_Rate)*(Inputs!AL$35+Inputs!AM$41-Inputs!AL$41)+(Inputs!AL$36+Inputs!AM$42-Inputs!AL$42)+(Inputs!AL$37+Inputs!AM$43-Inputs!AL$43)),0)</f>
        <v>0</v>
      </c>
      <c r="AO86" s="374">
        <f>$C$86*AO12*Inputs!AM$46*IF((1-Death_in_Life_Rate)*(Inputs!AM$35+Inputs!AN$41-Inputs!AM$41)+(Inputs!AM$36+Inputs!AN$42-Inputs!AM$42)+(Inputs!AM$37+Inputs!AN$43-Inputs!AM$43)&gt;0,((1-Death_in_Life_Rate)*(Inputs!AM$35+Inputs!AN$41-Inputs!AM$41)*Life_LR+(Inputs!AM$36+Inputs!AN$42-Inputs!AM$42)*Health_SLT_LR+(Inputs!AM$37+Inputs!AN$43-Inputs!AM$43)*Health_NSLT_IncProt_LR)/((1-Death_in_Life_Rate)*(Inputs!AM$35+Inputs!AN$41-Inputs!AM$41)+(Inputs!AM$36+Inputs!AN$42-Inputs!AM$42)+(Inputs!AM$37+Inputs!AN$43-Inputs!AM$43)),0)</f>
        <v>0</v>
      </c>
      <c r="AP86" s="374">
        <f>$C$86*AP12*Inputs!AN$46*IF((1-Death_in_Life_Rate)*(Inputs!AN$35+Inputs!AO$41-Inputs!AN$41)+(Inputs!AN$36+Inputs!AO$42-Inputs!AN$42)+(Inputs!AN$37+Inputs!AO$43-Inputs!AN$43)&gt;0,((1-Death_in_Life_Rate)*(Inputs!AN$35+Inputs!AO$41-Inputs!AN$41)*Life_LR+(Inputs!AN$36+Inputs!AO$42-Inputs!AN$42)*Health_SLT_LR+(Inputs!AN$37+Inputs!AO$43-Inputs!AN$43)*Health_NSLT_IncProt_LR)/((1-Death_in_Life_Rate)*(Inputs!AN$35+Inputs!AO$41-Inputs!AN$41)+(Inputs!AN$36+Inputs!AO$42-Inputs!AN$42)+(Inputs!AN$37+Inputs!AO$43-Inputs!AN$43)),0)</f>
        <v>0</v>
      </c>
      <c r="AQ86" s="374">
        <f>$C$86*AQ12*Inputs!AO$46*IF((1-Death_in_Life_Rate)*(Inputs!AO$35+Inputs!AP$41-Inputs!AO$41)+(Inputs!AO$36+Inputs!AP$42-Inputs!AO$42)+(Inputs!AO$37+Inputs!AP$43-Inputs!AO$43)&gt;0,((1-Death_in_Life_Rate)*(Inputs!AO$35+Inputs!AP$41-Inputs!AO$41)*Life_LR+(Inputs!AO$36+Inputs!AP$42-Inputs!AO$42)*Health_SLT_LR+(Inputs!AO$37+Inputs!AP$43-Inputs!AO$43)*Health_NSLT_IncProt_LR)/((1-Death_in_Life_Rate)*(Inputs!AO$35+Inputs!AP$41-Inputs!AO$41)+(Inputs!AO$36+Inputs!AP$42-Inputs!AO$42)+(Inputs!AO$37+Inputs!AP$43-Inputs!AO$43)),0)</f>
        <v>0</v>
      </c>
      <c r="AR86" s="374">
        <f>$C$86*AR12*Inputs!AP$46*IF((1-Death_in_Life_Rate)*(Inputs!AP$35+Inputs!AQ$41-Inputs!AP$41)+(Inputs!AP$36+Inputs!AQ$42-Inputs!AP$42)+(Inputs!AP$37+Inputs!AQ$43-Inputs!AP$43)&gt;0,((1-Death_in_Life_Rate)*(Inputs!AP$35+Inputs!AQ$41-Inputs!AP$41)*Life_LR+(Inputs!AP$36+Inputs!AQ$42-Inputs!AP$42)*Health_SLT_LR+(Inputs!AP$37+Inputs!AQ$43-Inputs!AP$43)*Health_NSLT_IncProt_LR)/((1-Death_in_Life_Rate)*(Inputs!AP$35+Inputs!AQ$41-Inputs!AP$41)+(Inputs!AP$36+Inputs!AQ$42-Inputs!AP$42)+(Inputs!AP$37+Inputs!AQ$43-Inputs!AP$43)),0)</f>
        <v>0</v>
      </c>
      <c r="AS86" s="374">
        <f>$C$86*AS12*Inputs!AQ$46*IF((1-Death_in_Life_Rate)*(Inputs!AQ$35+Inputs!AR$41-Inputs!AQ$41)+(Inputs!AQ$36+Inputs!AR$42-Inputs!AQ$42)+(Inputs!AQ$37+Inputs!AR$43-Inputs!AQ$43)&gt;0,((1-Death_in_Life_Rate)*(Inputs!AQ$35+Inputs!AR$41-Inputs!AQ$41)*Life_LR+(Inputs!AQ$36+Inputs!AR$42-Inputs!AQ$42)*Health_SLT_LR+(Inputs!AQ$37+Inputs!AR$43-Inputs!AQ$43)*Health_NSLT_IncProt_LR)/((1-Death_in_Life_Rate)*(Inputs!AQ$35+Inputs!AR$41-Inputs!AQ$41)+(Inputs!AQ$36+Inputs!AR$42-Inputs!AQ$42)+(Inputs!AQ$37+Inputs!AR$43-Inputs!AQ$43)),0)</f>
        <v>0</v>
      </c>
      <c r="AT86" s="374">
        <f>$C$86*AT12*Inputs!AR$46*IF((1-Death_in_Life_Rate)*(Inputs!AR$35+Inputs!AS$41-Inputs!AR$41)+(Inputs!AR$36+Inputs!AS$42-Inputs!AR$42)+(Inputs!AR$37+Inputs!AS$43-Inputs!AR$43)&gt;0,((1-Death_in_Life_Rate)*(Inputs!AR$35+Inputs!AS$41-Inputs!AR$41)*Life_LR+(Inputs!AR$36+Inputs!AS$42-Inputs!AR$42)*Health_SLT_LR+(Inputs!AR$37+Inputs!AS$43-Inputs!AR$43)*Health_NSLT_IncProt_LR)/((1-Death_in_Life_Rate)*(Inputs!AR$35+Inputs!AS$41-Inputs!AR$41)+(Inputs!AR$36+Inputs!AS$42-Inputs!AR$42)+(Inputs!AR$37+Inputs!AS$43-Inputs!AR$43)),0)</f>
        <v>0</v>
      </c>
      <c r="AU86" s="374">
        <f>$C$86*AU12*Inputs!AS$46*IF((1-Death_in_Life_Rate)*(Inputs!AS$35+Inputs!AT$41-Inputs!AS$41)+(Inputs!AS$36+Inputs!AT$42-Inputs!AS$42)+(Inputs!AS$37+Inputs!AT$43-Inputs!AS$43)&gt;0,((1-Death_in_Life_Rate)*(Inputs!AS$35+Inputs!AT$41-Inputs!AS$41)*Life_LR+(Inputs!AS$36+Inputs!AT$42-Inputs!AS$42)*Health_SLT_LR+(Inputs!AS$37+Inputs!AT$43-Inputs!AS$43)*Health_NSLT_IncProt_LR)/((1-Death_in_Life_Rate)*(Inputs!AS$35+Inputs!AT$41-Inputs!AS$41)+(Inputs!AS$36+Inputs!AT$42-Inputs!AS$42)+(Inputs!AS$37+Inputs!AT$43-Inputs!AS$43)),0)</f>
        <v>0</v>
      </c>
      <c r="AV86" s="374">
        <f>$C$86*AV12*Inputs!AT$46*IF((1-Death_in_Life_Rate)*(Inputs!AT$35+Inputs!AU$41-Inputs!AT$41)+(Inputs!AT$36+Inputs!AU$42-Inputs!AT$42)+(Inputs!AT$37+Inputs!AU$43-Inputs!AT$43)&gt;0,((1-Death_in_Life_Rate)*(Inputs!AT$35+Inputs!AU$41-Inputs!AT$41)*Life_LR+(Inputs!AT$36+Inputs!AU$42-Inputs!AT$42)*Health_SLT_LR+(Inputs!AT$37+Inputs!AU$43-Inputs!AT$43)*Health_NSLT_IncProt_LR)/((1-Death_in_Life_Rate)*(Inputs!AT$35+Inputs!AU$41-Inputs!AT$41)+(Inputs!AT$36+Inputs!AU$42-Inputs!AT$42)+(Inputs!AT$37+Inputs!AU$43-Inputs!AT$43)),0)</f>
        <v>0</v>
      </c>
      <c r="AW86" s="374">
        <f>$C$86*AW12*Inputs!AU$46*IF((1-Death_in_Life_Rate)*(Inputs!AU$35+Inputs!AV$41-Inputs!AU$41)+(Inputs!AU$36+Inputs!AV$42-Inputs!AU$42)+(Inputs!AU$37+Inputs!AV$43-Inputs!AU$43)&gt;0,((1-Death_in_Life_Rate)*(Inputs!AU$35+Inputs!AV$41-Inputs!AU$41)*Life_LR+(Inputs!AU$36+Inputs!AV$42-Inputs!AU$42)*Health_SLT_LR+(Inputs!AU$37+Inputs!AV$43-Inputs!AU$43)*Health_NSLT_IncProt_LR)/((1-Death_in_Life_Rate)*(Inputs!AU$35+Inputs!AV$41-Inputs!AU$41)+(Inputs!AU$36+Inputs!AV$42-Inputs!AU$42)+(Inputs!AU$37+Inputs!AV$43-Inputs!AU$43)),0)</f>
        <v>0</v>
      </c>
      <c r="AX86" s="374">
        <f>$C$86*AX12*Inputs!AV$46*IF((1-Death_in_Life_Rate)*(Inputs!AV$35+Inputs!AW$41-Inputs!AV$41)+(Inputs!AV$36+Inputs!AW$42-Inputs!AV$42)+(Inputs!AV$37+Inputs!AW$43-Inputs!AV$43)&gt;0,((1-Death_in_Life_Rate)*(Inputs!AV$35+Inputs!AW$41-Inputs!AV$41)*Life_LR+(Inputs!AV$36+Inputs!AW$42-Inputs!AV$42)*Health_SLT_LR+(Inputs!AV$37+Inputs!AW$43-Inputs!AV$43)*Health_NSLT_IncProt_LR)/((1-Death_in_Life_Rate)*(Inputs!AV$35+Inputs!AW$41-Inputs!AV$41)+(Inputs!AV$36+Inputs!AW$42-Inputs!AV$42)+(Inputs!AV$37+Inputs!AW$43-Inputs!AV$43)),0)</f>
        <v>0</v>
      </c>
      <c r="AY86" s="374">
        <f>$C$86*AY12*Inputs!AW$46*IF((1-Death_in_Life_Rate)*(Inputs!AW$35+Inputs!AX$41-Inputs!AW$41)+(Inputs!AW$36+Inputs!AX$42-Inputs!AW$42)+(Inputs!AW$37+Inputs!AX$43-Inputs!AW$43)&gt;0,((1-Death_in_Life_Rate)*(Inputs!AW$35+Inputs!AX$41-Inputs!AW$41)*Life_LR+(Inputs!AW$36+Inputs!AX$42-Inputs!AW$42)*Health_SLT_LR+(Inputs!AW$37+Inputs!AX$43-Inputs!AW$43)*Health_NSLT_IncProt_LR)/((1-Death_in_Life_Rate)*(Inputs!AW$35+Inputs!AX$41-Inputs!AW$41)+(Inputs!AW$36+Inputs!AX$42-Inputs!AW$42)+(Inputs!AW$37+Inputs!AX$43-Inputs!AW$43)),0)</f>
        <v>0</v>
      </c>
      <c r="AZ86" s="374">
        <f>$C$86*AZ12*Inputs!AX$46*IF((1-Death_in_Life_Rate)*(Inputs!AX$35+Inputs!AY$41-Inputs!AX$41)+(Inputs!AX$36+Inputs!AY$42-Inputs!AX$42)+(Inputs!AX$37+Inputs!AY$43-Inputs!AX$43)&gt;0,((1-Death_in_Life_Rate)*(Inputs!AX$35+Inputs!AY$41-Inputs!AX$41)*Life_LR+(Inputs!AX$36+Inputs!AY$42-Inputs!AX$42)*Health_SLT_LR+(Inputs!AX$37+Inputs!AY$43-Inputs!AX$43)*Health_NSLT_IncProt_LR)/((1-Death_in_Life_Rate)*(Inputs!AX$35+Inputs!AY$41-Inputs!AX$41)+(Inputs!AX$36+Inputs!AY$42-Inputs!AX$42)+(Inputs!AX$37+Inputs!AY$43-Inputs!AX$43)),0)</f>
        <v>0</v>
      </c>
      <c r="BA86" s="374">
        <f>$C$86*BA12*Inputs!AY$46*IF((1-Death_in_Life_Rate)*(Inputs!AY$35+Inputs!AZ$41-Inputs!AY$41)+(Inputs!AY$36+Inputs!AZ$42-Inputs!AY$42)+(Inputs!AY$37+Inputs!AZ$43-Inputs!AY$43)&gt;0,((1-Death_in_Life_Rate)*(Inputs!AY$35+Inputs!AZ$41-Inputs!AY$41)*Life_LR+(Inputs!AY$36+Inputs!AZ$42-Inputs!AY$42)*Health_SLT_LR+(Inputs!AY$37+Inputs!AZ$43-Inputs!AY$43)*Health_NSLT_IncProt_LR)/((1-Death_in_Life_Rate)*(Inputs!AY$35+Inputs!AZ$41-Inputs!AY$41)+(Inputs!AY$36+Inputs!AZ$42-Inputs!AY$42)+(Inputs!AY$37+Inputs!AZ$43-Inputs!AY$43)),0)</f>
        <v>0</v>
      </c>
    </row>
    <row r="87" spans="1:53">
      <c r="A87" s="459"/>
      <c r="B87" s="372" t="s">
        <v>433</v>
      </c>
      <c r="C87" s="472">
        <f ca="1">'Shock parameters'!E23</f>
        <v>3.1685946322557493E-3</v>
      </c>
      <c r="D87" s="374">
        <f ca="1">$C$87*D13*Inputs!B$46*IF((Inputs!B$36+Inputs!C$42-Inputs!B$42)+(Inputs!B$37+Inputs!C$43-Inputs!B$43)&gt;0,((Inputs!B$36+Inputs!C$42-Inputs!B$42)*Health_SLT_LR+(Inputs!B$37+Inputs!C$43-Inputs!B$43)*Health_NSLT_IncProt_LR)/((Inputs!B$36+Inputs!C$42-Inputs!B$42)+(Inputs!B$37+Inputs!C$43-Inputs!B$43)),0)</f>
        <v>0</v>
      </c>
      <c r="E87" s="374">
        <f ca="1">$C$87*E13*Inputs!C$46*IF((Inputs!C$36+Inputs!D$42-Inputs!C$42)+(Inputs!C$37+Inputs!D$43-Inputs!C$43)&gt;0,((Inputs!C$36+Inputs!D$42-Inputs!C$42)*Health_SLT_LR+(Inputs!C$37+Inputs!D$43-Inputs!C$43)*Health_NSLT_IncProt_LR)/((Inputs!C$36+Inputs!D$42-Inputs!C$42)+(Inputs!C$37+Inputs!D$43-Inputs!C$43)),0)</f>
        <v>0</v>
      </c>
      <c r="F87" s="374">
        <f ca="1">$C$87*F13*Inputs!D$46*IF((Inputs!D$36+Inputs!E$42-Inputs!D$42)+(Inputs!D$37+Inputs!E$43-Inputs!D$43)&gt;0,((Inputs!D$36+Inputs!E$42-Inputs!D$42)*Health_SLT_LR+(Inputs!D$37+Inputs!E$43-Inputs!D$43)*Health_NSLT_IncProt_LR)/((Inputs!D$36+Inputs!E$42-Inputs!D$42)+(Inputs!D$37+Inputs!E$43-Inputs!D$43)),0)</f>
        <v>0</v>
      </c>
      <c r="G87" s="374">
        <f ca="1">$C$87*G13*Inputs!E$46*IF((Inputs!E$36+Inputs!F$42-Inputs!E$42)+(Inputs!E$37+Inputs!F$43-Inputs!E$43)&gt;0,((Inputs!E$36+Inputs!F$42-Inputs!E$42)*Health_SLT_LR+(Inputs!E$37+Inputs!F$43-Inputs!E$43)*Health_NSLT_IncProt_LR)/((Inputs!E$36+Inputs!F$42-Inputs!E$42)+(Inputs!E$37+Inputs!F$43-Inputs!E$43)),0)</f>
        <v>0</v>
      </c>
      <c r="H87" s="374">
        <f ca="1">$C$87*H13*Inputs!F$46*IF((Inputs!F$36+Inputs!G$42-Inputs!F$42)+(Inputs!F$37+Inputs!G$43-Inputs!F$43)&gt;0,((Inputs!F$36+Inputs!G$42-Inputs!F$42)*Health_SLT_LR+(Inputs!F$37+Inputs!G$43-Inputs!F$43)*Health_NSLT_IncProt_LR)/((Inputs!F$36+Inputs!G$42-Inputs!F$42)+(Inputs!F$37+Inputs!G$43-Inputs!F$43)),0)</f>
        <v>0</v>
      </c>
      <c r="I87" s="374">
        <f ca="1">$C$87*I13*Inputs!G$46*IF((Inputs!G$36+Inputs!H$42-Inputs!G$42)+(Inputs!G$37+Inputs!H$43-Inputs!G$43)&gt;0,((Inputs!G$36+Inputs!H$42-Inputs!G$42)*Health_SLT_LR+(Inputs!G$37+Inputs!H$43-Inputs!G$43)*Health_NSLT_IncProt_LR)/((Inputs!G$36+Inputs!H$42-Inputs!G$42)+(Inputs!G$37+Inputs!H$43-Inputs!G$43)),0)</f>
        <v>0</v>
      </c>
      <c r="J87" s="374">
        <f ca="1">$C$87*J13*Inputs!H$46*IF((Inputs!H$36+Inputs!I$42-Inputs!H$42)+(Inputs!H$37+Inputs!I$43-Inputs!H$43)&gt;0,((Inputs!H$36+Inputs!I$42-Inputs!H$42)*Health_SLT_LR+(Inputs!H$37+Inputs!I$43-Inputs!H$43)*Health_NSLT_IncProt_LR)/((Inputs!H$36+Inputs!I$42-Inputs!H$42)+(Inputs!H$37+Inputs!I$43-Inputs!H$43)),0)</f>
        <v>0</v>
      </c>
      <c r="K87" s="374">
        <f ca="1">$C$87*K13*Inputs!I$46*IF((Inputs!I$36+Inputs!J$42-Inputs!I$42)+(Inputs!I$37+Inputs!J$43-Inputs!I$43)&gt;0,((Inputs!I$36+Inputs!J$42-Inputs!I$42)*Health_SLT_LR+(Inputs!I$37+Inputs!J$43-Inputs!I$43)*Health_NSLT_IncProt_LR)/((Inputs!I$36+Inputs!J$42-Inputs!I$42)+(Inputs!I$37+Inputs!J$43-Inputs!I$43)),0)</f>
        <v>0</v>
      </c>
      <c r="L87" s="374">
        <f ca="1">$C$87*L13*Inputs!J$46*IF((Inputs!J$36+Inputs!K$42-Inputs!J$42)+(Inputs!J$37+Inputs!K$43-Inputs!J$43)&gt;0,((Inputs!J$36+Inputs!K$42-Inputs!J$42)*Health_SLT_LR+(Inputs!J$37+Inputs!K$43-Inputs!J$43)*Health_NSLT_IncProt_LR)/((Inputs!J$36+Inputs!K$42-Inputs!J$42)+(Inputs!J$37+Inputs!K$43-Inputs!J$43)),0)</f>
        <v>0</v>
      </c>
      <c r="M87" s="374">
        <f ca="1">$C$87*M13*Inputs!K$46*IF((Inputs!K$36+Inputs!L$42-Inputs!K$42)+(Inputs!K$37+Inputs!L$43-Inputs!K$43)&gt;0,((Inputs!K$36+Inputs!L$42-Inputs!K$42)*Health_SLT_LR+(Inputs!K$37+Inputs!L$43-Inputs!K$43)*Health_NSLT_IncProt_LR)/((Inputs!K$36+Inputs!L$42-Inputs!K$42)+(Inputs!K$37+Inputs!L$43-Inputs!K$43)),0)</f>
        <v>0</v>
      </c>
      <c r="N87" s="374">
        <f ca="1">$C$87*N13*Inputs!L$46*IF((Inputs!L$36+Inputs!M$42-Inputs!L$42)+(Inputs!L$37+Inputs!M$43-Inputs!L$43)&gt;0,((Inputs!L$36+Inputs!M$42-Inputs!L$42)*Health_SLT_LR+(Inputs!L$37+Inputs!M$43-Inputs!L$43)*Health_NSLT_IncProt_LR)/((Inputs!L$36+Inputs!M$42-Inputs!L$42)+(Inputs!L$37+Inputs!M$43-Inputs!L$43)),0)</f>
        <v>0</v>
      </c>
      <c r="O87" s="374">
        <f ca="1">$C$87*O13*Inputs!M$46*IF((Inputs!M$36+Inputs!N$42-Inputs!M$42)+(Inputs!M$37+Inputs!N$43-Inputs!M$43)&gt;0,((Inputs!M$36+Inputs!N$42-Inputs!M$42)*Health_SLT_LR+(Inputs!M$37+Inputs!N$43-Inputs!M$43)*Health_NSLT_IncProt_LR)/((Inputs!M$36+Inputs!N$42-Inputs!M$42)+(Inputs!M$37+Inputs!N$43-Inputs!M$43)),0)</f>
        <v>0</v>
      </c>
      <c r="P87" s="374">
        <f ca="1">$C$87*P13*Inputs!N$46*IF((Inputs!N$36+Inputs!O$42-Inputs!N$42)+(Inputs!N$37+Inputs!O$43-Inputs!N$43)&gt;0,((Inputs!N$36+Inputs!O$42-Inputs!N$42)*Health_SLT_LR+(Inputs!N$37+Inputs!O$43-Inputs!N$43)*Health_NSLT_IncProt_LR)/((Inputs!N$36+Inputs!O$42-Inputs!N$42)+(Inputs!N$37+Inputs!O$43-Inputs!N$43)),0)</f>
        <v>0</v>
      </c>
      <c r="Q87" s="374">
        <f ca="1">$C$87*Q13*Inputs!O$46*IF((Inputs!O$36+Inputs!P$42-Inputs!O$42)+(Inputs!O$37+Inputs!P$43-Inputs!O$43)&gt;0,((Inputs!O$36+Inputs!P$42-Inputs!O$42)*Health_SLT_LR+(Inputs!O$37+Inputs!P$43-Inputs!O$43)*Health_NSLT_IncProt_LR)/((Inputs!O$36+Inputs!P$42-Inputs!O$42)+(Inputs!O$37+Inputs!P$43-Inputs!O$43)),0)</f>
        <v>0</v>
      </c>
      <c r="R87" s="374">
        <f ca="1">$C$87*R13*Inputs!P$46*IF((Inputs!P$36+Inputs!Q$42-Inputs!P$42)+(Inputs!P$37+Inputs!Q$43-Inputs!P$43)&gt;0,((Inputs!P$36+Inputs!Q$42-Inputs!P$42)*Health_SLT_LR+(Inputs!P$37+Inputs!Q$43-Inputs!P$43)*Health_NSLT_IncProt_LR)/((Inputs!P$36+Inputs!Q$42-Inputs!P$42)+(Inputs!P$37+Inputs!Q$43-Inputs!P$43)),0)</f>
        <v>0</v>
      </c>
      <c r="S87" s="374">
        <f ca="1">$C$87*S13*Inputs!Q$46*IF((Inputs!Q$36+Inputs!R$42-Inputs!Q$42)+(Inputs!Q$37+Inputs!R$43-Inputs!Q$43)&gt;0,((Inputs!Q$36+Inputs!R$42-Inputs!Q$42)*Health_SLT_LR+(Inputs!Q$37+Inputs!R$43-Inputs!Q$43)*Health_NSLT_IncProt_LR)/((Inputs!Q$36+Inputs!R$42-Inputs!Q$42)+(Inputs!Q$37+Inputs!R$43-Inputs!Q$43)),0)</f>
        <v>0</v>
      </c>
      <c r="T87" s="374">
        <f ca="1">$C$87*T13*Inputs!R$46*IF((Inputs!R$36+Inputs!S$42-Inputs!R$42)+(Inputs!R$37+Inputs!S$43-Inputs!R$43)&gt;0,((Inputs!R$36+Inputs!S$42-Inputs!R$42)*Health_SLT_LR+(Inputs!R$37+Inputs!S$43-Inputs!R$43)*Health_NSLT_IncProt_LR)/((Inputs!R$36+Inputs!S$42-Inputs!R$42)+(Inputs!R$37+Inputs!S$43-Inputs!R$43)),0)</f>
        <v>0</v>
      </c>
      <c r="U87" s="374">
        <f ca="1">$C$87*U13*Inputs!S$46*IF((Inputs!S$36+Inputs!T$42-Inputs!S$42)+(Inputs!S$37+Inputs!T$43-Inputs!S$43)&gt;0,((Inputs!S$36+Inputs!T$42-Inputs!S$42)*Health_SLT_LR+(Inputs!S$37+Inputs!T$43-Inputs!S$43)*Health_NSLT_IncProt_LR)/((Inputs!S$36+Inputs!T$42-Inputs!S$42)+(Inputs!S$37+Inputs!T$43-Inputs!S$43)),0)</f>
        <v>0</v>
      </c>
      <c r="V87" s="374">
        <f ca="1">$C$87*V13*Inputs!T$46*IF((Inputs!T$36+Inputs!U$42-Inputs!T$42)+(Inputs!T$37+Inputs!U$43-Inputs!T$43)&gt;0,((Inputs!T$36+Inputs!U$42-Inputs!T$42)*Health_SLT_LR+(Inputs!T$37+Inputs!U$43-Inputs!T$43)*Health_NSLT_IncProt_LR)/((Inputs!T$36+Inputs!U$42-Inputs!T$42)+(Inputs!T$37+Inputs!U$43-Inputs!T$43)),0)</f>
        <v>0</v>
      </c>
      <c r="W87" s="374">
        <f ca="1">$C$87*W13*Inputs!U$46*IF((Inputs!U$36+Inputs!V$42-Inputs!U$42)+(Inputs!U$37+Inputs!V$43-Inputs!U$43)&gt;0,((Inputs!U$36+Inputs!V$42-Inputs!U$42)*Health_SLT_LR+(Inputs!U$37+Inputs!V$43-Inputs!U$43)*Health_NSLT_IncProt_LR)/((Inputs!U$36+Inputs!V$42-Inputs!U$42)+(Inputs!U$37+Inputs!V$43-Inputs!U$43)),0)</f>
        <v>0</v>
      </c>
      <c r="X87" s="374">
        <f ca="1">$C$87*X13*Inputs!V$46*IF((Inputs!V$36+Inputs!W$42-Inputs!V$42)+(Inputs!V$37+Inputs!W$43-Inputs!V$43)&gt;0,((Inputs!V$36+Inputs!W$42-Inputs!V$42)*Health_SLT_LR+(Inputs!V$37+Inputs!W$43-Inputs!V$43)*Health_NSLT_IncProt_LR)/((Inputs!V$36+Inputs!W$42-Inputs!V$42)+(Inputs!V$37+Inputs!W$43-Inputs!V$43)),0)</f>
        <v>0</v>
      </c>
      <c r="Y87" s="374">
        <f ca="1">$C$87*Y13*Inputs!W$46*IF((Inputs!W$36+Inputs!X$42-Inputs!W$42)+(Inputs!W$37+Inputs!X$43-Inputs!W$43)&gt;0,((Inputs!W$36+Inputs!X$42-Inputs!W$42)*Health_SLT_LR+(Inputs!W$37+Inputs!X$43-Inputs!W$43)*Health_NSLT_IncProt_LR)/((Inputs!W$36+Inputs!X$42-Inputs!W$42)+(Inputs!W$37+Inputs!X$43-Inputs!W$43)),0)</f>
        <v>0</v>
      </c>
      <c r="Z87" s="374">
        <f ca="1">$C$87*Z13*Inputs!X$46*IF((Inputs!X$36+Inputs!Y$42-Inputs!X$42)+(Inputs!X$37+Inputs!Y$43-Inputs!X$43)&gt;0,((Inputs!X$36+Inputs!Y$42-Inputs!X$42)*Health_SLT_LR+(Inputs!X$37+Inputs!Y$43-Inputs!X$43)*Health_NSLT_IncProt_LR)/((Inputs!X$36+Inputs!Y$42-Inputs!X$42)+(Inputs!X$37+Inputs!Y$43-Inputs!X$43)),0)</f>
        <v>0</v>
      </c>
      <c r="AA87" s="374">
        <f ca="1">$C$87*AA13*Inputs!Y$46*IF((Inputs!Y$36+Inputs!Z$42-Inputs!Y$42)+(Inputs!Y$37+Inputs!Z$43-Inputs!Y$43)&gt;0,((Inputs!Y$36+Inputs!Z$42-Inputs!Y$42)*Health_SLT_LR+(Inputs!Y$37+Inputs!Z$43-Inputs!Y$43)*Health_NSLT_IncProt_LR)/((Inputs!Y$36+Inputs!Z$42-Inputs!Y$42)+(Inputs!Y$37+Inputs!Z$43-Inputs!Y$43)),0)</f>
        <v>0</v>
      </c>
      <c r="AB87" s="374">
        <f ca="1">$C$87*AB13*Inputs!Z$46*IF((Inputs!Z$36+Inputs!AA$42-Inputs!Z$42)+(Inputs!Z$37+Inputs!AA$43-Inputs!Z$43)&gt;0,((Inputs!Z$36+Inputs!AA$42-Inputs!Z$42)*Health_SLT_LR+(Inputs!Z$37+Inputs!AA$43-Inputs!Z$43)*Health_NSLT_IncProt_LR)/((Inputs!Z$36+Inputs!AA$42-Inputs!Z$42)+(Inputs!Z$37+Inputs!AA$43-Inputs!Z$43)),0)</f>
        <v>0</v>
      </c>
      <c r="AC87" s="374">
        <f ca="1">$C$87*AC13*Inputs!AA$46*IF((Inputs!AA$36+Inputs!AB$42-Inputs!AA$42)+(Inputs!AA$37+Inputs!AB$43-Inputs!AA$43)&gt;0,((Inputs!AA$36+Inputs!AB$42-Inputs!AA$42)*Health_SLT_LR+(Inputs!AA$37+Inputs!AB$43-Inputs!AA$43)*Health_NSLT_IncProt_LR)/((Inputs!AA$36+Inputs!AB$42-Inputs!AA$42)+(Inputs!AA$37+Inputs!AB$43-Inputs!AA$43)),0)</f>
        <v>0</v>
      </c>
      <c r="AD87" s="374">
        <f ca="1">$C$87*AD13*Inputs!AB$46*IF((Inputs!AB$36+Inputs!AC$42-Inputs!AB$42)+(Inputs!AB$37+Inputs!AC$43-Inputs!AB$43)&gt;0,((Inputs!AB$36+Inputs!AC$42-Inputs!AB$42)*Health_SLT_LR+(Inputs!AB$37+Inputs!AC$43-Inputs!AB$43)*Health_NSLT_IncProt_LR)/((Inputs!AB$36+Inputs!AC$42-Inputs!AB$42)+(Inputs!AB$37+Inputs!AC$43-Inputs!AB$43)),0)</f>
        <v>0</v>
      </c>
      <c r="AE87" s="374">
        <f ca="1">$C$87*AE13*Inputs!AC$46*IF((Inputs!AC$36+Inputs!AD$42-Inputs!AC$42)+(Inputs!AC$37+Inputs!AD$43-Inputs!AC$43)&gt;0,((Inputs!AC$36+Inputs!AD$42-Inputs!AC$42)*Health_SLT_LR+(Inputs!AC$37+Inputs!AD$43-Inputs!AC$43)*Health_NSLT_IncProt_LR)/((Inputs!AC$36+Inputs!AD$42-Inputs!AC$42)+(Inputs!AC$37+Inputs!AD$43-Inputs!AC$43)),0)</f>
        <v>0</v>
      </c>
      <c r="AF87" s="374">
        <f ca="1">$C$87*AF13*Inputs!AD$46*IF((Inputs!AD$36+Inputs!AE$42-Inputs!AD$42)+(Inputs!AD$37+Inputs!AE$43-Inputs!AD$43)&gt;0,((Inputs!AD$36+Inputs!AE$42-Inputs!AD$42)*Health_SLT_LR+(Inputs!AD$37+Inputs!AE$43-Inputs!AD$43)*Health_NSLT_IncProt_LR)/((Inputs!AD$36+Inputs!AE$42-Inputs!AD$42)+(Inputs!AD$37+Inputs!AE$43-Inputs!AD$43)),0)</f>
        <v>0</v>
      </c>
      <c r="AG87" s="374">
        <f ca="1">$C$87*AG13*Inputs!AE$46*IF((Inputs!AE$36+Inputs!AF$42-Inputs!AE$42)+(Inputs!AE$37+Inputs!AF$43-Inputs!AE$43)&gt;0,((Inputs!AE$36+Inputs!AF$42-Inputs!AE$42)*Health_SLT_LR+(Inputs!AE$37+Inputs!AF$43-Inputs!AE$43)*Health_NSLT_IncProt_LR)/((Inputs!AE$36+Inputs!AF$42-Inputs!AE$42)+(Inputs!AE$37+Inputs!AF$43-Inputs!AE$43)),0)</f>
        <v>0</v>
      </c>
      <c r="AH87" s="374">
        <f ca="1">$C$87*AH13*Inputs!AF$46*IF((Inputs!AF$36+Inputs!AG$42-Inputs!AF$42)+(Inputs!AF$37+Inputs!AG$43-Inputs!AF$43)&gt;0,((Inputs!AF$36+Inputs!AG$42-Inputs!AF$42)*Health_SLT_LR+(Inputs!AF$37+Inputs!AG$43-Inputs!AF$43)*Health_NSLT_IncProt_LR)/((Inputs!AF$36+Inputs!AG$42-Inputs!AF$42)+(Inputs!AF$37+Inputs!AG$43-Inputs!AF$43)),0)</f>
        <v>0</v>
      </c>
      <c r="AI87" s="374">
        <f ca="1">$C$87*AI13*Inputs!AG$46*IF((Inputs!AG$36+Inputs!AH$42-Inputs!AG$42)+(Inputs!AG$37+Inputs!AH$43-Inputs!AG$43)&gt;0,((Inputs!AG$36+Inputs!AH$42-Inputs!AG$42)*Health_SLT_LR+(Inputs!AG$37+Inputs!AH$43-Inputs!AG$43)*Health_NSLT_IncProt_LR)/((Inputs!AG$36+Inputs!AH$42-Inputs!AG$42)+(Inputs!AG$37+Inputs!AH$43-Inputs!AG$43)),0)</f>
        <v>0</v>
      </c>
      <c r="AJ87" s="374">
        <f ca="1">$C$87*AJ13*Inputs!AH$46*IF((Inputs!AH$36+Inputs!AI$42-Inputs!AH$42)+(Inputs!AH$37+Inputs!AI$43-Inputs!AH$43)&gt;0,((Inputs!AH$36+Inputs!AI$42-Inputs!AH$42)*Health_SLT_LR+(Inputs!AH$37+Inputs!AI$43-Inputs!AH$43)*Health_NSLT_IncProt_LR)/((Inputs!AH$36+Inputs!AI$42-Inputs!AH$42)+(Inputs!AH$37+Inputs!AI$43-Inputs!AH$43)),0)</f>
        <v>0</v>
      </c>
      <c r="AK87" s="374">
        <f ca="1">$C$87*AK13*Inputs!AI$46*IF((Inputs!AI$36+Inputs!AJ$42-Inputs!AI$42)+(Inputs!AI$37+Inputs!AJ$43-Inputs!AI$43)&gt;0,((Inputs!AI$36+Inputs!AJ$42-Inputs!AI$42)*Health_SLT_LR+(Inputs!AI$37+Inputs!AJ$43-Inputs!AI$43)*Health_NSLT_IncProt_LR)/((Inputs!AI$36+Inputs!AJ$42-Inputs!AI$42)+(Inputs!AI$37+Inputs!AJ$43-Inputs!AI$43)),0)</f>
        <v>0</v>
      </c>
      <c r="AL87" s="374">
        <f ca="1">$C$87*AL13*Inputs!AJ$46*IF((Inputs!AJ$36+Inputs!AK$42-Inputs!AJ$42)+(Inputs!AJ$37+Inputs!AK$43-Inputs!AJ$43)&gt;0,((Inputs!AJ$36+Inputs!AK$42-Inputs!AJ$42)*Health_SLT_LR+(Inputs!AJ$37+Inputs!AK$43-Inputs!AJ$43)*Health_NSLT_IncProt_LR)/((Inputs!AJ$36+Inputs!AK$42-Inputs!AJ$42)+(Inputs!AJ$37+Inputs!AK$43-Inputs!AJ$43)),0)</f>
        <v>0</v>
      </c>
      <c r="AM87" s="374">
        <f ca="1">$C$87*AM13*Inputs!AK$46*IF((Inputs!AK$36+Inputs!AL$42-Inputs!AK$42)+(Inputs!AK$37+Inputs!AL$43-Inputs!AK$43)&gt;0,((Inputs!AK$36+Inputs!AL$42-Inputs!AK$42)*Health_SLT_LR+(Inputs!AK$37+Inputs!AL$43-Inputs!AK$43)*Health_NSLT_IncProt_LR)/((Inputs!AK$36+Inputs!AL$42-Inputs!AK$42)+(Inputs!AK$37+Inputs!AL$43-Inputs!AK$43)),0)</f>
        <v>0</v>
      </c>
      <c r="AN87" s="374">
        <f ca="1">$C$87*AN13*Inputs!AL$46*IF((Inputs!AL$36+Inputs!AM$42-Inputs!AL$42)+(Inputs!AL$37+Inputs!AM$43-Inputs!AL$43)&gt;0,((Inputs!AL$36+Inputs!AM$42-Inputs!AL$42)*Health_SLT_LR+(Inputs!AL$37+Inputs!AM$43-Inputs!AL$43)*Health_NSLT_IncProt_LR)/((Inputs!AL$36+Inputs!AM$42-Inputs!AL$42)+(Inputs!AL$37+Inputs!AM$43-Inputs!AL$43)),0)</f>
        <v>0</v>
      </c>
      <c r="AO87" s="374">
        <f ca="1">$C$87*AO13*Inputs!AM$46*IF((Inputs!AM$36+Inputs!AN$42-Inputs!AM$42)+(Inputs!AM$37+Inputs!AN$43-Inputs!AM$43)&gt;0,((Inputs!AM$36+Inputs!AN$42-Inputs!AM$42)*Health_SLT_LR+(Inputs!AM$37+Inputs!AN$43-Inputs!AM$43)*Health_NSLT_IncProt_LR)/((Inputs!AM$36+Inputs!AN$42-Inputs!AM$42)+(Inputs!AM$37+Inputs!AN$43-Inputs!AM$43)),0)</f>
        <v>0</v>
      </c>
      <c r="AP87" s="374">
        <f ca="1">$C$87*AP13*Inputs!AN$46*IF((Inputs!AN$36+Inputs!AO$42-Inputs!AN$42)+(Inputs!AN$37+Inputs!AO$43-Inputs!AN$43)&gt;0,((Inputs!AN$36+Inputs!AO$42-Inputs!AN$42)*Health_SLT_LR+(Inputs!AN$37+Inputs!AO$43-Inputs!AN$43)*Health_NSLT_IncProt_LR)/((Inputs!AN$36+Inputs!AO$42-Inputs!AN$42)+(Inputs!AN$37+Inputs!AO$43-Inputs!AN$43)),0)</f>
        <v>0</v>
      </c>
      <c r="AQ87" s="374">
        <f ca="1">$C$87*AQ13*Inputs!AO$46*IF((Inputs!AO$36+Inputs!AP$42-Inputs!AO$42)+(Inputs!AO$37+Inputs!AP$43-Inputs!AO$43)&gt;0,((Inputs!AO$36+Inputs!AP$42-Inputs!AO$42)*Health_SLT_LR+(Inputs!AO$37+Inputs!AP$43-Inputs!AO$43)*Health_NSLT_IncProt_LR)/((Inputs!AO$36+Inputs!AP$42-Inputs!AO$42)+(Inputs!AO$37+Inputs!AP$43-Inputs!AO$43)),0)</f>
        <v>0</v>
      </c>
      <c r="AR87" s="374">
        <f ca="1">$C$87*AR13*Inputs!AP$46*IF((Inputs!AP$36+Inputs!AQ$42-Inputs!AP$42)+(Inputs!AP$37+Inputs!AQ$43-Inputs!AP$43)&gt;0,((Inputs!AP$36+Inputs!AQ$42-Inputs!AP$42)*Health_SLT_LR+(Inputs!AP$37+Inputs!AQ$43-Inputs!AP$43)*Health_NSLT_IncProt_LR)/((Inputs!AP$36+Inputs!AQ$42-Inputs!AP$42)+(Inputs!AP$37+Inputs!AQ$43-Inputs!AP$43)),0)</f>
        <v>0</v>
      </c>
      <c r="AS87" s="374">
        <f ca="1">$C$87*AS13*Inputs!AQ$46*IF((Inputs!AQ$36+Inputs!AR$42-Inputs!AQ$42)+(Inputs!AQ$37+Inputs!AR$43-Inputs!AQ$43)&gt;0,((Inputs!AQ$36+Inputs!AR$42-Inputs!AQ$42)*Health_SLT_LR+(Inputs!AQ$37+Inputs!AR$43-Inputs!AQ$43)*Health_NSLT_IncProt_LR)/((Inputs!AQ$36+Inputs!AR$42-Inputs!AQ$42)+(Inputs!AQ$37+Inputs!AR$43-Inputs!AQ$43)),0)</f>
        <v>0</v>
      </c>
      <c r="AT87" s="374">
        <f ca="1">$C$87*AT13*Inputs!AR$46*IF((Inputs!AR$36+Inputs!AS$42-Inputs!AR$42)+(Inputs!AR$37+Inputs!AS$43-Inputs!AR$43)&gt;0,((Inputs!AR$36+Inputs!AS$42-Inputs!AR$42)*Health_SLT_LR+(Inputs!AR$37+Inputs!AS$43-Inputs!AR$43)*Health_NSLT_IncProt_LR)/((Inputs!AR$36+Inputs!AS$42-Inputs!AR$42)+(Inputs!AR$37+Inputs!AS$43-Inputs!AR$43)),0)</f>
        <v>0</v>
      </c>
      <c r="AU87" s="374">
        <f ca="1">$C$87*AU13*Inputs!AS$46*IF((Inputs!AS$36+Inputs!AT$42-Inputs!AS$42)+(Inputs!AS$37+Inputs!AT$43-Inputs!AS$43)&gt;0,((Inputs!AS$36+Inputs!AT$42-Inputs!AS$42)*Health_SLT_LR+(Inputs!AS$37+Inputs!AT$43-Inputs!AS$43)*Health_NSLT_IncProt_LR)/((Inputs!AS$36+Inputs!AT$42-Inputs!AS$42)+(Inputs!AS$37+Inputs!AT$43-Inputs!AS$43)),0)</f>
        <v>0</v>
      </c>
      <c r="AV87" s="374">
        <f ca="1">$C$87*AV13*Inputs!AT$46*IF((Inputs!AT$36+Inputs!AU$42-Inputs!AT$42)+(Inputs!AT$37+Inputs!AU$43-Inputs!AT$43)&gt;0,((Inputs!AT$36+Inputs!AU$42-Inputs!AT$42)*Health_SLT_LR+(Inputs!AT$37+Inputs!AU$43-Inputs!AT$43)*Health_NSLT_IncProt_LR)/((Inputs!AT$36+Inputs!AU$42-Inputs!AT$42)+(Inputs!AT$37+Inputs!AU$43-Inputs!AT$43)),0)</f>
        <v>0</v>
      </c>
      <c r="AW87" s="374">
        <f ca="1">$C$87*AW13*Inputs!AU$46*IF((Inputs!AU$36+Inputs!AV$42-Inputs!AU$42)+(Inputs!AU$37+Inputs!AV$43-Inputs!AU$43)&gt;0,((Inputs!AU$36+Inputs!AV$42-Inputs!AU$42)*Health_SLT_LR+(Inputs!AU$37+Inputs!AV$43-Inputs!AU$43)*Health_NSLT_IncProt_LR)/((Inputs!AU$36+Inputs!AV$42-Inputs!AU$42)+(Inputs!AU$37+Inputs!AV$43-Inputs!AU$43)),0)</f>
        <v>0</v>
      </c>
      <c r="AX87" s="374">
        <f ca="1">$C$87*AX13*Inputs!AV$46*IF((Inputs!AV$36+Inputs!AW$42-Inputs!AV$42)+(Inputs!AV$37+Inputs!AW$43-Inputs!AV$43)&gt;0,((Inputs!AV$36+Inputs!AW$42-Inputs!AV$42)*Health_SLT_LR+(Inputs!AV$37+Inputs!AW$43-Inputs!AV$43)*Health_NSLT_IncProt_LR)/((Inputs!AV$36+Inputs!AW$42-Inputs!AV$42)+(Inputs!AV$37+Inputs!AW$43-Inputs!AV$43)),0)</f>
        <v>0</v>
      </c>
      <c r="AY87" s="374">
        <f ca="1">$C$87*AY13*Inputs!AW$46*IF((Inputs!AW$36+Inputs!AX$42-Inputs!AW$42)+(Inputs!AW$37+Inputs!AX$43-Inputs!AW$43)&gt;0,((Inputs!AW$36+Inputs!AX$42-Inputs!AW$42)*Health_SLT_LR+(Inputs!AW$37+Inputs!AX$43-Inputs!AW$43)*Health_NSLT_IncProt_LR)/((Inputs!AW$36+Inputs!AX$42-Inputs!AW$42)+(Inputs!AW$37+Inputs!AX$43-Inputs!AW$43)),0)</f>
        <v>0</v>
      </c>
      <c r="AZ87" s="374">
        <f ca="1">$C$87*AZ13*Inputs!AX$46*IF((Inputs!AX$36+Inputs!AY$42-Inputs!AX$42)+(Inputs!AX$37+Inputs!AY$43-Inputs!AX$43)&gt;0,((Inputs!AX$36+Inputs!AY$42-Inputs!AX$42)*Health_SLT_LR+(Inputs!AX$37+Inputs!AY$43-Inputs!AX$43)*Health_NSLT_IncProt_LR)/((Inputs!AX$36+Inputs!AY$42-Inputs!AX$42)+(Inputs!AX$37+Inputs!AY$43-Inputs!AX$43)),0)</f>
        <v>0</v>
      </c>
      <c r="BA87" s="374">
        <f ca="1">$C$87*BA13*Inputs!AY$46*IF((Inputs!AY$36+Inputs!AZ$42-Inputs!AY$42)+(Inputs!AY$37+Inputs!AZ$43-Inputs!AY$43)&gt;0,((Inputs!AY$36+Inputs!AZ$42-Inputs!AY$42)*Health_SLT_LR+(Inputs!AY$37+Inputs!AZ$43-Inputs!AY$43)*Health_NSLT_IncProt_LR)/((Inputs!AY$36+Inputs!AZ$42-Inputs!AY$42)+(Inputs!AY$37+Inputs!AZ$43-Inputs!AY$43)),0)</f>
        <v>0</v>
      </c>
    </row>
    <row r="88" spans="1:53">
      <c r="A88" s="459"/>
      <c r="B88" s="372" t="s">
        <v>490</v>
      </c>
      <c r="C88" s="472">
        <f>'Shock parameters'!E24</f>
        <v>3.1360389756122935E-3</v>
      </c>
      <c r="D88" s="374">
        <f>$C$88*D14*Inputs!B$46*IF((Inputs!B$36+Inputs!C$42-Inputs!B$42)+(Inputs!B$37+Inputs!C$43-Inputs!B$43)&gt;0,((Inputs!B$36+Inputs!C$42-Inputs!B$42)*Health_SLT_LR+(Inputs!B$37+Inputs!C$43-Inputs!B$43)*Health_NSLT_IncProt_LR)/((Inputs!B$36+Inputs!C$42-Inputs!B$42)+(Inputs!B$37+Inputs!C$43-Inputs!B$43)),0)</f>
        <v>0</v>
      </c>
      <c r="E88" s="374">
        <f>$C$88*E14*Inputs!C$46*IF((Inputs!C$36+Inputs!D$42-Inputs!C$42)+(Inputs!C$37+Inputs!D$43-Inputs!C$43)&gt;0,((Inputs!C$36+Inputs!D$42-Inputs!C$42)*Health_SLT_LR+(Inputs!C$37+Inputs!D$43-Inputs!C$43)*Health_NSLT_IncProt_LR)/((Inputs!C$36+Inputs!D$42-Inputs!C$42)+(Inputs!C$37+Inputs!D$43-Inputs!C$43)),0)</f>
        <v>0</v>
      </c>
      <c r="F88" s="374">
        <f>$C$88*F14*Inputs!D$46*IF((Inputs!D$36+Inputs!E$42-Inputs!D$42)+(Inputs!D$37+Inputs!E$43-Inputs!D$43)&gt;0,((Inputs!D$36+Inputs!E$42-Inputs!D$42)*Health_SLT_LR+(Inputs!D$37+Inputs!E$43-Inputs!D$43)*Health_NSLT_IncProt_LR)/((Inputs!D$36+Inputs!E$42-Inputs!D$42)+(Inputs!D$37+Inputs!E$43-Inputs!D$43)),0)</f>
        <v>0</v>
      </c>
      <c r="G88" s="374">
        <f>$C$88*G14*Inputs!E$46*IF((Inputs!E$36+Inputs!F$42-Inputs!E$42)+(Inputs!E$37+Inputs!F$43-Inputs!E$43)&gt;0,((Inputs!E$36+Inputs!F$42-Inputs!E$42)*Health_SLT_LR+(Inputs!E$37+Inputs!F$43-Inputs!E$43)*Health_NSLT_IncProt_LR)/((Inputs!E$36+Inputs!F$42-Inputs!E$42)+(Inputs!E$37+Inputs!F$43-Inputs!E$43)),0)</f>
        <v>0</v>
      </c>
      <c r="H88" s="374">
        <f>$C$88*H14*Inputs!F$46*IF((Inputs!F$36+Inputs!G$42-Inputs!F$42)+(Inputs!F$37+Inputs!G$43-Inputs!F$43)&gt;0,((Inputs!F$36+Inputs!G$42-Inputs!F$42)*Health_SLT_LR+(Inputs!F$37+Inputs!G$43-Inputs!F$43)*Health_NSLT_IncProt_LR)/((Inputs!F$36+Inputs!G$42-Inputs!F$42)+(Inputs!F$37+Inputs!G$43-Inputs!F$43)),0)</f>
        <v>0</v>
      </c>
      <c r="I88" s="374">
        <f>$C$88*I14*Inputs!G$46*IF((Inputs!G$36+Inputs!H$42-Inputs!G$42)+(Inputs!G$37+Inputs!H$43-Inputs!G$43)&gt;0,((Inputs!G$36+Inputs!H$42-Inputs!G$42)*Health_SLT_LR+(Inputs!G$37+Inputs!H$43-Inputs!G$43)*Health_NSLT_IncProt_LR)/((Inputs!G$36+Inputs!H$42-Inputs!G$42)+(Inputs!G$37+Inputs!H$43-Inputs!G$43)),0)</f>
        <v>0</v>
      </c>
      <c r="J88" s="374">
        <f>$C$88*J14*Inputs!H$46*IF((Inputs!H$36+Inputs!I$42-Inputs!H$42)+(Inputs!H$37+Inputs!I$43-Inputs!H$43)&gt;0,((Inputs!H$36+Inputs!I$42-Inputs!H$42)*Health_SLT_LR+(Inputs!H$37+Inputs!I$43-Inputs!H$43)*Health_NSLT_IncProt_LR)/((Inputs!H$36+Inputs!I$42-Inputs!H$42)+(Inputs!H$37+Inputs!I$43-Inputs!H$43)),0)</f>
        <v>0</v>
      </c>
      <c r="K88" s="374">
        <f>$C$88*K14*Inputs!I$46*IF((Inputs!I$36+Inputs!J$42-Inputs!I$42)+(Inputs!I$37+Inputs!J$43-Inputs!I$43)&gt;0,((Inputs!I$36+Inputs!J$42-Inputs!I$42)*Health_SLT_LR+(Inputs!I$37+Inputs!J$43-Inputs!I$43)*Health_NSLT_IncProt_LR)/((Inputs!I$36+Inputs!J$42-Inputs!I$42)+(Inputs!I$37+Inputs!J$43-Inputs!I$43)),0)</f>
        <v>0</v>
      </c>
      <c r="L88" s="374">
        <f>$C$88*L14*Inputs!J$46*IF((Inputs!J$36+Inputs!K$42-Inputs!J$42)+(Inputs!J$37+Inputs!K$43-Inputs!J$43)&gt;0,((Inputs!J$36+Inputs!K$42-Inputs!J$42)*Health_SLT_LR+(Inputs!J$37+Inputs!K$43-Inputs!J$43)*Health_NSLT_IncProt_LR)/((Inputs!J$36+Inputs!K$42-Inputs!J$42)+(Inputs!J$37+Inputs!K$43-Inputs!J$43)),0)</f>
        <v>0</v>
      </c>
      <c r="M88" s="374">
        <f>$C$88*M14*Inputs!K$46*IF((Inputs!K$36+Inputs!L$42-Inputs!K$42)+(Inputs!K$37+Inputs!L$43-Inputs!K$43)&gt;0,((Inputs!K$36+Inputs!L$42-Inputs!K$42)*Health_SLT_LR+(Inputs!K$37+Inputs!L$43-Inputs!K$43)*Health_NSLT_IncProt_LR)/((Inputs!K$36+Inputs!L$42-Inputs!K$42)+(Inputs!K$37+Inputs!L$43-Inputs!K$43)),0)</f>
        <v>0</v>
      </c>
      <c r="N88" s="374">
        <f>$C$88*N14*Inputs!L$46*IF((Inputs!L$36+Inputs!M$42-Inputs!L$42)+(Inputs!L$37+Inputs!M$43-Inputs!L$43)&gt;0,((Inputs!L$36+Inputs!M$42-Inputs!L$42)*Health_SLT_LR+(Inputs!L$37+Inputs!M$43-Inputs!L$43)*Health_NSLT_IncProt_LR)/((Inputs!L$36+Inputs!M$42-Inputs!L$42)+(Inputs!L$37+Inputs!M$43-Inputs!L$43)),0)</f>
        <v>0</v>
      </c>
      <c r="O88" s="374">
        <f>$C$88*O14*Inputs!M$46*IF((Inputs!M$36+Inputs!N$42-Inputs!M$42)+(Inputs!M$37+Inputs!N$43-Inputs!M$43)&gt;0,((Inputs!M$36+Inputs!N$42-Inputs!M$42)*Health_SLT_LR+(Inputs!M$37+Inputs!N$43-Inputs!M$43)*Health_NSLT_IncProt_LR)/((Inputs!M$36+Inputs!N$42-Inputs!M$42)+(Inputs!M$37+Inputs!N$43-Inputs!M$43)),0)</f>
        <v>0</v>
      </c>
      <c r="P88" s="374">
        <f>$C$88*P14*Inputs!N$46*IF((Inputs!N$36+Inputs!O$42-Inputs!N$42)+(Inputs!N$37+Inputs!O$43-Inputs!N$43)&gt;0,((Inputs!N$36+Inputs!O$42-Inputs!N$42)*Health_SLT_LR+(Inputs!N$37+Inputs!O$43-Inputs!N$43)*Health_NSLT_IncProt_LR)/((Inputs!N$36+Inputs!O$42-Inputs!N$42)+(Inputs!N$37+Inputs!O$43-Inputs!N$43)),0)</f>
        <v>0</v>
      </c>
      <c r="Q88" s="374">
        <f>$C$88*Q14*Inputs!O$46*IF((Inputs!O$36+Inputs!P$42-Inputs!O$42)+(Inputs!O$37+Inputs!P$43-Inputs!O$43)&gt;0,((Inputs!O$36+Inputs!P$42-Inputs!O$42)*Health_SLT_LR+(Inputs!O$37+Inputs!P$43-Inputs!O$43)*Health_NSLT_IncProt_LR)/((Inputs!O$36+Inputs!P$42-Inputs!O$42)+(Inputs!O$37+Inputs!P$43-Inputs!O$43)),0)</f>
        <v>0</v>
      </c>
      <c r="R88" s="374">
        <f>$C$88*R14*Inputs!P$46*IF((Inputs!P$36+Inputs!Q$42-Inputs!P$42)+(Inputs!P$37+Inputs!Q$43-Inputs!P$43)&gt;0,((Inputs!P$36+Inputs!Q$42-Inputs!P$42)*Health_SLT_LR+(Inputs!P$37+Inputs!Q$43-Inputs!P$43)*Health_NSLT_IncProt_LR)/((Inputs!P$36+Inputs!Q$42-Inputs!P$42)+(Inputs!P$37+Inputs!Q$43-Inputs!P$43)),0)</f>
        <v>0</v>
      </c>
      <c r="S88" s="374">
        <f>$C$88*S14*Inputs!Q$46*IF((Inputs!Q$36+Inputs!R$42-Inputs!Q$42)+(Inputs!Q$37+Inputs!R$43-Inputs!Q$43)&gt;0,((Inputs!Q$36+Inputs!R$42-Inputs!Q$42)*Health_SLT_LR+(Inputs!Q$37+Inputs!R$43-Inputs!Q$43)*Health_NSLT_IncProt_LR)/((Inputs!Q$36+Inputs!R$42-Inputs!Q$42)+(Inputs!Q$37+Inputs!R$43-Inputs!Q$43)),0)</f>
        <v>0</v>
      </c>
      <c r="T88" s="374">
        <f>$C$88*T14*Inputs!R$46*IF((Inputs!R$36+Inputs!S$42-Inputs!R$42)+(Inputs!R$37+Inputs!S$43-Inputs!R$43)&gt;0,((Inputs!R$36+Inputs!S$42-Inputs!R$42)*Health_SLT_LR+(Inputs!R$37+Inputs!S$43-Inputs!R$43)*Health_NSLT_IncProt_LR)/((Inputs!R$36+Inputs!S$42-Inputs!R$42)+(Inputs!R$37+Inputs!S$43-Inputs!R$43)),0)</f>
        <v>0</v>
      </c>
      <c r="U88" s="374">
        <f>$C$88*U14*Inputs!S$46*IF((Inputs!S$36+Inputs!T$42-Inputs!S$42)+(Inputs!S$37+Inputs!T$43-Inputs!S$43)&gt;0,((Inputs!S$36+Inputs!T$42-Inputs!S$42)*Health_SLT_LR+(Inputs!S$37+Inputs!T$43-Inputs!S$43)*Health_NSLT_IncProt_LR)/((Inputs!S$36+Inputs!T$42-Inputs!S$42)+(Inputs!S$37+Inputs!T$43-Inputs!S$43)),0)</f>
        <v>0</v>
      </c>
      <c r="V88" s="374">
        <f>$C$88*V14*Inputs!T$46*IF((Inputs!T$36+Inputs!U$42-Inputs!T$42)+(Inputs!T$37+Inputs!U$43-Inputs!T$43)&gt;0,((Inputs!T$36+Inputs!U$42-Inputs!T$42)*Health_SLT_LR+(Inputs!T$37+Inputs!U$43-Inputs!T$43)*Health_NSLT_IncProt_LR)/((Inputs!T$36+Inputs!U$42-Inputs!T$42)+(Inputs!T$37+Inputs!U$43-Inputs!T$43)),0)</f>
        <v>0</v>
      </c>
      <c r="W88" s="374">
        <f>$C$88*W14*Inputs!U$46*IF((Inputs!U$36+Inputs!V$42-Inputs!U$42)+(Inputs!U$37+Inputs!V$43-Inputs!U$43)&gt;0,((Inputs!U$36+Inputs!V$42-Inputs!U$42)*Health_SLT_LR+(Inputs!U$37+Inputs!V$43-Inputs!U$43)*Health_NSLT_IncProt_LR)/((Inputs!U$36+Inputs!V$42-Inputs!U$42)+(Inputs!U$37+Inputs!V$43-Inputs!U$43)),0)</f>
        <v>0</v>
      </c>
      <c r="X88" s="374">
        <f>$C$88*X14*Inputs!V$46*IF((Inputs!V$36+Inputs!W$42-Inputs!V$42)+(Inputs!V$37+Inputs!W$43-Inputs!V$43)&gt;0,((Inputs!V$36+Inputs!W$42-Inputs!V$42)*Health_SLT_LR+(Inputs!V$37+Inputs!W$43-Inputs!V$43)*Health_NSLT_IncProt_LR)/((Inputs!V$36+Inputs!W$42-Inputs!V$42)+(Inputs!V$37+Inputs!W$43-Inputs!V$43)),0)</f>
        <v>0</v>
      </c>
      <c r="Y88" s="374">
        <f>$C$88*Y14*Inputs!W$46*IF((Inputs!W$36+Inputs!X$42-Inputs!W$42)+(Inputs!W$37+Inputs!X$43-Inputs!W$43)&gt;0,((Inputs!W$36+Inputs!X$42-Inputs!W$42)*Health_SLT_LR+(Inputs!W$37+Inputs!X$43-Inputs!W$43)*Health_NSLT_IncProt_LR)/((Inputs!W$36+Inputs!X$42-Inputs!W$42)+(Inputs!W$37+Inputs!X$43-Inputs!W$43)),0)</f>
        <v>0</v>
      </c>
      <c r="Z88" s="374">
        <f>$C$88*Z14*Inputs!X$46*IF((Inputs!X$36+Inputs!Y$42-Inputs!X$42)+(Inputs!X$37+Inputs!Y$43-Inputs!X$43)&gt;0,((Inputs!X$36+Inputs!Y$42-Inputs!X$42)*Health_SLT_LR+(Inputs!X$37+Inputs!Y$43-Inputs!X$43)*Health_NSLT_IncProt_LR)/((Inputs!X$36+Inputs!Y$42-Inputs!X$42)+(Inputs!X$37+Inputs!Y$43-Inputs!X$43)),0)</f>
        <v>0</v>
      </c>
      <c r="AA88" s="374">
        <f>$C$88*AA14*Inputs!Y$46*IF((Inputs!Y$36+Inputs!Z$42-Inputs!Y$42)+(Inputs!Y$37+Inputs!Z$43-Inputs!Y$43)&gt;0,((Inputs!Y$36+Inputs!Z$42-Inputs!Y$42)*Health_SLT_LR+(Inputs!Y$37+Inputs!Z$43-Inputs!Y$43)*Health_NSLT_IncProt_LR)/((Inputs!Y$36+Inputs!Z$42-Inputs!Y$42)+(Inputs!Y$37+Inputs!Z$43-Inputs!Y$43)),0)</f>
        <v>0</v>
      </c>
      <c r="AB88" s="374">
        <f>$C$88*AB14*Inputs!Z$46*IF((Inputs!Z$36+Inputs!AA$42-Inputs!Z$42)+(Inputs!Z$37+Inputs!AA$43-Inputs!Z$43)&gt;0,((Inputs!Z$36+Inputs!AA$42-Inputs!Z$42)*Health_SLT_LR+(Inputs!Z$37+Inputs!AA$43-Inputs!Z$43)*Health_NSLT_IncProt_LR)/((Inputs!Z$36+Inputs!AA$42-Inputs!Z$42)+(Inputs!Z$37+Inputs!AA$43-Inputs!Z$43)),0)</f>
        <v>0</v>
      </c>
      <c r="AC88" s="374">
        <f>$C$88*AC14*Inputs!AA$46*IF((Inputs!AA$36+Inputs!AB$42-Inputs!AA$42)+(Inputs!AA$37+Inputs!AB$43-Inputs!AA$43)&gt;0,((Inputs!AA$36+Inputs!AB$42-Inputs!AA$42)*Health_SLT_LR+(Inputs!AA$37+Inputs!AB$43-Inputs!AA$43)*Health_NSLT_IncProt_LR)/((Inputs!AA$36+Inputs!AB$42-Inputs!AA$42)+(Inputs!AA$37+Inputs!AB$43-Inputs!AA$43)),0)</f>
        <v>0</v>
      </c>
      <c r="AD88" s="374">
        <f>$C$88*AD14*Inputs!AB$46*IF((Inputs!AB$36+Inputs!AC$42-Inputs!AB$42)+(Inputs!AB$37+Inputs!AC$43-Inputs!AB$43)&gt;0,((Inputs!AB$36+Inputs!AC$42-Inputs!AB$42)*Health_SLT_LR+(Inputs!AB$37+Inputs!AC$43-Inputs!AB$43)*Health_NSLT_IncProt_LR)/((Inputs!AB$36+Inputs!AC$42-Inputs!AB$42)+(Inputs!AB$37+Inputs!AC$43-Inputs!AB$43)),0)</f>
        <v>0</v>
      </c>
      <c r="AE88" s="374">
        <f>$C$88*AE14*Inputs!AC$46*IF((Inputs!AC$36+Inputs!AD$42-Inputs!AC$42)+(Inputs!AC$37+Inputs!AD$43-Inputs!AC$43)&gt;0,((Inputs!AC$36+Inputs!AD$42-Inputs!AC$42)*Health_SLT_LR+(Inputs!AC$37+Inputs!AD$43-Inputs!AC$43)*Health_NSLT_IncProt_LR)/((Inputs!AC$36+Inputs!AD$42-Inputs!AC$42)+(Inputs!AC$37+Inputs!AD$43-Inputs!AC$43)),0)</f>
        <v>0</v>
      </c>
      <c r="AF88" s="374">
        <f>$C$88*AF14*Inputs!AD$46*IF((Inputs!AD$36+Inputs!AE$42-Inputs!AD$42)+(Inputs!AD$37+Inputs!AE$43-Inputs!AD$43)&gt;0,((Inputs!AD$36+Inputs!AE$42-Inputs!AD$42)*Health_SLT_LR+(Inputs!AD$37+Inputs!AE$43-Inputs!AD$43)*Health_NSLT_IncProt_LR)/((Inputs!AD$36+Inputs!AE$42-Inputs!AD$42)+(Inputs!AD$37+Inputs!AE$43-Inputs!AD$43)),0)</f>
        <v>0</v>
      </c>
      <c r="AG88" s="374">
        <f>$C$88*AG14*Inputs!AE$46*IF((Inputs!AE$36+Inputs!AF$42-Inputs!AE$42)+(Inputs!AE$37+Inputs!AF$43-Inputs!AE$43)&gt;0,((Inputs!AE$36+Inputs!AF$42-Inputs!AE$42)*Health_SLT_LR+(Inputs!AE$37+Inputs!AF$43-Inputs!AE$43)*Health_NSLT_IncProt_LR)/((Inputs!AE$36+Inputs!AF$42-Inputs!AE$42)+(Inputs!AE$37+Inputs!AF$43-Inputs!AE$43)),0)</f>
        <v>0</v>
      </c>
      <c r="AH88" s="374">
        <f>$C$88*AH14*Inputs!AF$46*IF((Inputs!AF$36+Inputs!AG$42-Inputs!AF$42)+(Inputs!AF$37+Inputs!AG$43-Inputs!AF$43)&gt;0,((Inputs!AF$36+Inputs!AG$42-Inputs!AF$42)*Health_SLT_LR+(Inputs!AF$37+Inputs!AG$43-Inputs!AF$43)*Health_NSLT_IncProt_LR)/((Inputs!AF$36+Inputs!AG$42-Inputs!AF$42)+(Inputs!AF$37+Inputs!AG$43-Inputs!AF$43)),0)</f>
        <v>0</v>
      </c>
      <c r="AI88" s="374">
        <f>$C$88*AI14*Inputs!AG$46*IF((Inputs!AG$36+Inputs!AH$42-Inputs!AG$42)+(Inputs!AG$37+Inputs!AH$43-Inputs!AG$43)&gt;0,((Inputs!AG$36+Inputs!AH$42-Inputs!AG$42)*Health_SLT_LR+(Inputs!AG$37+Inputs!AH$43-Inputs!AG$43)*Health_NSLT_IncProt_LR)/((Inputs!AG$36+Inputs!AH$42-Inputs!AG$42)+(Inputs!AG$37+Inputs!AH$43-Inputs!AG$43)),0)</f>
        <v>0</v>
      </c>
      <c r="AJ88" s="374">
        <f>$C$88*AJ14*Inputs!AH$46*IF((Inputs!AH$36+Inputs!AI$42-Inputs!AH$42)+(Inputs!AH$37+Inputs!AI$43-Inputs!AH$43)&gt;0,((Inputs!AH$36+Inputs!AI$42-Inputs!AH$42)*Health_SLT_LR+(Inputs!AH$37+Inputs!AI$43-Inputs!AH$43)*Health_NSLT_IncProt_LR)/((Inputs!AH$36+Inputs!AI$42-Inputs!AH$42)+(Inputs!AH$37+Inputs!AI$43-Inputs!AH$43)),0)</f>
        <v>0</v>
      </c>
      <c r="AK88" s="374">
        <f>$C$88*AK14*Inputs!AI$46*IF((Inputs!AI$36+Inputs!AJ$42-Inputs!AI$42)+(Inputs!AI$37+Inputs!AJ$43-Inputs!AI$43)&gt;0,((Inputs!AI$36+Inputs!AJ$42-Inputs!AI$42)*Health_SLT_LR+(Inputs!AI$37+Inputs!AJ$43-Inputs!AI$43)*Health_NSLT_IncProt_LR)/((Inputs!AI$36+Inputs!AJ$42-Inputs!AI$42)+(Inputs!AI$37+Inputs!AJ$43-Inputs!AI$43)),0)</f>
        <v>0</v>
      </c>
      <c r="AL88" s="374">
        <f>$C$88*AL14*Inputs!AJ$46*IF((Inputs!AJ$36+Inputs!AK$42-Inputs!AJ$42)+(Inputs!AJ$37+Inputs!AK$43-Inputs!AJ$43)&gt;0,((Inputs!AJ$36+Inputs!AK$42-Inputs!AJ$42)*Health_SLT_LR+(Inputs!AJ$37+Inputs!AK$43-Inputs!AJ$43)*Health_NSLT_IncProt_LR)/((Inputs!AJ$36+Inputs!AK$42-Inputs!AJ$42)+(Inputs!AJ$37+Inputs!AK$43-Inputs!AJ$43)),0)</f>
        <v>0</v>
      </c>
      <c r="AM88" s="374">
        <f>$C$88*AM14*Inputs!AK$46*IF((Inputs!AK$36+Inputs!AL$42-Inputs!AK$42)+(Inputs!AK$37+Inputs!AL$43-Inputs!AK$43)&gt;0,((Inputs!AK$36+Inputs!AL$42-Inputs!AK$42)*Health_SLT_LR+(Inputs!AK$37+Inputs!AL$43-Inputs!AK$43)*Health_NSLT_IncProt_LR)/((Inputs!AK$36+Inputs!AL$42-Inputs!AK$42)+(Inputs!AK$37+Inputs!AL$43-Inputs!AK$43)),0)</f>
        <v>0</v>
      </c>
      <c r="AN88" s="374">
        <f>$C$88*AN14*Inputs!AL$46*IF((Inputs!AL$36+Inputs!AM$42-Inputs!AL$42)+(Inputs!AL$37+Inputs!AM$43-Inputs!AL$43)&gt;0,((Inputs!AL$36+Inputs!AM$42-Inputs!AL$42)*Health_SLT_LR+(Inputs!AL$37+Inputs!AM$43-Inputs!AL$43)*Health_NSLT_IncProt_LR)/((Inputs!AL$36+Inputs!AM$42-Inputs!AL$42)+(Inputs!AL$37+Inputs!AM$43-Inputs!AL$43)),0)</f>
        <v>0</v>
      </c>
      <c r="AO88" s="374">
        <f>$C$88*AO14*Inputs!AM$46*IF((Inputs!AM$36+Inputs!AN$42-Inputs!AM$42)+(Inputs!AM$37+Inputs!AN$43-Inputs!AM$43)&gt;0,((Inputs!AM$36+Inputs!AN$42-Inputs!AM$42)*Health_SLT_LR+(Inputs!AM$37+Inputs!AN$43-Inputs!AM$43)*Health_NSLT_IncProt_LR)/((Inputs!AM$36+Inputs!AN$42-Inputs!AM$42)+(Inputs!AM$37+Inputs!AN$43-Inputs!AM$43)),0)</f>
        <v>0</v>
      </c>
      <c r="AP88" s="374">
        <f>$C$88*AP14*Inputs!AN$46*IF((Inputs!AN$36+Inputs!AO$42-Inputs!AN$42)+(Inputs!AN$37+Inputs!AO$43-Inputs!AN$43)&gt;0,((Inputs!AN$36+Inputs!AO$42-Inputs!AN$42)*Health_SLT_LR+(Inputs!AN$37+Inputs!AO$43-Inputs!AN$43)*Health_NSLT_IncProt_LR)/((Inputs!AN$36+Inputs!AO$42-Inputs!AN$42)+(Inputs!AN$37+Inputs!AO$43-Inputs!AN$43)),0)</f>
        <v>0</v>
      </c>
      <c r="AQ88" s="374">
        <f>$C$88*AQ14*Inputs!AO$46*IF((Inputs!AO$36+Inputs!AP$42-Inputs!AO$42)+(Inputs!AO$37+Inputs!AP$43-Inputs!AO$43)&gt;0,((Inputs!AO$36+Inputs!AP$42-Inputs!AO$42)*Health_SLT_LR+(Inputs!AO$37+Inputs!AP$43-Inputs!AO$43)*Health_NSLT_IncProt_LR)/((Inputs!AO$36+Inputs!AP$42-Inputs!AO$42)+(Inputs!AO$37+Inputs!AP$43-Inputs!AO$43)),0)</f>
        <v>0</v>
      </c>
      <c r="AR88" s="374">
        <f>$C$88*AR14*Inputs!AP$46*IF((Inputs!AP$36+Inputs!AQ$42-Inputs!AP$42)+(Inputs!AP$37+Inputs!AQ$43-Inputs!AP$43)&gt;0,((Inputs!AP$36+Inputs!AQ$42-Inputs!AP$42)*Health_SLT_LR+(Inputs!AP$37+Inputs!AQ$43-Inputs!AP$43)*Health_NSLT_IncProt_LR)/((Inputs!AP$36+Inputs!AQ$42-Inputs!AP$42)+(Inputs!AP$37+Inputs!AQ$43-Inputs!AP$43)),0)</f>
        <v>0</v>
      </c>
      <c r="AS88" s="374">
        <f>$C$88*AS14*Inputs!AQ$46*IF((Inputs!AQ$36+Inputs!AR$42-Inputs!AQ$42)+(Inputs!AQ$37+Inputs!AR$43-Inputs!AQ$43)&gt;0,((Inputs!AQ$36+Inputs!AR$42-Inputs!AQ$42)*Health_SLT_LR+(Inputs!AQ$37+Inputs!AR$43-Inputs!AQ$43)*Health_NSLT_IncProt_LR)/((Inputs!AQ$36+Inputs!AR$42-Inputs!AQ$42)+(Inputs!AQ$37+Inputs!AR$43-Inputs!AQ$43)),0)</f>
        <v>0</v>
      </c>
      <c r="AT88" s="374">
        <f>$C$88*AT14*Inputs!AR$46*IF((Inputs!AR$36+Inputs!AS$42-Inputs!AR$42)+(Inputs!AR$37+Inputs!AS$43-Inputs!AR$43)&gt;0,((Inputs!AR$36+Inputs!AS$42-Inputs!AR$42)*Health_SLT_LR+(Inputs!AR$37+Inputs!AS$43-Inputs!AR$43)*Health_NSLT_IncProt_LR)/((Inputs!AR$36+Inputs!AS$42-Inputs!AR$42)+(Inputs!AR$37+Inputs!AS$43-Inputs!AR$43)),0)</f>
        <v>0</v>
      </c>
      <c r="AU88" s="374">
        <f>$C$88*AU14*Inputs!AS$46*IF((Inputs!AS$36+Inputs!AT$42-Inputs!AS$42)+(Inputs!AS$37+Inputs!AT$43-Inputs!AS$43)&gt;0,((Inputs!AS$36+Inputs!AT$42-Inputs!AS$42)*Health_SLT_LR+(Inputs!AS$37+Inputs!AT$43-Inputs!AS$43)*Health_NSLT_IncProt_LR)/((Inputs!AS$36+Inputs!AT$42-Inputs!AS$42)+(Inputs!AS$37+Inputs!AT$43-Inputs!AS$43)),0)</f>
        <v>0</v>
      </c>
      <c r="AV88" s="374">
        <f>$C$88*AV14*Inputs!AT$46*IF((Inputs!AT$36+Inputs!AU$42-Inputs!AT$42)+(Inputs!AT$37+Inputs!AU$43-Inputs!AT$43)&gt;0,((Inputs!AT$36+Inputs!AU$42-Inputs!AT$42)*Health_SLT_LR+(Inputs!AT$37+Inputs!AU$43-Inputs!AT$43)*Health_NSLT_IncProt_LR)/((Inputs!AT$36+Inputs!AU$42-Inputs!AT$42)+(Inputs!AT$37+Inputs!AU$43-Inputs!AT$43)),0)</f>
        <v>0</v>
      </c>
      <c r="AW88" s="374">
        <f>$C$88*AW14*Inputs!AU$46*IF((Inputs!AU$36+Inputs!AV$42-Inputs!AU$42)+(Inputs!AU$37+Inputs!AV$43-Inputs!AU$43)&gt;0,((Inputs!AU$36+Inputs!AV$42-Inputs!AU$42)*Health_SLT_LR+(Inputs!AU$37+Inputs!AV$43-Inputs!AU$43)*Health_NSLT_IncProt_LR)/((Inputs!AU$36+Inputs!AV$42-Inputs!AU$42)+(Inputs!AU$37+Inputs!AV$43-Inputs!AU$43)),0)</f>
        <v>0</v>
      </c>
      <c r="AX88" s="374">
        <f>$C$88*AX14*Inputs!AV$46*IF((Inputs!AV$36+Inputs!AW$42-Inputs!AV$42)+(Inputs!AV$37+Inputs!AW$43-Inputs!AV$43)&gt;0,((Inputs!AV$36+Inputs!AW$42-Inputs!AV$42)*Health_SLT_LR+(Inputs!AV$37+Inputs!AW$43-Inputs!AV$43)*Health_NSLT_IncProt_LR)/((Inputs!AV$36+Inputs!AW$42-Inputs!AV$42)+(Inputs!AV$37+Inputs!AW$43-Inputs!AV$43)),0)</f>
        <v>0</v>
      </c>
      <c r="AY88" s="374">
        <f>$C$88*AY14*Inputs!AW$46*IF((Inputs!AW$36+Inputs!AX$42-Inputs!AW$42)+(Inputs!AW$37+Inputs!AX$43-Inputs!AW$43)&gt;0,((Inputs!AW$36+Inputs!AX$42-Inputs!AW$42)*Health_SLT_LR+(Inputs!AW$37+Inputs!AX$43-Inputs!AW$43)*Health_NSLT_IncProt_LR)/((Inputs!AW$36+Inputs!AX$42-Inputs!AW$42)+(Inputs!AW$37+Inputs!AX$43-Inputs!AW$43)),0)</f>
        <v>0</v>
      </c>
      <c r="AZ88" s="374">
        <f>$C$88*AZ14*Inputs!AX$46*IF((Inputs!AX$36+Inputs!AY$42-Inputs!AX$42)+(Inputs!AX$37+Inputs!AY$43-Inputs!AX$43)&gt;0,((Inputs!AX$36+Inputs!AY$42-Inputs!AX$42)*Health_SLT_LR+(Inputs!AX$37+Inputs!AY$43-Inputs!AX$43)*Health_NSLT_IncProt_LR)/((Inputs!AX$36+Inputs!AY$42-Inputs!AX$42)+(Inputs!AX$37+Inputs!AY$43-Inputs!AX$43)),0)</f>
        <v>0</v>
      </c>
      <c r="BA88" s="374">
        <f>$C$88*BA14*Inputs!AY$46*IF((Inputs!AY$36+Inputs!AZ$42-Inputs!AY$42)+(Inputs!AY$37+Inputs!AZ$43-Inputs!AY$43)&gt;0,((Inputs!AY$36+Inputs!AZ$42-Inputs!AY$42)*Health_SLT_LR+(Inputs!AY$37+Inputs!AZ$43-Inputs!AY$43)*Health_NSLT_IncProt_LR)/((Inputs!AY$36+Inputs!AZ$42-Inputs!AY$42)+(Inputs!AY$37+Inputs!AZ$43-Inputs!AY$43)),0)</f>
        <v>0</v>
      </c>
    </row>
    <row r="89" spans="1:53">
      <c r="A89" s="459"/>
      <c r="B89" s="372" t="s">
        <v>517</v>
      </c>
      <c r="C89" s="472">
        <f>'Shock parameters'!E25</f>
        <v>0</v>
      </c>
      <c r="D89" s="374">
        <f>$C$89*D10*Inputs!B$46*Health_NSLT_Medex_LR</f>
        <v>0</v>
      </c>
      <c r="E89" s="374">
        <f>$C$89*E10*Inputs!C$46*Health_NSLT_Medex_LR</f>
        <v>0</v>
      </c>
      <c r="F89" s="374">
        <f>$C$89*F10*Inputs!D$46*Health_NSLT_Medex_LR</f>
        <v>0</v>
      </c>
      <c r="G89" s="374">
        <f>$C$89*G10*Inputs!E$46*Health_NSLT_Medex_LR</f>
        <v>0</v>
      </c>
      <c r="H89" s="374">
        <f>$C$89*H10*Inputs!F$46*Health_NSLT_Medex_LR</f>
        <v>0</v>
      </c>
      <c r="I89" s="374">
        <f>$C$89*I10*Inputs!G$46*Health_NSLT_Medex_LR</f>
        <v>0</v>
      </c>
      <c r="J89" s="374">
        <f>$C$89*J10*Inputs!H$46*Health_NSLT_Medex_LR</f>
        <v>0</v>
      </c>
      <c r="K89" s="374">
        <f>$C$89*K10*Inputs!I$46*Health_NSLT_Medex_LR</f>
        <v>0</v>
      </c>
      <c r="L89" s="374">
        <f>$C$89*L10*Inputs!J$46*Health_NSLT_Medex_LR</f>
        <v>0</v>
      </c>
      <c r="M89" s="374">
        <f>$C$89*M10*Inputs!K$46*Health_NSLT_Medex_LR</f>
        <v>0</v>
      </c>
      <c r="N89" s="374">
        <f>$C$89*N10*Inputs!L$46*Health_NSLT_Medex_LR</f>
        <v>0</v>
      </c>
      <c r="O89" s="374">
        <f>$C$89*O10*Inputs!M$46*Health_NSLT_Medex_LR</f>
        <v>0</v>
      </c>
      <c r="P89" s="374">
        <f>$C$89*P10*Inputs!N$46*Health_NSLT_Medex_LR</f>
        <v>0</v>
      </c>
      <c r="Q89" s="374">
        <f>$C$89*Q10*Inputs!O$46*Health_NSLT_Medex_LR</f>
        <v>0</v>
      </c>
      <c r="R89" s="374">
        <f>$C$89*R10*Inputs!P$46*Health_NSLT_Medex_LR</f>
        <v>0</v>
      </c>
      <c r="S89" s="374">
        <f>$C$89*S10*Inputs!Q$46*Health_NSLT_Medex_LR</f>
        <v>0</v>
      </c>
      <c r="T89" s="374">
        <f>$C$89*T10*Inputs!R$46*Health_NSLT_Medex_LR</f>
        <v>0</v>
      </c>
      <c r="U89" s="374">
        <f>$C$89*U10*Inputs!S$46*Health_NSLT_Medex_LR</f>
        <v>0</v>
      </c>
      <c r="V89" s="374">
        <f>$C$89*V10*Inputs!T$46*Health_NSLT_Medex_LR</f>
        <v>0</v>
      </c>
      <c r="W89" s="374">
        <f>$C$89*W10*Inputs!U$46*Health_NSLT_Medex_LR</f>
        <v>0</v>
      </c>
      <c r="X89" s="374">
        <f>$C$89*X10*Inputs!V$46*Health_NSLT_Medex_LR</f>
        <v>0</v>
      </c>
      <c r="Y89" s="374">
        <f>$C$89*Y10*Inputs!W$46*Health_NSLT_Medex_LR</f>
        <v>0</v>
      </c>
      <c r="Z89" s="374">
        <f>$C$89*Z10*Inputs!X$46*Health_NSLT_Medex_LR</f>
        <v>0</v>
      </c>
      <c r="AA89" s="374">
        <f>$C$89*AA10*Inputs!Y$46*Health_NSLT_Medex_LR</f>
        <v>0</v>
      </c>
      <c r="AB89" s="374">
        <f>$C$89*AB10*Inputs!Z$46*Health_NSLT_Medex_LR</f>
        <v>0</v>
      </c>
      <c r="AC89" s="374">
        <f>$C$89*AC10*Inputs!AA$46*Health_NSLT_Medex_LR</f>
        <v>0</v>
      </c>
      <c r="AD89" s="374">
        <f>$C$89*AD10*Inputs!AB$46*Health_NSLT_Medex_LR</f>
        <v>0</v>
      </c>
      <c r="AE89" s="374">
        <f>$C$89*AE10*Inputs!AC$46*Health_NSLT_Medex_LR</f>
        <v>0</v>
      </c>
      <c r="AF89" s="374">
        <f>$C$89*AF10*Inputs!AD$46*Health_NSLT_Medex_LR</f>
        <v>0</v>
      </c>
      <c r="AG89" s="374">
        <f>$C$89*AG10*Inputs!AE$46*Health_NSLT_Medex_LR</f>
        <v>0</v>
      </c>
      <c r="AH89" s="374">
        <f>$C$89*AH10*Inputs!AF$46*Health_NSLT_Medex_LR</f>
        <v>0</v>
      </c>
      <c r="AI89" s="374">
        <f>$C$89*AI10*Inputs!AG$46*Health_NSLT_Medex_LR</f>
        <v>0</v>
      </c>
      <c r="AJ89" s="374">
        <f>$C$89*AJ10*Inputs!AH$46*Health_NSLT_Medex_LR</f>
        <v>0</v>
      </c>
      <c r="AK89" s="374">
        <f>$C$89*AK10*Inputs!AI$46*Health_NSLT_Medex_LR</f>
        <v>0</v>
      </c>
      <c r="AL89" s="374">
        <f>$C$89*AL10*Inputs!AJ$46*Health_NSLT_Medex_LR</f>
        <v>0</v>
      </c>
      <c r="AM89" s="374">
        <f>$C$89*AM10*Inputs!AK$46*Health_NSLT_Medex_LR</f>
        <v>0</v>
      </c>
      <c r="AN89" s="374">
        <f>$C$89*AN10*Inputs!AL$46*Health_NSLT_Medex_LR</f>
        <v>0</v>
      </c>
      <c r="AO89" s="374">
        <f>$C$89*AO10*Inputs!AM$46*Health_NSLT_Medex_LR</f>
        <v>0</v>
      </c>
      <c r="AP89" s="374">
        <f>$C$89*AP10*Inputs!AN$46*Health_NSLT_Medex_LR</f>
        <v>0</v>
      </c>
      <c r="AQ89" s="374">
        <f>$C$89*AQ10*Inputs!AO$46*Health_NSLT_Medex_LR</f>
        <v>0</v>
      </c>
      <c r="AR89" s="374">
        <f>$C$89*AR10*Inputs!AP$46*Health_NSLT_Medex_LR</f>
        <v>0</v>
      </c>
      <c r="AS89" s="374">
        <f>$C$89*AS10*Inputs!AQ$46*Health_NSLT_Medex_LR</f>
        <v>0</v>
      </c>
      <c r="AT89" s="374">
        <f>$C$89*AT10*Inputs!AR$46*Health_NSLT_Medex_LR</f>
        <v>0</v>
      </c>
      <c r="AU89" s="374">
        <f>$C$89*AU10*Inputs!AS$46*Health_NSLT_Medex_LR</f>
        <v>0</v>
      </c>
      <c r="AV89" s="374">
        <f>$C$89*AV10*Inputs!AT$46*Health_NSLT_Medex_LR</f>
        <v>0</v>
      </c>
      <c r="AW89" s="374">
        <f>$C$89*AW10*Inputs!AU$46*Health_NSLT_Medex_LR</f>
        <v>0</v>
      </c>
      <c r="AX89" s="374">
        <f>$C$89*AX10*Inputs!AV$46*Health_NSLT_Medex_LR</f>
        <v>0</v>
      </c>
      <c r="AY89" s="374">
        <f>$C$89*AY10*Inputs!AW$46*Health_NSLT_Medex_LR</f>
        <v>0</v>
      </c>
      <c r="AZ89" s="374">
        <f>$C$89*AZ10*Inputs!AX$46*Health_NSLT_Medex_LR</f>
        <v>0</v>
      </c>
      <c r="BA89" s="374">
        <f>$C$89*BA10*Inputs!AY$46*Health_NSLT_Medex_LR</f>
        <v>0</v>
      </c>
    </row>
    <row r="90" spans="1:53">
      <c r="A90" s="459"/>
      <c r="B90" s="372" t="s">
        <v>518</v>
      </c>
      <c r="C90" s="373">
        <f>IF(SUM(Inputs!B36:AY38)&gt;0,(Overheads_Health_SLT*SUM(Inputs!B36:AY36)+Overheads_NSLT_IncProt*SUM(Inputs!B37:AY37)+Overheads_NSLT_Medex*SUM(Inputs!B38:AY38))/SUM(Inputs!B36:AY38),0)</f>
        <v>0</v>
      </c>
      <c r="D90" s="374">
        <f ca="1">SUM(D85:D89)*$C$90</f>
        <v>0</v>
      </c>
      <c r="E90" s="374">
        <f t="shared" ref="E90:BA90" ca="1" si="45">SUM(E85:E89)*$C$90</f>
        <v>0</v>
      </c>
      <c r="F90" s="374">
        <f t="shared" ca="1" si="45"/>
        <v>0</v>
      </c>
      <c r="G90" s="374">
        <f t="shared" ca="1" si="45"/>
        <v>0</v>
      </c>
      <c r="H90" s="374">
        <f t="shared" ca="1" si="45"/>
        <v>0</v>
      </c>
      <c r="I90" s="374">
        <f t="shared" ca="1" si="45"/>
        <v>0</v>
      </c>
      <c r="J90" s="374">
        <f t="shared" ca="1" si="45"/>
        <v>0</v>
      </c>
      <c r="K90" s="374">
        <f t="shared" ca="1" si="45"/>
        <v>0</v>
      </c>
      <c r="L90" s="374">
        <f t="shared" ca="1" si="45"/>
        <v>0</v>
      </c>
      <c r="M90" s="374">
        <f t="shared" ca="1" si="45"/>
        <v>0</v>
      </c>
      <c r="N90" s="374">
        <f t="shared" ca="1" si="45"/>
        <v>0</v>
      </c>
      <c r="O90" s="374">
        <f t="shared" ca="1" si="45"/>
        <v>0</v>
      </c>
      <c r="P90" s="374">
        <f t="shared" ca="1" si="45"/>
        <v>0</v>
      </c>
      <c r="Q90" s="374">
        <f t="shared" ca="1" si="45"/>
        <v>0</v>
      </c>
      <c r="R90" s="374">
        <f t="shared" ca="1" si="45"/>
        <v>0</v>
      </c>
      <c r="S90" s="374">
        <f t="shared" ca="1" si="45"/>
        <v>0</v>
      </c>
      <c r="T90" s="374">
        <f t="shared" ca="1" si="45"/>
        <v>0</v>
      </c>
      <c r="U90" s="374">
        <f t="shared" ca="1" si="45"/>
        <v>0</v>
      </c>
      <c r="V90" s="374">
        <f t="shared" ca="1" si="45"/>
        <v>0</v>
      </c>
      <c r="W90" s="374">
        <f t="shared" ca="1" si="45"/>
        <v>0</v>
      </c>
      <c r="X90" s="374">
        <f t="shared" ca="1" si="45"/>
        <v>0</v>
      </c>
      <c r="Y90" s="374">
        <f t="shared" ca="1" si="45"/>
        <v>0</v>
      </c>
      <c r="Z90" s="374">
        <f t="shared" ca="1" si="45"/>
        <v>0</v>
      </c>
      <c r="AA90" s="374">
        <f t="shared" ca="1" si="45"/>
        <v>0</v>
      </c>
      <c r="AB90" s="374">
        <f t="shared" ca="1" si="45"/>
        <v>0</v>
      </c>
      <c r="AC90" s="374">
        <f t="shared" ca="1" si="45"/>
        <v>0</v>
      </c>
      <c r="AD90" s="374">
        <f t="shared" ca="1" si="45"/>
        <v>0</v>
      </c>
      <c r="AE90" s="374">
        <f t="shared" ca="1" si="45"/>
        <v>0</v>
      </c>
      <c r="AF90" s="374">
        <f t="shared" ca="1" si="45"/>
        <v>0</v>
      </c>
      <c r="AG90" s="374">
        <f t="shared" ca="1" si="45"/>
        <v>0</v>
      </c>
      <c r="AH90" s="374">
        <f t="shared" ca="1" si="45"/>
        <v>0</v>
      </c>
      <c r="AI90" s="374">
        <f t="shared" ca="1" si="45"/>
        <v>0</v>
      </c>
      <c r="AJ90" s="374">
        <f t="shared" ca="1" si="45"/>
        <v>0</v>
      </c>
      <c r="AK90" s="374">
        <f t="shared" ca="1" si="45"/>
        <v>0</v>
      </c>
      <c r="AL90" s="374">
        <f t="shared" ca="1" si="45"/>
        <v>0</v>
      </c>
      <c r="AM90" s="374">
        <f t="shared" ca="1" si="45"/>
        <v>0</v>
      </c>
      <c r="AN90" s="374">
        <f t="shared" ca="1" si="45"/>
        <v>0</v>
      </c>
      <c r="AO90" s="374">
        <f t="shared" ca="1" si="45"/>
        <v>0</v>
      </c>
      <c r="AP90" s="374">
        <f t="shared" ca="1" si="45"/>
        <v>0</v>
      </c>
      <c r="AQ90" s="374">
        <f t="shared" ca="1" si="45"/>
        <v>0</v>
      </c>
      <c r="AR90" s="374">
        <f t="shared" ca="1" si="45"/>
        <v>0</v>
      </c>
      <c r="AS90" s="374">
        <f t="shared" ca="1" si="45"/>
        <v>0</v>
      </c>
      <c r="AT90" s="374">
        <f t="shared" ca="1" si="45"/>
        <v>0</v>
      </c>
      <c r="AU90" s="374">
        <f t="shared" ca="1" si="45"/>
        <v>0</v>
      </c>
      <c r="AV90" s="374">
        <f t="shared" ca="1" si="45"/>
        <v>0</v>
      </c>
      <c r="AW90" s="374">
        <f t="shared" ca="1" si="45"/>
        <v>0</v>
      </c>
      <c r="AX90" s="374">
        <f t="shared" ca="1" si="45"/>
        <v>0</v>
      </c>
      <c r="AY90" s="374">
        <f t="shared" ca="1" si="45"/>
        <v>0</v>
      </c>
      <c r="AZ90" s="374">
        <f t="shared" ca="1" si="45"/>
        <v>0</v>
      </c>
      <c r="BA90" s="374">
        <f t="shared" ca="1" si="45"/>
        <v>0</v>
      </c>
    </row>
    <row r="91" spans="1:53">
      <c r="A91" s="459"/>
      <c r="B91" s="372" t="s">
        <v>461</v>
      </c>
      <c r="C91" s="373"/>
      <c r="D91" s="374">
        <f t="shared" ref="D91:AI91" ca="1" si="46">-directVC(SUM(D85:D89),D$5,Result_in_ER_Rate,Partner_Direct_VC_Rate)</f>
        <v>0</v>
      </c>
      <c r="E91" s="374">
        <f t="shared" ca="1" si="46"/>
        <v>0</v>
      </c>
      <c r="F91" s="374">
        <f t="shared" ca="1" si="46"/>
        <v>0</v>
      </c>
      <c r="G91" s="374">
        <f t="shared" ca="1" si="46"/>
        <v>0</v>
      </c>
      <c r="H91" s="374">
        <f t="shared" ca="1" si="46"/>
        <v>0</v>
      </c>
      <c r="I91" s="374">
        <f t="shared" ca="1" si="46"/>
        <v>0</v>
      </c>
      <c r="J91" s="374">
        <f t="shared" ca="1" si="46"/>
        <v>0</v>
      </c>
      <c r="K91" s="374">
        <f t="shared" ca="1" si="46"/>
        <v>0</v>
      </c>
      <c r="L91" s="374">
        <f t="shared" ca="1" si="46"/>
        <v>0</v>
      </c>
      <c r="M91" s="374">
        <f t="shared" ca="1" si="46"/>
        <v>0</v>
      </c>
      <c r="N91" s="374">
        <f t="shared" ca="1" si="46"/>
        <v>0</v>
      </c>
      <c r="O91" s="374">
        <f t="shared" ca="1" si="46"/>
        <v>0</v>
      </c>
      <c r="P91" s="374">
        <f t="shared" ca="1" si="46"/>
        <v>0</v>
      </c>
      <c r="Q91" s="374">
        <f t="shared" ca="1" si="46"/>
        <v>0</v>
      </c>
      <c r="R91" s="374">
        <f t="shared" ca="1" si="46"/>
        <v>0</v>
      </c>
      <c r="S91" s="374">
        <f t="shared" ca="1" si="46"/>
        <v>0</v>
      </c>
      <c r="T91" s="374">
        <f t="shared" ca="1" si="46"/>
        <v>0</v>
      </c>
      <c r="U91" s="374">
        <f t="shared" ca="1" si="46"/>
        <v>0</v>
      </c>
      <c r="V91" s="374">
        <f t="shared" ca="1" si="46"/>
        <v>0</v>
      </c>
      <c r="W91" s="374">
        <f t="shared" ca="1" si="46"/>
        <v>0</v>
      </c>
      <c r="X91" s="374">
        <f t="shared" ca="1" si="46"/>
        <v>0</v>
      </c>
      <c r="Y91" s="374">
        <f t="shared" ca="1" si="46"/>
        <v>0</v>
      </c>
      <c r="Z91" s="374">
        <f t="shared" ca="1" si="46"/>
        <v>0</v>
      </c>
      <c r="AA91" s="374">
        <f t="shared" ca="1" si="46"/>
        <v>0</v>
      </c>
      <c r="AB91" s="374">
        <f t="shared" ca="1" si="46"/>
        <v>0</v>
      </c>
      <c r="AC91" s="374">
        <f t="shared" ca="1" si="46"/>
        <v>0</v>
      </c>
      <c r="AD91" s="374">
        <f t="shared" ca="1" si="46"/>
        <v>0</v>
      </c>
      <c r="AE91" s="374">
        <f t="shared" ca="1" si="46"/>
        <v>0</v>
      </c>
      <c r="AF91" s="374">
        <f t="shared" ca="1" si="46"/>
        <v>0</v>
      </c>
      <c r="AG91" s="374">
        <f t="shared" ca="1" si="46"/>
        <v>0</v>
      </c>
      <c r="AH91" s="374">
        <f t="shared" ca="1" si="46"/>
        <v>0</v>
      </c>
      <c r="AI91" s="374">
        <f t="shared" ca="1" si="46"/>
        <v>0</v>
      </c>
      <c r="AJ91" s="374">
        <f t="shared" ref="AJ91:BA91" ca="1" si="47">-directVC(SUM(AJ85:AJ89),AJ$5,Result_in_ER_Rate,Partner_Direct_VC_Rate)</f>
        <v>0</v>
      </c>
      <c r="AK91" s="374">
        <f t="shared" ca="1" si="47"/>
        <v>0</v>
      </c>
      <c r="AL91" s="374">
        <f t="shared" ca="1" si="47"/>
        <v>0</v>
      </c>
      <c r="AM91" s="374">
        <f t="shared" ca="1" si="47"/>
        <v>0</v>
      </c>
      <c r="AN91" s="374">
        <f t="shared" ca="1" si="47"/>
        <v>0</v>
      </c>
      <c r="AO91" s="374">
        <f t="shared" ca="1" si="47"/>
        <v>0</v>
      </c>
      <c r="AP91" s="374">
        <f t="shared" ca="1" si="47"/>
        <v>0</v>
      </c>
      <c r="AQ91" s="374">
        <f t="shared" ca="1" si="47"/>
        <v>0</v>
      </c>
      <c r="AR91" s="374">
        <f t="shared" ca="1" si="47"/>
        <v>0</v>
      </c>
      <c r="AS91" s="374">
        <f t="shared" ca="1" si="47"/>
        <v>0</v>
      </c>
      <c r="AT91" s="374">
        <f t="shared" ca="1" si="47"/>
        <v>0</v>
      </c>
      <c r="AU91" s="374">
        <f t="shared" ca="1" si="47"/>
        <v>0</v>
      </c>
      <c r="AV91" s="374">
        <f t="shared" ca="1" si="47"/>
        <v>0</v>
      </c>
      <c r="AW91" s="374">
        <f t="shared" ca="1" si="47"/>
        <v>0</v>
      </c>
      <c r="AX91" s="374">
        <f t="shared" ca="1" si="47"/>
        <v>0</v>
      </c>
      <c r="AY91" s="374">
        <f t="shared" ca="1" si="47"/>
        <v>0</v>
      </c>
      <c r="AZ91" s="374">
        <f t="shared" ca="1" si="47"/>
        <v>0</v>
      </c>
      <c r="BA91" s="374">
        <f t="shared" ca="1" si="47"/>
        <v>0</v>
      </c>
    </row>
    <row r="92" spans="1:53">
      <c r="A92" s="459"/>
      <c r="B92" s="372" t="s">
        <v>462</v>
      </c>
      <c r="C92" s="373"/>
      <c r="D92" s="374">
        <f t="shared" ref="D92:AI92" ca="1" si="48">-deferredVC(SUM(D85:D89),D$5,Result_in_ER_Rate,Partner_Deffered_VC_Rate)</f>
        <v>0</v>
      </c>
      <c r="E92" s="374">
        <f t="shared" ca="1" si="48"/>
        <v>0</v>
      </c>
      <c r="F92" s="374">
        <f t="shared" ca="1" si="48"/>
        <v>0</v>
      </c>
      <c r="G92" s="374">
        <f t="shared" ca="1" si="48"/>
        <v>0</v>
      </c>
      <c r="H92" s="374">
        <f t="shared" ca="1" si="48"/>
        <v>0</v>
      </c>
      <c r="I92" s="374">
        <f t="shared" ca="1" si="48"/>
        <v>0</v>
      </c>
      <c r="J92" s="374">
        <f t="shared" ca="1" si="48"/>
        <v>0</v>
      </c>
      <c r="K92" s="374">
        <f t="shared" ca="1" si="48"/>
        <v>0</v>
      </c>
      <c r="L92" s="374">
        <f t="shared" ca="1" si="48"/>
        <v>0</v>
      </c>
      <c r="M92" s="374">
        <f t="shared" ca="1" si="48"/>
        <v>0</v>
      </c>
      <c r="N92" s="374">
        <f t="shared" ca="1" si="48"/>
        <v>0</v>
      </c>
      <c r="O92" s="374">
        <f t="shared" ca="1" si="48"/>
        <v>0</v>
      </c>
      <c r="P92" s="374">
        <f t="shared" ca="1" si="48"/>
        <v>0</v>
      </c>
      <c r="Q92" s="374">
        <f t="shared" ca="1" si="48"/>
        <v>0</v>
      </c>
      <c r="R92" s="374">
        <f t="shared" ca="1" si="48"/>
        <v>0</v>
      </c>
      <c r="S92" s="374">
        <f t="shared" ca="1" si="48"/>
        <v>0</v>
      </c>
      <c r="T92" s="374">
        <f t="shared" ca="1" si="48"/>
        <v>0</v>
      </c>
      <c r="U92" s="374">
        <f t="shared" ca="1" si="48"/>
        <v>0</v>
      </c>
      <c r="V92" s="374">
        <f t="shared" ca="1" si="48"/>
        <v>0</v>
      </c>
      <c r="W92" s="374">
        <f t="shared" ca="1" si="48"/>
        <v>0</v>
      </c>
      <c r="X92" s="374">
        <f t="shared" ca="1" si="48"/>
        <v>0</v>
      </c>
      <c r="Y92" s="374">
        <f t="shared" ca="1" si="48"/>
        <v>0</v>
      </c>
      <c r="Z92" s="374">
        <f t="shared" ca="1" si="48"/>
        <v>0</v>
      </c>
      <c r="AA92" s="374">
        <f t="shared" ca="1" si="48"/>
        <v>0</v>
      </c>
      <c r="AB92" s="374">
        <f t="shared" ca="1" si="48"/>
        <v>0</v>
      </c>
      <c r="AC92" s="374">
        <f t="shared" ca="1" si="48"/>
        <v>0</v>
      </c>
      <c r="AD92" s="374">
        <f t="shared" ca="1" si="48"/>
        <v>0</v>
      </c>
      <c r="AE92" s="374">
        <f t="shared" ca="1" si="48"/>
        <v>0</v>
      </c>
      <c r="AF92" s="374">
        <f t="shared" ca="1" si="48"/>
        <v>0</v>
      </c>
      <c r="AG92" s="374">
        <f t="shared" ca="1" si="48"/>
        <v>0</v>
      </c>
      <c r="AH92" s="374">
        <f t="shared" ca="1" si="48"/>
        <v>0</v>
      </c>
      <c r="AI92" s="374">
        <f t="shared" ca="1" si="48"/>
        <v>0</v>
      </c>
      <c r="AJ92" s="374">
        <f t="shared" ref="AJ92:BA92" ca="1" si="49">-deferredVC(SUM(AJ85:AJ89),AJ$5,Result_in_ER_Rate,Partner_Deffered_VC_Rate)</f>
        <v>0</v>
      </c>
      <c r="AK92" s="374">
        <f t="shared" ca="1" si="49"/>
        <v>0</v>
      </c>
      <c r="AL92" s="374">
        <f t="shared" ca="1" si="49"/>
        <v>0</v>
      </c>
      <c r="AM92" s="374">
        <f t="shared" ca="1" si="49"/>
        <v>0</v>
      </c>
      <c r="AN92" s="374">
        <f t="shared" ca="1" si="49"/>
        <v>0</v>
      </c>
      <c r="AO92" s="374">
        <f t="shared" ca="1" si="49"/>
        <v>0</v>
      </c>
      <c r="AP92" s="374">
        <f t="shared" ca="1" si="49"/>
        <v>0</v>
      </c>
      <c r="AQ92" s="374">
        <f t="shared" ca="1" si="49"/>
        <v>0</v>
      </c>
      <c r="AR92" s="374">
        <f t="shared" ca="1" si="49"/>
        <v>0</v>
      </c>
      <c r="AS92" s="374">
        <f t="shared" ca="1" si="49"/>
        <v>0</v>
      </c>
      <c r="AT92" s="374">
        <f t="shared" ca="1" si="49"/>
        <v>0</v>
      </c>
      <c r="AU92" s="374">
        <f t="shared" ca="1" si="49"/>
        <v>0</v>
      </c>
      <c r="AV92" s="374">
        <f t="shared" ca="1" si="49"/>
        <v>0</v>
      </c>
      <c r="AW92" s="374">
        <f t="shared" ca="1" si="49"/>
        <v>0</v>
      </c>
      <c r="AX92" s="374">
        <f t="shared" ca="1" si="49"/>
        <v>0</v>
      </c>
      <c r="AY92" s="374">
        <f t="shared" ca="1" si="49"/>
        <v>0</v>
      </c>
      <c r="AZ92" s="374">
        <f t="shared" ca="1" si="49"/>
        <v>0</v>
      </c>
      <c r="BA92" s="374">
        <f t="shared" ca="1" si="49"/>
        <v>0</v>
      </c>
    </row>
    <row r="93" spans="1:53">
      <c r="A93" s="459"/>
      <c r="B93" s="372" t="s">
        <v>463</v>
      </c>
      <c r="C93" s="373"/>
      <c r="D93" s="374">
        <f ca="1">-equalizationreserve(SUM(D85:D89),D$5,Inputs!C$57,Partner_Deffered_VC_Rate)</f>
        <v>0</v>
      </c>
      <c r="E93" s="374">
        <f ca="1">-equalizationreserve(SUM(E85:E89),E$5,Inputs!D$57,Partner_Deffered_VC_Rate)</f>
        <v>0</v>
      </c>
      <c r="F93" s="374">
        <f ca="1">-equalizationreserve(SUM(F85:F89),F$5,Inputs!E$57,Partner_Deffered_VC_Rate)</f>
        <v>0</v>
      </c>
      <c r="G93" s="374">
        <f ca="1">-equalizationreserve(SUM(G85:G89),G$5,Inputs!F$57,Partner_Deffered_VC_Rate)</f>
        <v>0</v>
      </c>
      <c r="H93" s="374">
        <f ca="1">-equalizationreserve(SUM(H85:H89),H$5,Inputs!G$57,Partner_Deffered_VC_Rate)</f>
        <v>0</v>
      </c>
      <c r="I93" s="374">
        <f ca="1">-equalizationreserve(SUM(I85:I89),I$5,Inputs!H$57,Partner_Deffered_VC_Rate)</f>
        <v>0</v>
      </c>
      <c r="J93" s="374">
        <f ca="1">-equalizationreserve(SUM(J85:J89),J$5,Inputs!I$57,Partner_Deffered_VC_Rate)</f>
        <v>0</v>
      </c>
      <c r="K93" s="374">
        <f ca="1">-equalizationreserve(SUM(K85:K89),K$5,Inputs!J$57,Partner_Deffered_VC_Rate)</f>
        <v>0</v>
      </c>
      <c r="L93" s="374">
        <f ca="1">-equalizationreserve(SUM(L85:L89),L$5,Inputs!K$57,Partner_Deffered_VC_Rate)</f>
        <v>0</v>
      </c>
      <c r="M93" s="374">
        <f ca="1">-equalizationreserve(SUM(M85:M89),M$5,Inputs!L$57,Partner_Deffered_VC_Rate)</f>
        <v>0</v>
      </c>
      <c r="N93" s="374">
        <f ca="1">-equalizationreserve(SUM(N85:N89),N$5,Inputs!M$57,Partner_Deffered_VC_Rate)</f>
        <v>0</v>
      </c>
      <c r="O93" s="374">
        <f ca="1">-equalizationreserve(SUM(O85:O89),O$5,Inputs!N$57,Partner_Deffered_VC_Rate)</f>
        <v>0</v>
      </c>
      <c r="P93" s="374">
        <f ca="1">-equalizationreserve(SUM(P85:P89),P$5,Inputs!O$57,Partner_Deffered_VC_Rate)</f>
        <v>0</v>
      </c>
      <c r="Q93" s="374">
        <f ca="1">-equalizationreserve(SUM(Q85:Q89),Q$5,Inputs!P$57,Partner_Deffered_VC_Rate)</f>
        <v>0</v>
      </c>
      <c r="R93" s="374">
        <f ca="1">-equalizationreserve(SUM(R85:R89),R$5,Inputs!Q$57,Partner_Deffered_VC_Rate)</f>
        <v>0</v>
      </c>
      <c r="S93" s="374">
        <f ca="1">-equalizationreserve(SUM(S85:S89),S$5,Inputs!R$57,Partner_Deffered_VC_Rate)</f>
        <v>0</v>
      </c>
      <c r="T93" s="374">
        <f ca="1">-equalizationreserve(SUM(T85:T89),T$5,Inputs!S$57,Partner_Deffered_VC_Rate)</f>
        <v>0</v>
      </c>
      <c r="U93" s="374">
        <f ca="1">-equalizationreserve(SUM(U85:U89),U$5,Inputs!T$57,Partner_Deffered_VC_Rate)</f>
        <v>0</v>
      </c>
      <c r="V93" s="374">
        <f ca="1">-equalizationreserve(SUM(V85:V89),V$5,Inputs!U$57,Partner_Deffered_VC_Rate)</f>
        <v>0</v>
      </c>
      <c r="W93" s="374">
        <f ca="1">-equalizationreserve(SUM(W85:W89),W$5,Inputs!V$57,Partner_Deffered_VC_Rate)</f>
        <v>0</v>
      </c>
      <c r="X93" s="374">
        <f ca="1">-equalizationreserve(SUM(X85:X89),X$5,Inputs!W$57,Partner_Deffered_VC_Rate)</f>
        <v>0</v>
      </c>
      <c r="Y93" s="374">
        <f ca="1">-equalizationreserve(SUM(Y85:Y89),Y$5,Inputs!X$57,Partner_Deffered_VC_Rate)</f>
        <v>0</v>
      </c>
      <c r="Z93" s="374">
        <f ca="1">-equalizationreserve(SUM(Z85:Z89),Z$5,Inputs!Y$57,Partner_Deffered_VC_Rate)</f>
        <v>0</v>
      </c>
      <c r="AA93" s="374">
        <f ca="1">-equalizationreserve(SUM(AA85:AA89),AA$5,Inputs!Z$57,Partner_Deffered_VC_Rate)</f>
        <v>0</v>
      </c>
      <c r="AB93" s="374">
        <f ca="1">-equalizationreserve(SUM(AB85:AB89),AB$5,Inputs!AA$57,Partner_Deffered_VC_Rate)</f>
        <v>0</v>
      </c>
      <c r="AC93" s="374">
        <f ca="1">-equalizationreserve(SUM(AC85:AC89),AC$5,Inputs!AB$57,Partner_Deffered_VC_Rate)</f>
        <v>0</v>
      </c>
      <c r="AD93" s="374">
        <f ca="1">-equalizationreserve(SUM(AD85:AD89),AD$5,Inputs!AC$57,Partner_Deffered_VC_Rate)</f>
        <v>0</v>
      </c>
      <c r="AE93" s="374">
        <f ca="1">-equalizationreserve(SUM(AE85:AE89),AE$5,Inputs!AD$57,Partner_Deffered_VC_Rate)</f>
        <v>0</v>
      </c>
      <c r="AF93" s="374">
        <f ca="1">-equalizationreserve(SUM(AF85:AF89),AF$5,Inputs!AE$57,Partner_Deffered_VC_Rate)</f>
        <v>0</v>
      </c>
      <c r="AG93" s="374">
        <f ca="1">-equalizationreserve(SUM(AG85:AG89),AG$5,Inputs!AF$57,Partner_Deffered_VC_Rate)</f>
        <v>0</v>
      </c>
      <c r="AH93" s="374">
        <f ca="1">-equalizationreserve(SUM(AH85:AH89),AH$5,Inputs!AG$57,Partner_Deffered_VC_Rate)</f>
        <v>0</v>
      </c>
      <c r="AI93" s="374">
        <f ca="1">-equalizationreserve(SUM(AI85:AI89),AI$5,Inputs!AH$57,Partner_Deffered_VC_Rate)</f>
        <v>0</v>
      </c>
      <c r="AJ93" s="374">
        <f ca="1">-equalizationreserve(SUM(AJ85:AJ89),AJ$5,Inputs!AI$57,Partner_Deffered_VC_Rate)</f>
        <v>0</v>
      </c>
      <c r="AK93" s="374">
        <f ca="1">-equalizationreserve(SUM(AK85:AK89),AK$5,Inputs!AJ$57,Partner_Deffered_VC_Rate)</f>
        <v>0</v>
      </c>
      <c r="AL93" s="374">
        <f ca="1">-equalizationreserve(SUM(AL85:AL89),AL$5,Inputs!AK$57,Partner_Deffered_VC_Rate)</f>
        <v>0</v>
      </c>
      <c r="AM93" s="374">
        <f ca="1">-equalizationreserve(SUM(AM85:AM89),AM$5,Inputs!AL$57,Partner_Deffered_VC_Rate)</f>
        <v>0</v>
      </c>
      <c r="AN93" s="374">
        <f ca="1">-equalizationreserve(SUM(AN85:AN89),AN$5,Inputs!AM$57,Partner_Deffered_VC_Rate)</f>
        <v>0</v>
      </c>
      <c r="AO93" s="374">
        <f ca="1">-equalizationreserve(SUM(AO85:AO89),AO$5,Inputs!AN$57,Partner_Deffered_VC_Rate)</f>
        <v>0</v>
      </c>
      <c r="AP93" s="374">
        <f ca="1">-equalizationreserve(SUM(AP85:AP89),AP$5,Inputs!AO$57,Partner_Deffered_VC_Rate)</f>
        <v>0</v>
      </c>
      <c r="AQ93" s="374">
        <f ca="1">-equalizationreserve(SUM(AQ85:AQ89),AQ$5,Inputs!AP$57,Partner_Deffered_VC_Rate)</f>
        <v>0</v>
      </c>
      <c r="AR93" s="374">
        <f ca="1">-equalizationreserve(SUM(AR85:AR89),AR$5,Inputs!AQ$57,Partner_Deffered_VC_Rate)</f>
        <v>0</v>
      </c>
      <c r="AS93" s="374">
        <f ca="1">-equalizationreserve(SUM(AS85:AS89),AS$5,Inputs!AR$57,Partner_Deffered_VC_Rate)</f>
        <v>0</v>
      </c>
      <c r="AT93" s="374">
        <f ca="1">-equalizationreserve(SUM(AT85:AT89),AT$5,Inputs!AS$57,Partner_Deffered_VC_Rate)</f>
        <v>0</v>
      </c>
      <c r="AU93" s="374">
        <f ca="1">-equalizationreserve(SUM(AU85:AU89),AU$5,Inputs!AT$57,Partner_Deffered_VC_Rate)</f>
        <v>0</v>
      </c>
      <c r="AV93" s="374">
        <f ca="1">-equalizationreserve(SUM(AV85:AV89),AV$5,Inputs!AU$57,Partner_Deffered_VC_Rate)</f>
        <v>0</v>
      </c>
      <c r="AW93" s="374">
        <f ca="1">-equalizationreserve(SUM(AW85:AW89),AW$5,Inputs!AV$57,Partner_Deffered_VC_Rate)</f>
        <v>0</v>
      </c>
      <c r="AX93" s="374">
        <f ca="1">-equalizationreserve(SUM(AX85:AX89),AX$5,Inputs!AW$57,Partner_Deffered_VC_Rate)</f>
        <v>0</v>
      </c>
      <c r="AY93" s="374">
        <f ca="1">-equalizationreserve(SUM(AY85:AY89),AY$5,Inputs!AX$57,Partner_Deffered_VC_Rate)</f>
        <v>0</v>
      </c>
      <c r="AZ93" s="374">
        <f ca="1">-equalizationreserve(SUM(AZ85:AZ89),AZ$5,Inputs!AY$57,Partner_Deffered_VC_Rate)</f>
        <v>0</v>
      </c>
      <c r="BA93" s="374">
        <f ca="1">-equalizationreserve(SUM(BA85:BA89),BA$5,Inputs!AZ$57,Partner_Deffered_VC_Rate)</f>
        <v>0</v>
      </c>
    </row>
    <row r="94" spans="1:53">
      <c r="A94" s="467"/>
      <c r="B94" s="436" t="s">
        <v>471</v>
      </c>
      <c r="C94" s="376"/>
      <c r="D94" s="377">
        <f ca="1">-LCF(SUM(D85:D89),D$5,Inputs!C$57,Partner_Deffered_VC_Rate,IF(Loss_Carry_Forward="Yes",1,0))</f>
        <v>0</v>
      </c>
      <c r="E94" s="377">
        <f ca="1">-LCF(SUM(E85:E89),E$5,Inputs!D$57,Partner_Deffered_VC_Rate,IF(Loss_Carry_Forward="Yes",1,0))</f>
        <v>0</v>
      </c>
      <c r="F94" s="377">
        <f ca="1">-LCF(SUM(F85:F89),F$5,Inputs!E$57,Partner_Deffered_VC_Rate,IF(Loss_Carry_Forward="Yes",1,0))</f>
        <v>0</v>
      </c>
      <c r="G94" s="377">
        <f ca="1">-LCF(SUM(G85:G89),G$5,Inputs!F$57,Partner_Deffered_VC_Rate,IF(Loss_Carry_Forward="Yes",1,0))</f>
        <v>0</v>
      </c>
      <c r="H94" s="377">
        <f ca="1">-LCF(SUM(H85:H89),H$5,Inputs!G$57,Partner_Deffered_VC_Rate,IF(Loss_Carry_Forward="Yes",1,0))</f>
        <v>0</v>
      </c>
      <c r="I94" s="377">
        <f ca="1">-LCF(SUM(I85:I89),I$5,Inputs!H$57,Partner_Deffered_VC_Rate,IF(Loss_Carry_Forward="Yes",1,0))</f>
        <v>0</v>
      </c>
      <c r="J94" s="377">
        <f ca="1">-LCF(SUM(J85:J89),J$5,Inputs!I$57,Partner_Deffered_VC_Rate,IF(Loss_Carry_Forward="Yes",1,0))</f>
        <v>0</v>
      </c>
      <c r="K94" s="377">
        <f ca="1">-LCF(SUM(K85:K89),K$5,Inputs!J$57,Partner_Deffered_VC_Rate,IF(Loss_Carry_Forward="Yes",1,0))</f>
        <v>0</v>
      </c>
      <c r="L94" s="377">
        <f ca="1">-LCF(SUM(L85:L89),L$5,Inputs!K$57,Partner_Deffered_VC_Rate,IF(Loss_Carry_Forward="Yes",1,0))</f>
        <v>0</v>
      </c>
      <c r="M94" s="377">
        <f ca="1">-LCF(SUM(M85:M89),M$5,Inputs!L$57,Partner_Deffered_VC_Rate,IF(Loss_Carry_Forward="Yes",1,0))</f>
        <v>0</v>
      </c>
      <c r="N94" s="377">
        <f ca="1">-LCF(SUM(N85:N89),N$5,Inputs!M$57,Partner_Deffered_VC_Rate,IF(Loss_Carry_Forward="Yes",1,0))</f>
        <v>0</v>
      </c>
      <c r="O94" s="377">
        <f ca="1">-LCF(SUM(O85:O89),O$5,Inputs!N$57,Partner_Deffered_VC_Rate,IF(Loss_Carry_Forward="Yes",1,0))</f>
        <v>0</v>
      </c>
      <c r="P94" s="377">
        <f ca="1">-LCF(SUM(P85:P89),P$5,Inputs!O$57,Partner_Deffered_VC_Rate,IF(Loss_Carry_Forward="Yes",1,0))</f>
        <v>0</v>
      </c>
      <c r="Q94" s="377">
        <f ca="1">-LCF(SUM(Q85:Q89),Q$5,Inputs!P$57,Partner_Deffered_VC_Rate,IF(Loss_Carry_Forward="Yes",1,0))</f>
        <v>0</v>
      </c>
      <c r="R94" s="377">
        <f ca="1">-LCF(SUM(R85:R89),R$5,Inputs!Q$57,Partner_Deffered_VC_Rate,IF(Loss_Carry_Forward="Yes",1,0))</f>
        <v>0</v>
      </c>
      <c r="S94" s="377">
        <f ca="1">-LCF(SUM(S85:S89),S$5,Inputs!R$57,Partner_Deffered_VC_Rate,IF(Loss_Carry_Forward="Yes",1,0))</f>
        <v>0</v>
      </c>
      <c r="T94" s="377">
        <f ca="1">-LCF(SUM(T85:T89),T$5,Inputs!S$57,Partner_Deffered_VC_Rate,IF(Loss_Carry_Forward="Yes",1,0))</f>
        <v>0</v>
      </c>
      <c r="U94" s="377">
        <f ca="1">-LCF(SUM(U85:U89),U$5,Inputs!T$57,Partner_Deffered_VC_Rate,IF(Loss_Carry_Forward="Yes",1,0))</f>
        <v>0</v>
      </c>
      <c r="V94" s="377">
        <f ca="1">-LCF(SUM(V85:V89),V$5,Inputs!U$57,Partner_Deffered_VC_Rate,IF(Loss_Carry_Forward="Yes",1,0))</f>
        <v>0</v>
      </c>
      <c r="W94" s="377">
        <f ca="1">-LCF(SUM(W85:W89),W$5,Inputs!V$57,Partner_Deffered_VC_Rate,IF(Loss_Carry_Forward="Yes",1,0))</f>
        <v>0</v>
      </c>
      <c r="X94" s="377">
        <f ca="1">-LCF(SUM(X85:X89),X$5,Inputs!W$57,Partner_Deffered_VC_Rate,IF(Loss_Carry_Forward="Yes",1,0))</f>
        <v>0</v>
      </c>
      <c r="Y94" s="377">
        <f ca="1">-LCF(SUM(Y85:Y89),Y$5,Inputs!X$57,Partner_Deffered_VC_Rate,IF(Loss_Carry_Forward="Yes",1,0))</f>
        <v>0</v>
      </c>
      <c r="Z94" s="377">
        <f ca="1">-LCF(SUM(Z85:Z89),Z$5,Inputs!Y$57,Partner_Deffered_VC_Rate,IF(Loss_Carry_Forward="Yes",1,0))</f>
        <v>0</v>
      </c>
      <c r="AA94" s="377">
        <f ca="1">-LCF(SUM(AA85:AA89),AA$5,Inputs!Z$57,Partner_Deffered_VC_Rate,IF(Loss_Carry_Forward="Yes",1,0))</f>
        <v>0</v>
      </c>
      <c r="AB94" s="377">
        <f ca="1">-LCF(SUM(AB85:AB89),AB$5,Inputs!AA$57,Partner_Deffered_VC_Rate,IF(Loss_Carry_Forward="Yes",1,0))</f>
        <v>0</v>
      </c>
      <c r="AC94" s="377">
        <f ca="1">-LCF(SUM(AC85:AC89),AC$5,Inputs!AB$57,Partner_Deffered_VC_Rate,IF(Loss_Carry_Forward="Yes",1,0))</f>
        <v>0</v>
      </c>
      <c r="AD94" s="377">
        <f ca="1">-LCF(SUM(AD85:AD89),AD$5,Inputs!AC$57,Partner_Deffered_VC_Rate,IF(Loss_Carry_Forward="Yes",1,0))</f>
        <v>0</v>
      </c>
      <c r="AE94" s="377">
        <f ca="1">-LCF(SUM(AE85:AE89),AE$5,Inputs!AD$57,Partner_Deffered_VC_Rate,IF(Loss_Carry_Forward="Yes",1,0))</f>
        <v>0</v>
      </c>
      <c r="AF94" s="377">
        <f ca="1">-LCF(SUM(AF85:AF89),AF$5,Inputs!AE$57,Partner_Deffered_VC_Rate,IF(Loss_Carry_Forward="Yes",1,0))</f>
        <v>0</v>
      </c>
      <c r="AG94" s="377">
        <f ca="1">-LCF(SUM(AG85:AG89),AG$5,Inputs!AF$57,Partner_Deffered_VC_Rate,IF(Loss_Carry_Forward="Yes",1,0))</f>
        <v>0</v>
      </c>
      <c r="AH94" s="377">
        <f ca="1">-LCF(SUM(AH85:AH89),AH$5,Inputs!AG$57,Partner_Deffered_VC_Rate,IF(Loss_Carry_Forward="Yes",1,0))</f>
        <v>0</v>
      </c>
      <c r="AI94" s="377">
        <f ca="1">-LCF(SUM(AI85:AI89),AI$5,Inputs!AH$57,Partner_Deffered_VC_Rate,IF(Loss_Carry_Forward="Yes",1,0))</f>
        <v>0</v>
      </c>
      <c r="AJ94" s="377">
        <f ca="1">-LCF(SUM(AJ85:AJ89),AJ$5,Inputs!AI$57,Partner_Deffered_VC_Rate,IF(Loss_Carry_Forward="Yes",1,0))</f>
        <v>0</v>
      </c>
      <c r="AK94" s="377">
        <f ca="1">-LCF(SUM(AK85:AK89),AK$5,Inputs!AJ$57,Partner_Deffered_VC_Rate,IF(Loss_Carry_Forward="Yes",1,0))</f>
        <v>0</v>
      </c>
      <c r="AL94" s="377">
        <f ca="1">-LCF(SUM(AL85:AL89),AL$5,Inputs!AK$57,Partner_Deffered_VC_Rate,IF(Loss_Carry_Forward="Yes",1,0))</f>
        <v>0</v>
      </c>
      <c r="AM94" s="377">
        <f ca="1">-LCF(SUM(AM85:AM89),AM$5,Inputs!AL$57,Partner_Deffered_VC_Rate,IF(Loss_Carry_Forward="Yes",1,0))</f>
        <v>0</v>
      </c>
      <c r="AN94" s="377">
        <f ca="1">-LCF(SUM(AN85:AN89),AN$5,Inputs!AM$57,Partner_Deffered_VC_Rate,IF(Loss_Carry_Forward="Yes",1,0))</f>
        <v>0</v>
      </c>
      <c r="AO94" s="377">
        <f ca="1">-LCF(SUM(AO85:AO89),AO$5,Inputs!AN$57,Partner_Deffered_VC_Rate,IF(Loss_Carry_Forward="Yes",1,0))</f>
        <v>0</v>
      </c>
      <c r="AP94" s="377">
        <f ca="1">-LCF(SUM(AP85:AP89),AP$5,Inputs!AO$57,Partner_Deffered_VC_Rate,IF(Loss_Carry_Forward="Yes",1,0))</f>
        <v>0</v>
      </c>
      <c r="AQ94" s="377">
        <f ca="1">-LCF(SUM(AQ85:AQ89),AQ$5,Inputs!AP$57,Partner_Deffered_VC_Rate,IF(Loss_Carry_Forward="Yes",1,0))</f>
        <v>0</v>
      </c>
      <c r="AR94" s="377">
        <f ca="1">-LCF(SUM(AR85:AR89),AR$5,Inputs!AQ$57,Partner_Deffered_VC_Rate,IF(Loss_Carry_Forward="Yes",1,0))</f>
        <v>0</v>
      </c>
      <c r="AS94" s="377">
        <f ca="1">-LCF(SUM(AS85:AS89),AS$5,Inputs!AR$57,Partner_Deffered_VC_Rate,IF(Loss_Carry_Forward="Yes",1,0))</f>
        <v>0</v>
      </c>
      <c r="AT94" s="377">
        <f ca="1">-LCF(SUM(AT85:AT89),AT$5,Inputs!AS$57,Partner_Deffered_VC_Rate,IF(Loss_Carry_Forward="Yes",1,0))</f>
        <v>0</v>
      </c>
      <c r="AU94" s="377">
        <f ca="1">-LCF(SUM(AU85:AU89),AU$5,Inputs!AT$57,Partner_Deffered_VC_Rate,IF(Loss_Carry_Forward="Yes",1,0))</f>
        <v>0</v>
      </c>
      <c r="AV94" s="377">
        <f ca="1">-LCF(SUM(AV85:AV89),AV$5,Inputs!AU$57,Partner_Deffered_VC_Rate,IF(Loss_Carry_Forward="Yes",1,0))</f>
        <v>0</v>
      </c>
      <c r="AW94" s="377">
        <f ca="1">-LCF(SUM(AW85:AW89),AW$5,Inputs!AV$57,Partner_Deffered_VC_Rate,IF(Loss_Carry_Forward="Yes",1,0))</f>
        <v>0</v>
      </c>
      <c r="AX94" s="377">
        <f ca="1">-LCF(SUM(AX85:AX89),AX$5,Inputs!AW$57,Partner_Deffered_VC_Rate,IF(Loss_Carry_Forward="Yes",1,0))</f>
        <v>0</v>
      </c>
      <c r="AY94" s="377">
        <f ca="1">-LCF(SUM(AY85:AY89),AY$5,Inputs!AX$57,Partner_Deffered_VC_Rate,IF(Loss_Carry_Forward="Yes",1,0))</f>
        <v>0</v>
      </c>
      <c r="AZ94" s="377">
        <f ca="1">-LCF(SUM(AZ85:AZ89),AZ$5,Inputs!AY$57,Partner_Deffered_VC_Rate,IF(Loss_Carry_Forward="Yes",1,0))</f>
        <v>0</v>
      </c>
      <c r="BA94" s="377">
        <f ca="1">-LCF(SUM(BA85:BA89),BA$5,Inputs!AZ$57,Partner_Deffered_VC_Rate,IF(Loss_Carry_Forward="Yes",1,0))</f>
        <v>0</v>
      </c>
    </row>
    <row r="95" spans="1:53">
      <c r="A95" s="446" t="s">
        <v>519</v>
      </c>
      <c r="B95" s="447"/>
      <c r="C95" s="473"/>
      <c r="D95" s="474"/>
      <c r="E95" s="474"/>
      <c r="F95" s="474"/>
      <c r="G95" s="474"/>
      <c r="H95" s="474"/>
      <c r="I95" s="474"/>
      <c r="J95" s="474"/>
      <c r="K95" s="474"/>
      <c r="L95" s="474"/>
      <c r="M95" s="474"/>
      <c r="N95" s="474"/>
      <c r="O95" s="474"/>
      <c r="P95" s="474"/>
      <c r="Q95" s="474"/>
      <c r="R95" s="474"/>
      <c r="S95" s="474"/>
      <c r="T95" s="474"/>
      <c r="U95" s="474"/>
      <c r="V95" s="474"/>
      <c r="W95" s="474"/>
      <c r="X95" s="474"/>
      <c r="Y95" s="474"/>
      <c r="Z95" s="474"/>
      <c r="AA95" s="474"/>
      <c r="AB95" s="474"/>
      <c r="AC95" s="474"/>
      <c r="AD95" s="474"/>
      <c r="AE95" s="474"/>
      <c r="AF95" s="474"/>
      <c r="AG95" s="474"/>
      <c r="AH95" s="474"/>
      <c r="AI95" s="474"/>
      <c r="AJ95" s="474"/>
      <c r="AK95" s="474"/>
      <c r="AL95" s="474"/>
      <c r="AM95" s="474"/>
      <c r="AN95" s="474"/>
      <c r="AO95" s="474"/>
      <c r="AP95" s="474"/>
      <c r="AQ95" s="474"/>
      <c r="AR95" s="474"/>
      <c r="AS95" s="474"/>
      <c r="AT95" s="474"/>
      <c r="AU95" s="474"/>
      <c r="AV95" s="474"/>
      <c r="AW95" s="474"/>
      <c r="AX95" s="474"/>
      <c r="AY95" s="474"/>
      <c r="AZ95" s="474"/>
      <c r="BA95" s="474"/>
    </row>
    <row r="96" spans="1:53">
      <c r="A96" s="458"/>
      <c r="B96" s="368" t="s">
        <v>520</v>
      </c>
      <c r="C96" s="475">
        <f>'Shock parameters'!E26</f>
        <v>0.25</v>
      </c>
      <c r="D96" s="370">
        <f>$C$96*D12*Inputs!B$46*IF((1-Death_in_Life_Rate)*(Inputs!B$35+Inputs!C$41-Inputs!B$41)+(Inputs!B$36+Inputs!C$42-Inputs!B$42)+(Inputs!B$37+Inputs!C$43-Inputs!B$43)&gt;0,((1-Death_in_Life_Rate)*(Inputs!B$35+Inputs!C$41-Inputs!B$41)*Life_LR+(Inputs!B$36+Inputs!C$42-Inputs!B$42)*Health_SLT_LR+(Inputs!B$37+Inputs!C$43-Inputs!B$43)*Health_NSLT_IncProt_LR)/((1-Death_in_Life_Rate)*(Inputs!B$35+Inputs!C$41-Inputs!B$41)+(Inputs!B$36+Inputs!C$42-Inputs!B$42)+(Inputs!B$37+Inputs!C$43-Inputs!B$43)),0)</f>
        <v>0</v>
      </c>
      <c r="E96" s="370">
        <f>$C$96*E12*Inputs!C$46*IF((1-Death_in_Life_Rate)*(Inputs!C$35+Inputs!D$41-Inputs!C$41)+(Inputs!C$36+Inputs!D$42-Inputs!C$42)+(Inputs!C$37+Inputs!D$43-Inputs!C$43)&gt;0,((1-Death_in_Life_Rate)*(Inputs!C$35+Inputs!D$41-Inputs!C$41)*Life_LR+(Inputs!C$36+Inputs!D$42-Inputs!C$42)*Health_SLT_LR+(Inputs!C$37+Inputs!D$43-Inputs!C$43)*Health_NSLT_IncProt_LR)/((1-Death_in_Life_Rate)*(Inputs!C$35+Inputs!D$41-Inputs!C$41)+(Inputs!C$36+Inputs!D$42-Inputs!C$42)+(Inputs!C$37+Inputs!D$43-Inputs!C$43)),0)</f>
        <v>0</v>
      </c>
      <c r="F96" s="370">
        <f>$C$96*F12*Inputs!D$46*IF((1-Death_in_Life_Rate)*(Inputs!D$35+Inputs!E$41-Inputs!D$41)+(Inputs!D$36+Inputs!E$42-Inputs!D$42)+(Inputs!D$37+Inputs!E$43-Inputs!D$43)&gt;0,((1-Death_in_Life_Rate)*(Inputs!D$35+Inputs!E$41-Inputs!D$41)*Life_LR+(Inputs!D$36+Inputs!E$42-Inputs!D$42)*Health_SLT_LR+(Inputs!D$37+Inputs!E$43-Inputs!D$43)*Health_NSLT_IncProt_LR)/((1-Death_in_Life_Rate)*(Inputs!D$35+Inputs!E$41-Inputs!D$41)+(Inputs!D$36+Inputs!E$42-Inputs!D$42)+(Inputs!D$37+Inputs!E$43-Inputs!D$43)),0)</f>
        <v>0</v>
      </c>
      <c r="G96" s="370">
        <f>$C$96*G12*Inputs!E$46*IF((1-Death_in_Life_Rate)*(Inputs!E$35+Inputs!F$41-Inputs!E$41)+(Inputs!E$36+Inputs!F$42-Inputs!E$42)+(Inputs!E$37+Inputs!F$43-Inputs!E$43)&gt;0,((1-Death_in_Life_Rate)*(Inputs!E$35+Inputs!F$41-Inputs!E$41)*Life_LR+(Inputs!E$36+Inputs!F$42-Inputs!E$42)*Health_SLT_LR+(Inputs!E$37+Inputs!F$43-Inputs!E$43)*Health_NSLT_IncProt_LR)/((1-Death_in_Life_Rate)*(Inputs!E$35+Inputs!F$41-Inputs!E$41)+(Inputs!E$36+Inputs!F$42-Inputs!E$42)+(Inputs!E$37+Inputs!F$43-Inputs!E$43)),0)</f>
        <v>0</v>
      </c>
      <c r="H96" s="370">
        <f>$C$96*H12*Inputs!F$46*IF((1-Death_in_Life_Rate)*(Inputs!F$35+Inputs!G$41-Inputs!F$41)+(Inputs!F$36+Inputs!G$42-Inputs!F$42)+(Inputs!F$37+Inputs!G$43-Inputs!F$43)&gt;0,((1-Death_in_Life_Rate)*(Inputs!F$35+Inputs!G$41-Inputs!F$41)*Life_LR+(Inputs!F$36+Inputs!G$42-Inputs!F$42)*Health_SLT_LR+(Inputs!F$37+Inputs!G$43-Inputs!F$43)*Health_NSLT_IncProt_LR)/((1-Death_in_Life_Rate)*(Inputs!F$35+Inputs!G$41-Inputs!F$41)+(Inputs!F$36+Inputs!G$42-Inputs!F$42)+(Inputs!F$37+Inputs!G$43-Inputs!F$43)),0)</f>
        <v>0</v>
      </c>
      <c r="I96" s="370">
        <f>$C$96*I12*Inputs!G$46*IF((1-Death_in_Life_Rate)*(Inputs!G$35+Inputs!H$41-Inputs!G$41)+(Inputs!G$36+Inputs!H$42-Inputs!G$42)+(Inputs!G$37+Inputs!H$43-Inputs!G$43)&gt;0,((1-Death_in_Life_Rate)*(Inputs!G$35+Inputs!H$41-Inputs!G$41)*Life_LR+(Inputs!G$36+Inputs!H$42-Inputs!G$42)*Health_SLT_LR+(Inputs!G$37+Inputs!H$43-Inputs!G$43)*Health_NSLT_IncProt_LR)/((1-Death_in_Life_Rate)*(Inputs!G$35+Inputs!H$41-Inputs!G$41)+(Inputs!G$36+Inputs!H$42-Inputs!G$42)+(Inputs!G$37+Inputs!H$43-Inputs!G$43)),0)</f>
        <v>0</v>
      </c>
      <c r="J96" s="370">
        <f>$C$96*J12*Inputs!H$46*IF((1-Death_in_Life_Rate)*(Inputs!H$35+Inputs!I$41-Inputs!H$41)+(Inputs!H$36+Inputs!I$42-Inputs!H$42)+(Inputs!H$37+Inputs!I$43-Inputs!H$43)&gt;0,((1-Death_in_Life_Rate)*(Inputs!H$35+Inputs!I$41-Inputs!H$41)*Life_LR+(Inputs!H$36+Inputs!I$42-Inputs!H$42)*Health_SLT_LR+(Inputs!H$37+Inputs!I$43-Inputs!H$43)*Health_NSLT_IncProt_LR)/((1-Death_in_Life_Rate)*(Inputs!H$35+Inputs!I$41-Inputs!H$41)+(Inputs!H$36+Inputs!I$42-Inputs!H$42)+(Inputs!H$37+Inputs!I$43-Inputs!H$43)),0)</f>
        <v>0</v>
      </c>
      <c r="K96" s="370">
        <f>$C$96*K12*Inputs!I$46*IF((1-Death_in_Life_Rate)*(Inputs!I$35+Inputs!J$41-Inputs!I$41)+(Inputs!I$36+Inputs!J$42-Inputs!I$42)+(Inputs!I$37+Inputs!J$43-Inputs!I$43)&gt;0,((1-Death_in_Life_Rate)*(Inputs!I$35+Inputs!J$41-Inputs!I$41)*Life_LR+(Inputs!I$36+Inputs!J$42-Inputs!I$42)*Health_SLT_LR+(Inputs!I$37+Inputs!J$43-Inputs!I$43)*Health_NSLT_IncProt_LR)/((1-Death_in_Life_Rate)*(Inputs!I$35+Inputs!J$41-Inputs!I$41)+(Inputs!I$36+Inputs!J$42-Inputs!I$42)+(Inputs!I$37+Inputs!J$43-Inputs!I$43)),0)</f>
        <v>0</v>
      </c>
      <c r="L96" s="370">
        <f>$C$96*L12*Inputs!J$46*IF((1-Death_in_Life_Rate)*(Inputs!J$35+Inputs!K$41-Inputs!J$41)+(Inputs!J$36+Inputs!K$42-Inputs!J$42)+(Inputs!J$37+Inputs!K$43-Inputs!J$43)&gt;0,((1-Death_in_Life_Rate)*(Inputs!J$35+Inputs!K$41-Inputs!J$41)*Life_LR+(Inputs!J$36+Inputs!K$42-Inputs!J$42)*Health_SLT_LR+(Inputs!J$37+Inputs!K$43-Inputs!J$43)*Health_NSLT_IncProt_LR)/((1-Death_in_Life_Rate)*(Inputs!J$35+Inputs!K$41-Inputs!J$41)+(Inputs!J$36+Inputs!K$42-Inputs!J$42)+(Inputs!J$37+Inputs!K$43-Inputs!J$43)),0)</f>
        <v>0</v>
      </c>
      <c r="M96" s="370">
        <f>$C$96*M12*Inputs!K$46*IF((1-Death_in_Life_Rate)*(Inputs!K$35+Inputs!L$41-Inputs!K$41)+(Inputs!K$36+Inputs!L$42-Inputs!K$42)+(Inputs!K$37+Inputs!L$43-Inputs!K$43)&gt;0,((1-Death_in_Life_Rate)*(Inputs!K$35+Inputs!L$41-Inputs!K$41)*Life_LR+(Inputs!K$36+Inputs!L$42-Inputs!K$42)*Health_SLT_LR+(Inputs!K$37+Inputs!L$43-Inputs!K$43)*Health_NSLT_IncProt_LR)/((1-Death_in_Life_Rate)*(Inputs!K$35+Inputs!L$41-Inputs!K$41)+(Inputs!K$36+Inputs!L$42-Inputs!K$42)+(Inputs!K$37+Inputs!L$43-Inputs!K$43)),0)</f>
        <v>0</v>
      </c>
      <c r="N96" s="370">
        <f>$C$96*N12*Inputs!L$46*IF((1-Death_in_Life_Rate)*(Inputs!L$35+Inputs!M$41-Inputs!L$41)+(Inputs!L$36+Inputs!M$42-Inputs!L$42)+(Inputs!L$37+Inputs!M$43-Inputs!L$43)&gt;0,((1-Death_in_Life_Rate)*(Inputs!L$35+Inputs!M$41-Inputs!L$41)*Life_LR+(Inputs!L$36+Inputs!M$42-Inputs!L$42)*Health_SLT_LR+(Inputs!L$37+Inputs!M$43-Inputs!L$43)*Health_NSLT_IncProt_LR)/((1-Death_in_Life_Rate)*(Inputs!L$35+Inputs!M$41-Inputs!L$41)+(Inputs!L$36+Inputs!M$42-Inputs!L$42)+(Inputs!L$37+Inputs!M$43-Inputs!L$43)),0)</f>
        <v>0</v>
      </c>
      <c r="O96" s="370">
        <f>$C$96*O12*Inputs!M$46*IF((1-Death_in_Life_Rate)*(Inputs!M$35+Inputs!N$41-Inputs!M$41)+(Inputs!M$36+Inputs!N$42-Inputs!M$42)+(Inputs!M$37+Inputs!N$43-Inputs!M$43)&gt;0,((1-Death_in_Life_Rate)*(Inputs!M$35+Inputs!N$41-Inputs!M$41)*Life_LR+(Inputs!M$36+Inputs!N$42-Inputs!M$42)*Health_SLT_LR+(Inputs!M$37+Inputs!N$43-Inputs!M$43)*Health_NSLT_IncProt_LR)/((1-Death_in_Life_Rate)*(Inputs!M$35+Inputs!N$41-Inputs!M$41)+(Inputs!M$36+Inputs!N$42-Inputs!M$42)+(Inputs!M$37+Inputs!N$43-Inputs!M$43)),0)</f>
        <v>0</v>
      </c>
      <c r="P96" s="370">
        <f>$C$96*P12*Inputs!N$46*IF((1-Death_in_Life_Rate)*(Inputs!N$35+Inputs!O$41-Inputs!N$41)+(Inputs!N$36+Inputs!O$42-Inputs!N$42)+(Inputs!N$37+Inputs!O$43-Inputs!N$43)&gt;0,((1-Death_in_Life_Rate)*(Inputs!N$35+Inputs!O$41-Inputs!N$41)*Life_LR+(Inputs!N$36+Inputs!O$42-Inputs!N$42)*Health_SLT_LR+(Inputs!N$37+Inputs!O$43-Inputs!N$43)*Health_NSLT_IncProt_LR)/((1-Death_in_Life_Rate)*(Inputs!N$35+Inputs!O$41-Inputs!N$41)+(Inputs!N$36+Inputs!O$42-Inputs!N$42)+(Inputs!N$37+Inputs!O$43-Inputs!N$43)),0)</f>
        <v>0</v>
      </c>
      <c r="Q96" s="370">
        <f>$C$96*Q12*Inputs!O$46*IF((1-Death_in_Life_Rate)*(Inputs!O$35+Inputs!P$41-Inputs!O$41)+(Inputs!O$36+Inputs!P$42-Inputs!O$42)+(Inputs!O$37+Inputs!P$43-Inputs!O$43)&gt;0,((1-Death_in_Life_Rate)*(Inputs!O$35+Inputs!P$41-Inputs!O$41)*Life_LR+(Inputs!O$36+Inputs!P$42-Inputs!O$42)*Health_SLT_LR+(Inputs!O$37+Inputs!P$43-Inputs!O$43)*Health_NSLT_IncProt_LR)/((1-Death_in_Life_Rate)*(Inputs!O$35+Inputs!P$41-Inputs!O$41)+(Inputs!O$36+Inputs!P$42-Inputs!O$42)+(Inputs!O$37+Inputs!P$43-Inputs!O$43)),0)</f>
        <v>0</v>
      </c>
      <c r="R96" s="370">
        <f>$C$96*R12*Inputs!P$46*IF((1-Death_in_Life_Rate)*(Inputs!P$35+Inputs!Q$41-Inputs!P$41)+(Inputs!P$36+Inputs!Q$42-Inputs!P$42)+(Inputs!P$37+Inputs!Q$43-Inputs!P$43)&gt;0,((1-Death_in_Life_Rate)*(Inputs!P$35+Inputs!Q$41-Inputs!P$41)*Life_LR+(Inputs!P$36+Inputs!Q$42-Inputs!P$42)*Health_SLT_LR+(Inputs!P$37+Inputs!Q$43-Inputs!P$43)*Health_NSLT_IncProt_LR)/((1-Death_in_Life_Rate)*(Inputs!P$35+Inputs!Q$41-Inputs!P$41)+(Inputs!P$36+Inputs!Q$42-Inputs!P$42)+(Inputs!P$37+Inputs!Q$43-Inputs!P$43)),0)</f>
        <v>0</v>
      </c>
      <c r="S96" s="370">
        <f>$C$96*S12*Inputs!Q$46*IF((1-Death_in_Life_Rate)*(Inputs!Q$35+Inputs!R$41-Inputs!Q$41)+(Inputs!Q$36+Inputs!R$42-Inputs!Q$42)+(Inputs!Q$37+Inputs!R$43-Inputs!Q$43)&gt;0,((1-Death_in_Life_Rate)*(Inputs!Q$35+Inputs!R$41-Inputs!Q$41)*Life_LR+(Inputs!Q$36+Inputs!R$42-Inputs!Q$42)*Health_SLT_LR+(Inputs!Q$37+Inputs!R$43-Inputs!Q$43)*Health_NSLT_IncProt_LR)/((1-Death_in_Life_Rate)*(Inputs!Q$35+Inputs!R$41-Inputs!Q$41)+(Inputs!Q$36+Inputs!R$42-Inputs!Q$42)+(Inputs!Q$37+Inputs!R$43-Inputs!Q$43)),0)</f>
        <v>0</v>
      </c>
      <c r="T96" s="370">
        <f>$C$96*T12*Inputs!R$46*IF((1-Death_in_Life_Rate)*(Inputs!R$35+Inputs!S$41-Inputs!R$41)+(Inputs!R$36+Inputs!S$42-Inputs!R$42)+(Inputs!R$37+Inputs!S$43-Inputs!R$43)&gt;0,((1-Death_in_Life_Rate)*(Inputs!R$35+Inputs!S$41-Inputs!R$41)*Life_LR+(Inputs!R$36+Inputs!S$42-Inputs!R$42)*Health_SLT_LR+(Inputs!R$37+Inputs!S$43-Inputs!R$43)*Health_NSLT_IncProt_LR)/((1-Death_in_Life_Rate)*(Inputs!R$35+Inputs!S$41-Inputs!R$41)+(Inputs!R$36+Inputs!S$42-Inputs!R$42)+(Inputs!R$37+Inputs!S$43-Inputs!R$43)),0)</f>
        <v>0</v>
      </c>
      <c r="U96" s="370">
        <f>$C$96*U12*Inputs!S$46*IF((1-Death_in_Life_Rate)*(Inputs!S$35+Inputs!T$41-Inputs!S$41)+(Inputs!S$36+Inputs!T$42-Inputs!S$42)+(Inputs!S$37+Inputs!T$43-Inputs!S$43)&gt;0,((1-Death_in_Life_Rate)*(Inputs!S$35+Inputs!T$41-Inputs!S$41)*Life_LR+(Inputs!S$36+Inputs!T$42-Inputs!S$42)*Health_SLT_LR+(Inputs!S$37+Inputs!T$43-Inputs!S$43)*Health_NSLT_IncProt_LR)/((1-Death_in_Life_Rate)*(Inputs!S$35+Inputs!T$41-Inputs!S$41)+(Inputs!S$36+Inputs!T$42-Inputs!S$42)+(Inputs!S$37+Inputs!T$43-Inputs!S$43)),0)</f>
        <v>0</v>
      </c>
      <c r="V96" s="370">
        <f>$C$96*V12*Inputs!T$46*IF((1-Death_in_Life_Rate)*(Inputs!T$35+Inputs!U$41-Inputs!T$41)+(Inputs!T$36+Inputs!U$42-Inputs!T$42)+(Inputs!T$37+Inputs!U$43-Inputs!T$43)&gt;0,((1-Death_in_Life_Rate)*(Inputs!T$35+Inputs!U$41-Inputs!T$41)*Life_LR+(Inputs!T$36+Inputs!U$42-Inputs!T$42)*Health_SLT_LR+(Inputs!T$37+Inputs!U$43-Inputs!T$43)*Health_NSLT_IncProt_LR)/((1-Death_in_Life_Rate)*(Inputs!T$35+Inputs!U$41-Inputs!T$41)+(Inputs!T$36+Inputs!U$42-Inputs!T$42)+(Inputs!T$37+Inputs!U$43-Inputs!T$43)),0)</f>
        <v>0</v>
      </c>
      <c r="W96" s="370">
        <f>$C$96*W12*Inputs!U$46*IF((1-Death_in_Life_Rate)*(Inputs!U$35+Inputs!V$41-Inputs!U$41)+(Inputs!U$36+Inputs!V$42-Inputs!U$42)+(Inputs!U$37+Inputs!V$43-Inputs!U$43)&gt;0,((1-Death_in_Life_Rate)*(Inputs!U$35+Inputs!V$41-Inputs!U$41)*Life_LR+(Inputs!U$36+Inputs!V$42-Inputs!U$42)*Health_SLT_LR+(Inputs!U$37+Inputs!V$43-Inputs!U$43)*Health_NSLT_IncProt_LR)/((1-Death_in_Life_Rate)*(Inputs!U$35+Inputs!V$41-Inputs!U$41)+(Inputs!U$36+Inputs!V$42-Inputs!U$42)+(Inputs!U$37+Inputs!V$43-Inputs!U$43)),0)</f>
        <v>0</v>
      </c>
      <c r="X96" s="370">
        <f>$C$96*X12*Inputs!V$46*IF((1-Death_in_Life_Rate)*(Inputs!V$35+Inputs!W$41-Inputs!V$41)+(Inputs!V$36+Inputs!W$42-Inputs!V$42)+(Inputs!V$37+Inputs!W$43-Inputs!V$43)&gt;0,((1-Death_in_Life_Rate)*(Inputs!V$35+Inputs!W$41-Inputs!V$41)*Life_LR+(Inputs!V$36+Inputs!W$42-Inputs!V$42)*Health_SLT_LR+(Inputs!V$37+Inputs!W$43-Inputs!V$43)*Health_NSLT_IncProt_LR)/((1-Death_in_Life_Rate)*(Inputs!V$35+Inputs!W$41-Inputs!V$41)+(Inputs!V$36+Inputs!W$42-Inputs!V$42)+(Inputs!V$37+Inputs!W$43-Inputs!V$43)),0)</f>
        <v>0</v>
      </c>
      <c r="Y96" s="370">
        <f>$C$96*Y12*Inputs!W$46*IF((1-Death_in_Life_Rate)*(Inputs!W$35+Inputs!X$41-Inputs!W$41)+(Inputs!W$36+Inputs!X$42-Inputs!W$42)+(Inputs!W$37+Inputs!X$43-Inputs!W$43)&gt;0,((1-Death_in_Life_Rate)*(Inputs!W$35+Inputs!X$41-Inputs!W$41)*Life_LR+(Inputs!W$36+Inputs!X$42-Inputs!W$42)*Health_SLT_LR+(Inputs!W$37+Inputs!X$43-Inputs!W$43)*Health_NSLT_IncProt_LR)/((1-Death_in_Life_Rate)*(Inputs!W$35+Inputs!X$41-Inputs!W$41)+(Inputs!W$36+Inputs!X$42-Inputs!W$42)+(Inputs!W$37+Inputs!X$43-Inputs!W$43)),0)</f>
        <v>0</v>
      </c>
      <c r="Z96" s="370">
        <f>$C$96*Z12*Inputs!X$46*IF((1-Death_in_Life_Rate)*(Inputs!X$35+Inputs!Y$41-Inputs!X$41)+(Inputs!X$36+Inputs!Y$42-Inputs!X$42)+(Inputs!X$37+Inputs!Y$43-Inputs!X$43)&gt;0,((1-Death_in_Life_Rate)*(Inputs!X$35+Inputs!Y$41-Inputs!X$41)*Life_LR+(Inputs!X$36+Inputs!Y$42-Inputs!X$42)*Health_SLT_LR+(Inputs!X$37+Inputs!Y$43-Inputs!X$43)*Health_NSLT_IncProt_LR)/((1-Death_in_Life_Rate)*(Inputs!X$35+Inputs!Y$41-Inputs!X$41)+(Inputs!X$36+Inputs!Y$42-Inputs!X$42)+(Inputs!X$37+Inputs!Y$43-Inputs!X$43)),0)</f>
        <v>0</v>
      </c>
      <c r="AA96" s="370">
        <f>$C$96*AA12*Inputs!Y$46*IF((1-Death_in_Life_Rate)*(Inputs!Y$35+Inputs!Z$41-Inputs!Y$41)+(Inputs!Y$36+Inputs!Z$42-Inputs!Y$42)+(Inputs!Y$37+Inputs!Z$43-Inputs!Y$43)&gt;0,((1-Death_in_Life_Rate)*(Inputs!Y$35+Inputs!Z$41-Inputs!Y$41)*Life_LR+(Inputs!Y$36+Inputs!Z$42-Inputs!Y$42)*Health_SLT_LR+(Inputs!Y$37+Inputs!Z$43-Inputs!Y$43)*Health_NSLT_IncProt_LR)/((1-Death_in_Life_Rate)*(Inputs!Y$35+Inputs!Z$41-Inputs!Y$41)+(Inputs!Y$36+Inputs!Z$42-Inputs!Y$42)+(Inputs!Y$37+Inputs!Z$43-Inputs!Y$43)),0)</f>
        <v>0</v>
      </c>
      <c r="AB96" s="370">
        <f>$C$96*AB12*Inputs!Z$46*IF((1-Death_in_Life_Rate)*(Inputs!Z$35+Inputs!AA$41-Inputs!Z$41)+(Inputs!Z$36+Inputs!AA$42-Inputs!Z$42)+(Inputs!Z$37+Inputs!AA$43-Inputs!Z$43)&gt;0,((1-Death_in_Life_Rate)*(Inputs!Z$35+Inputs!AA$41-Inputs!Z$41)*Life_LR+(Inputs!Z$36+Inputs!AA$42-Inputs!Z$42)*Health_SLT_LR+(Inputs!Z$37+Inputs!AA$43-Inputs!Z$43)*Health_NSLT_IncProt_LR)/((1-Death_in_Life_Rate)*(Inputs!Z$35+Inputs!AA$41-Inputs!Z$41)+(Inputs!Z$36+Inputs!AA$42-Inputs!Z$42)+(Inputs!Z$37+Inputs!AA$43-Inputs!Z$43)),0)</f>
        <v>0</v>
      </c>
      <c r="AC96" s="370">
        <f>$C$96*AC12*Inputs!AA$46*IF((1-Death_in_Life_Rate)*(Inputs!AA$35+Inputs!AB$41-Inputs!AA$41)+(Inputs!AA$36+Inputs!AB$42-Inputs!AA$42)+(Inputs!AA$37+Inputs!AB$43-Inputs!AA$43)&gt;0,((1-Death_in_Life_Rate)*(Inputs!AA$35+Inputs!AB$41-Inputs!AA$41)*Life_LR+(Inputs!AA$36+Inputs!AB$42-Inputs!AA$42)*Health_SLT_LR+(Inputs!AA$37+Inputs!AB$43-Inputs!AA$43)*Health_NSLT_IncProt_LR)/((1-Death_in_Life_Rate)*(Inputs!AA$35+Inputs!AB$41-Inputs!AA$41)+(Inputs!AA$36+Inputs!AB$42-Inputs!AA$42)+(Inputs!AA$37+Inputs!AB$43-Inputs!AA$43)),0)</f>
        <v>0</v>
      </c>
      <c r="AD96" s="370">
        <f>$C$96*AD12*Inputs!AB$46*IF((1-Death_in_Life_Rate)*(Inputs!AB$35+Inputs!AC$41-Inputs!AB$41)+(Inputs!AB$36+Inputs!AC$42-Inputs!AB$42)+(Inputs!AB$37+Inputs!AC$43-Inputs!AB$43)&gt;0,((1-Death_in_Life_Rate)*(Inputs!AB$35+Inputs!AC$41-Inputs!AB$41)*Life_LR+(Inputs!AB$36+Inputs!AC$42-Inputs!AB$42)*Health_SLT_LR+(Inputs!AB$37+Inputs!AC$43-Inputs!AB$43)*Health_NSLT_IncProt_LR)/((1-Death_in_Life_Rate)*(Inputs!AB$35+Inputs!AC$41-Inputs!AB$41)+(Inputs!AB$36+Inputs!AC$42-Inputs!AB$42)+(Inputs!AB$37+Inputs!AC$43-Inputs!AB$43)),0)</f>
        <v>0</v>
      </c>
      <c r="AE96" s="370">
        <f>$C$96*AE12*Inputs!AC$46*IF((1-Death_in_Life_Rate)*(Inputs!AC$35+Inputs!AD$41-Inputs!AC$41)+(Inputs!AC$36+Inputs!AD$42-Inputs!AC$42)+(Inputs!AC$37+Inputs!AD$43-Inputs!AC$43)&gt;0,((1-Death_in_Life_Rate)*(Inputs!AC$35+Inputs!AD$41-Inputs!AC$41)*Life_LR+(Inputs!AC$36+Inputs!AD$42-Inputs!AC$42)*Health_SLT_LR+(Inputs!AC$37+Inputs!AD$43-Inputs!AC$43)*Health_NSLT_IncProt_LR)/((1-Death_in_Life_Rate)*(Inputs!AC$35+Inputs!AD$41-Inputs!AC$41)+(Inputs!AC$36+Inputs!AD$42-Inputs!AC$42)+(Inputs!AC$37+Inputs!AD$43-Inputs!AC$43)),0)</f>
        <v>0</v>
      </c>
      <c r="AF96" s="370">
        <f>$C$96*AF12*Inputs!AD$46*IF((1-Death_in_Life_Rate)*(Inputs!AD$35+Inputs!AE$41-Inputs!AD$41)+(Inputs!AD$36+Inputs!AE$42-Inputs!AD$42)+(Inputs!AD$37+Inputs!AE$43-Inputs!AD$43)&gt;0,((1-Death_in_Life_Rate)*(Inputs!AD$35+Inputs!AE$41-Inputs!AD$41)*Life_LR+(Inputs!AD$36+Inputs!AE$42-Inputs!AD$42)*Health_SLT_LR+(Inputs!AD$37+Inputs!AE$43-Inputs!AD$43)*Health_NSLT_IncProt_LR)/((1-Death_in_Life_Rate)*(Inputs!AD$35+Inputs!AE$41-Inputs!AD$41)+(Inputs!AD$36+Inputs!AE$42-Inputs!AD$42)+(Inputs!AD$37+Inputs!AE$43-Inputs!AD$43)),0)</f>
        <v>0</v>
      </c>
      <c r="AG96" s="370">
        <f>$C$96*AG12*Inputs!AE$46*IF((1-Death_in_Life_Rate)*(Inputs!AE$35+Inputs!AF$41-Inputs!AE$41)+(Inputs!AE$36+Inputs!AF$42-Inputs!AE$42)+(Inputs!AE$37+Inputs!AF$43-Inputs!AE$43)&gt;0,((1-Death_in_Life_Rate)*(Inputs!AE$35+Inputs!AF$41-Inputs!AE$41)*Life_LR+(Inputs!AE$36+Inputs!AF$42-Inputs!AE$42)*Health_SLT_LR+(Inputs!AE$37+Inputs!AF$43-Inputs!AE$43)*Health_NSLT_IncProt_LR)/((1-Death_in_Life_Rate)*(Inputs!AE$35+Inputs!AF$41-Inputs!AE$41)+(Inputs!AE$36+Inputs!AF$42-Inputs!AE$42)+(Inputs!AE$37+Inputs!AF$43-Inputs!AE$43)),0)</f>
        <v>0</v>
      </c>
      <c r="AH96" s="370">
        <f>$C$96*AH12*Inputs!AF$46*IF((1-Death_in_Life_Rate)*(Inputs!AF$35+Inputs!AG$41-Inputs!AF$41)+(Inputs!AF$36+Inputs!AG$42-Inputs!AF$42)+(Inputs!AF$37+Inputs!AG$43-Inputs!AF$43)&gt;0,((1-Death_in_Life_Rate)*(Inputs!AF$35+Inputs!AG$41-Inputs!AF$41)*Life_LR+(Inputs!AF$36+Inputs!AG$42-Inputs!AF$42)*Health_SLT_LR+(Inputs!AF$37+Inputs!AG$43-Inputs!AF$43)*Health_NSLT_IncProt_LR)/((1-Death_in_Life_Rate)*(Inputs!AF$35+Inputs!AG$41-Inputs!AF$41)+(Inputs!AF$36+Inputs!AG$42-Inputs!AF$42)+(Inputs!AF$37+Inputs!AG$43-Inputs!AF$43)),0)</f>
        <v>0</v>
      </c>
      <c r="AI96" s="370">
        <f>$C$96*AI12*Inputs!AG$46*IF((1-Death_in_Life_Rate)*(Inputs!AG$35+Inputs!AH$41-Inputs!AG$41)+(Inputs!AG$36+Inputs!AH$42-Inputs!AG$42)+(Inputs!AG$37+Inputs!AH$43-Inputs!AG$43)&gt;0,((1-Death_in_Life_Rate)*(Inputs!AG$35+Inputs!AH$41-Inputs!AG$41)*Life_LR+(Inputs!AG$36+Inputs!AH$42-Inputs!AG$42)*Health_SLT_LR+(Inputs!AG$37+Inputs!AH$43-Inputs!AG$43)*Health_NSLT_IncProt_LR)/((1-Death_in_Life_Rate)*(Inputs!AG$35+Inputs!AH$41-Inputs!AG$41)+(Inputs!AG$36+Inputs!AH$42-Inputs!AG$42)+(Inputs!AG$37+Inputs!AH$43-Inputs!AG$43)),0)</f>
        <v>0</v>
      </c>
      <c r="AJ96" s="370">
        <f>$C$96*AJ12*Inputs!AH$46*IF((1-Death_in_Life_Rate)*(Inputs!AH$35+Inputs!AI$41-Inputs!AH$41)+(Inputs!AH$36+Inputs!AI$42-Inputs!AH$42)+(Inputs!AH$37+Inputs!AI$43-Inputs!AH$43)&gt;0,((1-Death_in_Life_Rate)*(Inputs!AH$35+Inputs!AI$41-Inputs!AH$41)*Life_LR+(Inputs!AH$36+Inputs!AI$42-Inputs!AH$42)*Health_SLT_LR+(Inputs!AH$37+Inputs!AI$43-Inputs!AH$43)*Health_NSLT_IncProt_LR)/((1-Death_in_Life_Rate)*(Inputs!AH$35+Inputs!AI$41-Inputs!AH$41)+(Inputs!AH$36+Inputs!AI$42-Inputs!AH$42)+(Inputs!AH$37+Inputs!AI$43-Inputs!AH$43)),0)</f>
        <v>0</v>
      </c>
      <c r="AK96" s="370">
        <f>$C$96*AK12*Inputs!AI$46*IF((1-Death_in_Life_Rate)*(Inputs!AI$35+Inputs!AJ$41-Inputs!AI$41)+(Inputs!AI$36+Inputs!AJ$42-Inputs!AI$42)+(Inputs!AI$37+Inputs!AJ$43-Inputs!AI$43)&gt;0,((1-Death_in_Life_Rate)*(Inputs!AI$35+Inputs!AJ$41-Inputs!AI$41)*Life_LR+(Inputs!AI$36+Inputs!AJ$42-Inputs!AI$42)*Health_SLT_LR+(Inputs!AI$37+Inputs!AJ$43-Inputs!AI$43)*Health_NSLT_IncProt_LR)/((1-Death_in_Life_Rate)*(Inputs!AI$35+Inputs!AJ$41-Inputs!AI$41)+(Inputs!AI$36+Inputs!AJ$42-Inputs!AI$42)+(Inputs!AI$37+Inputs!AJ$43-Inputs!AI$43)),0)</f>
        <v>0</v>
      </c>
      <c r="AL96" s="370">
        <f>$C$96*AL12*Inputs!AJ$46*IF((1-Death_in_Life_Rate)*(Inputs!AJ$35+Inputs!AK$41-Inputs!AJ$41)+(Inputs!AJ$36+Inputs!AK$42-Inputs!AJ$42)+(Inputs!AJ$37+Inputs!AK$43-Inputs!AJ$43)&gt;0,((1-Death_in_Life_Rate)*(Inputs!AJ$35+Inputs!AK$41-Inputs!AJ$41)*Life_LR+(Inputs!AJ$36+Inputs!AK$42-Inputs!AJ$42)*Health_SLT_LR+(Inputs!AJ$37+Inputs!AK$43-Inputs!AJ$43)*Health_NSLT_IncProt_LR)/((1-Death_in_Life_Rate)*(Inputs!AJ$35+Inputs!AK$41-Inputs!AJ$41)+(Inputs!AJ$36+Inputs!AK$42-Inputs!AJ$42)+(Inputs!AJ$37+Inputs!AK$43-Inputs!AJ$43)),0)</f>
        <v>0</v>
      </c>
      <c r="AM96" s="370">
        <f>$C$96*AM12*Inputs!AK$46*IF((1-Death_in_Life_Rate)*(Inputs!AK$35+Inputs!AL$41-Inputs!AK$41)+(Inputs!AK$36+Inputs!AL$42-Inputs!AK$42)+(Inputs!AK$37+Inputs!AL$43-Inputs!AK$43)&gt;0,((1-Death_in_Life_Rate)*(Inputs!AK$35+Inputs!AL$41-Inputs!AK$41)*Life_LR+(Inputs!AK$36+Inputs!AL$42-Inputs!AK$42)*Health_SLT_LR+(Inputs!AK$37+Inputs!AL$43-Inputs!AK$43)*Health_NSLT_IncProt_LR)/((1-Death_in_Life_Rate)*(Inputs!AK$35+Inputs!AL$41-Inputs!AK$41)+(Inputs!AK$36+Inputs!AL$42-Inputs!AK$42)+(Inputs!AK$37+Inputs!AL$43-Inputs!AK$43)),0)</f>
        <v>0</v>
      </c>
      <c r="AN96" s="370">
        <f>$C$96*AN12*Inputs!AL$46*IF((1-Death_in_Life_Rate)*(Inputs!AL$35+Inputs!AM$41-Inputs!AL$41)+(Inputs!AL$36+Inputs!AM$42-Inputs!AL$42)+(Inputs!AL$37+Inputs!AM$43-Inputs!AL$43)&gt;0,((1-Death_in_Life_Rate)*(Inputs!AL$35+Inputs!AM$41-Inputs!AL$41)*Life_LR+(Inputs!AL$36+Inputs!AM$42-Inputs!AL$42)*Health_SLT_LR+(Inputs!AL$37+Inputs!AM$43-Inputs!AL$43)*Health_NSLT_IncProt_LR)/((1-Death_in_Life_Rate)*(Inputs!AL$35+Inputs!AM$41-Inputs!AL$41)+(Inputs!AL$36+Inputs!AM$42-Inputs!AL$42)+(Inputs!AL$37+Inputs!AM$43-Inputs!AL$43)),0)</f>
        <v>0</v>
      </c>
      <c r="AO96" s="370">
        <f>$C$96*AO12*Inputs!AM$46*IF((1-Death_in_Life_Rate)*(Inputs!AM$35+Inputs!AN$41-Inputs!AM$41)+(Inputs!AM$36+Inputs!AN$42-Inputs!AM$42)+(Inputs!AM$37+Inputs!AN$43-Inputs!AM$43)&gt;0,((1-Death_in_Life_Rate)*(Inputs!AM$35+Inputs!AN$41-Inputs!AM$41)*Life_LR+(Inputs!AM$36+Inputs!AN$42-Inputs!AM$42)*Health_SLT_LR+(Inputs!AM$37+Inputs!AN$43-Inputs!AM$43)*Health_NSLT_IncProt_LR)/((1-Death_in_Life_Rate)*(Inputs!AM$35+Inputs!AN$41-Inputs!AM$41)+(Inputs!AM$36+Inputs!AN$42-Inputs!AM$42)+(Inputs!AM$37+Inputs!AN$43-Inputs!AM$43)),0)</f>
        <v>0</v>
      </c>
      <c r="AP96" s="370">
        <f>$C$96*AP12*Inputs!AN$46*IF((1-Death_in_Life_Rate)*(Inputs!AN$35+Inputs!AO$41-Inputs!AN$41)+(Inputs!AN$36+Inputs!AO$42-Inputs!AN$42)+(Inputs!AN$37+Inputs!AO$43-Inputs!AN$43)&gt;0,((1-Death_in_Life_Rate)*(Inputs!AN$35+Inputs!AO$41-Inputs!AN$41)*Life_LR+(Inputs!AN$36+Inputs!AO$42-Inputs!AN$42)*Health_SLT_LR+(Inputs!AN$37+Inputs!AO$43-Inputs!AN$43)*Health_NSLT_IncProt_LR)/((1-Death_in_Life_Rate)*(Inputs!AN$35+Inputs!AO$41-Inputs!AN$41)+(Inputs!AN$36+Inputs!AO$42-Inputs!AN$42)+(Inputs!AN$37+Inputs!AO$43-Inputs!AN$43)),0)</f>
        <v>0</v>
      </c>
      <c r="AQ96" s="370">
        <f>$C$96*AQ12*Inputs!AO$46*IF((1-Death_in_Life_Rate)*(Inputs!AO$35+Inputs!AP$41-Inputs!AO$41)+(Inputs!AO$36+Inputs!AP$42-Inputs!AO$42)+(Inputs!AO$37+Inputs!AP$43-Inputs!AO$43)&gt;0,((1-Death_in_Life_Rate)*(Inputs!AO$35+Inputs!AP$41-Inputs!AO$41)*Life_LR+(Inputs!AO$36+Inputs!AP$42-Inputs!AO$42)*Health_SLT_LR+(Inputs!AO$37+Inputs!AP$43-Inputs!AO$43)*Health_NSLT_IncProt_LR)/((1-Death_in_Life_Rate)*(Inputs!AO$35+Inputs!AP$41-Inputs!AO$41)+(Inputs!AO$36+Inputs!AP$42-Inputs!AO$42)+(Inputs!AO$37+Inputs!AP$43-Inputs!AO$43)),0)</f>
        <v>0</v>
      </c>
      <c r="AR96" s="370">
        <f>$C$96*AR12*Inputs!AP$46*IF((1-Death_in_Life_Rate)*(Inputs!AP$35+Inputs!AQ$41-Inputs!AP$41)+(Inputs!AP$36+Inputs!AQ$42-Inputs!AP$42)+(Inputs!AP$37+Inputs!AQ$43-Inputs!AP$43)&gt;0,((1-Death_in_Life_Rate)*(Inputs!AP$35+Inputs!AQ$41-Inputs!AP$41)*Life_LR+(Inputs!AP$36+Inputs!AQ$42-Inputs!AP$42)*Health_SLT_LR+(Inputs!AP$37+Inputs!AQ$43-Inputs!AP$43)*Health_NSLT_IncProt_LR)/((1-Death_in_Life_Rate)*(Inputs!AP$35+Inputs!AQ$41-Inputs!AP$41)+(Inputs!AP$36+Inputs!AQ$42-Inputs!AP$42)+(Inputs!AP$37+Inputs!AQ$43-Inputs!AP$43)),0)</f>
        <v>0</v>
      </c>
      <c r="AS96" s="370">
        <f>$C$96*AS12*Inputs!AQ$46*IF((1-Death_in_Life_Rate)*(Inputs!AQ$35+Inputs!AR$41-Inputs!AQ$41)+(Inputs!AQ$36+Inputs!AR$42-Inputs!AQ$42)+(Inputs!AQ$37+Inputs!AR$43-Inputs!AQ$43)&gt;0,((1-Death_in_Life_Rate)*(Inputs!AQ$35+Inputs!AR$41-Inputs!AQ$41)*Life_LR+(Inputs!AQ$36+Inputs!AR$42-Inputs!AQ$42)*Health_SLT_LR+(Inputs!AQ$37+Inputs!AR$43-Inputs!AQ$43)*Health_NSLT_IncProt_LR)/((1-Death_in_Life_Rate)*(Inputs!AQ$35+Inputs!AR$41-Inputs!AQ$41)+(Inputs!AQ$36+Inputs!AR$42-Inputs!AQ$42)+(Inputs!AQ$37+Inputs!AR$43-Inputs!AQ$43)),0)</f>
        <v>0</v>
      </c>
      <c r="AT96" s="370">
        <f>$C$96*AT12*Inputs!AR$46*IF((1-Death_in_Life_Rate)*(Inputs!AR$35+Inputs!AS$41-Inputs!AR$41)+(Inputs!AR$36+Inputs!AS$42-Inputs!AR$42)+(Inputs!AR$37+Inputs!AS$43-Inputs!AR$43)&gt;0,((1-Death_in_Life_Rate)*(Inputs!AR$35+Inputs!AS$41-Inputs!AR$41)*Life_LR+(Inputs!AR$36+Inputs!AS$42-Inputs!AR$42)*Health_SLT_LR+(Inputs!AR$37+Inputs!AS$43-Inputs!AR$43)*Health_NSLT_IncProt_LR)/((1-Death_in_Life_Rate)*(Inputs!AR$35+Inputs!AS$41-Inputs!AR$41)+(Inputs!AR$36+Inputs!AS$42-Inputs!AR$42)+(Inputs!AR$37+Inputs!AS$43-Inputs!AR$43)),0)</f>
        <v>0</v>
      </c>
      <c r="AU96" s="370">
        <f>$C$96*AU12*Inputs!AS$46*IF((1-Death_in_Life_Rate)*(Inputs!AS$35+Inputs!AT$41-Inputs!AS$41)+(Inputs!AS$36+Inputs!AT$42-Inputs!AS$42)+(Inputs!AS$37+Inputs!AT$43-Inputs!AS$43)&gt;0,((1-Death_in_Life_Rate)*(Inputs!AS$35+Inputs!AT$41-Inputs!AS$41)*Life_LR+(Inputs!AS$36+Inputs!AT$42-Inputs!AS$42)*Health_SLT_LR+(Inputs!AS$37+Inputs!AT$43-Inputs!AS$43)*Health_NSLT_IncProt_LR)/((1-Death_in_Life_Rate)*(Inputs!AS$35+Inputs!AT$41-Inputs!AS$41)+(Inputs!AS$36+Inputs!AT$42-Inputs!AS$42)+(Inputs!AS$37+Inputs!AT$43-Inputs!AS$43)),0)</f>
        <v>0</v>
      </c>
      <c r="AV96" s="370">
        <f>$C$96*AV12*Inputs!AT$46*IF((1-Death_in_Life_Rate)*(Inputs!AT$35+Inputs!AU$41-Inputs!AT$41)+(Inputs!AT$36+Inputs!AU$42-Inputs!AT$42)+(Inputs!AT$37+Inputs!AU$43-Inputs!AT$43)&gt;0,((1-Death_in_Life_Rate)*(Inputs!AT$35+Inputs!AU$41-Inputs!AT$41)*Life_LR+(Inputs!AT$36+Inputs!AU$42-Inputs!AT$42)*Health_SLT_LR+(Inputs!AT$37+Inputs!AU$43-Inputs!AT$43)*Health_NSLT_IncProt_LR)/((1-Death_in_Life_Rate)*(Inputs!AT$35+Inputs!AU$41-Inputs!AT$41)+(Inputs!AT$36+Inputs!AU$42-Inputs!AT$42)+(Inputs!AT$37+Inputs!AU$43-Inputs!AT$43)),0)</f>
        <v>0</v>
      </c>
      <c r="AW96" s="370">
        <f>$C$96*AW12*Inputs!AU$46*IF((1-Death_in_Life_Rate)*(Inputs!AU$35+Inputs!AV$41-Inputs!AU$41)+(Inputs!AU$36+Inputs!AV$42-Inputs!AU$42)+(Inputs!AU$37+Inputs!AV$43-Inputs!AU$43)&gt;0,((1-Death_in_Life_Rate)*(Inputs!AU$35+Inputs!AV$41-Inputs!AU$41)*Life_LR+(Inputs!AU$36+Inputs!AV$42-Inputs!AU$42)*Health_SLT_LR+(Inputs!AU$37+Inputs!AV$43-Inputs!AU$43)*Health_NSLT_IncProt_LR)/((1-Death_in_Life_Rate)*(Inputs!AU$35+Inputs!AV$41-Inputs!AU$41)+(Inputs!AU$36+Inputs!AV$42-Inputs!AU$42)+(Inputs!AU$37+Inputs!AV$43-Inputs!AU$43)),0)</f>
        <v>0</v>
      </c>
      <c r="AX96" s="370">
        <f>$C$96*AX12*Inputs!AV$46*IF((1-Death_in_Life_Rate)*(Inputs!AV$35+Inputs!AW$41-Inputs!AV$41)+(Inputs!AV$36+Inputs!AW$42-Inputs!AV$42)+(Inputs!AV$37+Inputs!AW$43-Inputs!AV$43)&gt;0,((1-Death_in_Life_Rate)*(Inputs!AV$35+Inputs!AW$41-Inputs!AV$41)*Life_LR+(Inputs!AV$36+Inputs!AW$42-Inputs!AV$42)*Health_SLT_LR+(Inputs!AV$37+Inputs!AW$43-Inputs!AV$43)*Health_NSLT_IncProt_LR)/((1-Death_in_Life_Rate)*(Inputs!AV$35+Inputs!AW$41-Inputs!AV$41)+(Inputs!AV$36+Inputs!AW$42-Inputs!AV$42)+(Inputs!AV$37+Inputs!AW$43-Inputs!AV$43)),0)</f>
        <v>0</v>
      </c>
      <c r="AY96" s="370">
        <f>$C$96*AY12*Inputs!AW$46*IF((1-Death_in_Life_Rate)*(Inputs!AW$35+Inputs!AX$41-Inputs!AW$41)+(Inputs!AW$36+Inputs!AX$42-Inputs!AW$42)+(Inputs!AW$37+Inputs!AX$43-Inputs!AW$43)&gt;0,((1-Death_in_Life_Rate)*(Inputs!AW$35+Inputs!AX$41-Inputs!AW$41)*Life_LR+(Inputs!AW$36+Inputs!AX$42-Inputs!AW$42)*Health_SLT_LR+(Inputs!AW$37+Inputs!AX$43-Inputs!AW$43)*Health_NSLT_IncProt_LR)/((1-Death_in_Life_Rate)*(Inputs!AW$35+Inputs!AX$41-Inputs!AW$41)+(Inputs!AW$36+Inputs!AX$42-Inputs!AW$42)+(Inputs!AW$37+Inputs!AX$43-Inputs!AW$43)),0)</f>
        <v>0</v>
      </c>
      <c r="AZ96" s="370">
        <f>$C$96*AZ12*Inputs!AX$46*IF((1-Death_in_Life_Rate)*(Inputs!AX$35+Inputs!AY$41-Inputs!AX$41)+(Inputs!AX$36+Inputs!AY$42-Inputs!AX$42)+(Inputs!AX$37+Inputs!AY$43-Inputs!AX$43)&gt;0,((1-Death_in_Life_Rate)*(Inputs!AX$35+Inputs!AY$41-Inputs!AX$41)*Life_LR+(Inputs!AX$36+Inputs!AY$42-Inputs!AX$42)*Health_SLT_LR+(Inputs!AX$37+Inputs!AY$43-Inputs!AX$43)*Health_NSLT_IncProt_LR)/((1-Death_in_Life_Rate)*(Inputs!AX$35+Inputs!AY$41-Inputs!AX$41)+(Inputs!AX$36+Inputs!AY$42-Inputs!AX$42)+(Inputs!AX$37+Inputs!AY$43-Inputs!AX$43)),0)</f>
        <v>0</v>
      </c>
      <c r="BA96" s="370">
        <f>$C$96*BA12*Inputs!AY$46*IF((1-Death_in_Life_Rate)*(Inputs!AY$35+Inputs!AZ$41-Inputs!AY$41)+(Inputs!AY$36+Inputs!AZ$42-Inputs!AY$42)+(Inputs!AY$37+Inputs!AZ$43-Inputs!AY$43)&gt;0,((1-Death_in_Life_Rate)*(Inputs!AY$35+Inputs!AZ$41-Inputs!AY$41)*Life_LR+(Inputs!AY$36+Inputs!AZ$42-Inputs!AY$42)*Health_SLT_LR+(Inputs!AY$37+Inputs!AZ$43-Inputs!AY$43)*Health_NSLT_IncProt_LR)/((1-Death_in_Life_Rate)*(Inputs!AY$35+Inputs!AZ$41-Inputs!AY$41)+(Inputs!AY$36+Inputs!AZ$42-Inputs!AY$42)+(Inputs!AY$37+Inputs!AZ$43-Inputs!AY$43)),0)</f>
        <v>0</v>
      </c>
    </row>
    <row r="97" spans="1:53">
      <c r="A97" s="459"/>
      <c r="B97" s="372" t="s">
        <v>521</v>
      </c>
      <c r="C97" s="476">
        <f ca="1">'Shock parameters'!E27</f>
        <v>2.7770439002497895E-3</v>
      </c>
      <c r="D97" s="374">
        <f ca="1">$C$97*D13*Inputs!B$46*IF((Inputs!B$36+Inputs!C$42-Inputs!B$42)+(Inputs!B$37+Inputs!C$43-Inputs!B$43)&gt;0,((Inputs!B$36+Inputs!C$42-Inputs!B$42)*Health_SLT_LR+(Inputs!B$37+Inputs!C$43-Inputs!B$43)*Health_NSLT_IncProt_LR)/((Inputs!B$36+Inputs!C$42-Inputs!B$42)+(Inputs!B$37+Inputs!C$43-Inputs!B$43)),0)</f>
        <v>0</v>
      </c>
      <c r="E97" s="374">
        <f ca="1">$C$97*E13*Inputs!C$46*IF((Inputs!C$36+Inputs!D$42-Inputs!C$42)+(Inputs!C$37+Inputs!D$43-Inputs!C$43)&gt;0,((Inputs!C$36+Inputs!D$42-Inputs!C$42)*Health_SLT_LR+(Inputs!C$37+Inputs!D$43-Inputs!C$43)*Health_NSLT_IncProt_LR)/((Inputs!C$36+Inputs!D$42-Inputs!C$42)+(Inputs!C$37+Inputs!D$43-Inputs!C$43)),0)</f>
        <v>0</v>
      </c>
      <c r="F97" s="374">
        <f ca="1">$C$97*F13*Inputs!D$46*IF((Inputs!D$36+Inputs!E$42-Inputs!D$42)+(Inputs!D$37+Inputs!E$43-Inputs!D$43)&gt;0,((Inputs!D$36+Inputs!E$42-Inputs!D$42)*Health_SLT_LR+(Inputs!D$37+Inputs!E$43-Inputs!D$43)*Health_NSLT_IncProt_LR)/((Inputs!D$36+Inputs!E$42-Inputs!D$42)+(Inputs!D$37+Inputs!E$43-Inputs!D$43)),0)</f>
        <v>0</v>
      </c>
      <c r="G97" s="374">
        <f ca="1">$C$97*G13*Inputs!E$46*IF((Inputs!E$36+Inputs!F$42-Inputs!E$42)+(Inputs!E$37+Inputs!F$43-Inputs!E$43)&gt;0,((Inputs!E$36+Inputs!F$42-Inputs!E$42)*Health_SLT_LR+(Inputs!E$37+Inputs!F$43-Inputs!E$43)*Health_NSLT_IncProt_LR)/((Inputs!E$36+Inputs!F$42-Inputs!E$42)+(Inputs!E$37+Inputs!F$43-Inputs!E$43)),0)</f>
        <v>0</v>
      </c>
      <c r="H97" s="374">
        <f ca="1">$C$97*H13*Inputs!F$46*IF((Inputs!F$36+Inputs!G$42-Inputs!F$42)+(Inputs!F$37+Inputs!G$43-Inputs!F$43)&gt;0,((Inputs!F$36+Inputs!G$42-Inputs!F$42)*Health_SLT_LR+(Inputs!F$37+Inputs!G$43-Inputs!F$43)*Health_NSLT_IncProt_LR)/((Inputs!F$36+Inputs!G$42-Inputs!F$42)+(Inputs!F$37+Inputs!G$43-Inputs!F$43)),0)</f>
        <v>0</v>
      </c>
      <c r="I97" s="374">
        <f ca="1">$C$97*I13*Inputs!G$46*IF((Inputs!G$36+Inputs!H$42-Inputs!G$42)+(Inputs!G$37+Inputs!H$43-Inputs!G$43)&gt;0,((Inputs!G$36+Inputs!H$42-Inputs!G$42)*Health_SLT_LR+(Inputs!G$37+Inputs!H$43-Inputs!G$43)*Health_NSLT_IncProt_LR)/((Inputs!G$36+Inputs!H$42-Inputs!G$42)+(Inputs!G$37+Inputs!H$43-Inputs!G$43)),0)</f>
        <v>0</v>
      </c>
      <c r="J97" s="374">
        <f ca="1">$C$97*J13*Inputs!H$46*IF((Inputs!H$36+Inputs!I$42-Inputs!H$42)+(Inputs!H$37+Inputs!I$43-Inputs!H$43)&gt;0,((Inputs!H$36+Inputs!I$42-Inputs!H$42)*Health_SLT_LR+(Inputs!H$37+Inputs!I$43-Inputs!H$43)*Health_NSLT_IncProt_LR)/((Inputs!H$36+Inputs!I$42-Inputs!H$42)+(Inputs!H$37+Inputs!I$43-Inputs!H$43)),0)</f>
        <v>0</v>
      </c>
      <c r="K97" s="374">
        <f ca="1">$C$97*K13*Inputs!I$46*IF((Inputs!I$36+Inputs!J$42-Inputs!I$42)+(Inputs!I$37+Inputs!J$43-Inputs!I$43)&gt;0,((Inputs!I$36+Inputs!J$42-Inputs!I$42)*Health_SLT_LR+(Inputs!I$37+Inputs!J$43-Inputs!I$43)*Health_NSLT_IncProt_LR)/((Inputs!I$36+Inputs!J$42-Inputs!I$42)+(Inputs!I$37+Inputs!J$43-Inputs!I$43)),0)</f>
        <v>0</v>
      </c>
      <c r="L97" s="374">
        <f ca="1">$C$97*L13*Inputs!J$46*IF((Inputs!J$36+Inputs!K$42-Inputs!J$42)+(Inputs!J$37+Inputs!K$43-Inputs!J$43)&gt;0,((Inputs!J$36+Inputs!K$42-Inputs!J$42)*Health_SLT_LR+(Inputs!J$37+Inputs!K$43-Inputs!J$43)*Health_NSLT_IncProt_LR)/((Inputs!J$36+Inputs!K$42-Inputs!J$42)+(Inputs!J$37+Inputs!K$43-Inputs!J$43)),0)</f>
        <v>0</v>
      </c>
      <c r="M97" s="374">
        <f ca="1">$C$97*M13*Inputs!K$46*IF((Inputs!K$36+Inputs!L$42-Inputs!K$42)+(Inputs!K$37+Inputs!L$43-Inputs!K$43)&gt;0,((Inputs!K$36+Inputs!L$42-Inputs!K$42)*Health_SLT_LR+(Inputs!K$37+Inputs!L$43-Inputs!K$43)*Health_NSLT_IncProt_LR)/((Inputs!K$36+Inputs!L$42-Inputs!K$42)+(Inputs!K$37+Inputs!L$43-Inputs!K$43)),0)</f>
        <v>0</v>
      </c>
      <c r="N97" s="374">
        <f ca="1">$C$97*N13*Inputs!L$46*IF((Inputs!L$36+Inputs!M$42-Inputs!L$42)+(Inputs!L$37+Inputs!M$43-Inputs!L$43)&gt;0,((Inputs!L$36+Inputs!M$42-Inputs!L$42)*Health_SLT_LR+(Inputs!L$37+Inputs!M$43-Inputs!L$43)*Health_NSLT_IncProt_LR)/((Inputs!L$36+Inputs!M$42-Inputs!L$42)+(Inputs!L$37+Inputs!M$43-Inputs!L$43)),0)</f>
        <v>0</v>
      </c>
      <c r="O97" s="374">
        <f ca="1">$C$97*O13*Inputs!M$46*IF((Inputs!M$36+Inputs!N$42-Inputs!M$42)+(Inputs!M$37+Inputs!N$43-Inputs!M$43)&gt;0,((Inputs!M$36+Inputs!N$42-Inputs!M$42)*Health_SLT_LR+(Inputs!M$37+Inputs!N$43-Inputs!M$43)*Health_NSLT_IncProt_LR)/((Inputs!M$36+Inputs!N$42-Inputs!M$42)+(Inputs!M$37+Inputs!N$43-Inputs!M$43)),0)</f>
        <v>0</v>
      </c>
      <c r="P97" s="374">
        <f ca="1">$C$97*P13*Inputs!N$46*IF((Inputs!N$36+Inputs!O$42-Inputs!N$42)+(Inputs!N$37+Inputs!O$43-Inputs!N$43)&gt;0,((Inputs!N$36+Inputs!O$42-Inputs!N$42)*Health_SLT_LR+(Inputs!N$37+Inputs!O$43-Inputs!N$43)*Health_NSLT_IncProt_LR)/((Inputs!N$36+Inputs!O$42-Inputs!N$42)+(Inputs!N$37+Inputs!O$43-Inputs!N$43)),0)</f>
        <v>0</v>
      </c>
      <c r="Q97" s="374">
        <f ca="1">$C$97*Q13*Inputs!O$46*IF((Inputs!O$36+Inputs!P$42-Inputs!O$42)+(Inputs!O$37+Inputs!P$43-Inputs!O$43)&gt;0,((Inputs!O$36+Inputs!P$42-Inputs!O$42)*Health_SLT_LR+(Inputs!O$37+Inputs!P$43-Inputs!O$43)*Health_NSLT_IncProt_LR)/((Inputs!O$36+Inputs!P$42-Inputs!O$42)+(Inputs!O$37+Inputs!P$43-Inputs!O$43)),0)</f>
        <v>0</v>
      </c>
      <c r="R97" s="374">
        <f ca="1">$C$97*R13*Inputs!P$46*IF((Inputs!P$36+Inputs!Q$42-Inputs!P$42)+(Inputs!P$37+Inputs!Q$43-Inputs!P$43)&gt;0,((Inputs!P$36+Inputs!Q$42-Inputs!P$42)*Health_SLT_LR+(Inputs!P$37+Inputs!Q$43-Inputs!P$43)*Health_NSLT_IncProt_LR)/((Inputs!P$36+Inputs!Q$42-Inputs!P$42)+(Inputs!P$37+Inputs!Q$43-Inputs!P$43)),0)</f>
        <v>0</v>
      </c>
      <c r="S97" s="374">
        <f ca="1">$C$97*S13*Inputs!Q$46*IF((Inputs!Q$36+Inputs!R$42-Inputs!Q$42)+(Inputs!Q$37+Inputs!R$43-Inputs!Q$43)&gt;0,((Inputs!Q$36+Inputs!R$42-Inputs!Q$42)*Health_SLT_LR+(Inputs!Q$37+Inputs!R$43-Inputs!Q$43)*Health_NSLT_IncProt_LR)/((Inputs!Q$36+Inputs!R$42-Inputs!Q$42)+(Inputs!Q$37+Inputs!R$43-Inputs!Q$43)),0)</f>
        <v>0</v>
      </c>
      <c r="T97" s="374">
        <f ca="1">$C$97*T13*Inputs!R$46*IF((Inputs!R$36+Inputs!S$42-Inputs!R$42)+(Inputs!R$37+Inputs!S$43-Inputs!R$43)&gt;0,((Inputs!R$36+Inputs!S$42-Inputs!R$42)*Health_SLT_LR+(Inputs!R$37+Inputs!S$43-Inputs!R$43)*Health_NSLT_IncProt_LR)/((Inputs!R$36+Inputs!S$42-Inputs!R$42)+(Inputs!R$37+Inputs!S$43-Inputs!R$43)),0)</f>
        <v>0</v>
      </c>
      <c r="U97" s="374">
        <f ca="1">$C$97*U13*Inputs!S$46*IF((Inputs!S$36+Inputs!T$42-Inputs!S$42)+(Inputs!S$37+Inputs!T$43-Inputs!S$43)&gt;0,((Inputs!S$36+Inputs!T$42-Inputs!S$42)*Health_SLT_LR+(Inputs!S$37+Inputs!T$43-Inputs!S$43)*Health_NSLT_IncProt_LR)/((Inputs!S$36+Inputs!T$42-Inputs!S$42)+(Inputs!S$37+Inputs!T$43-Inputs!S$43)),0)</f>
        <v>0</v>
      </c>
      <c r="V97" s="374">
        <f ca="1">$C$97*V13*Inputs!T$46*IF((Inputs!T$36+Inputs!U$42-Inputs!T$42)+(Inputs!T$37+Inputs!U$43-Inputs!T$43)&gt;0,((Inputs!T$36+Inputs!U$42-Inputs!T$42)*Health_SLT_LR+(Inputs!T$37+Inputs!U$43-Inputs!T$43)*Health_NSLT_IncProt_LR)/((Inputs!T$36+Inputs!U$42-Inputs!T$42)+(Inputs!T$37+Inputs!U$43-Inputs!T$43)),0)</f>
        <v>0</v>
      </c>
      <c r="W97" s="374">
        <f ca="1">$C$97*W13*Inputs!U$46*IF((Inputs!U$36+Inputs!V$42-Inputs!U$42)+(Inputs!U$37+Inputs!V$43-Inputs!U$43)&gt;0,((Inputs!U$36+Inputs!V$42-Inputs!U$42)*Health_SLT_LR+(Inputs!U$37+Inputs!V$43-Inputs!U$43)*Health_NSLT_IncProt_LR)/((Inputs!U$36+Inputs!V$42-Inputs!U$42)+(Inputs!U$37+Inputs!V$43-Inputs!U$43)),0)</f>
        <v>0</v>
      </c>
      <c r="X97" s="374">
        <f ca="1">$C$97*X13*Inputs!V$46*IF((Inputs!V$36+Inputs!W$42-Inputs!V$42)+(Inputs!V$37+Inputs!W$43-Inputs!V$43)&gt;0,((Inputs!V$36+Inputs!W$42-Inputs!V$42)*Health_SLT_LR+(Inputs!V$37+Inputs!W$43-Inputs!V$43)*Health_NSLT_IncProt_LR)/((Inputs!V$36+Inputs!W$42-Inputs!V$42)+(Inputs!V$37+Inputs!W$43-Inputs!V$43)),0)</f>
        <v>0</v>
      </c>
      <c r="Y97" s="374">
        <f ca="1">$C$97*Y13*Inputs!W$46*IF((Inputs!W$36+Inputs!X$42-Inputs!W$42)+(Inputs!W$37+Inputs!X$43-Inputs!W$43)&gt;0,((Inputs!W$36+Inputs!X$42-Inputs!W$42)*Health_SLT_LR+(Inputs!W$37+Inputs!X$43-Inputs!W$43)*Health_NSLT_IncProt_LR)/((Inputs!W$36+Inputs!X$42-Inputs!W$42)+(Inputs!W$37+Inputs!X$43-Inputs!W$43)),0)</f>
        <v>0</v>
      </c>
      <c r="Z97" s="374">
        <f ca="1">$C$97*Z13*Inputs!X$46*IF((Inputs!X$36+Inputs!Y$42-Inputs!X$42)+(Inputs!X$37+Inputs!Y$43-Inputs!X$43)&gt;0,((Inputs!X$36+Inputs!Y$42-Inputs!X$42)*Health_SLT_LR+(Inputs!X$37+Inputs!Y$43-Inputs!X$43)*Health_NSLT_IncProt_LR)/((Inputs!X$36+Inputs!Y$42-Inputs!X$42)+(Inputs!X$37+Inputs!Y$43-Inputs!X$43)),0)</f>
        <v>0</v>
      </c>
      <c r="AA97" s="374">
        <f ca="1">$C$97*AA13*Inputs!Y$46*IF((Inputs!Y$36+Inputs!Z$42-Inputs!Y$42)+(Inputs!Y$37+Inputs!Z$43-Inputs!Y$43)&gt;0,((Inputs!Y$36+Inputs!Z$42-Inputs!Y$42)*Health_SLT_LR+(Inputs!Y$37+Inputs!Z$43-Inputs!Y$43)*Health_NSLT_IncProt_LR)/((Inputs!Y$36+Inputs!Z$42-Inputs!Y$42)+(Inputs!Y$37+Inputs!Z$43-Inputs!Y$43)),0)</f>
        <v>0</v>
      </c>
      <c r="AB97" s="374">
        <f ca="1">$C$97*AB13*Inputs!Z$46*IF((Inputs!Z$36+Inputs!AA$42-Inputs!Z$42)+(Inputs!Z$37+Inputs!AA$43-Inputs!Z$43)&gt;0,((Inputs!Z$36+Inputs!AA$42-Inputs!Z$42)*Health_SLT_LR+(Inputs!Z$37+Inputs!AA$43-Inputs!Z$43)*Health_NSLT_IncProt_LR)/((Inputs!Z$36+Inputs!AA$42-Inputs!Z$42)+(Inputs!Z$37+Inputs!AA$43-Inputs!Z$43)),0)</f>
        <v>0</v>
      </c>
      <c r="AC97" s="374">
        <f ca="1">$C$97*AC13*Inputs!AA$46*IF((Inputs!AA$36+Inputs!AB$42-Inputs!AA$42)+(Inputs!AA$37+Inputs!AB$43-Inputs!AA$43)&gt;0,((Inputs!AA$36+Inputs!AB$42-Inputs!AA$42)*Health_SLT_LR+(Inputs!AA$37+Inputs!AB$43-Inputs!AA$43)*Health_NSLT_IncProt_LR)/((Inputs!AA$36+Inputs!AB$42-Inputs!AA$42)+(Inputs!AA$37+Inputs!AB$43-Inputs!AA$43)),0)</f>
        <v>0</v>
      </c>
      <c r="AD97" s="374">
        <f ca="1">$C$97*AD13*Inputs!AB$46*IF((Inputs!AB$36+Inputs!AC$42-Inputs!AB$42)+(Inputs!AB$37+Inputs!AC$43-Inputs!AB$43)&gt;0,((Inputs!AB$36+Inputs!AC$42-Inputs!AB$42)*Health_SLT_LR+(Inputs!AB$37+Inputs!AC$43-Inputs!AB$43)*Health_NSLT_IncProt_LR)/((Inputs!AB$36+Inputs!AC$42-Inputs!AB$42)+(Inputs!AB$37+Inputs!AC$43-Inputs!AB$43)),0)</f>
        <v>0</v>
      </c>
      <c r="AE97" s="374">
        <f ca="1">$C$97*AE13*Inputs!AC$46*IF((Inputs!AC$36+Inputs!AD$42-Inputs!AC$42)+(Inputs!AC$37+Inputs!AD$43-Inputs!AC$43)&gt;0,((Inputs!AC$36+Inputs!AD$42-Inputs!AC$42)*Health_SLT_LR+(Inputs!AC$37+Inputs!AD$43-Inputs!AC$43)*Health_NSLT_IncProt_LR)/((Inputs!AC$36+Inputs!AD$42-Inputs!AC$42)+(Inputs!AC$37+Inputs!AD$43-Inputs!AC$43)),0)</f>
        <v>0</v>
      </c>
      <c r="AF97" s="374">
        <f ca="1">$C$97*AF13*Inputs!AD$46*IF((Inputs!AD$36+Inputs!AE$42-Inputs!AD$42)+(Inputs!AD$37+Inputs!AE$43-Inputs!AD$43)&gt;0,((Inputs!AD$36+Inputs!AE$42-Inputs!AD$42)*Health_SLT_LR+(Inputs!AD$37+Inputs!AE$43-Inputs!AD$43)*Health_NSLT_IncProt_LR)/((Inputs!AD$36+Inputs!AE$42-Inputs!AD$42)+(Inputs!AD$37+Inputs!AE$43-Inputs!AD$43)),0)</f>
        <v>0</v>
      </c>
      <c r="AG97" s="374">
        <f ca="1">$C$97*AG13*Inputs!AE$46*IF((Inputs!AE$36+Inputs!AF$42-Inputs!AE$42)+(Inputs!AE$37+Inputs!AF$43-Inputs!AE$43)&gt;0,((Inputs!AE$36+Inputs!AF$42-Inputs!AE$42)*Health_SLT_LR+(Inputs!AE$37+Inputs!AF$43-Inputs!AE$43)*Health_NSLT_IncProt_LR)/((Inputs!AE$36+Inputs!AF$42-Inputs!AE$42)+(Inputs!AE$37+Inputs!AF$43-Inputs!AE$43)),0)</f>
        <v>0</v>
      </c>
      <c r="AH97" s="374">
        <f ca="1">$C$97*AH13*Inputs!AF$46*IF((Inputs!AF$36+Inputs!AG$42-Inputs!AF$42)+(Inputs!AF$37+Inputs!AG$43-Inputs!AF$43)&gt;0,((Inputs!AF$36+Inputs!AG$42-Inputs!AF$42)*Health_SLT_LR+(Inputs!AF$37+Inputs!AG$43-Inputs!AF$43)*Health_NSLT_IncProt_LR)/((Inputs!AF$36+Inputs!AG$42-Inputs!AF$42)+(Inputs!AF$37+Inputs!AG$43-Inputs!AF$43)),0)</f>
        <v>0</v>
      </c>
      <c r="AI97" s="374">
        <f ca="1">$C$97*AI13*Inputs!AG$46*IF((Inputs!AG$36+Inputs!AH$42-Inputs!AG$42)+(Inputs!AG$37+Inputs!AH$43-Inputs!AG$43)&gt;0,((Inputs!AG$36+Inputs!AH$42-Inputs!AG$42)*Health_SLT_LR+(Inputs!AG$37+Inputs!AH$43-Inputs!AG$43)*Health_NSLT_IncProt_LR)/((Inputs!AG$36+Inputs!AH$42-Inputs!AG$42)+(Inputs!AG$37+Inputs!AH$43-Inputs!AG$43)),0)</f>
        <v>0</v>
      </c>
      <c r="AJ97" s="374">
        <f ca="1">$C$97*AJ13*Inputs!AH$46*IF((Inputs!AH$36+Inputs!AI$42-Inputs!AH$42)+(Inputs!AH$37+Inputs!AI$43-Inputs!AH$43)&gt;0,((Inputs!AH$36+Inputs!AI$42-Inputs!AH$42)*Health_SLT_LR+(Inputs!AH$37+Inputs!AI$43-Inputs!AH$43)*Health_NSLT_IncProt_LR)/((Inputs!AH$36+Inputs!AI$42-Inputs!AH$42)+(Inputs!AH$37+Inputs!AI$43-Inputs!AH$43)),0)</f>
        <v>0</v>
      </c>
      <c r="AK97" s="374">
        <f ca="1">$C$97*AK13*Inputs!AI$46*IF((Inputs!AI$36+Inputs!AJ$42-Inputs!AI$42)+(Inputs!AI$37+Inputs!AJ$43-Inputs!AI$43)&gt;0,((Inputs!AI$36+Inputs!AJ$42-Inputs!AI$42)*Health_SLT_LR+(Inputs!AI$37+Inputs!AJ$43-Inputs!AI$43)*Health_NSLT_IncProt_LR)/((Inputs!AI$36+Inputs!AJ$42-Inputs!AI$42)+(Inputs!AI$37+Inputs!AJ$43-Inputs!AI$43)),0)</f>
        <v>0</v>
      </c>
      <c r="AL97" s="374">
        <f ca="1">$C$97*AL13*Inputs!AJ$46*IF((Inputs!AJ$36+Inputs!AK$42-Inputs!AJ$42)+(Inputs!AJ$37+Inputs!AK$43-Inputs!AJ$43)&gt;0,((Inputs!AJ$36+Inputs!AK$42-Inputs!AJ$42)*Health_SLT_LR+(Inputs!AJ$37+Inputs!AK$43-Inputs!AJ$43)*Health_NSLT_IncProt_LR)/((Inputs!AJ$36+Inputs!AK$42-Inputs!AJ$42)+(Inputs!AJ$37+Inputs!AK$43-Inputs!AJ$43)),0)</f>
        <v>0</v>
      </c>
      <c r="AM97" s="374">
        <f ca="1">$C$97*AM13*Inputs!AK$46*IF((Inputs!AK$36+Inputs!AL$42-Inputs!AK$42)+(Inputs!AK$37+Inputs!AL$43-Inputs!AK$43)&gt;0,((Inputs!AK$36+Inputs!AL$42-Inputs!AK$42)*Health_SLT_LR+(Inputs!AK$37+Inputs!AL$43-Inputs!AK$43)*Health_NSLT_IncProt_LR)/((Inputs!AK$36+Inputs!AL$42-Inputs!AK$42)+(Inputs!AK$37+Inputs!AL$43-Inputs!AK$43)),0)</f>
        <v>0</v>
      </c>
      <c r="AN97" s="374">
        <f ca="1">$C$97*AN13*Inputs!AL$46*IF((Inputs!AL$36+Inputs!AM$42-Inputs!AL$42)+(Inputs!AL$37+Inputs!AM$43-Inputs!AL$43)&gt;0,((Inputs!AL$36+Inputs!AM$42-Inputs!AL$42)*Health_SLT_LR+(Inputs!AL$37+Inputs!AM$43-Inputs!AL$43)*Health_NSLT_IncProt_LR)/((Inputs!AL$36+Inputs!AM$42-Inputs!AL$42)+(Inputs!AL$37+Inputs!AM$43-Inputs!AL$43)),0)</f>
        <v>0</v>
      </c>
      <c r="AO97" s="374">
        <f ca="1">$C$97*AO13*Inputs!AM$46*IF((Inputs!AM$36+Inputs!AN$42-Inputs!AM$42)+(Inputs!AM$37+Inputs!AN$43-Inputs!AM$43)&gt;0,((Inputs!AM$36+Inputs!AN$42-Inputs!AM$42)*Health_SLT_LR+(Inputs!AM$37+Inputs!AN$43-Inputs!AM$43)*Health_NSLT_IncProt_LR)/((Inputs!AM$36+Inputs!AN$42-Inputs!AM$42)+(Inputs!AM$37+Inputs!AN$43-Inputs!AM$43)),0)</f>
        <v>0</v>
      </c>
      <c r="AP97" s="374">
        <f ca="1">$C$97*AP13*Inputs!AN$46*IF((Inputs!AN$36+Inputs!AO$42-Inputs!AN$42)+(Inputs!AN$37+Inputs!AO$43-Inputs!AN$43)&gt;0,((Inputs!AN$36+Inputs!AO$42-Inputs!AN$42)*Health_SLT_LR+(Inputs!AN$37+Inputs!AO$43-Inputs!AN$43)*Health_NSLT_IncProt_LR)/((Inputs!AN$36+Inputs!AO$42-Inputs!AN$42)+(Inputs!AN$37+Inputs!AO$43-Inputs!AN$43)),0)</f>
        <v>0</v>
      </c>
      <c r="AQ97" s="374">
        <f ca="1">$C$97*AQ13*Inputs!AO$46*IF((Inputs!AO$36+Inputs!AP$42-Inputs!AO$42)+(Inputs!AO$37+Inputs!AP$43-Inputs!AO$43)&gt;0,((Inputs!AO$36+Inputs!AP$42-Inputs!AO$42)*Health_SLT_LR+(Inputs!AO$37+Inputs!AP$43-Inputs!AO$43)*Health_NSLT_IncProt_LR)/((Inputs!AO$36+Inputs!AP$42-Inputs!AO$42)+(Inputs!AO$37+Inputs!AP$43-Inputs!AO$43)),0)</f>
        <v>0</v>
      </c>
      <c r="AR97" s="374">
        <f ca="1">$C$97*AR13*Inputs!AP$46*IF((Inputs!AP$36+Inputs!AQ$42-Inputs!AP$42)+(Inputs!AP$37+Inputs!AQ$43-Inputs!AP$43)&gt;0,((Inputs!AP$36+Inputs!AQ$42-Inputs!AP$42)*Health_SLT_LR+(Inputs!AP$37+Inputs!AQ$43-Inputs!AP$43)*Health_NSLT_IncProt_LR)/((Inputs!AP$36+Inputs!AQ$42-Inputs!AP$42)+(Inputs!AP$37+Inputs!AQ$43-Inputs!AP$43)),0)</f>
        <v>0</v>
      </c>
      <c r="AS97" s="374">
        <f ca="1">$C$97*AS13*Inputs!AQ$46*IF((Inputs!AQ$36+Inputs!AR$42-Inputs!AQ$42)+(Inputs!AQ$37+Inputs!AR$43-Inputs!AQ$43)&gt;0,((Inputs!AQ$36+Inputs!AR$42-Inputs!AQ$42)*Health_SLT_LR+(Inputs!AQ$37+Inputs!AR$43-Inputs!AQ$43)*Health_NSLT_IncProt_LR)/((Inputs!AQ$36+Inputs!AR$42-Inputs!AQ$42)+(Inputs!AQ$37+Inputs!AR$43-Inputs!AQ$43)),0)</f>
        <v>0</v>
      </c>
      <c r="AT97" s="374">
        <f ca="1">$C$97*AT13*Inputs!AR$46*IF((Inputs!AR$36+Inputs!AS$42-Inputs!AR$42)+(Inputs!AR$37+Inputs!AS$43-Inputs!AR$43)&gt;0,((Inputs!AR$36+Inputs!AS$42-Inputs!AR$42)*Health_SLT_LR+(Inputs!AR$37+Inputs!AS$43-Inputs!AR$43)*Health_NSLT_IncProt_LR)/((Inputs!AR$36+Inputs!AS$42-Inputs!AR$42)+(Inputs!AR$37+Inputs!AS$43-Inputs!AR$43)),0)</f>
        <v>0</v>
      </c>
      <c r="AU97" s="374">
        <f ca="1">$C$97*AU13*Inputs!AS$46*IF((Inputs!AS$36+Inputs!AT$42-Inputs!AS$42)+(Inputs!AS$37+Inputs!AT$43-Inputs!AS$43)&gt;0,((Inputs!AS$36+Inputs!AT$42-Inputs!AS$42)*Health_SLT_LR+(Inputs!AS$37+Inputs!AT$43-Inputs!AS$43)*Health_NSLT_IncProt_LR)/((Inputs!AS$36+Inputs!AT$42-Inputs!AS$42)+(Inputs!AS$37+Inputs!AT$43-Inputs!AS$43)),0)</f>
        <v>0</v>
      </c>
      <c r="AV97" s="374">
        <f ca="1">$C$97*AV13*Inputs!AT$46*IF((Inputs!AT$36+Inputs!AU$42-Inputs!AT$42)+(Inputs!AT$37+Inputs!AU$43-Inputs!AT$43)&gt;0,((Inputs!AT$36+Inputs!AU$42-Inputs!AT$42)*Health_SLT_LR+(Inputs!AT$37+Inputs!AU$43-Inputs!AT$43)*Health_NSLT_IncProt_LR)/((Inputs!AT$36+Inputs!AU$42-Inputs!AT$42)+(Inputs!AT$37+Inputs!AU$43-Inputs!AT$43)),0)</f>
        <v>0</v>
      </c>
      <c r="AW97" s="374">
        <f ca="1">$C$97*AW13*Inputs!AU$46*IF((Inputs!AU$36+Inputs!AV$42-Inputs!AU$42)+(Inputs!AU$37+Inputs!AV$43-Inputs!AU$43)&gt;0,((Inputs!AU$36+Inputs!AV$42-Inputs!AU$42)*Health_SLT_LR+(Inputs!AU$37+Inputs!AV$43-Inputs!AU$43)*Health_NSLT_IncProt_LR)/((Inputs!AU$36+Inputs!AV$42-Inputs!AU$42)+(Inputs!AU$37+Inputs!AV$43-Inputs!AU$43)),0)</f>
        <v>0</v>
      </c>
      <c r="AX97" s="374">
        <f ca="1">$C$97*AX13*Inputs!AV$46*IF((Inputs!AV$36+Inputs!AW$42-Inputs!AV$42)+(Inputs!AV$37+Inputs!AW$43-Inputs!AV$43)&gt;0,((Inputs!AV$36+Inputs!AW$42-Inputs!AV$42)*Health_SLT_LR+(Inputs!AV$37+Inputs!AW$43-Inputs!AV$43)*Health_NSLT_IncProt_LR)/((Inputs!AV$36+Inputs!AW$42-Inputs!AV$42)+(Inputs!AV$37+Inputs!AW$43-Inputs!AV$43)),0)</f>
        <v>0</v>
      </c>
      <c r="AY97" s="374">
        <f ca="1">$C$97*AY13*Inputs!AW$46*IF((Inputs!AW$36+Inputs!AX$42-Inputs!AW$42)+(Inputs!AW$37+Inputs!AX$43-Inputs!AW$43)&gt;0,((Inputs!AW$36+Inputs!AX$42-Inputs!AW$42)*Health_SLT_LR+(Inputs!AW$37+Inputs!AX$43-Inputs!AW$43)*Health_NSLT_IncProt_LR)/((Inputs!AW$36+Inputs!AX$42-Inputs!AW$42)+(Inputs!AW$37+Inputs!AX$43-Inputs!AW$43)),0)</f>
        <v>0</v>
      </c>
      <c r="AZ97" s="374">
        <f ca="1">$C$97*AZ13*Inputs!AX$46*IF((Inputs!AX$36+Inputs!AY$42-Inputs!AX$42)+(Inputs!AX$37+Inputs!AY$43-Inputs!AX$43)&gt;0,((Inputs!AX$36+Inputs!AY$42-Inputs!AX$42)*Health_SLT_LR+(Inputs!AX$37+Inputs!AY$43-Inputs!AX$43)*Health_NSLT_IncProt_LR)/((Inputs!AX$36+Inputs!AY$42-Inputs!AX$42)+(Inputs!AX$37+Inputs!AY$43-Inputs!AX$43)),0)</f>
        <v>0</v>
      </c>
      <c r="BA97" s="374">
        <f ca="1">$C$97*BA13*Inputs!AY$46*IF((Inputs!AY$36+Inputs!AZ$42-Inputs!AY$42)+(Inputs!AY$37+Inputs!AZ$43-Inputs!AY$43)&gt;0,((Inputs!AY$36+Inputs!AZ$42-Inputs!AY$42)*Health_SLT_LR+(Inputs!AY$37+Inputs!AZ$43-Inputs!AY$43)*Health_NSLT_IncProt_LR)/((Inputs!AY$36+Inputs!AZ$42-Inputs!AY$42)+(Inputs!AY$37+Inputs!AZ$43-Inputs!AY$43)),0)</f>
        <v>0</v>
      </c>
    </row>
    <row r="98" spans="1:53">
      <c r="A98" s="459"/>
      <c r="B98" s="372" t="s">
        <v>522</v>
      </c>
      <c r="C98" s="373">
        <f>IF(SUM(Inputs!B36:AY37)&gt;0,(Overheads_Health_SLT*SUM(Inputs!B36:AY36)+Overheads_NSLT_IncProt*SUM(Inputs!B37:AY37))/SUM(Inputs!B36:AY37),0)</f>
        <v>0</v>
      </c>
      <c r="D98" s="374">
        <f ca="1">$C$98*(D97+D96)</f>
        <v>0</v>
      </c>
      <c r="E98" s="374">
        <f t="shared" ref="E98:BA98" ca="1" si="50">$C$98*(E97+E96)</f>
        <v>0</v>
      </c>
      <c r="F98" s="374">
        <f t="shared" ca="1" si="50"/>
        <v>0</v>
      </c>
      <c r="G98" s="374">
        <f t="shared" ca="1" si="50"/>
        <v>0</v>
      </c>
      <c r="H98" s="374">
        <f t="shared" ca="1" si="50"/>
        <v>0</v>
      </c>
      <c r="I98" s="374">
        <f t="shared" ca="1" si="50"/>
        <v>0</v>
      </c>
      <c r="J98" s="374">
        <f t="shared" ca="1" si="50"/>
        <v>0</v>
      </c>
      <c r="K98" s="374">
        <f t="shared" ca="1" si="50"/>
        <v>0</v>
      </c>
      <c r="L98" s="374">
        <f t="shared" ca="1" si="50"/>
        <v>0</v>
      </c>
      <c r="M98" s="374">
        <f t="shared" ca="1" si="50"/>
        <v>0</v>
      </c>
      <c r="N98" s="374">
        <f t="shared" ca="1" si="50"/>
        <v>0</v>
      </c>
      <c r="O98" s="374">
        <f t="shared" ca="1" si="50"/>
        <v>0</v>
      </c>
      <c r="P98" s="374">
        <f t="shared" ca="1" si="50"/>
        <v>0</v>
      </c>
      <c r="Q98" s="374">
        <f t="shared" ca="1" si="50"/>
        <v>0</v>
      </c>
      <c r="R98" s="374">
        <f t="shared" ca="1" si="50"/>
        <v>0</v>
      </c>
      <c r="S98" s="374">
        <f t="shared" ca="1" si="50"/>
        <v>0</v>
      </c>
      <c r="T98" s="374">
        <f t="shared" ca="1" si="50"/>
        <v>0</v>
      </c>
      <c r="U98" s="374">
        <f t="shared" ca="1" si="50"/>
        <v>0</v>
      </c>
      <c r="V98" s="374">
        <f t="shared" ca="1" si="50"/>
        <v>0</v>
      </c>
      <c r="W98" s="374">
        <f t="shared" ca="1" si="50"/>
        <v>0</v>
      </c>
      <c r="X98" s="374">
        <f t="shared" ca="1" si="50"/>
        <v>0</v>
      </c>
      <c r="Y98" s="374">
        <f t="shared" ca="1" si="50"/>
        <v>0</v>
      </c>
      <c r="Z98" s="374">
        <f t="shared" ca="1" si="50"/>
        <v>0</v>
      </c>
      <c r="AA98" s="374">
        <f t="shared" ca="1" si="50"/>
        <v>0</v>
      </c>
      <c r="AB98" s="374">
        <f t="shared" ca="1" si="50"/>
        <v>0</v>
      </c>
      <c r="AC98" s="374">
        <f t="shared" ca="1" si="50"/>
        <v>0</v>
      </c>
      <c r="AD98" s="374">
        <f t="shared" ca="1" si="50"/>
        <v>0</v>
      </c>
      <c r="AE98" s="374">
        <f t="shared" ca="1" si="50"/>
        <v>0</v>
      </c>
      <c r="AF98" s="374">
        <f t="shared" ca="1" si="50"/>
        <v>0</v>
      </c>
      <c r="AG98" s="374">
        <f t="shared" ca="1" si="50"/>
        <v>0</v>
      </c>
      <c r="AH98" s="374">
        <f t="shared" ca="1" si="50"/>
        <v>0</v>
      </c>
      <c r="AI98" s="374">
        <f t="shared" ca="1" si="50"/>
        <v>0</v>
      </c>
      <c r="AJ98" s="374">
        <f t="shared" ca="1" si="50"/>
        <v>0</v>
      </c>
      <c r="AK98" s="374">
        <f t="shared" ca="1" si="50"/>
        <v>0</v>
      </c>
      <c r="AL98" s="374">
        <f t="shared" ca="1" si="50"/>
        <v>0</v>
      </c>
      <c r="AM98" s="374">
        <f t="shared" ca="1" si="50"/>
        <v>0</v>
      </c>
      <c r="AN98" s="374">
        <f t="shared" ca="1" si="50"/>
        <v>0</v>
      </c>
      <c r="AO98" s="374">
        <f t="shared" ca="1" si="50"/>
        <v>0</v>
      </c>
      <c r="AP98" s="374">
        <f t="shared" ca="1" si="50"/>
        <v>0</v>
      </c>
      <c r="AQ98" s="374">
        <f t="shared" ca="1" si="50"/>
        <v>0</v>
      </c>
      <c r="AR98" s="374">
        <f t="shared" ca="1" si="50"/>
        <v>0</v>
      </c>
      <c r="AS98" s="374">
        <f t="shared" ca="1" si="50"/>
        <v>0</v>
      </c>
      <c r="AT98" s="374">
        <f t="shared" ca="1" si="50"/>
        <v>0</v>
      </c>
      <c r="AU98" s="374">
        <f t="shared" ca="1" si="50"/>
        <v>0</v>
      </c>
      <c r="AV98" s="374">
        <f t="shared" ca="1" si="50"/>
        <v>0</v>
      </c>
      <c r="AW98" s="374">
        <f t="shared" ca="1" si="50"/>
        <v>0</v>
      </c>
      <c r="AX98" s="374">
        <f t="shared" ca="1" si="50"/>
        <v>0</v>
      </c>
      <c r="AY98" s="374">
        <f t="shared" ca="1" si="50"/>
        <v>0</v>
      </c>
      <c r="AZ98" s="374">
        <f t="shared" ca="1" si="50"/>
        <v>0</v>
      </c>
      <c r="BA98" s="374">
        <f t="shared" ca="1" si="50"/>
        <v>0</v>
      </c>
    </row>
    <row r="99" spans="1:53">
      <c r="A99" s="459"/>
      <c r="B99" s="372" t="s">
        <v>461</v>
      </c>
      <c r="C99" s="373"/>
      <c r="D99" s="374">
        <f ca="1">-directVC(SUM(D96:D97),D$5,Result_in_ER_Rate,Partner_Direct_VC_Rate)</f>
        <v>0</v>
      </c>
      <c r="E99" s="374">
        <f t="shared" ref="E99:AI99" ca="1" si="51">-directVC(SUM(E96:E97),E$5,Result_in_ER_Rate,Partner_Direct_VC_Rate)</f>
        <v>0</v>
      </c>
      <c r="F99" s="374">
        <f t="shared" ca="1" si="51"/>
        <v>0</v>
      </c>
      <c r="G99" s="374">
        <f t="shared" ca="1" si="51"/>
        <v>0</v>
      </c>
      <c r="H99" s="374">
        <f t="shared" ca="1" si="51"/>
        <v>0</v>
      </c>
      <c r="I99" s="374">
        <f t="shared" ca="1" si="51"/>
        <v>0</v>
      </c>
      <c r="J99" s="374">
        <f t="shared" ca="1" si="51"/>
        <v>0</v>
      </c>
      <c r="K99" s="374">
        <f t="shared" ca="1" si="51"/>
        <v>0</v>
      </c>
      <c r="L99" s="374">
        <f t="shared" ca="1" si="51"/>
        <v>0</v>
      </c>
      <c r="M99" s="374">
        <f t="shared" ca="1" si="51"/>
        <v>0</v>
      </c>
      <c r="N99" s="374">
        <f t="shared" ca="1" si="51"/>
        <v>0</v>
      </c>
      <c r="O99" s="374">
        <f t="shared" ca="1" si="51"/>
        <v>0</v>
      </c>
      <c r="P99" s="374">
        <f t="shared" ca="1" si="51"/>
        <v>0</v>
      </c>
      <c r="Q99" s="374">
        <f t="shared" ca="1" si="51"/>
        <v>0</v>
      </c>
      <c r="R99" s="374">
        <f t="shared" ca="1" si="51"/>
        <v>0</v>
      </c>
      <c r="S99" s="374">
        <f t="shared" ca="1" si="51"/>
        <v>0</v>
      </c>
      <c r="T99" s="374">
        <f t="shared" ca="1" si="51"/>
        <v>0</v>
      </c>
      <c r="U99" s="374">
        <f t="shared" ca="1" si="51"/>
        <v>0</v>
      </c>
      <c r="V99" s="374">
        <f t="shared" ca="1" si="51"/>
        <v>0</v>
      </c>
      <c r="W99" s="374">
        <f t="shared" ca="1" si="51"/>
        <v>0</v>
      </c>
      <c r="X99" s="374">
        <f t="shared" ca="1" si="51"/>
        <v>0</v>
      </c>
      <c r="Y99" s="374">
        <f t="shared" ca="1" si="51"/>
        <v>0</v>
      </c>
      <c r="Z99" s="374">
        <f t="shared" ca="1" si="51"/>
        <v>0</v>
      </c>
      <c r="AA99" s="374">
        <f t="shared" ca="1" si="51"/>
        <v>0</v>
      </c>
      <c r="AB99" s="374">
        <f t="shared" ca="1" si="51"/>
        <v>0</v>
      </c>
      <c r="AC99" s="374">
        <f t="shared" ca="1" si="51"/>
        <v>0</v>
      </c>
      <c r="AD99" s="374">
        <f t="shared" ca="1" si="51"/>
        <v>0</v>
      </c>
      <c r="AE99" s="374">
        <f t="shared" ca="1" si="51"/>
        <v>0</v>
      </c>
      <c r="AF99" s="374">
        <f t="shared" ca="1" si="51"/>
        <v>0</v>
      </c>
      <c r="AG99" s="374">
        <f t="shared" ca="1" si="51"/>
        <v>0</v>
      </c>
      <c r="AH99" s="374">
        <f t="shared" ca="1" si="51"/>
        <v>0</v>
      </c>
      <c r="AI99" s="374">
        <f t="shared" ca="1" si="51"/>
        <v>0</v>
      </c>
      <c r="AJ99" s="374">
        <f t="shared" ref="AJ99:BA99" ca="1" si="52">-directVC(SUM(AJ96:AJ97),AJ$5,Result_in_ER_Rate,Partner_Direct_VC_Rate)</f>
        <v>0</v>
      </c>
      <c r="AK99" s="374">
        <f t="shared" ca="1" si="52"/>
        <v>0</v>
      </c>
      <c r="AL99" s="374">
        <f t="shared" ca="1" si="52"/>
        <v>0</v>
      </c>
      <c r="AM99" s="374">
        <f t="shared" ca="1" si="52"/>
        <v>0</v>
      </c>
      <c r="AN99" s="374">
        <f t="shared" ca="1" si="52"/>
        <v>0</v>
      </c>
      <c r="AO99" s="374">
        <f t="shared" ca="1" si="52"/>
        <v>0</v>
      </c>
      <c r="AP99" s="374">
        <f t="shared" ca="1" si="52"/>
        <v>0</v>
      </c>
      <c r="AQ99" s="374">
        <f t="shared" ca="1" si="52"/>
        <v>0</v>
      </c>
      <c r="AR99" s="374">
        <f t="shared" ca="1" si="52"/>
        <v>0</v>
      </c>
      <c r="AS99" s="374">
        <f t="shared" ca="1" si="52"/>
        <v>0</v>
      </c>
      <c r="AT99" s="374">
        <f t="shared" ca="1" si="52"/>
        <v>0</v>
      </c>
      <c r="AU99" s="374">
        <f t="shared" ca="1" si="52"/>
        <v>0</v>
      </c>
      <c r="AV99" s="374">
        <f t="shared" ca="1" si="52"/>
        <v>0</v>
      </c>
      <c r="AW99" s="374">
        <f t="shared" ca="1" si="52"/>
        <v>0</v>
      </c>
      <c r="AX99" s="374">
        <f t="shared" ca="1" si="52"/>
        <v>0</v>
      </c>
      <c r="AY99" s="374">
        <f t="shared" ca="1" si="52"/>
        <v>0</v>
      </c>
      <c r="AZ99" s="374">
        <f t="shared" ca="1" si="52"/>
        <v>0</v>
      </c>
      <c r="BA99" s="374">
        <f t="shared" ca="1" si="52"/>
        <v>0</v>
      </c>
    </row>
    <row r="100" spans="1:53">
      <c r="A100" s="459"/>
      <c r="B100" s="372" t="s">
        <v>462</v>
      </c>
      <c r="C100" s="373"/>
      <c r="D100" s="374">
        <f t="shared" ref="D100:AI100" ca="1" si="53">-deferredVC(SUM(D96:D97),D$5,Result_in_ER_Rate,Partner_Deffered_VC_Rate)</f>
        <v>0</v>
      </c>
      <c r="E100" s="374">
        <f t="shared" ca="1" si="53"/>
        <v>0</v>
      </c>
      <c r="F100" s="374">
        <f t="shared" ca="1" si="53"/>
        <v>0</v>
      </c>
      <c r="G100" s="374">
        <f t="shared" ca="1" si="53"/>
        <v>0</v>
      </c>
      <c r="H100" s="374">
        <f t="shared" ca="1" si="53"/>
        <v>0</v>
      </c>
      <c r="I100" s="374">
        <f t="shared" ca="1" si="53"/>
        <v>0</v>
      </c>
      <c r="J100" s="374">
        <f t="shared" ca="1" si="53"/>
        <v>0</v>
      </c>
      <c r="K100" s="374">
        <f t="shared" ca="1" si="53"/>
        <v>0</v>
      </c>
      <c r="L100" s="374">
        <f t="shared" ca="1" si="53"/>
        <v>0</v>
      </c>
      <c r="M100" s="374">
        <f t="shared" ca="1" si="53"/>
        <v>0</v>
      </c>
      <c r="N100" s="374">
        <f t="shared" ca="1" si="53"/>
        <v>0</v>
      </c>
      <c r="O100" s="374">
        <f t="shared" ca="1" si="53"/>
        <v>0</v>
      </c>
      <c r="P100" s="374">
        <f t="shared" ca="1" si="53"/>
        <v>0</v>
      </c>
      <c r="Q100" s="374">
        <f t="shared" ca="1" si="53"/>
        <v>0</v>
      </c>
      <c r="R100" s="374">
        <f t="shared" ca="1" si="53"/>
        <v>0</v>
      </c>
      <c r="S100" s="374">
        <f t="shared" ca="1" si="53"/>
        <v>0</v>
      </c>
      <c r="T100" s="374">
        <f t="shared" ca="1" si="53"/>
        <v>0</v>
      </c>
      <c r="U100" s="374">
        <f t="shared" ca="1" si="53"/>
        <v>0</v>
      </c>
      <c r="V100" s="374">
        <f t="shared" ca="1" si="53"/>
        <v>0</v>
      </c>
      <c r="W100" s="374">
        <f t="shared" ca="1" si="53"/>
        <v>0</v>
      </c>
      <c r="X100" s="374">
        <f t="shared" ca="1" si="53"/>
        <v>0</v>
      </c>
      <c r="Y100" s="374">
        <f t="shared" ca="1" si="53"/>
        <v>0</v>
      </c>
      <c r="Z100" s="374">
        <f t="shared" ca="1" si="53"/>
        <v>0</v>
      </c>
      <c r="AA100" s="374">
        <f t="shared" ca="1" si="53"/>
        <v>0</v>
      </c>
      <c r="AB100" s="374">
        <f t="shared" ca="1" si="53"/>
        <v>0</v>
      </c>
      <c r="AC100" s="374">
        <f t="shared" ca="1" si="53"/>
        <v>0</v>
      </c>
      <c r="AD100" s="374">
        <f t="shared" ca="1" si="53"/>
        <v>0</v>
      </c>
      <c r="AE100" s="374">
        <f t="shared" ca="1" si="53"/>
        <v>0</v>
      </c>
      <c r="AF100" s="374">
        <f t="shared" ca="1" si="53"/>
        <v>0</v>
      </c>
      <c r="AG100" s="374">
        <f t="shared" ca="1" si="53"/>
        <v>0</v>
      </c>
      <c r="AH100" s="374">
        <f t="shared" ca="1" si="53"/>
        <v>0</v>
      </c>
      <c r="AI100" s="374">
        <f t="shared" ca="1" si="53"/>
        <v>0</v>
      </c>
      <c r="AJ100" s="374">
        <f t="shared" ref="AJ100:BA100" ca="1" si="54">-deferredVC(SUM(AJ96:AJ97),AJ$5,Result_in_ER_Rate,Partner_Deffered_VC_Rate)</f>
        <v>0</v>
      </c>
      <c r="AK100" s="374">
        <f t="shared" ca="1" si="54"/>
        <v>0</v>
      </c>
      <c r="AL100" s="374">
        <f t="shared" ca="1" si="54"/>
        <v>0</v>
      </c>
      <c r="AM100" s="374">
        <f t="shared" ca="1" si="54"/>
        <v>0</v>
      </c>
      <c r="AN100" s="374">
        <f t="shared" ca="1" si="54"/>
        <v>0</v>
      </c>
      <c r="AO100" s="374">
        <f t="shared" ca="1" si="54"/>
        <v>0</v>
      </c>
      <c r="AP100" s="374">
        <f t="shared" ca="1" si="54"/>
        <v>0</v>
      </c>
      <c r="AQ100" s="374">
        <f t="shared" ca="1" si="54"/>
        <v>0</v>
      </c>
      <c r="AR100" s="374">
        <f t="shared" ca="1" si="54"/>
        <v>0</v>
      </c>
      <c r="AS100" s="374">
        <f t="shared" ca="1" si="54"/>
        <v>0</v>
      </c>
      <c r="AT100" s="374">
        <f t="shared" ca="1" si="54"/>
        <v>0</v>
      </c>
      <c r="AU100" s="374">
        <f t="shared" ca="1" si="54"/>
        <v>0</v>
      </c>
      <c r="AV100" s="374">
        <f t="shared" ca="1" si="54"/>
        <v>0</v>
      </c>
      <c r="AW100" s="374">
        <f t="shared" ca="1" si="54"/>
        <v>0</v>
      </c>
      <c r="AX100" s="374">
        <f t="shared" ca="1" si="54"/>
        <v>0</v>
      </c>
      <c r="AY100" s="374">
        <f t="shared" ca="1" si="54"/>
        <v>0</v>
      </c>
      <c r="AZ100" s="374">
        <f t="shared" ca="1" si="54"/>
        <v>0</v>
      </c>
      <c r="BA100" s="374">
        <f t="shared" ca="1" si="54"/>
        <v>0</v>
      </c>
    </row>
    <row r="101" spans="1:53">
      <c r="A101" s="459"/>
      <c r="B101" s="372" t="s">
        <v>463</v>
      </c>
      <c r="C101" s="373"/>
      <c r="D101" s="374">
        <f ca="1">-equalizationreserve(SUM(D96:D97),D$5,Inputs!C$57,Partner_Deffered_VC_Rate)</f>
        <v>0</v>
      </c>
      <c r="E101" s="374">
        <f ca="1">-equalizationreserve(SUM(E96:E97),E$5,Inputs!D$57,Partner_Deffered_VC_Rate)</f>
        <v>0</v>
      </c>
      <c r="F101" s="374">
        <f ca="1">-equalizationreserve(SUM(F96:F97),F$5,Inputs!E$57,Partner_Deffered_VC_Rate)</f>
        <v>0</v>
      </c>
      <c r="G101" s="374">
        <f ca="1">-equalizationreserve(SUM(G96:G97),G$5,Inputs!F$57,Partner_Deffered_VC_Rate)</f>
        <v>0</v>
      </c>
      <c r="H101" s="374">
        <f ca="1">-equalizationreserve(SUM(H96:H97),H$5,Inputs!G$57,Partner_Deffered_VC_Rate)</f>
        <v>0</v>
      </c>
      <c r="I101" s="374">
        <f ca="1">-equalizationreserve(SUM(I96:I97),I$5,Inputs!H$57,Partner_Deffered_VC_Rate)</f>
        <v>0</v>
      </c>
      <c r="J101" s="374">
        <f ca="1">-equalizationreserve(SUM(J96:J97),J$5,Inputs!I$57,Partner_Deffered_VC_Rate)</f>
        <v>0</v>
      </c>
      <c r="K101" s="374">
        <f ca="1">-equalizationreserve(SUM(K96:K97),K$5,Inputs!J$57,Partner_Deffered_VC_Rate)</f>
        <v>0</v>
      </c>
      <c r="L101" s="374">
        <f ca="1">-equalizationreserve(SUM(L96:L97),L$5,Inputs!K$57,Partner_Deffered_VC_Rate)</f>
        <v>0</v>
      </c>
      <c r="M101" s="374">
        <f ca="1">-equalizationreserve(SUM(M96:M97),M$5,Inputs!L$57,Partner_Deffered_VC_Rate)</f>
        <v>0</v>
      </c>
      <c r="N101" s="374">
        <f ca="1">-equalizationreserve(SUM(N96:N97),N$5,Inputs!M$57,Partner_Deffered_VC_Rate)</f>
        <v>0</v>
      </c>
      <c r="O101" s="374">
        <f ca="1">-equalizationreserve(SUM(O96:O97),O$5,Inputs!N$57,Partner_Deffered_VC_Rate)</f>
        <v>0</v>
      </c>
      <c r="P101" s="374">
        <f ca="1">-equalizationreserve(SUM(P96:P97),P$5,Inputs!O$57,Partner_Deffered_VC_Rate)</f>
        <v>0</v>
      </c>
      <c r="Q101" s="374">
        <f ca="1">-equalizationreserve(SUM(Q96:Q97),Q$5,Inputs!P$57,Partner_Deffered_VC_Rate)</f>
        <v>0</v>
      </c>
      <c r="R101" s="374">
        <f ca="1">-equalizationreserve(SUM(R96:R97),R$5,Inputs!Q$57,Partner_Deffered_VC_Rate)</f>
        <v>0</v>
      </c>
      <c r="S101" s="374">
        <f ca="1">-equalizationreserve(SUM(S96:S97),S$5,Inputs!R$57,Partner_Deffered_VC_Rate)</f>
        <v>0</v>
      </c>
      <c r="T101" s="374">
        <f ca="1">-equalizationreserve(SUM(T96:T97),T$5,Inputs!S$57,Partner_Deffered_VC_Rate)</f>
        <v>0</v>
      </c>
      <c r="U101" s="374">
        <f ca="1">-equalizationreserve(SUM(U96:U97),U$5,Inputs!T$57,Partner_Deffered_VC_Rate)</f>
        <v>0</v>
      </c>
      <c r="V101" s="374">
        <f ca="1">-equalizationreserve(SUM(V96:V97),V$5,Inputs!U$57,Partner_Deffered_VC_Rate)</f>
        <v>0</v>
      </c>
      <c r="W101" s="374">
        <f ca="1">-equalizationreserve(SUM(W96:W97),W$5,Inputs!V$57,Partner_Deffered_VC_Rate)</f>
        <v>0</v>
      </c>
      <c r="X101" s="374">
        <f ca="1">-equalizationreserve(SUM(X96:X97),X$5,Inputs!W$57,Partner_Deffered_VC_Rate)</f>
        <v>0</v>
      </c>
      <c r="Y101" s="374">
        <f ca="1">-equalizationreserve(SUM(Y96:Y97),Y$5,Inputs!X$57,Partner_Deffered_VC_Rate)</f>
        <v>0</v>
      </c>
      <c r="Z101" s="374">
        <f ca="1">-equalizationreserve(SUM(Z96:Z97),Z$5,Inputs!Y$57,Partner_Deffered_VC_Rate)</f>
        <v>0</v>
      </c>
      <c r="AA101" s="374">
        <f ca="1">-equalizationreserve(SUM(AA96:AA97),AA$5,Inputs!Z$57,Partner_Deffered_VC_Rate)</f>
        <v>0</v>
      </c>
      <c r="AB101" s="374">
        <f ca="1">-equalizationreserve(SUM(AB96:AB97),AB$5,Inputs!AA$57,Partner_Deffered_VC_Rate)</f>
        <v>0</v>
      </c>
      <c r="AC101" s="374">
        <f ca="1">-equalizationreserve(SUM(AC96:AC97),AC$5,Inputs!AB$57,Partner_Deffered_VC_Rate)</f>
        <v>0</v>
      </c>
      <c r="AD101" s="374">
        <f ca="1">-equalizationreserve(SUM(AD96:AD97),AD$5,Inputs!AC$57,Partner_Deffered_VC_Rate)</f>
        <v>0</v>
      </c>
      <c r="AE101" s="374">
        <f ca="1">-equalizationreserve(SUM(AE96:AE97),AE$5,Inputs!AD$57,Partner_Deffered_VC_Rate)</f>
        <v>0</v>
      </c>
      <c r="AF101" s="374">
        <f ca="1">-equalizationreserve(SUM(AF96:AF97),AF$5,Inputs!AE$57,Partner_Deffered_VC_Rate)</f>
        <v>0</v>
      </c>
      <c r="AG101" s="374">
        <f ca="1">-equalizationreserve(SUM(AG96:AG97),AG$5,Inputs!AF$57,Partner_Deffered_VC_Rate)</f>
        <v>0</v>
      </c>
      <c r="AH101" s="374">
        <f ca="1">-equalizationreserve(SUM(AH96:AH97),AH$5,Inputs!AG$57,Partner_Deffered_VC_Rate)</f>
        <v>0</v>
      </c>
      <c r="AI101" s="374">
        <f ca="1">-equalizationreserve(SUM(AI96:AI97),AI$5,Inputs!AH$57,Partner_Deffered_VC_Rate)</f>
        <v>0</v>
      </c>
      <c r="AJ101" s="374">
        <f ca="1">-equalizationreserve(SUM(AJ96:AJ97),AJ$5,Inputs!AI$57,Partner_Deffered_VC_Rate)</f>
        <v>0</v>
      </c>
      <c r="AK101" s="374">
        <f ca="1">-equalizationreserve(SUM(AK96:AK97),AK$5,Inputs!AJ$57,Partner_Deffered_VC_Rate)</f>
        <v>0</v>
      </c>
      <c r="AL101" s="374">
        <f ca="1">-equalizationreserve(SUM(AL96:AL97),AL$5,Inputs!AK$57,Partner_Deffered_VC_Rate)</f>
        <v>0</v>
      </c>
      <c r="AM101" s="374">
        <f ca="1">-equalizationreserve(SUM(AM96:AM97),AM$5,Inputs!AL$57,Partner_Deffered_VC_Rate)</f>
        <v>0</v>
      </c>
      <c r="AN101" s="374">
        <f ca="1">-equalizationreserve(SUM(AN96:AN97),AN$5,Inputs!AM$57,Partner_Deffered_VC_Rate)</f>
        <v>0</v>
      </c>
      <c r="AO101" s="374">
        <f ca="1">-equalizationreserve(SUM(AO96:AO97),AO$5,Inputs!AN$57,Partner_Deffered_VC_Rate)</f>
        <v>0</v>
      </c>
      <c r="AP101" s="374">
        <f ca="1">-equalizationreserve(SUM(AP96:AP97),AP$5,Inputs!AO$57,Partner_Deffered_VC_Rate)</f>
        <v>0</v>
      </c>
      <c r="AQ101" s="374">
        <f ca="1">-equalizationreserve(SUM(AQ96:AQ97),AQ$5,Inputs!AP$57,Partner_Deffered_VC_Rate)</f>
        <v>0</v>
      </c>
      <c r="AR101" s="374">
        <f ca="1">-equalizationreserve(SUM(AR96:AR97),AR$5,Inputs!AQ$57,Partner_Deffered_VC_Rate)</f>
        <v>0</v>
      </c>
      <c r="AS101" s="374">
        <f ca="1">-equalizationreserve(SUM(AS96:AS97),AS$5,Inputs!AR$57,Partner_Deffered_VC_Rate)</f>
        <v>0</v>
      </c>
      <c r="AT101" s="374">
        <f ca="1">-equalizationreserve(SUM(AT96:AT97),AT$5,Inputs!AS$57,Partner_Deffered_VC_Rate)</f>
        <v>0</v>
      </c>
      <c r="AU101" s="374">
        <f ca="1">-equalizationreserve(SUM(AU96:AU97),AU$5,Inputs!AT$57,Partner_Deffered_VC_Rate)</f>
        <v>0</v>
      </c>
      <c r="AV101" s="374">
        <f ca="1">-equalizationreserve(SUM(AV96:AV97),AV$5,Inputs!AU$57,Partner_Deffered_VC_Rate)</f>
        <v>0</v>
      </c>
      <c r="AW101" s="374">
        <f ca="1">-equalizationreserve(SUM(AW96:AW97),AW$5,Inputs!AV$57,Partner_Deffered_VC_Rate)</f>
        <v>0</v>
      </c>
      <c r="AX101" s="374">
        <f ca="1">-equalizationreserve(SUM(AX96:AX97),AX$5,Inputs!AW$57,Partner_Deffered_VC_Rate)</f>
        <v>0</v>
      </c>
      <c r="AY101" s="374">
        <f ca="1">-equalizationreserve(SUM(AY96:AY97),AY$5,Inputs!AX$57,Partner_Deffered_VC_Rate)</f>
        <v>0</v>
      </c>
      <c r="AZ101" s="374">
        <f ca="1">-equalizationreserve(SUM(AZ96:AZ97),AZ$5,Inputs!AY$57,Partner_Deffered_VC_Rate)</f>
        <v>0</v>
      </c>
      <c r="BA101" s="374">
        <f ca="1">-equalizationreserve(SUM(BA96:BA97),BA$5,Inputs!AZ$57,Partner_Deffered_VC_Rate)</f>
        <v>0</v>
      </c>
    </row>
    <row r="102" spans="1:53">
      <c r="A102" s="467"/>
      <c r="B102" s="436" t="s">
        <v>471</v>
      </c>
      <c r="C102" s="373"/>
      <c r="D102" s="374">
        <f ca="1">-LCF(SUM(D96:D97),D$5,Inputs!C$57,Partner_Deffered_VC_Rate,IF(Loss_Carry_Forward="Yes",1,0))</f>
        <v>0</v>
      </c>
      <c r="E102" s="374">
        <f ca="1">-LCF(SUM(E96:E97),E$5,Inputs!D$57,Partner_Deffered_VC_Rate,IF(Loss_Carry_Forward="Yes",1,0))</f>
        <v>0</v>
      </c>
      <c r="F102" s="374">
        <f ca="1">-LCF(SUM(F96:F97),F$5,Inputs!E$57,Partner_Deffered_VC_Rate,IF(Loss_Carry_Forward="Yes",1,0))</f>
        <v>0</v>
      </c>
      <c r="G102" s="374">
        <f ca="1">-LCF(SUM(G96:G97),G$5,Inputs!F$57,Partner_Deffered_VC_Rate,IF(Loss_Carry_Forward="Yes",1,0))</f>
        <v>0</v>
      </c>
      <c r="H102" s="374">
        <f ca="1">-LCF(SUM(H96:H97),H$5,Inputs!G$57,Partner_Deffered_VC_Rate,IF(Loss_Carry_Forward="Yes",1,0))</f>
        <v>0</v>
      </c>
      <c r="I102" s="374">
        <f ca="1">-LCF(SUM(I96:I97),I$5,Inputs!H$57,Partner_Deffered_VC_Rate,IF(Loss_Carry_Forward="Yes",1,0))</f>
        <v>0</v>
      </c>
      <c r="J102" s="374">
        <f ca="1">-LCF(SUM(J96:J97),J$5,Inputs!I$57,Partner_Deffered_VC_Rate,IF(Loss_Carry_Forward="Yes",1,0))</f>
        <v>0</v>
      </c>
      <c r="K102" s="374">
        <f ca="1">-LCF(SUM(K96:K97),K$5,Inputs!J$57,Partner_Deffered_VC_Rate,IF(Loss_Carry_Forward="Yes",1,0))</f>
        <v>0</v>
      </c>
      <c r="L102" s="374">
        <f ca="1">-LCF(SUM(L96:L97),L$5,Inputs!K$57,Partner_Deffered_VC_Rate,IF(Loss_Carry_Forward="Yes",1,0))</f>
        <v>0</v>
      </c>
      <c r="M102" s="374">
        <f ca="1">-LCF(SUM(M96:M97),M$5,Inputs!L$57,Partner_Deffered_VC_Rate,IF(Loss_Carry_Forward="Yes",1,0))</f>
        <v>0</v>
      </c>
      <c r="N102" s="374">
        <f ca="1">-LCF(SUM(N96:N97),N$5,Inputs!M$57,Partner_Deffered_VC_Rate,IF(Loss_Carry_Forward="Yes",1,0))</f>
        <v>0</v>
      </c>
      <c r="O102" s="374">
        <f ca="1">-LCF(SUM(O96:O97),O$5,Inputs!N$57,Partner_Deffered_VC_Rate,IF(Loss_Carry_Forward="Yes",1,0))</f>
        <v>0</v>
      </c>
      <c r="P102" s="374">
        <f ca="1">-LCF(SUM(P96:P97),P$5,Inputs!O$57,Partner_Deffered_VC_Rate,IF(Loss_Carry_Forward="Yes",1,0))</f>
        <v>0</v>
      </c>
      <c r="Q102" s="374">
        <f ca="1">-LCF(SUM(Q96:Q97),Q$5,Inputs!P$57,Partner_Deffered_VC_Rate,IF(Loss_Carry_Forward="Yes",1,0))</f>
        <v>0</v>
      </c>
      <c r="R102" s="374">
        <f ca="1">-LCF(SUM(R96:R97),R$5,Inputs!Q$57,Partner_Deffered_VC_Rate,IF(Loss_Carry_Forward="Yes",1,0))</f>
        <v>0</v>
      </c>
      <c r="S102" s="374">
        <f ca="1">-LCF(SUM(S96:S97),S$5,Inputs!R$57,Partner_Deffered_VC_Rate,IF(Loss_Carry_Forward="Yes",1,0))</f>
        <v>0</v>
      </c>
      <c r="T102" s="374">
        <f ca="1">-LCF(SUM(T96:T97),T$5,Inputs!S$57,Partner_Deffered_VC_Rate,IF(Loss_Carry_Forward="Yes",1,0))</f>
        <v>0</v>
      </c>
      <c r="U102" s="374">
        <f ca="1">-LCF(SUM(U96:U97),U$5,Inputs!T$57,Partner_Deffered_VC_Rate,IF(Loss_Carry_Forward="Yes",1,0))</f>
        <v>0</v>
      </c>
      <c r="V102" s="374">
        <f ca="1">-LCF(SUM(V96:V97),V$5,Inputs!U$57,Partner_Deffered_VC_Rate,IF(Loss_Carry_Forward="Yes",1,0))</f>
        <v>0</v>
      </c>
      <c r="W102" s="374">
        <f ca="1">-LCF(SUM(W96:W97),W$5,Inputs!V$57,Partner_Deffered_VC_Rate,IF(Loss_Carry_Forward="Yes",1,0))</f>
        <v>0</v>
      </c>
      <c r="X102" s="374">
        <f ca="1">-LCF(SUM(X96:X97),X$5,Inputs!W$57,Partner_Deffered_VC_Rate,IF(Loss_Carry_Forward="Yes",1,0))</f>
        <v>0</v>
      </c>
      <c r="Y102" s="374">
        <f ca="1">-LCF(SUM(Y96:Y97),Y$5,Inputs!X$57,Partner_Deffered_VC_Rate,IF(Loss_Carry_Forward="Yes",1,0))</f>
        <v>0</v>
      </c>
      <c r="Z102" s="374">
        <f ca="1">-LCF(SUM(Z96:Z97),Z$5,Inputs!Y$57,Partner_Deffered_VC_Rate,IF(Loss_Carry_Forward="Yes",1,0))</f>
        <v>0</v>
      </c>
      <c r="AA102" s="374">
        <f ca="1">-LCF(SUM(AA96:AA97),AA$5,Inputs!Z$57,Partner_Deffered_VC_Rate,IF(Loss_Carry_Forward="Yes",1,0))</f>
        <v>0</v>
      </c>
      <c r="AB102" s="374">
        <f ca="1">-LCF(SUM(AB96:AB97),AB$5,Inputs!AA$57,Partner_Deffered_VC_Rate,IF(Loss_Carry_Forward="Yes",1,0))</f>
        <v>0</v>
      </c>
      <c r="AC102" s="374">
        <f ca="1">-LCF(SUM(AC96:AC97),AC$5,Inputs!AB$57,Partner_Deffered_VC_Rate,IF(Loss_Carry_Forward="Yes",1,0))</f>
        <v>0</v>
      </c>
      <c r="AD102" s="374">
        <f ca="1">-LCF(SUM(AD96:AD97),AD$5,Inputs!AC$57,Partner_Deffered_VC_Rate,IF(Loss_Carry_Forward="Yes",1,0))</f>
        <v>0</v>
      </c>
      <c r="AE102" s="374">
        <f ca="1">-LCF(SUM(AE96:AE97),AE$5,Inputs!AD$57,Partner_Deffered_VC_Rate,IF(Loss_Carry_Forward="Yes",1,0))</f>
        <v>0</v>
      </c>
      <c r="AF102" s="374">
        <f ca="1">-LCF(SUM(AF96:AF97),AF$5,Inputs!AE$57,Partner_Deffered_VC_Rate,IF(Loss_Carry_Forward="Yes",1,0))</f>
        <v>0</v>
      </c>
      <c r="AG102" s="374">
        <f ca="1">-LCF(SUM(AG96:AG97),AG$5,Inputs!AF$57,Partner_Deffered_VC_Rate,IF(Loss_Carry_Forward="Yes",1,0))</f>
        <v>0</v>
      </c>
      <c r="AH102" s="374">
        <f ca="1">-LCF(SUM(AH96:AH97),AH$5,Inputs!AG$57,Partner_Deffered_VC_Rate,IF(Loss_Carry_Forward="Yes",1,0))</f>
        <v>0</v>
      </c>
      <c r="AI102" s="374">
        <f ca="1">-LCF(SUM(AI96:AI97),AI$5,Inputs!AH$57,Partner_Deffered_VC_Rate,IF(Loss_Carry_Forward="Yes",1,0))</f>
        <v>0</v>
      </c>
      <c r="AJ102" s="374">
        <f ca="1">-LCF(SUM(AJ96:AJ97),AJ$5,Inputs!AI$57,Partner_Deffered_VC_Rate,IF(Loss_Carry_Forward="Yes",1,0))</f>
        <v>0</v>
      </c>
      <c r="AK102" s="374">
        <f ca="1">-LCF(SUM(AK96:AK97),AK$5,Inputs!AJ$57,Partner_Deffered_VC_Rate,IF(Loss_Carry_Forward="Yes",1,0))</f>
        <v>0</v>
      </c>
      <c r="AL102" s="374">
        <f ca="1">-LCF(SUM(AL96:AL97),AL$5,Inputs!AK$57,Partner_Deffered_VC_Rate,IF(Loss_Carry_Forward="Yes",1,0))</f>
        <v>0</v>
      </c>
      <c r="AM102" s="374">
        <f ca="1">-LCF(SUM(AM96:AM97),AM$5,Inputs!AL$57,Partner_Deffered_VC_Rate,IF(Loss_Carry_Forward="Yes",1,0))</f>
        <v>0</v>
      </c>
      <c r="AN102" s="374">
        <f ca="1">-LCF(SUM(AN96:AN97),AN$5,Inputs!AM$57,Partner_Deffered_VC_Rate,IF(Loss_Carry_Forward="Yes",1,0))</f>
        <v>0</v>
      </c>
      <c r="AO102" s="374">
        <f ca="1">-LCF(SUM(AO96:AO97),AO$5,Inputs!AN$57,Partner_Deffered_VC_Rate,IF(Loss_Carry_Forward="Yes",1,0))</f>
        <v>0</v>
      </c>
      <c r="AP102" s="374">
        <f ca="1">-LCF(SUM(AP96:AP97),AP$5,Inputs!AO$57,Partner_Deffered_VC_Rate,IF(Loss_Carry_Forward="Yes",1,0))</f>
        <v>0</v>
      </c>
      <c r="AQ102" s="374">
        <f ca="1">-LCF(SUM(AQ96:AQ97),AQ$5,Inputs!AP$57,Partner_Deffered_VC_Rate,IF(Loss_Carry_Forward="Yes",1,0))</f>
        <v>0</v>
      </c>
      <c r="AR102" s="374">
        <f ca="1">-LCF(SUM(AR96:AR97),AR$5,Inputs!AQ$57,Partner_Deffered_VC_Rate,IF(Loss_Carry_Forward="Yes",1,0))</f>
        <v>0</v>
      </c>
      <c r="AS102" s="374">
        <f ca="1">-LCF(SUM(AS96:AS97),AS$5,Inputs!AR$57,Partner_Deffered_VC_Rate,IF(Loss_Carry_Forward="Yes",1,0))</f>
        <v>0</v>
      </c>
      <c r="AT102" s="374">
        <f ca="1">-LCF(SUM(AT96:AT97),AT$5,Inputs!AS$57,Partner_Deffered_VC_Rate,IF(Loss_Carry_Forward="Yes",1,0))</f>
        <v>0</v>
      </c>
      <c r="AU102" s="374">
        <f ca="1">-LCF(SUM(AU96:AU97),AU$5,Inputs!AT$57,Partner_Deffered_VC_Rate,IF(Loss_Carry_Forward="Yes",1,0))</f>
        <v>0</v>
      </c>
      <c r="AV102" s="374">
        <f ca="1">-LCF(SUM(AV96:AV97),AV$5,Inputs!AU$57,Partner_Deffered_VC_Rate,IF(Loss_Carry_Forward="Yes",1,0))</f>
        <v>0</v>
      </c>
      <c r="AW102" s="374">
        <f ca="1">-LCF(SUM(AW96:AW97),AW$5,Inputs!AV$57,Partner_Deffered_VC_Rate,IF(Loss_Carry_Forward="Yes",1,0))</f>
        <v>0</v>
      </c>
      <c r="AX102" s="374">
        <f ca="1">-LCF(SUM(AX96:AX97),AX$5,Inputs!AW$57,Partner_Deffered_VC_Rate,IF(Loss_Carry_Forward="Yes",1,0))</f>
        <v>0</v>
      </c>
      <c r="AY102" s="374">
        <f ca="1">-LCF(SUM(AY96:AY97),AY$5,Inputs!AX$57,Partner_Deffered_VC_Rate,IF(Loss_Carry_Forward="Yes",1,0))</f>
        <v>0</v>
      </c>
      <c r="AZ102" s="374">
        <f ca="1">-LCF(SUM(AZ96:AZ97),AZ$5,Inputs!AY$57,Partner_Deffered_VC_Rate,IF(Loss_Carry_Forward="Yes",1,0))</f>
        <v>0</v>
      </c>
      <c r="BA102" s="374">
        <f ca="1">-LCF(SUM(BA96:BA97),BA$5,Inputs!AZ$57,Partner_Deffered_VC_Rate,IF(Loss_Carry_Forward="Yes",1,0))</f>
        <v>0</v>
      </c>
    </row>
    <row r="103" spans="1:53" s="380" customFormat="1" ht="18.75">
      <c r="A103" s="1003" t="s">
        <v>523</v>
      </c>
      <c r="B103" s="1004"/>
      <c r="C103" s="378"/>
      <c r="D103" s="477">
        <f ca="1">SQRT(SUM(D85:D94)^2+SUM(D96:D102)^ 2)</f>
        <v>0</v>
      </c>
      <c r="E103" s="477">
        <f t="shared" ref="E103:BA103" ca="1" si="55">SQRT(SUM(E85:E94)^2+SUM(E96:E102)^ 2)</f>
        <v>0</v>
      </c>
      <c r="F103" s="477">
        <f t="shared" ca="1" si="55"/>
        <v>0</v>
      </c>
      <c r="G103" s="477">
        <f t="shared" ca="1" si="55"/>
        <v>0</v>
      </c>
      <c r="H103" s="477">
        <f t="shared" ca="1" si="55"/>
        <v>0</v>
      </c>
      <c r="I103" s="477">
        <f t="shared" ca="1" si="55"/>
        <v>0</v>
      </c>
      <c r="J103" s="477">
        <f t="shared" ca="1" si="55"/>
        <v>0</v>
      </c>
      <c r="K103" s="477">
        <f t="shared" ca="1" si="55"/>
        <v>0</v>
      </c>
      <c r="L103" s="477">
        <f t="shared" ca="1" si="55"/>
        <v>0</v>
      </c>
      <c r="M103" s="477">
        <f t="shared" ca="1" si="55"/>
        <v>0</v>
      </c>
      <c r="N103" s="477">
        <f t="shared" ca="1" si="55"/>
        <v>0</v>
      </c>
      <c r="O103" s="477">
        <f t="shared" ca="1" si="55"/>
        <v>0</v>
      </c>
      <c r="P103" s="477">
        <f t="shared" ca="1" si="55"/>
        <v>0</v>
      </c>
      <c r="Q103" s="477">
        <f t="shared" ca="1" si="55"/>
        <v>0</v>
      </c>
      <c r="R103" s="477">
        <f t="shared" ca="1" si="55"/>
        <v>0</v>
      </c>
      <c r="S103" s="477">
        <f t="shared" ca="1" si="55"/>
        <v>0</v>
      </c>
      <c r="T103" s="477">
        <f t="shared" ca="1" si="55"/>
        <v>0</v>
      </c>
      <c r="U103" s="477">
        <f t="shared" ca="1" si="55"/>
        <v>0</v>
      </c>
      <c r="V103" s="477">
        <f t="shared" ca="1" si="55"/>
        <v>0</v>
      </c>
      <c r="W103" s="477">
        <f t="shared" ca="1" si="55"/>
        <v>0</v>
      </c>
      <c r="X103" s="477">
        <f t="shared" ca="1" si="55"/>
        <v>0</v>
      </c>
      <c r="Y103" s="477">
        <f t="shared" ca="1" si="55"/>
        <v>0</v>
      </c>
      <c r="Z103" s="477">
        <f t="shared" ca="1" si="55"/>
        <v>0</v>
      </c>
      <c r="AA103" s="477">
        <f t="shared" ca="1" si="55"/>
        <v>0</v>
      </c>
      <c r="AB103" s="477">
        <f t="shared" ca="1" si="55"/>
        <v>0</v>
      </c>
      <c r="AC103" s="477">
        <f t="shared" ca="1" si="55"/>
        <v>0</v>
      </c>
      <c r="AD103" s="477">
        <f t="shared" ca="1" si="55"/>
        <v>0</v>
      </c>
      <c r="AE103" s="477">
        <f t="shared" ca="1" si="55"/>
        <v>0</v>
      </c>
      <c r="AF103" s="477">
        <f t="shared" ca="1" si="55"/>
        <v>0</v>
      </c>
      <c r="AG103" s="477">
        <f t="shared" ca="1" si="55"/>
        <v>0</v>
      </c>
      <c r="AH103" s="477">
        <f t="shared" ca="1" si="55"/>
        <v>0</v>
      </c>
      <c r="AI103" s="477">
        <f t="shared" ca="1" si="55"/>
        <v>0</v>
      </c>
      <c r="AJ103" s="477">
        <f t="shared" ca="1" si="55"/>
        <v>0</v>
      </c>
      <c r="AK103" s="477">
        <f t="shared" ca="1" si="55"/>
        <v>0</v>
      </c>
      <c r="AL103" s="477">
        <f t="shared" ca="1" si="55"/>
        <v>0</v>
      </c>
      <c r="AM103" s="477">
        <f t="shared" ca="1" si="55"/>
        <v>0</v>
      </c>
      <c r="AN103" s="477">
        <f t="shared" ca="1" si="55"/>
        <v>0</v>
      </c>
      <c r="AO103" s="477">
        <f t="shared" ca="1" si="55"/>
        <v>0</v>
      </c>
      <c r="AP103" s="477">
        <f t="shared" ca="1" si="55"/>
        <v>0</v>
      </c>
      <c r="AQ103" s="477">
        <f t="shared" ca="1" si="55"/>
        <v>0</v>
      </c>
      <c r="AR103" s="477">
        <f t="shared" ca="1" si="55"/>
        <v>0</v>
      </c>
      <c r="AS103" s="477">
        <f t="shared" ca="1" si="55"/>
        <v>0</v>
      </c>
      <c r="AT103" s="477">
        <f t="shared" ca="1" si="55"/>
        <v>0</v>
      </c>
      <c r="AU103" s="477">
        <f t="shared" ca="1" si="55"/>
        <v>0</v>
      </c>
      <c r="AV103" s="477">
        <f t="shared" ca="1" si="55"/>
        <v>0</v>
      </c>
      <c r="AW103" s="477">
        <f t="shared" ca="1" si="55"/>
        <v>0</v>
      </c>
      <c r="AX103" s="477">
        <f t="shared" ca="1" si="55"/>
        <v>0</v>
      </c>
      <c r="AY103" s="477">
        <f t="shared" ca="1" si="55"/>
        <v>0</v>
      </c>
      <c r="AZ103" s="477">
        <f t="shared" ca="1" si="55"/>
        <v>0</v>
      </c>
      <c r="BA103" s="477">
        <f t="shared" ca="1" si="55"/>
        <v>0</v>
      </c>
    </row>
    <row r="106" spans="1:53">
      <c r="A106" s="443" t="s">
        <v>524</v>
      </c>
      <c r="B106" s="402"/>
      <c r="C106" s="478"/>
      <c r="D106" s="465"/>
    </row>
    <row r="107" spans="1:53">
      <c r="A107" s="458"/>
      <c r="B107" s="368" t="s">
        <v>525</v>
      </c>
      <c r="C107" s="479"/>
      <c r="D107" s="370">
        <f>IF(Inputs!$E$3="Single Premium",Inputs!B30,Outputs!B103)</f>
        <v>0</v>
      </c>
      <c r="E107" s="370">
        <f>IF(Inputs!$E$3="Single Premium",Inputs!C30,Outputs!C103)</f>
        <v>0</v>
      </c>
      <c r="F107" s="370">
        <f>IF(Inputs!$E$3="Single Premium",Inputs!D30,Outputs!D103)</f>
        <v>0</v>
      </c>
      <c r="G107" s="370">
        <f>IF(Inputs!$E$3="Single Premium",Inputs!E30,Outputs!E103)</f>
        <v>0</v>
      </c>
      <c r="H107" s="370">
        <f>IF(Inputs!$E$3="Single Premium",Inputs!F30,Outputs!F103)</f>
        <v>0</v>
      </c>
      <c r="I107" s="370">
        <f>IF(Inputs!$E$3="Single Premium",Inputs!G30,Outputs!G103)</f>
        <v>0</v>
      </c>
      <c r="J107" s="370">
        <f>IF(Inputs!$E$3="Single Premium",Inputs!H30,Outputs!H103)</f>
        <v>0</v>
      </c>
      <c r="K107" s="370">
        <f>IF(Inputs!$E$3="Single Premium",Inputs!I30,Outputs!I103)</f>
        <v>0</v>
      </c>
      <c r="L107" s="370">
        <f>IF(Inputs!$E$3="Single Premium",Inputs!J30,Outputs!J103)</f>
        <v>0</v>
      </c>
      <c r="M107" s="370">
        <f>IF(Inputs!$E$3="Single Premium",Inputs!K30,Outputs!K103)</f>
        <v>0</v>
      </c>
      <c r="N107" s="370">
        <f>IF(Inputs!$E$3="Single Premium",Inputs!L30,Outputs!L103)</f>
        <v>0</v>
      </c>
      <c r="O107" s="370">
        <f>IF(Inputs!$E$3="Single Premium",Inputs!M30,Outputs!M103)</f>
        <v>0</v>
      </c>
      <c r="P107" s="370">
        <f>IF(Inputs!$E$3="Single Premium",Inputs!N30,Outputs!N103)</f>
        <v>0</v>
      </c>
      <c r="Q107" s="370">
        <f>IF(Inputs!$E$3="Single Premium",Inputs!O30,Outputs!O103)</f>
        <v>0</v>
      </c>
      <c r="R107" s="370">
        <f>IF(Inputs!$E$3="Single Premium",Inputs!P30,Outputs!P103)</f>
        <v>0</v>
      </c>
      <c r="S107" s="370">
        <f>IF(Inputs!$E$3="Single Premium",Inputs!Q30,Outputs!Q103)</f>
        <v>0</v>
      </c>
      <c r="T107" s="370">
        <f>IF(Inputs!$E$3="Single Premium",Inputs!R30,Outputs!R103)</f>
        <v>0</v>
      </c>
      <c r="U107" s="370">
        <f>IF(Inputs!$E$3="Single Premium",Inputs!S30,Outputs!S103)</f>
        <v>0</v>
      </c>
      <c r="V107" s="370">
        <f>IF(Inputs!$E$3="Single Premium",Inputs!T30,Outputs!T103)</f>
        <v>0</v>
      </c>
      <c r="W107" s="370">
        <f>IF(Inputs!$E$3="Single Premium",Inputs!U30,Outputs!U103)</f>
        <v>0</v>
      </c>
      <c r="X107" s="370">
        <f>IF(Inputs!$E$3="Single Premium",Inputs!V30,Outputs!V103)</f>
        <v>0</v>
      </c>
      <c r="Y107" s="370">
        <f>IF(Inputs!$E$3="Single Premium",Inputs!W30,Outputs!W103)</f>
        <v>0</v>
      </c>
      <c r="Z107" s="370">
        <f>IF(Inputs!$E$3="Single Premium",Inputs!X30,Outputs!X103)</f>
        <v>0</v>
      </c>
      <c r="AA107" s="370">
        <f>IF(Inputs!$E$3="Single Premium",Inputs!Y30,Outputs!Y103)</f>
        <v>0</v>
      </c>
      <c r="AB107" s="370">
        <f>IF(Inputs!$E$3="Single Premium",Inputs!Z30,Outputs!Z103)</f>
        <v>0</v>
      </c>
      <c r="AC107" s="370">
        <f>IF(Inputs!$E$3="Single Premium",Inputs!AA30,Outputs!AA103)</f>
        <v>0</v>
      </c>
      <c r="AD107" s="370">
        <f>IF(Inputs!$E$3="Single Premium",Inputs!AB30,Outputs!AB103)</f>
        <v>0</v>
      </c>
      <c r="AE107" s="370">
        <f>IF(Inputs!$E$3="Single Premium",Inputs!AC30,Outputs!AC103)</f>
        <v>0</v>
      </c>
      <c r="AF107" s="370">
        <f>IF(Inputs!$E$3="Single Premium",Inputs!AD30,Outputs!AD103)</f>
        <v>0</v>
      </c>
      <c r="AG107" s="370">
        <f>IF(Inputs!$E$3="Single Premium",Inputs!AE30,Outputs!AE103)</f>
        <v>0</v>
      </c>
      <c r="AH107" s="370">
        <f>IF(Inputs!$E$3="Single Premium",Inputs!AF30,Outputs!AF103)</f>
        <v>0</v>
      </c>
      <c r="AI107" s="370">
        <f>IF(Inputs!$E$3="Single Premium",Inputs!AG30,Outputs!AG103)</f>
        <v>0</v>
      </c>
      <c r="AJ107" s="370">
        <f>IF(Inputs!$E$3="Single Premium",Inputs!AH30,Outputs!AH103)</f>
        <v>0</v>
      </c>
      <c r="AK107" s="370">
        <f>IF(Inputs!$E$3="Single Premium",Inputs!AI30,Outputs!AI103)</f>
        <v>0</v>
      </c>
      <c r="AL107" s="370">
        <f>IF(Inputs!$E$3="Single Premium",Inputs!AJ30,Outputs!AJ103)</f>
        <v>0</v>
      </c>
      <c r="AM107" s="370">
        <f>IF(Inputs!$E$3="Single Premium",Inputs!AK30,Outputs!AK103)</f>
        <v>0</v>
      </c>
      <c r="AN107" s="370">
        <f>IF(Inputs!$E$3="Single Premium",Inputs!AL30,Outputs!AL103)</f>
        <v>0</v>
      </c>
      <c r="AO107" s="370">
        <f>IF(Inputs!$E$3="Single Premium",Inputs!AM30,Outputs!AM103)</f>
        <v>0</v>
      </c>
      <c r="AP107" s="370">
        <f>IF(Inputs!$E$3="Single Premium",Inputs!AN30,Outputs!AN103)</f>
        <v>0</v>
      </c>
      <c r="AQ107" s="370">
        <f>IF(Inputs!$E$3="Single Premium",Inputs!AO30,Outputs!AO103)</f>
        <v>0</v>
      </c>
      <c r="AR107" s="370">
        <f>IF(Inputs!$E$3="Single Premium",Inputs!AP30,Outputs!AP103)</f>
        <v>0</v>
      </c>
      <c r="AS107" s="370">
        <f>IF(Inputs!$E$3="Single Premium",Inputs!AQ30,Outputs!AQ103)</f>
        <v>0</v>
      </c>
      <c r="AT107" s="370">
        <f>IF(Inputs!$E$3="Single Premium",Inputs!AR30,Outputs!AR103)</f>
        <v>0</v>
      </c>
      <c r="AU107" s="370">
        <f>IF(Inputs!$E$3="Single Premium",Inputs!AS30,Outputs!AS103)</f>
        <v>0</v>
      </c>
      <c r="AV107" s="370">
        <f>IF(Inputs!$E$3="Single Premium",Inputs!AT30,Outputs!AT103)</f>
        <v>0</v>
      </c>
      <c r="AW107" s="370">
        <f>IF(Inputs!$E$3="Single Premium",Inputs!AU30,Outputs!AU103)</f>
        <v>0</v>
      </c>
      <c r="AX107" s="370">
        <f>IF(Inputs!$E$3="Single Premium",Inputs!AV30,Outputs!AV103)</f>
        <v>0</v>
      </c>
      <c r="AY107" s="370">
        <f>IF(Inputs!$E$3="Single Premium",Inputs!AW30,Outputs!AW103)</f>
        <v>0</v>
      </c>
      <c r="AZ107" s="370">
        <f>IF(Inputs!$E$3="Single Premium",Inputs!AX30,Outputs!AX103)</f>
        <v>0</v>
      </c>
      <c r="BA107" s="370">
        <f>IF(Inputs!$E$3="Single Premium",Inputs!AY30,Outputs!AY103)</f>
        <v>0</v>
      </c>
    </row>
    <row r="108" spans="1:53">
      <c r="A108" s="459"/>
      <c r="B108" s="372" t="s">
        <v>526</v>
      </c>
      <c r="C108" s="460"/>
      <c r="D108" s="374">
        <f>IF(Inputs!C46&gt;Inputs!B46,MAX(E107,D107),D107)</f>
        <v>0</v>
      </c>
      <c r="E108" s="374">
        <f>IF(Inputs!D46&gt;Inputs!C46,MAX(F107,E107),E107)</f>
        <v>0</v>
      </c>
      <c r="F108" s="374">
        <f>IF(Inputs!E46&gt;Inputs!D46,MAX(G107,F107),F107)</f>
        <v>0</v>
      </c>
      <c r="G108" s="374">
        <f>IF(Inputs!F46&gt;Inputs!E46,MAX(H107,G107),G107)</f>
        <v>0</v>
      </c>
      <c r="H108" s="374">
        <f>IF(Inputs!G46&gt;Inputs!F46,MAX(I107,H107),H107)</f>
        <v>0</v>
      </c>
      <c r="I108" s="374">
        <f>IF(Inputs!H46&gt;Inputs!G46,MAX(J107,I107),I107)</f>
        <v>0</v>
      </c>
      <c r="J108" s="374">
        <f>IF(Inputs!I46&gt;Inputs!H46,MAX(K107,J107),J107)</f>
        <v>0</v>
      </c>
      <c r="K108" s="374">
        <f>IF(Inputs!J46&gt;Inputs!I46,MAX(L107,K107),K107)</f>
        <v>0</v>
      </c>
      <c r="L108" s="374">
        <f>IF(Inputs!K46&gt;Inputs!J46,MAX(M107,L107),L107)</f>
        <v>0</v>
      </c>
      <c r="M108" s="374">
        <f>IF(Inputs!L46&gt;Inputs!K46,MAX(N107,M107),M107)</f>
        <v>0</v>
      </c>
      <c r="N108" s="374">
        <f>IF(Inputs!M46&gt;Inputs!L46,MAX(O107,N107),N107)</f>
        <v>0</v>
      </c>
      <c r="O108" s="374">
        <f>IF(Inputs!N46&gt;Inputs!M46,MAX(P107,O107),O107)</f>
        <v>0</v>
      </c>
      <c r="P108" s="374">
        <f>IF(Inputs!O46&gt;Inputs!N46,MAX(Q107,P107),P107)</f>
        <v>0</v>
      </c>
      <c r="Q108" s="374">
        <f>IF(Inputs!P46&gt;Inputs!O46,MAX(R107,Q107),Q107)</f>
        <v>0</v>
      </c>
      <c r="R108" s="374">
        <f>IF(Inputs!Q46&gt;Inputs!P46,MAX(S107,R107),R107)</f>
        <v>0</v>
      </c>
      <c r="S108" s="374">
        <f>IF(Inputs!R46&gt;Inputs!Q46,MAX(T107,S107),S107)</f>
        <v>0</v>
      </c>
      <c r="T108" s="374">
        <f>IF(Inputs!S46&gt;Inputs!R46,MAX(U107,T107),T107)</f>
        <v>0</v>
      </c>
      <c r="U108" s="374">
        <f>IF(Inputs!T46&gt;Inputs!S46,MAX(V107,U107),U107)</f>
        <v>0</v>
      </c>
      <c r="V108" s="374">
        <f>IF(Inputs!U46&gt;Inputs!T46,MAX(W107,V107),V107)</f>
        <v>0</v>
      </c>
      <c r="W108" s="374">
        <f>IF(Inputs!V46&gt;Inputs!U46,MAX(X107,W107),W107)</f>
        <v>0</v>
      </c>
      <c r="X108" s="374">
        <f>IF(Inputs!W46&gt;Inputs!V46,MAX(Y107,X107),X107)</f>
        <v>0</v>
      </c>
      <c r="Y108" s="374">
        <f>IF(Inputs!X46&gt;Inputs!W46,MAX(Z107,Y107),Y107)</f>
        <v>0</v>
      </c>
      <c r="Z108" s="374">
        <f>IF(Inputs!Y46&gt;Inputs!X46,MAX(AA107,Z107),Z107)</f>
        <v>0</v>
      </c>
      <c r="AA108" s="374">
        <f>IF(Inputs!Z46&gt;Inputs!Y46,MAX(AB107,AA107),AA107)</f>
        <v>0</v>
      </c>
      <c r="AB108" s="374">
        <f>IF(Inputs!AA46&gt;Inputs!Z46,MAX(AC107,AB107),AB107)</f>
        <v>0</v>
      </c>
      <c r="AC108" s="374">
        <f>IF(Inputs!AB46&gt;Inputs!AA46,MAX(AD107,AC107),AC107)</f>
        <v>0</v>
      </c>
      <c r="AD108" s="374">
        <f>IF(Inputs!AC46&gt;Inputs!AB46,MAX(AE107,AD107),AD107)</f>
        <v>0</v>
      </c>
      <c r="AE108" s="374">
        <f>IF(Inputs!AD46&gt;Inputs!AC46,MAX(AF107,AE107),AE107)</f>
        <v>0</v>
      </c>
      <c r="AF108" s="374">
        <f>IF(Inputs!AE46&gt;Inputs!AD46,MAX(AG107,AF107),AF107)</f>
        <v>0</v>
      </c>
      <c r="AG108" s="374">
        <f>IF(Inputs!AF46&gt;Inputs!AE46,MAX(AH107,AG107),AG107)</f>
        <v>0</v>
      </c>
      <c r="AH108" s="374">
        <f>IF(Inputs!AG46&gt;Inputs!AF46,MAX(AI107,AH107),AH107)</f>
        <v>0</v>
      </c>
      <c r="AI108" s="374">
        <f>IF(Inputs!AH46&gt;Inputs!AG46,MAX(AJ107,AI107),AI107)</f>
        <v>0</v>
      </c>
      <c r="AJ108" s="374">
        <f>IF(Inputs!AI46&gt;Inputs!AH46,MAX(AK107,AJ107),AJ107)</f>
        <v>0</v>
      </c>
      <c r="AK108" s="374">
        <f>IF(Inputs!AJ46&gt;Inputs!AI46,MAX(AL107,AK107),AK107)</f>
        <v>0</v>
      </c>
      <c r="AL108" s="374">
        <f>IF(Inputs!AK46&gt;Inputs!AJ46,MAX(AM107,AL107),AL107)</f>
        <v>0</v>
      </c>
      <c r="AM108" s="374">
        <f>IF(Inputs!AL46&gt;Inputs!AK46,MAX(AN107,AM107),AM107)</f>
        <v>0</v>
      </c>
      <c r="AN108" s="374">
        <f>IF(Inputs!AM46&gt;Inputs!AL46,MAX(AO107,AN107),AN107)</f>
        <v>0</v>
      </c>
      <c r="AO108" s="374">
        <f>IF(Inputs!AN46&gt;Inputs!AM46,MAX(AP107,AO107),AO107)</f>
        <v>0</v>
      </c>
      <c r="AP108" s="374">
        <f>IF(Inputs!AO46&gt;Inputs!AN46,MAX(AQ107,AP107),AP107)</f>
        <v>0</v>
      </c>
      <c r="AQ108" s="374">
        <f>IF(Inputs!AP46&gt;Inputs!AO46,MAX(AR107,AQ107),AQ107)</f>
        <v>0</v>
      </c>
      <c r="AR108" s="374">
        <f>IF(Inputs!AQ46&gt;Inputs!AP46,MAX(AS107,AR107),AR107)</f>
        <v>0</v>
      </c>
      <c r="AS108" s="374">
        <f>IF(Inputs!AR46&gt;Inputs!AQ46,MAX(AT107,AS107),AS107)</f>
        <v>0</v>
      </c>
      <c r="AT108" s="374">
        <f>IF(Inputs!AS46&gt;Inputs!AR46,MAX(AU107,AT107),AT107)</f>
        <v>0</v>
      </c>
      <c r="AU108" s="374">
        <f>IF(Inputs!AT46&gt;Inputs!AS46,MAX(AV107,AU107),AU107)</f>
        <v>0</v>
      </c>
      <c r="AV108" s="374">
        <f>IF(Inputs!AU46&gt;Inputs!AT46,MAX(AW107,AV107),AV107)</f>
        <v>0</v>
      </c>
      <c r="AW108" s="374">
        <f>IF(Inputs!AV46&gt;Inputs!AU46,MAX(AX107,AW107),AW107)</f>
        <v>0</v>
      </c>
      <c r="AX108" s="374">
        <f>IF(Inputs!AW46&gt;Inputs!AV46,MAX(AY107,AX107),AX107)</f>
        <v>0</v>
      </c>
      <c r="AY108" s="374">
        <f>IF(Inputs!AX46&gt;Inputs!AW46,MAX(AZ107,AY107),AY107)</f>
        <v>0</v>
      </c>
      <c r="AZ108" s="374">
        <f>IF(Inputs!AY46&gt;Inputs!AX46,MAX(BA107,AZ107),AZ107)</f>
        <v>0</v>
      </c>
      <c r="BA108" s="374">
        <f>IF(Inputs!AZ46&gt;Inputs!AY46,MAX(BB107,BA107),BA107)</f>
        <v>0</v>
      </c>
    </row>
    <row r="109" spans="1:53">
      <c r="A109" s="459"/>
      <c r="B109" s="372" t="s">
        <v>527</v>
      </c>
      <c r="C109" s="460"/>
      <c r="D109" s="374">
        <f>D108</f>
        <v>0</v>
      </c>
      <c r="E109" s="374">
        <f t="shared" ref="E109:BA109" si="56">E108</f>
        <v>0</v>
      </c>
      <c r="F109" s="374">
        <f t="shared" si="56"/>
        <v>0</v>
      </c>
      <c r="G109" s="374">
        <f t="shared" si="56"/>
        <v>0</v>
      </c>
      <c r="H109" s="374">
        <f t="shared" si="56"/>
        <v>0</v>
      </c>
      <c r="I109" s="374">
        <f t="shared" si="56"/>
        <v>0</v>
      </c>
      <c r="J109" s="374">
        <f t="shared" si="56"/>
        <v>0</v>
      </c>
      <c r="K109" s="374">
        <f t="shared" si="56"/>
        <v>0</v>
      </c>
      <c r="L109" s="374">
        <f t="shared" si="56"/>
        <v>0</v>
      </c>
      <c r="M109" s="374">
        <f t="shared" si="56"/>
        <v>0</v>
      </c>
      <c r="N109" s="374">
        <f t="shared" si="56"/>
        <v>0</v>
      </c>
      <c r="O109" s="374">
        <f t="shared" si="56"/>
        <v>0</v>
      </c>
      <c r="P109" s="374">
        <f t="shared" si="56"/>
        <v>0</v>
      </c>
      <c r="Q109" s="374">
        <f t="shared" si="56"/>
        <v>0</v>
      </c>
      <c r="R109" s="374">
        <f t="shared" si="56"/>
        <v>0</v>
      </c>
      <c r="S109" s="374">
        <f t="shared" si="56"/>
        <v>0</v>
      </c>
      <c r="T109" s="374">
        <f t="shared" si="56"/>
        <v>0</v>
      </c>
      <c r="U109" s="374">
        <f t="shared" si="56"/>
        <v>0</v>
      </c>
      <c r="V109" s="374">
        <f t="shared" si="56"/>
        <v>0</v>
      </c>
      <c r="W109" s="374">
        <f t="shared" si="56"/>
        <v>0</v>
      </c>
      <c r="X109" s="374">
        <f t="shared" si="56"/>
        <v>0</v>
      </c>
      <c r="Y109" s="374">
        <f t="shared" si="56"/>
        <v>0</v>
      </c>
      <c r="Z109" s="374">
        <f t="shared" si="56"/>
        <v>0</v>
      </c>
      <c r="AA109" s="374">
        <f t="shared" si="56"/>
        <v>0</v>
      </c>
      <c r="AB109" s="374">
        <f t="shared" si="56"/>
        <v>0</v>
      </c>
      <c r="AC109" s="374">
        <f t="shared" si="56"/>
        <v>0</v>
      </c>
      <c r="AD109" s="374">
        <f t="shared" si="56"/>
        <v>0</v>
      </c>
      <c r="AE109" s="374">
        <f t="shared" si="56"/>
        <v>0</v>
      </c>
      <c r="AF109" s="374">
        <f t="shared" si="56"/>
        <v>0</v>
      </c>
      <c r="AG109" s="374">
        <f t="shared" si="56"/>
        <v>0</v>
      </c>
      <c r="AH109" s="374">
        <f t="shared" si="56"/>
        <v>0</v>
      </c>
      <c r="AI109" s="374">
        <f t="shared" si="56"/>
        <v>0</v>
      </c>
      <c r="AJ109" s="374">
        <f t="shared" si="56"/>
        <v>0</v>
      </c>
      <c r="AK109" s="374">
        <f t="shared" si="56"/>
        <v>0</v>
      </c>
      <c r="AL109" s="374">
        <f t="shared" si="56"/>
        <v>0</v>
      </c>
      <c r="AM109" s="374">
        <f t="shared" si="56"/>
        <v>0</v>
      </c>
      <c r="AN109" s="374">
        <f t="shared" si="56"/>
        <v>0</v>
      </c>
      <c r="AO109" s="374">
        <f t="shared" si="56"/>
        <v>0</v>
      </c>
      <c r="AP109" s="374">
        <f t="shared" si="56"/>
        <v>0</v>
      </c>
      <c r="AQ109" s="374">
        <f t="shared" si="56"/>
        <v>0</v>
      </c>
      <c r="AR109" s="374">
        <f t="shared" si="56"/>
        <v>0</v>
      </c>
      <c r="AS109" s="374">
        <f t="shared" si="56"/>
        <v>0</v>
      </c>
      <c r="AT109" s="374">
        <f t="shared" si="56"/>
        <v>0</v>
      </c>
      <c r="AU109" s="374">
        <f t="shared" si="56"/>
        <v>0</v>
      </c>
      <c r="AV109" s="374">
        <f t="shared" si="56"/>
        <v>0</v>
      </c>
      <c r="AW109" s="374">
        <f t="shared" si="56"/>
        <v>0</v>
      </c>
      <c r="AX109" s="374">
        <f t="shared" si="56"/>
        <v>0</v>
      </c>
      <c r="AY109" s="374">
        <f t="shared" si="56"/>
        <v>0</v>
      </c>
      <c r="AZ109" s="374">
        <f t="shared" si="56"/>
        <v>0</v>
      </c>
      <c r="BA109" s="374">
        <f t="shared" si="56"/>
        <v>0</v>
      </c>
    </row>
    <row r="110" spans="1:53">
      <c r="A110" s="459"/>
      <c r="B110" s="372" t="s">
        <v>528</v>
      </c>
      <c r="C110" s="460"/>
      <c r="D110" s="374">
        <f t="shared" ref="D110:BA110" si="57">D107</f>
        <v>0</v>
      </c>
      <c r="E110" s="374">
        <f t="shared" si="57"/>
        <v>0</v>
      </c>
      <c r="F110" s="374">
        <f t="shared" si="57"/>
        <v>0</v>
      </c>
      <c r="G110" s="374">
        <f t="shared" si="57"/>
        <v>0</v>
      </c>
      <c r="H110" s="374">
        <f t="shared" si="57"/>
        <v>0</v>
      </c>
      <c r="I110" s="374">
        <f t="shared" si="57"/>
        <v>0</v>
      </c>
      <c r="J110" s="374">
        <f t="shared" si="57"/>
        <v>0</v>
      </c>
      <c r="K110" s="374">
        <f t="shared" si="57"/>
        <v>0</v>
      </c>
      <c r="L110" s="374">
        <f t="shared" si="57"/>
        <v>0</v>
      </c>
      <c r="M110" s="374">
        <f t="shared" si="57"/>
        <v>0</v>
      </c>
      <c r="N110" s="374">
        <f t="shared" si="57"/>
        <v>0</v>
      </c>
      <c r="O110" s="374">
        <f t="shared" si="57"/>
        <v>0</v>
      </c>
      <c r="P110" s="374">
        <f t="shared" si="57"/>
        <v>0</v>
      </c>
      <c r="Q110" s="374">
        <f t="shared" si="57"/>
        <v>0</v>
      </c>
      <c r="R110" s="374">
        <f t="shared" si="57"/>
        <v>0</v>
      </c>
      <c r="S110" s="374">
        <f t="shared" si="57"/>
        <v>0</v>
      </c>
      <c r="T110" s="374">
        <f t="shared" si="57"/>
        <v>0</v>
      </c>
      <c r="U110" s="374">
        <f t="shared" si="57"/>
        <v>0</v>
      </c>
      <c r="V110" s="374">
        <f t="shared" si="57"/>
        <v>0</v>
      </c>
      <c r="W110" s="374">
        <f t="shared" si="57"/>
        <v>0</v>
      </c>
      <c r="X110" s="374">
        <f t="shared" si="57"/>
        <v>0</v>
      </c>
      <c r="Y110" s="374">
        <f t="shared" si="57"/>
        <v>0</v>
      </c>
      <c r="Z110" s="374">
        <f t="shared" si="57"/>
        <v>0</v>
      </c>
      <c r="AA110" s="374">
        <f t="shared" si="57"/>
        <v>0</v>
      </c>
      <c r="AB110" s="374">
        <f t="shared" si="57"/>
        <v>0</v>
      </c>
      <c r="AC110" s="374">
        <f t="shared" si="57"/>
        <v>0</v>
      </c>
      <c r="AD110" s="374">
        <f t="shared" si="57"/>
        <v>0</v>
      </c>
      <c r="AE110" s="374">
        <f t="shared" si="57"/>
        <v>0</v>
      </c>
      <c r="AF110" s="374">
        <f t="shared" si="57"/>
        <v>0</v>
      </c>
      <c r="AG110" s="374">
        <f t="shared" si="57"/>
        <v>0</v>
      </c>
      <c r="AH110" s="374">
        <f t="shared" si="57"/>
        <v>0</v>
      </c>
      <c r="AI110" s="374">
        <f t="shared" si="57"/>
        <v>0</v>
      </c>
      <c r="AJ110" s="374">
        <f t="shared" si="57"/>
        <v>0</v>
      </c>
      <c r="AK110" s="374">
        <f t="shared" si="57"/>
        <v>0</v>
      </c>
      <c r="AL110" s="374">
        <f t="shared" si="57"/>
        <v>0</v>
      </c>
      <c r="AM110" s="374">
        <f t="shared" si="57"/>
        <v>0</v>
      </c>
      <c r="AN110" s="374">
        <f t="shared" si="57"/>
        <v>0</v>
      </c>
      <c r="AO110" s="374">
        <f t="shared" si="57"/>
        <v>0</v>
      </c>
      <c r="AP110" s="374">
        <f t="shared" si="57"/>
        <v>0</v>
      </c>
      <c r="AQ110" s="374">
        <f t="shared" si="57"/>
        <v>0</v>
      </c>
      <c r="AR110" s="374">
        <f t="shared" si="57"/>
        <v>0</v>
      </c>
      <c r="AS110" s="374">
        <f t="shared" si="57"/>
        <v>0</v>
      </c>
      <c r="AT110" s="374">
        <f t="shared" si="57"/>
        <v>0</v>
      </c>
      <c r="AU110" s="374">
        <f t="shared" si="57"/>
        <v>0</v>
      </c>
      <c r="AV110" s="374">
        <f t="shared" si="57"/>
        <v>0</v>
      </c>
      <c r="AW110" s="374">
        <f t="shared" si="57"/>
        <v>0</v>
      </c>
      <c r="AX110" s="374">
        <f t="shared" si="57"/>
        <v>0</v>
      </c>
      <c r="AY110" s="374">
        <f t="shared" si="57"/>
        <v>0</v>
      </c>
      <c r="AZ110" s="374">
        <f t="shared" si="57"/>
        <v>0</v>
      </c>
      <c r="BA110" s="374">
        <f t="shared" si="57"/>
        <v>0</v>
      </c>
    </row>
    <row r="111" spans="1:53">
      <c r="A111" s="459"/>
      <c r="B111" s="372" t="s">
        <v>529</v>
      </c>
      <c r="C111" s="460"/>
      <c r="D111" s="374">
        <f>D110</f>
        <v>0</v>
      </c>
      <c r="E111" s="374">
        <f t="shared" ref="E111:BA111" si="58">E110</f>
        <v>0</v>
      </c>
      <c r="F111" s="374">
        <f t="shared" si="58"/>
        <v>0</v>
      </c>
      <c r="G111" s="374">
        <f t="shared" si="58"/>
        <v>0</v>
      </c>
      <c r="H111" s="374">
        <f t="shared" si="58"/>
        <v>0</v>
      </c>
      <c r="I111" s="374">
        <f t="shared" si="58"/>
        <v>0</v>
      </c>
      <c r="J111" s="374">
        <f t="shared" si="58"/>
        <v>0</v>
      </c>
      <c r="K111" s="374">
        <f t="shared" si="58"/>
        <v>0</v>
      </c>
      <c r="L111" s="374">
        <f t="shared" si="58"/>
        <v>0</v>
      </c>
      <c r="M111" s="374">
        <f t="shared" si="58"/>
        <v>0</v>
      </c>
      <c r="N111" s="374">
        <f t="shared" si="58"/>
        <v>0</v>
      </c>
      <c r="O111" s="374">
        <f t="shared" si="58"/>
        <v>0</v>
      </c>
      <c r="P111" s="374">
        <f t="shared" si="58"/>
        <v>0</v>
      </c>
      <c r="Q111" s="374">
        <f t="shared" si="58"/>
        <v>0</v>
      </c>
      <c r="R111" s="374">
        <f t="shared" si="58"/>
        <v>0</v>
      </c>
      <c r="S111" s="374">
        <f t="shared" si="58"/>
        <v>0</v>
      </c>
      <c r="T111" s="374">
        <f t="shared" si="58"/>
        <v>0</v>
      </c>
      <c r="U111" s="374">
        <f t="shared" si="58"/>
        <v>0</v>
      </c>
      <c r="V111" s="374">
        <f t="shared" si="58"/>
        <v>0</v>
      </c>
      <c r="W111" s="374">
        <f t="shared" si="58"/>
        <v>0</v>
      </c>
      <c r="X111" s="374">
        <f t="shared" si="58"/>
        <v>0</v>
      </c>
      <c r="Y111" s="374">
        <f t="shared" si="58"/>
        <v>0</v>
      </c>
      <c r="Z111" s="374">
        <f t="shared" si="58"/>
        <v>0</v>
      </c>
      <c r="AA111" s="374">
        <f t="shared" si="58"/>
        <v>0</v>
      </c>
      <c r="AB111" s="374">
        <f t="shared" si="58"/>
        <v>0</v>
      </c>
      <c r="AC111" s="374">
        <f t="shared" si="58"/>
        <v>0</v>
      </c>
      <c r="AD111" s="374">
        <f t="shared" si="58"/>
        <v>0</v>
      </c>
      <c r="AE111" s="374">
        <f t="shared" si="58"/>
        <v>0</v>
      </c>
      <c r="AF111" s="374">
        <f t="shared" si="58"/>
        <v>0</v>
      </c>
      <c r="AG111" s="374">
        <f t="shared" si="58"/>
        <v>0</v>
      </c>
      <c r="AH111" s="374">
        <f t="shared" si="58"/>
        <v>0</v>
      </c>
      <c r="AI111" s="374">
        <f t="shared" si="58"/>
        <v>0</v>
      </c>
      <c r="AJ111" s="374">
        <f t="shared" si="58"/>
        <v>0</v>
      </c>
      <c r="AK111" s="374">
        <f t="shared" si="58"/>
        <v>0</v>
      </c>
      <c r="AL111" s="374">
        <f t="shared" si="58"/>
        <v>0</v>
      </c>
      <c r="AM111" s="374">
        <f t="shared" si="58"/>
        <v>0</v>
      </c>
      <c r="AN111" s="374">
        <f t="shared" si="58"/>
        <v>0</v>
      </c>
      <c r="AO111" s="374">
        <f t="shared" si="58"/>
        <v>0</v>
      </c>
      <c r="AP111" s="374">
        <f t="shared" si="58"/>
        <v>0</v>
      </c>
      <c r="AQ111" s="374">
        <f t="shared" si="58"/>
        <v>0</v>
      </c>
      <c r="AR111" s="374">
        <f t="shared" si="58"/>
        <v>0</v>
      </c>
      <c r="AS111" s="374">
        <f t="shared" si="58"/>
        <v>0</v>
      </c>
      <c r="AT111" s="374">
        <f t="shared" si="58"/>
        <v>0</v>
      </c>
      <c r="AU111" s="374">
        <f t="shared" si="58"/>
        <v>0</v>
      </c>
      <c r="AV111" s="374">
        <f t="shared" si="58"/>
        <v>0</v>
      </c>
      <c r="AW111" s="374">
        <f t="shared" si="58"/>
        <v>0</v>
      </c>
      <c r="AX111" s="374">
        <f t="shared" si="58"/>
        <v>0</v>
      </c>
      <c r="AY111" s="374">
        <f t="shared" si="58"/>
        <v>0</v>
      </c>
      <c r="AZ111" s="374">
        <f t="shared" si="58"/>
        <v>0</v>
      </c>
      <c r="BA111" s="374">
        <f t="shared" si="58"/>
        <v>0</v>
      </c>
    </row>
    <row r="112" spans="1:53">
      <c r="A112" s="459"/>
      <c r="B112" s="372" t="s">
        <v>530</v>
      </c>
      <c r="C112" s="460"/>
      <c r="D112" s="374" t="e">
        <f t="shared" ref="D112:AI112" ca="1" si="59">IF(SUM(D54:D57)&gt;0,SUMPRODUCT(D108:D111,D54:D57)/SUM(D54:D57),0)</f>
        <v>#DIV/0!</v>
      </c>
      <c r="E112" s="374" t="e">
        <f t="shared" ca="1" si="59"/>
        <v>#DIV/0!</v>
      </c>
      <c r="F112" s="374" t="e">
        <f t="shared" ca="1" si="59"/>
        <v>#DIV/0!</v>
      </c>
      <c r="G112" s="374" t="e">
        <f t="shared" ca="1" si="59"/>
        <v>#DIV/0!</v>
      </c>
      <c r="H112" s="374" t="e">
        <f t="shared" ca="1" si="59"/>
        <v>#DIV/0!</v>
      </c>
      <c r="I112" s="374" t="e">
        <f t="shared" ca="1" si="59"/>
        <v>#DIV/0!</v>
      </c>
      <c r="J112" s="374" t="e">
        <f t="shared" ca="1" si="59"/>
        <v>#DIV/0!</v>
      </c>
      <c r="K112" s="374" t="e">
        <f t="shared" ca="1" si="59"/>
        <v>#DIV/0!</v>
      </c>
      <c r="L112" s="374" t="e">
        <f t="shared" ca="1" si="59"/>
        <v>#DIV/0!</v>
      </c>
      <c r="M112" s="374" t="e">
        <f t="shared" ca="1" si="59"/>
        <v>#DIV/0!</v>
      </c>
      <c r="N112" s="374" t="e">
        <f t="shared" ca="1" si="59"/>
        <v>#DIV/0!</v>
      </c>
      <c r="O112" s="374" t="e">
        <f t="shared" ca="1" si="59"/>
        <v>#DIV/0!</v>
      </c>
      <c r="P112" s="374" t="e">
        <f t="shared" ca="1" si="59"/>
        <v>#DIV/0!</v>
      </c>
      <c r="Q112" s="374" t="e">
        <f t="shared" ca="1" si="59"/>
        <v>#DIV/0!</v>
      </c>
      <c r="R112" s="374" t="e">
        <f t="shared" ca="1" si="59"/>
        <v>#DIV/0!</v>
      </c>
      <c r="S112" s="374" t="e">
        <f t="shared" ca="1" si="59"/>
        <v>#DIV/0!</v>
      </c>
      <c r="T112" s="374" t="e">
        <f t="shared" ca="1" si="59"/>
        <v>#DIV/0!</v>
      </c>
      <c r="U112" s="374" t="e">
        <f t="shared" ca="1" si="59"/>
        <v>#DIV/0!</v>
      </c>
      <c r="V112" s="374" t="e">
        <f t="shared" ca="1" si="59"/>
        <v>#DIV/0!</v>
      </c>
      <c r="W112" s="374" t="e">
        <f t="shared" ca="1" si="59"/>
        <v>#DIV/0!</v>
      </c>
      <c r="X112" s="374" t="e">
        <f t="shared" ca="1" si="59"/>
        <v>#DIV/0!</v>
      </c>
      <c r="Y112" s="374" t="e">
        <f t="shared" ca="1" si="59"/>
        <v>#DIV/0!</v>
      </c>
      <c r="Z112" s="374" t="e">
        <f t="shared" ca="1" si="59"/>
        <v>#DIV/0!</v>
      </c>
      <c r="AA112" s="374" t="e">
        <f t="shared" ca="1" si="59"/>
        <v>#DIV/0!</v>
      </c>
      <c r="AB112" s="374" t="e">
        <f t="shared" ca="1" si="59"/>
        <v>#DIV/0!</v>
      </c>
      <c r="AC112" s="374" t="e">
        <f t="shared" ca="1" si="59"/>
        <v>#DIV/0!</v>
      </c>
      <c r="AD112" s="374" t="e">
        <f t="shared" ca="1" si="59"/>
        <v>#DIV/0!</v>
      </c>
      <c r="AE112" s="374" t="e">
        <f t="shared" ca="1" si="59"/>
        <v>#DIV/0!</v>
      </c>
      <c r="AF112" s="374" t="e">
        <f t="shared" ca="1" si="59"/>
        <v>#DIV/0!</v>
      </c>
      <c r="AG112" s="374" t="e">
        <f t="shared" ca="1" si="59"/>
        <v>#DIV/0!</v>
      </c>
      <c r="AH112" s="374" t="e">
        <f t="shared" ca="1" si="59"/>
        <v>#DIV/0!</v>
      </c>
      <c r="AI112" s="374" t="e">
        <f t="shared" ca="1" si="59"/>
        <v>#DIV/0!</v>
      </c>
      <c r="AJ112" s="374" t="e">
        <f t="shared" ref="AJ112:BA112" ca="1" si="60">IF(SUM(AJ54:AJ57)&gt;0,SUMPRODUCT(AJ108:AJ111,AJ54:AJ57)/SUM(AJ54:AJ57),0)</f>
        <v>#DIV/0!</v>
      </c>
      <c r="AK112" s="374" t="e">
        <f t="shared" ca="1" si="60"/>
        <v>#DIV/0!</v>
      </c>
      <c r="AL112" s="374" t="e">
        <f t="shared" ca="1" si="60"/>
        <v>#DIV/0!</v>
      </c>
      <c r="AM112" s="374" t="e">
        <f t="shared" ca="1" si="60"/>
        <v>#DIV/0!</v>
      </c>
      <c r="AN112" s="374" t="e">
        <f t="shared" ca="1" si="60"/>
        <v>#DIV/0!</v>
      </c>
      <c r="AO112" s="374" t="e">
        <f t="shared" ca="1" si="60"/>
        <v>#DIV/0!</v>
      </c>
      <c r="AP112" s="374" t="e">
        <f t="shared" ca="1" si="60"/>
        <v>#DIV/0!</v>
      </c>
      <c r="AQ112" s="374" t="e">
        <f t="shared" ca="1" si="60"/>
        <v>#DIV/0!</v>
      </c>
      <c r="AR112" s="374" t="e">
        <f t="shared" ca="1" si="60"/>
        <v>#DIV/0!</v>
      </c>
      <c r="AS112" s="374" t="e">
        <f t="shared" ca="1" si="60"/>
        <v>#DIV/0!</v>
      </c>
      <c r="AT112" s="374" t="e">
        <f t="shared" ca="1" si="60"/>
        <v>#DIV/0!</v>
      </c>
      <c r="AU112" s="374" t="e">
        <f t="shared" ca="1" si="60"/>
        <v>#DIV/0!</v>
      </c>
      <c r="AV112" s="374" t="e">
        <f t="shared" ca="1" si="60"/>
        <v>#DIV/0!</v>
      </c>
      <c r="AW112" s="374" t="e">
        <f t="shared" ca="1" si="60"/>
        <v>#DIV/0!</v>
      </c>
      <c r="AX112" s="374" t="e">
        <f t="shared" ca="1" si="60"/>
        <v>#DIV/0!</v>
      </c>
      <c r="AY112" s="374" t="e">
        <f t="shared" ca="1" si="60"/>
        <v>#DIV/0!</v>
      </c>
      <c r="AZ112" s="374" t="e">
        <f t="shared" ca="1" si="60"/>
        <v>#DIV/0!</v>
      </c>
      <c r="BA112" s="374" t="e">
        <f t="shared" ca="1" si="60"/>
        <v>#DIV/0!</v>
      </c>
    </row>
    <row r="113" spans="1:53">
      <c r="A113" s="467"/>
      <c r="B113" s="436" t="s">
        <v>8</v>
      </c>
      <c r="C113" s="462"/>
      <c r="D113" s="386">
        <f>IF(Inputs!$E$3="Single Premium",MAX(Inputs!$E$11,Inputs!$E$12),12)</f>
        <v>0</v>
      </c>
      <c r="E113" s="386">
        <f>IF(Inputs!$E$3="Single Premium",MAX(Inputs!$E$11,Inputs!$E$12),12)</f>
        <v>0</v>
      </c>
      <c r="F113" s="386">
        <f>IF(Inputs!$E$3="Single Premium",MAX(Inputs!$E$11,Inputs!$E$12),12)</f>
        <v>0</v>
      </c>
      <c r="G113" s="386">
        <f>IF(Inputs!$E$3="Single Premium",MAX(Inputs!$E$11,Inputs!$E$12),12)</f>
        <v>0</v>
      </c>
      <c r="H113" s="386">
        <f>IF(Inputs!$E$3="Single Premium",MAX(Inputs!$E$11,Inputs!$E$12),12)</f>
        <v>0</v>
      </c>
      <c r="I113" s="386">
        <f>IF(Inputs!$E$3="Single Premium",MAX(Inputs!$E$11,Inputs!$E$12),12)</f>
        <v>0</v>
      </c>
      <c r="J113" s="386">
        <f>IF(Inputs!$E$3="Single Premium",MAX(Inputs!$E$11,Inputs!$E$12),12)</f>
        <v>0</v>
      </c>
      <c r="K113" s="386">
        <f>IF(Inputs!$E$3="Single Premium",MAX(Inputs!$E$11,Inputs!$E$12),12)</f>
        <v>0</v>
      </c>
      <c r="L113" s="386">
        <f>IF(Inputs!$E$3="Single Premium",MAX(Inputs!$E$11,Inputs!$E$12),12)</f>
        <v>0</v>
      </c>
      <c r="M113" s="386">
        <f>IF(Inputs!$E$3="Single Premium",MAX(Inputs!$E$11,Inputs!$E$12),12)</f>
        <v>0</v>
      </c>
      <c r="N113" s="386">
        <f>IF(Inputs!$E$3="Single Premium",MAX(Inputs!$E$11,Inputs!$E$12),12)</f>
        <v>0</v>
      </c>
      <c r="O113" s="386">
        <f>IF(Inputs!$E$3="Single Premium",MAX(Inputs!$E$11,Inputs!$E$12),12)</f>
        <v>0</v>
      </c>
      <c r="P113" s="386">
        <f>IF(Inputs!$E$3="Single Premium",MAX(Inputs!$E$11,Inputs!$E$12),12)</f>
        <v>0</v>
      </c>
      <c r="Q113" s="386">
        <f>IF(Inputs!$E$3="Single Premium",MAX(Inputs!$E$11,Inputs!$E$12),12)</f>
        <v>0</v>
      </c>
      <c r="R113" s="386">
        <f>IF(Inputs!$E$3="Single Premium",MAX(Inputs!$E$11,Inputs!$E$12),12)</f>
        <v>0</v>
      </c>
      <c r="S113" s="386">
        <f>IF(Inputs!$E$3="Single Premium",MAX(Inputs!$E$11,Inputs!$E$12),12)</f>
        <v>0</v>
      </c>
      <c r="T113" s="386">
        <f>IF(Inputs!$E$3="Single Premium",MAX(Inputs!$E$11,Inputs!$E$12),12)</f>
        <v>0</v>
      </c>
      <c r="U113" s="386">
        <f>IF(Inputs!$E$3="Single Premium",MAX(Inputs!$E$11,Inputs!$E$12),12)</f>
        <v>0</v>
      </c>
      <c r="V113" s="386">
        <f>IF(Inputs!$E$3="Single Premium",MAX(Inputs!$E$11,Inputs!$E$12),12)</f>
        <v>0</v>
      </c>
      <c r="W113" s="386">
        <f>IF(Inputs!$E$3="Single Premium",MAX(Inputs!$E$11,Inputs!$E$12),12)</f>
        <v>0</v>
      </c>
      <c r="X113" s="386">
        <f>IF(Inputs!$E$3="Single Premium",MAX(Inputs!$E$11,Inputs!$E$12),12)</f>
        <v>0</v>
      </c>
      <c r="Y113" s="386">
        <f>IF(Inputs!$E$3="Single Premium",MAX(Inputs!$E$11,Inputs!$E$12),12)</f>
        <v>0</v>
      </c>
      <c r="Z113" s="386">
        <f>IF(Inputs!$E$3="Single Premium",MAX(Inputs!$E$11,Inputs!$E$12),12)</f>
        <v>0</v>
      </c>
      <c r="AA113" s="386">
        <f>IF(Inputs!$E$3="Single Premium",MAX(Inputs!$E$11,Inputs!$E$12),12)</f>
        <v>0</v>
      </c>
      <c r="AB113" s="386">
        <f>IF(Inputs!$E$3="Single Premium",MAX(Inputs!$E$11,Inputs!$E$12),12)</f>
        <v>0</v>
      </c>
      <c r="AC113" s="386">
        <f>IF(Inputs!$E$3="Single Premium",MAX(Inputs!$E$11,Inputs!$E$12),12)</f>
        <v>0</v>
      </c>
      <c r="AD113" s="386">
        <f>IF(Inputs!$E$3="Single Premium",MAX(Inputs!$E$11,Inputs!$E$12),12)</f>
        <v>0</v>
      </c>
      <c r="AE113" s="386">
        <f>IF(Inputs!$E$3="Single Premium",MAX(Inputs!$E$11,Inputs!$E$12),12)</f>
        <v>0</v>
      </c>
      <c r="AF113" s="386">
        <f>IF(Inputs!$E$3="Single Premium",MAX(Inputs!$E$11,Inputs!$E$12),12)</f>
        <v>0</v>
      </c>
      <c r="AG113" s="386">
        <f>IF(Inputs!$E$3="Single Premium",MAX(Inputs!$E$11,Inputs!$E$12),12)</f>
        <v>0</v>
      </c>
      <c r="AH113" s="386">
        <f>IF(Inputs!$E$3="Single Premium",MAX(Inputs!$E$11,Inputs!$E$12),12)</f>
        <v>0</v>
      </c>
      <c r="AI113" s="386">
        <f>IF(Inputs!$E$3="Single Premium",MAX(Inputs!$E$11,Inputs!$E$12),12)</f>
        <v>0</v>
      </c>
      <c r="AJ113" s="386">
        <f>IF(Inputs!$E$3="Single Premium",MAX(Inputs!$E$11,Inputs!$E$12),12)</f>
        <v>0</v>
      </c>
      <c r="AK113" s="386">
        <f>IF(Inputs!$E$3="Single Premium",MAX(Inputs!$E$11,Inputs!$E$12),12)</f>
        <v>0</v>
      </c>
      <c r="AL113" s="386">
        <f>IF(Inputs!$E$3="Single Premium",MAX(Inputs!$E$11,Inputs!$E$12),12)</f>
        <v>0</v>
      </c>
      <c r="AM113" s="386">
        <f>IF(Inputs!$E$3="Single Premium",MAX(Inputs!$E$11,Inputs!$E$12),12)</f>
        <v>0</v>
      </c>
      <c r="AN113" s="386">
        <f>IF(Inputs!$E$3="Single Premium",MAX(Inputs!$E$11,Inputs!$E$12),12)</f>
        <v>0</v>
      </c>
      <c r="AO113" s="386">
        <f>IF(Inputs!$E$3="Single Premium",MAX(Inputs!$E$11,Inputs!$E$12),12)</f>
        <v>0</v>
      </c>
      <c r="AP113" s="386">
        <f>IF(Inputs!$E$3="Single Premium",MAX(Inputs!$E$11,Inputs!$E$12),12)</f>
        <v>0</v>
      </c>
      <c r="AQ113" s="386">
        <f>IF(Inputs!$E$3="Single Premium",MAX(Inputs!$E$11,Inputs!$E$12),12)</f>
        <v>0</v>
      </c>
      <c r="AR113" s="386">
        <f>IF(Inputs!$E$3="Single Premium",MAX(Inputs!$E$11,Inputs!$E$12),12)</f>
        <v>0</v>
      </c>
      <c r="AS113" s="386">
        <f>IF(Inputs!$E$3="Single Premium",MAX(Inputs!$E$11,Inputs!$E$12),12)</f>
        <v>0</v>
      </c>
      <c r="AT113" s="386">
        <f>IF(Inputs!$E$3="Single Premium",MAX(Inputs!$E$11,Inputs!$E$12),12)</f>
        <v>0</v>
      </c>
      <c r="AU113" s="386">
        <f>IF(Inputs!$E$3="Single Premium",MAX(Inputs!$E$11,Inputs!$E$12),12)</f>
        <v>0</v>
      </c>
      <c r="AV113" s="386">
        <f>IF(Inputs!$E$3="Single Premium",MAX(Inputs!$E$11,Inputs!$E$12),12)</f>
        <v>0</v>
      </c>
      <c r="AW113" s="386">
        <f>IF(Inputs!$E$3="Single Premium",MAX(Inputs!$E$11,Inputs!$E$12),12)</f>
        <v>0</v>
      </c>
      <c r="AX113" s="386">
        <f>IF(Inputs!$E$3="Single Premium",MAX(Inputs!$E$11,Inputs!$E$12),12)</f>
        <v>0</v>
      </c>
      <c r="AY113" s="386">
        <f>IF(Inputs!$E$3="Single Premium",MAX(Inputs!$E$11,Inputs!$E$12),12)</f>
        <v>0</v>
      </c>
      <c r="AZ113" s="386">
        <f>IF(Inputs!$E$3="Single Premium",MAX(Inputs!$E$11,Inputs!$E$12),12)</f>
        <v>0</v>
      </c>
      <c r="BA113" s="386">
        <f>IF(Inputs!$E$3="Single Premium",MAX(Inputs!$E$11,Inputs!$E$12),12)</f>
        <v>0</v>
      </c>
    </row>
  </sheetData>
  <mergeCells count="7">
    <mergeCell ref="A103:B103"/>
    <mergeCell ref="A6:B6"/>
    <mergeCell ref="A26:B26"/>
    <mergeCell ref="A46:B46"/>
    <mergeCell ref="A51:B51"/>
    <mergeCell ref="A61:B61"/>
    <mergeCell ref="A80:B80"/>
  </mergeCells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5" tint="-0.249977111117893"/>
  </sheetPr>
  <dimension ref="A1:IV67"/>
  <sheetViews>
    <sheetView zoomScale="75" zoomScaleNormal="75" workbookViewId="0">
      <pane xSplit="3" ySplit="3" topLeftCell="D4" activePane="bottomRight" state="frozen"/>
      <selection activeCell="I18" sqref="I18"/>
      <selection pane="topRight" activeCell="I18" sqref="I18"/>
      <selection pane="bottomLeft" activeCell="I18" sqref="I18"/>
      <selection pane="bottomRight" activeCell="D10" sqref="D10"/>
    </sheetView>
  </sheetViews>
  <sheetFormatPr baseColWidth="10" defaultRowHeight="12.75"/>
  <cols>
    <col min="1" max="1" width="7.42578125" style="221" customWidth="1"/>
    <col min="2" max="2" width="37.140625" style="221" bestFit="1" customWidth="1"/>
    <col min="3" max="3" width="12.5703125" style="221" customWidth="1"/>
    <col min="4" max="4" width="32.85546875" style="221" bestFit="1" customWidth="1"/>
    <col min="5" max="18" width="14.7109375" style="221" bestFit="1" customWidth="1"/>
    <col min="19" max="16384" width="11.42578125" style="221"/>
  </cols>
  <sheetData>
    <row r="1" spans="1:256" s="260" customFormat="1">
      <c r="A1" s="480"/>
      <c r="B1" s="480"/>
      <c r="C1" s="480"/>
      <c r="D1" s="480"/>
    </row>
    <row r="2" spans="1:256" s="260" customFormat="1"/>
    <row r="3" spans="1:256" s="452" customFormat="1" ht="14.25" customHeight="1">
      <c r="A3" s="410"/>
      <c r="B3" s="411"/>
      <c r="C3" s="348" t="s">
        <v>9</v>
      </c>
      <c r="D3" s="412">
        <v>1</v>
      </c>
      <c r="E3" s="413">
        <v>2</v>
      </c>
      <c r="F3" s="413">
        <v>3</v>
      </c>
      <c r="G3" s="413">
        <v>4</v>
      </c>
      <c r="H3" s="413">
        <v>5</v>
      </c>
      <c r="I3" s="413">
        <v>6</v>
      </c>
      <c r="J3" s="413">
        <v>7</v>
      </c>
      <c r="K3" s="413">
        <v>8</v>
      </c>
      <c r="L3" s="413">
        <v>9</v>
      </c>
      <c r="M3" s="413">
        <v>10</v>
      </c>
      <c r="N3" s="413">
        <v>11</v>
      </c>
      <c r="O3" s="413">
        <v>12</v>
      </c>
      <c r="P3" s="413">
        <v>13</v>
      </c>
      <c r="Q3" s="413">
        <v>14</v>
      </c>
      <c r="R3" s="413">
        <v>15</v>
      </c>
      <c r="S3" s="413">
        <v>16</v>
      </c>
      <c r="T3" s="413">
        <v>17</v>
      </c>
      <c r="U3" s="413">
        <v>18</v>
      </c>
      <c r="V3" s="413">
        <v>19</v>
      </c>
      <c r="W3" s="413">
        <v>20</v>
      </c>
      <c r="X3" s="413">
        <v>21</v>
      </c>
      <c r="Y3" s="413">
        <v>22</v>
      </c>
      <c r="Z3" s="413">
        <v>23</v>
      </c>
      <c r="AA3" s="413">
        <v>24</v>
      </c>
      <c r="AB3" s="413">
        <v>25</v>
      </c>
      <c r="AC3" s="413">
        <v>26</v>
      </c>
      <c r="AD3" s="413">
        <v>27</v>
      </c>
      <c r="AE3" s="413">
        <v>28</v>
      </c>
      <c r="AF3" s="413">
        <v>29</v>
      </c>
      <c r="AG3" s="413">
        <v>30</v>
      </c>
      <c r="AH3" s="413">
        <v>31</v>
      </c>
      <c r="AI3" s="413">
        <v>32</v>
      </c>
      <c r="AJ3" s="413">
        <v>33</v>
      </c>
      <c r="AK3" s="413">
        <v>34</v>
      </c>
      <c r="AL3" s="413">
        <v>35</v>
      </c>
      <c r="AM3" s="413">
        <v>36</v>
      </c>
      <c r="AN3" s="413">
        <v>37</v>
      </c>
      <c r="AO3" s="413">
        <v>38</v>
      </c>
      <c r="AP3" s="413">
        <v>39</v>
      </c>
      <c r="AQ3" s="413">
        <v>40</v>
      </c>
      <c r="AR3" s="413">
        <v>41</v>
      </c>
      <c r="AS3" s="413">
        <v>42</v>
      </c>
      <c r="AT3" s="413">
        <v>43</v>
      </c>
      <c r="AU3" s="413">
        <v>44</v>
      </c>
      <c r="AV3" s="413">
        <v>45</v>
      </c>
      <c r="AW3" s="413">
        <v>46</v>
      </c>
      <c r="AX3" s="413">
        <v>47</v>
      </c>
      <c r="AY3" s="413">
        <v>48</v>
      </c>
      <c r="AZ3" s="413">
        <v>49</v>
      </c>
      <c r="BA3" s="413">
        <v>50</v>
      </c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  <c r="HU3" s="286"/>
      <c r="HV3" s="286"/>
      <c r="HW3" s="286"/>
      <c r="HX3" s="286"/>
      <c r="HY3" s="286"/>
      <c r="HZ3" s="286"/>
      <c r="IA3" s="286"/>
      <c r="IB3" s="286"/>
      <c r="IC3" s="286"/>
      <c r="ID3" s="286"/>
      <c r="IE3" s="286"/>
      <c r="IF3" s="286"/>
      <c r="IG3" s="286"/>
      <c r="IH3" s="286"/>
      <c r="II3" s="286"/>
      <c r="IJ3" s="286"/>
      <c r="IK3" s="286"/>
      <c r="IL3" s="286"/>
      <c r="IM3" s="286"/>
      <c r="IN3" s="286"/>
      <c r="IO3" s="286"/>
      <c r="IP3" s="286"/>
      <c r="IQ3" s="286"/>
      <c r="IR3" s="286"/>
      <c r="IS3" s="286"/>
      <c r="IT3" s="286"/>
      <c r="IU3" s="286"/>
      <c r="IV3" s="286"/>
    </row>
    <row r="4" spans="1:256">
      <c r="A4" s="351"/>
      <c r="B4" s="286"/>
      <c r="C4" s="286"/>
      <c r="D4" s="286"/>
    </row>
    <row r="5" spans="1:256" s="358" customFormat="1">
      <c r="A5" s="354" t="s">
        <v>531</v>
      </c>
      <c r="D5" s="481">
        <f ca="1">SUMPRODUCT(POWER((1+OFFSET('helper calculation'!D4:$AZ$4,D3-1,0)),-D3:$AZ$3-1+D3),Inputs!C53:$AY$53,OFFSET('helper calculation'!E449:$BA$449,D3-1,0))</f>
        <v>0</v>
      </c>
      <c r="E5" s="357">
        <f ca="1">SUMPRODUCT(POWER((1+OFFSET('helper calculation'!E4:$AZ$4,E3-1,0)),-E3:$AZ$3-1+E3),Inputs!D53:$AY$53,OFFSET('helper calculation'!F449:$BA$449,E3-1,0))</f>
        <v>0</v>
      </c>
      <c r="F5" s="357">
        <f ca="1">SUMPRODUCT(POWER((1+OFFSET('helper calculation'!F4:$AZ$4,F3-1,0)),-F3:$AZ$3-1+F3),Inputs!E53:$AY$53,OFFSET('helper calculation'!G449:$BA$449,F3-1,0))</f>
        <v>0</v>
      </c>
      <c r="G5" s="357">
        <f ca="1">SUMPRODUCT(POWER((1+OFFSET('helper calculation'!G4:$AZ$4,G3-1,0)),-G3:$AZ$3-1+G3),Inputs!F53:$AY$53,OFFSET('helper calculation'!H449:$BA$449,G3-1,0))</f>
        <v>0</v>
      </c>
      <c r="H5" s="357">
        <f ca="1">SUMPRODUCT(POWER((1+OFFSET('helper calculation'!H4:$AZ$4,H3-1,0)),-H3:$AZ$3-1+H3),Inputs!G53:$AY$53,OFFSET('helper calculation'!I449:$BA$449,H3-1,0))</f>
        <v>0</v>
      </c>
      <c r="I5" s="357">
        <f ca="1">SUMPRODUCT(POWER((1+OFFSET('helper calculation'!I4:$AZ$4,I3-1,0)),-I3:$AZ$3-1+I3),Inputs!H53:$AY$53,OFFSET('helper calculation'!J449:$BA$449,I3-1,0))</f>
        <v>0</v>
      </c>
      <c r="J5" s="357">
        <f ca="1">SUMPRODUCT(POWER((1+OFFSET('helper calculation'!J4:$AZ$4,J3-1,0)),-J3:$AZ$3-1+J3),Inputs!I53:$AY$53,OFFSET('helper calculation'!K449:$BA$449,J3-1,0))</f>
        <v>0</v>
      </c>
      <c r="K5" s="357">
        <f ca="1">SUMPRODUCT(POWER((1+OFFSET('helper calculation'!K4:$AZ$4,K3-1,0)),-K3:$AZ$3-1+K3),Inputs!J53:$AY$53,OFFSET('helper calculation'!L449:$BA$449,K3-1,0))</f>
        <v>0</v>
      </c>
      <c r="L5" s="357">
        <f ca="1">SUMPRODUCT(POWER((1+OFFSET('helper calculation'!L4:$AZ$4,L3-1,0)),-L3:$AZ$3-1+L3),Inputs!K53:$AY$53,OFFSET('helper calculation'!M449:$BA$449,L3-1,0))</f>
        <v>0</v>
      </c>
      <c r="M5" s="357">
        <f ca="1">SUMPRODUCT(POWER((1+OFFSET('helper calculation'!M4:$AZ$4,M3-1,0)),-M3:$AZ$3-1+M3),Inputs!L53:$AY$53,OFFSET('helper calculation'!N449:$BA$449,M3-1,0))</f>
        <v>0</v>
      </c>
      <c r="N5" s="357">
        <f ca="1">SUMPRODUCT(POWER((1+OFFSET('helper calculation'!N4:$AZ$4,N3-1,0)),-N3:$AZ$3-1+N3),Inputs!M53:$AY$53,OFFSET('helper calculation'!O449:$BA$449,N3-1,0))</f>
        <v>0</v>
      </c>
      <c r="O5" s="357">
        <f ca="1">SUMPRODUCT(POWER((1+OFFSET('helper calculation'!O4:$AZ$4,O3-1,0)),-O3:$AZ$3-1+O3),Inputs!N53:$AY$53,OFFSET('helper calculation'!P449:$BA$449,O3-1,0))</f>
        <v>0</v>
      </c>
      <c r="P5" s="357">
        <f ca="1">SUMPRODUCT(POWER((1+OFFSET('helper calculation'!P4:$AZ$4,P3-1,0)),-P3:$AZ$3-1+P3),Inputs!O53:$AY$53,OFFSET('helper calculation'!Q449:$BA$449,P3-1,0))</f>
        <v>0</v>
      </c>
      <c r="Q5" s="357">
        <f ca="1">SUMPRODUCT(POWER((1+OFFSET('helper calculation'!Q4:$AZ$4,Q3-1,0)),-Q3:$AZ$3-1+Q3),Inputs!P53:$AY$53,OFFSET('helper calculation'!R449:$BA$449,Q3-1,0))</f>
        <v>0</v>
      </c>
      <c r="R5" s="357">
        <f ca="1">SUMPRODUCT(POWER((1+OFFSET('helper calculation'!R4:$AZ$4,R3-1,0)),-R3:$AZ$3-1+R3),Inputs!Q53:$AY$53,OFFSET('helper calculation'!S449:$BA$449,R3-1,0))</f>
        <v>0</v>
      </c>
      <c r="S5" s="357">
        <f ca="1">SUMPRODUCT(POWER((1+OFFSET('helper calculation'!S4:$AZ$4,S3-1,0)),-S3:$AZ$3-1+S3),Inputs!R53:$AY$53,OFFSET('helper calculation'!T449:$BA$449,S3-1,0))</f>
        <v>0</v>
      </c>
      <c r="T5" s="357">
        <f ca="1">SUMPRODUCT(POWER((1+OFFSET('helper calculation'!T4:$AZ$4,T3-1,0)),-T3:$AZ$3-1+T3),Inputs!S53:$AY$53,OFFSET('helper calculation'!U449:$BA$449,T3-1,0))</f>
        <v>0</v>
      </c>
      <c r="U5" s="357">
        <f ca="1">SUMPRODUCT(POWER((1+OFFSET('helper calculation'!U4:$AZ$4,U3-1,0)),-U3:$AZ$3-1+U3),Inputs!T53:$AY$53,OFFSET('helper calculation'!V449:$BA$449,U3-1,0))</f>
        <v>0</v>
      </c>
      <c r="V5" s="357">
        <f ca="1">SUMPRODUCT(POWER((1+OFFSET('helper calculation'!V4:$AZ$4,V3-1,0)),-V3:$AZ$3-1+V3),Inputs!U53:$AY$53,OFFSET('helper calculation'!W449:$BA$449,V3-1,0))</f>
        <v>0</v>
      </c>
      <c r="W5" s="357">
        <f ca="1">SUMPRODUCT(POWER((1+OFFSET('helper calculation'!W4:$AZ$4,W3-1,0)),-W3:$AZ$3-1+W3),Inputs!V53:$AY$53,OFFSET('helper calculation'!X449:$BA$449,W3-1,0))</f>
        <v>0</v>
      </c>
      <c r="X5" s="357">
        <f ca="1">SUMPRODUCT(POWER((1+OFFSET('helper calculation'!X4:$AZ$4,X3-1,0)),-X3:$AZ$3-1+X3),Inputs!W53:$AY$53,OFFSET('helper calculation'!Y449:$BA$449,X3-1,0))</f>
        <v>0</v>
      </c>
      <c r="Y5" s="357">
        <f ca="1">SUMPRODUCT(POWER((1+OFFSET('helper calculation'!Y4:$AZ$4,Y3-1,0)),-Y3:$AZ$3-1+Y3),Inputs!X53:$AY$53,OFFSET('helper calculation'!Z449:$BA$449,Y3-1,0))</f>
        <v>0</v>
      </c>
      <c r="Z5" s="357">
        <f ca="1">SUMPRODUCT(POWER((1+OFFSET('helper calculation'!Z4:$AZ$4,Z3-1,0)),-Z3:$AZ$3-1+Z3),Inputs!Y53:$AY$53,OFFSET('helper calculation'!AA449:$BA$449,Z3-1,0))</f>
        <v>0</v>
      </c>
      <c r="AA5" s="357">
        <f ca="1">SUMPRODUCT(POWER((1+OFFSET('helper calculation'!AA4:$AZ$4,AA3-1,0)),-AA3:$AZ$3-1+AA3),Inputs!Z53:$AY$53,OFFSET('helper calculation'!AB449:$BA$449,AA3-1,0))</f>
        <v>0</v>
      </c>
      <c r="AB5" s="357">
        <f ca="1">SUMPRODUCT(POWER((1+OFFSET('helper calculation'!AB4:$AZ$4,AB3-1,0)),-AB3:$AZ$3-1+AB3),Inputs!AA53:$AY$53,OFFSET('helper calculation'!AC449:$BA$449,AB3-1,0))</f>
        <v>0</v>
      </c>
      <c r="AC5" s="357">
        <f ca="1">SUMPRODUCT(POWER((1+OFFSET('helper calculation'!AC4:$AZ$4,AC3-1,0)),-AC3:$AZ$3-1+AC3),Inputs!AB53:$AY$53,OFFSET('helper calculation'!AD449:$BA$449,AC3-1,0))</f>
        <v>0</v>
      </c>
      <c r="AD5" s="357">
        <f ca="1">SUMPRODUCT(POWER((1+OFFSET('helper calculation'!AD4:$AZ$4,AD3-1,0)),-AD3:$AZ$3-1+AD3),Inputs!AC53:$AY$53,OFFSET('helper calculation'!AE449:$BA$449,AD3-1,0))</f>
        <v>0</v>
      </c>
      <c r="AE5" s="357">
        <f ca="1">SUMPRODUCT(POWER((1+OFFSET('helper calculation'!AE4:$AZ$4,AE3-1,0)),-AE3:$AZ$3-1+AE3),Inputs!AD53:$AY$53,OFFSET('helper calculation'!AF449:$BA$449,AE3-1,0))</f>
        <v>0</v>
      </c>
      <c r="AF5" s="357">
        <f ca="1">SUMPRODUCT(POWER((1+OFFSET('helper calculation'!AF4:$AZ$4,AF3-1,0)),-AF3:$AZ$3-1+AF3),Inputs!AE53:$AY$53,OFFSET('helper calculation'!AG449:$BA$449,AF3-1,0))</f>
        <v>0</v>
      </c>
      <c r="AG5" s="357">
        <f ca="1">SUMPRODUCT(POWER((1+OFFSET('helper calculation'!AG4:$AZ$4,AG3-1,0)),-AG3:$AZ$3-1+AG3),Inputs!AF53:$AY$53,OFFSET('helper calculation'!AH449:$BA$449,AG3-1,0))</f>
        <v>0</v>
      </c>
      <c r="AH5" s="357">
        <f ca="1">SUMPRODUCT(POWER((1+OFFSET('helper calculation'!AH4:$AZ$4,AH3-1,0)),-AH3:$AZ$3-1+AH3),Inputs!AG53:$AY$53,OFFSET('helper calculation'!AI449:$BA$449,AH3-1,0))</f>
        <v>0</v>
      </c>
      <c r="AI5" s="357">
        <f ca="1">SUMPRODUCT(POWER((1+OFFSET('helper calculation'!AI4:$AZ$4,AI3-1,0)),-AI3:$AZ$3-1+AI3),Inputs!AH53:$AY$53,OFFSET('helper calculation'!AJ449:$BA$449,AI3-1,0))</f>
        <v>0</v>
      </c>
      <c r="AJ5" s="357">
        <f ca="1">SUMPRODUCT(POWER((1+OFFSET('helper calculation'!AJ4:$AZ$4,AJ3-1,0)),-AJ3:$AZ$3-1+AJ3),Inputs!AI53:$AY$53,OFFSET('helper calculation'!AK449:$BA$449,AJ3-1,0))</f>
        <v>0</v>
      </c>
      <c r="AK5" s="357">
        <f ca="1">SUMPRODUCT(POWER((1+OFFSET('helper calculation'!AK4:$AZ$4,AK3-1,0)),-AK3:$AZ$3-1+AK3),Inputs!AJ53:$AY$53,OFFSET('helper calculation'!AL449:$BA$449,AK3-1,0))</f>
        <v>0</v>
      </c>
      <c r="AL5" s="357">
        <f ca="1">SUMPRODUCT(POWER((1+OFFSET('helper calculation'!AL4:$AZ$4,AL3-1,0)),-AL3:$AZ$3-1+AL3),Inputs!AK53:$AY$53,OFFSET('helper calculation'!AM449:$BA$449,AL3-1,0))</f>
        <v>0</v>
      </c>
      <c r="AM5" s="357">
        <f ca="1">SUMPRODUCT(POWER((1+OFFSET('helper calculation'!AM4:$AZ$4,AM3-1,0)),-AM3:$AZ$3-1+AM3),Inputs!AL53:$AY$53,OFFSET('helper calculation'!AN449:$BA$449,AM3-1,0))</f>
        <v>0</v>
      </c>
      <c r="AN5" s="357">
        <f ca="1">SUMPRODUCT(POWER((1+OFFSET('helper calculation'!AN4:$AZ$4,AN3-1,0)),-AN3:$AZ$3-1+AN3),Inputs!AM53:$AY$53,OFFSET('helper calculation'!AO449:$BA$449,AN3-1,0))</f>
        <v>0</v>
      </c>
      <c r="AO5" s="357">
        <f ca="1">SUMPRODUCT(POWER((1+OFFSET('helper calculation'!AO4:$AZ$4,AO3-1,0)),-AO3:$AZ$3-1+AO3),Inputs!AN53:$AY$53,OFFSET('helper calculation'!AP449:$BA$449,AO3-1,0))</f>
        <v>0</v>
      </c>
      <c r="AP5" s="357">
        <f ca="1">SUMPRODUCT(POWER((1+OFFSET('helper calculation'!AP4:$AZ$4,AP3-1,0)),-AP3:$AZ$3-1+AP3),Inputs!AO53:$AY$53,OFFSET('helper calculation'!AQ449:$BA$449,AP3-1,0))</f>
        <v>0</v>
      </c>
      <c r="AQ5" s="357">
        <f ca="1">SUMPRODUCT(POWER((1+OFFSET('helper calculation'!AQ4:$AZ$4,AQ3-1,0)),-AQ3:$AZ$3-1+AQ3),Inputs!AP53:$AY$53,OFFSET('helper calculation'!AR449:$BA$449,AQ3-1,0))</f>
        <v>0</v>
      </c>
      <c r="AR5" s="357">
        <f ca="1">SUMPRODUCT(POWER((1+OFFSET('helper calculation'!AR4:$AZ$4,AR3-1,0)),-AR3:$AZ$3-1+AR3),Inputs!AQ53:$AY$53,OFFSET('helper calculation'!AS449:$BA$449,AR3-1,0))</f>
        <v>0</v>
      </c>
      <c r="AS5" s="357">
        <f ca="1">SUMPRODUCT(POWER((1+OFFSET('helper calculation'!AS4:$AZ$4,AS3-1,0)),-AS3:$AZ$3-1+AS3),Inputs!AR53:$AY$53,OFFSET('helper calculation'!AT449:$BA$449,AS3-1,0))</f>
        <v>0</v>
      </c>
      <c r="AT5" s="357">
        <f ca="1">SUMPRODUCT(POWER((1+OFFSET('helper calculation'!AT4:$AZ$4,AT3-1,0)),-AT3:$AZ$3-1+AT3),Inputs!AS53:$AY$53,OFFSET('helper calculation'!AU449:$BA$449,AT3-1,0))</f>
        <v>0</v>
      </c>
      <c r="AU5" s="357">
        <f ca="1">SUMPRODUCT(POWER((1+OFFSET('helper calculation'!AU4:$AZ$4,AU3-1,0)),-AU3:$AZ$3-1+AU3),Inputs!AT53:$AY$53,OFFSET('helper calculation'!AV449:$BA$449,AU3-1,0))</f>
        <v>0</v>
      </c>
      <c r="AV5" s="357">
        <f ca="1">SUMPRODUCT(POWER((1+OFFSET('helper calculation'!AV4:$AZ$4,AV3-1,0)),-AV3:$AZ$3-1+AV3),Inputs!AU53:$AY$53,OFFSET('helper calculation'!AW449:$BA$449,AV3-1,0))</f>
        <v>0</v>
      </c>
      <c r="AW5" s="357">
        <f ca="1">SUMPRODUCT(POWER((1+OFFSET('helper calculation'!AW4:$AZ$4,AW3-1,0)),-AW3:$AZ$3-1+AW3),Inputs!AV53:$AY$53,OFFSET('helper calculation'!AX449:$BA$449,AW3-1,0))</f>
        <v>0</v>
      </c>
      <c r="AX5" s="357">
        <f ca="1">SUMPRODUCT(POWER((1+OFFSET('helper calculation'!AX4:$AZ$4,AX3-1,0)),-AX3:$AZ$3-1+AX3),Inputs!AW53:$AY$53,OFFSET('helper calculation'!AY449:$BA$449,AX3-1,0))</f>
        <v>0</v>
      </c>
      <c r="AY5" s="357">
        <f ca="1">SUMPRODUCT(POWER((1+OFFSET('helper calculation'!AY4:$AZ$4,AY3-1,0)),-AY3:$AZ$3-1+AY3),Inputs!AX53:$AY$53,OFFSET('helper calculation'!AZ449:$BA$449,AY3-1,0))</f>
        <v>0</v>
      </c>
      <c r="AZ5" s="357">
        <f ca="1">SUMPRODUCT(POWER((1+OFFSET('helper calculation'!AZ4:$AZ$4,AZ3-1,0)),-AZ3:$AZ$3-1+AZ3),Inputs!AY53:$AY$53,OFFSET('helper calculation'!BA449:$BA$449,AZ3-1,0))</f>
        <v>0</v>
      </c>
      <c r="BA5" s="357">
        <f ca="1">SUMPRODUCT(POWER((1+OFFSET('helper calculation'!$AZ4:BA$4,BA3-1,0)),-$AZ3:BA$3-1+BA3),Inputs!$AY53:AZ$53,OFFSET('helper calculation'!$BA449:BB$449,BA3-1,0))</f>
        <v>0</v>
      </c>
      <c r="BB5" s="357">
        <f ca="1">SUMPRODUCT(POWER((1+OFFSET('helper calculation'!$AZ4:BB$4,BB3-1,0)),-$AZ3:BB$3-1+BB3),Inputs!$AY53:BA$53,OFFSET('helper calculation'!$BA449:BC$449,BB3-1,0))</f>
        <v>0</v>
      </c>
    </row>
    <row r="6" spans="1:256">
      <c r="A6" s="1006" t="s">
        <v>605</v>
      </c>
      <c r="B6" s="1006"/>
      <c r="C6" s="286"/>
      <c r="D6" s="286"/>
    </row>
    <row r="7" spans="1:256" s="286" customFormat="1" ht="13.5" customHeight="1">
      <c r="A7" s="354" t="s">
        <v>532</v>
      </c>
      <c r="B7" s="424"/>
      <c r="D7" s="482">
        <f>IF(Inputs!B$34*(1-Inputs!$E$15-Inputs!$E$17)-Inputs!C$40+Inputs!B$40&gt;0,(Inputs!B$39*(1-Inputs!$E$15-Inputs!$E$17)-Inputs!C$45+Inputs!B$45)/(Inputs!B$34*(1-Inputs!$E$15-Inputs!$E$17)-Inputs!C$40+Inputs!B$40),0)*IF('helper calculation'!D$391=0,0,Inputs!$K$8/'helper calculation'!D$391)</f>
        <v>0</v>
      </c>
      <c r="E7" s="482">
        <f>IF(Inputs!C$34*(1-Inputs!$E$15-Inputs!$E$17)-Inputs!D$40+Inputs!C$40&gt;0,(Inputs!C$39*(1-Inputs!$E$15-Inputs!$E$17)-Inputs!D$45+Inputs!C$45)/(Inputs!C$34*(1-Inputs!$E$15-Inputs!$E$17)-Inputs!D$40+Inputs!C$40),0)*IF('helper calculation'!E$391=0,0,Inputs!$K$8/'helper calculation'!E$391)</f>
        <v>0</v>
      </c>
      <c r="F7" s="482">
        <f>IF(Inputs!D$34*(1-Inputs!$E$15-Inputs!$E$17)-Inputs!E$40+Inputs!D$40&gt;0,(Inputs!D$39*(1-Inputs!$E$15-Inputs!$E$17)-Inputs!E$45+Inputs!D$45)/(Inputs!D$34*(1-Inputs!$E$15-Inputs!$E$17)-Inputs!E$40+Inputs!D$40),0)*IF('helper calculation'!F$391=0,0,Inputs!$K$8/'helper calculation'!F$391)</f>
        <v>0</v>
      </c>
      <c r="G7" s="482">
        <f>IF(Inputs!E$34*(1-Inputs!$E$15-Inputs!$E$17)-Inputs!F$40+Inputs!E$40&gt;0,(Inputs!E$39*(1-Inputs!$E$15-Inputs!$E$17)-Inputs!F$45+Inputs!E$45)/(Inputs!E$34*(1-Inputs!$E$15-Inputs!$E$17)-Inputs!F$40+Inputs!E$40),0)*IF('helper calculation'!G$391=0,0,Inputs!$K$8/'helper calculation'!G$391)</f>
        <v>0</v>
      </c>
      <c r="H7" s="482">
        <f>IF(Inputs!F$34*(1-Inputs!$E$15-Inputs!$E$17)-Inputs!G$40+Inputs!F$40&gt;0,(Inputs!F$39*(1-Inputs!$E$15-Inputs!$E$17)-Inputs!G$45+Inputs!F$45)/(Inputs!F$34*(1-Inputs!$E$15-Inputs!$E$17)-Inputs!G$40+Inputs!F$40),0)*IF('helper calculation'!H$391=0,0,Inputs!$K$8/'helper calculation'!H$391)</f>
        <v>0</v>
      </c>
      <c r="I7" s="482">
        <f>IF(Inputs!G$34*(1-Inputs!$E$15-Inputs!$E$17)-Inputs!H$40+Inputs!G$40&gt;0,(Inputs!G$39*(1-Inputs!$E$15-Inputs!$E$17)-Inputs!H$45+Inputs!G$45)/(Inputs!G$34*(1-Inputs!$E$15-Inputs!$E$17)-Inputs!H$40+Inputs!G$40),0)*IF('helper calculation'!I$391=0,0,Inputs!$K$8/'helper calculation'!I$391)</f>
        <v>0</v>
      </c>
      <c r="J7" s="482">
        <f>IF(Inputs!H$34*(1-Inputs!$E$15-Inputs!$E$17)-Inputs!I$40+Inputs!H$40&gt;0,(Inputs!H$39*(1-Inputs!$E$15-Inputs!$E$17)-Inputs!I$45+Inputs!H$45)/(Inputs!H$34*(1-Inputs!$E$15-Inputs!$E$17)-Inputs!I$40+Inputs!H$40),0)*IF('helper calculation'!J$391=0,0,Inputs!$K$8/'helper calculation'!J$391)</f>
        <v>0</v>
      </c>
      <c r="K7" s="482">
        <f>IF(Inputs!I$34*(1-Inputs!$E$15-Inputs!$E$17)-Inputs!J$40+Inputs!I$40&gt;0,(Inputs!I$39*(1-Inputs!$E$15-Inputs!$E$17)-Inputs!J$45+Inputs!I$45)/(Inputs!I$34*(1-Inputs!$E$15-Inputs!$E$17)-Inputs!J$40+Inputs!I$40),0)*IF('helper calculation'!K$391=0,0,Inputs!$K$8/'helper calculation'!K$391)</f>
        <v>0</v>
      </c>
      <c r="L7" s="482">
        <f>IF(Inputs!J$34*(1-Inputs!$E$15-Inputs!$E$17)-Inputs!K$40+Inputs!J$40&gt;0,(Inputs!J$39*(1-Inputs!$E$15-Inputs!$E$17)-Inputs!K$45+Inputs!J$45)/(Inputs!J$34*(1-Inputs!$E$15-Inputs!$E$17)-Inputs!K$40+Inputs!J$40),0)*IF('helper calculation'!L$391=0,0,Inputs!$K$8/'helper calculation'!L$391)</f>
        <v>0</v>
      </c>
      <c r="M7" s="482">
        <f>IF(Inputs!K$34*(1-Inputs!$E$15-Inputs!$E$17)-Inputs!L$40+Inputs!K$40&gt;0,(Inputs!K$39*(1-Inputs!$E$15-Inputs!$E$17)-Inputs!L$45+Inputs!K$45)/(Inputs!K$34*(1-Inputs!$E$15-Inputs!$E$17)-Inputs!L$40+Inputs!K$40),0)*IF('helper calculation'!M$391=0,0,Inputs!$K$8/'helper calculation'!M$391)</f>
        <v>0</v>
      </c>
      <c r="N7" s="482">
        <f>IF(Inputs!L$34*(1-Inputs!$E$15-Inputs!$E$17)-Inputs!M$40+Inputs!L$40&gt;0,(Inputs!L$39*(1-Inputs!$E$15-Inputs!$E$17)-Inputs!M$45+Inputs!L$45)/(Inputs!L$34*(1-Inputs!$E$15-Inputs!$E$17)-Inputs!M$40+Inputs!L$40),0)*IF('helper calculation'!N$391=0,0,Inputs!$K$8/'helper calculation'!N$391)</f>
        <v>0</v>
      </c>
      <c r="O7" s="482">
        <f>IF(Inputs!M$34*(1-Inputs!$E$15-Inputs!$E$17)-Inputs!N$40+Inputs!M$40&gt;0,(Inputs!M$39*(1-Inputs!$E$15-Inputs!$E$17)-Inputs!N$45+Inputs!M$45)/(Inputs!M$34*(1-Inputs!$E$15-Inputs!$E$17)-Inputs!N$40+Inputs!M$40),0)*IF('helper calculation'!O$391=0,0,Inputs!$K$8/'helper calculation'!O$391)</f>
        <v>0</v>
      </c>
      <c r="P7" s="482">
        <f>IF(Inputs!N$34*(1-Inputs!$E$15-Inputs!$E$17)-Inputs!O$40+Inputs!N$40&gt;0,(Inputs!N$39*(1-Inputs!$E$15-Inputs!$E$17)-Inputs!O$45+Inputs!N$45)/(Inputs!N$34*(1-Inputs!$E$15-Inputs!$E$17)-Inputs!O$40+Inputs!N$40),0)*IF('helper calculation'!P$391=0,0,Inputs!$K$8/'helper calculation'!P$391)</f>
        <v>0</v>
      </c>
      <c r="Q7" s="482">
        <f>IF(Inputs!O$34*(1-Inputs!$E$15-Inputs!$E$17)-Inputs!P$40+Inputs!O$40&gt;0,(Inputs!O$39*(1-Inputs!$E$15-Inputs!$E$17)-Inputs!P$45+Inputs!O$45)/(Inputs!O$34*(1-Inputs!$E$15-Inputs!$E$17)-Inputs!P$40+Inputs!O$40),0)*IF('helper calculation'!Q$391=0,0,Inputs!$K$8/'helper calculation'!Q$391)</f>
        <v>0</v>
      </c>
      <c r="R7" s="482">
        <f>IF(Inputs!P$34*(1-Inputs!$E$15-Inputs!$E$17)-Inputs!Q$40+Inputs!P$40&gt;0,(Inputs!P$39*(1-Inputs!$E$15-Inputs!$E$17)-Inputs!Q$45+Inputs!P$45)/(Inputs!P$34*(1-Inputs!$E$15-Inputs!$E$17)-Inputs!Q$40+Inputs!P$40),0)*IF('helper calculation'!R$391=0,0,Inputs!$K$8/'helper calculation'!R$391)</f>
        <v>0</v>
      </c>
      <c r="S7" s="482">
        <f>IF(Inputs!Q$34*(1-Inputs!$E$15-Inputs!$E$17)-Inputs!R$40+Inputs!Q$40&gt;0,(Inputs!Q$39*(1-Inputs!$E$15-Inputs!$E$17)-Inputs!R$45+Inputs!Q$45)/(Inputs!Q$34*(1-Inputs!$E$15-Inputs!$E$17)-Inputs!R$40+Inputs!Q$40),0)*IF('helper calculation'!S$391=0,0,Inputs!$K$8/'helper calculation'!S$391)</f>
        <v>0</v>
      </c>
      <c r="T7" s="482">
        <f>IF(Inputs!R$34*(1-Inputs!$E$15-Inputs!$E$17)-Inputs!S$40+Inputs!R$40&gt;0,(Inputs!R$39*(1-Inputs!$E$15-Inputs!$E$17)-Inputs!S$45+Inputs!R$45)/(Inputs!R$34*(1-Inputs!$E$15-Inputs!$E$17)-Inputs!S$40+Inputs!R$40),0)*IF('helper calculation'!T$391=0,0,Inputs!$K$8/'helper calculation'!T$391)</f>
        <v>0</v>
      </c>
      <c r="U7" s="482">
        <f>IF(Inputs!S$34*(1-Inputs!$E$15-Inputs!$E$17)-Inputs!T$40+Inputs!S$40&gt;0,(Inputs!S$39*(1-Inputs!$E$15-Inputs!$E$17)-Inputs!T$45+Inputs!S$45)/(Inputs!S$34*(1-Inputs!$E$15-Inputs!$E$17)-Inputs!T$40+Inputs!S$40),0)*IF('helper calculation'!U$391=0,0,Inputs!$K$8/'helper calculation'!U$391)</f>
        <v>0</v>
      </c>
      <c r="V7" s="482">
        <f>IF(Inputs!T$34*(1-Inputs!$E$15-Inputs!$E$17)-Inputs!U$40+Inputs!T$40&gt;0,(Inputs!T$39*(1-Inputs!$E$15-Inputs!$E$17)-Inputs!U$45+Inputs!T$45)/(Inputs!T$34*(1-Inputs!$E$15-Inputs!$E$17)-Inputs!U$40+Inputs!T$40),0)*IF('helper calculation'!V$391=0,0,Inputs!$K$8/'helper calculation'!V$391)</f>
        <v>0</v>
      </c>
      <c r="W7" s="482">
        <f>IF(Inputs!U$34*(1-Inputs!$E$15-Inputs!$E$17)-Inputs!V$40+Inputs!U$40&gt;0,(Inputs!U$39*(1-Inputs!$E$15-Inputs!$E$17)-Inputs!V$45+Inputs!U$45)/(Inputs!U$34*(1-Inputs!$E$15-Inputs!$E$17)-Inputs!V$40+Inputs!U$40),0)*IF('helper calculation'!W$391=0,0,Inputs!$K$8/'helper calculation'!W$391)</f>
        <v>0</v>
      </c>
      <c r="X7" s="482">
        <f>IF(Inputs!V$34*(1-Inputs!$E$15-Inputs!$E$17)-Inputs!W$40+Inputs!V$40&gt;0,(Inputs!V$39*(1-Inputs!$E$15-Inputs!$E$17)-Inputs!W$45+Inputs!V$45)/(Inputs!V$34*(1-Inputs!$E$15-Inputs!$E$17)-Inputs!W$40+Inputs!V$40),0)*IF('helper calculation'!X$391=0,0,Inputs!$K$8/'helper calculation'!X$391)</f>
        <v>0</v>
      </c>
      <c r="Y7" s="482">
        <f>IF(Inputs!W$34*(1-Inputs!$E$15-Inputs!$E$17)-Inputs!X$40+Inputs!W$40&gt;0,(Inputs!W$39*(1-Inputs!$E$15-Inputs!$E$17)-Inputs!X$45+Inputs!W$45)/(Inputs!W$34*(1-Inputs!$E$15-Inputs!$E$17)-Inputs!X$40+Inputs!W$40),0)*IF('helper calculation'!Y$391=0,0,Inputs!$K$8/'helper calculation'!Y$391)</f>
        <v>0</v>
      </c>
      <c r="Z7" s="482">
        <f>IF(Inputs!X$34*(1-Inputs!$E$15-Inputs!$E$17)-Inputs!Y$40+Inputs!X$40&gt;0,(Inputs!X$39*(1-Inputs!$E$15-Inputs!$E$17)-Inputs!Y$45+Inputs!X$45)/(Inputs!X$34*(1-Inputs!$E$15-Inputs!$E$17)-Inputs!Y$40+Inputs!X$40),0)*IF('helper calculation'!Z$391=0,0,Inputs!$K$8/'helper calculation'!Z$391)</f>
        <v>0</v>
      </c>
      <c r="AA7" s="482">
        <f>IF(Inputs!Y$34*(1-Inputs!$E$15-Inputs!$E$17)-Inputs!Z$40+Inputs!Y$40&gt;0,(Inputs!Y$39*(1-Inputs!$E$15-Inputs!$E$17)-Inputs!Z$45+Inputs!Y$45)/(Inputs!Y$34*(1-Inputs!$E$15-Inputs!$E$17)-Inputs!Z$40+Inputs!Y$40),0)*IF('helper calculation'!AA$391=0,0,Inputs!$K$8/'helper calculation'!AA$391)</f>
        <v>0</v>
      </c>
      <c r="AB7" s="482">
        <f>IF(Inputs!Z$34*(1-Inputs!$E$15-Inputs!$E$17)-Inputs!AA$40+Inputs!Z$40&gt;0,(Inputs!Z$39*(1-Inputs!$E$15-Inputs!$E$17)-Inputs!AA$45+Inputs!Z$45)/(Inputs!Z$34*(1-Inputs!$E$15-Inputs!$E$17)-Inputs!AA$40+Inputs!Z$40),0)*IF('helper calculation'!AB$391=0,0,Inputs!$K$8/'helper calculation'!AB$391)</f>
        <v>0</v>
      </c>
      <c r="AC7" s="482">
        <f>IF(Inputs!AA$34*(1-Inputs!$E$15-Inputs!$E$17)-Inputs!AB$40+Inputs!AA$40&gt;0,(Inputs!AA$39*(1-Inputs!$E$15-Inputs!$E$17)-Inputs!AB$45+Inputs!AA$45)/(Inputs!AA$34*(1-Inputs!$E$15-Inputs!$E$17)-Inputs!AB$40+Inputs!AA$40),0)*IF('helper calculation'!AC$391=0,0,Inputs!$K$8/'helper calculation'!AC$391)</f>
        <v>0</v>
      </c>
      <c r="AD7" s="482">
        <f>IF(Inputs!AB$34*(1-Inputs!$E$15-Inputs!$E$17)-Inputs!AC$40+Inputs!AB$40&gt;0,(Inputs!AB$39*(1-Inputs!$E$15-Inputs!$E$17)-Inputs!AC$45+Inputs!AB$45)/(Inputs!AB$34*(1-Inputs!$E$15-Inputs!$E$17)-Inputs!AC$40+Inputs!AB$40),0)*IF('helper calculation'!AD$391=0,0,Inputs!$K$8/'helper calculation'!AD$391)</f>
        <v>0</v>
      </c>
      <c r="AE7" s="482">
        <f>IF(Inputs!AC$34*(1-Inputs!$E$15-Inputs!$E$17)-Inputs!AD$40+Inputs!AC$40&gt;0,(Inputs!AC$39*(1-Inputs!$E$15-Inputs!$E$17)-Inputs!AD$45+Inputs!AC$45)/(Inputs!AC$34*(1-Inputs!$E$15-Inputs!$E$17)-Inputs!AD$40+Inputs!AC$40),0)*IF('helper calculation'!AE$391=0,0,Inputs!$K$8/'helper calculation'!AE$391)</f>
        <v>0</v>
      </c>
      <c r="AF7" s="482">
        <f>IF(Inputs!AD$34*(1-Inputs!$E$15-Inputs!$E$17)-Inputs!AE$40+Inputs!AD$40&gt;0,(Inputs!AD$39*(1-Inputs!$E$15-Inputs!$E$17)-Inputs!AE$45+Inputs!AD$45)/(Inputs!AD$34*(1-Inputs!$E$15-Inputs!$E$17)-Inputs!AE$40+Inputs!AD$40),0)*IF('helper calculation'!AF$391=0,0,Inputs!$K$8/'helper calculation'!AF$391)</f>
        <v>0</v>
      </c>
      <c r="AG7" s="482">
        <f>IF(Inputs!AE$34*(1-Inputs!$E$15-Inputs!$E$17)-Inputs!AF$40+Inputs!AE$40&gt;0,(Inputs!AE$39*(1-Inputs!$E$15-Inputs!$E$17)-Inputs!AF$45+Inputs!AE$45)/(Inputs!AE$34*(1-Inputs!$E$15-Inputs!$E$17)-Inputs!AF$40+Inputs!AE$40),0)*IF('helper calculation'!AG$391=0,0,Inputs!$K$8/'helper calculation'!AG$391)</f>
        <v>0</v>
      </c>
      <c r="AH7" s="482">
        <f>IF(Inputs!AF$34*(1-Inputs!$E$15-Inputs!$E$17)-Inputs!AG$40+Inputs!AF$40&gt;0,(Inputs!AF$39*(1-Inputs!$E$15-Inputs!$E$17)-Inputs!AG$45+Inputs!AF$45)/(Inputs!AF$34*(1-Inputs!$E$15-Inputs!$E$17)-Inputs!AG$40+Inputs!AF$40),0)*IF('helper calculation'!AH$391=0,0,Inputs!$K$8/'helper calculation'!AH$391)</f>
        <v>0</v>
      </c>
      <c r="AI7" s="482">
        <f>IF(Inputs!AG$34*(1-Inputs!$E$15-Inputs!$E$17)-Inputs!AH$40+Inputs!AG$40&gt;0,(Inputs!AG$39*(1-Inputs!$E$15-Inputs!$E$17)-Inputs!AH$45+Inputs!AG$45)/(Inputs!AG$34*(1-Inputs!$E$15-Inputs!$E$17)-Inputs!AH$40+Inputs!AG$40),0)*IF('helper calculation'!AI$391=0,0,Inputs!$K$8/'helper calculation'!AI$391)</f>
        <v>0</v>
      </c>
      <c r="AJ7" s="482">
        <f>IF(Inputs!AH$34*(1-Inputs!$E$15-Inputs!$E$17)-Inputs!AI$40+Inputs!AH$40&gt;0,(Inputs!AH$39*(1-Inputs!$E$15-Inputs!$E$17)-Inputs!AI$45+Inputs!AH$45)/(Inputs!AH$34*(1-Inputs!$E$15-Inputs!$E$17)-Inputs!AI$40+Inputs!AH$40),0)*IF('helper calculation'!AJ$391=0,0,Inputs!$K$8/'helper calculation'!AJ$391)</f>
        <v>0</v>
      </c>
      <c r="AK7" s="482">
        <f>IF(Inputs!AI$34*(1-Inputs!$E$15-Inputs!$E$17)-Inputs!AJ$40+Inputs!AI$40&gt;0,(Inputs!AI$39*(1-Inputs!$E$15-Inputs!$E$17)-Inputs!AJ$45+Inputs!AI$45)/(Inputs!AI$34*(1-Inputs!$E$15-Inputs!$E$17)-Inputs!AJ$40+Inputs!AI$40),0)*IF('helper calculation'!AK$391=0,0,Inputs!$K$8/'helper calculation'!AK$391)</f>
        <v>0</v>
      </c>
      <c r="AL7" s="482">
        <f>IF(Inputs!AJ$34*(1-Inputs!$E$15-Inputs!$E$17)-Inputs!AK$40+Inputs!AJ$40&gt;0,(Inputs!AJ$39*(1-Inputs!$E$15-Inputs!$E$17)-Inputs!AK$45+Inputs!AJ$45)/(Inputs!AJ$34*(1-Inputs!$E$15-Inputs!$E$17)-Inputs!AK$40+Inputs!AJ$40),0)*IF('helper calculation'!AL$391=0,0,Inputs!$K$8/'helper calculation'!AL$391)</f>
        <v>0</v>
      </c>
      <c r="AM7" s="482">
        <f>IF(Inputs!AK$34*(1-Inputs!$E$15-Inputs!$E$17)-Inputs!AL$40+Inputs!AK$40&gt;0,(Inputs!AK$39*(1-Inputs!$E$15-Inputs!$E$17)-Inputs!AL$45+Inputs!AK$45)/(Inputs!AK$34*(1-Inputs!$E$15-Inputs!$E$17)-Inputs!AL$40+Inputs!AK$40),0)*IF('helper calculation'!AM$391=0,0,Inputs!$K$8/'helper calculation'!AM$391)</f>
        <v>0</v>
      </c>
      <c r="AN7" s="482">
        <f>IF(Inputs!AL$34*(1-Inputs!$E$15-Inputs!$E$17)-Inputs!AM$40+Inputs!AL$40&gt;0,(Inputs!AL$39*(1-Inputs!$E$15-Inputs!$E$17)-Inputs!AM$45+Inputs!AL$45)/(Inputs!AL$34*(1-Inputs!$E$15-Inputs!$E$17)-Inputs!AM$40+Inputs!AL$40),0)*IF('helper calculation'!AN$391=0,0,Inputs!$K$8/'helper calculation'!AN$391)</f>
        <v>0</v>
      </c>
      <c r="AO7" s="482">
        <f>IF(Inputs!AM$34*(1-Inputs!$E$15-Inputs!$E$17)-Inputs!AN$40+Inputs!AM$40&gt;0,(Inputs!AM$39*(1-Inputs!$E$15-Inputs!$E$17)-Inputs!AN$45+Inputs!AM$45)/(Inputs!AM$34*(1-Inputs!$E$15-Inputs!$E$17)-Inputs!AN$40+Inputs!AM$40),0)*IF('helper calculation'!AO$391=0,0,Inputs!$K$8/'helper calculation'!AO$391)</f>
        <v>0</v>
      </c>
      <c r="AP7" s="482">
        <f>IF(Inputs!AN$34*(1-Inputs!$E$15-Inputs!$E$17)-Inputs!AO$40+Inputs!AN$40&gt;0,(Inputs!AN$39*(1-Inputs!$E$15-Inputs!$E$17)-Inputs!AO$45+Inputs!AN$45)/(Inputs!AN$34*(1-Inputs!$E$15-Inputs!$E$17)-Inputs!AO$40+Inputs!AN$40),0)*IF('helper calculation'!AP$391=0,0,Inputs!$K$8/'helper calculation'!AP$391)</f>
        <v>0</v>
      </c>
      <c r="AQ7" s="482">
        <f>IF(Inputs!AO$34*(1-Inputs!$E$15-Inputs!$E$17)-Inputs!AP$40+Inputs!AO$40&gt;0,(Inputs!AO$39*(1-Inputs!$E$15-Inputs!$E$17)-Inputs!AP$45+Inputs!AO$45)/(Inputs!AO$34*(1-Inputs!$E$15-Inputs!$E$17)-Inputs!AP$40+Inputs!AO$40),0)*IF('helper calculation'!AQ$391=0,0,Inputs!$K$8/'helper calculation'!AQ$391)</f>
        <v>0</v>
      </c>
      <c r="AR7" s="482">
        <f>IF(Inputs!AP$34*(1-Inputs!$E$15-Inputs!$E$17)-Inputs!AQ$40+Inputs!AP$40&gt;0,(Inputs!AP$39*(1-Inputs!$E$15-Inputs!$E$17)-Inputs!AQ$45+Inputs!AP$45)/(Inputs!AP$34*(1-Inputs!$E$15-Inputs!$E$17)-Inputs!AQ$40+Inputs!AP$40),0)*IF('helper calculation'!AR$391=0,0,Inputs!$K$8/'helper calculation'!AR$391)</f>
        <v>0</v>
      </c>
      <c r="AS7" s="482">
        <f>IF(Inputs!AQ$34*(1-Inputs!$E$15-Inputs!$E$17)-Inputs!AR$40+Inputs!AQ$40&gt;0,(Inputs!AQ$39*(1-Inputs!$E$15-Inputs!$E$17)-Inputs!AR$45+Inputs!AQ$45)/(Inputs!AQ$34*(1-Inputs!$E$15-Inputs!$E$17)-Inputs!AR$40+Inputs!AQ$40),0)*IF('helper calculation'!AS$391=0,0,Inputs!$K$8/'helper calculation'!AS$391)</f>
        <v>0</v>
      </c>
      <c r="AT7" s="482">
        <f>IF(Inputs!AR$34*(1-Inputs!$E$15-Inputs!$E$17)-Inputs!AS$40+Inputs!AR$40&gt;0,(Inputs!AR$39*(1-Inputs!$E$15-Inputs!$E$17)-Inputs!AS$45+Inputs!AR$45)/(Inputs!AR$34*(1-Inputs!$E$15-Inputs!$E$17)-Inputs!AS$40+Inputs!AR$40),0)*IF('helper calculation'!AT$391=0,0,Inputs!$K$8/'helper calculation'!AT$391)</f>
        <v>0</v>
      </c>
      <c r="AU7" s="482">
        <f>IF(Inputs!AS$34*(1-Inputs!$E$15-Inputs!$E$17)-Inputs!AT$40+Inputs!AS$40&gt;0,(Inputs!AS$39*(1-Inputs!$E$15-Inputs!$E$17)-Inputs!AT$45+Inputs!AS$45)/(Inputs!AS$34*(1-Inputs!$E$15-Inputs!$E$17)-Inputs!AT$40+Inputs!AS$40),0)*IF('helper calculation'!AU$391=0,0,Inputs!$K$8/'helper calculation'!AU$391)</f>
        <v>0</v>
      </c>
      <c r="AV7" s="482">
        <f>IF(Inputs!AT$34*(1-Inputs!$E$15-Inputs!$E$17)-Inputs!AU$40+Inputs!AT$40&gt;0,(Inputs!AT$39*(1-Inputs!$E$15-Inputs!$E$17)-Inputs!AU$45+Inputs!AT$45)/(Inputs!AT$34*(1-Inputs!$E$15-Inputs!$E$17)-Inputs!AU$40+Inputs!AT$40),0)*IF('helper calculation'!AV$391=0,0,Inputs!$K$8/'helper calculation'!AV$391)</f>
        <v>0</v>
      </c>
      <c r="AW7" s="482">
        <f>IF(Inputs!AU$34*(1-Inputs!$E$15-Inputs!$E$17)-Inputs!AV$40+Inputs!AU$40&gt;0,(Inputs!AU$39*(1-Inputs!$E$15-Inputs!$E$17)-Inputs!AV$45+Inputs!AU$45)/(Inputs!AU$34*(1-Inputs!$E$15-Inputs!$E$17)-Inputs!AV$40+Inputs!AU$40),0)*IF('helper calculation'!AW$391=0,0,Inputs!$K$8/'helper calculation'!AW$391)</f>
        <v>0</v>
      </c>
      <c r="AX7" s="482">
        <f>IF(Inputs!AV$34*(1-Inputs!$E$15-Inputs!$E$17)-Inputs!AW$40+Inputs!AV$40&gt;0,(Inputs!AV$39*(1-Inputs!$E$15-Inputs!$E$17)-Inputs!AW$45+Inputs!AV$45)/(Inputs!AV$34*(1-Inputs!$E$15-Inputs!$E$17)-Inputs!AW$40+Inputs!AV$40),0)*IF('helper calculation'!AX$391=0,0,Inputs!$K$8/'helper calculation'!AX$391)</f>
        <v>0</v>
      </c>
      <c r="AY7" s="482">
        <f>IF(Inputs!AW$34*(1-Inputs!$E$15-Inputs!$E$17)-Inputs!AX$40+Inputs!AW$40&gt;0,(Inputs!AW$39*(1-Inputs!$E$15-Inputs!$E$17)-Inputs!AX$45+Inputs!AW$45)/(Inputs!AW$34*(1-Inputs!$E$15-Inputs!$E$17)-Inputs!AX$40+Inputs!AW$40),0)*IF('helper calculation'!AY$391=0,0,Inputs!$K$8/'helper calculation'!AY$391)</f>
        <v>0</v>
      </c>
      <c r="AZ7" s="482">
        <f>IF(Inputs!AX$34*(1-Inputs!$E$15-Inputs!$E$17)-Inputs!AY$40+Inputs!AX$40&gt;0,(Inputs!AX$39*(1-Inputs!$E$15-Inputs!$E$17)-Inputs!AY$45+Inputs!AX$45)/(Inputs!AX$34*(1-Inputs!$E$15-Inputs!$E$17)-Inputs!AY$40+Inputs!AX$40),0)*IF('helper calculation'!AZ$391=0,0,Inputs!$K$8/'helper calculation'!AZ$391)</f>
        <v>0</v>
      </c>
      <c r="BA7" s="482">
        <f>IF(Inputs!AY$34*(1-Inputs!$E$15-Inputs!$E$17)-Inputs!AZ$40+Inputs!AY$40&gt;0,(Inputs!AY$39*(1-Inputs!$E$15-Inputs!$E$17)-Inputs!AZ$45+Inputs!AY$45)/(Inputs!AY$34*(1-Inputs!$E$15-Inputs!$E$17)-Inputs!AZ$40+Inputs!AY$40),0)*IF('helper calculation'!BA$391=0,0,Inputs!$K$8/'helper calculation'!BA$391)</f>
        <v>0</v>
      </c>
    </row>
    <row r="8" spans="1:256">
      <c r="C8" s="286"/>
      <c r="D8" s="667"/>
      <c r="E8" s="667"/>
      <c r="F8" s="667"/>
      <c r="G8" s="667"/>
      <c r="H8" s="667"/>
      <c r="I8" s="667"/>
      <c r="J8" s="667"/>
      <c r="K8" s="668"/>
      <c r="L8" s="668"/>
      <c r="M8" s="668"/>
      <c r="N8" s="668"/>
      <c r="O8" s="668"/>
      <c r="P8" s="668"/>
      <c r="Q8" s="668"/>
      <c r="R8" s="668"/>
    </row>
    <row r="9" spans="1:256" s="286" customFormat="1">
      <c r="A9" s="430" t="s">
        <v>533</v>
      </c>
      <c r="B9" s="431"/>
      <c r="D9" s="667"/>
      <c r="E9" s="667"/>
      <c r="F9" s="667"/>
      <c r="G9" s="667"/>
      <c r="H9" s="667"/>
      <c r="I9" s="667"/>
      <c r="J9" s="667"/>
      <c r="K9" s="667"/>
      <c r="L9" s="667"/>
      <c r="M9" s="667"/>
      <c r="N9" s="667"/>
      <c r="O9" s="667"/>
      <c r="P9" s="667"/>
      <c r="Q9" s="667"/>
      <c r="R9" s="667"/>
      <c r="S9" s="667"/>
      <c r="T9" s="667"/>
      <c r="U9" s="667"/>
      <c r="V9" s="667"/>
      <c r="W9" s="667"/>
    </row>
    <row r="10" spans="1:256">
      <c r="A10" s="367"/>
      <c r="B10" s="368" t="s">
        <v>534</v>
      </c>
      <c r="C10" s="483"/>
      <c r="D10" s="370" t="e">
        <f ca="1">(SUM(Inputs!$B$39:$AY$39)/SUM(Inputs!$B$34:$AY$34))*Motor_in_NonLife_Rate*((MAX(Inputs!C$47,Inputs!B$47)+SUMPRODUCT(Inputs!D47:$AY$47,OFFSET('helper calculation'!F$285:$BA$285,D3-1,0),OFFSET('helper calculation'!F$394:$BA$394,D3-1,0))))</f>
        <v>#DIV/0!</v>
      </c>
      <c r="E10" s="370" t="e">
        <f ca="1">(SUM(Inputs!$B$39:$AY$39)/SUM(Inputs!$B$34:$AY$34))*Motor_in_NonLife_Rate*((MAX(Inputs!D$47,Inputs!C$47)+SUMPRODUCT(Inputs!E47:$AY$47,OFFSET('helper calculation'!G$285:$BA$285,E3-1,0),OFFSET('helper calculation'!G$394:$BA$394,E3-1,0))))</f>
        <v>#DIV/0!</v>
      </c>
      <c r="F10" s="370" t="e">
        <f ca="1">(SUM(Inputs!$B$39:$AY$39)/SUM(Inputs!$B$34:$AY$34))*Motor_in_NonLife_Rate*((MAX(Inputs!E$47,Inputs!D$47)+SUMPRODUCT(Inputs!F47:$AY$47,OFFSET('helper calculation'!H$285:$BA$285,F3-1,0),OFFSET('helper calculation'!H$394:$BA$394,F3-1,0))))</f>
        <v>#DIV/0!</v>
      </c>
      <c r="G10" s="370" t="e">
        <f ca="1">(SUM(Inputs!$B$39:$AY$39)/SUM(Inputs!$B$34:$AY$34))*Motor_in_NonLife_Rate*((MAX(Inputs!F$47,Inputs!E$47)+SUMPRODUCT(Inputs!G47:$AY$47,OFFSET('helper calculation'!I$285:$BA$285,G3-1,0),OFFSET('helper calculation'!I$394:$BA$394,G3-1,0))))</f>
        <v>#DIV/0!</v>
      </c>
      <c r="H10" s="370" t="e">
        <f ca="1">(SUM(Inputs!$B$39:$AY$39)/SUM(Inputs!$B$34:$AY$34))*Motor_in_NonLife_Rate*((MAX(Inputs!G$47,Inputs!F$47)+SUMPRODUCT(Inputs!H47:$AY$47,OFFSET('helper calculation'!J$285:$BA$285,H3-1,0),OFFSET('helper calculation'!J$394:$BA$394,H3-1,0))))</f>
        <v>#DIV/0!</v>
      </c>
      <c r="I10" s="370" t="e">
        <f ca="1">(SUM(Inputs!$B$39:$AY$39)/SUM(Inputs!$B$34:$AY$34))*Motor_in_NonLife_Rate*((MAX(Inputs!H$47,Inputs!G$47)+SUMPRODUCT(Inputs!I47:$AY$47,OFFSET('helper calculation'!K$285:$BA$285,I3-1,0),OFFSET('helper calculation'!K$394:$BA$394,I3-1,0))))</f>
        <v>#DIV/0!</v>
      </c>
      <c r="J10" s="370" t="e">
        <f ca="1">(SUM(Inputs!$B$39:$AY$39)/SUM(Inputs!$B$34:$AY$34))*Motor_in_NonLife_Rate*((MAX(Inputs!I$47,Inputs!H$47)+SUMPRODUCT(Inputs!J47:$AY$47,OFFSET('helper calculation'!L$285:$BA$285,J3-1,0),OFFSET('helper calculation'!L$394:$BA$394,J3-1,0))))</f>
        <v>#DIV/0!</v>
      </c>
      <c r="K10" s="370" t="e">
        <f ca="1">(SUM(Inputs!$B$39:$AY$39)/SUM(Inputs!$B$34:$AY$34))*Motor_in_NonLife_Rate*((MAX(Inputs!J$47,Inputs!I$47)+SUMPRODUCT(Inputs!K47:$AY$47,OFFSET('helper calculation'!M$285:$BA$285,K3-1,0),OFFSET('helper calculation'!M$394:$BA$394,K3-1,0))))</f>
        <v>#DIV/0!</v>
      </c>
      <c r="L10" s="370" t="e">
        <f ca="1">(SUM(Inputs!$B$39:$AY$39)/SUM(Inputs!$B$34:$AY$34))*Motor_in_NonLife_Rate*((MAX(Inputs!K$47,Inputs!J$47)+SUMPRODUCT(Inputs!L47:$AY$47,OFFSET('helper calculation'!N$285:$BA$285,L3-1,0),OFFSET('helper calculation'!N$394:$BA$394,L3-1,0))))</f>
        <v>#DIV/0!</v>
      </c>
      <c r="M10" s="370" t="e">
        <f ca="1">(SUM(Inputs!$B$39:$AY$39)/SUM(Inputs!$B$34:$AY$34))*Motor_in_NonLife_Rate*((MAX(Inputs!L$47,Inputs!K$47)+SUMPRODUCT(Inputs!M47:$AY$47,OFFSET('helper calculation'!O$285:$BA$285,M3-1,0),OFFSET('helper calculation'!O$394:$BA$394,M3-1,0))))</f>
        <v>#DIV/0!</v>
      </c>
      <c r="N10" s="370" t="e">
        <f ca="1">(SUM(Inputs!$B$39:$AY$39)/SUM(Inputs!$B$34:$AY$34))*Motor_in_NonLife_Rate*((MAX(Inputs!M$47,Inputs!L$47)+SUMPRODUCT(Inputs!N47:$AY$47,OFFSET('helper calculation'!P$285:$BA$285,N3-1,0),OFFSET('helper calculation'!P$394:$BA$394,N3-1,0))))</f>
        <v>#DIV/0!</v>
      </c>
      <c r="O10" s="370" t="e">
        <f ca="1">(SUM(Inputs!$B$39:$AY$39)/SUM(Inputs!$B$34:$AY$34))*Motor_in_NonLife_Rate*((MAX(Inputs!N$47,Inputs!M$47)+SUMPRODUCT(Inputs!O47:$AY$47,OFFSET('helper calculation'!Q$285:$BA$285,O3-1,0),OFFSET('helper calculation'!Q$394:$BA$394,O3-1,0))))</f>
        <v>#DIV/0!</v>
      </c>
      <c r="P10" s="370" t="e">
        <f ca="1">(SUM(Inputs!$B$39:$AY$39)/SUM(Inputs!$B$34:$AY$34))*Motor_in_NonLife_Rate*((MAX(Inputs!O$47,Inputs!N$47)+SUMPRODUCT(Inputs!P47:$AY$47,OFFSET('helper calculation'!R$285:$BA$285,P3-1,0),OFFSET('helper calculation'!R$394:$BA$394,P3-1,0))))</f>
        <v>#DIV/0!</v>
      </c>
      <c r="Q10" s="370" t="e">
        <f ca="1">(SUM(Inputs!$B$39:$AY$39)/SUM(Inputs!$B$34:$AY$34))*Motor_in_NonLife_Rate*((MAX(Inputs!P$47,Inputs!O$47)+SUMPRODUCT(Inputs!Q47:$AY$47,OFFSET('helper calculation'!S$285:$BA$285,Q3-1,0),OFFSET('helper calculation'!S$394:$BA$394,Q3-1,0))))</f>
        <v>#DIV/0!</v>
      </c>
      <c r="R10" s="370" t="e">
        <f ca="1">(SUM(Inputs!$B$39:$AY$39)/SUM(Inputs!$B$34:$AY$34))*Motor_in_NonLife_Rate*((MAX(Inputs!Q$47,Inputs!P$47)+SUMPRODUCT(Inputs!R47:$AY$47,OFFSET('helper calculation'!T$285:$BA$285,R3-1,0),OFFSET('helper calculation'!T$394:$BA$394,R3-1,0))))</f>
        <v>#DIV/0!</v>
      </c>
      <c r="S10" s="370" t="e">
        <f ca="1">(SUM(Inputs!$B$39:$AY$39)/SUM(Inputs!$B$34:$AY$34))*Motor_in_NonLife_Rate*((MAX(Inputs!R$47,Inputs!Q$47)+SUMPRODUCT(Inputs!S47:$AY$47,OFFSET('helper calculation'!U$285:$BA$285,S3-1,0),OFFSET('helper calculation'!U$394:$BA$394,S3-1,0))))</f>
        <v>#DIV/0!</v>
      </c>
      <c r="T10" s="370" t="e">
        <f ca="1">(SUM(Inputs!$B$39:$AY$39)/SUM(Inputs!$B$34:$AY$34))*Motor_in_NonLife_Rate*((MAX(Inputs!S$47,Inputs!R$47)+SUMPRODUCT(Inputs!T47:$AY$47,OFFSET('helper calculation'!V$285:$BA$285,T3-1,0),OFFSET('helper calculation'!V$394:$BA$394,T3-1,0))))</f>
        <v>#DIV/0!</v>
      </c>
      <c r="U10" s="370" t="e">
        <f ca="1">(SUM(Inputs!$B$39:$AY$39)/SUM(Inputs!$B$34:$AY$34))*Motor_in_NonLife_Rate*((MAX(Inputs!T$47,Inputs!S$47)+SUMPRODUCT(Inputs!U47:$AY$47,OFFSET('helper calculation'!W$285:$BA$285,U3-1,0),OFFSET('helper calculation'!W$394:$BA$394,U3-1,0))))</f>
        <v>#DIV/0!</v>
      </c>
      <c r="V10" s="370" t="e">
        <f ca="1">(SUM(Inputs!$B$39:$AY$39)/SUM(Inputs!$B$34:$AY$34))*Motor_in_NonLife_Rate*((MAX(Inputs!U$47,Inputs!T$47)+SUMPRODUCT(Inputs!V47:$AY$47,OFFSET('helper calculation'!X$285:$BA$285,V3-1,0),OFFSET('helper calculation'!X$394:$BA$394,V3-1,0))))</f>
        <v>#DIV/0!</v>
      </c>
      <c r="W10" s="370" t="e">
        <f ca="1">(SUM(Inputs!$B$39:$AY$39)/SUM(Inputs!$B$34:$AY$34))*Motor_in_NonLife_Rate*((MAX(Inputs!V$47,Inputs!U$47)+SUMPRODUCT(Inputs!W47:$AY$47,OFFSET('helper calculation'!Y$285:$BA$285,W3-1,0),OFFSET('helper calculation'!Y$394:$BA$394,W3-1,0))))</f>
        <v>#DIV/0!</v>
      </c>
      <c r="X10" s="370" t="e">
        <f ca="1">(SUM(Inputs!$B$39:$AY$39)/SUM(Inputs!$B$34:$AY$34))*Motor_in_NonLife_Rate*((MAX(Inputs!W$47,Inputs!V$47)+SUMPRODUCT(Inputs!X47:$AY$47,OFFSET('helper calculation'!Z$285:$BA$285,X3-1,0),OFFSET('helper calculation'!Z$394:$BA$394,X3-1,0))))</f>
        <v>#DIV/0!</v>
      </c>
      <c r="Y10" s="370" t="e">
        <f ca="1">(SUM(Inputs!$B$39:$AY$39)/SUM(Inputs!$B$34:$AY$34))*Motor_in_NonLife_Rate*((MAX(Inputs!X$47,Inputs!W$47)+SUMPRODUCT(Inputs!Y47:$AY$47,OFFSET('helper calculation'!AA$285:$BA$285,Y3-1,0),OFFSET('helper calculation'!AA$394:$BA$394,Y3-1,0))))</f>
        <v>#DIV/0!</v>
      </c>
      <c r="Z10" s="370" t="e">
        <f ca="1">(SUM(Inputs!$B$39:$AY$39)/SUM(Inputs!$B$34:$AY$34))*Motor_in_NonLife_Rate*((MAX(Inputs!Y$47,Inputs!X$47)+SUMPRODUCT(Inputs!Z47:$AY$47,OFFSET('helper calculation'!AB$285:$BA$285,Z3-1,0),OFFSET('helper calculation'!AB$394:$BA$394,Z3-1,0))))</f>
        <v>#DIV/0!</v>
      </c>
      <c r="AA10" s="370" t="e">
        <f ca="1">(SUM(Inputs!$B$39:$AY$39)/SUM(Inputs!$B$34:$AY$34))*Motor_in_NonLife_Rate*((MAX(Inputs!Z$47,Inputs!Y$47)+SUMPRODUCT(Inputs!AA47:$AY$47,OFFSET('helper calculation'!AC$285:$BA$285,AA3-1,0),OFFSET('helper calculation'!AC$394:$BA$394,AA3-1,0))))</f>
        <v>#DIV/0!</v>
      </c>
      <c r="AB10" s="370" t="e">
        <f ca="1">(SUM(Inputs!$B$39:$AY$39)/SUM(Inputs!$B$34:$AY$34))*Motor_in_NonLife_Rate*((MAX(Inputs!AA$47,Inputs!Z$47)+SUMPRODUCT(Inputs!AB47:$AY$47,OFFSET('helper calculation'!AD$285:$BA$285,AB3-1,0),OFFSET('helper calculation'!AD$394:$BA$394,AB3-1,0))))</f>
        <v>#DIV/0!</v>
      </c>
      <c r="AC10" s="370" t="e">
        <f ca="1">(SUM(Inputs!$B$39:$AY$39)/SUM(Inputs!$B$34:$AY$34))*Motor_in_NonLife_Rate*((MAX(Inputs!AB$47,Inputs!AA$47)+SUMPRODUCT(Inputs!AC47:$AY$47,OFFSET('helper calculation'!AE$285:$BA$285,AC3-1,0),OFFSET('helper calculation'!AE$394:$BA$394,AC3-1,0))))</f>
        <v>#DIV/0!</v>
      </c>
      <c r="AD10" s="370" t="e">
        <f ca="1">(SUM(Inputs!$B$39:$AY$39)/SUM(Inputs!$B$34:$AY$34))*Motor_in_NonLife_Rate*((MAX(Inputs!AC$47,Inputs!AB$47)+SUMPRODUCT(Inputs!AD47:$AY$47,OFFSET('helper calculation'!AF$285:$BA$285,AD3-1,0),OFFSET('helper calculation'!AF$394:$BA$394,AD3-1,0))))</f>
        <v>#DIV/0!</v>
      </c>
      <c r="AE10" s="370" t="e">
        <f ca="1">(SUM(Inputs!$B$39:$AY$39)/SUM(Inputs!$B$34:$AY$34))*Motor_in_NonLife_Rate*((MAX(Inputs!AD$47,Inputs!AC$47)+SUMPRODUCT(Inputs!AE47:$AY$47,OFFSET('helper calculation'!AG$285:$BA$285,AE3-1,0),OFFSET('helper calculation'!AG$394:$BA$394,AE3-1,0))))</f>
        <v>#DIV/0!</v>
      </c>
      <c r="AF10" s="370" t="e">
        <f ca="1">(SUM(Inputs!$B$39:$AY$39)/SUM(Inputs!$B$34:$AY$34))*Motor_in_NonLife_Rate*((MAX(Inputs!AE$47,Inputs!AD$47)+SUMPRODUCT(Inputs!AF47:$AY$47,OFFSET('helper calculation'!AH$285:$BA$285,AF3-1,0),OFFSET('helper calculation'!AH$394:$BA$394,AF3-1,0))))</f>
        <v>#DIV/0!</v>
      </c>
      <c r="AG10" s="370" t="e">
        <f ca="1">(SUM(Inputs!$B$39:$AY$39)/SUM(Inputs!$B$34:$AY$34))*Motor_in_NonLife_Rate*((MAX(Inputs!AF$47,Inputs!AE$47)+SUMPRODUCT(Inputs!AG47:$AY$47,OFFSET('helper calculation'!AI$285:$BA$285,AG3-1,0),OFFSET('helper calculation'!AI$394:$BA$394,AG3-1,0))))</f>
        <v>#DIV/0!</v>
      </c>
      <c r="AH10" s="370" t="e">
        <f ca="1">(SUM(Inputs!$B$39:$AY$39)/SUM(Inputs!$B$34:$AY$34))*Motor_in_NonLife_Rate*((MAX(Inputs!AG$47,Inputs!AF$47)+SUMPRODUCT(Inputs!AH47:$AY$47,OFFSET('helper calculation'!AJ$285:$BA$285,AH3-1,0),OFFSET('helper calculation'!AJ$394:$BA$394,AH3-1,0))))</f>
        <v>#DIV/0!</v>
      </c>
      <c r="AI10" s="370" t="e">
        <f ca="1">(SUM(Inputs!$B$39:$AY$39)/SUM(Inputs!$B$34:$AY$34))*Motor_in_NonLife_Rate*((MAX(Inputs!AH$47,Inputs!AG$47)+SUMPRODUCT(Inputs!AI47:$AY$47,OFFSET('helper calculation'!AK$285:$BA$285,AI3-1,0),OFFSET('helper calculation'!AK$394:$BA$394,AI3-1,0))))</f>
        <v>#DIV/0!</v>
      </c>
      <c r="AJ10" s="370" t="e">
        <f ca="1">(SUM(Inputs!$B$39:$AY$39)/SUM(Inputs!$B$34:$AY$34))*Motor_in_NonLife_Rate*((MAX(Inputs!AI$47,Inputs!AH$47)+SUMPRODUCT(Inputs!AJ47:$AY$47,OFFSET('helper calculation'!AL$285:$BA$285,AJ3-1,0),OFFSET('helper calculation'!AL$394:$BA$394,AJ3-1,0))))</f>
        <v>#DIV/0!</v>
      </c>
      <c r="AK10" s="370" t="e">
        <f ca="1">(SUM(Inputs!$B$39:$AY$39)/SUM(Inputs!$B$34:$AY$34))*Motor_in_NonLife_Rate*((MAX(Inputs!AJ$47,Inputs!AI$47)+SUMPRODUCT(Inputs!AK47:$AY$47,OFFSET('helper calculation'!AM$285:$BA$285,AK3-1,0),OFFSET('helper calculation'!AM$394:$BA$394,AK3-1,0))))</f>
        <v>#DIV/0!</v>
      </c>
      <c r="AL10" s="370" t="e">
        <f ca="1">(SUM(Inputs!$B$39:$AY$39)/SUM(Inputs!$B$34:$AY$34))*Motor_in_NonLife_Rate*((MAX(Inputs!AK$47,Inputs!AJ$47)+SUMPRODUCT(Inputs!AL47:$AY$47,OFFSET('helper calculation'!AN$285:$BA$285,AL3-1,0),OFFSET('helper calculation'!AN$394:$BA$394,AL3-1,0))))</f>
        <v>#DIV/0!</v>
      </c>
      <c r="AM10" s="370" t="e">
        <f ca="1">(SUM(Inputs!$B$39:$AY$39)/SUM(Inputs!$B$34:$AY$34))*Motor_in_NonLife_Rate*((MAX(Inputs!AL$47,Inputs!AK$47)+SUMPRODUCT(Inputs!AM47:$AY$47,OFFSET('helper calculation'!AO$285:$BA$285,AM3-1,0),OFFSET('helper calculation'!AO$394:$BA$394,AM3-1,0))))</f>
        <v>#DIV/0!</v>
      </c>
      <c r="AN10" s="370" t="e">
        <f ca="1">(SUM(Inputs!$B$39:$AY$39)/SUM(Inputs!$B$34:$AY$34))*Motor_in_NonLife_Rate*((MAX(Inputs!AM$47,Inputs!AL$47)+SUMPRODUCT(Inputs!AN47:$AY$47,OFFSET('helper calculation'!AP$285:$BA$285,AN3-1,0),OFFSET('helper calculation'!AP$394:$BA$394,AN3-1,0))))</f>
        <v>#DIV/0!</v>
      </c>
      <c r="AO10" s="370" t="e">
        <f ca="1">(SUM(Inputs!$B$39:$AY$39)/SUM(Inputs!$B$34:$AY$34))*Motor_in_NonLife_Rate*((MAX(Inputs!AN$47,Inputs!AM$47)+SUMPRODUCT(Inputs!AO47:$AY$47,OFFSET('helper calculation'!AQ$285:$BA$285,AO3-1,0),OFFSET('helper calculation'!AQ$394:$BA$394,AO3-1,0))))</f>
        <v>#DIV/0!</v>
      </c>
      <c r="AP10" s="370" t="e">
        <f ca="1">(SUM(Inputs!$B$39:$AY$39)/SUM(Inputs!$B$34:$AY$34))*Motor_in_NonLife_Rate*((MAX(Inputs!AO$47,Inputs!AN$47)+SUMPRODUCT(Inputs!AP47:$AY$47,OFFSET('helper calculation'!AR$285:$BA$285,AP3-1,0),OFFSET('helper calculation'!AR$394:$BA$394,AP3-1,0))))</f>
        <v>#DIV/0!</v>
      </c>
      <c r="AQ10" s="370" t="e">
        <f ca="1">(SUM(Inputs!$B$39:$AY$39)/SUM(Inputs!$B$34:$AY$34))*Motor_in_NonLife_Rate*((MAX(Inputs!AP$47,Inputs!AO$47)+SUMPRODUCT(Inputs!AQ47:$AY$47,OFFSET('helper calculation'!AS$285:$BA$285,AQ3-1,0),OFFSET('helper calculation'!AS$394:$BA$394,AQ3-1,0))))</f>
        <v>#DIV/0!</v>
      </c>
      <c r="AR10" s="370" t="e">
        <f ca="1">(SUM(Inputs!$B$39:$AY$39)/SUM(Inputs!$B$34:$AY$34))*Motor_in_NonLife_Rate*((MAX(Inputs!AQ$47,Inputs!AP$47)+SUMPRODUCT(Inputs!AR47:$AY$47,OFFSET('helper calculation'!AT$285:$BA$285,AR3-1,0),OFFSET('helper calculation'!AT$394:$BA$394,AR3-1,0))))</f>
        <v>#DIV/0!</v>
      </c>
      <c r="AS10" s="370" t="e">
        <f ca="1">(SUM(Inputs!$B$39:$AY$39)/SUM(Inputs!$B$34:$AY$34))*Motor_in_NonLife_Rate*((MAX(Inputs!AR$47,Inputs!AQ$47)+SUMPRODUCT(Inputs!AS47:$AY$47,OFFSET('helper calculation'!AU$285:$BA$285,AS3-1,0),OFFSET('helper calculation'!AU$394:$BA$394,AS3-1,0))))</f>
        <v>#DIV/0!</v>
      </c>
      <c r="AT10" s="370" t="e">
        <f ca="1">(SUM(Inputs!$B$39:$AY$39)/SUM(Inputs!$B$34:$AY$34))*Motor_in_NonLife_Rate*((MAX(Inputs!AS$47,Inputs!AR$47)+SUMPRODUCT(Inputs!AT47:$AY$47,OFFSET('helper calculation'!AV$285:$BA$285,AT3-1,0),OFFSET('helper calculation'!AV$394:$BA$394,AT3-1,0))))</f>
        <v>#DIV/0!</v>
      </c>
      <c r="AU10" s="370" t="e">
        <f ca="1">(SUM(Inputs!$B$39:$AY$39)/SUM(Inputs!$B$34:$AY$34))*Motor_in_NonLife_Rate*((MAX(Inputs!AT$47,Inputs!AS$47)+SUMPRODUCT(Inputs!AU47:$AY$47,OFFSET('helper calculation'!AW$285:$BA$285,AU3-1,0),OFFSET('helper calculation'!AW$394:$BA$394,AU3-1,0))))</f>
        <v>#DIV/0!</v>
      </c>
      <c r="AV10" s="370" t="e">
        <f ca="1">(SUM(Inputs!$B$39:$AY$39)/SUM(Inputs!$B$34:$AY$34))*Motor_in_NonLife_Rate*((MAX(Inputs!AU$47,Inputs!AT$47)+SUMPRODUCT(Inputs!AV47:$AY$47,OFFSET('helper calculation'!AX$285:$BA$285,AV3-1,0),OFFSET('helper calculation'!AX$394:$BA$394,AV3-1,0))))</f>
        <v>#DIV/0!</v>
      </c>
      <c r="AW10" s="370" t="e">
        <f ca="1">(SUM(Inputs!$B$39:$AY$39)/SUM(Inputs!$B$34:$AY$34))*Motor_in_NonLife_Rate*((MAX(Inputs!AV$47,Inputs!AU$47)+SUMPRODUCT(Inputs!AW47:$AY$47,OFFSET('helper calculation'!AY$285:$BA$285,AW3-1,0),OFFSET('helper calculation'!AY$394:$BA$394,AW3-1,0))))</f>
        <v>#DIV/0!</v>
      </c>
      <c r="AX10" s="370" t="e">
        <f ca="1">(SUM(Inputs!$B$39:$AY$39)/SUM(Inputs!$B$34:$AY$34))*Motor_in_NonLife_Rate*((MAX(Inputs!AW$47,Inputs!AV$47)+SUMPRODUCT(Inputs!AX47:$AY$47,OFFSET('helper calculation'!AZ$285:$BA$285,AX3-1,0),OFFSET('helper calculation'!AZ$394:$BA$394,AX3-1,0))))</f>
        <v>#DIV/0!</v>
      </c>
      <c r="AY10" s="370" t="e">
        <f ca="1">(SUM(Inputs!$B$39:$AY$39)/SUM(Inputs!$B$34:$AY$34))*Motor_in_NonLife_Rate*((MAX(Inputs!AX$47,Inputs!AW$47)+SUMPRODUCT(Inputs!AY47:$AY$47,OFFSET('helper calculation'!BA$285:$BA$285,AY3-1,0),OFFSET('helper calculation'!BA$394:$BA$394,AY3-1,0))))</f>
        <v>#DIV/0!</v>
      </c>
      <c r="AZ10" s="370" t="e">
        <f ca="1">(SUM(Inputs!$B$39:$AY$39)/SUM(Inputs!$B$34:$AY$34))*Motor_in_NonLife_Rate*((MAX(Inputs!AY$47,Inputs!AX$47)+SUMPRODUCT(Inputs!$AY47:AZ$47,OFFSET('helper calculation'!$BA$285:BB$285,AZ3-1,0),OFFSET('helper calculation'!$BA$394:BB$394,AZ3-1,0))))</f>
        <v>#DIV/0!</v>
      </c>
      <c r="BA10" s="370" t="e">
        <f ca="1">(SUM(Inputs!$B$39:$AY$39)/SUM(Inputs!$B$34:$AY$34))*Motor_in_NonLife_Rate*((MAX(Inputs!AZ$47,Inputs!AY$47)+SUMPRODUCT(Inputs!$AY47:BA$47,OFFSET('helper calculation'!$BA$285:BC$285,BA3-1,0),OFFSET('helper calculation'!$BA$394:BC$394,BA3-1,0))))</f>
        <v>#DIV/0!</v>
      </c>
      <c r="BB10" s="286"/>
      <c r="BC10" s="286"/>
      <c r="BD10" s="286"/>
      <c r="BE10" s="286"/>
      <c r="BF10" s="286"/>
      <c r="BG10" s="286"/>
      <c r="BH10" s="286"/>
      <c r="BI10" s="286"/>
      <c r="BJ10" s="286"/>
      <c r="BK10" s="286"/>
      <c r="BL10" s="286"/>
      <c r="BM10" s="286"/>
      <c r="BN10" s="286"/>
      <c r="BO10" s="286"/>
      <c r="BP10" s="286"/>
      <c r="BQ10" s="286"/>
      <c r="BR10" s="286"/>
      <c r="BS10" s="286"/>
      <c r="BT10" s="286"/>
      <c r="BU10" s="286"/>
      <c r="BV10" s="286"/>
      <c r="BW10" s="286"/>
      <c r="BX10" s="286"/>
      <c r="BY10" s="286"/>
      <c r="BZ10" s="286"/>
      <c r="CA10" s="286"/>
      <c r="CB10" s="286"/>
      <c r="CC10" s="286"/>
      <c r="CD10" s="286"/>
      <c r="CE10" s="286"/>
      <c r="CF10" s="286"/>
      <c r="CG10" s="286"/>
      <c r="CH10" s="286"/>
      <c r="CI10" s="286"/>
      <c r="CJ10" s="286"/>
      <c r="CK10" s="286"/>
      <c r="CL10" s="286"/>
      <c r="CM10" s="286"/>
      <c r="CN10" s="286"/>
      <c r="CO10" s="286"/>
      <c r="CP10" s="286"/>
      <c r="CQ10" s="286"/>
      <c r="CR10" s="286"/>
      <c r="CS10" s="286"/>
      <c r="CT10" s="286"/>
      <c r="CU10" s="286"/>
      <c r="CV10" s="286"/>
      <c r="CW10" s="286"/>
      <c r="CX10" s="286"/>
      <c r="CY10" s="286"/>
      <c r="CZ10" s="286"/>
      <c r="DA10" s="286"/>
      <c r="DB10" s="286"/>
      <c r="DC10" s="286"/>
      <c r="DD10" s="286"/>
      <c r="DE10" s="286"/>
      <c r="DF10" s="286"/>
      <c r="DG10" s="286"/>
      <c r="DH10" s="286"/>
      <c r="DI10" s="286"/>
      <c r="DJ10" s="286"/>
      <c r="DK10" s="286"/>
      <c r="DL10" s="286"/>
      <c r="DM10" s="286"/>
      <c r="DN10" s="286"/>
      <c r="DO10" s="286"/>
      <c r="DP10" s="286"/>
      <c r="DQ10" s="286"/>
      <c r="DR10" s="286"/>
      <c r="DS10" s="286"/>
      <c r="DT10" s="286"/>
      <c r="DU10" s="286"/>
      <c r="DV10" s="286"/>
      <c r="DW10" s="286"/>
      <c r="DX10" s="286"/>
      <c r="DY10" s="286"/>
      <c r="DZ10" s="286"/>
      <c r="EA10" s="286"/>
      <c r="EB10" s="286"/>
      <c r="EC10" s="286"/>
      <c r="ED10" s="286"/>
      <c r="EE10" s="286"/>
      <c r="EF10" s="286"/>
      <c r="EG10" s="286"/>
      <c r="EH10" s="286"/>
      <c r="EI10" s="286"/>
      <c r="EJ10" s="286"/>
      <c r="EK10" s="286"/>
      <c r="EL10" s="286"/>
      <c r="EM10" s="286"/>
      <c r="EN10" s="286"/>
      <c r="EO10" s="286"/>
      <c r="EP10" s="286"/>
      <c r="EQ10" s="286"/>
      <c r="ER10" s="286"/>
      <c r="ES10" s="286"/>
      <c r="ET10" s="286"/>
      <c r="EU10" s="286"/>
      <c r="EV10" s="286"/>
      <c r="EW10" s="286"/>
      <c r="EX10" s="286"/>
      <c r="EY10" s="286"/>
      <c r="EZ10" s="286"/>
      <c r="FA10" s="286"/>
      <c r="FB10" s="286"/>
      <c r="FC10" s="286"/>
      <c r="FD10" s="286"/>
      <c r="FE10" s="286"/>
      <c r="FF10" s="286"/>
      <c r="FG10" s="286"/>
      <c r="FH10" s="286"/>
      <c r="FI10" s="286"/>
      <c r="FJ10" s="286"/>
      <c r="FK10" s="286"/>
      <c r="FL10" s="286"/>
      <c r="FM10" s="286"/>
      <c r="FN10" s="286"/>
      <c r="FO10" s="286"/>
      <c r="FP10" s="286"/>
      <c r="FQ10" s="286"/>
      <c r="FR10" s="286"/>
      <c r="FS10" s="286"/>
      <c r="FT10" s="286"/>
      <c r="FU10" s="286"/>
      <c r="FV10" s="286"/>
      <c r="FW10" s="286"/>
      <c r="FX10" s="286"/>
      <c r="FY10" s="286"/>
      <c r="FZ10" s="286"/>
      <c r="GA10" s="286"/>
      <c r="GB10" s="286"/>
      <c r="GC10" s="286"/>
      <c r="GD10" s="286"/>
      <c r="GE10" s="286"/>
      <c r="GF10" s="286"/>
      <c r="GG10" s="286"/>
      <c r="GH10" s="286"/>
      <c r="GI10" s="286"/>
      <c r="GJ10" s="286"/>
      <c r="GK10" s="286"/>
      <c r="GL10" s="286"/>
      <c r="GM10" s="286"/>
      <c r="GN10" s="286"/>
      <c r="GO10" s="286"/>
      <c r="GP10" s="286"/>
      <c r="GQ10" s="286"/>
      <c r="GR10" s="286"/>
      <c r="GS10" s="286"/>
      <c r="GT10" s="286"/>
      <c r="GU10" s="286"/>
      <c r="GV10" s="286"/>
      <c r="GW10" s="286"/>
      <c r="GX10" s="286"/>
      <c r="GY10" s="286"/>
      <c r="GZ10" s="286"/>
      <c r="HA10" s="286"/>
      <c r="HB10" s="286"/>
      <c r="HC10" s="286"/>
      <c r="HD10" s="286"/>
      <c r="HE10" s="286"/>
      <c r="HF10" s="286"/>
      <c r="HG10" s="286"/>
      <c r="HH10" s="286"/>
      <c r="HI10" s="286"/>
      <c r="HJ10" s="286"/>
      <c r="HK10" s="286"/>
      <c r="HL10" s="286"/>
      <c r="HM10" s="286"/>
      <c r="HN10" s="286"/>
      <c r="HO10" s="286"/>
      <c r="HP10" s="286"/>
      <c r="HQ10" s="286"/>
      <c r="HR10" s="286"/>
      <c r="HS10" s="286"/>
      <c r="HT10" s="286"/>
      <c r="HU10" s="286"/>
      <c r="HV10" s="286"/>
      <c r="HW10" s="286"/>
      <c r="HX10" s="286"/>
      <c r="HY10" s="286"/>
      <c r="HZ10" s="286"/>
      <c r="IA10" s="286"/>
      <c r="IB10" s="286"/>
      <c r="IC10" s="286"/>
      <c r="ID10" s="286"/>
      <c r="IE10" s="286"/>
      <c r="IF10" s="286"/>
      <c r="IG10" s="286"/>
      <c r="IH10" s="286"/>
      <c r="II10" s="286"/>
      <c r="IJ10" s="286"/>
      <c r="IK10" s="286"/>
      <c r="IL10" s="286"/>
      <c r="IM10" s="286"/>
      <c r="IN10" s="286"/>
      <c r="IO10" s="286"/>
      <c r="IP10" s="286"/>
      <c r="IQ10" s="286"/>
      <c r="IR10" s="286"/>
      <c r="IS10" s="286"/>
      <c r="IT10" s="286"/>
      <c r="IU10" s="286"/>
      <c r="IV10" s="286"/>
    </row>
    <row r="11" spans="1:256">
      <c r="A11" s="371"/>
      <c r="B11" s="372" t="s">
        <v>535</v>
      </c>
      <c r="C11" s="484"/>
      <c r="D11" s="374" t="e">
        <f ca="1">(SUM(Inputs!$B$39:$AY$39)/SUM(Inputs!$B$34:$AY$34))*Fire_in_NonLife_Rate*((MAX(Inputs!C$47,Inputs!B$47)+SUMPRODUCT(Inputs!D47:$AY$47,OFFSET('helper calculation'!F$285:$BA$285,D3-1,0),OFFSET('helper calculation'!F$394:$BA$394,D3-1,0))))</f>
        <v>#DIV/0!</v>
      </c>
      <c r="E11" s="374" t="e">
        <f ca="1">(SUM(Inputs!$B$39:$AY$39)/SUM(Inputs!$B$34:$AY$34))*Fire_in_NonLife_Rate*((MAX(Inputs!D$47,Inputs!C$47)+SUMPRODUCT(Inputs!E47:$AY$47,OFFSET('helper calculation'!G$285:$BA$285,E3-1,0),OFFSET('helper calculation'!G$394:$BA$394,E3-1,0))))</f>
        <v>#DIV/0!</v>
      </c>
      <c r="F11" s="374" t="e">
        <f ca="1">(SUM(Inputs!$B$39:$AY$39)/SUM(Inputs!$B$34:$AY$34))*Fire_in_NonLife_Rate*((MAX(Inputs!E$47,Inputs!D$47)+SUMPRODUCT(Inputs!F47:$AY$47,OFFSET('helper calculation'!H$285:$BA$285,F3-1,0),OFFSET('helper calculation'!H$394:$BA$394,F3-1,0))))</f>
        <v>#DIV/0!</v>
      </c>
      <c r="G11" s="374" t="e">
        <f ca="1">(SUM(Inputs!$B$39:$AY$39)/SUM(Inputs!$B$34:$AY$34))*Fire_in_NonLife_Rate*((MAX(Inputs!F$47,Inputs!E$47)+SUMPRODUCT(Inputs!G47:$AY$47,OFFSET('helper calculation'!I$285:$BA$285,G3-1,0),OFFSET('helper calculation'!I$394:$BA$394,G3-1,0))))</f>
        <v>#DIV/0!</v>
      </c>
      <c r="H11" s="374" t="e">
        <f ca="1">(SUM(Inputs!$B$39:$AY$39)/SUM(Inputs!$B$34:$AY$34))*Fire_in_NonLife_Rate*((MAX(Inputs!G$47,Inputs!F$47)+SUMPRODUCT(Inputs!H47:$AY$47,OFFSET('helper calculation'!J$285:$BA$285,H3-1,0),OFFSET('helper calculation'!J$394:$BA$394,H3-1,0))))</f>
        <v>#DIV/0!</v>
      </c>
      <c r="I11" s="374" t="e">
        <f ca="1">(SUM(Inputs!$B$39:$AY$39)/SUM(Inputs!$B$34:$AY$34))*Fire_in_NonLife_Rate*((MAX(Inputs!H$47,Inputs!G$47)+SUMPRODUCT(Inputs!I47:$AY$47,OFFSET('helper calculation'!K$285:$BA$285,I3-1,0),OFFSET('helper calculation'!K$394:$BA$394,I3-1,0))))</f>
        <v>#DIV/0!</v>
      </c>
      <c r="J11" s="374" t="e">
        <f ca="1">(SUM(Inputs!$B$39:$AY$39)/SUM(Inputs!$B$34:$AY$34))*Fire_in_NonLife_Rate*((MAX(Inputs!I$47,Inputs!H$47)+SUMPRODUCT(Inputs!J47:$AY$47,OFFSET('helper calculation'!L$285:$BA$285,J3-1,0),OFFSET('helper calculation'!L$394:$BA$394,J3-1,0))))</f>
        <v>#DIV/0!</v>
      </c>
      <c r="K11" s="374" t="e">
        <f ca="1">(SUM(Inputs!$B$39:$AY$39)/SUM(Inputs!$B$34:$AY$34))*Fire_in_NonLife_Rate*((MAX(Inputs!J$47,Inputs!I$47)+SUMPRODUCT(Inputs!K47:$AY$47,OFFSET('helper calculation'!M$285:$BA$285,K3-1,0),OFFSET('helper calculation'!M$394:$BA$394,K3-1,0))))</f>
        <v>#DIV/0!</v>
      </c>
      <c r="L11" s="374" t="e">
        <f ca="1">(SUM(Inputs!$B$39:$AY$39)/SUM(Inputs!$B$34:$AY$34))*Fire_in_NonLife_Rate*((MAX(Inputs!K$47,Inputs!J$47)+SUMPRODUCT(Inputs!L47:$AY$47,OFFSET('helper calculation'!N$285:$BA$285,L3-1,0),OFFSET('helper calculation'!N$394:$BA$394,L3-1,0))))</f>
        <v>#DIV/0!</v>
      </c>
      <c r="M11" s="374" t="e">
        <f ca="1">(SUM(Inputs!$B$39:$AY$39)/SUM(Inputs!$B$34:$AY$34))*Fire_in_NonLife_Rate*((MAX(Inputs!L$47,Inputs!K$47)+SUMPRODUCT(Inputs!M47:$AY$47,OFFSET('helper calculation'!O$285:$BA$285,M3-1,0),OFFSET('helper calculation'!O$394:$BA$394,M3-1,0))))</f>
        <v>#DIV/0!</v>
      </c>
      <c r="N11" s="374" t="e">
        <f ca="1">(SUM(Inputs!$B$39:$AY$39)/SUM(Inputs!$B$34:$AY$34))*Fire_in_NonLife_Rate*((MAX(Inputs!M$47,Inputs!L$47)+SUMPRODUCT(Inputs!N47:$AY$47,OFFSET('helper calculation'!P$285:$BA$285,N3-1,0),OFFSET('helper calculation'!P$394:$BA$394,N3-1,0))))</f>
        <v>#DIV/0!</v>
      </c>
      <c r="O11" s="374" t="e">
        <f ca="1">(SUM(Inputs!$B$39:$AY$39)/SUM(Inputs!$B$34:$AY$34))*Fire_in_NonLife_Rate*((MAX(Inputs!N$47,Inputs!M$47)+SUMPRODUCT(Inputs!O47:$AY$47,OFFSET('helper calculation'!Q$285:$BA$285,O3-1,0),OFFSET('helper calculation'!Q$394:$BA$394,O3-1,0))))</f>
        <v>#DIV/0!</v>
      </c>
      <c r="P11" s="374" t="e">
        <f ca="1">(SUM(Inputs!$B$39:$AY$39)/SUM(Inputs!$B$34:$AY$34))*Fire_in_NonLife_Rate*((MAX(Inputs!O$47,Inputs!N$47)+SUMPRODUCT(Inputs!P47:$AY$47,OFFSET('helper calculation'!R$285:$BA$285,P3-1,0),OFFSET('helper calculation'!R$394:$BA$394,P3-1,0))))</f>
        <v>#DIV/0!</v>
      </c>
      <c r="Q11" s="374" t="e">
        <f ca="1">(SUM(Inputs!$B$39:$AY$39)/SUM(Inputs!$B$34:$AY$34))*Fire_in_NonLife_Rate*((MAX(Inputs!P$47,Inputs!O$47)+SUMPRODUCT(Inputs!Q47:$AY$47,OFFSET('helper calculation'!S$285:$BA$285,Q3-1,0),OFFSET('helper calculation'!S$394:$BA$394,Q3-1,0))))</f>
        <v>#DIV/0!</v>
      </c>
      <c r="R11" s="374" t="e">
        <f ca="1">(SUM(Inputs!$B$39:$AY$39)/SUM(Inputs!$B$34:$AY$34))*Fire_in_NonLife_Rate*((MAX(Inputs!Q$47,Inputs!P$47)+SUMPRODUCT(Inputs!R47:$AY$47,OFFSET('helper calculation'!T$285:$BA$285,R3-1,0),OFFSET('helper calculation'!T$394:$BA$394,R3-1,0))))</f>
        <v>#DIV/0!</v>
      </c>
      <c r="S11" s="374" t="e">
        <f ca="1">(SUM(Inputs!$B$39:$AY$39)/SUM(Inputs!$B$34:$AY$34))*Fire_in_NonLife_Rate*((MAX(Inputs!R$47,Inputs!Q$47)+SUMPRODUCT(Inputs!S47:$AY$47,OFFSET('helper calculation'!U$285:$BA$285,S3-1,0),OFFSET('helper calculation'!U$394:$BA$394,S3-1,0))))</f>
        <v>#DIV/0!</v>
      </c>
      <c r="T11" s="374" t="e">
        <f ca="1">(SUM(Inputs!$B$39:$AY$39)/SUM(Inputs!$B$34:$AY$34))*Fire_in_NonLife_Rate*((MAX(Inputs!S$47,Inputs!R$47)+SUMPRODUCT(Inputs!T47:$AY$47,OFFSET('helper calculation'!V$285:$BA$285,T3-1,0),OFFSET('helper calculation'!V$394:$BA$394,T3-1,0))))</f>
        <v>#DIV/0!</v>
      </c>
      <c r="U11" s="374" t="e">
        <f ca="1">(SUM(Inputs!$B$39:$AY$39)/SUM(Inputs!$B$34:$AY$34))*Fire_in_NonLife_Rate*((MAX(Inputs!T$47,Inputs!S$47)+SUMPRODUCT(Inputs!U47:$AY$47,OFFSET('helper calculation'!W$285:$BA$285,U3-1,0),OFFSET('helper calculation'!W$394:$BA$394,U3-1,0))))</f>
        <v>#DIV/0!</v>
      </c>
      <c r="V11" s="374" t="e">
        <f ca="1">(SUM(Inputs!$B$39:$AY$39)/SUM(Inputs!$B$34:$AY$34))*Fire_in_NonLife_Rate*((MAX(Inputs!U$47,Inputs!T$47)+SUMPRODUCT(Inputs!V47:$AY$47,OFFSET('helper calculation'!X$285:$BA$285,V3-1,0),OFFSET('helper calculation'!X$394:$BA$394,V3-1,0))))</f>
        <v>#DIV/0!</v>
      </c>
      <c r="W11" s="374" t="e">
        <f ca="1">(SUM(Inputs!$B$39:$AY$39)/SUM(Inputs!$B$34:$AY$34))*Fire_in_NonLife_Rate*((MAX(Inputs!V$47,Inputs!U$47)+SUMPRODUCT(Inputs!W47:$AY$47,OFFSET('helper calculation'!Y$285:$BA$285,W3-1,0),OFFSET('helper calculation'!Y$394:$BA$394,W3-1,0))))</f>
        <v>#DIV/0!</v>
      </c>
      <c r="X11" s="374" t="e">
        <f ca="1">(SUM(Inputs!$B$39:$AY$39)/SUM(Inputs!$B$34:$AY$34))*Fire_in_NonLife_Rate*((MAX(Inputs!W$47,Inputs!V$47)+SUMPRODUCT(Inputs!X47:$AY$47,OFFSET('helper calculation'!Z$285:$BA$285,X3-1,0),OFFSET('helper calculation'!Z$394:$BA$394,X3-1,0))))</f>
        <v>#DIV/0!</v>
      </c>
      <c r="Y11" s="374" t="e">
        <f ca="1">(SUM(Inputs!$B$39:$AY$39)/SUM(Inputs!$B$34:$AY$34))*Fire_in_NonLife_Rate*((MAX(Inputs!X$47,Inputs!W$47)+SUMPRODUCT(Inputs!Y47:$AY$47,OFFSET('helper calculation'!AA$285:$BA$285,Y3-1,0),OFFSET('helper calculation'!AA$394:$BA$394,Y3-1,0))))</f>
        <v>#DIV/0!</v>
      </c>
      <c r="Z11" s="374" t="e">
        <f ca="1">(SUM(Inputs!$B$39:$AY$39)/SUM(Inputs!$B$34:$AY$34))*Fire_in_NonLife_Rate*((MAX(Inputs!Y$47,Inputs!X$47)+SUMPRODUCT(Inputs!Z47:$AY$47,OFFSET('helper calculation'!AB$285:$BA$285,Z3-1,0),OFFSET('helper calculation'!AB$394:$BA$394,Z3-1,0))))</f>
        <v>#DIV/0!</v>
      </c>
      <c r="AA11" s="374" t="e">
        <f ca="1">(SUM(Inputs!$B$39:$AY$39)/SUM(Inputs!$B$34:$AY$34))*Fire_in_NonLife_Rate*((MAX(Inputs!Z$47,Inputs!Y$47)+SUMPRODUCT(Inputs!AA47:$AY$47,OFFSET('helper calculation'!AC$285:$BA$285,AA3-1,0),OFFSET('helper calculation'!AC$394:$BA$394,AA3-1,0))))</f>
        <v>#DIV/0!</v>
      </c>
      <c r="AB11" s="374" t="e">
        <f ca="1">(SUM(Inputs!$B$39:$AY$39)/SUM(Inputs!$B$34:$AY$34))*Fire_in_NonLife_Rate*((MAX(Inputs!AA$47,Inputs!Z$47)+SUMPRODUCT(Inputs!AB47:$AY$47,OFFSET('helper calculation'!AD$285:$BA$285,AB3-1,0),OFFSET('helper calculation'!AD$394:$BA$394,AB3-1,0))))</f>
        <v>#DIV/0!</v>
      </c>
      <c r="AC11" s="374" t="e">
        <f ca="1">(SUM(Inputs!$B$39:$AY$39)/SUM(Inputs!$B$34:$AY$34))*Fire_in_NonLife_Rate*((MAX(Inputs!AB$47,Inputs!AA$47)+SUMPRODUCT(Inputs!AC47:$AY$47,OFFSET('helper calculation'!AE$285:$BA$285,AC3-1,0),OFFSET('helper calculation'!AE$394:$BA$394,AC3-1,0))))</f>
        <v>#DIV/0!</v>
      </c>
      <c r="AD11" s="374" t="e">
        <f ca="1">(SUM(Inputs!$B$39:$AY$39)/SUM(Inputs!$B$34:$AY$34))*Fire_in_NonLife_Rate*((MAX(Inputs!AC$47,Inputs!AB$47)+SUMPRODUCT(Inputs!AD47:$AY$47,OFFSET('helper calculation'!AF$285:$BA$285,AD3-1,0),OFFSET('helper calculation'!AF$394:$BA$394,AD3-1,0))))</f>
        <v>#DIV/0!</v>
      </c>
      <c r="AE11" s="374" t="e">
        <f ca="1">(SUM(Inputs!$B$39:$AY$39)/SUM(Inputs!$B$34:$AY$34))*Fire_in_NonLife_Rate*((MAX(Inputs!AD$47,Inputs!AC$47)+SUMPRODUCT(Inputs!AE47:$AY$47,OFFSET('helper calculation'!AG$285:$BA$285,AE3-1,0),OFFSET('helper calculation'!AG$394:$BA$394,AE3-1,0))))</f>
        <v>#DIV/0!</v>
      </c>
      <c r="AF11" s="374" t="e">
        <f ca="1">(SUM(Inputs!$B$39:$AY$39)/SUM(Inputs!$B$34:$AY$34))*Fire_in_NonLife_Rate*((MAX(Inputs!AE$47,Inputs!AD$47)+SUMPRODUCT(Inputs!AF47:$AY$47,OFFSET('helper calculation'!AH$285:$BA$285,AF3-1,0),OFFSET('helper calculation'!AH$394:$BA$394,AF3-1,0))))</f>
        <v>#DIV/0!</v>
      </c>
      <c r="AG11" s="374" t="e">
        <f ca="1">(SUM(Inputs!$B$39:$AY$39)/SUM(Inputs!$B$34:$AY$34))*Fire_in_NonLife_Rate*((MAX(Inputs!AF$47,Inputs!AE$47)+SUMPRODUCT(Inputs!AG47:$AY$47,OFFSET('helper calculation'!AI$285:$BA$285,AG3-1,0),OFFSET('helper calculation'!AI$394:$BA$394,AG3-1,0))))</f>
        <v>#DIV/0!</v>
      </c>
      <c r="AH11" s="374" t="e">
        <f ca="1">(SUM(Inputs!$B$39:$AY$39)/SUM(Inputs!$B$34:$AY$34))*Fire_in_NonLife_Rate*((MAX(Inputs!AG$47,Inputs!AF$47)+SUMPRODUCT(Inputs!AH47:$AY$47,OFFSET('helper calculation'!AJ$285:$BA$285,AH3-1,0),OFFSET('helper calculation'!AJ$394:$BA$394,AH3-1,0))))</f>
        <v>#DIV/0!</v>
      </c>
      <c r="AI11" s="374" t="e">
        <f ca="1">(SUM(Inputs!$B$39:$AY$39)/SUM(Inputs!$B$34:$AY$34))*Fire_in_NonLife_Rate*((MAX(Inputs!AH$47,Inputs!AG$47)+SUMPRODUCT(Inputs!AI47:$AY$47,OFFSET('helper calculation'!AK$285:$BA$285,AI3-1,0),OFFSET('helper calculation'!AK$394:$BA$394,AI3-1,0))))</f>
        <v>#DIV/0!</v>
      </c>
      <c r="AJ11" s="374" t="e">
        <f ca="1">(SUM(Inputs!$B$39:$AY$39)/SUM(Inputs!$B$34:$AY$34))*Fire_in_NonLife_Rate*((MAX(Inputs!AI$47,Inputs!AH$47)+SUMPRODUCT(Inputs!AJ47:$AY$47,OFFSET('helper calculation'!AL$285:$BA$285,AJ3-1,0),OFFSET('helper calculation'!AL$394:$BA$394,AJ3-1,0))))</f>
        <v>#DIV/0!</v>
      </c>
      <c r="AK11" s="374" t="e">
        <f ca="1">(SUM(Inputs!$B$39:$AY$39)/SUM(Inputs!$B$34:$AY$34))*Fire_in_NonLife_Rate*((MAX(Inputs!AJ$47,Inputs!AI$47)+SUMPRODUCT(Inputs!AK47:$AY$47,OFFSET('helper calculation'!AM$285:$BA$285,AK3-1,0),OFFSET('helper calculation'!AM$394:$BA$394,AK3-1,0))))</f>
        <v>#DIV/0!</v>
      </c>
      <c r="AL11" s="374" t="e">
        <f ca="1">(SUM(Inputs!$B$39:$AY$39)/SUM(Inputs!$B$34:$AY$34))*Fire_in_NonLife_Rate*((MAX(Inputs!AK$47,Inputs!AJ$47)+SUMPRODUCT(Inputs!AL47:$AY$47,OFFSET('helper calculation'!AN$285:$BA$285,AL3-1,0),OFFSET('helper calculation'!AN$394:$BA$394,AL3-1,0))))</f>
        <v>#DIV/0!</v>
      </c>
      <c r="AM11" s="374" t="e">
        <f ca="1">(SUM(Inputs!$B$39:$AY$39)/SUM(Inputs!$B$34:$AY$34))*Fire_in_NonLife_Rate*((MAX(Inputs!AL$47,Inputs!AK$47)+SUMPRODUCT(Inputs!AM47:$AY$47,OFFSET('helper calculation'!AO$285:$BA$285,AM3-1,0),OFFSET('helper calculation'!AO$394:$BA$394,AM3-1,0))))</f>
        <v>#DIV/0!</v>
      </c>
      <c r="AN11" s="374" t="e">
        <f ca="1">(SUM(Inputs!$B$39:$AY$39)/SUM(Inputs!$B$34:$AY$34))*Fire_in_NonLife_Rate*((MAX(Inputs!AM$47,Inputs!AL$47)+SUMPRODUCT(Inputs!AN47:$AY$47,OFFSET('helper calculation'!AP$285:$BA$285,AN3-1,0),OFFSET('helper calculation'!AP$394:$BA$394,AN3-1,0))))</f>
        <v>#DIV/0!</v>
      </c>
      <c r="AO11" s="374" t="e">
        <f ca="1">(SUM(Inputs!$B$39:$AY$39)/SUM(Inputs!$B$34:$AY$34))*Fire_in_NonLife_Rate*((MAX(Inputs!AN$47,Inputs!AM$47)+SUMPRODUCT(Inputs!AO47:$AY$47,OFFSET('helper calculation'!AQ$285:$BA$285,AO3-1,0),OFFSET('helper calculation'!AQ$394:$BA$394,AO3-1,0))))</f>
        <v>#DIV/0!</v>
      </c>
      <c r="AP11" s="374" t="e">
        <f ca="1">(SUM(Inputs!$B$39:$AY$39)/SUM(Inputs!$B$34:$AY$34))*Fire_in_NonLife_Rate*((MAX(Inputs!AO$47,Inputs!AN$47)+SUMPRODUCT(Inputs!AP47:$AY$47,OFFSET('helper calculation'!AR$285:$BA$285,AP3-1,0),OFFSET('helper calculation'!AR$394:$BA$394,AP3-1,0))))</f>
        <v>#DIV/0!</v>
      </c>
      <c r="AQ11" s="374" t="e">
        <f ca="1">(SUM(Inputs!$B$39:$AY$39)/SUM(Inputs!$B$34:$AY$34))*Fire_in_NonLife_Rate*((MAX(Inputs!AP$47,Inputs!AO$47)+SUMPRODUCT(Inputs!AQ47:$AY$47,OFFSET('helper calculation'!AS$285:$BA$285,AQ3-1,0),OFFSET('helper calculation'!AS$394:$BA$394,AQ3-1,0))))</f>
        <v>#DIV/0!</v>
      </c>
      <c r="AR11" s="374" t="e">
        <f ca="1">(SUM(Inputs!$B$39:$AY$39)/SUM(Inputs!$B$34:$AY$34))*Fire_in_NonLife_Rate*((MAX(Inputs!AQ$47,Inputs!AP$47)+SUMPRODUCT(Inputs!AR47:$AY$47,OFFSET('helper calculation'!AT$285:$BA$285,AR3-1,0),OFFSET('helper calculation'!AT$394:$BA$394,AR3-1,0))))</f>
        <v>#DIV/0!</v>
      </c>
      <c r="AS11" s="374" t="e">
        <f ca="1">(SUM(Inputs!$B$39:$AY$39)/SUM(Inputs!$B$34:$AY$34))*Fire_in_NonLife_Rate*((MAX(Inputs!AR$47,Inputs!AQ$47)+SUMPRODUCT(Inputs!AS47:$AY$47,OFFSET('helper calculation'!AU$285:$BA$285,AS3-1,0),OFFSET('helper calculation'!AU$394:$BA$394,AS3-1,0))))</f>
        <v>#DIV/0!</v>
      </c>
      <c r="AT11" s="374" t="e">
        <f ca="1">(SUM(Inputs!$B$39:$AY$39)/SUM(Inputs!$B$34:$AY$34))*Fire_in_NonLife_Rate*((MAX(Inputs!AS$47,Inputs!AR$47)+SUMPRODUCT(Inputs!AT47:$AY$47,OFFSET('helper calculation'!AV$285:$BA$285,AT3-1,0),OFFSET('helper calculation'!AV$394:$BA$394,AT3-1,0))))</f>
        <v>#DIV/0!</v>
      </c>
      <c r="AU11" s="374" t="e">
        <f ca="1">(SUM(Inputs!$B$39:$AY$39)/SUM(Inputs!$B$34:$AY$34))*Fire_in_NonLife_Rate*((MAX(Inputs!AT$47,Inputs!AS$47)+SUMPRODUCT(Inputs!AU47:$AY$47,OFFSET('helper calculation'!AW$285:$BA$285,AU3-1,0),OFFSET('helper calculation'!AW$394:$BA$394,AU3-1,0))))</f>
        <v>#DIV/0!</v>
      </c>
      <c r="AV11" s="374" t="e">
        <f ca="1">(SUM(Inputs!$B$39:$AY$39)/SUM(Inputs!$B$34:$AY$34))*Fire_in_NonLife_Rate*((MAX(Inputs!AU$47,Inputs!AT$47)+SUMPRODUCT(Inputs!AV47:$AY$47,OFFSET('helper calculation'!AX$285:$BA$285,AV3-1,0),OFFSET('helper calculation'!AX$394:$BA$394,AV3-1,0))))</f>
        <v>#DIV/0!</v>
      </c>
      <c r="AW11" s="374" t="e">
        <f ca="1">(SUM(Inputs!$B$39:$AY$39)/SUM(Inputs!$B$34:$AY$34))*Fire_in_NonLife_Rate*((MAX(Inputs!AV$47,Inputs!AU$47)+SUMPRODUCT(Inputs!AW47:$AY$47,OFFSET('helper calculation'!AY$285:$BA$285,AW3-1,0),OFFSET('helper calculation'!AY$394:$BA$394,AW3-1,0))))</f>
        <v>#DIV/0!</v>
      </c>
      <c r="AX11" s="374" t="e">
        <f ca="1">(SUM(Inputs!$B$39:$AY$39)/SUM(Inputs!$B$34:$AY$34))*Fire_in_NonLife_Rate*((MAX(Inputs!AW$47,Inputs!AV$47)+SUMPRODUCT(Inputs!AX47:$AY$47,OFFSET('helper calculation'!AZ$285:$BA$285,AX3-1,0),OFFSET('helper calculation'!AZ$394:$BA$394,AX3-1,0))))</f>
        <v>#DIV/0!</v>
      </c>
      <c r="AY11" s="374" t="e">
        <f ca="1">(SUM(Inputs!$B$39:$AY$39)/SUM(Inputs!$B$34:$AY$34))*Fire_in_NonLife_Rate*((MAX(Inputs!AX$47,Inputs!AW$47)+SUMPRODUCT(Inputs!AY47:$AY$47,OFFSET('helper calculation'!BA$285:$BA$285,AY3-1,0),OFFSET('helper calculation'!BA$394:$BA$394,AY3-1,0))))</f>
        <v>#DIV/0!</v>
      </c>
      <c r="AZ11" s="374" t="e">
        <f ca="1">(SUM(Inputs!$B$39:$AY$39)/SUM(Inputs!$B$34:$AY$34))*Fire_in_NonLife_Rate*((MAX(Inputs!AY$47,Inputs!AX$47)+SUMPRODUCT(Inputs!$AY47:AZ$47,OFFSET('helper calculation'!$BA$285:BB$285,AZ3-1,0),OFFSET('helper calculation'!$BA$394:BB$394,AZ3-1,0))))</f>
        <v>#DIV/0!</v>
      </c>
      <c r="BA11" s="374" t="e">
        <f ca="1">(SUM(Inputs!$B$39:$AY$39)/SUM(Inputs!$B$34:$AY$34))*Fire_in_NonLife_Rate*((MAX(Inputs!AZ$47,Inputs!AY$47)+SUMPRODUCT(Inputs!$AY47:BA$47,OFFSET('helper calculation'!$BA$285:BC$285,BA3-1,0),OFFSET('helper calculation'!$BA$394:BC$394,BA3-1,0))))</f>
        <v>#DIV/0!</v>
      </c>
      <c r="BB11" s="286"/>
      <c r="BC11" s="286"/>
      <c r="BD11" s="286"/>
      <c r="BE11" s="286"/>
      <c r="BF11" s="286"/>
      <c r="BG11" s="286"/>
      <c r="BH11" s="286"/>
      <c r="BI11" s="286"/>
      <c r="BJ11" s="286"/>
      <c r="BK11" s="286"/>
      <c r="BL11" s="286"/>
      <c r="BM11" s="286"/>
      <c r="BN11" s="286"/>
      <c r="BO11" s="286"/>
      <c r="BP11" s="286"/>
      <c r="BQ11" s="286"/>
      <c r="BR11" s="286"/>
      <c r="BS11" s="286"/>
      <c r="BT11" s="286"/>
      <c r="BU11" s="286"/>
      <c r="BV11" s="286"/>
      <c r="BW11" s="286"/>
      <c r="BX11" s="286"/>
      <c r="BY11" s="286"/>
      <c r="BZ11" s="286"/>
      <c r="CA11" s="286"/>
      <c r="CB11" s="286"/>
      <c r="CC11" s="286"/>
      <c r="CD11" s="286"/>
      <c r="CE11" s="286"/>
      <c r="CF11" s="286"/>
      <c r="CG11" s="286"/>
      <c r="CH11" s="286"/>
      <c r="CI11" s="286"/>
      <c r="CJ11" s="286"/>
      <c r="CK11" s="286"/>
      <c r="CL11" s="286"/>
      <c r="CM11" s="286"/>
      <c r="CN11" s="286"/>
      <c r="CO11" s="286"/>
      <c r="CP11" s="286"/>
      <c r="CQ11" s="286"/>
      <c r="CR11" s="286"/>
      <c r="CS11" s="286"/>
      <c r="CT11" s="286"/>
      <c r="CU11" s="286"/>
      <c r="CV11" s="286"/>
      <c r="CW11" s="286"/>
      <c r="CX11" s="286"/>
      <c r="CY11" s="286"/>
      <c r="CZ11" s="286"/>
      <c r="DA11" s="286"/>
      <c r="DB11" s="286"/>
      <c r="DC11" s="286"/>
      <c r="DD11" s="286"/>
      <c r="DE11" s="286"/>
      <c r="DF11" s="286"/>
      <c r="DG11" s="286"/>
      <c r="DH11" s="286"/>
      <c r="DI11" s="286"/>
      <c r="DJ11" s="286"/>
      <c r="DK11" s="286"/>
      <c r="DL11" s="286"/>
      <c r="DM11" s="286"/>
      <c r="DN11" s="286"/>
      <c r="DO11" s="286"/>
      <c r="DP11" s="286"/>
      <c r="DQ11" s="286"/>
      <c r="DR11" s="286"/>
      <c r="DS11" s="286"/>
      <c r="DT11" s="286"/>
      <c r="DU11" s="286"/>
      <c r="DV11" s="286"/>
      <c r="DW11" s="286"/>
      <c r="DX11" s="286"/>
      <c r="DY11" s="286"/>
      <c r="DZ11" s="286"/>
      <c r="EA11" s="286"/>
      <c r="EB11" s="286"/>
      <c r="EC11" s="286"/>
      <c r="ED11" s="286"/>
      <c r="EE11" s="286"/>
      <c r="EF11" s="286"/>
      <c r="EG11" s="286"/>
      <c r="EH11" s="286"/>
      <c r="EI11" s="286"/>
      <c r="EJ11" s="286"/>
      <c r="EK11" s="286"/>
      <c r="EL11" s="286"/>
      <c r="EM11" s="286"/>
      <c r="EN11" s="286"/>
      <c r="EO11" s="286"/>
      <c r="EP11" s="286"/>
      <c r="EQ11" s="286"/>
      <c r="ER11" s="286"/>
      <c r="ES11" s="286"/>
      <c r="ET11" s="286"/>
      <c r="EU11" s="286"/>
      <c r="EV11" s="286"/>
      <c r="EW11" s="286"/>
      <c r="EX11" s="286"/>
      <c r="EY11" s="286"/>
      <c r="EZ11" s="286"/>
      <c r="FA11" s="286"/>
      <c r="FB11" s="286"/>
      <c r="FC11" s="286"/>
      <c r="FD11" s="286"/>
      <c r="FE11" s="286"/>
      <c r="FF11" s="286"/>
      <c r="FG11" s="286"/>
      <c r="FH11" s="286"/>
      <c r="FI11" s="286"/>
      <c r="FJ11" s="286"/>
      <c r="FK11" s="286"/>
      <c r="FL11" s="286"/>
      <c r="FM11" s="286"/>
      <c r="FN11" s="286"/>
      <c r="FO11" s="286"/>
      <c r="FP11" s="286"/>
      <c r="FQ11" s="286"/>
      <c r="FR11" s="286"/>
      <c r="FS11" s="286"/>
      <c r="FT11" s="286"/>
      <c r="FU11" s="286"/>
      <c r="FV11" s="286"/>
      <c r="FW11" s="286"/>
      <c r="FX11" s="286"/>
      <c r="FY11" s="286"/>
      <c r="FZ11" s="286"/>
      <c r="GA11" s="286"/>
      <c r="GB11" s="286"/>
      <c r="GC11" s="286"/>
      <c r="GD11" s="286"/>
      <c r="GE11" s="286"/>
      <c r="GF11" s="286"/>
      <c r="GG11" s="286"/>
      <c r="GH11" s="286"/>
      <c r="GI11" s="286"/>
      <c r="GJ11" s="286"/>
      <c r="GK11" s="286"/>
      <c r="GL11" s="286"/>
      <c r="GM11" s="286"/>
      <c r="GN11" s="286"/>
      <c r="GO11" s="286"/>
      <c r="GP11" s="286"/>
      <c r="GQ11" s="286"/>
      <c r="GR11" s="286"/>
      <c r="GS11" s="286"/>
      <c r="GT11" s="286"/>
      <c r="GU11" s="286"/>
      <c r="GV11" s="286"/>
      <c r="GW11" s="286"/>
      <c r="GX11" s="286"/>
      <c r="GY11" s="286"/>
      <c r="GZ11" s="286"/>
      <c r="HA11" s="286"/>
      <c r="HB11" s="286"/>
      <c r="HC11" s="286"/>
      <c r="HD11" s="286"/>
      <c r="HE11" s="286"/>
      <c r="HF11" s="286"/>
      <c r="HG11" s="286"/>
      <c r="HH11" s="286"/>
      <c r="HI11" s="286"/>
      <c r="HJ11" s="286"/>
      <c r="HK11" s="286"/>
      <c r="HL11" s="286"/>
      <c r="HM11" s="286"/>
      <c r="HN11" s="286"/>
      <c r="HO11" s="286"/>
      <c r="HP11" s="286"/>
      <c r="HQ11" s="286"/>
      <c r="HR11" s="286"/>
      <c r="HS11" s="286"/>
      <c r="HT11" s="286"/>
      <c r="HU11" s="286"/>
      <c r="HV11" s="286"/>
      <c r="HW11" s="286"/>
      <c r="HX11" s="286"/>
      <c r="HY11" s="286"/>
      <c r="HZ11" s="286"/>
      <c r="IA11" s="286"/>
      <c r="IB11" s="286"/>
      <c r="IC11" s="286"/>
      <c r="ID11" s="286"/>
      <c r="IE11" s="286"/>
      <c r="IF11" s="286"/>
      <c r="IG11" s="286"/>
      <c r="IH11" s="286"/>
      <c r="II11" s="286"/>
      <c r="IJ11" s="286"/>
      <c r="IK11" s="286"/>
      <c r="IL11" s="286"/>
      <c r="IM11" s="286"/>
      <c r="IN11" s="286"/>
      <c r="IO11" s="286"/>
      <c r="IP11" s="286"/>
      <c r="IQ11" s="286"/>
      <c r="IR11" s="286"/>
      <c r="IS11" s="286"/>
      <c r="IT11" s="286"/>
      <c r="IU11" s="286"/>
      <c r="IV11" s="286"/>
    </row>
    <row r="12" spans="1:256">
      <c r="A12" s="371"/>
      <c r="B12" s="372" t="s">
        <v>536</v>
      </c>
      <c r="C12" s="484"/>
      <c r="D12" s="374" t="e">
        <f ca="1">(SUM(Inputs!$B$39:$AY$39)/SUM(Inputs!$B$34:$AY$34))*(Misc_in_NonLife_rate + Misc_Non_subject_to_Cat)*((MAX(Inputs!C$47,Inputs!B$47)+SUMPRODUCT(Inputs!D47:$AY$47,OFFSET('helper calculation'!F$285:$BA$285,D3-1,0),OFFSET('helper calculation'!F$394:$BA$394,D3-1,0))))</f>
        <v>#DIV/0!</v>
      </c>
      <c r="E12" s="374" t="e">
        <f ca="1">(SUM(Inputs!$B$39:$AY$39)/SUM(Inputs!$B$34:$AY$34))*(Misc_in_NonLife_rate + Misc_Non_subject_to_Cat)*((MAX(Inputs!D$47,Inputs!C$47)+SUMPRODUCT(Inputs!E47:$AY$47,OFFSET('helper calculation'!G$285:$BA$285,E3-1,0),OFFSET('helper calculation'!G$394:$BA$394,E3-1,0))))</f>
        <v>#DIV/0!</v>
      </c>
      <c r="F12" s="374" t="e">
        <f ca="1">(SUM(Inputs!$B$39:$AY$39)/SUM(Inputs!$B$34:$AY$34))*(Misc_in_NonLife_rate + Misc_Non_subject_to_Cat)*((MAX(Inputs!E$47,Inputs!D$47)+SUMPRODUCT(Inputs!F47:$AY$47,OFFSET('helper calculation'!H$285:$BA$285,F3-1,0),OFFSET('helper calculation'!H$394:$BA$394,F3-1,0))))</f>
        <v>#DIV/0!</v>
      </c>
      <c r="G12" s="374" t="e">
        <f ca="1">(SUM(Inputs!$B$39:$AY$39)/SUM(Inputs!$B$34:$AY$34))*(Misc_in_NonLife_rate + Misc_Non_subject_to_Cat)*((MAX(Inputs!F$47,Inputs!E$47)+SUMPRODUCT(Inputs!G47:$AY$47,OFFSET('helper calculation'!I$285:$BA$285,G3-1,0),OFFSET('helper calculation'!I$394:$BA$394,G3-1,0))))</f>
        <v>#DIV/0!</v>
      </c>
      <c r="H12" s="374" t="e">
        <f ca="1">(SUM(Inputs!$B$39:$AY$39)/SUM(Inputs!$B$34:$AY$34))*(Misc_in_NonLife_rate + Misc_Non_subject_to_Cat)*((MAX(Inputs!G$47,Inputs!F$47)+SUMPRODUCT(Inputs!H47:$AY$47,OFFSET('helper calculation'!J$285:$BA$285,H3-1,0),OFFSET('helper calculation'!J$394:$BA$394,H3-1,0))))</f>
        <v>#DIV/0!</v>
      </c>
      <c r="I12" s="374" t="e">
        <f ca="1">(SUM(Inputs!$B$39:$AY$39)/SUM(Inputs!$B$34:$AY$34))*(Misc_in_NonLife_rate + Misc_Non_subject_to_Cat)*((MAX(Inputs!H$47,Inputs!G$47)+SUMPRODUCT(Inputs!I47:$AY$47,OFFSET('helper calculation'!K$285:$BA$285,I3-1,0),OFFSET('helper calculation'!K$394:$BA$394,I3-1,0))))</f>
        <v>#DIV/0!</v>
      </c>
      <c r="J12" s="374" t="e">
        <f ca="1">(SUM(Inputs!$B$39:$AY$39)/SUM(Inputs!$B$34:$AY$34))*(Misc_in_NonLife_rate + Misc_Non_subject_to_Cat)*((MAX(Inputs!I$47,Inputs!H$47)+SUMPRODUCT(Inputs!J47:$AY$47,OFFSET('helper calculation'!L$285:$BA$285,J3-1,0),OFFSET('helper calculation'!L$394:$BA$394,J3-1,0))))</f>
        <v>#DIV/0!</v>
      </c>
      <c r="K12" s="374" t="e">
        <f ca="1">(SUM(Inputs!$B$39:$AY$39)/SUM(Inputs!$B$34:$AY$34))*(Misc_in_NonLife_rate + Misc_Non_subject_to_Cat)*((MAX(Inputs!J$47,Inputs!I$47)+SUMPRODUCT(Inputs!K47:$AY$47,OFFSET('helper calculation'!M$285:$BA$285,K3-1,0),OFFSET('helper calculation'!M$394:$BA$394,K3-1,0))))</f>
        <v>#DIV/0!</v>
      </c>
      <c r="L12" s="374" t="e">
        <f ca="1">(SUM(Inputs!$B$39:$AY$39)/SUM(Inputs!$B$34:$AY$34))*(Misc_in_NonLife_rate + Misc_Non_subject_to_Cat)*((MAX(Inputs!K$47,Inputs!J$47)+SUMPRODUCT(Inputs!L47:$AY$47,OFFSET('helper calculation'!N$285:$BA$285,L3-1,0),OFFSET('helper calculation'!N$394:$BA$394,L3-1,0))))</f>
        <v>#DIV/0!</v>
      </c>
      <c r="M12" s="374" t="e">
        <f ca="1">(SUM(Inputs!$B$39:$AY$39)/SUM(Inputs!$B$34:$AY$34))*(Misc_in_NonLife_rate + Misc_Non_subject_to_Cat)*((MAX(Inputs!L$47,Inputs!K$47)+SUMPRODUCT(Inputs!M47:$AY$47,OFFSET('helper calculation'!O$285:$BA$285,M3-1,0),OFFSET('helper calculation'!O$394:$BA$394,M3-1,0))))</f>
        <v>#DIV/0!</v>
      </c>
      <c r="N12" s="374" t="e">
        <f ca="1">(SUM(Inputs!$B$39:$AY$39)/SUM(Inputs!$B$34:$AY$34))*(Misc_in_NonLife_rate + Misc_Non_subject_to_Cat)*((MAX(Inputs!M$47,Inputs!L$47)+SUMPRODUCT(Inputs!N47:$AY$47,OFFSET('helper calculation'!P$285:$BA$285,N3-1,0),OFFSET('helper calculation'!P$394:$BA$394,N3-1,0))))</f>
        <v>#DIV/0!</v>
      </c>
      <c r="O12" s="374" t="e">
        <f ca="1">(SUM(Inputs!$B$39:$AY$39)/SUM(Inputs!$B$34:$AY$34))*(Misc_in_NonLife_rate + Misc_Non_subject_to_Cat)*((MAX(Inputs!N$47,Inputs!M$47)+SUMPRODUCT(Inputs!O47:$AY$47,OFFSET('helper calculation'!Q$285:$BA$285,O3-1,0),OFFSET('helper calculation'!Q$394:$BA$394,O3-1,0))))</f>
        <v>#DIV/0!</v>
      </c>
      <c r="P12" s="374" t="e">
        <f ca="1">(SUM(Inputs!$B$39:$AY$39)/SUM(Inputs!$B$34:$AY$34))*(Misc_in_NonLife_rate + Misc_Non_subject_to_Cat)*((MAX(Inputs!O$47,Inputs!N$47)+SUMPRODUCT(Inputs!P47:$AY$47,OFFSET('helper calculation'!R$285:$BA$285,P3-1,0),OFFSET('helper calculation'!R$394:$BA$394,P3-1,0))))</f>
        <v>#DIV/0!</v>
      </c>
      <c r="Q12" s="374" t="e">
        <f ca="1">(SUM(Inputs!$B$39:$AY$39)/SUM(Inputs!$B$34:$AY$34))*(Misc_in_NonLife_rate + Misc_Non_subject_to_Cat)*((MAX(Inputs!P$47,Inputs!O$47)+SUMPRODUCT(Inputs!Q47:$AY$47,OFFSET('helper calculation'!S$285:$BA$285,Q3-1,0),OFFSET('helper calculation'!S$394:$BA$394,Q3-1,0))))</f>
        <v>#DIV/0!</v>
      </c>
      <c r="R12" s="374" t="e">
        <f ca="1">(SUM(Inputs!$B$39:$AY$39)/SUM(Inputs!$B$34:$AY$34))*(Misc_in_NonLife_rate + Misc_Non_subject_to_Cat)*((MAX(Inputs!Q$47,Inputs!P$47)+SUMPRODUCT(Inputs!R47:$AY$47,OFFSET('helper calculation'!T$285:$BA$285,R3-1,0),OFFSET('helper calculation'!T$394:$BA$394,R3-1,0))))</f>
        <v>#DIV/0!</v>
      </c>
      <c r="S12" s="374" t="e">
        <f ca="1">(SUM(Inputs!$B$39:$AY$39)/SUM(Inputs!$B$34:$AY$34))*(Misc_in_NonLife_rate + Misc_Non_subject_to_Cat)*((MAX(Inputs!R$47,Inputs!Q$47)+SUMPRODUCT(Inputs!S47:$AY$47,OFFSET('helper calculation'!U$285:$BA$285,S3-1,0),OFFSET('helper calculation'!U$394:$BA$394,S3-1,0))))</f>
        <v>#DIV/0!</v>
      </c>
      <c r="T12" s="374" t="e">
        <f ca="1">(SUM(Inputs!$B$39:$AY$39)/SUM(Inputs!$B$34:$AY$34))*(Misc_in_NonLife_rate + Misc_Non_subject_to_Cat)*((MAX(Inputs!S$47,Inputs!R$47)+SUMPRODUCT(Inputs!T47:$AY$47,OFFSET('helper calculation'!V$285:$BA$285,T3-1,0),OFFSET('helper calculation'!V$394:$BA$394,T3-1,0))))</f>
        <v>#DIV/0!</v>
      </c>
      <c r="U12" s="374" t="e">
        <f ca="1">(SUM(Inputs!$B$39:$AY$39)/SUM(Inputs!$B$34:$AY$34))*(Misc_in_NonLife_rate + Misc_Non_subject_to_Cat)*((MAX(Inputs!T$47,Inputs!S$47)+SUMPRODUCT(Inputs!U47:$AY$47,OFFSET('helper calculation'!W$285:$BA$285,U3-1,0),OFFSET('helper calculation'!W$394:$BA$394,U3-1,0))))</f>
        <v>#DIV/0!</v>
      </c>
      <c r="V12" s="374" t="e">
        <f ca="1">(SUM(Inputs!$B$39:$AY$39)/SUM(Inputs!$B$34:$AY$34))*(Misc_in_NonLife_rate + Misc_Non_subject_to_Cat)*((MAX(Inputs!U$47,Inputs!T$47)+SUMPRODUCT(Inputs!V47:$AY$47,OFFSET('helper calculation'!X$285:$BA$285,V3-1,0),OFFSET('helper calculation'!X$394:$BA$394,V3-1,0))))</f>
        <v>#DIV/0!</v>
      </c>
      <c r="W12" s="374" t="e">
        <f ca="1">(SUM(Inputs!$B$39:$AY$39)/SUM(Inputs!$B$34:$AY$34))*(Misc_in_NonLife_rate + Misc_Non_subject_to_Cat)*((MAX(Inputs!V$47,Inputs!U$47)+SUMPRODUCT(Inputs!W47:$AY$47,OFFSET('helper calculation'!Y$285:$BA$285,W3-1,0),OFFSET('helper calculation'!Y$394:$BA$394,W3-1,0))))</f>
        <v>#DIV/0!</v>
      </c>
      <c r="X12" s="374" t="e">
        <f ca="1">(SUM(Inputs!$B$39:$AY$39)/SUM(Inputs!$B$34:$AY$34))*(Misc_in_NonLife_rate + Misc_Non_subject_to_Cat)*((MAX(Inputs!W$47,Inputs!V$47)+SUMPRODUCT(Inputs!X47:$AY$47,OFFSET('helper calculation'!Z$285:$BA$285,X3-1,0),OFFSET('helper calculation'!Z$394:$BA$394,X3-1,0))))</f>
        <v>#DIV/0!</v>
      </c>
      <c r="Y12" s="374" t="e">
        <f ca="1">(SUM(Inputs!$B$39:$AY$39)/SUM(Inputs!$B$34:$AY$34))*(Misc_in_NonLife_rate + Misc_Non_subject_to_Cat)*((MAX(Inputs!X$47,Inputs!W$47)+SUMPRODUCT(Inputs!Y47:$AY$47,OFFSET('helper calculation'!AA$285:$BA$285,Y3-1,0),OFFSET('helper calculation'!AA$394:$BA$394,Y3-1,0))))</f>
        <v>#DIV/0!</v>
      </c>
      <c r="Z12" s="374" t="e">
        <f ca="1">(SUM(Inputs!$B$39:$AY$39)/SUM(Inputs!$B$34:$AY$34))*(Misc_in_NonLife_rate + Misc_Non_subject_to_Cat)*((MAX(Inputs!Y$47,Inputs!X$47)+SUMPRODUCT(Inputs!Z47:$AY$47,OFFSET('helper calculation'!AB$285:$BA$285,Z3-1,0),OFFSET('helper calculation'!AB$394:$BA$394,Z3-1,0))))</f>
        <v>#DIV/0!</v>
      </c>
      <c r="AA12" s="374" t="e">
        <f ca="1">(SUM(Inputs!$B$39:$AY$39)/SUM(Inputs!$B$34:$AY$34))*(Misc_in_NonLife_rate + Misc_Non_subject_to_Cat)*((MAX(Inputs!Z$47,Inputs!Y$47)+SUMPRODUCT(Inputs!AA47:$AY$47,OFFSET('helper calculation'!AC$285:$BA$285,AA3-1,0),OFFSET('helper calculation'!AC$394:$BA$394,AA3-1,0))))</f>
        <v>#DIV/0!</v>
      </c>
      <c r="AB12" s="374" t="e">
        <f ca="1">(SUM(Inputs!$B$39:$AY$39)/SUM(Inputs!$B$34:$AY$34))*(Misc_in_NonLife_rate + Misc_Non_subject_to_Cat)*((MAX(Inputs!AA$47,Inputs!Z$47)+SUMPRODUCT(Inputs!AB47:$AY$47,OFFSET('helper calculation'!AD$285:$BA$285,AB3-1,0),OFFSET('helper calculation'!AD$394:$BA$394,AB3-1,0))))</f>
        <v>#DIV/0!</v>
      </c>
      <c r="AC12" s="374" t="e">
        <f ca="1">(SUM(Inputs!$B$39:$AY$39)/SUM(Inputs!$B$34:$AY$34))*(Misc_in_NonLife_rate + Misc_Non_subject_to_Cat)*((MAX(Inputs!AB$47,Inputs!AA$47)+SUMPRODUCT(Inputs!AC47:$AY$47,OFFSET('helper calculation'!AE$285:$BA$285,AC3-1,0),OFFSET('helper calculation'!AE$394:$BA$394,AC3-1,0))))</f>
        <v>#DIV/0!</v>
      </c>
      <c r="AD12" s="374" t="e">
        <f ca="1">(SUM(Inputs!$B$39:$AY$39)/SUM(Inputs!$B$34:$AY$34))*(Misc_in_NonLife_rate + Misc_Non_subject_to_Cat)*((MAX(Inputs!AC$47,Inputs!AB$47)+SUMPRODUCT(Inputs!AD47:$AY$47,OFFSET('helper calculation'!AF$285:$BA$285,AD3-1,0),OFFSET('helper calculation'!AF$394:$BA$394,AD3-1,0))))</f>
        <v>#DIV/0!</v>
      </c>
      <c r="AE12" s="374" t="e">
        <f ca="1">(SUM(Inputs!$B$39:$AY$39)/SUM(Inputs!$B$34:$AY$34))*(Misc_in_NonLife_rate + Misc_Non_subject_to_Cat)*((MAX(Inputs!AD$47,Inputs!AC$47)+SUMPRODUCT(Inputs!AE47:$AY$47,OFFSET('helper calculation'!AG$285:$BA$285,AE3-1,0),OFFSET('helper calculation'!AG$394:$BA$394,AE3-1,0))))</f>
        <v>#DIV/0!</v>
      </c>
      <c r="AF12" s="374" t="e">
        <f ca="1">(SUM(Inputs!$B$39:$AY$39)/SUM(Inputs!$B$34:$AY$34))*(Misc_in_NonLife_rate + Misc_Non_subject_to_Cat)*((MAX(Inputs!AE$47,Inputs!AD$47)+SUMPRODUCT(Inputs!AF47:$AY$47,OFFSET('helper calculation'!AH$285:$BA$285,AF3-1,0),OFFSET('helper calculation'!AH$394:$BA$394,AF3-1,0))))</f>
        <v>#DIV/0!</v>
      </c>
      <c r="AG12" s="374" t="e">
        <f ca="1">(SUM(Inputs!$B$39:$AY$39)/SUM(Inputs!$B$34:$AY$34))*(Misc_in_NonLife_rate + Misc_Non_subject_to_Cat)*((MAX(Inputs!AF$47,Inputs!AE$47)+SUMPRODUCT(Inputs!AG47:$AY$47,OFFSET('helper calculation'!AI$285:$BA$285,AG3-1,0),OFFSET('helper calculation'!AI$394:$BA$394,AG3-1,0))))</f>
        <v>#DIV/0!</v>
      </c>
      <c r="AH12" s="374" t="e">
        <f ca="1">(SUM(Inputs!$B$39:$AY$39)/SUM(Inputs!$B$34:$AY$34))*(Misc_in_NonLife_rate + Misc_Non_subject_to_Cat)*((MAX(Inputs!AG$47,Inputs!AF$47)+SUMPRODUCT(Inputs!AH47:$AY$47,OFFSET('helper calculation'!AJ$285:$BA$285,AH3-1,0),OFFSET('helper calculation'!AJ$394:$BA$394,AH3-1,0))))</f>
        <v>#DIV/0!</v>
      </c>
      <c r="AI12" s="374" t="e">
        <f ca="1">(SUM(Inputs!$B$39:$AY$39)/SUM(Inputs!$B$34:$AY$34))*(Misc_in_NonLife_rate + Misc_Non_subject_to_Cat)*((MAX(Inputs!AH$47,Inputs!AG$47)+SUMPRODUCT(Inputs!AI47:$AY$47,OFFSET('helper calculation'!AK$285:$BA$285,AI3-1,0),OFFSET('helper calculation'!AK$394:$BA$394,AI3-1,0))))</f>
        <v>#DIV/0!</v>
      </c>
      <c r="AJ12" s="374" t="e">
        <f ca="1">(SUM(Inputs!$B$39:$AY$39)/SUM(Inputs!$B$34:$AY$34))*(Misc_in_NonLife_rate + Misc_Non_subject_to_Cat)*((MAX(Inputs!AI$47,Inputs!AH$47)+SUMPRODUCT(Inputs!AJ47:$AY$47,OFFSET('helper calculation'!AL$285:$BA$285,AJ3-1,0),OFFSET('helper calculation'!AL$394:$BA$394,AJ3-1,0))))</f>
        <v>#DIV/0!</v>
      </c>
      <c r="AK12" s="374" t="e">
        <f ca="1">(SUM(Inputs!$B$39:$AY$39)/SUM(Inputs!$B$34:$AY$34))*(Misc_in_NonLife_rate + Misc_Non_subject_to_Cat)*((MAX(Inputs!AJ$47,Inputs!AI$47)+SUMPRODUCT(Inputs!AK47:$AY$47,OFFSET('helper calculation'!AM$285:$BA$285,AK3-1,0),OFFSET('helper calculation'!AM$394:$BA$394,AK3-1,0))))</f>
        <v>#DIV/0!</v>
      </c>
      <c r="AL12" s="374" t="e">
        <f ca="1">(SUM(Inputs!$B$39:$AY$39)/SUM(Inputs!$B$34:$AY$34))*(Misc_in_NonLife_rate + Misc_Non_subject_to_Cat)*((MAX(Inputs!AK$47,Inputs!AJ$47)+SUMPRODUCT(Inputs!AL47:$AY$47,OFFSET('helper calculation'!AN$285:$BA$285,AL3-1,0),OFFSET('helper calculation'!AN$394:$BA$394,AL3-1,0))))</f>
        <v>#DIV/0!</v>
      </c>
      <c r="AM12" s="374" t="e">
        <f ca="1">(SUM(Inputs!$B$39:$AY$39)/SUM(Inputs!$B$34:$AY$34))*(Misc_in_NonLife_rate + Misc_Non_subject_to_Cat)*((MAX(Inputs!AL$47,Inputs!AK$47)+SUMPRODUCT(Inputs!AM47:$AY$47,OFFSET('helper calculation'!AO$285:$BA$285,AM3-1,0),OFFSET('helper calculation'!AO$394:$BA$394,AM3-1,0))))</f>
        <v>#DIV/0!</v>
      </c>
      <c r="AN12" s="374" t="e">
        <f ca="1">(SUM(Inputs!$B$39:$AY$39)/SUM(Inputs!$B$34:$AY$34))*(Misc_in_NonLife_rate + Misc_Non_subject_to_Cat)*((MAX(Inputs!AM$47,Inputs!AL$47)+SUMPRODUCT(Inputs!AN47:$AY$47,OFFSET('helper calculation'!AP$285:$BA$285,AN3-1,0),OFFSET('helper calculation'!AP$394:$BA$394,AN3-1,0))))</f>
        <v>#DIV/0!</v>
      </c>
      <c r="AO12" s="374" t="e">
        <f ca="1">(SUM(Inputs!$B$39:$AY$39)/SUM(Inputs!$B$34:$AY$34))*(Misc_in_NonLife_rate + Misc_Non_subject_to_Cat)*((MAX(Inputs!AN$47,Inputs!AM$47)+SUMPRODUCT(Inputs!AO47:$AY$47,OFFSET('helper calculation'!AQ$285:$BA$285,AO3-1,0),OFFSET('helper calculation'!AQ$394:$BA$394,AO3-1,0))))</f>
        <v>#DIV/0!</v>
      </c>
      <c r="AP12" s="374" t="e">
        <f ca="1">(SUM(Inputs!$B$39:$AY$39)/SUM(Inputs!$B$34:$AY$34))*(Misc_in_NonLife_rate + Misc_Non_subject_to_Cat)*((MAX(Inputs!AO$47,Inputs!AN$47)+SUMPRODUCT(Inputs!AP47:$AY$47,OFFSET('helper calculation'!AR$285:$BA$285,AP3-1,0),OFFSET('helper calculation'!AR$394:$BA$394,AP3-1,0))))</f>
        <v>#DIV/0!</v>
      </c>
      <c r="AQ12" s="374" t="e">
        <f ca="1">(SUM(Inputs!$B$39:$AY$39)/SUM(Inputs!$B$34:$AY$34))*(Misc_in_NonLife_rate + Misc_Non_subject_to_Cat)*((MAX(Inputs!AP$47,Inputs!AO$47)+SUMPRODUCT(Inputs!AQ47:$AY$47,OFFSET('helper calculation'!AS$285:$BA$285,AQ3-1,0),OFFSET('helper calculation'!AS$394:$BA$394,AQ3-1,0))))</f>
        <v>#DIV/0!</v>
      </c>
      <c r="AR12" s="374" t="e">
        <f ca="1">(SUM(Inputs!$B$39:$AY$39)/SUM(Inputs!$B$34:$AY$34))*(Misc_in_NonLife_rate + Misc_Non_subject_to_Cat)*((MAX(Inputs!AQ$47,Inputs!AP$47)+SUMPRODUCT(Inputs!AR47:$AY$47,OFFSET('helper calculation'!AT$285:$BA$285,AR3-1,0),OFFSET('helper calculation'!AT$394:$BA$394,AR3-1,0))))</f>
        <v>#DIV/0!</v>
      </c>
      <c r="AS12" s="374" t="e">
        <f ca="1">(SUM(Inputs!$B$39:$AY$39)/SUM(Inputs!$B$34:$AY$34))*(Misc_in_NonLife_rate + Misc_Non_subject_to_Cat)*((MAX(Inputs!AR$47,Inputs!AQ$47)+SUMPRODUCT(Inputs!AS47:$AY$47,OFFSET('helper calculation'!AU$285:$BA$285,AS3-1,0),OFFSET('helper calculation'!AU$394:$BA$394,AS3-1,0))))</f>
        <v>#DIV/0!</v>
      </c>
      <c r="AT12" s="374" t="e">
        <f ca="1">(SUM(Inputs!$B$39:$AY$39)/SUM(Inputs!$B$34:$AY$34))*(Misc_in_NonLife_rate + Misc_Non_subject_to_Cat)*((MAX(Inputs!AS$47,Inputs!AR$47)+SUMPRODUCT(Inputs!AT47:$AY$47,OFFSET('helper calculation'!AV$285:$BA$285,AT3-1,0),OFFSET('helper calculation'!AV$394:$BA$394,AT3-1,0))))</f>
        <v>#DIV/0!</v>
      </c>
      <c r="AU12" s="374" t="e">
        <f ca="1">(SUM(Inputs!$B$39:$AY$39)/SUM(Inputs!$B$34:$AY$34))*(Misc_in_NonLife_rate + Misc_Non_subject_to_Cat)*((MAX(Inputs!AT$47,Inputs!AS$47)+SUMPRODUCT(Inputs!AU47:$AY$47,OFFSET('helper calculation'!AW$285:$BA$285,AU3-1,0),OFFSET('helper calculation'!AW$394:$BA$394,AU3-1,0))))</f>
        <v>#DIV/0!</v>
      </c>
      <c r="AV12" s="374" t="e">
        <f ca="1">(SUM(Inputs!$B$39:$AY$39)/SUM(Inputs!$B$34:$AY$34))*(Misc_in_NonLife_rate + Misc_Non_subject_to_Cat)*((MAX(Inputs!AU$47,Inputs!AT$47)+SUMPRODUCT(Inputs!AV47:$AY$47,OFFSET('helper calculation'!AX$285:$BA$285,AV3-1,0),OFFSET('helper calculation'!AX$394:$BA$394,AV3-1,0))))</f>
        <v>#DIV/0!</v>
      </c>
      <c r="AW12" s="374" t="e">
        <f ca="1">(SUM(Inputs!$B$39:$AY$39)/SUM(Inputs!$B$34:$AY$34))*(Misc_in_NonLife_rate + Misc_Non_subject_to_Cat)*((MAX(Inputs!AV$47,Inputs!AU$47)+SUMPRODUCT(Inputs!AW47:$AY$47,OFFSET('helper calculation'!AY$285:$BA$285,AW3-1,0),OFFSET('helper calculation'!AY$394:$BA$394,AW3-1,0))))</f>
        <v>#DIV/0!</v>
      </c>
      <c r="AX12" s="374" t="e">
        <f ca="1">(SUM(Inputs!$B$39:$AY$39)/SUM(Inputs!$B$34:$AY$34))*(Misc_in_NonLife_rate + Misc_Non_subject_to_Cat)*((MAX(Inputs!AW$47,Inputs!AV$47)+SUMPRODUCT(Inputs!AX47:$AY$47,OFFSET('helper calculation'!AZ$285:$BA$285,AX3-1,0),OFFSET('helper calculation'!AZ$394:$BA$394,AX3-1,0))))</f>
        <v>#DIV/0!</v>
      </c>
      <c r="AY12" s="374" t="e">
        <f ca="1">(SUM(Inputs!$B$39:$AY$39)/SUM(Inputs!$B$34:$AY$34))*(Misc_in_NonLife_rate + Misc_Non_subject_to_Cat)*((MAX(Inputs!AX$47,Inputs!AW$47)+SUMPRODUCT(Inputs!AY47:$AY$47,OFFSET('helper calculation'!BA$285:$BA$285,AY3-1,0),OFFSET('helper calculation'!BA$394:$BA$394,AY3-1,0))))</f>
        <v>#DIV/0!</v>
      </c>
      <c r="AZ12" s="374" t="e">
        <f ca="1">(SUM(Inputs!$B$39:$AY$39)/SUM(Inputs!$B$34:$AY$34))*(Misc_in_NonLife_rate + Misc_Non_subject_to_Cat)*((MAX(Inputs!AY$47,Inputs!AX$47)+SUMPRODUCT(Inputs!$AY47:AZ$47,OFFSET('helper calculation'!$BA$285:BB$285,AZ3-1,0),OFFSET('helper calculation'!$BA$394:BB$394,AZ3-1,0))))</f>
        <v>#DIV/0!</v>
      </c>
      <c r="BA12" s="374" t="e">
        <f ca="1">(SUM(Inputs!$B$39:$AY$39)/SUM(Inputs!$B$34:$AY$34))*(Misc_in_NonLife_rate + Misc_Non_subject_to_Cat)*((MAX(Inputs!AZ$47,Inputs!AY$47)+SUMPRODUCT(Inputs!$AY47:BA$47,OFFSET('helper calculation'!$BA$285:BC$285,BA3-1,0),OFFSET('helper calculation'!$BA$394:BC$394,BA3-1,0))))</f>
        <v>#DIV/0!</v>
      </c>
      <c r="BB12" s="286"/>
      <c r="BC12" s="286"/>
      <c r="BD12" s="286"/>
      <c r="BE12" s="286"/>
      <c r="BF12" s="286"/>
      <c r="BG12" s="286"/>
      <c r="BH12" s="286"/>
      <c r="BI12" s="286"/>
      <c r="BJ12" s="286"/>
      <c r="BK12" s="286"/>
      <c r="BL12" s="286"/>
      <c r="BM12" s="286"/>
      <c r="BN12" s="286"/>
      <c r="BO12" s="286"/>
      <c r="BP12" s="286"/>
      <c r="BQ12" s="286"/>
      <c r="BR12" s="286"/>
      <c r="BS12" s="286"/>
      <c r="BT12" s="286"/>
      <c r="BU12" s="286"/>
      <c r="BV12" s="286"/>
      <c r="BW12" s="286"/>
      <c r="BX12" s="286"/>
      <c r="BY12" s="286"/>
      <c r="BZ12" s="286"/>
      <c r="CA12" s="286"/>
      <c r="CB12" s="286"/>
      <c r="CC12" s="286"/>
      <c r="CD12" s="286"/>
      <c r="CE12" s="286"/>
      <c r="CF12" s="286"/>
      <c r="CG12" s="286"/>
      <c r="CH12" s="286"/>
      <c r="CI12" s="286"/>
      <c r="CJ12" s="286"/>
      <c r="CK12" s="286"/>
      <c r="CL12" s="286"/>
      <c r="CM12" s="286"/>
      <c r="CN12" s="286"/>
      <c r="CO12" s="286"/>
      <c r="CP12" s="286"/>
      <c r="CQ12" s="286"/>
      <c r="CR12" s="286"/>
      <c r="CS12" s="286"/>
      <c r="CT12" s="286"/>
      <c r="CU12" s="286"/>
      <c r="CV12" s="286"/>
      <c r="CW12" s="286"/>
      <c r="CX12" s="286"/>
      <c r="CY12" s="286"/>
      <c r="CZ12" s="286"/>
      <c r="DA12" s="286"/>
      <c r="DB12" s="286"/>
      <c r="DC12" s="286"/>
      <c r="DD12" s="286"/>
      <c r="DE12" s="286"/>
      <c r="DF12" s="286"/>
      <c r="DG12" s="286"/>
      <c r="DH12" s="286"/>
      <c r="DI12" s="286"/>
      <c r="DJ12" s="286"/>
      <c r="DK12" s="286"/>
      <c r="DL12" s="286"/>
      <c r="DM12" s="286"/>
      <c r="DN12" s="286"/>
      <c r="DO12" s="286"/>
      <c r="DP12" s="286"/>
      <c r="DQ12" s="286"/>
      <c r="DR12" s="286"/>
      <c r="DS12" s="286"/>
      <c r="DT12" s="286"/>
      <c r="DU12" s="286"/>
      <c r="DV12" s="286"/>
      <c r="DW12" s="286"/>
      <c r="DX12" s="286"/>
      <c r="DY12" s="286"/>
      <c r="DZ12" s="286"/>
      <c r="EA12" s="286"/>
      <c r="EB12" s="286"/>
      <c r="EC12" s="286"/>
      <c r="ED12" s="286"/>
      <c r="EE12" s="286"/>
      <c r="EF12" s="286"/>
      <c r="EG12" s="286"/>
      <c r="EH12" s="286"/>
      <c r="EI12" s="286"/>
      <c r="EJ12" s="286"/>
      <c r="EK12" s="286"/>
      <c r="EL12" s="286"/>
      <c r="EM12" s="286"/>
      <c r="EN12" s="286"/>
      <c r="EO12" s="286"/>
      <c r="EP12" s="286"/>
      <c r="EQ12" s="286"/>
      <c r="ER12" s="286"/>
      <c r="ES12" s="286"/>
      <c r="ET12" s="286"/>
      <c r="EU12" s="286"/>
      <c r="EV12" s="286"/>
      <c r="EW12" s="286"/>
      <c r="EX12" s="286"/>
      <c r="EY12" s="286"/>
      <c r="EZ12" s="286"/>
      <c r="FA12" s="286"/>
      <c r="FB12" s="286"/>
      <c r="FC12" s="286"/>
      <c r="FD12" s="286"/>
      <c r="FE12" s="286"/>
      <c r="FF12" s="286"/>
      <c r="FG12" s="286"/>
      <c r="FH12" s="286"/>
      <c r="FI12" s="286"/>
      <c r="FJ12" s="286"/>
      <c r="FK12" s="286"/>
      <c r="FL12" s="286"/>
      <c r="FM12" s="286"/>
      <c r="FN12" s="286"/>
      <c r="FO12" s="286"/>
      <c r="FP12" s="286"/>
      <c r="FQ12" s="286"/>
      <c r="FR12" s="286"/>
      <c r="FS12" s="286"/>
      <c r="FT12" s="286"/>
      <c r="FU12" s="286"/>
      <c r="FV12" s="286"/>
      <c r="FW12" s="286"/>
      <c r="FX12" s="286"/>
      <c r="FY12" s="286"/>
      <c r="FZ12" s="286"/>
      <c r="GA12" s="286"/>
      <c r="GB12" s="286"/>
      <c r="GC12" s="286"/>
      <c r="GD12" s="286"/>
      <c r="GE12" s="286"/>
      <c r="GF12" s="286"/>
      <c r="GG12" s="286"/>
      <c r="GH12" s="286"/>
      <c r="GI12" s="286"/>
      <c r="GJ12" s="286"/>
      <c r="GK12" s="286"/>
      <c r="GL12" s="286"/>
      <c r="GM12" s="286"/>
      <c r="GN12" s="286"/>
      <c r="GO12" s="286"/>
      <c r="GP12" s="286"/>
      <c r="GQ12" s="286"/>
      <c r="GR12" s="286"/>
      <c r="GS12" s="286"/>
      <c r="GT12" s="286"/>
      <c r="GU12" s="286"/>
      <c r="GV12" s="286"/>
      <c r="GW12" s="286"/>
      <c r="GX12" s="286"/>
      <c r="GY12" s="286"/>
      <c r="GZ12" s="286"/>
      <c r="HA12" s="286"/>
      <c r="HB12" s="286"/>
      <c r="HC12" s="286"/>
      <c r="HD12" s="286"/>
      <c r="HE12" s="286"/>
      <c r="HF12" s="286"/>
      <c r="HG12" s="286"/>
      <c r="HH12" s="286"/>
      <c r="HI12" s="286"/>
      <c r="HJ12" s="286"/>
      <c r="HK12" s="286"/>
      <c r="HL12" s="286"/>
      <c r="HM12" s="286"/>
      <c r="HN12" s="286"/>
      <c r="HO12" s="286"/>
      <c r="HP12" s="286"/>
      <c r="HQ12" s="286"/>
      <c r="HR12" s="286"/>
      <c r="HS12" s="286"/>
      <c r="HT12" s="286"/>
      <c r="HU12" s="286"/>
      <c r="HV12" s="286"/>
      <c r="HW12" s="286"/>
      <c r="HX12" s="286"/>
      <c r="HY12" s="286"/>
      <c r="HZ12" s="286"/>
      <c r="IA12" s="286"/>
      <c r="IB12" s="286"/>
      <c r="IC12" s="286"/>
      <c r="ID12" s="286"/>
      <c r="IE12" s="286"/>
      <c r="IF12" s="286"/>
      <c r="IG12" s="286"/>
      <c r="IH12" s="286"/>
      <c r="II12" s="286"/>
      <c r="IJ12" s="286"/>
      <c r="IK12" s="286"/>
      <c r="IL12" s="286"/>
      <c r="IM12" s="286"/>
      <c r="IN12" s="286"/>
      <c r="IO12" s="286"/>
      <c r="IP12" s="286"/>
      <c r="IQ12" s="286"/>
      <c r="IR12" s="286"/>
      <c r="IS12" s="286"/>
      <c r="IT12" s="286"/>
      <c r="IU12" s="286"/>
      <c r="IV12" s="286"/>
    </row>
    <row r="13" spans="1:256">
      <c r="A13" s="371"/>
      <c r="B13" s="372" t="s">
        <v>537</v>
      </c>
      <c r="C13" s="485"/>
      <c r="D13" s="374">
        <f>Inputs!C$51*D$7*Inputs!$H$13</f>
        <v>0</v>
      </c>
      <c r="E13" s="374">
        <f>Inputs!D$51*E$7*Inputs!$H$13</f>
        <v>0</v>
      </c>
      <c r="F13" s="374">
        <f>Inputs!E$51*F$7*Inputs!$H$13</f>
        <v>0</v>
      </c>
      <c r="G13" s="374">
        <f>Inputs!F$51*G$7*Inputs!$H$13</f>
        <v>0</v>
      </c>
      <c r="H13" s="374">
        <f>Inputs!G$51*H$7*Inputs!$H$13</f>
        <v>0</v>
      </c>
      <c r="I13" s="374">
        <f>Inputs!H$51*I$7*Inputs!$H$13</f>
        <v>0</v>
      </c>
      <c r="J13" s="374">
        <f>Inputs!I$51*J$7*Inputs!$H$13</f>
        <v>0</v>
      </c>
      <c r="K13" s="374">
        <f>Inputs!J$51*K$7*Inputs!$H$13</f>
        <v>0</v>
      </c>
      <c r="L13" s="374">
        <f>Inputs!K$51*L$7*Inputs!$H$13</f>
        <v>0</v>
      </c>
      <c r="M13" s="374">
        <f>Inputs!L$51*M$7*Inputs!$H$13</f>
        <v>0</v>
      </c>
      <c r="N13" s="374">
        <f>Inputs!M$51*N$7*Inputs!$H$13</f>
        <v>0</v>
      </c>
      <c r="O13" s="374">
        <f>Inputs!N$51*O$7*Inputs!$H$13</f>
        <v>0</v>
      </c>
      <c r="P13" s="374">
        <f>Inputs!O$51*P$7*Inputs!$H$13</f>
        <v>0</v>
      </c>
      <c r="Q13" s="374">
        <f>Inputs!P$51*Q$7*Inputs!$H$13</f>
        <v>0</v>
      </c>
      <c r="R13" s="374">
        <f>Inputs!Q$51*R$7*Inputs!$H$13</f>
        <v>0</v>
      </c>
      <c r="S13" s="374">
        <f>Inputs!R$51*S$7*Inputs!$H$13</f>
        <v>0</v>
      </c>
      <c r="T13" s="374">
        <f>Inputs!S$51*T$7*Inputs!$H$13</f>
        <v>0</v>
      </c>
      <c r="U13" s="374">
        <f>Inputs!T$51*U$7*Inputs!$H$13</f>
        <v>0</v>
      </c>
      <c r="V13" s="374">
        <f>Inputs!U$51*V$7*Inputs!$H$13</f>
        <v>0</v>
      </c>
      <c r="W13" s="374">
        <f>Inputs!V$51*W$7*Inputs!$H$13</f>
        <v>0</v>
      </c>
      <c r="X13" s="374">
        <f>Inputs!W$51*X$7*Inputs!$H$13</f>
        <v>0</v>
      </c>
      <c r="Y13" s="374">
        <f>Inputs!X$51*Y$7*Inputs!$H$13</f>
        <v>0</v>
      </c>
      <c r="Z13" s="374">
        <f>Inputs!Y$51*Z$7*Inputs!$H$13</f>
        <v>0</v>
      </c>
      <c r="AA13" s="374">
        <f>Inputs!Z$51*AA$7*Inputs!$H$13</f>
        <v>0</v>
      </c>
      <c r="AB13" s="374">
        <f>Inputs!AA$51*AB$7*Inputs!$H$13</f>
        <v>0</v>
      </c>
      <c r="AC13" s="374">
        <f>Inputs!AB$51*AC$7*Inputs!$H$13</f>
        <v>0</v>
      </c>
      <c r="AD13" s="374">
        <f>Inputs!AC$51*AD$7*Inputs!$H$13</f>
        <v>0</v>
      </c>
      <c r="AE13" s="374">
        <f>Inputs!AD$51*AE$7*Inputs!$H$13</f>
        <v>0</v>
      </c>
      <c r="AF13" s="374">
        <f>Inputs!AE$51*AF$7*Inputs!$H$13</f>
        <v>0</v>
      </c>
      <c r="AG13" s="374">
        <f>Inputs!AF$51*AG$7*Inputs!$H$13</f>
        <v>0</v>
      </c>
      <c r="AH13" s="374">
        <f>Inputs!AG$51*AH$7*Inputs!$H$13</f>
        <v>0</v>
      </c>
      <c r="AI13" s="374">
        <f>Inputs!AH$51*AI$7*Inputs!$H$13</f>
        <v>0</v>
      </c>
      <c r="AJ13" s="374">
        <f>Inputs!AI$51*AJ$7*Inputs!$H$13</f>
        <v>0</v>
      </c>
      <c r="AK13" s="374">
        <f>Inputs!AJ$51*AK$7*Inputs!$H$13</f>
        <v>0</v>
      </c>
      <c r="AL13" s="374">
        <f>Inputs!AK$51*AL$7*Inputs!$H$13</f>
        <v>0</v>
      </c>
      <c r="AM13" s="374">
        <f>Inputs!AL$51*AM$7*Inputs!$H$13</f>
        <v>0</v>
      </c>
      <c r="AN13" s="374">
        <f>Inputs!AM$51*AN$7*Inputs!$H$13</f>
        <v>0</v>
      </c>
      <c r="AO13" s="374">
        <f>Inputs!AN$51*AO$7*Inputs!$H$13</f>
        <v>0</v>
      </c>
      <c r="AP13" s="374">
        <f>Inputs!AO$51*AP$7*Inputs!$H$13</f>
        <v>0</v>
      </c>
      <c r="AQ13" s="374">
        <f>Inputs!AP$51*AQ$7*Inputs!$H$13</f>
        <v>0</v>
      </c>
      <c r="AR13" s="374">
        <f>Inputs!AQ$51*AR$7*Inputs!$H$13</f>
        <v>0</v>
      </c>
      <c r="AS13" s="374">
        <f>Inputs!AR$51*AS$7*Inputs!$H$13</f>
        <v>0</v>
      </c>
      <c r="AT13" s="374">
        <f>Inputs!AS$51*AT$7*Inputs!$H$13</f>
        <v>0</v>
      </c>
      <c r="AU13" s="374">
        <f>Inputs!AT$51*AU$7*Inputs!$H$13</f>
        <v>0</v>
      </c>
      <c r="AV13" s="374">
        <f>Inputs!AU$51*AV$7*Inputs!$H$13</f>
        <v>0</v>
      </c>
      <c r="AW13" s="374">
        <f>Inputs!AV$51*AW$7*Inputs!$H$13</f>
        <v>0</v>
      </c>
      <c r="AX13" s="374">
        <f>Inputs!AW$51*AX$7*Inputs!$H$13</f>
        <v>0</v>
      </c>
      <c r="AY13" s="374">
        <f>Inputs!AX$51*AY$7*Inputs!$H$13</f>
        <v>0</v>
      </c>
      <c r="AZ13" s="374">
        <f>Inputs!AY$51*AZ$7*Inputs!$H$13</f>
        <v>0</v>
      </c>
      <c r="BA13" s="374">
        <f>Inputs!AZ$51*BA$7*Inputs!$H$13</f>
        <v>0</v>
      </c>
      <c r="BB13" s="286"/>
      <c r="BC13" s="286"/>
      <c r="BD13" s="286"/>
      <c r="BE13" s="286"/>
      <c r="BF13" s="286"/>
      <c r="BG13" s="286"/>
      <c r="BH13" s="286"/>
      <c r="BI13" s="286"/>
      <c r="BJ13" s="286"/>
      <c r="BK13" s="286"/>
      <c r="BL13" s="286"/>
      <c r="BM13" s="286"/>
      <c r="BN13" s="286"/>
      <c r="BO13" s="286"/>
      <c r="BP13" s="286"/>
      <c r="BQ13" s="286"/>
      <c r="BR13" s="286"/>
      <c r="BS13" s="286"/>
      <c r="BT13" s="286"/>
      <c r="BU13" s="286"/>
      <c r="BV13" s="286"/>
      <c r="BW13" s="286"/>
      <c r="BX13" s="286"/>
      <c r="BY13" s="286"/>
      <c r="BZ13" s="286"/>
      <c r="CA13" s="286"/>
      <c r="CB13" s="286"/>
      <c r="CC13" s="286"/>
      <c r="CD13" s="286"/>
      <c r="CE13" s="286"/>
      <c r="CF13" s="286"/>
      <c r="CG13" s="286"/>
      <c r="CH13" s="286"/>
      <c r="CI13" s="286"/>
      <c r="CJ13" s="286"/>
      <c r="CK13" s="286"/>
      <c r="CL13" s="286"/>
      <c r="CM13" s="286"/>
      <c r="CN13" s="286"/>
      <c r="CO13" s="286"/>
      <c r="CP13" s="286"/>
      <c r="CQ13" s="286"/>
      <c r="CR13" s="286"/>
      <c r="CS13" s="286"/>
      <c r="CT13" s="286"/>
      <c r="CU13" s="286"/>
      <c r="CV13" s="286"/>
      <c r="CW13" s="286"/>
      <c r="CX13" s="286"/>
      <c r="CY13" s="286"/>
      <c r="CZ13" s="286"/>
      <c r="DA13" s="286"/>
      <c r="DB13" s="286"/>
      <c r="DC13" s="286"/>
      <c r="DD13" s="286"/>
      <c r="DE13" s="286"/>
      <c r="DF13" s="286"/>
      <c r="DG13" s="286"/>
      <c r="DH13" s="286"/>
      <c r="DI13" s="286"/>
      <c r="DJ13" s="286"/>
      <c r="DK13" s="286"/>
      <c r="DL13" s="286"/>
      <c r="DM13" s="286"/>
      <c r="DN13" s="286"/>
      <c r="DO13" s="286"/>
      <c r="DP13" s="286"/>
      <c r="DQ13" s="286"/>
      <c r="DR13" s="286"/>
      <c r="DS13" s="286"/>
      <c r="DT13" s="286"/>
      <c r="DU13" s="286"/>
      <c r="DV13" s="286"/>
      <c r="DW13" s="286"/>
      <c r="DX13" s="286"/>
      <c r="DY13" s="286"/>
      <c r="DZ13" s="286"/>
      <c r="EA13" s="286"/>
      <c r="EB13" s="286"/>
      <c r="EC13" s="286"/>
      <c r="ED13" s="286"/>
      <c r="EE13" s="286"/>
      <c r="EF13" s="286"/>
      <c r="EG13" s="286"/>
      <c r="EH13" s="286"/>
      <c r="EI13" s="286"/>
      <c r="EJ13" s="286"/>
      <c r="EK13" s="286"/>
      <c r="EL13" s="286"/>
      <c r="EM13" s="286"/>
      <c r="EN13" s="286"/>
      <c r="EO13" s="286"/>
      <c r="EP13" s="286"/>
      <c r="EQ13" s="286"/>
      <c r="ER13" s="286"/>
      <c r="ES13" s="286"/>
      <c r="ET13" s="286"/>
      <c r="EU13" s="286"/>
      <c r="EV13" s="286"/>
      <c r="EW13" s="286"/>
      <c r="EX13" s="286"/>
      <c r="EY13" s="286"/>
      <c r="EZ13" s="286"/>
      <c r="FA13" s="286"/>
      <c r="FB13" s="286"/>
      <c r="FC13" s="286"/>
      <c r="FD13" s="286"/>
      <c r="FE13" s="286"/>
      <c r="FF13" s="286"/>
      <c r="FG13" s="286"/>
      <c r="FH13" s="286"/>
      <c r="FI13" s="286"/>
      <c r="FJ13" s="286"/>
      <c r="FK13" s="286"/>
      <c r="FL13" s="286"/>
      <c r="FM13" s="286"/>
      <c r="FN13" s="286"/>
      <c r="FO13" s="286"/>
      <c r="FP13" s="286"/>
      <c r="FQ13" s="286"/>
      <c r="FR13" s="286"/>
      <c r="FS13" s="286"/>
      <c r="FT13" s="286"/>
      <c r="FU13" s="286"/>
      <c r="FV13" s="286"/>
      <c r="FW13" s="286"/>
      <c r="FX13" s="286"/>
      <c r="FY13" s="286"/>
      <c r="FZ13" s="286"/>
      <c r="GA13" s="286"/>
      <c r="GB13" s="286"/>
      <c r="GC13" s="286"/>
      <c r="GD13" s="286"/>
      <c r="GE13" s="286"/>
      <c r="GF13" s="286"/>
      <c r="GG13" s="286"/>
      <c r="GH13" s="286"/>
      <c r="GI13" s="286"/>
      <c r="GJ13" s="286"/>
      <c r="GK13" s="286"/>
      <c r="GL13" s="286"/>
      <c r="GM13" s="286"/>
      <c r="GN13" s="286"/>
      <c r="GO13" s="286"/>
      <c r="GP13" s="286"/>
      <c r="GQ13" s="286"/>
      <c r="GR13" s="286"/>
      <c r="GS13" s="286"/>
      <c r="GT13" s="286"/>
      <c r="GU13" s="286"/>
      <c r="GV13" s="286"/>
      <c r="GW13" s="286"/>
      <c r="GX13" s="286"/>
      <c r="GY13" s="286"/>
      <c r="GZ13" s="286"/>
      <c r="HA13" s="286"/>
      <c r="HB13" s="286"/>
      <c r="HC13" s="286"/>
      <c r="HD13" s="286"/>
      <c r="HE13" s="286"/>
      <c r="HF13" s="286"/>
      <c r="HG13" s="286"/>
      <c r="HH13" s="286"/>
      <c r="HI13" s="286"/>
      <c r="HJ13" s="286"/>
      <c r="HK13" s="286"/>
      <c r="HL13" s="286"/>
      <c r="HM13" s="286"/>
      <c r="HN13" s="286"/>
      <c r="HO13" s="286"/>
      <c r="HP13" s="286"/>
      <c r="HQ13" s="286"/>
      <c r="HR13" s="286"/>
      <c r="HS13" s="286"/>
      <c r="HT13" s="286"/>
      <c r="HU13" s="286"/>
      <c r="HV13" s="286"/>
      <c r="HW13" s="286"/>
      <c r="HX13" s="286"/>
      <c r="HY13" s="286"/>
      <c r="HZ13" s="286"/>
      <c r="IA13" s="286"/>
      <c r="IB13" s="286"/>
      <c r="IC13" s="286"/>
      <c r="ID13" s="286"/>
      <c r="IE13" s="286"/>
      <c r="IF13" s="286"/>
      <c r="IG13" s="286"/>
      <c r="IH13" s="286"/>
      <c r="II13" s="286"/>
      <c r="IJ13" s="286"/>
      <c r="IK13" s="286"/>
      <c r="IL13" s="286"/>
      <c r="IM13" s="286"/>
      <c r="IN13" s="286"/>
      <c r="IO13" s="286"/>
      <c r="IP13" s="286"/>
      <c r="IQ13" s="286"/>
      <c r="IR13" s="286"/>
      <c r="IS13" s="286"/>
      <c r="IT13" s="286"/>
      <c r="IU13" s="286"/>
      <c r="IV13" s="286"/>
    </row>
    <row r="14" spans="1:256">
      <c r="A14" s="371"/>
      <c r="B14" s="372" t="s">
        <v>538</v>
      </c>
      <c r="C14" s="485"/>
      <c r="D14" s="374">
        <f>Inputs!C$51*D$7*Inputs!$H$14</f>
        <v>0</v>
      </c>
      <c r="E14" s="374">
        <f>Inputs!D$51*E$7*Inputs!$H$14</f>
        <v>0</v>
      </c>
      <c r="F14" s="374">
        <f>Inputs!E$51*F$7*Inputs!$H$14</f>
        <v>0</v>
      </c>
      <c r="G14" s="374">
        <f>Inputs!F$51*G$7*Inputs!$H$14</f>
        <v>0</v>
      </c>
      <c r="H14" s="374">
        <f>Inputs!G$51*H$7*Inputs!$H$14</f>
        <v>0</v>
      </c>
      <c r="I14" s="374">
        <f>Inputs!H$51*I$7*Inputs!$H$14</f>
        <v>0</v>
      </c>
      <c r="J14" s="374">
        <f>Inputs!I$51*J$7*Inputs!$H$14</f>
        <v>0</v>
      </c>
      <c r="K14" s="374">
        <f>Inputs!J$51*K$7*Inputs!$H$14</f>
        <v>0</v>
      </c>
      <c r="L14" s="374">
        <f>Inputs!K$51*L$7*Inputs!$H$14</f>
        <v>0</v>
      </c>
      <c r="M14" s="374">
        <f>Inputs!L$51*M$7*Inputs!$H$14</f>
        <v>0</v>
      </c>
      <c r="N14" s="374">
        <f>Inputs!M$51*N$7*Inputs!$H$14</f>
        <v>0</v>
      </c>
      <c r="O14" s="374">
        <f>Inputs!N$51*O$7*Inputs!$H$14</f>
        <v>0</v>
      </c>
      <c r="P14" s="374">
        <f>Inputs!O$51*P$7*Inputs!$H$14</f>
        <v>0</v>
      </c>
      <c r="Q14" s="374">
        <f>Inputs!P$51*Q$7*Inputs!$H$14</f>
        <v>0</v>
      </c>
      <c r="R14" s="374">
        <f>Inputs!Q$51*R$7*Inputs!$H$14</f>
        <v>0</v>
      </c>
      <c r="S14" s="374">
        <f>Inputs!R$51*S$7*Inputs!$H$14</f>
        <v>0</v>
      </c>
      <c r="T14" s="374">
        <f>Inputs!S$51*T$7*Inputs!$H$14</f>
        <v>0</v>
      </c>
      <c r="U14" s="374">
        <f>Inputs!T$51*U$7*Inputs!$H$14</f>
        <v>0</v>
      </c>
      <c r="V14" s="374">
        <f>Inputs!U$51*V$7*Inputs!$H$14</f>
        <v>0</v>
      </c>
      <c r="W14" s="374">
        <f>Inputs!V$51*W$7*Inputs!$H$14</f>
        <v>0</v>
      </c>
      <c r="X14" s="374">
        <f>Inputs!W$51*X$7*Inputs!$H$14</f>
        <v>0</v>
      </c>
      <c r="Y14" s="374">
        <f>Inputs!X$51*Y$7*Inputs!$H$14</f>
        <v>0</v>
      </c>
      <c r="Z14" s="374">
        <f>Inputs!Y$51*Z$7*Inputs!$H$14</f>
        <v>0</v>
      </c>
      <c r="AA14" s="374">
        <f>Inputs!Z$51*AA$7*Inputs!$H$14</f>
        <v>0</v>
      </c>
      <c r="AB14" s="374">
        <f>Inputs!AA$51*AB$7*Inputs!$H$14</f>
        <v>0</v>
      </c>
      <c r="AC14" s="374">
        <f>Inputs!AB$51*AC$7*Inputs!$H$14</f>
        <v>0</v>
      </c>
      <c r="AD14" s="374">
        <f>Inputs!AC$51*AD$7*Inputs!$H$14</f>
        <v>0</v>
      </c>
      <c r="AE14" s="374">
        <f>Inputs!AD$51*AE$7*Inputs!$H$14</f>
        <v>0</v>
      </c>
      <c r="AF14" s="374">
        <f>Inputs!AE$51*AF$7*Inputs!$H$14</f>
        <v>0</v>
      </c>
      <c r="AG14" s="374">
        <f>Inputs!AF$51*AG$7*Inputs!$H$14</f>
        <v>0</v>
      </c>
      <c r="AH14" s="374">
        <f>Inputs!AG$51*AH$7*Inputs!$H$14</f>
        <v>0</v>
      </c>
      <c r="AI14" s="374">
        <f>Inputs!AH$51*AI$7*Inputs!$H$14</f>
        <v>0</v>
      </c>
      <c r="AJ14" s="374">
        <f>Inputs!AI$51*AJ$7*Inputs!$H$14</f>
        <v>0</v>
      </c>
      <c r="AK14" s="374">
        <f>Inputs!AJ$51*AK$7*Inputs!$H$14</f>
        <v>0</v>
      </c>
      <c r="AL14" s="374">
        <f>Inputs!AK$51*AL$7*Inputs!$H$14</f>
        <v>0</v>
      </c>
      <c r="AM14" s="374">
        <f>Inputs!AL$51*AM$7*Inputs!$H$14</f>
        <v>0</v>
      </c>
      <c r="AN14" s="374">
        <f>Inputs!AM$51*AN$7*Inputs!$H$14</f>
        <v>0</v>
      </c>
      <c r="AO14" s="374">
        <f>Inputs!AN$51*AO$7*Inputs!$H$14</f>
        <v>0</v>
      </c>
      <c r="AP14" s="374">
        <f>Inputs!AO$51*AP$7*Inputs!$H$14</f>
        <v>0</v>
      </c>
      <c r="AQ14" s="374">
        <f>Inputs!AP$51*AQ$7*Inputs!$H$14</f>
        <v>0</v>
      </c>
      <c r="AR14" s="374">
        <f>Inputs!AQ$51*AR$7*Inputs!$H$14</f>
        <v>0</v>
      </c>
      <c r="AS14" s="374">
        <f>Inputs!AR$51*AS$7*Inputs!$H$14</f>
        <v>0</v>
      </c>
      <c r="AT14" s="374">
        <f>Inputs!AS$51*AT$7*Inputs!$H$14</f>
        <v>0</v>
      </c>
      <c r="AU14" s="374">
        <f>Inputs!AT$51*AU$7*Inputs!$H$14</f>
        <v>0</v>
      </c>
      <c r="AV14" s="374">
        <f>Inputs!AU$51*AV$7*Inputs!$H$14</f>
        <v>0</v>
      </c>
      <c r="AW14" s="374">
        <f>Inputs!AV$51*AW$7*Inputs!$H$14</f>
        <v>0</v>
      </c>
      <c r="AX14" s="374">
        <f>Inputs!AW$51*AX$7*Inputs!$H$14</f>
        <v>0</v>
      </c>
      <c r="AY14" s="374">
        <f>Inputs!AX$51*AY$7*Inputs!$H$14</f>
        <v>0</v>
      </c>
      <c r="AZ14" s="374">
        <f>Inputs!AY$51*AZ$7*Inputs!$H$14</f>
        <v>0</v>
      </c>
      <c r="BA14" s="374">
        <f>Inputs!AZ$51*BA$7*Inputs!$H$14</f>
        <v>0</v>
      </c>
      <c r="BB14" s="286"/>
      <c r="BC14" s="286"/>
      <c r="BD14" s="286"/>
      <c r="BE14" s="286"/>
      <c r="BF14" s="286"/>
      <c r="BG14" s="286"/>
      <c r="BH14" s="286"/>
      <c r="BI14" s="286"/>
      <c r="BJ14" s="286"/>
      <c r="BK14" s="286"/>
      <c r="BL14" s="286"/>
      <c r="BM14" s="286"/>
      <c r="BN14" s="286"/>
      <c r="BO14" s="286"/>
      <c r="BP14" s="286"/>
      <c r="BQ14" s="286"/>
      <c r="BR14" s="286"/>
      <c r="BS14" s="286"/>
      <c r="BT14" s="286"/>
      <c r="BU14" s="286"/>
      <c r="BV14" s="286"/>
      <c r="BW14" s="286"/>
      <c r="BX14" s="286"/>
      <c r="BY14" s="286"/>
      <c r="BZ14" s="286"/>
      <c r="CA14" s="286"/>
      <c r="CB14" s="286"/>
      <c r="CC14" s="286"/>
      <c r="CD14" s="286"/>
      <c r="CE14" s="286"/>
      <c r="CF14" s="286"/>
      <c r="CG14" s="286"/>
      <c r="CH14" s="286"/>
      <c r="CI14" s="286"/>
      <c r="CJ14" s="286"/>
      <c r="CK14" s="286"/>
      <c r="CL14" s="286"/>
      <c r="CM14" s="286"/>
      <c r="CN14" s="286"/>
      <c r="CO14" s="286"/>
      <c r="CP14" s="286"/>
      <c r="CQ14" s="286"/>
      <c r="CR14" s="286"/>
      <c r="CS14" s="286"/>
      <c r="CT14" s="286"/>
      <c r="CU14" s="286"/>
      <c r="CV14" s="286"/>
      <c r="CW14" s="286"/>
      <c r="CX14" s="286"/>
      <c r="CY14" s="286"/>
      <c r="CZ14" s="286"/>
      <c r="DA14" s="286"/>
      <c r="DB14" s="286"/>
      <c r="DC14" s="286"/>
      <c r="DD14" s="286"/>
      <c r="DE14" s="286"/>
      <c r="DF14" s="286"/>
      <c r="DG14" s="286"/>
      <c r="DH14" s="286"/>
      <c r="DI14" s="286"/>
      <c r="DJ14" s="286"/>
      <c r="DK14" s="286"/>
      <c r="DL14" s="286"/>
      <c r="DM14" s="286"/>
      <c r="DN14" s="286"/>
      <c r="DO14" s="286"/>
      <c r="DP14" s="286"/>
      <c r="DQ14" s="286"/>
      <c r="DR14" s="286"/>
      <c r="DS14" s="286"/>
      <c r="DT14" s="286"/>
      <c r="DU14" s="286"/>
      <c r="DV14" s="286"/>
      <c r="DW14" s="286"/>
      <c r="DX14" s="286"/>
      <c r="DY14" s="286"/>
      <c r="DZ14" s="286"/>
      <c r="EA14" s="286"/>
      <c r="EB14" s="286"/>
      <c r="EC14" s="286"/>
      <c r="ED14" s="286"/>
      <c r="EE14" s="286"/>
      <c r="EF14" s="286"/>
      <c r="EG14" s="286"/>
      <c r="EH14" s="286"/>
      <c r="EI14" s="286"/>
      <c r="EJ14" s="286"/>
      <c r="EK14" s="286"/>
      <c r="EL14" s="286"/>
      <c r="EM14" s="286"/>
      <c r="EN14" s="286"/>
      <c r="EO14" s="286"/>
      <c r="EP14" s="286"/>
      <c r="EQ14" s="286"/>
      <c r="ER14" s="286"/>
      <c r="ES14" s="286"/>
      <c r="ET14" s="286"/>
      <c r="EU14" s="286"/>
      <c r="EV14" s="286"/>
      <c r="EW14" s="286"/>
      <c r="EX14" s="286"/>
      <c r="EY14" s="286"/>
      <c r="EZ14" s="286"/>
      <c r="FA14" s="286"/>
      <c r="FB14" s="286"/>
      <c r="FC14" s="286"/>
      <c r="FD14" s="286"/>
      <c r="FE14" s="286"/>
      <c r="FF14" s="286"/>
      <c r="FG14" s="286"/>
      <c r="FH14" s="286"/>
      <c r="FI14" s="286"/>
      <c r="FJ14" s="286"/>
      <c r="FK14" s="286"/>
      <c r="FL14" s="286"/>
      <c r="FM14" s="286"/>
      <c r="FN14" s="286"/>
      <c r="FO14" s="286"/>
      <c r="FP14" s="286"/>
      <c r="FQ14" s="286"/>
      <c r="FR14" s="286"/>
      <c r="FS14" s="286"/>
      <c r="FT14" s="286"/>
      <c r="FU14" s="286"/>
      <c r="FV14" s="286"/>
      <c r="FW14" s="286"/>
      <c r="FX14" s="286"/>
      <c r="FY14" s="286"/>
      <c r="FZ14" s="286"/>
      <c r="GA14" s="286"/>
      <c r="GB14" s="286"/>
      <c r="GC14" s="286"/>
      <c r="GD14" s="286"/>
      <c r="GE14" s="286"/>
      <c r="GF14" s="286"/>
      <c r="GG14" s="286"/>
      <c r="GH14" s="286"/>
      <c r="GI14" s="286"/>
      <c r="GJ14" s="286"/>
      <c r="GK14" s="286"/>
      <c r="GL14" s="286"/>
      <c r="GM14" s="286"/>
      <c r="GN14" s="286"/>
      <c r="GO14" s="286"/>
      <c r="GP14" s="286"/>
      <c r="GQ14" s="286"/>
      <c r="GR14" s="286"/>
      <c r="GS14" s="286"/>
      <c r="GT14" s="286"/>
      <c r="GU14" s="286"/>
      <c r="GV14" s="286"/>
      <c r="GW14" s="286"/>
      <c r="GX14" s="286"/>
      <c r="GY14" s="286"/>
      <c r="GZ14" s="286"/>
      <c r="HA14" s="286"/>
      <c r="HB14" s="286"/>
      <c r="HC14" s="286"/>
      <c r="HD14" s="286"/>
      <c r="HE14" s="286"/>
      <c r="HF14" s="286"/>
      <c r="HG14" s="286"/>
      <c r="HH14" s="286"/>
      <c r="HI14" s="286"/>
      <c r="HJ14" s="286"/>
      <c r="HK14" s="286"/>
      <c r="HL14" s="286"/>
      <c r="HM14" s="286"/>
      <c r="HN14" s="286"/>
      <c r="HO14" s="286"/>
      <c r="HP14" s="286"/>
      <c r="HQ14" s="286"/>
      <c r="HR14" s="286"/>
      <c r="HS14" s="286"/>
      <c r="HT14" s="286"/>
      <c r="HU14" s="286"/>
      <c r="HV14" s="286"/>
      <c r="HW14" s="286"/>
      <c r="HX14" s="286"/>
      <c r="HY14" s="286"/>
      <c r="HZ14" s="286"/>
      <c r="IA14" s="286"/>
      <c r="IB14" s="286"/>
      <c r="IC14" s="286"/>
      <c r="ID14" s="286"/>
      <c r="IE14" s="286"/>
      <c r="IF14" s="286"/>
      <c r="IG14" s="286"/>
      <c r="IH14" s="286"/>
      <c r="II14" s="286"/>
      <c r="IJ14" s="286"/>
      <c r="IK14" s="286"/>
      <c r="IL14" s="286"/>
      <c r="IM14" s="286"/>
      <c r="IN14" s="286"/>
      <c r="IO14" s="286"/>
      <c r="IP14" s="286"/>
      <c r="IQ14" s="286"/>
      <c r="IR14" s="286"/>
      <c r="IS14" s="286"/>
      <c r="IT14" s="286"/>
      <c r="IU14" s="286"/>
      <c r="IV14" s="286"/>
    </row>
    <row r="15" spans="1:256">
      <c r="A15" s="371"/>
      <c r="B15" s="372" t="s">
        <v>539</v>
      </c>
      <c r="C15" s="485"/>
      <c r="D15" s="374">
        <f>Inputs!C$51*D$7*(1-Inputs!$H$13-Inputs!$H$14)</f>
        <v>0</v>
      </c>
      <c r="E15" s="374">
        <f>Inputs!D$51*E$7*(1-Inputs!$H$13-Inputs!$H$14)</f>
        <v>0</v>
      </c>
      <c r="F15" s="374">
        <f>Inputs!E$51*F$7*(1-Inputs!$H$13-Inputs!$H$14)</f>
        <v>0</v>
      </c>
      <c r="G15" s="374">
        <f>Inputs!F$51*G$7*(1-Inputs!$H$13-Inputs!$H$14)</f>
        <v>0</v>
      </c>
      <c r="H15" s="374">
        <f>Inputs!G$51*H$7*(1-Inputs!$H$13-Inputs!$H$14)</f>
        <v>0</v>
      </c>
      <c r="I15" s="374">
        <f>Inputs!H$51*I$7*(1-Inputs!$H$13-Inputs!$H$14)</f>
        <v>0</v>
      </c>
      <c r="J15" s="374">
        <f>Inputs!I$51*J$7*(1-Inputs!$H$13-Inputs!$H$14)</f>
        <v>0</v>
      </c>
      <c r="K15" s="374">
        <f>Inputs!J$51*K$7*(1-Inputs!$H$13-Inputs!$H$14)</f>
        <v>0</v>
      </c>
      <c r="L15" s="374">
        <f>Inputs!K$51*L$7*(1-Inputs!$H$13-Inputs!$H$14)</f>
        <v>0</v>
      </c>
      <c r="M15" s="374">
        <f>Inputs!L$51*M$7*(1-Inputs!$H$13-Inputs!$H$14)</f>
        <v>0</v>
      </c>
      <c r="N15" s="374">
        <f>Inputs!M$51*N$7*(1-Inputs!$H$13-Inputs!$H$14)</f>
        <v>0</v>
      </c>
      <c r="O15" s="374">
        <f>Inputs!N$51*O$7*(1-Inputs!$H$13-Inputs!$H$14)</f>
        <v>0</v>
      </c>
      <c r="P15" s="374">
        <f>Inputs!O$51*P$7*(1-Inputs!$H$13-Inputs!$H$14)</f>
        <v>0</v>
      </c>
      <c r="Q15" s="374">
        <f>Inputs!P$51*Q$7*(1-Inputs!$H$13-Inputs!$H$14)</f>
        <v>0</v>
      </c>
      <c r="R15" s="374">
        <f>Inputs!Q$51*R$7*(1-Inputs!$H$13-Inputs!$H$14)</f>
        <v>0</v>
      </c>
      <c r="S15" s="374">
        <f>Inputs!R$51*S$7*(1-Inputs!$H$13-Inputs!$H$14)</f>
        <v>0</v>
      </c>
      <c r="T15" s="374">
        <f>Inputs!S$51*T$7*(1-Inputs!$H$13-Inputs!$H$14)</f>
        <v>0</v>
      </c>
      <c r="U15" s="374">
        <f>Inputs!T$51*U$7*(1-Inputs!$H$13-Inputs!$H$14)</f>
        <v>0</v>
      </c>
      <c r="V15" s="374">
        <f>Inputs!U$51*V$7*(1-Inputs!$H$13-Inputs!$H$14)</f>
        <v>0</v>
      </c>
      <c r="W15" s="374">
        <f>Inputs!V$51*W$7*(1-Inputs!$H$13-Inputs!$H$14)</f>
        <v>0</v>
      </c>
      <c r="X15" s="374">
        <f>Inputs!W$51*X$7*(1-Inputs!$H$13-Inputs!$H$14)</f>
        <v>0</v>
      </c>
      <c r="Y15" s="374">
        <f>Inputs!X$51*Y$7*(1-Inputs!$H$13-Inputs!$H$14)</f>
        <v>0</v>
      </c>
      <c r="Z15" s="374">
        <f>Inputs!Y$51*Z$7*(1-Inputs!$H$13-Inputs!$H$14)</f>
        <v>0</v>
      </c>
      <c r="AA15" s="374">
        <f>Inputs!Z$51*AA$7*(1-Inputs!$H$13-Inputs!$H$14)</f>
        <v>0</v>
      </c>
      <c r="AB15" s="374">
        <f>Inputs!AA$51*AB$7*(1-Inputs!$H$13-Inputs!$H$14)</f>
        <v>0</v>
      </c>
      <c r="AC15" s="374">
        <f>Inputs!AB$51*AC$7*(1-Inputs!$H$13-Inputs!$H$14)</f>
        <v>0</v>
      </c>
      <c r="AD15" s="374">
        <f>Inputs!AC$51*AD$7*(1-Inputs!$H$13-Inputs!$H$14)</f>
        <v>0</v>
      </c>
      <c r="AE15" s="374">
        <f>Inputs!AD$51*AE$7*(1-Inputs!$H$13-Inputs!$H$14)</f>
        <v>0</v>
      </c>
      <c r="AF15" s="374">
        <f>Inputs!AE$51*AF$7*(1-Inputs!$H$13-Inputs!$H$14)</f>
        <v>0</v>
      </c>
      <c r="AG15" s="374">
        <f>Inputs!AF$51*AG$7*(1-Inputs!$H$13-Inputs!$H$14)</f>
        <v>0</v>
      </c>
      <c r="AH15" s="374">
        <f>Inputs!AG$51*AH$7*(1-Inputs!$H$13-Inputs!$H$14)</f>
        <v>0</v>
      </c>
      <c r="AI15" s="374">
        <f>Inputs!AH$51*AI$7*(1-Inputs!$H$13-Inputs!$H$14)</f>
        <v>0</v>
      </c>
      <c r="AJ15" s="374">
        <f>Inputs!AI$51*AJ$7*(1-Inputs!$H$13-Inputs!$H$14)</f>
        <v>0</v>
      </c>
      <c r="AK15" s="374">
        <f>Inputs!AJ$51*AK$7*(1-Inputs!$H$13-Inputs!$H$14)</f>
        <v>0</v>
      </c>
      <c r="AL15" s="374">
        <f>Inputs!AK$51*AL$7*(1-Inputs!$H$13-Inputs!$H$14)</f>
        <v>0</v>
      </c>
      <c r="AM15" s="374">
        <f>Inputs!AL$51*AM$7*(1-Inputs!$H$13-Inputs!$H$14)</f>
        <v>0</v>
      </c>
      <c r="AN15" s="374">
        <f>Inputs!AM$51*AN$7*(1-Inputs!$H$13-Inputs!$H$14)</f>
        <v>0</v>
      </c>
      <c r="AO15" s="374">
        <f>Inputs!AN$51*AO$7*(1-Inputs!$H$13-Inputs!$H$14)</f>
        <v>0</v>
      </c>
      <c r="AP15" s="374">
        <f>Inputs!AO$51*AP$7*(1-Inputs!$H$13-Inputs!$H$14)</f>
        <v>0</v>
      </c>
      <c r="AQ15" s="374">
        <f>Inputs!AP$51*AQ$7*(1-Inputs!$H$13-Inputs!$H$14)</f>
        <v>0</v>
      </c>
      <c r="AR15" s="374">
        <f>Inputs!AQ$51*AR$7*(1-Inputs!$H$13-Inputs!$H$14)</f>
        <v>0</v>
      </c>
      <c r="AS15" s="374">
        <f>Inputs!AR$51*AS$7*(1-Inputs!$H$13-Inputs!$H$14)</f>
        <v>0</v>
      </c>
      <c r="AT15" s="374">
        <f>Inputs!AS$51*AT$7*(1-Inputs!$H$13-Inputs!$H$14)</f>
        <v>0</v>
      </c>
      <c r="AU15" s="374">
        <f>Inputs!AT$51*AU$7*(1-Inputs!$H$13-Inputs!$H$14)</f>
        <v>0</v>
      </c>
      <c r="AV15" s="374">
        <f>Inputs!AU$51*AV$7*(1-Inputs!$H$13-Inputs!$H$14)</f>
        <v>0</v>
      </c>
      <c r="AW15" s="374">
        <f>Inputs!AV$51*AW$7*(1-Inputs!$H$13-Inputs!$H$14)</f>
        <v>0</v>
      </c>
      <c r="AX15" s="374">
        <f>Inputs!AW$51*AX$7*(1-Inputs!$H$13-Inputs!$H$14)</f>
        <v>0</v>
      </c>
      <c r="AY15" s="374">
        <f>Inputs!AX$51*AY$7*(1-Inputs!$H$13-Inputs!$H$14)</f>
        <v>0</v>
      </c>
      <c r="AZ15" s="374">
        <f>Inputs!AY$51*AZ$7*(1-Inputs!$H$13-Inputs!$H$14)</f>
        <v>0</v>
      </c>
      <c r="BA15" s="374">
        <f>Inputs!AZ$51*BA$7*(1-Inputs!$H$13-Inputs!$H$14)</f>
        <v>0</v>
      </c>
      <c r="BB15" s="286"/>
      <c r="BC15" s="286"/>
      <c r="BD15" s="286"/>
      <c r="BE15" s="286"/>
      <c r="BF15" s="286"/>
      <c r="BG15" s="286"/>
      <c r="BH15" s="286"/>
      <c r="BI15" s="286"/>
      <c r="BJ15" s="286"/>
      <c r="BK15" s="286"/>
      <c r="BL15" s="286"/>
      <c r="BM15" s="286"/>
      <c r="BN15" s="286"/>
      <c r="BO15" s="286"/>
      <c r="BP15" s="286"/>
      <c r="BQ15" s="286"/>
      <c r="BR15" s="286"/>
      <c r="BS15" s="286"/>
      <c r="BT15" s="286"/>
      <c r="BU15" s="286"/>
      <c r="BV15" s="286"/>
      <c r="BW15" s="286"/>
      <c r="BX15" s="286"/>
      <c r="BY15" s="286"/>
      <c r="BZ15" s="286"/>
      <c r="CA15" s="286"/>
      <c r="CB15" s="286"/>
      <c r="CC15" s="286"/>
      <c r="CD15" s="286"/>
      <c r="CE15" s="286"/>
      <c r="CF15" s="286"/>
      <c r="CG15" s="286"/>
      <c r="CH15" s="286"/>
      <c r="CI15" s="286"/>
      <c r="CJ15" s="286"/>
      <c r="CK15" s="286"/>
      <c r="CL15" s="286"/>
      <c r="CM15" s="286"/>
      <c r="CN15" s="286"/>
      <c r="CO15" s="286"/>
      <c r="CP15" s="286"/>
      <c r="CQ15" s="286"/>
      <c r="CR15" s="286"/>
      <c r="CS15" s="286"/>
      <c r="CT15" s="286"/>
      <c r="CU15" s="286"/>
      <c r="CV15" s="286"/>
      <c r="CW15" s="286"/>
      <c r="CX15" s="286"/>
      <c r="CY15" s="286"/>
      <c r="CZ15" s="286"/>
      <c r="DA15" s="286"/>
      <c r="DB15" s="286"/>
      <c r="DC15" s="286"/>
      <c r="DD15" s="286"/>
      <c r="DE15" s="286"/>
      <c r="DF15" s="286"/>
      <c r="DG15" s="286"/>
      <c r="DH15" s="286"/>
      <c r="DI15" s="286"/>
      <c r="DJ15" s="286"/>
      <c r="DK15" s="286"/>
      <c r="DL15" s="286"/>
      <c r="DM15" s="286"/>
      <c r="DN15" s="286"/>
      <c r="DO15" s="286"/>
      <c r="DP15" s="286"/>
      <c r="DQ15" s="286"/>
      <c r="DR15" s="286"/>
      <c r="DS15" s="286"/>
      <c r="DT15" s="286"/>
      <c r="DU15" s="286"/>
      <c r="DV15" s="286"/>
      <c r="DW15" s="286"/>
      <c r="DX15" s="286"/>
      <c r="DY15" s="286"/>
      <c r="DZ15" s="286"/>
      <c r="EA15" s="286"/>
      <c r="EB15" s="286"/>
      <c r="EC15" s="286"/>
      <c r="ED15" s="286"/>
      <c r="EE15" s="286"/>
      <c r="EF15" s="286"/>
      <c r="EG15" s="286"/>
      <c r="EH15" s="286"/>
      <c r="EI15" s="286"/>
      <c r="EJ15" s="286"/>
      <c r="EK15" s="286"/>
      <c r="EL15" s="286"/>
      <c r="EM15" s="286"/>
      <c r="EN15" s="286"/>
      <c r="EO15" s="286"/>
      <c r="EP15" s="286"/>
      <c r="EQ15" s="286"/>
      <c r="ER15" s="286"/>
      <c r="ES15" s="286"/>
      <c r="ET15" s="286"/>
      <c r="EU15" s="286"/>
      <c r="EV15" s="286"/>
      <c r="EW15" s="286"/>
      <c r="EX15" s="286"/>
      <c r="EY15" s="286"/>
      <c r="EZ15" s="286"/>
      <c r="FA15" s="286"/>
      <c r="FB15" s="286"/>
      <c r="FC15" s="286"/>
      <c r="FD15" s="286"/>
      <c r="FE15" s="286"/>
      <c r="FF15" s="286"/>
      <c r="FG15" s="286"/>
      <c r="FH15" s="286"/>
      <c r="FI15" s="286"/>
      <c r="FJ15" s="286"/>
      <c r="FK15" s="286"/>
      <c r="FL15" s="286"/>
      <c r="FM15" s="286"/>
      <c r="FN15" s="286"/>
      <c r="FO15" s="286"/>
      <c r="FP15" s="286"/>
      <c r="FQ15" s="286"/>
      <c r="FR15" s="286"/>
      <c r="FS15" s="286"/>
      <c r="FT15" s="286"/>
      <c r="FU15" s="286"/>
      <c r="FV15" s="286"/>
      <c r="FW15" s="286"/>
      <c r="FX15" s="286"/>
      <c r="FY15" s="286"/>
      <c r="FZ15" s="286"/>
      <c r="GA15" s="286"/>
      <c r="GB15" s="286"/>
      <c r="GC15" s="286"/>
      <c r="GD15" s="286"/>
      <c r="GE15" s="286"/>
      <c r="GF15" s="286"/>
      <c r="GG15" s="286"/>
      <c r="GH15" s="286"/>
      <c r="GI15" s="286"/>
      <c r="GJ15" s="286"/>
      <c r="GK15" s="286"/>
      <c r="GL15" s="286"/>
      <c r="GM15" s="286"/>
      <c r="GN15" s="286"/>
      <c r="GO15" s="286"/>
      <c r="GP15" s="286"/>
      <c r="GQ15" s="286"/>
      <c r="GR15" s="286"/>
      <c r="GS15" s="286"/>
      <c r="GT15" s="286"/>
      <c r="GU15" s="286"/>
      <c r="GV15" s="286"/>
      <c r="GW15" s="286"/>
      <c r="GX15" s="286"/>
      <c r="GY15" s="286"/>
      <c r="GZ15" s="286"/>
      <c r="HA15" s="286"/>
      <c r="HB15" s="286"/>
      <c r="HC15" s="286"/>
      <c r="HD15" s="286"/>
      <c r="HE15" s="286"/>
      <c r="HF15" s="286"/>
      <c r="HG15" s="286"/>
      <c r="HH15" s="286"/>
      <c r="HI15" s="286"/>
      <c r="HJ15" s="286"/>
      <c r="HK15" s="286"/>
      <c r="HL15" s="286"/>
      <c r="HM15" s="286"/>
      <c r="HN15" s="286"/>
      <c r="HO15" s="286"/>
      <c r="HP15" s="286"/>
      <c r="HQ15" s="286"/>
      <c r="HR15" s="286"/>
      <c r="HS15" s="286"/>
      <c r="HT15" s="286"/>
      <c r="HU15" s="286"/>
      <c r="HV15" s="286"/>
      <c r="HW15" s="286"/>
      <c r="HX15" s="286"/>
      <c r="HY15" s="286"/>
      <c r="HZ15" s="286"/>
      <c r="IA15" s="286"/>
      <c r="IB15" s="286"/>
      <c r="IC15" s="286"/>
      <c r="ID15" s="286"/>
      <c r="IE15" s="286"/>
      <c r="IF15" s="286"/>
      <c r="IG15" s="286"/>
      <c r="IH15" s="286"/>
      <c r="II15" s="286"/>
      <c r="IJ15" s="286"/>
      <c r="IK15" s="286"/>
      <c r="IL15" s="286"/>
      <c r="IM15" s="286"/>
      <c r="IN15" s="286"/>
      <c r="IO15" s="286"/>
      <c r="IP15" s="286"/>
      <c r="IQ15" s="286"/>
      <c r="IR15" s="286"/>
      <c r="IS15" s="286"/>
      <c r="IT15" s="286"/>
      <c r="IU15" s="286"/>
      <c r="IV15" s="286"/>
    </row>
    <row r="16" spans="1:256">
      <c r="A16" s="371"/>
      <c r="B16" s="372" t="s">
        <v>540</v>
      </c>
      <c r="C16" s="485"/>
      <c r="D16" s="486" t="e">
        <f t="shared" ref="D16:AI16" ca="1" si="0">IF(D10+D13&lt;&gt;0,SQRT((S_Prem_Motor*D10)^2+(S_Res_Motor*D13)^2+S_Prem_Motor*S_Res_Motor*D10*D13)/(D10+D13),0)</f>
        <v>#DIV/0!</v>
      </c>
      <c r="E16" s="486" t="e">
        <f ca="1">IF(E10+E13&lt;&gt;0,SQRT((S_Prem_Motor*E10)^2+(S_Res_Motor*E13)^2+S_Prem_Motor*S_Res_Motor*E10*E13)/(E10+E13),0)</f>
        <v>#DIV/0!</v>
      </c>
      <c r="F16" s="486" t="e">
        <f t="shared" ca="1" si="0"/>
        <v>#DIV/0!</v>
      </c>
      <c r="G16" s="486" t="e">
        <f t="shared" ca="1" si="0"/>
        <v>#DIV/0!</v>
      </c>
      <c r="H16" s="486" t="e">
        <f t="shared" ca="1" si="0"/>
        <v>#DIV/0!</v>
      </c>
      <c r="I16" s="486" t="e">
        <f t="shared" ca="1" si="0"/>
        <v>#DIV/0!</v>
      </c>
      <c r="J16" s="486" t="e">
        <f t="shared" ca="1" si="0"/>
        <v>#DIV/0!</v>
      </c>
      <c r="K16" s="486" t="e">
        <f t="shared" ca="1" si="0"/>
        <v>#DIV/0!</v>
      </c>
      <c r="L16" s="486" t="e">
        <f t="shared" ca="1" si="0"/>
        <v>#DIV/0!</v>
      </c>
      <c r="M16" s="486" t="e">
        <f t="shared" ca="1" si="0"/>
        <v>#DIV/0!</v>
      </c>
      <c r="N16" s="486" t="e">
        <f t="shared" ca="1" si="0"/>
        <v>#DIV/0!</v>
      </c>
      <c r="O16" s="486" t="e">
        <f t="shared" ca="1" si="0"/>
        <v>#DIV/0!</v>
      </c>
      <c r="P16" s="486" t="e">
        <f t="shared" ca="1" si="0"/>
        <v>#DIV/0!</v>
      </c>
      <c r="Q16" s="486" t="e">
        <f t="shared" ca="1" si="0"/>
        <v>#DIV/0!</v>
      </c>
      <c r="R16" s="486" t="e">
        <f t="shared" ca="1" si="0"/>
        <v>#DIV/0!</v>
      </c>
      <c r="S16" s="486" t="e">
        <f t="shared" ca="1" si="0"/>
        <v>#DIV/0!</v>
      </c>
      <c r="T16" s="486" t="e">
        <f t="shared" ca="1" si="0"/>
        <v>#DIV/0!</v>
      </c>
      <c r="U16" s="486" t="e">
        <f t="shared" ca="1" si="0"/>
        <v>#DIV/0!</v>
      </c>
      <c r="V16" s="486" t="e">
        <f t="shared" ca="1" si="0"/>
        <v>#DIV/0!</v>
      </c>
      <c r="W16" s="486" t="e">
        <f t="shared" ca="1" si="0"/>
        <v>#DIV/0!</v>
      </c>
      <c r="X16" s="486" t="e">
        <f t="shared" ca="1" si="0"/>
        <v>#DIV/0!</v>
      </c>
      <c r="Y16" s="486" t="e">
        <f t="shared" ca="1" si="0"/>
        <v>#DIV/0!</v>
      </c>
      <c r="Z16" s="486" t="e">
        <f t="shared" ca="1" si="0"/>
        <v>#DIV/0!</v>
      </c>
      <c r="AA16" s="486" t="e">
        <f t="shared" ca="1" si="0"/>
        <v>#DIV/0!</v>
      </c>
      <c r="AB16" s="486" t="e">
        <f t="shared" ca="1" si="0"/>
        <v>#DIV/0!</v>
      </c>
      <c r="AC16" s="486" t="e">
        <f t="shared" ca="1" si="0"/>
        <v>#DIV/0!</v>
      </c>
      <c r="AD16" s="486" t="e">
        <f t="shared" ca="1" si="0"/>
        <v>#DIV/0!</v>
      </c>
      <c r="AE16" s="486" t="e">
        <f t="shared" ca="1" si="0"/>
        <v>#DIV/0!</v>
      </c>
      <c r="AF16" s="486" t="e">
        <f t="shared" ca="1" si="0"/>
        <v>#DIV/0!</v>
      </c>
      <c r="AG16" s="486" t="e">
        <f t="shared" ca="1" si="0"/>
        <v>#DIV/0!</v>
      </c>
      <c r="AH16" s="486" t="e">
        <f t="shared" ca="1" si="0"/>
        <v>#DIV/0!</v>
      </c>
      <c r="AI16" s="486" t="e">
        <f t="shared" ca="1" si="0"/>
        <v>#DIV/0!</v>
      </c>
      <c r="AJ16" s="486" t="e">
        <f t="shared" ref="AJ16:AY16" ca="1" si="1">IF(AJ10+AJ13&lt;&gt;0,SQRT((S_Prem_Motor*AJ10)^2+(S_Res_Motor*AJ13)^2+S_Prem_Motor*S_Res_Motor*AJ10*AJ13)/(AJ10+AJ13),0)</f>
        <v>#DIV/0!</v>
      </c>
      <c r="AK16" s="486" t="e">
        <f t="shared" ca="1" si="1"/>
        <v>#DIV/0!</v>
      </c>
      <c r="AL16" s="486" t="e">
        <f t="shared" ca="1" si="1"/>
        <v>#DIV/0!</v>
      </c>
      <c r="AM16" s="486" t="e">
        <f t="shared" ca="1" si="1"/>
        <v>#DIV/0!</v>
      </c>
      <c r="AN16" s="486" t="e">
        <f t="shared" ca="1" si="1"/>
        <v>#DIV/0!</v>
      </c>
      <c r="AO16" s="486" t="e">
        <f t="shared" ca="1" si="1"/>
        <v>#DIV/0!</v>
      </c>
      <c r="AP16" s="486" t="e">
        <f t="shared" ca="1" si="1"/>
        <v>#DIV/0!</v>
      </c>
      <c r="AQ16" s="486" t="e">
        <f t="shared" ca="1" si="1"/>
        <v>#DIV/0!</v>
      </c>
      <c r="AR16" s="486" t="e">
        <f t="shared" ca="1" si="1"/>
        <v>#DIV/0!</v>
      </c>
      <c r="AS16" s="486" t="e">
        <f t="shared" ca="1" si="1"/>
        <v>#DIV/0!</v>
      </c>
      <c r="AT16" s="486" t="e">
        <f t="shared" ca="1" si="1"/>
        <v>#DIV/0!</v>
      </c>
      <c r="AU16" s="486" t="e">
        <f t="shared" ca="1" si="1"/>
        <v>#DIV/0!</v>
      </c>
      <c r="AV16" s="486" t="e">
        <f t="shared" ca="1" si="1"/>
        <v>#DIV/0!</v>
      </c>
      <c r="AW16" s="486" t="e">
        <f t="shared" ca="1" si="1"/>
        <v>#DIV/0!</v>
      </c>
      <c r="AX16" s="486" t="e">
        <f t="shared" ca="1" si="1"/>
        <v>#DIV/0!</v>
      </c>
      <c r="AY16" s="486" t="e">
        <f t="shared" ca="1" si="1"/>
        <v>#DIV/0!</v>
      </c>
      <c r="AZ16" s="486" t="e">
        <f ca="1">IF(AZ10+AZ13&lt;&gt;0,SQRT((S_Prem_Motor*AZ10)^2+(S_Res_Motor*AZ13)^2+S_Prem_Motor*S_Res_Motor*AZ10*AZ13)/(AZ10+AZ13),0)</f>
        <v>#DIV/0!</v>
      </c>
      <c r="BA16" s="486" t="e">
        <f ca="1">IF(BA10+BA13&lt;&gt;0,SQRT((S_Prem_Motor*BA10)^2+(S_Res_Motor*BA13)^2+S_Prem_Motor*S_Res_Motor*BA10*BA13)/(BA10+BA13),0)</f>
        <v>#DIV/0!</v>
      </c>
      <c r="BB16" s="286"/>
      <c r="BC16" s="286"/>
      <c r="BD16" s="286"/>
      <c r="BE16" s="286"/>
      <c r="BF16" s="286"/>
      <c r="BG16" s="286"/>
      <c r="BH16" s="286"/>
      <c r="BI16" s="286"/>
      <c r="BJ16" s="286"/>
      <c r="BK16" s="286"/>
      <c r="BL16" s="286"/>
      <c r="BM16" s="286"/>
      <c r="BN16" s="286"/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6"/>
      <c r="CB16" s="286"/>
      <c r="CC16" s="286"/>
      <c r="CD16" s="286"/>
      <c r="CE16" s="286"/>
      <c r="CF16" s="286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  <c r="DA16" s="286"/>
      <c r="DB16" s="286"/>
      <c r="DC16" s="286"/>
      <c r="DD16" s="286"/>
      <c r="DE16" s="286"/>
      <c r="DF16" s="286"/>
      <c r="DG16" s="286"/>
      <c r="DH16" s="286"/>
      <c r="DI16" s="286"/>
      <c r="DJ16" s="286"/>
      <c r="DK16" s="286"/>
      <c r="DL16" s="286"/>
      <c r="DM16" s="286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D16" s="286"/>
      <c r="EE16" s="286"/>
      <c r="EF16" s="286"/>
      <c r="EG16" s="286"/>
      <c r="EH16" s="286"/>
      <c r="EI16" s="286"/>
      <c r="EJ16" s="286"/>
      <c r="EK16" s="286"/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6"/>
      <c r="EY16" s="286"/>
      <c r="EZ16" s="286"/>
      <c r="FA16" s="286"/>
      <c r="FB16" s="286"/>
      <c r="FC16" s="286"/>
      <c r="FD16" s="286"/>
      <c r="FE16" s="286"/>
      <c r="FF16" s="286"/>
      <c r="FG16" s="286"/>
      <c r="FH16" s="286"/>
      <c r="FI16" s="286"/>
      <c r="FJ16" s="286"/>
      <c r="FK16" s="286"/>
      <c r="FL16" s="286"/>
      <c r="FM16" s="286"/>
      <c r="FN16" s="286"/>
      <c r="FO16" s="286"/>
      <c r="FP16" s="286"/>
      <c r="FQ16" s="286"/>
      <c r="FR16" s="286"/>
      <c r="FS16" s="286"/>
      <c r="FT16" s="286"/>
      <c r="FU16" s="286"/>
      <c r="FV16" s="286"/>
      <c r="FW16" s="286"/>
      <c r="FX16" s="286"/>
      <c r="FY16" s="286"/>
      <c r="FZ16" s="286"/>
      <c r="GA16" s="286"/>
      <c r="GB16" s="286"/>
      <c r="GC16" s="286"/>
      <c r="GD16" s="286"/>
      <c r="GE16" s="286"/>
      <c r="GF16" s="286"/>
      <c r="GG16" s="286"/>
      <c r="GH16" s="286"/>
      <c r="GI16" s="286"/>
      <c r="GJ16" s="286"/>
      <c r="GK16" s="286"/>
      <c r="GL16" s="286"/>
      <c r="GM16" s="286"/>
      <c r="GN16" s="286"/>
      <c r="GO16" s="286"/>
      <c r="GP16" s="286"/>
      <c r="GQ16" s="286"/>
      <c r="GR16" s="286"/>
      <c r="GS16" s="286"/>
      <c r="GT16" s="286"/>
      <c r="GU16" s="286"/>
      <c r="GV16" s="286"/>
      <c r="GW16" s="286"/>
      <c r="GX16" s="286"/>
      <c r="GY16" s="286"/>
      <c r="GZ16" s="286"/>
      <c r="HA16" s="286"/>
      <c r="HB16" s="286"/>
      <c r="HC16" s="286"/>
      <c r="HD16" s="286"/>
      <c r="HE16" s="286"/>
      <c r="HF16" s="286"/>
      <c r="HG16" s="286"/>
      <c r="HH16" s="286"/>
      <c r="HI16" s="286"/>
      <c r="HJ16" s="286"/>
      <c r="HK16" s="286"/>
      <c r="HL16" s="286"/>
      <c r="HM16" s="286"/>
      <c r="HN16" s="286"/>
      <c r="HO16" s="286"/>
      <c r="HP16" s="286"/>
      <c r="HQ16" s="286"/>
      <c r="HR16" s="286"/>
      <c r="HS16" s="286"/>
      <c r="HT16" s="286"/>
      <c r="HU16" s="286"/>
      <c r="HV16" s="286"/>
      <c r="HW16" s="286"/>
      <c r="HX16" s="286"/>
      <c r="HY16" s="286"/>
      <c r="HZ16" s="286"/>
      <c r="IA16" s="286"/>
      <c r="IB16" s="286"/>
      <c r="IC16" s="286"/>
      <c r="ID16" s="286"/>
      <c r="IE16" s="286"/>
      <c r="IF16" s="286"/>
      <c r="IG16" s="286"/>
      <c r="IH16" s="286"/>
      <c r="II16" s="286"/>
      <c r="IJ16" s="286"/>
      <c r="IK16" s="286"/>
      <c r="IL16" s="286"/>
      <c r="IM16" s="286"/>
      <c r="IN16" s="286"/>
      <c r="IO16" s="286"/>
      <c r="IP16" s="286"/>
      <c r="IQ16" s="286"/>
      <c r="IR16" s="286"/>
      <c r="IS16" s="286"/>
      <c r="IT16" s="286"/>
      <c r="IU16" s="286"/>
      <c r="IV16" s="286"/>
    </row>
    <row r="17" spans="1:256">
      <c r="A17" s="371"/>
      <c r="B17" s="372" t="s">
        <v>541</v>
      </c>
      <c r="C17" s="485"/>
      <c r="D17" s="486" t="e">
        <f ca="1">IF(D11+D14&lt;&gt;0,SQRT((S_Prem_Fire*D11)^2+(S_Res_Fire*D14)^2+S_Prem_Fire*S_Res_Fire*D11*D14)/(D11+D14),0)</f>
        <v>#DIV/0!</v>
      </c>
      <c r="E17" s="486" t="e">
        <f t="shared" ref="E17:AI17" ca="1" si="2">IF(E11+E14&lt;&gt;0,SQRT((S_Prem_Fire*E11)^2+(S_Res_Fire*E14)^2+S_Prem_Fire*S_Res_Fire*E11*E14)/(E11+E14),0)</f>
        <v>#DIV/0!</v>
      </c>
      <c r="F17" s="486" t="e">
        <f t="shared" ca="1" si="2"/>
        <v>#DIV/0!</v>
      </c>
      <c r="G17" s="486" t="e">
        <f t="shared" ca="1" si="2"/>
        <v>#DIV/0!</v>
      </c>
      <c r="H17" s="486" t="e">
        <f t="shared" ca="1" si="2"/>
        <v>#DIV/0!</v>
      </c>
      <c r="I17" s="486" t="e">
        <f t="shared" ca="1" si="2"/>
        <v>#DIV/0!</v>
      </c>
      <c r="J17" s="486" t="e">
        <f t="shared" ca="1" si="2"/>
        <v>#DIV/0!</v>
      </c>
      <c r="K17" s="486" t="e">
        <f t="shared" ca="1" si="2"/>
        <v>#DIV/0!</v>
      </c>
      <c r="L17" s="486" t="e">
        <f t="shared" ca="1" si="2"/>
        <v>#DIV/0!</v>
      </c>
      <c r="M17" s="486" t="e">
        <f t="shared" ca="1" si="2"/>
        <v>#DIV/0!</v>
      </c>
      <c r="N17" s="486" t="e">
        <f t="shared" ca="1" si="2"/>
        <v>#DIV/0!</v>
      </c>
      <c r="O17" s="486" t="e">
        <f t="shared" ca="1" si="2"/>
        <v>#DIV/0!</v>
      </c>
      <c r="P17" s="486" t="e">
        <f t="shared" ca="1" si="2"/>
        <v>#DIV/0!</v>
      </c>
      <c r="Q17" s="486" t="e">
        <f t="shared" ca="1" si="2"/>
        <v>#DIV/0!</v>
      </c>
      <c r="R17" s="486" t="e">
        <f t="shared" ca="1" si="2"/>
        <v>#DIV/0!</v>
      </c>
      <c r="S17" s="486" t="e">
        <f t="shared" ca="1" si="2"/>
        <v>#DIV/0!</v>
      </c>
      <c r="T17" s="486" t="e">
        <f t="shared" ca="1" si="2"/>
        <v>#DIV/0!</v>
      </c>
      <c r="U17" s="486" t="e">
        <f t="shared" ca="1" si="2"/>
        <v>#DIV/0!</v>
      </c>
      <c r="V17" s="486" t="e">
        <f t="shared" ca="1" si="2"/>
        <v>#DIV/0!</v>
      </c>
      <c r="W17" s="486" t="e">
        <f t="shared" ca="1" si="2"/>
        <v>#DIV/0!</v>
      </c>
      <c r="X17" s="486" t="e">
        <f t="shared" ca="1" si="2"/>
        <v>#DIV/0!</v>
      </c>
      <c r="Y17" s="486" t="e">
        <f t="shared" ca="1" si="2"/>
        <v>#DIV/0!</v>
      </c>
      <c r="Z17" s="486" t="e">
        <f t="shared" ca="1" si="2"/>
        <v>#DIV/0!</v>
      </c>
      <c r="AA17" s="486" t="e">
        <f t="shared" ca="1" si="2"/>
        <v>#DIV/0!</v>
      </c>
      <c r="AB17" s="486" t="e">
        <f t="shared" ca="1" si="2"/>
        <v>#DIV/0!</v>
      </c>
      <c r="AC17" s="486" t="e">
        <f t="shared" ca="1" si="2"/>
        <v>#DIV/0!</v>
      </c>
      <c r="AD17" s="486" t="e">
        <f t="shared" ca="1" si="2"/>
        <v>#DIV/0!</v>
      </c>
      <c r="AE17" s="486" t="e">
        <f t="shared" ca="1" si="2"/>
        <v>#DIV/0!</v>
      </c>
      <c r="AF17" s="486" t="e">
        <f t="shared" ca="1" si="2"/>
        <v>#DIV/0!</v>
      </c>
      <c r="AG17" s="486" t="e">
        <f t="shared" ca="1" si="2"/>
        <v>#DIV/0!</v>
      </c>
      <c r="AH17" s="486" t="e">
        <f t="shared" ca="1" si="2"/>
        <v>#DIV/0!</v>
      </c>
      <c r="AI17" s="486" t="e">
        <f t="shared" ca="1" si="2"/>
        <v>#DIV/0!</v>
      </c>
      <c r="AJ17" s="486" t="e">
        <f t="shared" ref="AJ17:AY17" ca="1" si="3">IF(AJ11+AJ14&lt;&gt;0,SQRT((S_Prem_Fire*AJ11)^2+(S_Res_Fire*AJ14)^2+S_Prem_Fire*S_Res_Fire*AJ11*AJ14)/(AJ11+AJ14),0)</f>
        <v>#DIV/0!</v>
      </c>
      <c r="AK17" s="486" t="e">
        <f t="shared" ca="1" si="3"/>
        <v>#DIV/0!</v>
      </c>
      <c r="AL17" s="486" t="e">
        <f t="shared" ca="1" si="3"/>
        <v>#DIV/0!</v>
      </c>
      <c r="AM17" s="486" t="e">
        <f t="shared" ca="1" si="3"/>
        <v>#DIV/0!</v>
      </c>
      <c r="AN17" s="486" t="e">
        <f t="shared" ca="1" si="3"/>
        <v>#DIV/0!</v>
      </c>
      <c r="AO17" s="486" t="e">
        <f t="shared" ca="1" si="3"/>
        <v>#DIV/0!</v>
      </c>
      <c r="AP17" s="486" t="e">
        <f t="shared" ca="1" si="3"/>
        <v>#DIV/0!</v>
      </c>
      <c r="AQ17" s="486" t="e">
        <f t="shared" ca="1" si="3"/>
        <v>#DIV/0!</v>
      </c>
      <c r="AR17" s="486" t="e">
        <f t="shared" ca="1" si="3"/>
        <v>#DIV/0!</v>
      </c>
      <c r="AS17" s="486" t="e">
        <f t="shared" ca="1" si="3"/>
        <v>#DIV/0!</v>
      </c>
      <c r="AT17" s="486" t="e">
        <f t="shared" ca="1" si="3"/>
        <v>#DIV/0!</v>
      </c>
      <c r="AU17" s="486" t="e">
        <f t="shared" ca="1" si="3"/>
        <v>#DIV/0!</v>
      </c>
      <c r="AV17" s="486" t="e">
        <f t="shared" ca="1" si="3"/>
        <v>#DIV/0!</v>
      </c>
      <c r="AW17" s="486" t="e">
        <f t="shared" ca="1" si="3"/>
        <v>#DIV/0!</v>
      </c>
      <c r="AX17" s="486" t="e">
        <f t="shared" ca="1" si="3"/>
        <v>#DIV/0!</v>
      </c>
      <c r="AY17" s="486" t="e">
        <f t="shared" ca="1" si="3"/>
        <v>#DIV/0!</v>
      </c>
      <c r="AZ17" s="486" t="e">
        <f ca="1">IF(AZ11+AZ14&lt;&gt;0,SQRT((S_Prem_Fire*AZ11)^2+(S_Res_Fire*AZ14)^2+S_Prem_Fire*S_Res_Fire*AZ11*AZ14)/(AZ11+AZ14),0)</f>
        <v>#DIV/0!</v>
      </c>
      <c r="BA17" s="486" t="e">
        <f ca="1">IF(BA11+BA14&lt;&gt;0,SQRT((S_Prem_Fire*BA11)^2+(S_Res_Fire*BA14)^2+S_Prem_Fire*S_Res_Fire*BA11*BA14)/(BA11+BA14),0)</f>
        <v>#DIV/0!</v>
      </c>
      <c r="BB17" s="286"/>
      <c r="BC17" s="286"/>
      <c r="BD17" s="286"/>
      <c r="BE17" s="286"/>
      <c r="BF17" s="286"/>
      <c r="BG17" s="286"/>
      <c r="BH17" s="286"/>
      <c r="BI17" s="286"/>
      <c r="BJ17" s="286"/>
      <c r="BK17" s="286"/>
      <c r="BL17" s="286"/>
      <c r="BM17" s="286"/>
      <c r="BN17" s="286"/>
      <c r="BO17" s="286"/>
      <c r="BP17" s="286"/>
      <c r="BQ17" s="286"/>
      <c r="BR17" s="286"/>
      <c r="BS17" s="286"/>
      <c r="BT17" s="286"/>
      <c r="BU17" s="286"/>
      <c r="BV17" s="286"/>
      <c r="BW17" s="286"/>
      <c r="BX17" s="286"/>
      <c r="BY17" s="286"/>
      <c r="BZ17" s="286"/>
      <c r="CA17" s="286"/>
      <c r="CB17" s="286"/>
      <c r="CC17" s="286"/>
      <c r="CD17" s="286"/>
      <c r="CE17" s="286"/>
      <c r="CF17" s="286"/>
      <c r="CG17" s="286"/>
      <c r="CH17" s="286"/>
      <c r="CI17" s="286"/>
      <c r="CJ17" s="286"/>
      <c r="CK17" s="286"/>
      <c r="CL17" s="286"/>
      <c r="CM17" s="286"/>
      <c r="CN17" s="286"/>
      <c r="CO17" s="286"/>
      <c r="CP17" s="286"/>
      <c r="CQ17" s="286"/>
      <c r="CR17" s="286"/>
      <c r="CS17" s="286"/>
      <c r="CT17" s="286"/>
      <c r="CU17" s="286"/>
      <c r="CV17" s="286"/>
      <c r="CW17" s="286"/>
      <c r="CX17" s="286"/>
      <c r="CY17" s="286"/>
      <c r="CZ17" s="286"/>
      <c r="DA17" s="286"/>
      <c r="DB17" s="286"/>
      <c r="DC17" s="286"/>
      <c r="DD17" s="286"/>
      <c r="DE17" s="286"/>
      <c r="DF17" s="286"/>
      <c r="DG17" s="286"/>
      <c r="DH17" s="286"/>
      <c r="DI17" s="286"/>
      <c r="DJ17" s="286"/>
      <c r="DK17" s="286"/>
      <c r="DL17" s="286"/>
      <c r="DM17" s="286"/>
      <c r="DN17" s="286"/>
      <c r="DO17" s="286"/>
      <c r="DP17" s="286"/>
      <c r="DQ17" s="286"/>
      <c r="DR17" s="286"/>
      <c r="DS17" s="286"/>
      <c r="DT17" s="286"/>
      <c r="DU17" s="286"/>
      <c r="DV17" s="286"/>
      <c r="DW17" s="286"/>
      <c r="DX17" s="286"/>
      <c r="DY17" s="286"/>
      <c r="DZ17" s="286"/>
      <c r="EA17" s="286"/>
      <c r="EB17" s="286"/>
      <c r="EC17" s="286"/>
      <c r="ED17" s="286"/>
      <c r="EE17" s="286"/>
      <c r="EF17" s="286"/>
      <c r="EG17" s="286"/>
      <c r="EH17" s="286"/>
      <c r="EI17" s="286"/>
      <c r="EJ17" s="286"/>
      <c r="EK17" s="286"/>
      <c r="EL17" s="286"/>
      <c r="EM17" s="286"/>
      <c r="EN17" s="286"/>
      <c r="EO17" s="286"/>
      <c r="EP17" s="286"/>
      <c r="EQ17" s="286"/>
      <c r="ER17" s="286"/>
      <c r="ES17" s="286"/>
      <c r="ET17" s="286"/>
      <c r="EU17" s="286"/>
      <c r="EV17" s="286"/>
      <c r="EW17" s="286"/>
      <c r="EX17" s="286"/>
      <c r="EY17" s="286"/>
      <c r="EZ17" s="286"/>
      <c r="FA17" s="286"/>
      <c r="FB17" s="286"/>
      <c r="FC17" s="286"/>
      <c r="FD17" s="286"/>
      <c r="FE17" s="286"/>
      <c r="FF17" s="286"/>
      <c r="FG17" s="286"/>
      <c r="FH17" s="286"/>
      <c r="FI17" s="286"/>
      <c r="FJ17" s="286"/>
      <c r="FK17" s="286"/>
      <c r="FL17" s="286"/>
      <c r="FM17" s="286"/>
      <c r="FN17" s="286"/>
      <c r="FO17" s="286"/>
      <c r="FP17" s="286"/>
      <c r="FQ17" s="286"/>
      <c r="FR17" s="286"/>
      <c r="FS17" s="286"/>
      <c r="FT17" s="286"/>
      <c r="FU17" s="286"/>
      <c r="FV17" s="286"/>
      <c r="FW17" s="286"/>
      <c r="FX17" s="286"/>
      <c r="FY17" s="286"/>
      <c r="FZ17" s="286"/>
      <c r="GA17" s="286"/>
      <c r="GB17" s="286"/>
      <c r="GC17" s="286"/>
      <c r="GD17" s="286"/>
      <c r="GE17" s="286"/>
      <c r="GF17" s="286"/>
      <c r="GG17" s="286"/>
      <c r="GH17" s="286"/>
      <c r="GI17" s="286"/>
      <c r="GJ17" s="286"/>
      <c r="GK17" s="286"/>
      <c r="GL17" s="286"/>
      <c r="GM17" s="286"/>
      <c r="GN17" s="286"/>
      <c r="GO17" s="286"/>
      <c r="GP17" s="286"/>
      <c r="GQ17" s="286"/>
      <c r="GR17" s="286"/>
      <c r="GS17" s="286"/>
      <c r="GT17" s="286"/>
      <c r="GU17" s="286"/>
      <c r="GV17" s="286"/>
      <c r="GW17" s="286"/>
      <c r="GX17" s="286"/>
      <c r="GY17" s="286"/>
      <c r="GZ17" s="286"/>
      <c r="HA17" s="286"/>
      <c r="HB17" s="286"/>
      <c r="HC17" s="286"/>
      <c r="HD17" s="286"/>
      <c r="HE17" s="286"/>
      <c r="HF17" s="286"/>
      <c r="HG17" s="286"/>
      <c r="HH17" s="286"/>
      <c r="HI17" s="286"/>
      <c r="HJ17" s="286"/>
      <c r="HK17" s="286"/>
      <c r="HL17" s="286"/>
      <c r="HM17" s="286"/>
      <c r="HN17" s="286"/>
      <c r="HO17" s="286"/>
      <c r="HP17" s="286"/>
      <c r="HQ17" s="286"/>
      <c r="HR17" s="286"/>
      <c r="HS17" s="286"/>
      <c r="HT17" s="286"/>
      <c r="HU17" s="286"/>
      <c r="HV17" s="286"/>
      <c r="HW17" s="286"/>
      <c r="HX17" s="286"/>
      <c r="HY17" s="286"/>
      <c r="HZ17" s="286"/>
      <c r="IA17" s="286"/>
      <c r="IB17" s="286"/>
      <c r="IC17" s="286"/>
      <c r="ID17" s="286"/>
      <c r="IE17" s="286"/>
      <c r="IF17" s="286"/>
      <c r="IG17" s="286"/>
      <c r="IH17" s="286"/>
      <c r="II17" s="286"/>
      <c r="IJ17" s="286"/>
      <c r="IK17" s="286"/>
      <c r="IL17" s="286"/>
      <c r="IM17" s="286"/>
      <c r="IN17" s="286"/>
      <c r="IO17" s="286"/>
      <c r="IP17" s="286"/>
      <c r="IQ17" s="286"/>
      <c r="IR17" s="286"/>
      <c r="IS17" s="286"/>
      <c r="IT17" s="286"/>
      <c r="IU17" s="286"/>
      <c r="IV17" s="286"/>
    </row>
    <row r="18" spans="1:256">
      <c r="A18" s="371"/>
      <c r="B18" s="372" t="s">
        <v>542</v>
      </c>
      <c r="C18" s="485"/>
      <c r="D18" s="486" t="e">
        <f ca="1">IF(D12+D15&lt;&gt;0,SQRT((S_Prem_Misc*D12)^2+(S_Res_Misc*D15)^2+S_Prem_Misc*S_Res_Misc*D12*D15)/(D12+D15),0)</f>
        <v>#DIV/0!</v>
      </c>
      <c r="E18" s="486" t="e">
        <f t="shared" ref="E18:AI18" ca="1" si="4">IF(E12+E15&lt;&gt;0,SQRT((S_Prem_Misc*E12)^2+(S_Res_Misc*E15)^2+S_Prem_Misc*S_Res_Misc*E12*E15)/(E12+E15),0)</f>
        <v>#DIV/0!</v>
      </c>
      <c r="F18" s="486" t="e">
        <f t="shared" ca="1" si="4"/>
        <v>#DIV/0!</v>
      </c>
      <c r="G18" s="486" t="e">
        <f t="shared" ca="1" si="4"/>
        <v>#DIV/0!</v>
      </c>
      <c r="H18" s="486" t="e">
        <f t="shared" ca="1" si="4"/>
        <v>#DIV/0!</v>
      </c>
      <c r="I18" s="486" t="e">
        <f t="shared" ca="1" si="4"/>
        <v>#DIV/0!</v>
      </c>
      <c r="J18" s="486" t="e">
        <f t="shared" ca="1" si="4"/>
        <v>#DIV/0!</v>
      </c>
      <c r="K18" s="486" t="e">
        <f t="shared" ca="1" si="4"/>
        <v>#DIV/0!</v>
      </c>
      <c r="L18" s="486" t="e">
        <f t="shared" ca="1" si="4"/>
        <v>#DIV/0!</v>
      </c>
      <c r="M18" s="486" t="e">
        <f t="shared" ca="1" si="4"/>
        <v>#DIV/0!</v>
      </c>
      <c r="N18" s="486" t="e">
        <f t="shared" ca="1" si="4"/>
        <v>#DIV/0!</v>
      </c>
      <c r="O18" s="486" t="e">
        <f t="shared" ca="1" si="4"/>
        <v>#DIV/0!</v>
      </c>
      <c r="P18" s="486" t="e">
        <f t="shared" ca="1" si="4"/>
        <v>#DIV/0!</v>
      </c>
      <c r="Q18" s="486" t="e">
        <f t="shared" ca="1" si="4"/>
        <v>#DIV/0!</v>
      </c>
      <c r="R18" s="486" t="e">
        <f t="shared" ca="1" si="4"/>
        <v>#DIV/0!</v>
      </c>
      <c r="S18" s="486" t="e">
        <f t="shared" ca="1" si="4"/>
        <v>#DIV/0!</v>
      </c>
      <c r="T18" s="486" t="e">
        <f t="shared" ca="1" si="4"/>
        <v>#DIV/0!</v>
      </c>
      <c r="U18" s="486" t="e">
        <f t="shared" ca="1" si="4"/>
        <v>#DIV/0!</v>
      </c>
      <c r="V18" s="486" t="e">
        <f t="shared" ca="1" si="4"/>
        <v>#DIV/0!</v>
      </c>
      <c r="W18" s="486" t="e">
        <f t="shared" ca="1" si="4"/>
        <v>#DIV/0!</v>
      </c>
      <c r="X18" s="486" t="e">
        <f t="shared" ca="1" si="4"/>
        <v>#DIV/0!</v>
      </c>
      <c r="Y18" s="486" t="e">
        <f t="shared" ca="1" si="4"/>
        <v>#DIV/0!</v>
      </c>
      <c r="Z18" s="486" t="e">
        <f t="shared" ca="1" si="4"/>
        <v>#DIV/0!</v>
      </c>
      <c r="AA18" s="486" t="e">
        <f t="shared" ca="1" si="4"/>
        <v>#DIV/0!</v>
      </c>
      <c r="AB18" s="486" t="e">
        <f t="shared" ca="1" si="4"/>
        <v>#DIV/0!</v>
      </c>
      <c r="AC18" s="486" t="e">
        <f t="shared" ca="1" si="4"/>
        <v>#DIV/0!</v>
      </c>
      <c r="AD18" s="486" t="e">
        <f t="shared" ca="1" si="4"/>
        <v>#DIV/0!</v>
      </c>
      <c r="AE18" s="486" t="e">
        <f t="shared" ca="1" si="4"/>
        <v>#DIV/0!</v>
      </c>
      <c r="AF18" s="486" t="e">
        <f t="shared" ca="1" si="4"/>
        <v>#DIV/0!</v>
      </c>
      <c r="AG18" s="486" t="e">
        <f t="shared" ca="1" si="4"/>
        <v>#DIV/0!</v>
      </c>
      <c r="AH18" s="486" t="e">
        <f t="shared" ca="1" si="4"/>
        <v>#DIV/0!</v>
      </c>
      <c r="AI18" s="486" t="e">
        <f t="shared" ca="1" si="4"/>
        <v>#DIV/0!</v>
      </c>
      <c r="AJ18" s="486" t="e">
        <f t="shared" ref="AJ18:AY18" ca="1" si="5">IF(AJ12+AJ15&lt;&gt;0,SQRT((S_Prem_Misc*AJ12)^2+(S_Res_Misc*AJ15)^2+S_Prem_Misc*S_Res_Misc*AJ12*AJ15)/(AJ12+AJ15),0)</f>
        <v>#DIV/0!</v>
      </c>
      <c r="AK18" s="486" t="e">
        <f t="shared" ca="1" si="5"/>
        <v>#DIV/0!</v>
      </c>
      <c r="AL18" s="486" t="e">
        <f t="shared" ca="1" si="5"/>
        <v>#DIV/0!</v>
      </c>
      <c r="AM18" s="486" t="e">
        <f t="shared" ca="1" si="5"/>
        <v>#DIV/0!</v>
      </c>
      <c r="AN18" s="486" t="e">
        <f t="shared" ca="1" si="5"/>
        <v>#DIV/0!</v>
      </c>
      <c r="AO18" s="486" t="e">
        <f t="shared" ca="1" si="5"/>
        <v>#DIV/0!</v>
      </c>
      <c r="AP18" s="486" t="e">
        <f t="shared" ca="1" si="5"/>
        <v>#DIV/0!</v>
      </c>
      <c r="AQ18" s="486" t="e">
        <f t="shared" ca="1" si="5"/>
        <v>#DIV/0!</v>
      </c>
      <c r="AR18" s="486" t="e">
        <f t="shared" ca="1" si="5"/>
        <v>#DIV/0!</v>
      </c>
      <c r="AS18" s="486" t="e">
        <f t="shared" ca="1" si="5"/>
        <v>#DIV/0!</v>
      </c>
      <c r="AT18" s="486" t="e">
        <f t="shared" ca="1" si="5"/>
        <v>#DIV/0!</v>
      </c>
      <c r="AU18" s="486" t="e">
        <f t="shared" ca="1" si="5"/>
        <v>#DIV/0!</v>
      </c>
      <c r="AV18" s="486" t="e">
        <f t="shared" ca="1" si="5"/>
        <v>#DIV/0!</v>
      </c>
      <c r="AW18" s="486" t="e">
        <f t="shared" ca="1" si="5"/>
        <v>#DIV/0!</v>
      </c>
      <c r="AX18" s="486" t="e">
        <f t="shared" ca="1" si="5"/>
        <v>#DIV/0!</v>
      </c>
      <c r="AY18" s="486" t="e">
        <f t="shared" ca="1" si="5"/>
        <v>#DIV/0!</v>
      </c>
      <c r="AZ18" s="486" t="e">
        <f ca="1">IF(AZ12+AZ15&lt;&gt;0,SQRT((S_Prem_Misc*AZ12)^2+(S_Res_Misc*AZ15)^2+S_Prem_Misc*S_Res_Misc*AZ12*AZ15)/(AZ12+AZ15),0)</f>
        <v>#DIV/0!</v>
      </c>
      <c r="BA18" s="486" t="e">
        <f ca="1">IF(BA12+BA15&lt;&gt;0,SQRT((S_Prem_Misc*BA12)^2+(S_Res_Misc*BA15)^2+S_Prem_Misc*S_Res_Misc*BA12*BA15)/(BA12+BA15),0)</f>
        <v>#DIV/0!</v>
      </c>
      <c r="BB18" s="286"/>
      <c r="BC18" s="286"/>
      <c r="BD18" s="286"/>
      <c r="BE18" s="286"/>
      <c r="BF18" s="286"/>
      <c r="BG18" s="286"/>
      <c r="BH18" s="286"/>
      <c r="BI18" s="286"/>
      <c r="BJ18" s="286"/>
      <c r="BK18" s="286"/>
      <c r="BL18" s="286"/>
      <c r="BM18" s="286"/>
      <c r="BN18" s="286"/>
      <c r="BO18" s="286"/>
      <c r="BP18" s="286"/>
      <c r="BQ18" s="286"/>
      <c r="BR18" s="286"/>
      <c r="BS18" s="286"/>
      <c r="BT18" s="286"/>
      <c r="BU18" s="286"/>
      <c r="BV18" s="286"/>
      <c r="BW18" s="286"/>
      <c r="BX18" s="286"/>
      <c r="BY18" s="286"/>
      <c r="BZ18" s="286"/>
      <c r="CA18" s="286"/>
      <c r="CB18" s="286"/>
      <c r="CC18" s="286"/>
      <c r="CD18" s="286"/>
      <c r="CE18" s="286"/>
      <c r="CF18" s="286"/>
      <c r="CG18" s="286"/>
      <c r="CH18" s="286"/>
      <c r="CI18" s="286"/>
      <c r="CJ18" s="286"/>
      <c r="CK18" s="286"/>
      <c r="CL18" s="286"/>
      <c r="CM18" s="286"/>
      <c r="CN18" s="286"/>
      <c r="CO18" s="286"/>
      <c r="CP18" s="286"/>
      <c r="CQ18" s="286"/>
      <c r="CR18" s="286"/>
      <c r="CS18" s="286"/>
      <c r="CT18" s="286"/>
      <c r="CU18" s="286"/>
      <c r="CV18" s="286"/>
      <c r="CW18" s="286"/>
      <c r="CX18" s="286"/>
      <c r="CY18" s="286"/>
      <c r="CZ18" s="286"/>
      <c r="DA18" s="286"/>
      <c r="DB18" s="286"/>
      <c r="DC18" s="286"/>
      <c r="DD18" s="286"/>
      <c r="DE18" s="286"/>
      <c r="DF18" s="286"/>
      <c r="DG18" s="286"/>
      <c r="DH18" s="286"/>
      <c r="DI18" s="286"/>
      <c r="DJ18" s="286"/>
      <c r="DK18" s="286"/>
      <c r="DL18" s="286"/>
      <c r="DM18" s="286"/>
      <c r="DN18" s="286"/>
      <c r="DO18" s="286"/>
      <c r="DP18" s="286"/>
      <c r="DQ18" s="286"/>
      <c r="DR18" s="286"/>
      <c r="DS18" s="286"/>
      <c r="DT18" s="286"/>
      <c r="DU18" s="286"/>
      <c r="DV18" s="286"/>
      <c r="DW18" s="286"/>
      <c r="DX18" s="286"/>
      <c r="DY18" s="286"/>
      <c r="DZ18" s="286"/>
      <c r="EA18" s="286"/>
      <c r="EB18" s="286"/>
      <c r="EC18" s="286"/>
      <c r="ED18" s="286"/>
      <c r="EE18" s="286"/>
      <c r="EF18" s="286"/>
      <c r="EG18" s="286"/>
      <c r="EH18" s="286"/>
      <c r="EI18" s="286"/>
      <c r="EJ18" s="286"/>
      <c r="EK18" s="286"/>
      <c r="EL18" s="286"/>
      <c r="EM18" s="286"/>
      <c r="EN18" s="286"/>
      <c r="EO18" s="286"/>
      <c r="EP18" s="286"/>
      <c r="EQ18" s="286"/>
      <c r="ER18" s="286"/>
      <c r="ES18" s="286"/>
      <c r="ET18" s="286"/>
      <c r="EU18" s="286"/>
      <c r="EV18" s="286"/>
      <c r="EW18" s="286"/>
      <c r="EX18" s="286"/>
      <c r="EY18" s="286"/>
      <c r="EZ18" s="286"/>
      <c r="FA18" s="286"/>
      <c r="FB18" s="286"/>
      <c r="FC18" s="286"/>
      <c r="FD18" s="286"/>
      <c r="FE18" s="286"/>
      <c r="FF18" s="286"/>
      <c r="FG18" s="286"/>
      <c r="FH18" s="286"/>
      <c r="FI18" s="286"/>
      <c r="FJ18" s="286"/>
      <c r="FK18" s="286"/>
      <c r="FL18" s="286"/>
      <c r="FM18" s="286"/>
      <c r="FN18" s="286"/>
      <c r="FO18" s="286"/>
      <c r="FP18" s="286"/>
      <c r="FQ18" s="286"/>
      <c r="FR18" s="286"/>
      <c r="FS18" s="286"/>
      <c r="FT18" s="286"/>
      <c r="FU18" s="286"/>
      <c r="FV18" s="286"/>
      <c r="FW18" s="286"/>
      <c r="FX18" s="286"/>
      <c r="FY18" s="286"/>
      <c r="FZ18" s="286"/>
      <c r="GA18" s="286"/>
      <c r="GB18" s="286"/>
      <c r="GC18" s="286"/>
      <c r="GD18" s="286"/>
      <c r="GE18" s="286"/>
      <c r="GF18" s="286"/>
      <c r="GG18" s="286"/>
      <c r="GH18" s="286"/>
      <c r="GI18" s="286"/>
      <c r="GJ18" s="286"/>
      <c r="GK18" s="286"/>
      <c r="GL18" s="286"/>
      <c r="GM18" s="286"/>
      <c r="GN18" s="286"/>
      <c r="GO18" s="286"/>
      <c r="GP18" s="286"/>
      <c r="GQ18" s="286"/>
      <c r="GR18" s="286"/>
      <c r="GS18" s="286"/>
      <c r="GT18" s="286"/>
      <c r="GU18" s="286"/>
      <c r="GV18" s="286"/>
      <c r="GW18" s="286"/>
      <c r="GX18" s="286"/>
      <c r="GY18" s="286"/>
      <c r="GZ18" s="286"/>
      <c r="HA18" s="286"/>
      <c r="HB18" s="286"/>
      <c r="HC18" s="286"/>
      <c r="HD18" s="286"/>
      <c r="HE18" s="286"/>
      <c r="HF18" s="286"/>
      <c r="HG18" s="286"/>
      <c r="HH18" s="286"/>
      <c r="HI18" s="286"/>
      <c r="HJ18" s="286"/>
      <c r="HK18" s="286"/>
      <c r="HL18" s="286"/>
      <c r="HM18" s="286"/>
      <c r="HN18" s="286"/>
      <c r="HO18" s="286"/>
      <c r="HP18" s="286"/>
      <c r="HQ18" s="286"/>
      <c r="HR18" s="286"/>
      <c r="HS18" s="286"/>
      <c r="HT18" s="286"/>
      <c r="HU18" s="286"/>
      <c r="HV18" s="286"/>
      <c r="HW18" s="286"/>
      <c r="HX18" s="286"/>
      <c r="HY18" s="286"/>
      <c r="HZ18" s="286"/>
      <c r="IA18" s="286"/>
      <c r="IB18" s="286"/>
      <c r="IC18" s="286"/>
      <c r="ID18" s="286"/>
      <c r="IE18" s="286"/>
      <c r="IF18" s="286"/>
      <c r="IG18" s="286"/>
      <c r="IH18" s="286"/>
      <c r="II18" s="286"/>
      <c r="IJ18" s="286"/>
      <c r="IK18" s="286"/>
      <c r="IL18" s="286"/>
      <c r="IM18" s="286"/>
      <c r="IN18" s="286"/>
      <c r="IO18" s="286"/>
      <c r="IP18" s="286"/>
      <c r="IQ18" s="286"/>
      <c r="IR18" s="286"/>
      <c r="IS18" s="286"/>
      <c r="IT18" s="286"/>
      <c r="IU18" s="286"/>
      <c r="IV18" s="286"/>
    </row>
    <row r="19" spans="1:256">
      <c r="A19" s="371"/>
      <c r="B19" s="372" t="s">
        <v>543</v>
      </c>
      <c r="C19" s="485"/>
      <c r="D19" s="486" t="e">
        <f ca="1">IF(SUM(D10:D15)&gt;0,SQRT(((D10+D13)*D16)^2+((D11+D14)*D17)^2+((D12+D15)*D18)^2+2*'Shock parameters'!$AE$64*D16*D17*(D10+D13)*(D11+D14)+2*'Shock parameters'!$AE$65*D16*D18*(D10+D13)*(D12+D15)+2*'Shock parameters'!$AF$65*D17*D18*(D11+D14)*(D12+D15))/SUM(D10:D15),0)</f>
        <v>#DIV/0!</v>
      </c>
      <c r="E19" s="486" t="e">
        <f ca="1">IF(SUM(E10:E15)&gt;0,SQRT(((E10+E13)*E16)^2+((E11+E14)*E17)^2+((E12+E15)*E18)^2+2*'Shock parameters'!$AE$64*E16*E17*(E10+E13)*(E11+E14)+2*'Shock parameters'!$AE$65*E16*E18*(E10+E13)*(E12+E15)+2*'Shock parameters'!$AF$65*E17*E18*(E11+E14)*(E12+E15))/SUM(E10:E15),0)</f>
        <v>#DIV/0!</v>
      </c>
      <c r="F19" s="486" t="e">
        <f ca="1">IF(SUM(F10:F15)&gt;0,SQRT(((F10+F13)*F16)^2+((F11+F14)*F17)^2+((F12+F15)*F18)^2+2*'Shock parameters'!$AE$64*F16*F17*(F10+F13)*(F11+F14)+2*'Shock parameters'!$AE$65*F16*F18*(F10+F13)*(F12+F15)+2*'Shock parameters'!$AF$65*F17*F18*(F11+F14)*(F12+F15))/SUM(F10:F15),0)</f>
        <v>#DIV/0!</v>
      </c>
      <c r="G19" s="486" t="e">
        <f ca="1">IF(SUM(G10:G15)&gt;0,SQRT(((G10+G13)*G16)^2+((G11+G14)*G17)^2+((G12+G15)*G18)^2+2*'Shock parameters'!$AE$64*G16*G17*(G10+G13)*(G11+G14)+2*'Shock parameters'!$AE$65*G16*G18*(G10+G13)*(G12+G15)+2*'Shock parameters'!$AF$65*G17*G18*(G11+G14)*(G12+G15))/SUM(G10:G15),0)</f>
        <v>#DIV/0!</v>
      </c>
      <c r="H19" s="486" t="e">
        <f ca="1">IF(SUM(H10:H15)&gt;0,SQRT(((H10+H13)*H16)^2+((H11+H14)*H17)^2+((H12+H15)*H18)^2+2*'Shock parameters'!$AE$64*H16*H17*(H10+H13)*(H11+H14)+2*'Shock parameters'!$AE$65*H16*H18*(H10+H13)*(H12+H15)+2*'Shock parameters'!$AF$65*H17*H18*(H11+H14)*(H12+H15))/SUM(H10:H15),0)</f>
        <v>#DIV/0!</v>
      </c>
      <c r="I19" s="486" t="e">
        <f ca="1">IF(SUM(I10:I15)&gt;0,SQRT(((I10+I13)*I16)^2+((I11+I14)*I17)^2+((I12+I15)*I18)^2+2*'Shock parameters'!$AE$64*I16*I17*(I10+I13)*(I11+I14)+2*'Shock parameters'!$AE$65*I16*I18*(I10+I13)*(I12+I15)+2*'Shock parameters'!$AF$65*I17*I18*(I11+I14)*(I12+I15))/SUM(I10:I15),0)</f>
        <v>#DIV/0!</v>
      </c>
      <c r="J19" s="486" t="e">
        <f ca="1">IF(SUM(J10:J15)&gt;0,SQRT(((J10+J13)*J16)^2+((J11+J14)*J17)^2+((J12+J15)*J18)^2+2*'Shock parameters'!$AE$64*J16*J17*(J10+J13)*(J11+J14)+2*'Shock parameters'!$AE$65*J16*J18*(J10+J13)*(J12+J15)+2*'Shock parameters'!$AF$65*J17*J18*(J11+J14)*(J12+J15))/SUM(J10:J15),0)</f>
        <v>#DIV/0!</v>
      </c>
      <c r="K19" s="486" t="e">
        <f ca="1">IF(SUM(K10:K15)&gt;0,SQRT(((K10+K13)*K16)^2+((K11+K14)*K17)^2+((K12+K15)*K18)^2+2*'Shock parameters'!$AE$64*K16*K17*(K10+K13)*(K11+K14)+2*'Shock parameters'!$AE$65*K16*K18*(K10+K13)*(K12+K15)+2*'Shock parameters'!$AF$65*K17*K18*(K11+K14)*(K12+K15))/SUM(K10:K15),0)</f>
        <v>#DIV/0!</v>
      </c>
      <c r="L19" s="486" t="e">
        <f ca="1">IF(SUM(L10:L15)&gt;0,SQRT(((L10+L13)*L16)^2+((L11+L14)*L17)^2+((L12+L15)*L18)^2+2*'Shock parameters'!$AE$64*L16*L17*(L10+L13)*(L11+L14)+2*'Shock parameters'!$AE$65*L16*L18*(L10+L13)*(L12+L15)+2*'Shock parameters'!$AF$65*L17*L18*(L11+L14)*(L12+L15))/SUM(L10:L15),0)</f>
        <v>#DIV/0!</v>
      </c>
      <c r="M19" s="486" t="e">
        <f ca="1">IF(SUM(M10:M15)&gt;0,SQRT(((M10+M13)*M16)^2+((M11+M14)*M17)^2+((M12+M15)*M18)^2+2*'Shock parameters'!$AE$64*M16*M17*(M10+M13)*(M11+M14)+2*'Shock parameters'!$AE$65*M16*M18*(M10+M13)*(M12+M15)+2*'Shock parameters'!$AF$65*M17*M18*(M11+M14)*(M12+M15))/SUM(M10:M15),0)</f>
        <v>#DIV/0!</v>
      </c>
      <c r="N19" s="486" t="e">
        <f ca="1">IF(SUM(N10:N15)&gt;0,SQRT(((N10+N13)*N16)^2+((N11+N14)*N17)^2+((N12+N15)*N18)^2+2*'Shock parameters'!$AE$64*N16*N17*(N10+N13)*(N11+N14)+2*'Shock parameters'!$AE$65*N16*N18*(N10+N13)*(N12+N15)+2*'Shock parameters'!$AF$65*N17*N18*(N11+N14)*(N12+N15))/SUM(N10:N15),0)</f>
        <v>#DIV/0!</v>
      </c>
      <c r="O19" s="486" t="e">
        <f ca="1">IF(SUM(O10:O15)&gt;0,SQRT(((O10+O13)*O16)^2+((O11+O14)*O17)^2+((O12+O15)*O18)^2+2*'Shock parameters'!$AE$64*O16*O17*(O10+O13)*(O11+O14)+2*'Shock parameters'!$AE$65*O16*O18*(O10+O13)*(O12+O15)+2*'Shock parameters'!$AF$65*O17*O18*(O11+O14)*(O12+O15))/SUM(O10:O15),0)</f>
        <v>#DIV/0!</v>
      </c>
      <c r="P19" s="486" t="e">
        <f ca="1">IF(SUM(P10:P15)&gt;0,SQRT(((P10+P13)*P16)^2+((P11+P14)*P17)^2+((P12+P15)*P18)^2+2*'Shock parameters'!$AE$64*P16*P17*(P10+P13)*(P11+P14)+2*'Shock parameters'!$AE$65*P16*P18*(P10+P13)*(P12+P15)+2*'Shock parameters'!$AF$65*P17*P18*(P11+P14)*(P12+P15))/SUM(P10:P15),0)</f>
        <v>#DIV/0!</v>
      </c>
      <c r="Q19" s="486" t="e">
        <f ca="1">IF(SUM(Q10:Q15)&gt;0,SQRT(((Q10+Q13)*Q16)^2+((Q11+Q14)*Q17)^2+((Q12+Q15)*Q18)^2+2*'Shock parameters'!$AE$64*Q16*Q17*(Q10+Q13)*(Q11+Q14)+2*'Shock parameters'!$AE$65*Q16*Q18*(Q10+Q13)*(Q12+Q15)+2*'Shock parameters'!$AF$65*Q17*Q18*(Q11+Q14)*(Q12+Q15))/SUM(Q10:Q15),0)</f>
        <v>#DIV/0!</v>
      </c>
      <c r="R19" s="486" t="e">
        <f ca="1">IF(SUM(R10:R15)&gt;0,SQRT(((R10+R13)*R16)^2+((R11+R14)*R17)^2+((R12+R15)*R18)^2+2*'Shock parameters'!$AE$64*R16*R17*(R10+R13)*(R11+R14)+2*'Shock parameters'!$AE$65*R16*R18*(R10+R13)*(R12+R15)+2*'Shock parameters'!$AF$65*R17*R18*(R11+R14)*(R12+R15))/SUM(R10:R15),0)</f>
        <v>#DIV/0!</v>
      </c>
      <c r="S19" s="486" t="e">
        <f ca="1">IF(SUM(S10:S15)&gt;0,SQRT(((S10+S13)*S16)^2+((S11+S14)*S17)^2+((S12+S15)*S18)^2+2*'Shock parameters'!$AE$64*S16*S17*(S10+S13)*(S11+S14)+2*'Shock parameters'!$AE$65*S16*S18*(S10+S13)*(S12+S15)+2*'Shock parameters'!$AF$65*S17*S18*(S11+S14)*(S12+S15))/SUM(S10:S15),0)</f>
        <v>#DIV/0!</v>
      </c>
      <c r="T19" s="486" t="e">
        <f ca="1">IF(SUM(T10:T15)&gt;0,SQRT(((T10+T13)*T16)^2+((T11+T14)*T17)^2+((T12+T15)*T18)^2+2*'Shock parameters'!$AE$64*T16*T17*(T10+T13)*(T11+T14)+2*'Shock parameters'!$AE$65*T16*T18*(T10+T13)*(T12+T15)+2*'Shock parameters'!$AF$65*T17*T18*(T11+T14)*(T12+T15))/SUM(T10:T15),0)</f>
        <v>#DIV/0!</v>
      </c>
      <c r="U19" s="486" t="e">
        <f ca="1">IF(SUM(U10:U15)&gt;0,SQRT(((U10+U13)*U16)^2+((U11+U14)*U17)^2+((U12+U15)*U18)^2+2*'Shock parameters'!$AE$64*U16*U17*(U10+U13)*(U11+U14)+2*'Shock parameters'!$AE$65*U16*U18*(U10+U13)*(U12+U15)+2*'Shock parameters'!$AF$65*U17*U18*(U11+U14)*(U12+U15))/SUM(U10:U15),0)</f>
        <v>#DIV/0!</v>
      </c>
      <c r="V19" s="486" t="e">
        <f ca="1">IF(SUM(V10:V15)&gt;0,SQRT(((V10+V13)*V16)^2+((V11+V14)*V17)^2+((V12+V15)*V18)^2+2*'Shock parameters'!$AE$64*V16*V17*(V10+V13)*(V11+V14)+2*'Shock parameters'!$AE$65*V16*V18*(V10+V13)*(V12+V15)+2*'Shock parameters'!$AF$65*V17*V18*(V11+V14)*(V12+V15))/SUM(V10:V15),0)</f>
        <v>#DIV/0!</v>
      </c>
      <c r="W19" s="486" t="e">
        <f ca="1">IF(SUM(W10:W15)&gt;0,SQRT(((W10+W13)*W16)^2+((W11+W14)*W17)^2+((W12+W15)*W18)^2+2*'Shock parameters'!$AE$64*W16*W17*(W10+W13)*(W11+W14)+2*'Shock parameters'!$AE$65*W16*W18*(W10+W13)*(W12+W15)+2*'Shock parameters'!$AF$65*W17*W18*(W11+W14)*(W12+W15))/SUM(W10:W15),0)</f>
        <v>#DIV/0!</v>
      </c>
      <c r="X19" s="486" t="e">
        <f ca="1">IF(SUM(X10:X15)&gt;0,SQRT(((X10+X13)*X16)^2+((X11+X14)*X17)^2+((X12+X15)*X18)^2+2*'Shock parameters'!$AE$64*X16*X17*(X10+X13)*(X11+X14)+2*'Shock parameters'!$AE$65*X16*X18*(X10+X13)*(X12+X15)+2*'Shock parameters'!$AF$65*X17*X18*(X11+X14)*(X12+X15))/SUM(X10:X15),0)</f>
        <v>#DIV/0!</v>
      </c>
      <c r="Y19" s="486" t="e">
        <f ca="1">IF(SUM(Y10:Y15)&gt;0,SQRT(((Y10+Y13)*Y16)^2+((Y11+Y14)*Y17)^2+((Y12+Y15)*Y18)^2+2*'Shock parameters'!$AE$64*Y16*Y17*(Y10+Y13)*(Y11+Y14)+2*'Shock parameters'!$AE$65*Y16*Y18*(Y10+Y13)*(Y12+Y15)+2*'Shock parameters'!$AF$65*Y17*Y18*(Y11+Y14)*(Y12+Y15))/SUM(Y10:Y15),0)</f>
        <v>#DIV/0!</v>
      </c>
      <c r="Z19" s="486" t="e">
        <f ca="1">IF(SUM(Z10:Z15)&gt;0,SQRT(((Z10+Z13)*Z16)^2+((Z11+Z14)*Z17)^2+((Z12+Z15)*Z18)^2+2*'Shock parameters'!$AE$64*Z16*Z17*(Z10+Z13)*(Z11+Z14)+2*'Shock parameters'!$AE$65*Z16*Z18*(Z10+Z13)*(Z12+Z15)+2*'Shock parameters'!$AF$65*Z17*Z18*(Z11+Z14)*(Z12+Z15))/SUM(Z10:Z15),0)</f>
        <v>#DIV/0!</v>
      </c>
      <c r="AA19" s="486" t="e">
        <f ca="1">IF(SUM(AA10:AA15)&gt;0,SQRT(((AA10+AA13)*AA16)^2+((AA11+AA14)*AA17)^2+((AA12+AA15)*AA18)^2+2*'Shock parameters'!$AE$64*AA16*AA17*(AA10+AA13)*(AA11+AA14)+2*'Shock parameters'!$AE$65*AA16*AA18*(AA10+AA13)*(AA12+AA15)+2*'Shock parameters'!$AF$65*AA17*AA18*(AA11+AA14)*(AA12+AA15))/SUM(AA10:AA15),0)</f>
        <v>#DIV/0!</v>
      </c>
      <c r="AB19" s="486" t="e">
        <f ca="1">IF(SUM(AB10:AB15)&gt;0,SQRT(((AB10+AB13)*AB16)^2+((AB11+AB14)*AB17)^2+((AB12+AB15)*AB18)^2+2*'Shock parameters'!$AE$64*AB16*AB17*(AB10+AB13)*(AB11+AB14)+2*'Shock parameters'!$AE$65*AB16*AB18*(AB10+AB13)*(AB12+AB15)+2*'Shock parameters'!$AF$65*AB17*AB18*(AB11+AB14)*(AB12+AB15))/SUM(AB10:AB15),0)</f>
        <v>#DIV/0!</v>
      </c>
      <c r="AC19" s="486" t="e">
        <f ca="1">IF(SUM(AC10:AC15)&gt;0,SQRT(((AC10+AC13)*AC16)^2+((AC11+AC14)*AC17)^2+((AC12+AC15)*AC18)^2+2*'Shock parameters'!$AE$64*AC16*AC17*(AC10+AC13)*(AC11+AC14)+2*'Shock parameters'!$AE$65*AC16*AC18*(AC10+AC13)*(AC12+AC15)+2*'Shock parameters'!$AF$65*AC17*AC18*(AC11+AC14)*(AC12+AC15))/SUM(AC10:AC15),0)</f>
        <v>#DIV/0!</v>
      </c>
      <c r="AD19" s="486" t="e">
        <f ca="1">IF(SUM(AD10:AD15)&gt;0,SQRT(((AD10+AD13)*AD16)^2+((AD11+AD14)*AD17)^2+((AD12+AD15)*AD18)^2+2*'Shock parameters'!$AE$64*AD16*AD17*(AD10+AD13)*(AD11+AD14)+2*'Shock parameters'!$AE$65*AD16*AD18*(AD10+AD13)*(AD12+AD15)+2*'Shock parameters'!$AF$65*AD17*AD18*(AD11+AD14)*(AD12+AD15))/SUM(AD10:AD15),0)</f>
        <v>#DIV/0!</v>
      </c>
      <c r="AE19" s="486" t="e">
        <f ca="1">IF(SUM(AE10:AE15)&gt;0,SQRT(((AE10+AE13)*AE16)^2+((AE11+AE14)*AE17)^2+((AE12+AE15)*AE18)^2+2*'Shock parameters'!$AE$64*AE16*AE17*(AE10+AE13)*(AE11+AE14)+2*'Shock parameters'!$AE$65*AE16*AE18*(AE10+AE13)*(AE12+AE15)+2*'Shock parameters'!$AF$65*AE17*AE18*(AE11+AE14)*(AE12+AE15))/SUM(AE10:AE15),0)</f>
        <v>#DIV/0!</v>
      </c>
      <c r="AF19" s="486" t="e">
        <f ca="1">IF(SUM(AF10:AF15)&gt;0,SQRT(((AF10+AF13)*AF16)^2+((AF11+AF14)*AF17)^2+((AF12+AF15)*AF18)^2+2*'Shock parameters'!$AE$64*AF16*AF17*(AF10+AF13)*(AF11+AF14)+2*'Shock parameters'!$AE$65*AF16*AF18*(AF10+AF13)*(AF12+AF15)+2*'Shock parameters'!$AF$65*AF17*AF18*(AF11+AF14)*(AF12+AF15))/SUM(AF10:AF15),0)</f>
        <v>#DIV/0!</v>
      </c>
      <c r="AG19" s="486" t="e">
        <f ca="1">IF(SUM(AG10:AG15)&gt;0,SQRT(((AG10+AG13)*AG16)^2+((AG11+AG14)*AG17)^2+((AG12+AG15)*AG18)^2+2*'Shock parameters'!$AE$64*AG16*AG17*(AG10+AG13)*(AG11+AG14)+2*'Shock parameters'!$AE$65*AG16*AG18*(AG10+AG13)*(AG12+AG15)+2*'Shock parameters'!$AF$65*AG17*AG18*(AG11+AG14)*(AG12+AG15))/SUM(AG10:AG15),0)</f>
        <v>#DIV/0!</v>
      </c>
      <c r="AH19" s="486" t="e">
        <f ca="1">IF(SUM(AH10:AH15)&gt;0,SQRT(((AH10+AH13)*AH16)^2+((AH11+AH14)*AH17)^2+((AH12+AH15)*AH18)^2+2*'Shock parameters'!$AE$64*AH16*AH17*(AH10+AH13)*(AH11+AH14)+2*'Shock parameters'!$AE$65*AH16*AH18*(AH10+AH13)*(AH12+AH15)+2*'Shock parameters'!$AF$65*AH17*AH18*(AH11+AH14)*(AH12+AH15))/SUM(AH10:AH15),0)</f>
        <v>#DIV/0!</v>
      </c>
      <c r="AI19" s="486" t="e">
        <f ca="1">IF(SUM(AI10:AI15)&gt;0,SQRT(((AI10+AI13)*AI16)^2+((AI11+AI14)*AI17)^2+((AI12+AI15)*AI18)^2+2*'Shock parameters'!$AE$64*AI16*AI17*(AI10+AI13)*(AI11+AI14)+2*'Shock parameters'!$AE$65*AI16*AI18*(AI10+AI13)*(AI12+AI15)+2*'Shock parameters'!$AF$65*AI17*AI18*(AI11+AI14)*(AI12+AI15))/SUM(AI10:AI15),0)</f>
        <v>#DIV/0!</v>
      </c>
      <c r="AJ19" s="486" t="e">
        <f ca="1">IF(SUM(AJ10:AJ15)&gt;0,SQRT(((AJ10+AJ13)*AJ16)^2+((AJ11+AJ14)*AJ17)^2+((AJ12+AJ15)*AJ18)^2+2*'Shock parameters'!$AE$64*AJ16*AJ17*(AJ10+AJ13)*(AJ11+AJ14)+2*'Shock parameters'!$AE$65*AJ16*AJ18*(AJ10+AJ13)*(AJ12+AJ15)+2*'Shock parameters'!$AF$65*AJ17*AJ18*(AJ11+AJ14)*(AJ12+AJ15))/SUM(AJ10:AJ15),0)</f>
        <v>#DIV/0!</v>
      </c>
      <c r="AK19" s="486" t="e">
        <f ca="1">IF(SUM(AK10:AK15)&gt;0,SQRT(((AK10+AK13)*AK16)^2+((AK11+AK14)*AK17)^2+((AK12+AK15)*AK18)^2+2*'Shock parameters'!$AE$64*AK16*AK17*(AK10+AK13)*(AK11+AK14)+2*'Shock parameters'!$AE$65*AK16*AK18*(AK10+AK13)*(AK12+AK15)+2*'Shock parameters'!$AF$65*AK17*AK18*(AK11+AK14)*(AK12+AK15))/SUM(AK10:AK15),0)</f>
        <v>#DIV/0!</v>
      </c>
      <c r="AL19" s="486" t="e">
        <f ca="1">IF(SUM(AL10:AL15)&gt;0,SQRT(((AL10+AL13)*AL16)^2+((AL11+AL14)*AL17)^2+((AL12+AL15)*AL18)^2+2*'Shock parameters'!$AE$64*AL16*AL17*(AL10+AL13)*(AL11+AL14)+2*'Shock parameters'!$AE$65*AL16*AL18*(AL10+AL13)*(AL12+AL15)+2*'Shock parameters'!$AF$65*AL17*AL18*(AL11+AL14)*(AL12+AL15))/SUM(AL10:AL15),0)</f>
        <v>#DIV/0!</v>
      </c>
      <c r="AM19" s="486" t="e">
        <f ca="1">IF(SUM(AM10:AM15)&gt;0,SQRT(((AM10+AM13)*AM16)^2+((AM11+AM14)*AM17)^2+((AM12+AM15)*AM18)^2+2*'Shock parameters'!$AE$64*AM16*AM17*(AM10+AM13)*(AM11+AM14)+2*'Shock parameters'!$AE$65*AM16*AM18*(AM10+AM13)*(AM12+AM15)+2*'Shock parameters'!$AF$65*AM17*AM18*(AM11+AM14)*(AM12+AM15))/SUM(AM10:AM15),0)</f>
        <v>#DIV/0!</v>
      </c>
      <c r="AN19" s="486" t="e">
        <f ca="1">IF(SUM(AN10:AN15)&gt;0,SQRT(((AN10+AN13)*AN16)^2+((AN11+AN14)*AN17)^2+((AN12+AN15)*AN18)^2+2*'Shock parameters'!$AE$64*AN16*AN17*(AN10+AN13)*(AN11+AN14)+2*'Shock parameters'!$AE$65*AN16*AN18*(AN10+AN13)*(AN12+AN15)+2*'Shock parameters'!$AF$65*AN17*AN18*(AN11+AN14)*(AN12+AN15))/SUM(AN10:AN15),0)</f>
        <v>#DIV/0!</v>
      </c>
      <c r="AO19" s="486" t="e">
        <f ca="1">IF(SUM(AO10:AO15)&gt;0,SQRT(((AO10+AO13)*AO16)^2+((AO11+AO14)*AO17)^2+((AO12+AO15)*AO18)^2+2*'Shock parameters'!$AE$64*AO16*AO17*(AO10+AO13)*(AO11+AO14)+2*'Shock parameters'!$AE$65*AO16*AO18*(AO10+AO13)*(AO12+AO15)+2*'Shock parameters'!$AF$65*AO17*AO18*(AO11+AO14)*(AO12+AO15))/SUM(AO10:AO15),0)</f>
        <v>#DIV/0!</v>
      </c>
      <c r="AP19" s="486" t="e">
        <f ca="1">IF(SUM(AP10:AP15)&gt;0,SQRT(((AP10+AP13)*AP16)^2+((AP11+AP14)*AP17)^2+((AP12+AP15)*AP18)^2+2*'Shock parameters'!$AE$64*AP16*AP17*(AP10+AP13)*(AP11+AP14)+2*'Shock parameters'!$AE$65*AP16*AP18*(AP10+AP13)*(AP12+AP15)+2*'Shock parameters'!$AF$65*AP17*AP18*(AP11+AP14)*(AP12+AP15))/SUM(AP10:AP15),0)</f>
        <v>#DIV/0!</v>
      </c>
      <c r="AQ19" s="486" t="e">
        <f ca="1">IF(SUM(AQ10:AQ15)&gt;0,SQRT(((AQ10+AQ13)*AQ16)^2+((AQ11+AQ14)*AQ17)^2+((AQ12+AQ15)*AQ18)^2+2*'Shock parameters'!$AE$64*AQ16*AQ17*(AQ10+AQ13)*(AQ11+AQ14)+2*'Shock parameters'!$AE$65*AQ16*AQ18*(AQ10+AQ13)*(AQ12+AQ15)+2*'Shock parameters'!$AF$65*AQ17*AQ18*(AQ11+AQ14)*(AQ12+AQ15))/SUM(AQ10:AQ15),0)</f>
        <v>#DIV/0!</v>
      </c>
      <c r="AR19" s="486" t="e">
        <f ca="1">IF(SUM(AR10:AR15)&gt;0,SQRT(((AR10+AR13)*AR16)^2+((AR11+AR14)*AR17)^2+((AR12+AR15)*AR18)^2+2*'Shock parameters'!$AE$64*AR16*AR17*(AR10+AR13)*(AR11+AR14)+2*'Shock parameters'!$AE$65*AR16*AR18*(AR10+AR13)*(AR12+AR15)+2*'Shock parameters'!$AF$65*AR17*AR18*(AR11+AR14)*(AR12+AR15))/SUM(AR10:AR15),0)</f>
        <v>#DIV/0!</v>
      </c>
      <c r="AS19" s="486" t="e">
        <f ca="1">IF(SUM(AS10:AS15)&gt;0,SQRT(((AS10+AS13)*AS16)^2+((AS11+AS14)*AS17)^2+((AS12+AS15)*AS18)^2+2*'Shock parameters'!$AE$64*AS16*AS17*(AS10+AS13)*(AS11+AS14)+2*'Shock parameters'!$AE$65*AS16*AS18*(AS10+AS13)*(AS12+AS15)+2*'Shock parameters'!$AF$65*AS17*AS18*(AS11+AS14)*(AS12+AS15))/SUM(AS10:AS15),0)</f>
        <v>#DIV/0!</v>
      </c>
      <c r="AT19" s="486" t="e">
        <f ca="1">IF(SUM(AT10:AT15)&gt;0,SQRT(((AT10+AT13)*AT16)^2+((AT11+AT14)*AT17)^2+((AT12+AT15)*AT18)^2+2*'Shock parameters'!$AE$64*AT16*AT17*(AT10+AT13)*(AT11+AT14)+2*'Shock parameters'!$AE$65*AT16*AT18*(AT10+AT13)*(AT12+AT15)+2*'Shock parameters'!$AF$65*AT17*AT18*(AT11+AT14)*(AT12+AT15))/SUM(AT10:AT15),0)</f>
        <v>#DIV/0!</v>
      </c>
      <c r="AU19" s="486" t="e">
        <f ca="1">IF(SUM(AU10:AU15)&gt;0,SQRT(((AU10+AU13)*AU16)^2+((AU11+AU14)*AU17)^2+((AU12+AU15)*AU18)^2+2*'Shock parameters'!$AE$64*AU16*AU17*(AU10+AU13)*(AU11+AU14)+2*'Shock parameters'!$AE$65*AU16*AU18*(AU10+AU13)*(AU12+AU15)+2*'Shock parameters'!$AF$65*AU17*AU18*(AU11+AU14)*(AU12+AU15))/SUM(AU10:AU15),0)</f>
        <v>#DIV/0!</v>
      </c>
      <c r="AV19" s="486" t="e">
        <f ca="1">IF(SUM(AV10:AV15)&gt;0,SQRT(((AV10+AV13)*AV16)^2+((AV11+AV14)*AV17)^2+((AV12+AV15)*AV18)^2+2*'Shock parameters'!$AE$64*AV16*AV17*(AV10+AV13)*(AV11+AV14)+2*'Shock parameters'!$AE$65*AV16*AV18*(AV10+AV13)*(AV12+AV15)+2*'Shock parameters'!$AF$65*AV17*AV18*(AV11+AV14)*(AV12+AV15))/SUM(AV10:AV15),0)</f>
        <v>#DIV/0!</v>
      </c>
      <c r="AW19" s="486" t="e">
        <f ca="1">IF(SUM(AW10:AW15)&gt;0,SQRT(((AW10+AW13)*AW16)^2+((AW11+AW14)*AW17)^2+((AW12+AW15)*AW18)^2+2*'Shock parameters'!$AE$64*AW16*AW17*(AW10+AW13)*(AW11+AW14)+2*'Shock parameters'!$AE$65*AW16*AW18*(AW10+AW13)*(AW12+AW15)+2*'Shock parameters'!$AF$65*AW17*AW18*(AW11+AW14)*(AW12+AW15))/SUM(AW10:AW15),0)</f>
        <v>#DIV/0!</v>
      </c>
      <c r="AX19" s="486" t="e">
        <f ca="1">IF(SUM(AX10:AX15)&gt;0,SQRT(((AX10+AX13)*AX16)^2+((AX11+AX14)*AX17)^2+((AX12+AX15)*AX18)^2+2*'Shock parameters'!$AE$64*AX16*AX17*(AX10+AX13)*(AX11+AX14)+2*'Shock parameters'!$AE$65*AX16*AX18*(AX10+AX13)*(AX12+AX15)+2*'Shock parameters'!$AF$65*AX17*AX18*(AX11+AX14)*(AX12+AX15))/SUM(AX10:AX15),0)</f>
        <v>#DIV/0!</v>
      </c>
      <c r="AY19" s="486" t="e">
        <f ca="1">IF(SUM(AY10:AY15)&gt;0,SQRT(((AY10+AY13)*AY16)^2+((AY11+AY14)*AY17)^2+((AY12+AY15)*AY18)^2+2*'Shock parameters'!$AE$64*AY16*AY17*(AY10+AY13)*(AY11+AY14)+2*'Shock parameters'!$AE$65*AY16*AY18*(AY10+AY13)*(AY12+AY15)+2*'Shock parameters'!$AF$65*AY17*AY18*(AY11+AY14)*(AY12+AY15))/SUM(AY10:AY15),0)</f>
        <v>#DIV/0!</v>
      </c>
      <c r="AZ19" s="486" t="e">
        <f ca="1">IF(SUM(AZ10:AZ15)&gt;0,SQRT(((AZ10+AZ13)*AZ16)^2+((AZ11+AZ14)*AZ17)^2+((AZ12+AZ15)*AZ18)^2+2*'Shock parameters'!$AE$64*AZ16*AZ17*(AZ10+AZ13)*(AZ11+AZ14)+2*'Shock parameters'!$AE$65*AZ16*AZ18*(AZ10+AZ13)*(AZ12+AZ15)+2*'Shock parameters'!$AF$65*AZ17*AZ18*(AZ11+AZ14)*(AZ12+AZ15))/SUM(AZ10:AZ15),0)</f>
        <v>#DIV/0!</v>
      </c>
      <c r="BA19" s="486" t="e">
        <f ca="1">IF(SUM(BA10:BA15)&gt;0,SQRT(((BA10+BA13)*BA16)^2+((BA11+BA14)*BA17)^2+((BA12+BA15)*BA18)^2+2*'Shock parameters'!$AE$64*BA16*BA17*(BA10+BA13)*(BA11+BA14)+2*'Shock parameters'!$AE$65*BA16*BA18*(BA10+BA13)*(BA12+BA15)+2*'Shock parameters'!$AF$65*BA17*BA18*(BA11+BA14)*(BA12+BA15))/SUM(BA10:BA15),0)</f>
        <v>#DIV/0!</v>
      </c>
      <c r="BB19" s="286"/>
      <c r="BC19" s="286"/>
      <c r="BD19" s="286"/>
      <c r="BE19" s="286"/>
      <c r="BF19" s="286"/>
      <c r="BG19" s="286"/>
      <c r="BH19" s="286"/>
      <c r="BI19" s="286"/>
      <c r="BJ19" s="286"/>
      <c r="BK19" s="286"/>
      <c r="BL19" s="286"/>
      <c r="BM19" s="286"/>
      <c r="BN19" s="286"/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6"/>
      <c r="CB19" s="286"/>
      <c r="CC19" s="286"/>
      <c r="CD19" s="286"/>
      <c r="CE19" s="286"/>
      <c r="CF19" s="286"/>
      <c r="CG19" s="286"/>
      <c r="CH19" s="286"/>
      <c r="CI19" s="286"/>
      <c r="CJ19" s="286"/>
      <c r="CK19" s="286"/>
      <c r="CL19" s="286"/>
      <c r="CM19" s="286"/>
      <c r="CN19" s="286"/>
      <c r="CO19" s="286"/>
      <c r="CP19" s="286"/>
      <c r="CQ19" s="286"/>
      <c r="CR19" s="286"/>
      <c r="CS19" s="286"/>
      <c r="CT19" s="286"/>
      <c r="CU19" s="286"/>
      <c r="CV19" s="286"/>
      <c r="CW19" s="286"/>
      <c r="CX19" s="286"/>
      <c r="CY19" s="286"/>
      <c r="CZ19" s="286"/>
      <c r="DA19" s="286"/>
      <c r="DB19" s="286"/>
      <c r="DC19" s="286"/>
      <c r="DD19" s="286"/>
      <c r="DE19" s="286"/>
      <c r="DF19" s="286"/>
      <c r="DG19" s="286"/>
      <c r="DH19" s="286"/>
      <c r="DI19" s="286"/>
      <c r="DJ19" s="286"/>
      <c r="DK19" s="286"/>
      <c r="DL19" s="286"/>
      <c r="DM19" s="286"/>
      <c r="DN19" s="286"/>
      <c r="DO19" s="286"/>
      <c r="DP19" s="286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D19" s="286"/>
      <c r="EE19" s="286"/>
      <c r="EF19" s="286"/>
      <c r="EG19" s="286"/>
      <c r="EH19" s="286"/>
      <c r="EI19" s="286"/>
      <c r="EJ19" s="286"/>
      <c r="EK19" s="286"/>
      <c r="EL19" s="286"/>
      <c r="EM19" s="286"/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6"/>
      <c r="EY19" s="286"/>
      <c r="EZ19" s="286"/>
      <c r="FA19" s="286"/>
      <c r="FB19" s="286"/>
      <c r="FC19" s="286"/>
      <c r="FD19" s="286"/>
      <c r="FE19" s="286"/>
      <c r="FF19" s="286"/>
      <c r="FG19" s="286"/>
      <c r="FH19" s="286"/>
      <c r="FI19" s="286"/>
      <c r="FJ19" s="286"/>
      <c r="FK19" s="286"/>
      <c r="FL19" s="286"/>
      <c r="FM19" s="286"/>
      <c r="FN19" s="286"/>
      <c r="FO19" s="286"/>
      <c r="FP19" s="286"/>
      <c r="FQ19" s="286"/>
      <c r="FR19" s="286"/>
      <c r="FS19" s="286"/>
      <c r="FT19" s="286"/>
      <c r="FU19" s="286"/>
      <c r="FV19" s="286"/>
      <c r="FW19" s="286"/>
      <c r="FX19" s="286"/>
      <c r="FY19" s="286"/>
      <c r="FZ19" s="286"/>
      <c r="GA19" s="286"/>
      <c r="GB19" s="286"/>
      <c r="GC19" s="286"/>
      <c r="GD19" s="286"/>
      <c r="GE19" s="286"/>
      <c r="GF19" s="286"/>
      <c r="GG19" s="286"/>
      <c r="GH19" s="286"/>
      <c r="GI19" s="286"/>
      <c r="GJ19" s="286"/>
      <c r="GK19" s="286"/>
      <c r="GL19" s="286"/>
      <c r="GM19" s="286"/>
      <c r="GN19" s="286"/>
      <c r="GO19" s="286"/>
      <c r="GP19" s="286"/>
      <c r="GQ19" s="286"/>
      <c r="GR19" s="286"/>
      <c r="GS19" s="286"/>
      <c r="GT19" s="286"/>
      <c r="GU19" s="286"/>
      <c r="GV19" s="286"/>
      <c r="GW19" s="286"/>
      <c r="GX19" s="286"/>
      <c r="GY19" s="286"/>
      <c r="GZ19" s="286"/>
      <c r="HA19" s="286"/>
      <c r="HB19" s="286"/>
      <c r="HC19" s="286"/>
      <c r="HD19" s="286"/>
      <c r="HE19" s="286"/>
      <c r="HF19" s="286"/>
      <c r="HG19" s="286"/>
      <c r="HH19" s="286"/>
      <c r="HI19" s="286"/>
      <c r="HJ19" s="286"/>
      <c r="HK19" s="286"/>
      <c r="HL19" s="286"/>
      <c r="HM19" s="286"/>
      <c r="HN19" s="286"/>
      <c r="HO19" s="286"/>
      <c r="HP19" s="286"/>
      <c r="HQ19" s="286"/>
      <c r="HR19" s="286"/>
      <c r="HS19" s="286"/>
      <c r="HT19" s="286"/>
      <c r="HU19" s="286"/>
      <c r="HV19" s="286"/>
      <c r="HW19" s="286"/>
      <c r="HX19" s="286"/>
      <c r="HY19" s="286"/>
      <c r="HZ19" s="286"/>
      <c r="IA19" s="286"/>
      <c r="IB19" s="286"/>
      <c r="IC19" s="286"/>
      <c r="ID19" s="286"/>
      <c r="IE19" s="286"/>
      <c r="IF19" s="286"/>
      <c r="IG19" s="286"/>
      <c r="IH19" s="286"/>
      <c r="II19" s="286"/>
      <c r="IJ19" s="286"/>
      <c r="IK19" s="286"/>
      <c r="IL19" s="286"/>
      <c r="IM19" s="286"/>
      <c r="IN19" s="286"/>
      <c r="IO19" s="286"/>
      <c r="IP19" s="286"/>
      <c r="IQ19" s="286"/>
      <c r="IR19" s="286"/>
      <c r="IS19" s="286"/>
      <c r="IT19" s="286"/>
      <c r="IU19" s="286"/>
      <c r="IV19" s="286"/>
    </row>
    <row r="20" spans="1:256" s="210" customFormat="1" ht="18.75">
      <c r="A20" s="1003" t="s">
        <v>544</v>
      </c>
      <c r="B20" s="1004"/>
      <c r="C20" s="487"/>
      <c r="D20" s="379" t="e">
        <f ca="1">SUM(D10:D15)*(EXP(NORMSINV(0.995)*SQRT(LN(1+D19^2)))/SQRT(1+D19^2)-1)</f>
        <v>#DIV/0!</v>
      </c>
      <c r="E20" s="379" t="e">
        <f t="shared" ref="E20:BA20" ca="1" si="6">SUM(E10:E15)*(EXP(NORMSINV(0.995)*SQRT(LN(1+E19^2)))/SQRT(1+E19^2)-1)</f>
        <v>#DIV/0!</v>
      </c>
      <c r="F20" s="379" t="e">
        <f t="shared" ca="1" si="6"/>
        <v>#DIV/0!</v>
      </c>
      <c r="G20" s="379" t="e">
        <f t="shared" ca="1" si="6"/>
        <v>#DIV/0!</v>
      </c>
      <c r="H20" s="379" t="e">
        <f t="shared" ca="1" si="6"/>
        <v>#DIV/0!</v>
      </c>
      <c r="I20" s="379" t="e">
        <f t="shared" ca="1" si="6"/>
        <v>#DIV/0!</v>
      </c>
      <c r="J20" s="379" t="e">
        <f t="shared" ca="1" si="6"/>
        <v>#DIV/0!</v>
      </c>
      <c r="K20" s="379" t="e">
        <f t="shared" ca="1" si="6"/>
        <v>#DIV/0!</v>
      </c>
      <c r="L20" s="379" t="e">
        <f t="shared" ca="1" si="6"/>
        <v>#DIV/0!</v>
      </c>
      <c r="M20" s="379" t="e">
        <f t="shared" ca="1" si="6"/>
        <v>#DIV/0!</v>
      </c>
      <c r="N20" s="379" t="e">
        <f t="shared" ca="1" si="6"/>
        <v>#DIV/0!</v>
      </c>
      <c r="O20" s="379" t="e">
        <f t="shared" ca="1" si="6"/>
        <v>#DIV/0!</v>
      </c>
      <c r="P20" s="379" t="e">
        <f t="shared" ca="1" si="6"/>
        <v>#DIV/0!</v>
      </c>
      <c r="Q20" s="379" t="e">
        <f t="shared" ca="1" si="6"/>
        <v>#DIV/0!</v>
      </c>
      <c r="R20" s="379" t="e">
        <f t="shared" ca="1" si="6"/>
        <v>#DIV/0!</v>
      </c>
      <c r="S20" s="379" t="e">
        <f t="shared" ca="1" si="6"/>
        <v>#DIV/0!</v>
      </c>
      <c r="T20" s="379" t="e">
        <f t="shared" ca="1" si="6"/>
        <v>#DIV/0!</v>
      </c>
      <c r="U20" s="379" t="e">
        <f t="shared" ca="1" si="6"/>
        <v>#DIV/0!</v>
      </c>
      <c r="V20" s="379" t="e">
        <f t="shared" ca="1" si="6"/>
        <v>#DIV/0!</v>
      </c>
      <c r="W20" s="379" t="e">
        <f t="shared" ca="1" si="6"/>
        <v>#DIV/0!</v>
      </c>
      <c r="X20" s="379" t="e">
        <f t="shared" ca="1" si="6"/>
        <v>#DIV/0!</v>
      </c>
      <c r="Y20" s="379" t="e">
        <f t="shared" ca="1" si="6"/>
        <v>#DIV/0!</v>
      </c>
      <c r="Z20" s="379" t="e">
        <f t="shared" ca="1" si="6"/>
        <v>#DIV/0!</v>
      </c>
      <c r="AA20" s="379" t="e">
        <f t="shared" ca="1" si="6"/>
        <v>#DIV/0!</v>
      </c>
      <c r="AB20" s="379" t="e">
        <f t="shared" ca="1" si="6"/>
        <v>#DIV/0!</v>
      </c>
      <c r="AC20" s="379" t="e">
        <f t="shared" ca="1" si="6"/>
        <v>#DIV/0!</v>
      </c>
      <c r="AD20" s="379" t="e">
        <f t="shared" ca="1" si="6"/>
        <v>#DIV/0!</v>
      </c>
      <c r="AE20" s="379" t="e">
        <f t="shared" ca="1" si="6"/>
        <v>#DIV/0!</v>
      </c>
      <c r="AF20" s="379" t="e">
        <f t="shared" ca="1" si="6"/>
        <v>#DIV/0!</v>
      </c>
      <c r="AG20" s="379" t="e">
        <f t="shared" ca="1" si="6"/>
        <v>#DIV/0!</v>
      </c>
      <c r="AH20" s="379" t="e">
        <f t="shared" ca="1" si="6"/>
        <v>#DIV/0!</v>
      </c>
      <c r="AI20" s="379" t="e">
        <f t="shared" ca="1" si="6"/>
        <v>#DIV/0!</v>
      </c>
      <c r="AJ20" s="379" t="e">
        <f t="shared" ca="1" si="6"/>
        <v>#DIV/0!</v>
      </c>
      <c r="AK20" s="379" t="e">
        <f t="shared" ca="1" si="6"/>
        <v>#DIV/0!</v>
      </c>
      <c r="AL20" s="379" t="e">
        <f t="shared" ca="1" si="6"/>
        <v>#DIV/0!</v>
      </c>
      <c r="AM20" s="379" t="e">
        <f t="shared" ca="1" si="6"/>
        <v>#DIV/0!</v>
      </c>
      <c r="AN20" s="379" t="e">
        <f t="shared" ca="1" si="6"/>
        <v>#DIV/0!</v>
      </c>
      <c r="AO20" s="379" t="e">
        <f t="shared" ca="1" si="6"/>
        <v>#DIV/0!</v>
      </c>
      <c r="AP20" s="379" t="e">
        <f t="shared" ca="1" si="6"/>
        <v>#DIV/0!</v>
      </c>
      <c r="AQ20" s="379" t="e">
        <f t="shared" ca="1" si="6"/>
        <v>#DIV/0!</v>
      </c>
      <c r="AR20" s="379" t="e">
        <f t="shared" ca="1" si="6"/>
        <v>#DIV/0!</v>
      </c>
      <c r="AS20" s="379" t="e">
        <f t="shared" ca="1" si="6"/>
        <v>#DIV/0!</v>
      </c>
      <c r="AT20" s="379" t="e">
        <f t="shared" ca="1" si="6"/>
        <v>#DIV/0!</v>
      </c>
      <c r="AU20" s="379" t="e">
        <f t="shared" ca="1" si="6"/>
        <v>#DIV/0!</v>
      </c>
      <c r="AV20" s="379" t="e">
        <f t="shared" ca="1" si="6"/>
        <v>#DIV/0!</v>
      </c>
      <c r="AW20" s="379" t="e">
        <f t="shared" ca="1" si="6"/>
        <v>#DIV/0!</v>
      </c>
      <c r="AX20" s="379" t="e">
        <f t="shared" ca="1" si="6"/>
        <v>#DIV/0!</v>
      </c>
      <c r="AY20" s="379" t="e">
        <f t="shared" ca="1" si="6"/>
        <v>#DIV/0!</v>
      </c>
      <c r="AZ20" s="379" t="e">
        <f t="shared" ca="1" si="6"/>
        <v>#DIV/0!</v>
      </c>
      <c r="BA20" s="379" t="e">
        <f t="shared" ca="1" si="6"/>
        <v>#DIV/0!</v>
      </c>
      <c r="BB20" s="380"/>
      <c r="BC20" s="380"/>
      <c r="BD20" s="380"/>
      <c r="BE20" s="380"/>
      <c r="BF20" s="380"/>
      <c r="BG20" s="380"/>
      <c r="BH20" s="380"/>
      <c r="BI20" s="380"/>
      <c r="BJ20" s="380"/>
      <c r="BK20" s="380"/>
      <c r="BL20" s="380"/>
      <c r="BM20" s="380"/>
      <c r="BN20" s="380"/>
      <c r="BO20" s="380"/>
      <c r="BP20" s="380"/>
      <c r="BQ20" s="380"/>
      <c r="BR20" s="380"/>
      <c r="BS20" s="380"/>
      <c r="BT20" s="380"/>
      <c r="BU20" s="380"/>
      <c r="BV20" s="380"/>
      <c r="BW20" s="380"/>
      <c r="BX20" s="380"/>
      <c r="BY20" s="380"/>
      <c r="BZ20" s="380"/>
      <c r="CA20" s="380"/>
      <c r="CB20" s="380"/>
      <c r="CC20" s="380"/>
      <c r="CD20" s="380"/>
      <c r="CE20" s="380"/>
      <c r="CF20" s="380"/>
      <c r="CG20" s="380"/>
      <c r="CH20" s="380"/>
      <c r="CI20" s="380"/>
      <c r="CJ20" s="380"/>
      <c r="CK20" s="380"/>
      <c r="CL20" s="380"/>
      <c r="CM20" s="380"/>
      <c r="CN20" s="380"/>
      <c r="CO20" s="380"/>
      <c r="CP20" s="380"/>
      <c r="CQ20" s="380"/>
      <c r="CR20" s="380"/>
      <c r="CS20" s="380"/>
      <c r="CT20" s="380"/>
      <c r="CU20" s="380"/>
      <c r="CV20" s="380"/>
      <c r="CW20" s="380"/>
      <c r="CX20" s="380"/>
      <c r="CY20" s="380"/>
      <c r="CZ20" s="380"/>
      <c r="DA20" s="380"/>
      <c r="DB20" s="380"/>
      <c r="DC20" s="380"/>
      <c r="DD20" s="380"/>
      <c r="DE20" s="380"/>
      <c r="DF20" s="380"/>
      <c r="DG20" s="380"/>
      <c r="DH20" s="380"/>
      <c r="DI20" s="380"/>
      <c r="DJ20" s="380"/>
      <c r="DK20" s="380"/>
      <c r="DL20" s="380"/>
      <c r="DM20" s="380"/>
      <c r="DN20" s="380"/>
      <c r="DO20" s="380"/>
      <c r="DP20" s="380"/>
      <c r="DQ20" s="380"/>
      <c r="DR20" s="380"/>
      <c r="DS20" s="380"/>
      <c r="DT20" s="380"/>
      <c r="DU20" s="380"/>
      <c r="DV20" s="380"/>
      <c r="DW20" s="380"/>
      <c r="DX20" s="380"/>
      <c r="DY20" s="380"/>
      <c r="DZ20" s="380"/>
      <c r="EA20" s="380"/>
      <c r="EB20" s="380"/>
      <c r="EC20" s="380"/>
      <c r="ED20" s="380"/>
      <c r="EE20" s="380"/>
      <c r="EF20" s="380"/>
      <c r="EG20" s="380"/>
      <c r="EH20" s="380"/>
      <c r="EI20" s="380"/>
      <c r="EJ20" s="380"/>
      <c r="EK20" s="380"/>
      <c r="EL20" s="380"/>
      <c r="EM20" s="380"/>
      <c r="EN20" s="380"/>
      <c r="EO20" s="380"/>
      <c r="EP20" s="380"/>
      <c r="EQ20" s="380"/>
      <c r="ER20" s="380"/>
      <c r="ES20" s="380"/>
      <c r="ET20" s="380"/>
      <c r="EU20" s="380"/>
      <c r="EV20" s="380"/>
      <c r="EW20" s="380"/>
      <c r="EX20" s="380"/>
      <c r="EY20" s="380"/>
      <c r="EZ20" s="380"/>
      <c r="FA20" s="380"/>
      <c r="FB20" s="380"/>
      <c r="FC20" s="380"/>
      <c r="FD20" s="380"/>
      <c r="FE20" s="380"/>
      <c r="FF20" s="380"/>
      <c r="FG20" s="380"/>
      <c r="FH20" s="380"/>
      <c r="FI20" s="380"/>
      <c r="FJ20" s="380"/>
      <c r="FK20" s="380"/>
      <c r="FL20" s="380"/>
      <c r="FM20" s="380"/>
      <c r="FN20" s="380"/>
      <c r="FO20" s="380"/>
      <c r="FP20" s="380"/>
      <c r="FQ20" s="380"/>
      <c r="FR20" s="380"/>
      <c r="FS20" s="380"/>
      <c r="FT20" s="380"/>
      <c r="FU20" s="380"/>
      <c r="FV20" s="380"/>
      <c r="FW20" s="380"/>
      <c r="FX20" s="380"/>
      <c r="FY20" s="380"/>
      <c r="FZ20" s="380"/>
      <c r="GA20" s="380"/>
      <c r="GB20" s="380"/>
      <c r="GC20" s="380"/>
      <c r="GD20" s="380"/>
      <c r="GE20" s="380"/>
      <c r="GF20" s="380"/>
      <c r="GG20" s="380"/>
      <c r="GH20" s="380"/>
      <c r="GI20" s="380"/>
      <c r="GJ20" s="380"/>
      <c r="GK20" s="380"/>
      <c r="GL20" s="380"/>
      <c r="GM20" s="380"/>
      <c r="GN20" s="380"/>
      <c r="GO20" s="380"/>
      <c r="GP20" s="380"/>
      <c r="GQ20" s="380"/>
      <c r="GR20" s="380"/>
      <c r="GS20" s="380"/>
      <c r="GT20" s="380"/>
      <c r="GU20" s="380"/>
      <c r="GV20" s="380"/>
      <c r="GW20" s="380"/>
      <c r="GX20" s="380"/>
      <c r="GY20" s="380"/>
      <c r="GZ20" s="380"/>
      <c r="HA20" s="380"/>
      <c r="HB20" s="380"/>
      <c r="HC20" s="380"/>
      <c r="HD20" s="380"/>
      <c r="HE20" s="380"/>
      <c r="HF20" s="380"/>
      <c r="HG20" s="380"/>
      <c r="HH20" s="380"/>
      <c r="HI20" s="380"/>
      <c r="HJ20" s="380"/>
      <c r="HK20" s="380"/>
      <c r="HL20" s="380"/>
      <c r="HM20" s="380"/>
      <c r="HN20" s="380"/>
      <c r="HO20" s="380"/>
      <c r="HP20" s="380"/>
      <c r="HQ20" s="380"/>
      <c r="HR20" s="380"/>
      <c r="HS20" s="380"/>
      <c r="HT20" s="380"/>
      <c r="HU20" s="380"/>
      <c r="HV20" s="380"/>
      <c r="HW20" s="380"/>
      <c r="HX20" s="380"/>
      <c r="HY20" s="380"/>
      <c r="HZ20" s="380"/>
      <c r="IA20" s="380"/>
      <c r="IB20" s="380"/>
      <c r="IC20" s="380"/>
      <c r="ID20" s="380"/>
      <c r="IE20" s="380"/>
      <c r="IF20" s="380"/>
      <c r="IG20" s="380"/>
      <c r="IH20" s="380"/>
      <c r="II20" s="380"/>
      <c r="IJ20" s="380"/>
      <c r="IK20" s="380"/>
      <c r="IL20" s="380"/>
      <c r="IM20" s="380"/>
      <c r="IN20" s="380"/>
      <c r="IO20" s="380"/>
      <c r="IP20" s="380"/>
      <c r="IQ20" s="380"/>
      <c r="IR20" s="380"/>
      <c r="IS20" s="380"/>
      <c r="IT20" s="380"/>
      <c r="IU20" s="380"/>
      <c r="IV20" s="380"/>
    </row>
    <row r="21" spans="1:256" s="286" customFormat="1">
      <c r="A21" s="267"/>
      <c r="B21" s="1010"/>
      <c r="C21" s="1011"/>
      <c r="D21" s="465"/>
      <c r="E21" s="465"/>
      <c r="F21" s="465"/>
      <c r="G21" s="465"/>
      <c r="H21" s="465"/>
      <c r="I21" s="465"/>
      <c r="J21" s="465"/>
      <c r="K21" s="465"/>
      <c r="L21" s="465"/>
      <c r="M21" s="465"/>
      <c r="N21" s="465"/>
      <c r="O21" s="465"/>
      <c r="P21" s="465"/>
      <c r="Q21" s="465"/>
      <c r="R21" s="465"/>
      <c r="S21" s="465"/>
      <c r="T21" s="465"/>
      <c r="U21" s="465"/>
      <c r="V21" s="465"/>
      <c r="W21" s="465"/>
      <c r="X21" s="465"/>
      <c r="Y21" s="465"/>
      <c r="Z21" s="465"/>
      <c r="AA21" s="465"/>
      <c r="AB21" s="465"/>
      <c r="AC21" s="465"/>
      <c r="AD21" s="465"/>
      <c r="AE21" s="465"/>
      <c r="AF21" s="465"/>
      <c r="AG21" s="465"/>
      <c r="AH21" s="465"/>
      <c r="AI21" s="465"/>
      <c r="AJ21" s="465"/>
      <c r="AK21" s="465"/>
      <c r="AL21" s="465"/>
      <c r="AM21" s="465"/>
      <c r="AN21" s="465"/>
      <c r="AO21" s="465"/>
      <c r="AP21" s="465"/>
      <c r="AQ21" s="465"/>
      <c r="AR21" s="465"/>
      <c r="AS21" s="465"/>
      <c r="AT21" s="465"/>
      <c r="AU21" s="465"/>
      <c r="AV21" s="465"/>
      <c r="AW21" s="465"/>
      <c r="AX21" s="465"/>
      <c r="AY21" s="465"/>
      <c r="AZ21" s="465"/>
    </row>
    <row r="22" spans="1:256" s="286" customFormat="1">
      <c r="A22" s="430" t="s">
        <v>545</v>
      </c>
      <c r="B22" s="488"/>
      <c r="C22" s="489"/>
      <c r="D22" s="465"/>
      <c r="E22" s="465"/>
      <c r="F22" s="465"/>
      <c r="G22" s="465"/>
      <c r="H22" s="465"/>
      <c r="I22" s="465"/>
      <c r="J22" s="465"/>
      <c r="K22" s="465"/>
      <c r="L22" s="465"/>
      <c r="M22" s="465"/>
      <c r="N22" s="465"/>
      <c r="O22" s="465"/>
      <c r="P22" s="465"/>
      <c r="Q22" s="465"/>
      <c r="R22" s="465"/>
      <c r="S22" s="465"/>
      <c r="T22" s="465"/>
      <c r="U22" s="465"/>
      <c r="V22" s="465"/>
      <c r="W22" s="465"/>
      <c r="X22" s="465"/>
      <c r="Y22" s="465"/>
      <c r="Z22" s="465"/>
      <c r="AA22" s="465"/>
      <c r="AB22" s="465"/>
      <c r="AC22" s="465"/>
      <c r="AD22" s="465"/>
      <c r="AE22" s="465"/>
      <c r="AF22" s="465"/>
      <c r="AG22" s="465"/>
      <c r="AH22" s="465"/>
      <c r="AI22" s="465"/>
      <c r="AJ22" s="465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65"/>
      <c r="AV22" s="465"/>
      <c r="AW22" s="465"/>
      <c r="AX22" s="465"/>
      <c r="AY22" s="465"/>
      <c r="AZ22" s="465"/>
    </row>
    <row r="23" spans="1:256" s="286" customFormat="1">
      <c r="A23" s="464" t="s">
        <v>367</v>
      </c>
      <c r="B23" s="402"/>
      <c r="C23" s="490">
        <f>'Shock parameters'!E39</f>
        <v>0.5</v>
      </c>
      <c r="D23" s="399"/>
      <c r="E23" s="399"/>
      <c r="F23" s="399"/>
      <c r="G23" s="399"/>
      <c r="H23" s="399"/>
      <c r="I23" s="399"/>
      <c r="J23" s="399"/>
      <c r="K23" s="399"/>
      <c r="L23" s="399"/>
      <c r="M23" s="399"/>
      <c r="N23" s="399"/>
      <c r="O23" s="399"/>
      <c r="P23" s="399"/>
      <c r="Q23" s="399"/>
      <c r="R23" s="399"/>
      <c r="S23" s="399"/>
      <c r="T23" s="399"/>
      <c r="U23" s="399"/>
      <c r="V23" s="399"/>
      <c r="W23" s="399"/>
      <c r="X23" s="399"/>
      <c r="Y23" s="399"/>
      <c r="Z23" s="399"/>
      <c r="AA23" s="399"/>
      <c r="AB23" s="399"/>
      <c r="AC23" s="399"/>
      <c r="AD23" s="399"/>
      <c r="AE23" s="399"/>
      <c r="AF23" s="399"/>
      <c r="AG23" s="399"/>
      <c r="AH23" s="399"/>
      <c r="AI23" s="399"/>
      <c r="AJ23" s="399"/>
      <c r="AK23" s="399"/>
      <c r="AL23" s="399"/>
      <c r="AM23" s="399"/>
      <c r="AN23" s="399"/>
      <c r="AO23" s="399"/>
      <c r="AP23" s="399"/>
      <c r="AQ23" s="399"/>
      <c r="AR23" s="399"/>
      <c r="AS23" s="399"/>
      <c r="AT23" s="399"/>
      <c r="AU23" s="399"/>
      <c r="AV23" s="399"/>
      <c r="AW23" s="399"/>
      <c r="AX23" s="399"/>
      <c r="AY23" s="399"/>
      <c r="AZ23" s="399"/>
      <c r="BA23" s="399"/>
    </row>
    <row r="24" spans="1:256">
      <c r="A24" s="371"/>
      <c r="B24" s="372" t="s">
        <v>512</v>
      </c>
      <c r="C24" s="491"/>
      <c r="D24" s="396">
        <f ca="1">SUMPRODUCT(POWER((1+OFFSET('helper calculation'!D$4:$AZ4,D3-1,0)),-D$3:$AZ3-1+D3),Inputs!C$48:$AY48,(POWER((1-Inputs!$E$4),D$3:$AZ3+1-D3)-POWER((1-Inputs!$E$4*(1+$C$23)),D$3:$AZ3+1-D3)),OFFSET('helper calculation'!E$285:$BA285,D3-1,0),E$7:$BA$7)</f>
        <v>0</v>
      </c>
      <c r="E24" s="396">
        <f ca="1">SUMPRODUCT(POWER((1+OFFSET('helper calculation'!E$4:$AZ4,E3-1,0)),-E$3:$AZ3-1+E3),Inputs!D$48:$AY48,(POWER((1-Inputs!$E$4),E$3:$AZ3+1-E3)-POWER((1-Inputs!$E$4*(1+$C$23)),E$3:$AZ3+1-E3)),OFFSET('helper calculation'!F$285:$BA285,E3-1,0),F$7:$BA$7)</f>
        <v>0</v>
      </c>
      <c r="F24" s="396">
        <f ca="1">SUMPRODUCT(POWER((1+OFFSET('helper calculation'!F$4:$AZ4,F3-1,0)),-F$3:$AZ3-1+F3),Inputs!E$48:$AY48,(POWER((1-Inputs!$E$4),F$3:$AZ3+1-F3)-POWER((1-Inputs!$E$4*(1+$C$23)),F$3:$AZ3+1-F3)),OFFSET('helper calculation'!G$285:$BA285,F3-1,0),G$7:$BA$7)</f>
        <v>0</v>
      </c>
      <c r="G24" s="396">
        <f ca="1">SUMPRODUCT(POWER((1+OFFSET('helper calculation'!G$4:$AZ4,G3-1,0)),-G$3:$AZ3-1+G3),Inputs!F$48:$AY48,(POWER((1-Inputs!$E$4),G$3:$AZ3+1-G3)-POWER((1-Inputs!$E$4*(1+$C$23)),G$3:$AZ3+1-G3)),OFFSET('helper calculation'!H$285:$BA285,G3-1,0),H$7:$BA$7)</f>
        <v>0</v>
      </c>
      <c r="H24" s="396">
        <f ca="1">SUMPRODUCT(POWER((1+OFFSET('helper calculation'!H$4:$AZ4,H3-1,0)),-H$3:$AZ3-1+H3),Inputs!G$48:$AY48,(POWER((1-Inputs!$E$4),H$3:$AZ3+1-H3)-POWER((1-Inputs!$E$4*(1+$C$23)),H$3:$AZ3+1-H3)),OFFSET('helper calculation'!I$285:$BA285,H3-1,0),I$7:$BA$7)</f>
        <v>0</v>
      </c>
      <c r="I24" s="396">
        <f ca="1">SUMPRODUCT(POWER((1+OFFSET('helper calculation'!I$4:$AZ4,I3-1,0)),-I$3:$AZ3-1+I3),Inputs!H$48:$AY48,(POWER((1-Inputs!$E$4),I$3:$AZ3+1-I3)-POWER((1-Inputs!$E$4*(1+$C$23)),I$3:$AZ3+1-I3)),OFFSET('helper calculation'!J$285:$BA285,I3-1,0),J$7:$BA$7)</f>
        <v>0</v>
      </c>
      <c r="J24" s="396">
        <f ca="1">SUMPRODUCT(POWER((1+OFFSET('helper calculation'!J$4:$AZ4,J3-1,0)),-J$3:$AZ3-1+J3),Inputs!I$48:$AY48,(POWER((1-Inputs!$E$4),J$3:$AZ3+1-J3)-POWER((1-Inputs!$E$4*(1+$C$23)),J$3:$AZ3+1-J3)),OFFSET('helper calculation'!K$285:$BA285,J3-1,0),K$7:$BA$7)</f>
        <v>0</v>
      </c>
      <c r="K24" s="396">
        <f ca="1">SUMPRODUCT(POWER((1+OFFSET('helper calculation'!K$4:$AZ4,K3-1,0)),-K$3:$AZ3-1+K3),Inputs!J$48:$AY48,(POWER((1-Inputs!$E$4),K$3:$AZ3+1-K3)-POWER((1-Inputs!$E$4*(1+$C$23)),K$3:$AZ3+1-K3)),OFFSET('helper calculation'!L$285:$BA285,K3-1,0),L$7:$BA$7)</f>
        <v>0</v>
      </c>
      <c r="L24" s="396">
        <f ca="1">SUMPRODUCT(POWER((1+OFFSET('helper calculation'!L$4:$AZ4,L3-1,0)),-L$3:$AZ3-1+L3),Inputs!K$48:$AY48,(POWER((1-Inputs!$E$4),L$3:$AZ3+1-L3)-POWER((1-Inputs!$E$4*(1+$C$23)),L$3:$AZ3+1-L3)),OFFSET('helper calculation'!M$285:$BA285,L3-1,0),M$7:$BA$7)</f>
        <v>0</v>
      </c>
      <c r="M24" s="396">
        <f ca="1">SUMPRODUCT(POWER((1+OFFSET('helper calculation'!M$4:$AZ4,M3-1,0)),-M$3:$AZ3-1+M3),Inputs!L$48:$AY48,(POWER((1-Inputs!$E$4),M$3:$AZ3+1-M3)-POWER((1-Inputs!$E$4*(1+$C$23)),M$3:$AZ3+1-M3)),OFFSET('helper calculation'!N$285:$BA285,M3-1,0),N$7:$BA$7)</f>
        <v>0</v>
      </c>
      <c r="N24" s="396">
        <f ca="1">SUMPRODUCT(POWER((1+OFFSET('helper calculation'!N$4:$AZ4,N3-1,0)),-N$3:$AZ3-1+N3),Inputs!M$48:$AY48,(POWER((1-Inputs!$E$4),N$3:$AZ3+1-N3)-POWER((1-Inputs!$E$4*(1+$C$23)),N$3:$AZ3+1-N3)),OFFSET('helper calculation'!O$285:$BA285,N3-1,0),O$7:$BA$7)</f>
        <v>0</v>
      </c>
      <c r="O24" s="396">
        <f ca="1">SUMPRODUCT(POWER((1+OFFSET('helper calculation'!O$4:$AZ4,O3-1,0)),-O$3:$AZ3-1+O3),Inputs!N$48:$AY48,(POWER((1-Inputs!$E$4),O$3:$AZ3+1-O3)-POWER((1-Inputs!$E$4*(1+$C$23)),O$3:$AZ3+1-O3)),OFFSET('helper calculation'!P$285:$BA285,O3-1,0),P$7:$BA$7)</f>
        <v>0</v>
      </c>
      <c r="P24" s="396">
        <f ca="1">SUMPRODUCT(POWER((1+OFFSET('helper calculation'!P$4:$AZ4,P3-1,0)),-P$3:$AZ3-1+P3),Inputs!O$48:$AY48,(POWER((1-Inputs!$E$4),P$3:$AZ3+1-P3)-POWER((1-Inputs!$E$4*(1+$C$23)),P$3:$AZ3+1-P3)),OFFSET('helper calculation'!Q$285:$BA285,P3-1,0),Q$7:$BA$7)</f>
        <v>0</v>
      </c>
      <c r="Q24" s="396">
        <f ca="1">SUMPRODUCT(POWER((1+OFFSET('helper calculation'!Q$4:$AZ4,Q3-1,0)),-Q$3:$AZ3-1+Q3),Inputs!P$48:$AY48,(POWER((1-Inputs!$E$4),Q$3:$AZ3+1-Q3)-POWER((1-Inputs!$E$4*(1+$C$23)),Q$3:$AZ3+1-Q3)),OFFSET('helper calculation'!R$285:$BA285,Q3-1,0),R$7:$BA$7)</f>
        <v>0</v>
      </c>
      <c r="R24" s="396">
        <f ca="1">SUMPRODUCT(POWER((1+OFFSET('helper calculation'!R$4:$AZ4,R3-1,0)),-R$3:$AZ3-1+R3),Inputs!Q$48:$AY48,(POWER((1-Inputs!$E$4),R$3:$AZ3+1-R3)-POWER((1-Inputs!$E$4*(1+$C$23)),R$3:$AZ3+1-R3)),OFFSET('helper calculation'!S$285:$BA285,R3-1,0),S$7:$BA$7)</f>
        <v>0</v>
      </c>
      <c r="S24" s="396">
        <f ca="1">SUMPRODUCT(POWER((1+OFFSET('helper calculation'!S$4:$AZ4,S3-1,0)),-S$3:$AZ3-1+S3),Inputs!R$48:$AY48,(POWER((1-Inputs!$E$4),S$3:$AZ3+1-S3)-POWER((1-Inputs!$E$4*(1+$C$23)),S$3:$AZ3+1-S3)),OFFSET('helper calculation'!T$285:$BA285,S3-1,0),T$7:$BA$7)</f>
        <v>0</v>
      </c>
      <c r="T24" s="396">
        <f ca="1">SUMPRODUCT(POWER((1+OFFSET('helper calculation'!T$4:$AZ4,T3-1,0)),-T$3:$AZ3-1+T3),Inputs!S$48:$AY48,(POWER((1-Inputs!$E$4),T$3:$AZ3+1-T3)-POWER((1-Inputs!$E$4*(1+$C$23)),T$3:$AZ3+1-T3)),OFFSET('helper calculation'!U$285:$BA285,T3-1,0),U$7:$BA$7)</f>
        <v>0</v>
      </c>
      <c r="U24" s="396">
        <f ca="1">SUMPRODUCT(POWER((1+OFFSET('helper calculation'!U$4:$AZ4,U3-1,0)),-U$3:$AZ3-1+U3),Inputs!T$48:$AY48,(POWER((1-Inputs!$E$4),U$3:$AZ3+1-U3)-POWER((1-Inputs!$E$4*(1+$C$23)),U$3:$AZ3+1-U3)),OFFSET('helper calculation'!V$285:$BA285,U3-1,0),V$7:$BA$7)</f>
        <v>0</v>
      </c>
      <c r="V24" s="396">
        <f ca="1">SUMPRODUCT(POWER((1+OFFSET('helper calculation'!V$4:$AZ4,V3-1,0)),-V$3:$AZ3-1+V3),Inputs!U$48:$AY48,(POWER((1-Inputs!$E$4),V$3:$AZ3+1-V3)-POWER((1-Inputs!$E$4*(1+$C$23)),V$3:$AZ3+1-V3)),OFFSET('helper calculation'!W$285:$BA285,V3-1,0),W$7:$BA$7)</f>
        <v>0</v>
      </c>
      <c r="W24" s="396">
        <f ca="1">SUMPRODUCT(POWER((1+OFFSET('helper calculation'!W$4:$AZ4,W3-1,0)),-W$3:$AZ3-1+W3),Inputs!V$48:$AY48,(POWER((1-Inputs!$E$4),W$3:$AZ3+1-W3)-POWER((1-Inputs!$E$4*(1+$C$23)),W$3:$AZ3+1-W3)),OFFSET('helper calculation'!X$285:$BA285,W3-1,0),X$7:$BA$7)</f>
        <v>0</v>
      </c>
      <c r="X24" s="396">
        <f ca="1">SUMPRODUCT(POWER((1+OFFSET('helper calculation'!X$4:$AZ4,X3-1,0)),-X$3:$AZ3-1+X3),Inputs!W$48:$AY48,(POWER((1-Inputs!$E$4),X$3:$AZ3+1-X3)-POWER((1-Inputs!$E$4*(1+$C$23)),X$3:$AZ3+1-X3)),OFFSET('helper calculation'!Y$285:$BA285,X3-1,0),Y$7:$BA$7)</f>
        <v>0</v>
      </c>
      <c r="Y24" s="396">
        <f ca="1">SUMPRODUCT(POWER((1+OFFSET('helper calculation'!Y$4:$AZ4,Y3-1,0)),-Y$3:$AZ3-1+Y3),Inputs!X$48:$AY48,(POWER((1-Inputs!$E$4),Y$3:$AZ3+1-Y3)-POWER((1-Inputs!$E$4*(1+$C$23)),Y$3:$AZ3+1-Y3)),OFFSET('helper calculation'!Z$285:$BA285,Y3-1,0),Z$7:$BA$7)</f>
        <v>0</v>
      </c>
      <c r="Z24" s="396">
        <f ca="1">SUMPRODUCT(POWER((1+OFFSET('helper calculation'!Z$4:$AZ4,Z3-1,0)),-Z$3:$AZ3-1+Z3),Inputs!Y$48:$AY48,(POWER((1-Inputs!$E$4),Z$3:$AZ3+1-Z3)-POWER((1-Inputs!$E$4*(1+$C$23)),Z$3:$AZ3+1-Z3)),OFFSET('helper calculation'!AA$285:$BA285,Z3-1,0),AA$7:$BA$7)</f>
        <v>0</v>
      </c>
      <c r="AA24" s="396">
        <f ca="1">SUMPRODUCT(POWER((1+OFFSET('helper calculation'!AA$4:$AZ4,AA3-1,0)),-AA$3:$AZ3-1+AA3),Inputs!Z$48:$AY48,(POWER((1-Inputs!$E$4),AA$3:$AZ3+1-AA3)-POWER((1-Inputs!$E$4*(1+$C$23)),AA$3:$AZ3+1-AA3)),OFFSET('helper calculation'!AB$285:$BA285,AA3-1,0),AB$7:$BA$7)</f>
        <v>0</v>
      </c>
      <c r="AB24" s="396">
        <f ca="1">SUMPRODUCT(POWER((1+OFFSET('helper calculation'!AB$4:$AZ4,AB3-1,0)),-AB$3:$AZ3-1+AB3),Inputs!AA$48:$AY48,(POWER((1-Inputs!$E$4),AB$3:$AZ3+1-AB3)-POWER((1-Inputs!$E$4*(1+$C$23)),AB$3:$AZ3+1-AB3)),OFFSET('helper calculation'!AC$285:$BA285,AB3-1,0),AC$7:$BA$7)</f>
        <v>0</v>
      </c>
      <c r="AC24" s="396">
        <f ca="1">SUMPRODUCT(POWER((1+OFFSET('helper calculation'!AC$4:$AZ4,AC3-1,0)),-AC$3:$AZ3-1+AC3),Inputs!AB$48:$AY48,(POWER((1-Inputs!$E$4),AC$3:$AZ3+1-AC3)-POWER((1-Inputs!$E$4*(1+$C$23)),AC$3:$AZ3+1-AC3)),OFFSET('helper calculation'!AD$285:$BA285,AC3-1,0),AD$7:$BA$7)</f>
        <v>0</v>
      </c>
      <c r="AD24" s="396">
        <f ca="1">SUMPRODUCT(POWER((1+OFFSET('helper calculation'!AD$4:$AZ4,AD3-1,0)),-AD$3:$AZ3-1+AD3),Inputs!AC$48:$AY48,(POWER((1-Inputs!$E$4),AD$3:$AZ3+1-AD3)-POWER((1-Inputs!$E$4*(1+$C$23)),AD$3:$AZ3+1-AD3)),OFFSET('helper calculation'!AE$285:$BA285,AD3-1,0),AE$7:$BA$7)</f>
        <v>0</v>
      </c>
      <c r="AE24" s="396">
        <f ca="1">SUMPRODUCT(POWER((1+OFFSET('helper calculation'!AE$4:$AZ4,AE3-1,0)),-AE$3:$AZ3-1+AE3),Inputs!AD$48:$AY48,(POWER((1-Inputs!$E$4),AE$3:$AZ3+1-AE3)-POWER((1-Inputs!$E$4*(1+$C$23)),AE$3:$AZ3+1-AE3)),OFFSET('helper calculation'!AF$285:$BA285,AE3-1,0),AF$7:$BA$7)</f>
        <v>0</v>
      </c>
      <c r="AF24" s="396">
        <f ca="1">SUMPRODUCT(POWER((1+OFFSET('helper calculation'!AF$4:$AZ4,AF3-1,0)),-AF$3:$AZ3-1+AF3),Inputs!AE$48:$AY48,(POWER((1-Inputs!$E$4),AF$3:$AZ3+1-AF3)-POWER((1-Inputs!$E$4*(1+$C$23)),AF$3:$AZ3+1-AF3)),OFFSET('helper calculation'!AG$285:$BA285,AF3-1,0),AG$7:$BA$7)</f>
        <v>0</v>
      </c>
      <c r="AG24" s="396">
        <f ca="1">SUMPRODUCT(POWER((1+OFFSET('helper calculation'!AG$4:$AZ4,AG3-1,0)),-AG$3:$AZ3-1+AG3),Inputs!AF$48:$AY48,(POWER((1-Inputs!$E$4),AG$3:$AZ3+1-AG3)-POWER((1-Inputs!$E$4*(1+$C$23)),AG$3:$AZ3+1-AG3)),OFFSET('helper calculation'!AH$285:$BA285,AG3-1,0),AH$7:$BA$7)</f>
        <v>0</v>
      </c>
      <c r="AH24" s="396">
        <f ca="1">SUMPRODUCT(POWER((1+OFFSET('helper calculation'!AH$4:$AZ4,AH3-1,0)),-AH$3:$AZ3-1+AH3),Inputs!AG$48:$AY48,(POWER((1-Inputs!$E$4),AH$3:$AZ3+1-AH3)-POWER((1-Inputs!$E$4*(1+$C$23)),AH$3:$AZ3+1-AH3)),OFFSET('helper calculation'!AI$285:$BA285,AH3-1,0),AI$7:$BA$7)</f>
        <v>0</v>
      </c>
      <c r="AI24" s="396">
        <f ca="1">SUMPRODUCT(POWER((1+OFFSET('helper calculation'!AI$4:$AZ4,AI3-1,0)),-AI$3:$AZ3-1+AI3),Inputs!AH$48:$AY48,(POWER((1-Inputs!$E$4),AI$3:$AZ3+1-AI3)-POWER((1-Inputs!$E$4*(1+$C$23)),AI$3:$AZ3+1-AI3)),OFFSET('helper calculation'!AJ$285:$BA285,AI3-1,0),AJ$7:$BA$7)</f>
        <v>0</v>
      </c>
      <c r="AJ24" s="396">
        <f ca="1">SUMPRODUCT(POWER((1+OFFSET('helper calculation'!AJ$4:$AZ4,AJ3-1,0)),-AJ$3:$AZ3-1+AJ3),Inputs!AI$48:$AY48,(POWER((1-Inputs!$E$4),AJ$3:$AZ3+1-AJ3)-POWER((1-Inputs!$E$4*(1+$C$23)),AJ$3:$AZ3+1-AJ3)),OFFSET('helper calculation'!AK$285:$BA285,AJ3-1,0),AK$7:$BA$7)</f>
        <v>0</v>
      </c>
      <c r="AK24" s="396">
        <f ca="1">SUMPRODUCT(POWER((1+OFFSET('helper calculation'!AK$4:$AZ4,AK3-1,0)),-AK$3:$AZ3-1+AK3),Inputs!AJ$48:$AY48,(POWER((1-Inputs!$E$4),AK$3:$AZ3+1-AK3)-POWER((1-Inputs!$E$4*(1+$C$23)),AK$3:$AZ3+1-AK3)),OFFSET('helper calculation'!AL$285:$BA285,AK3-1,0),AL$7:$BA$7)</f>
        <v>0</v>
      </c>
      <c r="AL24" s="396">
        <f ca="1">SUMPRODUCT(POWER((1+OFFSET('helper calculation'!AL$4:$AZ4,AL3-1,0)),-AL$3:$AZ3-1+AL3),Inputs!AK$48:$AY48,(POWER((1-Inputs!$E$4),AL$3:$AZ3+1-AL3)-POWER((1-Inputs!$E$4*(1+$C$23)),AL$3:$AZ3+1-AL3)),OFFSET('helper calculation'!AM$285:$BA285,AL3-1,0),AM$7:$BA$7)</f>
        <v>0</v>
      </c>
      <c r="AM24" s="396">
        <f ca="1">SUMPRODUCT(POWER((1+OFFSET('helper calculation'!AM$4:$AZ4,AM3-1,0)),-AM$3:$AZ3-1+AM3),Inputs!AL$48:$AY48,(POWER((1-Inputs!$E$4),AM$3:$AZ3+1-AM3)-POWER((1-Inputs!$E$4*(1+$C$23)),AM$3:$AZ3+1-AM3)),OFFSET('helper calculation'!AN$285:$BA285,AM3-1,0),AN$7:$BA$7)</f>
        <v>0</v>
      </c>
      <c r="AN24" s="396">
        <f ca="1">SUMPRODUCT(POWER((1+OFFSET('helper calculation'!AN$4:$AZ4,AN3-1,0)),-AN$3:$AZ3-1+AN3),Inputs!AM$48:$AY48,(POWER((1-Inputs!$E$4),AN$3:$AZ3+1-AN3)-POWER((1-Inputs!$E$4*(1+$C$23)),AN$3:$AZ3+1-AN3)),OFFSET('helper calculation'!AO$285:$BA285,AN3-1,0),AO$7:$BA$7)</f>
        <v>0</v>
      </c>
      <c r="AO24" s="396">
        <f ca="1">SUMPRODUCT(POWER((1+OFFSET('helper calculation'!AO$4:$AZ4,AO3-1,0)),-AO$3:$AZ3-1+AO3),Inputs!AN$48:$AY48,(POWER((1-Inputs!$E$4),AO$3:$AZ3+1-AO3)-POWER((1-Inputs!$E$4*(1+$C$23)),AO$3:$AZ3+1-AO3)),OFFSET('helper calculation'!AP$285:$BA285,AO3-1,0),AP$7:$BA$7)</f>
        <v>0</v>
      </c>
      <c r="AP24" s="396">
        <f ca="1">SUMPRODUCT(POWER((1+OFFSET('helper calculation'!AP$4:$AZ4,AP3-1,0)),-AP$3:$AZ3-1+AP3),Inputs!AO$48:$AY48,(POWER((1-Inputs!$E$4),AP$3:$AZ3+1-AP3)-POWER((1-Inputs!$E$4*(1+$C$23)),AP$3:$AZ3+1-AP3)),OFFSET('helper calculation'!AQ$285:$BA285,AP3-1,0),AQ$7:$BA$7)</f>
        <v>0</v>
      </c>
      <c r="AQ24" s="396">
        <f ca="1">SUMPRODUCT(POWER((1+OFFSET('helper calculation'!AQ$4:$AZ4,AQ3-1,0)),-AQ$3:$AZ3-1+AQ3),Inputs!AP$48:$AY48,(POWER((1-Inputs!$E$4),AQ$3:$AZ3+1-AQ3)-POWER((1-Inputs!$E$4*(1+$C$23)),AQ$3:$AZ3+1-AQ3)),OFFSET('helper calculation'!AR$285:$BA285,AQ3-1,0),AR$7:$BA$7)</f>
        <v>0</v>
      </c>
      <c r="AR24" s="396">
        <f ca="1">SUMPRODUCT(POWER((1+OFFSET('helper calculation'!AR$4:$AZ4,AR3-1,0)),-AR$3:$AZ3-1+AR3),Inputs!AQ$48:$AY48,(POWER((1-Inputs!$E$4),AR$3:$AZ3+1-AR3)-POWER((1-Inputs!$E$4*(1+$C$23)),AR$3:$AZ3+1-AR3)),OFFSET('helper calculation'!AS$285:$BA285,AR3-1,0),AS$7:$BA$7)</f>
        <v>0</v>
      </c>
      <c r="AS24" s="396">
        <f ca="1">SUMPRODUCT(POWER((1+OFFSET('helper calculation'!AS$4:$AZ4,AS3-1,0)),-AS$3:$AZ3-1+AS3),Inputs!AR$48:$AY48,(POWER((1-Inputs!$E$4),AS$3:$AZ3+1-AS3)-POWER((1-Inputs!$E$4*(1+$C$23)),AS$3:$AZ3+1-AS3)),OFFSET('helper calculation'!AT$285:$BA285,AS3-1,0),AT$7:$BA$7)</f>
        <v>0</v>
      </c>
      <c r="AT24" s="396">
        <f ca="1">SUMPRODUCT(POWER((1+OFFSET('helper calculation'!AT$4:$AZ4,AT3-1,0)),-AT$3:$AZ3-1+AT3),Inputs!AS$48:$AY48,(POWER((1-Inputs!$E$4),AT$3:$AZ3+1-AT3)-POWER((1-Inputs!$E$4*(1+$C$23)),AT$3:$AZ3+1-AT3)),OFFSET('helper calculation'!AU$285:$BA285,AT3-1,0),AU$7:$BA$7)</f>
        <v>0</v>
      </c>
      <c r="AU24" s="396">
        <f ca="1">SUMPRODUCT(POWER((1+OFFSET('helper calculation'!AU$4:$AZ4,AU3-1,0)),-AU$3:$AZ3-1+AU3),Inputs!AT$48:$AY48,(POWER((1-Inputs!$E$4),AU$3:$AZ3+1-AU3)-POWER((1-Inputs!$E$4*(1+$C$23)),AU$3:$AZ3+1-AU3)),OFFSET('helper calculation'!AV$285:$BA285,AU3-1,0),AV$7:$BA$7)</f>
        <v>0</v>
      </c>
      <c r="AV24" s="396">
        <f ca="1">SUMPRODUCT(POWER((1+OFFSET('helper calculation'!AV$4:$AZ4,AV3-1,0)),-AV$3:$AZ3-1+AV3),Inputs!AU$48:$AY48,(POWER((1-Inputs!$E$4),AV$3:$AZ3+1-AV3)-POWER((1-Inputs!$E$4*(1+$C$23)),AV$3:$AZ3+1-AV3)),OFFSET('helper calculation'!AW$285:$BA285,AV3-1,0),AW$7:$BA$7)</f>
        <v>0</v>
      </c>
      <c r="AW24" s="396">
        <f ca="1">SUMPRODUCT(POWER((1+OFFSET('helper calculation'!AW$4:$AZ4,AW3-1,0)),-AW$3:$AZ3-1+AW3),Inputs!AV$48:$AY48,(POWER((1-Inputs!$E$4),AW$3:$AZ3+1-AW3)-POWER((1-Inputs!$E$4*(1+$C$23)),AW$3:$AZ3+1-AW3)),OFFSET('helper calculation'!AX$285:$BA285,AW3-1,0),AX$7:$BA$7)</f>
        <v>0</v>
      </c>
      <c r="AX24" s="396">
        <f ca="1">SUMPRODUCT(POWER((1+OFFSET('helper calculation'!AX$4:$AZ4,AX3-1,0)),-AX$3:$AZ3-1+AX3),Inputs!AW$48:$AY48,(POWER((1-Inputs!$E$4),AX$3:$AZ3+1-AX3)-POWER((1-Inputs!$E$4*(1+$C$23)),AX$3:$AZ3+1-AX3)),OFFSET('helper calculation'!AY$285:$BA285,AX3-1,0),AY$7:$BA$7)</f>
        <v>0</v>
      </c>
      <c r="AY24" s="396">
        <f ca="1">SUMPRODUCT(POWER((1+OFFSET('helper calculation'!AY$4:$AZ4,AY3-1,0)),-AY$3:$AZ3-1+AY3),Inputs!AX$48:$AY48,(POWER((1-Inputs!$E$4),AY$3:$AZ3+1-AY3)-POWER((1-Inputs!$E$4*(1+$C$23)),AY$3:$AZ3+1-AY3)),OFFSET('helper calculation'!AZ$285:$BA285,AY3-1,0),AZ$7:$BA$7)</f>
        <v>0</v>
      </c>
      <c r="AZ24" s="396">
        <f ca="1">SUMPRODUCT(POWER((1+OFFSET('helper calculation'!AZ$4:$AZ4,AZ3-1,0)),-AZ$3:$AZ3-1+AZ3),Inputs!AY$48:$AY48,(POWER((1-Inputs!$E$4),AZ$3:$AZ3+1-AZ3)-POWER((1-Inputs!$E$4*(1+$C$23)),AZ$3:$AZ3+1-AZ3)),OFFSET('helper calculation'!BA$285:$BA285,AZ3-1,0),BA$7:$BA$7)</f>
        <v>0</v>
      </c>
      <c r="BA24" s="396">
        <f ca="1">SUMPRODUCT(POWER((1+OFFSET('helper calculation'!$AZ$4:BA4,BA3-1,0)),-$AZ$3:BA3-1+BA3),Inputs!$AY$48:AZ48,(POWER((1-Inputs!$E$4),$AZ$3:BA3+1-BA3)-POWER((1-Inputs!$E$4*(1+$C$23)),$AZ$3:BA3+1-BA3)),OFFSET('helper calculation'!$BA$285:BB285,BA3-1,0),$BA$7:BB$7)</f>
        <v>0</v>
      </c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6"/>
      <c r="CB24" s="286"/>
      <c r="CC24" s="286"/>
      <c r="CD24" s="286"/>
      <c r="CE24" s="286"/>
      <c r="CF24" s="286"/>
      <c r="CG24" s="286"/>
      <c r="CH24" s="286"/>
      <c r="CI24" s="286"/>
      <c r="CJ24" s="286"/>
      <c r="CK24" s="286"/>
      <c r="CL24" s="286"/>
      <c r="CM24" s="286"/>
      <c r="CN24" s="286"/>
      <c r="CO24" s="286"/>
      <c r="CP24" s="286"/>
      <c r="CQ24" s="286"/>
      <c r="CR24" s="286"/>
      <c r="CS24" s="286"/>
      <c r="CT24" s="286"/>
      <c r="CU24" s="286"/>
      <c r="CV24" s="286"/>
      <c r="CW24" s="286"/>
      <c r="CX24" s="286"/>
      <c r="CY24" s="286"/>
      <c r="CZ24" s="286"/>
      <c r="DA24" s="286"/>
      <c r="DB24" s="286"/>
      <c r="DC24" s="286"/>
      <c r="DD24" s="286"/>
      <c r="DE24" s="286"/>
      <c r="DF24" s="286"/>
      <c r="DG24" s="286"/>
      <c r="DH24" s="286"/>
      <c r="DI24" s="286"/>
      <c r="DJ24" s="286"/>
      <c r="DK24" s="286"/>
      <c r="DL24" s="286"/>
      <c r="DM24" s="286"/>
      <c r="DN24" s="286"/>
      <c r="DO24" s="286"/>
      <c r="DP24" s="286"/>
      <c r="DQ24" s="286"/>
      <c r="DR24" s="286"/>
      <c r="DS24" s="286"/>
      <c r="DT24" s="286"/>
      <c r="DU24" s="286"/>
      <c r="DV24" s="286"/>
      <c r="DW24" s="286"/>
      <c r="DX24" s="286"/>
      <c r="DY24" s="286"/>
      <c r="DZ24" s="286"/>
      <c r="EA24" s="286"/>
      <c r="EB24" s="286"/>
      <c r="EC24" s="286"/>
      <c r="ED24" s="286"/>
      <c r="EE24" s="286"/>
      <c r="EF24" s="286"/>
      <c r="EG24" s="286"/>
      <c r="EH24" s="286"/>
      <c r="EI24" s="286"/>
      <c r="EJ24" s="286"/>
      <c r="EK24" s="286"/>
      <c r="EL24" s="286"/>
      <c r="EM24" s="286"/>
      <c r="EN24" s="286"/>
      <c r="EO24" s="286"/>
      <c r="EP24" s="286"/>
      <c r="EQ24" s="286"/>
      <c r="ER24" s="286"/>
      <c r="ES24" s="286"/>
      <c r="ET24" s="286"/>
      <c r="EU24" s="286"/>
      <c r="EV24" s="286"/>
      <c r="EW24" s="286"/>
      <c r="EX24" s="286"/>
      <c r="EY24" s="286"/>
      <c r="EZ24" s="286"/>
      <c r="FA24" s="286"/>
      <c r="FB24" s="286"/>
      <c r="FC24" s="286"/>
      <c r="FD24" s="286"/>
      <c r="FE24" s="286"/>
      <c r="FF24" s="286"/>
      <c r="FG24" s="286"/>
      <c r="FH24" s="286"/>
      <c r="FI24" s="286"/>
      <c r="FJ24" s="286"/>
      <c r="FK24" s="286"/>
      <c r="FL24" s="286"/>
      <c r="FM24" s="286"/>
      <c r="FN24" s="286"/>
      <c r="FO24" s="286"/>
      <c r="FP24" s="286"/>
      <c r="FQ24" s="286"/>
      <c r="FR24" s="286"/>
      <c r="FS24" s="286"/>
      <c r="FT24" s="286"/>
      <c r="FU24" s="286"/>
      <c r="FV24" s="286"/>
      <c r="FW24" s="286"/>
      <c r="FX24" s="286"/>
      <c r="FY24" s="286"/>
      <c r="FZ24" s="286"/>
      <c r="GA24" s="286"/>
      <c r="GB24" s="286"/>
      <c r="GC24" s="286"/>
      <c r="GD24" s="286"/>
      <c r="GE24" s="286"/>
      <c r="GF24" s="286"/>
      <c r="GG24" s="286"/>
      <c r="GH24" s="286"/>
      <c r="GI24" s="286"/>
      <c r="GJ24" s="286"/>
      <c r="GK24" s="286"/>
      <c r="GL24" s="286"/>
      <c r="GM24" s="286"/>
      <c r="GN24" s="286"/>
      <c r="GO24" s="286"/>
      <c r="GP24" s="286"/>
      <c r="GQ24" s="286"/>
      <c r="GR24" s="286"/>
      <c r="GS24" s="286"/>
      <c r="GT24" s="286"/>
      <c r="GU24" s="286"/>
      <c r="GV24" s="286"/>
      <c r="GW24" s="286"/>
      <c r="GX24" s="286"/>
      <c r="GY24" s="286"/>
      <c r="GZ24" s="286"/>
      <c r="HA24" s="286"/>
      <c r="HB24" s="286"/>
      <c r="HC24" s="286"/>
      <c r="HD24" s="286"/>
      <c r="HE24" s="286"/>
      <c r="HF24" s="286"/>
      <c r="HG24" s="286"/>
      <c r="HH24" s="286"/>
      <c r="HI24" s="286"/>
      <c r="HJ24" s="286"/>
      <c r="HK24" s="286"/>
      <c r="HL24" s="286"/>
      <c r="HM24" s="286"/>
      <c r="HN24" s="286"/>
      <c r="HO24" s="286"/>
      <c r="HP24" s="286"/>
      <c r="HQ24" s="286"/>
      <c r="HR24" s="286"/>
      <c r="HS24" s="286"/>
      <c r="HT24" s="286"/>
      <c r="HU24" s="286"/>
      <c r="HV24" s="286"/>
      <c r="HW24" s="286"/>
      <c r="HX24" s="286"/>
      <c r="HY24" s="286"/>
      <c r="HZ24" s="286"/>
      <c r="IA24" s="286"/>
      <c r="IB24" s="286"/>
      <c r="IC24" s="286"/>
      <c r="ID24" s="286"/>
      <c r="IE24" s="286"/>
      <c r="IF24" s="286"/>
      <c r="IG24" s="286"/>
      <c r="IH24" s="286"/>
      <c r="II24" s="286"/>
      <c r="IJ24" s="286"/>
      <c r="IK24" s="286"/>
      <c r="IL24" s="286"/>
      <c r="IM24" s="286"/>
      <c r="IN24" s="286"/>
      <c r="IO24" s="286"/>
      <c r="IP24" s="286"/>
      <c r="IQ24" s="286"/>
      <c r="IR24" s="286"/>
      <c r="IS24" s="286"/>
      <c r="IT24" s="286"/>
      <c r="IU24" s="286"/>
      <c r="IV24" s="286"/>
    </row>
    <row r="25" spans="1:256">
      <c r="A25" s="371"/>
      <c r="B25" s="372" t="s">
        <v>497</v>
      </c>
      <c r="C25" s="492"/>
      <c r="D25" s="374">
        <f ca="1">-SUMPRODUCT(POWER((1+OFFSET('helper calculation'!D$4:$AZ4,D3-1,0)),-D$3:$AZ3-1+D3),Inputs!C$60:$AY60,(POWER((1-Inputs!$E$4),D$3:$AZ3+1-D3)-POWER((1-Inputs!$E$4*(1+$C$23)),D$3:$AZ3+1-D3)),OFFSET('helper calculation'!E$285:$BA285,D3-1,0),E$7:$BA$7)</f>
        <v>0</v>
      </c>
      <c r="E25" s="374">
        <f ca="1">-SUMPRODUCT(POWER((1+OFFSET('helper calculation'!E$4:$AZ4,E3-1,0)),-E$3:$AZ3-1+E3),Inputs!D$60:$AY60,(POWER((1-Inputs!$E$4),E$3:$AZ3+1-E3)-POWER((1-Inputs!$E$4*(1+$C$23)),E$3:$AZ3+1-E3)),OFFSET('helper calculation'!F$285:$BA285,E3-1,0),F$7:$BA$7)</f>
        <v>0</v>
      </c>
      <c r="F25" s="374">
        <f ca="1">-SUMPRODUCT(POWER((1+OFFSET('helper calculation'!F$4:$AZ4,F3-1,0)),-F$3:$AZ3-1+F3),Inputs!E$60:$AY60,(POWER((1-Inputs!$E$4),F$3:$AZ3+1-F3)-POWER((1-Inputs!$E$4*(1+$C$23)),F$3:$AZ3+1-F3)),OFFSET('helper calculation'!G$285:$BA285,F3-1,0),G$7:$BA$7)</f>
        <v>0</v>
      </c>
      <c r="G25" s="374">
        <f ca="1">-SUMPRODUCT(POWER((1+OFFSET('helper calculation'!G$4:$AZ4,G3-1,0)),-G$3:$AZ3-1+G3),Inputs!F$60:$AY60,(POWER((1-Inputs!$E$4),G$3:$AZ3+1-G3)-POWER((1-Inputs!$E$4*(1+$C$23)),G$3:$AZ3+1-G3)),OFFSET('helper calculation'!H$285:$BA285,G3-1,0),H$7:$BA$7)</f>
        <v>0</v>
      </c>
      <c r="H25" s="374">
        <f ca="1">-SUMPRODUCT(POWER((1+OFFSET('helper calculation'!H$4:$AZ4,H3-1,0)),-H$3:$AZ3-1+H3),Inputs!G$60:$AY60,(POWER((1-Inputs!$E$4),H$3:$AZ3+1-H3)-POWER((1-Inputs!$E$4*(1+$C$23)),H$3:$AZ3+1-H3)),OFFSET('helper calculation'!I$285:$BA285,H3-1,0),I$7:$BA$7)</f>
        <v>0</v>
      </c>
      <c r="I25" s="374">
        <f ca="1">-SUMPRODUCT(POWER((1+OFFSET('helper calculation'!I$4:$AZ4,I3-1,0)),-I$3:$AZ3-1+I3),Inputs!H$60:$AY60,(POWER((1-Inputs!$E$4),I$3:$AZ3+1-I3)-POWER((1-Inputs!$E$4*(1+$C$23)),I$3:$AZ3+1-I3)),OFFSET('helper calculation'!J$285:$BA285,I3-1,0),J$7:$BA$7)</f>
        <v>0</v>
      </c>
      <c r="J25" s="374">
        <f ca="1">-SUMPRODUCT(POWER((1+OFFSET('helper calculation'!J$4:$AZ4,J3-1,0)),-J$3:$AZ3-1+J3),Inputs!I$60:$AY60,(POWER((1-Inputs!$E$4),J$3:$AZ3+1-J3)-POWER((1-Inputs!$E$4*(1+$C$23)),J$3:$AZ3+1-J3)),OFFSET('helper calculation'!K$285:$BA285,J3-1,0),K$7:$BA$7)</f>
        <v>0</v>
      </c>
      <c r="K25" s="374">
        <f ca="1">-SUMPRODUCT(POWER((1+OFFSET('helper calculation'!K$4:$AZ4,K3-1,0)),-K$3:$AZ3-1+K3),Inputs!J$60:$AY60,(POWER((1-Inputs!$E$4),K$3:$AZ3+1-K3)-POWER((1-Inputs!$E$4*(1+$C$23)),K$3:$AZ3+1-K3)),OFFSET('helper calculation'!L$285:$BA285,K3-1,0),L$7:$BA$7)</f>
        <v>0</v>
      </c>
      <c r="L25" s="374">
        <f ca="1">-SUMPRODUCT(POWER((1+OFFSET('helper calculation'!L$4:$AZ4,L3-1,0)),-L$3:$AZ3-1+L3),Inputs!K$60:$AY60,(POWER((1-Inputs!$E$4),L$3:$AZ3+1-L3)-POWER((1-Inputs!$E$4*(1+$C$23)),L$3:$AZ3+1-L3)),OFFSET('helper calculation'!M$285:$BA285,L3-1,0),M$7:$BA$7)</f>
        <v>0</v>
      </c>
      <c r="M25" s="374">
        <f ca="1">-SUMPRODUCT(POWER((1+OFFSET('helper calculation'!M$4:$AZ4,M3-1,0)),-M$3:$AZ3-1+M3),Inputs!L$60:$AY60,(POWER((1-Inputs!$E$4),M$3:$AZ3+1-M3)-POWER((1-Inputs!$E$4*(1+$C$23)),M$3:$AZ3+1-M3)),OFFSET('helper calculation'!N$285:$BA285,M3-1,0),N$7:$BA$7)</f>
        <v>0</v>
      </c>
      <c r="N25" s="374">
        <f ca="1">-SUMPRODUCT(POWER((1+OFFSET('helper calculation'!N$4:$AZ4,N3-1,0)),-N$3:$AZ3-1+N3),Inputs!M$60:$AY60,(POWER((1-Inputs!$E$4),N$3:$AZ3+1-N3)-POWER((1-Inputs!$E$4*(1+$C$23)),N$3:$AZ3+1-N3)),OFFSET('helper calculation'!O$285:$BA285,N3-1,0),O$7:$BA$7)</f>
        <v>0</v>
      </c>
      <c r="O25" s="374">
        <f ca="1">-SUMPRODUCT(POWER((1+OFFSET('helper calculation'!O$4:$AZ4,O3-1,0)),-O$3:$AZ3-1+O3),Inputs!N$60:$AY60,(POWER((1-Inputs!$E$4),O$3:$AZ3+1-O3)-POWER((1-Inputs!$E$4*(1+$C$23)),O$3:$AZ3+1-O3)),OFFSET('helper calculation'!P$285:$BA285,O3-1,0),P$7:$BA$7)</f>
        <v>0</v>
      </c>
      <c r="P25" s="374">
        <f ca="1">-SUMPRODUCT(POWER((1+OFFSET('helper calculation'!P$4:$AZ4,P3-1,0)),-P$3:$AZ3-1+P3),Inputs!O$60:$AY60,(POWER((1-Inputs!$E$4),P$3:$AZ3+1-P3)-POWER((1-Inputs!$E$4*(1+$C$23)),P$3:$AZ3+1-P3)),OFFSET('helper calculation'!Q$285:$BA285,P3-1,0),Q$7:$BA$7)</f>
        <v>0</v>
      </c>
      <c r="Q25" s="374">
        <f ca="1">-SUMPRODUCT(POWER((1+OFFSET('helper calculation'!Q$4:$AZ4,Q3-1,0)),-Q$3:$AZ3-1+Q3),Inputs!P$60:$AY60,(POWER((1-Inputs!$E$4),Q$3:$AZ3+1-Q3)-POWER((1-Inputs!$E$4*(1+$C$23)),Q$3:$AZ3+1-Q3)),OFFSET('helper calculation'!R$285:$BA285,Q3-1,0),R$7:$BA$7)</f>
        <v>0</v>
      </c>
      <c r="R25" s="374">
        <f ca="1">-SUMPRODUCT(POWER((1+OFFSET('helper calculation'!R$4:$AZ4,R3-1,0)),-R$3:$AZ3-1+R3),Inputs!Q$60:$AY60,(POWER((1-Inputs!$E$4),R$3:$AZ3+1-R3)-POWER((1-Inputs!$E$4*(1+$C$23)),R$3:$AZ3+1-R3)),OFFSET('helper calculation'!S$285:$BA285,R3-1,0),S$7:$BA$7)</f>
        <v>0</v>
      </c>
      <c r="S25" s="374">
        <f ca="1">-SUMPRODUCT(POWER((1+OFFSET('helper calculation'!S$4:$AZ4,S3-1,0)),-S$3:$AZ3-1+S3),Inputs!R$60:$AY60,(POWER((1-Inputs!$E$4),S$3:$AZ3+1-S3)-POWER((1-Inputs!$E$4*(1+$C$23)),S$3:$AZ3+1-S3)),OFFSET('helper calculation'!T$285:$BA285,S3-1,0),T$7:$BA$7)</f>
        <v>0</v>
      </c>
      <c r="T25" s="374">
        <f ca="1">-SUMPRODUCT(POWER((1+OFFSET('helper calculation'!T$4:$AZ4,T3-1,0)),-T$3:$AZ3-1+T3),Inputs!S$60:$AY60,(POWER((1-Inputs!$E$4),T$3:$AZ3+1-T3)-POWER((1-Inputs!$E$4*(1+$C$23)),T$3:$AZ3+1-T3)),OFFSET('helper calculation'!U$285:$BA285,T3-1,0),U$7:$BA$7)</f>
        <v>0</v>
      </c>
      <c r="U25" s="374">
        <f ca="1">-SUMPRODUCT(POWER((1+OFFSET('helper calculation'!U$4:$AZ4,U3-1,0)),-U$3:$AZ3-1+U3),Inputs!T$60:$AY60,(POWER((1-Inputs!$E$4),U$3:$AZ3+1-U3)-POWER((1-Inputs!$E$4*(1+$C$23)),U$3:$AZ3+1-U3)),OFFSET('helper calculation'!V$285:$BA285,U3-1,0),V$7:$BA$7)</f>
        <v>0</v>
      </c>
      <c r="V25" s="374">
        <f ca="1">-SUMPRODUCT(POWER((1+OFFSET('helper calculation'!V$4:$AZ4,V3-1,0)),-V$3:$AZ3-1+V3),Inputs!U$60:$AY60,(POWER((1-Inputs!$E$4),V$3:$AZ3+1-V3)-POWER((1-Inputs!$E$4*(1+$C$23)),V$3:$AZ3+1-V3)),OFFSET('helper calculation'!W$285:$BA285,V3-1,0),W$7:$BA$7)</f>
        <v>0</v>
      </c>
      <c r="W25" s="374">
        <f ca="1">-SUMPRODUCT(POWER((1+OFFSET('helper calculation'!W$4:$AZ4,W3-1,0)),-W$3:$AZ3-1+W3),Inputs!V$60:$AY60,(POWER((1-Inputs!$E$4),W$3:$AZ3+1-W3)-POWER((1-Inputs!$E$4*(1+$C$23)),W$3:$AZ3+1-W3)),OFFSET('helper calculation'!X$285:$BA285,W3-1,0),X$7:$BA$7)</f>
        <v>0</v>
      </c>
      <c r="X25" s="374">
        <f ca="1">-SUMPRODUCT(POWER((1+OFFSET('helper calculation'!X$4:$AZ4,X3-1,0)),-X$3:$AZ3-1+X3),Inputs!W$60:$AY60,(POWER((1-Inputs!$E$4),X$3:$AZ3+1-X3)-POWER((1-Inputs!$E$4*(1+$C$23)),X$3:$AZ3+1-X3)),OFFSET('helper calculation'!Y$285:$BA285,X3-1,0),Y$7:$BA$7)</f>
        <v>0</v>
      </c>
      <c r="Y25" s="374">
        <f ca="1">-SUMPRODUCT(POWER((1+OFFSET('helper calculation'!Y$4:$AZ4,Y3-1,0)),-Y$3:$AZ3-1+Y3),Inputs!X$60:$AY60,(POWER((1-Inputs!$E$4),Y$3:$AZ3+1-Y3)-POWER((1-Inputs!$E$4*(1+$C$23)),Y$3:$AZ3+1-Y3)),OFFSET('helper calculation'!Z$285:$BA285,Y3-1,0),Z$7:$BA$7)</f>
        <v>0</v>
      </c>
      <c r="Z25" s="374">
        <f ca="1">-SUMPRODUCT(POWER((1+OFFSET('helper calculation'!Z$4:$AZ4,Z3-1,0)),-Z$3:$AZ3-1+Z3),Inputs!Y$60:$AY60,(POWER((1-Inputs!$E$4),Z$3:$AZ3+1-Z3)-POWER((1-Inputs!$E$4*(1+$C$23)),Z$3:$AZ3+1-Z3)),OFFSET('helper calculation'!AA$285:$BA285,Z3-1,0),AA$7:$BA$7)</f>
        <v>0</v>
      </c>
      <c r="AA25" s="374">
        <f ca="1">-SUMPRODUCT(POWER((1+OFFSET('helper calculation'!AA$4:$AZ4,AA3-1,0)),-AA$3:$AZ3-1+AA3),Inputs!Z$60:$AY60,(POWER((1-Inputs!$E$4),AA$3:$AZ3+1-AA3)-POWER((1-Inputs!$E$4*(1+$C$23)),AA$3:$AZ3+1-AA3)),OFFSET('helper calculation'!AB$285:$BA285,AA3-1,0),AB$7:$BA$7)</f>
        <v>0</v>
      </c>
      <c r="AB25" s="374">
        <f ca="1">-SUMPRODUCT(POWER((1+OFFSET('helper calculation'!AB$4:$AZ4,AB3-1,0)),-AB$3:$AZ3-1+AB3),Inputs!AA$60:$AY60,(POWER((1-Inputs!$E$4),AB$3:$AZ3+1-AB3)-POWER((1-Inputs!$E$4*(1+$C$23)),AB$3:$AZ3+1-AB3)),OFFSET('helper calculation'!AC$285:$BA285,AB3-1,0),AC$7:$BA$7)</f>
        <v>0</v>
      </c>
      <c r="AC25" s="374">
        <f ca="1">-SUMPRODUCT(POWER((1+OFFSET('helper calculation'!AC$4:$AZ4,AC3-1,0)),-AC$3:$AZ3-1+AC3),Inputs!AB$60:$AY60,(POWER((1-Inputs!$E$4),AC$3:$AZ3+1-AC3)-POWER((1-Inputs!$E$4*(1+$C$23)),AC$3:$AZ3+1-AC3)),OFFSET('helper calculation'!AD$285:$BA285,AC3-1,0),AD$7:$BA$7)</f>
        <v>0</v>
      </c>
      <c r="AD25" s="374">
        <f ca="1">-SUMPRODUCT(POWER((1+OFFSET('helper calculation'!AD$4:$AZ4,AD3-1,0)),-AD$3:$AZ3-1+AD3),Inputs!AC$60:$AY60,(POWER((1-Inputs!$E$4),AD$3:$AZ3+1-AD3)-POWER((1-Inputs!$E$4*(1+$C$23)),AD$3:$AZ3+1-AD3)),OFFSET('helper calculation'!AE$285:$BA285,AD3-1,0),AE$7:$BA$7)</f>
        <v>0</v>
      </c>
      <c r="AE25" s="374">
        <f ca="1">-SUMPRODUCT(POWER((1+OFFSET('helper calculation'!AE$4:$AZ4,AE3-1,0)),-AE$3:$AZ3-1+AE3),Inputs!AD$60:$AY60,(POWER((1-Inputs!$E$4),AE$3:$AZ3+1-AE3)-POWER((1-Inputs!$E$4*(1+$C$23)),AE$3:$AZ3+1-AE3)),OFFSET('helper calculation'!AF$285:$BA285,AE3-1,0),AF$7:$BA$7)</f>
        <v>0</v>
      </c>
      <c r="AF25" s="374">
        <f ca="1">-SUMPRODUCT(POWER((1+OFFSET('helper calculation'!AF$4:$AZ4,AF3-1,0)),-AF$3:$AZ3-1+AF3),Inputs!AE$60:$AY60,(POWER((1-Inputs!$E$4),AF$3:$AZ3+1-AF3)-POWER((1-Inputs!$E$4*(1+$C$23)),AF$3:$AZ3+1-AF3)),OFFSET('helper calculation'!AG$285:$BA285,AF3-1,0),AG$7:$BA$7)</f>
        <v>0</v>
      </c>
      <c r="AG25" s="374">
        <f ca="1">-SUMPRODUCT(POWER((1+OFFSET('helper calculation'!AG$4:$AZ4,AG3-1,0)),-AG$3:$AZ3-1+AG3),Inputs!AF$60:$AY60,(POWER((1-Inputs!$E$4),AG$3:$AZ3+1-AG3)-POWER((1-Inputs!$E$4*(1+$C$23)),AG$3:$AZ3+1-AG3)),OFFSET('helper calculation'!AH$285:$BA285,AG3-1,0),AH$7:$BA$7)</f>
        <v>0</v>
      </c>
      <c r="AH25" s="374">
        <f ca="1">-SUMPRODUCT(POWER((1+OFFSET('helper calculation'!AH$4:$AZ4,AH3-1,0)),-AH$3:$AZ3-1+AH3),Inputs!AG$60:$AY60,(POWER((1-Inputs!$E$4),AH$3:$AZ3+1-AH3)-POWER((1-Inputs!$E$4*(1+$C$23)),AH$3:$AZ3+1-AH3)),OFFSET('helper calculation'!AI$285:$BA285,AH3-1,0),AI$7:$BA$7)</f>
        <v>0</v>
      </c>
      <c r="AI25" s="374">
        <f ca="1">-SUMPRODUCT(POWER((1+OFFSET('helper calculation'!AI$4:$AZ4,AI3-1,0)),-AI$3:$AZ3-1+AI3),Inputs!AH$60:$AY60,(POWER((1-Inputs!$E$4),AI$3:$AZ3+1-AI3)-POWER((1-Inputs!$E$4*(1+$C$23)),AI$3:$AZ3+1-AI3)),OFFSET('helper calculation'!AJ$285:$BA285,AI3-1,0),AJ$7:$BA$7)</f>
        <v>0</v>
      </c>
      <c r="AJ25" s="374">
        <f ca="1">-SUMPRODUCT(POWER((1+OFFSET('helper calculation'!AJ$4:$AZ4,AJ3-1,0)),-AJ$3:$AZ3-1+AJ3),Inputs!AI$60:$AY60,(POWER((1-Inputs!$E$4),AJ$3:$AZ3+1-AJ3)-POWER((1-Inputs!$E$4*(1+$C$23)),AJ$3:$AZ3+1-AJ3)),OFFSET('helper calculation'!AK$285:$BA285,AJ3-1,0),AK$7:$BA$7)</f>
        <v>0</v>
      </c>
      <c r="AK25" s="374">
        <f ca="1">-SUMPRODUCT(POWER((1+OFFSET('helper calculation'!AK$4:$AZ4,AK3-1,0)),-AK$3:$AZ3-1+AK3),Inputs!AJ$60:$AY60,(POWER((1-Inputs!$E$4),AK$3:$AZ3+1-AK3)-POWER((1-Inputs!$E$4*(1+$C$23)),AK$3:$AZ3+1-AK3)),OFFSET('helper calculation'!AL$285:$BA285,AK3-1,0),AL$7:$BA$7)</f>
        <v>0</v>
      </c>
      <c r="AL25" s="374">
        <f ca="1">-SUMPRODUCT(POWER((1+OFFSET('helper calculation'!AL$4:$AZ4,AL3-1,0)),-AL$3:$AZ3-1+AL3),Inputs!AK$60:$AY60,(POWER((1-Inputs!$E$4),AL$3:$AZ3+1-AL3)-POWER((1-Inputs!$E$4*(1+$C$23)),AL$3:$AZ3+1-AL3)),OFFSET('helper calculation'!AM$285:$BA285,AL3-1,0),AM$7:$BA$7)</f>
        <v>0</v>
      </c>
      <c r="AM25" s="374">
        <f ca="1">-SUMPRODUCT(POWER((1+OFFSET('helper calculation'!AM$4:$AZ4,AM3-1,0)),-AM$3:$AZ3-1+AM3),Inputs!AL$60:$AY60,(POWER((1-Inputs!$E$4),AM$3:$AZ3+1-AM3)-POWER((1-Inputs!$E$4*(1+$C$23)),AM$3:$AZ3+1-AM3)),OFFSET('helper calculation'!AN$285:$BA285,AM3-1,0),AN$7:$BA$7)</f>
        <v>0</v>
      </c>
      <c r="AN25" s="374">
        <f ca="1">-SUMPRODUCT(POWER((1+OFFSET('helper calculation'!AN$4:$AZ4,AN3-1,0)),-AN$3:$AZ3-1+AN3),Inputs!AM$60:$AY60,(POWER((1-Inputs!$E$4),AN$3:$AZ3+1-AN3)-POWER((1-Inputs!$E$4*(1+$C$23)),AN$3:$AZ3+1-AN3)),OFFSET('helper calculation'!AO$285:$BA285,AN3-1,0),AO$7:$BA$7)</f>
        <v>0</v>
      </c>
      <c r="AO25" s="374">
        <f ca="1">-SUMPRODUCT(POWER((1+OFFSET('helper calculation'!AO$4:$AZ4,AO3-1,0)),-AO$3:$AZ3-1+AO3),Inputs!AN$60:$AY60,(POWER((1-Inputs!$E$4),AO$3:$AZ3+1-AO3)-POWER((1-Inputs!$E$4*(1+$C$23)),AO$3:$AZ3+1-AO3)),OFFSET('helper calculation'!AP$285:$BA285,AO3-1,0),AP$7:$BA$7)</f>
        <v>0</v>
      </c>
      <c r="AP25" s="374">
        <f ca="1">-SUMPRODUCT(POWER((1+OFFSET('helper calculation'!AP$4:$AZ4,AP3-1,0)),-AP$3:$AZ3-1+AP3),Inputs!AO$60:$AY60,(POWER((1-Inputs!$E$4),AP$3:$AZ3+1-AP3)-POWER((1-Inputs!$E$4*(1+$C$23)),AP$3:$AZ3+1-AP3)),OFFSET('helper calculation'!AQ$285:$BA285,AP3-1,0),AQ$7:$BA$7)</f>
        <v>0</v>
      </c>
      <c r="AQ25" s="374">
        <f ca="1">-SUMPRODUCT(POWER((1+OFFSET('helper calculation'!AQ$4:$AZ4,AQ3-1,0)),-AQ$3:$AZ3-1+AQ3),Inputs!AP$60:$AY60,(POWER((1-Inputs!$E$4),AQ$3:$AZ3+1-AQ3)-POWER((1-Inputs!$E$4*(1+$C$23)),AQ$3:$AZ3+1-AQ3)),OFFSET('helper calculation'!AR$285:$BA285,AQ3-1,0),AR$7:$BA$7)</f>
        <v>0</v>
      </c>
      <c r="AR25" s="374">
        <f ca="1">-SUMPRODUCT(POWER((1+OFFSET('helper calculation'!AR$4:$AZ4,AR3-1,0)),-AR$3:$AZ3-1+AR3),Inputs!AQ$60:$AY60,(POWER((1-Inputs!$E$4),AR$3:$AZ3+1-AR3)-POWER((1-Inputs!$E$4*(1+$C$23)),AR$3:$AZ3+1-AR3)),OFFSET('helper calculation'!AS$285:$BA285,AR3-1,0),AS$7:$BA$7)</f>
        <v>0</v>
      </c>
      <c r="AS25" s="374">
        <f ca="1">-SUMPRODUCT(POWER((1+OFFSET('helper calculation'!AS$4:$AZ4,AS3-1,0)),-AS$3:$AZ3-1+AS3),Inputs!AR$60:$AY60,(POWER((1-Inputs!$E$4),AS$3:$AZ3+1-AS3)-POWER((1-Inputs!$E$4*(1+$C$23)),AS$3:$AZ3+1-AS3)),OFFSET('helper calculation'!AT$285:$BA285,AS3-1,0),AT$7:$BA$7)</f>
        <v>0</v>
      </c>
      <c r="AT25" s="374">
        <f ca="1">-SUMPRODUCT(POWER((1+OFFSET('helper calculation'!AT$4:$AZ4,AT3-1,0)),-AT$3:$AZ3-1+AT3),Inputs!AS$60:$AY60,(POWER((1-Inputs!$E$4),AT$3:$AZ3+1-AT3)-POWER((1-Inputs!$E$4*(1+$C$23)),AT$3:$AZ3+1-AT3)),OFFSET('helper calculation'!AU$285:$BA285,AT3-1,0),AU$7:$BA$7)</f>
        <v>0</v>
      </c>
      <c r="AU25" s="374">
        <f ca="1">-SUMPRODUCT(POWER((1+OFFSET('helper calculation'!AU$4:$AZ4,AU3-1,0)),-AU$3:$AZ3-1+AU3),Inputs!AT$60:$AY60,(POWER((1-Inputs!$E$4),AU$3:$AZ3+1-AU3)-POWER((1-Inputs!$E$4*(1+$C$23)),AU$3:$AZ3+1-AU3)),OFFSET('helper calculation'!AV$285:$BA285,AU3-1,0),AV$7:$BA$7)</f>
        <v>0</v>
      </c>
      <c r="AV25" s="374">
        <f ca="1">-SUMPRODUCT(POWER((1+OFFSET('helper calculation'!AV$4:$AZ4,AV3-1,0)),-AV$3:$AZ3-1+AV3),Inputs!AU$60:$AY60,(POWER((1-Inputs!$E$4),AV$3:$AZ3+1-AV3)-POWER((1-Inputs!$E$4*(1+$C$23)),AV$3:$AZ3+1-AV3)),OFFSET('helper calculation'!AW$285:$BA285,AV3-1,0),AW$7:$BA$7)</f>
        <v>0</v>
      </c>
      <c r="AW25" s="374">
        <f ca="1">-SUMPRODUCT(POWER((1+OFFSET('helper calculation'!AW$4:$AZ4,AW3-1,0)),-AW$3:$AZ3-1+AW3),Inputs!AV$60:$AY60,(POWER((1-Inputs!$E$4),AW$3:$AZ3+1-AW3)-POWER((1-Inputs!$E$4*(1+$C$23)),AW$3:$AZ3+1-AW3)),OFFSET('helper calculation'!AX$285:$BA285,AW3-1,0),AX$7:$BA$7)</f>
        <v>0</v>
      </c>
      <c r="AX25" s="374">
        <f ca="1">-SUMPRODUCT(POWER((1+OFFSET('helper calculation'!AX$4:$AZ4,AX3-1,0)),-AX$3:$AZ3-1+AX3),Inputs!AW$60:$AY60,(POWER((1-Inputs!$E$4),AX$3:$AZ3+1-AX3)-POWER((1-Inputs!$E$4*(1+$C$23)),AX$3:$AZ3+1-AX3)),OFFSET('helper calculation'!AY$285:$BA285,AX3-1,0),AY$7:$BA$7)</f>
        <v>0</v>
      </c>
      <c r="AY25" s="374">
        <f ca="1">-SUMPRODUCT(POWER((1+OFFSET('helper calculation'!AY$4:$AZ4,AY3-1,0)),-AY$3:$AZ3-1+AY3),Inputs!AX$60:$AY60,(POWER((1-Inputs!$E$4),AY$3:$AZ3+1-AY3)-POWER((1-Inputs!$E$4*(1+$C$23)),AY$3:$AZ3+1-AY3)),OFFSET('helper calculation'!AZ$285:$BA285,AY3-1,0),AZ$7:$BA$7)</f>
        <v>0</v>
      </c>
      <c r="AZ25" s="374">
        <f ca="1">-SUMPRODUCT(POWER((1+OFFSET('helper calculation'!AZ$4:$AZ4,AZ3-1,0)),-AZ$3:$AZ3-1+AZ3),Inputs!AY$60:$AY60,(POWER((1-Inputs!$E$4),AZ$3:$AZ3+1-AZ3)-POWER((1-Inputs!$E$4*(1+$C$23)),AZ$3:$AZ3+1-AZ3)),OFFSET('helper calculation'!BA$285:$BA285,AZ3-1,0),BA$7:$BA$7)</f>
        <v>0</v>
      </c>
      <c r="BA25" s="374">
        <f ca="1">-SUMPRODUCT(POWER((1+OFFSET('helper calculation'!$AZ$4:BA4,BA3-1,0)),-$AZ$3:BA3-1+BA3),Inputs!$AY$60:AZ60,(POWER((1-Inputs!$E$4),$AZ$3:BA3+1-BA3)-POWER((1-Inputs!$E$4*(1+$C$23)),$AZ$3:BA3+1-BA3)),OFFSET('helper calculation'!$BA$285:BB285,BA3-1,0),$BA$7:BB$7)</f>
        <v>0</v>
      </c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6"/>
      <c r="CB25" s="286"/>
      <c r="CC25" s="286"/>
      <c r="CD25" s="286"/>
      <c r="CE25" s="286"/>
      <c r="CF25" s="286"/>
      <c r="CG25" s="286"/>
      <c r="CH25" s="286"/>
      <c r="CI25" s="286"/>
      <c r="CJ25" s="286"/>
      <c r="CK25" s="286"/>
      <c r="CL25" s="286"/>
      <c r="CM25" s="286"/>
      <c r="CN25" s="286"/>
      <c r="CO25" s="286"/>
      <c r="CP25" s="286"/>
      <c r="CQ25" s="286"/>
      <c r="CR25" s="286"/>
      <c r="CS25" s="286"/>
      <c r="CT25" s="286"/>
      <c r="CU25" s="286"/>
      <c r="CV25" s="286"/>
      <c r="CW25" s="286"/>
      <c r="CX25" s="286"/>
      <c r="CY25" s="286"/>
      <c r="CZ25" s="286"/>
      <c r="DA25" s="286"/>
      <c r="DB25" s="286"/>
      <c r="DC25" s="286"/>
      <c r="DD25" s="286"/>
      <c r="DE25" s="286"/>
      <c r="DF25" s="286"/>
      <c r="DG25" s="286"/>
      <c r="DH25" s="286"/>
      <c r="DI25" s="286"/>
      <c r="DJ25" s="286"/>
      <c r="DK25" s="286"/>
      <c r="DL25" s="286"/>
      <c r="DM25" s="286"/>
      <c r="DN25" s="286"/>
      <c r="DO25" s="286"/>
      <c r="DP25" s="286"/>
      <c r="DQ25" s="286"/>
      <c r="DR25" s="286"/>
      <c r="DS25" s="286"/>
      <c r="DT25" s="286"/>
      <c r="DU25" s="286"/>
      <c r="DV25" s="286"/>
      <c r="DW25" s="286"/>
      <c r="DX25" s="286"/>
      <c r="DY25" s="286"/>
      <c r="DZ25" s="286"/>
      <c r="EA25" s="286"/>
      <c r="EB25" s="286"/>
      <c r="EC25" s="286"/>
      <c r="ED25" s="286"/>
      <c r="EE25" s="286"/>
      <c r="EF25" s="286"/>
      <c r="EG25" s="286"/>
      <c r="EH25" s="286"/>
      <c r="EI25" s="286"/>
      <c r="EJ25" s="286"/>
      <c r="EK25" s="286"/>
      <c r="EL25" s="286"/>
      <c r="EM25" s="286"/>
      <c r="EN25" s="286"/>
      <c r="EO25" s="286"/>
      <c r="EP25" s="286"/>
      <c r="EQ25" s="286"/>
      <c r="ER25" s="286"/>
      <c r="ES25" s="286"/>
      <c r="ET25" s="286"/>
      <c r="EU25" s="286"/>
      <c r="EV25" s="286"/>
      <c r="EW25" s="286"/>
      <c r="EX25" s="286"/>
      <c r="EY25" s="286"/>
      <c r="EZ25" s="286"/>
      <c r="FA25" s="286"/>
      <c r="FB25" s="286"/>
      <c r="FC25" s="286"/>
      <c r="FD25" s="286"/>
      <c r="FE25" s="286"/>
      <c r="FF25" s="286"/>
      <c r="FG25" s="286"/>
      <c r="FH25" s="286"/>
      <c r="FI25" s="286"/>
      <c r="FJ25" s="286"/>
      <c r="FK25" s="286"/>
      <c r="FL25" s="286"/>
      <c r="FM25" s="286"/>
      <c r="FN25" s="286"/>
      <c r="FO25" s="286"/>
      <c r="FP25" s="286"/>
      <c r="FQ25" s="286"/>
      <c r="FR25" s="286"/>
      <c r="FS25" s="286"/>
      <c r="FT25" s="286"/>
      <c r="FU25" s="286"/>
      <c r="FV25" s="286"/>
      <c r="FW25" s="286"/>
      <c r="FX25" s="286"/>
      <c r="FY25" s="286"/>
      <c r="FZ25" s="286"/>
      <c r="GA25" s="286"/>
      <c r="GB25" s="286"/>
      <c r="GC25" s="286"/>
      <c r="GD25" s="286"/>
      <c r="GE25" s="286"/>
      <c r="GF25" s="286"/>
      <c r="GG25" s="286"/>
      <c r="GH25" s="286"/>
      <c r="GI25" s="286"/>
      <c r="GJ25" s="286"/>
      <c r="GK25" s="286"/>
      <c r="GL25" s="286"/>
      <c r="GM25" s="286"/>
      <c r="GN25" s="286"/>
      <c r="GO25" s="286"/>
      <c r="GP25" s="286"/>
      <c r="GQ25" s="286"/>
      <c r="GR25" s="286"/>
      <c r="GS25" s="286"/>
      <c r="GT25" s="286"/>
      <c r="GU25" s="286"/>
      <c r="GV25" s="286"/>
      <c r="GW25" s="286"/>
      <c r="GX25" s="286"/>
      <c r="GY25" s="286"/>
      <c r="GZ25" s="286"/>
      <c r="HA25" s="286"/>
      <c r="HB25" s="286"/>
      <c r="HC25" s="286"/>
      <c r="HD25" s="286"/>
      <c r="HE25" s="286"/>
      <c r="HF25" s="286"/>
      <c r="HG25" s="286"/>
      <c r="HH25" s="286"/>
      <c r="HI25" s="286"/>
      <c r="HJ25" s="286"/>
      <c r="HK25" s="286"/>
      <c r="HL25" s="286"/>
      <c r="HM25" s="286"/>
      <c r="HN25" s="286"/>
      <c r="HO25" s="286"/>
      <c r="HP25" s="286"/>
      <c r="HQ25" s="286"/>
      <c r="HR25" s="286"/>
      <c r="HS25" s="286"/>
      <c r="HT25" s="286"/>
      <c r="HU25" s="286"/>
      <c r="HV25" s="286"/>
      <c r="HW25" s="286"/>
      <c r="HX25" s="286"/>
      <c r="HY25" s="286"/>
      <c r="HZ25" s="286"/>
      <c r="IA25" s="286"/>
      <c r="IB25" s="286"/>
      <c r="IC25" s="286"/>
      <c r="ID25" s="286"/>
      <c r="IE25" s="286"/>
      <c r="IF25" s="286"/>
      <c r="IG25" s="286"/>
      <c r="IH25" s="286"/>
      <c r="II25" s="286"/>
      <c r="IJ25" s="286"/>
      <c r="IK25" s="286"/>
      <c r="IL25" s="286"/>
      <c r="IM25" s="286"/>
      <c r="IN25" s="286"/>
      <c r="IO25" s="286"/>
      <c r="IP25" s="286"/>
      <c r="IQ25" s="286"/>
      <c r="IR25" s="286"/>
      <c r="IS25" s="286"/>
      <c r="IT25" s="286"/>
      <c r="IU25" s="286"/>
      <c r="IV25" s="286"/>
    </row>
    <row r="26" spans="1:256">
      <c r="A26" s="371"/>
      <c r="B26" s="372" t="s">
        <v>498</v>
      </c>
      <c r="C26" s="492"/>
      <c r="D26" s="374">
        <f ca="1">SUMPRODUCT(POWER((1+OFFSET('helper calculation'!D$4:$AZ4,D3-1,0)),-D$3:$AZ3-1+D3),Inputs!C$53:$AY53,(POWER((1-Inputs!$E$4),D$3:$AZ3+1-D3)-POWER((1-Inputs!$E$4*(1+$C$23)),D$3:$AZ3+1-D3)),OFFSET('helper calculation'!E$285:$BA285,D3-1,0),E$7:$BA$7)</f>
        <v>0</v>
      </c>
      <c r="E26" s="374">
        <f ca="1">SUMPRODUCT(POWER((1+OFFSET('helper calculation'!E$4:$AZ4,E3-1,0)),-E$3:$AZ3-1+E3),Inputs!D$53:$AY53,(POWER((1-Inputs!$E$4),E$3:$AZ3+1-E3)-POWER((1-Inputs!$E$4*(1+$C$23)),E$3:$AZ3+1-E3)),OFFSET('helper calculation'!F$285:$BA285,E3-1,0),F$7:$BA$7)</f>
        <v>0</v>
      </c>
      <c r="F26" s="374">
        <f ca="1">SUMPRODUCT(POWER((1+OFFSET('helper calculation'!F$4:$AZ4,F3-1,0)),-F$3:$AZ3-1+F3),Inputs!E$53:$AY53,(POWER((1-Inputs!$E$4),F$3:$AZ3+1-F3)-POWER((1-Inputs!$E$4*(1+$C$23)),F$3:$AZ3+1-F3)),OFFSET('helper calculation'!G$285:$BA285,F3-1,0),G$7:$BA$7)</f>
        <v>0</v>
      </c>
      <c r="G26" s="374">
        <f ca="1">SUMPRODUCT(POWER((1+OFFSET('helper calculation'!G$4:$AZ4,G3-1,0)),-G$3:$AZ3-1+G3),Inputs!F$53:$AY53,(POWER((1-Inputs!$E$4),G$3:$AZ3+1-G3)-POWER((1-Inputs!$E$4*(1+$C$23)),G$3:$AZ3+1-G3)),OFFSET('helper calculation'!H$285:$BA285,G3-1,0),H$7:$BA$7)</f>
        <v>0</v>
      </c>
      <c r="H26" s="374">
        <f ca="1">SUMPRODUCT(POWER((1+OFFSET('helper calculation'!H$4:$AZ4,H3-1,0)),-H$3:$AZ3-1+H3),Inputs!G$53:$AY53,(POWER((1-Inputs!$E$4),H$3:$AZ3+1-H3)-POWER((1-Inputs!$E$4*(1+$C$23)),H$3:$AZ3+1-H3)),OFFSET('helper calculation'!I$285:$BA285,H3-1,0),I$7:$BA$7)</f>
        <v>0</v>
      </c>
      <c r="I26" s="374">
        <f ca="1">SUMPRODUCT(POWER((1+OFFSET('helper calculation'!I$4:$AZ4,I3-1,0)),-I$3:$AZ3-1+I3),Inputs!H$53:$AY53,(POWER((1-Inputs!$E$4),I$3:$AZ3+1-I3)-POWER((1-Inputs!$E$4*(1+$C$23)),I$3:$AZ3+1-I3)),OFFSET('helper calculation'!J$285:$BA285,I3-1,0),J$7:$BA$7)</f>
        <v>0</v>
      </c>
      <c r="J26" s="374">
        <f ca="1">SUMPRODUCT(POWER((1+OFFSET('helper calculation'!J$4:$AZ4,J3-1,0)),-J$3:$AZ3-1+J3),Inputs!I$53:$AY53,(POWER((1-Inputs!$E$4),J$3:$AZ3+1-J3)-POWER((1-Inputs!$E$4*(1+$C$23)),J$3:$AZ3+1-J3)),OFFSET('helper calculation'!K$285:$BA285,J3-1,0),K$7:$BA$7)</f>
        <v>0</v>
      </c>
      <c r="K26" s="374">
        <f ca="1">SUMPRODUCT(POWER((1+OFFSET('helper calculation'!K$4:$AZ4,K3-1,0)),-K$3:$AZ3-1+K3),Inputs!J$53:$AY53,(POWER((1-Inputs!$E$4),K$3:$AZ3+1-K3)-POWER((1-Inputs!$E$4*(1+$C$23)),K$3:$AZ3+1-K3)),OFFSET('helper calculation'!L$285:$BA285,K3-1,0),L$7:$BA$7)</f>
        <v>0</v>
      </c>
      <c r="L26" s="374">
        <f ca="1">SUMPRODUCT(POWER((1+OFFSET('helper calculation'!L$4:$AZ4,L3-1,0)),-L$3:$AZ3-1+L3),Inputs!K$53:$AY53,(POWER((1-Inputs!$E$4),L$3:$AZ3+1-L3)-POWER((1-Inputs!$E$4*(1+$C$23)),L$3:$AZ3+1-L3)),OFFSET('helper calculation'!M$285:$BA285,L3-1,0),M$7:$BA$7)</f>
        <v>0</v>
      </c>
      <c r="M26" s="374">
        <f ca="1">SUMPRODUCT(POWER((1+OFFSET('helper calculation'!M$4:$AZ4,M3-1,0)),-M$3:$AZ3-1+M3),Inputs!L$53:$AY53,(POWER((1-Inputs!$E$4),M$3:$AZ3+1-M3)-POWER((1-Inputs!$E$4*(1+$C$23)),M$3:$AZ3+1-M3)),OFFSET('helper calculation'!N$285:$BA285,M3-1,0),N$7:$BA$7)</f>
        <v>0</v>
      </c>
      <c r="N26" s="374">
        <f ca="1">SUMPRODUCT(POWER((1+OFFSET('helper calculation'!N$4:$AZ4,N3-1,0)),-N$3:$AZ3-1+N3),Inputs!M$53:$AY53,(POWER((1-Inputs!$E$4),N$3:$AZ3+1-N3)-POWER((1-Inputs!$E$4*(1+$C$23)),N$3:$AZ3+1-N3)),OFFSET('helper calculation'!O$285:$BA285,N3-1,0),O$7:$BA$7)</f>
        <v>0</v>
      </c>
      <c r="O26" s="374">
        <f ca="1">SUMPRODUCT(POWER((1+OFFSET('helper calculation'!O$4:$AZ4,O3-1,0)),-O$3:$AZ3-1+O3),Inputs!N$53:$AY53,(POWER((1-Inputs!$E$4),O$3:$AZ3+1-O3)-POWER((1-Inputs!$E$4*(1+$C$23)),O$3:$AZ3+1-O3)),OFFSET('helper calculation'!P$285:$BA285,O3-1,0),P$7:$BA$7)</f>
        <v>0</v>
      </c>
      <c r="P26" s="374">
        <f ca="1">SUMPRODUCT(POWER((1+OFFSET('helper calculation'!P$4:$AZ4,P3-1,0)),-P$3:$AZ3-1+P3),Inputs!O$53:$AY53,(POWER((1-Inputs!$E$4),P$3:$AZ3+1-P3)-POWER((1-Inputs!$E$4*(1+$C$23)),P$3:$AZ3+1-P3)),OFFSET('helper calculation'!Q$285:$BA285,P3-1,0),Q$7:$BA$7)</f>
        <v>0</v>
      </c>
      <c r="Q26" s="374">
        <f ca="1">SUMPRODUCT(POWER((1+OFFSET('helper calculation'!Q$4:$AZ4,Q3-1,0)),-Q$3:$AZ3-1+Q3),Inputs!P$53:$AY53,(POWER((1-Inputs!$E$4),Q$3:$AZ3+1-Q3)-POWER((1-Inputs!$E$4*(1+$C$23)),Q$3:$AZ3+1-Q3)),OFFSET('helper calculation'!R$285:$BA285,Q3-1,0),R$7:$BA$7)</f>
        <v>0</v>
      </c>
      <c r="R26" s="374">
        <f ca="1">SUMPRODUCT(POWER((1+OFFSET('helper calculation'!R$4:$AZ4,R3-1,0)),-R$3:$AZ3-1+R3),Inputs!Q$53:$AY53,(POWER((1-Inputs!$E$4),R$3:$AZ3+1-R3)-POWER((1-Inputs!$E$4*(1+$C$23)),R$3:$AZ3+1-R3)),OFFSET('helper calculation'!S$285:$BA285,R3-1,0),S$7:$BA$7)</f>
        <v>0</v>
      </c>
      <c r="S26" s="374">
        <f ca="1">SUMPRODUCT(POWER((1+OFFSET('helper calculation'!S$4:$AZ4,S3-1,0)),-S$3:$AZ3-1+S3),Inputs!R$53:$AY53,(POWER((1-Inputs!$E$4),S$3:$AZ3+1-S3)-POWER((1-Inputs!$E$4*(1+$C$23)),S$3:$AZ3+1-S3)),OFFSET('helper calculation'!T$285:$BA285,S3-1,0),T$7:$BA$7)</f>
        <v>0</v>
      </c>
      <c r="T26" s="374">
        <f ca="1">SUMPRODUCT(POWER((1+OFFSET('helper calculation'!T$4:$AZ4,T3-1,0)),-T$3:$AZ3-1+T3),Inputs!S$53:$AY53,(POWER((1-Inputs!$E$4),T$3:$AZ3+1-T3)-POWER((1-Inputs!$E$4*(1+$C$23)),T$3:$AZ3+1-T3)),OFFSET('helper calculation'!U$285:$BA285,T3-1,0),U$7:$BA$7)</f>
        <v>0</v>
      </c>
      <c r="U26" s="374">
        <f ca="1">SUMPRODUCT(POWER((1+OFFSET('helper calculation'!U$4:$AZ4,U3-1,0)),-U$3:$AZ3-1+U3),Inputs!T$53:$AY53,(POWER((1-Inputs!$E$4),U$3:$AZ3+1-U3)-POWER((1-Inputs!$E$4*(1+$C$23)),U$3:$AZ3+1-U3)),OFFSET('helper calculation'!V$285:$BA285,U3-1,0),V$7:$BA$7)</f>
        <v>0</v>
      </c>
      <c r="V26" s="374">
        <f ca="1">SUMPRODUCT(POWER((1+OFFSET('helper calculation'!V$4:$AZ4,V3-1,0)),-V$3:$AZ3-1+V3),Inputs!U$53:$AY53,(POWER((1-Inputs!$E$4),V$3:$AZ3+1-V3)-POWER((1-Inputs!$E$4*(1+$C$23)),V$3:$AZ3+1-V3)),OFFSET('helper calculation'!W$285:$BA285,V3-1,0),W$7:$BA$7)</f>
        <v>0</v>
      </c>
      <c r="W26" s="374">
        <f ca="1">SUMPRODUCT(POWER((1+OFFSET('helper calculation'!W$4:$AZ4,W3-1,0)),-W$3:$AZ3-1+W3),Inputs!V$53:$AY53,(POWER((1-Inputs!$E$4),W$3:$AZ3+1-W3)-POWER((1-Inputs!$E$4*(1+$C$23)),W$3:$AZ3+1-W3)),OFFSET('helper calculation'!X$285:$BA285,W3-1,0),X$7:$BA$7)</f>
        <v>0</v>
      </c>
      <c r="X26" s="374">
        <f ca="1">SUMPRODUCT(POWER((1+OFFSET('helper calculation'!X$4:$AZ4,X3-1,0)),-X$3:$AZ3-1+X3),Inputs!W$53:$AY53,(POWER((1-Inputs!$E$4),X$3:$AZ3+1-X3)-POWER((1-Inputs!$E$4*(1+$C$23)),X$3:$AZ3+1-X3)),OFFSET('helper calculation'!Y$285:$BA285,X3-1,0),Y$7:$BA$7)</f>
        <v>0</v>
      </c>
      <c r="Y26" s="374">
        <f ca="1">SUMPRODUCT(POWER((1+OFFSET('helper calculation'!Y$4:$AZ4,Y3-1,0)),-Y$3:$AZ3-1+Y3),Inputs!X$53:$AY53,(POWER((1-Inputs!$E$4),Y$3:$AZ3+1-Y3)-POWER((1-Inputs!$E$4*(1+$C$23)),Y$3:$AZ3+1-Y3)),OFFSET('helper calculation'!Z$285:$BA285,Y3-1,0),Z$7:$BA$7)</f>
        <v>0</v>
      </c>
      <c r="Z26" s="374">
        <f ca="1">SUMPRODUCT(POWER((1+OFFSET('helper calculation'!Z$4:$AZ4,Z3-1,0)),-Z$3:$AZ3-1+Z3),Inputs!Y$53:$AY53,(POWER((1-Inputs!$E$4),Z$3:$AZ3+1-Z3)-POWER((1-Inputs!$E$4*(1+$C$23)),Z$3:$AZ3+1-Z3)),OFFSET('helper calculation'!AA$285:$BA285,Z3-1,0),AA$7:$BA$7)</f>
        <v>0</v>
      </c>
      <c r="AA26" s="374">
        <f ca="1">SUMPRODUCT(POWER((1+OFFSET('helper calculation'!AA$4:$AZ4,AA3-1,0)),-AA$3:$AZ3-1+AA3),Inputs!Z$53:$AY53,(POWER((1-Inputs!$E$4),AA$3:$AZ3+1-AA3)-POWER((1-Inputs!$E$4*(1+$C$23)),AA$3:$AZ3+1-AA3)),OFFSET('helper calculation'!AB$285:$BA285,AA3-1,0),AB$7:$BA$7)</f>
        <v>0</v>
      </c>
      <c r="AB26" s="374">
        <f ca="1">SUMPRODUCT(POWER((1+OFFSET('helper calculation'!AB$4:$AZ4,AB3-1,0)),-AB$3:$AZ3-1+AB3),Inputs!AA$53:$AY53,(POWER((1-Inputs!$E$4),AB$3:$AZ3+1-AB3)-POWER((1-Inputs!$E$4*(1+$C$23)),AB$3:$AZ3+1-AB3)),OFFSET('helper calculation'!AC$285:$BA285,AB3-1,0),AC$7:$BA$7)</f>
        <v>0</v>
      </c>
      <c r="AC26" s="374">
        <f ca="1">SUMPRODUCT(POWER((1+OFFSET('helper calculation'!AC$4:$AZ4,AC3-1,0)),-AC$3:$AZ3-1+AC3),Inputs!AB$53:$AY53,(POWER((1-Inputs!$E$4),AC$3:$AZ3+1-AC3)-POWER((1-Inputs!$E$4*(1+$C$23)),AC$3:$AZ3+1-AC3)),OFFSET('helper calculation'!AD$285:$BA285,AC3-1,0),AD$7:$BA$7)</f>
        <v>0</v>
      </c>
      <c r="AD26" s="374">
        <f ca="1">SUMPRODUCT(POWER((1+OFFSET('helper calculation'!AD$4:$AZ4,AD3-1,0)),-AD$3:$AZ3-1+AD3),Inputs!AC$53:$AY53,(POWER((1-Inputs!$E$4),AD$3:$AZ3+1-AD3)-POWER((1-Inputs!$E$4*(1+$C$23)),AD$3:$AZ3+1-AD3)),OFFSET('helper calculation'!AE$285:$BA285,AD3-1,0),AE$7:$BA$7)</f>
        <v>0</v>
      </c>
      <c r="AE26" s="374">
        <f ca="1">SUMPRODUCT(POWER((1+OFFSET('helper calculation'!AE$4:$AZ4,AE3-1,0)),-AE$3:$AZ3-1+AE3),Inputs!AD$53:$AY53,(POWER((1-Inputs!$E$4),AE$3:$AZ3+1-AE3)-POWER((1-Inputs!$E$4*(1+$C$23)),AE$3:$AZ3+1-AE3)),OFFSET('helper calculation'!AF$285:$BA285,AE3-1,0),AF$7:$BA$7)</f>
        <v>0</v>
      </c>
      <c r="AF26" s="374">
        <f ca="1">SUMPRODUCT(POWER((1+OFFSET('helper calculation'!AF$4:$AZ4,AF3-1,0)),-AF$3:$AZ3-1+AF3),Inputs!AE$53:$AY53,(POWER((1-Inputs!$E$4),AF$3:$AZ3+1-AF3)-POWER((1-Inputs!$E$4*(1+$C$23)),AF$3:$AZ3+1-AF3)),OFFSET('helper calculation'!AG$285:$BA285,AF3-1,0),AG$7:$BA$7)</f>
        <v>0</v>
      </c>
      <c r="AG26" s="374">
        <f ca="1">SUMPRODUCT(POWER((1+OFFSET('helper calculation'!AG$4:$AZ4,AG3-1,0)),-AG$3:$AZ3-1+AG3),Inputs!AF$53:$AY53,(POWER((1-Inputs!$E$4),AG$3:$AZ3+1-AG3)-POWER((1-Inputs!$E$4*(1+$C$23)),AG$3:$AZ3+1-AG3)),OFFSET('helper calculation'!AH$285:$BA285,AG3-1,0),AH$7:$BA$7)</f>
        <v>0</v>
      </c>
      <c r="AH26" s="374">
        <f ca="1">SUMPRODUCT(POWER((1+OFFSET('helper calculation'!AH$4:$AZ4,AH3-1,0)),-AH$3:$AZ3-1+AH3),Inputs!AG$53:$AY53,(POWER((1-Inputs!$E$4),AH$3:$AZ3+1-AH3)-POWER((1-Inputs!$E$4*(1+$C$23)),AH$3:$AZ3+1-AH3)),OFFSET('helper calculation'!AI$285:$BA285,AH3-1,0),AI$7:$BA$7)</f>
        <v>0</v>
      </c>
      <c r="AI26" s="374">
        <f ca="1">SUMPRODUCT(POWER((1+OFFSET('helper calculation'!AI$4:$AZ4,AI3-1,0)),-AI$3:$AZ3-1+AI3),Inputs!AH$53:$AY53,(POWER((1-Inputs!$E$4),AI$3:$AZ3+1-AI3)-POWER((1-Inputs!$E$4*(1+$C$23)),AI$3:$AZ3+1-AI3)),OFFSET('helper calculation'!AJ$285:$BA285,AI3-1,0),AJ$7:$BA$7)</f>
        <v>0</v>
      </c>
      <c r="AJ26" s="374">
        <f ca="1">SUMPRODUCT(POWER((1+OFFSET('helper calculation'!AJ$4:$AZ4,AJ3-1,0)),-AJ$3:$AZ3-1+AJ3),Inputs!AI$53:$AY53,(POWER((1-Inputs!$E$4),AJ$3:$AZ3+1-AJ3)-POWER((1-Inputs!$E$4*(1+$C$23)),AJ$3:$AZ3+1-AJ3)),OFFSET('helper calculation'!AK$285:$BA285,AJ3-1,0),AK$7:$BA$7)</f>
        <v>0</v>
      </c>
      <c r="AK26" s="374">
        <f ca="1">SUMPRODUCT(POWER((1+OFFSET('helper calculation'!AK$4:$AZ4,AK3-1,0)),-AK$3:$AZ3-1+AK3),Inputs!AJ$53:$AY53,(POWER((1-Inputs!$E$4),AK$3:$AZ3+1-AK3)-POWER((1-Inputs!$E$4*(1+$C$23)),AK$3:$AZ3+1-AK3)),OFFSET('helper calculation'!AL$285:$BA285,AK3-1,0),AL$7:$BA$7)</f>
        <v>0</v>
      </c>
      <c r="AL26" s="374">
        <f ca="1">SUMPRODUCT(POWER((1+OFFSET('helper calculation'!AL$4:$AZ4,AL3-1,0)),-AL$3:$AZ3-1+AL3),Inputs!AK$53:$AY53,(POWER((1-Inputs!$E$4),AL$3:$AZ3+1-AL3)-POWER((1-Inputs!$E$4*(1+$C$23)),AL$3:$AZ3+1-AL3)),OFFSET('helper calculation'!AM$285:$BA285,AL3-1,0),AM$7:$BA$7)</f>
        <v>0</v>
      </c>
      <c r="AM26" s="374">
        <f ca="1">SUMPRODUCT(POWER((1+OFFSET('helper calculation'!AM$4:$AZ4,AM3-1,0)),-AM$3:$AZ3-1+AM3),Inputs!AL$53:$AY53,(POWER((1-Inputs!$E$4),AM$3:$AZ3+1-AM3)-POWER((1-Inputs!$E$4*(1+$C$23)),AM$3:$AZ3+1-AM3)),OFFSET('helper calculation'!AN$285:$BA285,AM3-1,0),AN$7:$BA$7)</f>
        <v>0</v>
      </c>
      <c r="AN26" s="374">
        <f ca="1">SUMPRODUCT(POWER((1+OFFSET('helper calculation'!AN$4:$AZ4,AN3-1,0)),-AN$3:$AZ3-1+AN3),Inputs!AM$53:$AY53,(POWER((1-Inputs!$E$4),AN$3:$AZ3+1-AN3)-POWER((1-Inputs!$E$4*(1+$C$23)),AN$3:$AZ3+1-AN3)),OFFSET('helper calculation'!AO$285:$BA285,AN3-1,0),AO$7:$BA$7)</f>
        <v>0</v>
      </c>
      <c r="AO26" s="374">
        <f ca="1">SUMPRODUCT(POWER((1+OFFSET('helper calculation'!AO$4:$AZ4,AO3-1,0)),-AO$3:$AZ3-1+AO3),Inputs!AN$53:$AY53,(POWER((1-Inputs!$E$4),AO$3:$AZ3+1-AO3)-POWER((1-Inputs!$E$4*(1+$C$23)),AO$3:$AZ3+1-AO3)),OFFSET('helper calculation'!AP$285:$BA285,AO3-1,0),AP$7:$BA$7)</f>
        <v>0</v>
      </c>
      <c r="AP26" s="374">
        <f ca="1">SUMPRODUCT(POWER((1+OFFSET('helper calculation'!AP$4:$AZ4,AP3-1,0)),-AP$3:$AZ3-1+AP3),Inputs!AO$53:$AY53,(POWER((1-Inputs!$E$4),AP$3:$AZ3+1-AP3)-POWER((1-Inputs!$E$4*(1+$C$23)),AP$3:$AZ3+1-AP3)),OFFSET('helper calculation'!AQ$285:$BA285,AP3-1,0),AQ$7:$BA$7)</f>
        <v>0</v>
      </c>
      <c r="AQ26" s="374">
        <f ca="1">SUMPRODUCT(POWER((1+OFFSET('helper calculation'!AQ$4:$AZ4,AQ3-1,0)),-AQ$3:$AZ3-1+AQ3),Inputs!AP$53:$AY53,(POWER((1-Inputs!$E$4),AQ$3:$AZ3+1-AQ3)-POWER((1-Inputs!$E$4*(1+$C$23)),AQ$3:$AZ3+1-AQ3)),OFFSET('helper calculation'!AR$285:$BA285,AQ3-1,0),AR$7:$BA$7)</f>
        <v>0</v>
      </c>
      <c r="AR26" s="374">
        <f ca="1">SUMPRODUCT(POWER((1+OFFSET('helper calculation'!AR$4:$AZ4,AR3-1,0)),-AR$3:$AZ3-1+AR3),Inputs!AQ$53:$AY53,(POWER((1-Inputs!$E$4),AR$3:$AZ3+1-AR3)-POWER((1-Inputs!$E$4*(1+$C$23)),AR$3:$AZ3+1-AR3)),OFFSET('helper calculation'!AS$285:$BA285,AR3-1,0),AS$7:$BA$7)</f>
        <v>0</v>
      </c>
      <c r="AS26" s="374">
        <f ca="1">SUMPRODUCT(POWER((1+OFFSET('helper calculation'!AS$4:$AZ4,AS3-1,0)),-AS$3:$AZ3-1+AS3),Inputs!AR$53:$AY53,(POWER((1-Inputs!$E$4),AS$3:$AZ3+1-AS3)-POWER((1-Inputs!$E$4*(1+$C$23)),AS$3:$AZ3+1-AS3)),OFFSET('helper calculation'!AT$285:$BA285,AS3-1,0),AT$7:$BA$7)</f>
        <v>0</v>
      </c>
      <c r="AT26" s="374">
        <f ca="1">SUMPRODUCT(POWER((1+OFFSET('helper calculation'!AT$4:$AZ4,AT3-1,0)),-AT$3:$AZ3-1+AT3),Inputs!AS$53:$AY53,(POWER((1-Inputs!$E$4),AT$3:$AZ3+1-AT3)-POWER((1-Inputs!$E$4*(1+$C$23)),AT$3:$AZ3+1-AT3)),OFFSET('helper calculation'!AU$285:$BA285,AT3-1,0),AU$7:$BA$7)</f>
        <v>0</v>
      </c>
      <c r="AU26" s="374">
        <f ca="1">SUMPRODUCT(POWER((1+OFFSET('helper calculation'!AU$4:$AZ4,AU3-1,0)),-AU$3:$AZ3-1+AU3),Inputs!AT$53:$AY53,(POWER((1-Inputs!$E$4),AU$3:$AZ3+1-AU3)-POWER((1-Inputs!$E$4*(1+$C$23)),AU$3:$AZ3+1-AU3)),OFFSET('helper calculation'!AV$285:$BA285,AU3-1,0),AV$7:$BA$7)</f>
        <v>0</v>
      </c>
      <c r="AV26" s="374">
        <f ca="1">SUMPRODUCT(POWER((1+OFFSET('helper calculation'!AV$4:$AZ4,AV3-1,0)),-AV$3:$AZ3-1+AV3),Inputs!AU$53:$AY53,(POWER((1-Inputs!$E$4),AV$3:$AZ3+1-AV3)-POWER((1-Inputs!$E$4*(1+$C$23)),AV$3:$AZ3+1-AV3)),OFFSET('helper calculation'!AW$285:$BA285,AV3-1,0),AW$7:$BA$7)</f>
        <v>0</v>
      </c>
      <c r="AW26" s="374">
        <f ca="1">SUMPRODUCT(POWER((1+OFFSET('helper calculation'!AW$4:$AZ4,AW3-1,0)),-AW$3:$AZ3-1+AW3),Inputs!AV$53:$AY53,(POWER((1-Inputs!$E$4),AW$3:$AZ3+1-AW3)-POWER((1-Inputs!$E$4*(1+$C$23)),AW$3:$AZ3+1-AW3)),OFFSET('helper calculation'!AX$285:$BA285,AW3-1,0),AX$7:$BA$7)</f>
        <v>0</v>
      </c>
      <c r="AX26" s="374">
        <f ca="1">SUMPRODUCT(POWER((1+OFFSET('helper calculation'!AX$4:$AZ4,AX3-1,0)),-AX$3:$AZ3-1+AX3),Inputs!AW$53:$AY53,(POWER((1-Inputs!$E$4),AX$3:$AZ3+1-AX3)-POWER((1-Inputs!$E$4*(1+$C$23)),AX$3:$AZ3+1-AX3)),OFFSET('helper calculation'!AY$285:$BA285,AX3-1,0),AY$7:$BA$7)</f>
        <v>0</v>
      </c>
      <c r="AY26" s="374">
        <f ca="1">SUMPRODUCT(POWER((1+OFFSET('helper calculation'!AY$4:$AZ4,AY3-1,0)),-AY$3:$AZ3-1+AY3),Inputs!AX$53:$AY53,(POWER((1-Inputs!$E$4),AY$3:$AZ3+1-AY3)-POWER((1-Inputs!$E$4*(1+$C$23)),AY$3:$AZ3+1-AY3)),OFFSET('helper calculation'!AZ$285:$BA285,AY3-1,0),AZ$7:$BA$7)</f>
        <v>0</v>
      </c>
      <c r="AZ26" s="374">
        <f ca="1">SUMPRODUCT(POWER((1+OFFSET('helper calculation'!AZ$4:$AZ4,AZ3-1,0)),-AZ$3:$AZ3-1+AZ3),Inputs!AY$53:$AY53,(POWER((1-Inputs!$E$4),AZ$3:$AZ3+1-AZ3)-POWER((1-Inputs!$E$4*(1+$C$23)),AZ$3:$AZ3+1-AZ3)),OFFSET('helper calculation'!BA$285:$BA285,AZ3-1,0),BA$7:$BA$7)</f>
        <v>0</v>
      </c>
      <c r="BA26" s="374">
        <f ca="1">SUMPRODUCT(POWER((1+OFFSET('helper calculation'!$AZ$4:BA4,BA3-1,0)),-$AZ$3:BA3-1+BA3),Inputs!$AY$53:AZ53,(POWER((1-Inputs!$E$4),$AZ$3:BA3+1-BA3)-POWER((1-Inputs!$E$4*(1+$C$23)),$AZ$3:BA3+1-BA3)),OFFSET('helper calculation'!$BA$285:BB285,BA3-1,0),$BA$7:BB$7)</f>
        <v>0</v>
      </c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6"/>
      <c r="CB26" s="286"/>
      <c r="CC26" s="286"/>
      <c r="CD26" s="286"/>
      <c r="CE26" s="286"/>
      <c r="CF26" s="286"/>
      <c r="CG26" s="286"/>
      <c r="CH26" s="286"/>
      <c r="CI26" s="286"/>
      <c r="CJ26" s="286"/>
      <c r="CK26" s="286"/>
      <c r="CL26" s="286"/>
      <c r="CM26" s="286"/>
      <c r="CN26" s="286"/>
      <c r="CO26" s="286"/>
      <c r="CP26" s="286"/>
      <c r="CQ26" s="286"/>
      <c r="CR26" s="286"/>
      <c r="CS26" s="286"/>
      <c r="CT26" s="286"/>
      <c r="CU26" s="286"/>
      <c r="CV26" s="286"/>
      <c r="CW26" s="286"/>
      <c r="CX26" s="286"/>
      <c r="CY26" s="286"/>
      <c r="CZ26" s="286"/>
      <c r="DA26" s="286"/>
      <c r="DB26" s="286"/>
      <c r="DC26" s="286"/>
      <c r="DD26" s="286"/>
      <c r="DE26" s="286"/>
      <c r="DF26" s="286"/>
      <c r="DG26" s="286"/>
      <c r="DH26" s="286"/>
      <c r="DI26" s="286"/>
      <c r="DJ26" s="286"/>
      <c r="DK26" s="286"/>
      <c r="DL26" s="286"/>
      <c r="DM26" s="286"/>
      <c r="DN26" s="286"/>
      <c r="DO26" s="286"/>
      <c r="DP26" s="286"/>
      <c r="DQ26" s="286"/>
      <c r="DR26" s="286"/>
      <c r="DS26" s="286"/>
      <c r="DT26" s="286"/>
      <c r="DU26" s="286"/>
      <c r="DV26" s="286"/>
      <c r="DW26" s="286"/>
      <c r="DX26" s="286"/>
      <c r="DY26" s="286"/>
      <c r="DZ26" s="286"/>
      <c r="EA26" s="286"/>
      <c r="EB26" s="286"/>
      <c r="EC26" s="286"/>
      <c r="ED26" s="286"/>
      <c r="EE26" s="286"/>
      <c r="EF26" s="286"/>
      <c r="EG26" s="286"/>
      <c r="EH26" s="286"/>
      <c r="EI26" s="286"/>
      <c r="EJ26" s="286"/>
      <c r="EK26" s="286"/>
      <c r="EL26" s="286"/>
      <c r="EM26" s="286"/>
      <c r="EN26" s="286"/>
      <c r="EO26" s="286"/>
      <c r="EP26" s="286"/>
      <c r="EQ26" s="286"/>
      <c r="ER26" s="286"/>
      <c r="ES26" s="286"/>
      <c r="ET26" s="286"/>
      <c r="EU26" s="286"/>
      <c r="EV26" s="286"/>
      <c r="EW26" s="286"/>
      <c r="EX26" s="286"/>
      <c r="EY26" s="286"/>
      <c r="EZ26" s="286"/>
      <c r="FA26" s="286"/>
      <c r="FB26" s="286"/>
      <c r="FC26" s="286"/>
      <c r="FD26" s="286"/>
      <c r="FE26" s="286"/>
      <c r="FF26" s="286"/>
      <c r="FG26" s="286"/>
      <c r="FH26" s="286"/>
      <c r="FI26" s="286"/>
      <c r="FJ26" s="286"/>
      <c r="FK26" s="286"/>
      <c r="FL26" s="286"/>
      <c r="FM26" s="286"/>
      <c r="FN26" s="286"/>
      <c r="FO26" s="286"/>
      <c r="FP26" s="286"/>
      <c r="FQ26" s="286"/>
      <c r="FR26" s="286"/>
      <c r="FS26" s="286"/>
      <c r="FT26" s="286"/>
      <c r="FU26" s="286"/>
      <c r="FV26" s="286"/>
      <c r="FW26" s="286"/>
      <c r="FX26" s="286"/>
      <c r="FY26" s="286"/>
      <c r="FZ26" s="286"/>
      <c r="GA26" s="286"/>
      <c r="GB26" s="286"/>
      <c r="GC26" s="286"/>
      <c r="GD26" s="286"/>
      <c r="GE26" s="286"/>
      <c r="GF26" s="286"/>
      <c r="GG26" s="286"/>
      <c r="GH26" s="286"/>
      <c r="GI26" s="286"/>
      <c r="GJ26" s="286"/>
      <c r="GK26" s="286"/>
      <c r="GL26" s="286"/>
      <c r="GM26" s="286"/>
      <c r="GN26" s="286"/>
      <c r="GO26" s="286"/>
      <c r="GP26" s="286"/>
      <c r="GQ26" s="286"/>
      <c r="GR26" s="286"/>
      <c r="GS26" s="286"/>
      <c r="GT26" s="286"/>
      <c r="GU26" s="286"/>
      <c r="GV26" s="286"/>
      <c r="GW26" s="286"/>
      <c r="GX26" s="286"/>
      <c r="GY26" s="286"/>
      <c r="GZ26" s="286"/>
      <c r="HA26" s="286"/>
      <c r="HB26" s="286"/>
      <c r="HC26" s="286"/>
      <c r="HD26" s="286"/>
      <c r="HE26" s="286"/>
      <c r="HF26" s="286"/>
      <c r="HG26" s="286"/>
      <c r="HH26" s="286"/>
      <c r="HI26" s="286"/>
      <c r="HJ26" s="286"/>
      <c r="HK26" s="286"/>
      <c r="HL26" s="286"/>
      <c r="HM26" s="286"/>
      <c r="HN26" s="286"/>
      <c r="HO26" s="286"/>
      <c r="HP26" s="286"/>
      <c r="HQ26" s="286"/>
      <c r="HR26" s="286"/>
      <c r="HS26" s="286"/>
      <c r="HT26" s="286"/>
      <c r="HU26" s="286"/>
      <c r="HV26" s="286"/>
      <c r="HW26" s="286"/>
      <c r="HX26" s="286"/>
      <c r="HY26" s="286"/>
      <c r="HZ26" s="286"/>
      <c r="IA26" s="286"/>
      <c r="IB26" s="286"/>
      <c r="IC26" s="286"/>
      <c r="ID26" s="286"/>
      <c r="IE26" s="286"/>
      <c r="IF26" s="286"/>
      <c r="IG26" s="286"/>
      <c r="IH26" s="286"/>
      <c r="II26" s="286"/>
      <c r="IJ26" s="286"/>
      <c r="IK26" s="286"/>
      <c r="IL26" s="286"/>
      <c r="IM26" s="286"/>
      <c r="IN26" s="286"/>
      <c r="IO26" s="286"/>
      <c r="IP26" s="286"/>
      <c r="IQ26" s="286"/>
      <c r="IR26" s="286"/>
      <c r="IS26" s="286"/>
      <c r="IT26" s="286"/>
      <c r="IU26" s="286"/>
      <c r="IV26" s="286"/>
    </row>
    <row r="27" spans="1:256">
      <c r="A27" s="371"/>
      <c r="B27" s="372" t="s">
        <v>461</v>
      </c>
      <c r="C27" s="492"/>
      <c r="D27" s="374">
        <f t="shared" ref="D27:AI27" ca="1" si="7">-directVC(D26,D$5,Result_in_ER_Rate,Partner_Direct_VC_Rate)</f>
        <v>0</v>
      </c>
      <c r="E27" s="374">
        <f t="shared" ca="1" si="7"/>
        <v>0</v>
      </c>
      <c r="F27" s="374">
        <f t="shared" ca="1" si="7"/>
        <v>0</v>
      </c>
      <c r="G27" s="374">
        <f t="shared" ca="1" si="7"/>
        <v>0</v>
      </c>
      <c r="H27" s="374">
        <f t="shared" ca="1" si="7"/>
        <v>0</v>
      </c>
      <c r="I27" s="374">
        <f t="shared" ca="1" si="7"/>
        <v>0</v>
      </c>
      <c r="J27" s="374">
        <f t="shared" ca="1" si="7"/>
        <v>0</v>
      </c>
      <c r="K27" s="374">
        <f t="shared" ca="1" si="7"/>
        <v>0</v>
      </c>
      <c r="L27" s="374">
        <f t="shared" ca="1" si="7"/>
        <v>0</v>
      </c>
      <c r="M27" s="374">
        <f t="shared" ca="1" si="7"/>
        <v>0</v>
      </c>
      <c r="N27" s="374">
        <f t="shared" ca="1" si="7"/>
        <v>0</v>
      </c>
      <c r="O27" s="374">
        <f t="shared" ca="1" si="7"/>
        <v>0</v>
      </c>
      <c r="P27" s="374">
        <f t="shared" ca="1" si="7"/>
        <v>0</v>
      </c>
      <c r="Q27" s="374">
        <f t="shared" ca="1" si="7"/>
        <v>0</v>
      </c>
      <c r="R27" s="374">
        <f t="shared" ca="1" si="7"/>
        <v>0</v>
      </c>
      <c r="S27" s="374">
        <f t="shared" ca="1" si="7"/>
        <v>0</v>
      </c>
      <c r="T27" s="374">
        <f t="shared" ca="1" si="7"/>
        <v>0</v>
      </c>
      <c r="U27" s="374">
        <f t="shared" ca="1" si="7"/>
        <v>0</v>
      </c>
      <c r="V27" s="374">
        <f t="shared" ca="1" si="7"/>
        <v>0</v>
      </c>
      <c r="W27" s="374">
        <f t="shared" ca="1" si="7"/>
        <v>0</v>
      </c>
      <c r="X27" s="374">
        <f t="shared" ca="1" si="7"/>
        <v>0</v>
      </c>
      <c r="Y27" s="374">
        <f t="shared" ca="1" si="7"/>
        <v>0</v>
      </c>
      <c r="Z27" s="374">
        <f t="shared" ca="1" si="7"/>
        <v>0</v>
      </c>
      <c r="AA27" s="374">
        <f t="shared" ca="1" si="7"/>
        <v>0</v>
      </c>
      <c r="AB27" s="374">
        <f t="shared" ca="1" si="7"/>
        <v>0</v>
      </c>
      <c r="AC27" s="374">
        <f t="shared" ca="1" si="7"/>
        <v>0</v>
      </c>
      <c r="AD27" s="374">
        <f t="shared" ca="1" si="7"/>
        <v>0</v>
      </c>
      <c r="AE27" s="374">
        <f t="shared" ca="1" si="7"/>
        <v>0</v>
      </c>
      <c r="AF27" s="374">
        <f t="shared" ca="1" si="7"/>
        <v>0</v>
      </c>
      <c r="AG27" s="374">
        <f t="shared" ca="1" si="7"/>
        <v>0</v>
      </c>
      <c r="AH27" s="374">
        <f t="shared" ca="1" si="7"/>
        <v>0</v>
      </c>
      <c r="AI27" s="374">
        <f t="shared" ca="1" si="7"/>
        <v>0</v>
      </c>
      <c r="AJ27" s="374">
        <f t="shared" ref="AJ27:BA27" ca="1" si="8">-directVC(AJ26,AJ$5,Result_in_ER_Rate,Partner_Direct_VC_Rate)</f>
        <v>0</v>
      </c>
      <c r="AK27" s="374">
        <f t="shared" ca="1" si="8"/>
        <v>0</v>
      </c>
      <c r="AL27" s="374">
        <f t="shared" ca="1" si="8"/>
        <v>0</v>
      </c>
      <c r="AM27" s="374">
        <f t="shared" ca="1" si="8"/>
        <v>0</v>
      </c>
      <c r="AN27" s="374">
        <f t="shared" ca="1" si="8"/>
        <v>0</v>
      </c>
      <c r="AO27" s="374">
        <f t="shared" ca="1" si="8"/>
        <v>0</v>
      </c>
      <c r="AP27" s="374">
        <f t="shared" ca="1" si="8"/>
        <v>0</v>
      </c>
      <c r="AQ27" s="374">
        <f t="shared" ca="1" si="8"/>
        <v>0</v>
      </c>
      <c r="AR27" s="374">
        <f t="shared" ca="1" si="8"/>
        <v>0</v>
      </c>
      <c r="AS27" s="374">
        <f t="shared" ca="1" si="8"/>
        <v>0</v>
      </c>
      <c r="AT27" s="374">
        <f t="shared" ca="1" si="8"/>
        <v>0</v>
      </c>
      <c r="AU27" s="374">
        <f t="shared" ca="1" si="8"/>
        <v>0</v>
      </c>
      <c r="AV27" s="374">
        <f t="shared" ca="1" si="8"/>
        <v>0</v>
      </c>
      <c r="AW27" s="374">
        <f t="shared" ca="1" si="8"/>
        <v>0</v>
      </c>
      <c r="AX27" s="374">
        <f t="shared" ca="1" si="8"/>
        <v>0</v>
      </c>
      <c r="AY27" s="374">
        <f t="shared" ca="1" si="8"/>
        <v>0</v>
      </c>
      <c r="AZ27" s="374">
        <f t="shared" ca="1" si="8"/>
        <v>0</v>
      </c>
      <c r="BA27" s="374">
        <f t="shared" ca="1" si="8"/>
        <v>0</v>
      </c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6"/>
      <c r="CB27" s="286"/>
      <c r="CC27" s="286"/>
      <c r="CD27" s="286"/>
      <c r="CE27" s="28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286"/>
      <c r="DO27" s="286"/>
      <c r="DP27" s="286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D27" s="286"/>
      <c r="EE27" s="286"/>
      <c r="EF27" s="286"/>
      <c r="EG27" s="286"/>
      <c r="EH27" s="286"/>
      <c r="EI27" s="286"/>
      <c r="EJ27" s="286"/>
      <c r="EK27" s="286"/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6"/>
      <c r="EY27" s="286"/>
      <c r="EZ27" s="286"/>
      <c r="FA27" s="286"/>
      <c r="FB27" s="286"/>
      <c r="FC27" s="286"/>
      <c r="FD27" s="286"/>
      <c r="FE27" s="286"/>
      <c r="FF27" s="286"/>
      <c r="FG27" s="286"/>
      <c r="FH27" s="286"/>
      <c r="FI27" s="286"/>
      <c r="FJ27" s="286"/>
      <c r="FK27" s="286"/>
      <c r="FL27" s="286"/>
      <c r="FM27" s="286"/>
      <c r="FN27" s="286"/>
      <c r="FO27" s="286"/>
      <c r="FP27" s="286"/>
      <c r="FQ27" s="286"/>
      <c r="FR27" s="286"/>
      <c r="FS27" s="286"/>
      <c r="FT27" s="286"/>
      <c r="FU27" s="286"/>
      <c r="FV27" s="286"/>
      <c r="FW27" s="286"/>
      <c r="FX27" s="286"/>
      <c r="FY27" s="286"/>
      <c r="FZ27" s="286"/>
      <c r="GA27" s="286"/>
      <c r="GB27" s="286"/>
      <c r="GC27" s="286"/>
      <c r="GD27" s="286"/>
      <c r="GE27" s="286"/>
      <c r="GF27" s="286"/>
      <c r="GG27" s="286"/>
      <c r="GH27" s="286"/>
      <c r="GI27" s="286"/>
      <c r="GJ27" s="286"/>
      <c r="GK27" s="286"/>
      <c r="GL27" s="286"/>
      <c r="GM27" s="286"/>
      <c r="GN27" s="286"/>
      <c r="GO27" s="286"/>
      <c r="GP27" s="286"/>
      <c r="GQ27" s="286"/>
      <c r="GR27" s="286"/>
      <c r="GS27" s="286"/>
      <c r="GT27" s="286"/>
      <c r="GU27" s="286"/>
      <c r="GV27" s="286"/>
      <c r="GW27" s="286"/>
      <c r="GX27" s="286"/>
      <c r="GY27" s="286"/>
      <c r="GZ27" s="286"/>
      <c r="HA27" s="286"/>
      <c r="HB27" s="286"/>
      <c r="HC27" s="286"/>
      <c r="HD27" s="286"/>
      <c r="HE27" s="286"/>
      <c r="HF27" s="286"/>
      <c r="HG27" s="286"/>
      <c r="HH27" s="286"/>
      <c r="HI27" s="286"/>
      <c r="HJ27" s="286"/>
      <c r="HK27" s="286"/>
      <c r="HL27" s="286"/>
      <c r="HM27" s="286"/>
      <c r="HN27" s="286"/>
      <c r="HO27" s="286"/>
      <c r="HP27" s="286"/>
      <c r="HQ27" s="286"/>
      <c r="HR27" s="286"/>
      <c r="HS27" s="286"/>
      <c r="HT27" s="286"/>
      <c r="HU27" s="286"/>
      <c r="HV27" s="286"/>
      <c r="HW27" s="286"/>
      <c r="HX27" s="286"/>
      <c r="HY27" s="286"/>
      <c r="HZ27" s="286"/>
      <c r="IA27" s="286"/>
      <c r="IB27" s="286"/>
      <c r="IC27" s="286"/>
      <c r="ID27" s="286"/>
      <c r="IE27" s="286"/>
      <c r="IF27" s="286"/>
      <c r="IG27" s="286"/>
      <c r="IH27" s="286"/>
      <c r="II27" s="286"/>
      <c r="IJ27" s="286"/>
      <c r="IK27" s="286"/>
      <c r="IL27" s="286"/>
      <c r="IM27" s="286"/>
      <c r="IN27" s="286"/>
      <c r="IO27" s="286"/>
      <c r="IP27" s="286"/>
      <c r="IQ27" s="286"/>
      <c r="IR27" s="286"/>
      <c r="IS27" s="286"/>
      <c r="IT27" s="286"/>
      <c r="IU27" s="286"/>
      <c r="IV27" s="286"/>
    </row>
    <row r="28" spans="1:256">
      <c r="A28" s="371"/>
      <c r="B28" s="372" t="s">
        <v>462</v>
      </c>
      <c r="C28" s="492"/>
      <c r="D28" s="374">
        <f t="shared" ref="D28:AI28" ca="1" si="9">-deferredVC(D26,D$5,Result_in_ER_Rate,Partner_Deffered_VC_Rate)</f>
        <v>0</v>
      </c>
      <c r="E28" s="374">
        <f t="shared" ca="1" si="9"/>
        <v>0</v>
      </c>
      <c r="F28" s="374">
        <f t="shared" ca="1" si="9"/>
        <v>0</v>
      </c>
      <c r="G28" s="374">
        <f t="shared" ca="1" si="9"/>
        <v>0</v>
      </c>
      <c r="H28" s="374">
        <f t="shared" ca="1" si="9"/>
        <v>0</v>
      </c>
      <c r="I28" s="374">
        <f t="shared" ca="1" si="9"/>
        <v>0</v>
      </c>
      <c r="J28" s="374">
        <f t="shared" ca="1" si="9"/>
        <v>0</v>
      </c>
      <c r="K28" s="374">
        <f t="shared" ca="1" si="9"/>
        <v>0</v>
      </c>
      <c r="L28" s="374">
        <f t="shared" ca="1" si="9"/>
        <v>0</v>
      </c>
      <c r="M28" s="374">
        <f t="shared" ca="1" si="9"/>
        <v>0</v>
      </c>
      <c r="N28" s="374">
        <f t="shared" ca="1" si="9"/>
        <v>0</v>
      </c>
      <c r="O28" s="374">
        <f t="shared" ca="1" si="9"/>
        <v>0</v>
      </c>
      <c r="P28" s="374">
        <f t="shared" ca="1" si="9"/>
        <v>0</v>
      </c>
      <c r="Q28" s="374">
        <f t="shared" ca="1" si="9"/>
        <v>0</v>
      </c>
      <c r="R28" s="374">
        <f t="shared" ca="1" si="9"/>
        <v>0</v>
      </c>
      <c r="S28" s="374">
        <f t="shared" ca="1" si="9"/>
        <v>0</v>
      </c>
      <c r="T28" s="374">
        <f t="shared" ca="1" si="9"/>
        <v>0</v>
      </c>
      <c r="U28" s="374">
        <f t="shared" ca="1" si="9"/>
        <v>0</v>
      </c>
      <c r="V28" s="374">
        <f t="shared" ca="1" si="9"/>
        <v>0</v>
      </c>
      <c r="W28" s="374">
        <f t="shared" ca="1" si="9"/>
        <v>0</v>
      </c>
      <c r="X28" s="374">
        <f t="shared" ca="1" si="9"/>
        <v>0</v>
      </c>
      <c r="Y28" s="374">
        <f t="shared" ca="1" si="9"/>
        <v>0</v>
      </c>
      <c r="Z28" s="374">
        <f t="shared" ca="1" si="9"/>
        <v>0</v>
      </c>
      <c r="AA28" s="374">
        <f t="shared" ca="1" si="9"/>
        <v>0</v>
      </c>
      <c r="AB28" s="374">
        <f t="shared" ca="1" si="9"/>
        <v>0</v>
      </c>
      <c r="AC28" s="374">
        <f t="shared" ca="1" si="9"/>
        <v>0</v>
      </c>
      <c r="AD28" s="374">
        <f t="shared" ca="1" si="9"/>
        <v>0</v>
      </c>
      <c r="AE28" s="374">
        <f t="shared" ca="1" si="9"/>
        <v>0</v>
      </c>
      <c r="AF28" s="374">
        <f t="shared" ca="1" si="9"/>
        <v>0</v>
      </c>
      <c r="AG28" s="374">
        <f t="shared" ca="1" si="9"/>
        <v>0</v>
      </c>
      <c r="AH28" s="374">
        <f t="shared" ca="1" si="9"/>
        <v>0</v>
      </c>
      <c r="AI28" s="374">
        <f t="shared" ca="1" si="9"/>
        <v>0</v>
      </c>
      <c r="AJ28" s="374">
        <f t="shared" ref="AJ28:BA28" ca="1" si="10">-deferredVC(AJ26,AJ$5,Result_in_ER_Rate,Partner_Deffered_VC_Rate)</f>
        <v>0</v>
      </c>
      <c r="AK28" s="374">
        <f t="shared" ca="1" si="10"/>
        <v>0</v>
      </c>
      <c r="AL28" s="374">
        <f t="shared" ca="1" si="10"/>
        <v>0</v>
      </c>
      <c r="AM28" s="374">
        <f t="shared" ca="1" si="10"/>
        <v>0</v>
      </c>
      <c r="AN28" s="374">
        <f t="shared" ca="1" si="10"/>
        <v>0</v>
      </c>
      <c r="AO28" s="374">
        <f t="shared" ca="1" si="10"/>
        <v>0</v>
      </c>
      <c r="AP28" s="374">
        <f t="shared" ca="1" si="10"/>
        <v>0</v>
      </c>
      <c r="AQ28" s="374">
        <f t="shared" ca="1" si="10"/>
        <v>0</v>
      </c>
      <c r="AR28" s="374">
        <f t="shared" ca="1" si="10"/>
        <v>0</v>
      </c>
      <c r="AS28" s="374">
        <f t="shared" ca="1" si="10"/>
        <v>0</v>
      </c>
      <c r="AT28" s="374">
        <f t="shared" ca="1" si="10"/>
        <v>0</v>
      </c>
      <c r="AU28" s="374">
        <f t="shared" ca="1" si="10"/>
        <v>0</v>
      </c>
      <c r="AV28" s="374">
        <f t="shared" ca="1" si="10"/>
        <v>0</v>
      </c>
      <c r="AW28" s="374">
        <f t="shared" ca="1" si="10"/>
        <v>0</v>
      </c>
      <c r="AX28" s="374">
        <f t="shared" ca="1" si="10"/>
        <v>0</v>
      </c>
      <c r="AY28" s="374">
        <f t="shared" ca="1" si="10"/>
        <v>0</v>
      </c>
      <c r="AZ28" s="374">
        <f t="shared" ca="1" si="10"/>
        <v>0</v>
      </c>
      <c r="BA28" s="374">
        <f t="shared" ca="1" si="10"/>
        <v>0</v>
      </c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6"/>
      <c r="CB28" s="286"/>
      <c r="CC28" s="286"/>
      <c r="CD28" s="286"/>
      <c r="CE28" s="286"/>
      <c r="CF28" s="286"/>
      <c r="CG28" s="286"/>
      <c r="CH28" s="286"/>
      <c r="CI28" s="286"/>
      <c r="CJ28" s="286"/>
      <c r="CK28" s="286"/>
      <c r="CL28" s="286"/>
      <c r="CM28" s="286"/>
      <c r="CN28" s="286"/>
      <c r="CO28" s="286"/>
      <c r="CP28" s="286"/>
      <c r="CQ28" s="286"/>
      <c r="CR28" s="286"/>
      <c r="CS28" s="286"/>
      <c r="CT28" s="286"/>
      <c r="CU28" s="286"/>
      <c r="CV28" s="286"/>
      <c r="CW28" s="286"/>
      <c r="CX28" s="286"/>
      <c r="CY28" s="286"/>
      <c r="CZ28" s="286"/>
      <c r="DA28" s="286"/>
      <c r="DB28" s="286"/>
      <c r="DC28" s="286"/>
      <c r="DD28" s="286"/>
      <c r="DE28" s="286"/>
      <c r="DF28" s="286"/>
      <c r="DG28" s="286"/>
      <c r="DH28" s="286"/>
      <c r="DI28" s="286"/>
      <c r="DJ28" s="286"/>
      <c r="DK28" s="286"/>
      <c r="DL28" s="286"/>
      <c r="DM28" s="286"/>
      <c r="DN28" s="286"/>
      <c r="DO28" s="286"/>
      <c r="DP28" s="286"/>
      <c r="DQ28" s="286"/>
      <c r="DR28" s="286"/>
      <c r="DS28" s="286"/>
      <c r="DT28" s="286"/>
      <c r="DU28" s="286"/>
      <c r="DV28" s="286"/>
      <c r="DW28" s="286"/>
      <c r="DX28" s="286"/>
      <c r="DY28" s="286"/>
      <c r="DZ28" s="286"/>
      <c r="EA28" s="286"/>
      <c r="EB28" s="286"/>
      <c r="EC28" s="286"/>
      <c r="ED28" s="286"/>
      <c r="EE28" s="286"/>
      <c r="EF28" s="286"/>
      <c r="EG28" s="286"/>
      <c r="EH28" s="286"/>
      <c r="EI28" s="286"/>
      <c r="EJ28" s="286"/>
      <c r="EK28" s="286"/>
      <c r="EL28" s="286"/>
      <c r="EM28" s="286"/>
      <c r="EN28" s="286"/>
      <c r="EO28" s="286"/>
      <c r="EP28" s="286"/>
      <c r="EQ28" s="286"/>
      <c r="ER28" s="286"/>
      <c r="ES28" s="286"/>
      <c r="ET28" s="286"/>
      <c r="EU28" s="286"/>
      <c r="EV28" s="286"/>
      <c r="EW28" s="286"/>
      <c r="EX28" s="286"/>
      <c r="EY28" s="286"/>
      <c r="EZ28" s="286"/>
      <c r="FA28" s="286"/>
      <c r="FB28" s="286"/>
      <c r="FC28" s="286"/>
      <c r="FD28" s="286"/>
      <c r="FE28" s="286"/>
      <c r="FF28" s="286"/>
      <c r="FG28" s="286"/>
      <c r="FH28" s="286"/>
      <c r="FI28" s="286"/>
      <c r="FJ28" s="286"/>
      <c r="FK28" s="286"/>
      <c r="FL28" s="286"/>
      <c r="FM28" s="286"/>
      <c r="FN28" s="286"/>
      <c r="FO28" s="286"/>
      <c r="FP28" s="286"/>
      <c r="FQ28" s="286"/>
      <c r="FR28" s="286"/>
      <c r="FS28" s="286"/>
      <c r="FT28" s="286"/>
      <c r="FU28" s="286"/>
      <c r="FV28" s="286"/>
      <c r="FW28" s="286"/>
      <c r="FX28" s="286"/>
      <c r="FY28" s="286"/>
      <c r="FZ28" s="286"/>
      <c r="GA28" s="286"/>
      <c r="GB28" s="286"/>
      <c r="GC28" s="286"/>
      <c r="GD28" s="286"/>
      <c r="GE28" s="286"/>
      <c r="GF28" s="286"/>
      <c r="GG28" s="286"/>
      <c r="GH28" s="286"/>
      <c r="GI28" s="286"/>
      <c r="GJ28" s="286"/>
      <c r="GK28" s="286"/>
      <c r="GL28" s="286"/>
      <c r="GM28" s="286"/>
      <c r="GN28" s="286"/>
      <c r="GO28" s="286"/>
      <c r="GP28" s="286"/>
      <c r="GQ28" s="286"/>
      <c r="GR28" s="286"/>
      <c r="GS28" s="286"/>
      <c r="GT28" s="286"/>
      <c r="GU28" s="286"/>
      <c r="GV28" s="286"/>
      <c r="GW28" s="286"/>
      <c r="GX28" s="286"/>
      <c r="GY28" s="286"/>
      <c r="GZ28" s="286"/>
      <c r="HA28" s="286"/>
      <c r="HB28" s="286"/>
      <c r="HC28" s="286"/>
      <c r="HD28" s="286"/>
      <c r="HE28" s="286"/>
      <c r="HF28" s="286"/>
      <c r="HG28" s="286"/>
      <c r="HH28" s="286"/>
      <c r="HI28" s="286"/>
      <c r="HJ28" s="286"/>
      <c r="HK28" s="286"/>
      <c r="HL28" s="286"/>
      <c r="HM28" s="286"/>
      <c r="HN28" s="286"/>
      <c r="HO28" s="286"/>
      <c r="HP28" s="286"/>
      <c r="HQ28" s="286"/>
      <c r="HR28" s="286"/>
      <c r="HS28" s="286"/>
      <c r="HT28" s="286"/>
      <c r="HU28" s="286"/>
      <c r="HV28" s="286"/>
      <c r="HW28" s="286"/>
      <c r="HX28" s="286"/>
      <c r="HY28" s="286"/>
      <c r="HZ28" s="286"/>
      <c r="IA28" s="286"/>
      <c r="IB28" s="286"/>
      <c r="IC28" s="286"/>
      <c r="ID28" s="286"/>
      <c r="IE28" s="286"/>
      <c r="IF28" s="286"/>
      <c r="IG28" s="286"/>
      <c r="IH28" s="286"/>
      <c r="II28" s="286"/>
      <c r="IJ28" s="286"/>
      <c r="IK28" s="286"/>
      <c r="IL28" s="286"/>
      <c r="IM28" s="286"/>
      <c r="IN28" s="286"/>
      <c r="IO28" s="286"/>
      <c r="IP28" s="286"/>
      <c r="IQ28" s="286"/>
      <c r="IR28" s="286"/>
      <c r="IS28" s="286"/>
      <c r="IT28" s="286"/>
      <c r="IU28" s="286"/>
      <c r="IV28" s="286"/>
    </row>
    <row r="29" spans="1:256">
      <c r="A29" s="371"/>
      <c r="B29" s="372" t="s">
        <v>463</v>
      </c>
      <c r="C29" s="492"/>
      <c r="D29" s="374">
        <f ca="1">-equalizationreserve(D26,D$5,Inputs!C$57,Partner_Deffered_VC_Rate)</f>
        <v>0</v>
      </c>
      <c r="E29" s="374">
        <f ca="1">-equalizationreserve(E26,E$5,Inputs!D$57,Partner_Deffered_VC_Rate)</f>
        <v>0</v>
      </c>
      <c r="F29" s="374">
        <f ca="1">-equalizationreserve(F26,F$5,Inputs!E$57,Partner_Deffered_VC_Rate)</f>
        <v>0</v>
      </c>
      <c r="G29" s="374">
        <f ca="1">-equalizationreserve(G26,G$5,Inputs!F$57,Partner_Deffered_VC_Rate)</f>
        <v>0</v>
      </c>
      <c r="H29" s="374">
        <f ca="1">-equalizationreserve(H26,H$5,Inputs!G$57,Partner_Deffered_VC_Rate)</f>
        <v>0</v>
      </c>
      <c r="I29" s="374">
        <f ca="1">-equalizationreserve(I26,I$5,Inputs!H$57,Partner_Deffered_VC_Rate)</f>
        <v>0</v>
      </c>
      <c r="J29" s="374">
        <f ca="1">-equalizationreserve(J26,J$5,Inputs!I$57,Partner_Deffered_VC_Rate)</f>
        <v>0</v>
      </c>
      <c r="K29" s="374">
        <f ca="1">-equalizationreserve(K26,K$5,Inputs!J$57,Partner_Deffered_VC_Rate)</f>
        <v>0</v>
      </c>
      <c r="L29" s="374">
        <f ca="1">-equalizationreserve(L26,L$5,Inputs!K$57,Partner_Deffered_VC_Rate)</f>
        <v>0</v>
      </c>
      <c r="M29" s="374">
        <f ca="1">-equalizationreserve(M26,M$5,Inputs!L$57,Partner_Deffered_VC_Rate)</f>
        <v>0</v>
      </c>
      <c r="N29" s="374">
        <f ca="1">-equalizationreserve(N26,N$5,Inputs!M$57,Partner_Deffered_VC_Rate)</f>
        <v>0</v>
      </c>
      <c r="O29" s="374">
        <f ca="1">-equalizationreserve(O26,O$5,Inputs!N$57,Partner_Deffered_VC_Rate)</f>
        <v>0</v>
      </c>
      <c r="P29" s="374">
        <f ca="1">-equalizationreserve(P26,P$5,Inputs!O$57,Partner_Deffered_VC_Rate)</f>
        <v>0</v>
      </c>
      <c r="Q29" s="374">
        <f ca="1">-equalizationreserve(Q26,Q$5,Inputs!P$57,Partner_Deffered_VC_Rate)</f>
        <v>0</v>
      </c>
      <c r="R29" s="374">
        <f ca="1">-equalizationreserve(R26,R$5,Inputs!Q$57,Partner_Deffered_VC_Rate)</f>
        <v>0</v>
      </c>
      <c r="S29" s="374">
        <f ca="1">-equalizationreserve(S26,S$5,Inputs!R$57,Partner_Deffered_VC_Rate)</f>
        <v>0</v>
      </c>
      <c r="T29" s="374">
        <f ca="1">-equalizationreserve(T26,T$5,Inputs!S$57,Partner_Deffered_VC_Rate)</f>
        <v>0</v>
      </c>
      <c r="U29" s="374">
        <f ca="1">-equalizationreserve(U26,U$5,Inputs!T$57,Partner_Deffered_VC_Rate)</f>
        <v>0</v>
      </c>
      <c r="V29" s="374">
        <f ca="1">-equalizationreserve(V26,V$5,Inputs!U$57,Partner_Deffered_VC_Rate)</f>
        <v>0</v>
      </c>
      <c r="W29" s="374">
        <f ca="1">-equalizationreserve(W26,W$5,Inputs!V$57,Partner_Deffered_VC_Rate)</f>
        <v>0</v>
      </c>
      <c r="X29" s="374">
        <f ca="1">-equalizationreserve(X26,X$5,Inputs!W$57,Partner_Deffered_VC_Rate)</f>
        <v>0</v>
      </c>
      <c r="Y29" s="374">
        <f ca="1">-equalizationreserve(Y26,Y$5,Inputs!X$57,Partner_Deffered_VC_Rate)</f>
        <v>0</v>
      </c>
      <c r="Z29" s="374">
        <f ca="1">-equalizationreserve(Z26,Z$5,Inputs!Y$57,Partner_Deffered_VC_Rate)</f>
        <v>0</v>
      </c>
      <c r="AA29" s="374">
        <f ca="1">-equalizationreserve(AA26,AA$5,Inputs!Z$57,Partner_Deffered_VC_Rate)</f>
        <v>0</v>
      </c>
      <c r="AB29" s="374">
        <f ca="1">-equalizationreserve(AB26,AB$5,Inputs!AA$57,Partner_Deffered_VC_Rate)</f>
        <v>0</v>
      </c>
      <c r="AC29" s="374">
        <f ca="1">-equalizationreserve(AC26,AC$5,Inputs!AB$57,Partner_Deffered_VC_Rate)</f>
        <v>0</v>
      </c>
      <c r="AD29" s="374">
        <f ca="1">-equalizationreserve(AD26,AD$5,Inputs!AC$57,Partner_Deffered_VC_Rate)</f>
        <v>0</v>
      </c>
      <c r="AE29" s="374">
        <f ca="1">-equalizationreserve(AE26,AE$5,Inputs!AD$57,Partner_Deffered_VC_Rate)</f>
        <v>0</v>
      </c>
      <c r="AF29" s="374">
        <f ca="1">-equalizationreserve(AF26,AF$5,Inputs!AE$57,Partner_Deffered_VC_Rate)</f>
        <v>0</v>
      </c>
      <c r="AG29" s="374">
        <f ca="1">-equalizationreserve(AG26,AG$5,Inputs!AF$57,Partner_Deffered_VC_Rate)</f>
        <v>0</v>
      </c>
      <c r="AH29" s="374">
        <f ca="1">-equalizationreserve(AH26,AH$5,Inputs!AG$57,Partner_Deffered_VC_Rate)</f>
        <v>0</v>
      </c>
      <c r="AI29" s="374">
        <f ca="1">-equalizationreserve(AI26,AI$5,Inputs!AH$57,Partner_Deffered_VC_Rate)</f>
        <v>0</v>
      </c>
      <c r="AJ29" s="374">
        <f ca="1">-equalizationreserve(AJ26,AJ$5,Inputs!AI$57,Partner_Deffered_VC_Rate)</f>
        <v>0</v>
      </c>
      <c r="AK29" s="374">
        <f ca="1">-equalizationreserve(AK26,AK$5,Inputs!AJ$57,Partner_Deffered_VC_Rate)</f>
        <v>0</v>
      </c>
      <c r="AL29" s="374">
        <f ca="1">-equalizationreserve(AL26,AL$5,Inputs!AK$57,Partner_Deffered_VC_Rate)</f>
        <v>0</v>
      </c>
      <c r="AM29" s="374">
        <f ca="1">-equalizationreserve(AM26,AM$5,Inputs!AL$57,Partner_Deffered_VC_Rate)</f>
        <v>0</v>
      </c>
      <c r="AN29" s="374">
        <f ca="1">-equalizationreserve(AN26,AN$5,Inputs!AM$57,Partner_Deffered_VC_Rate)</f>
        <v>0</v>
      </c>
      <c r="AO29" s="374">
        <f ca="1">-equalizationreserve(AO26,AO$5,Inputs!AN$57,Partner_Deffered_VC_Rate)</f>
        <v>0</v>
      </c>
      <c r="AP29" s="374">
        <f ca="1">-equalizationreserve(AP26,AP$5,Inputs!AO$57,Partner_Deffered_VC_Rate)</f>
        <v>0</v>
      </c>
      <c r="AQ29" s="374">
        <f ca="1">-equalizationreserve(AQ26,AQ$5,Inputs!AP$57,Partner_Deffered_VC_Rate)</f>
        <v>0</v>
      </c>
      <c r="AR29" s="374">
        <f ca="1">-equalizationreserve(AR26,AR$5,Inputs!AQ$57,Partner_Deffered_VC_Rate)</f>
        <v>0</v>
      </c>
      <c r="AS29" s="374">
        <f ca="1">-equalizationreserve(AS26,AS$5,Inputs!AR$57,Partner_Deffered_VC_Rate)</f>
        <v>0</v>
      </c>
      <c r="AT29" s="374">
        <f ca="1">-equalizationreserve(AT26,AT$5,Inputs!AS$57,Partner_Deffered_VC_Rate)</f>
        <v>0</v>
      </c>
      <c r="AU29" s="374">
        <f ca="1">-equalizationreserve(AU26,AU$5,Inputs!AT$57,Partner_Deffered_VC_Rate)</f>
        <v>0</v>
      </c>
      <c r="AV29" s="374">
        <f ca="1">-equalizationreserve(AV26,AV$5,Inputs!AU$57,Partner_Deffered_VC_Rate)</f>
        <v>0</v>
      </c>
      <c r="AW29" s="374">
        <f ca="1">-equalizationreserve(AW26,AW$5,Inputs!AV$57,Partner_Deffered_VC_Rate)</f>
        <v>0</v>
      </c>
      <c r="AX29" s="374">
        <f ca="1">-equalizationreserve(AX26,AX$5,Inputs!AW$57,Partner_Deffered_VC_Rate)</f>
        <v>0</v>
      </c>
      <c r="AY29" s="374">
        <f ca="1">-equalizationreserve(AY26,AY$5,Inputs!AX$57,Partner_Deffered_VC_Rate)</f>
        <v>0</v>
      </c>
      <c r="AZ29" s="374">
        <f ca="1">-equalizationreserve(AZ26,AZ$5,Inputs!AY$57,Partner_Deffered_VC_Rate)</f>
        <v>0</v>
      </c>
      <c r="BA29" s="374">
        <f ca="1">-equalizationreserve(BA26,BA$5,Inputs!AZ$57,Partner_Deffered_VC_Rate)</f>
        <v>0</v>
      </c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6"/>
      <c r="CB29" s="286"/>
      <c r="CC29" s="286"/>
      <c r="CD29" s="286"/>
      <c r="CE29" s="286"/>
      <c r="CF29" s="286"/>
      <c r="CG29" s="286"/>
      <c r="CH29" s="286"/>
      <c r="CI29" s="286"/>
      <c r="CJ29" s="286"/>
      <c r="CK29" s="286"/>
      <c r="CL29" s="286"/>
      <c r="CM29" s="286"/>
      <c r="CN29" s="286"/>
      <c r="CO29" s="286"/>
      <c r="CP29" s="286"/>
      <c r="CQ29" s="286"/>
      <c r="CR29" s="286"/>
      <c r="CS29" s="286"/>
      <c r="CT29" s="286"/>
      <c r="CU29" s="286"/>
      <c r="CV29" s="286"/>
      <c r="CW29" s="286"/>
      <c r="CX29" s="286"/>
      <c r="CY29" s="286"/>
      <c r="CZ29" s="286"/>
      <c r="DA29" s="286"/>
      <c r="DB29" s="286"/>
      <c r="DC29" s="286"/>
      <c r="DD29" s="286"/>
      <c r="DE29" s="286"/>
      <c r="DF29" s="286"/>
      <c r="DG29" s="286"/>
      <c r="DH29" s="286"/>
      <c r="DI29" s="286"/>
      <c r="DJ29" s="286"/>
      <c r="DK29" s="286"/>
      <c r="DL29" s="286"/>
      <c r="DM29" s="286"/>
      <c r="DN29" s="286"/>
      <c r="DO29" s="286"/>
      <c r="DP29" s="286"/>
      <c r="DQ29" s="286"/>
      <c r="DR29" s="286"/>
      <c r="DS29" s="286"/>
      <c r="DT29" s="286"/>
      <c r="DU29" s="286"/>
      <c r="DV29" s="286"/>
      <c r="DW29" s="286"/>
      <c r="DX29" s="286"/>
      <c r="DY29" s="286"/>
      <c r="DZ29" s="286"/>
      <c r="EA29" s="286"/>
      <c r="EB29" s="286"/>
      <c r="EC29" s="286"/>
      <c r="ED29" s="286"/>
      <c r="EE29" s="286"/>
      <c r="EF29" s="286"/>
      <c r="EG29" s="286"/>
      <c r="EH29" s="286"/>
      <c r="EI29" s="286"/>
      <c r="EJ29" s="286"/>
      <c r="EK29" s="286"/>
      <c r="EL29" s="286"/>
      <c r="EM29" s="286"/>
      <c r="EN29" s="286"/>
      <c r="EO29" s="286"/>
      <c r="EP29" s="286"/>
      <c r="EQ29" s="286"/>
      <c r="ER29" s="286"/>
      <c r="ES29" s="286"/>
      <c r="ET29" s="286"/>
      <c r="EU29" s="286"/>
      <c r="EV29" s="286"/>
      <c r="EW29" s="286"/>
      <c r="EX29" s="286"/>
      <c r="EY29" s="286"/>
      <c r="EZ29" s="286"/>
      <c r="FA29" s="286"/>
      <c r="FB29" s="286"/>
      <c r="FC29" s="286"/>
      <c r="FD29" s="286"/>
      <c r="FE29" s="286"/>
      <c r="FF29" s="286"/>
      <c r="FG29" s="286"/>
      <c r="FH29" s="286"/>
      <c r="FI29" s="286"/>
      <c r="FJ29" s="286"/>
      <c r="FK29" s="286"/>
      <c r="FL29" s="286"/>
      <c r="FM29" s="286"/>
      <c r="FN29" s="286"/>
      <c r="FO29" s="286"/>
      <c r="FP29" s="286"/>
      <c r="FQ29" s="286"/>
      <c r="FR29" s="286"/>
      <c r="FS29" s="286"/>
      <c r="FT29" s="286"/>
      <c r="FU29" s="286"/>
      <c r="FV29" s="286"/>
      <c r="FW29" s="286"/>
      <c r="FX29" s="286"/>
      <c r="FY29" s="286"/>
      <c r="FZ29" s="286"/>
      <c r="GA29" s="286"/>
      <c r="GB29" s="286"/>
      <c r="GC29" s="286"/>
      <c r="GD29" s="286"/>
      <c r="GE29" s="286"/>
      <c r="GF29" s="286"/>
      <c r="GG29" s="286"/>
      <c r="GH29" s="286"/>
      <c r="GI29" s="286"/>
      <c r="GJ29" s="286"/>
      <c r="GK29" s="286"/>
      <c r="GL29" s="286"/>
      <c r="GM29" s="286"/>
      <c r="GN29" s="286"/>
      <c r="GO29" s="286"/>
      <c r="GP29" s="286"/>
      <c r="GQ29" s="286"/>
      <c r="GR29" s="286"/>
      <c r="GS29" s="286"/>
      <c r="GT29" s="286"/>
      <c r="GU29" s="286"/>
      <c r="GV29" s="286"/>
      <c r="GW29" s="286"/>
      <c r="GX29" s="286"/>
      <c r="GY29" s="286"/>
      <c r="GZ29" s="286"/>
      <c r="HA29" s="286"/>
      <c r="HB29" s="286"/>
      <c r="HC29" s="286"/>
      <c r="HD29" s="286"/>
      <c r="HE29" s="286"/>
      <c r="HF29" s="286"/>
      <c r="HG29" s="286"/>
      <c r="HH29" s="286"/>
      <c r="HI29" s="286"/>
      <c r="HJ29" s="286"/>
      <c r="HK29" s="286"/>
      <c r="HL29" s="286"/>
      <c r="HM29" s="286"/>
      <c r="HN29" s="286"/>
      <c r="HO29" s="286"/>
      <c r="HP29" s="286"/>
      <c r="HQ29" s="286"/>
      <c r="HR29" s="286"/>
      <c r="HS29" s="286"/>
      <c r="HT29" s="286"/>
      <c r="HU29" s="286"/>
      <c r="HV29" s="286"/>
      <c r="HW29" s="286"/>
      <c r="HX29" s="286"/>
      <c r="HY29" s="286"/>
      <c r="HZ29" s="286"/>
      <c r="IA29" s="286"/>
      <c r="IB29" s="286"/>
      <c r="IC29" s="286"/>
      <c r="ID29" s="286"/>
      <c r="IE29" s="286"/>
      <c r="IF29" s="286"/>
      <c r="IG29" s="286"/>
      <c r="IH29" s="286"/>
      <c r="II29" s="286"/>
      <c r="IJ29" s="286"/>
      <c r="IK29" s="286"/>
      <c r="IL29" s="286"/>
      <c r="IM29" s="286"/>
      <c r="IN29" s="286"/>
      <c r="IO29" s="286"/>
      <c r="IP29" s="286"/>
      <c r="IQ29" s="286"/>
      <c r="IR29" s="286"/>
      <c r="IS29" s="286"/>
      <c r="IT29" s="286"/>
      <c r="IU29" s="286"/>
      <c r="IV29" s="286"/>
    </row>
    <row r="30" spans="1:256">
      <c r="A30" s="371"/>
      <c r="B30" s="372" t="s">
        <v>471</v>
      </c>
      <c r="C30" s="493"/>
      <c r="D30" s="386">
        <f ca="1">-LCF(D26,D$5,Inputs!C$57,Partner_Deffered_VC_Rate,IF(Loss_Carry_Forward="Yes",1,0))</f>
        <v>0</v>
      </c>
      <c r="E30" s="386">
        <f ca="1">-LCF(E26,E$5,Inputs!D$57,Partner_Deffered_VC_Rate,IF(Loss_Carry_Forward="Yes",1,0))</f>
        <v>0</v>
      </c>
      <c r="F30" s="386">
        <f ca="1">-LCF(F26,F$5,Inputs!E$57,Partner_Deffered_VC_Rate,IF(Loss_Carry_Forward="Yes",1,0))</f>
        <v>0</v>
      </c>
      <c r="G30" s="386">
        <f ca="1">-LCF(G26,G$5,Inputs!F$57,Partner_Deffered_VC_Rate,IF(Loss_Carry_Forward="Yes",1,0))</f>
        <v>0</v>
      </c>
      <c r="H30" s="386">
        <f ca="1">-LCF(H26,H$5,Inputs!G$57,Partner_Deffered_VC_Rate,IF(Loss_Carry_Forward="Yes",1,0))</f>
        <v>0</v>
      </c>
      <c r="I30" s="386">
        <f ca="1">-LCF(I26,I$5,Inputs!H$57,Partner_Deffered_VC_Rate,IF(Loss_Carry_Forward="Yes",1,0))</f>
        <v>0</v>
      </c>
      <c r="J30" s="386">
        <f ca="1">-LCF(J26,J$5,Inputs!I$57,Partner_Deffered_VC_Rate,IF(Loss_Carry_Forward="Yes",1,0))</f>
        <v>0</v>
      </c>
      <c r="K30" s="386">
        <f ca="1">-LCF(K26,K$5,Inputs!J$57,Partner_Deffered_VC_Rate,IF(Loss_Carry_Forward="Yes",1,0))</f>
        <v>0</v>
      </c>
      <c r="L30" s="386">
        <f ca="1">-LCF(L26,L$5,Inputs!K$57,Partner_Deffered_VC_Rate,IF(Loss_Carry_Forward="Yes",1,0))</f>
        <v>0</v>
      </c>
      <c r="M30" s="386">
        <f ca="1">-LCF(M26,M$5,Inputs!L$57,Partner_Deffered_VC_Rate,IF(Loss_Carry_Forward="Yes",1,0))</f>
        <v>0</v>
      </c>
      <c r="N30" s="386">
        <f ca="1">-LCF(N26,N$5,Inputs!M$57,Partner_Deffered_VC_Rate,IF(Loss_Carry_Forward="Yes",1,0))</f>
        <v>0</v>
      </c>
      <c r="O30" s="386">
        <f ca="1">-LCF(O26,O$5,Inputs!N$57,Partner_Deffered_VC_Rate,IF(Loss_Carry_Forward="Yes",1,0))</f>
        <v>0</v>
      </c>
      <c r="P30" s="386">
        <f ca="1">-LCF(P26,P$5,Inputs!O$57,Partner_Deffered_VC_Rate,IF(Loss_Carry_Forward="Yes",1,0))</f>
        <v>0</v>
      </c>
      <c r="Q30" s="386">
        <f ca="1">-LCF(Q26,Q$5,Inputs!P$57,Partner_Deffered_VC_Rate,IF(Loss_Carry_Forward="Yes",1,0))</f>
        <v>0</v>
      </c>
      <c r="R30" s="386">
        <f ca="1">-LCF(R26,R$5,Inputs!Q$57,Partner_Deffered_VC_Rate,IF(Loss_Carry_Forward="Yes",1,0))</f>
        <v>0</v>
      </c>
      <c r="S30" s="386">
        <f ca="1">-LCF(S26,S$5,Inputs!R$57,Partner_Deffered_VC_Rate,IF(Loss_Carry_Forward="Yes",1,0))</f>
        <v>0</v>
      </c>
      <c r="T30" s="386">
        <f ca="1">-LCF(T26,T$5,Inputs!S$57,Partner_Deffered_VC_Rate,IF(Loss_Carry_Forward="Yes",1,0))</f>
        <v>0</v>
      </c>
      <c r="U30" s="386">
        <f ca="1">-LCF(U26,U$5,Inputs!T$57,Partner_Deffered_VC_Rate,IF(Loss_Carry_Forward="Yes",1,0))</f>
        <v>0</v>
      </c>
      <c r="V30" s="386">
        <f ca="1">-LCF(V26,V$5,Inputs!U$57,Partner_Deffered_VC_Rate,IF(Loss_Carry_Forward="Yes",1,0))</f>
        <v>0</v>
      </c>
      <c r="W30" s="386">
        <f ca="1">-LCF(W26,W$5,Inputs!V$57,Partner_Deffered_VC_Rate,IF(Loss_Carry_Forward="Yes",1,0))</f>
        <v>0</v>
      </c>
      <c r="X30" s="386">
        <f ca="1">-LCF(X26,X$5,Inputs!W$57,Partner_Deffered_VC_Rate,IF(Loss_Carry_Forward="Yes",1,0))</f>
        <v>0</v>
      </c>
      <c r="Y30" s="386">
        <f ca="1">-LCF(Y26,Y$5,Inputs!X$57,Partner_Deffered_VC_Rate,IF(Loss_Carry_Forward="Yes",1,0))</f>
        <v>0</v>
      </c>
      <c r="Z30" s="386">
        <f ca="1">-LCF(Z26,Z$5,Inputs!Y$57,Partner_Deffered_VC_Rate,IF(Loss_Carry_Forward="Yes",1,0))</f>
        <v>0</v>
      </c>
      <c r="AA30" s="386">
        <f ca="1">-LCF(AA26,AA$5,Inputs!Z$57,Partner_Deffered_VC_Rate,IF(Loss_Carry_Forward="Yes",1,0))</f>
        <v>0</v>
      </c>
      <c r="AB30" s="386">
        <f ca="1">-LCF(AB26,AB$5,Inputs!AA$57,Partner_Deffered_VC_Rate,IF(Loss_Carry_Forward="Yes",1,0))</f>
        <v>0</v>
      </c>
      <c r="AC30" s="386">
        <f ca="1">-LCF(AC26,AC$5,Inputs!AB$57,Partner_Deffered_VC_Rate,IF(Loss_Carry_Forward="Yes",1,0))</f>
        <v>0</v>
      </c>
      <c r="AD30" s="386">
        <f ca="1">-LCF(AD26,AD$5,Inputs!AC$57,Partner_Deffered_VC_Rate,IF(Loss_Carry_Forward="Yes",1,0))</f>
        <v>0</v>
      </c>
      <c r="AE30" s="386">
        <f ca="1">-LCF(AE26,AE$5,Inputs!AD$57,Partner_Deffered_VC_Rate,IF(Loss_Carry_Forward="Yes",1,0))</f>
        <v>0</v>
      </c>
      <c r="AF30" s="386">
        <f ca="1">-LCF(AF26,AF$5,Inputs!AE$57,Partner_Deffered_VC_Rate,IF(Loss_Carry_Forward="Yes",1,0))</f>
        <v>0</v>
      </c>
      <c r="AG30" s="386">
        <f ca="1">-LCF(AG26,AG$5,Inputs!AF$57,Partner_Deffered_VC_Rate,IF(Loss_Carry_Forward="Yes",1,0))</f>
        <v>0</v>
      </c>
      <c r="AH30" s="386">
        <f ca="1">-LCF(AH26,AH$5,Inputs!AG$57,Partner_Deffered_VC_Rate,IF(Loss_Carry_Forward="Yes",1,0))</f>
        <v>0</v>
      </c>
      <c r="AI30" s="386">
        <f ca="1">-LCF(AI26,AI$5,Inputs!AH$57,Partner_Deffered_VC_Rate,IF(Loss_Carry_Forward="Yes",1,0))</f>
        <v>0</v>
      </c>
      <c r="AJ30" s="386">
        <f ca="1">-LCF(AJ26,AJ$5,Inputs!AI$57,Partner_Deffered_VC_Rate,IF(Loss_Carry_Forward="Yes",1,0))</f>
        <v>0</v>
      </c>
      <c r="AK30" s="386">
        <f ca="1">-LCF(AK26,AK$5,Inputs!AJ$57,Partner_Deffered_VC_Rate,IF(Loss_Carry_Forward="Yes",1,0))</f>
        <v>0</v>
      </c>
      <c r="AL30" s="386">
        <f ca="1">-LCF(AL26,AL$5,Inputs!AK$57,Partner_Deffered_VC_Rate,IF(Loss_Carry_Forward="Yes",1,0))</f>
        <v>0</v>
      </c>
      <c r="AM30" s="386">
        <f ca="1">-LCF(AM26,AM$5,Inputs!AL$57,Partner_Deffered_VC_Rate,IF(Loss_Carry_Forward="Yes",1,0))</f>
        <v>0</v>
      </c>
      <c r="AN30" s="386">
        <f ca="1">-LCF(AN26,AN$5,Inputs!AM$57,Partner_Deffered_VC_Rate,IF(Loss_Carry_Forward="Yes",1,0))</f>
        <v>0</v>
      </c>
      <c r="AO30" s="386">
        <f ca="1">-LCF(AO26,AO$5,Inputs!AN$57,Partner_Deffered_VC_Rate,IF(Loss_Carry_Forward="Yes",1,0))</f>
        <v>0</v>
      </c>
      <c r="AP30" s="386">
        <f ca="1">-LCF(AP26,AP$5,Inputs!AO$57,Partner_Deffered_VC_Rate,IF(Loss_Carry_Forward="Yes",1,0))</f>
        <v>0</v>
      </c>
      <c r="AQ30" s="386">
        <f ca="1">-LCF(AQ26,AQ$5,Inputs!AP$57,Partner_Deffered_VC_Rate,IF(Loss_Carry_Forward="Yes",1,0))</f>
        <v>0</v>
      </c>
      <c r="AR30" s="386">
        <f ca="1">-LCF(AR26,AR$5,Inputs!AQ$57,Partner_Deffered_VC_Rate,IF(Loss_Carry_Forward="Yes",1,0))</f>
        <v>0</v>
      </c>
      <c r="AS30" s="386">
        <f ca="1">-LCF(AS26,AS$5,Inputs!AR$57,Partner_Deffered_VC_Rate,IF(Loss_Carry_Forward="Yes",1,0))</f>
        <v>0</v>
      </c>
      <c r="AT30" s="386">
        <f ca="1">-LCF(AT26,AT$5,Inputs!AS$57,Partner_Deffered_VC_Rate,IF(Loss_Carry_Forward="Yes",1,0))</f>
        <v>0</v>
      </c>
      <c r="AU30" s="386">
        <f ca="1">-LCF(AU26,AU$5,Inputs!AT$57,Partner_Deffered_VC_Rate,IF(Loss_Carry_Forward="Yes",1,0))</f>
        <v>0</v>
      </c>
      <c r="AV30" s="386">
        <f ca="1">-LCF(AV26,AV$5,Inputs!AU$57,Partner_Deffered_VC_Rate,IF(Loss_Carry_Forward="Yes",1,0))</f>
        <v>0</v>
      </c>
      <c r="AW30" s="386">
        <f ca="1">-LCF(AW26,AW$5,Inputs!AV$57,Partner_Deffered_VC_Rate,IF(Loss_Carry_Forward="Yes",1,0))</f>
        <v>0</v>
      </c>
      <c r="AX30" s="386">
        <f ca="1">-LCF(AX26,AX$5,Inputs!AW$57,Partner_Deffered_VC_Rate,IF(Loss_Carry_Forward="Yes",1,0))</f>
        <v>0</v>
      </c>
      <c r="AY30" s="386">
        <f ca="1">-LCF(AY26,AY$5,Inputs!AX$57,Partner_Deffered_VC_Rate,IF(Loss_Carry_Forward="Yes",1,0))</f>
        <v>0</v>
      </c>
      <c r="AZ30" s="386">
        <f ca="1">-LCF(AZ26,AZ$5,Inputs!AY$57,Partner_Deffered_VC_Rate,IF(Loss_Carry_Forward="Yes",1,0))</f>
        <v>0</v>
      </c>
      <c r="BA30" s="386">
        <f ca="1">-LCF(BA26,BA$5,Inputs!AZ$57,Partner_Deffered_VC_Rate,IF(Loss_Carry_Forward="Yes",1,0))</f>
        <v>0</v>
      </c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6"/>
      <c r="CB30" s="286"/>
      <c r="CC30" s="286"/>
      <c r="CD30" s="286"/>
      <c r="CE30" s="286"/>
      <c r="CF30" s="286"/>
      <c r="CG30" s="286"/>
      <c r="CH30" s="286"/>
      <c r="CI30" s="286"/>
      <c r="CJ30" s="286"/>
      <c r="CK30" s="286"/>
      <c r="CL30" s="286"/>
      <c r="CM30" s="286"/>
      <c r="CN30" s="286"/>
      <c r="CO30" s="286"/>
      <c r="CP30" s="286"/>
      <c r="CQ30" s="286"/>
      <c r="CR30" s="286"/>
      <c r="CS30" s="286"/>
      <c r="CT30" s="286"/>
      <c r="CU30" s="286"/>
      <c r="CV30" s="286"/>
      <c r="CW30" s="286"/>
      <c r="CX30" s="286"/>
      <c r="CY30" s="286"/>
      <c r="CZ30" s="286"/>
      <c r="DA30" s="286"/>
      <c r="DB30" s="286"/>
      <c r="DC30" s="286"/>
      <c r="DD30" s="286"/>
      <c r="DE30" s="286"/>
      <c r="DF30" s="286"/>
      <c r="DG30" s="286"/>
      <c r="DH30" s="286"/>
      <c r="DI30" s="286"/>
      <c r="DJ30" s="286"/>
      <c r="DK30" s="286"/>
      <c r="DL30" s="286"/>
      <c r="DM30" s="286"/>
      <c r="DN30" s="286"/>
      <c r="DO30" s="286"/>
      <c r="DP30" s="286"/>
      <c r="DQ30" s="286"/>
      <c r="DR30" s="286"/>
      <c r="DS30" s="286"/>
      <c r="DT30" s="286"/>
      <c r="DU30" s="286"/>
      <c r="DV30" s="286"/>
      <c r="DW30" s="286"/>
      <c r="DX30" s="286"/>
      <c r="DY30" s="286"/>
      <c r="DZ30" s="286"/>
      <c r="EA30" s="286"/>
      <c r="EB30" s="286"/>
      <c r="EC30" s="286"/>
      <c r="ED30" s="286"/>
      <c r="EE30" s="286"/>
      <c r="EF30" s="286"/>
      <c r="EG30" s="286"/>
      <c r="EH30" s="286"/>
      <c r="EI30" s="286"/>
      <c r="EJ30" s="286"/>
      <c r="EK30" s="286"/>
      <c r="EL30" s="286"/>
      <c r="EM30" s="286"/>
      <c r="EN30" s="286"/>
      <c r="EO30" s="286"/>
      <c r="EP30" s="286"/>
      <c r="EQ30" s="286"/>
      <c r="ER30" s="286"/>
      <c r="ES30" s="286"/>
      <c r="ET30" s="286"/>
      <c r="EU30" s="286"/>
      <c r="EV30" s="286"/>
      <c r="EW30" s="286"/>
      <c r="EX30" s="286"/>
      <c r="EY30" s="286"/>
      <c r="EZ30" s="286"/>
      <c r="FA30" s="286"/>
      <c r="FB30" s="286"/>
      <c r="FC30" s="286"/>
      <c r="FD30" s="286"/>
      <c r="FE30" s="286"/>
      <c r="FF30" s="286"/>
      <c r="FG30" s="286"/>
      <c r="FH30" s="286"/>
      <c r="FI30" s="286"/>
      <c r="FJ30" s="286"/>
      <c r="FK30" s="286"/>
      <c r="FL30" s="286"/>
      <c r="FM30" s="286"/>
      <c r="FN30" s="286"/>
      <c r="FO30" s="286"/>
      <c r="FP30" s="286"/>
      <c r="FQ30" s="286"/>
      <c r="FR30" s="286"/>
      <c r="FS30" s="286"/>
      <c r="FT30" s="286"/>
      <c r="FU30" s="286"/>
      <c r="FV30" s="286"/>
      <c r="FW30" s="286"/>
      <c r="FX30" s="286"/>
      <c r="FY30" s="286"/>
      <c r="FZ30" s="286"/>
      <c r="GA30" s="286"/>
      <c r="GB30" s="286"/>
      <c r="GC30" s="286"/>
      <c r="GD30" s="286"/>
      <c r="GE30" s="286"/>
      <c r="GF30" s="286"/>
      <c r="GG30" s="286"/>
      <c r="GH30" s="286"/>
      <c r="GI30" s="286"/>
      <c r="GJ30" s="286"/>
      <c r="GK30" s="286"/>
      <c r="GL30" s="286"/>
      <c r="GM30" s="286"/>
      <c r="GN30" s="286"/>
      <c r="GO30" s="286"/>
      <c r="GP30" s="286"/>
      <c r="GQ30" s="286"/>
      <c r="GR30" s="286"/>
      <c r="GS30" s="286"/>
      <c r="GT30" s="286"/>
      <c r="GU30" s="286"/>
      <c r="GV30" s="286"/>
      <c r="GW30" s="286"/>
      <c r="GX30" s="286"/>
      <c r="GY30" s="286"/>
      <c r="GZ30" s="286"/>
      <c r="HA30" s="286"/>
      <c r="HB30" s="286"/>
      <c r="HC30" s="286"/>
      <c r="HD30" s="286"/>
      <c r="HE30" s="286"/>
      <c r="HF30" s="286"/>
      <c r="HG30" s="286"/>
      <c r="HH30" s="286"/>
      <c r="HI30" s="286"/>
      <c r="HJ30" s="286"/>
      <c r="HK30" s="286"/>
      <c r="HL30" s="286"/>
      <c r="HM30" s="286"/>
      <c r="HN30" s="286"/>
      <c r="HO30" s="286"/>
      <c r="HP30" s="286"/>
      <c r="HQ30" s="286"/>
      <c r="HR30" s="286"/>
      <c r="HS30" s="286"/>
      <c r="HT30" s="286"/>
      <c r="HU30" s="286"/>
      <c r="HV30" s="286"/>
      <c r="HW30" s="286"/>
      <c r="HX30" s="286"/>
      <c r="HY30" s="286"/>
      <c r="HZ30" s="286"/>
      <c r="IA30" s="286"/>
      <c r="IB30" s="286"/>
      <c r="IC30" s="286"/>
      <c r="ID30" s="286"/>
      <c r="IE30" s="286"/>
      <c r="IF30" s="286"/>
      <c r="IG30" s="286"/>
      <c r="IH30" s="286"/>
      <c r="II30" s="286"/>
      <c r="IJ30" s="286"/>
      <c r="IK30" s="286"/>
      <c r="IL30" s="286"/>
      <c r="IM30" s="286"/>
      <c r="IN30" s="286"/>
      <c r="IO30" s="286"/>
      <c r="IP30" s="286"/>
      <c r="IQ30" s="286"/>
      <c r="IR30" s="286"/>
      <c r="IS30" s="286"/>
      <c r="IT30" s="286"/>
      <c r="IU30" s="286"/>
      <c r="IV30" s="286"/>
    </row>
    <row r="31" spans="1:256">
      <c r="A31" s="443" t="s">
        <v>368</v>
      </c>
      <c r="B31" s="454"/>
      <c r="C31" s="494">
        <f>'Shock parameters'!E40</f>
        <v>0.3</v>
      </c>
      <c r="D31" s="465"/>
      <c r="E31" s="465"/>
      <c r="F31" s="465"/>
      <c r="G31" s="465"/>
      <c r="H31" s="465"/>
      <c r="I31" s="465"/>
      <c r="J31" s="465"/>
      <c r="K31" s="465"/>
      <c r="L31" s="465"/>
      <c r="M31" s="465"/>
      <c r="N31" s="465"/>
      <c r="O31" s="465"/>
      <c r="P31" s="465"/>
      <c r="Q31" s="465"/>
      <c r="R31" s="465"/>
      <c r="S31" s="465"/>
      <c r="T31" s="465"/>
      <c r="U31" s="465"/>
      <c r="V31" s="465"/>
      <c r="W31" s="465"/>
      <c r="X31" s="465"/>
      <c r="Y31" s="465"/>
      <c r="Z31" s="465"/>
      <c r="AA31" s="465"/>
      <c r="AB31" s="465"/>
      <c r="AC31" s="465"/>
      <c r="AD31" s="465"/>
      <c r="AE31" s="465"/>
      <c r="AF31" s="465"/>
      <c r="AG31" s="465"/>
      <c r="AH31" s="465"/>
      <c r="AI31" s="465"/>
      <c r="AJ31" s="465"/>
      <c r="AK31" s="465"/>
      <c r="AL31" s="465"/>
      <c r="AM31" s="465"/>
      <c r="AN31" s="465"/>
      <c r="AO31" s="465"/>
      <c r="AP31" s="465"/>
      <c r="AQ31" s="465"/>
      <c r="AR31" s="465"/>
      <c r="AS31" s="465"/>
      <c r="AT31" s="465"/>
      <c r="AU31" s="465"/>
      <c r="AV31" s="465"/>
      <c r="AW31" s="465"/>
      <c r="AX31" s="465"/>
      <c r="AY31" s="465"/>
      <c r="AZ31" s="465"/>
      <c r="BA31" s="465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6"/>
      <c r="CB31" s="286"/>
      <c r="CC31" s="286"/>
      <c r="CD31" s="286"/>
      <c r="CE31" s="286"/>
      <c r="CF31" s="286"/>
      <c r="CG31" s="286"/>
      <c r="CH31" s="286"/>
      <c r="CI31" s="286"/>
      <c r="CJ31" s="286"/>
      <c r="CK31" s="286"/>
      <c r="CL31" s="286"/>
      <c r="CM31" s="286"/>
      <c r="CN31" s="286"/>
      <c r="CO31" s="286"/>
      <c r="CP31" s="286"/>
      <c r="CQ31" s="286"/>
      <c r="CR31" s="286"/>
      <c r="CS31" s="286"/>
      <c r="CT31" s="286"/>
      <c r="CU31" s="286"/>
      <c r="CV31" s="286"/>
      <c r="CW31" s="286"/>
      <c r="CX31" s="286"/>
      <c r="CY31" s="286"/>
      <c r="CZ31" s="286"/>
      <c r="DA31" s="286"/>
      <c r="DB31" s="286"/>
      <c r="DC31" s="286"/>
      <c r="DD31" s="286"/>
      <c r="DE31" s="286"/>
      <c r="DF31" s="286"/>
      <c r="DG31" s="286"/>
      <c r="DH31" s="286"/>
      <c r="DI31" s="286"/>
      <c r="DJ31" s="286"/>
      <c r="DK31" s="286"/>
      <c r="DL31" s="286"/>
      <c r="DM31" s="286"/>
      <c r="DN31" s="286"/>
      <c r="DO31" s="286"/>
      <c r="DP31" s="286"/>
      <c r="DQ31" s="286"/>
      <c r="DR31" s="286"/>
      <c r="DS31" s="286"/>
      <c r="DT31" s="286"/>
      <c r="DU31" s="286"/>
      <c r="DV31" s="286"/>
      <c r="DW31" s="286"/>
      <c r="DX31" s="286"/>
      <c r="DY31" s="286"/>
      <c r="DZ31" s="286"/>
      <c r="EA31" s="286"/>
      <c r="EB31" s="286"/>
      <c r="EC31" s="286"/>
      <c r="ED31" s="286"/>
      <c r="EE31" s="286"/>
      <c r="EF31" s="286"/>
      <c r="EG31" s="286"/>
      <c r="EH31" s="286"/>
      <c r="EI31" s="286"/>
      <c r="EJ31" s="286"/>
      <c r="EK31" s="286"/>
      <c r="EL31" s="286"/>
      <c r="EM31" s="286"/>
      <c r="EN31" s="286"/>
      <c r="EO31" s="286"/>
      <c r="EP31" s="286"/>
      <c r="EQ31" s="286"/>
      <c r="ER31" s="286"/>
      <c r="ES31" s="286"/>
      <c r="ET31" s="286"/>
      <c r="EU31" s="286"/>
      <c r="EV31" s="286"/>
      <c r="EW31" s="286"/>
      <c r="EX31" s="286"/>
      <c r="EY31" s="286"/>
      <c r="EZ31" s="286"/>
      <c r="FA31" s="286"/>
      <c r="FB31" s="286"/>
      <c r="FC31" s="286"/>
      <c r="FD31" s="286"/>
      <c r="FE31" s="286"/>
      <c r="FF31" s="286"/>
      <c r="FG31" s="286"/>
      <c r="FH31" s="286"/>
      <c r="FI31" s="286"/>
      <c r="FJ31" s="286"/>
      <c r="FK31" s="286"/>
      <c r="FL31" s="286"/>
      <c r="FM31" s="286"/>
      <c r="FN31" s="286"/>
      <c r="FO31" s="286"/>
      <c r="FP31" s="286"/>
      <c r="FQ31" s="286"/>
      <c r="FR31" s="286"/>
      <c r="FS31" s="286"/>
      <c r="FT31" s="286"/>
      <c r="FU31" s="286"/>
      <c r="FV31" s="286"/>
      <c r="FW31" s="286"/>
      <c r="FX31" s="286"/>
      <c r="FY31" s="286"/>
      <c r="FZ31" s="286"/>
      <c r="GA31" s="286"/>
      <c r="GB31" s="286"/>
      <c r="GC31" s="286"/>
      <c r="GD31" s="286"/>
      <c r="GE31" s="286"/>
      <c r="GF31" s="286"/>
      <c r="GG31" s="286"/>
      <c r="GH31" s="286"/>
      <c r="GI31" s="286"/>
      <c r="GJ31" s="286"/>
      <c r="GK31" s="286"/>
      <c r="GL31" s="286"/>
      <c r="GM31" s="286"/>
      <c r="GN31" s="286"/>
      <c r="GO31" s="286"/>
      <c r="GP31" s="286"/>
      <c r="GQ31" s="286"/>
      <c r="GR31" s="286"/>
      <c r="GS31" s="286"/>
      <c r="GT31" s="286"/>
      <c r="GU31" s="286"/>
      <c r="GV31" s="286"/>
      <c r="GW31" s="286"/>
      <c r="GX31" s="286"/>
      <c r="GY31" s="286"/>
      <c r="GZ31" s="286"/>
      <c r="HA31" s="286"/>
      <c r="HB31" s="286"/>
      <c r="HC31" s="286"/>
      <c r="HD31" s="286"/>
      <c r="HE31" s="286"/>
      <c r="HF31" s="286"/>
      <c r="HG31" s="286"/>
      <c r="HH31" s="286"/>
      <c r="HI31" s="286"/>
      <c r="HJ31" s="286"/>
      <c r="HK31" s="286"/>
      <c r="HL31" s="286"/>
      <c r="HM31" s="286"/>
      <c r="HN31" s="286"/>
      <c r="HO31" s="286"/>
      <c r="HP31" s="286"/>
      <c r="HQ31" s="286"/>
      <c r="HR31" s="286"/>
      <c r="HS31" s="286"/>
      <c r="HT31" s="286"/>
      <c r="HU31" s="286"/>
      <c r="HV31" s="286"/>
      <c r="HW31" s="286"/>
      <c r="HX31" s="286"/>
      <c r="HY31" s="286"/>
      <c r="HZ31" s="286"/>
      <c r="IA31" s="286"/>
      <c r="IB31" s="286"/>
      <c r="IC31" s="286"/>
      <c r="ID31" s="286"/>
      <c r="IE31" s="286"/>
      <c r="IF31" s="286"/>
      <c r="IG31" s="286"/>
      <c r="IH31" s="286"/>
      <c r="II31" s="286"/>
      <c r="IJ31" s="286"/>
      <c r="IK31" s="286"/>
      <c r="IL31" s="286"/>
      <c r="IM31" s="286"/>
      <c r="IN31" s="286"/>
      <c r="IO31" s="286"/>
      <c r="IP31" s="286"/>
      <c r="IQ31" s="286"/>
      <c r="IR31" s="286"/>
      <c r="IS31" s="286"/>
      <c r="IT31" s="286"/>
      <c r="IU31" s="286"/>
      <c r="IV31" s="286"/>
    </row>
    <row r="32" spans="1:256">
      <c r="A32" s="367"/>
      <c r="B32" s="368" t="s">
        <v>512</v>
      </c>
      <c r="C32" s="491"/>
      <c r="D32" s="370">
        <f ca="1">SUMPRODUCT(POWER((1+OFFSET('helper calculation'!D$4:$AZ4,D3-1,0)),-D$3:$AZ3-1+D3),Inputs!C$48:$AY48,OFFSET('helper calculation'!E$285:$BA285,D3-1,0),E$7:$BA$7)*$C$31</f>
        <v>0</v>
      </c>
      <c r="E32" s="370">
        <f ca="1">SUMPRODUCT(POWER((1+OFFSET('helper calculation'!E$4:$AZ4,E3-1,0)),-E$3:$AZ3-1+E3),Inputs!D$48:$AY48,OFFSET('helper calculation'!F$285:$BA285,E3-1,0),F$7:$BA$7)*$C$31</f>
        <v>0</v>
      </c>
      <c r="F32" s="370">
        <f ca="1">SUMPRODUCT(POWER((1+OFFSET('helper calculation'!F$4:$AZ4,F3-1,0)),-F$3:$AZ3-1+F3),Inputs!E$48:$AY48,OFFSET('helper calculation'!G$285:$BA285,F3-1,0),G$7:$BA$7)*$C$31</f>
        <v>0</v>
      </c>
      <c r="G32" s="370">
        <f ca="1">SUMPRODUCT(POWER((1+OFFSET('helper calculation'!G$4:$AZ4,G3-1,0)),-G$3:$AZ3-1+G3),Inputs!F$48:$AY48,OFFSET('helper calculation'!H$285:$BA285,G3-1,0),H$7:$BA$7)*$C$31</f>
        <v>0</v>
      </c>
      <c r="H32" s="370">
        <f ca="1">SUMPRODUCT(POWER((1+OFFSET('helper calculation'!H$4:$AZ4,H3-1,0)),-H$3:$AZ3-1+H3),Inputs!G$48:$AY48,OFFSET('helper calculation'!I$285:$BA285,H3-1,0),I$7:$BA$7)*$C$31</f>
        <v>0</v>
      </c>
      <c r="I32" s="370">
        <f ca="1">SUMPRODUCT(POWER((1+OFFSET('helper calculation'!I$4:$AZ4,I3-1,0)),-I$3:$AZ3-1+I3),Inputs!H$48:$AY48,OFFSET('helper calculation'!J$285:$BA285,I3-1,0),J$7:$BA$7)*$C$31</f>
        <v>0</v>
      </c>
      <c r="J32" s="370">
        <f ca="1">SUMPRODUCT(POWER((1+OFFSET('helper calculation'!J$4:$AZ4,J3-1,0)),-J$3:$AZ3-1+J3),Inputs!I$48:$AY48,OFFSET('helper calculation'!K$285:$BA285,J3-1,0),K$7:$BA$7)*$C$31</f>
        <v>0</v>
      </c>
      <c r="K32" s="370">
        <f ca="1">SUMPRODUCT(POWER((1+OFFSET('helper calculation'!K$4:$AZ4,K3-1,0)),-K$3:$AZ3-1+K3),Inputs!J$48:$AY48,OFFSET('helper calculation'!L$285:$BA285,K3-1,0),L$7:$BA$7)*$C$31</f>
        <v>0</v>
      </c>
      <c r="L32" s="370">
        <f ca="1">SUMPRODUCT(POWER((1+OFFSET('helper calculation'!L$4:$AZ4,L3-1,0)),-L$3:$AZ3-1+L3),Inputs!K$48:$AY48,OFFSET('helper calculation'!M$285:$BA285,L3-1,0),M$7:$BA$7)*$C$31</f>
        <v>0</v>
      </c>
      <c r="M32" s="370">
        <f ca="1">SUMPRODUCT(POWER((1+OFFSET('helper calculation'!M$4:$AZ4,M3-1,0)),-M$3:$AZ3-1+M3),Inputs!L$48:$AY48,OFFSET('helper calculation'!N$285:$BA285,M3-1,0),N$7:$BA$7)*$C$31</f>
        <v>0</v>
      </c>
      <c r="N32" s="370">
        <f ca="1">SUMPRODUCT(POWER((1+OFFSET('helper calculation'!N$4:$AZ4,N3-1,0)),-N$3:$AZ3-1+N3),Inputs!M$48:$AY48,OFFSET('helper calculation'!O$285:$BA285,N3-1,0),O$7:$BA$7)*$C$31</f>
        <v>0</v>
      </c>
      <c r="O32" s="370">
        <f ca="1">SUMPRODUCT(POWER((1+OFFSET('helper calculation'!O$4:$AZ4,O3-1,0)),-O$3:$AZ3-1+O3),Inputs!N$48:$AY48,OFFSET('helper calculation'!P$285:$BA285,O3-1,0),P$7:$BA$7)*$C$31</f>
        <v>0</v>
      </c>
      <c r="P32" s="370">
        <f ca="1">SUMPRODUCT(POWER((1+OFFSET('helper calculation'!P$4:$AZ4,P3-1,0)),-P$3:$AZ3-1+P3),Inputs!O$48:$AY48,OFFSET('helper calculation'!Q$285:$BA285,P3-1,0),Q$7:$BA$7)*$C$31</f>
        <v>0</v>
      </c>
      <c r="Q32" s="370">
        <f ca="1">SUMPRODUCT(POWER((1+OFFSET('helper calculation'!Q$4:$AZ4,Q3-1,0)),-Q$3:$AZ3-1+Q3),Inputs!P$48:$AY48,OFFSET('helper calculation'!R$285:$BA285,Q3-1,0),R$7:$BA$7)*$C$31</f>
        <v>0</v>
      </c>
      <c r="R32" s="370">
        <f ca="1">SUMPRODUCT(POWER((1+OFFSET('helper calculation'!R$4:$AZ4,R3-1,0)),-R$3:$AZ3-1+R3),Inputs!Q$48:$AY48,OFFSET('helper calculation'!S$285:$BA285,R3-1,0),S$7:$BA$7)*$C$31</f>
        <v>0</v>
      </c>
      <c r="S32" s="370">
        <f ca="1">SUMPRODUCT(POWER((1+OFFSET('helper calculation'!S$4:$AZ4,S3-1,0)),-S$3:$AZ3-1+S3),Inputs!R$48:$AY48,OFFSET('helper calculation'!T$285:$BA285,S3-1,0),T$7:$BA$7)*$C$31</f>
        <v>0</v>
      </c>
      <c r="T32" s="370">
        <f ca="1">SUMPRODUCT(POWER((1+OFFSET('helper calculation'!T$4:$AZ4,T3-1,0)),-T$3:$AZ3-1+T3),Inputs!S$48:$AY48,OFFSET('helper calculation'!U$285:$BA285,T3-1,0),U$7:$BA$7)*$C$31</f>
        <v>0</v>
      </c>
      <c r="U32" s="370">
        <f ca="1">SUMPRODUCT(POWER((1+OFFSET('helper calculation'!U$4:$AZ4,U3-1,0)),-U$3:$AZ3-1+U3),Inputs!T$48:$AY48,OFFSET('helper calculation'!V$285:$BA285,U3-1,0),V$7:$BA$7)*$C$31</f>
        <v>0</v>
      </c>
      <c r="V32" s="370">
        <f ca="1">SUMPRODUCT(POWER((1+OFFSET('helper calculation'!V$4:$AZ4,V3-1,0)),-V$3:$AZ3-1+V3),Inputs!U$48:$AY48,OFFSET('helper calculation'!W$285:$BA285,V3-1,0),W$7:$BA$7)*$C$31</f>
        <v>0</v>
      </c>
      <c r="W32" s="370">
        <f ca="1">SUMPRODUCT(POWER((1+OFFSET('helper calculation'!W$4:$AZ4,W3-1,0)),-W$3:$AZ3-1+W3),Inputs!V$48:$AY48,OFFSET('helper calculation'!X$285:$BA285,W3-1,0),X$7:$BA$7)*$C$31</f>
        <v>0</v>
      </c>
      <c r="X32" s="370">
        <f ca="1">SUMPRODUCT(POWER((1+OFFSET('helper calculation'!X$4:$AZ4,X3-1,0)),-X$3:$AZ3-1+X3),Inputs!W$48:$AY48,OFFSET('helper calculation'!Y$285:$BA285,X3-1,0),Y$7:$BA$7)*$C$31</f>
        <v>0</v>
      </c>
      <c r="Y32" s="370">
        <f ca="1">SUMPRODUCT(POWER((1+OFFSET('helper calculation'!Y$4:$AZ4,Y3-1,0)),-Y$3:$AZ3-1+Y3),Inputs!X$48:$AY48,OFFSET('helper calculation'!Z$285:$BA285,Y3-1,0),Z$7:$BA$7)*$C$31</f>
        <v>0</v>
      </c>
      <c r="Z32" s="370">
        <f ca="1">SUMPRODUCT(POWER((1+OFFSET('helper calculation'!Z$4:$AZ4,Z3-1,0)),-Z$3:$AZ3-1+Z3),Inputs!Y$48:$AY48,OFFSET('helper calculation'!AA$285:$BA285,Z3-1,0),AA$7:$BA$7)*$C$31</f>
        <v>0</v>
      </c>
      <c r="AA32" s="370">
        <f ca="1">SUMPRODUCT(POWER((1+OFFSET('helper calculation'!AA$4:$AZ4,AA3-1,0)),-AA$3:$AZ3-1+AA3),Inputs!Z$48:$AY48,OFFSET('helper calculation'!AB$285:$BA285,AA3-1,0),AB$7:$BA$7)*$C$31</f>
        <v>0</v>
      </c>
      <c r="AB32" s="370">
        <f ca="1">SUMPRODUCT(POWER((1+OFFSET('helper calculation'!AB$4:$AZ4,AB3-1,0)),-AB$3:$AZ3-1+AB3),Inputs!AA$48:$AY48,OFFSET('helper calculation'!AC$285:$BA285,AB3-1,0),AC$7:$BA$7)*$C$31</f>
        <v>0</v>
      </c>
      <c r="AC32" s="370">
        <f ca="1">SUMPRODUCT(POWER((1+OFFSET('helper calculation'!AC$4:$AZ4,AC3-1,0)),-AC$3:$AZ3-1+AC3),Inputs!AB$48:$AY48,OFFSET('helper calculation'!AD$285:$BA285,AC3-1,0),AD$7:$BA$7)*$C$31</f>
        <v>0</v>
      </c>
      <c r="AD32" s="370">
        <f ca="1">SUMPRODUCT(POWER((1+OFFSET('helper calculation'!AD$4:$AZ4,AD3-1,0)),-AD$3:$AZ3-1+AD3),Inputs!AC$48:$AY48,OFFSET('helper calculation'!AE$285:$BA285,AD3-1,0),AE$7:$BA$7)*$C$31</f>
        <v>0</v>
      </c>
      <c r="AE32" s="370">
        <f ca="1">SUMPRODUCT(POWER((1+OFFSET('helper calculation'!AE$4:$AZ4,AE3-1,0)),-AE$3:$AZ3-1+AE3),Inputs!AD$48:$AY48,OFFSET('helper calculation'!AF$285:$BA285,AE3-1,0),AF$7:$BA$7)*$C$31</f>
        <v>0</v>
      </c>
      <c r="AF32" s="370">
        <f ca="1">SUMPRODUCT(POWER((1+OFFSET('helper calculation'!AF$4:$AZ4,AF3-1,0)),-AF$3:$AZ3-1+AF3),Inputs!AE$48:$AY48,OFFSET('helper calculation'!AG$285:$BA285,AF3-1,0),AG$7:$BA$7)*$C$31</f>
        <v>0</v>
      </c>
      <c r="AG32" s="370">
        <f ca="1">SUMPRODUCT(POWER((1+OFFSET('helper calculation'!AG$4:$AZ4,AG3-1,0)),-AG$3:$AZ3-1+AG3),Inputs!AF$48:$AY48,OFFSET('helper calculation'!AH$285:$BA285,AG3-1,0),AH$7:$BA$7)*$C$31</f>
        <v>0</v>
      </c>
      <c r="AH32" s="370">
        <f ca="1">SUMPRODUCT(POWER((1+OFFSET('helper calculation'!AH$4:$AZ4,AH3-1,0)),-AH$3:$AZ3-1+AH3),Inputs!AG$48:$AY48,OFFSET('helper calculation'!AI$285:$BA285,AH3-1,0),AI$7:$BA$7)*$C$31</f>
        <v>0</v>
      </c>
      <c r="AI32" s="370">
        <f ca="1">SUMPRODUCT(POWER((1+OFFSET('helper calculation'!AI$4:$AZ4,AI3-1,0)),-AI$3:$AZ3-1+AI3),Inputs!AH$48:$AY48,OFFSET('helper calculation'!AJ$285:$BA285,AI3-1,0),AJ$7:$BA$7)*$C$31</f>
        <v>0</v>
      </c>
      <c r="AJ32" s="370">
        <f ca="1">SUMPRODUCT(POWER((1+OFFSET('helper calculation'!AJ$4:$AZ4,AJ3-1,0)),-AJ$3:$AZ3-1+AJ3),Inputs!AI$48:$AY48,OFFSET('helper calculation'!AK$285:$BA285,AJ3-1,0),AK$7:$BA$7)*$C$31</f>
        <v>0</v>
      </c>
      <c r="AK32" s="370">
        <f ca="1">SUMPRODUCT(POWER((1+OFFSET('helper calculation'!AK$4:$AZ4,AK3-1,0)),-AK$3:$AZ3-1+AK3),Inputs!AJ$48:$AY48,OFFSET('helper calculation'!AL$285:$BA285,AK3-1,0),AL$7:$BA$7)*$C$31</f>
        <v>0</v>
      </c>
      <c r="AL32" s="370">
        <f ca="1">SUMPRODUCT(POWER((1+OFFSET('helper calculation'!AL$4:$AZ4,AL3-1,0)),-AL$3:$AZ3-1+AL3),Inputs!AK$48:$AY48,OFFSET('helper calculation'!AM$285:$BA285,AL3-1,0),AM$7:$BA$7)*$C$31</f>
        <v>0</v>
      </c>
      <c r="AM32" s="370">
        <f ca="1">SUMPRODUCT(POWER((1+OFFSET('helper calculation'!AM$4:$AZ4,AM3-1,0)),-AM$3:$AZ3-1+AM3),Inputs!AL$48:$AY48,OFFSET('helper calculation'!AN$285:$BA285,AM3-1,0),AN$7:$BA$7)*$C$31</f>
        <v>0</v>
      </c>
      <c r="AN32" s="370">
        <f ca="1">SUMPRODUCT(POWER((1+OFFSET('helper calculation'!AN$4:$AZ4,AN3-1,0)),-AN$3:$AZ3-1+AN3),Inputs!AM$48:$AY48,OFFSET('helper calculation'!AO$285:$BA285,AN3-1,0),AO$7:$BA$7)*$C$31</f>
        <v>0</v>
      </c>
      <c r="AO32" s="370">
        <f ca="1">SUMPRODUCT(POWER((1+OFFSET('helper calculation'!AO$4:$AZ4,AO3-1,0)),-AO$3:$AZ3-1+AO3),Inputs!AN$48:$AY48,OFFSET('helper calculation'!AP$285:$BA285,AO3-1,0),AP$7:$BA$7)*$C$31</f>
        <v>0</v>
      </c>
      <c r="AP32" s="370">
        <f ca="1">SUMPRODUCT(POWER((1+OFFSET('helper calculation'!AP$4:$AZ4,AP3-1,0)),-AP$3:$AZ3-1+AP3),Inputs!AO$48:$AY48,OFFSET('helper calculation'!AQ$285:$BA285,AP3-1,0),AQ$7:$BA$7)*$C$31</f>
        <v>0</v>
      </c>
      <c r="AQ32" s="370">
        <f ca="1">SUMPRODUCT(POWER((1+OFFSET('helper calculation'!AQ$4:$AZ4,AQ3-1,0)),-AQ$3:$AZ3-1+AQ3),Inputs!AP$48:$AY48,OFFSET('helper calculation'!AR$285:$BA285,AQ3-1,0),AR$7:$BA$7)*$C$31</f>
        <v>0</v>
      </c>
      <c r="AR32" s="370">
        <f ca="1">SUMPRODUCT(POWER((1+OFFSET('helper calculation'!AR$4:$AZ4,AR3-1,0)),-AR$3:$AZ3-1+AR3),Inputs!AQ$48:$AY48,OFFSET('helper calculation'!AS$285:$BA285,AR3-1,0),AS$7:$BA$7)*$C$31</f>
        <v>0</v>
      </c>
      <c r="AS32" s="370">
        <f ca="1">SUMPRODUCT(POWER((1+OFFSET('helper calculation'!AS$4:$AZ4,AS3-1,0)),-AS$3:$AZ3-1+AS3),Inputs!AR$48:$AY48,OFFSET('helper calculation'!AT$285:$BA285,AS3-1,0),AT$7:$BA$7)*$C$31</f>
        <v>0</v>
      </c>
      <c r="AT32" s="370">
        <f ca="1">SUMPRODUCT(POWER((1+OFFSET('helper calculation'!AT$4:$AZ4,AT3-1,0)),-AT$3:$AZ3-1+AT3),Inputs!AS$48:$AY48,OFFSET('helper calculation'!AU$285:$BA285,AT3-1,0),AU$7:$BA$7)*$C$31</f>
        <v>0</v>
      </c>
      <c r="AU32" s="370">
        <f ca="1">SUMPRODUCT(POWER((1+OFFSET('helper calculation'!AU$4:$AZ4,AU3-1,0)),-AU$3:$AZ3-1+AU3),Inputs!AT$48:$AY48,OFFSET('helper calculation'!AV$285:$BA285,AU3-1,0),AV$7:$BA$7)*$C$31</f>
        <v>0</v>
      </c>
      <c r="AV32" s="370">
        <f ca="1">SUMPRODUCT(POWER((1+OFFSET('helper calculation'!AV$4:$AZ4,AV3-1,0)),-AV$3:$AZ3-1+AV3),Inputs!AU$48:$AY48,OFFSET('helper calculation'!AW$285:$BA285,AV3-1,0),AW$7:$BA$7)*$C$31</f>
        <v>0</v>
      </c>
      <c r="AW32" s="370">
        <f ca="1">SUMPRODUCT(POWER((1+OFFSET('helper calculation'!AW$4:$AZ4,AW3-1,0)),-AW$3:$AZ3-1+AW3),Inputs!AV$48:$AY48,OFFSET('helper calculation'!AX$285:$BA285,AW3-1,0),AX$7:$BA$7)*$C$31</f>
        <v>0</v>
      </c>
      <c r="AX32" s="370">
        <f ca="1">SUMPRODUCT(POWER((1+OFFSET('helper calculation'!AX$4:$AZ4,AX3-1,0)),-AX$3:$AZ3-1+AX3),Inputs!AW$48:$AY48,OFFSET('helper calculation'!AY$285:$BA285,AX3-1,0),AY$7:$BA$7)*$C$31</f>
        <v>0</v>
      </c>
      <c r="AY32" s="370">
        <f ca="1">SUMPRODUCT(POWER((1+OFFSET('helper calculation'!AY$4:$AZ4,AY3-1,0)),-AY$3:$AZ3-1+AY3),Inputs!AX$48:$AY48,OFFSET('helper calculation'!AZ$285:$BA285,AY3-1,0),AZ$7:$BA$7)*$C$31</f>
        <v>0</v>
      </c>
      <c r="AZ32" s="370">
        <f ca="1">SUMPRODUCT(POWER((1+OFFSET('helper calculation'!AZ$4:$AZ4,AZ3-1,0)),-AZ$3:$AZ3-1+AZ3),Inputs!AY$48:$AY48,OFFSET('helper calculation'!BA$285:$BA285,AZ3-1,0),BA$7:$BA$7)*$C$31</f>
        <v>0</v>
      </c>
      <c r="BA32" s="370">
        <f ca="1">SUMPRODUCT(POWER((1+OFFSET('helper calculation'!$AZ$4:BA4,BA3-1,0)),-$AZ$3:BA3-1+BA3),Inputs!$AY$48:AZ48,OFFSET('helper calculation'!$BA$285:BB285,BA3-1,0),$BA$7:BB$7)*$C$31</f>
        <v>0</v>
      </c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6"/>
      <c r="CB32" s="286"/>
      <c r="CC32" s="286"/>
      <c r="CD32" s="286"/>
      <c r="CE32" s="286"/>
      <c r="CF32" s="286"/>
      <c r="CG32" s="286"/>
      <c r="CH32" s="286"/>
      <c r="CI32" s="286"/>
      <c r="CJ32" s="286"/>
      <c r="CK32" s="286"/>
      <c r="CL32" s="286"/>
      <c r="CM32" s="286"/>
      <c r="CN32" s="286"/>
      <c r="CO32" s="286"/>
      <c r="CP32" s="286"/>
      <c r="CQ32" s="286"/>
      <c r="CR32" s="286"/>
      <c r="CS32" s="286"/>
      <c r="CT32" s="286"/>
      <c r="CU32" s="286"/>
      <c r="CV32" s="286"/>
      <c r="CW32" s="286"/>
      <c r="CX32" s="286"/>
      <c r="CY32" s="286"/>
      <c r="CZ32" s="286"/>
      <c r="DA32" s="286"/>
      <c r="DB32" s="286"/>
      <c r="DC32" s="286"/>
      <c r="DD32" s="286"/>
      <c r="DE32" s="286"/>
      <c r="DF32" s="286"/>
      <c r="DG32" s="286"/>
      <c r="DH32" s="286"/>
      <c r="DI32" s="286"/>
      <c r="DJ32" s="286"/>
      <c r="DK32" s="286"/>
      <c r="DL32" s="286"/>
      <c r="DM32" s="286"/>
      <c r="DN32" s="286"/>
      <c r="DO32" s="286"/>
      <c r="DP32" s="286"/>
      <c r="DQ32" s="286"/>
      <c r="DR32" s="286"/>
      <c r="DS32" s="286"/>
      <c r="DT32" s="286"/>
      <c r="DU32" s="286"/>
      <c r="DV32" s="286"/>
      <c r="DW32" s="286"/>
      <c r="DX32" s="286"/>
      <c r="DY32" s="286"/>
      <c r="DZ32" s="286"/>
      <c r="EA32" s="286"/>
      <c r="EB32" s="286"/>
      <c r="EC32" s="286"/>
      <c r="ED32" s="286"/>
      <c r="EE32" s="286"/>
      <c r="EF32" s="286"/>
      <c r="EG32" s="286"/>
      <c r="EH32" s="286"/>
      <c r="EI32" s="286"/>
      <c r="EJ32" s="286"/>
      <c r="EK32" s="286"/>
      <c r="EL32" s="286"/>
      <c r="EM32" s="286"/>
      <c r="EN32" s="286"/>
      <c r="EO32" s="286"/>
      <c r="EP32" s="286"/>
      <c r="EQ32" s="286"/>
      <c r="ER32" s="286"/>
      <c r="ES32" s="286"/>
      <c r="ET32" s="286"/>
      <c r="EU32" s="286"/>
      <c r="EV32" s="286"/>
      <c r="EW32" s="286"/>
      <c r="EX32" s="286"/>
      <c r="EY32" s="286"/>
      <c r="EZ32" s="286"/>
      <c r="FA32" s="286"/>
      <c r="FB32" s="286"/>
      <c r="FC32" s="286"/>
      <c r="FD32" s="286"/>
      <c r="FE32" s="286"/>
      <c r="FF32" s="286"/>
      <c r="FG32" s="286"/>
      <c r="FH32" s="286"/>
      <c r="FI32" s="286"/>
      <c r="FJ32" s="286"/>
      <c r="FK32" s="286"/>
      <c r="FL32" s="286"/>
      <c r="FM32" s="286"/>
      <c r="FN32" s="286"/>
      <c r="FO32" s="286"/>
      <c r="FP32" s="286"/>
      <c r="FQ32" s="286"/>
      <c r="FR32" s="286"/>
      <c r="FS32" s="286"/>
      <c r="FT32" s="286"/>
      <c r="FU32" s="286"/>
      <c r="FV32" s="286"/>
      <c r="FW32" s="286"/>
      <c r="FX32" s="286"/>
      <c r="FY32" s="286"/>
      <c r="FZ32" s="286"/>
      <c r="GA32" s="286"/>
      <c r="GB32" s="286"/>
      <c r="GC32" s="286"/>
      <c r="GD32" s="286"/>
      <c r="GE32" s="286"/>
      <c r="GF32" s="286"/>
      <c r="GG32" s="286"/>
      <c r="GH32" s="286"/>
      <c r="GI32" s="286"/>
      <c r="GJ32" s="286"/>
      <c r="GK32" s="286"/>
      <c r="GL32" s="286"/>
      <c r="GM32" s="286"/>
      <c r="GN32" s="286"/>
      <c r="GO32" s="286"/>
      <c r="GP32" s="286"/>
      <c r="GQ32" s="286"/>
      <c r="GR32" s="286"/>
      <c r="GS32" s="286"/>
      <c r="GT32" s="286"/>
      <c r="GU32" s="286"/>
      <c r="GV32" s="286"/>
      <c r="GW32" s="286"/>
      <c r="GX32" s="286"/>
      <c r="GY32" s="286"/>
      <c r="GZ32" s="286"/>
      <c r="HA32" s="286"/>
      <c r="HB32" s="286"/>
      <c r="HC32" s="286"/>
      <c r="HD32" s="286"/>
      <c r="HE32" s="286"/>
      <c r="HF32" s="286"/>
      <c r="HG32" s="286"/>
      <c r="HH32" s="286"/>
      <c r="HI32" s="286"/>
      <c r="HJ32" s="286"/>
      <c r="HK32" s="286"/>
      <c r="HL32" s="286"/>
      <c r="HM32" s="286"/>
      <c r="HN32" s="286"/>
      <c r="HO32" s="286"/>
      <c r="HP32" s="286"/>
      <c r="HQ32" s="286"/>
      <c r="HR32" s="286"/>
      <c r="HS32" s="286"/>
      <c r="HT32" s="286"/>
      <c r="HU32" s="286"/>
      <c r="HV32" s="286"/>
      <c r="HW32" s="286"/>
      <c r="HX32" s="286"/>
      <c r="HY32" s="286"/>
      <c r="HZ32" s="286"/>
      <c r="IA32" s="286"/>
      <c r="IB32" s="286"/>
      <c r="IC32" s="286"/>
      <c r="ID32" s="286"/>
      <c r="IE32" s="286"/>
      <c r="IF32" s="286"/>
      <c r="IG32" s="286"/>
      <c r="IH32" s="286"/>
      <c r="II32" s="286"/>
      <c r="IJ32" s="286"/>
      <c r="IK32" s="286"/>
      <c r="IL32" s="286"/>
      <c r="IM32" s="286"/>
      <c r="IN32" s="286"/>
      <c r="IO32" s="286"/>
      <c r="IP32" s="286"/>
      <c r="IQ32" s="286"/>
      <c r="IR32" s="286"/>
      <c r="IS32" s="286"/>
      <c r="IT32" s="286"/>
      <c r="IU32" s="286"/>
      <c r="IV32" s="286"/>
    </row>
    <row r="33" spans="1:256">
      <c r="A33" s="371"/>
      <c r="B33" s="372" t="s">
        <v>497</v>
      </c>
      <c r="C33" s="492"/>
      <c r="D33" s="374">
        <f ca="1">-SUMPRODUCT(POWER((1+OFFSET('helper calculation'!D$4:$AZ4,D3-1,0)),-D$3:$AZ3-1+D3),Inputs!C$60:$AY60,OFFSET('helper calculation'!E$285:$BA285,D3-1,0),E$7:$BA$7)*$C$31</f>
        <v>0</v>
      </c>
      <c r="E33" s="374">
        <f ca="1">-SUMPRODUCT(POWER((1+OFFSET('helper calculation'!E$4:$AZ4,E3-1,0)),-E$3:$AZ3-1+E3),Inputs!D$60:$AY60,OFFSET('helper calculation'!F$285:$BA285,E3-1,0),F$7:$BA$7)*$C$31</f>
        <v>0</v>
      </c>
      <c r="F33" s="374">
        <f ca="1">-SUMPRODUCT(POWER((1+OFFSET('helper calculation'!F$4:$AZ4,F3-1,0)),-F$3:$AZ3-1+F3),Inputs!E$60:$AY60,OFFSET('helper calculation'!G$285:$BA285,F3-1,0),G$7:$BA$7)*$C$31</f>
        <v>0</v>
      </c>
      <c r="G33" s="374">
        <f ca="1">-SUMPRODUCT(POWER((1+OFFSET('helper calculation'!G$4:$AZ4,G3-1,0)),-G$3:$AZ3-1+G3),Inputs!F$60:$AY60,OFFSET('helper calculation'!H$285:$BA285,G3-1,0),H$7:$BA$7)*$C$31</f>
        <v>0</v>
      </c>
      <c r="H33" s="374">
        <f ca="1">-SUMPRODUCT(POWER((1+OFFSET('helper calculation'!H$4:$AZ4,H3-1,0)),-H$3:$AZ3-1+H3),Inputs!G$60:$AY60,OFFSET('helper calculation'!I$285:$BA285,H3-1,0),I$7:$BA$7)*$C$31</f>
        <v>0</v>
      </c>
      <c r="I33" s="374">
        <f ca="1">-SUMPRODUCT(POWER((1+OFFSET('helper calculation'!I$4:$AZ4,I3-1,0)),-I$3:$AZ3-1+I3),Inputs!H$60:$AY60,OFFSET('helper calculation'!J$285:$BA285,I3-1,0),J$7:$BA$7)*$C$31</f>
        <v>0</v>
      </c>
      <c r="J33" s="374">
        <f ca="1">-SUMPRODUCT(POWER((1+OFFSET('helper calculation'!J$4:$AZ4,J3-1,0)),-J$3:$AZ3-1+J3),Inputs!I$60:$AY60,OFFSET('helper calculation'!K$285:$BA285,J3-1,0),K$7:$BA$7)*$C$31</f>
        <v>0</v>
      </c>
      <c r="K33" s="374">
        <f ca="1">-SUMPRODUCT(POWER((1+OFFSET('helper calculation'!K$4:$AZ4,K3-1,0)),-K$3:$AZ3-1+K3),Inputs!J$60:$AY60,OFFSET('helper calculation'!L$285:$BA285,K3-1,0),L$7:$BA$7)*$C$31</f>
        <v>0</v>
      </c>
      <c r="L33" s="374">
        <f ca="1">-SUMPRODUCT(POWER((1+OFFSET('helper calculation'!L$4:$AZ4,L3-1,0)),-L$3:$AZ3-1+L3),Inputs!K$60:$AY60,OFFSET('helper calculation'!M$285:$BA285,L3-1,0),M$7:$BA$7)*$C$31</f>
        <v>0</v>
      </c>
      <c r="M33" s="374">
        <f ca="1">-SUMPRODUCT(POWER((1+OFFSET('helper calculation'!M$4:$AZ4,M3-1,0)),-M$3:$AZ3-1+M3),Inputs!L$60:$AY60,OFFSET('helper calculation'!N$285:$BA285,M3-1,0),N$7:$BA$7)*$C$31</f>
        <v>0</v>
      </c>
      <c r="N33" s="374">
        <f ca="1">-SUMPRODUCT(POWER((1+OFFSET('helper calculation'!N$4:$AZ4,N3-1,0)),-N$3:$AZ3-1+N3),Inputs!M$60:$AY60,OFFSET('helper calculation'!O$285:$BA285,N3-1,0),O$7:$BA$7)*$C$31</f>
        <v>0</v>
      </c>
      <c r="O33" s="374">
        <f ca="1">-SUMPRODUCT(POWER((1+OFFSET('helper calculation'!O$4:$AZ4,O3-1,0)),-O$3:$AZ3-1+O3),Inputs!N$60:$AY60,OFFSET('helper calculation'!P$285:$BA285,O3-1,0),P$7:$BA$7)*$C$31</f>
        <v>0</v>
      </c>
      <c r="P33" s="374">
        <f ca="1">-SUMPRODUCT(POWER((1+OFFSET('helper calculation'!P$4:$AZ4,P3-1,0)),-P$3:$AZ3-1+P3),Inputs!O$60:$AY60,OFFSET('helper calculation'!Q$285:$BA285,P3-1,0),Q$7:$BA$7)*$C$31</f>
        <v>0</v>
      </c>
      <c r="Q33" s="374">
        <f ca="1">-SUMPRODUCT(POWER((1+OFFSET('helper calculation'!Q$4:$AZ4,Q3-1,0)),-Q$3:$AZ3-1+Q3),Inputs!P$60:$AY60,OFFSET('helper calculation'!R$285:$BA285,Q3-1,0),R$7:$BA$7)*$C$31</f>
        <v>0</v>
      </c>
      <c r="R33" s="374">
        <f ca="1">-SUMPRODUCT(POWER((1+OFFSET('helper calculation'!R$4:$AZ4,R3-1,0)),-R$3:$AZ3-1+R3),Inputs!Q$60:$AY60,OFFSET('helper calculation'!S$285:$BA285,R3-1,0),S$7:$BA$7)*$C$31</f>
        <v>0</v>
      </c>
      <c r="S33" s="374">
        <f ca="1">-SUMPRODUCT(POWER((1+OFFSET('helper calculation'!S$4:$AZ4,S3-1,0)),-S$3:$AZ3-1+S3),Inputs!R$60:$AY60,OFFSET('helper calculation'!T$285:$BA285,S3-1,0),T$7:$BA$7)*$C$31</f>
        <v>0</v>
      </c>
      <c r="T33" s="374">
        <f ca="1">-SUMPRODUCT(POWER((1+OFFSET('helper calculation'!T$4:$AZ4,T3-1,0)),-T$3:$AZ3-1+T3),Inputs!S$60:$AY60,OFFSET('helper calculation'!U$285:$BA285,T3-1,0),U$7:$BA$7)*$C$31</f>
        <v>0</v>
      </c>
      <c r="U33" s="374">
        <f ca="1">-SUMPRODUCT(POWER((1+OFFSET('helper calculation'!U$4:$AZ4,U3-1,0)),-U$3:$AZ3-1+U3),Inputs!T$60:$AY60,OFFSET('helper calculation'!V$285:$BA285,U3-1,0),V$7:$BA$7)*$C$31</f>
        <v>0</v>
      </c>
      <c r="V33" s="374">
        <f ca="1">-SUMPRODUCT(POWER((1+OFFSET('helper calculation'!V$4:$AZ4,V3-1,0)),-V$3:$AZ3-1+V3),Inputs!U$60:$AY60,OFFSET('helper calculation'!W$285:$BA285,V3-1,0),W$7:$BA$7)*$C$31</f>
        <v>0</v>
      </c>
      <c r="W33" s="374">
        <f ca="1">-SUMPRODUCT(POWER((1+OFFSET('helper calculation'!W$4:$AZ4,W3-1,0)),-W$3:$AZ3-1+W3),Inputs!V$60:$AY60,OFFSET('helper calculation'!X$285:$BA285,W3-1,0),X$7:$BA$7)*$C$31</f>
        <v>0</v>
      </c>
      <c r="X33" s="374">
        <f ca="1">-SUMPRODUCT(POWER((1+OFFSET('helper calculation'!X$4:$AZ4,X3-1,0)),-X$3:$AZ3-1+X3),Inputs!W$60:$AY60,OFFSET('helper calculation'!Y$285:$BA285,X3-1,0),Y$7:$BA$7)*$C$31</f>
        <v>0</v>
      </c>
      <c r="Y33" s="374">
        <f ca="1">-SUMPRODUCT(POWER((1+OFFSET('helper calculation'!Y$4:$AZ4,Y3-1,0)),-Y$3:$AZ3-1+Y3),Inputs!X$60:$AY60,OFFSET('helper calculation'!Z$285:$BA285,Y3-1,0),Z$7:$BA$7)*$C$31</f>
        <v>0</v>
      </c>
      <c r="Z33" s="374">
        <f ca="1">-SUMPRODUCT(POWER((1+OFFSET('helper calculation'!Z$4:$AZ4,Z3-1,0)),-Z$3:$AZ3-1+Z3),Inputs!Y$60:$AY60,OFFSET('helper calculation'!AA$285:$BA285,Z3-1,0),AA$7:$BA$7)*$C$31</f>
        <v>0</v>
      </c>
      <c r="AA33" s="374">
        <f ca="1">-SUMPRODUCT(POWER((1+OFFSET('helper calculation'!AA$4:$AZ4,AA3-1,0)),-AA$3:$AZ3-1+AA3),Inputs!Z$60:$AY60,OFFSET('helper calculation'!AB$285:$BA285,AA3-1,0),AB$7:$BA$7)*$C$31</f>
        <v>0</v>
      </c>
      <c r="AB33" s="374">
        <f ca="1">-SUMPRODUCT(POWER((1+OFFSET('helper calculation'!AB$4:$AZ4,AB3-1,0)),-AB$3:$AZ3-1+AB3),Inputs!AA$60:$AY60,OFFSET('helper calculation'!AC$285:$BA285,AB3-1,0),AC$7:$BA$7)*$C$31</f>
        <v>0</v>
      </c>
      <c r="AC33" s="374">
        <f ca="1">-SUMPRODUCT(POWER((1+OFFSET('helper calculation'!AC$4:$AZ4,AC3-1,0)),-AC$3:$AZ3-1+AC3),Inputs!AB$60:$AY60,OFFSET('helper calculation'!AD$285:$BA285,AC3-1,0),AD$7:$BA$7)*$C$31</f>
        <v>0</v>
      </c>
      <c r="AD33" s="374">
        <f ca="1">-SUMPRODUCT(POWER((1+OFFSET('helper calculation'!AD$4:$AZ4,AD3-1,0)),-AD$3:$AZ3-1+AD3),Inputs!AC$60:$AY60,OFFSET('helper calculation'!AE$285:$BA285,AD3-1,0),AE$7:$BA$7)*$C$31</f>
        <v>0</v>
      </c>
      <c r="AE33" s="374">
        <f ca="1">-SUMPRODUCT(POWER((1+OFFSET('helper calculation'!AE$4:$AZ4,AE3-1,0)),-AE$3:$AZ3-1+AE3),Inputs!AD$60:$AY60,OFFSET('helper calculation'!AF$285:$BA285,AE3-1,0),AF$7:$BA$7)*$C$31</f>
        <v>0</v>
      </c>
      <c r="AF33" s="374">
        <f ca="1">-SUMPRODUCT(POWER((1+OFFSET('helper calculation'!AF$4:$AZ4,AF3-1,0)),-AF$3:$AZ3-1+AF3),Inputs!AE$60:$AY60,OFFSET('helper calculation'!AG$285:$BA285,AF3-1,0),AG$7:$BA$7)*$C$31</f>
        <v>0</v>
      </c>
      <c r="AG33" s="374">
        <f ca="1">-SUMPRODUCT(POWER((1+OFFSET('helper calculation'!AG$4:$AZ4,AG3-1,0)),-AG$3:$AZ3-1+AG3),Inputs!AF$60:$AY60,OFFSET('helper calculation'!AH$285:$BA285,AG3-1,0),AH$7:$BA$7)*$C$31</f>
        <v>0</v>
      </c>
      <c r="AH33" s="374">
        <f ca="1">-SUMPRODUCT(POWER((1+OFFSET('helper calculation'!AH$4:$AZ4,AH3-1,0)),-AH$3:$AZ3-1+AH3),Inputs!AG$60:$AY60,OFFSET('helper calculation'!AI$285:$BA285,AH3-1,0),AI$7:$BA$7)*$C$31</f>
        <v>0</v>
      </c>
      <c r="AI33" s="374">
        <f ca="1">-SUMPRODUCT(POWER((1+OFFSET('helper calculation'!AI$4:$AZ4,AI3-1,0)),-AI$3:$AZ3-1+AI3),Inputs!AH$60:$AY60,OFFSET('helper calculation'!AJ$285:$BA285,AI3-1,0),AJ$7:$BA$7)*$C$31</f>
        <v>0</v>
      </c>
      <c r="AJ33" s="374">
        <f ca="1">-SUMPRODUCT(POWER((1+OFFSET('helper calculation'!AJ$4:$AZ4,AJ3-1,0)),-AJ$3:$AZ3-1+AJ3),Inputs!AI$60:$AY60,OFFSET('helper calculation'!AK$285:$BA285,AJ3-1,0),AK$7:$BA$7)*$C$31</f>
        <v>0</v>
      </c>
      <c r="AK33" s="374">
        <f ca="1">-SUMPRODUCT(POWER((1+OFFSET('helper calculation'!AK$4:$AZ4,AK3-1,0)),-AK$3:$AZ3-1+AK3),Inputs!AJ$60:$AY60,OFFSET('helper calculation'!AL$285:$BA285,AK3-1,0),AL$7:$BA$7)*$C$31</f>
        <v>0</v>
      </c>
      <c r="AL33" s="374">
        <f ca="1">-SUMPRODUCT(POWER((1+OFFSET('helper calculation'!AL$4:$AZ4,AL3-1,0)),-AL$3:$AZ3-1+AL3),Inputs!AK$60:$AY60,OFFSET('helper calculation'!AM$285:$BA285,AL3-1,0),AM$7:$BA$7)*$C$31</f>
        <v>0</v>
      </c>
      <c r="AM33" s="374">
        <f ca="1">-SUMPRODUCT(POWER((1+OFFSET('helper calculation'!AM$4:$AZ4,AM3-1,0)),-AM$3:$AZ3-1+AM3),Inputs!AL$60:$AY60,OFFSET('helper calculation'!AN$285:$BA285,AM3-1,0),AN$7:$BA$7)*$C$31</f>
        <v>0</v>
      </c>
      <c r="AN33" s="374">
        <f ca="1">-SUMPRODUCT(POWER((1+OFFSET('helper calculation'!AN$4:$AZ4,AN3-1,0)),-AN$3:$AZ3-1+AN3),Inputs!AM$60:$AY60,OFFSET('helper calculation'!AO$285:$BA285,AN3-1,0),AO$7:$BA$7)*$C$31</f>
        <v>0</v>
      </c>
      <c r="AO33" s="374">
        <f ca="1">-SUMPRODUCT(POWER((1+OFFSET('helper calculation'!AO$4:$AZ4,AO3-1,0)),-AO$3:$AZ3-1+AO3),Inputs!AN$60:$AY60,OFFSET('helper calculation'!AP$285:$BA285,AO3-1,0),AP$7:$BA$7)*$C$31</f>
        <v>0</v>
      </c>
      <c r="AP33" s="374">
        <f ca="1">-SUMPRODUCT(POWER((1+OFFSET('helper calculation'!AP$4:$AZ4,AP3-1,0)),-AP$3:$AZ3-1+AP3),Inputs!AO$60:$AY60,OFFSET('helper calculation'!AQ$285:$BA285,AP3-1,0),AQ$7:$BA$7)*$C$31</f>
        <v>0</v>
      </c>
      <c r="AQ33" s="374">
        <f ca="1">-SUMPRODUCT(POWER((1+OFFSET('helper calculation'!AQ$4:$AZ4,AQ3-1,0)),-AQ$3:$AZ3-1+AQ3),Inputs!AP$60:$AY60,OFFSET('helper calculation'!AR$285:$BA285,AQ3-1,0),AR$7:$BA$7)*$C$31</f>
        <v>0</v>
      </c>
      <c r="AR33" s="374">
        <f ca="1">-SUMPRODUCT(POWER((1+OFFSET('helper calculation'!AR$4:$AZ4,AR3-1,0)),-AR$3:$AZ3-1+AR3),Inputs!AQ$60:$AY60,OFFSET('helper calculation'!AS$285:$BA285,AR3-1,0),AS$7:$BA$7)*$C$31</f>
        <v>0</v>
      </c>
      <c r="AS33" s="374">
        <f ca="1">-SUMPRODUCT(POWER((1+OFFSET('helper calculation'!AS$4:$AZ4,AS3-1,0)),-AS$3:$AZ3-1+AS3),Inputs!AR$60:$AY60,OFFSET('helper calculation'!AT$285:$BA285,AS3-1,0),AT$7:$BA$7)*$C$31</f>
        <v>0</v>
      </c>
      <c r="AT33" s="374">
        <f ca="1">-SUMPRODUCT(POWER((1+OFFSET('helper calculation'!AT$4:$AZ4,AT3-1,0)),-AT$3:$AZ3-1+AT3),Inputs!AS$60:$AY60,OFFSET('helper calculation'!AU$285:$BA285,AT3-1,0),AU$7:$BA$7)*$C$31</f>
        <v>0</v>
      </c>
      <c r="AU33" s="374">
        <f ca="1">-SUMPRODUCT(POWER((1+OFFSET('helper calculation'!AU$4:$AZ4,AU3-1,0)),-AU$3:$AZ3-1+AU3),Inputs!AT$60:$AY60,OFFSET('helper calculation'!AV$285:$BA285,AU3-1,0),AV$7:$BA$7)*$C$31</f>
        <v>0</v>
      </c>
      <c r="AV33" s="374">
        <f ca="1">-SUMPRODUCT(POWER((1+OFFSET('helper calculation'!AV$4:$AZ4,AV3-1,0)),-AV$3:$AZ3-1+AV3),Inputs!AU$60:$AY60,OFFSET('helper calculation'!AW$285:$BA285,AV3-1,0),AW$7:$BA$7)*$C$31</f>
        <v>0</v>
      </c>
      <c r="AW33" s="374">
        <f ca="1">-SUMPRODUCT(POWER((1+OFFSET('helper calculation'!AW$4:$AZ4,AW3-1,0)),-AW$3:$AZ3-1+AW3),Inputs!AV$60:$AY60,OFFSET('helper calculation'!AX$285:$BA285,AW3-1,0),AX$7:$BA$7)*$C$31</f>
        <v>0</v>
      </c>
      <c r="AX33" s="374">
        <f ca="1">-SUMPRODUCT(POWER((1+OFFSET('helper calculation'!AX$4:$AZ4,AX3-1,0)),-AX$3:$AZ3-1+AX3),Inputs!AW$60:$AY60,OFFSET('helper calculation'!AY$285:$BA285,AX3-1,0),AY$7:$BA$7)*$C$31</f>
        <v>0</v>
      </c>
      <c r="AY33" s="374">
        <f ca="1">-SUMPRODUCT(POWER((1+OFFSET('helper calculation'!AY$4:$AZ4,AY3-1,0)),-AY$3:$AZ3-1+AY3),Inputs!AX$60:$AY60,OFFSET('helper calculation'!AZ$285:$BA285,AY3-1,0),AZ$7:$BA$7)*$C$31</f>
        <v>0</v>
      </c>
      <c r="AZ33" s="374">
        <f ca="1">-SUMPRODUCT(POWER((1+OFFSET('helper calculation'!AZ$4:$AZ4,AZ3-1,0)),-AZ$3:$AZ3-1+AZ3),Inputs!AY$60:$AY60,OFFSET('helper calculation'!BA$285:$BA285,AZ3-1,0),BA$7:$BA$7)*$C$31</f>
        <v>0</v>
      </c>
      <c r="BA33" s="374">
        <f ca="1">-SUMPRODUCT(POWER((1+OFFSET('helper calculation'!$AZ$4:BA4,BA3-1,0)),-$AZ$3:BA3-1+BA3),Inputs!$AY$60:AZ60,OFFSET('helper calculation'!$BA$285:BB285,BA3-1,0),$BA$7:BB$7)*$C$31</f>
        <v>0</v>
      </c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6"/>
      <c r="CB33" s="286"/>
      <c r="CC33" s="286"/>
      <c r="CD33" s="286"/>
      <c r="CE33" s="286"/>
      <c r="CF33" s="286"/>
      <c r="CG33" s="286"/>
      <c r="CH33" s="286"/>
      <c r="CI33" s="286"/>
      <c r="CJ33" s="286"/>
      <c r="CK33" s="286"/>
      <c r="CL33" s="286"/>
      <c r="CM33" s="286"/>
      <c r="CN33" s="286"/>
      <c r="CO33" s="286"/>
      <c r="CP33" s="286"/>
      <c r="CQ33" s="286"/>
      <c r="CR33" s="286"/>
      <c r="CS33" s="286"/>
      <c r="CT33" s="286"/>
      <c r="CU33" s="286"/>
      <c r="CV33" s="286"/>
      <c r="CW33" s="286"/>
      <c r="CX33" s="286"/>
      <c r="CY33" s="286"/>
      <c r="CZ33" s="286"/>
      <c r="DA33" s="286"/>
      <c r="DB33" s="286"/>
      <c r="DC33" s="286"/>
      <c r="DD33" s="286"/>
      <c r="DE33" s="286"/>
      <c r="DF33" s="286"/>
      <c r="DG33" s="286"/>
      <c r="DH33" s="286"/>
      <c r="DI33" s="286"/>
      <c r="DJ33" s="286"/>
      <c r="DK33" s="286"/>
      <c r="DL33" s="286"/>
      <c r="DM33" s="286"/>
      <c r="DN33" s="286"/>
      <c r="DO33" s="286"/>
      <c r="DP33" s="286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D33" s="286"/>
      <c r="EE33" s="286"/>
      <c r="EF33" s="286"/>
      <c r="EG33" s="286"/>
      <c r="EH33" s="286"/>
      <c r="EI33" s="286"/>
      <c r="EJ33" s="286"/>
      <c r="EK33" s="286"/>
      <c r="EL33" s="286"/>
      <c r="EM33" s="286"/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6"/>
      <c r="EY33" s="286"/>
      <c r="EZ33" s="286"/>
      <c r="FA33" s="286"/>
      <c r="FB33" s="286"/>
      <c r="FC33" s="286"/>
      <c r="FD33" s="286"/>
      <c r="FE33" s="286"/>
      <c r="FF33" s="286"/>
      <c r="FG33" s="286"/>
      <c r="FH33" s="286"/>
      <c r="FI33" s="286"/>
      <c r="FJ33" s="286"/>
      <c r="FK33" s="286"/>
      <c r="FL33" s="286"/>
      <c r="FM33" s="286"/>
      <c r="FN33" s="286"/>
      <c r="FO33" s="286"/>
      <c r="FP33" s="286"/>
      <c r="FQ33" s="286"/>
      <c r="FR33" s="286"/>
      <c r="FS33" s="286"/>
      <c r="FT33" s="286"/>
      <c r="FU33" s="286"/>
      <c r="FV33" s="286"/>
      <c r="FW33" s="286"/>
      <c r="FX33" s="286"/>
      <c r="FY33" s="286"/>
      <c r="FZ33" s="286"/>
      <c r="GA33" s="286"/>
      <c r="GB33" s="286"/>
      <c r="GC33" s="286"/>
      <c r="GD33" s="286"/>
      <c r="GE33" s="286"/>
      <c r="GF33" s="286"/>
      <c r="GG33" s="286"/>
      <c r="GH33" s="286"/>
      <c r="GI33" s="286"/>
      <c r="GJ33" s="286"/>
      <c r="GK33" s="286"/>
      <c r="GL33" s="286"/>
      <c r="GM33" s="286"/>
      <c r="GN33" s="286"/>
      <c r="GO33" s="286"/>
      <c r="GP33" s="286"/>
      <c r="GQ33" s="286"/>
      <c r="GR33" s="286"/>
      <c r="GS33" s="286"/>
      <c r="GT33" s="286"/>
      <c r="GU33" s="286"/>
      <c r="GV33" s="286"/>
      <c r="GW33" s="286"/>
      <c r="GX33" s="286"/>
      <c r="GY33" s="286"/>
      <c r="GZ33" s="286"/>
      <c r="HA33" s="286"/>
      <c r="HB33" s="286"/>
      <c r="HC33" s="286"/>
      <c r="HD33" s="286"/>
      <c r="HE33" s="286"/>
      <c r="HF33" s="286"/>
      <c r="HG33" s="286"/>
      <c r="HH33" s="286"/>
      <c r="HI33" s="286"/>
      <c r="HJ33" s="286"/>
      <c r="HK33" s="286"/>
      <c r="HL33" s="286"/>
      <c r="HM33" s="286"/>
      <c r="HN33" s="286"/>
      <c r="HO33" s="286"/>
      <c r="HP33" s="286"/>
      <c r="HQ33" s="286"/>
      <c r="HR33" s="286"/>
      <c r="HS33" s="286"/>
      <c r="HT33" s="286"/>
      <c r="HU33" s="286"/>
      <c r="HV33" s="286"/>
      <c r="HW33" s="286"/>
      <c r="HX33" s="286"/>
      <c r="HY33" s="286"/>
      <c r="HZ33" s="286"/>
      <c r="IA33" s="286"/>
      <c r="IB33" s="286"/>
      <c r="IC33" s="286"/>
      <c r="ID33" s="286"/>
      <c r="IE33" s="286"/>
      <c r="IF33" s="286"/>
      <c r="IG33" s="286"/>
      <c r="IH33" s="286"/>
      <c r="II33" s="286"/>
      <c r="IJ33" s="286"/>
      <c r="IK33" s="286"/>
      <c r="IL33" s="286"/>
      <c r="IM33" s="286"/>
      <c r="IN33" s="286"/>
      <c r="IO33" s="286"/>
      <c r="IP33" s="286"/>
      <c r="IQ33" s="286"/>
      <c r="IR33" s="286"/>
      <c r="IS33" s="286"/>
      <c r="IT33" s="286"/>
      <c r="IU33" s="286"/>
      <c r="IV33" s="286"/>
    </row>
    <row r="34" spans="1:256">
      <c r="A34" s="371"/>
      <c r="B34" s="372" t="s">
        <v>498</v>
      </c>
      <c r="C34" s="492"/>
      <c r="D34" s="374">
        <f ca="1">SUMPRODUCT(POWER((1+OFFSET('helper calculation'!D$4:$AZ4,D3-1,0)),-D$3:$AZ3-1+D3),Inputs!C$53:$AY53,OFFSET('helper calculation'!E$285:$BA285,D3-1,0),E$7:$BA$7)*$C$31</f>
        <v>0</v>
      </c>
      <c r="E34" s="374">
        <f ca="1">SUMPRODUCT(POWER((1+OFFSET('helper calculation'!E$4:$AZ4,E3-1,0)),-E$3:$AZ3-1+E3),Inputs!D$53:$AY53,OFFSET('helper calculation'!F$285:$BA285,E3-1,0),F$7:$BA$7)*$C$31</f>
        <v>0</v>
      </c>
      <c r="F34" s="374">
        <f ca="1">SUMPRODUCT(POWER((1+OFFSET('helper calculation'!F$4:$AZ4,F3-1,0)),-F$3:$AZ3-1+F3),Inputs!E$53:$AY53,OFFSET('helper calculation'!G$285:$BA285,F3-1,0),G$7:$BA$7)*$C$31</f>
        <v>0</v>
      </c>
      <c r="G34" s="374">
        <f ca="1">SUMPRODUCT(POWER((1+OFFSET('helper calculation'!G$4:$AZ4,G3-1,0)),-G$3:$AZ3-1+G3),Inputs!F$53:$AY53,OFFSET('helper calculation'!H$285:$BA285,G3-1,0),H$7:$BA$7)*$C$31</f>
        <v>0</v>
      </c>
      <c r="H34" s="374">
        <f ca="1">SUMPRODUCT(POWER((1+OFFSET('helper calculation'!H$4:$AZ4,H3-1,0)),-H$3:$AZ3-1+H3),Inputs!G$53:$AY53,OFFSET('helper calculation'!I$285:$BA285,H3-1,0),I$7:$BA$7)*$C$31</f>
        <v>0</v>
      </c>
      <c r="I34" s="374">
        <f ca="1">SUMPRODUCT(POWER((1+OFFSET('helper calculation'!I$4:$AZ4,I3-1,0)),-I$3:$AZ3-1+I3),Inputs!H$53:$AY53,OFFSET('helper calculation'!J$285:$BA285,I3-1,0),J$7:$BA$7)*$C$31</f>
        <v>0</v>
      </c>
      <c r="J34" s="374">
        <f ca="1">SUMPRODUCT(POWER((1+OFFSET('helper calculation'!J$4:$AZ4,J3-1,0)),-J$3:$AZ3-1+J3),Inputs!I$53:$AY53,OFFSET('helper calculation'!K$285:$BA285,J3-1,0),K$7:$BA$7)*$C$31</f>
        <v>0</v>
      </c>
      <c r="K34" s="374">
        <f ca="1">SUMPRODUCT(POWER((1+OFFSET('helper calculation'!K$4:$AZ4,K3-1,0)),-K$3:$AZ3-1+K3),Inputs!J$53:$AY53,OFFSET('helper calculation'!L$285:$BA285,K3-1,0),L$7:$BA$7)*$C$31</f>
        <v>0</v>
      </c>
      <c r="L34" s="374">
        <f ca="1">SUMPRODUCT(POWER((1+OFFSET('helper calculation'!L$4:$AZ4,L3-1,0)),-L$3:$AZ3-1+L3),Inputs!K$53:$AY53,OFFSET('helper calculation'!M$285:$BA285,L3-1,0),M$7:$BA$7)*$C$31</f>
        <v>0</v>
      </c>
      <c r="M34" s="374">
        <f ca="1">SUMPRODUCT(POWER((1+OFFSET('helper calculation'!M$4:$AZ4,M3-1,0)),-M$3:$AZ3-1+M3),Inputs!L$53:$AY53,OFFSET('helper calculation'!N$285:$BA285,M3-1,0),N$7:$BA$7)*$C$31</f>
        <v>0</v>
      </c>
      <c r="N34" s="374">
        <f ca="1">SUMPRODUCT(POWER((1+OFFSET('helper calculation'!N$4:$AZ4,N3-1,0)),-N$3:$AZ3-1+N3),Inputs!M$53:$AY53,OFFSET('helper calculation'!O$285:$BA285,N3-1,0),O$7:$BA$7)*$C$31</f>
        <v>0</v>
      </c>
      <c r="O34" s="374">
        <f ca="1">SUMPRODUCT(POWER((1+OFFSET('helper calculation'!O$4:$AZ4,O3-1,0)),-O$3:$AZ3-1+O3),Inputs!N$53:$AY53,OFFSET('helper calculation'!P$285:$BA285,O3-1,0),P$7:$BA$7)*$C$31</f>
        <v>0</v>
      </c>
      <c r="P34" s="374">
        <f ca="1">SUMPRODUCT(POWER((1+OFFSET('helper calculation'!P$4:$AZ4,P3-1,0)),-P$3:$AZ3-1+P3),Inputs!O$53:$AY53,OFFSET('helper calculation'!Q$285:$BA285,P3-1,0),Q$7:$BA$7)*$C$31</f>
        <v>0</v>
      </c>
      <c r="Q34" s="374">
        <f ca="1">SUMPRODUCT(POWER((1+OFFSET('helper calculation'!Q$4:$AZ4,Q3-1,0)),-Q$3:$AZ3-1+Q3),Inputs!P$53:$AY53,OFFSET('helper calculation'!R$285:$BA285,Q3-1,0),R$7:$BA$7)*$C$31</f>
        <v>0</v>
      </c>
      <c r="R34" s="374">
        <f ca="1">SUMPRODUCT(POWER((1+OFFSET('helper calculation'!R$4:$AZ4,R3-1,0)),-R$3:$AZ3-1+R3),Inputs!Q$53:$AY53,OFFSET('helper calculation'!S$285:$BA285,R3-1,0),S$7:$BA$7)*$C$31</f>
        <v>0</v>
      </c>
      <c r="S34" s="374">
        <f ca="1">SUMPRODUCT(POWER((1+OFFSET('helper calculation'!S$4:$AZ4,S3-1,0)),-S$3:$AZ3-1+S3),Inputs!R$53:$AY53,OFFSET('helper calculation'!T$285:$BA285,S3-1,0),T$7:$BA$7)*$C$31</f>
        <v>0</v>
      </c>
      <c r="T34" s="374">
        <f ca="1">SUMPRODUCT(POWER((1+OFFSET('helper calculation'!T$4:$AZ4,T3-1,0)),-T$3:$AZ3-1+T3),Inputs!S$53:$AY53,OFFSET('helper calculation'!U$285:$BA285,T3-1,0),U$7:$BA$7)*$C$31</f>
        <v>0</v>
      </c>
      <c r="U34" s="374">
        <f ca="1">SUMPRODUCT(POWER((1+OFFSET('helper calculation'!U$4:$AZ4,U3-1,0)),-U$3:$AZ3-1+U3),Inputs!T$53:$AY53,OFFSET('helper calculation'!V$285:$BA285,U3-1,0),V$7:$BA$7)*$C$31</f>
        <v>0</v>
      </c>
      <c r="V34" s="374">
        <f ca="1">SUMPRODUCT(POWER((1+OFFSET('helper calculation'!V$4:$AZ4,V3-1,0)),-V$3:$AZ3-1+V3),Inputs!U$53:$AY53,OFFSET('helper calculation'!W$285:$BA285,V3-1,0),W$7:$BA$7)*$C$31</f>
        <v>0</v>
      </c>
      <c r="W34" s="374">
        <f ca="1">SUMPRODUCT(POWER((1+OFFSET('helper calculation'!W$4:$AZ4,W3-1,0)),-W$3:$AZ3-1+W3),Inputs!V$53:$AY53,OFFSET('helper calculation'!X$285:$BA285,W3-1,0),X$7:$BA$7)*$C$31</f>
        <v>0</v>
      </c>
      <c r="X34" s="374">
        <f ca="1">SUMPRODUCT(POWER((1+OFFSET('helper calculation'!X$4:$AZ4,X3-1,0)),-X$3:$AZ3-1+X3),Inputs!W$53:$AY53,OFFSET('helper calculation'!Y$285:$BA285,X3-1,0),Y$7:$BA$7)*$C$31</f>
        <v>0</v>
      </c>
      <c r="Y34" s="374">
        <f ca="1">SUMPRODUCT(POWER((1+OFFSET('helper calculation'!Y$4:$AZ4,Y3-1,0)),-Y$3:$AZ3-1+Y3),Inputs!X$53:$AY53,OFFSET('helper calculation'!Z$285:$BA285,Y3-1,0),Z$7:$BA$7)*$C$31</f>
        <v>0</v>
      </c>
      <c r="Z34" s="374">
        <f ca="1">SUMPRODUCT(POWER((1+OFFSET('helper calculation'!Z$4:$AZ4,Z3-1,0)),-Z$3:$AZ3-1+Z3),Inputs!Y$53:$AY53,OFFSET('helper calculation'!AA$285:$BA285,Z3-1,0),AA$7:$BA$7)*$C$31</f>
        <v>0</v>
      </c>
      <c r="AA34" s="374">
        <f ca="1">SUMPRODUCT(POWER((1+OFFSET('helper calculation'!AA$4:$AZ4,AA3-1,0)),-AA$3:$AZ3-1+AA3),Inputs!Z$53:$AY53,OFFSET('helper calculation'!AB$285:$BA285,AA3-1,0),AB$7:$BA$7)*$C$31</f>
        <v>0</v>
      </c>
      <c r="AB34" s="374">
        <f ca="1">SUMPRODUCT(POWER((1+OFFSET('helper calculation'!AB$4:$AZ4,AB3-1,0)),-AB$3:$AZ3-1+AB3),Inputs!AA$53:$AY53,OFFSET('helper calculation'!AC$285:$BA285,AB3-1,0),AC$7:$BA$7)*$C$31</f>
        <v>0</v>
      </c>
      <c r="AC34" s="374">
        <f ca="1">SUMPRODUCT(POWER((1+OFFSET('helper calculation'!AC$4:$AZ4,AC3-1,0)),-AC$3:$AZ3-1+AC3),Inputs!AB$53:$AY53,OFFSET('helper calculation'!AD$285:$BA285,AC3-1,0),AD$7:$BA$7)*$C$31</f>
        <v>0</v>
      </c>
      <c r="AD34" s="374">
        <f ca="1">SUMPRODUCT(POWER((1+OFFSET('helper calculation'!AD$4:$AZ4,AD3-1,0)),-AD$3:$AZ3-1+AD3),Inputs!AC$53:$AY53,OFFSET('helper calculation'!AE$285:$BA285,AD3-1,0),AE$7:$BA$7)*$C$31</f>
        <v>0</v>
      </c>
      <c r="AE34" s="374">
        <f ca="1">SUMPRODUCT(POWER((1+OFFSET('helper calculation'!AE$4:$AZ4,AE3-1,0)),-AE$3:$AZ3-1+AE3),Inputs!AD$53:$AY53,OFFSET('helper calculation'!AF$285:$BA285,AE3-1,0),AF$7:$BA$7)*$C$31</f>
        <v>0</v>
      </c>
      <c r="AF34" s="374">
        <f ca="1">SUMPRODUCT(POWER((1+OFFSET('helper calculation'!AF$4:$AZ4,AF3-1,0)),-AF$3:$AZ3-1+AF3),Inputs!AE$53:$AY53,OFFSET('helper calculation'!AG$285:$BA285,AF3-1,0),AG$7:$BA$7)*$C$31</f>
        <v>0</v>
      </c>
      <c r="AG34" s="374">
        <f ca="1">SUMPRODUCT(POWER((1+OFFSET('helper calculation'!AG$4:$AZ4,AG3-1,0)),-AG$3:$AZ3-1+AG3),Inputs!AF$53:$AY53,OFFSET('helper calculation'!AH$285:$BA285,AG3-1,0),AH$7:$BA$7)*$C$31</f>
        <v>0</v>
      </c>
      <c r="AH34" s="374">
        <f ca="1">SUMPRODUCT(POWER((1+OFFSET('helper calculation'!AH$4:$AZ4,AH3-1,0)),-AH$3:$AZ3-1+AH3),Inputs!AG$53:$AY53,OFFSET('helper calculation'!AI$285:$BA285,AH3-1,0),AI$7:$BA$7)*$C$31</f>
        <v>0</v>
      </c>
      <c r="AI34" s="374">
        <f ca="1">SUMPRODUCT(POWER((1+OFFSET('helper calculation'!AI$4:$AZ4,AI3-1,0)),-AI$3:$AZ3-1+AI3),Inputs!AH$53:$AY53,OFFSET('helper calculation'!AJ$285:$BA285,AI3-1,0),AJ$7:$BA$7)*$C$31</f>
        <v>0</v>
      </c>
      <c r="AJ34" s="374">
        <f ca="1">SUMPRODUCT(POWER((1+OFFSET('helper calculation'!AJ$4:$AZ4,AJ3-1,0)),-AJ$3:$AZ3-1+AJ3),Inputs!AI$53:$AY53,OFFSET('helper calculation'!AK$285:$BA285,AJ3-1,0),AK$7:$BA$7)*$C$31</f>
        <v>0</v>
      </c>
      <c r="AK34" s="374">
        <f ca="1">SUMPRODUCT(POWER((1+OFFSET('helper calculation'!AK$4:$AZ4,AK3-1,0)),-AK$3:$AZ3-1+AK3),Inputs!AJ$53:$AY53,OFFSET('helper calculation'!AL$285:$BA285,AK3-1,0),AL$7:$BA$7)*$C$31</f>
        <v>0</v>
      </c>
      <c r="AL34" s="374">
        <f ca="1">SUMPRODUCT(POWER((1+OFFSET('helper calculation'!AL$4:$AZ4,AL3-1,0)),-AL$3:$AZ3-1+AL3),Inputs!AK$53:$AY53,OFFSET('helper calculation'!AM$285:$BA285,AL3-1,0),AM$7:$BA$7)*$C$31</f>
        <v>0</v>
      </c>
      <c r="AM34" s="374">
        <f ca="1">SUMPRODUCT(POWER((1+OFFSET('helper calculation'!AM$4:$AZ4,AM3-1,0)),-AM$3:$AZ3-1+AM3),Inputs!AL$53:$AY53,OFFSET('helper calculation'!AN$285:$BA285,AM3-1,0),AN$7:$BA$7)*$C$31</f>
        <v>0</v>
      </c>
      <c r="AN34" s="374">
        <f ca="1">SUMPRODUCT(POWER((1+OFFSET('helper calculation'!AN$4:$AZ4,AN3-1,0)),-AN$3:$AZ3-1+AN3),Inputs!AM$53:$AY53,OFFSET('helper calculation'!AO$285:$BA285,AN3-1,0),AO$7:$BA$7)*$C$31</f>
        <v>0</v>
      </c>
      <c r="AO34" s="374">
        <f ca="1">SUMPRODUCT(POWER((1+OFFSET('helper calculation'!AO$4:$AZ4,AO3-1,0)),-AO$3:$AZ3-1+AO3),Inputs!AN$53:$AY53,OFFSET('helper calculation'!AP$285:$BA285,AO3-1,0),AP$7:$BA$7)*$C$31</f>
        <v>0</v>
      </c>
      <c r="AP34" s="374">
        <f ca="1">SUMPRODUCT(POWER((1+OFFSET('helper calculation'!AP$4:$AZ4,AP3-1,0)),-AP$3:$AZ3-1+AP3),Inputs!AO$53:$AY53,OFFSET('helper calculation'!AQ$285:$BA285,AP3-1,0),AQ$7:$BA$7)*$C$31</f>
        <v>0</v>
      </c>
      <c r="AQ34" s="374">
        <f ca="1">SUMPRODUCT(POWER((1+OFFSET('helper calculation'!AQ$4:$AZ4,AQ3-1,0)),-AQ$3:$AZ3-1+AQ3),Inputs!AP$53:$AY53,OFFSET('helper calculation'!AR$285:$BA285,AQ3-1,0),AR$7:$BA$7)*$C$31</f>
        <v>0</v>
      </c>
      <c r="AR34" s="374">
        <f ca="1">SUMPRODUCT(POWER((1+OFFSET('helper calculation'!AR$4:$AZ4,AR3-1,0)),-AR$3:$AZ3-1+AR3),Inputs!AQ$53:$AY53,OFFSET('helper calculation'!AS$285:$BA285,AR3-1,0),AS$7:$BA$7)*$C$31</f>
        <v>0</v>
      </c>
      <c r="AS34" s="374">
        <f ca="1">SUMPRODUCT(POWER((1+OFFSET('helper calculation'!AS$4:$AZ4,AS3-1,0)),-AS$3:$AZ3-1+AS3),Inputs!AR$53:$AY53,OFFSET('helper calculation'!AT$285:$BA285,AS3-1,0),AT$7:$BA$7)*$C$31</f>
        <v>0</v>
      </c>
      <c r="AT34" s="374">
        <f ca="1">SUMPRODUCT(POWER((1+OFFSET('helper calculation'!AT$4:$AZ4,AT3-1,0)),-AT$3:$AZ3-1+AT3),Inputs!AS$53:$AY53,OFFSET('helper calculation'!AU$285:$BA285,AT3-1,0),AU$7:$BA$7)*$C$31</f>
        <v>0</v>
      </c>
      <c r="AU34" s="374">
        <f ca="1">SUMPRODUCT(POWER((1+OFFSET('helper calculation'!AU$4:$AZ4,AU3-1,0)),-AU$3:$AZ3-1+AU3),Inputs!AT$53:$AY53,OFFSET('helper calculation'!AV$285:$BA285,AU3-1,0),AV$7:$BA$7)*$C$31</f>
        <v>0</v>
      </c>
      <c r="AV34" s="374">
        <f ca="1">SUMPRODUCT(POWER((1+OFFSET('helper calculation'!AV$4:$AZ4,AV3-1,0)),-AV$3:$AZ3-1+AV3),Inputs!AU$53:$AY53,OFFSET('helper calculation'!AW$285:$BA285,AV3-1,0),AW$7:$BA$7)*$C$31</f>
        <v>0</v>
      </c>
      <c r="AW34" s="374">
        <f ca="1">SUMPRODUCT(POWER((1+OFFSET('helper calculation'!AW$4:$AZ4,AW3-1,0)),-AW$3:$AZ3-1+AW3),Inputs!AV$53:$AY53,OFFSET('helper calculation'!AX$285:$BA285,AW3-1,0),AX$7:$BA$7)*$C$31</f>
        <v>0</v>
      </c>
      <c r="AX34" s="374">
        <f ca="1">SUMPRODUCT(POWER((1+OFFSET('helper calculation'!AX$4:$AZ4,AX3-1,0)),-AX$3:$AZ3-1+AX3),Inputs!AW$53:$AY53,OFFSET('helper calculation'!AY$285:$BA285,AX3-1,0),AY$7:$BA$7)*$C$31</f>
        <v>0</v>
      </c>
      <c r="AY34" s="374">
        <f ca="1">SUMPRODUCT(POWER((1+OFFSET('helper calculation'!AY$4:$AZ4,AY3-1,0)),-AY$3:$AZ3-1+AY3),Inputs!AX$53:$AY53,OFFSET('helper calculation'!AZ$285:$BA285,AY3-1,0),AZ$7:$BA$7)*$C$31</f>
        <v>0</v>
      </c>
      <c r="AZ34" s="374">
        <f ca="1">SUMPRODUCT(POWER((1+OFFSET('helper calculation'!AZ$4:$AZ4,AZ3-1,0)),-AZ$3:$AZ3-1+AZ3),Inputs!AY$53:$AY53,OFFSET('helper calculation'!BA$285:$BA285,AZ3-1,0),BA$7:$BA$7)*$C$31</f>
        <v>0</v>
      </c>
      <c r="BA34" s="374">
        <f ca="1">SUMPRODUCT(POWER((1+OFFSET('helper calculation'!$AZ$4:BA4,BA3-1,0)),-$AZ$3:BA3-1+BA3),Inputs!$AY$53:AZ53,OFFSET('helper calculation'!$BA$285:BB285,BA3-1,0),$BA$7:BB$7)*$C$31</f>
        <v>0</v>
      </c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6"/>
      <c r="CB34" s="286"/>
      <c r="CC34" s="286"/>
      <c r="CD34" s="286"/>
      <c r="CE34" s="286"/>
      <c r="CF34" s="286"/>
      <c r="CG34" s="286"/>
      <c r="CH34" s="286"/>
      <c r="CI34" s="286"/>
      <c r="CJ34" s="286"/>
      <c r="CK34" s="286"/>
      <c r="CL34" s="286"/>
      <c r="CM34" s="286"/>
      <c r="CN34" s="286"/>
      <c r="CO34" s="286"/>
      <c r="CP34" s="286"/>
      <c r="CQ34" s="286"/>
      <c r="CR34" s="286"/>
      <c r="CS34" s="286"/>
      <c r="CT34" s="286"/>
      <c r="CU34" s="286"/>
      <c r="CV34" s="286"/>
      <c r="CW34" s="286"/>
      <c r="CX34" s="286"/>
      <c r="CY34" s="286"/>
      <c r="CZ34" s="286"/>
      <c r="DA34" s="286"/>
      <c r="DB34" s="286"/>
      <c r="DC34" s="286"/>
      <c r="DD34" s="286"/>
      <c r="DE34" s="286"/>
      <c r="DF34" s="286"/>
      <c r="DG34" s="286"/>
      <c r="DH34" s="286"/>
      <c r="DI34" s="286"/>
      <c r="DJ34" s="286"/>
      <c r="DK34" s="286"/>
      <c r="DL34" s="286"/>
      <c r="DM34" s="286"/>
      <c r="DN34" s="286"/>
      <c r="DO34" s="286"/>
      <c r="DP34" s="286"/>
      <c r="DQ34" s="286"/>
      <c r="DR34" s="286"/>
      <c r="DS34" s="286"/>
      <c r="DT34" s="286"/>
      <c r="DU34" s="286"/>
      <c r="DV34" s="286"/>
      <c r="DW34" s="286"/>
      <c r="DX34" s="286"/>
      <c r="DY34" s="286"/>
      <c r="DZ34" s="286"/>
      <c r="EA34" s="286"/>
      <c r="EB34" s="286"/>
      <c r="EC34" s="286"/>
      <c r="ED34" s="286"/>
      <c r="EE34" s="286"/>
      <c r="EF34" s="286"/>
      <c r="EG34" s="286"/>
      <c r="EH34" s="286"/>
      <c r="EI34" s="286"/>
      <c r="EJ34" s="286"/>
      <c r="EK34" s="286"/>
      <c r="EL34" s="286"/>
      <c r="EM34" s="286"/>
      <c r="EN34" s="286"/>
      <c r="EO34" s="286"/>
      <c r="EP34" s="286"/>
      <c r="EQ34" s="286"/>
      <c r="ER34" s="286"/>
      <c r="ES34" s="286"/>
      <c r="ET34" s="286"/>
      <c r="EU34" s="286"/>
      <c r="EV34" s="286"/>
      <c r="EW34" s="286"/>
      <c r="EX34" s="286"/>
      <c r="EY34" s="286"/>
      <c r="EZ34" s="286"/>
      <c r="FA34" s="286"/>
      <c r="FB34" s="286"/>
      <c r="FC34" s="286"/>
      <c r="FD34" s="286"/>
      <c r="FE34" s="286"/>
      <c r="FF34" s="286"/>
      <c r="FG34" s="286"/>
      <c r="FH34" s="286"/>
      <c r="FI34" s="286"/>
      <c r="FJ34" s="286"/>
      <c r="FK34" s="286"/>
      <c r="FL34" s="286"/>
      <c r="FM34" s="286"/>
      <c r="FN34" s="286"/>
      <c r="FO34" s="286"/>
      <c r="FP34" s="286"/>
      <c r="FQ34" s="286"/>
      <c r="FR34" s="286"/>
      <c r="FS34" s="286"/>
      <c r="FT34" s="286"/>
      <c r="FU34" s="286"/>
      <c r="FV34" s="286"/>
      <c r="FW34" s="286"/>
      <c r="FX34" s="286"/>
      <c r="FY34" s="286"/>
      <c r="FZ34" s="286"/>
      <c r="GA34" s="286"/>
      <c r="GB34" s="286"/>
      <c r="GC34" s="286"/>
      <c r="GD34" s="286"/>
      <c r="GE34" s="286"/>
      <c r="GF34" s="286"/>
      <c r="GG34" s="286"/>
      <c r="GH34" s="286"/>
      <c r="GI34" s="286"/>
      <c r="GJ34" s="286"/>
      <c r="GK34" s="286"/>
      <c r="GL34" s="286"/>
      <c r="GM34" s="286"/>
      <c r="GN34" s="286"/>
      <c r="GO34" s="286"/>
      <c r="GP34" s="286"/>
      <c r="GQ34" s="286"/>
      <c r="GR34" s="286"/>
      <c r="GS34" s="286"/>
      <c r="GT34" s="286"/>
      <c r="GU34" s="286"/>
      <c r="GV34" s="286"/>
      <c r="GW34" s="286"/>
      <c r="GX34" s="286"/>
      <c r="GY34" s="286"/>
      <c r="GZ34" s="286"/>
      <c r="HA34" s="286"/>
      <c r="HB34" s="286"/>
      <c r="HC34" s="286"/>
      <c r="HD34" s="286"/>
      <c r="HE34" s="286"/>
      <c r="HF34" s="286"/>
      <c r="HG34" s="286"/>
      <c r="HH34" s="286"/>
      <c r="HI34" s="286"/>
      <c r="HJ34" s="286"/>
      <c r="HK34" s="286"/>
      <c r="HL34" s="286"/>
      <c r="HM34" s="286"/>
      <c r="HN34" s="286"/>
      <c r="HO34" s="286"/>
      <c r="HP34" s="286"/>
      <c r="HQ34" s="286"/>
      <c r="HR34" s="286"/>
      <c r="HS34" s="286"/>
      <c r="HT34" s="286"/>
      <c r="HU34" s="286"/>
      <c r="HV34" s="286"/>
      <c r="HW34" s="286"/>
      <c r="HX34" s="286"/>
      <c r="HY34" s="286"/>
      <c r="HZ34" s="286"/>
      <c r="IA34" s="286"/>
      <c r="IB34" s="286"/>
      <c r="IC34" s="286"/>
      <c r="ID34" s="286"/>
      <c r="IE34" s="286"/>
      <c r="IF34" s="286"/>
      <c r="IG34" s="286"/>
      <c r="IH34" s="286"/>
      <c r="II34" s="286"/>
      <c r="IJ34" s="286"/>
      <c r="IK34" s="286"/>
      <c r="IL34" s="286"/>
      <c r="IM34" s="286"/>
      <c r="IN34" s="286"/>
      <c r="IO34" s="286"/>
      <c r="IP34" s="286"/>
      <c r="IQ34" s="286"/>
      <c r="IR34" s="286"/>
      <c r="IS34" s="286"/>
      <c r="IT34" s="286"/>
      <c r="IU34" s="286"/>
      <c r="IV34" s="286"/>
    </row>
    <row r="35" spans="1:256">
      <c r="A35" s="371"/>
      <c r="B35" s="372" t="s">
        <v>461</v>
      </c>
      <c r="C35" s="492"/>
      <c r="D35" s="374">
        <f ca="1">-directVC(D34,D$5,Result_in_ER_Rate,Partner_Direct_VC_Rate)</f>
        <v>0</v>
      </c>
      <c r="E35" s="374">
        <f t="shared" ref="E35:AI35" ca="1" si="11">-directVC(E34,E$5,Result_in_ER_Rate,Partner_Direct_VC_Rate)</f>
        <v>0</v>
      </c>
      <c r="F35" s="374">
        <f t="shared" ca="1" si="11"/>
        <v>0</v>
      </c>
      <c r="G35" s="374">
        <f t="shared" ca="1" si="11"/>
        <v>0</v>
      </c>
      <c r="H35" s="374">
        <f t="shared" ca="1" si="11"/>
        <v>0</v>
      </c>
      <c r="I35" s="374">
        <f t="shared" ca="1" si="11"/>
        <v>0</v>
      </c>
      <c r="J35" s="374">
        <f t="shared" ca="1" si="11"/>
        <v>0</v>
      </c>
      <c r="K35" s="374">
        <f t="shared" ca="1" si="11"/>
        <v>0</v>
      </c>
      <c r="L35" s="374">
        <f t="shared" ca="1" si="11"/>
        <v>0</v>
      </c>
      <c r="M35" s="374">
        <f t="shared" ca="1" si="11"/>
        <v>0</v>
      </c>
      <c r="N35" s="374">
        <f t="shared" ca="1" si="11"/>
        <v>0</v>
      </c>
      <c r="O35" s="374">
        <f t="shared" ca="1" si="11"/>
        <v>0</v>
      </c>
      <c r="P35" s="374">
        <f t="shared" ca="1" si="11"/>
        <v>0</v>
      </c>
      <c r="Q35" s="374">
        <f t="shared" ca="1" si="11"/>
        <v>0</v>
      </c>
      <c r="R35" s="374">
        <f t="shared" ca="1" si="11"/>
        <v>0</v>
      </c>
      <c r="S35" s="374">
        <f t="shared" ca="1" si="11"/>
        <v>0</v>
      </c>
      <c r="T35" s="374">
        <f t="shared" ca="1" si="11"/>
        <v>0</v>
      </c>
      <c r="U35" s="374">
        <f t="shared" ca="1" si="11"/>
        <v>0</v>
      </c>
      <c r="V35" s="374">
        <f t="shared" ca="1" si="11"/>
        <v>0</v>
      </c>
      <c r="W35" s="374">
        <f t="shared" ca="1" si="11"/>
        <v>0</v>
      </c>
      <c r="X35" s="374">
        <f t="shared" ca="1" si="11"/>
        <v>0</v>
      </c>
      <c r="Y35" s="374">
        <f t="shared" ca="1" si="11"/>
        <v>0</v>
      </c>
      <c r="Z35" s="374">
        <f t="shared" ca="1" si="11"/>
        <v>0</v>
      </c>
      <c r="AA35" s="374">
        <f t="shared" ca="1" si="11"/>
        <v>0</v>
      </c>
      <c r="AB35" s="374">
        <f t="shared" ca="1" si="11"/>
        <v>0</v>
      </c>
      <c r="AC35" s="374">
        <f t="shared" ca="1" si="11"/>
        <v>0</v>
      </c>
      <c r="AD35" s="374">
        <f t="shared" ca="1" si="11"/>
        <v>0</v>
      </c>
      <c r="AE35" s="374">
        <f t="shared" ca="1" si="11"/>
        <v>0</v>
      </c>
      <c r="AF35" s="374">
        <f t="shared" ca="1" si="11"/>
        <v>0</v>
      </c>
      <c r="AG35" s="374">
        <f t="shared" ca="1" si="11"/>
        <v>0</v>
      </c>
      <c r="AH35" s="374">
        <f t="shared" ca="1" si="11"/>
        <v>0</v>
      </c>
      <c r="AI35" s="374">
        <f t="shared" ca="1" si="11"/>
        <v>0</v>
      </c>
      <c r="AJ35" s="374">
        <f t="shared" ref="AJ35:BA35" ca="1" si="12">-directVC(AJ34,AJ$5,Result_in_ER_Rate,Partner_Direct_VC_Rate)</f>
        <v>0</v>
      </c>
      <c r="AK35" s="374">
        <f t="shared" ca="1" si="12"/>
        <v>0</v>
      </c>
      <c r="AL35" s="374">
        <f t="shared" ca="1" si="12"/>
        <v>0</v>
      </c>
      <c r="AM35" s="374">
        <f t="shared" ca="1" si="12"/>
        <v>0</v>
      </c>
      <c r="AN35" s="374">
        <f t="shared" ca="1" si="12"/>
        <v>0</v>
      </c>
      <c r="AO35" s="374">
        <f t="shared" ca="1" si="12"/>
        <v>0</v>
      </c>
      <c r="AP35" s="374">
        <f t="shared" ca="1" si="12"/>
        <v>0</v>
      </c>
      <c r="AQ35" s="374">
        <f t="shared" ca="1" si="12"/>
        <v>0</v>
      </c>
      <c r="AR35" s="374">
        <f t="shared" ca="1" si="12"/>
        <v>0</v>
      </c>
      <c r="AS35" s="374">
        <f t="shared" ca="1" si="12"/>
        <v>0</v>
      </c>
      <c r="AT35" s="374">
        <f t="shared" ca="1" si="12"/>
        <v>0</v>
      </c>
      <c r="AU35" s="374">
        <f t="shared" ca="1" si="12"/>
        <v>0</v>
      </c>
      <c r="AV35" s="374">
        <f t="shared" ca="1" si="12"/>
        <v>0</v>
      </c>
      <c r="AW35" s="374">
        <f t="shared" ca="1" si="12"/>
        <v>0</v>
      </c>
      <c r="AX35" s="374">
        <f t="shared" ca="1" si="12"/>
        <v>0</v>
      </c>
      <c r="AY35" s="374">
        <f t="shared" ca="1" si="12"/>
        <v>0</v>
      </c>
      <c r="AZ35" s="374">
        <f t="shared" ca="1" si="12"/>
        <v>0</v>
      </c>
      <c r="BA35" s="374">
        <f t="shared" ca="1" si="12"/>
        <v>0</v>
      </c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6"/>
      <c r="CB35" s="286"/>
      <c r="CC35" s="286"/>
      <c r="CD35" s="286"/>
      <c r="CE35" s="286"/>
      <c r="CF35" s="286"/>
      <c r="CG35" s="286"/>
      <c r="CH35" s="286"/>
      <c r="CI35" s="286"/>
      <c r="CJ35" s="286"/>
      <c r="CK35" s="286"/>
      <c r="CL35" s="286"/>
      <c r="CM35" s="286"/>
      <c r="CN35" s="286"/>
      <c r="CO35" s="286"/>
      <c r="CP35" s="286"/>
      <c r="CQ35" s="286"/>
      <c r="CR35" s="286"/>
      <c r="CS35" s="286"/>
      <c r="CT35" s="286"/>
      <c r="CU35" s="286"/>
      <c r="CV35" s="286"/>
      <c r="CW35" s="286"/>
      <c r="CX35" s="286"/>
      <c r="CY35" s="286"/>
      <c r="CZ35" s="286"/>
      <c r="DA35" s="286"/>
      <c r="DB35" s="286"/>
      <c r="DC35" s="286"/>
      <c r="DD35" s="286"/>
      <c r="DE35" s="286"/>
      <c r="DF35" s="286"/>
      <c r="DG35" s="286"/>
      <c r="DH35" s="286"/>
      <c r="DI35" s="286"/>
      <c r="DJ35" s="286"/>
      <c r="DK35" s="286"/>
      <c r="DL35" s="286"/>
      <c r="DM35" s="286"/>
      <c r="DN35" s="286"/>
      <c r="DO35" s="286"/>
      <c r="DP35" s="286"/>
      <c r="DQ35" s="286"/>
      <c r="DR35" s="286"/>
      <c r="DS35" s="286"/>
      <c r="DT35" s="286"/>
      <c r="DU35" s="286"/>
      <c r="DV35" s="286"/>
      <c r="DW35" s="286"/>
      <c r="DX35" s="286"/>
      <c r="DY35" s="286"/>
      <c r="DZ35" s="286"/>
      <c r="EA35" s="286"/>
      <c r="EB35" s="286"/>
      <c r="EC35" s="286"/>
      <c r="ED35" s="286"/>
      <c r="EE35" s="286"/>
      <c r="EF35" s="286"/>
      <c r="EG35" s="286"/>
      <c r="EH35" s="286"/>
      <c r="EI35" s="286"/>
      <c r="EJ35" s="286"/>
      <c r="EK35" s="286"/>
      <c r="EL35" s="286"/>
      <c r="EM35" s="286"/>
      <c r="EN35" s="286"/>
      <c r="EO35" s="286"/>
      <c r="EP35" s="286"/>
      <c r="EQ35" s="286"/>
      <c r="ER35" s="286"/>
      <c r="ES35" s="286"/>
      <c r="ET35" s="286"/>
      <c r="EU35" s="286"/>
      <c r="EV35" s="286"/>
      <c r="EW35" s="286"/>
      <c r="EX35" s="286"/>
      <c r="EY35" s="286"/>
      <c r="EZ35" s="286"/>
      <c r="FA35" s="286"/>
      <c r="FB35" s="286"/>
      <c r="FC35" s="286"/>
      <c r="FD35" s="286"/>
      <c r="FE35" s="286"/>
      <c r="FF35" s="286"/>
      <c r="FG35" s="286"/>
      <c r="FH35" s="286"/>
      <c r="FI35" s="286"/>
      <c r="FJ35" s="286"/>
      <c r="FK35" s="286"/>
      <c r="FL35" s="286"/>
      <c r="FM35" s="286"/>
      <c r="FN35" s="286"/>
      <c r="FO35" s="286"/>
      <c r="FP35" s="286"/>
      <c r="FQ35" s="286"/>
      <c r="FR35" s="286"/>
      <c r="FS35" s="286"/>
      <c r="FT35" s="286"/>
      <c r="FU35" s="286"/>
      <c r="FV35" s="286"/>
      <c r="FW35" s="286"/>
      <c r="FX35" s="286"/>
      <c r="FY35" s="286"/>
      <c r="FZ35" s="286"/>
      <c r="GA35" s="286"/>
      <c r="GB35" s="286"/>
      <c r="GC35" s="286"/>
      <c r="GD35" s="286"/>
      <c r="GE35" s="286"/>
      <c r="GF35" s="286"/>
      <c r="GG35" s="286"/>
      <c r="GH35" s="286"/>
      <c r="GI35" s="286"/>
      <c r="GJ35" s="286"/>
      <c r="GK35" s="286"/>
      <c r="GL35" s="286"/>
      <c r="GM35" s="286"/>
      <c r="GN35" s="286"/>
      <c r="GO35" s="286"/>
      <c r="GP35" s="286"/>
      <c r="GQ35" s="286"/>
      <c r="GR35" s="286"/>
      <c r="GS35" s="286"/>
      <c r="GT35" s="286"/>
      <c r="GU35" s="286"/>
      <c r="GV35" s="286"/>
      <c r="GW35" s="286"/>
      <c r="GX35" s="286"/>
      <c r="GY35" s="286"/>
      <c r="GZ35" s="286"/>
      <c r="HA35" s="286"/>
      <c r="HB35" s="286"/>
      <c r="HC35" s="286"/>
      <c r="HD35" s="286"/>
      <c r="HE35" s="286"/>
      <c r="HF35" s="286"/>
      <c r="HG35" s="286"/>
      <c r="HH35" s="286"/>
      <c r="HI35" s="286"/>
      <c r="HJ35" s="286"/>
      <c r="HK35" s="286"/>
      <c r="HL35" s="286"/>
      <c r="HM35" s="286"/>
      <c r="HN35" s="286"/>
      <c r="HO35" s="286"/>
      <c r="HP35" s="286"/>
      <c r="HQ35" s="286"/>
      <c r="HR35" s="286"/>
      <c r="HS35" s="286"/>
      <c r="HT35" s="286"/>
      <c r="HU35" s="286"/>
      <c r="HV35" s="286"/>
      <c r="HW35" s="286"/>
      <c r="HX35" s="286"/>
      <c r="HY35" s="286"/>
      <c r="HZ35" s="286"/>
      <c r="IA35" s="286"/>
      <c r="IB35" s="286"/>
      <c r="IC35" s="286"/>
      <c r="ID35" s="286"/>
      <c r="IE35" s="286"/>
      <c r="IF35" s="286"/>
      <c r="IG35" s="286"/>
      <c r="IH35" s="286"/>
      <c r="II35" s="286"/>
      <c r="IJ35" s="286"/>
      <c r="IK35" s="286"/>
      <c r="IL35" s="286"/>
      <c r="IM35" s="286"/>
      <c r="IN35" s="286"/>
      <c r="IO35" s="286"/>
      <c r="IP35" s="286"/>
      <c r="IQ35" s="286"/>
      <c r="IR35" s="286"/>
      <c r="IS35" s="286"/>
      <c r="IT35" s="286"/>
      <c r="IU35" s="286"/>
      <c r="IV35" s="286"/>
    </row>
    <row r="36" spans="1:256">
      <c r="A36" s="371"/>
      <c r="B36" s="372" t="s">
        <v>462</v>
      </c>
      <c r="C36" s="492"/>
      <c r="D36" s="374">
        <f t="shared" ref="D36:AI36" ca="1" si="13">-deferredVC(D34,D$5,Result_in_ER_Rate,Partner_Deffered_VC_Rate)</f>
        <v>0</v>
      </c>
      <c r="E36" s="374">
        <f t="shared" ca="1" si="13"/>
        <v>0</v>
      </c>
      <c r="F36" s="374">
        <f t="shared" ca="1" si="13"/>
        <v>0</v>
      </c>
      <c r="G36" s="374">
        <f t="shared" ca="1" si="13"/>
        <v>0</v>
      </c>
      <c r="H36" s="374">
        <f t="shared" ca="1" si="13"/>
        <v>0</v>
      </c>
      <c r="I36" s="374">
        <f t="shared" ca="1" si="13"/>
        <v>0</v>
      </c>
      <c r="J36" s="374">
        <f t="shared" ca="1" si="13"/>
        <v>0</v>
      </c>
      <c r="K36" s="374">
        <f t="shared" ca="1" si="13"/>
        <v>0</v>
      </c>
      <c r="L36" s="374">
        <f t="shared" ca="1" si="13"/>
        <v>0</v>
      </c>
      <c r="M36" s="374">
        <f t="shared" ca="1" si="13"/>
        <v>0</v>
      </c>
      <c r="N36" s="374">
        <f t="shared" ca="1" si="13"/>
        <v>0</v>
      </c>
      <c r="O36" s="374">
        <f t="shared" ca="1" si="13"/>
        <v>0</v>
      </c>
      <c r="P36" s="374">
        <f t="shared" ca="1" si="13"/>
        <v>0</v>
      </c>
      <c r="Q36" s="374">
        <f t="shared" ca="1" si="13"/>
        <v>0</v>
      </c>
      <c r="R36" s="374">
        <f t="shared" ca="1" si="13"/>
        <v>0</v>
      </c>
      <c r="S36" s="374">
        <f t="shared" ca="1" si="13"/>
        <v>0</v>
      </c>
      <c r="T36" s="374">
        <f t="shared" ca="1" si="13"/>
        <v>0</v>
      </c>
      <c r="U36" s="374">
        <f t="shared" ca="1" si="13"/>
        <v>0</v>
      </c>
      <c r="V36" s="374">
        <f t="shared" ca="1" si="13"/>
        <v>0</v>
      </c>
      <c r="W36" s="374">
        <f t="shared" ca="1" si="13"/>
        <v>0</v>
      </c>
      <c r="X36" s="374">
        <f t="shared" ca="1" si="13"/>
        <v>0</v>
      </c>
      <c r="Y36" s="374">
        <f t="shared" ca="1" si="13"/>
        <v>0</v>
      </c>
      <c r="Z36" s="374">
        <f t="shared" ca="1" si="13"/>
        <v>0</v>
      </c>
      <c r="AA36" s="374">
        <f t="shared" ca="1" si="13"/>
        <v>0</v>
      </c>
      <c r="AB36" s="374">
        <f t="shared" ca="1" si="13"/>
        <v>0</v>
      </c>
      <c r="AC36" s="374">
        <f t="shared" ca="1" si="13"/>
        <v>0</v>
      </c>
      <c r="AD36" s="374">
        <f t="shared" ca="1" si="13"/>
        <v>0</v>
      </c>
      <c r="AE36" s="374">
        <f t="shared" ca="1" si="13"/>
        <v>0</v>
      </c>
      <c r="AF36" s="374">
        <f t="shared" ca="1" si="13"/>
        <v>0</v>
      </c>
      <c r="AG36" s="374">
        <f t="shared" ca="1" si="13"/>
        <v>0</v>
      </c>
      <c r="AH36" s="374">
        <f t="shared" ca="1" si="13"/>
        <v>0</v>
      </c>
      <c r="AI36" s="374">
        <f t="shared" ca="1" si="13"/>
        <v>0</v>
      </c>
      <c r="AJ36" s="374">
        <f t="shared" ref="AJ36:BA36" ca="1" si="14">-deferredVC(AJ34,AJ$5,Result_in_ER_Rate,Partner_Deffered_VC_Rate)</f>
        <v>0</v>
      </c>
      <c r="AK36" s="374">
        <f t="shared" ca="1" si="14"/>
        <v>0</v>
      </c>
      <c r="AL36" s="374">
        <f t="shared" ca="1" si="14"/>
        <v>0</v>
      </c>
      <c r="AM36" s="374">
        <f t="shared" ca="1" si="14"/>
        <v>0</v>
      </c>
      <c r="AN36" s="374">
        <f t="shared" ca="1" si="14"/>
        <v>0</v>
      </c>
      <c r="AO36" s="374">
        <f t="shared" ca="1" si="14"/>
        <v>0</v>
      </c>
      <c r="AP36" s="374">
        <f t="shared" ca="1" si="14"/>
        <v>0</v>
      </c>
      <c r="AQ36" s="374">
        <f t="shared" ca="1" si="14"/>
        <v>0</v>
      </c>
      <c r="AR36" s="374">
        <f t="shared" ca="1" si="14"/>
        <v>0</v>
      </c>
      <c r="AS36" s="374">
        <f t="shared" ca="1" si="14"/>
        <v>0</v>
      </c>
      <c r="AT36" s="374">
        <f t="shared" ca="1" si="14"/>
        <v>0</v>
      </c>
      <c r="AU36" s="374">
        <f t="shared" ca="1" si="14"/>
        <v>0</v>
      </c>
      <c r="AV36" s="374">
        <f t="shared" ca="1" si="14"/>
        <v>0</v>
      </c>
      <c r="AW36" s="374">
        <f t="shared" ca="1" si="14"/>
        <v>0</v>
      </c>
      <c r="AX36" s="374">
        <f t="shared" ca="1" si="14"/>
        <v>0</v>
      </c>
      <c r="AY36" s="374">
        <f t="shared" ca="1" si="14"/>
        <v>0</v>
      </c>
      <c r="AZ36" s="374">
        <f t="shared" ca="1" si="14"/>
        <v>0</v>
      </c>
      <c r="BA36" s="374">
        <f t="shared" ca="1" si="14"/>
        <v>0</v>
      </c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6"/>
      <c r="CB36" s="286"/>
      <c r="CC36" s="286"/>
      <c r="CD36" s="286"/>
      <c r="CE36" s="286"/>
      <c r="CF36" s="286"/>
      <c r="CG36" s="286"/>
      <c r="CH36" s="286"/>
      <c r="CI36" s="286"/>
      <c r="CJ36" s="286"/>
      <c r="CK36" s="286"/>
      <c r="CL36" s="286"/>
      <c r="CM36" s="286"/>
      <c r="CN36" s="286"/>
      <c r="CO36" s="286"/>
      <c r="CP36" s="286"/>
      <c r="CQ36" s="286"/>
      <c r="CR36" s="286"/>
      <c r="CS36" s="286"/>
      <c r="CT36" s="286"/>
      <c r="CU36" s="286"/>
      <c r="CV36" s="286"/>
      <c r="CW36" s="286"/>
      <c r="CX36" s="286"/>
      <c r="CY36" s="286"/>
      <c r="CZ36" s="286"/>
      <c r="DA36" s="286"/>
      <c r="DB36" s="286"/>
      <c r="DC36" s="286"/>
      <c r="DD36" s="286"/>
      <c r="DE36" s="286"/>
      <c r="DF36" s="286"/>
      <c r="DG36" s="286"/>
      <c r="DH36" s="286"/>
      <c r="DI36" s="286"/>
      <c r="DJ36" s="286"/>
      <c r="DK36" s="286"/>
      <c r="DL36" s="286"/>
      <c r="DM36" s="286"/>
      <c r="DN36" s="286"/>
      <c r="DO36" s="286"/>
      <c r="DP36" s="286"/>
      <c r="DQ36" s="286"/>
      <c r="DR36" s="286"/>
      <c r="DS36" s="286"/>
      <c r="DT36" s="286"/>
      <c r="DU36" s="286"/>
      <c r="DV36" s="286"/>
      <c r="DW36" s="286"/>
      <c r="DX36" s="286"/>
      <c r="DY36" s="286"/>
      <c r="DZ36" s="286"/>
      <c r="EA36" s="286"/>
      <c r="EB36" s="286"/>
      <c r="EC36" s="286"/>
      <c r="ED36" s="286"/>
      <c r="EE36" s="286"/>
      <c r="EF36" s="286"/>
      <c r="EG36" s="286"/>
      <c r="EH36" s="286"/>
      <c r="EI36" s="286"/>
      <c r="EJ36" s="286"/>
      <c r="EK36" s="286"/>
      <c r="EL36" s="286"/>
      <c r="EM36" s="286"/>
      <c r="EN36" s="286"/>
      <c r="EO36" s="286"/>
      <c r="EP36" s="286"/>
      <c r="EQ36" s="286"/>
      <c r="ER36" s="286"/>
      <c r="ES36" s="286"/>
      <c r="ET36" s="286"/>
      <c r="EU36" s="286"/>
      <c r="EV36" s="286"/>
      <c r="EW36" s="286"/>
      <c r="EX36" s="286"/>
      <c r="EY36" s="286"/>
      <c r="EZ36" s="286"/>
      <c r="FA36" s="286"/>
      <c r="FB36" s="286"/>
      <c r="FC36" s="286"/>
      <c r="FD36" s="286"/>
      <c r="FE36" s="286"/>
      <c r="FF36" s="286"/>
      <c r="FG36" s="286"/>
      <c r="FH36" s="286"/>
      <c r="FI36" s="286"/>
      <c r="FJ36" s="286"/>
      <c r="FK36" s="286"/>
      <c r="FL36" s="286"/>
      <c r="FM36" s="286"/>
      <c r="FN36" s="286"/>
      <c r="FO36" s="286"/>
      <c r="FP36" s="286"/>
      <c r="FQ36" s="286"/>
      <c r="FR36" s="286"/>
      <c r="FS36" s="286"/>
      <c r="FT36" s="286"/>
      <c r="FU36" s="286"/>
      <c r="FV36" s="286"/>
      <c r="FW36" s="286"/>
      <c r="FX36" s="286"/>
      <c r="FY36" s="286"/>
      <c r="FZ36" s="286"/>
      <c r="GA36" s="286"/>
      <c r="GB36" s="286"/>
      <c r="GC36" s="286"/>
      <c r="GD36" s="286"/>
      <c r="GE36" s="286"/>
      <c r="GF36" s="286"/>
      <c r="GG36" s="286"/>
      <c r="GH36" s="286"/>
      <c r="GI36" s="286"/>
      <c r="GJ36" s="286"/>
      <c r="GK36" s="286"/>
      <c r="GL36" s="286"/>
      <c r="GM36" s="286"/>
      <c r="GN36" s="286"/>
      <c r="GO36" s="286"/>
      <c r="GP36" s="286"/>
      <c r="GQ36" s="286"/>
      <c r="GR36" s="286"/>
      <c r="GS36" s="286"/>
      <c r="GT36" s="286"/>
      <c r="GU36" s="286"/>
      <c r="GV36" s="286"/>
      <c r="GW36" s="286"/>
      <c r="GX36" s="286"/>
      <c r="GY36" s="286"/>
      <c r="GZ36" s="286"/>
      <c r="HA36" s="286"/>
      <c r="HB36" s="286"/>
      <c r="HC36" s="286"/>
      <c r="HD36" s="286"/>
      <c r="HE36" s="286"/>
      <c r="HF36" s="286"/>
      <c r="HG36" s="286"/>
      <c r="HH36" s="286"/>
      <c r="HI36" s="286"/>
      <c r="HJ36" s="286"/>
      <c r="HK36" s="286"/>
      <c r="HL36" s="286"/>
      <c r="HM36" s="286"/>
      <c r="HN36" s="286"/>
      <c r="HO36" s="286"/>
      <c r="HP36" s="286"/>
      <c r="HQ36" s="286"/>
      <c r="HR36" s="286"/>
      <c r="HS36" s="286"/>
      <c r="HT36" s="286"/>
      <c r="HU36" s="286"/>
      <c r="HV36" s="286"/>
      <c r="HW36" s="286"/>
      <c r="HX36" s="286"/>
      <c r="HY36" s="286"/>
      <c r="HZ36" s="286"/>
      <c r="IA36" s="286"/>
      <c r="IB36" s="286"/>
      <c r="IC36" s="286"/>
      <c r="ID36" s="286"/>
      <c r="IE36" s="286"/>
      <c r="IF36" s="286"/>
      <c r="IG36" s="286"/>
      <c r="IH36" s="286"/>
      <c r="II36" s="286"/>
      <c r="IJ36" s="286"/>
      <c r="IK36" s="286"/>
      <c r="IL36" s="286"/>
      <c r="IM36" s="286"/>
      <c r="IN36" s="286"/>
      <c r="IO36" s="286"/>
      <c r="IP36" s="286"/>
      <c r="IQ36" s="286"/>
      <c r="IR36" s="286"/>
      <c r="IS36" s="286"/>
      <c r="IT36" s="286"/>
      <c r="IU36" s="286"/>
      <c r="IV36" s="286"/>
    </row>
    <row r="37" spans="1:256">
      <c r="A37" s="371"/>
      <c r="B37" s="372" t="s">
        <v>463</v>
      </c>
      <c r="C37" s="492"/>
      <c r="D37" s="374">
        <f ca="1">-equalizationreserve(D34,D$5,Inputs!C$57,Partner_Deffered_VC_Rate)</f>
        <v>0</v>
      </c>
      <c r="E37" s="374">
        <f ca="1">-equalizationreserve(E34,E$5,Inputs!D$57,Partner_Deffered_VC_Rate)</f>
        <v>0</v>
      </c>
      <c r="F37" s="374">
        <f ca="1">-equalizationreserve(F34,F$5,Inputs!E$57,Partner_Deffered_VC_Rate)</f>
        <v>0</v>
      </c>
      <c r="G37" s="374">
        <f ca="1">-equalizationreserve(G34,G$5,Inputs!F$57,Partner_Deffered_VC_Rate)</f>
        <v>0</v>
      </c>
      <c r="H37" s="374">
        <f ca="1">-equalizationreserve(H34,H$5,Inputs!G$57,Partner_Deffered_VC_Rate)</f>
        <v>0</v>
      </c>
      <c r="I37" s="374">
        <f ca="1">-equalizationreserve(I34,I$5,Inputs!H$57,Partner_Deffered_VC_Rate)</f>
        <v>0</v>
      </c>
      <c r="J37" s="374">
        <f ca="1">-equalizationreserve(J34,J$5,Inputs!I$57,Partner_Deffered_VC_Rate)</f>
        <v>0</v>
      </c>
      <c r="K37" s="374">
        <f ca="1">-equalizationreserve(K34,K$5,Inputs!J$57,Partner_Deffered_VC_Rate)</f>
        <v>0</v>
      </c>
      <c r="L37" s="374">
        <f ca="1">-equalizationreserve(L34,L$5,Inputs!K$57,Partner_Deffered_VC_Rate)</f>
        <v>0</v>
      </c>
      <c r="M37" s="374">
        <f ca="1">-equalizationreserve(M34,M$5,Inputs!L$57,Partner_Deffered_VC_Rate)</f>
        <v>0</v>
      </c>
      <c r="N37" s="374">
        <f ca="1">-equalizationreserve(N34,N$5,Inputs!M$57,Partner_Deffered_VC_Rate)</f>
        <v>0</v>
      </c>
      <c r="O37" s="374">
        <f ca="1">-equalizationreserve(O34,O$5,Inputs!N$57,Partner_Deffered_VC_Rate)</f>
        <v>0</v>
      </c>
      <c r="P37" s="374">
        <f ca="1">-equalizationreserve(P34,P$5,Inputs!O$57,Partner_Deffered_VC_Rate)</f>
        <v>0</v>
      </c>
      <c r="Q37" s="374">
        <f ca="1">-equalizationreserve(Q34,Q$5,Inputs!P$57,Partner_Deffered_VC_Rate)</f>
        <v>0</v>
      </c>
      <c r="R37" s="374">
        <f ca="1">-equalizationreserve(R34,R$5,Inputs!Q$57,Partner_Deffered_VC_Rate)</f>
        <v>0</v>
      </c>
      <c r="S37" s="374">
        <f ca="1">-equalizationreserve(S34,S$5,Inputs!R$57,Partner_Deffered_VC_Rate)</f>
        <v>0</v>
      </c>
      <c r="T37" s="374">
        <f ca="1">-equalizationreserve(T34,T$5,Inputs!S$57,Partner_Deffered_VC_Rate)</f>
        <v>0</v>
      </c>
      <c r="U37" s="374">
        <f ca="1">-equalizationreserve(U34,U$5,Inputs!T$57,Partner_Deffered_VC_Rate)</f>
        <v>0</v>
      </c>
      <c r="V37" s="374">
        <f ca="1">-equalizationreserve(V34,V$5,Inputs!U$57,Partner_Deffered_VC_Rate)</f>
        <v>0</v>
      </c>
      <c r="W37" s="374">
        <f ca="1">-equalizationreserve(W34,W$5,Inputs!V$57,Partner_Deffered_VC_Rate)</f>
        <v>0</v>
      </c>
      <c r="X37" s="374">
        <f ca="1">-equalizationreserve(X34,X$5,Inputs!W$57,Partner_Deffered_VC_Rate)</f>
        <v>0</v>
      </c>
      <c r="Y37" s="374">
        <f ca="1">-equalizationreserve(Y34,Y$5,Inputs!X$57,Partner_Deffered_VC_Rate)</f>
        <v>0</v>
      </c>
      <c r="Z37" s="374">
        <f ca="1">-equalizationreserve(Z34,Z$5,Inputs!Y$57,Partner_Deffered_VC_Rate)</f>
        <v>0</v>
      </c>
      <c r="AA37" s="374">
        <f ca="1">-equalizationreserve(AA34,AA$5,Inputs!Z$57,Partner_Deffered_VC_Rate)</f>
        <v>0</v>
      </c>
      <c r="AB37" s="374">
        <f ca="1">-equalizationreserve(AB34,AB$5,Inputs!AA$57,Partner_Deffered_VC_Rate)</f>
        <v>0</v>
      </c>
      <c r="AC37" s="374">
        <f ca="1">-equalizationreserve(AC34,AC$5,Inputs!AB$57,Partner_Deffered_VC_Rate)</f>
        <v>0</v>
      </c>
      <c r="AD37" s="374">
        <f ca="1">-equalizationreserve(AD34,AD$5,Inputs!AC$57,Partner_Deffered_VC_Rate)</f>
        <v>0</v>
      </c>
      <c r="AE37" s="374">
        <f ca="1">-equalizationreserve(AE34,AE$5,Inputs!AD$57,Partner_Deffered_VC_Rate)</f>
        <v>0</v>
      </c>
      <c r="AF37" s="374">
        <f ca="1">-equalizationreserve(AF34,AF$5,Inputs!AE$57,Partner_Deffered_VC_Rate)</f>
        <v>0</v>
      </c>
      <c r="AG37" s="374">
        <f ca="1">-equalizationreserve(AG34,AG$5,Inputs!AF$57,Partner_Deffered_VC_Rate)</f>
        <v>0</v>
      </c>
      <c r="AH37" s="374">
        <f ca="1">-equalizationreserve(AH34,AH$5,Inputs!AG$57,Partner_Deffered_VC_Rate)</f>
        <v>0</v>
      </c>
      <c r="AI37" s="374">
        <f ca="1">-equalizationreserve(AI34,AI$5,Inputs!AH$57,Partner_Deffered_VC_Rate)</f>
        <v>0</v>
      </c>
      <c r="AJ37" s="374">
        <f ca="1">-equalizationreserve(AJ34,AJ$5,Inputs!AI$57,Partner_Deffered_VC_Rate)</f>
        <v>0</v>
      </c>
      <c r="AK37" s="374">
        <f ca="1">-equalizationreserve(AK34,AK$5,Inputs!AJ$57,Partner_Deffered_VC_Rate)</f>
        <v>0</v>
      </c>
      <c r="AL37" s="374">
        <f ca="1">-equalizationreserve(AL34,AL$5,Inputs!AK$57,Partner_Deffered_VC_Rate)</f>
        <v>0</v>
      </c>
      <c r="AM37" s="374">
        <f ca="1">-equalizationreserve(AM34,AM$5,Inputs!AL$57,Partner_Deffered_VC_Rate)</f>
        <v>0</v>
      </c>
      <c r="AN37" s="374">
        <f ca="1">-equalizationreserve(AN34,AN$5,Inputs!AM$57,Partner_Deffered_VC_Rate)</f>
        <v>0</v>
      </c>
      <c r="AO37" s="374">
        <f ca="1">-equalizationreserve(AO34,AO$5,Inputs!AN$57,Partner_Deffered_VC_Rate)</f>
        <v>0</v>
      </c>
      <c r="AP37" s="374">
        <f ca="1">-equalizationreserve(AP34,AP$5,Inputs!AO$57,Partner_Deffered_VC_Rate)</f>
        <v>0</v>
      </c>
      <c r="AQ37" s="374">
        <f ca="1">-equalizationreserve(AQ34,AQ$5,Inputs!AP$57,Partner_Deffered_VC_Rate)</f>
        <v>0</v>
      </c>
      <c r="AR37" s="374">
        <f ca="1">-equalizationreserve(AR34,AR$5,Inputs!AQ$57,Partner_Deffered_VC_Rate)</f>
        <v>0</v>
      </c>
      <c r="AS37" s="374">
        <f ca="1">-equalizationreserve(AS34,AS$5,Inputs!AR$57,Partner_Deffered_VC_Rate)</f>
        <v>0</v>
      </c>
      <c r="AT37" s="374">
        <f ca="1">-equalizationreserve(AT34,AT$5,Inputs!AS$57,Partner_Deffered_VC_Rate)</f>
        <v>0</v>
      </c>
      <c r="AU37" s="374">
        <f ca="1">-equalizationreserve(AU34,AU$5,Inputs!AT$57,Partner_Deffered_VC_Rate)</f>
        <v>0</v>
      </c>
      <c r="AV37" s="374">
        <f ca="1">-equalizationreserve(AV34,AV$5,Inputs!AU$57,Partner_Deffered_VC_Rate)</f>
        <v>0</v>
      </c>
      <c r="AW37" s="374">
        <f ca="1">-equalizationreserve(AW34,AW$5,Inputs!AV$57,Partner_Deffered_VC_Rate)</f>
        <v>0</v>
      </c>
      <c r="AX37" s="374">
        <f ca="1">-equalizationreserve(AX34,AX$5,Inputs!AW$57,Partner_Deffered_VC_Rate)</f>
        <v>0</v>
      </c>
      <c r="AY37" s="374">
        <f ca="1">-equalizationreserve(AY34,AY$5,Inputs!AX$57,Partner_Deffered_VC_Rate)</f>
        <v>0</v>
      </c>
      <c r="AZ37" s="374">
        <f ca="1">-equalizationreserve(AZ34,AZ$5,Inputs!AY$57,Partner_Deffered_VC_Rate)</f>
        <v>0</v>
      </c>
      <c r="BA37" s="374">
        <f ca="1">-equalizationreserve(BA34,BA$5,Inputs!AZ$57,Partner_Deffered_VC_Rate)</f>
        <v>0</v>
      </c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6"/>
      <c r="CB37" s="286"/>
      <c r="CC37" s="286"/>
      <c r="CD37" s="286"/>
      <c r="CE37" s="286"/>
      <c r="CF37" s="286"/>
      <c r="CG37" s="286"/>
      <c r="CH37" s="286"/>
      <c r="CI37" s="286"/>
      <c r="CJ37" s="286"/>
      <c r="CK37" s="286"/>
      <c r="CL37" s="286"/>
      <c r="CM37" s="286"/>
      <c r="CN37" s="286"/>
      <c r="CO37" s="286"/>
      <c r="CP37" s="286"/>
      <c r="CQ37" s="286"/>
      <c r="CR37" s="286"/>
      <c r="CS37" s="286"/>
      <c r="CT37" s="286"/>
      <c r="CU37" s="286"/>
      <c r="CV37" s="286"/>
      <c r="CW37" s="286"/>
      <c r="CX37" s="286"/>
      <c r="CY37" s="286"/>
      <c r="CZ37" s="286"/>
      <c r="DA37" s="286"/>
      <c r="DB37" s="286"/>
      <c r="DC37" s="286"/>
      <c r="DD37" s="286"/>
      <c r="DE37" s="286"/>
      <c r="DF37" s="286"/>
      <c r="DG37" s="286"/>
      <c r="DH37" s="286"/>
      <c r="DI37" s="286"/>
      <c r="DJ37" s="286"/>
      <c r="DK37" s="286"/>
      <c r="DL37" s="286"/>
      <c r="DM37" s="286"/>
      <c r="DN37" s="286"/>
      <c r="DO37" s="286"/>
      <c r="DP37" s="286"/>
      <c r="DQ37" s="286"/>
      <c r="DR37" s="286"/>
      <c r="DS37" s="286"/>
      <c r="DT37" s="286"/>
      <c r="DU37" s="286"/>
      <c r="DV37" s="286"/>
      <c r="DW37" s="286"/>
      <c r="DX37" s="286"/>
      <c r="DY37" s="286"/>
      <c r="DZ37" s="286"/>
      <c r="EA37" s="286"/>
      <c r="EB37" s="286"/>
      <c r="EC37" s="286"/>
      <c r="ED37" s="286"/>
      <c r="EE37" s="286"/>
      <c r="EF37" s="286"/>
      <c r="EG37" s="286"/>
      <c r="EH37" s="286"/>
      <c r="EI37" s="286"/>
      <c r="EJ37" s="286"/>
      <c r="EK37" s="286"/>
      <c r="EL37" s="286"/>
      <c r="EM37" s="286"/>
      <c r="EN37" s="286"/>
      <c r="EO37" s="286"/>
      <c r="EP37" s="286"/>
      <c r="EQ37" s="286"/>
      <c r="ER37" s="286"/>
      <c r="ES37" s="286"/>
      <c r="ET37" s="286"/>
      <c r="EU37" s="286"/>
      <c r="EV37" s="286"/>
      <c r="EW37" s="286"/>
      <c r="EX37" s="286"/>
      <c r="EY37" s="286"/>
      <c r="EZ37" s="286"/>
      <c r="FA37" s="286"/>
      <c r="FB37" s="286"/>
      <c r="FC37" s="286"/>
      <c r="FD37" s="286"/>
      <c r="FE37" s="286"/>
      <c r="FF37" s="286"/>
      <c r="FG37" s="286"/>
      <c r="FH37" s="286"/>
      <c r="FI37" s="286"/>
      <c r="FJ37" s="286"/>
      <c r="FK37" s="286"/>
      <c r="FL37" s="286"/>
      <c r="FM37" s="286"/>
      <c r="FN37" s="286"/>
      <c r="FO37" s="286"/>
      <c r="FP37" s="286"/>
      <c r="FQ37" s="286"/>
      <c r="FR37" s="286"/>
      <c r="FS37" s="286"/>
      <c r="FT37" s="286"/>
      <c r="FU37" s="286"/>
      <c r="FV37" s="286"/>
      <c r="FW37" s="286"/>
      <c r="FX37" s="286"/>
      <c r="FY37" s="286"/>
      <c r="FZ37" s="286"/>
      <c r="GA37" s="286"/>
      <c r="GB37" s="286"/>
      <c r="GC37" s="286"/>
      <c r="GD37" s="286"/>
      <c r="GE37" s="286"/>
      <c r="GF37" s="286"/>
      <c r="GG37" s="286"/>
      <c r="GH37" s="286"/>
      <c r="GI37" s="286"/>
      <c r="GJ37" s="286"/>
      <c r="GK37" s="286"/>
      <c r="GL37" s="286"/>
      <c r="GM37" s="286"/>
      <c r="GN37" s="286"/>
      <c r="GO37" s="286"/>
      <c r="GP37" s="286"/>
      <c r="GQ37" s="286"/>
      <c r="GR37" s="286"/>
      <c r="GS37" s="286"/>
      <c r="GT37" s="286"/>
      <c r="GU37" s="286"/>
      <c r="GV37" s="286"/>
      <c r="GW37" s="286"/>
      <c r="GX37" s="286"/>
      <c r="GY37" s="286"/>
      <c r="GZ37" s="286"/>
      <c r="HA37" s="286"/>
      <c r="HB37" s="286"/>
      <c r="HC37" s="286"/>
      <c r="HD37" s="286"/>
      <c r="HE37" s="286"/>
      <c r="HF37" s="286"/>
      <c r="HG37" s="286"/>
      <c r="HH37" s="286"/>
      <c r="HI37" s="286"/>
      <c r="HJ37" s="286"/>
      <c r="HK37" s="286"/>
      <c r="HL37" s="286"/>
      <c r="HM37" s="286"/>
      <c r="HN37" s="286"/>
      <c r="HO37" s="286"/>
      <c r="HP37" s="286"/>
      <c r="HQ37" s="286"/>
      <c r="HR37" s="286"/>
      <c r="HS37" s="286"/>
      <c r="HT37" s="286"/>
      <c r="HU37" s="286"/>
      <c r="HV37" s="286"/>
      <c r="HW37" s="286"/>
      <c r="HX37" s="286"/>
      <c r="HY37" s="286"/>
      <c r="HZ37" s="286"/>
      <c r="IA37" s="286"/>
      <c r="IB37" s="286"/>
      <c r="IC37" s="286"/>
      <c r="ID37" s="286"/>
      <c r="IE37" s="286"/>
      <c r="IF37" s="286"/>
      <c r="IG37" s="286"/>
      <c r="IH37" s="286"/>
      <c r="II37" s="286"/>
      <c r="IJ37" s="286"/>
      <c r="IK37" s="286"/>
      <c r="IL37" s="286"/>
      <c r="IM37" s="286"/>
      <c r="IN37" s="286"/>
      <c r="IO37" s="286"/>
      <c r="IP37" s="286"/>
      <c r="IQ37" s="286"/>
      <c r="IR37" s="286"/>
      <c r="IS37" s="286"/>
      <c r="IT37" s="286"/>
      <c r="IU37" s="286"/>
      <c r="IV37" s="286"/>
    </row>
    <row r="38" spans="1:256">
      <c r="A38" s="375"/>
      <c r="B38" s="436" t="s">
        <v>471</v>
      </c>
      <c r="C38" s="493"/>
      <c r="D38" s="377">
        <f ca="1">-LCF(D34,D$5,Inputs!C$57,Partner_Deffered_VC_Rate,IF(Loss_Carry_Forward="Yes",1,0))</f>
        <v>0</v>
      </c>
      <c r="E38" s="377">
        <f ca="1">-LCF(E34,E$5,Inputs!D$57,Partner_Deffered_VC_Rate,IF(Loss_Carry_Forward="Yes",1,0))</f>
        <v>0</v>
      </c>
      <c r="F38" s="377">
        <f ca="1">-LCF(F34,F$5,Inputs!E$57,Partner_Deffered_VC_Rate,IF(Loss_Carry_Forward="Yes",1,0))</f>
        <v>0</v>
      </c>
      <c r="G38" s="377">
        <f ca="1">-LCF(G34,G$5,Inputs!F$57,Partner_Deffered_VC_Rate,IF(Loss_Carry_Forward="Yes",1,0))</f>
        <v>0</v>
      </c>
      <c r="H38" s="377">
        <f ca="1">-LCF(H34,H$5,Inputs!G$57,Partner_Deffered_VC_Rate,IF(Loss_Carry_Forward="Yes",1,0))</f>
        <v>0</v>
      </c>
      <c r="I38" s="377">
        <f ca="1">-LCF(I34,I$5,Inputs!H$57,Partner_Deffered_VC_Rate,IF(Loss_Carry_Forward="Yes",1,0))</f>
        <v>0</v>
      </c>
      <c r="J38" s="377">
        <f ca="1">-LCF(J34,J$5,Inputs!I$57,Partner_Deffered_VC_Rate,IF(Loss_Carry_Forward="Yes",1,0))</f>
        <v>0</v>
      </c>
      <c r="K38" s="377">
        <f ca="1">-LCF(K34,K$5,Inputs!J$57,Partner_Deffered_VC_Rate,IF(Loss_Carry_Forward="Yes",1,0))</f>
        <v>0</v>
      </c>
      <c r="L38" s="377">
        <f ca="1">-LCF(L34,L$5,Inputs!K$57,Partner_Deffered_VC_Rate,IF(Loss_Carry_Forward="Yes",1,0))</f>
        <v>0</v>
      </c>
      <c r="M38" s="377">
        <f ca="1">-LCF(M34,M$5,Inputs!L$57,Partner_Deffered_VC_Rate,IF(Loss_Carry_Forward="Yes",1,0))</f>
        <v>0</v>
      </c>
      <c r="N38" s="377">
        <f ca="1">-LCF(N34,N$5,Inputs!M$57,Partner_Deffered_VC_Rate,IF(Loss_Carry_Forward="Yes",1,0))</f>
        <v>0</v>
      </c>
      <c r="O38" s="377">
        <f ca="1">-LCF(O34,O$5,Inputs!N$57,Partner_Deffered_VC_Rate,IF(Loss_Carry_Forward="Yes",1,0))</f>
        <v>0</v>
      </c>
      <c r="P38" s="377">
        <f ca="1">-LCF(P34,P$5,Inputs!O$57,Partner_Deffered_VC_Rate,IF(Loss_Carry_Forward="Yes",1,0))</f>
        <v>0</v>
      </c>
      <c r="Q38" s="377">
        <f ca="1">-LCF(Q34,Q$5,Inputs!P$57,Partner_Deffered_VC_Rate,IF(Loss_Carry_Forward="Yes",1,0))</f>
        <v>0</v>
      </c>
      <c r="R38" s="377">
        <f ca="1">-LCF(R34,R$5,Inputs!Q$57,Partner_Deffered_VC_Rate,IF(Loss_Carry_Forward="Yes",1,0))</f>
        <v>0</v>
      </c>
      <c r="S38" s="377">
        <f ca="1">-LCF(S34,S$5,Inputs!R$57,Partner_Deffered_VC_Rate,IF(Loss_Carry_Forward="Yes",1,0))</f>
        <v>0</v>
      </c>
      <c r="T38" s="377">
        <f ca="1">-LCF(T34,T$5,Inputs!S$57,Partner_Deffered_VC_Rate,IF(Loss_Carry_Forward="Yes",1,0))</f>
        <v>0</v>
      </c>
      <c r="U38" s="377">
        <f ca="1">-LCF(U34,U$5,Inputs!T$57,Partner_Deffered_VC_Rate,IF(Loss_Carry_Forward="Yes",1,0))</f>
        <v>0</v>
      </c>
      <c r="V38" s="377">
        <f ca="1">-LCF(V34,V$5,Inputs!U$57,Partner_Deffered_VC_Rate,IF(Loss_Carry_Forward="Yes",1,0))</f>
        <v>0</v>
      </c>
      <c r="W38" s="377">
        <f ca="1">-LCF(W34,W$5,Inputs!V$57,Partner_Deffered_VC_Rate,IF(Loss_Carry_Forward="Yes",1,0))</f>
        <v>0</v>
      </c>
      <c r="X38" s="377">
        <f ca="1">-LCF(X34,X$5,Inputs!W$57,Partner_Deffered_VC_Rate,IF(Loss_Carry_Forward="Yes",1,0))</f>
        <v>0</v>
      </c>
      <c r="Y38" s="377">
        <f ca="1">-LCF(Y34,Y$5,Inputs!X$57,Partner_Deffered_VC_Rate,IF(Loss_Carry_Forward="Yes",1,0))</f>
        <v>0</v>
      </c>
      <c r="Z38" s="377">
        <f ca="1">-LCF(Z34,Z$5,Inputs!Y$57,Partner_Deffered_VC_Rate,IF(Loss_Carry_Forward="Yes",1,0))</f>
        <v>0</v>
      </c>
      <c r="AA38" s="377">
        <f ca="1">-LCF(AA34,AA$5,Inputs!Z$57,Partner_Deffered_VC_Rate,IF(Loss_Carry_Forward="Yes",1,0))</f>
        <v>0</v>
      </c>
      <c r="AB38" s="377">
        <f ca="1">-LCF(AB34,AB$5,Inputs!AA$57,Partner_Deffered_VC_Rate,IF(Loss_Carry_Forward="Yes",1,0))</f>
        <v>0</v>
      </c>
      <c r="AC38" s="377">
        <f ca="1">-LCF(AC34,AC$5,Inputs!AB$57,Partner_Deffered_VC_Rate,IF(Loss_Carry_Forward="Yes",1,0))</f>
        <v>0</v>
      </c>
      <c r="AD38" s="377">
        <f ca="1">-LCF(AD34,AD$5,Inputs!AC$57,Partner_Deffered_VC_Rate,IF(Loss_Carry_Forward="Yes",1,0))</f>
        <v>0</v>
      </c>
      <c r="AE38" s="377">
        <f ca="1">-LCF(AE34,AE$5,Inputs!AD$57,Partner_Deffered_VC_Rate,IF(Loss_Carry_Forward="Yes",1,0))</f>
        <v>0</v>
      </c>
      <c r="AF38" s="377">
        <f ca="1">-LCF(AF34,AF$5,Inputs!AE$57,Partner_Deffered_VC_Rate,IF(Loss_Carry_Forward="Yes",1,0))</f>
        <v>0</v>
      </c>
      <c r="AG38" s="377">
        <f ca="1">-LCF(AG34,AG$5,Inputs!AF$57,Partner_Deffered_VC_Rate,IF(Loss_Carry_Forward="Yes",1,0))</f>
        <v>0</v>
      </c>
      <c r="AH38" s="377">
        <f ca="1">-LCF(AH34,AH$5,Inputs!AG$57,Partner_Deffered_VC_Rate,IF(Loss_Carry_Forward="Yes",1,0))</f>
        <v>0</v>
      </c>
      <c r="AI38" s="377">
        <f ca="1">-LCF(AI34,AI$5,Inputs!AH$57,Partner_Deffered_VC_Rate,IF(Loss_Carry_Forward="Yes",1,0))</f>
        <v>0</v>
      </c>
      <c r="AJ38" s="377">
        <f ca="1">-LCF(AJ34,AJ$5,Inputs!AI$57,Partner_Deffered_VC_Rate,IF(Loss_Carry_Forward="Yes",1,0))</f>
        <v>0</v>
      </c>
      <c r="AK38" s="377">
        <f ca="1">-LCF(AK34,AK$5,Inputs!AJ$57,Partner_Deffered_VC_Rate,IF(Loss_Carry_Forward="Yes",1,0))</f>
        <v>0</v>
      </c>
      <c r="AL38" s="377">
        <f ca="1">-LCF(AL34,AL$5,Inputs!AK$57,Partner_Deffered_VC_Rate,IF(Loss_Carry_Forward="Yes",1,0))</f>
        <v>0</v>
      </c>
      <c r="AM38" s="377">
        <f ca="1">-LCF(AM34,AM$5,Inputs!AL$57,Partner_Deffered_VC_Rate,IF(Loss_Carry_Forward="Yes",1,0))</f>
        <v>0</v>
      </c>
      <c r="AN38" s="377">
        <f ca="1">-LCF(AN34,AN$5,Inputs!AM$57,Partner_Deffered_VC_Rate,IF(Loss_Carry_Forward="Yes",1,0))</f>
        <v>0</v>
      </c>
      <c r="AO38" s="377">
        <f ca="1">-LCF(AO34,AO$5,Inputs!AN$57,Partner_Deffered_VC_Rate,IF(Loss_Carry_Forward="Yes",1,0))</f>
        <v>0</v>
      </c>
      <c r="AP38" s="377">
        <f ca="1">-LCF(AP34,AP$5,Inputs!AO$57,Partner_Deffered_VC_Rate,IF(Loss_Carry_Forward="Yes",1,0))</f>
        <v>0</v>
      </c>
      <c r="AQ38" s="377">
        <f ca="1">-LCF(AQ34,AQ$5,Inputs!AP$57,Partner_Deffered_VC_Rate,IF(Loss_Carry_Forward="Yes",1,0))</f>
        <v>0</v>
      </c>
      <c r="AR38" s="377">
        <f ca="1">-LCF(AR34,AR$5,Inputs!AQ$57,Partner_Deffered_VC_Rate,IF(Loss_Carry_Forward="Yes",1,0))</f>
        <v>0</v>
      </c>
      <c r="AS38" s="377">
        <f ca="1">-LCF(AS34,AS$5,Inputs!AR$57,Partner_Deffered_VC_Rate,IF(Loss_Carry_Forward="Yes",1,0))</f>
        <v>0</v>
      </c>
      <c r="AT38" s="377">
        <f ca="1">-LCF(AT34,AT$5,Inputs!AS$57,Partner_Deffered_VC_Rate,IF(Loss_Carry_Forward="Yes",1,0))</f>
        <v>0</v>
      </c>
      <c r="AU38" s="377">
        <f ca="1">-LCF(AU34,AU$5,Inputs!AT$57,Partner_Deffered_VC_Rate,IF(Loss_Carry_Forward="Yes",1,0))</f>
        <v>0</v>
      </c>
      <c r="AV38" s="377">
        <f ca="1">-LCF(AV34,AV$5,Inputs!AU$57,Partner_Deffered_VC_Rate,IF(Loss_Carry_Forward="Yes",1,0))</f>
        <v>0</v>
      </c>
      <c r="AW38" s="377">
        <f ca="1">-LCF(AW34,AW$5,Inputs!AV$57,Partner_Deffered_VC_Rate,IF(Loss_Carry_Forward="Yes",1,0))</f>
        <v>0</v>
      </c>
      <c r="AX38" s="377">
        <f ca="1">-LCF(AX34,AX$5,Inputs!AW$57,Partner_Deffered_VC_Rate,IF(Loss_Carry_Forward="Yes",1,0))</f>
        <v>0</v>
      </c>
      <c r="AY38" s="377">
        <f ca="1">-LCF(AY34,AY$5,Inputs!AX$57,Partner_Deffered_VC_Rate,IF(Loss_Carry_Forward="Yes",1,0))</f>
        <v>0</v>
      </c>
      <c r="AZ38" s="377">
        <f ca="1">-LCF(AZ34,AZ$5,Inputs!AY$57,Partner_Deffered_VC_Rate,IF(Loss_Carry_Forward="Yes",1,0))</f>
        <v>0</v>
      </c>
      <c r="BA38" s="377">
        <f ca="1">-LCF(BA34,BA$5,Inputs!AZ$57,Partner_Deffered_VC_Rate,IF(Loss_Carry_Forward="Yes",1,0))</f>
        <v>0</v>
      </c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6"/>
      <c r="CB38" s="286"/>
      <c r="CC38" s="286"/>
      <c r="CD38" s="286"/>
      <c r="CE38" s="286"/>
      <c r="CF38" s="286"/>
      <c r="CG38" s="286"/>
      <c r="CH38" s="286"/>
      <c r="CI38" s="286"/>
      <c r="CJ38" s="286"/>
      <c r="CK38" s="286"/>
      <c r="CL38" s="286"/>
      <c r="CM38" s="286"/>
      <c r="CN38" s="286"/>
      <c r="CO38" s="286"/>
      <c r="CP38" s="286"/>
      <c r="CQ38" s="286"/>
      <c r="CR38" s="286"/>
      <c r="CS38" s="286"/>
      <c r="CT38" s="286"/>
      <c r="CU38" s="286"/>
      <c r="CV38" s="286"/>
      <c r="CW38" s="286"/>
      <c r="CX38" s="286"/>
      <c r="CY38" s="286"/>
      <c r="CZ38" s="286"/>
      <c r="DA38" s="286"/>
      <c r="DB38" s="286"/>
      <c r="DC38" s="286"/>
      <c r="DD38" s="286"/>
      <c r="DE38" s="286"/>
      <c r="DF38" s="286"/>
      <c r="DG38" s="286"/>
      <c r="DH38" s="286"/>
      <c r="DI38" s="286"/>
      <c r="DJ38" s="286"/>
      <c r="DK38" s="286"/>
      <c r="DL38" s="286"/>
      <c r="DM38" s="286"/>
      <c r="DN38" s="286"/>
      <c r="DO38" s="286"/>
      <c r="DP38" s="286"/>
      <c r="DQ38" s="286"/>
      <c r="DR38" s="286"/>
      <c r="DS38" s="286"/>
      <c r="DT38" s="286"/>
      <c r="DU38" s="286"/>
      <c r="DV38" s="286"/>
      <c r="DW38" s="286"/>
      <c r="DX38" s="286"/>
      <c r="DY38" s="286"/>
      <c r="DZ38" s="286"/>
      <c r="EA38" s="286"/>
      <c r="EB38" s="286"/>
      <c r="EC38" s="286"/>
      <c r="ED38" s="286"/>
      <c r="EE38" s="286"/>
      <c r="EF38" s="286"/>
      <c r="EG38" s="286"/>
      <c r="EH38" s="286"/>
      <c r="EI38" s="286"/>
      <c r="EJ38" s="286"/>
      <c r="EK38" s="286"/>
      <c r="EL38" s="286"/>
      <c r="EM38" s="286"/>
      <c r="EN38" s="286"/>
      <c r="EO38" s="286"/>
      <c r="EP38" s="286"/>
      <c r="EQ38" s="286"/>
      <c r="ER38" s="286"/>
      <c r="ES38" s="286"/>
      <c r="ET38" s="286"/>
      <c r="EU38" s="286"/>
      <c r="EV38" s="286"/>
      <c r="EW38" s="286"/>
      <c r="EX38" s="286"/>
      <c r="EY38" s="286"/>
      <c r="EZ38" s="286"/>
      <c r="FA38" s="286"/>
      <c r="FB38" s="286"/>
      <c r="FC38" s="286"/>
      <c r="FD38" s="286"/>
      <c r="FE38" s="286"/>
      <c r="FF38" s="286"/>
      <c r="FG38" s="286"/>
      <c r="FH38" s="286"/>
      <c r="FI38" s="286"/>
      <c r="FJ38" s="286"/>
      <c r="FK38" s="286"/>
      <c r="FL38" s="286"/>
      <c r="FM38" s="286"/>
      <c r="FN38" s="286"/>
      <c r="FO38" s="286"/>
      <c r="FP38" s="286"/>
      <c r="FQ38" s="286"/>
      <c r="FR38" s="286"/>
      <c r="FS38" s="286"/>
      <c r="FT38" s="286"/>
      <c r="FU38" s="286"/>
      <c r="FV38" s="286"/>
      <c r="FW38" s="286"/>
      <c r="FX38" s="286"/>
      <c r="FY38" s="286"/>
      <c r="FZ38" s="286"/>
      <c r="GA38" s="286"/>
      <c r="GB38" s="286"/>
      <c r="GC38" s="286"/>
      <c r="GD38" s="286"/>
      <c r="GE38" s="286"/>
      <c r="GF38" s="286"/>
      <c r="GG38" s="286"/>
      <c r="GH38" s="286"/>
      <c r="GI38" s="286"/>
      <c r="GJ38" s="286"/>
      <c r="GK38" s="286"/>
      <c r="GL38" s="286"/>
      <c r="GM38" s="286"/>
      <c r="GN38" s="286"/>
      <c r="GO38" s="286"/>
      <c r="GP38" s="286"/>
      <c r="GQ38" s="286"/>
      <c r="GR38" s="286"/>
      <c r="GS38" s="286"/>
      <c r="GT38" s="286"/>
      <c r="GU38" s="286"/>
      <c r="GV38" s="286"/>
      <c r="GW38" s="286"/>
      <c r="GX38" s="286"/>
      <c r="GY38" s="286"/>
      <c r="GZ38" s="286"/>
      <c r="HA38" s="286"/>
      <c r="HB38" s="286"/>
      <c r="HC38" s="286"/>
      <c r="HD38" s="286"/>
      <c r="HE38" s="286"/>
      <c r="HF38" s="286"/>
      <c r="HG38" s="286"/>
      <c r="HH38" s="286"/>
      <c r="HI38" s="286"/>
      <c r="HJ38" s="286"/>
      <c r="HK38" s="286"/>
      <c r="HL38" s="286"/>
      <c r="HM38" s="286"/>
      <c r="HN38" s="286"/>
      <c r="HO38" s="286"/>
      <c r="HP38" s="286"/>
      <c r="HQ38" s="286"/>
      <c r="HR38" s="286"/>
      <c r="HS38" s="286"/>
      <c r="HT38" s="286"/>
      <c r="HU38" s="286"/>
      <c r="HV38" s="286"/>
      <c r="HW38" s="286"/>
      <c r="HX38" s="286"/>
      <c r="HY38" s="286"/>
      <c r="HZ38" s="286"/>
      <c r="IA38" s="286"/>
      <c r="IB38" s="286"/>
      <c r="IC38" s="286"/>
      <c r="ID38" s="286"/>
      <c r="IE38" s="286"/>
      <c r="IF38" s="286"/>
      <c r="IG38" s="286"/>
      <c r="IH38" s="286"/>
      <c r="II38" s="286"/>
      <c r="IJ38" s="286"/>
      <c r="IK38" s="286"/>
      <c r="IL38" s="286"/>
      <c r="IM38" s="286"/>
      <c r="IN38" s="286"/>
      <c r="IO38" s="286"/>
      <c r="IP38" s="286"/>
      <c r="IQ38" s="286"/>
      <c r="IR38" s="286"/>
      <c r="IS38" s="286"/>
      <c r="IT38" s="286"/>
      <c r="IU38" s="286"/>
      <c r="IV38" s="286"/>
    </row>
    <row r="39" spans="1:256" s="210" customFormat="1" ht="18.75">
      <c r="A39" s="1003" t="s">
        <v>546</v>
      </c>
      <c r="B39" s="1004"/>
      <c r="C39" s="495"/>
      <c r="D39" s="379">
        <f ca="1">MAX(0,SUM(D24:D30),SUM(D32:D38))</f>
        <v>0</v>
      </c>
      <c r="E39" s="379">
        <f t="shared" ref="E39:BA39" ca="1" si="15">MAX(0,SUM(E24:E30),SUM(E32:E38))</f>
        <v>0</v>
      </c>
      <c r="F39" s="379">
        <f t="shared" ca="1" si="15"/>
        <v>0</v>
      </c>
      <c r="G39" s="379">
        <f t="shared" ca="1" si="15"/>
        <v>0</v>
      </c>
      <c r="H39" s="379">
        <f t="shared" ca="1" si="15"/>
        <v>0</v>
      </c>
      <c r="I39" s="379">
        <f t="shared" ca="1" si="15"/>
        <v>0</v>
      </c>
      <c r="J39" s="379">
        <f t="shared" ca="1" si="15"/>
        <v>0</v>
      </c>
      <c r="K39" s="379">
        <f t="shared" ca="1" si="15"/>
        <v>0</v>
      </c>
      <c r="L39" s="379">
        <f t="shared" ca="1" si="15"/>
        <v>0</v>
      </c>
      <c r="M39" s="379">
        <f t="shared" ca="1" si="15"/>
        <v>0</v>
      </c>
      <c r="N39" s="379">
        <f t="shared" ca="1" si="15"/>
        <v>0</v>
      </c>
      <c r="O39" s="379">
        <f t="shared" ca="1" si="15"/>
        <v>0</v>
      </c>
      <c r="P39" s="379">
        <f t="shared" ca="1" si="15"/>
        <v>0</v>
      </c>
      <c r="Q39" s="379">
        <f t="shared" ca="1" si="15"/>
        <v>0</v>
      </c>
      <c r="R39" s="379">
        <f t="shared" ca="1" si="15"/>
        <v>0</v>
      </c>
      <c r="S39" s="379">
        <f t="shared" ca="1" si="15"/>
        <v>0</v>
      </c>
      <c r="T39" s="379">
        <f t="shared" ca="1" si="15"/>
        <v>0</v>
      </c>
      <c r="U39" s="379">
        <f t="shared" ca="1" si="15"/>
        <v>0</v>
      </c>
      <c r="V39" s="379">
        <f t="shared" ca="1" si="15"/>
        <v>0</v>
      </c>
      <c r="W39" s="379">
        <f t="shared" ca="1" si="15"/>
        <v>0</v>
      </c>
      <c r="X39" s="379">
        <f t="shared" ca="1" si="15"/>
        <v>0</v>
      </c>
      <c r="Y39" s="379">
        <f t="shared" ca="1" si="15"/>
        <v>0</v>
      </c>
      <c r="Z39" s="379">
        <f t="shared" ca="1" si="15"/>
        <v>0</v>
      </c>
      <c r="AA39" s="379">
        <f t="shared" ca="1" si="15"/>
        <v>0</v>
      </c>
      <c r="AB39" s="379">
        <f t="shared" ca="1" si="15"/>
        <v>0</v>
      </c>
      <c r="AC39" s="379">
        <f t="shared" ca="1" si="15"/>
        <v>0</v>
      </c>
      <c r="AD39" s="379">
        <f t="shared" ca="1" si="15"/>
        <v>0</v>
      </c>
      <c r="AE39" s="379">
        <f t="shared" ca="1" si="15"/>
        <v>0</v>
      </c>
      <c r="AF39" s="379">
        <f t="shared" ca="1" si="15"/>
        <v>0</v>
      </c>
      <c r="AG39" s="379">
        <f t="shared" ca="1" si="15"/>
        <v>0</v>
      </c>
      <c r="AH39" s="379">
        <f t="shared" ca="1" si="15"/>
        <v>0</v>
      </c>
      <c r="AI39" s="379">
        <f t="shared" ca="1" si="15"/>
        <v>0</v>
      </c>
      <c r="AJ39" s="379">
        <f t="shared" ca="1" si="15"/>
        <v>0</v>
      </c>
      <c r="AK39" s="379">
        <f t="shared" ca="1" si="15"/>
        <v>0</v>
      </c>
      <c r="AL39" s="379">
        <f t="shared" ca="1" si="15"/>
        <v>0</v>
      </c>
      <c r="AM39" s="379">
        <f t="shared" ca="1" si="15"/>
        <v>0</v>
      </c>
      <c r="AN39" s="379">
        <f t="shared" ca="1" si="15"/>
        <v>0</v>
      </c>
      <c r="AO39" s="379">
        <f t="shared" ca="1" si="15"/>
        <v>0</v>
      </c>
      <c r="AP39" s="379">
        <f t="shared" ca="1" si="15"/>
        <v>0</v>
      </c>
      <c r="AQ39" s="379">
        <f t="shared" ca="1" si="15"/>
        <v>0</v>
      </c>
      <c r="AR39" s="379">
        <f t="shared" ca="1" si="15"/>
        <v>0</v>
      </c>
      <c r="AS39" s="379">
        <f t="shared" ca="1" si="15"/>
        <v>0</v>
      </c>
      <c r="AT39" s="379">
        <f t="shared" ca="1" si="15"/>
        <v>0</v>
      </c>
      <c r="AU39" s="379">
        <f t="shared" ca="1" si="15"/>
        <v>0</v>
      </c>
      <c r="AV39" s="379">
        <f t="shared" ca="1" si="15"/>
        <v>0</v>
      </c>
      <c r="AW39" s="379">
        <f t="shared" ca="1" si="15"/>
        <v>0</v>
      </c>
      <c r="AX39" s="379">
        <f t="shared" ca="1" si="15"/>
        <v>0</v>
      </c>
      <c r="AY39" s="379">
        <f t="shared" ca="1" si="15"/>
        <v>0</v>
      </c>
      <c r="AZ39" s="379">
        <f t="shared" ca="1" si="15"/>
        <v>0</v>
      </c>
      <c r="BA39" s="379">
        <f t="shared" ca="1" si="15"/>
        <v>0</v>
      </c>
      <c r="BB39" s="380"/>
      <c r="BC39" s="380"/>
      <c r="BD39" s="380"/>
      <c r="BE39" s="380"/>
      <c r="BF39" s="380"/>
      <c r="BG39" s="380"/>
      <c r="BH39" s="380"/>
      <c r="BI39" s="380"/>
      <c r="BJ39" s="380"/>
      <c r="BK39" s="380"/>
      <c r="BL39" s="380"/>
      <c r="BM39" s="380"/>
      <c r="BN39" s="380"/>
      <c r="BO39" s="380"/>
      <c r="BP39" s="380"/>
      <c r="BQ39" s="380"/>
      <c r="BR39" s="380"/>
      <c r="BS39" s="380"/>
      <c r="BT39" s="380"/>
      <c r="BU39" s="380"/>
      <c r="BV39" s="380"/>
      <c r="BW39" s="380"/>
      <c r="BX39" s="380"/>
      <c r="BY39" s="380"/>
      <c r="BZ39" s="380"/>
      <c r="CA39" s="380"/>
      <c r="CB39" s="380"/>
      <c r="CC39" s="380"/>
      <c r="CD39" s="380"/>
      <c r="CE39" s="380"/>
      <c r="CF39" s="380"/>
      <c r="CG39" s="380"/>
      <c r="CH39" s="380"/>
      <c r="CI39" s="380"/>
      <c r="CJ39" s="380"/>
      <c r="CK39" s="380"/>
      <c r="CL39" s="380"/>
      <c r="CM39" s="380"/>
      <c r="CN39" s="380"/>
      <c r="CO39" s="380"/>
      <c r="CP39" s="380"/>
      <c r="CQ39" s="380"/>
      <c r="CR39" s="380"/>
      <c r="CS39" s="380"/>
      <c r="CT39" s="380"/>
      <c r="CU39" s="380"/>
      <c r="CV39" s="380"/>
      <c r="CW39" s="380"/>
      <c r="CX39" s="380"/>
      <c r="CY39" s="380"/>
      <c r="CZ39" s="380"/>
      <c r="DA39" s="380"/>
      <c r="DB39" s="380"/>
      <c r="DC39" s="380"/>
      <c r="DD39" s="380"/>
      <c r="DE39" s="380"/>
      <c r="DF39" s="380"/>
      <c r="DG39" s="380"/>
      <c r="DH39" s="380"/>
      <c r="DI39" s="380"/>
      <c r="DJ39" s="380"/>
      <c r="DK39" s="380"/>
      <c r="DL39" s="380"/>
      <c r="DM39" s="380"/>
      <c r="DN39" s="380"/>
      <c r="DO39" s="380"/>
      <c r="DP39" s="380"/>
      <c r="DQ39" s="380"/>
      <c r="DR39" s="380"/>
      <c r="DS39" s="380"/>
      <c r="DT39" s="380"/>
      <c r="DU39" s="380"/>
      <c r="DV39" s="380"/>
      <c r="DW39" s="380"/>
      <c r="DX39" s="380"/>
      <c r="DY39" s="380"/>
      <c r="DZ39" s="380"/>
      <c r="EA39" s="380"/>
      <c r="EB39" s="380"/>
      <c r="EC39" s="380"/>
      <c r="ED39" s="380"/>
      <c r="EE39" s="380"/>
      <c r="EF39" s="380"/>
      <c r="EG39" s="380"/>
      <c r="EH39" s="380"/>
      <c r="EI39" s="380"/>
      <c r="EJ39" s="380"/>
      <c r="EK39" s="380"/>
      <c r="EL39" s="380"/>
      <c r="EM39" s="380"/>
      <c r="EN39" s="380"/>
      <c r="EO39" s="380"/>
      <c r="EP39" s="380"/>
      <c r="EQ39" s="380"/>
      <c r="ER39" s="380"/>
      <c r="ES39" s="380"/>
      <c r="ET39" s="380"/>
      <c r="EU39" s="380"/>
      <c r="EV39" s="380"/>
      <c r="EW39" s="380"/>
      <c r="EX39" s="380"/>
      <c r="EY39" s="380"/>
      <c r="EZ39" s="380"/>
      <c r="FA39" s="380"/>
      <c r="FB39" s="380"/>
      <c r="FC39" s="380"/>
      <c r="FD39" s="380"/>
      <c r="FE39" s="380"/>
      <c r="FF39" s="380"/>
      <c r="FG39" s="380"/>
      <c r="FH39" s="380"/>
      <c r="FI39" s="380"/>
      <c r="FJ39" s="380"/>
      <c r="FK39" s="380"/>
      <c r="FL39" s="380"/>
      <c r="FM39" s="380"/>
      <c r="FN39" s="380"/>
      <c r="FO39" s="380"/>
      <c r="FP39" s="380"/>
      <c r="FQ39" s="380"/>
      <c r="FR39" s="380"/>
      <c r="FS39" s="380"/>
      <c r="FT39" s="380"/>
      <c r="FU39" s="380"/>
      <c r="FV39" s="380"/>
      <c r="FW39" s="380"/>
      <c r="FX39" s="380"/>
      <c r="FY39" s="380"/>
      <c r="FZ39" s="380"/>
      <c r="GA39" s="380"/>
      <c r="GB39" s="380"/>
      <c r="GC39" s="380"/>
      <c r="GD39" s="380"/>
      <c r="GE39" s="380"/>
      <c r="GF39" s="380"/>
      <c r="GG39" s="380"/>
      <c r="GH39" s="380"/>
      <c r="GI39" s="380"/>
      <c r="GJ39" s="380"/>
      <c r="GK39" s="380"/>
      <c r="GL39" s="380"/>
      <c r="GM39" s="380"/>
      <c r="GN39" s="380"/>
      <c r="GO39" s="380"/>
      <c r="GP39" s="380"/>
      <c r="GQ39" s="380"/>
      <c r="GR39" s="380"/>
      <c r="GS39" s="380"/>
      <c r="GT39" s="380"/>
      <c r="GU39" s="380"/>
      <c r="GV39" s="380"/>
      <c r="GW39" s="380"/>
      <c r="GX39" s="380"/>
      <c r="GY39" s="380"/>
      <c r="GZ39" s="380"/>
      <c r="HA39" s="380"/>
      <c r="HB39" s="380"/>
      <c r="HC39" s="380"/>
      <c r="HD39" s="380"/>
      <c r="HE39" s="380"/>
      <c r="HF39" s="380"/>
      <c r="HG39" s="380"/>
      <c r="HH39" s="380"/>
      <c r="HI39" s="380"/>
      <c r="HJ39" s="380"/>
      <c r="HK39" s="380"/>
      <c r="HL39" s="380"/>
      <c r="HM39" s="380"/>
      <c r="HN39" s="380"/>
      <c r="HO39" s="380"/>
      <c r="HP39" s="380"/>
      <c r="HQ39" s="380"/>
      <c r="HR39" s="380"/>
      <c r="HS39" s="380"/>
      <c r="HT39" s="380"/>
      <c r="HU39" s="380"/>
      <c r="HV39" s="380"/>
      <c r="HW39" s="380"/>
      <c r="HX39" s="380"/>
      <c r="HY39" s="380"/>
      <c r="HZ39" s="380"/>
      <c r="IA39" s="380"/>
      <c r="IB39" s="380"/>
      <c r="IC39" s="380"/>
      <c r="ID39" s="380"/>
      <c r="IE39" s="380"/>
      <c r="IF39" s="380"/>
      <c r="IG39" s="380"/>
      <c r="IH39" s="380"/>
      <c r="II39" s="380"/>
      <c r="IJ39" s="380"/>
      <c r="IK39" s="380"/>
      <c r="IL39" s="380"/>
      <c r="IM39" s="380"/>
      <c r="IN39" s="380"/>
      <c r="IO39" s="380"/>
      <c r="IP39" s="380"/>
      <c r="IQ39" s="380"/>
      <c r="IR39" s="380"/>
      <c r="IS39" s="380"/>
      <c r="IT39" s="380"/>
      <c r="IU39" s="380"/>
      <c r="IV39" s="380"/>
    </row>
    <row r="41" spans="1:256">
      <c r="A41" s="430" t="s">
        <v>547</v>
      </c>
      <c r="B41" s="496"/>
    </row>
    <row r="42" spans="1:256" s="286" customFormat="1">
      <c r="A42" s="367"/>
      <c r="B42" s="368" t="s">
        <v>336</v>
      </c>
      <c r="C42" s="497">
        <f>'Shock parameters'!E47</f>
        <v>0.15</v>
      </c>
      <c r="D42" s="370">
        <f>$C42*D7*Inputs!$H$13*Inputs!C$52</f>
        <v>0</v>
      </c>
      <c r="E42" s="370">
        <f>$C42*E7*Inputs!$H$13*Inputs!D$52</f>
        <v>0</v>
      </c>
      <c r="F42" s="370">
        <f>$C42*F7*Inputs!$H$13*Inputs!E$52</f>
        <v>0</v>
      </c>
      <c r="G42" s="370">
        <f>$C42*G7*Inputs!$H$13*Inputs!F$52</f>
        <v>0</v>
      </c>
      <c r="H42" s="370">
        <f>$C42*H7*Inputs!$H$13*Inputs!G$52</f>
        <v>0</v>
      </c>
      <c r="I42" s="370">
        <f>$C42*I7*Inputs!$H$13*Inputs!H$52</f>
        <v>0</v>
      </c>
      <c r="J42" s="370">
        <f>$C42*J7*Inputs!$H$13*Inputs!I$52</f>
        <v>0</v>
      </c>
      <c r="K42" s="370">
        <f>$C42*K7*Inputs!$H$13*Inputs!J$52</f>
        <v>0</v>
      </c>
      <c r="L42" s="370">
        <f>$C42*L7*Inputs!$H$13*Inputs!K$52</f>
        <v>0</v>
      </c>
      <c r="M42" s="370">
        <f>$C42*M7*Inputs!$H$13*Inputs!L$52</f>
        <v>0</v>
      </c>
      <c r="N42" s="370">
        <f>$C42*N7*Inputs!$H$13*Inputs!M$52</f>
        <v>0</v>
      </c>
      <c r="O42" s="370">
        <f>$C42*O7*Inputs!$H$13*Inputs!N$52</f>
        <v>0</v>
      </c>
      <c r="P42" s="370">
        <f>$C42*P7*Inputs!$H$13*Inputs!O$52</f>
        <v>0</v>
      </c>
      <c r="Q42" s="370">
        <f>$C42*Q7*Inputs!$H$13*Inputs!P$52</f>
        <v>0</v>
      </c>
      <c r="R42" s="370">
        <f>$C42*R7*Inputs!$H$13*Inputs!Q$52</f>
        <v>0</v>
      </c>
      <c r="S42" s="370">
        <f>$C42*S7*Inputs!$H$13*Inputs!R$52</f>
        <v>0</v>
      </c>
      <c r="T42" s="370">
        <f>$C42*T7*Inputs!$H$13*Inputs!S$52</f>
        <v>0</v>
      </c>
      <c r="U42" s="370">
        <f>$C42*U7*Inputs!$H$13*Inputs!T$52</f>
        <v>0</v>
      </c>
      <c r="V42" s="370">
        <f>$C42*V7*Inputs!$H$13*Inputs!U$52</f>
        <v>0</v>
      </c>
      <c r="W42" s="370">
        <f>$C42*W7*Inputs!$H$13*Inputs!V$52</f>
        <v>0</v>
      </c>
      <c r="X42" s="370">
        <f>$C42*X7*Inputs!$H$13*Inputs!W$52</f>
        <v>0</v>
      </c>
      <c r="Y42" s="370">
        <f>$C42*Y7*Inputs!$H$13*Inputs!X$52</f>
        <v>0</v>
      </c>
      <c r="Z42" s="370">
        <f>$C42*Z7*Inputs!$H$13*Inputs!Y$52</f>
        <v>0</v>
      </c>
      <c r="AA42" s="370">
        <f>$C42*AA7*Inputs!$H$13*Inputs!Z$52</f>
        <v>0</v>
      </c>
      <c r="AB42" s="370">
        <f>$C42*AB7*Inputs!$H$13*Inputs!AA$52</f>
        <v>0</v>
      </c>
      <c r="AC42" s="370">
        <f>$C42*AC7*Inputs!$H$13*Inputs!AB$52</f>
        <v>0</v>
      </c>
      <c r="AD42" s="370">
        <f>$C42*AD7*Inputs!$H$13*Inputs!AC$52</f>
        <v>0</v>
      </c>
      <c r="AE42" s="370">
        <f>$C42*AE7*Inputs!$H$13*Inputs!AD$52</f>
        <v>0</v>
      </c>
      <c r="AF42" s="370">
        <f>$C42*AF7*Inputs!$H$13*Inputs!AE$52</f>
        <v>0</v>
      </c>
      <c r="AG42" s="370">
        <f>$C42*AG7*Inputs!$H$13*Inputs!AF$52</f>
        <v>0</v>
      </c>
      <c r="AH42" s="370">
        <f>$C42*AH7*Inputs!$H$13*Inputs!AG$52</f>
        <v>0</v>
      </c>
      <c r="AI42" s="370">
        <f>$C42*AI7*Inputs!$H$13*Inputs!AH$52</f>
        <v>0</v>
      </c>
      <c r="AJ42" s="370">
        <f>$C42*AJ7*Inputs!$H$13*Inputs!AI$52</f>
        <v>0</v>
      </c>
      <c r="AK42" s="370">
        <f>$C42*AK7*Inputs!$H$13*Inputs!AJ$52</f>
        <v>0</v>
      </c>
      <c r="AL42" s="370">
        <f>$C42*AL7*Inputs!$H$13*Inputs!AK$52</f>
        <v>0</v>
      </c>
      <c r="AM42" s="370">
        <f>$C42*AM7*Inputs!$H$13*Inputs!AL$52</f>
        <v>0</v>
      </c>
      <c r="AN42" s="370">
        <f>$C42*AN7*Inputs!$H$13*Inputs!AM$52</f>
        <v>0</v>
      </c>
      <c r="AO42" s="370">
        <f>$C42*AO7*Inputs!$H$13*Inputs!AN$52</f>
        <v>0</v>
      </c>
      <c r="AP42" s="370">
        <f>$C42*AP7*Inputs!$H$13*Inputs!AO$52</f>
        <v>0</v>
      </c>
      <c r="AQ42" s="370">
        <f>$C42*AQ7*Inputs!$H$13*Inputs!AP$52</f>
        <v>0</v>
      </c>
      <c r="AR42" s="370">
        <f>$C42*AR7*Inputs!$H$13*Inputs!AQ$52</f>
        <v>0</v>
      </c>
      <c r="AS42" s="370">
        <f>$C42*AS7*Inputs!$H$13*Inputs!AR$52</f>
        <v>0</v>
      </c>
      <c r="AT42" s="370">
        <f>$C42*AT7*Inputs!$H$13*Inputs!AS$52</f>
        <v>0</v>
      </c>
      <c r="AU42" s="370">
        <f>$C42*AU7*Inputs!$H$13*Inputs!AT$52</f>
        <v>0</v>
      </c>
      <c r="AV42" s="370">
        <f>$C42*AV7*Inputs!$H$13*Inputs!AU$52</f>
        <v>0</v>
      </c>
      <c r="AW42" s="370">
        <f>$C42*AW7*Inputs!$H$13*Inputs!AV$52</f>
        <v>0</v>
      </c>
      <c r="AX42" s="370">
        <f>$C42*AX7*Inputs!$H$13*Inputs!AW$52</f>
        <v>0</v>
      </c>
      <c r="AY42" s="370">
        <f>$C42*AY7*Inputs!$H$13*Inputs!AX$52</f>
        <v>0</v>
      </c>
      <c r="AZ42" s="370">
        <f>$C42*AZ7*Inputs!$H$13*Inputs!AY$52</f>
        <v>0</v>
      </c>
      <c r="BA42" s="370">
        <f>$C42*BA7*Inputs!$H$13*Inputs!AZ$52</f>
        <v>0</v>
      </c>
    </row>
    <row r="43" spans="1:256" s="286" customFormat="1">
      <c r="A43" s="371"/>
      <c r="B43" s="372" t="s">
        <v>548</v>
      </c>
      <c r="C43" s="701">
        <f>'Shock parameters'!E48</f>
        <v>0</v>
      </c>
      <c r="D43" s="374">
        <f>$C43*D7*Inputs!$H$14*Inputs!C$52</f>
        <v>0</v>
      </c>
      <c r="E43" s="374">
        <f>$C43*E7*Inputs!$H$14*Inputs!D$52</f>
        <v>0</v>
      </c>
      <c r="F43" s="374">
        <f>$C43*F7*Inputs!$H$14*Inputs!E$52</f>
        <v>0</v>
      </c>
      <c r="G43" s="374">
        <f>$C43*G7*Inputs!$H$14*Inputs!F$52</f>
        <v>0</v>
      </c>
      <c r="H43" s="374">
        <f>$C43*H7*Inputs!$H$14*Inputs!G$52</f>
        <v>0</v>
      </c>
      <c r="I43" s="374">
        <f>$C43*I7*Inputs!$H$14*Inputs!H$52</f>
        <v>0</v>
      </c>
      <c r="J43" s="374">
        <f>$C43*J7*Inputs!$H$14*Inputs!I$52</f>
        <v>0</v>
      </c>
      <c r="K43" s="374">
        <f>$C43*K7*Inputs!$H$14*Inputs!J$52</f>
        <v>0</v>
      </c>
      <c r="L43" s="374">
        <f>$C43*L7*Inputs!$H$14*Inputs!K$52</f>
        <v>0</v>
      </c>
      <c r="M43" s="374">
        <f>$C43*M7*Inputs!$H$14*Inputs!L$52</f>
        <v>0</v>
      </c>
      <c r="N43" s="374">
        <f>$C43*N7*Inputs!$H$14*Inputs!M$52</f>
        <v>0</v>
      </c>
      <c r="O43" s="374">
        <f>$C43*O7*Inputs!$H$14*Inputs!N$52</f>
        <v>0</v>
      </c>
      <c r="P43" s="374">
        <f>$C43*P7*Inputs!$H$14*Inputs!O$52</f>
        <v>0</v>
      </c>
      <c r="Q43" s="374">
        <f>$C43*Q7*Inputs!$H$14*Inputs!P$52</f>
        <v>0</v>
      </c>
      <c r="R43" s="374">
        <f>$C43*R7*Inputs!$H$14*Inputs!Q$52</f>
        <v>0</v>
      </c>
      <c r="S43" s="374">
        <f>$C43*S7*Inputs!$H$14*Inputs!R$52</f>
        <v>0</v>
      </c>
      <c r="T43" s="374">
        <f>$C43*T7*Inputs!$H$14*Inputs!S$52</f>
        <v>0</v>
      </c>
      <c r="U43" s="374">
        <f>$C43*U7*Inputs!$H$14*Inputs!T$52</f>
        <v>0</v>
      </c>
      <c r="V43" s="374">
        <f>$C43*V7*Inputs!$H$14*Inputs!U$52</f>
        <v>0</v>
      </c>
      <c r="W43" s="374">
        <f>$C43*W7*Inputs!$H$14*Inputs!V$52</f>
        <v>0</v>
      </c>
      <c r="X43" s="374">
        <f>$C43*X7*Inputs!$H$14*Inputs!W$52</f>
        <v>0</v>
      </c>
      <c r="Y43" s="374">
        <f>$C43*Y7*Inputs!$H$14*Inputs!X$52</f>
        <v>0</v>
      </c>
      <c r="Z43" s="374">
        <f>$C43*Z7*Inputs!$H$14*Inputs!Y$52</f>
        <v>0</v>
      </c>
      <c r="AA43" s="374">
        <f>$C43*AA7*Inputs!$H$14*Inputs!Z$52</f>
        <v>0</v>
      </c>
      <c r="AB43" s="374">
        <f>$C43*AB7*Inputs!$H$14*Inputs!AA$52</f>
        <v>0</v>
      </c>
      <c r="AC43" s="374">
        <f>$C43*AC7*Inputs!$H$14*Inputs!AB$52</f>
        <v>0</v>
      </c>
      <c r="AD43" s="374">
        <f>$C43*AD7*Inputs!$H$14*Inputs!AC$52</f>
        <v>0</v>
      </c>
      <c r="AE43" s="374">
        <f>$C43*AE7*Inputs!$H$14*Inputs!AD$52</f>
        <v>0</v>
      </c>
      <c r="AF43" s="374">
        <f>$C43*AF7*Inputs!$H$14*Inputs!AE$52</f>
        <v>0</v>
      </c>
      <c r="AG43" s="374">
        <f>$C43*AG7*Inputs!$H$14*Inputs!AF$52</f>
        <v>0</v>
      </c>
      <c r="AH43" s="374">
        <f>$C43*AH7*Inputs!$H$14*Inputs!AG$52</f>
        <v>0</v>
      </c>
      <c r="AI43" s="374">
        <f>$C43*AI7*Inputs!$H$14*Inputs!AH$52</f>
        <v>0</v>
      </c>
      <c r="AJ43" s="374">
        <f>$C43*AJ7*Inputs!$H$14*Inputs!AI$52</f>
        <v>0</v>
      </c>
      <c r="AK43" s="374">
        <f>$C43*AK7*Inputs!$H$14*Inputs!AJ$52</f>
        <v>0</v>
      </c>
      <c r="AL43" s="374">
        <f>$C43*AL7*Inputs!$H$14*Inputs!AK$52</f>
        <v>0</v>
      </c>
      <c r="AM43" s="374">
        <f>$C43*AM7*Inputs!$H$14*Inputs!AL$52</f>
        <v>0</v>
      </c>
      <c r="AN43" s="374">
        <f>$C43*AN7*Inputs!$H$14*Inputs!AM$52</f>
        <v>0</v>
      </c>
      <c r="AO43" s="374">
        <f>$C43*AO7*Inputs!$H$14*Inputs!AN$52</f>
        <v>0</v>
      </c>
      <c r="AP43" s="374">
        <f>$C43*AP7*Inputs!$H$14*Inputs!AO$52</f>
        <v>0</v>
      </c>
      <c r="AQ43" s="374">
        <f>$C43*AQ7*Inputs!$H$14*Inputs!AP$52</f>
        <v>0</v>
      </c>
      <c r="AR43" s="374">
        <f>$C43*AR7*Inputs!$H$14*Inputs!AQ$52</f>
        <v>0</v>
      </c>
      <c r="AS43" s="374">
        <f>$C43*AS7*Inputs!$H$14*Inputs!AR$52</f>
        <v>0</v>
      </c>
      <c r="AT43" s="374">
        <f>$C43*AT7*Inputs!$H$14*Inputs!AS$52</f>
        <v>0</v>
      </c>
      <c r="AU43" s="374">
        <f>$C43*AU7*Inputs!$H$14*Inputs!AT$52</f>
        <v>0</v>
      </c>
      <c r="AV43" s="374">
        <f>$C43*AV7*Inputs!$H$14*Inputs!AU$52</f>
        <v>0</v>
      </c>
      <c r="AW43" s="374">
        <f>$C43*AW7*Inputs!$H$14*Inputs!AV$52</f>
        <v>0</v>
      </c>
      <c r="AX43" s="374">
        <f>$C43*AX7*Inputs!$H$14*Inputs!AW$52</f>
        <v>0</v>
      </c>
      <c r="AY43" s="374">
        <f>$C43*AY7*Inputs!$H$14*Inputs!AX$52</f>
        <v>0</v>
      </c>
      <c r="AZ43" s="374">
        <f>$C43*AZ7*Inputs!$H$14*Inputs!AY$52</f>
        <v>0</v>
      </c>
      <c r="BA43" s="374">
        <f>$C43*BA7*Inputs!$H$14*Inputs!AZ$52</f>
        <v>0</v>
      </c>
    </row>
    <row r="44" spans="1:256" s="286" customFormat="1">
      <c r="A44" s="371"/>
      <c r="B44" s="372" t="s">
        <v>549</v>
      </c>
      <c r="C44" s="498">
        <f>'Shock parameters'!E49</f>
        <v>0.4</v>
      </c>
      <c r="D44" s="374">
        <f>$C$44*E7*Misc_in_NonLife_rate*(Inputs!C46+(Comm_Rate+Acq_Cost_Loading_Rate)*Inputs!C34)/(1-Cap_Cost_Loading_Rate-Opex_Loading_Rate)</f>
        <v>0</v>
      </c>
      <c r="E44" s="374">
        <f>$C$44*F7*Misc_in_NonLife_rate*(Inputs!D46+(Comm_Rate+Acq_Cost_Loading_Rate)*Inputs!D34)/(1-Cap_Cost_Loading_Rate-Opex_Loading_Rate)</f>
        <v>0</v>
      </c>
      <c r="F44" s="374">
        <f>$C$44*G7*Misc_in_NonLife_rate*(Inputs!E46+(Comm_Rate+Acq_Cost_Loading_Rate)*Inputs!E34)/(1-Cap_Cost_Loading_Rate-Opex_Loading_Rate)</f>
        <v>0</v>
      </c>
      <c r="G44" s="374">
        <f>$C$44*H7*Misc_in_NonLife_rate*(Inputs!F46+(Comm_Rate+Acq_Cost_Loading_Rate)*Inputs!F34)/(1-Cap_Cost_Loading_Rate-Opex_Loading_Rate)</f>
        <v>0</v>
      </c>
      <c r="H44" s="374">
        <f>$C$44*I7*Misc_in_NonLife_rate*(Inputs!G46+(Comm_Rate+Acq_Cost_Loading_Rate)*Inputs!G34)/(1-Cap_Cost_Loading_Rate-Opex_Loading_Rate)</f>
        <v>0</v>
      </c>
      <c r="I44" s="374">
        <f>$C$44*J7*Misc_in_NonLife_rate*(Inputs!H46+(Comm_Rate+Acq_Cost_Loading_Rate)*Inputs!H34)/(1-Cap_Cost_Loading_Rate-Opex_Loading_Rate)</f>
        <v>0</v>
      </c>
      <c r="J44" s="374">
        <f>$C$44*K7*Misc_in_NonLife_rate*(Inputs!I46+(Comm_Rate+Acq_Cost_Loading_Rate)*Inputs!I34)/(1-Cap_Cost_Loading_Rate-Opex_Loading_Rate)</f>
        <v>0</v>
      </c>
      <c r="K44" s="374">
        <f>$C$44*L7*Misc_in_NonLife_rate*(Inputs!J46+(Comm_Rate+Acq_Cost_Loading_Rate)*Inputs!J34)/(1-Cap_Cost_Loading_Rate-Opex_Loading_Rate)</f>
        <v>0</v>
      </c>
      <c r="L44" s="374">
        <f>$C$44*M7*Misc_in_NonLife_rate*(Inputs!K46+(Comm_Rate+Acq_Cost_Loading_Rate)*Inputs!K34)/(1-Cap_Cost_Loading_Rate-Opex_Loading_Rate)</f>
        <v>0</v>
      </c>
      <c r="M44" s="374">
        <f>$C$44*N7*Misc_in_NonLife_rate*(Inputs!L46+(Comm_Rate+Acq_Cost_Loading_Rate)*Inputs!L34)/(1-Cap_Cost_Loading_Rate-Opex_Loading_Rate)</f>
        <v>0</v>
      </c>
      <c r="N44" s="374">
        <f>$C$44*O7*Misc_in_NonLife_rate*(Inputs!M46+(Comm_Rate+Acq_Cost_Loading_Rate)*Inputs!M34)/(1-Cap_Cost_Loading_Rate-Opex_Loading_Rate)</f>
        <v>0</v>
      </c>
      <c r="O44" s="374">
        <f>$C$44*P7*Misc_in_NonLife_rate*(Inputs!N46+(Comm_Rate+Acq_Cost_Loading_Rate)*Inputs!N34)/(1-Cap_Cost_Loading_Rate-Opex_Loading_Rate)</f>
        <v>0</v>
      </c>
      <c r="P44" s="374">
        <f>$C$44*Q7*Misc_in_NonLife_rate*(Inputs!O46+(Comm_Rate+Acq_Cost_Loading_Rate)*Inputs!O34)/(1-Cap_Cost_Loading_Rate-Opex_Loading_Rate)</f>
        <v>0</v>
      </c>
      <c r="Q44" s="374">
        <f>$C$44*R7*Misc_in_NonLife_rate*(Inputs!P46+(Comm_Rate+Acq_Cost_Loading_Rate)*Inputs!P34)/(1-Cap_Cost_Loading_Rate-Opex_Loading_Rate)</f>
        <v>0</v>
      </c>
      <c r="R44" s="374">
        <f>$C$44*S7*Misc_in_NonLife_rate*(Inputs!Q46+(Comm_Rate+Acq_Cost_Loading_Rate)*Inputs!Q34)/(1-Cap_Cost_Loading_Rate-Opex_Loading_Rate)</f>
        <v>0</v>
      </c>
      <c r="S44" s="374">
        <f>$C$44*T7*Misc_in_NonLife_rate*(Inputs!R46+(Comm_Rate+Acq_Cost_Loading_Rate)*Inputs!R34)/(1-Cap_Cost_Loading_Rate-Opex_Loading_Rate)</f>
        <v>0</v>
      </c>
      <c r="T44" s="374">
        <f>$C$44*U7*Misc_in_NonLife_rate*(Inputs!S46+(Comm_Rate+Acq_Cost_Loading_Rate)*Inputs!S34)/(1-Cap_Cost_Loading_Rate-Opex_Loading_Rate)</f>
        <v>0</v>
      </c>
      <c r="U44" s="374">
        <f>$C$44*V7*Misc_in_NonLife_rate*(Inputs!T46+(Comm_Rate+Acq_Cost_Loading_Rate)*Inputs!T34)/(1-Cap_Cost_Loading_Rate-Opex_Loading_Rate)</f>
        <v>0</v>
      </c>
      <c r="V44" s="374">
        <f>$C$44*W7*Misc_in_NonLife_rate*(Inputs!U46+(Comm_Rate+Acq_Cost_Loading_Rate)*Inputs!U34)/(1-Cap_Cost_Loading_Rate-Opex_Loading_Rate)</f>
        <v>0</v>
      </c>
      <c r="W44" s="374">
        <f>$C$44*X7*Misc_in_NonLife_rate*(Inputs!V46+(Comm_Rate+Acq_Cost_Loading_Rate)*Inputs!V34)/(1-Cap_Cost_Loading_Rate-Opex_Loading_Rate)</f>
        <v>0</v>
      </c>
      <c r="X44" s="374">
        <f>$C$44*Y7*Misc_in_NonLife_rate*(Inputs!W46+(Comm_Rate+Acq_Cost_Loading_Rate)*Inputs!W34)/(1-Cap_Cost_Loading_Rate-Opex_Loading_Rate)</f>
        <v>0</v>
      </c>
      <c r="Y44" s="374">
        <f>$C$44*Z7*Misc_in_NonLife_rate*(Inputs!X46+(Comm_Rate+Acq_Cost_Loading_Rate)*Inputs!X34)/(1-Cap_Cost_Loading_Rate-Opex_Loading_Rate)</f>
        <v>0</v>
      </c>
      <c r="Z44" s="374">
        <f>$C$44*AA7*Misc_in_NonLife_rate*(Inputs!Y46+(Comm_Rate+Acq_Cost_Loading_Rate)*Inputs!Y34)/(1-Cap_Cost_Loading_Rate-Opex_Loading_Rate)</f>
        <v>0</v>
      </c>
      <c r="AA44" s="374">
        <f>$C$44*AB7*Misc_in_NonLife_rate*(Inputs!Z46+(Comm_Rate+Acq_Cost_Loading_Rate)*Inputs!Z34)/(1-Cap_Cost_Loading_Rate-Opex_Loading_Rate)</f>
        <v>0</v>
      </c>
      <c r="AB44" s="374">
        <f>$C$44*AC7*Misc_in_NonLife_rate*(Inputs!AA46+(Comm_Rate+Acq_Cost_Loading_Rate)*Inputs!AA34)/(1-Cap_Cost_Loading_Rate-Opex_Loading_Rate)</f>
        <v>0</v>
      </c>
      <c r="AC44" s="374">
        <f>$C$44*AD7*Misc_in_NonLife_rate*(Inputs!AB46+(Comm_Rate+Acq_Cost_Loading_Rate)*Inputs!AB34)/(1-Cap_Cost_Loading_Rate-Opex_Loading_Rate)</f>
        <v>0</v>
      </c>
      <c r="AD44" s="374">
        <f>$C$44*AE7*Misc_in_NonLife_rate*(Inputs!AC46+(Comm_Rate+Acq_Cost_Loading_Rate)*Inputs!AC34)/(1-Cap_Cost_Loading_Rate-Opex_Loading_Rate)</f>
        <v>0</v>
      </c>
      <c r="AE44" s="374">
        <f>$C$44*AF7*Misc_in_NonLife_rate*(Inputs!AD46+(Comm_Rate+Acq_Cost_Loading_Rate)*Inputs!AD34)/(1-Cap_Cost_Loading_Rate-Opex_Loading_Rate)</f>
        <v>0</v>
      </c>
      <c r="AF44" s="374">
        <f>$C$44*AG7*Misc_in_NonLife_rate*(Inputs!AE46+(Comm_Rate+Acq_Cost_Loading_Rate)*Inputs!AE34)/(1-Cap_Cost_Loading_Rate-Opex_Loading_Rate)</f>
        <v>0</v>
      </c>
      <c r="AG44" s="374">
        <f>$C$44*AH7*Misc_in_NonLife_rate*(Inputs!AF46+(Comm_Rate+Acq_Cost_Loading_Rate)*Inputs!AF34)/(1-Cap_Cost_Loading_Rate-Opex_Loading_Rate)</f>
        <v>0</v>
      </c>
      <c r="AH44" s="374">
        <f>$C$44*AI7*Misc_in_NonLife_rate*(Inputs!AG46+(Comm_Rate+Acq_Cost_Loading_Rate)*Inputs!AG34)/(1-Cap_Cost_Loading_Rate-Opex_Loading_Rate)</f>
        <v>0</v>
      </c>
      <c r="AI44" s="374">
        <f>$C$44*AJ7*Misc_in_NonLife_rate*(Inputs!AH46+(Comm_Rate+Acq_Cost_Loading_Rate)*Inputs!AH34)/(1-Cap_Cost_Loading_Rate-Opex_Loading_Rate)</f>
        <v>0</v>
      </c>
      <c r="AJ44" s="374">
        <f>$C$44*AK7*Misc_in_NonLife_rate*(Inputs!AI46+(Comm_Rate+Acq_Cost_Loading_Rate)*Inputs!AI34)/(1-Cap_Cost_Loading_Rate-Opex_Loading_Rate)</f>
        <v>0</v>
      </c>
      <c r="AK44" s="374">
        <f>$C$44*AL7*Misc_in_NonLife_rate*(Inputs!AJ46+(Comm_Rate+Acq_Cost_Loading_Rate)*Inputs!AJ34)/(1-Cap_Cost_Loading_Rate-Opex_Loading_Rate)</f>
        <v>0</v>
      </c>
      <c r="AL44" s="374">
        <f>$C$44*AM7*Misc_in_NonLife_rate*(Inputs!AK46+(Comm_Rate+Acq_Cost_Loading_Rate)*Inputs!AK34)/(1-Cap_Cost_Loading_Rate-Opex_Loading_Rate)</f>
        <v>0</v>
      </c>
      <c r="AM44" s="374">
        <f>$C$44*AN7*Misc_in_NonLife_rate*(Inputs!AL46+(Comm_Rate+Acq_Cost_Loading_Rate)*Inputs!AL34)/(1-Cap_Cost_Loading_Rate-Opex_Loading_Rate)</f>
        <v>0</v>
      </c>
      <c r="AN44" s="374">
        <f>$C$44*AO7*Misc_in_NonLife_rate*(Inputs!AM46+(Comm_Rate+Acq_Cost_Loading_Rate)*Inputs!AM34)/(1-Cap_Cost_Loading_Rate-Opex_Loading_Rate)</f>
        <v>0</v>
      </c>
      <c r="AO44" s="374">
        <f>$C$44*AP7*Misc_in_NonLife_rate*(Inputs!AN46+(Comm_Rate+Acq_Cost_Loading_Rate)*Inputs!AN34)/(1-Cap_Cost_Loading_Rate-Opex_Loading_Rate)</f>
        <v>0</v>
      </c>
      <c r="AP44" s="374">
        <f>$C$44*AQ7*Misc_in_NonLife_rate*(Inputs!AO46+(Comm_Rate+Acq_Cost_Loading_Rate)*Inputs!AO34)/(1-Cap_Cost_Loading_Rate-Opex_Loading_Rate)</f>
        <v>0</v>
      </c>
      <c r="AQ44" s="374">
        <f>$C$44*AR7*Misc_in_NonLife_rate*(Inputs!AP46+(Comm_Rate+Acq_Cost_Loading_Rate)*Inputs!AP34)/(1-Cap_Cost_Loading_Rate-Opex_Loading_Rate)</f>
        <v>0</v>
      </c>
      <c r="AR44" s="374">
        <f>$C$44*AS7*Misc_in_NonLife_rate*(Inputs!AQ46+(Comm_Rate+Acq_Cost_Loading_Rate)*Inputs!AQ34)/(1-Cap_Cost_Loading_Rate-Opex_Loading_Rate)</f>
        <v>0</v>
      </c>
      <c r="AS44" s="374">
        <f>$C$44*AT7*Misc_in_NonLife_rate*(Inputs!AR46+(Comm_Rate+Acq_Cost_Loading_Rate)*Inputs!AR34)/(1-Cap_Cost_Loading_Rate-Opex_Loading_Rate)</f>
        <v>0</v>
      </c>
      <c r="AT44" s="374">
        <f>$C$44*AU7*Misc_in_NonLife_rate*(Inputs!AS46+(Comm_Rate+Acq_Cost_Loading_Rate)*Inputs!AS34)/(1-Cap_Cost_Loading_Rate-Opex_Loading_Rate)</f>
        <v>0</v>
      </c>
      <c r="AU44" s="374">
        <f>$C$44*AV7*Misc_in_NonLife_rate*(Inputs!AT46+(Comm_Rate+Acq_Cost_Loading_Rate)*Inputs!AT34)/(1-Cap_Cost_Loading_Rate-Opex_Loading_Rate)</f>
        <v>0</v>
      </c>
      <c r="AV44" s="374">
        <f>$C$44*AW7*Misc_in_NonLife_rate*(Inputs!AU46+(Comm_Rate+Acq_Cost_Loading_Rate)*Inputs!AU34)/(1-Cap_Cost_Loading_Rate-Opex_Loading_Rate)</f>
        <v>0</v>
      </c>
      <c r="AW44" s="374">
        <f>$C$44*AX7*Misc_in_NonLife_rate*(Inputs!AV46+(Comm_Rate+Acq_Cost_Loading_Rate)*Inputs!AV34)/(1-Cap_Cost_Loading_Rate-Opex_Loading_Rate)</f>
        <v>0</v>
      </c>
      <c r="AX44" s="374">
        <f>$C$44*AY7*Misc_in_NonLife_rate*(Inputs!AW46+(Comm_Rate+Acq_Cost_Loading_Rate)*Inputs!AW34)/(1-Cap_Cost_Loading_Rate-Opex_Loading_Rate)</f>
        <v>0</v>
      </c>
      <c r="AY44" s="374">
        <f>$C$44*AZ7*Misc_in_NonLife_rate*(Inputs!AX46+(Comm_Rate+Acq_Cost_Loading_Rate)*Inputs!AX34)/(1-Cap_Cost_Loading_Rate-Opex_Loading_Rate)</f>
        <v>0</v>
      </c>
      <c r="AZ44" s="374">
        <f>$C$44*BA7*Misc_in_NonLife_rate*(Inputs!AY46+(Comm_Rate+Acq_Cost_Loading_Rate)*Inputs!AY34)/(1-Cap_Cost_Loading_Rate-Opex_Loading_Rate)</f>
        <v>0</v>
      </c>
      <c r="BA44" s="374">
        <f>$C$44*BB7*Misc_in_NonLife_rate*(Inputs!AZ46+(Comm_Rate+Acq_Cost_Loading_Rate)*Inputs!AZ34)/(1-Cap_Cost_Loading_Rate-Opex_Loading_Rate)</f>
        <v>0</v>
      </c>
    </row>
    <row r="45" spans="1:256" s="286" customFormat="1">
      <c r="A45" s="371"/>
      <c r="B45" s="372" t="s">
        <v>16</v>
      </c>
      <c r="C45" s="498">
        <f>Overheads_NonLife</f>
        <v>0</v>
      </c>
      <c r="D45" s="374">
        <f>$C$45*(D42+D43+D44)</f>
        <v>0</v>
      </c>
      <c r="E45" s="374">
        <f t="shared" ref="E45:BA45" si="16">$C$45*(E42+E43+E44)</f>
        <v>0</v>
      </c>
      <c r="F45" s="374">
        <f t="shared" si="16"/>
        <v>0</v>
      </c>
      <c r="G45" s="374">
        <f t="shared" si="16"/>
        <v>0</v>
      </c>
      <c r="H45" s="374">
        <f t="shared" si="16"/>
        <v>0</v>
      </c>
      <c r="I45" s="374">
        <f t="shared" si="16"/>
        <v>0</v>
      </c>
      <c r="J45" s="374">
        <f t="shared" si="16"/>
        <v>0</v>
      </c>
      <c r="K45" s="374">
        <f t="shared" si="16"/>
        <v>0</v>
      </c>
      <c r="L45" s="374">
        <f t="shared" si="16"/>
        <v>0</v>
      </c>
      <c r="M45" s="374">
        <f t="shared" si="16"/>
        <v>0</v>
      </c>
      <c r="N45" s="374">
        <f t="shared" si="16"/>
        <v>0</v>
      </c>
      <c r="O45" s="374">
        <f t="shared" si="16"/>
        <v>0</v>
      </c>
      <c r="P45" s="374">
        <f t="shared" si="16"/>
        <v>0</v>
      </c>
      <c r="Q45" s="374">
        <f t="shared" si="16"/>
        <v>0</v>
      </c>
      <c r="R45" s="374">
        <f t="shared" si="16"/>
        <v>0</v>
      </c>
      <c r="S45" s="374">
        <f t="shared" si="16"/>
        <v>0</v>
      </c>
      <c r="T45" s="374">
        <f t="shared" si="16"/>
        <v>0</v>
      </c>
      <c r="U45" s="374">
        <f t="shared" si="16"/>
        <v>0</v>
      </c>
      <c r="V45" s="374">
        <f t="shared" si="16"/>
        <v>0</v>
      </c>
      <c r="W45" s="374">
        <f t="shared" si="16"/>
        <v>0</v>
      </c>
      <c r="X45" s="374">
        <f t="shared" si="16"/>
        <v>0</v>
      </c>
      <c r="Y45" s="374">
        <f t="shared" si="16"/>
        <v>0</v>
      </c>
      <c r="Z45" s="374">
        <f t="shared" si="16"/>
        <v>0</v>
      </c>
      <c r="AA45" s="374">
        <f t="shared" si="16"/>
        <v>0</v>
      </c>
      <c r="AB45" s="374">
        <f t="shared" si="16"/>
        <v>0</v>
      </c>
      <c r="AC45" s="374">
        <f t="shared" si="16"/>
        <v>0</v>
      </c>
      <c r="AD45" s="374">
        <f t="shared" si="16"/>
        <v>0</v>
      </c>
      <c r="AE45" s="374">
        <f t="shared" si="16"/>
        <v>0</v>
      </c>
      <c r="AF45" s="374">
        <f t="shared" si="16"/>
        <v>0</v>
      </c>
      <c r="AG45" s="374">
        <f t="shared" si="16"/>
        <v>0</v>
      </c>
      <c r="AH45" s="374">
        <f t="shared" si="16"/>
        <v>0</v>
      </c>
      <c r="AI45" s="374">
        <f t="shared" si="16"/>
        <v>0</v>
      </c>
      <c r="AJ45" s="374">
        <f t="shared" si="16"/>
        <v>0</v>
      </c>
      <c r="AK45" s="374">
        <f t="shared" si="16"/>
        <v>0</v>
      </c>
      <c r="AL45" s="374">
        <f t="shared" si="16"/>
        <v>0</v>
      </c>
      <c r="AM45" s="374">
        <f t="shared" si="16"/>
        <v>0</v>
      </c>
      <c r="AN45" s="374">
        <f t="shared" si="16"/>
        <v>0</v>
      </c>
      <c r="AO45" s="374">
        <f t="shared" si="16"/>
        <v>0</v>
      </c>
      <c r="AP45" s="374">
        <f t="shared" si="16"/>
        <v>0</v>
      </c>
      <c r="AQ45" s="374">
        <f t="shared" si="16"/>
        <v>0</v>
      </c>
      <c r="AR45" s="374">
        <f t="shared" si="16"/>
        <v>0</v>
      </c>
      <c r="AS45" s="374">
        <f t="shared" si="16"/>
        <v>0</v>
      </c>
      <c r="AT45" s="374">
        <f t="shared" si="16"/>
        <v>0</v>
      </c>
      <c r="AU45" s="374">
        <f t="shared" si="16"/>
        <v>0</v>
      </c>
      <c r="AV45" s="374">
        <f t="shared" si="16"/>
        <v>0</v>
      </c>
      <c r="AW45" s="374">
        <f t="shared" si="16"/>
        <v>0</v>
      </c>
      <c r="AX45" s="374">
        <f t="shared" si="16"/>
        <v>0</v>
      </c>
      <c r="AY45" s="374">
        <f t="shared" si="16"/>
        <v>0</v>
      </c>
      <c r="AZ45" s="374">
        <f t="shared" si="16"/>
        <v>0</v>
      </c>
      <c r="BA45" s="374">
        <f t="shared" si="16"/>
        <v>0</v>
      </c>
    </row>
    <row r="46" spans="1:256" s="286" customFormat="1">
      <c r="A46" s="371"/>
      <c r="B46" s="372" t="s">
        <v>461</v>
      </c>
      <c r="C46" s="499"/>
      <c r="D46" s="374">
        <f t="shared" ref="D46:AI46" ca="1" si="17">-directVC(D42+D43+D44,D$5,Result_in_ER_Rate,Partner_Direct_VC_Rate)</f>
        <v>0</v>
      </c>
      <c r="E46" s="374">
        <f t="shared" ca="1" si="17"/>
        <v>0</v>
      </c>
      <c r="F46" s="374">
        <f t="shared" ca="1" si="17"/>
        <v>0</v>
      </c>
      <c r="G46" s="374">
        <f t="shared" ca="1" si="17"/>
        <v>0</v>
      </c>
      <c r="H46" s="374">
        <f ca="1">-directVC(H42+H43+H44,H$5,Result_in_ER_Rate,Partner_Direct_VC_Rate)</f>
        <v>0</v>
      </c>
      <c r="I46" s="374">
        <f t="shared" ca="1" si="17"/>
        <v>0</v>
      </c>
      <c r="J46" s="374">
        <f t="shared" ca="1" si="17"/>
        <v>0</v>
      </c>
      <c r="K46" s="374">
        <f t="shared" ca="1" si="17"/>
        <v>0</v>
      </c>
      <c r="L46" s="374">
        <f t="shared" ca="1" si="17"/>
        <v>0</v>
      </c>
      <c r="M46" s="374">
        <f t="shared" ca="1" si="17"/>
        <v>0</v>
      </c>
      <c r="N46" s="374">
        <f t="shared" ca="1" si="17"/>
        <v>0</v>
      </c>
      <c r="O46" s="374">
        <f t="shared" ca="1" si="17"/>
        <v>0</v>
      </c>
      <c r="P46" s="374">
        <f t="shared" ca="1" si="17"/>
        <v>0</v>
      </c>
      <c r="Q46" s="374">
        <f t="shared" ca="1" si="17"/>
        <v>0</v>
      </c>
      <c r="R46" s="374">
        <f t="shared" ca="1" si="17"/>
        <v>0</v>
      </c>
      <c r="S46" s="374">
        <f t="shared" ca="1" si="17"/>
        <v>0</v>
      </c>
      <c r="T46" s="374">
        <f t="shared" ca="1" si="17"/>
        <v>0</v>
      </c>
      <c r="U46" s="374">
        <f t="shared" ca="1" si="17"/>
        <v>0</v>
      </c>
      <c r="V46" s="374">
        <f t="shared" ca="1" si="17"/>
        <v>0</v>
      </c>
      <c r="W46" s="374">
        <f t="shared" ca="1" si="17"/>
        <v>0</v>
      </c>
      <c r="X46" s="374">
        <f t="shared" ca="1" si="17"/>
        <v>0</v>
      </c>
      <c r="Y46" s="374">
        <f t="shared" ca="1" si="17"/>
        <v>0</v>
      </c>
      <c r="Z46" s="374">
        <f t="shared" ca="1" si="17"/>
        <v>0</v>
      </c>
      <c r="AA46" s="374">
        <f t="shared" ca="1" si="17"/>
        <v>0</v>
      </c>
      <c r="AB46" s="374">
        <f t="shared" ca="1" si="17"/>
        <v>0</v>
      </c>
      <c r="AC46" s="374">
        <f t="shared" ca="1" si="17"/>
        <v>0</v>
      </c>
      <c r="AD46" s="374">
        <f t="shared" ca="1" si="17"/>
        <v>0</v>
      </c>
      <c r="AE46" s="374">
        <f t="shared" ca="1" si="17"/>
        <v>0</v>
      </c>
      <c r="AF46" s="374">
        <f t="shared" ca="1" si="17"/>
        <v>0</v>
      </c>
      <c r="AG46" s="374">
        <f t="shared" ca="1" si="17"/>
        <v>0</v>
      </c>
      <c r="AH46" s="374">
        <f t="shared" ca="1" si="17"/>
        <v>0</v>
      </c>
      <c r="AI46" s="374">
        <f t="shared" ca="1" si="17"/>
        <v>0</v>
      </c>
      <c r="AJ46" s="374">
        <f t="shared" ref="AJ46:BA46" ca="1" si="18">-directVC(AJ42+AJ43+AJ44,AJ$5,Result_in_ER_Rate,Partner_Direct_VC_Rate)</f>
        <v>0</v>
      </c>
      <c r="AK46" s="374">
        <f t="shared" ca="1" si="18"/>
        <v>0</v>
      </c>
      <c r="AL46" s="374">
        <f t="shared" ca="1" si="18"/>
        <v>0</v>
      </c>
      <c r="AM46" s="374">
        <f t="shared" ca="1" si="18"/>
        <v>0</v>
      </c>
      <c r="AN46" s="374">
        <f t="shared" ca="1" si="18"/>
        <v>0</v>
      </c>
      <c r="AO46" s="374">
        <f t="shared" ca="1" si="18"/>
        <v>0</v>
      </c>
      <c r="AP46" s="374">
        <f t="shared" ca="1" si="18"/>
        <v>0</v>
      </c>
      <c r="AQ46" s="374">
        <f t="shared" ca="1" si="18"/>
        <v>0</v>
      </c>
      <c r="AR46" s="374">
        <f t="shared" ca="1" si="18"/>
        <v>0</v>
      </c>
      <c r="AS46" s="374">
        <f t="shared" ca="1" si="18"/>
        <v>0</v>
      </c>
      <c r="AT46" s="374">
        <f t="shared" ca="1" si="18"/>
        <v>0</v>
      </c>
      <c r="AU46" s="374">
        <f t="shared" ca="1" si="18"/>
        <v>0</v>
      </c>
      <c r="AV46" s="374">
        <f t="shared" ca="1" si="18"/>
        <v>0</v>
      </c>
      <c r="AW46" s="374">
        <f t="shared" ca="1" si="18"/>
        <v>0</v>
      </c>
      <c r="AX46" s="374">
        <f t="shared" ca="1" si="18"/>
        <v>0</v>
      </c>
      <c r="AY46" s="374">
        <f t="shared" ca="1" si="18"/>
        <v>0</v>
      </c>
      <c r="AZ46" s="374">
        <f t="shared" ca="1" si="18"/>
        <v>0</v>
      </c>
      <c r="BA46" s="374">
        <f t="shared" ca="1" si="18"/>
        <v>0</v>
      </c>
    </row>
    <row r="47" spans="1:256" s="286" customFormat="1">
      <c r="A47" s="371"/>
      <c r="B47" s="372" t="s">
        <v>462</v>
      </c>
      <c r="C47" s="499"/>
      <c r="D47" s="374">
        <f ca="1">-deferredVC(D42+D43+D44,D$5,Result_in_ER_Rate,Partner_Deffered_VC_Rate)</f>
        <v>0</v>
      </c>
      <c r="E47" s="374">
        <f t="shared" ref="E47:AI47" ca="1" si="19">-deferredVC(E42+E43+E44,E$5,Result_in_ER_Rate,Partner_Deffered_VC_Rate)</f>
        <v>0</v>
      </c>
      <c r="F47" s="374">
        <f t="shared" ca="1" si="19"/>
        <v>0</v>
      </c>
      <c r="G47" s="374">
        <f t="shared" ca="1" si="19"/>
        <v>0</v>
      </c>
      <c r="H47" s="374">
        <f t="shared" ca="1" si="19"/>
        <v>0</v>
      </c>
      <c r="I47" s="374">
        <f t="shared" ca="1" si="19"/>
        <v>0</v>
      </c>
      <c r="J47" s="374">
        <f t="shared" ca="1" si="19"/>
        <v>0</v>
      </c>
      <c r="K47" s="374">
        <f t="shared" ca="1" si="19"/>
        <v>0</v>
      </c>
      <c r="L47" s="374">
        <f t="shared" ca="1" si="19"/>
        <v>0</v>
      </c>
      <c r="M47" s="374">
        <f t="shared" ca="1" si="19"/>
        <v>0</v>
      </c>
      <c r="N47" s="374">
        <f t="shared" ca="1" si="19"/>
        <v>0</v>
      </c>
      <c r="O47" s="374">
        <f t="shared" ca="1" si="19"/>
        <v>0</v>
      </c>
      <c r="P47" s="374">
        <f t="shared" ca="1" si="19"/>
        <v>0</v>
      </c>
      <c r="Q47" s="374">
        <f t="shared" ca="1" si="19"/>
        <v>0</v>
      </c>
      <c r="R47" s="374">
        <f t="shared" ca="1" si="19"/>
        <v>0</v>
      </c>
      <c r="S47" s="374">
        <f t="shared" ca="1" si="19"/>
        <v>0</v>
      </c>
      <c r="T47" s="374">
        <f t="shared" ca="1" si="19"/>
        <v>0</v>
      </c>
      <c r="U47" s="374">
        <f t="shared" ca="1" si="19"/>
        <v>0</v>
      </c>
      <c r="V47" s="374">
        <f t="shared" ca="1" si="19"/>
        <v>0</v>
      </c>
      <c r="W47" s="374">
        <f t="shared" ca="1" si="19"/>
        <v>0</v>
      </c>
      <c r="X47" s="374">
        <f t="shared" ca="1" si="19"/>
        <v>0</v>
      </c>
      <c r="Y47" s="374">
        <f t="shared" ca="1" si="19"/>
        <v>0</v>
      </c>
      <c r="Z47" s="374">
        <f t="shared" ca="1" si="19"/>
        <v>0</v>
      </c>
      <c r="AA47" s="374">
        <f t="shared" ca="1" si="19"/>
        <v>0</v>
      </c>
      <c r="AB47" s="374">
        <f t="shared" ca="1" si="19"/>
        <v>0</v>
      </c>
      <c r="AC47" s="374">
        <f t="shared" ca="1" si="19"/>
        <v>0</v>
      </c>
      <c r="AD47" s="374">
        <f t="shared" ca="1" si="19"/>
        <v>0</v>
      </c>
      <c r="AE47" s="374">
        <f t="shared" ca="1" si="19"/>
        <v>0</v>
      </c>
      <c r="AF47" s="374">
        <f t="shared" ca="1" si="19"/>
        <v>0</v>
      </c>
      <c r="AG47" s="374">
        <f t="shared" ca="1" si="19"/>
        <v>0</v>
      </c>
      <c r="AH47" s="374">
        <f t="shared" ca="1" si="19"/>
        <v>0</v>
      </c>
      <c r="AI47" s="374">
        <f t="shared" ca="1" si="19"/>
        <v>0</v>
      </c>
      <c r="AJ47" s="374">
        <f t="shared" ref="AJ47:BA47" ca="1" si="20">-deferredVC(AJ42+AJ43+AJ44,AJ$5,Result_in_ER_Rate,Partner_Deffered_VC_Rate)</f>
        <v>0</v>
      </c>
      <c r="AK47" s="374">
        <f t="shared" ca="1" si="20"/>
        <v>0</v>
      </c>
      <c r="AL47" s="374">
        <f t="shared" ca="1" si="20"/>
        <v>0</v>
      </c>
      <c r="AM47" s="374">
        <f t="shared" ca="1" si="20"/>
        <v>0</v>
      </c>
      <c r="AN47" s="374">
        <f t="shared" ca="1" si="20"/>
        <v>0</v>
      </c>
      <c r="AO47" s="374">
        <f t="shared" ca="1" si="20"/>
        <v>0</v>
      </c>
      <c r="AP47" s="374">
        <f t="shared" ca="1" si="20"/>
        <v>0</v>
      </c>
      <c r="AQ47" s="374">
        <f t="shared" ca="1" si="20"/>
        <v>0</v>
      </c>
      <c r="AR47" s="374">
        <f t="shared" ca="1" si="20"/>
        <v>0</v>
      </c>
      <c r="AS47" s="374">
        <f t="shared" ca="1" si="20"/>
        <v>0</v>
      </c>
      <c r="AT47" s="374">
        <f t="shared" ca="1" si="20"/>
        <v>0</v>
      </c>
      <c r="AU47" s="374">
        <f t="shared" ca="1" si="20"/>
        <v>0</v>
      </c>
      <c r="AV47" s="374">
        <f t="shared" ca="1" si="20"/>
        <v>0</v>
      </c>
      <c r="AW47" s="374">
        <f t="shared" ca="1" si="20"/>
        <v>0</v>
      </c>
      <c r="AX47" s="374">
        <f t="shared" ca="1" si="20"/>
        <v>0</v>
      </c>
      <c r="AY47" s="374">
        <f t="shared" ca="1" si="20"/>
        <v>0</v>
      </c>
      <c r="AZ47" s="374">
        <f t="shared" ca="1" si="20"/>
        <v>0</v>
      </c>
      <c r="BA47" s="374">
        <f t="shared" ca="1" si="20"/>
        <v>0</v>
      </c>
    </row>
    <row r="48" spans="1:256" s="286" customFormat="1">
      <c r="A48" s="371"/>
      <c r="B48" s="500" t="s">
        <v>463</v>
      </c>
      <c r="C48" s="499"/>
      <c r="D48" s="374">
        <f ca="1">-equalizationreserve(D42+D43+D44,D$5,Inputs!C$57,Partner_Deffered_VC_Rate)</f>
        <v>0</v>
      </c>
      <c r="E48" s="374">
        <f ca="1">-equalizationreserve(E42+E43+E44,E$5,Inputs!D$57,Partner_Deffered_VC_Rate)</f>
        <v>0</v>
      </c>
      <c r="F48" s="374">
        <f ca="1">-equalizationreserve(F42+F43+F44,F$5,Inputs!E$57,Partner_Deffered_VC_Rate)</f>
        <v>0</v>
      </c>
      <c r="G48" s="374">
        <f ca="1">-equalizationreserve(G42+G43+G44,G$5,Inputs!F$57,Partner_Deffered_VC_Rate)</f>
        <v>0</v>
      </c>
      <c r="H48" s="374">
        <f ca="1">-equalizationreserve(H42+H43+H44,H$5,Inputs!G$57,Partner_Deffered_VC_Rate)</f>
        <v>0</v>
      </c>
      <c r="I48" s="374">
        <f ca="1">-equalizationreserve(I42+I43+I44,I$5,Inputs!H$57,Partner_Deffered_VC_Rate)</f>
        <v>0</v>
      </c>
      <c r="J48" s="374">
        <f ca="1">-equalizationreserve(J42+J43+J44,J$5,Inputs!I$57,Partner_Deffered_VC_Rate)</f>
        <v>0</v>
      </c>
      <c r="K48" s="374">
        <f ca="1">-equalizationreserve(K42+K43+K44,K$5,Inputs!J$57,Partner_Deffered_VC_Rate)</f>
        <v>0</v>
      </c>
      <c r="L48" s="374">
        <f ca="1">-equalizationreserve(L42+L43+L44,L$5,Inputs!K$57,Partner_Deffered_VC_Rate)</f>
        <v>0</v>
      </c>
      <c r="M48" s="374">
        <f ca="1">-equalizationreserve(M42+M43+M44,M$5,Inputs!L$57,Partner_Deffered_VC_Rate)</f>
        <v>0</v>
      </c>
      <c r="N48" s="374">
        <f ca="1">-equalizationreserve(N42+N43+N44,N$5,Inputs!M$57,Partner_Deffered_VC_Rate)</f>
        <v>0</v>
      </c>
      <c r="O48" s="374">
        <f ca="1">-equalizationreserve(O42+O43+O44,O$5,Inputs!N$57,Partner_Deffered_VC_Rate)</f>
        <v>0</v>
      </c>
      <c r="P48" s="374">
        <f ca="1">-equalizationreserve(P42+P43+P44,P$5,Inputs!O$57,Partner_Deffered_VC_Rate)</f>
        <v>0</v>
      </c>
      <c r="Q48" s="374">
        <f ca="1">-equalizationreserve(Q42+Q43+Q44,Q$5,Inputs!P$57,Partner_Deffered_VC_Rate)</f>
        <v>0</v>
      </c>
      <c r="R48" s="374">
        <f ca="1">-equalizationreserve(R42+R43+R44,R$5,Inputs!Q$57,Partner_Deffered_VC_Rate)</f>
        <v>0</v>
      </c>
      <c r="S48" s="374">
        <f ca="1">-equalizationreserve(S42+S43+S44,S$5,Inputs!R$57,Partner_Deffered_VC_Rate)</f>
        <v>0</v>
      </c>
      <c r="T48" s="374">
        <f ca="1">-equalizationreserve(T42+T43+T44,T$5,Inputs!S$57,Partner_Deffered_VC_Rate)</f>
        <v>0</v>
      </c>
      <c r="U48" s="374">
        <f ca="1">-equalizationreserve(U42+U43+U44,U$5,Inputs!T$57,Partner_Deffered_VC_Rate)</f>
        <v>0</v>
      </c>
      <c r="V48" s="374">
        <f ca="1">-equalizationreserve(V42+V43+V44,V$5,Inputs!U$57,Partner_Deffered_VC_Rate)</f>
        <v>0</v>
      </c>
      <c r="W48" s="374">
        <f ca="1">-equalizationreserve(W42+W43+W44,W$5,Inputs!V$57,Partner_Deffered_VC_Rate)</f>
        <v>0</v>
      </c>
      <c r="X48" s="374">
        <f ca="1">-equalizationreserve(X42+X43+X44,X$5,Inputs!W$57,Partner_Deffered_VC_Rate)</f>
        <v>0</v>
      </c>
      <c r="Y48" s="374">
        <f ca="1">-equalizationreserve(Y42+Y43+Y44,Y$5,Inputs!X$57,Partner_Deffered_VC_Rate)</f>
        <v>0</v>
      </c>
      <c r="Z48" s="374">
        <f ca="1">-equalizationreserve(Z42+Z43+Z44,Z$5,Inputs!Y$57,Partner_Deffered_VC_Rate)</f>
        <v>0</v>
      </c>
      <c r="AA48" s="374">
        <f ca="1">-equalizationreserve(AA42+AA43+AA44,AA$5,Inputs!Z$57,Partner_Deffered_VC_Rate)</f>
        <v>0</v>
      </c>
      <c r="AB48" s="374">
        <f ca="1">-equalizationreserve(AB42+AB43+AB44,AB$5,Inputs!AA$57,Partner_Deffered_VC_Rate)</f>
        <v>0</v>
      </c>
      <c r="AC48" s="374">
        <f ca="1">-equalizationreserve(AC42+AC43+AC44,AC$5,Inputs!AB$57,Partner_Deffered_VC_Rate)</f>
        <v>0</v>
      </c>
      <c r="AD48" s="374">
        <f ca="1">-equalizationreserve(AD42+AD43+AD44,AD$5,Inputs!AC$57,Partner_Deffered_VC_Rate)</f>
        <v>0</v>
      </c>
      <c r="AE48" s="374">
        <f ca="1">-equalizationreserve(AE42+AE43+AE44,AE$5,Inputs!AD$57,Partner_Deffered_VC_Rate)</f>
        <v>0</v>
      </c>
      <c r="AF48" s="374">
        <f ca="1">-equalizationreserve(AF42+AF43+AF44,AF$5,Inputs!AE$57,Partner_Deffered_VC_Rate)</f>
        <v>0</v>
      </c>
      <c r="AG48" s="374">
        <f ca="1">-equalizationreserve(AG42+AG43+AG44,AG$5,Inputs!AF$57,Partner_Deffered_VC_Rate)</f>
        <v>0</v>
      </c>
      <c r="AH48" s="374">
        <f ca="1">-equalizationreserve(AH42+AH43+AH44,AH$5,Inputs!AG$57,Partner_Deffered_VC_Rate)</f>
        <v>0</v>
      </c>
      <c r="AI48" s="374">
        <f ca="1">-equalizationreserve(AI42+AI43+AI44,AI$5,Inputs!AH$57,Partner_Deffered_VC_Rate)</f>
        <v>0</v>
      </c>
      <c r="AJ48" s="374">
        <f ca="1">-equalizationreserve(AJ42+AJ43+AJ44,AJ$5,Inputs!AI$57,Partner_Deffered_VC_Rate)</f>
        <v>0</v>
      </c>
      <c r="AK48" s="374">
        <f ca="1">-equalizationreserve(AK42+AK43+AK44,AK$5,Inputs!AJ$57,Partner_Deffered_VC_Rate)</f>
        <v>0</v>
      </c>
      <c r="AL48" s="374">
        <f ca="1">-equalizationreserve(AL42+AL43+AL44,AL$5,Inputs!AK$57,Partner_Deffered_VC_Rate)</f>
        <v>0</v>
      </c>
      <c r="AM48" s="374">
        <f ca="1">-equalizationreserve(AM42+AM43+AM44,AM$5,Inputs!AL$57,Partner_Deffered_VC_Rate)</f>
        <v>0</v>
      </c>
      <c r="AN48" s="374">
        <f ca="1">-equalizationreserve(AN42+AN43+AN44,AN$5,Inputs!AM$57,Partner_Deffered_VC_Rate)</f>
        <v>0</v>
      </c>
      <c r="AO48" s="374">
        <f ca="1">-equalizationreserve(AO42+AO43+AO44,AO$5,Inputs!AN$57,Partner_Deffered_VC_Rate)</f>
        <v>0</v>
      </c>
      <c r="AP48" s="374">
        <f ca="1">-equalizationreserve(AP42+AP43+AP44,AP$5,Inputs!AO$57,Partner_Deffered_VC_Rate)</f>
        <v>0</v>
      </c>
      <c r="AQ48" s="374">
        <f ca="1">-equalizationreserve(AQ42+AQ43+AQ44,AQ$5,Inputs!AP$57,Partner_Deffered_VC_Rate)</f>
        <v>0</v>
      </c>
      <c r="AR48" s="374">
        <f ca="1">-equalizationreserve(AR42+AR43+AR44,AR$5,Inputs!AQ$57,Partner_Deffered_VC_Rate)</f>
        <v>0</v>
      </c>
      <c r="AS48" s="374">
        <f ca="1">-equalizationreserve(AS42+AS43+AS44,AS$5,Inputs!AR$57,Partner_Deffered_VC_Rate)</f>
        <v>0</v>
      </c>
      <c r="AT48" s="374">
        <f ca="1">-equalizationreserve(AT42+AT43+AT44,AT$5,Inputs!AS$57,Partner_Deffered_VC_Rate)</f>
        <v>0</v>
      </c>
      <c r="AU48" s="374">
        <f ca="1">-equalizationreserve(AU42+AU43+AU44,AU$5,Inputs!AT$57,Partner_Deffered_VC_Rate)</f>
        <v>0</v>
      </c>
      <c r="AV48" s="374">
        <f ca="1">-equalizationreserve(AV42+AV43+AV44,AV$5,Inputs!AU$57,Partner_Deffered_VC_Rate)</f>
        <v>0</v>
      </c>
      <c r="AW48" s="374">
        <f ca="1">-equalizationreserve(AW42+AW43+AW44,AW$5,Inputs!AV$57,Partner_Deffered_VC_Rate)</f>
        <v>0</v>
      </c>
      <c r="AX48" s="374">
        <f ca="1">-equalizationreserve(AX42+AX43+AX44,AX$5,Inputs!AW$57,Partner_Deffered_VC_Rate)</f>
        <v>0</v>
      </c>
      <c r="AY48" s="374">
        <f ca="1">-equalizationreserve(AY42+AY43+AY44,AY$5,Inputs!AX$57,Partner_Deffered_VC_Rate)</f>
        <v>0</v>
      </c>
      <c r="AZ48" s="374">
        <f ca="1">-equalizationreserve(AZ42+AZ43+AZ44,AZ$5,Inputs!AY$57,Partner_Deffered_VC_Rate)</f>
        <v>0</v>
      </c>
      <c r="BA48" s="374">
        <f ca="1">-equalizationreserve(BA42+BA43+BA44,BA$5,Inputs!AZ$57,Partner_Deffered_VC_Rate)</f>
        <v>0</v>
      </c>
    </row>
    <row r="49" spans="1:256" s="286" customFormat="1">
      <c r="A49" s="375"/>
      <c r="B49" s="501" t="s">
        <v>471</v>
      </c>
      <c r="C49" s="502"/>
      <c r="D49" s="386">
        <f ca="1">-LCF(D42+D43+D44,D$5,Inputs!C$57,Partner_Deffered_VC_Rate,IF(Loss_Carry_Forward="Yes",1,0))</f>
        <v>0</v>
      </c>
      <c r="E49" s="386">
        <f ca="1">-LCF(E42+E43+E44,E$5,Inputs!D$57,Partner_Deffered_VC_Rate,IF(Loss_Carry_Forward="Yes",1,0))</f>
        <v>0</v>
      </c>
      <c r="F49" s="386">
        <f ca="1">-LCF(F42+F43+F44,F$5,Inputs!E$57,Partner_Deffered_VC_Rate,IF(Loss_Carry_Forward="Yes",1,0))</f>
        <v>0</v>
      </c>
      <c r="G49" s="386">
        <f ca="1">-LCF(G42+G43+G44,G$5,Inputs!F$57,Partner_Deffered_VC_Rate,IF(Loss_Carry_Forward="Yes",1,0))</f>
        <v>0</v>
      </c>
      <c r="H49" s="386">
        <f ca="1">-LCF(H42+H43+H44,H$5,Inputs!G$57,Partner_Deffered_VC_Rate,IF(Loss_Carry_Forward="Yes",1,0))</f>
        <v>0</v>
      </c>
      <c r="I49" s="386">
        <f ca="1">-LCF(I42+I43+I44,I$5,Inputs!H$57,Partner_Deffered_VC_Rate,IF(Loss_Carry_Forward="Yes",1,0))</f>
        <v>0</v>
      </c>
      <c r="J49" s="386">
        <f ca="1">-LCF(J42+J43+J44,J$5,Inputs!I$57,Partner_Deffered_VC_Rate,IF(Loss_Carry_Forward="Yes",1,0))</f>
        <v>0</v>
      </c>
      <c r="K49" s="386">
        <f ca="1">-LCF(K42+K43+K44,K$5,Inputs!J$57,Partner_Deffered_VC_Rate,IF(Loss_Carry_Forward="Yes",1,0))</f>
        <v>0</v>
      </c>
      <c r="L49" s="386">
        <f ca="1">-LCF(L42+L43+L44,L$5,Inputs!K$57,Partner_Deffered_VC_Rate,IF(Loss_Carry_Forward="Yes",1,0))</f>
        <v>0</v>
      </c>
      <c r="M49" s="386">
        <f ca="1">-LCF(M42+M43+M44,M$5,Inputs!L$57,Partner_Deffered_VC_Rate,IF(Loss_Carry_Forward="Yes",1,0))</f>
        <v>0</v>
      </c>
      <c r="N49" s="386">
        <f ca="1">-LCF(N42+N43+N44,N$5,Inputs!M$57,Partner_Deffered_VC_Rate,IF(Loss_Carry_Forward="Yes",1,0))</f>
        <v>0</v>
      </c>
      <c r="O49" s="386">
        <f ca="1">-LCF(O42+O43+O44,O$5,Inputs!N$57,Partner_Deffered_VC_Rate,IF(Loss_Carry_Forward="Yes",1,0))</f>
        <v>0</v>
      </c>
      <c r="P49" s="386">
        <f ca="1">-LCF(P42+P43+P44,P$5,Inputs!O$57,Partner_Deffered_VC_Rate,IF(Loss_Carry_Forward="Yes",1,0))</f>
        <v>0</v>
      </c>
      <c r="Q49" s="386">
        <f ca="1">-LCF(Q42+Q43+Q44,Q$5,Inputs!P$57,Partner_Deffered_VC_Rate,IF(Loss_Carry_Forward="Yes",1,0))</f>
        <v>0</v>
      </c>
      <c r="R49" s="386">
        <f ca="1">-LCF(R42+R43+R44,R$5,Inputs!Q$57,Partner_Deffered_VC_Rate,IF(Loss_Carry_Forward="Yes",1,0))</f>
        <v>0</v>
      </c>
      <c r="S49" s="386">
        <f ca="1">-LCF(S42+S43+S44,S$5,Inputs!R$57,Partner_Deffered_VC_Rate,IF(Loss_Carry_Forward="Yes",1,0))</f>
        <v>0</v>
      </c>
      <c r="T49" s="386">
        <f ca="1">-LCF(T42+T43+T44,T$5,Inputs!S$57,Partner_Deffered_VC_Rate,IF(Loss_Carry_Forward="Yes",1,0))</f>
        <v>0</v>
      </c>
      <c r="U49" s="386">
        <f ca="1">-LCF(U42+U43+U44,U$5,Inputs!T$57,Partner_Deffered_VC_Rate,IF(Loss_Carry_Forward="Yes",1,0))</f>
        <v>0</v>
      </c>
      <c r="V49" s="386">
        <f ca="1">-LCF(V42+V43+V44,V$5,Inputs!U$57,Partner_Deffered_VC_Rate,IF(Loss_Carry_Forward="Yes",1,0))</f>
        <v>0</v>
      </c>
      <c r="W49" s="386">
        <f ca="1">-LCF(W42+W43+W44,W$5,Inputs!V$57,Partner_Deffered_VC_Rate,IF(Loss_Carry_Forward="Yes",1,0))</f>
        <v>0</v>
      </c>
      <c r="X49" s="386">
        <f ca="1">-LCF(X42+X43+X44,X$5,Inputs!W$57,Partner_Deffered_VC_Rate,IF(Loss_Carry_Forward="Yes",1,0))</f>
        <v>0</v>
      </c>
      <c r="Y49" s="386">
        <f ca="1">-LCF(Y42+Y43+Y44,Y$5,Inputs!X$57,Partner_Deffered_VC_Rate,IF(Loss_Carry_Forward="Yes",1,0))</f>
        <v>0</v>
      </c>
      <c r="Z49" s="386">
        <f ca="1">-LCF(Z42+Z43+Z44,Z$5,Inputs!Y$57,Partner_Deffered_VC_Rate,IF(Loss_Carry_Forward="Yes",1,0))</f>
        <v>0</v>
      </c>
      <c r="AA49" s="386">
        <f ca="1">-LCF(AA42+AA43+AA44,AA$5,Inputs!Z$57,Partner_Deffered_VC_Rate,IF(Loss_Carry_Forward="Yes",1,0))</f>
        <v>0</v>
      </c>
      <c r="AB49" s="386">
        <f ca="1">-LCF(AB42+AB43+AB44,AB$5,Inputs!AA$57,Partner_Deffered_VC_Rate,IF(Loss_Carry_Forward="Yes",1,0))</f>
        <v>0</v>
      </c>
      <c r="AC49" s="386">
        <f ca="1">-LCF(AC42+AC43+AC44,AC$5,Inputs!AB$57,Partner_Deffered_VC_Rate,IF(Loss_Carry_Forward="Yes",1,0))</f>
        <v>0</v>
      </c>
      <c r="AD49" s="386">
        <f ca="1">-LCF(AD42+AD43+AD44,AD$5,Inputs!AC$57,Partner_Deffered_VC_Rate,IF(Loss_Carry_Forward="Yes",1,0))</f>
        <v>0</v>
      </c>
      <c r="AE49" s="386">
        <f ca="1">-LCF(AE42+AE43+AE44,AE$5,Inputs!AD$57,Partner_Deffered_VC_Rate,IF(Loss_Carry_Forward="Yes",1,0))</f>
        <v>0</v>
      </c>
      <c r="AF49" s="386">
        <f ca="1">-LCF(AF42+AF43+AF44,AF$5,Inputs!AE$57,Partner_Deffered_VC_Rate,IF(Loss_Carry_Forward="Yes",1,0))</f>
        <v>0</v>
      </c>
      <c r="AG49" s="386">
        <f ca="1">-LCF(AG42+AG43+AG44,AG$5,Inputs!AF$57,Partner_Deffered_VC_Rate,IF(Loss_Carry_Forward="Yes",1,0))</f>
        <v>0</v>
      </c>
      <c r="AH49" s="386">
        <f ca="1">-LCF(AH42+AH43+AH44,AH$5,Inputs!AG$57,Partner_Deffered_VC_Rate,IF(Loss_Carry_Forward="Yes",1,0))</f>
        <v>0</v>
      </c>
      <c r="AI49" s="386">
        <f ca="1">-LCF(AI42+AI43+AI44,AI$5,Inputs!AH$57,Partner_Deffered_VC_Rate,IF(Loss_Carry_Forward="Yes",1,0))</f>
        <v>0</v>
      </c>
      <c r="AJ49" s="386">
        <f ca="1">-LCF(AJ42+AJ43+AJ44,AJ$5,Inputs!AI$57,Partner_Deffered_VC_Rate,IF(Loss_Carry_Forward="Yes",1,0))</f>
        <v>0</v>
      </c>
      <c r="AK49" s="386">
        <f ca="1">-LCF(AK42+AK43+AK44,AK$5,Inputs!AJ$57,Partner_Deffered_VC_Rate,IF(Loss_Carry_Forward="Yes",1,0))</f>
        <v>0</v>
      </c>
      <c r="AL49" s="386">
        <f ca="1">-LCF(AL42+AL43+AL44,AL$5,Inputs!AK$57,Partner_Deffered_VC_Rate,IF(Loss_Carry_Forward="Yes",1,0))</f>
        <v>0</v>
      </c>
      <c r="AM49" s="386">
        <f ca="1">-LCF(AM42+AM43+AM44,AM$5,Inputs!AL$57,Partner_Deffered_VC_Rate,IF(Loss_Carry_Forward="Yes",1,0))</f>
        <v>0</v>
      </c>
      <c r="AN49" s="386">
        <f ca="1">-LCF(AN42+AN43+AN44,AN$5,Inputs!AM$57,Partner_Deffered_VC_Rate,IF(Loss_Carry_Forward="Yes",1,0))</f>
        <v>0</v>
      </c>
      <c r="AO49" s="386">
        <f ca="1">-LCF(AO42+AO43+AO44,AO$5,Inputs!AN$57,Partner_Deffered_VC_Rate,IF(Loss_Carry_Forward="Yes",1,0))</f>
        <v>0</v>
      </c>
      <c r="AP49" s="386">
        <f ca="1">-LCF(AP42+AP43+AP44,AP$5,Inputs!AO$57,Partner_Deffered_VC_Rate,IF(Loss_Carry_Forward="Yes",1,0))</f>
        <v>0</v>
      </c>
      <c r="AQ49" s="386">
        <f ca="1">-LCF(AQ42+AQ43+AQ44,AQ$5,Inputs!AP$57,Partner_Deffered_VC_Rate,IF(Loss_Carry_Forward="Yes",1,0))</f>
        <v>0</v>
      </c>
      <c r="AR49" s="386">
        <f ca="1">-LCF(AR42+AR43+AR44,AR$5,Inputs!AQ$57,Partner_Deffered_VC_Rate,IF(Loss_Carry_Forward="Yes",1,0))</f>
        <v>0</v>
      </c>
      <c r="AS49" s="386">
        <f ca="1">-LCF(AS42+AS43+AS44,AS$5,Inputs!AR$57,Partner_Deffered_VC_Rate,IF(Loss_Carry_Forward="Yes",1,0))</f>
        <v>0</v>
      </c>
      <c r="AT49" s="386">
        <f ca="1">-LCF(AT42+AT43+AT44,AT$5,Inputs!AS$57,Partner_Deffered_VC_Rate,IF(Loss_Carry_Forward="Yes",1,0))</f>
        <v>0</v>
      </c>
      <c r="AU49" s="386">
        <f ca="1">-LCF(AU42+AU43+AU44,AU$5,Inputs!AT$57,Partner_Deffered_VC_Rate,IF(Loss_Carry_Forward="Yes",1,0))</f>
        <v>0</v>
      </c>
      <c r="AV49" s="386">
        <f ca="1">-LCF(AV42+AV43+AV44,AV$5,Inputs!AU$57,Partner_Deffered_VC_Rate,IF(Loss_Carry_Forward="Yes",1,0))</f>
        <v>0</v>
      </c>
      <c r="AW49" s="386">
        <f ca="1">-LCF(AW42+AW43+AW44,AW$5,Inputs!AV$57,Partner_Deffered_VC_Rate,IF(Loss_Carry_Forward="Yes",1,0))</f>
        <v>0</v>
      </c>
      <c r="AX49" s="386">
        <f ca="1">-LCF(AX42+AX43+AX44,AX$5,Inputs!AW$57,Partner_Deffered_VC_Rate,IF(Loss_Carry_Forward="Yes",1,0))</f>
        <v>0</v>
      </c>
      <c r="AY49" s="386">
        <f ca="1">-LCF(AY42+AY43+AY44,AY$5,Inputs!AX$57,Partner_Deffered_VC_Rate,IF(Loss_Carry_Forward="Yes",1,0))</f>
        <v>0</v>
      </c>
      <c r="AZ49" s="386">
        <f ca="1">-LCF(AZ42+AZ43+AZ44,AZ$5,Inputs!AY$57,Partner_Deffered_VC_Rate,IF(Loss_Carry_Forward="Yes",1,0))</f>
        <v>0</v>
      </c>
      <c r="BA49" s="386">
        <f ca="1">-LCF(BA42+BA43+BA44,BA$5,Inputs!AZ$57,Partner_Deffered_VC_Rate,IF(Loss_Carry_Forward="Yes",1,0))</f>
        <v>0</v>
      </c>
    </row>
    <row r="50" spans="1:256" s="504" customFormat="1" ht="18.75">
      <c r="A50" s="1003" t="s">
        <v>550</v>
      </c>
      <c r="B50" s="1004"/>
      <c r="C50" s="503"/>
      <c r="D50" s="379">
        <f ca="1">SUM(D42:D49)</f>
        <v>0</v>
      </c>
      <c r="E50" s="379">
        <f t="shared" ref="E50:BA50" ca="1" si="21">SUM(E42:E49)</f>
        <v>0</v>
      </c>
      <c r="F50" s="379">
        <f t="shared" ca="1" si="21"/>
        <v>0</v>
      </c>
      <c r="G50" s="379">
        <f t="shared" ca="1" si="21"/>
        <v>0</v>
      </c>
      <c r="H50" s="379">
        <f t="shared" ca="1" si="21"/>
        <v>0</v>
      </c>
      <c r="I50" s="379">
        <f t="shared" ca="1" si="21"/>
        <v>0</v>
      </c>
      <c r="J50" s="379">
        <f t="shared" ca="1" si="21"/>
        <v>0</v>
      </c>
      <c r="K50" s="379">
        <f t="shared" ca="1" si="21"/>
        <v>0</v>
      </c>
      <c r="L50" s="379">
        <f t="shared" ca="1" si="21"/>
        <v>0</v>
      </c>
      <c r="M50" s="379">
        <f t="shared" ca="1" si="21"/>
        <v>0</v>
      </c>
      <c r="N50" s="379">
        <f t="shared" ca="1" si="21"/>
        <v>0</v>
      </c>
      <c r="O50" s="379">
        <f t="shared" ca="1" si="21"/>
        <v>0</v>
      </c>
      <c r="P50" s="379">
        <f t="shared" ca="1" si="21"/>
        <v>0</v>
      </c>
      <c r="Q50" s="379">
        <f t="shared" ca="1" si="21"/>
        <v>0</v>
      </c>
      <c r="R50" s="379">
        <f t="shared" ca="1" si="21"/>
        <v>0</v>
      </c>
      <c r="S50" s="379">
        <f t="shared" ca="1" si="21"/>
        <v>0</v>
      </c>
      <c r="T50" s="379">
        <f t="shared" ca="1" si="21"/>
        <v>0</v>
      </c>
      <c r="U50" s="379">
        <f t="shared" ca="1" si="21"/>
        <v>0</v>
      </c>
      <c r="V50" s="379">
        <f t="shared" ca="1" si="21"/>
        <v>0</v>
      </c>
      <c r="W50" s="379">
        <f t="shared" ca="1" si="21"/>
        <v>0</v>
      </c>
      <c r="X50" s="379">
        <f t="shared" ca="1" si="21"/>
        <v>0</v>
      </c>
      <c r="Y50" s="379">
        <f t="shared" ca="1" si="21"/>
        <v>0</v>
      </c>
      <c r="Z50" s="379">
        <f t="shared" ca="1" si="21"/>
        <v>0</v>
      </c>
      <c r="AA50" s="379">
        <f t="shared" ca="1" si="21"/>
        <v>0</v>
      </c>
      <c r="AB50" s="379">
        <f t="shared" ca="1" si="21"/>
        <v>0</v>
      </c>
      <c r="AC50" s="379">
        <f t="shared" ca="1" si="21"/>
        <v>0</v>
      </c>
      <c r="AD50" s="379">
        <f t="shared" ca="1" si="21"/>
        <v>0</v>
      </c>
      <c r="AE50" s="379">
        <f t="shared" ca="1" si="21"/>
        <v>0</v>
      </c>
      <c r="AF50" s="379">
        <f t="shared" ca="1" si="21"/>
        <v>0</v>
      </c>
      <c r="AG50" s="379">
        <f t="shared" ca="1" si="21"/>
        <v>0</v>
      </c>
      <c r="AH50" s="379">
        <f t="shared" ca="1" si="21"/>
        <v>0</v>
      </c>
      <c r="AI50" s="379">
        <f t="shared" ca="1" si="21"/>
        <v>0</v>
      </c>
      <c r="AJ50" s="379">
        <f t="shared" ca="1" si="21"/>
        <v>0</v>
      </c>
      <c r="AK50" s="379">
        <f t="shared" ca="1" si="21"/>
        <v>0</v>
      </c>
      <c r="AL50" s="379">
        <f t="shared" ca="1" si="21"/>
        <v>0</v>
      </c>
      <c r="AM50" s="379">
        <f t="shared" ca="1" si="21"/>
        <v>0</v>
      </c>
      <c r="AN50" s="379">
        <f t="shared" ca="1" si="21"/>
        <v>0</v>
      </c>
      <c r="AO50" s="379">
        <f t="shared" ca="1" si="21"/>
        <v>0</v>
      </c>
      <c r="AP50" s="379">
        <f t="shared" ca="1" si="21"/>
        <v>0</v>
      </c>
      <c r="AQ50" s="379">
        <f t="shared" ca="1" si="21"/>
        <v>0</v>
      </c>
      <c r="AR50" s="379">
        <f t="shared" ca="1" si="21"/>
        <v>0</v>
      </c>
      <c r="AS50" s="379">
        <f t="shared" ca="1" si="21"/>
        <v>0</v>
      </c>
      <c r="AT50" s="379">
        <f t="shared" ca="1" si="21"/>
        <v>0</v>
      </c>
      <c r="AU50" s="379">
        <f t="shared" ca="1" si="21"/>
        <v>0</v>
      </c>
      <c r="AV50" s="379">
        <f t="shared" ca="1" si="21"/>
        <v>0</v>
      </c>
      <c r="AW50" s="379">
        <f t="shared" ca="1" si="21"/>
        <v>0</v>
      </c>
      <c r="AX50" s="379">
        <f t="shared" ca="1" si="21"/>
        <v>0</v>
      </c>
      <c r="AY50" s="379">
        <f t="shared" ca="1" si="21"/>
        <v>0</v>
      </c>
      <c r="AZ50" s="379">
        <f t="shared" ca="1" si="21"/>
        <v>0</v>
      </c>
      <c r="BA50" s="379">
        <f t="shared" ca="1" si="21"/>
        <v>0</v>
      </c>
    </row>
    <row r="51" spans="1:256">
      <c r="D51" s="668"/>
      <c r="E51" s="668"/>
      <c r="F51" s="668"/>
      <c r="G51" s="668"/>
      <c r="H51" s="668"/>
      <c r="I51" s="668"/>
      <c r="J51" s="668"/>
    </row>
    <row r="52" spans="1:256">
      <c r="D52" s="885"/>
      <c r="E52" s="885"/>
      <c r="F52" s="885"/>
      <c r="G52" s="885"/>
      <c r="H52" s="885"/>
      <c r="I52" s="885"/>
      <c r="J52" s="885"/>
    </row>
    <row r="53" spans="1:256">
      <c r="A53" s="443" t="s">
        <v>524</v>
      </c>
      <c r="B53" s="454"/>
      <c r="C53" s="505"/>
      <c r="D53" s="465"/>
      <c r="E53" s="465"/>
      <c r="F53" s="465"/>
      <c r="G53" s="465"/>
      <c r="H53" s="465"/>
      <c r="I53" s="465"/>
      <c r="J53" s="465"/>
    </row>
    <row r="54" spans="1:256">
      <c r="A54" s="367"/>
      <c r="B54" s="368" t="s">
        <v>525</v>
      </c>
      <c r="C54" s="506"/>
      <c r="D54" s="370">
        <f>IF(Inputs!$E$3="Single Premium",Inputs!B30,Outputs!B103)</f>
        <v>0</v>
      </c>
      <c r="E54" s="370">
        <f>IF(Inputs!$E$3="Single Premium",Inputs!C30,Outputs!C103)</f>
        <v>0</v>
      </c>
      <c r="F54" s="370">
        <f>IF(Inputs!$E$3="Single Premium",Inputs!D30,Outputs!D103)</f>
        <v>0</v>
      </c>
      <c r="G54" s="370">
        <f>IF(Inputs!$E$3="Single Premium",Inputs!E30,Outputs!E103)</f>
        <v>0</v>
      </c>
      <c r="H54" s="370">
        <f>IF(Inputs!$E$3="Single Premium",Inputs!F30,Outputs!F103)</f>
        <v>0</v>
      </c>
      <c r="I54" s="370">
        <f>IF(Inputs!$E$3="Single Premium",Inputs!G30,Outputs!G103)</f>
        <v>0</v>
      </c>
      <c r="J54" s="370">
        <f>IF(Inputs!$E$3="Single Premium",Inputs!H30,Outputs!H103)</f>
        <v>0</v>
      </c>
      <c r="K54" s="370">
        <f>IF(Inputs!$E$3="Single Premium",Inputs!I30,Outputs!I103)</f>
        <v>0</v>
      </c>
      <c r="L54" s="370">
        <f>IF(Inputs!$E$3="Single Premium",Inputs!J30,Outputs!J103)</f>
        <v>0</v>
      </c>
      <c r="M54" s="370">
        <f>IF(Inputs!$E$3="Single Premium",Inputs!K30,Outputs!K103)</f>
        <v>0</v>
      </c>
      <c r="N54" s="370">
        <f>IF(Inputs!$E$3="Single Premium",Inputs!L30,Outputs!L103)</f>
        <v>0</v>
      </c>
      <c r="O54" s="370">
        <f>IF(Inputs!$E$3="Single Premium",Inputs!M30,Outputs!M103)</f>
        <v>0</v>
      </c>
      <c r="P54" s="370">
        <f>IF(Inputs!$E$3="Single Premium",Inputs!N30,Outputs!N103)</f>
        <v>0</v>
      </c>
      <c r="Q54" s="370">
        <f>IF(Inputs!$E$3="Single Premium",Inputs!O30,Outputs!O103)</f>
        <v>0</v>
      </c>
      <c r="R54" s="370">
        <f>IF(Inputs!$E$3="Single Premium",Inputs!P30,Outputs!P103)</f>
        <v>0</v>
      </c>
      <c r="S54" s="370">
        <f>IF(Inputs!$E$3="Single Premium",Inputs!Q30,Outputs!Q103)</f>
        <v>0</v>
      </c>
      <c r="T54" s="370">
        <f>IF(Inputs!$E$3="Single Premium",Inputs!R30,Outputs!R103)</f>
        <v>0</v>
      </c>
      <c r="U54" s="370">
        <f>IF(Inputs!$E$3="Single Premium",Inputs!S30,Outputs!S103)</f>
        <v>0</v>
      </c>
      <c r="V54" s="370">
        <f>IF(Inputs!$E$3="Single Premium",Inputs!T30,Outputs!T103)</f>
        <v>0</v>
      </c>
      <c r="W54" s="370">
        <f>IF(Inputs!$E$3="Single Premium",Inputs!U30,Outputs!U103)</f>
        <v>0</v>
      </c>
      <c r="X54" s="370">
        <f>IF(Inputs!$E$3="Single Premium",Inputs!V30,Outputs!V103)</f>
        <v>0</v>
      </c>
      <c r="Y54" s="370">
        <f>IF(Inputs!$E$3="Single Premium",Inputs!W30,Outputs!W103)</f>
        <v>0</v>
      </c>
      <c r="Z54" s="370">
        <f>IF(Inputs!$E$3="Single Premium",Inputs!X30,Outputs!X103)</f>
        <v>0</v>
      </c>
      <c r="AA54" s="370">
        <f>IF(Inputs!$E$3="Single Premium",Inputs!Y30,Outputs!Y103)</f>
        <v>0</v>
      </c>
      <c r="AB54" s="370">
        <f>IF(Inputs!$E$3="Single Premium",Inputs!Z30,Outputs!Z103)</f>
        <v>0</v>
      </c>
      <c r="AC54" s="370">
        <f>IF(Inputs!$E$3="Single Premium",Inputs!AA30,Outputs!AA103)</f>
        <v>0</v>
      </c>
      <c r="AD54" s="370">
        <f>IF(Inputs!$E$3="Single Premium",Inputs!AB30,Outputs!AB103)</f>
        <v>0</v>
      </c>
      <c r="AE54" s="370">
        <f>IF(Inputs!$E$3="Single Premium",Inputs!AC30,Outputs!AC103)</f>
        <v>0</v>
      </c>
      <c r="AF54" s="370">
        <f>IF(Inputs!$E$3="Single Premium",Inputs!AD30,Outputs!AD103)</f>
        <v>0</v>
      </c>
      <c r="AG54" s="370">
        <f>IF(Inputs!$E$3="Single Premium",Inputs!AE30,Outputs!AE103)</f>
        <v>0</v>
      </c>
      <c r="AH54" s="370">
        <f>IF(Inputs!$E$3="Single Premium",Inputs!AF30,Outputs!AF103)</f>
        <v>0</v>
      </c>
      <c r="AI54" s="370">
        <f>IF(Inputs!$E$3="Single Premium",Inputs!AG30,Outputs!AG103)</f>
        <v>0</v>
      </c>
      <c r="AJ54" s="370">
        <f>IF(Inputs!$E$3="Single Premium",Inputs!AH30,Outputs!AH103)</f>
        <v>0</v>
      </c>
      <c r="AK54" s="370">
        <f>IF(Inputs!$E$3="Single Premium",Inputs!AI30,Outputs!AI103)</f>
        <v>0</v>
      </c>
      <c r="AL54" s="370">
        <f>IF(Inputs!$E$3="Single Premium",Inputs!AJ30,Outputs!AJ103)</f>
        <v>0</v>
      </c>
      <c r="AM54" s="370">
        <f>IF(Inputs!$E$3="Single Premium",Inputs!AK30,Outputs!AK103)</f>
        <v>0</v>
      </c>
      <c r="AN54" s="370">
        <f>IF(Inputs!$E$3="Single Premium",Inputs!AL30,Outputs!AL103)</f>
        <v>0</v>
      </c>
      <c r="AO54" s="370">
        <f>IF(Inputs!$E$3="Single Premium",Inputs!AM30,Outputs!AM103)</f>
        <v>0</v>
      </c>
      <c r="AP54" s="370">
        <f>IF(Inputs!$E$3="Single Premium",Inputs!AN30,Outputs!AN103)</f>
        <v>0</v>
      </c>
      <c r="AQ54" s="370">
        <f>IF(Inputs!$E$3="Single Premium",Inputs!AO30,Outputs!AO103)</f>
        <v>0</v>
      </c>
      <c r="AR54" s="370">
        <f>IF(Inputs!$E$3="Single Premium",Inputs!AP30,Outputs!AP103)</f>
        <v>0</v>
      </c>
      <c r="AS54" s="370">
        <f>IF(Inputs!$E$3="Single Premium",Inputs!AQ30,Outputs!AQ103)</f>
        <v>0</v>
      </c>
      <c r="AT54" s="370">
        <f>IF(Inputs!$E$3="Single Premium",Inputs!AR30,Outputs!AR103)</f>
        <v>0</v>
      </c>
      <c r="AU54" s="370">
        <f>IF(Inputs!$E$3="Single Premium",Inputs!AS30,Outputs!AS103)</f>
        <v>0</v>
      </c>
      <c r="AV54" s="370">
        <f>IF(Inputs!$E$3="Single Premium",Inputs!AT30,Outputs!AT103)</f>
        <v>0</v>
      </c>
      <c r="AW54" s="370">
        <f>IF(Inputs!$E$3="Single Premium",Inputs!AU30,Outputs!AU103)</f>
        <v>0</v>
      </c>
      <c r="AX54" s="370">
        <f>IF(Inputs!$E$3="Single Premium",Inputs!AV30,Outputs!AV103)</f>
        <v>0</v>
      </c>
      <c r="AY54" s="370">
        <f>IF(Inputs!$E$3="Single Premium",Inputs!AW30,Outputs!AW103)</f>
        <v>0</v>
      </c>
      <c r="AZ54" s="370">
        <f>IF(Inputs!$E$3="Single Premium",Inputs!AX30,Outputs!AX103)</f>
        <v>0</v>
      </c>
      <c r="BA54" s="370">
        <f>IF(Inputs!$E$3="Single Premium",Inputs!AY30,Outputs!AY103)</f>
        <v>0</v>
      </c>
      <c r="BB54" s="286"/>
      <c r="BC54" s="286"/>
      <c r="BD54" s="286"/>
      <c r="BE54" s="286"/>
      <c r="BF54" s="286"/>
      <c r="BG54" s="286"/>
      <c r="BH54" s="286"/>
      <c r="BI54" s="286"/>
      <c r="BJ54" s="286"/>
      <c r="BK54" s="286"/>
      <c r="BL54" s="286"/>
      <c r="BM54" s="286"/>
      <c r="BN54" s="286"/>
      <c r="BO54" s="286"/>
      <c r="BP54" s="286"/>
      <c r="BQ54" s="286"/>
      <c r="BR54" s="286"/>
      <c r="BS54" s="286"/>
      <c r="BT54" s="286"/>
      <c r="BU54" s="286"/>
      <c r="BV54" s="286"/>
      <c r="BW54" s="286"/>
      <c r="BX54" s="286"/>
      <c r="BY54" s="286"/>
      <c r="BZ54" s="286"/>
      <c r="CA54" s="286"/>
      <c r="CB54" s="286"/>
      <c r="CC54" s="286"/>
      <c r="CD54" s="286"/>
      <c r="CE54" s="286"/>
      <c r="CF54" s="286"/>
      <c r="CG54" s="286"/>
      <c r="CH54" s="286"/>
      <c r="CI54" s="286"/>
      <c r="CJ54" s="286"/>
      <c r="CK54" s="286"/>
      <c r="CL54" s="286"/>
      <c r="CM54" s="286"/>
      <c r="CN54" s="286"/>
      <c r="CO54" s="286"/>
      <c r="CP54" s="286"/>
      <c r="CQ54" s="286"/>
      <c r="CR54" s="286"/>
      <c r="CS54" s="286"/>
      <c r="CT54" s="286"/>
      <c r="CU54" s="286"/>
      <c r="CV54" s="286"/>
      <c r="CW54" s="286"/>
      <c r="CX54" s="286"/>
      <c r="CY54" s="286"/>
      <c r="CZ54" s="286"/>
      <c r="DA54" s="286"/>
      <c r="DB54" s="286"/>
      <c r="DC54" s="286"/>
      <c r="DD54" s="286"/>
      <c r="DE54" s="286"/>
      <c r="DF54" s="286"/>
      <c r="DG54" s="286"/>
      <c r="DH54" s="286"/>
      <c r="DI54" s="286"/>
      <c r="DJ54" s="286"/>
      <c r="DK54" s="286"/>
      <c r="DL54" s="286"/>
      <c r="DM54" s="286"/>
      <c r="DN54" s="286"/>
      <c r="DO54" s="286"/>
      <c r="DP54" s="286"/>
      <c r="DQ54" s="286"/>
      <c r="DR54" s="286"/>
      <c r="DS54" s="286"/>
      <c r="DT54" s="286"/>
      <c r="DU54" s="286"/>
      <c r="DV54" s="286"/>
      <c r="DW54" s="286"/>
      <c r="DX54" s="286"/>
      <c r="DY54" s="286"/>
      <c r="DZ54" s="286"/>
      <c r="EA54" s="286"/>
      <c r="EB54" s="286"/>
      <c r="EC54" s="286"/>
      <c r="ED54" s="286"/>
      <c r="EE54" s="286"/>
      <c r="EF54" s="286"/>
      <c r="EG54" s="286"/>
      <c r="EH54" s="286"/>
      <c r="EI54" s="286"/>
      <c r="EJ54" s="286"/>
      <c r="EK54" s="286"/>
      <c r="EL54" s="286"/>
      <c r="EM54" s="286"/>
      <c r="EN54" s="286"/>
      <c r="EO54" s="286"/>
      <c r="EP54" s="286"/>
      <c r="EQ54" s="286"/>
      <c r="ER54" s="286"/>
      <c r="ES54" s="286"/>
      <c r="ET54" s="286"/>
      <c r="EU54" s="286"/>
      <c r="EV54" s="286"/>
      <c r="EW54" s="286"/>
      <c r="EX54" s="286"/>
      <c r="EY54" s="286"/>
      <c r="EZ54" s="286"/>
      <c r="FA54" s="286"/>
      <c r="FB54" s="286"/>
      <c r="FC54" s="286"/>
      <c r="FD54" s="286"/>
      <c r="FE54" s="286"/>
      <c r="FF54" s="286"/>
      <c r="FG54" s="286"/>
      <c r="FH54" s="286"/>
      <c r="FI54" s="286"/>
      <c r="FJ54" s="286"/>
      <c r="FK54" s="286"/>
      <c r="FL54" s="286"/>
      <c r="FM54" s="286"/>
      <c r="FN54" s="286"/>
      <c r="FO54" s="286"/>
      <c r="FP54" s="286"/>
      <c r="FQ54" s="286"/>
      <c r="FR54" s="286"/>
      <c r="FS54" s="286"/>
      <c r="FT54" s="286"/>
      <c r="FU54" s="286"/>
      <c r="FV54" s="286"/>
      <c r="FW54" s="286"/>
      <c r="FX54" s="286"/>
      <c r="FY54" s="286"/>
      <c r="FZ54" s="286"/>
      <c r="GA54" s="286"/>
      <c r="GB54" s="286"/>
      <c r="GC54" s="286"/>
      <c r="GD54" s="286"/>
      <c r="GE54" s="286"/>
      <c r="GF54" s="286"/>
      <c r="GG54" s="286"/>
      <c r="GH54" s="286"/>
      <c r="GI54" s="286"/>
      <c r="GJ54" s="286"/>
      <c r="GK54" s="286"/>
      <c r="GL54" s="286"/>
      <c r="GM54" s="286"/>
      <c r="GN54" s="286"/>
      <c r="GO54" s="286"/>
      <c r="GP54" s="286"/>
      <c r="GQ54" s="286"/>
      <c r="GR54" s="286"/>
      <c r="GS54" s="286"/>
      <c r="GT54" s="286"/>
      <c r="GU54" s="286"/>
      <c r="GV54" s="286"/>
      <c r="GW54" s="286"/>
      <c r="GX54" s="286"/>
      <c r="GY54" s="286"/>
      <c r="GZ54" s="286"/>
      <c r="HA54" s="286"/>
      <c r="HB54" s="286"/>
      <c r="HC54" s="286"/>
      <c r="HD54" s="286"/>
      <c r="HE54" s="286"/>
      <c r="HF54" s="286"/>
      <c r="HG54" s="286"/>
      <c r="HH54" s="286"/>
      <c r="HI54" s="286"/>
      <c r="HJ54" s="286"/>
      <c r="HK54" s="286"/>
      <c r="HL54" s="286"/>
      <c r="HM54" s="286"/>
      <c r="HN54" s="286"/>
      <c r="HO54" s="286"/>
      <c r="HP54" s="286"/>
      <c r="HQ54" s="286"/>
      <c r="HR54" s="286"/>
      <c r="HS54" s="286"/>
      <c r="HT54" s="286"/>
      <c r="HU54" s="286"/>
      <c r="HV54" s="286"/>
      <c r="HW54" s="286"/>
      <c r="HX54" s="286"/>
      <c r="HY54" s="286"/>
      <c r="HZ54" s="286"/>
      <c r="IA54" s="286"/>
      <c r="IB54" s="286"/>
      <c r="IC54" s="286"/>
      <c r="ID54" s="286"/>
      <c r="IE54" s="286"/>
      <c r="IF54" s="286"/>
      <c r="IG54" s="286"/>
      <c r="IH54" s="286"/>
      <c r="II54" s="286"/>
      <c r="IJ54" s="286"/>
      <c r="IK54" s="286"/>
      <c r="IL54" s="286"/>
      <c r="IM54" s="286"/>
      <c r="IN54" s="286"/>
      <c r="IO54" s="286"/>
      <c r="IP54" s="286"/>
      <c r="IQ54" s="286"/>
      <c r="IR54" s="286"/>
      <c r="IS54" s="286"/>
      <c r="IT54" s="286"/>
      <c r="IU54" s="286"/>
      <c r="IV54" s="286"/>
    </row>
    <row r="55" spans="1:256">
      <c r="A55" s="371"/>
      <c r="B55" s="372" t="s">
        <v>551</v>
      </c>
      <c r="C55" s="485"/>
      <c r="D55" s="374">
        <f>IF(Inputs!C46&gt;Inputs!B46,MAX(E54,D54),D54)</f>
        <v>0</v>
      </c>
      <c r="E55" s="374">
        <f>IF(Inputs!D46&gt;Inputs!C46,MAX(F54,E54),E54)</f>
        <v>0</v>
      </c>
      <c r="F55" s="374">
        <f>IF(Inputs!E46&gt;Inputs!D46,MAX(G54,F54),F54)</f>
        <v>0</v>
      </c>
      <c r="G55" s="374">
        <f>IF(Inputs!F46&gt;Inputs!E46,MAX(H54,G54),G54)</f>
        <v>0</v>
      </c>
      <c r="H55" s="374">
        <f>IF(Inputs!G46&gt;Inputs!F46,MAX(I54,H54),H54)</f>
        <v>0</v>
      </c>
      <c r="I55" s="374">
        <f>IF(Inputs!H46&gt;Inputs!G46,MAX(J54,I54),I54)</f>
        <v>0</v>
      </c>
      <c r="J55" s="374">
        <f>IF(Inputs!I46&gt;Inputs!H46,MAX(K54,J54),J54)</f>
        <v>0</v>
      </c>
      <c r="K55" s="374">
        <f>IF(Inputs!J46&gt;Inputs!I46,MAX(L54,K54),K54)</f>
        <v>0</v>
      </c>
      <c r="L55" s="374">
        <f>IF(Inputs!K46&gt;Inputs!J46,MAX(M54,L54),L54)</f>
        <v>0</v>
      </c>
      <c r="M55" s="374">
        <f>IF(Inputs!L46&gt;Inputs!K46,MAX(N54,M54),M54)</f>
        <v>0</v>
      </c>
      <c r="N55" s="374">
        <f>IF(Inputs!M46&gt;Inputs!L46,MAX(O54,N54),N54)</f>
        <v>0</v>
      </c>
      <c r="O55" s="374">
        <f>IF(Inputs!N46&gt;Inputs!M46,MAX(P54,O54),O54)</f>
        <v>0</v>
      </c>
      <c r="P55" s="374">
        <f>IF(Inputs!O46&gt;Inputs!N46,MAX(Q54,P54),P54)</f>
        <v>0</v>
      </c>
      <c r="Q55" s="374">
        <f>IF(Inputs!P46&gt;Inputs!O46,MAX(R54,Q54),Q54)</f>
        <v>0</v>
      </c>
      <c r="R55" s="374">
        <f>IF(Inputs!Q46&gt;Inputs!P46,MAX(S54,R54),R54)</f>
        <v>0</v>
      </c>
      <c r="S55" s="374">
        <f>IF(Inputs!R46&gt;Inputs!Q46,MAX(T54,S54),S54)</f>
        <v>0</v>
      </c>
      <c r="T55" s="374">
        <f>IF(Inputs!S46&gt;Inputs!R46,MAX(U54,T54),T54)</f>
        <v>0</v>
      </c>
      <c r="U55" s="374">
        <f>IF(Inputs!T46&gt;Inputs!S46,MAX(V54,U54),U54)</f>
        <v>0</v>
      </c>
      <c r="V55" s="374">
        <f>IF(Inputs!U46&gt;Inputs!T46,MAX(W54,V54),V54)</f>
        <v>0</v>
      </c>
      <c r="W55" s="374">
        <f>IF(Inputs!V46&gt;Inputs!U46,MAX(X54,W54),W54)</f>
        <v>0</v>
      </c>
      <c r="X55" s="374">
        <f>IF(Inputs!W46&gt;Inputs!V46,MAX(Y54,X54),X54)</f>
        <v>0</v>
      </c>
      <c r="Y55" s="374">
        <f>IF(Inputs!X46&gt;Inputs!W46,MAX(Z54,Y54),Y54)</f>
        <v>0</v>
      </c>
      <c r="Z55" s="374">
        <f>IF(Inputs!Y46&gt;Inputs!X46,MAX(AA54,Z54),Z54)</f>
        <v>0</v>
      </c>
      <c r="AA55" s="374">
        <f>IF(Inputs!Z46&gt;Inputs!Y46,MAX(AB54,AA54),AA54)</f>
        <v>0</v>
      </c>
      <c r="AB55" s="374">
        <f>IF(Inputs!AA46&gt;Inputs!Z46,MAX(AC54,AB54),AB54)</f>
        <v>0</v>
      </c>
      <c r="AC55" s="374">
        <f>IF(Inputs!AB46&gt;Inputs!AA46,MAX(AD54,AC54),AC54)</f>
        <v>0</v>
      </c>
      <c r="AD55" s="374">
        <f>IF(Inputs!AC46&gt;Inputs!AB46,MAX(AE54,AD54),AD54)</f>
        <v>0</v>
      </c>
      <c r="AE55" s="374">
        <f>IF(Inputs!AD46&gt;Inputs!AC46,MAX(AF54,AE54),AE54)</f>
        <v>0</v>
      </c>
      <c r="AF55" s="374">
        <f>IF(Inputs!AE46&gt;Inputs!AD46,MAX(AG54,AF54),AF54)</f>
        <v>0</v>
      </c>
      <c r="AG55" s="374">
        <f>IF(Inputs!AF46&gt;Inputs!AE46,MAX(AH54,AG54),AG54)</f>
        <v>0</v>
      </c>
      <c r="AH55" s="374">
        <f>IF(Inputs!AG46&gt;Inputs!AF46,MAX(AI54,AH54),AH54)</f>
        <v>0</v>
      </c>
      <c r="AI55" s="374">
        <f>IF(Inputs!AH46&gt;Inputs!AG46,MAX(AJ54,AI54),AI54)</f>
        <v>0</v>
      </c>
      <c r="AJ55" s="374">
        <f>IF(Inputs!AI46&gt;Inputs!AH46,MAX(AK54,AJ54),AJ54)</f>
        <v>0</v>
      </c>
      <c r="AK55" s="374">
        <f>IF(Inputs!AJ46&gt;Inputs!AI46,MAX(AL54,AK54),AK54)</f>
        <v>0</v>
      </c>
      <c r="AL55" s="374">
        <f>IF(Inputs!AK46&gt;Inputs!AJ46,MAX(AM54,AL54),AL54)</f>
        <v>0</v>
      </c>
      <c r="AM55" s="374">
        <f>IF(Inputs!AL46&gt;Inputs!AK46,MAX(AN54,AM54),AM54)</f>
        <v>0</v>
      </c>
      <c r="AN55" s="374">
        <f>IF(Inputs!AM46&gt;Inputs!AL46,MAX(AO54,AN54),AN54)</f>
        <v>0</v>
      </c>
      <c r="AO55" s="374">
        <f>IF(Inputs!AN46&gt;Inputs!AM46,MAX(AP54,AO54),AO54)</f>
        <v>0</v>
      </c>
      <c r="AP55" s="374">
        <f>IF(Inputs!AO46&gt;Inputs!AN46,MAX(AQ54,AP54),AP54)</f>
        <v>0</v>
      </c>
      <c r="AQ55" s="374">
        <f>IF(Inputs!AP46&gt;Inputs!AO46,MAX(AR54,AQ54),AQ54)</f>
        <v>0</v>
      </c>
      <c r="AR55" s="374">
        <f>IF(Inputs!AQ46&gt;Inputs!AP46,MAX(AS54,AR54),AR54)</f>
        <v>0</v>
      </c>
      <c r="AS55" s="374">
        <f>IF(Inputs!AR46&gt;Inputs!AQ46,MAX(AT54,AS54),AS54)</f>
        <v>0</v>
      </c>
      <c r="AT55" s="374">
        <f>IF(Inputs!AS46&gt;Inputs!AR46,MAX(AU54,AT54),AT54)</f>
        <v>0</v>
      </c>
      <c r="AU55" s="374">
        <f>IF(Inputs!AT46&gt;Inputs!AS46,MAX(AV54,AU54),AU54)</f>
        <v>0</v>
      </c>
      <c r="AV55" s="374">
        <f>IF(Inputs!AU46&gt;Inputs!AT46,MAX(AW54,AV54),AV54)</f>
        <v>0</v>
      </c>
      <c r="AW55" s="374">
        <f>IF(Inputs!AV46&gt;Inputs!AU46,MAX(AX54,AW54),AW54)</f>
        <v>0</v>
      </c>
      <c r="AX55" s="374">
        <f>IF(Inputs!AW46&gt;Inputs!AV46,MAX(AY54,AX54),AX54)</f>
        <v>0</v>
      </c>
      <c r="AY55" s="374">
        <f>IF(Inputs!AX46&gt;Inputs!AW46,MAX(AZ54,AY54),AY54)</f>
        <v>0</v>
      </c>
      <c r="AZ55" s="374">
        <f>IF(Inputs!AY46&gt;Inputs!AX46,MAX(BA54,AZ54),AZ54)</f>
        <v>0</v>
      </c>
      <c r="BA55" s="374">
        <f>IF(Inputs!AZ46&gt;Inputs!AY46,MAX(BB54,BA54),BA54)</f>
        <v>0</v>
      </c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6"/>
      <c r="CB55" s="286"/>
      <c r="CC55" s="286"/>
      <c r="CD55" s="286"/>
      <c r="CE55" s="286"/>
      <c r="CF55" s="286"/>
      <c r="CG55" s="286"/>
      <c r="CH55" s="286"/>
      <c r="CI55" s="286"/>
      <c r="CJ55" s="286"/>
      <c r="CK55" s="286"/>
      <c r="CL55" s="286"/>
      <c r="CM55" s="286"/>
      <c r="CN55" s="286"/>
      <c r="CO55" s="286"/>
      <c r="CP55" s="286"/>
      <c r="CQ55" s="286"/>
      <c r="CR55" s="286"/>
      <c r="CS55" s="286"/>
      <c r="CT55" s="286"/>
      <c r="CU55" s="286"/>
      <c r="CV55" s="286"/>
      <c r="CW55" s="286"/>
      <c r="CX55" s="286"/>
      <c r="CY55" s="286"/>
      <c r="CZ55" s="286"/>
      <c r="DA55" s="286"/>
      <c r="DB55" s="286"/>
      <c r="DC55" s="286"/>
      <c r="DD55" s="286"/>
      <c r="DE55" s="286"/>
      <c r="DF55" s="286"/>
      <c r="DG55" s="286"/>
      <c r="DH55" s="286"/>
      <c r="DI55" s="286"/>
      <c r="DJ55" s="286"/>
      <c r="DK55" s="286"/>
      <c r="DL55" s="286"/>
      <c r="DM55" s="286"/>
      <c r="DN55" s="286"/>
      <c r="DO55" s="286"/>
      <c r="DP55" s="286"/>
      <c r="DQ55" s="286"/>
      <c r="DR55" s="286"/>
      <c r="DS55" s="286"/>
      <c r="DT55" s="286"/>
      <c r="DU55" s="286"/>
      <c r="DV55" s="286"/>
      <c r="DW55" s="286"/>
      <c r="DX55" s="286"/>
      <c r="DY55" s="286"/>
      <c r="DZ55" s="286"/>
      <c r="EA55" s="286"/>
      <c r="EB55" s="286"/>
      <c r="EC55" s="286"/>
      <c r="ED55" s="286"/>
      <c r="EE55" s="286"/>
      <c r="EF55" s="286"/>
      <c r="EG55" s="286"/>
      <c r="EH55" s="286"/>
      <c r="EI55" s="286"/>
      <c r="EJ55" s="286"/>
      <c r="EK55" s="286"/>
      <c r="EL55" s="286"/>
      <c r="EM55" s="286"/>
      <c r="EN55" s="286"/>
      <c r="EO55" s="286"/>
      <c r="EP55" s="286"/>
      <c r="EQ55" s="286"/>
      <c r="ER55" s="286"/>
      <c r="ES55" s="286"/>
      <c r="ET55" s="286"/>
      <c r="EU55" s="286"/>
      <c r="EV55" s="286"/>
      <c r="EW55" s="286"/>
      <c r="EX55" s="286"/>
      <c r="EY55" s="286"/>
      <c r="EZ55" s="286"/>
      <c r="FA55" s="286"/>
      <c r="FB55" s="286"/>
      <c r="FC55" s="286"/>
      <c r="FD55" s="286"/>
      <c r="FE55" s="286"/>
      <c r="FF55" s="286"/>
      <c r="FG55" s="286"/>
      <c r="FH55" s="286"/>
      <c r="FI55" s="286"/>
      <c r="FJ55" s="286"/>
      <c r="FK55" s="286"/>
      <c r="FL55" s="286"/>
      <c r="FM55" s="286"/>
      <c r="FN55" s="286"/>
      <c r="FO55" s="286"/>
      <c r="FP55" s="286"/>
      <c r="FQ55" s="286"/>
      <c r="FR55" s="286"/>
      <c r="FS55" s="286"/>
      <c r="FT55" s="286"/>
      <c r="FU55" s="286"/>
      <c r="FV55" s="286"/>
      <c r="FW55" s="286"/>
      <c r="FX55" s="286"/>
      <c r="FY55" s="286"/>
      <c r="FZ55" s="286"/>
      <c r="GA55" s="286"/>
      <c r="GB55" s="286"/>
      <c r="GC55" s="286"/>
      <c r="GD55" s="286"/>
      <c r="GE55" s="286"/>
      <c r="GF55" s="286"/>
      <c r="GG55" s="286"/>
      <c r="GH55" s="286"/>
      <c r="GI55" s="286"/>
      <c r="GJ55" s="286"/>
      <c r="GK55" s="286"/>
      <c r="GL55" s="286"/>
      <c r="GM55" s="286"/>
      <c r="GN55" s="286"/>
      <c r="GO55" s="286"/>
      <c r="GP55" s="286"/>
      <c r="GQ55" s="286"/>
      <c r="GR55" s="286"/>
      <c r="GS55" s="286"/>
      <c r="GT55" s="286"/>
      <c r="GU55" s="286"/>
      <c r="GV55" s="286"/>
      <c r="GW55" s="286"/>
      <c r="GX55" s="286"/>
      <c r="GY55" s="286"/>
      <c r="GZ55" s="286"/>
      <c r="HA55" s="286"/>
      <c r="HB55" s="286"/>
      <c r="HC55" s="286"/>
      <c r="HD55" s="286"/>
      <c r="HE55" s="286"/>
      <c r="HF55" s="286"/>
      <c r="HG55" s="286"/>
      <c r="HH55" s="286"/>
      <c r="HI55" s="286"/>
      <c r="HJ55" s="286"/>
      <c r="HK55" s="286"/>
      <c r="HL55" s="286"/>
      <c r="HM55" s="286"/>
      <c r="HN55" s="286"/>
      <c r="HO55" s="286"/>
      <c r="HP55" s="286"/>
      <c r="HQ55" s="286"/>
      <c r="HR55" s="286"/>
      <c r="HS55" s="286"/>
      <c r="HT55" s="286"/>
      <c r="HU55" s="286"/>
      <c r="HV55" s="286"/>
      <c r="HW55" s="286"/>
      <c r="HX55" s="286"/>
      <c r="HY55" s="286"/>
      <c r="HZ55" s="286"/>
      <c r="IA55" s="286"/>
      <c r="IB55" s="286"/>
      <c r="IC55" s="286"/>
      <c r="ID55" s="286"/>
      <c r="IE55" s="286"/>
      <c r="IF55" s="286"/>
      <c r="IG55" s="286"/>
      <c r="IH55" s="286"/>
      <c r="II55" s="286"/>
      <c r="IJ55" s="286"/>
      <c r="IK55" s="286"/>
      <c r="IL55" s="286"/>
      <c r="IM55" s="286"/>
      <c r="IN55" s="286"/>
      <c r="IO55" s="286"/>
      <c r="IP55" s="286"/>
      <c r="IQ55" s="286"/>
      <c r="IR55" s="286"/>
      <c r="IS55" s="286"/>
      <c r="IT55" s="286"/>
      <c r="IU55" s="286"/>
      <c r="IV55" s="286"/>
    </row>
    <row r="56" spans="1:256">
      <c r="A56" s="371"/>
      <c r="B56" s="372" t="s">
        <v>552</v>
      </c>
      <c r="C56" s="485"/>
      <c r="D56" s="374">
        <f>D55</f>
        <v>0</v>
      </c>
      <c r="E56" s="374">
        <f t="shared" ref="E56:BA57" si="22">E55</f>
        <v>0</v>
      </c>
      <c r="F56" s="374">
        <f t="shared" si="22"/>
        <v>0</v>
      </c>
      <c r="G56" s="374">
        <f t="shared" si="22"/>
        <v>0</v>
      </c>
      <c r="H56" s="374">
        <f t="shared" si="22"/>
        <v>0</v>
      </c>
      <c r="I56" s="374">
        <f t="shared" si="22"/>
        <v>0</v>
      </c>
      <c r="J56" s="374">
        <f t="shared" si="22"/>
        <v>0</v>
      </c>
      <c r="K56" s="374">
        <f t="shared" si="22"/>
        <v>0</v>
      </c>
      <c r="L56" s="374">
        <f t="shared" si="22"/>
        <v>0</v>
      </c>
      <c r="M56" s="374">
        <f t="shared" si="22"/>
        <v>0</v>
      </c>
      <c r="N56" s="374">
        <f t="shared" si="22"/>
        <v>0</v>
      </c>
      <c r="O56" s="374">
        <f t="shared" si="22"/>
        <v>0</v>
      </c>
      <c r="P56" s="374">
        <f t="shared" si="22"/>
        <v>0</v>
      </c>
      <c r="Q56" s="374">
        <f t="shared" si="22"/>
        <v>0</v>
      </c>
      <c r="R56" s="374">
        <f t="shared" si="22"/>
        <v>0</v>
      </c>
      <c r="S56" s="374">
        <f t="shared" si="22"/>
        <v>0</v>
      </c>
      <c r="T56" s="374">
        <f t="shared" si="22"/>
        <v>0</v>
      </c>
      <c r="U56" s="374">
        <f t="shared" si="22"/>
        <v>0</v>
      </c>
      <c r="V56" s="374">
        <f t="shared" si="22"/>
        <v>0</v>
      </c>
      <c r="W56" s="374">
        <f t="shared" si="22"/>
        <v>0</v>
      </c>
      <c r="X56" s="374">
        <f t="shared" si="22"/>
        <v>0</v>
      </c>
      <c r="Y56" s="374">
        <f t="shared" si="22"/>
        <v>0</v>
      </c>
      <c r="Z56" s="374">
        <f t="shared" si="22"/>
        <v>0</v>
      </c>
      <c r="AA56" s="374">
        <f t="shared" si="22"/>
        <v>0</v>
      </c>
      <c r="AB56" s="374">
        <f t="shared" si="22"/>
        <v>0</v>
      </c>
      <c r="AC56" s="374">
        <f t="shared" si="22"/>
        <v>0</v>
      </c>
      <c r="AD56" s="374">
        <f t="shared" si="22"/>
        <v>0</v>
      </c>
      <c r="AE56" s="374">
        <f t="shared" si="22"/>
        <v>0</v>
      </c>
      <c r="AF56" s="374">
        <f t="shared" si="22"/>
        <v>0</v>
      </c>
      <c r="AG56" s="374">
        <f t="shared" si="22"/>
        <v>0</v>
      </c>
      <c r="AH56" s="374">
        <f t="shared" si="22"/>
        <v>0</v>
      </c>
      <c r="AI56" s="374">
        <f t="shared" si="22"/>
        <v>0</v>
      </c>
      <c r="AJ56" s="374">
        <f t="shared" si="22"/>
        <v>0</v>
      </c>
      <c r="AK56" s="374">
        <f t="shared" si="22"/>
        <v>0</v>
      </c>
      <c r="AL56" s="374">
        <f t="shared" si="22"/>
        <v>0</v>
      </c>
      <c r="AM56" s="374">
        <f t="shared" si="22"/>
        <v>0</v>
      </c>
      <c r="AN56" s="374">
        <f t="shared" si="22"/>
        <v>0</v>
      </c>
      <c r="AO56" s="374">
        <f t="shared" si="22"/>
        <v>0</v>
      </c>
      <c r="AP56" s="374">
        <f t="shared" si="22"/>
        <v>0</v>
      </c>
      <c r="AQ56" s="374">
        <f t="shared" si="22"/>
        <v>0</v>
      </c>
      <c r="AR56" s="374">
        <f t="shared" si="22"/>
        <v>0</v>
      </c>
      <c r="AS56" s="374">
        <f t="shared" si="22"/>
        <v>0</v>
      </c>
      <c r="AT56" s="374">
        <f t="shared" si="22"/>
        <v>0</v>
      </c>
      <c r="AU56" s="374">
        <f t="shared" si="22"/>
        <v>0</v>
      </c>
      <c r="AV56" s="374">
        <f t="shared" si="22"/>
        <v>0</v>
      </c>
      <c r="AW56" s="374">
        <f t="shared" si="22"/>
        <v>0</v>
      </c>
      <c r="AX56" s="374">
        <f t="shared" si="22"/>
        <v>0</v>
      </c>
      <c r="AY56" s="374">
        <f t="shared" si="22"/>
        <v>0</v>
      </c>
      <c r="AZ56" s="374">
        <f t="shared" si="22"/>
        <v>0</v>
      </c>
      <c r="BA56" s="374">
        <f t="shared" si="22"/>
        <v>0</v>
      </c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6"/>
      <c r="CB56" s="286"/>
      <c r="CC56" s="286"/>
      <c r="CD56" s="286"/>
      <c r="CE56" s="286"/>
      <c r="CF56" s="286"/>
      <c r="CG56" s="286"/>
      <c r="CH56" s="286"/>
      <c r="CI56" s="286"/>
      <c r="CJ56" s="286"/>
      <c r="CK56" s="286"/>
      <c r="CL56" s="286"/>
      <c r="CM56" s="286"/>
      <c r="CN56" s="286"/>
      <c r="CO56" s="286"/>
      <c r="CP56" s="286"/>
      <c r="CQ56" s="286"/>
      <c r="CR56" s="286"/>
      <c r="CS56" s="286"/>
      <c r="CT56" s="286"/>
      <c r="CU56" s="286"/>
      <c r="CV56" s="286"/>
      <c r="CW56" s="286"/>
      <c r="CX56" s="286"/>
      <c r="CY56" s="286"/>
      <c r="CZ56" s="286"/>
      <c r="DA56" s="286"/>
      <c r="DB56" s="286"/>
      <c r="DC56" s="286"/>
      <c r="DD56" s="286"/>
      <c r="DE56" s="286"/>
      <c r="DF56" s="286"/>
      <c r="DG56" s="286"/>
      <c r="DH56" s="286"/>
      <c r="DI56" s="286"/>
      <c r="DJ56" s="286"/>
      <c r="DK56" s="286"/>
      <c r="DL56" s="286"/>
      <c r="DM56" s="286"/>
      <c r="DN56" s="286"/>
      <c r="DO56" s="286"/>
      <c r="DP56" s="286"/>
      <c r="DQ56" s="286"/>
      <c r="DR56" s="286"/>
      <c r="DS56" s="286"/>
      <c r="DT56" s="286"/>
      <c r="DU56" s="286"/>
      <c r="DV56" s="286"/>
      <c r="DW56" s="286"/>
      <c r="DX56" s="286"/>
      <c r="DY56" s="286"/>
      <c r="DZ56" s="286"/>
      <c r="EA56" s="286"/>
      <c r="EB56" s="286"/>
      <c r="EC56" s="286"/>
      <c r="ED56" s="286"/>
      <c r="EE56" s="286"/>
      <c r="EF56" s="286"/>
      <c r="EG56" s="286"/>
      <c r="EH56" s="286"/>
      <c r="EI56" s="286"/>
      <c r="EJ56" s="286"/>
      <c r="EK56" s="286"/>
      <c r="EL56" s="286"/>
      <c r="EM56" s="286"/>
      <c r="EN56" s="286"/>
      <c r="EO56" s="286"/>
      <c r="EP56" s="286"/>
      <c r="EQ56" s="286"/>
      <c r="ER56" s="286"/>
      <c r="ES56" s="286"/>
      <c r="ET56" s="286"/>
      <c r="EU56" s="286"/>
      <c r="EV56" s="286"/>
      <c r="EW56" s="286"/>
      <c r="EX56" s="286"/>
      <c r="EY56" s="286"/>
      <c r="EZ56" s="286"/>
      <c r="FA56" s="286"/>
      <c r="FB56" s="286"/>
      <c r="FC56" s="286"/>
      <c r="FD56" s="286"/>
      <c r="FE56" s="286"/>
      <c r="FF56" s="286"/>
      <c r="FG56" s="286"/>
      <c r="FH56" s="286"/>
      <c r="FI56" s="286"/>
      <c r="FJ56" s="286"/>
      <c r="FK56" s="286"/>
      <c r="FL56" s="286"/>
      <c r="FM56" s="286"/>
      <c r="FN56" s="286"/>
      <c r="FO56" s="286"/>
      <c r="FP56" s="286"/>
      <c r="FQ56" s="286"/>
      <c r="FR56" s="286"/>
      <c r="FS56" s="286"/>
      <c r="FT56" s="286"/>
      <c r="FU56" s="286"/>
      <c r="FV56" s="286"/>
      <c r="FW56" s="286"/>
      <c r="FX56" s="286"/>
      <c r="FY56" s="286"/>
      <c r="FZ56" s="286"/>
      <c r="GA56" s="286"/>
      <c r="GB56" s="286"/>
      <c r="GC56" s="286"/>
      <c r="GD56" s="286"/>
      <c r="GE56" s="286"/>
      <c r="GF56" s="286"/>
      <c r="GG56" s="286"/>
      <c r="GH56" s="286"/>
      <c r="GI56" s="286"/>
      <c r="GJ56" s="286"/>
      <c r="GK56" s="286"/>
      <c r="GL56" s="286"/>
      <c r="GM56" s="286"/>
      <c r="GN56" s="286"/>
      <c r="GO56" s="286"/>
      <c r="GP56" s="286"/>
      <c r="GQ56" s="286"/>
      <c r="GR56" s="286"/>
      <c r="GS56" s="286"/>
      <c r="GT56" s="286"/>
      <c r="GU56" s="286"/>
      <c r="GV56" s="286"/>
      <c r="GW56" s="286"/>
      <c r="GX56" s="286"/>
      <c r="GY56" s="286"/>
      <c r="GZ56" s="286"/>
      <c r="HA56" s="286"/>
      <c r="HB56" s="286"/>
      <c r="HC56" s="286"/>
      <c r="HD56" s="286"/>
      <c r="HE56" s="286"/>
      <c r="HF56" s="286"/>
      <c r="HG56" s="286"/>
      <c r="HH56" s="286"/>
      <c r="HI56" s="286"/>
      <c r="HJ56" s="286"/>
      <c r="HK56" s="286"/>
      <c r="HL56" s="286"/>
      <c r="HM56" s="286"/>
      <c r="HN56" s="286"/>
      <c r="HO56" s="286"/>
      <c r="HP56" s="286"/>
      <c r="HQ56" s="286"/>
      <c r="HR56" s="286"/>
      <c r="HS56" s="286"/>
      <c r="HT56" s="286"/>
      <c r="HU56" s="286"/>
      <c r="HV56" s="286"/>
      <c r="HW56" s="286"/>
      <c r="HX56" s="286"/>
      <c r="HY56" s="286"/>
      <c r="HZ56" s="286"/>
      <c r="IA56" s="286"/>
      <c r="IB56" s="286"/>
      <c r="IC56" s="286"/>
      <c r="ID56" s="286"/>
      <c r="IE56" s="286"/>
      <c r="IF56" s="286"/>
      <c r="IG56" s="286"/>
      <c r="IH56" s="286"/>
      <c r="II56" s="286"/>
      <c r="IJ56" s="286"/>
      <c r="IK56" s="286"/>
      <c r="IL56" s="286"/>
      <c r="IM56" s="286"/>
      <c r="IN56" s="286"/>
      <c r="IO56" s="286"/>
      <c r="IP56" s="286"/>
      <c r="IQ56" s="286"/>
      <c r="IR56" s="286"/>
      <c r="IS56" s="286"/>
      <c r="IT56" s="286"/>
      <c r="IU56" s="286"/>
      <c r="IV56" s="286"/>
    </row>
    <row r="57" spans="1:256">
      <c r="A57" s="371"/>
      <c r="B57" s="372" t="s">
        <v>553</v>
      </c>
      <c r="C57" s="485"/>
      <c r="D57" s="374">
        <f>D56</f>
        <v>0</v>
      </c>
      <c r="E57" s="374">
        <f t="shared" si="22"/>
        <v>0</v>
      </c>
      <c r="F57" s="374">
        <f t="shared" si="22"/>
        <v>0</v>
      </c>
      <c r="G57" s="374">
        <f t="shared" si="22"/>
        <v>0</v>
      </c>
      <c r="H57" s="374">
        <f t="shared" si="22"/>
        <v>0</v>
      </c>
      <c r="I57" s="374">
        <f t="shared" si="22"/>
        <v>0</v>
      </c>
      <c r="J57" s="374">
        <f t="shared" si="22"/>
        <v>0</v>
      </c>
      <c r="K57" s="374">
        <f t="shared" si="22"/>
        <v>0</v>
      </c>
      <c r="L57" s="374">
        <f t="shared" si="22"/>
        <v>0</v>
      </c>
      <c r="M57" s="374">
        <f t="shared" si="22"/>
        <v>0</v>
      </c>
      <c r="N57" s="374">
        <f t="shared" si="22"/>
        <v>0</v>
      </c>
      <c r="O57" s="374">
        <f t="shared" si="22"/>
        <v>0</v>
      </c>
      <c r="P57" s="374">
        <f t="shared" si="22"/>
        <v>0</v>
      </c>
      <c r="Q57" s="374">
        <f t="shared" si="22"/>
        <v>0</v>
      </c>
      <c r="R57" s="374">
        <f t="shared" si="22"/>
        <v>0</v>
      </c>
      <c r="S57" s="374">
        <f t="shared" si="22"/>
        <v>0</v>
      </c>
      <c r="T57" s="374">
        <f t="shared" si="22"/>
        <v>0</v>
      </c>
      <c r="U57" s="374">
        <f t="shared" si="22"/>
        <v>0</v>
      </c>
      <c r="V57" s="374">
        <f t="shared" si="22"/>
        <v>0</v>
      </c>
      <c r="W57" s="374">
        <f t="shared" si="22"/>
        <v>0</v>
      </c>
      <c r="X57" s="374">
        <f t="shared" si="22"/>
        <v>0</v>
      </c>
      <c r="Y57" s="374">
        <f t="shared" si="22"/>
        <v>0</v>
      </c>
      <c r="Z57" s="374">
        <f t="shared" si="22"/>
        <v>0</v>
      </c>
      <c r="AA57" s="374">
        <f t="shared" si="22"/>
        <v>0</v>
      </c>
      <c r="AB57" s="374">
        <f t="shared" si="22"/>
        <v>0</v>
      </c>
      <c r="AC57" s="374">
        <f t="shared" si="22"/>
        <v>0</v>
      </c>
      <c r="AD57" s="374">
        <f t="shared" si="22"/>
        <v>0</v>
      </c>
      <c r="AE57" s="374">
        <f t="shared" si="22"/>
        <v>0</v>
      </c>
      <c r="AF57" s="374">
        <f t="shared" si="22"/>
        <v>0</v>
      </c>
      <c r="AG57" s="374">
        <f t="shared" si="22"/>
        <v>0</v>
      </c>
      <c r="AH57" s="374">
        <f t="shared" si="22"/>
        <v>0</v>
      </c>
      <c r="AI57" s="374">
        <f t="shared" si="22"/>
        <v>0</v>
      </c>
      <c r="AJ57" s="374">
        <f t="shared" si="22"/>
        <v>0</v>
      </c>
      <c r="AK57" s="374">
        <f t="shared" si="22"/>
        <v>0</v>
      </c>
      <c r="AL57" s="374">
        <f t="shared" si="22"/>
        <v>0</v>
      </c>
      <c r="AM57" s="374">
        <f t="shared" si="22"/>
        <v>0</v>
      </c>
      <c r="AN57" s="374">
        <f t="shared" si="22"/>
        <v>0</v>
      </c>
      <c r="AO57" s="374">
        <f t="shared" si="22"/>
        <v>0</v>
      </c>
      <c r="AP57" s="374">
        <f t="shared" si="22"/>
        <v>0</v>
      </c>
      <c r="AQ57" s="374">
        <f t="shared" si="22"/>
        <v>0</v>
      </c>
      <c r="AR57" s="374">
        <f t="shared" si="22"/>
        <v>0</v>
      </c>
      <c r="AS57" s="374">
        <f t="shared" si="22"/>
        <v>0</v>
      </c>
      <c r="AT57" s="374">
        <f t="shared" si="22"/>
        <v>0</v>
      </c>
      <c r="AU57" s="374">
        <f t="shared" si="22"/>
        <v>0</v>
      </c>
      <c r="AV57" s="374">
        <f t="shared" si="22"/>
        <v>0</v>
      </c>
      <c r="AW57" s="374">
        <f t="shared" si="22"/>
        <v>0</v>
      </c>
      <c r="AX57" s="374">
        <f t="shared" si="22"/>
        <v>0</v>
      </c>
      <c r="AY57" s="374">
        <f t="shared" si="22"/>
        <v>0</v>
      </c>
      <c r="AZ57" s="374">
        <f t="shared" si="22"/>
        <v>0</v>
      </c>
      <c r="BA57" s="374">
        <f t="shared" si="22"/>
        <v>0</v>
      </c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6"/>
      <c r="CB57" s="286"/>
      <c r="CC57" s="286"/>
      <c r="CD57" s="286"/>
      <c r="CE57" s="286"/>
      <c r="CF57" s="286"/>
      <c r="CG57" s="286"/>
      <c r="CH57" s="286"/>
      <c r="CI57" s="286"/>
      <c r="CJ57" s="286"/>
      <c r="CK57" s="286"/>
      <c r="CL57" s="286"/>
      <c r="CM57" s="286"/>
      <c r="CN57" s="286"/>
      <c r="CO57" s="286"/>
      <c r="CP57" s="286"/>
      <c r="CQ57" s="286"/>
      <c r="CR57" s="286"/>
      <c r="CS57" s="286"/>
      <c r="CT57" s="286"/>
      <c r="CU57" s="286"/>
      <c r="CV57" s="286"/>
      <c r="CW57" s="286"/>
      <c r="CX57" s="286"/>
      <c r="CY57" s="286"/>
      <c r="CZ57" s="286"/>
      <c r="DA57" s="286"/>
      <c r="DB57" s="286"/>
      <c r="DC57" s="286"/>
      <c r="DD57" s="286"/>
      <c r="DE57" s="286"/>
      <c r="DF57" s="286"/>
      <c r="DG57" s="286"/>
      <c r="DH57" s="286"/>
      <c r="DI57" s="286"/>
      <c r="DJ57" s="286"/>
      <c r="DK57" s="286"/>
      <c r="DL57" s="286"/>
      <c r="DM57" s="286"/>
      <c r="DN57" s="286"/>
      <c r="DO57" s="286"/>
      <c r="DP57" s="286"/>
      <c r="DQ57" s="286"/>
      <c r="DR57" s="286"/>
      <c r="DS57" s="286"/>
      <c r="DT57" s="286"/>
      <c r="DU57" s="286"/>
      <c r="DV57" s="286"/>
      <c r="DW57" s="286"/>
      <c r="DX57" s="286"/>
      <c r="DY57" s="286"/>
      <c r="DZ57" s="286"/>
      <c r="EA57" s="286"/>
      <c r="EB57" s="286"/>
      <c r="EC57" s="286"/>
      <c r="ED57" s="286"/>
      <c r="EE57" s="286"/>
      <c r="EF57" s="286"/>
      <c r="EG57" s="286"/>
      <c r="EH57" s="286"/>
      <c r="EI57" s="286"/>
      <c r="EJ57" s="286"/>
      <c r="EK57" s="286"/>
      <c r="EL57" s="286"/>
      <c r="EM57" s="286"/>
      <c r="EN57" s="286"/>
      <c r="EO57" s="286"/>
      <c r="EP57" s="286"/>
      <c r="EQ57" s="286"/>
      <c r="ER57" s="286"/>
      <c r="ES57" s="286"/>
      <c r="ET57" s="286"/>
      <c r="EU57" s="286"/>
      <c r="EV57" s="286"/>
      <c r="EW57" s="286"/>
      <c r="EX57" s="286"/>
      <c r="EY57" s="286"/>
      <c r="EZ57" s="286"/>
      <c r="FA57" s="286"/>
      <c r="FB57" s="286"/>
      <c r="FC57" s="286"/>
      <c r="FD57" s="286"/>
      <c r="FE57" s="286"/>
      <c r="FF57" s="286"/>
      <c r="FG57" s="286"/>
      <c r="FH57" s="286"/>
      <c r="FI57" s="286"/>
      <c r="FJ57" s="286"/>
      <c r="FK57" s="286"/>
      <c r="FL57" s="286"/>
      <c r="FM57" s="286"/>
      <c r="FN57" s="286"/>
      <c r="FO57" s="286"/>
      <c r="FP57" s="286"/>
      <c r="FQ57" s="286"/>
      <c r="FR57" s="286"/>
      <c r="FS57" s="286"/>
      <c r="FT57" s="286"/>
      <c r="FU57" s="286"/>
      <c r="FV57" s="286"/>
      <c r="FW57" s="286"/>
      <c r="FX57" s="286"/>
      <c r="FY57" s="286"/>
      <c r="FZ57" s="286"/>
      <c r="GA57" s="286"/>
      <c r="GB57" s="286"/>
      <c r="GC57" s="286"/>
      <c r="GD57" s="286"/>
      <c r="GE57" s="286"/>
      <c r="GF57" s="286"/>
      <c r="GG57" s="286"/>
      <c r="GH57" s="286"/>
      <c r="GI57" s="286"/>
      <c r="GJ57" s="286"/>
      <c r="GK57" s="286"/>
      <c r="GL57" s="286"/>
      <c r="GM57" s="286"/>
      <c r="GN57" s="286"/>
      <c r="GO57" s="286"/>
      <c r="GP57" s="286"/>
      <c r="GQ57" s="286"/>
      <c r="GR57" s="286"/>
      <c r="GS57" s="286"/>
      <c r="GT57" s="286"/>
      <c r="GU57" s="286"/>
      <c r="GV57" s="286"/>
      <c r="GW57" s="286"/>
      <c r="GX57" s="286"/>
      <c r="GY57" s="286"/>
      <c r="GZ57" s="286"/>
      <c r="HA57" s="286"/>
      <c r="HB57" s="286"/>
      <c r="HC57" s="286"/>
      <c r="HD57" s="286"/>
      <c r="HE57" s="286"/>
      <c r="HF57" s="286"/>
      <c r="HG57" s="286"/>
      <c r="HH57" s="286"/>
      <c r="HI57" s="286"/>
      <c r="HJ57" s="286"/>
      <c r="HK57" s="286"/>
      <c r="HL57" s="286"/>
      <c r="HM57" s="286"/>
      <c r="HN57" s="286"/>
      <c r="HO57" s="286"/>
      <c r="HP57" s="286"/>
      <c r="HQ57" s="286"/>
      <c r="HR57" s="286"/>
      <c r="HS57" s="286"/>
      <c r="HT57" s="286"/>
      <c r="HU57" s="286"/>
      <c r="HV57" s="286"/>
      <c r="HW57" s="286"/>
      <c r="HX57" s="286"/>
      <c r="HY57" s="286"/>
      <c r="HZ57" s="286"/>
      <c r="IA57" s="286"/>
      <c r="IB57" s="286"/>
      <c r="IC57" s="286"/>
      <c r="ID57" s="286"/>
      <c r="IE57" s="286"/>
      <c r="IF57" s="286"/>
      <c r="IG57" s="286"/>
      <c r="IH57" s="286"/>
      <c r="II57" s="286"/>
      <c r="IJ57" s="286"/>
      <c r="IK57" s="286"/>
      <c r="IL57" s="286"/>
      <c r="IM57" s="286"/>
      <c r="IN57" s="286"/>
      <c r="IO57" s="286"/>
      <c r="IP57" s="286"/>
      <c r="IQ57" s="286"/>
      <c r="IR57" s="286"/>
      <c r="IS57" s="286"/>
      <c r="IT57" s="286"/>
      <c r="IU57" s="286"/>
      <c r="IV57" s="286"/>
    </row>
    <row r="58" spans="1:256">
      <c r="A58" s="371"/>
      <c r="B58" s="372" t="s">
        <v>554</v>
      </c>
      <c r="C58" s="485"/>
      <c r="D58" s="374">
        <f>MAX(D54,E54)</f>
        <v>0</v>
      </c>
      <c r="E58" s="374">
        <f t="shared" ref="E58:BA58" si="23">MAX(E54,F54)</f>
        <v>0</v>
      </c>
      <c r="F58" s="374">
        <f t="shared" si="23"/>
        <v>0</v>
      </c>
      <c r="G58" s="374">
        <f t="shared" si="23"/>
        <v>0</v>
      </c>
      <c r="H58" s="374">
        <f t="shared" si="23"/>
        <v>0</v>
      </c>
      <c r="I58" s="374">
        <f t="shared" si="23"/>
        <v>0</v>
      </c>
      <c r="J58" s="374">
        <f t="shared" si="23"/>
        <v>0</v>
      </c>
      <c r="K58" s="374">
        <f t="shared" si="23"/>
        <v>0</v>
      </c>
      <c r="L58" s="374">
        <f t="shared" si="23"/>
        <v>0</v>
      </c>
      <c r="M58" s="374">
        <f t="shared" si="23"/>
        <v>0</v>
      </c>
      <c r="N58" s="374">
        <f t="shared" si="23"/>
        <v>0</v>
      </c>
      <c r="O58" s="374">
        <f t="shared" si="23"/>
        <v>0</v>
      </c>
      <c r="P58" s="374">
        <f t="shared" si="23"/>
        <v>0</v>
      </c>
      <c r="Q58" s="374">
        <f t="shared" si="23"/>
        <v>0</v>
      </c>
      <c r="R58" s="374">
        <f t="shared" si="23"/>
        <v>0</v>
      </c>
      <c r="S58" s="374">
        <f t="shared" si="23"/>
        <v>0</v>
      </c>
      <c r="T58" s="374">
        <f t="shared" si="23"/>
        <v>0</v>
      </c>
      <c r="U58" s="374">
        <f t="shared" si="23"/>
        <v>0</v>
      </c>
      <c r="V58" s="374">
        <f t="shared" si="23"/>
        <v>0</v>
      </c>
      <c r="W58" s="374">
        <f t="shared" si="23"/>
        <v>0</v>
      </c>
      <c r="X58" s="374">
        <f t="shared" si="23"/>
        <v>0</v>
      </c>
      <c r="Y58" s="374">
        <f t="shared" si="23"/>
        <v>0</v>
      </c>
      <c r="Z58" s="374">
        <f t="shared" si="23"/>
        <v>0</v>
      </c>
      <c r="AA58" s="374">
        <f t="shared" si="23"/>
        <v>0</v>
      </c>
      <c r="AB58" s="374">
        <f t="shared" si="23"/>
        <v>0</v>
      </c>
      <c r="AC58" s="374">
        <f t="shared" si="23"/>
        <v>0</v>
      </c>
      <c r="AD58" s="374">
        <f t="shared" si="23"/>
        <v>0</v>
      </c>
      <c r="AE58" s="374">
        <f t="shared" si="23"/>
        <v>0</v>
      </c>
      <c r="AF58" s="374">
        <f t="shared" si="23"/>
        <v>0</v>
      </c>
      <c r="AG58" s="374">
        <f t="shared" si="23"/>
        <v>0</v>
      </c>
      <c r="AH58" s="374">
        <f t="shared" si="23"/>
        <v>0</v>
      </c>
      <c r="AI58" s="374">
        <f t="shared" si="23"/>
        <v>0</v>
      </c>
      <c r="AJ58" s="374">
        <f t="shared" si="23"/>
        <v>0</v>
      </c>
      <c r="AK58" s="374">
        <f t="shared" si="23"/>
        <v>0</v>
      </c>
      <c r="AL58" s="374">
        <f t="shared" si="23"/>
        <v>0</v>
      </c>
      <c r="AM58" s="374">
        <f t="shared" si="23"/>
        <v>0</v>
      </c>
      <c r="AN58" s="374">
        <f t="shared" si="23"/>
        <v>0</v>
      </c>
      <c r="AO58" s="374">
        <f t="shared" si="23"/>
        <v>0</v>
      </c>
      <c r="AP58" s="374">
        <f t="shared" si="23"/>
        <v>0</v>
      </c>
      <c r="AQ58" s="374">
        <f t="shared" si="23"/>
        <v>0</v>
      </c>
      <c r="AR58" s="374">
        <f t="shared" si="23"/>
        <v>0</v>
      </c>
      <c r="AS58" s="374">
        <f t="shared" si="23"/>
        <v>0</v>
      </c>
      <c r="AT58" s="374">
        <f t="shared" si="23"/>
        <v>0</v>
      </c>
      <c r="AU58" s="374">
        <f t="shared" si="23"/>
        <v>0</v>
      </c>
      <c r="AV58" s="374">
        <f t="shared" si="23"/>
        <v>0</v>
      </c>
      <c r="AW58" s="374">
        <f t="shared" si="23"/>
        <v>0</v>
      </c>
      <c r="AX58" s="374">
        <f t="shared" si="23"/>
        <v>0</v>
      </c>
      <c r="AY58" s="374">
        <f t="shared" si="23"/>
        <v>0</v>
      </c>
      <c r="AZ58" s="374">
        <f t="shared" si="23"/>
        <v>0</v>
      </c>
      <c r="BA58" s="374">
        <f t="shared" si="23"/>
        <v>0</v>
      </c>
      <c r="BB58" s="286"/>
      <c r="BC58" s="286"/>
      <c r="BD58" s="286"/>
      <c r="BE58" s="286"/>
      <c r="BF58" s="286"/>
      <c r="BG58" s="286"/>
      <c r="BH58" s="286"/>
      <c r="BI58" s="286"/>
      <c r="BJ58" s="286"/>
      <c r="BK58" s="286"/>
      <c r="BL58" s="286"/>
      <c r="BM58" s="286"/>
      <c r="BN58" s="286"/>
      <c r="BO58" s="286"/>
      <c r="BP58" s="286"/>
      <c r="BQ58" s="286"/>
      <c r="BR58" s="286"/>
      <c r="BS58" s="286"/>
      <c r="BT58" s="286"/>
      <c r="BU58" s="286"/>
      <c r="BV58" s="286"/>
      <c r="BW58" s="286"/>
      <c r="BX58" s="286"/>
      <c r="BY58" s="286"/>
      <c r="BZ58" s="286"/>
      <c r="CA58" s="286"/>
      <c r="CB58" s="286"/>
      <c r="CC58" s="286"/>
      <c r="CD58" s="286"/>
      <c r="CE58" s="286"/>
      <c r="CF58" s="286"/>
      <c r="CG58" s="286"/>
      <c r="CH58" s="286"/>
      <c r="CI58" s="286"/>
      <c r="CJ58" s="286"/>
      <c r="CK58" s="286"/>
      <c r="CL58" s="286"/>
      <c r="CM58" s="286"/>
      <c r="CN58" s="286"/>
      <c r="CO58" s="286"/>
      <c r="CP58" s="286"/>
      <c r="CQ58" s="286"/>
      <c r="CR58" s="286"/>
      <c r="CS58" s="286"/>
      <c r="CT58" s="286"/>
      <c r="CU58" s="286"/>
      <c r="CV58" s="286"/>
      <c r="CW58" s="286"/>
      <c r="CX58" s="286"/>
      <c r="CY58" s="286"/>
      <c r="CZ58" s="286"/>
      <c r="DA58" s="286"/>
      <c r="DB58" s="286"/>
      <c r="DC58" s="286"/>
      <c r="DD58" s="286"/>
      <c r="DE58" s="286"/>
      <c r="DF58" s="286"/>
      <c r="DG58" s="286"/>
      <c r="DH58" s="286"/>
      <c r="DI58" s="286"/>
      <c r="DJ58" s="286"/>
      <c r="DK58" s="286"/>
      <c r="DL58" s="286"/>
      <c r="DM58" s="286"/>
      <c r="DN58" s="286"/>
      <c r="DO58" s="286"/>
      <c r="DP58" s="286"/>
      <c r="DQ58" s="286"/>
      <c r="DR58" s="286"/>
      <c r="DS58" s="286"/>
      <c r="DT58" s="286"/>
      <c r="DU58" s="286"/>
      <c r="DV58" s="286"/>
      <c r="DW58" s="286"/>
      <c r="DX58" s="286"/>
      <c r="DY58" s="286"/>
      <c r="DZ58" s="286"/>
      <c r="EA58" s="286"/>
      <c r="EB58" s="286"/>
      <c r="EC58" s="286"/>
      <c r="ED58" s="286"/>
      <c r="EE58" s="286"/>
      <c r="EF58" s="286"/>
      <c r="EG58" s="286"/>
      <c r="EH58" s="286"/>
      <c r="EI58" s="286"/>
      <c r="EJ58" s="286"/>
      <c r="EK58" s="286"/>
      <c r="EL58" s="286"/>
      <c r="EM58" s="286"/>
      <c r="EN58" s="286"/>
      <c r="EO58" s="286"/>
      <c r="EP58" s="286"/>
      <c r="EQ58" s="286"/>
      <c r="ER58" s="286"/>
      <c r="ES58" s="286"/>
      <c r="ET58" s="286"/>
      <c r="EU58" s="286"/>
      <c r="EV58" s="286"/>
      <c r="EW58" s="286"/>
      <c r="EX58" s="286"/>
      <c r="EY58" s="286"/>
      <c r="EZ58" s="286"/>
      <c r="FA58" s="286"/>
      <c r="FB58" s="286"/>
      <c r="FC58" s="286"/>
      <c r="FD58" s="286"/>
      <c r="FE58" s="286"/>
      <c r="FF58" s="286"/>
      <c r="FG58" s="286"/>
      <c r="FH58" s="286"/>
      <c r="FI58" s="286"/>
      <c r="FJ58" s="286"/>
      <c r="FK58" s="286"/>
      <c r="FL58" s="286"/>
      <c r="FM58" s="286"/>
      <c r="FN58" s="286"/>
      <c r="FO58" s="286"/>
      <c r="FP58" s="286"/>
      <c r="FQ58" s="286"/>
      <c r="FR58" s="286"/>
      <c r="FS58" s="286"/>
      <c r="FT58" s="286"/>
      <c r="FU58" s="286"/>
      <c r="FV58" s="286"/>
      <c r="FW58" s="286"/>
      <c r="FX58" s="286"/>
      <c r="FY58" s="286"/>
      <c r="FZ58" s="286"/>
      <c r="GA58" s="286"/>
      <c r="GB58" s="286"/>
      <c r="GC58" s="286"/>
      <c r="GD58" s="286"/>
      <c r="GE58" s="286"/>
      <c r="GF58" s="286"/>
      <c r="GG58" s="286"/>
      <c r="GH58" s="286"/>
      <c r="GI58" s="286"/>
      <c r="GJ58" s="286"/>
      <c r="GK58" s="286"/>
      <c r="GL58" s="286"/>
      <c r="GM58" s="286"/>
      <c r="GN58" s="286"/>
      <c r="GO58" s="286"/>
      <c r="GP58" s="286"/>
      <c r="GQ58" s="286"/>
      <c r="GR58" s="286"/>
      <c r="GS58" s="286"/>
      <c r="GT58" s="286"/>
      <c r="GU58" s="286"/>
      <c r="GV58" s="286"/>
      <c r="GW58" s="286"/>
      <c r="GX58" s="286"/>
      <c r="GY58" s="286"/>
      <c r="GZ58" s="286"/>
      <c r="HA58" s="286"/>
      <c r="HB58" s="286"/>
      <c r="HC58" s="286"/>
      <c r="HD58" s="286"/>
      <c r="HE58" s="286"/>
      <c r="HF58" s="286"/>
      <c r="HG58" s="286"/>
      <c r="HH58" s="286"/>
      <c r="HI58" s="286"/>
      <c r="HJ58" s="286"/>
      <c r="HK58" s="286"/>
      <c r="HL58" s="286"/>
      <c r="HM58" s="286"/>
      <c r="HN58" s="286"/>
      <c r="HO58" s="286"/>
      <c r="HP58" s="286"/>
      <c r="HQ58" s="286"/>
      <c r="HR58" s="286"/>
      <c r="HS58" s="286"/>
      <c r="HT58" s="286"/>
      <c r="HU58" s="286"/>
      <c r="HV58" s="286"/>
      <c r="HW58" s="286"/>
      <c r="HX58" s="286"/>
      <c r="HY58" s="286"/>
      <c r="HZ58" s="286"/>
      <c r="IA58" s="286"/>
      <c r="IB58" s="286"/>
      <c r="IC58" s="286"/>
      <c r="ID58" s="286"/>
      <c r="IE58" s="286"/>
      <c r="IF58" s="286"/>
      <c r="IG58" s="286"/>
      <c r="IH58" s="286"/>
      <c r="II58" s="286"/>
      <c r="IJ58" s="286"/>
      <c r="IK58" s="286"/>
      <c r="IL58" s="286"/>
      <c r="IM58" s="286"/>
      <c r="IN58" s="286"/>
      <c r="IO58" s="286"/>
      <c r="IP58" s="286"/>
      <c r="IQ58" s="286"/>
      <c r="IR58" s="286"/>
      <c r="IS58" s="286"/>
      <c r="IT58" s="286"/>
      <c r="IU58" s="286"/>
      <c r="IV58" s="286"/>
    </row>
    <row r="59" spans="1:256">
      <c r="A59" s="371"/>
      <c r="B59" s="372" t="s">
        <v>555</v>
      </c>
      <c r="C59" s="485"/>
      <c r="D59" s="374">
        <f>D58</f>
        <v>0</v>
      </c>
      <c r="E59" s="374">
        <f t="shared" ref="E59:BA60" si="24">E58</f>
        <v>0</v>
      </c>
      <c r="F59" s="374">
        <f t="shared" si="24"/>
        <v>0</v>
      </c>
      <c r="G59" s="374">
        <f t="shared" si="24"/>
        <v>0</v>
      </c>
      <c r="H59" s="374">
        <f t="shared" si="24"/>
        <v>0</v>
      </c>
      <c r="I59" s="374">
        <f t="shared" si="24"/>
        <v>0</v>
      </c>
      <c r="J59" s="374">
        <f t="shared" si="24"/>
        <v>0</v>
      </c>
      <c r="K59" s="374">
        <f t="shared" si="24"/>
        <v>0</v>
      </c>
      <c r="L59" s="374">
        <f t="shared" si="24"/>
        <v>0</v>
      </c>
      <c r="M59" s="374">
        <f t="shared" si="24"/>
        <v>0</v>
      </c>
      <c r="N59" s="374">
        <f t="shared" si="24"/>
        <v>0</v>
      </c>
      <c r="O59" s="374">
        <f t="shared" si="24"/>
        <v>0</v>
      </c>
      <c r="P59" s="374">
        <f t="shared" si="24"/>
        <v>0</v>
      </c>
      <c r="Q59" s="374">
        <f t="shared" si="24"/>
        <v>0</v>
      </c>
      <c r="R59" s="374">
        <f t="shared" si="24"/>
        <v>0</v>
      </c>
      <c r="S59" s="374">
        <f t="shared" si="24"/>
        <v>0</v>
      </c>
      <c r="T59" s="374">
        <f t="shared" si="24"/>
        <v>0</v>
      </c>
      <c r="U59" s="374">
        <f t="shared" si="24"/>
        <v>0</v>
      </c>
      <c r="V59" s="374">
        <f t="shared" si="24"/>
        <v>0</v>
      </c>
      <c r="W59" s="374">
        <f t="shared" si="24"/>
        <v>0</v>
      </c>
      <c r="X59" s="374">
        <f t="shared" si="24"/>
        <v>0</v>
      </c>
      <c r="Y59" s="374">
        <f t="shared" si="24"/>
        <v>0</v>
      </c>
      <c r="Z59" s="374">
        <f t="shared" si="24"/>
        <v>0</v>
      </c>
      <c r="AA59" s="374">
        <f t="shared" si="24"/>
        <v>0</v>
      </c>
      <c r="AB59" s="374">
        <f t="shared" si="24"/>
        <v>0</v>
      </c>
      <c r="AC59" s="374">
        <f t="shared" si="24"/>
        <v>0</v>
      </c>
      <c r="AD59" s="374">
        <f t="shared" si="24"/>
        <v>0</v>
      </c>
      <c r="AE59" s="374">
        <f t="shared" si="24"/>
        <v>0</v>
      </c>
      <c r="AF59" s="374">
        <f t="shared" si="24"/>
        <v>0</v>
      </c>
      <c r="AG59" s="374">
        <f t="shared" si="24"/>
        <v>0</v>
      </c>
      <c r="AH59" s="374">
        <f t="shared" si="24"/>
        <v>0</v>
      </c>
      <c r="AI59" s="374">
        <f t="shared" si="24"/>
        <v>0</v>
      </c>
      <c r="AJ59" s="374">
        <f t="shared" si="24"/>
        <v>0</v>
      </c>
      <c r="AK59" s="374">
        <f t="shared" si="24"/>
        <v>0</v>
      </c>
      <c r="AL59" s="374">
        <f t="shared" si="24"/>
        <v>0</v>
      </c>
      <c r="AM59" s="374">
        <f t="shared" si="24"/>
        <v>0</v>
      </c>
      <c r="AN59" s="374">
        <f t="shared" si="24"/>
        <v>0</v>
      </c>
      <c r="AO59" s="374">
        <f t="shared" si="24"/>
        <v>0</v>
      </c>
      <c r="AP59" s="374">
        <f t="shared" si="24"/>
        <v>0</v>
      </c>
      <c r="AQ59" s="374">
        <f t="shared" si="24"/>
        <v>0</v>
      </c>
      <c r="AR59" s="374">
        <f t="shared" si="24"/>
        <v>0</v>
      </c>
      <c r="AS59" s="374">
        <f t="shared" si="24"/>
        <v>0</v>
      </c>
      <c r="AT59" s="374">
        <f t="shared" si="24"/>
        <v>0</v>
      </c>
      <c r="AU59" s="374">
        <f t="shared" si="24"/>
        <v>0</v>
      </c>
      <c r="AV59" s="374">
        <f t="shared" si="24"/>
        <v>0</v>
      </c>
      <c r="AW59" s="374">
        <f t="shared" si="24"/>
        <v>0</v>
      </c>
      <c r="AX59" s="374">
        <f t="shared" si="24"/>
        <v>0</v>
      </c>
      <c r="AY59" s="374">
        <f t="shared" si="24"/>
        <v>0</v>
      </c>
      <c r="AZ59" s="374">
        <f t="shared" si="24"/>
        <v>0</v>
      </c>
      <c r="BA59" s="374">
        <f t="shared" si="24"/>
        <v>0</v>
      </c>
      <c r="BB59" s="286"/>
      <c r="BC59" s="286"/>
      <c r="BD59" s="286"/>
      <c r="BE59" s="286"/>
      <c r="BF59" s="286"/>
      <c r="BG59" s="286"/>
      <c r="BH59" s="286"/>
      <c r="BI59" s="286"/>
      <c r="BJ59" s="286"/>
      <c r="BK59" s="286"/>
      <c r="BL59" s="286"/>
      <c r="BM59" s="286"/>
      <c r="BN59" s="286"/>
      <c r="BO59" s="286"/>
      <c r="BP59" s="286"/>
      <c r="BQ59" s="286"/>
      <c r="BR59" s="286"/>
      <c r="BS59" s="286"/>
      <c r="BT59" s="286"/>
      <c r="BU59" s="286"/>
      <c r="BV59" s="286"/>
      <c r="BW59" s="286"/>
      <c r="BX59" s="286"/>
      <c r="BY59" s="286"/>
      <c r="BZ59" s="286"/>
      <c r="CA59" s="286"/>
      <c r="CB59" s="286"/>
      <c r="CC59" s="286"/>
      <c r="CD59" s="286"/>
      <c r="CE59" s="286"/>
      <c r="CF59" s="286"/>
      <c r="CG59" s="286"/>
      <c r="CH59" s="286"/>
      <c r="CI59" s="286"/>
      <c r="CJ59" s="286"/>
      <c r="CK59" s="286"/>
      <c r="CL59" s="286"/>
      <c r="CM59" s="286"/>
      <c r="CN59" s="286"/>
      <c r="CO59" s="286"/>
      <c r="CP59" s="286"/>
      <c r="CQ59" s="286"/>
      <c r="CR59" s="286"/>
      <c r="CS59" s="286"/>
      <c r="CT59" s="286"/>
      <c r="CU59" s="286"/>
      <c r="CV59" s="286"/>
      <c r="CW59" s="286"/>
      <c r="CX59" s="286"/>
      <c r="CY59" s="286"/>
      <c r="CZ59" s="286"/>
      <c r="DA59" s="286"/>
      <c r="DB59" s="286"/>
      <c r="DC59" s="286"/>
      <c r="DD59" s="286"/>
      <c r="DE59" s="286"/>
      <c r="DF59" s="286"/>
      <c r="DG59" s="286"/>
      <c r="DH59" s="286"/>
      <c r="DI59" s="286"/>
      <c r="DJ59" s="286"/>
      <c r="DK59" s="286"/>
      <c r="DL59" s="286"/>
      <c r="DM59" s="286"/>
      <c r="DN59" s="286"/>
      <c r="DO59" s="286"/>
      <c r="DP59" s="286"/>
      <c r="DQ59" s="286"/>
      <c r="DR59" s="286"/>
      <c r="DS59" s="286"/>
      <c r="DT59" s="286"/>
      <c r="DU59" s="286"/>
      <c r="DV59" s="286"/>
      <c r="DW59" s="286"/>
      <c r="DX59" s="286"/>
      <c r="DY59" s="286"/>
      <c r="DZ59" s="286"/>
      <c r="EA59" s="286"/>
      <c r="EB59" s="286"/>
      <c r="EC59" s="286"/>
      <c r="ED59" s="286"/>
      <c r="EE59" s="286"/>
      <c r="EF59" s="286"/>
      <c r="EG59" s="286"/>
      <c r="EH59" s="286"/>
      <c r="EI59" s="286"/>
      <c r="EJ59" s="286"/>
      <c r="EK59" s="286"/>
      <c r="EL59" s="286"/>
      <c r="EM59" s="286"/>
      <c r="EN59" s="286"/>
      <c r="EO59" s="286"/>
      <c r="EP59" s="286"/>
      <c r="EQ59" s="286"/>
      <c r="ER59" s="286"/>
      <c r="ES59" s="286"/>
      <c r="ET59" s="286"/>
      <c r="EU59" s="286"/>
      <c r="EV59" s="286"/>
      <c r="EW59" s="286"/>
      <c r="EX59" s="286"/>
      <c r="EY59" s="286"/>
      <c r="EZ59" s="286"/>
      <c r="FA59" s="286"/>
      <c r="FB59" s="286"/>
      <c r="FC59" s="286"/>
      <c r="FD59" s="286"/>
      <c r="FE59" s="286"/>
      <c r="FF59" s="286"/>
      <c r="FG59" s="286"/>
      <c r="FH59" s="286"/>
      <c r="FI59" s="286"/>
      <c r="FJ59" s="286"/>
      <c r="FK59" s="286"/>
      <c r="FL59" s="286"/>
      <c r="FM59" s="286"/>
      <c r="FN59" s="286"/>
      <c r="FO59" s="286"/>
      <c r="FP59" s="286"/>
      <c r="FQ59" s="286"/>
      <c r="FR59" s="286"/>
      <c r="FS59" s="286"/>
      <c r="FT59" s="286"/>
      <c r="FU59" s="286"/>
      <c r="FV59" s="286"/>
      <c r="FW59" s="286"/>
      <c r="FX59" s="286"/>
      <c r="FY59" s="286"/>
      <c r="FZ59" s="286"/>
      <c r="GA59" s="286"/>
      <c r="GB59" s="286"/>
      <c r="GC59" s="286"/>
      <c r="GD59" s="286"/>
      <c r="GE59" s="286"/>
      <c r="GF59" s="286"/>
      <c r="GG59" s="286"/>
      <c r="GH59" s="286"/>
      <c r="GI59" s="286"/>
      <c r="GJ59" s="286"/>
      <c r="GK59" s="286"/>
      <c r="GL59" s="286"/>
      <c r="GM59" s="286"/>
      <c r="GN59" s="286"/>
      <c r="GO59" s="286"/>
      <c r="GP59" s="286"/>
      <c r="GQ59" s="286"/>
      <c r="GR59" s="286"/>
      <c r="GS59" s="286"/>
      <c r="GT59" s="286"/>
      <c r="GU59" s="286"/>
      <c r="GV59" s="286"/>
      <c r="GW59" s="286"/>
      <c r="GX59" s="286"/>
      <c r="GY59" s="286"/>
      <c r="GZ59" s="286"/>
      <c r="HA59" s="286"/>
      <c r="HB59" s="286"/>
      <c r="HC59" s="286"/>
      <c r="HD59" s="286"/>
      <c r="HE59" s="286"/>
      <c r="HF59" s="286"/>
      <c r="HG59" s="286"/>
      <c r="HH59" s="286"/>
      <c r="HI59" s="286"/>
      <c r="HJ59" s="286"/>
      <c r="HK59" s="286"/>
      <c r="HL59" s="286"/>
      <c r="HM59" s="286"/>
      <c r="HN59" s="286"/>
      <c r="HO59" s="286"/>
      <c r="HP59" s="286"/>
      <c r="HQ59" s="286"/>
      <c r="HR59" s="286"/>
      <c r="HS59" s="286"/>
      <c r="HT59" s="286"/>
      <c r="HU59" s="286"/>
      <c r="HV59" s="286"/>
      <c r="HW59" s="286"/>
      <c r="HX59" s="286"/>
      <c r="HY59" s="286"/>
      <c r="HZ59" s="286"/>
      <c r="IA59" s="286"/>
      <c r="IB59" s="286"/>
      <c r="IC59" s="286"/>
      <c r="ID59" s="286"/>
      <c r="IE59" s="286"/>
      <c r="IF59" s="286"/>
      <c r="IG59" s="286"/>
      <c r="IH59" s="286"/>
      <c r="II59" s="286"/>
      <c r="IJ59" s="286"/>
      <c r="IK59" s="286"/>
      <c r="IL59" s="286"/>
      <c r="IM59" s="286"/>
      <c r="IN59" s="286"/>
      <c r="IO59" s="286"/>
      <c r="IP59" s="286"/>
      <c r="IQ59" s="286"/>
      <c r="IR59" s="286"/>
      <c r="IS59" s="286"/>
      <c r="IT59" s="286"/>
      <c r="IU59" s="286"/>
      <c r="IV59" s="286"/>
    </row>
    <row r="60" spans="1:256">
      <c r="A60" s="371"/>
      <c r="B60" s="372" t="s">
        <v>556</v>
      </c>
      <c r="C60" s="485"/>
      <c r="D60" s="374">
        <f>D59</f>
        <v>0</v>
      </c>
      <c r="E60" s="374">
        <f t="shared" si="24"/>
        <v>0</v>
      </c>
      <c r="F60" s="374">
        <f t="shared" si="24"/>
        <v>0</v>
      </c>
      <c r="G60" s="374">
        <f t="shared" si="24"/>
        <v>0</v>
      </c>
      <c r="H60" s="374">
        <f t="shared" si="24"/>
        <v>0</v>
      </c>
      <c r="I60" s="374">
        <f t="shared" si="24"/>
        <v>0</v>
      </c>
      <c r="J60" s="374">
        <f t="shared" si="24"/>
        <v>0</v>
      </c>
      <c r="K60" s="374">
        <f t="shared" si="24"/>
        <v>0</v>
      </c>
      <c r="L60" s="374">
        <f t="shared" si="24"/>
        <v>0</v>
      </c>
      <c r="M60" s="374">
        <f t="shared" si="24"/>
        <v>0</v>
      </c>
      <c r="N60" s="374">
        <f t="shared" si="24"/>
        <v>0</v>
      </c>
      <c r="O60" s="374">
        <f t="shared" si="24"/>
        <v>0</v>
      </c>
      <c r="P60" s="374">
        <f t="shared" si="24"/>
        <v>0</v>
      </c>
      <c r="Q60" s="374">
        <f t="shared" si="24"/>
        <v>0</v>
      </c>
      <c r="R60" s="374">
        <f t="shared" si="24"/>
        <v>0</v>
      </c>
      <c r="S60" s="374">
        <f t="shared" si="24"/>
        <v>0</v>
      </c>
      <c r="T60" s="374">
        <f t="shared" si="24"/>
        <v>0</v>
      </c>
      <c r="U60" s="374">
        <f t="shared" si="24"/>
        <v>0</v>
      </c>
      <c r="V60" s="374">
        <f t="shared" si="24"/>
        <v>0</v>
      </c>
      <c r="W60" s="374">
        <f t="shared" si="24"/>
        <v>0</v>
      </c>
      <c r="X60" s="374">
        <f t="shared" si="24"/>
        <v>0</v>
      </c>
      <c r="Y60" s="374">
        <f t="shared" si="24"/>
        <v>0</v>
      </c>
      <c r="Z60" s="374">
        <f t="shared" si="24"/>
        <v>0</v>
      </c>
      <c r="AA60" s="374">
        <f t="shared" si="24"/>
        <v>0</v>
      </c>
      <c r="AB60" s="374">
        <f t="shared" si="24"/>
        <v>0</v>
      </c>
      <c r="AC60" s="374">
        <f t="shared" si="24"/>
        <v>0</v>
      </c>
      <c r="AD60" s="374">
        <f t="shared" si="24"/>
        <v>0</v>
      </c>
      <c r="AE60" s="374">
        <f t="shared" si="24"/>
        <v>0</v>
      </c>
      <c r="AF60" s="374">
        <f t="shared" si="24"/>
        <v>0</v>
      </c>
      <c r="AG60" s="374">
        <f t="shared" si="24"/>
        <v>0</v>
      </c>
      <c r="AH60" s="374">
        <f t="shared" si="24"/>
        <v>0</v>
      </c>
      <c r="AI60" s="374">
        <f t="shared" si="24"/>
        <v>0</v>
      </c>
      <c r="AJ60" s="374">
        <f t="shared" si="24"/>
        <v>0</v>
      </c>
      <c r="AK60" s="374">
        <f t="shared" si="24"/>
        <v>0</v>
      </c>
      <c r="AL60" s="374">
        <f t="shared" si="24"/>
        <v>0</v>
      </c>
      <c r="AM60" s="374">
        <f t="shared" si="24"/>
        <v>0</v>
      </c>
      <c r="AN60" s="374">
        <f t="shared" si="24"/>
        <v>0</v>
      </c>
      <c r="AO60" s="374">
        <f t="shared" si="24"/>
        <v>0</v>
      </c>
      <c r="AP60" s="374">
        <f t="shared" si="24"/>
        <v>0</v>
      </c>
      <c r="AQ60" s="374">
        <f t="shared" si="24"/>
        <v>0</v>
      </c>
      <c r="AR60" s="374">
        <f t="shared" si="24"/>
        <v>0</v>
      </c>
      <c r="AS60" s="374">
        <f t="shared" si="24"/>
        <v>0</v>
      </c>
      <c r="AT60" s="374">
        <f t="shared" si="24"/>
        <v>0</v>
      </c>
      <c r="AU60" s="374">
        <f t="shared" si="24"/>
        <v>0</v>
      </c>
      <c r="AV60" s="374">
        <f t="shared" si="24"/>
        <v>0</v>
      </c>
      <c r="AW60" s="374">
        <f t="shared" si="24"/>
        <v>0</v>
      </c>
      <c r="AX60" s="374">
        <f t="shared" si="24"/>
        <v>0</v>
      </c>
      <c r="AY60" s="374">
        <f t="shared" si="24"/>
        <v>0</v>
      </c>
      <c r="AZ60" s="374">
        <f t="shared" si="24"/>
        <v>0</v>
      </c>
      <c r="BA60" s="374">
        <f t="shared" si="24"/>
        <v>0</v>
      </c>
      <c r="BB60" s="286"/>
      <c r="BC60" s="286"/>
      <c r="BD60" s="286"/>
      <c r="BE60" s="286"/>
      <c r="BF60" s="286"/>
      <c r="BG60" s="286"/>
      <c r="BH60" s="286"/>
      <c r="BI60" s="286"/>
      <c r="BJ60" s="286"/>
      <c r="BK60" s="286"/>
      <c r="BL60" s="286"/>
      <c r="BM60" s="286"/>
      <c r="BN60" s="286"/>
      <c r="BO60" s="286"/>
      <c r="BP60" s="286"/>
      <c r="BQ60" s="286"/>
      <c r="BR60" s="286"/>
      <c r="BS60" s="286"/>
      <c r="BT60" s="286"/>
      <c r="BU60" s="286"/>
      <c r="BV60" s="286"/>
      <c r="BW60" s="286"/>
      <c r="BX60" s="286"/>
      <c r="BY60" s="286"/>
      <c r="BZ60" s="286"/>
      <c r="CA60" s="286"/>
      <c r="CB60" s="286"/>
      <c r="CC60" s="286"/>
      <c r="CD60" s="286"/>
      <c r="CE60" s="286"/>
      <c r="CF60" s="286"/>
      <c r="CG60" s="286"/>
      <c r="CH60" s="286"/>
      <c r="CI60" s="286"/>
      <c r="CJ60" s="286"/>
      <c r="CK60" s="286"/>
      <c r="CL60" s="286"/>
      <c r="CM60" s="286"/>
      <c r="CN60" s="286"/>
      <c r="CO60" s="286"/>
      <c r="CP60" s="286"/>
      <c r="CQ60" s="286"/>
      <c r="CR60" s="286"/>
      <c r="CS60" s="286"/>
      <c r="CT60" s="286"/>
      <c r="CU60" s="286"/>
      <c r="CV60" s="286"/>
      <c r="CW60" s="286"/>
      <c r="CX60" s="286"/>
      <c r="CY60" s="286"/>
      <c r="CZ60" s="286"/>
      <c r="DA60" s="286"/>
      <c r="DB60" s="286"/>
      <c r="DC60" s="286"/>
      <c r="DD60" s="286"/>
      <c r="DE60" s="286"/>
      <c r="DF60" s="286"/>
      <c r="DG60" s="286"/>
      <c r="DH60" s="286"/>
      <c r="DI60" s="286"/>
      <c r="DJ60" s="286"/>
      <c r="DK60" s="286"/>
      <c r="DL60" s="286"/>
      <c r="DM60" s="286"/>
      <c r="DN60" s="286"/>
      <c r="DO60" s="286"/>
      <c r="DP60" s="286"/>
      <c r="DQ60" s="286"/>
      <c r="DR60" s="286"/>
      <c r="DS60" s="286"/>
      <c r="DT60" s="286"/>
      <c r="DU60" s="286"/>
      <c r="DV60" s="286"/>
      <c r="DW60" s="286"/>
      <c r="DX60" s="286"/>
      <c r="DY60" s="286"/>
      <c r="DZ60" s="286"/>
      <c r="EA60" s="286"/>
      <c r="EB60" s="286"/>
      <c r="EC60" s="286"/>
      <c r="ED60" s="286"/>
      <c r="EE60" s="286"/>
      <c r="EF60" s="286"/>
      <c r="EG60" s="286"/>
      <c r="EH60" s="286"/>
      <c r="EI60" s="286"/>
      <c r="EJ60" s="286"/>
      <c r="EK60" s="286"/>
      <c r="EL60" s="286"/>
      <c r="EM60" s="286"/>
      <c r="EN60" s="286"/>
      <c r="EO60" s="286"/>
      <c r="EP60" s="286"/>
      <c r="EQ60" s="286"/>
      <c r="ER60" s="286"/>
      <c r="ES60" s="286"/>
      <c r="ET60" s="286"/>
      <c r="EU60" s="286"/>
      <c r="EV60" s="286"/>
      <c r="EW60" s="286"/>
      <c r="EX60" s="286"/>
      <c r="EY60" s="286"/>
      <c r="EZ60" s="286"/>
      <c r="FA60" s="286"/>
      <c r="FB60" s="286"/>
      <c r="FC60" s="286"/>
      <c r="FD60" s="286"/>
      <c r="FE60" s="286"/>
      <c r="FF60" s="286"/>
      <c r="FG60" s="286"/>
      <c r="FH60" s="286"/>
      <c r="FI60" s="286"/>
      <c r="FJ60" s="286"/>
      <c r="FK60" s="286"/>
      <c r="FL60" s="286"/>
      <c r="FM60" s="286"/>
      <c r="FN60" s="286"/>
      <c r="FO60" s="286"/>
      <c r="FP60" s="286"/>
      <c r="FQ60" s="286"/>
      <c r="FR60" s="286"/>
      <c r="FS60" s="286"/>
      <c r="FT60" s="286"/>
      <c r="FU60" s="286"/>
      <c r="FV60" s="286"/>
      <c r="FW60" s="286"/>
      <c r="FX60" s="286"/>
      <c r="FY60" s="286"/>
      <c r="FZ60" s="286"/>
      <c r="GA60" s="286"/>
      <c r="GB60" s="286"/>
      <c r="GC60" s="286"/>
      <c r="GD60" s="286"/>
      <c r="GE60" s="286"/>
      <c r="GF60" s="286"/>
      <c r="GG60" s="286"/>
      <c r="GH60" s="286"/>
      <c r="GI60" s="286"/>
      <c r="GJ60" s="286"/>
      <c r="GK60" s="286"/>
      <c r="GL60" s="286"/>
      <c r="GM60" s="286"/>
      <c r="GN60" s="286"/>
      <c r="GO60" s="286"/>
      <c r="GP60" s="286"/>
      <c r="GQ60" s="286"/>
      <c r="GR60" s="286"/>
      <c r="GS60" s="286"/>
      <c r="GT60" s="286"/>
      <c r="GU60" s="286"/>
      <c r="GV60" s="286"/>
      <c r="GW60" s="286"/>
      <c r="GX60" s="286"/>
      <c r="GY60" s="286"/>
      <c r="GZ60" s="286"/>
      <c r="HA60" s="286"/>
      <c r="HB60" s="286"/>
      <c r="HC60" s="286"/>
      <c r="HD60" s="286"/>
      <c r="HE60" s="286"/>
      <c r="HF60" s="286"/>
      <c r="HG60" s="286"/>
      <c r="HH60" s="286"/>
      <c r="HI60" s="286"/>
      <c r="HJ60" s="286"/>
      <c r="HK60" s="286"/>
      <c r="HL60" s="286"/>
      <c r="HM60" s="286"/>
      <c r="HN60" s="286"/>
      <c r="HO60" s="286"/>
      <c r="HP60" s="286"/>
      <c r="HQ60" s="286"/>
      <c r="HR60" s="286"/>
      <c r="HS60" s="286"/>
      <c r="HT60" s="286"/>
      <c r="HU60" s="286"/>
      <c r="HV60" s="286"/>
      <c r="HW60" s="286"/>
      <c r="HX60" s="286"/>
      <c r="HY60" s="286"/>
      <c r="HZ60" s="286"/>
      <c r="IA60" s="286"/>
      <c r="IB60" s="286"/>
      <c r="IC60" s="286"/>
      <c r="ID60" s="286"/>
      <c r="IE60" s="286"/>
      <c r="IF60" s="286"/>
      <c r="IG60" s="286"/>
      <c r="IH60" s="286"/>
      <c r="II60" s="286"/>
      <c r="IJ60" s="286"/>
      <c r="IK60" s="286"/>
      <c r="IL60" s="286"/>
      <c r="IM60" s="286"/>
      <c r="IN60" s="286"/>
      <c r="IO60" s="286"/>
      <c r="IP60" s="286"/>
      <c r="IQ60" s="286"/>
      <c r="IR60" s="286"/>
      <c r="IS60" s="286"/>
      <c r="IT60" s="286"/>
      <c r="IU60" s="286"/>
      <c r="IV60" s="286"/>
    </row>
    <row r="61" spans="1:256">
      <c r="A61" s="371"/>
      <c r="B61" s="372" t="s">
        <v>530</v>
      </c>
      <c r="C61" s="485"/>
      <c r="D61" s="374" t="e">
        <f t="shared" ref="D61:AI61" ca="1" si="25">IF(SUM(D10:D15)&gt;0,SUMPRODUCT(D10:D15,D55:D60)/SUM(D10:D15),0)</f>
        <v>#DIV/0!</v>
      </c>
      <c r="E61" s="374" t="e">
        <f t="shared" ca="1" si="25"/>
        <v>#DIV/0!</v>
      </c>
      <c r="F61" s="374" t="e">
        <f t="shared" ca="1" si="25"/>
        <v>#DIV/0!</v>
      </c>
      <c r="G61" s="374" t="e">
        <f t="shared" ca="1" si="25"/>
        <v>#DIV/0!</v>
      </c>
      <c r="H61" s="374" t="e">
        <f t="shared" ca="1" si="25"/>
        <v>#DIV/0!</v>
      </c>
      <c r="I61" s="374" t="e">
        <f t="shared" ca="1" si="25"/>
        <v>#DIV/0!</v>
      </c>
      <c r="J61" s="374" t="e">
        <f t="shared" ca="1" si="25"/>
        <v>#DIV/0!</v>
      </c>
      <c r="K61" s="374" t="e">
        <f t="shared" ca="1" si="25"/>
        <v>#DIV/0!</v>
      </c>
      <c r="L61" s="374" t="e">
        <f t="shared" ca="1" si="25"/>
        <v>#DIV/0!</v>
      </c>
      <c r="M61" s="374" t="e">
        <f t="shared" ca="1" si="25"/>
        <v>#DIV/0!</v>
      </c>
      <c r="N61" s="374" t="e">
        <f t="shared" ca="1" si="25"/>
        <v>#DIV/0!</v>
      </c>
      <c r="O61" s="374" t="e">
        <f t="shared" ca="1" si="25"/>
        <v>#DIV/0!</v>
      </c>
      <c r="P61" s="374" t="e">
        <f t="shared" ca="1" si="25"/>
        <v>#DIV/0!</v>
      </c>
      <c r="Q61" s="374" t="e">
        <f t="shared" ca="1" si="25"/>
        <v>#DIV/0!</v>
      </c>
      <c r="R61" s="374" t="e">
        <f t="shared" ca="1" si="25"/>
        <v>#DIV/0!</v>
      </c>
      <c r="S61" s="374" t="e">
        <f t="shared" ca="1" si="25"/>
        <v>#DIV/0!</v>
      </c>
      <c r="T61" s="374" t="e">
        <f t="shared" ca="1" si="25"/>
        <v>#DIV/0!</v>
      </c>
      <c r="U61" s="374" t="e">
        <f t="shared" ca="1" si="25"/>
        <v>#DIV/0!</v>
      </c>
      <c r="V61" s="374" t="e">
        <f t="shared" ca="1" si="25"/>
        <v>#DIV/0!</v>
      </c>
      <c r="W61" s="374" t="e">
        <f t="shared" ca="1" si="25"/>
        <v>#DIV/0!</v>
      </c>
      <c r="X61" s="374" t="e">
        <f t="shared" ca="1" si="25"/>
        <v>#DIV/0!</v>
      </c>
      <c r="Y61" s="374" t="e">
        <f t="shared" ca="1" si="25"/>
        <v>#DIV/0!</v>
      </c>
      <c r="Z61" s="374" t="e">
        <f t="shared" ca="1" si="25"/>
        <v>#DIV/0!</v>
      </c>
      <c r="AA61" s="374" t="e">
        <f t="shared" ca="1" si="25"/>
        <v>#DIV/0!</v>
      </c>
      <c r="AB61" s="374" t="e">
        <f t="shared" ca="1" si="25"/>
        <v>#DIV/0!</v>
      </c>
      <c r="AC61" s="374" t="e">
        <f t="shared" ca="1" si="25"/>
        <v>#DIV/0!</v>
      </c>
      <c r="AD61" s="374" t="e">
        <f t="shared" ca="1" si="25"/>
        <v>#DIV/0!</v>
      </c>
      <c r="AE61" s="374" t="e">
        <f t="shared" ca="1" si="25"/>
        <v>#DIV/0!</v>
      </c>
      <c r="AF61" s="374" t="e">
        <f t="shared" ca="1" si="25"/>
        <v>#DIV/0!</v>
      </c>
      <c r="AG61" s="374" t="e">
        <f t="shared" ca="1" si="25"/>
        <v>#DIV/0!</v>
      </c>
      <c r="AH61" s="374" t="e">
        <f t="shared" ca="1" si="25"/>
        <v>#DIV/0!</v>
      </c>
      <c r="AI61" s="374" t="e">
        <f t="shared" ca="1" si="25"/>
        <v>#DIV/0!</v>
      </c>
      <c r="AJ61" s="374" t="e">
        <f t="shared" ref="AJ61:BA61" ca="1" si="26">IF(SUM(AJ10:AJ15)&gt;0,SUMPRODUCT(AJ10:AJ15,AJ55:AJ60)/SUM(AJ10:AJ15),0)</f>
        <v>#DIV/0!</v>
      </c>
      <c r="AK61" s="374" t="e">
        <f t="shared" ca="1" si="26"/>
        <v>#DIV/0!</v>
      </c>
      <c r="AL61" s="374" t="e">
        <f t="shared" ca="1" si="26"/>
        <v>#DIV/0!</v>
      </c>
      <c r="AM61" s="374" t="e">
        <f t="shared" ca="1" si="26"/>
        <v>#DIV/0!</v>
      </c>
      <c r="AN61" s="374" t="e">
        <f t="shared" ca="1" si="26"/>
        <v>#DIV/0!</v>
      </c>
      <c r="AO61" s="374" t="e">
        <f t="shared" ca="1" si="26"/>
        <v>#DIV/0!</v>
      </c>
      <c r="AP61" s="374" t="e">
        <f t="shared" ca="1" si="26"/>
        <v>#DIV/0!</v>
      </c>
      <c r="AQ61" s="374" t="e">
        <f t="shared" ca="1" si="26"/>
        <v>#DIV/0!</v>
      </c>
      <c r="AR61" s="374" t="e">
        <f t="shared" ca="1" si="26"/>
        <v>#DIV/0!</v>
      </c>
      <c r="AS61" s="374" t="e">
        <f t="shared" ca="1" si="26"/>
        <v>#DIV/0!</v>
      </c>
      <c r="AT61" s="374" t="e">
        <f t="shared" ca="1" si="26"/>
        <v>#DIV/0!</v>
      </c>
      <c r="AU61" s="374" t="e">
        <f t="shared" ca="1" si="26"/>
        <v>#DIV/0!</v>
      </c>
      <c r="AV61" s="374" t="e">
        <f t="shared" ca="1" si="26"/>
        <v>#DIV/0!</v>
      </c>
      <c r="AW61" s="374" t="e">
        <f t="shared" ca="1" si="26"/>
        <v>#DIV/0!</v>
      </c>
      <c r="AX61" s="374" t="e">
        <f t="shared" ca="1" si="26"/>
        <v>#DIV/0!</v>
      </c>
      <c r="AY61" s="374" t="e">
        <f t="shared" ca="1" si="26"/>
        <v>#DIV/0!</v>
      </c>
      <c r="AZ61" s="374" t="e">
        <f t="shared" ca="1" si="26"/>
        <v>#DIV/0!</v>
      </c>
      <c r="BA61" s="374" t="e">
        <f t="shared" ca="1" si="26"/>
        <v>#DIV/0!</v>
      </c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6"/>
      <c r="CB61" s="286"/>
      <c r="CC61" s="286"/>
      <c r="CD61" s="286"/>
      <c r="CE61" s="286"/>
      <c r="CF61" s="286"/>
      <c r="CG61" s="286"/>
      <c r="CH61" s="286"/>
      <c r="CI61" s="286"/>
      <c r="CJ61" s="286"/>
      <c r="CK61" s="286"/>
      <c r="CL61" s="286"/>
      <c r="CM61" s="286"/>
      <c r="CN61" s="286"/>
      <c r="CO61" s="286"/>
      <c r="CP61" s="286"/>
      <c r="CQ61" s="286"/>
      <c r="CR61" s="286"/>
      <c r="CS61" s="286"/>
      <c r="CT61" s="286"/>
      <c r="CU61" s="286"/>
      <c r="CV61" s="286"/>
      <c r="CW61" s="286"/>
      <c r="CX61" s="286"/>
      <c r="CY61" s="286"/>
      <c r="CZ61" s="286"/>
      <c r="DA61" s="286"/>
      <c r="DB61" s="286"/>
      <c r="DC61" s="286"/>
      <c r="DD61" s="286"/>
      <c r="DE61" s="286"/>
      <c r="DF61" s="286"/>
      <c r="DG61" s="286"/>
      <c r="DH61" s="286"/>
      <c r="DI61" s="286"/>
      <c r="DJ61" s="286"/>
      <c r="DK61" s="286"/>
      <c r="DL61" s="286"/>
      <c r="DM61" s="286"/>
      <c r="DN61" s="286"/>
      <c r="DO61" s="286"/>
      <c r="DP61" s="286"/>
      <c r="DQ61" s="286"/>
      <c r="DR61" s="286"/>
      <c r="DS61" s="286"/>
      <c r="DT61" s="286"/>
      <c r="DU61" s="286"/>
      <c r="DV61" s="286"/>
      <c r="DW61" s="286"/>
      <c r="DX61" s="286"/>
      <c r="DY61" s="286"/>
      <c r="DZ61" s="286"/>
      <c r="EA61" s="286"/>
      <c r="EB61" s="286"/>
      <c r="EC61" s="286"/>
      <c r="ED61" s="286"/>
      <c r="EE61" s="286"/>
      <c r="EF61" s="286"/>
      <c r="EG61" s="286"/>
      <c r="EH61" s="286"/>
      <c r="EI61" s="286"/>
      <c r="EJ61" s="286"/>
      <c r="EK61" s="286"/>
      <c r="EL61" s="286"/>
      <c r="EM61" s="286"/>
      <c r="EN61" s="286"/>
      <c r="EO61" s="286"/>
      <c r="EP61" s="286"/>
      <c r="EQ61" s="286"/>
      <c r="ER61" s="286"/>
      <c r="ES61" s="286"/>
      <c r="ET61" s="286"/>
      <c r="EU61" s="286"/>
      <c r="EV61" s="286"/>
      <c r="EW61" s="286"/>
      <c r="EX61" s="286"/>
      <c r="EY61" s="286"/>
      <c r="EZ61" s="286"/>
      <c r="FA61" s="286"/>
      <c r="FB61" s="286"/>
      <c r="FC61" s="286"/>
      <c r="FD61" s="286"/>
      <c r="FE61" s="286"/>
      <c r="FF61" s="286"/>
      <c r="FG61" s="286"/>
      <c r="FH61" s="286"/>
      <c r="FI61" s="286"/>
      <c r="FJ61" s="286"/>
      <c r="FK61" s="286"/>
      <c r="FL61" s="286"/>
      <c r="FM61" s="286"/>
      <c r="FN61" s="286"/>
      <c r="FO61" s="286"/>
      <c r="FP61" s="286"/>
      <c r="FQ61" s="286"/>
      <c r="FR61" s="286"/>
      <c r="FS61" s="286"/>
      <c r="FT61" s="286"/>
      <c r="FU61" s="286"/>
      <c r="FV61" s="286"/>
      <c r="FW61" s="286"/>
      <c r="FX61" s="286"/>
      <c r="FY61" s="286"/>
      <c r="FZ61" s="286"/>
      <c r="GA61" s="286"/>
      <c r="GB61" s="286"/>
      <c r="GC61" s="286"/>
      <c r="GD61" s="286"/>
      <c r="GE61" s="286"/>
      <c r="GF61" s="286"/>
      <c r="GG61" s="286"/>
      <c r="GH61" s="286"/>
      <c r="GI61" s="286"/>
      <c r="GJ61" s="286"/>
      <c r="GK61" s="286"/>
      <c r="GL61" s="286"/>
      <c r="GM61" s="286"/>
      <c r="GN61" s="286"/>
      <c r="GO61" s="286"/>
      <c r="GP61" s="286"/>
      <c r="GQ61" s="286"/>
      <c r="GR61" s="286"/>
      <c r="GS61" s="286"/>
      <c r="GT61" s="286"/>
      <c r="GU61" s="286"/>
      <c r="GV61" s="286"/>
      <c r="GW61" s="286"/>
      <c r="GX61" s="286"/>
      <c r="GY61" s="286"/>
      <c r="GZ61" s="286"/>
      <c r="HA61" s="286"/>
      <c r="HB61" s="286"/>
      <c r="HC61" s="286"/>
      <c r="HD61" s="286"/>
      <c r="HE61" s="286"/>
      <c r="HF61" s="286"/>
      <c r="HG61" s="286"/>
      <c r="HH61" s="286"/>
      <c r="HI61" s="286"/>
      <c r="HJ61" s="286"/>
      <c r="HK61" s="286"/>
      <c r="HL61" s="286"/>
      <c r="HM61" s="286"/>
      <c r="HN61" s="286"/>
      <c r="HO61" s="286"/>
      <c r="HP61" s="286"/>
      <c r="HQ61" s="286"/>
      <c r="HR61" s="286"/>
      <c r="HS61" s="286"/>
      <c r="HT61" s="286"/>
      <c r="HU61" s="286"/>
      <c r="HV61" s="286"/>
      <c r="HW61" s="286"/>
      <c r="HX61" s="286"/>
      <c r="HY61" s="286"/>
      <c r="HZ61" s="286"/>
      <c r="IA61" s="286"/>
      <c r="IB61" s="286"/>
      <c r="IC61" s="286"/>
      <c r="ID61" s="286"/>
      <c r="IE61" s="286"/>
      <c r="IF61" s="286"/>
      <c r="IG61" s="286"/>
      <c r="IH61" s="286"/>
      <c r="II61" s="286"/>
      <c r="IJ61" s="286"/>
      <c r="IK61" s="286"/>
      <c r="IL61" s="286"/>
      <c r="IM61" s="286"/>
      <c r="IN61" s="286"/>
      <c r="IO61" s="286"/>
      <c r="IP61" s="286"/>
      <c r="IQ61" s="286"/>
      <c r="IR61" s="286"/>
      <c r="IS61" s="286"/>
      <c r="IT61" s="286"/>
      <c r="IU61" s="286"/>
      <c r="IV61" s="286"/>
    </row>
    <row r="62" spans="1:256">
      <c r="A62" s="375"/>
      <c r="B62" s="436" t="s">
        <v>8</v>
      </c>
      <c r="C62" s="507"/>
      <c r="D62" s="386">
        <f>IF(Inputs!$E$3="Single Premium",Inputs!$E$13,12)</f>
        <v>0</v>
      </c>
      <c r="E62" s="386">
        <f>IF(Inputs!$E$3="Single Premium",Inputs!$E$13,12)</f>
        <v>0</v>
      </c>
      <c r="F62" s="386">
        <f>IF(Inputs!$E$3="Single Premium",Inputs!$E$13,12)</f>
        <v>0</v>
      </c>
      <c r="G62" s="386">
        <f>IF(Inputs!$E$3="Single Premium",Inputs!$E$13,12)</f>
        <v>0</v>
      </c>
      <c r="H62" s="386">
        <f>IF(Inputs!$E$3="Single Premium",Inputs!$E$13,12)</f>
        <v>0</v>
      </c>
      <c r="I62" s="386">
        <f>IF(Inputs!$E$3="Single Premium",Inputs!$E$13,12)</f>
        <v>0</v>
      </c>
      <c r="J62" s="386">
        <f>IF(Inputs!$E$3="Single Premium",Inputs!$E$13,12)</f>
        <v>0</v>
      </c>
      <c r="K62" s="386">
        <f>IF(Inputs!$E$3="Single Premium",Inputs!$E$13,12)</f>
        <v>0</v>
      </c>
      <c r="L62" s="386">
        <f>IF(Inputs!$E$3="Single Premium",Inputs!$E$13,12)</f>
        <v>0</v>
      </c>
      <c r="M62" s="386">
        <f>IF(Inputs!$E$3="Single Premium",Inputs!$E$13,12)</f>
        <v>0</v>
      </c>
      <c r="N62" s="386">
        <f>IF(Inputs!$E$3="Single Premium",Inputs!$E$13,12)</f>
        <v>0</v>
      </c>
      <c r="O62" s="386">
        <f>IF(Inputs!$E$3="Single Premium",Inputs!$E$13,12)</f>
        <v>0</v>
      </c>
      <c r="P62" s="386">
        <f>IF(Inputs!$E$3="Single Premium",Inputs!$E$13,12)</f>
        <v>0</v>
      </c>
      <c r="Q62" s="386">
        <f>IF(Inputs!$E$3="Single Premium",Inputs!$E$13,12)</f>
        <v>0</v>
      </c>
      <c r="R62" s="386">
        <f>IF(Inputs!$E$3="Single Premium",Inputs!$E$13,12)</f>
        <v>0</v>
      </c>
      <c r="S62" s="386">
        <f>IF(Inputs!$E$3="Single Premium",Inputs!$E$13,12)</f>
        <v>0</v>
      </c>
      <c r="T62" s="386">
        <f>IF(Inputs!$E$3="Single Premium",Inputs!$E$13,12)</f>
        <v>0</v>
      </c>
      <c r="U62" s="386">
        <f>IF(Inputs!$E$3="Single Premium",Inputs!$E$13,12)</f>
        <v>0</v>
      </c>
      <c r="V62" s="386">
        <f>IF(Inputs!$E$3="Single Premium",Inputs!$E$13,12)</f>
        <v>0</v>
      </c>
      <c r="W62" s="386">
        <f>IF(Inputs!$E$3="Single Premium",Inputs!$E$13,12)</f>
        <v>0</v>
      </c>
      <c r="X62" s="386">
        <f>IF(Inputs!$E$3="Single Premium",Inputs!$E$13,12)</f>
        <v>0</v>
      </c>
      <c r="Y62" s="386">
        <f>IF(Inputs!$E$3="Single Premium",Inputs!$E$13,12)</f>
        <v>0</v>
      </c>
      <c r="Z62" s="386">
        <f>IF(Inputs!$E$3="Single Premium",Inputs!$E$13,12)</f>
        <v>0</v>
      </c>
      <c r="AA62" s="386">
        <f>IF(Inputs!$E$3="Single Premium",Inputs!$E$13,12)</f>
        <v>0</v>
      </c>
      <c r="AB62" s="386">
        <f>IF(Inputs!$E$3="Single Premium",Inputs!$E$13,12)</f>
        <v>0</v>
      </c>
      <c r="AC62" s="386">
        <f>IF(Inputs!$E$3="Single Premium",Inputs!$E$13,12)</f>
        <v>0</v>
      </c>
      <c r="AD62" s="386">
        <f>IF(Inputs!$E$3="Single Premium",Inputs!$E$13,12)</f>
        <v>0</v>
      </c>
      <c r="AE62" s="386">
        <f>IF(Inputs!$E$3="Single Premium",Inputs!$E$13,12)</f>
        <v>0</v>
      </c>
      <c r="AF62" s="386">
        <f>IF(Inputs!$E$3="Single Premium",Inputs!$E$13,12)</f>
        <v>0</v>
      </c>
      <c r="AG62" s="386">
        <f>IF(Inputs!$E$3="Single Premium",Inputs!$E$13,12)</f>
        <v>0</v>
      </c>
      <c r="AH62" s="386">
        <f>IF(Inputs!$E$3="Single Premium",Inputs!$E$13,12)</f>
        <v>0</v>
      </c>
      <c r="AI62" s="386">
        <f>IF(Inputs!$E$3="Single Premium",Inputs!$E$13,12)</f>
        <v>0</v>
      </c>
      <c r="AJ62" s="386">
        <f>IF(Inputs!$E$3="Single Premium",Inputs!$E$13,12)</f>
        <v>0</v>
      </c>
      <c r="AK62" s="386">
        <f>IF(Inputs!$E$3="Single Premium",Inputs!$E$13,12)</f>
        <v>0</v>
      </c>
      <c r="AL62" s="386">
        <f>IF(Inputs!$E$3="Single Premium",Inputs!$E$13,12)</f>
        <v>0</v>
      </c>
      <c r="AM62" s="386">
        <f>IF(Inputs!$E$3="Single Premium",Inputs!$E$13,12)</f>
        <v>0</v>
      </c>
      <c r="AN62" s="386">
        <f>IF(Inputs!$E$3="Single Premium",Inputs!$E$13,12)</f>
        <v>0</v>
      </c>
      <c r="AO62" s="386">
        <f>IF(Inputs!$E$3="Single Premium",Inputs!$E$13,12)</f>
        <v>0</v>
      </c>
      <c r="AP62" s="386">
        <f>IF(Inputs!$E$3="Single Premium",Inputs!$E$13,12)</f>
        <v>0</v>
      </c>
      <c r="AQ62" s="386">
        <f>IF(Inputs!$E$3="Single Premium",Inputs!$E$13,12)</f>
        <v>0</v>
      </c>
      <c r="AR62" s="386">
        <f>IF(Inputs!$E$3="Single Premium",Inputs!$E$13,12)</f>
        <v>0</v>
      </c>
      <c r="AS62" s="386">
        <f>IF(Inputs!$E$3="Single Premium",Inputs!$E$13,12)</f>
        <v>0</v>
      </c>
      <c r="AT62" s="386">
        <f>IF(Inputs!$E$3="Single Premium",Inputs!$E$13,12)</f>
        <v>0</v>
      </c>
      <c r="AU62" s="386">
        <f>IF(Inputs!$E$3="Single Premium",Inputs!$E$13,12)</f>
        <v>0</v>
      </c>
      <c r="AV62" s="386">
        <f>IF(Inputs!$E$3="Single Premium",Inputs!$E$13,12)</f>
        <v>0</v>
      </c>
      <c r="AW62" s="386">
        <f>IF(Inputs!$E$3="Single Premium",Inputs!$E$13,12)</f>
        <v>0</v>
      </c>
      <c r="AX62" s="386">
        <f>IF(Inputs!$E$3="Single Premium",Inputs!$E$13,12)</f>
        <v>0</v>
      </c>
      <c r="AY62" s="386">
        <f>IF(Inputs!$E$3="Single Premium",Inputs!$E$13,12)</f>
        <v>0</v>
      </c>
      <c r="AZ62" s="386">
        <f>IF(Inputs!$E$3="Single Premium",Inputs!$E$13,12)</f>
        <v>0</v>
      </c>
      <c r="BA62" s="386">
        <f>IF(Inputs!$E$3="Single Premium",Inputs!$E$13,12)</f>
        <v>0</v>
      </c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6"/>
      <c r="CB62" s="286"/>
      <c r="CC62" s="286"/>
      <c r="CD62" s="286"/>
      <c r="CE62" s="286"/>
      <c r="CF62" s="286"/>
      <c r="CG62" s="286"/>
      <c r="CH62" s="286"/>
      <c r="CI62" s="286"/>
      <c r="CJ62" s="286"/>
      <c r="CK62" s="286"/>
      <c r="CL62" s="286"/>
      <c r="CM62" s="286"/>
      <c r="CN62" s="286"/>
      <c r="CO62" s="286"/>
      <c r="CP62" s="286"/>
      <c r="CQ62" s="286"/>
      <c r="CR62" s="286"/>
      <c r="CS62" s="286"/>
      <c r="CT62" s="286"/>
      <c r="CU62" s="286"/>
      <c r="CV62" s="286"/>
      <c r="CW62" s="286"/>
      <c r="CX62" s="286"/>
      <c r="CY62" s="286"/>
      <c r="CZ62" s="286"/>
      <c r="DA62" s="286"/>
      <c r="DB62" s="286"/>
      <c r="DC62" s="286"/>
      <c r="DD62" s="286"/>
      <c r="DE62" s="286"/>
      <c r="DF62" s="286"/>
      <c r="DG62" s="286"/>
      <c r="DH62" s="286"/>
      <c r="DI62" s="286"/>
      <c r="DJ62" s="286"/>
      <c r="DK62" s="286"/>
      <c r="DL62" s="286"/>
      <c r="DM62" s="286"/>
      <c r="DN62" s="286"/>
      <c r="DO62" s="286"/>
      <c r="DP62" s="286"/>
      <c r="DQ62" s="286"/>
      <c r="DR62" s="286"/>
      <c r="DS62" s="286"/>
      <c r="DT62" s="286"/>
      <c r="DU62" s="286"/>
      <c r="DV62" s="286"/>
      <c r="DW62" s="286"/>
      <c r="DX62" s="286"/>
      <c r="DY62" s="286"/>
      <c r="DZ62" s="286"/>
      <c r="EA62" s="286"/>
      <c r="EB62" s="286"/>
      <c r="EC62" s="286"/>
      <c r="ED62" s="286"/>
      <c r="EE62" s="286"/>
      <c r="EF62" s="286"/>
      <c r="EG62" s="286"/>
      <c r="EH62" s="286"/>
      <c r="EI62" s="286"/>
      <c r="EJ62" s="286"/>
      <c r="EK62" s="286"/>
      <c r="EL62" s="286"/>
      <c r="EM62" s="286"/>
      <c r="EN62" s="286"/>
      <c r="EO62" s="286"/>
      <c r="EP62" s="286"/>
      <c r="EQ62" s="286"/>
      <c r="ER62" s="286"/>
      <c r="ES62" s="286"/>
      <c r="ET62" s="286"/>
      <c r="EU62" s="286"/>
      <c r="EV62" s="286"/>
      <c r="EW62" s="286"/>
      <c r="EX62" s="286"/>
      <c r="EY62" s="286"/>
      <c r="EZ62" s="286"/>
      <c r="FA62" s="286"/>
      <c r="FB62" s="286"/>
      <c r="FC62" s="286"/>
      <c r="FD62" s="286"/>
      <c r="FE62" s="286"/>
      <c r="FF62" s="286"/>
      <c r="FG62" s="286"/>
      <c r="FH62" s="286"/>
      <c r="FI62" s="286"/>
      <c r="FJ62" s="286"/>
      <c r="FK62" s="286"/>
      <c r="FL62" s="286"/>
      <c r="FM62" s="286"/>
      <c r="FN62" s="286"/>
      <c r="FO62" s="286"/>
      <c r="FP62" s="286"/>
      <c r="FQ62" s="286"/>
      <c r="FR62" s="286"/>
      <c r="FS62" s="286"/>
      <c r="FT62" s="286"/>
      <c r="FU62" s="286"/>
      <c r="FV62" s="286"/>
      <c r="FW62" s="286"/>
      <c r="FX62" s="286"/>
      <c r="FY62" s="286"/>
      <c r="FZ62" s="286"/>
      <c r="GA62" s="286"/>
      <c r="GB62" s="286"/>
      <c r="GC62" s="286"/>
      <c r="GD62" s="286"/>
      <c r="GE62" s="286"/>
      <c r="GF62" s="286"/>
      <c r="GG62" s="286"/>
      <c r="GH62" s="286"/>
      <c r="GI62" s="286"/>
      <c r="GJ62" s="286"/>
      <c r="GK62" s="286"/>
      <c r="GL62" s="286"/>
      <c r="GM62" s="286"/>
      <c r="GN62" s="286"/>
      <c r="GO62" s="286"/>
      <c r="GP62" s="286"/>
      <c r="GQ62" s="286"/>
      <c r="GR62" s="286"/>
      <c r="GS62" s="286"/>
      <c r="GT62" s="286"/>
      <c r="GU62" s="286"/>
      <c r="GV62" s="286"/>
      <c r="GW62" s="286"/>
      <c r="GX62" s="286"/>
      <c r="GY62" s="286"/>
      <c r="GZ62" s="286"/>
      <c r="HA62" s="286"/>
      <c r="HB62" s="286"/>
      <c r="HC62" s="286"/>
      <c r="HD62" s="286"/>
      <c r="HE62" s="286"/>
      <c r="HF62" s="286"/>
      <c r="HG62" s="286"/>
      <c r="HH62" s="286"/>
      <c r="HI62" s="286"/>
      <c r="HJ62" s="286"/>
      <c r="HK62" s="286"/>
      <c r="HL62" s="286"/>
      <c r="HM62" s="286"/>
      <c r="HN62" s="286"/>
      <c r="HO62" s="286"/>
      <c r="HP62" s="286"/>
      <c r="HQ62" s="286"/>
      <c r="HR62" s="286"/>
      <c r="HS62" s="286"/>
      <c r="HT62" s="286"/>
      <c r="HU62" s="286"/>
      <c r="HV62" s="286"/>
      <c r="HW62" s="286"/>
      <c r="HX62" s="286"/>
      <c r="HY62" s="286"/>
      <c r="HZ62" s="286"/>
      <c r="IA62" s="286"/>
      <c r="IB62" s="286"/>
      <c r="IC62" s="286"/>
      <c r="ID62" s="286"/>
      <c r="IE62" s="286"/>
      <c r="IF62" s="286"/>
      <c r="IG62" s="286"/>
      <c r="IH62" s="286"/>
      <c r="II62" s="286"/>
      <c r="IJ62" s="286"/>
      <c r="IK62" s="286"/>
      <c r="IL62" s="286"/>
      <c r="IM62" s="286"/>
      <c r="IN62" s="286"/>
      <c r="IO62" s="286"/>
      <c r="IP62" s="286"/>
      <c r="IQ62" s="286"/>
      <c r="IR62" s="286"/>
      <c r="IS62" s="286"/>
      <c r="IT62" s="286"/>
      <c r="IU62" s="286"/>
      <c r="IV62" s="286"/>
    </row>
    <row r="64" spans="1:256">
      <c r="D64" s="668"/>
      <c r="E64" s="668"/>
      <c r="F64" s="668"/>
      <c r="G64" s="668"/>
      <c r="H64" s="668"/>
      <c r="I64" s="668"/>
      <c r="J64" s="668"/>
    </row>
    <row r="67" spans="4:11">
      <c r="D67" s="668"/>
      <c r="E67" s="668"/>
      <c r="F67" s="668"/>
      <c r="G67" s="668"/>
      <c r="H67" s="668"/>
      <c r="I67" s="668"/>
      <c r="J67" s="668"/>
      <c r="K67" s="668"/>
    </row>
  </sheetData>
  <mergeCells count="5">
    <mergeCell ref="A6:B6"/>
    <mergeCell ref="A20:B20"/>
    <mergeCell ref="B21:C21"/>
    <mergeCell ref="A39:B39"/>
    <mergeCell ref="A50:B50"/>
  </mergeCell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5" tint="-0.249977111117893"/>
  </sheetPr>
  <dimension ref="A1:IV46"/>
  <sheetViews>
    <sheetView zoomScale="75" zoomScaleNormal="75" workbookViewId="0">
      <pane xSplit="3" ySplit="3" topLeftCell="D4" activePane="bottomRight" state="frozen"/>
      <selection activeCell="I18" sqref="I18"/>
      <selection pane="topRight" activeCell="I18" sqref="I18"/>
      <selection pane="bottomLeft" activeCell="I18" sqref="I18"/>
      <selection pane="bottomRight" activeCell="D16" sqref="D16"/>
    </sheetView>
  </sheetViews>
  <sheetFormatPr baseColWidth="10" defaultRowHeight="12.75"/>
  <cols>
    <col min="1" max="1" width="28.5703125" style="62" bestFit="1" customWidth="1"/>
    <col min="2" max="2" width="29.5703125" style="62" customWidth="1"/>
    <col min="3" max="3" width="13" style="78" customWidth="1"/>
    <col min="4" max="4" width="13.5703125" style="62" customWidth="1"/>
    <col min="5" max="5" width="11.7109375" style="62" bestFit="1" customWidth="1"/>
    <col min="6" max="6" width="12.28515625" style="62" customWidth="1"/>
    <col min="7" max="13" width="11.7109375" style="62" bestFit="1" customWidth="1"/>
    <col min="14" max="16384" width="11.42578125" style="62"/>
  </cols>
  <sheetData>
    <row r="1" spans="1:256" s="508" customFormat="1">
      <c r="A1" s="1014"/>
      <c r="B1" s="1016"/>
      <c r="C1" s="1017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2"/>
      <c r="EK1" s="62"/>
      <c r="EL1" s="62"/>
      <c r="EM1" s="62"/>
      <c r="EN1" s="62"/>
      <c r="EO1" s="62"/>
      <c r="EP1" s="62"/>
      <c r="EQ1" s="62"/>
      <c r="ER1" s="62"/>
      <c r="ES1" s="62"/>
      <c r="ET1" s="62"/>
      <c r="EU1" s="62"/>
      <c r="EV1" s="62"/>
      <c r="EW1" s="62"/>
      <c r="EX1" s="62"/>
      <c r="EY1" s="62"/>
      <c r="EZ1" s="62"/>
      <c r="FA1" s="62"/>
      <c r="FB1" s="62"/>
      <c r="FC1" s="62"/>
      <c r="FD1" s="62"/>
      <c r="FE1" s="62"/>
      <c r="FF1" s="62"/>
      <c r="FG1" s="62"/>
      <c r="FH1" s="62"/>
      <c r="FI1" s="62"/>
      <c r="FJ1" s="62"/>
      <c r="FK1" s="62"/>
      <c r="FL1" s="62"/>
      <c r="FM1" s="62"/>
      <c r="FN1" s="62"/>
      <c r="FO1" s="62"/>
      <c r="FP1" s="62"/>
      <c r="FQ1" s="62"/>
      <c r="FR1" s="62"/>
      <c r="FS1" s="62"/>
      <c r="FT1" s="62"/>
      <c r="FU1" s="62"/>
      <c r="FV1" s="62"/>
      <c r="FW1" s="62"/>
      <c r="FX1" s="62"/>
      <c r="FY1" s="62"/>
      <c r="FZ1" s="62"/>
      <c r="GA1" s="62"/>
      <c r="GB1" s="62"/>
      <c r="GC1" s="62"/>
      <c r="GD1" s="62"/>
      <c r="GE1" s="62"/>
      <c r="GF1" s="62"/>
      <c r="GG1" s="62"/>
      <c r="GH1" s="62"/>
      <c r="GI1" s="62"/>
      <c r="GJ1" s="62"/>
      <c r="GK1" s="62"/>
      <c r="GL1" s="62"/>
      <c r="GM1" s="62"/>
      <c r="GN1" s="62"/>
      <c r="GO1" s="62"/>
      <c r="GP1" s="62"/>
      <c r="GQ1" s="62"/>
      <c r="GR1" s="62"/>
      <c r="GS1" s="62"/>
      <c r="GT1" s="62"/>
      <c r="GU1" s="62"/>
      <c r="GV1" s="62"/>
      <c r="GW1" s="62"/>
      <c r="GX1" s="62"/>
      <c r="GY1" s="62"/>
      <c r="GZ1" s="62"/>
      <c r="HA1" s="62"/>
      <c r="HB1" s="62"/>
      <c r="HC1" s="62"/>
      <c r="HD1" s="62"/>
      <c r="HE1" s="62"/>
      <c r="HF1" s="62"/>
      <c r="HG1" s="62"/>
      <c r="HH1" s="62"/>
      <c r="HI1" s="62"/>
      <c r="HJ1" s="62"/>
      <c r="HK1" s="62"/>
      <c r="HL1" s="62"/>
      <c r="HM1" s="62"/>
      <c r="HN1" s="62"/>
      <c r="HO1" s="62"/>
      <c r="HP1" s="62"/>
      <c r="HQ1" s="62"/>
      <c r="HR1" s="62"/>
      <c r="HS1" s="62"/>
      <c r="HT1" s="62"/>
      <c r="HU1" s="62"/>
      <c r="HV1" s="62"/>
      <c r="HW1" s="62"/>
      <c r="HX1" s="62"/>
      <c r="HY1" s="62"/>
      <c r="HZ1" s="62"/>
      <c r="IA1" s="62"/>
      <c r="IB1" s="62"/>
      <c r="IC1" s="62"/>
      <c r="ID1" s="62"/>
      <c r="IE1" s="62"/>
      <c r="IF1" s="62"/>
      <c r="IG1" s="62"/>
      <c r="IH1" s="62"/>
      <c r="II1" s="62"/>
      <c r="IJ1" s="62"/>
      <c r="IK1" s="62"/>
      <c r="IL1" s="62"/>
      <c r="IM1" s="62"/>
      <c r="IN1" s="62"/>
      <c r="IO1" s="62"/>
      <c r="IP1" s="62"/>
      <c r="IQ1" s="62"/>
      <c r="IR1" s="62"/>
      <c r="IS1" s="62"/>
      <c r="IT1" s="62"/>
      <c r="IU1" s="62"/>
      <c r="IV1" s="62"/>
    </row>
    <row r="2" spans="1:256" s="508" customFormat="1">
      <c r="A2" s="1015"/>
      <c r="B2" s="1018"/>
      <c r="C2" s="1019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EI2" s="62"/>
      <c r="EJ2" s="62"/>
      <c r="EK2" s="62"/>
      <c r="EL2" s="62"/>
      <c r="EM2" s="62"/>
      <c r="EN2" s="62"/>
      <c r="EO2" s="62"/>
      <c r="EP2" s="62"/>
      <c r="EQ2" s="62"/>
      <c r="ER2" s="62"/>
      <c r="ES2" s="62"/>
      <c r="ET2" s="62"/>
      <c r="EU2" s="62"/>
      <c r="EV2" s="62"/>
      <c r="EW2" s="62"/>
      <c r="EX2" s="62"/>
      <c r="EY2" s="62"/>
      <c r="EZ2" s="62"/>
      <c r="FA2" s="62"/>
      <c r="FB2" s="62"/>
      <c r="FC2" s="62"/>
      <c r="FD2" s="62"/>
      <c r="FE2" s="62"/>
      <c r="FF2" s="62"/>
      <c r="FG2" s="62"/>
      <c r="FH2" s="62"/>
      <c r="FI2" s="62"/>
      <c r="FJ2" s="62"/>
      <c r="FK2" s="62"/>
      <c r="FL2" s="62"/>
      <c r="FM2" s="62"/>
      <c r="FN2" s="62"/>
      <c r="FO2" s="62"/>
      <c r="FP2" s="62"/>
      <c r="FQ2" s="62"/>
      <c r="FR2" s="62"/>
      <c r="FS2" s="62"/>
      <c r="FT2" s="62"/>
      <c r="FU2" s="62"/>
      <c r="FV2" s="62"/>
      <c r="FW2" s="62"/>
      <c r="FX2" s="62"/>
      <c r="FY2" s="62"/>
      <c r="FZ2" s="62"/>
      <c r="GA2" s="62"/>
      <c r="GB2" s="62"/>
      <c r="GC2" s="62"/>
      <c r="GD2" s="62"/>
      <c r="GE2" s="62"/>
      <c r="GF2" s="62"/>
      <c r="GG2" s="62"/>
      <c r="GH2" s="62"/>
      <c r="GI2" s="62"/>
      <c r="GJ2" s="62"/>
      <c r="GK2" s="62"/>
      <c r="GL2" s="62"/>
      <c r="GM2" s="62"/>
      <c r="GN2" s="62"/>
      <c r="GO2" s="62"/>
      <c r="GP2" s="62"/>
      <c r="GQ2" s="62"/>
      <c r="GR2" s="62"/>
      <c r="GS2" s="62"/>
      <c r="GT2" s="62"/>
      <c r="GU2" s="62"/>
      <c r="GV2" s="62"/>
      <c r="GW2" s="62"/>
      <c r="GX2" s="62"/>
      <c r="GY2" s="62"/>
      <c r="GZ2" s="62"/>
      <c r="HA2" s="62"/>
      <c r="HB2" s="62"/>
      <c r="HC2" s="62"/>
      <c r="HD2" s="62"/>
      <c r="HE2" s="62"/>
      <c r="HF2" s="62"/>
      <c r="HG2" s="62"/>
      <c r="HH2" s="62"/>
      <c r="HI2" s="62"/>
      <c r="HJ2" s="62"/>
      <c r="HK2" s="62"/>
      <c r="HL2" s="62"/>
      <c r="HM2" s="62"/>
      <c r="HN2" s="62"/>
      <c r="HO2" s="62"/>
      <c r="HP2" s="62"/>
      <c r="HQ2" s="62"/>
      <c r="HR2" s="62"/>
      <c r="HS2" s="62"/>
      <c r="HT2" s="62"/>
      <c r="HU2" s="62"/>
      <c r="HV2" s="62"/>
      <c r="HW2" s="62"/>
      <c r="HX2" s="62"/>
      <c r="HY2" s="62"/>
      <c r="HZ2" s="62"/>
      <c r="IA2" s="62"/>
      <c r="IB2" s="62"/>
      <c r="IC2" s="62"/>
      <c r="ID2" s="62"/>
      <c r="IE2" s="62"/>
      <c r="IF2" s="62"/>
      <c r="IG2" s="62"/>
      <c r="IH2" s="62"/>
      <c r="II2" s="62"/>
      <c r="IJ2" s="62"/>
      <c r="IK2" s="62"/>
      <c r="IL2" s="62"/>
      <c r="IM2" s="62"/>
      <c r="IN2" s="62"/>
      <c r="IO2" s="62"/>
      <c r="IP2" s="62"/>
      <c r="IQ2" s="62"/>
      <c r="IR2" s="62"/>
      <c r="IS2" s="62"/>
      <c r="IT2" s="62"/>
      <c r="IU2" s="62"/>
      <c r="IV2" s="62"/>
    </row>
    <row r="3" spans="1:256" s="510" customFormat="1" ht="14.25" customHeight="1">
      <c r="A3" s="509" t="s">
        <v>557</v>
      </c>
      <c r="B3" s="1020" t="s">
        <v>558</v>
      </c>
      <c r="C3" s="1021"/>
      <c r="D3" s="412">
        <v>1</v>
      </c>
      <c r="E3" s="412">
        <v>2</v>
      </c>
      <c r="F3" s="412">
        <v>3</v>
      </c>
      <c r="G3" s="412">
        <v>4</v>
      </c>
      <c r="H3" s="412">
        <v>5</v>
      </c>
      <c r="I3" s="412">
        <v>6</v>
      </c>
      <c r="J3" s="412">
        <v>7</v>
      </c>
      <c r="K3" s="412">
        <v>8</v>
      </c>
      <c r="L3" s="412">
        <v>9</v>
      </c>
      <c r="M3" s="412">
        <v>10</v>
      </c>
      <c r="N3" s="412">
        <v>11</v>
      </c>
      <c r="O3" s="412">
        <v>12</v>
      </c>
      <c r="P3" s="412">
        <v>13</v>
      </c>
      <c r="Q3" s="412">
        <v>14</v>
      </c>
      <c r="R3" s="412">
        <v>15</v>
      </c>
      <c r="S3" s="412">
        <v>16</v>
      </c>
      <c r="T3" s="412">
        <v>17</v>
      </c>
      <c r="U3" s="412">
        <v>18</v>
      </c>
      <c r="V3" s="412">
        <v>19</v>
      </c>
      <c r="W3" s="412">
        <v>20</v>
      </c>
      <c r="X3" s="412">
        <v>21</v>
      </c>
      <c r="Y3" s="412">
        <v>22</v>
      </c>
      <c r="Z3" s="412">
        <v>23</v>
      </c>
      <c r="AA3" s="412">
        <v>24</v>
      </c>
      <c r="AB3" s="412">
        <v>25</v>
      </c>
      <c r="AC3" s="412">
        <v>26</v>
      </c>
      <c r="AD3" s="412">
        <v>27</v>
      </c>
      <c r="AE3" s="412">
        <v>28</v>
      </c>
      <c r="AF3" s="412">
        <v>29</v>
      </c>
      <c r="AG3" s="412">
        <v>30</v>
      </c>
      <c r="AH3" s="412">
        <v>31</v>
      </c>
      <c r="AI3" s="412">
        <v>32</v>
      </c>
      <c r="AJ3" s="412">
        <v>33</v>
      </c>
      <c r="AK3" s="412">
        <v>34</v>
      </c>
      <c r="AL3" s="412">
        <v>35</v>
      </c>
      <c r="AM3" s="412">
        <v>36</v>
      </c>
      <c r="AN3" s="412">
        <v>37</v>
      </c>
      <c r="AO3" s="412">
        <v>38</v>
      </c>
      <c r="AP3" s="412">
        <v>39</v>
      </c>
      <c r="AQ3" s="412">
        <v>40</v>
      </c>
      <c r="AR3" s="412">
        <v>41</v>
      </c>
      <c r="AS3" s="412">
        <v>42</v>
      </c>
      <c r="AT3" s="412">
        <v>43</v>
      </c>
      <c r="AU3" s="412">
        <v>44</v>
      </c>
      <c r="AV3" s="412">
        <v>45</v>
      </c>
      <c r="AW3" s="412">
        <v>46</v>
      </c>
      <c r="AX3" s="412">
        <v>47</v>
      </c>
      <c r="AY3" s="412">
        <v>48</v>
      </c>
      <c r="AZ3" s="412">
        <v>49</v>
      </c>
      <c r="BA3" s="412">
        <v>50</v>
      </c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62"/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B3" s="62"/>
      <c r="DC3" s="62"/>
      <c r="DD3" s="62"/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  <c r="EI3" s="62"/>
      <c r="EJ3" s="62"/>
      <c r="EK3" s="62"/>
      <c r="EL3" s="62"/>
      <c r="EM3" s="62"/>
      <c r="EN3" s="62"/>
      <c r="EO3" s="62"/>
      <c r="EP3" s="62"/>
      <c r="EQ3" s="62"/>
      <c r="ER3" s="62"/>
      <c r="ES3" s="62"/>
      <c r="ET3" s="62"/>
      <c r="EU3" s="62"/>
      <c r="EV3" s="62"/>
      <c r="EW3" s="62"/>
      <c r="EX3" s="62"/>
      <c r="EY3" s="62"/>
      <c r="EZ3" s="62"/>
      <c r="FA3" s="62"/>
      <c r="FB3" s="62"/>
      <c r="FC3" s="62"/>
      <c r="FD3" s="62"/>
      <c r="FE3" s="62"/>
      <c r="FF3" s="62"/>
      <c r="FG3" s="62"/>
      <c r="FH3" s="62"/>
      <c r="FI3" s="62"/>
      <c r="FJ3" s="62"/>
      <c r="FK3" s="62"/>
      <c r="FL3" s="62"/>
      <c r="FM3" s="62"/>
      <c r="FN3" s="62"/>
      <c r="FO3" s="62"/>
      <c r="FP3" s="62"/>
      <c r="FQ3" s="62"/>
      <c r="FR3" s="62"/>
      <c r="FS3" s="62"/>
      <c r="FT3" s="62"/>
      <c r="FU3" s="62"/>
      <c r="FV3" s="62"/>
      <c r="FW3" s="62"/>
      <c r="FX3" s="62"/>
      <c r="FY3" s="62"/>
      <c r="FZ3" s="62"/>
      <c r="GA3" s="62"/>
      <c r="GB3" s="62"/>
      <c r="GC3" s="62"/>
      <c r="GD3" s="62"/>
      <c r="GE3" s="62"/>
      <c r="GF3" s="62"/>
      <c r="GG3" s="62"/>
      <c r="GH3" s="62"/>
      <c r="GI3" s="62"/>
      <c r="GJ3" s="62"/>
      <c r="GK3" s="62"/>
      <c r="GL3" s="62"/>
      <c r="GM3" s="62"/>
      <c r="GN3" s="62"/>
      <c r="GO3" s="62"/>
      <c r="GP3" s="62"/>
      <c r="GQ3" s="62"/>
      <c r="GR3" s="62"/>
      <c r="GS3" s="62"/>
      <c r="GT3" s="62"/>
      <c r="GU3" s="62"/>
      <c r="GV3" s="62"/>
      <c r="GW3" s="62"/>
      <c r="GX3" s="62"/>
      <c r="GY3" s="62"/>
      <c r="GZ3" s="62"/>
      <c r="HA3" s="62"/>
      <c r="HB3" s="62"/>
      <c r="HC3" s="62"/>
      <c r="HD3" s="62"/>
      <c r="HE3" s="62"/>
      <c r="HF3" s="62"/>
      <c r="HG3" s="62"/>
      <c r="HH3" s="62"/>
      <c r="HI3" s="62"/>
      <c r="HJ3" s="62"/>
      <c r="HK3" s="62"/>
      <c r="HL3" s="62"/>
      <c r="HM3" s="62"/>
      <c r="HN3" s="62"/>
      <c r="HO3" s="62"/>
      <c r="HP3" s="62"/>
      <c r="HQ3" s="62"/>
      <c r="HR3" s="62"/>
      <c r="HS3" s="62"/>
      <c r="HT3" s="62"/>
      <c r="HU3" s="62"/>
      <c r="HV3" s="62"/>
      <c r="HW3" s="62"/>
      <c r="HX3" s="62"/>
      <c r="HY3" s="62"/>
      <c r="HZ3" s="62"/>
      <c r="IA3" s="62"/>
      <c r="IB3" s="62"/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</row>
    <row r="4" spans="1:256" s="221" customFormat="1">
      <c r="A4" s="351"/>
      <c r="B4" s="286"/>
      <c r="C4" s="286"/>
      <c r="D4" s="286"/>
    </row>
    <row r="5" spans="1:256" s="334" customFormat="1">
      <c r="A5" s="1006" t="s">
        <v>167</v>
      </c>
      <c r="B5" s="1006"/>
      <c r="C5" s="78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  <c r="AA5" s="243"/>
      <c r="AB5" s="243"/>
      <c r="AC5" s="243"/>
      <c r="AD5" s="243"/>
      <c r="AE5" s="243"/>
      <c r="AF5" s="243"/>
      <c r="AG5" s="243"/>
      <c r="AH5" s="243"/>
      <c r="AI5" s="243"/>
      <c r="AJ5" s="243"/>
      <c r="AK5" s="243"/>
      <c r="AL5" s="243"/>
      <c r="AM5" s="243"/>
      <c r="AN5" s="243"/>
      <c r="AO5" s="243"/>
      <c r="AP5" s="243"/>
      <c r="AQ5" s="243"/>
      <c r="AR5" s="243"/>
      <c r="AS5" s="243"/>
      <c r="AT5" s="243"/>
      <c r="AU5" s="243"/>
      <c r="AV5" s="243"/>
      <c r="AW5" s="243"/>
      <c r="AX5" s="243"/>
      <c r="AY5" s="243"/>
      <c r="AZ5" s="243"/>
      <c r="BA5" s="243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2"/>
      <c r="EF5" s="62"/>
      <c r="EG5" s="62"/>
      <c r="EH5" s="62"/>
      <c r="EI5" s="62"/>
      <c r="EJ5" s="62"/>
      <c r="EK5" s="62"/>
      <c r="EL5" s="62"/>
      <c r="EM5" s="62"/>
      <c r="EN5" s="62"/>
      <c r="EO5" s="62"/>
      <c r="EP5" s="62"/>
      <c r="EQ5" s="62"/>
      <c r="ER5" s="62"/>
      <c r="ES5" s="62"/>
      <c r="ET5" s="62"/>
      <c r="EU5" s="62"/>
      <c r="EV5" s="62"/>
      <c r="EW5" s="62"/>
      <c r="EX5" s="62"/>
      <c r="EY5" s="62"/>
      <c r="EZ5" s="62"/>
      <c r="FA5" s="62"/>
      <c r="FB5" s="62"/>
      <c r="FC5" s="62"/>
      <c r="FD5" s="62"/>
      <c r="FE5" s="62"/>
      <c r="FF5" s="62"/>
      <c r="FG5" s="62"/>
      <c r="FH5" s="62"/>
      <c r="FI5" s="62"/>
      <c r="FJ5" s="62"/>
      <c r="FK5" s="62"/>
      <c r="FL5" s="62"/>
      <c r="FM5" s="62"/>
      <c r="FN5" s="62"/>
      <c r="FO5" s="62"/>
      <c r="FP5" s="62"/>
      <c r="FQ5" s="62"/>
      <c r="FR5" s="62"/>
      <c r="FS5" s="62"/>
      <c r="FT5" s="62"/>
      <c r="FU5" s="62"/>
      <c r="FV5" s="62"/>
      <c r="FW5" s="62"/>
      <c r="FX5" s="62"/>
      <c r="FY5" s="62"/>
      <c r="FZ5" s="62"/>
      <c r="GA5" s="62"/>
      <c r="GB5" s="62"/>
      <c r="GC5" s="62"/>
      <c r="GD5" s="62"/>
      <c r="GE5" s="62"/>
      <c r="GF5" s="62"/>
      <c r="GG5" s="62"/>
      <c r="GH5" s="62"/>
      <c r="GI5" s="62"/>
      <c r="GJ5" s="62"/>
      <c r="GK5" s="62"/>
      <c r="GL5" s="62"/>
      <c r="GM5" s="62"/>
      <c r="GN5" s="62"/>
      <c r="GO5" s="62"/>
      <c r="GP5" s="62"/>
      <c r="GQ5" s="62"/>
      <c r="GR5" s="62"/>
      <c r="GS5" s="62"/>
      <c r="GT5" s="62"/>
      <c r="GU5" s="62"/>
      <c r="GV5" s="62"/>
      <c r="GW5" s="62"/>
      <c r="GX5" s="62"/>
      <c r="GY5" s="62"/>
      <c r="GZ5" s="62"/>
      <c r="HA5" s="62"/>
      <c r="HB5" s="62"/>
      <c r="HC5" s="62"/>
      <c r="HD5" s="62"/>
      <c r="HE5" s="62"/>
      <c r="HF5" s="62"/>
      <c r="HG5" s="62"/>
      <c r="HH5" s="62"/>
      <c r="HI5" s="62"/>
      <c r="HJ5" s="62"/>
      <c r="HK5" s="62"/>
      <c r="HL5" s="62"/>
      <c r="HM5" s="62"/>
      <c r="HN5" s="62"/>
      <c r="HO5" s="62"/>
      <c r="HP5" s="62"/>
      <c r="HQ5" s="62"/>
      <c r="HR5" s="62"/>
      <c r="HS5" s="62"/>
      <c r="HT5" s="62"/>
      <c r="HU5" s="62"/>
      <c r="HV5" s="62"/>
      <c r="HW5" s="62"/>
      <c r="HX5" s="62"/>
      <c r="HY5" s="62"/>
      <c r="HZ5" s="62"/>
      <c r="IA5" s="62"/>
      <c r="IB5" s="62"/>
      <c r="IC5" s="62"/>
      <c r="ID5" s="62"/>
      <c r="IE5" s="62"/>
      <c r="IF5" s="62"/>
      <c r="IG5" s="62"/>
      <c r="IH5" s="62"/>
      <c r="II5" s="62"/>
      <c r="IJ5" s="62"/>
      <c r="IK5" s="62"/>
      <c r="IL5" s="62"/>
      <c r="IM5" s="62"/>
      <c r="IN5" s="62"/>
      <c r="IO5" s="62"/>
      <c r="IP5" s="62"/>
      <c r="IQ5" s="62"/>
      <c r="IR5" s="62"/>
      <c r="IS5" s="62"/>
      <c r="IT5" s="62"/>
      <c r="IU5" s="62"/>
      <c r="IV5" s="62"/>
    </row>
    <row r="6" spans="1:256" s="334" customFormat="1">
      <c r="A6" s="424" t="s">
        <v>559</v>
      </c>
      <c r="B6" s="424"/>
      <c r="C6" s="78"/>
      <c r="D6" s="442">
        <f>'Life SCR'!D7</f>
        <v>0</v>
      </c>
      <c r="E6" s="442">
        <f>'Life SCR'!E7</f>
        <v>0</v>
      </c>
      <c r="F6" s="442">
        <f>'Life SCR'!F7</f>
        <v>0</v>
      </c>
      <c r="G6" s="442">
        <f>'Life SCR'!G7</f>
        <v>0</v>
      </c>
      <c r="H6" s="442">
        <f>'Life SCR'!H7</f>
        <v>0</v>
      </c>
      <c r="I6" s="442">
        <f>'Life SCR'!I7</f>
        <v>0</v>
      </c>
      <c r="J6" s="442">
        <f>'Life SCR'!J7</f>
        <v>0</v>
      </c>
      <c r="K6" s="442">
        <f>'Life SCR'!K7</f>
        <v>0</v>
      </c>
      <c r="L6" s="442">
        <f>'Life SCR'!L7</f>
        <v>0</v>
      </c>
      <c r="M6" s="442">
        <f>'Life SCR'!M7</f>
        <v>0</v>
      </c>
      <c r="N6" s="442">
        <f>'Life SCR'!N7</f>
        <v>0</v>
      </c>
      <c r="O6" s="442">
        <f>'Life SCR'!O7</f>
        <v>0</v>
      </c>
      <c r="P6" s="442">
        <f>'Life SCR'!P7</f>
        <v>0</v>
      </c>
      <c r="Q6" s="442">
        <f>'Life SCR'!Q7</f>
        <v>0</v>
      </c>
      <c r="R6" s="442">
        <f>'Life SCR'!R7</f>
        <v>0</v>
      </c>
      <c r="S6" s="442">
        <f>'Life SCR'!S7</f>
        <v>0</v>
      </c>
      <c r="T6" s="442">
        <f>'Life SCR'!T7</f>
        <v>0</v>
      </c>
      <c r="U6" s="442">
        <f>'Life SCR'!U7</f>
        <v>0</v>
      </c>
      <c r="V6" s="442">
        <f>'Life SCR'!V7</f>
        <v>0</v>
      </c>
      <c r="W6" s="442">
        <f>'Life SCR'!W7</f>
        <v>0</v>
      </c>
      <c r="X6" s="442">
        <f>'Life SCR'!X7</f>
        <v>0</v>
      </c>
      <c r="Y6" s="442">
        <f>'Life SCR'!Y7</f>
        <v>0</v>
      </c>
      <c r="Z6" s="442">
        <f>'Life SCR'!Z7</f>
        <v>0</v>
      </c>
      <c r="AA6" s="442">
        <f>'Life SCR'!AA7</f>
        <v>0</v>
      </c>
      <c r="AB6" s="442">
        <f>'Life SCR'!AB7</f>
        <v>0</v>
      </c>
      <c r="AC6" s="442">
        <f>'Life SCR'!AC7</f>
        <v>0</v>
      </c>
      <c r="AD6" s="442">
        <f>'Life SCR'!AD7</f>
        <v>0</v>
      </c>
      <c r="AE6" s="442">
        <f>'Life SCR'!AE7</f>
        <v>0</v>
      </c>
      <c r="AF6" s="442">
        <f>'Life SCR'!AF7</f>
        <v>0</v>
      </c>
      <c r="AG6" s="442">
        <f>'Life SCR'!AG7</f>
        <v>0</v>
      </c>
      <c r="AH6" s="442">
        <f>'Life SCR'!AH7</f>
        <v>0</v>
      </c>
      <c r="AI6" s="442">
        <f>'Life SCR'!AI7</f>
        <v>0</v>
      </c>
      <c r="AJ6" s="442">
        <f>'Life SCR'!AJ7</f>
        <v>0</v>
      </c>
      <c r="AK6" s="442">
        <f>'Life SCR'!AK7</f>
        <v>0</v>
      </c>
      <c r="AL6" s="442">
        <f>'Life SCR'!AL7</f>
        <v>0</v>
      </c>
      <c r="AM6" s="442">
        <f>'Life SCR'!AM7</f>
        <v>0</v>
      </c>
      <c r="AN6" s="442">
        <f>'Life SCR'!AN7</f>
        <v>0</v>
      </c>
      <c r="AO6" s="442">
        <f>'Life SCR'!AO7</f>
        <v>0</v>
      </c>
      <c r="AP6" s="442">
        <f>'Life SCR'!AP7</f>
        <v>0</v>
      </c>
      <c r="AQ6" s="442">
        <f>'Life SCR'!AQ7</f>
        <v>0</v>
      </c>
      <c r="AR6" s="442">
        <f>'Life SCR'!AR7</f>
        <v>0</v>
      </c>
      <c r="AS6" s="442">
        <f>'Life SCR'!AS7</f>
        <v>0</v>
      </c>
      <c r="AT6" s="442">
        <f>'Life SCR'!AT7</f>
        <v>0</v>
      </c>
      <c r="AU6" s="442">
        <f>'Life SCR'!AU7</f>
        <v>0</v>
      </c>
      <c r="AV6" s="442">
        <f>'Life SCR'!AV7</f>
        <v>0</v>
      </c>
      <c r="AW6" s="442">
        <f>'Life SCR'!AW7</f>
        <v>0</v>
      </c>
      <c r="AX6" s="442">
        <f>'Life SCR'!AX7</f>
        <v>0</v>
      </c>
      <c r="AY6" s="442">
        <f>'Life SCR'!AY7</f>
        <v>0</v>
      </c>
      <c r="AZ6" s="442">
        <f>'Life SCR'!AZ7</f>
        <v>0</v>
      </c>
      <c r="BA6" s="442">
        <f>'Life SCR'!BA7</f>
        <v>0</v>
      </c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  <c r="EA6" s="62"/>
      <c r="EB6" s="62"/>
      <c r="EC6" s="62"/>
      <c r="ED6" s="62"/>
      <c r="EE6" s="62"/>
      <c r="EF6" s="62"/>
      <c r="EG6" s="62"/>
      <c r="EH6" s="62"/>
      <c r="EI6" s="62"/>
      <c r="EJ6" s="62"/>
      <c r="EK6" s="62"/>
      <c r="EL6" s="62"/>
      <c r="EM6" s="62"/>
      <c r="EN6" s="62"/>
      <c r="EO6" s="62"/>
      <c r="EP6" s="62"/>
      <c r="EQ6" s="62"/>
      <c r="ER6" s="62"/>
      <c r="ES6" s="62"/>
      <c r="ET6" s="62"/>
      <c r="EU6" s="62"/>
      <c r="EV6" s="62"/>
      <c r="EW6" s="62"/>
      <c r="EX6" s="62"/>
      <c r="EY6" s="62"/>
      <c r="EZ6" s="62"/>
      <c r="FA6" s="62"/>
      <c r="FB6" s="62"/>
      <c r="FC6" s="62"/>
      <c r="FD6" s="62"/>
      <c r="FE6" s="62"/>
      <c r="FF6" s="62"/>
      <c r="FG6" s="62"/>
      <c r="FH6" s="62"/>
      <c r="FI6" s="62"/>
      <c r="FJ6" s="62"/>
      <c r="FK6" s="62"/>
      <c r="FL6" s="62"/>
      <c r="FM6" s="62"/>
      <c r="FN6" s="62"/>
      <c r="FO6" s="62"/>
      <c r="FP6" s="62"/>
      <c r="FQ6" s="62"/>
      <c r="FR6" s="62"/>
      <c r="FS6" s="62"/>
      <c r="FT6" s="62"/>
      <c r="FU6" s="62"/>
      <c r="FV6" s="62"/>
      <c r="FW6" s="62"/>
      <c r="FX6" s="62"/>
      <c r="FY6" s="62"/>
      <c r="FZ6" s="62"/>
      <c r="GA6" s="62"/>
      <c r="GB6" s="62"/>
      <c r="GC6" s="62"/>
      <c r="GD6" s="62"/>
      <c r="GE6" s="62"/>
      <c r="GF6" s="62"/>
      <c r="GG6" s="62"/>
      <c r="GH6" s="62"/>
      <c r="GI6" s="62"/>
      <c r="GJ6" s="62"/>
      <c r="GK6" s="62"/>
      <c r="GL6" s="62"/>
      <c r="GM6" s="62"/>
      <c r="GN6" s="62"/>
      <c r="GO6" s="62"/>
      <c r="GP6" s="62"/>
      <c r="GQ6" s="62"/>
      <c r="GR6" s="62"/>
      <c r="GS6" s="62"/>
      <c r="GT6" s="62"/>
      <c r="GU6" s="62"/>
      <c r="GV6" s="62"/>
      <c r="GW6" s="62"/>
      <c r="GX6" s="62"/>
      <c r="GY6" s="62"/>
      <c r="GZ6" s="62"/>
      <c r="HA6" s="62"/>
      <c r="HB6" s="62"/>
      <c r="HC6" s="62"/>
      <c r="HD6" s="62"/>
      <c r="HE6" s="62"/>
      <c r="HF6" s="62"/>
      <c r="HG6" s="62"/>
      <c r="HH6" s="62"/>
      <c r="HI6" s="62"/>
      <c r="HJ6" s="62"/>
      <c r="HK6" s="62"/>
      <c r="HL6" s="62"/>
      <c r="HM6" s="62"/>
      <c r="HN6" s="62"/>
      <c r="HO6" s="62"/>
      <c r="HP6" s="62"/>
      <c r="HQ6" s="62"/>
      <c r="HR6" s="62"/>
      <c r="HS6" s="62"/>
      <c r="HT6" s="62"/>
      <c r="HU6" s="62"/>
      <c r="HV6" s="62"/>
      <c r="HW6" s="62"/>
      <c r="HX6" s="62"/>
      <c r="HY6" s="62"/>
      <c r="HZ6" s="62"/>
      <c r="IA6" s="62"/>
      <c r="IB6" s="62"/>
      <c r="IC6" s="62"/>
      <c r="ID6" s="62"/>
      <c r="IE6" s="62"/>
      <c r="IF6" s="62"/>
      <c r="IG6" s="62"/>
      <c r="IH6" s="62"/>
      <c r="II6" s="62"/>
      <c r="IJ6" s="62"/>
      <c r="IK6" s="62"/>
      <c r="IL6" s="62"/>
      <c r="IM6" s="62"/>
      <c r="IN6" s="62"/>
      <c r="IO6" s="62"/>
      <c r="IP6" s="62"/>
      <c r="IQ6" s="62"/>
      <c r="IR6" s="62"/>
      <c r="IS6" s="62"/>
      <c r="IT6" s="62"/>
      <c r="IU6" s="62"/>
      <c r="IV6" s="62"/>
    </row>
    <row r="7" spans="1:256" s="334" customFormat="1">
      <c r="A7" s="424" t="s">
        <v>174</v>
      </c>
      <c r="B7" s="424"/>
      <c r="C7" s="78"/>
      <c r="D7" s="442">
        <f>'Health SCR'!D7</f>
        <v>0</v>
      </c>
      <c r="E7" s="442">
        <f>'Health SCR'!E7</f>
        <v>0</v>
      </c>
      <c r="F7" s="442">
        <f>'Health SCR'!F7</f>
        <v>0</v>
      </c>
      <c r="G7" s="442">
        <f>'Health SCR'!G7</f>
        <v>0</v>
      </c>
      <c r="H7" s="442">
        <f>'Health SCR'!H7</f>
        <v>0</v>
      </c>
      <c r="I7" s="442">
        <f>'Health SCR'!I7</f>
        <v>0</v>
      </c>
      <c r="J7" s="442">
        <f>'Health SCR'!J7</f>
        <v>0</v>
      </c>
      <c r="K7" s="442">
        <f>'Health SCR'!K7</f>
        <v>0</v>
      </c>
      <c r="L7" s="442">
        <f>'Health SCR'!L7</f>
        <v>0</v>
      </c>
      <c r="M7" s="442">
        <f>'Health SCR'!M7</f>
        <v>0</v>
      </c>
      <c r="N7" s="442">
        <f>'Health SCR'!N7</f>
        <v>0</v>
      </c>
      <c r="O7" s="442">
        <f>'Health SCR'!O7</f>
        <v>0</v>
      </c>
      <c r="P7" s="442">
        <f>'Health SCR'!P7</f>
        <v>0</v>
      </c>
      <c r="Q7" s="442">
        <f>'Health SCR'!Q7</f>
        <v>0</v>
      </c>
      <c r="R7" s="442">
        <f>'Health SCR'!R7</f>
        <v>0</v>
      </c>
      <c r="S7" s="442">
        <f>'Health SCR'!S7</f>
        <v>0</v>
      </c>
      <c r="T7" s="442">
        <f>'Health SCR'!T7</f>
        <v>0</v>
      </c>
      <c r="U7" s="442">
        <f>'Health SCR'!U7</f>
        <v>0</v>
      </c>
      <c r="V7" s="442">
        <f>'Health SCR'!V7</f>
        <v>0</v>
      </c>
      <c r="W7" s="442">
        <f>'Health SCR'!W7</f>
        <v>0</v>
      </c>
      <c r="X7" s="442">
        <f>'Health SCR'!X7</f>
        <v>0</v>
      </c>
      <c r="Y7" s="442">
        <f>'Health SCR'!Y7</f>
        <v>0</v>
      </c>
      <c r="Z7" s="442">
        <f>'Health SCR'!Z7</f>
        <v>0</v>
      </c>
      <c r="AA7" s="442">
        <f>'Health SCR'!AA7</f>
        <v>0</v>
      </c>
      <c r="AB7" s="442">
        <f>'Health SCR'!AB7</f>
        <v>0</v>
      </c>
      <c r="AC7" s="442">
        <f>'Health SCR'!AC7</f>
        <v>0</v>
      </c>
      <c r="AD7" s="442">
        <f>'Health SCR'!AD7</f>
        <v>0</v>
      </c>
      <c r="AE7" s="442">
        <f>'Health SCR'!AE7</f>
        <v>0</v>
      </c>
      <c r="AF7" s="442">
        <f>'Health SCR'!AF7</f>
        <v>0</v>
      </c>
      <c r="AG7" s="442">
        <f>'Health SCR'!AG7</f>
        <v>0</v>
      </c>
      <c r="AH7" s="442">
        <f>'Health SCR'!AH7</f>
        <v>0</v>
      </c>
      <c r="AI7" s="442">
        <f>'Health SCR'!AI7</f>
        <v>0</v>
      </c>
      <c r="AJ7" s="442">
        <f>'Health SCR'!AJ7</f>
        <v>0</v>
      </c>
      <c r="AK7" s="442">
        <f>'Health SCR'!AK7</f>
        <v>0</v>
      </c>
      <c r="AL7" s="442">
        <f>'Health SCR'!AL7</f>
        <v>0</v>
      </c>
      <c r="AM7" s="442">
        <f>'Health SCR'!AM7</f>
        <v>0</v>
      </c>
      <c r="AN7" s="442">
        <f>'Health SCR'!AN7</f>
        <v>0</v>
      </c>
      <c r="AO7" s="442">
        <f>'Health SCR'!AO7</f>
        <v>0</v>
      </c>
      <c r="AP7" s="442">
        <f>'Health SCR'!AP7</f>
        <v>0</v>
      </c>
      <c r="AQ7" s="442">
        <f>'Health SCR'!AQ7</f>
        <v>0</v>
      </c>
      <c r="AR7" s="442">
        <f>'Health SCR'!AR7</f>
        <v>0</v>
      </c>
      <c r="AS7" s="442">
        <f>'Health SCR'!AS7</f>
        <v>0</v>
      </c>
      <c r="AT7" s="442">
        <f>'Health SCR'!AT7</f>
        <v>0</v>
      </c>
      <c r="AU7" s="442">
        <f>'Health SCR'!AU7</f>
        <v>0</v>
      </c>
      <c r="AV7" s="442">
        <f>'Health SCR'!AV7</f>
        <v>0</v>
      </c>
      <c r="AW7" s="442">
        <f>'Health SCR'!AW7</f>
        <v>0</v>
      </c>
      <c r="AX7" s="442">
        <f>'Health SCR'!AX7</f>
        <v>0</v>
      </c>
      <c r="AY7" s="442">
        <f>'Health SCR'!AY7</f>
        <v>0</v>
      </c>
      <c r="AZ7" s="442">
        <f>'Health SCR'!AZ7</f>
        <v>0</v>
      </c>
      <c r="BA7" s="442">
        <f>'Health SCR'!BA7</f>
        <v>0</v>
      </c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  <c r="EA7" s="62"/>
      <c r="EB7" s="62"/>
      <c r="EC7" s="62"/>
      <c r="ED7" s="62"/>
      <c r="EE7" s="62"/>
      <c r="EF7" s="62"/>
      <c r="EG7" s="62"/>
      <c r="EH7" s="62"/>
      <c r="EI7" s="62"/>
      <c r="EJ7" s="62"/>
      <c r="EK7" s="62"/>
      <c r="EL7" s="62"/>
      <c r="EM7" s="62"/>
      <c r="EN7" s="62"/>
      <c r="EO7" s="62"/>
      <c r="EP7" s="62"/>
      <c r="EQ7" s="62"/>
      <c r="ER7" s="62"/>
      <c r="ES7" s="62"/>
      <c r="ET7" s="62"/>
      <c r="EU7" s="62"/>
      <c r="EV7" s="62"/>
      <c r="EW7" s="62"/>
      <c r="EX7" s="62"/>
      <c r="EY7" s="62"/>
      <c r="EZ7" s="62"/>
      <c r="FA7" s="62"/>
      <c r="FB7" s="62"/>
      <c r="FC7" s="62"/>
      <c r="FD7" s="62"/>
      <c r="FE7" s="62"/>
      <c r="FF7" s="62"/>
      <c r="FG7" s="62"/>
      <c r="FH7" s="62"/>
      <c r="FI7" s="62"/>
      <c r="FJ7" s="62"/>
      <c r="FK7" s="62"/>
      <c r="FL7" s="62"/>
      <c r="FM7" s="62"/>
      <c r="FN7" s="62"/>
      <c r="FO7" s="62"/>
      <c r="FP7" s="62"/>
      <c r="FQ7" s="62"/>
      <c r="FR7" s="62"/>
      <c r="FS7" s="62"/>
      <c r="FT7" s="62"/>
      <c r="FU7" s="62"/>
      <c r="FV7" s="62"/>
      <c r="FW7" s="62"/>
      <c r="FX7" s="62"/>
      <c r="FY7" s="62"/>
      <c r="FZ7" s="62"/>
      <c r="GA7" s="62"/>
      <c r="GB7" s="62"/>
      <c r="GC7" s="62"/>
      <c r="GD7" s="62"/>
      <c r="GE7" s="62"/>
      <c r="GF7" s="62"/>
      <c r="GG7" s="62"/>
      <c r="GH7" s="62"/>
      <c r="GI7" s="62"/>
      <c r="GJ7" s="62"/>
      <c r="GK7" s="62"/>
      <c r="GL7" s="62"/>
      <c r="GM7" s="62"/>
      <c r="GN7" s="62"/>
      <c r="GO7" s="62"/>
      <c r="GP7" s="62"/>
      <c r="GQ7" s="62"/>
      <c r="GR7" s="62"/>
      <c r="GS7" s="62"/>
      <c r="GT7" s="62"/>
      <c r="GU7" s="62"/>
      <c r="GV7" s="62"/>
      <c r="GW7" s="62"/>
      <c r="GX7" s="62"/>
      <c r="GY7" s="62"/>
      <c r="GZ7" s="62"/>
      <c r="HA7" s="62"/>
      <c r="HB7" s="62"/>
      <c r="HC7" s="62"/>
      <c r="HD7" s="62"/>
      <c r="HE7" s="62"/>
      <c r="HF7" s="62"/>
      <c r="HG7" s="62"/>
      <c r="HH7" s="62"/>
      <c r="HI7" s="62"/>
      <c r="HJ7" s="62"/>
      <c r="HK7" s="62"/>
      <c r="HL7" s="62"/>
      <c r="HM7" s="62"/>
      <c r="HN7" s="62"/>
      <c r="HO7" s="62"/>
      <c r="HP7" s="62"/>
      <c r="HQ7" s="62"/>
      <c r="HR7" s="62"/>
      <c r="HS7" s="62"/>
      <c r="HT7" s="62"/>
      <c r="HU7" s="62"/>
      <c r="HV7" s="62"/>
      <c r="HW7" s="62"/>
      <c r="HX7" s="62"/>
      <c r="HY7" s="62"/>
      <c r="HZ7" s="62"/>
      <c r="IA7" s="62"/>
      <c r="IB7" s="62"/>
      <c r="IC7" s="62"/>
      <c r="ID7" s="62"/>
      <c r="IE7" s="62"/>
      <c r="IF7" s="62"/>
      <c r="IG7" s="62"/>
      <c r="IH7" s="62"/>
      <c r="II7" s="62"/>
      <c r="IJ7" s="62"/>
      <c r="IK7" s="62"/>
      <c r="IL7" s="62"/>
      <c r="IM7" s="62"/>
      <c r="IN7" s="62"/>
      <c r="IO7" s="62"/>
      <c r="IP7" s="62"/>
      <c r="IQ7" s="62"/>
      <c r="IR7" s="62"/>
      <c r="IS7" s="62"/>
      <c r="IT7" s="62"/>
      <c r="IU7" s="62"/>
      <c r="IV7" s="62"/>
    </row>
    <row r="8" spans="1:256" s="334" customFormat="1">
      <c r="A8" s="424" t="s">
        <v>178</v>
      </c>
      <c r="B8" s="424"/>
      <c r="C8" s="78"/>
      <c r="D8" s="511">
        <f>'Health SCR'!D9</f>
        <v>0</v>
      </c>
      <c r="E8" s="442">
        <f>'Health SCR'!E9</f>
        <v>0</v>
      </c>
      <c r="F8" s="442">
        <f>'Health SCR'!F9</f>
        <v>0</v>
      </c>
      <c r="G8" s="442">
        <f>'Health SCR'!G9</f>
        <v>0</v>
      </c>
      <c r="H8" s="442">
        <f>'Health SCR'!H9</f>
        <v>0</v>
      </c>
      <c r="I8" s="442">
        <f>'Health SCR'!I9</f>
        <v>0</v>
      </c>
      <c r="J8" s="442">
        <f>'Health SCR'!J9</f>
        <v>0</v>
      </c>
      <c r="K8" s="442">
        <f>'Health SCR'!K9</f>
        <v>0</v>
      </c>
      <c r="L8" s="442">
        <f>'Health SCR'!L9</f>
        <v>0</v>
      </c>
      <c r="M8" s="442">
        <f>'Health SCR'!M9</f>
        <v>0</v>
      </c>
      <c r="N8" s="442">
        <f>'Health SCR'!N9</f>
        <v>0</v>
      </c>
      <c r="O8" s="442">
        <f>'Health SCR'!O9</f>
        <v>0</v>
      </c>
      <c r="P8" s="442">
        <f>'Health SCR'!P9</f>
        <v>0</v>
      </c>
      <c r="Q8" s="442">
        <f>'Health SCR'!Q9</f>
        <v>0</v>
      </c>
      <c r="R8" s="442">
        <f>'Health SCR'!R9</f>
        <v>0</v>
      </c>
      <c r="S8" s="442">
        <f>'Health SCR'!S9</f>
        <v>0</v>
      </c>
      <c r="T8" s="442">
        <f>'Health SCR'!T9</f>
        <v>0</v>
      </c>
      <c r="U8" s="442">
        <f>'Health SCR'!U9</f>
        <v>0</v>
      </c>
      <c r="V8" s="442">
        <f>'Health SCR'!V9</f>
        <v>0</v>
      </c>
      <c r="W8" s="442">
        <f>'Health SCR'!W9</f>
        <v>0</v>
      </c>
      <c r="X8" s="442">
        <f>'Health SCR'!X9</f>
        <v>0</v>
      </c>
      <c r="Y8" s="442">
        <f>'Health SCR'!Y9</f>
        <v>0</v>
      </c>
      <c r="Z8" s="442">
        <f>'Health SCR'!Z9</f>
        <v>0</v>
      </c>
      <c r="AA8" s="442">
        <f>'Health SCR'!AA9</f>
        <v>0</v>
      </c>
      <c r="AB8" s="442">
        <f>'Health SCR'!AB9</f>
        <v>0</v>
      </c>
      <c r="AC8" s="442">
        <f>'Health SCR'!AC9</f>
        <v>0</v>
      </c>
      <c r="AD8" s="442">
        <f>'Health SCR'!AD9</f>
        <v>0</v>
      </c>
      <c r="AE8" s="442">
        <f>'Health SCR'!AE9</f>
        <v>0</v>
      </c>
      <c r="AF8" s="442">
        <f>'Health SCR'!AF9</f>
        <v>0</v>
      </c>
      <c r="AG8" s="442">
        <f>'Health SCR'!AG9</f>
        <v>0</v>
      </c>
      <c r="AH8" s="442">
        <f>'Health SCR'!AH9</f>
        <v>0</v>
      </c>
      <c r="AI8" s="442">
        <f>'Health SCR'!AI9</f>
        <v>0</v>
      </c>
      <c r="AJ8" s="442">
        <f>'Health SCR'!AJ9</f>
        <v>0</v>
      </c>
      <c r="AK8" s="442">
        <f>'Health SCR'!AK9</f>
        <v>0</v>
      </c>
      <c r="AL8" s="442">
        <f>'Health SCR'!AL9</f>
        <v>0</v>
      </c>
      <c r="AM8" s="442">
        <f>'Health SCR'!AM9</f>
        <v>0</v>
      </c>
      <c r="AN8" s="442">
        <f>'Health SCR'!AN9</f>
        <v>0</v>
      </c>
      <c r="AO8" s="442">
        <f>'Health SCR'!AO9</f>
        <v>0</v>
      </c>
      <c r="AP8" s="442">
        <f>'Health SCR'!AP9</f>
        <v>0</v>
      </c>
      <c r="AQ8" s="442">
        <f>'Health SCR'!AQ9</f>
        <v>0</v>
      </c>
      <c r="AR8" s="442">
        <f>'Health SCR'!AR9</f>
        <v>0</v>
      </c>
      <c r="AS8" s="442">
        <f>'Health SCR'!AS9</f>
        <v>0</v>
      </c>
      <c r="AT8" s="442">
        <f>'Health SCR'!AT9</f>
        <v>0</v>
      </c>
      <c r="AU8" s="442">
        <f>'Health SCR'!AU9</f>
        <v>0</v>
      </c>
      <c r="AV8" s="442">
        <f>'Health SCR'!AV9</f>
        <v>0</v>
      </c>
      <c r="AW8" s="442">
        <f>'Health SCR'!AW9</f>
        <v>0</v>
      </c>
      <c r="AX8" s="442">
        <f>'Health SCR'!AX9</f>
        <v>0</v>
      </c>
      <c r="AY8" s="442">
        <f>'Health SCR'!AY9</f>
        <v>0</v>
      </c>
      <c r="AZ8" s="442">
        <f>'Health SCR'!AZ9</f>
        <v>0</v>
      </c>
      <c r="BA8" s="442">
        <f>'Health SCR'!BA9</f>
        <v>0</v>
      </c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2"/>
      <c r="CB8" s="62"/>
      <c r="CC8" s="62"/>
      <c r="CD8" s="62"/>
      <c r="CE8" s="62"/>
      <c r="CF8" s="62"/>
      <c r="CG8" s="62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  <c r="EA8" s="62"/>
      <c r="EB8" s="62"/>
      <c r="EC8" s="62"/>
      <c r="ED8" s="62"/>
      <c r="EE8" s="62"/>
      <c r="EF8" s="62"/>
      <c r="EG8" s="62"/>
      <c r="EH8" s="62"/>
      <c r="EI8" s="62"/>
      <c r="EJ8" s="62"/>
      <c r="EK8" s="62"/>
      <c r="EL8" s="62"/>
      <c r="EM8" s="62"/>
      <c r="EN8" s="62"/>
      <c r="EO8" s="62"/>
      <c r="EP8" s="62"/>
      <c r="EQ8" s="62"/>
      <c r="ER8" s="62"/>
      <c r="ES8" s="62"/>
      <c r="ET8" s="62"/>
      <c r="EU8" s="62"/>
      <c r="EV8" s="62"/>
      <c r="EW8" s="62"/>
      <c r="EX8" s="62"/>
      <c r="EY8" s="62"/>
      <c r="EZ8" s="62"/>
      <c r="FA8" s="62"/>
      <c r="FB8" s="62"/>
      <c r="FC8" s="62"/>
      <c r="FD8" s="62"/>
      <c r="FE8" s="62"/>
      <c r="FF8" s="62"/>
      <c r="FG8" s="62"/>
      <c r="FH8" s="62"/>
      <c r="FI8" s="62"/>
      <c r="FJ8" s="62"/>
      <c r="FK8" s="62"/>
      <c r="FL8" s="62"/>
      <c r="FM8" s="62"/>
      <c r="FN8" s="62"/>
      <c r="FO8" s="62"/>
      <c r="FP8" s="62"/>
      <c r="FQ8" s="62"/>
      <c r="FR8" s="62"/>
      <c r="FS8" s="62"/>
      <c r="FT8" s="62"/>
      <c r="FU8" s="62"/>
      <c r="FV8" s="62"/>
      <c r="FW8" s="62"/>
      <c r="FX8" s="62"/>
      <c r="FY8" s="62"/>
      <c r="FZ8" s="62"/>
      <c r="GA8" s="62"/>
      <c r="GB8" s="62"/>
      <c r="GC8" s="62"/>
      <c r="GD8" s="62"/>
      <c r="GE8" s="62"/>
      <c r="GF8" s="62"/>
      <c r="GG8" s="62"/>
      <c r="GH8" s="62"/>
      <c r="GI8" s="62"/>
      <c r="GJ8" s="62"/>
      <c r="GK8" s="62"/>
      <c r="GL8" s="62"/>
      <c r="GM8" s="62"/>
      <c r="GN8" s="62"/>
      <c r="GO8" s="62"/>
      <c r="GP8" s="62"/>
      <c r="GQ8" s="62"/>
      <c r="GR8" s="62"/>
      <c r="GS8" s="62"/>
      <c r="GT8" s="62"/>
      <c r="GU8" s="62"/>
      <c r="GV8" s="62"/>
      <c r="GW8" s="62"/>
      <c r="GX8" s="62"/>
      <c r="GY8" s="62"/>
      <c r="GZ8" s="62"/>
      <c r="HA8" s="62"/>
      <c r="HB8" s="62"/>
      <c r="HC8" s="62"/>
      <c r="HD8" s="62"/>
      <c r="HE8" s="62"/>
      <c r="HF8" s="62"/>
      <c r="HG8" s="62"/>
      <c r="HH8" s="62"/>
      <c r="HI8" s="62"/>
      <c r="HJ8" s="62"/>
      <c r="HK8" s="62"/>
      <c r="HL8" s="62"/>
      <c r="HM8" s="62"/>
      <c r="HN8" s="62"/>
      <c r="HO8" s="62"/>
      <c r="HP8" s="62"/>
      <c r="HQ8" s="62"/>
      <c r="HR8" s="62"/>
      <c r="HS8" s="62"/>
      <c r="HT8" s="62"/>
      <c r="HU8" s="62"/>
      <c r="HV8" s="62"/>
      <c r="HW8" s="62"/>
      <c r="HX8" s="62"/>
      <c r="HY8" s="62"/>
      <c r="HZ8" s="62"/>
      <c r="IA8" s="62"/>
      <c r="IB8" s="62"/>
      <c r="IC8" s="62"/>
      <c r="ID8" s="62"/>
      <c r="IE8" s="62"/>
      <c r="IF8" s="62"/>
      <c r="IG8" s="62"/>
      <c r="IH8" s="62"/>
      <c r="II8" s="62"/>
      <c r="IJ8" s="62"/>
      <c r="IK8" s="62"/>
      <c r="IL8" s="62"/>
      <c r="IM8" s="62"/>
      <c r="IN8" s="62"/>
      <c r="IO8" s="62"/>
      <c r="IP8" s="62"/>
      <c r="IQ8" s="62"/>
      <c r="IR8" s="62"/>
      <c r="IS8" s="62"/>
      <c r="IT8" s="62"/>
      <c r="IU8" s="62"/>
      <c r="IV8" s="62"/>
    </row>
    <row r="9" spans="1:256" s="334" customFormat="1">
      <c r="A9" s="424" t="s">
        <v>181</v>
      </c>
      <c r="B9" s="424"/>
      <c r="C9" s="78"/>
      <c r="D9" s="511">
        <f>'Health SCR'!D10</f>
        <v>0</v>
      </c>
      <c r="E9" s="442">
        <f>'Health SCR'!E10</f>
        <v>0</v>
      </c>
      <c r="F9" s="442">
        <f>'Health SCR'!F10</f>
        <v>0</v>
      </c>
      <c r="G9" s="442">
        <f>'Health SCR'!G10</f>
        <v>0</v>
      </c>
      <c r="H9" s="442">
        <f>'Health SCR'!H10</f>
        <v>0</v>
      </c>
      <c r="I9" s="442">
        <f>'Health SCR'!I10</f>
        <v>0</v>
      </c>
      <c r="J9" s="442">
        <f>'Health SCR'!J10</f>
        <v>0</v>
      </c>
      <c r="K9" s="442">
        <f>'Health SCR'!K10</f>
        <v>0</v>
      </c>
      <c r="L9" s="442">
        <f>'Health SCR'!L10</f>
        <v>0</v>
      </c>
      <c r="M9" s="442">
        <f>'Health SCR'!M10</f>
        <v>0</v>
      </c>
      <c r="N9" s="442">
        <f>'Health SCR'!N10</f>
        <v>0</v>
      </c>
      <c r="O9" s="442">
        <f>'Health SCR'!O10</f>
        <v>0</v>
      </c>
      <c r="P9" s="442">
        <f>'Health SCR'!P10</f>
        <v>0</v>
      </c>
      <c r="Q9" s="442">
        <f>'Health SCR'!Q10</f>
        <v>0</v>
      </c>
      <c r="R9" s="442">
        <f>'Health SCR'!R10</f>
        <v>0</v>
      </c>
      <c r="S9" s="442">
        <f>'Health SCR'!S10</f>
        <v>0</v>
      </c>
      <c r="T9" s="442">
        <f>'Health SCR'!T10</f>
        <v>0</v>
      </c>
      <c r="U9" s="442">
        <f>'Health SCR'!U10</f>
        <v>0</v>
      </c>
      <c r="V9" s="442">
        <f>'Health SCR'!V10</f>
        <v>0</v>
      </c>
      <c r="W9" s="442">
        <f>'Health SCR'!W10</f>
        <v>0</v>
      </c>
      <c r="X9" s="442">
        <f>'Health SCR'!X10</f>
        <v>0</v>
      </c>
      <c r="Y9" s="442">
        <f>'Health SCR'!Y10</f>
        <v>0</v>
      </c>
      <c r="Z9" s="442">
        <f>'Health SCR'!Z10</f>
        <v>0</v>
      </c>
      <c r="AA9" s="442">
        <f>'Health SCR'!AA10</f>
        <v>0</v>
      </c>
      <c r="AB9" s="442">
        <f>'Health SCR'!AB10</f>
        <v>0</v>
      </c>
      <c r="AC9" s="442">
        <f>'Health SCR'!AC10</f>
        <v>0</v>
      </c>
      <c r="AD9" s="442">
        <f>'Health SCR'!AD10</f>
        <v>0</v>
      </c>
      <c r="AE9" s="442">
        <f>'Health SCR'!AE10</f>
        <v>0</v>
      </c>
      <c r="AF9" s="442">
        <f>'Health SCR'!AF10</f>
        <v>0</v>
      </c>
      <c r="AG9" s="442">
        <f>'Health SCR'!AG10</f>
        <v>0</v>
      </c>
      <c r="AH9" s="442">
        <f>'Health SCR'!AH10</f>
        <v>0</v>
      </c>
      <c r="AI9" s="442">
        <f>'Health SCR'!AI10</f>
        <v>0</v>
      </c>
      <c r="AJ9" s="442">
        <f>'Health SCR'!AJ10</f>
        <v>0</v>
      </c>
      <c r="AK9" s="442">
        <f>'Health SCR'!AK10</f>
        <v>0</v>
      </c>
      <c r="AL9" s="442">
        <f>'Health SCR'!AL10</f>
        <v>0</v>
      </c>
      <c r="AM9" s="442">
        <f>'Health SCR'!AM10</f>
        <v>0</v>
      </c>
      <c r="AN9" s="442">
        <f>'Health SCR'!AN10</f>
        <v>0</v>
      </c>
      <c r="AO9" s="442">
        <f>'Health SCR'!AO10</f>
        <v>0</v>
      </c>
      <c r="AP9" s="442">
        <f>'Health SCR'!AP10</f>
        <v>0</v>
      </c>
      <c r="AQ9" s="442">
        <f>'Health SCR'!AQ10</f>
        <v>0</v>
      </c>
      <c r="AR9" s="442">
        <f>'Health SCR'!AR10</f>
        <v>0</v>
      </c>
      <c r="AS9" s="442">
        <f>'Health SCR'!AS10</f>
        <v>0</v>
      </c>
      <c r="AT9" s="442">
        <f>'Health SCR'!AT10</f>
        <v>0</v>
      </c>
      <c r="AU9" s="442">
        <f>'Health SCR'!AU10</f>
        <v>0</v>
      </c>
      <c r="AV9" s="442">
        <f>'Health SCR'!AV10</f>
        <v>0</v>
      </c>
      <c r="AW9" s="442">
        <f>'Health SCR'!AW10</f>
        <v>0</v>
      </c>
      <c r="AX9" s="442">
        <f>'Health SCR'!AX10</f>
        <v>0</v>
      </c>
      <c r="AY9" s="442">
        <f>'Health SCR'!AY10</f>
        <v>0</v>
      </c>
      <c r="AZ9" s="442">
        <f>'Health SCR'!AZ10</f>
        <v>0</v>
      </c>
      <c r="BA9" s="442">
        <f>'Health SCR'!BA10</f>
        <v>0</v>
      </c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2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  <c r="EA9" s="62"/>
      <c r="EB9" s="62"/>
      <c r="EC9" s="62"/>
      <c r="ED9" s="62"/>
      <c r="EE9" s="62"/>
      <c r="EF9" s="62"/>
      <c r="EG9" s="62"/>
      <c r="EH9" s="62"/>
      <c r="EI9" s="62"/>
      <c r="EJ9" s="62"/>
      <c r="EK9" s="62"/>
      <c r="EL9" s="62"/>
      <c r="EM9" s="62"/>
      <c r="EN9" s="62"/>
      <c r="EO9" s="62"/>
      <c r="EP9" s="62"/>
      <c r="EQ9" s="62"/>
      <c r="ER9" s="62"/>
      <c r="ES9" s="62"/>
      <c r="ET9" s="62"/>
      <c r="EU9" s="62"/>
      <c r="EV9" s="62"/>
      <c r="EW9" s="62"/>
      <c r="EX9" s="62"/>
      <c r="EY9" s="62"/>
      <c r="EZ9" s="62"/>
      <c r="FA9" s="62"/>
      <c r="FB9" s="62"/>
      <c r="FC9" s="62"/>
      <c r="FD9" s="62"/>
      <c r="FE9" s="62"/>
      <c r="FF9" s="62"/>
      <c r="FG9" s="62"/>
      <c r="FH9" s="62"/>
      <c r="FI9" s="62"/>
      <c r="FJ9" s="62"/>
      <c r="FK9" s="62"/>
      <c r="FL9" s="62"/>
      <c r="FM9" s="62"/>
      <c r="FN9" s="62"/>
      <c r="FO9" s="62"/>
      <c r="FP9" s="62"/>
      <c r="FQ9" s="62"/>
      <c r="FR9" s="62"/>
      <c r="FS9" s="62"/>
      <c r="FT9" s="62"/>
      <c r="FU9" s="62"/>
      <c r="FV9" s="62"/>
      <c r="FW9" s="62"/>
      <c r="FX9" s="62"/>
      <c r="FY9" s="62"/>
      <c r="FZ9" s="62"/>
      <c r="GA9" s="62"/>
      <c r="GB9" s="62"/>
      <c r="GC9" s="62"/>
      <c r="GD9" s="62"/>
      <c r="GE9" s="62"/>
      <c r="GF9" s="62"/>
      <c r="GG9" s="62"/>
      <c r="GH9" s="62"/>
      <c r="GI9" s="62"/>
      <c r="GJ9" s="62"/>
      <c r="GK9" s="62"/>
      <c r="GL9" s="62"/>
      <c r="GM9" s="62"/>
      <c r="GN9" s="62"/>
      <c r="GO9" s="62"/>
      <c r="GP9" s="62"/>
      <c r="GQ9" s="62"/>
      <c r="GR9" s="62"/>
      <c r="GS9" s="62"/>
      <c r="GT9" s="62"/>
      <c r="GU9" s="62"/>
      <c r="GV9" s="62"/>
      <c r="GW9" s="62"/>
      <c r="GX9" s="62"/>
      <c r="GY9" s="62"/>
      <c r="GZ9" s="62"/>
      <c r="HA9" s="62"/>
      <c r="HB9" s="62"/>
      <c r="HC9" s="62"/>
      <c r="HD9" s="62"/>
      <c r="HE9" s="62"/>
      <c r="HF9" s="62"/>
      <c r="HG9" s="62"/>
      <c r="HH9" s="62"/>
      <c r="HI9" s="62"/>
      <c r="HJ9" s="62"/>
      <c r="HK9" s="62"/>
      <c r="HL9" s="62"/>
      <c r="HM9" s="62"/>
      <c r="HN9" s="62"/>
      <c r="HO9" s="62"/>
      <c r="HP9" s="62"/>
      <c r="HQ9" s="62"/>
      <c r="HR9" s="62"/>
      <c r="HS9" s="62"/>
      <c r="HT9" s="62"/>
      <c r="HU9" s="62"/>
      <c r="HV9" s="62"/>
      <c r="HW9" s="62"/>
      <c r="HX9" s="62"/>
      <c r="HY9" s="62"/>
      <c r="HZ9" s="62"/>
      <c r="IA9" s="62"/>
      <c r="IB9" s="62"/>
      <c r="IC9" s="62"/>
      <c r="ID9" s="62"/>
      <c r="IE9" s="62"/>
      <c r="IF9" s="62"/>
      <c r="IG9" s="62"/>
      <c r="IH9" s="62"/>
      <c r="II9" s="62"/>
      <c r="IJ9" s="62"/>
      <c r="IK9" s="62"/>
      <c r="IL9" s="62"/>
      <c r="IM9" s="62"/>
      <c r="IN9" s="62"/>
      <c r="IO9" s="62"/>
      <c r="IP9" s="62"/>
      <c r="IQ9" s="62"/>
      <c r="IR9" s="62"/>
      <c r="IS9" s="62"/>
      <c r="IT9" s="62"/>
      <c r="IU9" s="62"/>
      <c r="IV9" s="62"/>
    </row>
    <row r="10" spans="1:256" s="334" customFormat="1">
      <c r="A10" s="424" t="s">
        <v>184</v>
      </c>
      <c r="B10" s="424"/>
      <c r="C10" s="78"/>
      <c r="D10" s="442">
        <f>'NonLife SCR'!D7</f>
        <v>0</v>
      </c>
      <c r="E10" s="442">
        <f>'NonLife SCR'!E7</f>
        <v>0</v>
      </c>
      <c r="F10" s="442">
        <f>'NonLife SCR'!F7</f>
        <v>0</v>
      </c>
      <c r="G10" s="442">
        <f>'NonLife SCR'!G7</f>
        <v>0</v>
      </c>
      <c r="H10" s="442">
        <f>'NonLife SCR'!H7</f>
        <v>0</v>
      </c>
      <c r="I10" s="442">
        <f>'NonLife SCR'!I7</f>
        <v>0</v>
      </c>
      <c r="J10" s="442">
        <f>'NonLife SCR'!J7</f>
        <v>0</v>
      </c>
      <c r="K10" s="442">
        <f>'NonLife SCR'!K7</f>
        <v>0</v>
      </c>
      <c r="L10" s="442">
        <f>'NonLife SCR'!L7</f>
        <v>0</v>
      </c>
      <c r="M10" s="442">
        <f>'NonLife SCR'!M7</f>
        <v>0</v>
      </c>
      <c r="N10" s="442">
        <f>'NonLife SCR'!N7</f>
        <v>0</v>
      </c>
      <c r="O10" s="442">
        <f>'NonLife SCR'!O7</f>
        <v>0</v>
      </c>
      <c r="P10" s="442">
        <f>'NonLife SCR'!P7</f>
        <v>0</v>
      </c>
      <c r="Q10" s="442">
        <f>'NonLife SCR'!Q7</f>
        <v>0</v>
      </c>
      <c r="R10" s="442">
        <f>'NonLife SCR'!R7</f>
        <v>0</v>
      </c>
      <c r="S10" s="442">
        <f>'NonLife SCR'!S7</f>
        <v>0</v>
      </c>
      <c r="T10" s="442">
        <f>'NonLife SCR'!T7</f>
        <v>0</v>
      </c>
      <c r="U10" s="442">
        <f>'NonLife SCR'!U7</f>
        <v>0</v>
      </c>
      <c r="V10" s="442">
        <f>'NonLife SCR'!V7</f>
        <v>0</v>
      </c>
      <c r="W10" s="442">
        <f>'NonLife SCR'!W7</f>
        <v>0</v>
      </c>
      <c r="X10" s="442">
        <f>'NonLife SCR'!X7</f>
        <v>0</v>
      </c>
      <c r="Y10" s="442">
        <f>'NonLife SCR'!Y7</f>
        <v>0</v>
      </c>
      <c r="Z10" s="442">
        <f>'NonLife SCR'!Z7</f>
        <v>0</v>
      </c>
      <c r="AA10" s="442">
        <f>'NonLife SCR'!AA7</f>
        <v>0</v>
      </c>
      <c r="AB10" s="442">
        <f>'NonLife SCR'!AB7</f>
        <v>0</v>
      </c>
      <c r="AC10" s="442">
        <f>'NonLife SCR'!AC7</f>
        <v>0</v>
      </c>
      <c r="AD10" s="442">
        <f>'NonLife SCR'!AD7</f>
        <v>0</v>
      </c>
      <c r="AE10" s="442">
        <f>'NonLife SCR'!AE7</f>
        <v>0</v>
      </c>
      <c r="AF10" s="442">
        <f>'NonLife SCR'!AF7</f>
        <v>0</v>
      </c>
      <c r="AG10" s="442">
        <f>'NonLife SCR'!AG7</f>
        <v>0</v>
      </c>
      <c r="AH10" s="442">
        <f>'NonLife SCR'!AH7</f>
        <v>0</v>
      </c>
      <c r="AI10" s="442">
        <f>'NonLife SCR'!AI7</f>
        <v>0</v>
      </c>
      <c r="AJ10" s="442">
        <f>'NonLife SCR'!AJ7</f>
        <v>0</v>
      </c>
      <c r="AK10" s="442">
        <f>'NonLife SCR'!AK7</f>
        <v>0</v>
      </c>
      <c r="AL10" s="442">
        <f>'NonLife SCR'!AL7</f>
        <v>0</v>
      </c>
      <c r="AM10" s="442">
        <f>'NonLife SCR'!AM7</f>
        <v>0</v>
      </c>
      <c r="AN10" s="442">
        <f>'NonLife SCR'!AN7</f>
        <v>0</v>
      </c>
      <c r="AO10" s="442">
        <f>'NonLife SCR'!AO7</f>
        <v>0</v>
      </c>
      <c r="AP10" s="442">
        <f>'NonLife SCR'!AP7</f>
        <v>0</v>
      </c>
      <c r="AQ10" s="442">
        <f>'NonLife SCR'!AQ7</f>
        <v>0</v>
      </c>
      <c r="AR10" s="442">
        <f>'NonLife SCR'!AR7</f>
        <v>0</v>
      </c>
      <c r="AS10" s="442">
        <f>'NonLife SCR'!AS7</f>
        <v>0</v>
      </c>
      <c r="AT10" s="442">
        <f>'NonLife SCR'!AT7</f>
        <v>0</v>
      </c>
      <c r="AU10" s="442">
        <f>'NonLife SCR'!AU7</f>
        <v>0</v>
      </c>
      <c r="AV10" s="442">
        <f>'NonLife SCR'!AV7</f>
        <v>0</v>
      </c>
      <c r="AW10" s="442">
        <f>'NonLife SCR'!AW7</f>
        <v>0</v>
      </c>
      <c r="AX10" s="442">
        <f>'NonLife SCR'!AX7</f>
        <v>0</v>
      </c>
      <c r="AY10" s="442">
        <f>'NonLife SCR'!AY7</f>
        <v>0</v>
      </c>
      <c r="AZ10" s="442">
        <f>'NonLife SCR'!AZ7</f>
        <v>0</v>
      </c>
      <c r="BA10" s="442">
        <f>'NonLife SCR'!BA7</f>
        <v>0</v>
      </c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2"/>
      <c r="CE10" s="62"/>
      <c r="CF10" s="62"/>
      <c r="CG10" s="62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  <c r="EA10" s="62"/>
      <c r="EB10" s="62"/>
      <c r="EC10" s="62"/>
      <c r="ED10" s="62"/>
      <c r="EE10" s="62"/>
      <c r="EF10" s="62"/>
      <c r="EG10" s="62"/>
      <c r="EH10" s="62"/>
      <c r="EI10" s="62"/>
      <c r="EJ10" s="62"/>
      <c r="EK10" s="62"/>
      <c r="EL10" s="62"/>
      <c r="EM10" s="62"/>
      <c r="EN10" s="62"/>
      <c r="EO10" s="62"/>
      <c r="EP10" s="62"/>
      <c r="EQ10" s="62"/>
      <c r="ER10" s="62"/>
      <c r="ES10" s="62"/>
      <c r="ET10" s="62"/>
      <c r="EU10" s="62"/>
      <c r="EV10" s="62"/>
      <c r="EW10" s="62"/>
      <c r="EX10" s="62"/>
      <c r="EY10" s="62"/>
      <c r="EZ10" s="62"/>
      <c r="FA10" s="62"/>
      <c r="FB10" s="62"/>
      <c r="FC10" s="62"/>
      <c r="FD10" s="62"/>
      <c r="FE10" s="62"/>
      <c r="FF10" s="62"/>
      <c r="FG10" s="62"/>
      <c r="FH10" s="62"/>
      <c r="FI10" s="62"/>
      <c r="FJ10" s="62"/>
      <c r="FK10" s="62"/>
      <c r="FL10" s="62"/>
      <c r="FM10" s="62"/>
      <c r="FN10" s="62"/>
      <c r="FO10" s="62"/>
      <c r="FP10" s="62"/>
      <c r="FQ10" s="62"/>
      <c r="FR10" s="62"/>
      <c r="FS10" s="62"/>
      <c r="FT10" s="62"/>
      <c r="FU10" s="62"/>
      <c r="FV10" s="62"/>
      <c r="FW10" s="62"/>
      <c r="FX10" s="62"/>
      <c r="FY10" s="62"/>
      <c r="FZ10" s="62"/>
      <c r="GA10" s="62"/>
      <c r="GB10" s="62"/>
      <c r="GC10" s="62"/>
      <c r="GD10" s="62"/>
      <c r="GE10" s="62"/>
      <c r="GF10" s="62"/>
      <c r="GG10" s="62"/>
      <c r="GH10" s="62"/>
      <c r="GI10" s="62"/>
      <c r="GJ10" s="62"/>
      <c r="GK10" s="62"/>
      <c r="GL10" s="62"/>
      <c r="GM10" s="62"/>
      <c r="GN10" s="62"/>
      <c r="GO10" s="62"/>
      <c r="GP10" s="62"/>
      <c r="GQ10" s="62"/>
      <c r="GR10" s="62"/>
      <c r="GS10" s="62"/>
      <c r="GT10" s="62"/>
      <c r="GU10" s="62"/>
      <c r="GV10" s="62"/>
      <c r="GW10" s="62"/>
      <c r="GX10" s="62"/>
      <c r="GY10" s="62"/>
      <c r="GZ10" s="62"/>
      <c r="HA10" s="62"/>
      <c r="HB10" s="62"/>
      <c r="HC10" s="62"/>
      <c r="HD10" s="62"/>
      <c r="HE10" s="62"/>
      <c r="HF10" s="62"/>
      <c r="HG10" s="62"/>
      <c r="HH10" s="62"/>
      <c r="HI10" s="62"/>
      <c r="HJ10" s="62"/>
      <c r="HK10" s="62"/>
      <c r="HL10" s="62"/>
      <c r="HM10" s="62"/>
      <c r="HN10" s="62"/>
      <c r="HO10" s="62"/>
      <c r="HP10" s="62"/>
      <c r="HQ10" s="62"/>
      <c r="HR10" s="62"/>
      <c r="HS10" s="62"/>
      <c r="HT10" s="62"/>
      <c r="HU10" s="62"/>
      <c r="HV10" s="62"/>
      <c r="HW10" s="62"/>
      <c r="HX10" s="62"/>
      <c r="HY10" s="62"/>
      <c r="HZ10" s="62"/>
      <c r="IA10" s="62"/>
      <c r="IB10" s="62"/>
      <c r="IC10" s="62"/>
      <c r="ID10" s="62"/>
      <c r="IE10" s="62"/>
      <c r="IF10" s="62"/>
      <c r="IG10" s="62"/>
      <c r="IH10" s="62"/>
      <c r="II10" s="62"/>
      <c r="IJ10" s="62"/>
      <c r="IK10" s="62"/>
      <c r="IL10" s="62"/>
      <c r="IM10" s="62"/>
      <c r="IN10" s="62"/>
      <c r="IO10" s="62"/>
      <c r="IP10" s="62"/>
      <c r="IQ10" s="62"/>
      <c r="IR10" s="62"/>
      <c r="IS10" s="62"/>
      <c r="IT10" s="62"/>
      <c r="IU10" s="62"/>
      <c r="IV10" s="62"/>
    </row>
    <row r="11" spans="1:256" s="510" customFormat="1">
      <c r="A11" s="512"/>
      <c r="B11" s="334"/>
      <c r="C11" s="513"/>
      <c r="D11" s="340"/>
      <c r="E11" s="340"/>
      <c r="F11" s="340"/>
      <c r="G11" s="340"/>
      <c r="H11" s="340"/>
      <c r="I11" s="340"/>
      <c r="J11" s="340"/>
      <c r="K11" s="340"/>
      <c r="L11" s="340"/>
      <c r="M11" s="340"/>
      <c r="N11" s="340"/>
      <c r="O11" s="340"/>
      <c r="P11" s="340"/>
      <c r="Q11" s="340"/>
      <c r="R11" s="340"/>
      <c r="S11" s="340"/>
      <c r="T11" s="340"/>
      <c r="U11" s="340"/>
      <c r="V11" s="340"/>
      <c r="W11" s="340"/>
      <c r="X11" s="340"/>
      <c r="Y11" s="340"/>
      <c r="Z11" s="340"/>
      <c r="AA11" s="340"/>
      <c r="AB11" s="340"/>
      <c r="AC11" s="340"/>
      <c r="AD11" s="340"/>
      <c r="AE11" s="340"/>
      <c r="AF11" s="340"/>
      <c r="AG11" s="340"/>
      <c r="AH11" s="340"/>
      <c r="AI11" s="340"/>
      <c r="AJ11" s="340"/>
      <c r="AK11" s="340"/>
      <c r="AL11" s="340"/>
      <c r="AM11" s="340"/>
      <c r="AN11" s="340"/>
      <c r="AO11" s="340"/>
      <c r="AP11" s="340"/>
      <c r="AQ11" s="340"/>
      <c r="AR11" s="340"/>
      <c r="AS11" s="340"/>
      <c r="AT11" s="340"/>
      <c r="AU11" s="340"/>
      <c r="AV11" s="340"/>
      <c r="AW11" s="340"/>
      <c r="AX11" s="340"/>
      <c r="AY11" s="340"/>
      <c r="AZ11" s="340"/>
      <c r="BA11" s="340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62"/>
      <c r="GY11" s="62"/>
      <c r="GZ11" s="62"/>
      <c r="HA11" s="62"/>
      <c r="HB11" s="62"/>
      <c r="HC11" s="62"/>
      <c r="HD11" s="62"/>
      <c r="HE11" s="62"/>
      <c r="HF11" s="62"/>
      <c r="HG11" s="62"/>
      <c r="HH11" s="62"/>
      <c r="HI11" s="62"/>
      <c r="HJ11" s="62"/>
      <c r="HK11" s="62"/>
      <c r="HL11" s="62"/>
      <c r="HM11" s="62"/>
      <c r="HN11" s="62"/>
      <c r="HO11" s="62"/>
      <c r="HP11" s="62"/>
      <c r="HQ11" s="62"/>
      <c r="HR11" s="62"/>
      <c r="HS11" s="62"/>
      <c r="HT11" s="62"/>
      <c r="HU11" s="62"/>
      <c r="HV11" s="62"/>
      <c r="HW11" s="62"/>
      <c r="HX11" s="62"/>
      <c r="HY11" s="62"/>
      <c r="HZ11" s="62"/>
      <c r="IA11" s="62"/>
      <c r="IB11" s="62"/>
      <c r="IC11" s="62"/>
      <c r="ID11" s="62"/>
      <c r="IE11" s="62"/>
      <c r="IF11" s="62"/>
      <c r="IG11" s="62"/>
      <c r="IH11" s="62"/>
      <c r="II11" s="62"/>
      <c r="IJ11" s="62"/>
      <c r="IK11" s="62"/>
      <c r="IL11" s="62"/>
      <c r="IM11" s="62"/>
      <c r="IN11" s="62"/>
      <c r="IO11" s="62"/>
      <c r="IP11" s="62"/>
      <c r="IQ11" s="62"/>
      <c r="IR11" s="62"/>
      <c r="IS11" s="62"/>
      <c r="IT11" s="62"/>
      <c r="IU11" s="62"/>
      <c r="IV11" s="62"/>
    </row>
    <row r="12" spans="1:256" s="241" customFormat="1">
      <c r="A12" s="367"/>
      <c r="B12" s="368" t="s">
        <v>389</v>
      </c>
      <c r="C12" s="514">
        <f>'Shock parameters'!E51</f>
        <v>0.04</v>
      </c>
      <c r="D12" s="370">
        <f>$C12*D6*Inputs!B$47</f>
        <v>0</v>
      </c>
      <c r="E12" s="370">
        <f>$C12*E6*Inputs!C$47</f>
        <v>0</v>
      </c>
      <c r="F12" s="370">
        <f>$C12*F6*Inputs!D$47</f>
        <v>0</v>
      </c>
      <c r="G12" s="370">
        <f>$C12*G6*Inputs!E$47</f>
        <v>0</v>
      </c>
      <c r="H12" s="370">
        <f>$C12*H6*Inputs!F$47</f>
        <v>0</v>
      </c>
      <c r="I12" s="370">
        <f>$C12*I6*Inputs!G$47</f>
        <v>0</v>
      </c>
      <c r="J12" s="370">
        <f>$C12*J6*Inputs!H$47</f>
        <v>0</v>
      </c>
      <c r="K12" s="370">
        <f>$C12*K6*Inputs!I$47</f>
        <v>0</v>
      </c>
      <c r="L12" s="370">
        <f>$C12*L6*Inputs!J$47</f>
        <v>0</v>
      </c>
      <c r="M12" s="370">
        <f>$C12*M6*Inputs!K$47</f>
        <v>0</v>
      </c>
      <c r="N12" s="370">
        <f>$C12*N6*Inputs!L$47</f>
        <v>0</v>
      </c>
      <c r="O12" s="370">
        <f>$C12*O6*Inputs!M$47</f>
        <v>0</v>
      </c>
      <c r="P12" s="370">
        <f>$C12*P6*Inputs!N$47</f>
        <v>0</v>
      </c>
      <c r="Q12" s="370">
        <f>$C12*Q6*Inputs!O$47</f>
        <v>0</v>
      </c>
      <c r="R12" s="370">
        <f>$C12*R6*Inputs!P$47</f>
        <v>0</v>
      </c>
      <c r="S12" s="370">
        <f>$C12*S6*Inputs!Q$47</f>
        <v>0</v>
      </c>
      <c r="T12" s="370">
        <f>$C12*T6*Inputs!R$47</f>
        <v>0</v>
      </c>
      <c r="U12" s="370">
        <f>$C12*U6*Inputs!S$47</f>
        <v>0</v>
      </c>
      <c r="V12" s="370">
        <f>$C12*V6*Inputs!T$47</f>
        <v>0</v>
      </c>
      <c r="W12" s="370">
        <f>$C12*W6*Inputs!U$47</f>
        <v>0</v>
      </c>
      <c r="X12" s="370">
        <f>$C12*X6*Inputs!V$47</f>
        <v>0</v>
      </c>
      <c r="Y12" s="370">
        <f>$C12*Y6*Inputs!W$47</f>
        <v>0</v>
      </c>
      <c r="Z12" s="370">
        <f>$C12*Z6*Inputs!X$47</f>
        <v>0</v>
      </c>
      <c r="AA12" s="370">
        <f>$C12*AA6*Inputs!Y$47</f>
        <v>0</v>
      </c>
      <c r="AB12" s="370">
        <f>$C12*AB6*Inputs!Z$47</f>
        <v>0</v>
      </c>
      <c r="AC12" s="370">
        <f>$C12*AC6*Inputs!AA$47</f>
        <v>0</v>
      </c>
      <c r="AD12" s="370">
        <f>$C12*AD6*Inputs!AB$47</f>
        <v>0</v>
      </c>
      <c r="AE12" s="370">
        <f>$C12*AE6*Inputs!AC$47</f>
        <v>0</v>
      </c>
      <c r="AF12" s="370">
        <f>$C12*AF6*Inputs!AD$47</f>
        <v>0</v>
      </c>
      <c r="AG12" s="370">
        <f>$C12*AG6*Inputs!AE$47</f>
        <v>0</v>
      </c>
      <c r="AH12" s="370">
        <f>$C12*AH6*Inputs!AF$47</f>
        <v>0</v>
      </c>
      <c r="AI12" s="370">
        <f>$C12*AI6*Inputs!AG$47</f>
        <v>0</v>
      </c>
      <c r="AJ12" s="370">
        <f>$C12*AJ6*Inputs!AH$47</f>
        <v>0</v>
      </c>
      <c r="AK12" s="370">
        <f>$C12*AK6*Inputs!AI$47</f>
        <v>0</v>
      </c>
      <c r="AL12" s="370">
        <f>$C12*AL6*Inputs!AJ$47</f>
        <v>0</v>
      </c>
      <c r="AM12" s="370">
        <f>$C12*AM6*Inputs!AK$47</f>
        <v>0</v>
      </c>
      <c r="AN12" s="370">
        <f>$C12*AN6*Inputs!AL$47</f>
        <v>0</v>
      </c>
      <c r="AO12" s="370">
        <f>$C12*AO6*Inputs!AM$47</f>
        <v>0</v>
      </c>
      <c r="AP12" s="370">
        <f>$C12*AP6*Inputs!AN$47</f>
        <v>0</v>
      </c>
      <c r="AQ12" s="370">
        <f>$C12*AQ6*Inputs!AO$47</f>
        <v>0</v>
      </c>
      <c r="AR12" s="370">
        <f>$C12*AR6*Inputs!AP$47</f>
        <v>0</v>
      </c>
      <c r="AS12" s="370">
        <f>$C12*AS6*Inputs!AQ$47</f>
        <v>0</v>
      </c>
      <c r="AT12" s="370">
        <f>$C12*AT6*Inputs!AR$47</f>
        <v>0</v>
      </c>
      <c r="AU12" s="370">
        <f>$C12*AU6*Inputs!AS$47</f>
        <v>0</v>
      </c>
      <c r="AV12" s="370">
        <f>$C12*AV6*Inputs!AT$47</f>
        <v>0</v>
      </c>
      <c r="AW12" s="370">
        <f>$C12*AW6*Inputs!AU$47</f>
        <v>0</v>
      </c>
      <c r="AX12" s="370">
        <f>$C12*AX6*Inputs!AV$47</f>
        <v>0</v>
      </c>
      <c r="AY12" s="370">
        <f>$C12*AY6*Inputs!AW$47</f>
        <v>0</v>
      </c>
      <c r="AZ12" s="370">
        <f>$C12*AZ6*Inputs!AX$47</f>
        <v>0</v>
      </c>
      <c r="BA12" s="370">
        <f>$C12*BA6*Inputs!AY$47</f>
        <v>0</v>
      </c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  <c r="GI12" s="62"/>
      <c r="GJ12" s="62"/>
      <c r="GK12" s="62"/>
      <c r="GL12" s="62"/>
      <c r="GM12" s="62"/>
      <c r="GN12" s="62"/>
      <c r="GO12" s="62"/>
      <c r="GP12" s="62"/>
      <c r="GQ12" s="62"/>
      <c r="GR12" s="62"/>
      <c r="GS12" s="62"/>
      <c r="GT12" s="62"/>
      <c r="GU12" s="62"/>
      <c r="GV12" s="62"/>
      <c r="GW12" s="62"/>
      <c r="GX12" s="62"/>
      <c r="GY12" s="62"/>
      <c r="GZ12" s="62"/>
      <c r="HA12" s="62"/>
      <c r="HB12" s="62"/>
      <c r="HC12" s="62"/>
      <c r="HD12" s="62"/>
      <c r="HE12" s="62"/>
      <c r="HF12" s="62"/>
      <c r="HG12" s="62"/>
      <c r="HH12" s="62"/>
      <c r="HI12" s="62"/>
      <c r="HJ12" s="62"/>
      <c r="HK12" s="62"/>
      <c r="HL12" s="62"/>
      <c r="HM12" s="62"/>
      <c r="HN12" s="62"/>
      <c r="HO12" s="62"/>
      <c r="HP12" s="62"/>
      <c r="HQ12" s="62"/>
      <c r="HR12" s="62"/>
      <c r="HS12" s="62"/>
      <c r="HT12" s="62"/>
      <c r="HU12" s="62"/>
      <c r="HV12" s="62"/>
      <c r="HW12" s="62"/>
      <c r="HX12" s="62"/>
      <c r="HY12" s="62"/>
      <c r="HZ12" s="62"/>
      <c r="IA12" s="62"/>
      <c r="IB12" s="62"/>
      <c r="IC12" s="62"/>
      <c r="ID12" s="62"/>
      <c r="IE12" s="62"/>
      <c r="IF12" s="62"/>
      <c r="IG12" s="62"/>
      <c r="IH12" s="62"/>
      <c r="II12" s="62"/>
      <c r="IJ12" s="62"/>
      <c r="IK12" s="62"/>
      <c r="IL12" s="62"/>
      <c r="IM12" s="62"/>
      <c r="IN12" s="62"/>
      <c r="IO12" s="62"/>
      <c r="IP12" s="62"/>
      <c r="IQ12" s="62"/>
      <c r="IR12" s="62"/>
      <c r="IS12" s="62"/>
      <c r="IT12" s="62"/>
      <c r="IU12" s="62"/>
      <c r="IV12" s="62"/>
    </row>
    <row r="13" spans="1:256" s="241" customFormat="1">
      <c r="A13" s="371"/>
      <c r="B13" s="372" t="s">
        <v>402</v>
      </c>
      <c r="C13" s="515">
        <f>'Shock parameters'!E52</f>
        <v>0.04</v>
      </c>
      <c r="D13" s="374">
        <f>$C13*D7*Inputs!B$47</f>
        <v>0</v>
      </c>
      <c r="E13" s="374">
        <f>$C13*E7*Inputs!C$47</f>
        <v>0</v>
      </c>
      <c r="F13" s="374">
        <f>$C13*F7*Inputs!D$47</f>
        <v>0</v>
      </c>
      <c r="G13" s="374">
        <f>$C13*G7*Inputs!E$47</f>
        <v>0</v>
      </c>
      <c r="H13" s="374">
        <f>$C13*H7*Inputs!F$47</f>
        <v>0</v>
      </c>
      <c r="I13" s="374">
        <f>$C13*I7*Inputs!G$47</f>
        <v>0</v>
      </c>
      <c r="J13" s="374">
        <f>$C13*J7*Inputs!H$47</f>
        <v>0</v>
      </c>
      <c r="K13" s="374">
        <f>$C13*K7*Inputs!I$47</f>
        <v>0</v>
      </c>
      <c r="L13" s="374">
        <f>$C13*L7*Inputs!J$47</f>
        <v>0</v>
      </c>
      <c r="M13" s="374">
        <f>$C13*M7*Inputs!K$47</f>
        <v>0</v>
      </c>
      <c r="N13" s="374">
        <f>$C13*N7*Inputs!L$47</f>
        <v>0</v>
      </c>
      <c r="O13" s="374">
        <f>$C13*O7*Inputs!M$47</f>
        <v>0</v>
      </c>
      <c r="P13" s="374">
        <f>$C13*P7*Inputs!N$47</f>
        <v>0</v>
      </c>
      <c r="Q13" s="374">
        <f>$C13*Q7*Inputs!O$47</f>
        <v>0</v>
      </c>
      <c r="R13" s="374">
        <f>$C13*R7*Inputs!P$47</f>
        <v>0</v>
      </c>
      <c r="S13" s="374">
        <f>$C13*S7*Inputs!Q$47</f>
        <v>0</v>
      </c>
      <c r="T13" s="374">
        <f>$C13*T7*Inputs!R$47</f>
        <v>0</v>
      </c>
      <c r="U13" s="374">
        <f>$C13*U7*Inputs!S$47</f>
        <v>0</v>
      </c>
      <c r="V13" s="374">
        <f>$C13*V7*Inputs!T$47</f>
        <v>0</v>
      </c>
      <c r="W13" s="374">
        <f>$C13*W7*Inputs!U$47</f>
        <v>0</v>
      </c>
      <c r="X13" s="374">
        <f>$C13*X7*Inputs!V$47</f>
        <v>0</v>
      </c>
      <c r="Y13" s="374">
        <f>$C13*Y7*Inputs!W$47</f>
        <v>0</v>
      </c>
      <c r="Z13" s="374">
        <f>$C13*Z7*Inputs!X$47</f>
        <v>0</v>
      </c>
      <c r="AA13" s="374">
        <f>$C13*AA7*Inputs!Y$47</f>
        <v>0</v>
      </c>
      <c r="AB13" s="374">
        <f>$C13*AB7*Inputs!Z$47</f>
        <v>0</v>
      </c>
      <c r="AC13" s="374">
        <f>$C13*AC7*Inputs!AA$47</f>
        <v>0</v>
      </c>
      <c r="AD13" s="374">
        <f>$C13*AD7*Inputs!AB$47</f>
        <v>0</v>
      </c>
      <c r="AE13" s="374">
        <f>$C13*AE7*Inputs!AC$47</f>
        <v>0</v>
      </c>
      <c r="AF13" s="374">
        <f>$C13*AF7*Inputs!AD$47</f>
        <v>0</v>
      </c>
      <c r="AG13" s="374">
        <f>$C13*AG7*Inputs!AE$47</f>
        <v>0</v>
      </c>
      <c r="AH13" s="374">
        <f>$C13*AH7*Inputs!AF$47</f>
        <v>0</v>
      </c>
      <c r="AI13" s="374">
        <f>$C13*AI7*Inputs!AG$47</f>
        <v>0</v>
      </c>
      <c r="AJ13" s="374">
        <f>$C13*AJ7*Inputs!AH$47</f>
        <v>0</v>
      </c>
      <c r="AK13" s="374">
        <f>$C13*AK7*Inputs!AI$47</f>
        <v>0</v>
      </c>
      <c r="AL13" s="374">
        <f>$C13*AL7*Inputs!AJ$47</f>
        <v>0</v>
      </c>
      <c r="AM13" s="374">
        <f>$C13*AM7*Inputs!AK$47</f>
        <v>0</v>
      </c>
      <c r="AN13" s="374">
        <f>$C13*AN7*Inputs!AL$47</f>
        <v>0</v>
      </c>
      <c r="AO13" s="374">
        <f>$C13*AO7*Inputs!AM$47</f>
        <v>0</v>
      </c>
      <c r="AP13" s="374">
        <f>$C13*AP7*Inputs!AN$47</f>
        <v>0</v>
      </c>
      <c r="AQ13" s="374">
        <f>$C13*AQ7*Inputs!AO$47</f>
        <v>0</v>
      </c>
      <c r="AR13" s="374">
        <f>$C13*AR7*Inputs!AP$47</f>
        <v>0</v>
      </c>
      <c r="AS13" s="374">
        <f>$C13*AS7*Inputs!AQ$47</f>
        <v>0</v>
      </c>
      <c r="AT13" s="374">
        <f>$C13*AT7*Inputs!AR$47</f>
        <v>0</v>
      </c>
      <c r="AU13" s="374">
        <f>$C13*AU7*Inputs!AS$47</f>
        <v>0</v>
      </c>
      <c r="AV13" s="374">
        <f>$C13*AV7*Inputs!AT$47</f>
        <v>0</v>
      </c>
      <c r="AW13" s="374">
        <f>$C13*AW7*Inputs!AU$47</f>
        <v>0</v>
      </c>
      <c r="AX13" s="374">
        <f>$C13*AX7*Inputs!AV$47</f>
        <v>0</v>
      </c>
      <c r="AY13" s="374">
        <f>$C13*AY7*Inputs!AW$47</f>
        <v>0</v>
      </c>
      <c r="AZ13" s="374">
        <f>$C13*AZ7*Inputs!AX$47</f>
        <v>0</v>
      </c>
      <c r="BA13" s="374">
        <f>$C13*BA7*Inputs!AY$47</f>
        <v>0</v>
      </c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62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  <c r="GI13" s="62"/>
      <c r="GJ13" s="62"/>
      <c r="GK13" s="62"/>
      <c r="GL13" s="62"/>
      <c r="GM13" s="62"/>
      <c r="GN13" s="62"/>
      <c r="GO13" s="62"/>
      <c r="GP13" s="62"/>
      <c r="GQ13" s="62"/>
      <c r="GR13" s="62"/>
      <c r="GS13" s="62"/>
      <c r="GT13" s="62"/>
      <c r="GU13" s="62"/>
      <c r="GV13" s="62"/>
      <c r="GW13" s="62"/>
      <c r="GX13" s="62"/>
      <c r="GY13" s="62"/>
      <c r="GZ13" s="62"/>
      <c r="HA13" s="62"/>
      <c r="HB13" s="62"/>
      <c r="HC13" s="62"/>
      <c r="HD13" s="62"/>
      <c r="HE13" s="62"/>
      <c r="HF13" s="62"/>
      <c r="HG13" s="62"/>
      <c r="HH13" s="62"/>
      <c r="HI13" s="62"/>
      <c r="HJ13" s="62"/>
      <c r="HK13" s="62"/>
      <c r="HL13" s="62"/>
      <c r="HM13" s="62"/>
      <c r="HN13" s="62"/>
      <c r="HO13" s="62"/>
      <c r="HP13" s="62"/>
      <c r="HQ13" s="62"/>
      <c r="HR13" s="62"/>
      <c r="HS13" s="62"/>
      <c r="HT13" s="62"/>
      <c r="HU13" s="62"/>
      <c r="HV13" s="62"/>
      <c r="HW13" s="62"/>
      <c r="HX13" s="62"/>
      <c r="HY13" s="62"/>
      <c r="HZ13" s="62"/>
      <c r="IA13" s="62"/>
      <c r="IB13" s="62"/>
      <c r="IC13" s="62"/>
      <c r="ID13" s="62"/>
      <c r="IE13" s="62"/>
      <c r="IF13" s="62"/>
      <c r="IG13" s="62"/>
      <c r="IH13" s="62"/>
      <c r="II13" s="62"/>
      <c r="IJ13" s="62"/>
      <c r="IK13" s="62"/>
      <c r="IL13" s="62"/>
      <c r="IM13" s="62"/>
      <c r="IN13" s="62"/>
      <c r="IO13" s="62"/>
      <c r="IP13" s="62"/>
      <c r="IQ13" s="62"/>
      <c r="IR13" s="62"/>
      <c r="IS13" s="62"/>
      <c r="IT13" s="62"/>
      <c r="IU13" s="62"/>
      <c r="IV13" s="62"/>
    </row>
    <row r="14" spans="1:256" s="241" customFormat="1">
      <c r="A14" s="371"/>
      <c r="B14" s="372" t="s">
        <v>560</v>
      </c>
      <c r="C14" s="515">
        <f>'Shock parameters'!E53</f>
        <v>0.03</v>
      </c>
      <c r="D14" s="374">
        <f>$C14*D8*Inputs!B$47</f>
        <v>0</v>
      </c>
      <c r="E14" s="374">
        <f>$C14*E8*Inputs!C$47</f>
        <v>0</v>
      </c>
      <c r="F14" s="374">
        <f>$C14*F8*Inputs!D$47</f>
        <v>0</v>
      </c>
      <c r="G14" s="374">
        <f>$C14*G8*Inputs!E$47</f>
        <v>0</v>
      </c>
      <c r="H14" s="374">
        <f>$C14*H8*Inputs!F$47</f>
        <v>0</v>
      </c>
      <c r="I14" s="374">
        <f>$C14*I8*Inputs!G$47</f>
        <v>0</v>
      </c>
      <c r="J14" s="374">
        <f>$C14*J8*Inputs!H$47</f>
        <v>0</v>
      </c>
      <c r="K14" s="374">
        <f>$C14*K8*Inputs!I$47</f>
        <v>0</v>
      </c>
      <c r="L14" s="374">
        <f>$C14*L8*Inputs!J$47</f>
        <v>0</v>
      </c>
      <c r="M14" s="374">
        <f>$C14*M8*Inputs!K$47</f>
        <v>0</v>
      </c>
      <c r="N14" s="374">
        <f>$C14*N8*Inputs!L$47</f>
        <v>0</v>
      </c>
      <c r="O14" s="374">
        <f>$C14*O8*Inputs!M$47</f>
        <v>0</v>
      </c>
      <c r="P14" s="374">
        <f>$C14*P8*Inputs!N$47</f>
        <v>0</v>
      </c>
      <c r="Q14" s="374">
        <f>$C14*Q8*Inputs!O$47</f>
        <v>0</v>
      </c>
      <c r="R14" s="374">
        <f>$C14*R8*Inputs!P$47</f>
        <v>0</v>
      </c>
      <c r="S14" s="374">
        <f>$C14*S8*Inputs!Q$47</f>
        <v>0</v>
      </c>
      <c r="T14" s="374">
        <f>$C14*T8*Inputs!R$47</f>
        <v>0</v>
      </c>
      <c r="U14" s="374">
        <f>$C14*U8*Inputs!S$47</f>
        <v>0</v>
      </c>
      <c r="V14" s="374">
        <f>$C14*V8*Inputs!T$47</f>
        <v>0</v>
      </c>
      <c r="W14" s="374">
        <f>$C14*W8*Inputs!U$47</f>
        <v>0</v>
      </c>
      <c r="X14" s="374">
        <f>$C14*X8*Inputs!V$47</f>
        <v>0</v>
      </c>
      <c r="Y14" s="374">
        <f>$C14*Y8*Inputs!W$47</f>
        <v>0</v>
      </c>
      <c r="Z14" s="374">
        <f>$C14*Z8*Inputs!X$47</f>
        <v>0</v>
      </c>
      <c r="AA14" s="374">
        <f>$C14*AA8*Inputs!Y$47</f>
        <v>0</v>
      </c>
      <c r="AB14" s="374">
        <f>$C14*AB8*Inputs!Z$47</f>
        <v>0</v>
      </c>
      <c r="AC14" s="374">
        <f>$C14*AC8*Inputs!AA$47</f>
        <v>0</v>
      </c>
      <c r="AD14" s="374">
        <f>$C14*AD8*Inputs!AB$47</f>
        <v>0</v>
      </c>
      <c r="AE14" s="374">
        <f>$C14*AE8*Inputs!AC$47</f>
        <v>0</v>
      </c>
      <c r="AF14" s="374">
        <f>$C14*AF8*Inputs!AD$47</f>
        <v>0</v>
      </c>
      <c r="AG14" s="374">
        <f>$C14*AG8*Inputs!AE$47</f>
        <v>0</v>
      </c>
      <c r="AH14" s="374">
        <f>$C14*AH8*Inputs!AF$47</f>
        <v>0</v>
      </c>
      <c r="AI14" s="374">
        <f>$C14*AI8*Inputs!AG$47</f>
        <v>0</v>
      </c>
      <c r="AJ14" s="374">
        <f>$C14*AJ8*Inputs!AH$47</f>
        <v>0</v>
      </c>
      <c r="AK14" s="374">
        <f>$C14*AK8*Inputs!AI$47</f>
        <v>0</v>
      </c>
      <c r="AL14" s="374">
        <f>$C14*AL8*Inputs!AJ$47</f>
        <v>0</v>
      </c>
      <c r="AM14" s="374">
        <f>$C14*AM8*Inputs!AK$47</f>
        <v>0</v>
      </c>
      <c r="AN14" s="374">
        <f>$C14*AN8*Inputs!AL$47</f>
        <v>0</v>
      </c>
      <c r="AO14" s="374">
        <f>$C14*AO8*Inputs!AM$47</f>
        <v>0</v>
      </c>
      <c r="AP14" s="374">
        <f>$C14*AP8*Inputs!AN$47</f>
        <v>0</v>
      </c>
      <c r="AQ14" s="374">
        <f>$C14*AQ8*Inputs!AO$47</f>
        <v>0</v>
      </c>
      <c r="AR14" s="374">
        <f>$C14*AR8*Inputs!AP$47</f>
        <v>0</v>
      </c>
      <c r="AS14" s="374">
        <f>$C14*AS8*Inputs!AQ$47</f>
        <v>0</v>
      </c>
      <c r="AT14" s="374">
        <f>$C14*AT8*Inputs!AR$47</f>
        <v>0</v>
      </c>
      <c r="AU14" s="374">
        <f>$C14*AU8*Inputs!AS$47</f>
        <v>0</v>
      </c>
      <c r="AV14" s="374">
        <f>$C14*AV8*Inputs!AT$47</f>
        <v>0</v>
      </c>
      <c r="AW14" s="374">
        <f>$C14*AW8*Inputs!AU$47</f>
        <v>0</v>
      </c>
      <c r="AX14" s="374">
        <f>$C14*AX8*Inputs!AV$47</f>
        <v>0</v>
      </c>
      <c r="AY14" s="374">
        <f>$C14*AY8*Inputs!AW$47</f>
        <v>0</v>
      </c>
      <c r="AZ14" s="374">
        <f>$C14*AZ8*Inputs!AX$47</f>
        <v>0</v>
      </c>
      <c r="BA14" s="374">
        <f>$C14*BA8*Inputs!AY$47</f>
        <v>0</v>
      </c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  <c r="GI14" s="62"/>
      <c r="GJ14" s="62"/>
      <c r="GK14" s="62"/>
      <c r="GL14" s="62"/>
      <c r="GM14" s="62"/>
      <c r="GN14" s="62"/>
      <c r="GO14" s="62"/>
      <c r="GP14" s="62"/>
      <c r="GQ14" s="62"/>
      <c r="GR14" s="62"/>
      <c r="GS14" s="62"/>
      <c r="GT14" s="62"/>
      <c r="GU14" s="62"/>
      <c r="GV14" s="62"/>
      <c r="GW14" s="62"/>
      <c r="GX14" s="62"/>
      <c r="GY14" s="62"/>
      <c r="GZ14" s="62"/>
      <c r="HA14" s="62"/>
      <c r="HB14" s="62"/>
      <c r="HC14" s="62"/>
      <c r="HD14" s="62"/>
      <c r="HE14" s="62"/>
      <c r="HF14" s="62"/>
      <c r="HG14" s="62"/>
      <c r="HH14" s="62"/>
      <c r="HI14" s="62"/>
      <c r="HJ14" s="62"/>
      <c r="HK14" s="62"/>
      <c r="HL14" s="62"/>
      <c r="HM14" s="62"/>
      <c r="HN14" s="62"/>
      <c r="HO14" s="62"/>
      <c r="HP14" s="62"/>
      <c r="HQ14" s="62"/>
      <c r="HR14" s="62"/>
      <c r="HS14" s="62"/>
      <c r="HT14" s="62"/>
      <c r="HU14" s="62"/>
      <c r="HV14" s="62"/>
      <c r="HW14" s="62"/>
      <c r="HX14" s="62"/>
      <c r="HY14" s="62"/>
      <c r="HZ14" s="62"/>
      <c r="IA14" s="62"/>
      <c r="IB14" s="62"/>
      <c r="IC14" s="62"/>
      <c r="ID14" s="62"/>
      <c r="IE14" s="62"/>
      <c r="IF14" s="62"/>
      <c r="IG14" s="62"/>
      <c r="IH14" s="62"/>
      <c r="II14" s="62"/>
      <c r="IJ14" s="62"/>
      <c r="IK14" s="62"/>
      <c r="IL14" s="62"/>
      <c r="IM14" s="62"/>
      <c r="IN14" s="62"/>
      <c r="IO14" s="62"/>
      <c r="IP14" s="62"/>
      <c r="IQ14" s="62"/>
      <c r="IR14" s="62"/>
      <c r="IS14" s="62"/>
      <c r="IT14" s="62"/>
      <c r="IU14" s="62"/>
      <c r="IV14" s="62"/>
    </row>
    <row r="15" spans="1:256" s="241" customFormat="1">
      <c r="A15" s="371"/>
      <c r="B15" s="372" t="s">
        <v>561</v>
      </c>
      <c r="C15" s="515">
        <f>'Shock parameters'!E54</f>
        <v>0.03</v>
      </c>
      <c r="D15" s="374">
        <f>$C15*D9*Inputs!B$47</f>
        <v>0</v>
      </c>
      <c r="E15" s="374">
        <f>$C15*E9*Inputs!C$47</f>
        <v>0</v>
      </c>
      <c r="F15" s="374">
        <f>$C15*F9*Inputs!D$47</f>
        <v>0</v>
      </c>
      <c r="G15" s="374">
        <f>$C15*G9*Inputs!E$47</f>
        <v>0</v>
      </c>
      <c r="H15" s="374">
        <f>$C15*H9*Inputs!F$47</f>
        <v>0</v>
      </c>
      <c r="I15" s="374">
        <f>$C15*I9*Inputs!G$47</f>
        <v>0</v>
      </c>
      <c r="J15" s="374">
        <f>$C15*J9*Inputs!H$47</f>
        <v>0</v>
      </c>
      <c r="K15" s="374">
        <f>$C15*K9*Inputs!I$47</f>
        <v>0</v>
      </c>
      <c r="L15" s="374">
        <f>$C15*L9*Inputs!J$47</f>
        <v>0</v>
      </c>
      <c r="M15" s="374">
        <f>$C15*M9*Inputs!K$47</f>
        <v>0</v>
      </c>
      <c r="N15" s="374">
        <f>$C15*N9*Inputs!L$47</f>
        <v>0</v>
      </c>
      <c r="O15" s="374">
        <f>$C15*O9*Inputs!M$47</f>
        <v>0</v>
      </c>
      <c r="P15" s="374">
        <f>$C15*P9*Inputs!N$47</f>
        <v>0</v>
      </c>
      <c r="Q15" s="374">
        <f>$C15*Q9*Inputs!O$47</f>
        <v>0</v>
      </c>
      <c r="R15" s="374">
        <f>$C15*R9*Inputs!P$47</f>
        <v>0</v>
      </c>
      <c r="S15" s="374">
        <f>$C15*S9*Inputs!Q$47</f>
        <v>0</v>
      </c>
      <c r="T15" s="374">
        <f>$C15*T9*Inputs!R$47</f>
        <v>0</v>
      </c>
      <c r="U15" s="374">
        <f>$C15*U9*Inputs!S$47</f>
        <v>0</v>
      </c>
      <c r="V15" s="374">
        <f>$C15*V9*Inputs!T$47</f>
        <v>0</v>
      </c>
      <c r="W15" s="374">
        <f>$C15*W9*Inputs!U$47</f>
        <v>0</v>
      </c>
      <c r="X15" s="374">
        <f>$C15*X9*Inputs!V$47</f>
        <v>0</v>
      </c>
      <c r="Y15" s="374">
        <f>$C15*Y9*Inputs!W$47</f>
        <v>0</v>
      </c>
      <c r="Z15" s="374">
        <f>$C15*Z9*Inputs!X$47</f>
        <v>0</v>
      </c>
      <c r="AA15" s="374">
        <f>$C15*AA9*Inputs!Y$47</f>
        <v>0</v>
      </c>
      <c r="AB15" s="374">
        <f>$C15*AB9*Inputs!Z$47</f>
        <v>0</v>
      </c>
      <c r="AC15" s="374">
        <f>$C15*AC9*Inputs!AA$47</f>
        <v>0</v>
      </c>
      <c r="AD15" s="374">
        <f>$C15*AD9*Inputs!AB$47</f>
        <v>0</v>
      </c>
      <c r="AE15" s="374">
        <f>$C15*AE9*Inputs!AC$47</f>
        <v>0</v>
      </c>
      <c r="AF15" s="374">
        <f>$C15*AF9*Inputs!AD$47</f>
        <v>0</v>
      </c>
      <c r="AG15" s="374">
        <f>$C15*AG9*Inputs!AE$47</f>
        <v>0</v>
      </c>
      <c r="AH15" s="374">
        <f>$C15*AH9*Inputs!AF$47</f>
        <v>0</v>
      </c>
      <c r="AI15" s="374">
        <f>$C15*AI9*Inputs!AG$47</f>
        <v>0</v>
      </c>
      <c r="AJ15" s="374">
        <f>$C15*AJ9*Inputs!AH$47</f>
        <v>0</v>
      </c>
      <c r="AK15" s="374">
        <f>$C15*AK9*Inputs!AI$47</f>
        <v>0</v>
      </c>
      <c r="AL15" s="374">
        <f>$C15*AL9*Inputs!AJ$47</f>
        <v>0</v>
      </c>
      <c r="AM15" s="374">
        <f>$C15*AM9*Inputs!AK$47</f>
        <v>0</v>
      </c>
      <c r="AN15" s="374">
        <f>$C15*AN9*Inputs!AL$47</f>
        <v>0</v>
      </c>
      <c r="AO15" s="374">
        <f>$C15*AO9*Inputs!AM$47</f>
        <v>0</v>
      </c>
      <c r="AP15" s="374">
        <f>$C15*AP9*Inputs!AN$47</f>
        <v>0</v>
      </c>
      <c r="AQ15" s="374">
        <f>$C15*AQ9*Inputs!AO$47</f>
        <v>0</v>
      </c>
      <c r="AR15" s="374">
        <f>$C15*AR9*Inputs!AP$47</f>
        <v>0</v>
      </c>
      <c r="AS15" s="374">
        <f>$C15*AS9*Inputs!AQ$47</f>
        <v>0</v>
      </c>
      <c r="AT15" s="374">
        <f>$C15*AT9*Inputs!AR$47</f>
        <v>0</v>
      </c>
      <c r="AU15" s="374">
        <f>$C15*AU9*Inputs!AS$47</f>
        <v>0</v>
      </c>
      <c r="AV15" s="374">
        <f>$C15*AV9*Inputs!AT$47</f>
        <v>0</v>
      </c>
      <c r="AW15" s="374">
        <f>$C15*AW9*Inputs!AU$47</f>
        <v>0</v>
      </c>
      <c r="AX15" s="374">
        <f>$C15*AX9*Inputs!AV$47</f>
        <v>0</v>
      </c>
      <c r="AY15" s="374">
        <f>$C15*AY9*Inputs!AW$47</f>
        <v>0</v>
      </c>
      <c r="AZ15" s="374">
        <f>$C15*AZ9*Inputs!AX$47</f>
        <v>0</v>
      </c>
      <c r="BA15" s="374">
        <f>$C15*BA9*Inputs!AY$47</f>
        <v>0</v>
      </c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2"/>
      <c r="CB15" s="62"/>
      <c r="CC15" s="62"/>
      <c r="CD15" s="62"/>
      <c r="CE15" s="62"/>
      <c r="CF15" s="62"/>
      <c r="CG15" s="62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  <c r="EA15" s="62"/>
      <c r="EB15" s="62"/>
      <c r="EC15" s="62"/>
      <c r="ED15" s="62"/>
      <c r="EE15" s="62"/>
      <c r="EF15" s="62"/>
      <c r="EG15" s="62"/>
      <c r="EH15" s="62"/>
      <c r="EI15" s="62"/>
      <c r="EJ15" s="62"/>
      <c r="EK15" s="62"/>
      <c r="EL15" s="62"/>
      <c r="EM15" s="62"/>
      <c r="EN15" s="62"/>
      <c r="EO15" s="62"/>
      <c r="EP15" s="62"/>
      <c r="EQ15" s="62"/>
      <c r="ER15" s="62"/>
      <c r="ES15" s="62"/>
      <c r="ET15" s="62"/>
      <c r="EU15" s="62"/>
      <c r="EV15" s="62"/>
      <c r="EW15" s="62"/>
      <c r="EX15" s="62"/>
      <c r="EY15" s="62"/>
      <c r="EZ15" s="62"/>
      <c r="FA15" s="62"/>
      <c r="FB15" s="62"/>
      <c r="FC15" s="62"/>
      <c r="FD15" s="62"/>
      <c r="FE15" s="62"/>
      <c r="FF15" s="62"/>
      <c r="FG15" s="62"/>
      <c r="FH15" s="62"/>
      <c r="FI15" s="62"/>
      <c r="FJ15" s="62"/>
      <c r="FK15" s="62"/>
      <c r="FL15" s="62"/>
      <c r="FM15" s="62"/>
      <c r="FN15" s="62"/>
      <c r="FO15" s="62"/>
      <c r="FP15" s="62"/>
      <c r="FQ15" s="62"/>
      <c r="FR15" s="62"/>
      <c r="FS15" s="62"/>
      <c r="FT15" s="62"/>
      <c r="FU15" s="62"/>
      <c r="FV15" s="62"/>
      <c r="FW15" s="62"/>
      <c r="FX15" s="62"/>
      <c r="FY15" s="62"/>
      <c r="FZ15" s="62"/>
      <c r="GA15" s="62"/>
      <c r="GB15" s="62"/>
      <c r="GC15" s="62"/>
      <c r="GD15" s="62"/>
      <c r="GE15" s="62"/>
      <c r="GF15" s="62"/>
      <c r="GG15" s="62"/>
      <c r="GH15" s="62"/>
      <c r="GI15" s="62"/>
      <c r="GJ15" s="62"/>
      <c r="GK15" s="62"/>
      <c r="GL15" s="62"/>
      <c r="GM15" s="62"/>
      <c r="GN15" s="62"/>
      <c r="GO15" s="62"/>
      <c r="GP15" s="62"/>
      <c r="GQ15" s="62"/>
      <c r="GR15" s="62"/>
      <c r="GS15" s="62"/>
      <c r="GT15" s="62"/>
      <c r="GU15" s="62"/>
      <c r="GV15" s="62"/>
      <c r="GW15" s="62"/>
      <c r="GX15" s="62"/>
      <c r="GY15" s="62"/>
      <c r="GZ15" s="62"/>
      <c r="HA15" s="62"/>
      <c r="HB15" s="62"/>
      <c r="HC15" s="62"/>
      <c r="HD15" s="62"/>
      <c r="HE15" s="62"/>
      <c r="HF15" s="62"/>
      <c r="HG15" s="62"/>
      <c r="HH15" s="62"/>
      <c r="HI15" s="62"/>
      <c r="HJ15" s="62"/>
      <c r="HK15" s="62"/>
      <c r="HL15" s="62"/>
      <c r="HM15" s="62"/>
      <c r="HN15" s="62"/>
      <c r="HO15" s="62"/>
      <c r="HP15" s="62"/>
      <c r="HQ15" s="62"/>
      <c r="HR15" s="62"/>
      <c r="HS15" s="62"/>
      <c r="HT15" s="62"/>
      <c r="HU15" s="62"/>
      <c r="HV15" s="62"/>
      <c r="HW15" s="62"/>
      <c r="HX15" s="62"/>
      <c r="HY15" s="62"/>
      <c r="HZ15" s="62"/>
      <c r="IA15" s="62"/>
      <c r="IB15" s="62"/>
      <c r="IC15" s="62"/>
      <c r="ID15" s="62"/>
      <c r="IE15" s="62"/>
      <c r="IF15" s="62"/>
      <c r="IG15" s="62"/>
      <c r="IH15" s="62"/>
      <c r="II15" s="62"/>
      <c r="IJ15" s="62"/>
      <c r="IK15" s="62"/>
      <c r="IL15" s="62"/>
      <c r="IM15" s="62"/>
      <c r="IN15" s="62"/>
      <c r="IO15" s="62"/>
      <c r="IP15" s="62"/>
      <c r="IQ15" s="62"/>
      <c r="IR15" s="62"/>
      <c r="IS15" s="62"/>
      <c r="IT15" s="62"/>
      <c r="IU15" s="62"/>
      <c r="IV15" s="62"/>
    </row>
    <row r="16" spans="1:256" s="518" customFormat="1" ht="13.5" thickBot="1">
      <c r="A16" s="375"/>
      <c r="B16" s="436" t="s">
        <v>562</v>
      </c>
      <c r="C16" s="516">
        <f>'Shock parameters'!E55</f>
        <v>0.03</v>
      </c>
      <c r="D16" s="517">
        <f>$C16*D10*Inputs!B$47</f>
        <v>0</v>
      </c>
      <c r="E16" s="386">
        <f>$C16*E10*Inputs!C$47</f>
        <v>0</v>
      </c>
      <c r="F16" s="386">
        <f>$C16*F10*Inputs!D$47</f>
        <v>0</v>
      </c>
      <c r="G16" s="386">
        <f>$C16*G10*Inputs!E$47</f>
        <v>0</v>
      </c>
      <c r="H16" s="386">
        <f>$C16*H10*Inputs!F$47</f>
        <v>0</v>
      </c>
      <c r="I16" s="386">
        <f>$C16*I10*Inputs!G$47</f>
        <v>0</v>
      </c>
      <c r="J16" s="386">
        <f>$C16*J10*Inputs!H$47</f>
        <v>0</v>
      </c>
      <c r="K16" s="386">
        <f>$C16*K10*Inputs!I$47</f>
        <v>0</v>
      </c>
      <c r="L16" s="386">
        <f>$C16*L10*Inputs!J$47</f>
        <v>0</v>
      </c>
      <c r="M16" s="386">
        <f>$C16*M10*Inputs!K$47</f>
        <v>0</v>
      </c>
      <c r="N16" s="386">
        <f>$C16*N10*Inputs!L$47</f>
        <v>0</v>
      </c>
      <c r="O16" s="386">
        <f>$C16*O10*Inputs!M$47</f>
        <v>0</v>
      </c>
      <c r="P16" s="386">
        <f>$C16*P10*Inputs!N$47</f>
        <v>0</v>
      </c>
      <c r="Q16" s="386">
        <f>$C16*Q10*Inputs!O$47</f>
        <v>0</v>
      </c>
      <c r="R16" s="386">
        <f>$C16*R10*Inputs!P$47</f>
        <v>0</v>
      </c>
      <c r="S16" s="386">
        <f>$C16*S10*Inputs!Q$47</f>
        <v>0</v>
      </c>
      <c r="T16" s="386">
        <f>$C16*T10*Inputs!R$47</f>
        <v>0</v>
      </c>
      <c r="U16" s="386">
        <f>$C16*U10*Inputs!S$47</f>
        <v>0</v>
      </c>
      <c r="V16" s="386">
        <f>$C16*V10*Inputs!T$47</f>
        <v>0</v>
      </c>
      <c r="W16" s="386">
        <f>$C16*W10*Inputs!U$47</f>
        <v>0</v>
      </c>
      <c r="X16" s="386">
        <f>$C16*X10*Inputs!V$47</f>
        <v>0</v>
      </c>
      <c r="Y16" s="386">
        <f>$C16*Y10*Inputs!W$47</f>
        <v>0</v>
      </c>
      <c r="Z16" s="386">
        <f>$C16*Z10*Inputs!X$47</f>
        <v>0</v>
      </c>
      <c r="AA16" s="386">
        <f>$C16*AA10*Inputs!Y$47</f>
        <v>0</v>
      </c>
      <c r="AB16" s="386">
        <f>$C16*AB10*Inputs!Z$47</f>
        <v>0</v>
      </c>
      <c r="AC16" s="386">
        <f>$C16*AC10*Inputs!AA$47</f>
        <v>0</v>
      </c>
      <c r="AD16" s="386">
        <f>$C16*AD10*Inputs!AB$47</f>
        <v>0</v>
      </c>
      <c r="AE16" s="386">
        <f>$C16*AE10*Inputs!AC$47</f>
        <v>0</v>
      </c>
      <c r="AF16" s="386">
        <f>$C16*AF10*Inputs!AD$47</f>
        <v>0</v>
      </c>
      <c r="AG16" s="386">
        <f>$C16*AG10*Inputs!AE$47</f>
        <v>0</v>
      </c>
      <c r="AH16" s="386">
        <f>$C16*AH10*Inputs!AF$47</f>
        <v>0</v>
      </c>
      <c r="AI16" s="386">
        <f>$C16*AI10*Inputs!AG$47</f>
        <v>0</v>
      </c>
      <c r="AJ16" s="386">
        <f>$C16*AJ10*Inputs!AH$47</f>
        <v>0</v>
      </c>
      <c r="AK16" s="386">
        <f>$C16*AK10*Inputs!AI$47</f>
        <v>0</v>
      </c>
      <c r="AL16" s="386">
        <f>$C16*AL10*Inputs!AJ$47</f>
        <v>0</v>
      </c>
      <c r="AM16" s="386">
        <f>$C16*AM10*Inputs!AK$47</f>
        <v>0</v>
      </c>
      <c r="AN16" s="386">
        <f>$C16*AN10*Inputs!AL$47</f>
        <v>0</v>
      </c>
      <c r="AO16" s="386">
        <f>$C16*AO10*Inputs!AM$47</f>
        <v>0</v>
      </c>
      <c r="AP16" s="386">
        <f>$C16*AP10*Inputs!AN$47</f>
        <v>0</v>
      </c>
      <c r="AQ16" s="386">
        <f>$C16*AQ10*Inputs!AO$47</f>
        <v>0</v>
      </c>
      <c r="AR16" s="386">
        <f>$C16*AR10*Inputs!AP$47</f>
        <v>0</v>
      </c>
      <c r="AS16" s="386">
        <f>$C16*AS10*Inputs!AQ$47</f>
        <v>0</v>
      </c>
      <c r="AT16" s="386">
        <f>$C16*AT10*Inputs!AR$47</f>
        <v>0</v>
      </c>
      <c r="AU16" s="386">
        <f>$C16*AU10*Inputs!AS$47</f>
        <v>0</v>
      </c>
      <c r="AV16" s="386">
        <f>$C16*AV10*Inputs!AT$47</f>
        <v>0</v>
      </c>
      <c r="AW16" s="386">
        <f>$C16*AW10*Inputs!AU$47</f>
        <v>0</v>
      </c>
      <c r="AX16" s="386">
        <f>$C16*AX10*Inputs!AV$47</f>
        <v>0</v>
      </c>
      <c r="AY16" s="386">
        <f>$C16*AY10*Inputs!AW$47</f>
        <v>0</v>
      </c>
      <c r="AZ16" s="386">
        <f>$C16*AZ10*Inputs!AX$47</f>
        <v>0</v>
      </c>
      <c r="BA16" s="386">
        <f>$C16*BA10*Inputs!AY$47</f>
        <v>0</v>
      </c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2"/>
      <c r="CB16" s="62"/>
      <c r="CC16" s="62"/>
      <c r="CD16" s="62"/>
      <c r="CE16" s="62"/>
      <c r="CF16" s="62"/>
      <c r="CG16" s="62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  <c r="EA16" s="62"/>
      <c r="EB16" s="62"/>
      <c r="EC16" s="62"/>
      <c r="ED16" s="62"/>
      <c r="EE16" s="62"/>
      <c r="EF16" s="62"/>
      <c r="EG16" s="62"/>
      <c r="EH16" s="62"/>
      <c r="EI16" s="62"/>
      <c r="EJ16" s="62"/>
      <c r="EK16" s="62"/>
      <c r="EL16" s="62"/>
      <c r="EM16" s="62"/>
      <c r="EN16" s="62"/>
      <c r="EO16" s="62"/>
      <c r="EP16" s="62"/>
      <c r="EQ16" s="62"/>
      <c r="ER16" s="62"/>
      <c r="ES16" s="62"/>
      <c r="ET16" s="62"/>
      <c r="EU16" s="62"/>
      <c r="EV16" s="62"/>
      <c r="EW16" s="62"/>
      <c r="EX16" s="62"/>
      <c r="EY16" s="62"/>
      <c r="EZ16" s="62"/>
      <c r="FA16" s="62"/>
      <c r="FB16" s="62"/>
      <c r="FC16" s="62"/>
      <c r="FD16" s="62"/>
      <c r="FE16" s="62"/>
      <c r="FF16" s="62"/>
      <c r="FG16" s="62"/>
      <c r="FH16" s="62"/>
      <c r="FI16" s="62"/>
      <c r="FJ16" s="62"/>
      <c r="FK16" s="62"/>
      <c r="FL16" s="62"/>
      <c r="FM16" s="62"/>
      <c r="FN16" s="62"/>
      <c r="FO16" s="62"/>
      <c r="FP16" s="62"/>
      <c r="FQ16" s="62"/>
      <c r="FR16" s="62"/>
      <c r="FS16" s="62"/>
      <c r="FT16" s="62"/>
      <c r="FU16" s="62"/>
      <c r="FV16" s="62"/>
      <c r="FW16" s="62"/>
      <c r="FX16" s="62"/>
      <c r="FY16" s="62"/>
      <c r="FZ16" s="62"/>
      <c r="GA16" s="62"/>
      <c r="GB16" s="62"/>
      <c r="GC16" s="62"/>
      <c r="GD16" s="62"/>
      <c r="GE16" s="62"/>
      <c r="GF16" s="62"/>
      <c r="GG16" s="62"/>
      <c r="GH16" s="62"/>
      <c r="GI16" s="62"/>
      <c r="GJ16" s="62"/>
      <c r="GK16" s="62"/>
      <c r="GL16" s="62"/>
      <c r="GM16" s="62"/>
      <c r="GN16" s="62"/>
      <c r="GO16" s="62"/>
      <c r="GP16" s="62"/>
      <c r="GQ16" s="62"/>
      <c r="GR16" s="62"/>
      <c r="GS16" s="62"/>
      <c r="GT16" s="62"/>
      <c r="GU16" s="62"/>
      <c r="GV16" s="62"/>
      <c r="GW16" s="62"/>
      <c r="GX16" s="62"/>
      <c r="GY16" s="62"/>
      <c r="GZ16" s="62"/>
      <c r="HA16" s="62"/>
      <c r="HB16" s="62"/>
      <c r="HC16" s="62"/>
      <c r="HD16" s="62"/>
      <c r="HE16" s="62"/>
      <c r="HF16" s="62"/>
      <c r="HG16" s="62"/>
      <c r="HH16" s="62"/>
      <c r="HI16" s="62"/>
      <c r="HJ16" s="62"/>
      <c r="HK16" s="62"/>
      <c r="HL16" s="62"/>
      <c r="HM16" s="62"/>
      <c r="HN16" s="62"/>
      <c r="HO16" s="62"/>
      <c r="HP16" s="62"/>
      <c r="HQ16" s="62"/>
      <c r="HR16" s="62"/>
      <c r="HS16" s="62"/>
      <c r="HT16" s="62"/>
      <c r="HU16" s="62"/>
      <c r="HV16" s="62"/>
      <c r="HW16" s="62"/>
      <c r="HX16" s="62"/>
      <c r="HY16" s="62"/>
      <c r="HZ16" s="62"/>
      <c r="IA16" s="62"/>
      <c r="IB16" s="62"/>
      <c r="IC16" s="62"/>
      <c r="ID16" s="62"/>
      <c r="IE16" s="62"/>
      <c r="IF16" s="62"/>
      <c r="IG16" s="62"/>
      <c r="IH16" s="62"/>
      <c r="II16" s="62"/>
      <c r="IJ16" s="62"/>
      <c r="IK16" s="62"/>
      <c r="IL16" s="62"/>
      <c r="IM16" s="62"/>
      <c r="IN16" s="62"/>
      <c r="IO16" s="62"/>
      <c r="IP16" s="62"/>
      <c r="IQ16" s="62"/>
      <c r="IR16" s="62"/>
      <c r="IS16" s="62"/>
      <c r="IT16" s="62"/>
      <c r="IU16" s="62"/>
      <c r="IV16" s="62"/>
    </row>
    <row r="17" spans="1:256" s="524" customFormat="1" ht="14.25" thickTop="1" thickBot="1">
      <c r="A17" s="519" t="s">
        <v>563</v>
      </c>
      <c r="B17" s="520"/>
      <c r="C17" s="521"/>
      <c r="D17" s="522">
        <f>SUM(D12:D16)+IF(D3&gt;1,IF(D12&gt;1,D12,0)+IF(D16&gt;1,D16,0),0)</f>
        <v>0</v>
      </c>
      <c r="E17" s="523">
        <f t="shared" ref="E17:AJ17" si="0">SUM(E12:E16)+IF(E3&gt;1,IF(E12&gt;1.1*D12,E12-D12,0)+IF(E16&gt;1.1*D16,E16-D16,0),0)</f>
        <v>0</v>
      </c>
      <c r="F17" s="523">
        <f t="shared" si="0"/>
        <v>0</v>
      </c>
      <c r="G17" s="523">
        <f t="shared" si="0"/>
        <v>0</v>
      </c>
      <c r="H17" s="523">
        <f t="shared" si="0"/>
        <v>0</v>
      </c>
      <c r="I17" s="523">
        <f t="shared" si="0"/>
        <v>0</v>
      </c>
      <c r="J17" s="523">
        <f t="shared" si="0"/>
        <v>0</v>
      </c>
      <c r="K17" s="523">
        <f t="shared" si="0"/>
        <v>0</v>
      </c>
      <c r="L17" s="523">
        <f t="shared" si="0"/>
        <v>0</v>
      </c>
      <c r="M17" s="523">
        <f t="shared" si="0"/>
        <v>0</v>
      </c>
      <c r="N17" s="523">
        <f t="shared" si="0"/>
        <v>0</v>
      </c>
      <c r="O17" s="523">
        <f t="shared" si="0"/>
        <v>0</v>
      </c>
      <c r="P17" s="523">
        <f t="shared" si="0"/>
        <v>0</v>
      </c>
      <c r="Q17" s="523">
        <f t="shared" si="0"/>
        <v>0</v>
      </c>
      <c r="R17" s="523">
        <f t="shared" si="0"/>
        <v>0</v>
      </c>
      <c r="S17" s="523">
        <f t="shared" si="0"/>
        <v>0</v>
      </c>
      <c r="T17" s="523">
        <f t="shared" si="0"/>
        <v>0</v>
      </c>
      <c r="U17" s="523">
        <f t="shared" si="0"/>
        <v>0</v>
      </c>
      <c r="V17" s="523">
        <f t="shared" si="0"/>
        <v>0</v>
      </c>
      <c r="W17" s="523">
        <f t="shared" si="0"/>
        <v>0</v>
      </c>
      <c r="X17" s="523">
        <f t="shared" si="0"/>
        <v>0</v>
      </c>
      <c r="Y17" s="523">
        <f t="shared" si="0"/>
        <v>0</v>
      </c>
      <c r="Z17" s="523">
        <f t="shared" si="0"/>
        <v>0</v>
      </c>
      <c r="AA17" s="523">
        <f t="shared" si="0"/>
        <v>0</v>
      </c>
      <c r="AB17" s="523">
        <f t="shared" si="0"/>
        <v>0</v>
      </c>
      <c r="AC17" s="523">
        <f t="shared" si="0"/>
        <v>0</v>
      </c>
      <c r="AD17" s="523">
        <f t="shared" si="0"/>
        <v>0</v>
      </c>
      <c r="AE17" s="523">
        <f t="shared" si="0"/>
        <v>0</v>
      </c>
      <c r="AF17" s="523">
        <f t="shared" si="0"/>
        <v>0</v>
      </c>
      <c r="AG17" s="523">
        <f t="shared" si="0"/>
        <v>0</v>
      </c>
      <c r="AH17" s="523">
        <f t="shared" si="0"/>
        <v>0</v>
      </c>
      <c r="AI17" s="523">
        <f t="shared" si="0"/>
        <v>0</v>
      </c>
      <c r="AJ17" s="523">
        <f t="shared" si="0"/>
        <v>0</v>
      </c>
      <c r="AK17" s="523">
        <f t="shared" ref="AK17:BA17" si="1">SUM(AK12:AK16)+IF(AK3&gt;1,IF(AK12&gt;1.1*AJ12,AK12-AJ12,0)+IF(AK16&gt;1.1*AJ16,AK16-AJ16,0),0)</f>
        <v>0</v>
      </c>
      <c r="AL17" s="523">
        <f t="shared" si="1"/>
        <v>0</v>
      </c>
      <c r="AM17" s="523">
        <f t="shared" si="1"/>
        <v>0</v>
      </c>
      <c r="AN17" s="523">
        <f t="shared" si="1"/>
        <v>0</v>
      </c>
      <c r="AO17" s="523">
        <f t="shared" si="1"/>
        <v>0</v>
      </c>
      <c r="AP17" s="523">
        <f t="shared" si="1"/>
        <v>0</v>
      </c>
      <c r="AQ17" s="523">
        <f t="shared" si="1"/>
        <v>0</v>
      </c>
      <c r="AR17" s="523">
        <f t="shared" si="1"/>
        <v>0</v>
      </c>
      <c r="AS17" s="523">
        <f t="shared" si="1"/>
        <v>0</v>
      </c>
      <c r="AT17" s="523">
        <f t="shared" si="1"/>
        <v>0</v>
      </c>
      <c r="AU17" s="523">
        <f t="shared" si="1"/>
        <v>0</v>
      </c>
      <c r="AV17" s="523">
        <f t="shared" si="1"/>
        <v>0</v>
      </c>
      <c r="AW17" s="523">
        <f t="shared" si="1"/>
        <v>0</v>
      </c>
      <c r="AX17" s="523">
        <f t="shared" si="1"/>
        <v>0</v>
      </c>
      <c r="AY17" s="523">
        <f t="shared" si="1"/>
        <v>0</v>
      </c>
      <c r="AZ17" s="523">
        <f t="shared" si="1"/>
        <v>0</v>
      </c>
      <c r="BA17" s="523">
        <f t="shared" si="1"/>
        <v>0</v>
      </c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</row>
    <row r="18" spans="1:256" s="241" customFormat="1" ht="13.5" thickTop="1">
      <c r="A18" s="371"/>
      <c r="B18" s="372" t="s">
        <v>406</v>
      </c>
      <c r="C18" s="525">
        <f>'Shock parameters'!E56</f>
        <v>4.4999999999999997E-3</v>
      </c>
      <c r="D18" s="526">
        <f>(Inputs!C41+(Inputs!C$51+Inputs!C$57)*D6)*$C18</f>
        <v>0</v>
      </c>
      <c r="E18" s="526">
        <f>(Inputs!D41+(Inputs!D$51+Inputs!D$57)*E6)*$C18</f>
        <v>0</v>
      </c>
      <c r="F18" s="526">
        <f>(Inputs!E41+(Inputs!E$51+Inputs!E$57)*F6)*$C18</f>
        <v>0</v>
      </c>
      <c r="G18" s="526">
        <f>(Inputs!F41+(Inputs!F$51+Inputs!F$57)*G6)*$C18</f>
        <v>0</v>
      </c>
      <c r="H18" s="526">
        <f>(Inputs!G41+(Inputs!G$51+Inputs!G$57)*H6)*$C18</f>
        <v>0</v>
      </c>
      <c r="I18" s="526">
        <f>(Inputs!H41+(Inputs!H$51+Inputs!H$57)*I6)*$C18</f>
        <v>0</v>
      </c>
      <c r="J18" s="526">
        <f>(Inputs!I41+(Inputs!I$51+Inputs!I$57)*J6)*$C18</f>
        <v>0</v>
      </c>
      <c r="K18" s="526">
        <f>(Inputs!J41+(Inputs!J$51+Inputs!J$57)*K6)*$C18</f>
        <v>0</v>
      </c>
      <c r="L18" s="526">
        <f>(Inputs!K41+(Inputs!K$51+Inputs!K$57)*L6)*$C18</f>
        <v>0</v>
      </c>
      <c r="M18" s="526">
        <f>(Inputs!L41+(Inputs!L$51+Inputs!L$57)*M6)*$C18</f>
        <v>0</v>
      </c>
      <c r="N18" s="526">
        <f>(Inputs!M41+(Inputs!M$51+Inputs!M$57)*N6)*$C18</f>
        <v>0</v>
      </c>
      <c r="O18" s="526">
        <f>(Inputs!N41+(Inputs!N$51+Inputs!N$57)*O6)*$C18</f>
        <v>0</v>
      </c>
      <c r="P18" s="526">
        <f>(Inputs!O41+(Inputs!O$51+Inputs!O$57)*P6)*$C18</f>
        <v>0</v>
      </c>
      <c r="Q18" s="526">
        <f>(Inputs!P41+(Inputs!P$51+Inputs!P$57)*Q6)*$C18</f>
        <v>0</v>
      </c>
      <c r="R18" s="526">
        <f>(Inputs!Q41+(Inputs!Q$51+Inputs!Q$57)*R6)*$C18</f>
        <v>0</v>
      </c>
      <c r="S18" s="526">
        <f>(Inputs!R41+(Inputs!R$51+Inputs!R$57)*S6)*$C18</f>
        <v>0</v>
      </c>
      <c r="T18" s="526">
        <f>(Inputs!S41+(Inputs!S$51+Inputs!S$57)*T6)*$C18</f>
        <v>0</v>
      </c>
      <c r="U18" s="526">
        <f>(Inputs!T41+(Inputs!T$51+Inputs!T$57)*U6)*$C18</f>
        <v>0</v>
      </c>
      <c r="V18" s="526">
        <f>(Inputs!U41+(Inputs!U$51+Inputs!U$57)*V6)*$C18</f>
        <v>0</v>
      </c>
      <c r="W18" s="526">
        <f>(Inputs!V41+(Inputs!V$51+Inputs!V$57)*W6)*$C18</f>
        <v>0</v>
      </c>
      <c r="X18" s="526">
        <f>(Inputs!W41+(Inputs!W$51+Inputs!W$57)*X6)*$C18</f>
        <v>0</v>
      </c>
      <c r="Y18" s="526">
        <f>(Inputs!X41+(Inputs!X$51+Inputs!X$57)*Y6)*$C18</f>
        <v>0</v>
      </c>
      <c r="Z18" s="526">
        <f>(Inputs!Y41+(Inputs!Y$51+Inputs!Y$57)*Z6)*$C18</f>
        <v>0</v>
      </c>
      <c r="AA18" s="526">
        <f>(Inputs!Z41+(Inputs!Z$51+Inputs!Z$57)*AA6)*$C18</f>
        <v>0</v>
      </c>
      <c r="AB18" s="526">
        <f>(Inputs!AA41+(Inputs!AA$51+Inputs!AA$57)*AB6)*$C18</f>
        <v>0</v>
      </c>
      <c r="AC18" s="526">
        <f>(Inputs!AB41+(Inputs!AB$51+Inputs!AB$57)*AC6)*$C18</f>
        <v>0</v>
      </c>
      <c r="AD18" s="526">
        <f>(Inputs!AC41+(Inputs!AC$51+Inputs!AC$57)*AD6)*$C18</f>
        <v>0</v>
      </c>
      <c r="AE18" s="526">
        <f>(Inputs!AD41+(Inputs!AD$51+Inputs!AD$57)*AE6)*$C18</f>
        <v>0</v>
      </c>
      <c r="AF18" s="526">
        <f>(Inputs!AE41+(Inputs!AE$51+Inputs!AE$57)*AF6)*$C18</f>
        <v>0</v>
      </c>
      <c r="AG18" s="526">
        <f>(Inputs!AF41+(Inputs!AF$51+Inputs!AF$57)*AG6)*$C18</f>
        <v>0</v>
      </c>
      <c r="AH18" s="526">
        <f>(Inputs!AG41+(Inputs!AG$51+Inputs!AG$57)*AH6)*$C18</f>
        <v>0</v>
      </c>
      <c r="AI18" s="526">
        <f>(Inputs!AH41+(Inputs!AH$51+Inputs!AH$57)*AI6)*$C18</f>
        <v>0</v>
      </c>
      <c r="AJ18" s="526">
        <f>(Inputs!AI41+(Inputs!AI$51+Inputs!AI$57)*AJ6)*$C18</f>
        <v>0</v>
      </c>
      <c r="AK18" s="526">
        <f>(Inputs!AJ41+(Inputs!AJ$51+Inputs!AJ$57)*AK6)*$C18</f>
        <v>0</v>
      </c>
      <c r="AL18" s="526">
        <f>(Inputs!AK41+(Inputs!AK$51+Inputs!AK$57)*AL6)*$C18</f>
        <v>0</v>
      </c>
      <c r="AM18" s="526">
        <f>(Inputs!AL41+(Inputs!AL$51+Inputs!AL$57)*AM6)*$C18</f>
        <v>0</v>
      </c>
      <c r="AN18" s="526">
        <f>(Inputs!AM41+(Inputs!AM$51+Inputs!AM$57)*AN6)*$C18</f>
        <v>0</v>
      </c>
      <c r="AO18" s="526">
        <f>(Inputs!AN41+(Inputs!AN$51+Inputs!AN$57)*AO6)*$C18</f>
        <v>0</v>
      </c>
      <c r="AP18" s="526">
        <f>(Inputs!AO41+(Inputs!AO$51+Inputs!AO$57)*AP6)*$C18</f>
        <v>0</v>
      </c>
      <c r="AQ18" s="526">
        <f>(Inputs!AP41+(Inputs!AP$51+Inputs!AP$57)*AQ6)*$C18</f>
        <v>0</v>
      </c>
      <c r="AR18" s="526">
        <f>(Inputs!AQ41+(Inputs!AQ$51+Inputs!AQ$57)*AR6)*$C18</f>
        <v>0</v>
      </c>
      <c r="AS18" s="526">
        <f>(Inputs!AR41+(Inputs!AR$51+Inputs!AR$57)*AS6)*$C18</f>
        <v>0</v>
      </c>
      <c r="AT18" s="526">
        <f>(Inputs!AS41+(Inputs!AS$51+Inputs!AS$57)*AT6)*$C18</f>
        <v>0</v>
      </c>
      <c r="AU18" s="526">
        <f>(Inputs!AT41+(Inputs!AT$51+Inputs!AT$57)*AU6)*$C18</f>
        <v>0</v>
      </c>
      <c r="AV18" s="526">
        <f>(Inputs!AU41+(Inputs!AU$51+Inputs!AU$57)*AV6)*$C18</f>
        <v>0</v>
      </c>
      <c r="AW18" s="526">
        <f>(Inputs!AV41+(Inputs!AV$51+Inputs!AV$57)*AW6)*$C18</f>
        <v>0</v>
      </c>
      <c r="AX18" s="526">
        <f>(Inputs!AW41+(Inputs!AW$51+Inputs!AW$57)*AX6)*$C18</f>
        <v>0</v>
      </c>
      <c r="AY18" s="526">
        <f>(Inputs!AX41+(Inputs!AX$51+Inputs!AX$57)*AY6)*$C18</f>
        <v>0</v>
      </c>
      <c r="AZ18" s="526">
        <f>(Inputs!AY41+(Inputs!AY$51+Inputs!AY$57)*AZ6)*$C18</f>
        <v>0</v>
      </c>
      <c r="BA18" s="526">
        <f>(Inputs!AZ41+(Inputs!AZ$51+Inputs!AZ$57)*BA6)*$C18</f>
        <v>0</v>
      </c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2"/>
      <c r="CB18" s="62"/>
      <c r="CC18" s="62"/>
      <c r="CD18" s="62"/>
      <c r="CE18" s="62"/>
      <c r="CF18" s="62"/>
      <c r="CG18" s="62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  <c r="EA18" s="62"/>
      <c r="EB18" s="62"/>
      <c r="EC18" s="62"/>
      <c r="ED18" s="62"/>
      <c r="EE18" s="62"/>
      <c r="EF18" s="62"/>
      <c r="EG18" s="62"/>
      <c r="EH18" s="62"/>
      <c r="EI18" s="62"/>
      <c r="EJ18" s="62"/>
      <c r="EK18" s="62"/>
      <c r="EL18" s="62"/>
      <c r="EM18" s="62"/>
      <c r="EN18" s="62"/>
      <c r="EO18" s="62"/>
      <c r="EP18" s="62"/>
      <c r="EQ18" s="62"/>
      <c r="ER18" s="62"/>
      <c r="ES18" s="62"/>
      <c r="ET18" s="62"/>
      <c r="EU18" s="62"/>
      <c r="EV18" s="62"/>
      <c r="EW18" s="62"/>
      <c r="EX18" s="62"/>
      <c r="EY18" s="62"/>
      <c r="EZ18" s="62"/>
      <c r="FA18" s="62"/>
      <c r="FB18" s="62"/>
      <c r="FC18" s="62"/>
      <c r="FD18" s="62"/>
      <c r="FE18" s="62"/>
      <c r="FF18" s="62"/>
      <c r="FG18" s="62"/>
      <c r="FH18" s="62"/>
      <c r="FI18" s="62"/>
      <c r="FJ18" s="62"/>
      <c r="FK18" s="62"/>
      <c r="FL18" s="62"/>
      <c r="FM18" s="62"/>
      <c r="FN18" s="62"/>
      <c r="FO18" s="62"/>
      <c r="FP18" s="62"/>
      <c r="FQ18" s="62"/>
      <c r="FR18" s="62"/>
      <c r="FS18" s="62"/>
      <c r="FT18" s="62"/>
      <c r="FU18" s="62"/>
      <c r="FV18" s="62"/>
      <c r="FW18" s="62"/>
      <c r="FX18" s="62"/>
      <c r="FY18" s="62"/>
      <c r="FZ18" s="62"/>
      <c r="GA18" s="62"/>
      <c r="GB18" s="62"/>
      <c r="GC18" s="62"/>
      <c r="GD18" s="62"/>
      <c r="GE18" s="62"/>
      <c r="GF18" s="62"/>
      <c r="GG18" s="62"/>
      <c r="GH18" s="62"/>
      <c r="GI18" s="62"/>
      <c r="GJ18" s="62"/>
      <c r="GK18" s="62"/>
      <c r="GL18" s="62"/>
      <c r="GM18" s="62"/>
      <c r="GN18" s="62"/>
      <c r="GO18" s="62"/>
      <c r="GP18" s="62"/>
      <c r="GQ18" s="62"/>
      <c r="GR18" s="62"/>
      <c r="GS18" s="62"/>
      <c r="GT18" s="62"/>
      <c r="GU18" s="62"/>
      <c r="GV18" s="62"/>
      <c r="GW18" s="62"/>
      <c r="GX18" s="62"/>
      <c r="GY18" s="62"/>
      <c r="GZ18" s="62"/>
      <c r="HA18" s="62"/>
      <c r="HB18" s="62"/>
      <c r="HC18" s="62"/>
      <c r="HD18" s="62"/>
      <c r="HE18" s="62"/>
      <c r="HF18" s="62"/>
      <c r="HG18" s="62"/>
      <c r="HH18" s="62"/>
      <c r="HI18" s="62"/>
      <c r="HJ18" s="62"/>
      <c r="HK18" s="62"/>
      <c r="HL18" s="62"/>
      <c r="HM18" s="62"/>
      <c r="HN18" s="62"/>
      <c r="HO18" s="62"/>
      <c r="HP18" s="62"/>
      <c r="HQ18" s="62"/>
      <c r="HR18" s="62"/>
      <c r="HS18" s="62"/>
      <c r="HT18" s="62"/>
      <c r="HU18" s="62"/>
      <c r="HV18" s="62"/>
      <c r="HW18" s="62"/>
      <c r="HX18" s="62"/>
      <c r="HY18" s="62"/>
      <c r="HZ18" s="62"/>
      <c r="IA18" s="62"/>
      <c r="IB18" s="62"/>
      <c r="IC18" s="62"/>
      <c r="ID18" s="62"/>
      <c r="IE18" s="62"/>
      <c r="IF18" s="62"/>
      <c r="IG18" s="62"/>
      <c r="IH18" s="62"/>
      <c r="II18" s="62"/>
      <c r="IJ18" s="62"/>
      <c r="IK18" s="62"/>
      <c r="IL18" s="62"/>
      <c r="IM18" s="62"/>
      <c r="IN18" s="62"/>
      <c r="IO18" s="62"/>
      <c r="IP18" s="62"/>
      <c r="IQ18" s="62"/>
      <c r="IR18" s="62"/>
      <c r="IS18" s="62"/>
      <c r="IT18" s="62"/>
      <c r="IU18" s="62"/>
      <c r="IV18" s="62"/>
    </row>
    <row r="19" spans="1:256" s="241" customFormat="1">
      <c r="A19" s="371"/>
      <c r="B19" s="372" t="s">
        <v>412</v>
      </c>
      <c r="C19" s="527">
        <f>'Shock parameters'!E57</f>
        <v>4.4999999999999997E-3</v>
      </c>
      <c r="D19" s="374">
        <f>(Inputs!C42+(Inputs!C$51+Inputs!C$57)*D7)*$C19</f>
        <v>0</v>
      </c>
      <c r="E19" s="374">
        <f>(Inputs!D42+(Inputs!D$51+Inputs!D$57)*E7)*$C19</f>
        <v>0</v>
      </c>
      <c r="F19" s="374">
        <f>(Inputs!E42+(Inputs!E$51+Inputs!E$57)*F7)*$C19</f>
        <v>0</v>
      </c>
      <c r="G19" s="374">
        <f>(Inputs!F42+(Inputs!F$51+Inputs!F$57)*G7)*$C19</f>
        <v>0</v>
      </c>
      <c r="H19" s="374">
        <f>(Inputs!G42+(Inputs!G$51+Inputs!G$57)*H7)*$C19</f>
        <v>0</v>
      </c>
      <c r="I19" s="374">
        <f>(Inputs!H42+(Inputs!H$51+Inputs!H$57)*I7)*$C19</f>
        <v>0</v>
      </c>
      <c r="J19" s="374">
        <f>(Inputs!I42+(Inputs!I$51+Inputs!I$57)*J7)*$C19</f>
        <v>0</v>
      </c>
      <c r="K19" s="374">
        <f>(Inputs!J42+(Inputs!J$51+Inputs!J$57)*K7)*$C19</f>
        <v>0</v>
      </c>
      <c r="L19" s="374">
        <f>(Inputs!K42+(Inputs!K$51+Inputs!K$57)*L7)*$C19</f>
        <v>0</v>
      </c>
      <c r="M19" s="374">
        <f>(Inputs!L42+(Inputs!L$51+Inputs!L$57)*M7)*$C19</f>
        <v>0</v>
      </c>
      <c r="N19" s="374">
        <f>(Inputs!M42+(Inputs!M$51+Inputs!M$57)*N7)*$C19</f>
        <v>0</v>
      </c>
      <c r="O19" s="374">
        <f>(Inputs!N42+(Inputs!N$51+Inputs!N$57)*O7)*$C19</f>
        <v>0</v>
      </c>
      <c r="P19" s="374">
        <f>(Inputs!O42+(Inputs!O$51+Inputs!O$57)*P7)*$C19</f>
        <v>0</v>
      </c>
      <c r="Q19" s="374">
        <f>(Inputs!P42+(Inputs!P$51+Inputs!P$57)*Q7)*$C19</f>
        <v>0</v>
      </c>
      <c r="R19" s="374">
        <f>(Inputs!Q42+(Inputs!Q$51+Inputs!Q$57)*R7)*$C19</f>
        <v>0</v>
      </c>
      <c r="S19" s="374">
        <f>(Inputs!R42+(Inputs!R$51+Inputs!R$57)*S7)*$C19</f>
        <v>0</v>
      </c>
      <c r="T19" s="374">
        <f>(Inputs!S42+(Inputs!S$51+Inputs!S$57)*T7)*$C19</f>
        <v>0</v>
      </c>
      <c r="U19" s="374">
        <f>(Inputs!T42+(Inputs!T$51+Inputs!T$57)*U7)*$C19</f>
        <v>0</v>
      </c>
      <c r="V19" s="374">
        <f>(Inputs!U42+(Inputs!U$51+Inputs!U$57)*V7)*$C19</f>
        <v>0</v>
      </c>
      <c r="W19" s="374">
        <f>(Inputs!V42+(Inputs!V$51+Inputs!V$57)*W7)*$C19</f>
        <v>0</v>
      </c>
      <c r="X19" s="374">
        <f>(Inputs!W42+(Inputs!W$51+Inputs!W$57)*X7)*$C19</f>
        <v>0</v>
      </c>
      <c r="Y19" s="374">
        <f>(Inputs!X42+(Inputs!X$51+Inputs!X$57)*Y7)*$C19</f>
        <v>0</v>
      </c>
      <c r="Z19" s="374">
        <f>(Inputs!Y42+(Inputs!Y$51+Inputs!Y$57)*Z7)*$C19</f>
        <v>0</v>
      </c>
      <c r="AA19" s="374">
        <f>(Inputs!Z42+(Inputs!Z$51+Inputs!Z$57)*AA7)*$C19</f>
        <v>0</v>
      </c>
      <c r="AB19" s="374">
        <f>(Inputs!AA42+(Inputs!AA$51+Inputs!AA$57)*AB7)*$C19</f>
        <v>0</v>
      </c>
      <c r="AC19" s="374">
        <f>(Inputs!AB42+(Inputs!AB$51+Inputs!AB$57)*AC7)*$C19</f>
        <v>0</v>
      </c>
      <c r="AD19" s="374">
        <f>(Inputs!AC42+(Inputs!AC$51+Inputs!AC$57)*AD7)*$C19</f>
        <v>0</v>
      </c>
      <c r="AE19" s="374">
        <f>(Inputs!AD42+(Inputs!AD$51+Inputs!AD$57)*AE7)*$C19</f>
        <v>0</v>
      </c>
      <c r="AF19" s="374">
        <f>(Inputs!AE42+(Inputs!AE$51+Inputs!AE$57)*AF7)*$C19</f>
        <v>0</v>
      </c>
      <c r="AG19" s="374">
        <f>(Inputs!AF42+(Inputs!AF$51+Inputs!AF$57)*AG7)*$C19</f>
        <v>0</v>
      </c>
      <c r="AH19" s="374">
        <f>(Inputs!AG42+(Inputs!AG$51+Inputs!AG$57)*AH7)*$C19</f>
        <v>0</v>
      </c>
      <c r="AI19" s="374">
        <f>(Inputs!AH42+(Inputs!AH$51+Inputs!AH$57)*AI7)*$C19</f>
        <v>0</v>
      </c>
      <c r="AJ19" s="374">
        <f>(Inputs!AI42+(Inputs!AI$51+Inputs!AI$57)*AJ7)*$C19</f>
        <v>0</v>
      </c>
      <c r="AK19" s="374">
        <f>(Inputs!AJ42+(Inputs!AJ$51+Inputs!AJ$57)*AK7)*$C19</f>
        <v>0</v>
      </c>
      <c r="AL19" s="374">
        <f>(Inputs!AK42+(Inputs!AK$51+Inputs!AK$57)*AL7)*$C19</f>
        <v>0</v>
      </c>
      <c r="AM19" s="374">
        <f>(Inputs!AL42+(Inputs!AL$51+Inputs!AL$57)*AM7)*$C19</f>
        <v>0</v>
      </c>
      <c r="AN19" s="374">
        <f>(Inputs!AM42+(Inputs!AM$51+Inputs!AM$57)*AN7)*$C19</f>
        <v>0</v>
      </c>
      <c r="AO19" s="374">
        <f>(Inputs!AN42+(Inputs!AN$51+Inputs!AN$57)*AO7)*$C19</f>
        <v>0</v>
      </c>
      <c r="AP19" s="374">
        <f>(Inputs!AO42+(Inputs!AO$51+Inputs!AO$57)*AP7)*$C19</f>
        <v>0</v>
      </c>
      <c r="AQ19" s="374">
        <f>(Inputs!AP42+(Inputs!AP$51+Inputs!AP$57)*AQ7)*$C19</f>
        <v>0</v>
      </c>
      <c r="AR19" s="374">
        <f>(Inputs!AQ42+(Inputs!AQ$51+Inputs!AQ$57)*AR7)*$C19</f>
        <v>0</v>
      </c>
      <c r="AS19" s="374">
        <f>(Inputs!AR42+(Inputs!AR$51+Inputs!AR$57)*AS7)*$C19</f>
        <v>0</v>
      </c>
      <c r="AT19" s="374">
        <f>(Inputs!AS42+(Inputs!AS$51+Inputs!AS$57)*AT7)*$C19</f>
        <v>0</v>
      </c>
      <c r="AU19" s="374">
        <f>(Inputs!AT42+(Inputs!AT$51+Inputs!AT$57)*AU7)*$C19</f>
        <v>0</v>
      </c>
      <c r="AV19" s="374">
        <f>(Inputs!AU42+(Inputs!AU$51+Inputs!AU$57)*AV7)*$C19</f>
        <v>0</v>
      </c>
      <c r="AW19" s="374">
        <f>(Inputs!AV42+(Inputs!AV$51+Inputs!AV$57)*AW7)*$C19</f>
        <v>0</v>
      </c>
      <c r="AX19" s="374">
        <f>(Inputs!AW42+(Inputs!AW$51+Inputs!AW$57)*AX7)*$C19</f>
        <v>0</v>
      </c>
      <c r="AY19" s="374">
        <f>(Inputs!AX42+(Inputs!AX$51+Inputs!AX$57)*AY7)*$C19</f>
        <v>0</v>
      </c>
      <c r="AZ19" s="374">
        <f>(Inputs!AY42+(Inputs!AY$51+Inputs!AY$57)*AZ7)*$C19</f>
        <v>0</v>
      </c>
      <c r="BA19" s="374">
        <f>(Inputs!AZ42+(Inputs!AZ$51+Inputs!AZ$57)*BA7)*$C19</f>
        <v>0</v>
      </c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2"/>
      <c r="CB19" s="62"/>
      <c r="CC19" s="62"/>
      <c r="CD19" s="62"/>
      <c r="CE19" s="62"/>
      <c r="CF19" s="62"/>
      <c r="CG19" s="62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  <c r="EA19" s="62"/>
      <c r="EB19" s="62"/>
      <c r="EC19" s="62"/>
      <c r="ED19" s="62"/>
      <c r="EE19" s="62"/>
      <c r="EF19" s="62"/>
      <c r="EG19" s="62"/>
      <c r="EH19" s="62"/>
      <c r="EI19" s="62"/>
      <c r="EJ19" s="62"/>
      <c r="EK19" s="62"/>
      <c r="EL19" s="62"/>
      <c r="EM19" s="62"/>
      <c r="EN19" s="62"/>
      <c r="EO19" s="62"/>
      <c r="EP19" s="62"/>
      <c r="EQ19" s="62"/>
      <c r="ER19" s="62"/>
      <c r="ES19" s="62"/>
      <c r="ET19" s="62"/>
      <c r="EU19" s="62"/>
      <c r="EV19" s="62"/>
      <c r="EW19" s="62"/>
      <c r="EX19" s="62"/>
      <c r="EY19" s="62"/>
      <c r="EZ19" s="62"/>
      <c r="FA19" s="62"/>
      <c r="FB19" s="62"/>
      <c r="FC19" s="62"/>
      <c r="FD19" s="62"/>
      <c r="FE19" s="62"/>
      <c r="FF19" s="62"/>
      <c r="FG19" s="62"/>
      <c r="FH19" s="62"/>
      <c r="FI19" s="62"/>
      <c r="FJ19" s="62"/>
      <c r="FK19" s="62"/>
      <c r="FL19" s="62"/>
      <c r="FM19" s="62"/>
      <c r="FN19" s="62"/>
      <c r="FO19" s="62"/>
      <c r="FP19" s="62"/>
      <c r="FQ19" s="62"/>
      <c r="FR19" s="62"/>
      <c r="FS19" s="62"/>
      <c r="FT19" s="62"/>
      <c r="FU19" s="62"/>
      <c r="FV19" s="62"/>
      <c r="FW19" s="62"/>
      <c r="FX19" s="62"/>
      <c r="FY19" s="62"/>
      <c r="FZ19" s="62"/>
      <c r="GA19" s="62"/>
      <c r="GB19" s="62"/>
      <c r="GC19" s="62"/>
      <c r="GD19" s="62"/>
      <c r="GE19" s="62"/>
      <c r="GF19" s="62"/>
      <c r="GG19" s="62"/>
      <c r="GH19" s="62"/>
      <c r="GI19" s="62"/>
      <c r="GJ19" s="62"/>
      <c r="GK19" s="62"/>
      <c r="GL19" s="62"/>
      <c r="GM19" s="62"/>
      <c r="GN19" s="62"/>
      <c r="GO19" s="62"/>
      <c r="GP19" s="62"/>
      <c r="GQ19" s="62"/>
      <c r="GR19" s="62"/>
      <c r="GS19" s="62"/>
      <c r="GT19" s="62"/>
      <c r="GU19" s="62"/>
      <c r="GV19" s="62"/>
      <c r="GW19" s="62"/>
      <c r="GX19" s="62"/>
      <c r="GY19" s="62"/>
      <c r="GZ19" s="62"/>
      <c r="HA19" s="62"/>
      <c r="HB19" s="62"/>
      <c r="HC19" s="62"/>
      <c r="HD19" s="62"/>
      <c r="HE19" s="62"/>
      <c r="HF19" s="62"/>
      <c r="HG19" s="62"/>
      <c r="HH19" s="62"/>
      <c r="HI19" s="62"/>
      <c r="HJ19" s="62"/>
      <c r="HK19" s="62"/>
      <c r="HL19" s="62"/>
      <c r="HM19" s="62"/>
      <c r="HN19" s="62"/>
      <c r="HO19" s="62"/>
      <c r="HP19" s="62"/>
      <c r="HQ19" s="62"/>
      <c r="HR19" s="62"/>
      <c r="HS19" s="62"/>
      <c r="HT19" s="62"/>
      <c r="HU19" s="62"/>
      <c r="HV19" s="62"/>
      <c r="HW19" s="62"/>
      <c r="HX19" s="62"/>
      <c r="HY19" s="62"/>
      <c r="HZ19" s="62"/>
      <c r="IA19" s="62"/>
      <c r="IB19" s="62"/>
      <c r="IC19" s="62"/>
      <c r="ID19" s="62"/>
      <c r="IE19" s="62"/>
      <c r="IF19" s="62"/>
      <c r="IG19" s="62"/>
      <c r="IH19" s="62"/>
      <c r="II19" s="62"/>
      <c r="IJ19" s="62"/>
      <c r="IK19" s="62"/>
      <c r="IL19" s="62"/>
      <c r="IM19" s="62"/>
      <c r="IN19" s="62"/>
      <c r="IO19" s="62"/>
      <c r="IP19" s="62"/>
      <c r="IQ19" s="62"/>
      <c r="IR19" s="62"/>
      <c r="IS19" s="62"/>
      <c r="IT19" s="62"/>
      <c r="IU19" s="62"/>
      <c r="IV19" s="62"/>
    </row>
    <row r="20" spans="1:256" s="241" customFormat="1">
      <c r="A20" s="371"/>
      <c r="B20" s="372" t="s">
        <v>413</v>
      </c>
      <c r="C20" s="515">
        <f>'Shock parameters'!E58</f>
        <v>0.03</v>
      </c>
      <c r="D20" s="374">
        <f>(Inputs!C43+(Inputs!C$51+Inputs!C$57)*D8)*$C20</f>
        <v>0</v>
      </c>
      <c r="E20" s="374">
        <f>(Inputs!D43+(Inputs!D$51+Inputs!D$57)*E8)*$C20</f>
        <v>0</v>
      </c>
      <c r="F20" s="374">
        <f>(Inputs!E43+(Inputs!E$51+Inputs!E$57)*F8)*$C20</f>
        <v>0</v>
      </c>
      <c r="G20" s="374">
        <f>(Inputs!F43+(Inputs!F$51+Inputs!F$57)*G8)*$C20</f>
        <v>0</v>
      </c>
      <c r="H20" s="374">
        <f>(Inputs!G43+(Inputs!G$51+Inputs!G$57)*H8)*$C20</f>
        <v>0</v>
      </c>
      <c r="I20" s="374">
        <f>(Inputs!H43+(Inputs!H$51+Inputs!H$57)*I8)*$C20</f>
        <v>0</v>
      </c>
      <c r="J20" s="374">
        <f>(Inputs!I43+(Inputs!I$51+Inputs!I$57)*J8)*$C20</f>
        <v>0</v>
      </c>
      <c r="K20" s="374">
        <f>(Inputs!J43+(Inputs!J$51+Inputs!J$57)*K8)*$C20</f>
        <v>0</v>
      </c>
      <c r="L20" s="374">
        <f>(Inputs!K43+(Inputs!K$51+Inputs!K$57)*L8)*$C20</f>
        <v>0</v>
      </c>
      <c r="M20" s="374">
        <f>(Inputs!L43+(Inputs!L$51+Inputs!L$57)*M8)*$C20</f>
        <v>0</v>
      </c>
      <c r="N20" s="374">
        <f>(Inputs!M43+(Inputs!M$51+Inputs!M$57)*N8)*$C20</f>
        <v>0</v>
      </c>
      <c r="O20" s="374">
        <f>(Inputs!N43+(Inputs!N$51+Inputs!N$57)*O8)*$C20</f>
        <v>0</v>
      </c>
      <c r="P20" s="374">
        <f>(Inputs!O43+(Inputs!O$51+Inputs!O$57)*P8)*$C20</f>
        <v>0</v>
      </c>
      <c r="Q20" s="374">
        <f>(Inputs!P43+(Inputs!P$51+Inputs!P$57)*Q8)*$C20</f>
        <v>0</v>
      </c>
      <c r="R20" s="374">
        <f>(Inputs!Q43+(Inputs!Q$51+Inputs!Q$57)*R8)*$C20</f>
        <v>0</v>
      </c>
      <c r="S20" s="374">
        <f>(Inputs!R43+(Inputs!R$51+Inputs!R$57)*S8)*$C20</f>
        <v>0</v>
      </c>
      <c r="T20" s="374">
        <f>(Inputs!S43+(Inputs!S$51+Inputs!S$57)*T8)*$C20</f>
        <v>0</v>
      </c>
      <c r="U20" s="374">
        <f>(Inputs!T43+(Inputs!T$51+Inputs!T$57)*U8)*$C20</f>
        <v>0</v>
      </c>
      <c r="V20" s="374">
        <f>(Inputs!U43+(Inputs!U$51+Inputs!U$57)*V8)*$C20</f>
        <v>0</v>
      </c>
      <c r="W20" s="374">
        <f>(Inputs!V43+(Inputs!V$51+Inputs!V$57)*W8)*$C20</f>
        <v>0</v>
      </c>
      <c r="X20" s="374">
        <f>(Inputs!W43+(Inputs!W$51+Inputs!W$57)*X8)*$C20</f>
        <v>0</v>
      </c>
      <c r="Y20" s="374">
        <f>(Inputs!X43+(Inputs!X$51+Inputs!X$57)*Y8)*$C20</f>
        <v>0</v>
      </c>
      <c r="Z20" s="374">
        <f>(Inputs!Y43+(Inputs!Y$51+Inputs!Y$57)*Z8)*$C20</f>
        <v>0</v>
      </c>
      <c r="AA20" s="374">
        <f>(Inputs!Z43+(Inputs!Z$51+Inputs!Z$57)*AA8)*$C20</f>
        <v>0</v>
      </c>
      <c r="AB20" s="374">
        <f>(Inputs!AA43+(Inputs!AA$51+Inputs!AA$57)*AB8)*$C20</f>
        <v>0</v>
      </c>
      <c r="AC20" s="374">
        <f>(Inputs!AB43+(Inputs!AB$51+Inputs!AB$57)*AC8)*$C20</f>
        <v>0</v>
      </c>
      <c r="AD20" s="374">
        <f>(Inputs!AC43+(Inputs!AC$51+Inputs!AC$57)*AD8)*$C20</f>
        <v>0</v>
      </c>
      <c r="AE20" s="374">
        <f>(Inputs!AD43+(Inputs!AD$51+Inputs!AD$57)*AE8)*$C20</f>
        <v>0</v>
      </c>
      <c r="AF20" s="374">
        <f>(Inputs!AE43+(Inputs!AE$51+Inputs!AE$57)*AF8)*$C20</f>
        <v>0</v>
      </c>
      <c r="AG20" s="374">
        <f>(Inputs!AF43+(Inputs!AF$51+Inputs!AF$57)*AG8)*$C20</f>
        <v>0</v>
      </c>
      <c r="AH20" s="374">
        <f>(Inputs!AG43+(Inputs!AG$51+Inputs!AG$57)*AH8)*$C20</f>
        <v>0</v>
      </c>
      <c r="AI20" s="374">
        <f>(Inputs!AH43+(Inputs!AH$51+Inputs!AH$57)*AI8)*$C20</f>
        <v>0</v>
      </c>
      <c r="AJ20" s="374">
        <f>(Inputs!AI43+(Inputs!AI$51+Inputs!AI$57)*AJ8)*$C20</f>
        <v>0</v>
      </c>
      <c r="AK20" s="374">
        <f>(Inputs!AJ43+(Inputs!AJ$51+Inputs!AJ$57)*AK8)*$C20</f>
        <v>0</v>
      </c>
      <c r="AL20" s="374">
        <f>(Inputs!AK43+(Inputs!AK$51+Inputs!AK$57)*AL8)*$C20</f>
        <v>0</v>
      </c>
      <c r="AM20" s="374">
        <f>(Inputs!AL43+(Inputs!AL$51+Inputs!AL$57)*AM8)*$C20</f>
        <v>0</v>
      </c>
      <c r="AN20" s="374">
        <f>(Inputs!AM43+(Inputs!AM$51+Inputs!AM$57)*AN8)*$C20</f>
        <v>0</v>
      </c>
      <c r="AO20" s="374">
        <f>(Inputs!AN43+(Inputs!AN$51+Inputs!AN$57)*AO8)*$C20</f>
        <v>0</v>
      </c>
      <c r="AP20" s="374">
        <f>(Inputs!AO43+(Inputs!AO$51+Inputs!AO$57)*AP8)*$C20</f>
        <v>0</v>
      </c>
      <c r="AQ20" s="374">
        <f>(Inputs!AP43+(Inputs!AP$51+Inputs!AP$57)*AQ8)*$C20</f>
        <v>0</v>
      </c>
      <c r="AR20" s="374">
        <f>(Inputs!AQ43+(Inputs!AQ$51+Inputs!AQ$57)*AR8)*$C20</f>
        <v>0</v>
      </c>
      <c r="AS20" s="374">
        <f>(Inputs!AR43+(Inputs!AR$51+Inputs!AR$57)*AS8)*$C20</f>
        <v>0</v>
      </c>
      <c r="AT20" s="374">
        <f>(Inputs!AS43+(Inputs!AS$51+Inputs!AS$57)*AT8)*$C20</f>
        <v>0</v>
      </c>
      <c r="AU20" s="374">
        <f>(Inputs!AT43+(Inputs!AT$51+Inputs!AT$57)*AU8)*$C20</f>
        <v>0</v>
      </c>
      <c r="AV20" s="374">
        <f>(Inputs!AU43+(Inputs!AU$51+Inputs!AU$57)*AV8)*$C20</f>
        <v>0</v>
      </c>
      <c r="AW20" s="374">
        <f>(Inputs!AV43+(Inputs!AV$51+Inputs!AV$57)*AW8)*$C20</f>
        <v>0</v>
      </c>
      <c r="AX20" s="374">
        <f>(Inputs!AW43+(Inputs!AW$51+Inputs!AW$57)*AX8)*$C20</f>
        <v>0</v>
      </c>
      <c r="AY20" s="374">
        <f>(Inputs!AX43+(Inputs!AX$51+Inputs!AX$57)*AY8)*$C20</f>
        <v>0</v>
      </c>
      <c r="AZ20" s="374">
        <f>(Inputs!AY43+(Inputs!AY$51+Inputs!AY$57)*AZ8)*$C20</f>
        <v>0</v>
      </c>
      <c r="BA20" s="374">
        <f>(Inputs!AZ43+(Inputs!AZ$51+Inputs!AZ$57)*BA8)*$C20</f>
        <v>0</v>
      </c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2"/>
      <c r="CB20" s="62"/>
      <c r="CC20" s="62"/>
      <c r="CD20" s="62"/>
      <c r="CE20" s="62"/>
      <c r="CF20" s="62"/>
      <c r="CG20" s="62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  <c r="EA20" s="62"/>
      <c r="EB20" s="62"/>
      <c r="EC20" s="62"/>
      <c r="ED20" s="62"/>
      <c r="EE20" s="62"/>
      <c r="EF20" s="62"/>
      <c r="EG20" s="62"/>
      <c r="EH20" s="62"/>
      <c r="EI20" s="62"/>
      <c r="EJ20" s="62"/>
      <c r="EK20" s="62"/>
      <c r="EL20" s="62"/>
      <c r="EM20" s="62"/>
      <c r="EN20" s="62"/>
      <c r="EO20" s="62"/>
      <c r="EP20" s="62"/>
      <c r="EQ20" s="62"/>
      <c r="ER20" s="62"/>
      <c r="ES20" s="62"/>
      <c r="ET20" s="62"/>
      <c r="EU20" s="62"/>
      <c r="EV20" s="62"/>
      <c r="EW20" s="62"/>
      <c r="EX20" s="62"/>
      <c r="EY20" s="62"/>
      <c r="EZ20" s="62"/>
      <c r="FA20" s="62"/>
      <c r="FB20" s="62"/>
      <c r="FC20" s="62"/>
      <c r="FD20" s="62"/>
      <c r="FE20" s="62"/>
      <c r="FF20" s="62"/>
      <c r="FG20" s="62"/>
      <c r="FH20" s="62"/>
      <c r="FI20" s="62"/>
      <c r="FJ20" s="62"/>
      <c r="FK20" s="62"/>
      <c r="FL20" s="62"/>
      <c r="FM20" s="62"/>
      <c r="FN20" s="62"/>
      <c r="FO20" s="62"/>
      <c r="FP20" s="62"/>
      <c r="FQ20" s="62"/>
      <c r="FR20" s="62"/>
      <c r="FS20" s="62"/>
      <c r="FT20" s="62"/>
      <c r="FU20" s="62"/>
      <c r="FV20" s="62"/>
      <c r="FW20" s="62"/>
      <c r="FX20" s="62"/>
      <c r="FY20" s="62"/>
      <c r="FZ20" s="62"/>
      <c r="GA20" s="62"/>
      <c r="GB20" s="62"/>
      <c r="GC20" s="62"/>
      <c r="GD20" s="62"/>
      <c r="GE20" s="62"/>
      <c r="GF20" s="62"/>
      <c r="GG20" s="62"/>
      <c r="GH20" s="62"/>
      <c r="GI20" s="62"/>
      <c r="GJ20" s="62"/>
      <c r="GK20" s="62"/>
      <c r="GL20" s="62"/>
      <c r="GM20" s="62"/>
      <c r="GN20" s="62"/>
      <c r="GO20" s="62"/>
      <c r="GP20" s="62"/>
      <c r="GQ20" s="62"/>
      <c r="GR20" s="62"/>
      <c r="GS20" s="62"/>
      <c r="GT20" s="62"/>
      <c r="GU20" s="62"/>
      <c r="GV20" s="62"/>
      <c r="GW20" s="62"/>
      <c r="GX20" s="62"/>
      <c r="GY20" s="62"/>
      <c r="GZ20" s="62"/>
      <c r="HA20" s="62"/>
      <c r="HB20" s="62"/>
      <c r="HC20" s="62"/>
      <c r="HD20" s="62"/>
      <c r="HE20" s="62"/>
      <c r="HF20" s="62"/>
      <c r="HG20" s="62"/>
      <c r="HH20" s="62"/>
      <c r="HI20" s="62"/>
      <c r="HJ20" s="62"/>
      <c r="HK20" s="62"/>
      <c r="HL20" s="62"/>
      <c r="HM20" s="62"/>
      <c r="HN20" s="62"/>
      <c r="HO20" s="62"/>
      <c r="HP20" s="62"/>
      <c r="HQ20" s="62"/>
      <c r="HR20" s="62"/>
      <c r="HS20" s="62"/>
      <c r="HT20" s="62"/>
      <c r="HU20" s="62"/>
      <c r="HV20" s="62"/>
      <c r="HW20" s="62"/>
      <c r="HX20" s="62"/>
      <c r="HY20" s="62"/>
      <c r="HZ20" s="62"/>
      <c r="IA20" s="62"/>
      <c r="IB20" s="62"/>
      <c r="IC20" s="62"/>
      <c r="ID20" s="62"/>
      <c r="IE20" s="62"/>
      <c r="IF20" s="62"/>
      <c r="IG20" s="62"/>
      <c r="IH20" s="62"/>
      <c r="II20" s="62"/>
      <c r="IJ20" s="62"/>
      <c r="IK20" s="62"/>
      <c r="IL20" s="62"/>
      <c r="IM20" s="62"/>
      <c r="IN20" s="62"/>
      <c r="IO20" s="62"/>
      <c r="IP20" s="62"/>
      <c r="IQ20" s="62"/>
      <c r="IR20" s="62"/>
      <c r="IS20" s="62"/>
      <c r="IT20" s="62"/>
      <c r="IU20" s="62"/>
      <c r="IV20" s="62"/>
    </row>
    <row r="21" spans="1:256" s="241" customFormat="1">
      <c r="A21" s="371"/>
      <c r="B21" s="372" t="s">
        <v>414</v>
      </c>
      <c r="C21" s="515">
        <f>'Shock parameters'!E59</f>
        <v>0.03</v>
      </c>
      <c r="D21" s="374">
        <f>(Inputs!C44+(Inputs!C$51+Inputs!C$57)*D9)*$C21</f>
        <v>0</v>
      </c>
      <c r="E21" s="374">
        <f>(Inputs!D44+(Inputs!D$51+Inputs!D$57)*E9)*$C21</f>
        <v>0</v>
      </c>
      <c r="F21" s="374">
        <f>(Inputs!E44+(Inputs!E$51+Inputs!E$57)*F9)*$C21</f>
        <v>0</v>
      </c>
      <c r="G21" s="374">
        <f>(Inputs!F44+(Inputs!F$51+Inputs!F$57)*G9)*$C21</f>
        <v>0</v>
      </c>
      <c r="H21" s="374">
        <f>(Inputs!G44+(Inputs!G$51+Inputs!G$57)*H9)*$C21</f>
        <v>0</v>
      </c>
      <c r="I21" s="374">
        <f>(Inputs!H44+(Inputs!H$51+Inputs!H$57)*I9)*$C21</f>
        <v>0</v>
      </c>
      <c r="J21" s="374">
        <f>(Inputs!I44+(Inputs!I$51+Inputs!I$57)*J9)*$C21</f>
        <v>0</v>
      </c>
      <c r="K21" s="374">
        <f>(Inputs!J44+(Inputs!J$51+Inputs!J$57)*K9)*$C21</f>
        <v>0</v>
      </c>
      <c r="L21" s="374">
        <f>(Inputs!K44+(Inputs!K$51+Inputs!K$57)*L9)*$C21</f>
        <v>0</v>
      </c>
      <c r="M21" s="374">
        <f>(Inputs!L44+(Inputs!L$51+Inputs!L$57)*M9)*$C21</f>
        <v>0</v>
      </c>
      <c r="N21" s="374">
        <f>(Inputs!M44+(Inputs!M$51+Inputs!M$57)*N9)*$C21</f>
        <v>0</v>
      </c>
      <c r="O21" s="374">
        <f>(Inputs!N44+(Inputs!N$51+Inputs!N$57)*O9)*$C21</f>
        <v>0</v>
      </c>
      <c r="P21" s="374">
        <f>(Inputs!O44+(Inputs!O$51+Inputs!O$57)*P9)*$C21</f>
        <v>0</v>
      </c>
      <c r="Q21" s="374">
        <f>(Inputs!P44+(Inputs!P$51+Inputs!P$57)*Q9)*$C21</f>
        <v>0</v>
      </c>
      <c r="R21" s="374">
        <f>(Inputs!Q44+(Inputs!Q$51+Inputs!Q$57)*R9)*$C21</f>
        <v>0</v>
      </c>
      <c r="S21" s="374">
        <f>(Inputs!R44+(Inputs!R$51+Inputs!R$57)*S9)*$C21</f>
        <v>0</v>
      </c>
      <c r="T21" s="374">
        <f>(Inputs!S44+(Inputs!S$51+Inputs!S$57)*T9)*$C21</f>
        <v>0</v>
      </c>
      <c r="U21" s="374">
        <f>(Inputs!T44+(Inputs!T$51+Inputs!T$57)*U9)*$C21</f>
        <v>0</v>
      </c>
      <c r="V21" s="374">
        <f>(Inputs!U44+(Inputs!U$51+Inputs!U$57)*V9)*$C21</f>
        <v>0</v>
      </c>
      <c r="W21" s="374">
        <f>(Inputs!V44+(Inputs!V$51+Inputs!V$57)*W9)*$C21</f>
        <v>0</v>
      </c>
      <c r="X21" s="374">
        <f>(Inputs!W44+(Inputs!W$51+Inputs!W$57)*X9)*$C21</f>
        <v>0</v>
      </c>
      <c r="Y21" s="374">
        <f>(Inputs!X44+(Inputs!X$51+Inputs!X$57)*Y9)*$C21</f>
        <v>0</v>
      </c>
      <c r="Z21" s="374">
        <f>(Inputs!Y44+(Inputs!Y$51+Inputs!Y$57)*Z9)*$C21</f>
        <v>0</v>
      </c>
      <c r="AA21" s="374">
        <f>(Inputs!Z44+(Inputs!Z$51+Inputs!Z$57)*AA9)*$C21</f>
        <v>0</v>
      </c>
      <c r="AB21" s="374">
        <f>(Inputs!AA44+(Inputs!AA$51+Inputs!AA$57)*AB9)*$C21</f>
        <v>0</v>
      </c>
      <c r="AC21" s="374">
        <f>(Inputs!AB44+(Inputs!AB$51+Inputs!AB$57)*AC9)*$C21</f>
        <v>0</v>
      </c>
      <c r="AD21" s="374">
        <f>(Inputs!AC44+(Inputs!AC$51+Inputs!AC$57)*AD9)*$C21</f>
        <v>0</v>
      </c>
      <c r="AE21" s="374">
        <f>(Inputs!AD44+(Inputs!AD$51+Inputs!AD$57)*AE9)*$C21</f>
        <v>0</v>
      </c>
      <c r="AF21" s="374">
        <f>(Inputs!AE44+(Inputs!AE$51+Inputs!AE$57)*AF9)*$C21</f>
        <v>0</v>
      </c>
      <c r="AG21" s="374">
        <f>(Inputs!AF44+(Inputs!AF$51+Inputs!AF$57)*AG9)*$C21</f>
        <v>0</v>
      </c>
      <c r="AH21" s="374">
        <f>(Inputs!AG44+(Inputs!AG$51+Inputs!AG$57)*AH9)*$C21</f>
        <v>0</v>
      </c>
      <c r="AI21" s="374">
        <f>(Inputs!AH44+(Inputs!AH$51+Inputs!AH$57)*AI9)*$C21</f>
        <v>0</v>
      </c>
      <c r="AJ21" s="374">
        <f>(Inputs!AI44+(Inputs!AI$51+Inputs!AI$57)*AJ9)*$C21</f>
        <v>0</v>
      </c>
      <c r="AK21" s="374">
        <f>(Inputs!AJ44+(Inputs!AJ$51+Inputs!AJ$57)*AK9)*$C21</f>
        <v>0</v>
      </c>
      <c r="AL21" s="374">
        <f>(Inputs!AK44+(Inputs!AK$51+Inputs!AK$57)*AL9)*$C21</f>
        <v>0</v>
      </c>
      <c r="AM21" s="374">
        <f>(Inputs!AL44+(Inputs!AL$51+Inputs!AL$57)*AM9)*$C21</f>
        <v>0</v>
      </c>
      <c r="AN21" s="374">
        <f>(Inputs!AM44+(Inputs!AM$51+Inputs!AM$57)*AN9)*$C21</f>
        <v>0</v>
      </c>
      <c r="AO21" s="374">
        <f>(Inputs!AN44+(Inputs!AN$51+Inputs!AN$57)*AO9)*$C21</f>
        <v>0</v>
      </c>
      <c r="AP21" s="374">
        <f>(Inputs!AO44+(Inputs!AO$51+Inputs!AO$57)*AP9)*$C21</f>
        <v>0</v>
      </c>
      <c r="AQ21" s="374">
        <f>(Inputs!AP44+(Inputs!AP$51+Inputs!AP$57)*AQ9)*$C21</f>
        <v>0</v>
      </c>
      <c r="AR21" s="374">
        <f>(Inputs!AQ44+(Inputs!AQ$51+Inputs!AQ$57)*AR9)*$C21</f>
        <v>0</v>
      </c>
      <c r="AS21" s="374">
        <f>(Inputs!AR44+(Inputs!AR$51+Inputs!AR$57)*AS9)*$C21</f>
        <v>0</v>
      </c>
      <c r="AT21" s="374">
        <f>(Inputs!AS44+(Inputs!AS$51+Inputs!AS$57)*AT9)*$C21</f>
        <v>0</v>
      </c>
      <c r="AU21" s="374">
        <f>(Inputs!AT44+(Inputs!AT$51+Inputs!AT$57)*AU9)*$C21</f>
        <v>0</v>
      </c>
      <c r="AV21" s="374">
        <f>(Inputs!AU44+(Inputs!AU$51+Inputs!AU$57)*AV9)*$C21</f>
        <v>0</v>
      </c>
      <c r="AW21" s="374">
        <f>(Inputs!AV44+(Inputs!AV$51+Inputs!AV$57)*AW9)*$C21</f>
        <v>0</v>
      </c>
      <c r="AX21" s="374">
        <f>(Inputs!AW44+(Inputs!AW$51+Inputs!AW$57)*AX9)*$C21</f>
        <v>0</v>
      </c>
      <c r="AY21" s="374">
        <f>(Inputs!AX44+(Inputs!AX$51+Inputs!AX$57)*AY9)*$C21</f>
        <v>0</v>
      </c>
      <c r="AZ21" s="374">
        <f>(Inputs!AY44+(Inputs!AY$51+Inputs!AY$57)*AZ9)*$C21</f>
        <v>0</v>
      </c>
      <c r="BA21" s="374">
        <f>(Inputs!AZ44+(Inputs!AZ$51+Inputs!AZ$57)*BA9)*$C21</f>
        <v>0</v>
      </c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2"/>
      <c r="CB21" s="62"/>
      <c r="CC21" s="62"/>
      <c r="CD21" s="62"/>
      <c r="CE21" s="62"/>
      <c r="CF21" s="62"/>
      <c r="CG21" s="62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  <c r="EA21" s="62"/>
      <c r="EB21" s="62"/>
      <c r="EC21" s="62"/>
      <c r="ED21" s="62"/>
      <c r="EE21" s="62"/>
      <c r="EF21" s="62"/>
      <c r="EG21" s="62"/>
      <c r="EH21" s="62"/>
      <c r="EI21" s="62"/>
      <c r="EJ21" s="62"/>
      <c r="EK21" s="62"/>
      <c r="EL21" s="62"/>
      <c r="EM21" s="62"/>
      <c r="EN21" s="62"/>
      <c r="EO21" s="62"/>
      <c r="EP21" s="62"/>
      <c r="EQ21" s="62"/>
      <c r="ER21" s="62"/>
      <c r="ES21" s="62"/>
      <c r="ET21" s="62"/>
      <c r="EU21" s="62"/>
      <c r="EV21" s="62"/>
      <c r="EW21" s="62"/>
      <c r="EX21" s="62"/>
      <c r="EY21" s="62"/>
      <c r="EZ21" s="62"/>
      <c r="FA21" s="62"/>
      <c r="FB21" s="62"/>
      <c r="FC21" s="62"/>
      <c r="FD21" s="62"/>
      <c r="FE21" s="62"/>
      <c r="FF21" s="62"/>
      <c r="FG21" s="62"/>
      <c r="FH21" s="62"/>
      <c r="FI21" s="62"/>
      <c r="FJ21" s="62"/>
      <c r="FK21" s="62"/>
      <c r="FL21" s="62"/>
      <c r="FM21" s="62"/>
      <c r="FN21" s="62"/>
      <c r="FO21" s="62"/>
      <c r="FP21" s="62"/>
      <c r="FQ21" s="62"/>
      <c r="FR21" s="62"/>
      <c r="FS21" s="62"/>
      <c r="FT21" s="62"/>
      <c r="FU21" s="62"/>
      <c r="FV21" s="62"/>
      <c r="FW21" s="62"/>
      <c r="FX21" s="62"/>
      <c r="FY21" s="62"/>
      <c r="FZ21" s="62"/>
      <c r="GA21" s="62"/>
      <c r="GB21" s="62"/>
      <c r="GC21" s="62"/>
      <c r="GD21" s="62"/>
      <c r="GE21" s="62"/>
      <c r="GF21" s="62"/>
      <c r="GG21" s="62"/>
      <c r="GH21" s="62"/>
      <c r="GI21" s="62"/>
      <c r="GJ21" s="62"/>
      <c r="GK21" s="62"/>
      <c r="GL21" s="62"/>
      <c r="GM21" s="62"/>
      <c r="GN21" s="62"/>
      <c r="GO21" s="62"/>
      <c r="GP21" s="62"/>
      <c r="GQ21" s="62"/>
      <c r="GR21" s="62"/>
      <c r="GS21" s="62"/>
      <c r="GT21" s="62"/>
      <c r="GU21" s="62"/>
      <c r="GV21" s="62"/>
      <c r="GW21" s="62"/>
      <c r="GX21" s="62"/>
      <c r="GY21" s="62"/>
      <c r="GZ21" s="62"/>
      <c r="HA21" s="62"/>
      <c r="HB21" s="62"/>
      <c r="HC21" s="62"/>
      <c r="HD21" s="62"/>
      <c r="HE21" s="62"/>
      <c r="HF21" s="62"/>
      <c r="HG21" s="62"/>
      <c r="HH21" s="62"/>
      <c r="HI21" s="62"/>
      <c r="HJ21" s="62"/>
      <c r="HK21" s="62"/>
      <c r="HL21" s="62"/>
      <c r="HM21" s="62"/>
      <c r="HN21" s="62"/>
      <c r="HO21" s="62"/>
      <c r="HP21" s="62"/>
      <c r="HQ21" s="62"/>
      <c r="HR21" s="62"/>
      <c r="HS21" s="62"/>
      <c r="HT21" s="62"/>
      <c r="HU21" s="62"/>
      <c r="HV21" s="62"/>
      <c r="HW21" s="62"/>
      <c r="HX21" s="62"/>
      <c r="HY21" s="62"/>
      <c r="HZ21" s="62"/>
      <c r="IA21" s="62"/>
      <c r="IB21" s="62"/>
      <c r="IC21" s="62"/>
      <c r="ID21" s="62"/>
      <c r="IE21" s="62"/>
      <c r="IF21" s="62"/>
      <c r="IG21" s="62"/>
      <c r="IH21" s="62"/>
      <c r="II21" s="62"/>
      <c r="IJ21" s="62"/>
      <c r="IK21" s="62"/>
      <c r="IL21" s="62"/>
      <c r="IM21" s="62"/>
      <c r="IN21" s="62"/>
      <c r="IO21" s="62"/>
      <c r="IP21" s="62"/>
      <c r="IQ21" s="62"/>
      <c r="IR21" s="62"/>
      <c r="IS21" s="62"/>
      <c r="IT21" s="62"/>
      <c r="IU21" s="62"/>
      <c r="IV21" s="62"/>
    </row>
    <row r="22" spans="1:256" s="518" customFormat="1" ht="13.5" thickBot="1">
      <c r="A22" s="375"/>
      <c r="B22" s="436" t="s">
        <v>415</v>
      </c>
      <c r="C22" s="516">
        <f>'Shock parameters'!E60</f>
        <v>0.03</v>
      </c>
      <c r="D22" s="517">
        <f>(Inputs!C45+(Inputs!C$51+Inputs!C$57)*D10)*$C22</f>
        <v>0</v>
      </c>
      <c r="E22" s="386">
        <f>(Inputs!D45+(Inputs!D$51+Inputs!D$57)*E10)*$C22</f>
        <v>0</v>
      </c>
      <c r="F22" s="386">
        <f>(Inputs!E45+(Inputs!E$51+Inputs!E$57)*F10)*$C22</f>
        <v>0</v>
      </c>
      <c r="G22" s="386">
        <f>(Inputs!F45+(Inputs!F$51+Inputs!F$57)*G10)*$C22</f>
        <v>0</v>
      </c>
      <c r="H22" s="386">
        <f>(Inputs!G45+(Inputs!G$51+Inputs!G$57)*H10)*$C22</f>
        <v>0</v>
      </c>
      <c r="I22" s="386">
        <f>(Inputs!H45+(Inputs!H$51+Inputs!H$57)*I10)*$C22</f>
        <v>0</v>
      </c>
      <c r="J22" s="386">
        <f>(Inputs!I45+(Inputs!I$51+Inputs!I$57)*J10)*$C22</f>
        <v>0</v>
      </c>
      <c r="K22" s="386">
        <f>(Inputs!J45+(Inputs!J$51+Inputs!J$57)*K10)*$C22</f>
        <v>0</v>
      </c>
      <c r="L22" s="386">
        <f>(Inputs!K45+(Inputs!K$51+Inputs!K$57)*L10)*$C22</f>
        <v>0</v>
      </c>
      <c r="M22" s="386">
        <f>(Inputs!L45+(Inputs!L$51+Inputs!L$57)*M10)*$C22</f>
        <v>0</v>
      </c>
      <c r="N22" s="386">
        <f>(Inputs!M45+(Inputs!M$51+Inputs!M$57)*N10)*$C22</f>
        <v>0</v>
      </c>
      <c r="O22" s="386">
        <f>(Inputs!N45+(Inputs!N$51+Inputs!N$57)*O10)*$C22</f>
        <v>0</v>
      </c>
      <c r="P22" s="386">
        <f>(Inputs!O45+(Inputs!O$51+Inputs!O$57)*P10)*$C22</f>
        <v>0</v>
      </c>
      <c r="Q22" s="386">
        <f>(Inputs!P45+(Inputs!P$51+Inputs!P$57)*Q10)*$C22</f>
        <v>0</v>
      </c>
      <c r="R22" s="386">
        <f>(Inputs!Q45+(Inputs!Q$51+Inputs!Q$57)*R10)*$C22</f>
        <v>0</v>
      </c>
      <c r="S22" s="386">
        <f>(Inputs!R45+(Inputs!R$51+Inputs!R$57)*S10)*$C22</f>
        <v>0</v>
      </c>
      <c r="T22" s="386">
        <f>(Inputs!S45+(Inputs!S$51+Inputs!S$57)*T10)*$C22</f>
        <v>0</v>
      </c>
      <c r="U22" s="386">
        <f>(Inputs!T45+(Inputs!T$51+Inputs!T$57)*U10)*$C22</f>
        <v>0</v>
      </c>
      <c r="V22" s="386">
        <f>(Inputs!U45+(Inputs!U$51+Inputs!U$57)*V10)*$C22</f>
        <v>0</v>
      </c>
      <c r="W22" s="386">
        <f>(Inputs!V45+(Inputs!V$51+Inputs!V$57)*W10)*$C22</f>
        <v>0</v>
      </c>
      <c r="X22" s="386">
        <f>(Inputs!W45+(Inputs!W$51+Inputs!W$57)*X10)*$C22</f>
        <v>0</v>
      </c>
      <c r="Y22" s="386">
        <f>(Inputs!X45+(Inputs!X$51+Inputs!X$57)*Y10)*$C22</f>
        <v>0</v>
      </c>
      <c r="Z22" s="386">
        <f>(Inputs!Y45+(Inputs!Y$51+Inputs!Y$57)*Z10)*$C22</f>
        <v>0</v>
      </c>
      <c r="AA22" s="386">
        <f>(Inputs!Z45+(Inputs!Z$51+Inputs!Z$57)*AA10)*$C22</f>
        <v>0</v>
      </c>
      <c r="AB22" s="386">
        <f>(Inputs!AA45+(Inputs!AA$51+Inputs!AA$57)*AB10)*$C22</f>
        <v>0</v>
      </c>
      <c r="AC22" s="386">
        <f>(Inputs!AB45+(Inputs!AB$51+Inputs!AB$57)*AC10)*$C22</f>
        <v>0</v>
      </c>
      <c r="AD22" s="386">
        <f>(Inputs!AC45+(Inputs!AC$51+Inputs!AC$57)*AD10)*$C22</f>
        <v>0</v>
      </c>
      <c r="AE22" s="386">
        <f>(Inputs!AD45+(Inputs!AD$51+Inputs!AD$57)*AE10)*$C22</f>
        <v>0</v>
      </c>
      <c r="AF22" s="386">
        <f>(Inputs!AE45+(Inputs!AE$51+Inputs!AE$57)*AF10)*$C22</f>
        <v>0</v>
      </c>
      <c r="AG22" s="386">
        <f>(Inputs!AF45+(Inputs!AF$51+Inputs!AF$57)*AG10)*$C22</f>
        <v>0</v>
      </c>
      <c r="AH22" s="386">
        <f>(Inputs!AG45+(Inputs!AG$51+Inputs!AG$57)*AH10)*$C22</f>
        <v>0</v>
      </c>
      <c r="AI22" s="386">
        <f>(Inputs!AH45+(Inputs!AH$51+Inputs!AH$57)*AI10)*$C22</f>
        <v>0</v>
      </c>
      <c r="AJ22" s="386">
        <f>(Inputs!AI45+(Inputs!AI$51+Inputs!AI$57)*AJ10)*$C22</f>
        <v>0</v>
      </c>
      <c r="AK22" s="386">
        <f>(Inputs!AJ45+(Inputs!AJ$51+Inputs!AJ$57)*AK10)*$C22</f>
        <v>0</v>
      </c>
      <c r="AL22" s="386">
        <f>(Inputs!AK45+(Inputs!AK$51+Inputs!AK$57)*AL10)*$C22</f>
        <v>0</v>
      </c>
      <c r="AM22" s="386">
        <f>(Inputs!AL45+(Inputs!AL$51+Inputs!AL$57)*AM10)*$C22</f>
        <v>0</v>
      </c>
      <c r="AN22" s="386">
        <f>(Inputs!AM45+(Inputs!AM$51+Inputs!AM$57)*AN10)*$C22</f>
        <v>0</v>
      </c>
      <c r="AO22" s="386">
        <f>(Inputs!AN45+(Inputs!AN$51+Inputs!AN$57)*AO10)*$C22</f>
        <v>0</v>
      </c>
      <c r="AP22" s="386">
        <f>(Inputs!AO45+(Inputs!AO$51+Inputs!AO$57)*AP10)*$C22</f>
        <v>0</v>
      </c>
      <c r="AQ22" s="386">
        <f>(Inputs!AP45+(Inputs!AP$51+Inputs!AP$57)*AQ10)*$C22</f>
        <v>0</v>
      </c>
      <c r="AR22" s="386">
        <f>(Inputs!AQ45+(Inputs!AQ$51+Inputs!AQ$57)*AR10)*$C22</f>
        <v>0</v>
      </c>
      <c r="AS22" s="386">
        <f>(Inputs!AR45+(Inputs!AR$51+Inputs!AR$57)*AS10)*$C22</f>
        <v>0</v>
      </c>
      <c r="AT22" s="386">
        <f>(Inputs!AS45+(Inputs!AS$51+Inputs!AS$57)*AT10)*$C22</f>
        <v>0</v>
      </c>
      <c r="AU22" s="386">
        <f>(Inputs!AT45+(Inputs!AT$51+Inputs!AT$57)*AU10)*$C22</f>
        <v>0</v>
      </c>
      <c r="AV22" s="386">
        <f>(Inputs!AU45+(Inputs!AU$51+Inputs!AU$57)*AV10)*$C22</f>
        <v>0</v>
      </c>
      <c r="AW22" s="386">
        <f>(Inputs!AV45+(Inputs!AV$51+Inputs!AV$57)*AW10)*$C22</f>
        <v>0</v>
      </c>
      <c r="AX22" s="386">
        <f>(Inputs!AW45+(Inputs!AW$51+Inputs!AW$57)*AX10)*$C22</f>
        <v>0</v>
      </c>
      <c r="AY22" s="386">
        <f>(Inputs!AX45+(Inputs!AX$51+Inputs!AX$57)*AY10)*$C22</f>
        <v>0</v>
      </c>
      <c r="AZ22" s="386">
        <f>(Inputs!AY45+(Inputs!AY$51+Inputs!AY$57)*AZ10)*$C22</f>
        <v>0</v>
      </c>
      <c r="BA22" s="386">
        <f>(Inputs!AZ45+(Inputs!AZ$51+Inputs!AZ$57)*BA10)*$C22</f>
        <v>0</v>
      </c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2"/>
      <c r="CD22" s="62"/>
      <c r="CE22" s="62"/>
      <c r="CF22" s="62"/>
      <c r="CG22" s="62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  <c r="EA22" s="62"/>
      <c r="EB22" s="62"/>
      <c r="EC22" s="62"/>
      <c r="ED22" s="62"/>
      <c r="EE22" s="62"/>
      <c r="EF22" s="62"/>
      <c r="EG22" s="62"/>
      <c r="EH22" s="62"/>
      <c r="EI22" s="62"/>
      <c r="EJ22" s="62"/>
      <c r="EK22" s="62"/>
      <c r="EL22" s="62"/>
      <c r="EM22" s="62"/>
      <c r="EN22" s="62"/>
      <c r="EO22" s="62"/>
      <c r="EP22" s="62"/>
      <c r="EQ22" s="62"/>
      <c r="ER22" s="62"/>
      <c r="ES22" s="62"/>
      <c r="ET22" s="62"/>
      <c r="EU22" s="62"/>
      <c r="EV22" s="62"/>
      <c r="EW22" s="62"/>
      <c r="EX22" s="62"/>
      <c r="EY22" s="62"/>
      <c r="EZ22" s="62"/>
      <c r="FA22" s="62"/>
      <c r="FB22" s="62"/>
      <c r="FC22" s="62"/>
      <c r="FD22" s="62"/>
      <c r="FE22" s="62"/>
      <c r="FF22" s="62"/>
      <c r="FG22" s="62"/>
      <c r="FH22" s="62"/>
      <c r="FI22" s="62"/>
      <c r="FJ22" s="62"/>
      <c r="FK22" s="62"/>
      <c r="FL22" s="62"/>
      <c r="FM22" s="62"/>
      <c r="FN22" s="62"/>
      <c r="FO22" s="62"/>
      <c r="FP22" s="62"/>
      <c r="FQ22" s="62"/>
      <c r="FR22" s="62"/>
      <c r="FS22" s="62"/>
      <c r="FT22" s="62"/>
      <c r="FU22" s="62"/>
      <c r="FV22" s="62"/>
      <c r="FW22" s="62"/>
      <c r="FX22" s="62"/>
      <c r="FY22" s="62"/>
      <c r="FZ22" s="62"/>
      <c r="GA22" s="62"/>
      <c r="GB22" s="62"/>
      <c r="GC22" s="62"/>
      <c r="GD22" s="62"/>
      <c r="GE22" s="62"/>
      <c r="GF22" s="62"/>
      <c r="GG22" s="62"/>
      <c r="GH22" s="62"/>
      <c r="GI22" s="62"/>
      <c r="GJ22" s="62"/>
      <c r="GK22" s="62"/>
      <c r="GL22" s="62"/>
      <c r="GM22" s="62"/>
      <c r="GN22" s="62"/>
      <c r="GO22" s="62"/>
      <c r="GP22" s="62"/>
      <c r="GQ22" s="62"/>
      <c r="GR22" s="62"/>
      <c r="GS22" s="62"/>
      <c r="GT22" s="62"/>
      <c r="GU22" s="62"/>
      <c r="GV22" s="62"/>
      <c r="GW22" s="62"/>
      <c r="GX22" s="62"/>
      <c r="GY22" s="62"/>
      <c r="GZ22" s="62"/>
      <c r="HA22" s="62"/>
      <c r="HB22" s="62"/>
      <c r="HC22" s="62"/>
      <c r="HD22" s="62"/>
      <c r="HE22" s="62"/>
      <c r="HF22" s="62"/>
      <c r="HG22" s="62"/>
      <c r="HH22" s="62"/>
      <c r="HI22" s="62"/>
      <c r="HJ22" s="62"/>
      <c r="HK22" s="62"/>
      <c r="HL22" s="62"/>
      <c r="HM22" s="62"/>
      <c r="HN22" s="62"/>
      <c r="HO22" s="62"/>
      <c r="HP22" s="62"/>
      <c r="HQ22" s="62"/>
      <c r="HR22" s="62"/>
      <c r="HS22" s="62"/>
      <c r="HT22" s="62"/>
      <c r="HU22" s="62"/>
      <c r="HV22" s="62"/>
      <c r="HW22" s="62"/>
      <c r="HX22" s="62"/>
      <c r="HY22" s="62"/>
      <c r="HZ22" s="62"/>
      <c r="IA22" s="62"/>
      <c r="IB22" s="62"/>
      <c r="IC22" s="62"/>
      <c r="ID22" s="62"/>
      <c r="IE22" s="62"/>
      <c r="IF22" s="62"/>
      <c r="IG22" s="62"/>
      <c r="IH22" s="62"/>
      <c r="II22" s="62"/>
      <c r="IJ22" s="62"/>
      <c r="IK22" s="62"/>
      <c r="IL22" s="62"/>
      <c r="IM22" s="62"/>
      <c r="IN22" s="62"/>
      <c r="IO22" s="62"/>
      <c r="IP22" s="62"/>
      <c r="IQ22" s="62"/>
      <c r="IR22" s="62"/>
      <c r="IS22" s="62"/>
      <c r="IT22" s="62"/>
      <c r="IU22" s="62"/>
      <c r="IV22" s="62"/>
    </row>
    <row r="23" spans="1:256" s="524" customFormat="1" ht="14.25" thickTop="1" thickBot="1">
      <c r="A23" s="519" t="s">
        <v>564</v>
      </c>
      <c r="B23" s="520"/>
      <c r="C23" s="521"/>
      <c r="D23" s="522">
        <f>SUM(D18:D22)+IF(D3&gt;1,IF(D18&gt;1,D18,0)+IF(D22&gt;1,D22,0),0)</f>
        <v>0</v>
      </c>
      <c r="E23" s="523">
        <f t="shared" ref="E23:AJ23" si="2">SUM(E18:E22)+IF(E3&gt;1,IF(E18&gt;1.1*D18,E18-D18,0)+IF(E22&gt;1.1*D22,E22-D22,0),0)</f>
        <v>0</v>
      </c>
      <c r="F23" s="523">
        <f t="shared" si="2"/>
        <v>0</v>
      </c>
      <c r="G23" s="523">
        <f t="shared" si="2"/>
        <v>0</v>
      </c>
      <c r="H23" s="523">
        <f t="shared" si="2"/>
        <v>0</v>
      </c>
      <c r="I23" s="523">
        <f t="shared" si="2"/>
        <v>0</v>
      </c>
      <c r="J23" s="523">
        <f t="shared" si="2"/>
        <v>0</v>
      </c>
      <c r="K23" s="523">
        <f t="shared" si="2"/>
        <v>0</v>
      </c>
      <c r="L23" s="523">
        <f t="shared" si="2"/>
        <v>0</v>
      </c>
      <c r="M23" s="523">
        <f t="shared" si="2"/>
        <v>0</v>
      </c>
      <c r="N23" s="523">
        <f t="shared" si="2"/>
        <v>0</v>
      </c>
      <c r="O23" s="523">
        <f t="shared" si="2"/>
        <v>0</v>
      </c>
      <c r="P23" s="523">
        <f t="shared" si="2"/>
        <v>0</v>
      </c>
      <c r="Q23" s="523">
        <f t="shared" si="2"/>
        <v>0</v>
      </c>
      <c r="R23" s="523">
        <f t="shared" si="2"/>
        <v>0</v>
      </c>
      <c r="S23" s="523">
        <f t="shared" si="2"/>
        <v>0</v>
      </c>
      <c r="T23" s="523">
        <f t="shared" si="2"/>
        <v>0</v>
      </c>
      <c r="U23" s="523">
        <f t="shared" si="2"/>
        <v>0</v>
      </c>
      <c r="V23" s="523">
        <f t="shared" si="2"/>
        <v>0</v>
      </c>
      <c r="W23" s="523">
        <f t="shared" si="2"/>
        <v>0</v>
      </c>
      <c r="X23" s="523">
        <f t="shared" si="2"/>
        <v>0</v>
      </c>
      <c r="Y23" s="523">
        <f t="shared" si="2"/>
        <v>0</v>
      </c>
      <c r="Z23" s="523">
        <f t="shared" si="2"/>
        <v>0</v>
      </c>
      <c r="AA23" s="523">
        <f t="shared" si="2"/>
        <v>0</v>
      </c>
      <c r="AB23" s="523">
        <f t="shared" si="2"/>
        <v>0</v>
      </c>
      <c r="AC23" s="523">
        <f t="shared" si="2"/>
        <v>0</v>
      </c>
      <c r="AD23" s="523">
        <f t="shared" si="2"/>
        <v>0</v>
      </c>
      <c r="AE23" s="523">
        <f t="shared" si="2"/>
        <v>0</v>
      </c>
      <c r="AF23" s="523">
        <f t="shared" si="2"/>
        <v>0</v>
      </c>
      <c r="AG23" s="523">
        <f t="shared" si="2"/>
        <v>0</v>
      </c>
      <c r="AH23" s="523">
        <f t="shared" si="2"/>
        <v>0</v>
      </c>
      <c r="AI23" s="523">
        <f t="shared" si="2"/>
        <v>0</v>
      </c>
      <c r="AJ23" s="523">
        <f t="shared" si="2"/>
        <v>0</v>
      </c>
      <c r="AK23" s="523">
        <f t="shared" ref="AK23:BA23" si="3">SUM(AK18:AK22)+IF(AK3&gt;1,IF(AK18&gt;1.1*AJ18,AK18-AJ18,0)+IF(AK22&gt;1.1*AJ22,AK22-AJ22,0),0)</f>
        <v>0</v>
      </c>
      <c r="AL23" s="523">
        <f t="shared" si="3"/>
        <v>0</v>
      </c>
      <c r="AM23" s="523">
        <f t="shared" si="3"/>
        <v>0</v>
      </c>
      <c r="AN23" s="523">
        <f t="shared" si="3"/>
        <v>0</v>
      </c>
      <c r="AO23" s="523">
        <f t="shared" si="3"/>
        <v>0</v>
      </c>
      <c r="AP23" s="523">
        <f t="shared" si="3"/>
        <v>0</v>
      </c>
      <c r="AQ23" s="523">
        <f t="shared" si="3"/>
        <v>0</v>
      </c>
      <c r="AR23" s="523">
        <f t="shared" si="3"/>
        <v>0</v>
      </c>
      <c r="AS23" s="523">
        <f t="shared" si="3"/>
        <v>0</v>
      </c>
      <c r="AT23" s="523">
        <f t="shared" si="3"/>
        <v>0</v>
      </c>
      <c r="AU23" s="523">
        <f t="shared" si="3"/>
        <v>0</v>
      </c>
      <c r="AV23" s="523">
        <f t="shared" si="3"/>
        <v>0</v>
      </c>
      <c r="AW23" s="523">
        <f t="shared" si="3"/>
        <v>0</v>
      </c>
      <c r="AX23" s="523">
        <f t="shared" si="3"/>
        <v>0</v>
      </c>
      <c r="AY23" s="523">
        <f t="shared" si="3"/>
        <v>0</v>
      </c>
      <c r="AZ23" s="523">
        <f t="shared" si="3"/>
        <v>0</v>
      </c>
      <c r="BA23" s="523">
        <f t="shared" si="3"/>
        <v>0</v>
      </c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</row>
    <row r="24" spans="1:256" s="241" customFormat="1" ht="19.5" thickTop="1">
      <c r="A24" s="1012" t="s">
        <v>565</v>
      </c>
      <c r="B24" s="1013"/>
      <c r="C24" s="528"/>
      <c r="D24" s="529" t="e">
        <f ca="1">MIN( 0.3*'SCR Aggregation'!C51,MAX(IF(ISERROR(D17),0,D17),IF(ISERROR(D23),0,D23)))</f>
        <v>#DIV/0!</v>
      </c>
      <c r="E24" s="529" t="e">
        <f ca="1">MIN( 0.3*'SCR Aggregation'!D51,MAX(IF(ISERROR(E17),0,E17),IF(ISERROR(E23),0,E23)))</f>
        <v>#DIV/0!</v>
      </c>
      <c r="F24" s="529" t="e">
        <f ca="1">MIN( 0.3*'SCR Aggregation'!E51,MAX(IF(ISERROR(F17),0,F17),IF(ISERROR(F23),0,F23)))</f>
        <v>#DIV/0!</v>
      </c>
      <c r="G24" s="529" t="e">
        <f ca="1">MIN( 0.3*'SCR Aggregation'!F51,MAX(IF(ISERROR(G17),0,G17),IF(ISERROR(G23),0,G23)))</f>
        <v>#DIV/0!</v>
      </c>
      <c r="H24" s="529" t="e">
        <f ca="1">MIN( 0.3*'SCR Aggregation'!G51,MAX(IF(ISERROR(H17),0,H17),IF(ISERROR(H23),0,H23)))</f>
        <v>#DIV/0!</v>
      </c>
      <c r="I24" s="529" t="e">
        <f ca="1">MIN( 0.3*'SCR Aggregation'!H51,MAX(IF(ISERROR(I17),0,I17),IF(ISERROR(I23),0,I23)))</f>
        <v>#DIV/0!</v>
      </c>
      <c r="J24" s="529" t="e">
        <f ca="1">MIN( 0.3*'SCR Aggregation'!I51,MAX(IF(ISERROR(J17),0,J17),IF(ISERROR(J23),0,J23)))</f>
        <v>#DIV/0!</v>
      </c>
      <c r="K24" s="529" t="e">
        <f ca="1">MIN( 0.3*'SCR Aggregation'!J51,MAX(IF(ISERROR(K17),0,K17),IF(ISERROR(K23),0,K23)))</f>
        <v>#DIV/0!</v>
      </c>
      <c r="L24" s="529" t="e">
        <f ca="1">MIN( 0.3*'SCR Aggregation'!K51,MAX(IF(ISERROR(L17),0,L17),IF(ISERROR(L23),0,L23)))</f>
        <v>#DIV/0!</v>
      </c>
      <c r="M24" s="529" t="e">
        <f ca="1">MIN( 0.3*'SCR Aggregation'!L51,MAX(IF(ISERROR(M17),0,M17),IF(ISERROR(M23),0,M23)))</f>
        <v>#DIV/0!</v>
      </c>
      <c r="N24" s="529" t="e">
        <f ca="1">MIN( 0.3*'SCR Aggregation'!M51,MAX(IF(ISERROR(N17),0,N17),IF(ISERROR(N23),0,N23)))</f>
        <v>#DIV/0!</v>
      </c>
      <c r="O24" s="529" t="e">
        <f ca="1">MIN( 0.3*'SCR Aggregation'!N51,MAX(IF(ISERROR(O17),0,O17),IF(ISERROR(O23),0,O23)))</f>
        <v>#DIV/0!</v>
      </c>
      <c r="P24" s="529" t="e">
        <f ca="1">MIN( 0.3*'SCR Aggregation'!O51,MAX(IF(ISERROR(P17),0,P17),IF(ISERROR(P23),0,P23)))</f>
        <v>#DIV/0!</v>
      </c>
      <c r="Q24" s="529" t="e">
        <f ca="1">MIN( 0.3*'SCR Aggregation'!P51,MAX(IF(ISERROR(Q17),0,Q17),IF(ISERROR(Q23),0,Q23)))</f>
        <v>#DIV/0!</v>
      </c>
      <c r="R24" s="529" t="e">
        <f ca="1">MIN( 0.3*'SCR Aggregation'!Q51,MAX(IF(ISERROR(R17),0,R17),IF(ISERROR(R23),0,R23)))</f>
        <v>#DIV/0!</v>
      </c>
      <c r="S24" s="529" t="e">
        <f ca="1">MIN( 0.3*'SCR Aggregation'!R51,MAX(IF(ISERROR(S17),0,S17),IF(ISERROR(S23),0,S23)))</f>
        <v>#DIV/0!</v>
      </c>
      <c r="T24" s="529" t="e">
        <f ca="1">MIN( 0.3*'SCR Aggregation'!S51,MAX(IF(ISERROR(T17),0,T17),IF(ISERROR(T23),0,T23)))</f>
        <v>#DIV/0!</v>
      </c>
      <c r="U24" s="529" t="e">
        <f ca="1">MIN( 0.3*'SCR Aggregation'!T51,MAX(IF(ISERROR(U17),0,U17),IF(ISERROR(U23),0,U23)))</f>
        <v>#DIV/0!</v>
      </c>
      <c r="V24" s="529" t="e">
        <f ca="1">MIN( 0.3*'SCR Aggregation'!U51,MAX(IF(ISERROR(V17),0,V17),IF(ISERROR(V23),0,V23)))</f>
        <v>#DIV/0!</v>
      </c>
      <c r="W24" s="529" t="e">
        <f ca="1">MIN( 0.3*'SCR Aggregation'!V51,MAX(IF(ISERROR(W17),0,W17),IF(ISERROR(W23),0,W23)))</f>
        <v>#DIV/0!</v>
      </c>
      <c r="X24" s="529" t="e">
        <f ca="1">MIN( 0.3*'SCR Aggregation'!W51,MAX(IF(ISERROR(X17),0,X17),IF(ISERROR(X23),0,X23)))</f>
        <v>#DIV/0!</v>
      </c>
      <c r="Y24" s="529" t="e">
        <f ca="1">MIN( 0.3*'SCR Aggregation'!X51,MAX(IF(ISERROR(Y17),0,Y17),IF(ISERROR(Y23),0,Y23)))</f>
        <v>#DIV/0!</v>
      </c>
      <c r="Z24" s="529" t="e">
        <f ca="1">MIN( 0.3*'SCR Aggregation'!Y51,MAX(IF(ISERROR(Z17),0,Z17),IF(ISERROR(Z23),0,Z23)))</f>
        <v>#DIV/0!</v>
      </c>
      <c r="AA24" s="529" t="e">
        <f ca="1">MIN( 0.3*'SCR Aggregation'!Z51,MAX(IF(ISERROR(AA17),0,AA17),IF(ISERROR(AA23),0,AA23)))</f>
        <v>#DIV/0!</v>
      </c>
      <c r="AB24" s="529" t="e">
        <f ca="1">MIN( 0.3*'SCR Aggregation'!AA51,MAX(IF(ISERROR(AB17),0,AB17),IF(ISERROR(AB23),0,AB23)))</f>
        <v>#DIV/0!</v>
      </c>
      <c r="AC24" s="529" t="e">
        <f ca="1">MIN( 0.3*'SCR Aggregation'!AB51,MAX(IF(ISERROR(AC17),0,AC17),IF(ISERROR(AC23),0,AC23)))</f>
        <v>#DIV/0!</v>
      </c>
      <c r="AD24" s="529" t="e">
        <f ca="1">MIN( 0.3*'SCR Aggregation'!AC51,MAX(IF(ISERROR(AD17),0,AD17),IF(ISERROR(AD23),0,AD23)))</f>
        <v>#DIV/0!</v>
      </c>
      <c r="AE24" s="529" t="e">
        <f ca="1">MIN( 0.3*'SCR Aggregation'!AD51,MAX(IF(ISERROR(AE17),0,AE17),IF(ISERROR(AE23),0,AE23)))</f>
        <v>#DIV/0!</v>
      </c>
      <c r="AF24" s="529" t="e">
        <f ca="1">MIN( 0.3*'SCR Aggregation'!AE51,MAX(IF(ISERROR(AF17),0,AF17),IF(ISERROR(AF23),0,AF23)))</f>
        <v>#DIV/0!</v>
      </c>
      <c r="AG24" s="529" t="e">
        <f ca="1">MIN( 0.3*'SCR Aggregation'!AF51,MAX(IF(ISERROR(AG17),0,AG17),IF(ISERROR(AG23),0,AG23)))</f>
        <v>#DIV/0!</v>
      </c>
      <c r="AH24" s="529" t="e">
        <f ca="1">MIN( 0.3*'SCR Aggregation'!AG51,MAX(IF(ISERROR(AH17),0,AH17),IF(ISERROR(AH23),0,AH23)))</f>
        <v>#DIV/0!</v>
      </c>
      <c r="AI24" s="529" t="e">
        <f ca="1">MIN( 0.3*'SCR Aggregation'!AH51,MAX(IF(ISERROR(AI17),0,AI17),IF(ISERROR(AI23),0,AI23)))</f>
        <v>#DIV/0!</v>
      </c>
      <c r="AJ24" s="529" t="e">
        <f ca="1">MIN( 0.3*'SCR Aggregation'!AI51,MAX(IF(ISERROR(AJ17),0,AJ17),IF(ISERROR(AJ23),0,AJ23)))</f>
        <v>#DIV/0!</v>
      </c>
      <c r="AK24" s="529" t="e">
        <f ca="1">MIN( 0.3*'SCR Aggregation'!AJ51,MAX(IF(ISERROR(AK17),0,AK17),IF(ISERROR(AK23),0,AK23)))</f>
        <v>#DIV/0!</v>
      </c>
      <c r="AL24" s="529" t="e">
        <f ca="1">MIN( 0.3*'SCR Aggregation'!AK51,MAX(IF(ISERROR(AL17),0,AL17),IF(ISERROR(AL23),0,AL23)))</f>
        <v>#DIV/0!</v>
      </c>
      <c r="AM24" s="529" t="e">
        <f ca="1">MIN( 0.3*'SCR Aggregation'!AL51,MAX(IF(ISERROR(AM17),0,AM17),IF(ISERROR(AM23),0,AM23)))</f>
        <v>#DIV/0!</v>
      </c>
      <c r="AN24" s="529" t="e">
        <f ca="1">MIN( 0.3*'SCR Aggregation'!AM51,MAX(IF(ISERROR(AN17),0,AN17),IF(ISERROR(AN23),0,AN23)))</f>
        <v>#DIV/0!</v>
      </c>
      <c r="AO24" s="529" t="e">
        <f ca="1">MIN( 0.3*'SCR Aggregation'!AN51,MAX(IF(ISERROR(AO17),0,AO17),IF(ISERROR(AO23),0,AO23)))</f>
        <v>#DIV/0!</v>
      </c>
      <c r="AP24" s="529" t="e">
        <f ca="1">MIN( 0.3*'SCR Aggregation'!AO51,MAX(IF(ISERROR(AP17),0,AP17),IF(ISERROR(AP23),0,AP23)))</f>
        <v>#DIV/0!</v>
      </c>
      <c r="AQ24" s="529" t="e">
        <f ca="1">MIN( 0.3*'SCR Aggregation'!AP51,MAX(IF(ISERROR(AQ17),0,AQ17),IF(ISERROR(AQ23),0,AQ23)))</f>
        <v>#DIV/0!</v>
      </c>
      <c r="AR24" s="529" t="e">
        <f ca="1">MIN( 0.3*'SCR Aggregation'!AQ51,MAX(IF(ISERROR(AR17),0,AR17),IF(ISERROR(AR23),0,AR23)))</f>
        <v>#DIV/0!</v>
      </c>
      <c r="AS24" s="529" t="e">
        <f ca="1">MIN( 0.3*'SCR Aggregation'!AR51,MAX(IF(ISERROR(AS17),0,AS17),IF(ISERROR(AS23),0,AS23)))</f>
        <v>#DIV/0!</v>
      </c>
      <c r="AT24" s="529" t="e">
        <f ca="1">MIN( 0.3*'SCR Aggregation'!AS51,MAX(IF(ISERROR(AT17),0,AT17),IF(ISERROR(AT23),0,AT23)))</f>
        <v>#DIV/0!</v>
      </c>
      <c r="AU24" s="529" t="e">
        <f ca="1">MIN( 0.3*'SCR Aggregation'!AT51,MAX(IF(ISERROR(AU17),0,AU17),IF(ISERROR(AU23),0,AU23)))</f>
        <v>#DIV/0!</v>
      </c>
      <c r="AV24" s="529" t="e">
        <f ca="1">MIN( 0.3*'SCR Aggregation'!AU51,MAX(IF(ISERROR(AV17),0,AV17),IF(ISERROR(AV23),0,AV23)))</f>
        <v>#DIV/0!</v>
      </c>
      <c r="AW24" s="529" t="e">
        <f ca="1">MIN( 0.3*'SCR Aggregation'!AV51,MAX(IF(ISERROR(AW17),0,AW17),IF(ISERROR(AW23),0,AW23)))</f>
        <v>#DIV/0!</v>
      </c>
      <c r="AX24" s="529" t="e">
        <f ca="1">MIN( 0.3*'SCR Aggregation'!AW51,MAX(IF(ISERROR(AX17),0,AX17),IF(ISERROR(AX23),0,AX23)))</f>
        <v>#DIV/0!</v>
      </c>
      <c r="AY24" s="529" t="e">
        <f ca="1">MIN( 0.3*'SCR Aggregation'!AX51,MAX(IF(ISERROR(AY17),0,AY17),IF(ISERROR(AY23),0,AY23)))</f>
        <v>#DIV/0!</v>
      </c>
      <c r="AZ24" s="529" t="e">
        <f ca="1">MIN( 0.3*'SCR Aggregation'!AY51,MAX(IF(ISERROR(AZ17),0,AZ17),IF(ISERROR(AZ23),0,AZ23)))</f>
        <v>#DIV/0!</v>
      </c>
      <c r="BA24" s="529" t="e">
        <f ca="1">MIN( 0.3*'SCR Aggregation'!AZ51,MAX(IF(ISERROR(BA17),0,BA17),IF(ISERROR(BA23),0,BA23)))</f>
        <v>#DIV/0!</v>
      </c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2"/>
      <c r="CB24" s="62"/>
      <c r="CC24" s="62"/>
      <c r="CD24" s="62"/>
      <c r="CE24" s="62"/>
      <c r="CF24" s="62"/>
      <c r="CG24" s="62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  <c r="EA24" s="62"/>
      <c r="EB24" s="62"/>
      <c r="EC24" s="62"/>
      <c r="ED24" s="62"/>
      <c r="EE24" s="62"/>
      <c r="EF24" s="62"/>
      <c r="EG24" s="62"/>
      <c r="EH24" s="62"/>
      <c r="EI24" s="62"/>
      <c r="EJ24" s="62"/>
      <c r="EK24" s="62"/>
      <c r="EL24" s="62"/>
      <c r="EM24" s="62"/>
      <c r="EN24" s="62"/>
      <c r="EO24" s="62"/>
      <c r="EP24" s="62"/>
      <c r="EQ24" s="62"/>
      <c r="ER24" s="62"/>
      <c r="ES24" s="62"/>
      <c r="ET24" s="62"/>
      <c r="EU24" s="62"/>
      <c r="EV24" s="62"/>
      <c r="EW24" s="62"/>
      <c r="EX24" s="62"/>
      <c r="EY24" s="62"/>
      <c r="EZ24" s="62"/>
      <c r="FA24" s="62"/>
      <c r="FB24" s="62"/>
      <c r="FC24" s="62"/>
      <c r="FD24" s="62"/>
      <c r="FE24" s="62"/>
      <c r="FF24" s="62"/>
      <c r="FG24" s="62"/>
      <c r="FH24" s="62"/>
      <c r="FI24" s="62"/>
      <c r="FJ24" s="62"/>
      <c r="FK24" s="62"/>
      <c r="FL24" s="62"/>
      <c r="FM24" s="62"/>
      <c r="FN24" s="62"/>
      <c r="FO24" s="62"/>
      <c r="FP24" s="62"/>
      <c r="FQ24" s="62"/>
      <c r="FR24" s="62"/>
      <c r="FS24" s="62"/>
      <c r="FT24" s="62"/>
      <c r="FU24" s="62"/>
      <c r="FV24" s="62"/>
      <c r="FW24" s="62"/>
      <c r="FX24" s="62"/>
      <c r="FY24" s="62"/>
      <c r="FZ24" s="62"/>
      <c r="GA24" s="62"/>
      <c r="GB24" s="62"/>
      <c r="GC24" s="62"/>
      <c r="GD24" s="62"/>
      <c r="GE24" s="62"/>
      <c r="GF24" s="62"/>
      <c r="GG24" s="62"/>
      <c r="GH24" s="62"/>
      <c r="GI24" s="62"/>
      <c r="GJ24" s="62"/>
      <c r="GK24" s="62"/>
      <c r="GL24" s="62"/>
      <c r="GM24" s="62"/>
      <c r="GN24" s="62"/>
      <c r="GO24" s="62"/>
      <c r="GP24" s="62"/>
      <c r="GQ24" s="62"/>
      <c r="GR24" s="62"/>
      <c r="GS24" s="62"/>
      <c r="GT24" s="62"/>
      <c r="GU24" s="62"/>
      <c r="GV24" s="62"/>
      <c r="GW24" s="62"/>
      <c r="GX24" s="62"/>
      <c r="GY24" s="62"/>
      <c r="GZ24" s="62"/>
      <c r="HA24" s="62"/>
      <c r="HB24" s="62"/>
      <c r="HC24" s="62"/>
      <c r="HD24" s="62"/>
      <c r="HE24" s="62"/>
      <c r="HF24" s="62"/>
      <c r="HG24" s="62"/>
      <c r="HH24" s="62"/>
      <c r="HI24" s="62"/>
      <c r="HJ24" s="62"/>
      <c r="HK24" s="62"/>
      <c r="HL24" s="62"/>
      <c r="HM24" s="62"/>
      <c r="HN24" s="62"/>
      <c r="HO24" s="62"/>
      <c r="HP24" s="62"/>
      <c r="HQ24" s="62"/>
      <c r="HR24" s="62"/>
      <c r="HS24" s="62"/>
      <c r="HT24" s="62"/>
      <c r="HU24" s="62"/>
      <c r="HV24" s="62"/>
      <c r="HW24" s="62"/>
      <c r="HX24" s="62"/>
      <c r="HY24" s="62"/>
      <c r="HZ24" s="62"/>
      <c r="IA24" s="62"/>
      <c r="IB24" s="62"/>
      <c r="IC24" s="62"/>
      <c r="ID24" s="62"/>
      <c r="IE24" s="62"/>
      <c r="IF24" s="62"/>
      <c r="IG24" s="62"/>
      <c r="IH24" s="62"/>
      <c r="II24" s="62"/>
      <c r="IJ24" s="62"/>
      <c r="IK24" s="62"/>
      <c r="IL24" s="62"/>
      <c r="IM24" s="62"/>
      <c r="IN24" s="62"/>
      <c r="IO24" s="62"/>
      <c r="IP24" s="62"/>
      <c r="IQ24" s="62"/>
      <c r="IR24" s="62"/>
      <c r="IS24" s="62"/>
      <c r="IT24" s="62"/>
      <c r="IU24" s="62"/>
      <c r="IV24" s="62"/>
    </row>
    <row r="25" spans="1:256">
      <c r="A25" s="530"/>
      <c r="B25" s="530"/>
      <c r="C25" s="49"/>
    </row>
    <row r="26" spans="1:256">
      <c r="A26" s="260"/>
      <c r="B26" s="260"/>
      <c r="C26" s="260"/>
    </row>
    <row r="27" spans="1:256">
      <c r="A27" s="260"/>
      <c r="B27" s="260"/>
      <c r="C27" s="260"/>
    </row>
    <row r="28" spans="1:256">
      <c r="A28" s="260"/>
      <c r="B28" s="260"/>
      <c r="C28" s="260"/>
    </row>
    <row r="29" spans="1:256">
      <c r="A29" s="260"/>
      <c r="B29" s="260"/>
      <c r="C29" s="531"/>
    </row>
    <row r="32" spans="1:256">
      <c r="E32" s="301"/>
    </row>
    <row r="34" spans="4:7">
      <c r="E34" s="301"/>
    </row>
    <row r="35" spans="4:7">
      <c r="E35" s="301"/>
      <c r="F35" s="532"/>
    </row>
    <row r="36" spans="4:7">
      <c r="D36" s="301"/>
    </row>
    <row r="37" spans="4:7">
      <c r="E37" s="301"/>
      <c r="F37" s="533"/>
      <c r="G37" s="532"/>
    </row>
    <row r="38" spans="4:7">
      <c r="D38" s="301"/>
    </row>
    <row r="39" spans="4:7">
      <c r="D39" s="301"/>
    </row>
    <row r="42" spans="4:7">
      <c r="E42" s="301"/>
      <c r="F42" s="301"/>
      <c r="G42" s="532"/>
    </row>
    <row r="44" spans="4:7">
      <c r="F44" s="301"/>
    </row>
    <row r="46" spans="4:7">
      <c r="D46" s="301"/>
    </row>
  </sheetData>
  <mergeCells count="6">
    <mergeCell ref="A24:B24"/>
    <mergeCell ref="A1:A2"/>
    <mergeCell ref="B1:C1"/>
    <mergeCell ref="B2:C2"/>
    <mergeCell ref="B3:C3"/>
    <mergeCell ref="A5:B5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5" tint="-0.249977111117893"/>
  </sheetPr>
  <dimension ref="A1:IV1257"/>
  <sheetViews>
    <sheetView zoomScale="75" zoomScaleNormal="75" workbookViewId="0">
      <pane xSplit="2" ySplit="3" topLeftCell="C19" activePane="bottomRight" state="frozen"/>
      <selection activeCell="I18" sqref="I18"/>
      <selection pane="topRight" activeCell="I18" sqref="I18"/>
      <selection pane="bottomLeft" activeCell="I18" sqref="I18"/>
      <selection pane="bottomRight" activeCell="D51" sqref="D51"/>
    </sheetView>
  </sheetViews>
  <sheetFormatPr baseColWidth="10" defaultColWidth="16.5703125" defaultRowHeight="14.25"/>
  <cols>
    <col min="1" max="1" width="9.7109375" style="221" customWidth="1"/>
    <col min="2" max="2" width="19.28515625" style="600" customWidth="1"/>
    <col min="3" max="52" width="13.5703125" style="221" customWidth="1"/>
    <col min="53" max="16384" width="16.5703125" style="221"/>
  </cols>
  <sheetData>
    <row r="1" spans="1:256" s="797" customFormat="1" ht="12.75">
      <c r="A1" s="534"/>
      <c r="B1" s="534"/>
      <c r="C1" s="1022"/>
      <c r="D1" s="1022"/>
      <c r="E1" s="1022"/>
      <c r="F1" s="1022"/>
      <c r="G1" s="1022"/>
      <c r="H1" s="1022"/>
      <c r="I1" s="1022"/>
      <c r="J1" s="1022"/>
      <c r="K1" s="1022"/>
      <c r="L1" s="1022"/>
      <c r="M1" s="1022"/>
      <c r="N1" s="1022"/>
      <c r="O1" s="1022"/>
      <c r="P1" s="1022"/>
      <c r="Q1" s="1022"/>
      <c r="R1" s="1022"/>
      <c r="S1" s="1022"/>
      <c r="T1" s="1022"/>
      <c r="U1" s="1022"/>
      <c r="V1" s="1022"/>
      <c r="W1" s="1022"/>
      <c r="X1" s="1022"/>
      <c r="Y1" s="1022"/>
      <c r="Z1" s="1022"/>
      <c r="AA1" s="1022"/>
      <c r="AB1" s="1022"/>
      <c r="AC1" s="1022"/>
      <c r="AD1" s="1022"/>
      <c r="AE1" s="1022"/>
      <c r="AF1" s="1022"/>
      <c r="AG1" s="1022"/>
      <c r="AH1" s="1022"/>
      <c r="AI1" s="1022"/>
      <c r="AJ1" s="1022"/>
      <c r="AK1" s="1022"/>
      <c r="AL1" s="1022"/>
      <c r="AM1" s="1022"/>
      <c r="AN1" s="1022"/>
      <c r="AO1" s="1022"/>
      <c r="AP1" s="1022"/>
      <c r="AQ1" s="1022"/>
      <c r="AR1" s="1022"/>
      <c r="AS1" s="1022"/>
      <c r="AT1" s="1022"/>
      <c r="AU1" s="1022"/>
      <c r="AV1" s="1022"/>
      <c r="AW1" s="1022"/>
      <c r="AX1" s="1022"/>
      <c r="AY1" s="1022"/>
      <c r="AZ1" s="1022"/>
      <c r="BA1" s="1023"/>
      <c r="BB1" s="1023"/>
      <c r="BC1" s="1023"/>
      <c r="BD1" s="1023"/>
      <c r="BE1" s="1023"/>
      <c r="BF1" s="1023"/>
      <c r="BG1" s="1023"/>
      <c r="BH1" s="1023"/>
      <c r="BI1" s="1023"/>
      <c r="BJ1" s="1023"/>
      <c r="BK1" s="1023"/>
      <c r="BL1" s="1023"/>
      <c r="BM1" s="1023"/>
      <c r="BN1" s="1023"/>
      <c r="BO1" s="1023"/>
      <c r="BP1" s="1023"/>
      <c r="BQ1" s="1023"/>
      <c r="BR1" s="1023"/>
      <c r="BS1" s="1023"/>
      <c r="BT1" s="1023"/>
      <c r="BU1" s="1023"/>
      <c r="BV1" s="1023"/>
      <c r="BW1" s="1023"/>
      <c r="BX1" s="1023"/>
      <c r="BY1" s="1023"/>
      <c r="BZ1" s="1023"/>
      <c r="CA1" s="1023"/>
      <c r="CB1" s="1023"/>
      <c r="CC1" s="1023"/>
      <c r="CD1" s="1023"/>
      <c r="CE1" s="1023"/>
      <c r="CF1" s="1023"/>
      <c r="CG1" s="1023"/>
      <c r="CH1" s="1023"/>
      <c r="CI1" s="1023"/>
      <c r="CJ1" s="1023"/>
      <c r="CK1" s="1023"/>
      <c r="CL1" s="1023"/>
      <c r="CM1" s="1023"/>
      <c r="CN1" s="1023"/>
      <c r="CO1" s="1023"/>
      <c r="CP1" s="1023"/>
      <c r="CQ1" s="1023"/>
      <c r="CR1" s="1023"/>
      <c r="CS1" s="1023"/>
      <c r="CT1" s="1023"/>
      <c r="CU1" s="1023"/>
      <c r="CV1" s="1023"/>
      <c r="CW1" s="1023"/>
      <c r="CX1" s="1023"/>
      <c r="CY1" s="1023"/>
      <c r="CZ1" s="1023"/>
      <c r="DA1" s="1023"/>
      <c r="DB1" s="1023"/>
      <c r="DC1" s="1023"/>
      <c r="DD1" s="1023"/>
      <c r="DE1" s="1023"/>
      <c r="DF1" s="1023"/>
      <c r="DG1" s="1023"/>
      <c r="DH1" s="1023"/>
      <c r="DI1" s="1023"/>
      <c r="DJ1" s="1023"/>
      <c r="DK1" s="1023"/>
      <c r="DL1" s="1023"/>
      <c r="DM1" s="1023"/>
      <c r="DN1" s="1023"/>
      <c r="DO1" s="1023"/>
      <c r="DP1" s="1023"/>
      <c r="DQ1" s="1023"/>
      <c r="DR1" s="1023"/>
      <c r="DS1" s="1023"/>
      <c r="DT1" s="1023"/>
      <c r="DU1" s="1023"/>
      <c r="DV1" s="1023"/>
      <c r="DW1" s="1023"/>
      <c r="DX1" s="1023"/>
      <c r="DY1" s="1023"/>
      <c r="DZ1" s="1023"/>
      <c r="EA1" s="1023"/>
      <c r="EB1" s="1023"/>
      <c r="EC1" s="1023"/>
      <c r="ED1" s="1023"/>
      <c r="EE1" s="1023"/>
      <c r="EF1" s="1023"/>
      <c r="EG1" s="1023"/>
      <c r="EH1" s="1023"/>
      <c r="EI1" s="1023"/>
      <c r="EJ1" s="1023"/>
      <c r="EK1" s="1023"/>
      <c r="EL1" s="1023"/>
      <c r="EM1" s="1023"/>
      <c r="EN1" s="1023"/>
      <c r="EO1" s="1023"/>
      <c r="EP1" s="1023"/>
      <c r="EQ1" s="1023"/>
      <c r="ER1" s="1023"/>
      <c r="ES1" s="1023"/>
      <c r="ET1" s="1023"/>
      <c r="EU1" s="1023"/>
      <c r="EV1" s="1023"/>
      <c r="EW1" s="1023"/>
      <c r="EX1" s="1023"/>
      <c r="EY1" s="1023"/>
      <c r="EZ1" s="1023"/>
      <c r="FA1" s="1023"/>
      <c r="FB1" s="1023"/>
      <c r="FC1" s="1023"/>
      <c r="FD1" s="1023"/>
      <c r="FE1" s="1023"/>
      <c r="FF1" s="1023"/>
      <c r="FG1" s="1023"/>
      <c r="FH1" s="1023"/>
      <c r="FI1" s="1023"/>
      <c r="FJ1" s="1023"/>
      <c r="FK1" s="1023"/>
      <c r="FL1" s="1023"/>
      <c r="FM1" s="1023"/>
      <c r="FN1" s="1023"/>
      <c r="FO1" s="1023"/>
      <c r="FP1" s="1023"/>
      <c r="FQ1" s="1023"/>
      <c r="FR1" s="1023"/>
      <c r="FS1" s="1023"/>
      <c r="FT1" s="1023"/>
      <c r="FU1" s="1023"/>
      <c r="FV1" s="1023"/>
      <c r="FW1" s="1023"/>
      <c r="FX1" s="1023"/>
      <c r="FY1" s="1023"/>
      <c r="FZ1" s="1023"/>
      <c r="GA1" s="1023"/>
      <c r="GB1" s="1023"/>
      <c r="GC1" s="1023"/>
      <c r="GD1" s="1023"/>
      <c r="GE1" s="1023"/>
      <c r="GF1" s="1023"/>
      <c r="GG1" s="1023"/>
      <c r="GH1" s="1023"/>
      <c r="GI1" s="1023"/>
      <c r="GJ1" s="1023"/>
      <c r="GK1" s="1023"/>
      <c r="GL1" s="1023"/>
      <c r="GM1" s="1023"/>
      <c r="GN1" s="1023"/>
      <c r="GO1" s="1023"/>
      <c r="GP1" s="1023"/>
      <c r="GQ1" s="1023"/>
      <c r="GR1" s="1023"/>
      <c r="GS1" s="1023"/>
      <c r="GT1" s="1023"/>
      <c r="GU1" s="1023"/>
      <c r="GV1" s="1023"/>
      <c r="GW1" s="1023"/>
      <c r="GX1" s="1023"/>
      <c r="GY1" s="1023"/>
      <c r="GZ1" s="1023"/>
      <c r="HA1" s="1023"/>
      <c r="HB1" s="1023"/>
      <c r="HC1" s="1023"/>
      <c r="HD1" s="1023"/>
      <c r="HE1" s="1023"/>
      <c r="HF1" s="1023"/>
      <c r="HG1" s="1023"/>
      <c r="HH1" s="1023"/>
      <c r="HI1" s="1023"/>
      <c r="HJ1" s="1023"/>
      <c r="HK1" s="1023"/>
      <c r="HL1" s="1023"/>
      <c r="HM1" s="1023"/>
      <c r="HN1" s="1023"/>
      <c r="HO1" s="1023"/>
      <c r="HP1" s="1023"/>
      <c r="HQ1" s="1023"/>
      <c r="HR1" s="1023"/>
      <c r="HS1" s="1023"/>
      <c r="HT1" s="1023"/>
      <c r="HU1" s="1023"/>
      <c r="HV1" s="1023"/>
      <c r="HW1" s="1023"/>
      <c r="HX1" s="1023"/>
      <c r="HY1" s="1023"/>
      <c r="HZ1" s="1023"/>
      <c r="IA1" s="1023"/>
      <c r="IB1" s="1023"/>
      <c r="IC1" s="1023"/>
      <c r="ID1" s="1023"/>
      <c r="IE1" s="1023"/>
      <c r="IF1" s="1023"/>
      <c r="IG1" s="1023"/>
      <c r="IH1" s="1023"/>
      <c r="II1" s="1023"/>
      <c r="IJ1" s="1023"/>
      <c r="IK1" s="1023"/>
      <c r="IL1" s="1023"/>
      <c r="IM1" s="1023"/>
      <c r="IN1" s="1023"/>
      <c r="IO1" s="1023"/>
      <c r="IP1" s="1023"/>
      <c r="IQ1" s="1023"/>
      <c r="IR1" s="1023"/>
      <c r="IS1" s="1023"/>
      <c r="IT1" s="1023"/>
      <c r="IU1" s="1023"/>
      <c r="IV1" s="1023"/>
    </row>
    <row r="2" spans="1:256" s="797" customFormat="1" ht="12.75">
      <c r="A2" s="534"/>
      <c r="B2" s="534"/>
      <c r="C2" s="1022"/>
      <c r="D2" s="1022"/>
      <c r="E2" s="1022"/>
      <c r="F2" s="1022"/>
      <c r="G2" s="1022"/>
      <c r="H2" s="1022"/>
      <c r="I2" s="1022"/>
      <c r="J2" s="1022"/>
      <c r="K2" s="1022"/>
      <c r="L2" s="1022"/>
      <c r="M2" s="1022"/>
      <c r="N2" s="1022"/>
      <c r="O2" s="1022"/>
      <c r="P2" s="1022"/>
      <c r="Q2" s="1022"/>
      <c r="R2" s="1022"/>
      <c r="S2" s="1022"/>
      <c r="T2" s="1022"/>
      <c r="U2" s="1022"/>
      <c r="V2" s="1022"/>
      <c r="W2" s="1022"/>
      <c r="X2" s="1022"/>
      <c r="Y2" s="1022"/>
      <c r="Z2" s="1022"/>
      <c r="AA2" s="1022"/>
      <c r="AB2" s="1022"/>
      <c r="AC2" s="1022"/>
      <c r="AD2" s="1022"/>
      <c r="AE2" s="1022"/>
      <c r="AF2" s="1022"/>
      <c r="AG2" s="1022"/>
      <c r="AH2" s="1022"/>
      <c r="AI2" s="1022"/>
      <c r="AJ2" s="1022"/>
      <c r="AK2" s="1022"/>
      <c r="AL2" s="1022"/>
      <c r="AM2" s="1022"/>
      <c r="AN2" s="1022"/>
      <c r="AO2" s="1022"/>
      <c r="AP2" s="1022"/>
      <c r="AQ2" s="1022"/>
      <c r="AR2" s="1022"/>
      <c r="AS2" s="1022"/>
      <c r="AT2" s="1022"/>
      <c r="AU2" s="1022"/>
      <c r="AV2" s="1022"/>
      <c r="AW2" s="1022"/>
      <c r="AX2" s="1022"/>
      <c r="AY2" s="1022"/>
      <c r="AZ2" s="1022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1023"/>
      <c r="CD2" s="1023"/>
      <c r="CE2" s="1023"/>
      <c r="CF2" s="1023"/>
      <c r="CG2" s="1023"/>
      <c r="CH2" s="1023"/>
      <c r="CI2" s="1023"/>
      <c r="CJ2" s="1023"/>
      <c r="CK2" s="1023"/>
      <c r="CL2" s="1023"/>
      <c r="CM2" s="1023"/>
      <c r="CN2" s="1023"/>
      <c r="CO2" s="1023"/>
      <c r="CP2" s="1023"/>
      <c r="CQ2" s="1023"/>
      <c r="CR2" s="1023"/>
      <c r="CS2" s="1023"/>
      <c r="CT2" s="1023"/>
      <c r="CU2" s="1023"/>
      <c r="CV2" s="1023"/>
      <c r="CW2" s="1023"/>
      <c r="CX2" s="1023"/>
      <c r="CY2" s="1023"/>
      <c r="CZ2" s="1023"/>
      <c r="DA2" s="1023"/>
      <c r="DB2" s="1023"/>
      <c r="DC2" s="1023"/>
      <c r="DD2" s="1023"/>
      <c r="DE2" s="1023"/>
      <c r="DF2" s="1023"/>
      <c r="DG2" s="1023"/>
      <c r="DH2" s="1023"/>
      <c r="DI2" s="1023"/>
      <c r="DJ2" s="1023"/>
      <c r="DK2" s="1023"/>
      <c r="DL2" s="1023"/>
      <c r="DM2" s="1023"/>
      <c r="DN2" s="1023"/>
      <c r="DO2" s="1023"/>
      <c r="DP2" s="1023"/>
      <c r="DQ2" s="1023"/>
      <c r="DR2" s="1023"/>
      <c r="DS2" s="1023"/>
      <c r="DT2" s="1023"/>
      <c r="DU2" s="1023"/>
      <c r="DV2" s="1023"/>
      <c r="DW2" s="1023"/>
      <c r="DX2" s="1023"/>
      <c r="DY2" s="1023"/>
      <c r="DZ2" s="1023"/>
      <c r="EA2" s="1023"/>
      <c r="EB2" s="1023"/>
      <c r="EC2" s="1023"/>
      <c r="ED2" s="1023"/>
      <c r="EE2" s="1023"/>
      <c r="EF2" s="1023"/>
      <c r="EG2" s="1023"/>
      <c r="EH2" s="1023"/>
      <c r="EI2" s="1023"/>
      <c r="EJ2" s="1023"/>
      <c r="EK2" s="1023"/>
      <c r="EL2" s="1023"/>
      <c r="EM2" s="1023"/>
      <c r="EN2" s="1023"/>
      <c r="EO2" s="1023"/>
      <c r="EP2" s="1023"/>
      <c r="EQ2" s="1023"/>
      <c r="ER2" s="1023"/>
      <c r="ES2" s="1023"/>
      <c r="ET2" s="1023"/>
      <c r="EU2" s="1023"/>
      <c r="EV2" s="1023"/>
      <c r="EW2" s="1023"/>
      <c r="EX2" s="1023"/>
      <c r="EY2" s="1023"/>
      <c r="EZ2" s="1023"/>
      <c r="FA2" s="1023"/>
      <c r="FB2" s="1023"/>
      <c r="FC2" s="1023"/>
      <c r="FD2" s="1023"/>
      <c r="FE2" s="1023"/>
      <c r="FF2" s="1023"/>
      <c r="FG2" s="1023"/>
      <c r="FH2" s="1023"/>
      <c r="FI2" s="1023"/>
      <c r="FJ2" s="1023"/>
      <c r="FK2" s="1023"/>
      <c r="FL2" s="1023"/>
      <c r="FM2" s="1023"/>
      <c r="FN2" s="1023"/>
      <c r="FO2" s="1023"/>
      <c r="FP2" s="1023"/>
      <c r="FQ2" s="1023"/>
      <c r="FR2" s="1023"/>
      <c r="FS2" s="1023"/>
      <c r="FT2" s="1023"/>
      <c r="FU2" s="1023"/>
      <c r="FV2" s="1023"/>
      <c r="FW2" s="1023"/>
      <c r="FX2" s="1023"/>
      <c r="FY2" s="1023"/>
      <c r="FZ2" s="1023"/>
      <c r="GA2" s="1023"/>
      <c r="GB2" s="1023"/>
      <c r="GC2" s="1023"/>
      <c r="GD2" s="1023"/>
      <c r="GE2" s="1023"/>
      <c r="GF2" s="1023"/>
      <c r="GG2" s="1023"/>
      <c r="GH2" s="1023"/>
      <c r="GI2" s="1023"/>
      <c r="GJ2" s="1023"/>
      <c r="GK2" s="1023"/>
      <c r="GL2" s="1023"/>
      <c r="GM2" s="1023"/>
      <c r="GN2" s="1023"/>
      <c r="GO2" s="1023"/>
      <c r="GP2" s="1023"/>
      <c r="GQ2" s="1023"/>
      <c r="GR2" s="1023"/>
      <c r="GS2" s="1023"/>
      <c r="GT2" s="1023"/>
      <c r="GU2" s="1023"/>
      <c r="GV2" s="1023"/>
      <c r="GW2" s="1023"/>
      <c r="GX2" s="1023"/>
      <c r="GY2" s="1023"/>
      <c r="GZ2" s="1023"/>
      <c r="HA2" s="1023"/>
      <c r="HB2" s="1023"/>
      <c r="HC2" s="1023"/>
      <c r="HD2" s="1023"/>
      <c r="HE2" s="1023"/>
      <c r="HF2" s="1023"/>
      <c r="HG2" s="1023"/>
      <c r="HH2" s="1023"/>
      <c r="HI2" s="1023"/>
      <c r="HJ2" s="1023"/>
      <c r="HK2" s="1023"/>
      <c r="HL2" s="1023"/>
      <c r="HM2" s="1023"/>
      <c r="HN2" s="1023"/>
      <c r="HO2" s="1023"/>
      <c r="HP2" s="1023"/>
      <c r="HQ2" s="1023"/>
      <c r="HR2" s="1023"/>
      <c r="HS2" s="1023"/>
      <c r="HT2" s="1023"/>
      <c r="HU2" s="1023"/>
      <c r="HV2" s="1023"/>
      <c r="HW2" s="1023"/>
      <c r="HX2" s="1023"/>
      <c r="HY2" s="1023"/>
      <c r="HZ2" s="1023"/>
      <c r="IA2" s="1023"/>
      <c r="IB2" s="1023"/>
      <c r="IC2" s="1023"/>
      <c r="ID2" s="1023"/>
      <c r="IE2" s="1023"/>
      <c r="IF2" s="1023"/>
      <c r="IG2" s="1023"/>
      <c r="IH2" s="1023"/>
      <c r="II2" s="1023"/>
      <c r="IJ2" s="1023"/>
      <c r="IK2" s="1023"/>
      <c r="IL2" s="1023"/>
      <c r="IM2" s="1023"/>
      <c r="IN2" s="1023"/>
      <c r="IO2" s="1023"/>
      <c r="IP2" s="1023"/>
      <c r="IQ2" s="1023"/>
      <c r="IR2" s="1023"/>
      <c r="IS2" s="1023"/>
      <c r="IT2" s="1023"/>
      <c r="IU2" s="1023"/>
      <c r="IV2" s="1023"/>
    </row>
    <row r="3" spans="1:256" s="241" customFormat="1">
      <c r="A3" s="534"/>
      <c r="B3" s="534"/>
      <c r="C3" s="535">
        <v>1</v>
      </c>
      <c r="D3" s="536">
        <v>2</v>
      </c>
      <c r="E3" s="536">
        <v>3</v>
      </c>
      <c r="F3" s="536">
        <v>4</v>
      </c>
      <c r="G3" s="536">
        <v>5</v>
      </c>
      <c r="H3" s="536">
        <v>6</v>
      </c>
      <c r="I3" s="536">
        <v>7</v>
      </c>
      <c r="J3" s="536">
        <v>8</v>
      </c>
      <c r="K3" s="536">
        <v>9</v>
      </c>
      <c r="L3" s="536">
        <v>10</v>
      </c>
      <c r="M3" s="536">
        <v>11</v>
      </c>
      <c r="N3" s="536">
        <v>12</v>
      </c>
      <c r="O3" s="536">
        <v>13</v>
      </c>
      <c r="P3" s="536">
        <v>14</v>
      </c>
      <c r="Q3" s="536">
        <v>15</v>
      </c>
      <c r="R3" s="536">
        <v>16</v>
      </c>
      <c r="S3" s="536">
        <v>17</v>
      </c>
      <c r="T3" s="536">
        <v>18</v>
      </c>
      <c r="U3" s="536">
        <v>19</v>
      </c>
      <c r="V3" s="536">
        <v>20</v>
      </c>
      <c r="W3" s="536">
        <v>21</v>
      </c>
      <c r="X3" s="536">
        <v>22</v>
      </c>
      <c r="Y3" s="536">
        <v>23</v>
      </c>
      <c r="Z3" s="536">
        <v>24</v>
      </c>
      <c r="AA3" s="536">
        <v>25</v>
      </c>
      <c r="AB3" s="536">
        <v>26</v>
      </c>
      <c r="AC3" s="536">
        <v>27</v>
      </c>
      <c r="AD3" s="536">
        <v>28</v>
      </c>
      <c r="AE3" s="536">
        <v>29</v>
      </c>
      <c r="AF3" s="536">
        <v>30</v>
      </c>
      <c r="AG3" s="536">
        <v>31</v>
      </c>
      <c r="AH3" s="536">
        <v>32</v>
      </c>
      <c r="AI3" s="536">
        <v>33</v>
      </c>
      <c r="AJ3" s="536">
        <v>34</v>
      </c>
      <c r="AK3" s="536">
        <v>35</v>
      </c>
      <c r="AL3" s="536">
        <v>36</v>
      </c>
      <c r="AM3" s="536">
        <v>37</v>
      </c>
      <c r="AN3" s="536">
        <v>38</v>
      </c>
      <c r="AO3" s="536">
        <v>39</v>
      </c>
      <c r="AP3" s="536">
        <v>40</v>
      </c>
      <c r="AQ3" s="536">
        <v>41</v>
      </c>
      <c r="AR3" s="536">
        <v>42</v>
      </c>
      <c r="AS3" s="536">
        <v>43</v>
      </c>
      <c r="AT3" s="536">
        <v>44</v>
      </c>
      <c r="AU3" s="536">
        <v>45</v>
      </c>
      <c r="AV3" s="536">
        <v>46</v>
      </c>
      <c r="AW3" s="536">
        <v>47</v>
      </c>
      <c r="AX3" s="536">
        <v>48</v>
      </c>
      <c r="AY3" s="536">
        <v>49</v>
      </c>
      <c r="AZ3" s="536">
        <v>50</v>
      </c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  <c r="BW3" s="62"/>
      <c r="BX3" s="62"/>
      <c r="BY3" s="62"/>
      <c r="BZ3" s="62"/>
      <c r="CA3" s="62"/>
      <c r="CB3" s="62"/>
      <c r="CC3" s="62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62"/>
      <c r="CP3" s="62"/>
      <c r="CQ3" s="62"/>
      <c r="CR3" s="62"/>
      <c r="CS3" s="62"/>
      <c r="CT3" s="62"/>
      <c r="CU3" s="62"/>
      <c r="CV3" s="62"/>
      <c r="CW3" s="62"/>
      <c r="CX3" s="62"/>
      <c r="CY3" s="62"/>
      <c r="CZ3" s="62"/>
      <c r="DA3" s="62"/>
      <c r="DB3" s="62"/>
      <c r="DC3" s="62"/>
      <c r="DD3" s="62"/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2"/>
      <c r="EH3" s="62"/>
      <c r="EI3" s="62"/>
      <c r="EJ3" s="62"/>
      <c r="EK3" s="62"/>
      <c r="EL3" s="62"/>
      <c r="EM3" s="62"/>
      <c r="EN3" s="62"/>
      <c r="EO3" s="62"/>
      <c r="EP3" s="62"/>
      <c r="EQ3" s="62"/>
      <c r="ER3" s="62"/>
      <c r="ES3" s="62"/>
      <c r="ET3" s="62"/>
      <c r="EU3" s="62"/>
      <c r="EV3" s="62"/>
      <c r="EW3" s="62"/>
      <c r="EX3" s="62"/>
      <c r="EY3" s="62"/>
      <c r="EZ3" s="62"/>
      <c r="FA3" s="62"/>
      <c r="FB3" s="62"/>
      <c r="FC3" s="62"/>
      <c r="FD3" s="62"/>
      <c r="FE3" s="62"/>
      <c r="FF3" s="62"/>
      <c r="FG3" s="62"/>
      <c r="FH3" s="62"/>
      <c r="FI3" s="62"/>
      <c r="FJ3" s="62"/>
      <c r="FK3" s="62"/>
      <c r="FL3" s="62"/>
      <c r="FM3" s="62"/>
      <c r="FN3" s="62"/>
      <c r="FO3" s="62"/>
      <c r="FP3" s="62"/>
      <c r="FQ3" s="62"/>
      <c r="FR3" s="62"/>
      <c r="FS3" s="62"/>
      <c r="FT3" s="62"/>
      <c r="FU3" s="62"/>
      <c r="FV3" s="62"/>
      <c r="FW3" s="62"/>
      <c r="FX3" s="62"/>
      <c r="FY3" s="62"/>
      <c r="FZ3" s="62"/>
      <c r="GA3" s="62"/>
      <c r="GB3" s="62"/>
      <c r="GC3" s="62"/>
      <c r="GD3" s="62"/>
      <c r="GE3" s="62"/>
      <c r="GF3" s="62"/>
      <c r="GG3" s="62"/>
      <c r="GH3" s="62"/>
      <c r="GI3" s="62"/>
      <c r="GJ3" s="62"/>
      <c r="GK3" s="62"/>
      <c r="GL3" s="62"/>
      <c r="GM3" s="62"/>
      <c r="GN3" s="62"/>
      <c r="GO3" s="62"/>
      <c r="GP3" s="62"/>
      <c r="GQ3" s="62"/>
      <c r="GR3" s="62"/>
      <c r="GS3" s="62"/>
      <c r="GT3" s="62"/>
      <c r="GU3" s="62"/>
      <c r="GV3" s="62"/>
      <c r="GW3" s="62"/>
      <c r="GX3" s="62"/>
      <c r="GY3" s="62"/>
      <c r="GZ3" s="62"/>
      <c r="HA3" s="62"/>
      <c r="HB3" s="62"/>
      <c r="HC3" s="62"/>
      <c r="HD3" s="62"/>
      <c r="HE3" s="62"/>
      <c r="HF3" s="62"/>
      <c r="HG3" s="62"/>
      <c r="HH3" s="62"/>
      <c r="HI3" s="62"/>
      <c r="HJ3" s="62"/>
      <c r="HK3" s="62"/>
      <c r="HL3" s="62"/>
      <c r="HM3" s="62"/>
      <c r="HN3" s="62"/>
      <c r="HO3" s="62"/>
      <c r="HP3" s="62"/>
      <c r="HQ3" s="62"/>
      <c r="HR3" s="62"/>
      <c r="HS3" s="62"/>
      <c r="HT3" s="62"/>
      <c r="HU3" s="62"/>
      <c r="HV3" s="62"/>
      <c r="HW3" s="62"/>
      <c r="HX3" s="62"/>
      <c r="HY3" s="62"/>
      <c r="HZ3" s="62"/>
      <c r="IA3" s="62"/>
      <c r="IB3" s="62"/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</row>
    <row r="4" spans="1:256" s="62" customFormat="1" ht="14.25" customHeight="1">
      <c r="A4" s="534"/>
      <c r="B4" s="534"/>
      <c r="C4" s="537"/>
      <c r="D4" s="537"/>
      <c r="E4" s="537"/>
      <c r="F4" s="537"/>
      <c r="G4" s="537"/>
      <c r="H4" s="537"/>
      <c r="I4" s="537"/>
      <c r="J4" s="537"/>
      <c r="K4" s="537"/>
      <c r="L4" s="537"/>
      <c r="M4" s="537"/>
      <c r="N4" s="537"/>
      <c r="O4" s="537"/>
      <c r="P4" s="537"/>
      <c r="Q4" s="537"/>
      <c r="R4" s="537"/>
      <c r="S4" s="537"/>
      <c r="T4" s="537"/>
      <c r="U4" s="537"/>
      <c r="V4" s="537"/>
      <c r="W4" s="537"/>
      <c r="X4" s="537"/>
      <c r="Y4" s="537"/>
      <c r="Z4" s="537"/>
      <c r="AA4" s="537"/>
      <c r="AB4" s="537"/>
      <c r="AC4" s="537"/>
      <c r="AD4" s="537"/>
      <c r="AE4" s="537"/>
      <c r="AF4" s="537"/>
      <c r="AG4" s="537"/>
      <c r="AH4" s="537"/>
      <c r="AI4" s="537"/>
      <c r="AJ4" s="537"/>
      <c r="AK4" s="537"/>
      <c r="AL4" s="537"/>
      <c r="AM4" s="537"/>
      <c r="AN4" s="537"/>
      <c r="AO4" s="537"/>
      <c r="AP4" s="537"/>
      <c r="AQ4" s="537"/>
      <c r="AR4" s="537"/>
      <c r="AS4" s="537"/>
      <c r="AT4" s="537"/>
      <c r="AU4" s="537"/>
      <c r="AV4" s="537"/>
      <c r="AW4" s="537"/>
      <c r="AX4" s="537"/>
      <c r="AY4" s="537"/>
      <c r="AZ4" s="537"/>
    </row>
    <row r="5" spans="1:256" s="540" customFormat="1" ht="18.75">
      <c r="A5" s="1024"/>
      <c r="B5" s="538" t="s">
        <v>566</v>
      </c>
      <c r="C5" s="539">
        <f ca="1">'Market SCR'!C257</f>
        <v>0</v>
      </c>
      <c r="D5" s="539">
        <f ca="1">'Market SCR'!D257</f>
        <v>0</v>
      </c>
      <c r="E5" s="539">
        <f ca="1">'Market SCR'!E257</f>
        <v>0</v>
      </c>
      <c r="F5" s="539">
        <f ca="1">'Market SCR'!F257</f>
        <v>0</v>
      </c>
      <c r="G5" s="539">
        <f ca="1">'Market SCR'!G257</f>
        <v>0</v>
      </c>
      <c r="H5" s="539">
        <f ca="1">'Market SCR'!H257</f>
        <v>0</v>
      </c>
      <c r="I5" s="539">
        <f ca="1">'Market SCR'!I257</f>
        <v>0</v>
      </c>
      <c r="J5" s="539">
        <f ca="1">'Market SCR'!J257</f>
        <v>0</v>
      </c>
      <c r="K5" s="539">
        <f ca="1">'Market SCR'!K257</f>
        <v>0</v>
      </c>
      <c r="L5" s="539">
        <f ca="1">'Market SCR'!L257</f>
        <v>0</v>
      </c>
      <c r="M5" s="539">
        <f ca="1">'Market SCR'!M257</f>
        <v>0</v>
      </c>
      <c r="N5" s="539">
        <f ca="1">'Market SCR'!N257</f>
        <v>0</v>
      </c>
      <c r="O5" s="539">
        <f ca="1">'Market SCR'!O257</f>
        <v>0</v>
      </c>
      <c r="P5" s="539">
        <f ca="1">'Market SCR'!P257</f>
        <v>0</v>
      </c>
      <c r="Q5" s="539">
        <f ca="1">'Market SCR'!Q257</f>
        <v>0</v>
      </c>
      <c r="R5" s="539">
        <f ca="1">'Market SCR'!R257</f>
        <v>0</v>
      </c>
      <c r="S5" s="539">
        <f ca="1">'Market SCR'!S257</f>
        <v>0</v>
      </c>
      <c r="T5" s="539">
        <f ca="1">'Market SCR'!T257</f>
        <v>0</v>
      </c>
      <c r="U5" s="539">
        <f ca="1">'Market SCR'!U257</f>
        <v>0</v>
      </c>
      <c r="V5" s="539">
        <f ca="1">'Market SCR'!V257</f>
        <v>0</v>
      </c>
      <c r="W5" s="539">
        <f ca="1">'Market SCR'!W257</f>
        <v>0</v>
      </c>
      <c r="X5" s="539">
        <f ca="1">'Market SCR'!X257</f>
        <v>0</v>
      </c>
      <c r="Y5" s="539">
        <f ca="1">'Market SCR'!Y257</f>
        <v>0</v>
      </c>
      <c r="Z5" s="539">
        <f ca="1">'Market SCR'!Z257</f>
        <v>0</v>
      </c>
      <c r="AA5" s="539">
        <f ca="1">'Market SCR'!AA257</f>
        <v>0</v>
      </c>
      <c r="AB5" s="539">
        <f ca="1">'Market SCR'!AB257</f>
        <v>0</v>
      </c>
      <c r="AC5" s="539">
        <f ca="1">'Market SCR'!AC257</f>
        <v>0</v>
      </c>
      <c r="AD5" s="539">
        <f ca="1">'Market SCR'!AD257</f>
        <v>0</v>
      </c>
      <c r="AE5" s="539">
        <f ca="1">'Market SCR'!AE257</f>
        <v>0</v>
      </c>
      <c r="AF5" s="539">
        <f ca="1">'Market SCR'!AF257</f>
        <v>0</v>
      </c>
      <c r="AG5" s="539">
        <f>'Market SCR'!AG257</f>
        <v>0</v>
      </c>
      <c r="AH5" s="539">
        <f>'Market SCR'!AH257</f>
        <v>0</v>
      </c>
      <c r="AI5" s="539">
        <f>'Market SCR'!AI257</f>
        <v>0</v>
      </c>
      <c r="AJ5" s="539">
        <f>'Market SCR'!AJ257</f>
        <v>0</v>
      </c>
      <c r="AK5" s="539">
        <f>'Market SCR'!AK257</f>
        <v>0</v>
      </c>
      <c r="AL5" s="539">
        <f>'Market SCR'!AL257</f>
        <v>0</v>
      </c>
      <c r="AM5" s="539">
        <f>'Market SCR'!AM257</f>
        <v>0</v>
      </c>
      <c r="AN5" s="539">
        <f>'Market SCR'!AN257</f>
        <v>0</v>
      </c>
      <c r="AO5" s="539">
        <f>'Market SCR'!AO257</f>
        <v>0</v>
      </c>
      <c r="AP5" s="539">
        <f>'Market SCR'!AP257</f>
        <v>0</v>
      </c>
      <c r="AQ5" s="539">
        <f>'Market SCR'!AQ257</f>
        <v>0</v>
      </c>
      <c r="AR5" s="539">
        <f>'Market SCR'!AR257</f>
        <v>0</v>
      </c>
      <c r="AS5" s="539">
        <f>'Market SCR'!AS257</f>
        <v>0</v>
      </c>
      <c r="AT5" s="539">
        <f>'Market SCR'!AT257</f>
        <v>0</v>
      </c>
      <c r="AU5" s="539">
        <f>'Market SCR'!AU257</f>
        <v>0</v>
      </c>
      <c r="AV5" s="539">
        <f>'Market SCR'!AV257</f>
        <v>0</v>
      </c>
      <c r="AW5" s="539">
        <f>'Market SCR'!AW257</f>
        <v>0</v>
      </c>
      <c r="AX5" s="539">
        <f>'Market SCR'!AX257</f>
        <v>0</v>
      </c>
      <c r="AY5" s="539">
        <f>'Market SCR'!AY257</f>
        <v>0</v>
      </c>
      <c r="AZ5" s="539">
        <f>'Market SCR'!AZ257</f>
        <v>0</v>
      </c>
    </row>
    <row r="6" spans="1:256" s="540" customFormat="1" ht="18.75">
      <c r="A6" s="1024"/>
      <c r="B6" s="541" t="s">
        <v>567</v>
      </c>
      <c r="C6" s="542">
        <f ca="1">'Market SCR'!C258</f>
        <v>0</v>
      </c>
      <c r="D6" s="542">
        <f ca="1">'Market SCR'!D258</f>
        <v>0</v>
      </c>
      <c r="E6" s="542">
        <f ca="1">'Market SCR'!E258</f>
        <v>0</v>
      </c>
      <c r="F6" s="542">
        <f ca="1">'Market SCR'!F258</f>
        <v>0</v>
      </c>
      <c r="G6" s="542">
        <f ca="1">'Market SCR'!G258</f>
        <v>0</v>
      </c>
      <c r="H6" s="542">
        <f ca="1">'Market SCR'!H258</f>
        <v>0</v>
      </c>
      <c r="I6" s="542">
        <f ca="1">'Market SCR'!I258</f>
        <v>0</v>
      </c>
      <c r="J6" s="542">
        <f ca="1">'Market SCR'!J258</f>
        <v>0</v>
      </c>
      <c r="K6" s="542">
        <f ca="1">'Market SCR'!K258</f>
        <v>0</v>
      </c>
      <c r="L6" s="542">
        <f ca="1">'Market SCR'!L258</f>
        <v>0</v>
      </c>
      <c r="M6" s="542">
        <f ca="1">'Market SCR'!M258</f>
        <v>0</v>
      </c>
      <c r="N6" s="542">
        <f ca="1">'Market SCR'!N258</f>
        <v>0</v>
      </c>
      <c r="O6" s="542">
        <f ca="1">'Market SCR'!O258</f>
        <v>0</v>
      </c>
      <c r="P6" s="542">
        <f ca="1">'Market SCR'!P258</f>
        <v>0</v>
      </c>
      <c r="Q6" s="542">
        <f ca="1">'Market SCR'!Q258</f>
        <v>0</v>
      </c>
      <c r="R6" s="542">
        <f ca="1">'Market SCR'!R258</f>
        <v>0</v>
      </c>
      <c r="S6" s="542">
        <f ca="1">'Market SCR'!S258</f>
        <v>0</v>
      </c>
      <c r="T6" s="542">
        <f ca="1">'Market SCR'!T258</f>
        <v>0</v>
      </c>
      <c r="U6" s="542">
        <f ca="1">'Market SCR'!U258</f>
        <v>0</v>
      </c>
      <c r="V6" s="542">
        <f ca="1">'Market SCR'!V258</f>
        <v>0</v>
      </c>
      <c r="W6" s="542">
        <f ca="1">'Market SCR'!W258</f>
        <v>0</v>
      </c>
      <c r="X6" s="542">
        <f ca="1">'Market SCR'!X258</f>
        <v>0</v>
      </c>
      <c r="Y6" s="542">
        <f ca="1">'Market SCR'!Y258</f>
        <v>0</v>
      </c>
      <c r="Z6" s="542">
        <f ca="1">'Market SCR'!Z258</f>
        <v>0</v>
      </c>
      <c r="AA6" s="542">
        <f ca="1">'Market SCR'!AA258</f>
        <v>0</v>
      </c>
      <c r="AB6" s="542">
        <f ca="1">'Market SCR'!AB258</f>
        <v>0</v>
      </c>
      <c r="AC6" s="542">
        <f ca="1">'Market SCR'!AC258</f>
        <v>0</v>
      </c>
      <c r="AD6" s="542">
        <f ca="1">'Market SCR'!AD258</f>
        <v>0</v>
      </c>
      <c r="AE6" s="542">
        <f ca="1">'Market SCR'!AE258</f>
        <v>0</v>
      </c>
      <c r="AF6" s="542">
        <f ca="1">'Market SCR'!AF258</f>
        <v>0</v>
      </c>
      <c r="AG6" s="542">
        <f>'Market SCR'!AG258</f>
        <v>0</v>
      </c>
      <c r="AH6" s="542">
        <f>'Market SCR'!AH258</f>
        <v>0</v>
      </c>
      <c r="AI6" s="542">
        <f>'Market SCR'!AI258</f>
        <v>0</v>
      </c>
      <c r="AJ6" s="542">
        <f>'Market SCR'!AJ258</f>
        <v>0</v>
      </c>
      <c r="AK6" s="542">
        <f>'Market SCR'!AK258</f>
        <v>0</v>
      </c>
      <c r="AL6" s="542">
        <f>'Market SCR'!AL258</f>
        <v>0</v>
      </c>
      <c r="AM6" s="542">
        <f>'Market SCR'!AM258</f>
        <v>0</v>
      </c>
      <c r="AN6" s="542">
        <f>'Market SCR'!AN258</f>
        <v>0</v>
      </c>
      <c r="AO6" s="542">
        <f>'Market SCR'!AO258</f>
        <v>0</v>
      </c>
      <c r="AP6" s="542">
        <f>'Market SCR'!AP258</f>
        <v>0</v>
      </c>
      <c r="AQ6" s="542">
        <f>'Market SCR'!AQ258</f>
        <v>0</v>
      </c>
      <c r="AR6" s="542">
        <f>'Market SCR'!AR258</f>
        <v>0</v>
      </c>
      <c r="AS6" s="542">
        <f>'Market SCR'!AS258</f>
        <v>0</v>
      </c>
      <c r="AT6" s="542">
        <f>'Market SCR'!AT258</f>
        <v>0</v>
      </c>
      <c r="AU6" s="542">
        <f>'Market SCR'!AU258</f>
        <v>0</v>
      </c>
      <c r="AV6" s="542">
        <f>'Market SCR'!AV258</f>
        <v>0</v>
      </c>
      <c r="AW6" s="542">
        <f>'Market SCR'!AW258</f>
        <v>0</v>
      </c>
      <c r="AX6" s="542">
        <f>'Market SCR'!AX258</f>
        <v>0</v>
      </c>
      <c r="AY6" s="542">
        <f>'Market SCR'!AY258</f>
        <v>0</v>
      </c>
      <c r="AZ6" s="542">
        <f>'Market SCR'!AZ258</f>
        <v>0</v>
      </c>
    </row>
    <row r="7" spans="1:256" s="540" customFormat="1" ht="18.75">
      <c r="A7" s="1024"/>
      <c r="B7" s="541" t="s">
        <v>568</v>
      </c>
      <c r="C7" s="542">
        <f ca="1">'Market SCR'!C259</f>
        <v>0</v>
      </c>
      <c r="D7" s="542">
        <f ca="1">'Market SCR'!D259</f>
        <v>0</v>
      </c>
      <c r="E7" s="542">
        <f ca="1">'Market SCR'!E259</f>
        <v>0</v>
      </c>
      <c r="F7" s="542">
        <f ca="1">'Market SCR'!F259</f>
        <v>0</v>
      </c>
      <c r="G7" s="542">
        <f ca="1">'Market SCR'!G259</f>
        <v>0</v>
      </c>
      <c r="H7" s="542">
        <f ca="1">'Market SCR'!H259</f>
        <v>0</v>
      </c>
      <c r="I7" s="542">
        <f ca="1">'Market SCR'!I259</f>
        <v>0</v>
      </c>
      <c r="J7" s="542">
        <f ca="1">'Market SCR'!J259</f>
        <v>0</v>
      </c>
      <c r="K7" s="542">
        <f ca="1">'Market SCR'!K259</f>
        <v>0</v>
      </c>
      <c r="L7" s="542">
        <f ca="1">'Market SCR'!L259</f>
        <v>0</v>
      </c>
      <c r="M7" s="542">
        <f ca="1">'Market SCR'!M259</f>
        <v>0</v>
      </c>
      <c r="N7" s="542">
        <f ca="1">'Market SCR'!N259</f>
        <v>0</v>
      </c>
      <c r="O7" s="542">
        <f ca="1">'Market SCR'!O259</f>
        <v>0</v>
      </c>
      <c r="P7" s="542">
        <f ca="1">'Market SCR'!P259</f>
        <v>0</v>
      </c>
      <c r="Q7" s="542">
        <f ca="1">'Market SCR'!Q259</f>
        <v>0</v>
      </c>
      <c r="R7" s="542">
        <f ca="1">'Market SCR'!R259</f>
        <v>0</v>
      </c>
      <c r="S7" s="542">
        <f ca="1">'Market SCR'!S259</f>
        <v>0</v>
      </c>
      <c r="T7" s="542">
        <f ca="1">'Market SCR'!T259</f>
        <v>0</v>
      </c>
      <c r="U7" s="542">
        <f ca="1">'Market SCR'!U259</f>
        <v>0</v>
      </c>
      <c r="V7" s="542">
        <f ca="1">'Market SCR'!V259</f>
        <v>0</v>
      </c>
      <c r="W7" s="542">
        <f ca="1">'Market SCR'!W259</f>
        <v>0</v>
      </c>
      <c r="X7" s="542">
        <f ca="1">'Market SCR'!X259</f>
        <v>0</v>
      </c>
      <c r="Y7" s="542">
        <f ca="1">'Market SCR'!Y259</f>
        <v>0</v>
      </c>
      <c r="Z7" s="542">
        <f ca="1">'Market SCR'!Z259</f>
        <v>0</v>
      </c>
      <c r="AA7" s="542">
        <f ca="1">'Market SCR'!AA259</f>
        <v>0</v>
      </c>
      <c r="AB7" s="542">
        <f ca="1">'Market SCR'!AB259</f>
        <v>0</v>
      </c>
      <c r="AC7" s="542">
        <f ca="1">'Market SCR'!AC259</f>
        <v>0</v>
      </c>
      <c r="AD7" s="542">
        <f ca="1">'Market SCR'!AD259</f>
        <v>0</v>
      </c>
      <c r="AE7" s="542">
        <f ca="1">'Market SCR'!AE259</f>
        <v>0</v>
      </c>
      <c r="AF7" s="542">
        <f ca="1">'Market SCR'!AF259</f>
        <v>0</v>
      </c>
      <c r="AG7" s="542">
        <f>'Market SCR'!AG259</f>
        <v>0</v>
      </c>
      <c r="AH7" s="542">
        <f>'Market SCR'!AH259</f>
        <v>0</v>
      </c>
      <c r="AI7" s="542">
        <f>'Market SCR'!AI259</f>
        <v>0</v>
      </c>
      <c r="AJ7" s="542">
        <f>'Market SCR'!AJ259</f>
        <v>0</v>
      </c>
      <c r="AK7" s="542">
        <f>'Market SCR'!AK259</f>
        <v>0</v>
      </c>
      <c r="AL7" s="542">
        <f>'Market SCR'!AL259</f>
        <v>0</v>
      </c>
      <c r="AM7" s="542">
        <f>'Market SCR'!AM259</f>
        <v>0</v>
      </c>
      <c r="AN7" s="542">
        <f>'Market SCR'!AN259</f>
        <v>0</v>
      </c>
      <c r="AO7" s="542">
        <f>'Market SCR'!AO259</f>
        <v>0</v>
      </c>
      <c r="AP7" s="542">
        <f>'Market SCR'!AP259</f>
        <v>0</v>
      </c>
      <c r="AQ7" s="542">
        <f>'Market SCR'!AQ259</f>
        <v>0</v>
      </c>
      <c r="AR7" s="542">
        <f>'Market SCR'!AR259</f>
        <v>0</v>
      </c>
      <c r="AS7" s="542">
        <f>'Market SCR'!AS259</f>
        <v>0</v>
      </c>
      <c r="AT7" s="542">
        <f>'Market SCR'!AT259</f>
        <v>0</v>
      </c>
      <c r="AU7" s="542">
        <f>'Market SCR'!AU259</f>
        <v>0</v>
      </c>
      <c r="AV7" s="542">
        <f>'Market SCR'!AV259</f>
        <v>0</v>
      </c>
      <c r="AW7" s="542">
        <f>'Market SCR'!AW259</f>
        <v>0</v>
      </c>
      <c r="AX7" s="542">
        <f>'Market SCR'!AX259</f>
        <v>0</v>
      </c>
      <c r="AY7" s="542">
        <f>'Market SCR'!AY259</f>
        <v>0</v>
      </c>
      <c r="AZ7" s="542">
        <f>'Market SCR'!AZ259</f>
        <v>0</v>
      </c>
    </row>
    <row r="8" spans="1:256" s="540" customFormat="1" ht="18.75">
      <c r="A8" s="1024"/>
      <c r="B8" s="541" t="s">
        <v>569</v>
      </c>
      <c r="C8" s="542">
        <f ca="1">'Market SCR'!C260</f>
        <v>0</v>
      </c>
      <c r="D8" s="542">
        <f ca="1">'Market SCR'!D260</f>
        <v>0</v>
      </c>
      <c r="E8" s="542">
        <f ca="1">'Market SCR'!E260</f>
        <v>0</v>
      </c>
      <c r="F8" s="542">
        <f ca="1">'Market SCR'!F260</f>
        <v>0</v>
      </c>
      <c r="G8" s="542">
        <f ca="1">'Market SCR'!G260</f>
        <v>0</v>
      </c>
      <c r="H8" s="542">
        <f ca="1">'Market SCR'!H260</f>
        <v>0</v>
      </c>
      <c r="I8" s="542">
        <f ca="1">'Market SCR'!I260</f>
        <v>0</v>
      </c>
      <c r="J8" s="542">
        <f ca="1">'Market SCR'!J260</f>
        <v>0</v>
      </c>
      <c r="K8" s="542">
        <f ca="1">'Market SCR'!K260</f>
        <v>0</v>
      </c>
      <c r="L8" s="542">
        <f ca="1">'Market SCR'!L260</f>
        <v>0</v>
      </c>
      <c r="M8" s="542">
        <f ca="1">'Market SCR'!M260</f>
        <v>0</v>
      </c>
      <c r="N8" s="542">
        <f ca="1">'Market SCR'!N260</f>
        <v>0</v>
      </c>
      <c r="O8" s="542">
        <f ca="1">'Market SCR'!O260</f>
        <v>0</v>
      </c>
      <c r="P8" s="542">
        <f ca="1">'Market SCR'!P260</f>
        <v>0</v>
      </c>
      <c r="Q8" s="542">
        <f ca="1">'Market SCR'!Q260</f>
        <v>0</v>
      </c>
      <c r="R8" s="542">
        <f ca="1">'Market SCR'!R260</f>
        <v>0</v>
      </c>
      <c r="S8" s="542">
        <f ca="1">'Market SCR'!S260</f>
        <v>0</v>
      </c>
      <c r="T8" s="542">
        <f ca="1">'Market SCR'!T260</f>
        <v>0</v>
      </c>
      <c r="U8" s="542">
        <f ca="1">'Market SCR'!U260</f>
        <v>0</v>
      </c>
      <c r="V8" s="542">
        <f ca="1">'Market SCR'!V260</f>
        <v>0</v>
      </c>
      <c r="W8" s="542">
        <f ca="1">'Market SCR'!W260</f>
        <v>0</v>
      </c>
      <c r="X8" s="542">
        <f ca="1">'Market SCR'!X260</f>
        <v>0</v>
      </c>
      <c r="Y8" s="542">
        <f ca="1">'Market SCR'!Y260</f>
        <v>0</v>
      </c>
      <c r="Z8" s="542">
        <f ca="1">'Market SCR'!Z260</f>
        <v>0</v>
      </c>
      <c r="AA8" s="542">
        <f ca="1">'Market SCR'!AA260</f>
        <v>0</v>
      </c>
      <c r="AB8" s="542">
        <f ca="1">'Market SCR'!AB260</f>
        <v>0</v>
      </c>
      <c r="AC8" s="542">
        <f ca="1">'Market SCR'!AC260</f>
        <v>0</v>
      </c>
      <c r="AD8" s="542">
        <f ca="1">'Market SCR'!AD260</f>
        <v>0</v>
      </c>
      <c r="AE8" s="542">
        <f ca="1">'Market SCR'!AE260</f>
        <v>0</v>
      </c>
      <c r="AF8" s="542">
        <f ca="1">'Market SCR'!AF260</f>
        <v>0</v>
      </c>
      <c r="AG8" s="542">
        <f>'Market SCR'!AG260</f>
        <v>0</v>
      </c>
      <c r="AH8" s="542">
        <f>'Market SCR'!AH260</f>
        <v>0</v>
      </c>
      <c r="AI8" s="542">
        <f>'Market SCR'!AI260</f>
        <v>0</v>
      </c>
      <c r="AJ8" s="542">
        <f>'Market SCR'!AJ260</f>
        <v>0</v>
      </c>
      <c r="AK8" s="542">
        <f>'Market SCR'!AK260</f>
        <v>0</v>
      </c>
      <c r="AL8" s="542">
        <f>'Market SCR'!AL260</f>
        <v>0</v>
      </c>
      <c r="AM8" s="542">
        <f>'Market SCR'!AM260</f>
        <v>0</v>
      </c>
      <c r="AN8" s="542">
        <f>'Market SCR'!AN260</f>
        <v>0</v>
      </c>
      <c r="AO8" s="542">
        <f>'Market SCR'!AO260</f>
        <v>0</v>
      </c>
      <c r="AP8" s="542">
        <f>'Market SCR'!AP260</f>
        <v>0</v>
      </c>
      <c r="AQ8" s="542">
        <f>'Market SCR'!AQ260</f>
        <v>0</v>
      </c>
      <c r="AR8" s="542">
        <f>'Market SCR'!AR260</f>
        <v>0</v>
      </c>
      <c r="AS8" s="542">
        <f>'Market SCR'!AS260</f>
        <v>0</v>
      </c>
      <c r="AT8" s="542">
        <f>'Market SCR'!AT260</f>
        <v>0</v>
      </c>
      <c r="AU8" s="542">
        <f>'Market SCR'!AU260</f>
        <v>0</v>
      </c>
      <c r="AV8" s="542">
        <f>'Market SCR'!AV260</f>
        <v>0</v>
      </c>
      <c r="AW8" s="542">
        <f>'Market SCR'!AW260</f>
        <v>0</v>
      </c>
      <c r="AX8" s="542">
        <f>'Market SCR'!AX260</f>
        <v>0</v>
      </c>
      <c r="AY8" s="542">
        <f>'Market SCR'!AY260</f>
        <v>0</v>
      </c>
      <c r="AZ8" s="542">
        <f>'Market SCR'!AZ260</f>
        <v>0</v>
      </c>
    </row>
    <row r="9" spans="1:256" s="540" customFormat="1" ht="16.5">
      <c r="A9" s="1024"/>
      <c r="B9" s="541" t="s">
        <v>570</v>
      </c>
      <c r="C9" s="542">
        <f>'Market SCR'!C261</f>
        <v>0</v>
      </c>
      <c r="D9" s="542">
        <f>'Market SCR'!D261</f>
        <v>0</v>
      </c>
      <c r="E9" s="542">
        <f>'Market SCR'!E261</f>
        <v>0</v>
      </c>
      <c r="F9" s="542">
        <f>'Market SCR'!F261</f>
        <v>0</v>
      </c>
      <c r="G9" s="542">
        <f>'Market SCR'!G261</f>
        <v>0</v>
      </c>
      <c r="H9" s="542">
        <f>'Market SCR'!H261</f>
        <v>0</v>
      </c>
      <c r="I9" s="542">
        <f>'Market SCR'!I261</f>
        <v>0</v>
      </c>
      <c r="J9" s="542">
        <f>'Market SCR'!J261</f>
        <v>0</v>
      </c>
      <c r="K9" s="542">
        <f>'Market SCR'!K261</f>
        <v>0</v>
      </c>
      <c r="L9" s="542">
        <f>'Market SCR'!L261</f>
        <v>0</v>
      </c>
      <c r="M9" s="542">
        <f>'Market SCR'!M261</f>
        <v>0</v>
      </c>
      <c r="N9" s="542">
        <f>'Market SCR'!N261</f>
        <v>0</v>
      </c>
      <c r="O9" s="542">
        <f>'Market SCR'!O261</f>
        <v>0</v>
      </c>
      <c r="P9" s="542">
        <f>'Market SCR'!P261</f>
        <v>0</v>
      </c>
      <c r="Q9" s="542">
        <f>'Market SCR'!Q261</f>
        <v>0</v>
      </c>
      <c r="R9" s="542">
        <f>'Market SCR'!R261</f>
        <v>0</v>
      </c>
      <c r="S9" s="542">
        <f>'Market SCR'!S261</f>
        <v>0</v>
      </c>
      <c r="T9" s="542">
        <f>'Market SCR'!T261</f>
        <v>0</v>
      </c>
      <c r="U9" s="542">
        <f>'Market SCR'!U261</f>
        <v>0</v>
      </c>
      <c r="V9" s="542">
        <f>'Market SCR'!V261</f>
        <v>0</v>
      </c>
      <c r="W9" s="542">
        <f>'Market SCR'!W261</f>
        <v>0</v>
      </c>
      <c r="X9" s="542">
        <f>'Market SCR'!X261</f>
        <v>0</v>
      </c>
      <c r="Y9" s="542">
        <f>'Market SCR'!Y261</f>
        <v>0</v>
      </c>
      <c r="Z9" s="542">
        <f>'Market SCR'!Z261</f>
        <v>0</v>
      </c>
      <c r="AA9" s="542">
        <f>'Market SCR'!AA261</f>
        <v>0</v>
      </c>
      <c r="AB9" s="542">
        <f>'Market SCR'!AB261</f>
        <v>0</v>
      </c>
      <c r="AC9" s="542">
        <f>'Market SCR'!AC261</f>
        <v>0</v>
      </c>
      <c r="AD9" s="542">
        <f>'Market SCR'!AD261</f>
        <v>0</v>
      </c>
      <c r="AE9" s="542">
        <f>'Market SCR'!AE261</f>
        <v>0</v>
      </c>
      <c r="AF9" s="542">
        <f>'Market SCR'!AF261</f>
        <v>0</v>
      </c>
      <c r="AG9" s="542">
        <f>'Market SCR'!AG261</f>
        <v>0</v>
      </c>
      <c r="AH9" s="542">
        <f>'Market SCR'!AH261</f>
        <v>0</v>
      </c>
      <c r="AI9" s="542">
        <f>'Market SCR'!AI261</f>
        <v>0</v>
      </c>
      <c r="AJ9" s="542">
        <f>'Market SCR'!AJ261</f>
        <v>0</v>
      </c>
      <c r="AK9" s="542">
        <f>'Market SCR'!AK261</f>
        <v>0</v>
      </c>
      <c r="AL9" s="542">
        <f>'Market SCR'!AL261</f>
        <v>0</v>
      </c>
      <c r="AM9" s="542">
        <f>'Market SCR'!AM261</f>
        <v>0</v>
      </c>
      <c r="AN9" s="542">
        <f>'Market SCR'!AN261</f>
        <v>0</v>
      </c>
      <c r="AO9" s="542">
        <f>'Market SCR'!AO261</f>
        <v>0</v>
      </c>
      <c r="AP9" s="542">
        <f>'Market SCR'!AP261</f>
        <v>0</v>
      </c>
      <c r="AQ9" s="542">
        <f>'Market SCR'!AQ261</f>
        <v>0</v>
      </c>
      <c r="AR9" s="542">
        <f>'Market SCR'!AR261</f>
        <v>0</v>
      </c>
      <c r="AS9" s="542">
        <f>'Market SCR'!AS261</f>
        <v>0</v>
      </c>
      <c r="AT9" s="542">
        <f>'Market SCR'!AT261</f>
        <v>0</v>
      </c>
      <c r="AU9" s="542">
        <f>'Market SCR'!AU261</f>
        <v>0</v>
      </c>
      <c r="AV9" s="542">
        <f>'Market SCR'!AV261</f>
        <v>0</v>
      </c>
      <c r="AW9" s="542">
        <f>'Market SCR'!AW261</f>
        <v>0</v>
      </c>
      <c r="AX9" s="542">
        <f>'Market SCR'!AX261</f>
        <v>0</v>
      </c>
      <c r="AY9" s="542">
        <f>'Market SCR'!AY261</f>
        <v>0</v>
      </c>
      <c r="AZ9" s="542">
        <f>'Market SCR'!AZ261</f>
        <v>0</v>
      </c>
    </row>
    <row r="10" spans="1:256" s="540" customFormat="1" ht="18.75">
      <c r="A10" s="1024"/>
      <c r="B10" s="541" t="s">
        <v>571</v>
      </c>
      <c r="C10" s="542">
        <f>'Market SCR'!C262</f>
        <v>0</v>
      </c>
      <c r="D10" s="542">
        <f>'Market SCR'!D262</f>
        <v>0</v>
      </c>
      <c r="E10" s="542">
        <f>'Market SCR'!E262</f>
        <v>0</v>
      </c>
      <c r="F10" s="542">
        <f>'Market SCR'!F262</f>
        <v>0</v>
      </c>
      <c r="G10" s="542">
        <f>'Market SCR'!G262</f>
        <v>0</v>
      </c>
      <c r="H10" s="542">
        <f>'Market SCR'!H262</f>
        <v>0</v>
      </c>
      <c r="I10" s="542">
        <f>'Market SCR'!I262</f>
        <v>0</v>
      </c>
      <c r="J10" s="542">
        <f>'Market SCR'!J262</f>
        <v>0</v>
      </c>
      <c r="K10" s="542">
        <f>'Market SCR'!K262</f>
        <v>0</v>
      </c>
      <c r="L10" s="542">
        <f>'Market SCR'!L262</f>
        <v>0</v>
      </c>
      <c r="M10" s="542">
        <f>'Market SCR'!M262</f>
        <v>0</v>
      </c>
      <c r="N10" s="542">
        <f>'Market SCR'!N262</f>
        <v>0</v>
      </c>
      <c r="O10" s="542">
        <f>'Market SCR'!O262</f>
        <v>0</v>
      </c>
      <c r="P10" s="542">
        <f>'Market SCR'!P262</f>
        <v>0</v>
      </c>
      <c r="Q10" s="542">
        <f>'Market SCR'!Q262</f>
        <v>0</v>
      </c>
      <c r="R10" s="542">
        <f>'Market SCR'!R262</f>
        <v>0</v>
      </c>
      <c r="S10" s="542">
        <f>'Market SCR'!S262</f>
        <v>0</v>
      </c>
      <c r="T10" s="542">
        <f>'Market SCR'!T262</f>
        <v>0</v>
      </c>
      <c r="U10" s="542">
        <f>'Market SCR'!U262</f>
        <v>0</v>
      </c>
      <c r="V10" s="542">
        <f>'Market SCR'!V262</f>
        <v>0</v>
      </c>
      <c r="W10" s="542">
        <f>'Market SCR'!W262</f>
        <v>0</v>
      </c>
      <c r="X10" s="542">
        <f>'Market SCR'!X262</f>
        <v>0</v>
      </c>
      <c r="Y10" s="542">
        <f>'Market SCR'!Y262</f>
        <v>0</v>
      </c>
      <c r="Z10" s="542">
        <f>'Market SCR'!Z262</f>
        <v>0</v>
      </c>
      <c r="AA10" s="542">
        <f>'Market SCR'!AA262</f>
        <v>0</v>
      </c>
      <c r="AB10" s="542">
        <f>'Market SCR'!AB262</f>
        <v>0</v>
      </c>
      <c r="AC10" s="542">
        <f>'Market SCR'!AC262</f>
        <v>0</v>
      </c>
      <c r="AD10" s="542">
        <f>'Market SCR'!AD262</f>
        <v>0</v>
      </c>
      <c r="AE10" s="542">
        <f>'Market SCR'!AE262</f>
        <v>0</v>
      </c>
      <c r="AF10" s="542">
        <f>'Market SCR'!AF262</f>
        <v>0</v>
      </c>
      <c r="AG10" s="542">
        <f>'Market SCR'!AG262</f>
        <v>0</v>
      </c>
      <c r="AH10" s="542">
        <f>'Market SCR'!AH262</f>
        <v>0</v>
      </c>
      <c r="AI10" s="542">
        <f>'Market SCR'!AI262</f>
        <v>0</v>
      </c>
      <c r="AJ10" s="542">
        <f>'Market SCR'!AJ262</f>
        <v>0</v>
      </c>
      <c r="AK10" s="542">
        <f>'Market SCR'!AK262</f>
        <v>0</v>
      </c>
      <c r="AL10" s="542">
        <f>'Market SCR'!AL262</f>
        <v>0</v>
      </c>
      <c r="AM10" s="542">
        <f>'Market SCR'!AM262</f>
        <v>0</v>
      </c>
      <c r="AN10" s="542">
        <f>'Market SCR'!AN262</f>
        <v>0</v>
      </c>
      <c r="AO10" s="542">
        <f>'Market SCR'!AO262</f>
        <v>0</v>
      </c>
      <c r="AP10" s="542">
        <f>'Market SCR'!AP262</f>
        <v>0</v>
      </c>
      <c r="AQ10" s="542">
        <f>'Market SCR'!AQ262</f>
        <v>0</v>
      </c>
      <c r="AR10" s="542">
        <f>'Market SCR'!AR262</f>
        <v>0</v>
      </c>
      <c r="AS10" s="542">
        <f>'Market SCR'!AS262</f>
        <v>0</v>
      </c>
      <c r="AT10" s="542">
        <f>'Market SCR'!AT262</f>
        <v>0</v>
      </c>
      <c r="AU10" s="542">
        <f>'Market SCR'!AU262</f>
        <v>0</v>
      </c>
      <c r="AV10" s="542">
        <f>'Market SCR'!AV262</f>
        <v>0</v>
      </c>
      <c r="AW10" s="542">
        <f>'Market SCR'!AW262</f>
        <v>0</v>
      </c>
      <c r="AX10" s="542">
        <f>'Market SCR'!AX262</f>
        <v>0</v>
      </c>
      <c r="AY10" s="542">
        <f>'Market SCR'!AY262</f>
        <v>0</v>
      </c>
      <c r="AZ10" s="542">
        <f>'Market SCR'!AZ262</f>
        <v>0</v>
      </c>
    </row>
    <row r="11" spans="1:256" s="540" customFormat="1" ht="19.5" thickBot="1">
      <c r="A11" s="1024"/>
      <c r="B11" s="543" t="s">
        <v>572</v>
      </c>
      <c r="C11" s="544">
        <f ca="1">'Market SCR'!C263</f>
        <v>0</v>
      </c>
      <c r="D11" s="544">
        <f ca="1">'Market SCR'!D263</f>
        <v>0</v>
      </c>
      <c r="E11" s="544">
        <f ca="1">'Market SCR'!E263</f>
        <v>0</v>
      </c>
      <c r="F11" s="544">
        <f ca="1">'Market SCR'!F263</f>
        <v>0</v>
      </c>
      <c r="G11" s="544">
        <f ca="1">'Market SCR'!G263</f>
        <v>0</v>
      </c>
      <c r="H11" s="544">
        <f ca="1">'Market SCR'!H263</f>
        <v>0</v>
      </c>
      <c r="I11" s="544">
        <f ca="1">'Market SCR'!I263</f>
        <v>0</v>
      </c>
      <c r="J11" s="544">
        <f ca="1">'Market SCR'!J263</f>
        <v>0</v>
      </c>
      <c r="K11" s="544">
        <f ca="1">'Market SCR'!K263</f>
        <v>0</v>
      </c>
      <c r="L11" s="544">
        <f ca="1">'Market SCR'!L263</f>
        <v>0</v>
      </c>
      <c r="M11" s="544">
        <f ca="1">'Market SCR'!M263</f>
        <v>0</v>
      </c>
      <c r="N11" s="544">
        <f ca="1">'Market SCR'!N263</f>
        <v>0</v>
      </c>
      <c r="O11" s="544">
        <f ca="1">'Market SCR'!O263</f>
        <v>0</v>
      </c>
      <c r="P11" s="544">
        <f ca="1">'Market SCR'!P263</f>
        <v>0</v>
      </c>
      <c r="Q11" s="544">
        <f ca="1">'Market SCR'!Q263</f>
        <v>0</v>
      </c>
      <c r="R11" s="544">
        <f ca="1">'Market SCR'!R263</f>
        <v>0</v>
      </c>
      <c r="S11" s="544">
        <f ca="1">'Market SCR'!S263</f>
        <v>0</v>
      </c>
      <c r="T11" s="544">
        <f ca="1">'Market SCR'!T263</f>
        <v>0</v>
      </c>
      <c r="U11" s="544">
        <f ca="1">'Market SCR'!U263</f>
        <v>0</v>
      </c>
      <c r="V11" s="544">
        <f ca="1">'Market SCR'!V263</f>
        <v>0</v>
      </c>
      <c r="W11" s="544">
        <f ca="1">'Market SCR'!W263</f>
        <v>0</v>
      </c>
      <c r="X11" s="544">
        <f ca="1">'Market SCR'!X263</f>
        <v>0</v>
      </c>
      <c r="Y11" s="544">
        <f ca="1">'Market SCR'!Y263</f>
        <v>0</v>
      </c>
      <c r="Z11" s="544">
        <f ca="1">'Market SCR'!Z263</f>
        <v>0</v>
      </c>
      <c r="AA11" s="544">
        <f ca="1">'Market SCR'!AA263</f>
        <v>0</v>
      </c>
      <c r="AB11" s="544">
        <f ca="1">'Market SCR'!AB263</f>
        <v>0</v>
      </c>
      <c r="AC11" s="544">
        <f ca="1">'Market SCR'!AC263</f>
        <v>0</v>
      </c>
      <c r="AD11" s="544">
        <f ca="1">'Market SCR'!AD263</f>
        <v>0</v>
      </c>
      <c r="AE11" s="544">
        <f ca="1">'Market SCR'!AE263</f>
        <v>0</v>
      </c>
      <c r="AF11" s="544">
        <f ca="1">'Market SCR'!AF263</f>
        <v>0</v>
      </c>
      <c r="AG11" s="544">
        <f>'Market SCR'!AG263</f>
        <v>0</v>
      </c>
      <c r="AH11" s="544">
        <f>'Market SCR'!AH263</f>
        <v>0</v>
      </c>
      <c r="AI11" s="544">
        <f>'Market SCR'!AI263</f>
        <v>0</v>
      </c>
      <c r="AJ11" s="544">
        <f>'Market SCR'!AJ263</f>
        <v>0</v>
      </c>
      <c r="AK11" s="544">
        <f>'Market SCR'!AK263</f>
        <v>0</v>
      </c>
      <c r="AL11" s="544">
        <f>'Market SCR'!AL263</f>
        <v>0</v>
      </c>
      <c r="AM11" s="544">
        <f>'Market SCR'!AM263</f>
        <v>0</v>
      </c>
      <c r="AN11" s="544">
        <f>'Market SCR'!AN263</f>
        <v>0</v>
      </c>
      <c r="AO11" s="544">
        <f>'Market SCR'!AO263</f>
        <v>0</v>
      </c>
      <c r="AP11" s="544">
        <f>'Market SCR'!AP263</f>
        <v>0</v>
      </c>
      <c r="AQ11" s="544">
        <f>'Market SCR'!AQ263</f>
        <v>0</v>
      </c>
      <c r="AR11" s="544">
        <f>'Market SCR'!AR263</f>
        <v>0</v>
      </c>
      <c r="AS11" s="544">
        <f>'Market SCR'!AS263</f>
        <v>0</v>
      </c>
      <c r="AT11" s="544">
        <f>'Market SCR'!AT263</f>
        <v>0</v>
      </c>
      <c r="AU11" s="544">
        <f>'Market SCR'!AU263</f>
        <v>0</v>
      </c>
      <c r="AV11" s="544">
        <f>'Market SCR'!AV263</f>
        <v>0</v>
      </c>
      <c r="AW11" s="544">
        <f>'Market SCR'!AW263</f>
        <v>0</v>
      </c>
      <c r="AX11" s="544">
        <f>'Market SCR'!AX263</f>
        <v>0</v>
      </c>
      <c r="AY11" s="544">
        <f>'Market SCR'!AY263</f>
        <v>0</v>
      </c>
      <c r="AZ11" s="544">
        <f>'Market SCR'!AZ263</f>
        <v>0</v>
      </c>
    </row>
    <row r="12" spans="1:256" s="547" customFormat="1" ht="19.5" thickTop="1">
      <c r="A12" s="1024"/>
      <c r="B12" s="545" t="s">
        <v>573</v>
      </c>
      <c r="C12" s="546">
        <f ca="1">'Market SCR'!C264</f>
        <v>0</v>
      </c>
      <c r="D12" s="546">
        <f ca="1">'Market SCR'!D264</f>
        <v>0</v>
      </c>
      <c r="E12" s="546">
        <f ca="1">'Market SCR'!E264</f>
        <v>0</v>
      </c>
      <c r="F12" s="546">
        <f ca="1">'Market SCR'!F264</f>
        <v>0</v>
      </c>
      <c r="G12" s="546">
        <f ca="1">'Market SCR'!G264</f>
        <v>0</v>
      </c>
      <c r="H12" s="546">
        <f ca="1">'Market SCR'!H264</f>
        <v>0</v>
      </c>
      <c r="I12" s="546">
        <f ca="1">'Market SCR'!I264</f>
        <v>0</v>
      </c>
      <c r="J12" s="546">
        <f ca="1">'Market SCR'!J264</f>
        <v>0</v>
      </c>
      <c r="K12" s="546">
        <f ca="1">'Market SCR'!K264</f>
        <v>0</v>
      </c>
      <c r="L12" s="546">
        <f ca="1">'Market SCR'!L264</f>
        <v>0</v>
      </c>
      <c r="M12" s="546">
        <f ca="1">'Market SCR'!M264</f>
        <v>0</v>
      </c>
      <c r="N12" s="546">
        <f ca="1">'Market SCR'!N264</f>
        <v>0</v>
      </c>
      <c r="O12" s="546">
        <f ca="1">'Market SCR'!O264</f>
        <v>0</v>
      </c>
      <c r="P12" s="546">
        <f ca="1">'Market SCR'!P264</f>
        <v>0</v>
      </c>
      <c r="Q12" s="546">
        <f ca="1">'Market SCR'!Q264</f>
        <v>0</v>
      </c>
      <c r="R12" s="546">
        <f ca="1">'Market SCR'!R264</f>
        <v>0</v>
      </c>
      <c r="S12" s="546">
        <f ca="1">'Market SCR'!S264</f>
        <v>0</v>
      </c>
      <c r="T12" s="546">
        <f ca="1">'Market SCR'!T264</f>
        <v>0</v>
      </c>
      <c r="U12" s="546">
        <f ca="1">'Market SCR'!U264</f>
        <v>0</v>
      </c>
      <c r="V12" s="546">
        <f ca="1">'Market SCR'!V264</f>
        <v>0</v>
      </c>
      <c r="W12" s="546">
        <f ca="1">'Market SCR'!W264</f>
        <v>0</v>
      </c>
      <c r="X12" s="546">
        <f ca="1">'Market SCR'!X264</f>
        <v>0</v>
      </c>
      <c r="Y12" s="546">
        <f ca="1">'Market SCR'!Y264</f>
        <v>0</v>
      </c>
      <c r="Z12" s="546">
        <f ca="1">'Market SCR'!Z264</f>
        <v>0</v>
      </c>
      <c r="AA12" s="546">
        <f ca="1">'Market SCR'!AA264</f>
        <v>0</v>
      </c>
      <c r="AB12" s="546">
        <f ca="1">'Market SCR'!AB264</f>
        <v>0</v>
      </c>
      <c r="AC12" s="546">
        <f ca="1">'Market SCR'!AC264</f>
        <v>0</v>
      </c>
      <c r="AD12" s="546">
        <f ca="1">'Market SCR'!AD264</f>
        <v>0</v>
      </c>
      <c r="AE12" s="546">
        <f ca="1">'Market SCR'!AE264</f>
        <v>0</v>
      </c>
      <c r="AF12" s="546">
        <f ca="1">'Market SCR'!AF264</f>
        <v>0</v>
      </c>
      <c r="AG12" s="546">
        <f>'Market SCR'!AG264</f>
        <v>0</v>
      </c>
      <c r="AH12" s="546">
        <f>'Market SCR'!AH264</f>
        <v>0</v>
      </c>
      <c r="AI12" s="546">
        <f>'Market SCR'!AI264</f>
        <v>0</v>
      </c>
      <c r="AJ12" s="546">
        <f>'Market SCR'!AJ264</f>
        <v>0</v>
      </c>
      <c r="AK12" s="546">
        <f>'Market SCR'!AK264</f>
        <v>0</v>
      </c>
      <c r="AL12" s="546">
        <f>'Market SCR'!AL264</f>
        <v>0</v>
      </c>
      <c r="AM12" s="546">
        <f>'Market SCR'!AM264</f>
        <v>0</v>
      </c>
      <c r="AN12" s="546">
        <f>'Market SCR'!AN264</f>
        <v>0</v>
      </c>
      <c r="AO12" s="546">
        <f>'Market SCR'!AO264</f>
        <v>0</v>
      </c>
      <c r="AP12" s="546">
        <f>'Market SCR'!AP264</f>
        <v>0</v>
      </c>
      <c r="AQ12" s="546">
        <f>'Market SCR'!AQ264</f>
        <v>0</v>
      </c>
      <c r="AR12" s="546">
        <f>'Market SCR'!AR264</f>
        <v>0</v>
      </c>
      <c r="AS12" s="546">
        <f>'Market SCR'!AS264</f>
        <v>0</v>
      </c>
      <c r="AT12" s="546">
        <f>'Market SCR'!AT264</f>
        <v>0</v>
      </c>
      <c r="AU12" s="546">
        <f>'Market SCR'!AU264</f>
        <v>0</v>
      </c>
      <c r="AV12" s="546">
        <f>'Market SCR'!AV264</f>
        <v>0</v>
      </c>
      <c r="AW12" s="546">
        <f>'Market SCR'!AW264</f>
        <v>0</v>
      </c>
      <c r="AX12" s="546">
        <f>'Market SCR'!AX264</f>
        <v>0</v>
      </c>
      <c r="AY12" s="546">
        <f>'Market SCR'!AY264</f>
        <v>0</v>
      </c>
      <c r="AZ12" s="546">
        <f>'Market SCR'!AZ264</f>
        <v>0</v>
      </c>
      <c r="BA12" s="540"/>
      <c r="BB12" s="540"/>
      <c r="BC12" s="540"/>
      <c r="BD12" s="540"/>
      <c r="BE12" s="540"/>
      <c r="BF12" s="540"/>
      <c r="BG12" s="540"/>
      <c r="BH12" s="540"/>
      <c r="BI12" s="540"/>
      <c r="BJ12" s="540"/>
      <c r="BK12" s="540"/>
      <c r="BL12" s="540"/>
      <c r="BM12" s="540"/>
      <c r="BN12" s="540"/>
      <c r="BO12" s="540"/>
      <c r="BP12" s="540"/>
      <c r="BQ12" s="540"/>
      <c r="BR12" s="540"/>
      <c r="BS12" s="540"/>
      <c r="BT12" s="540"/>
      <c r="BU12" s="540"/>
      <c r="BV12" s="540"/>
      <c r="BW12" s="540"/>
      <c r="BX12" s="540"/>
      <c r="BY12" s="540"/>
      <c r="BZ12" s="540"/>
      <c r="CA12" s="540"/>
      <c r="CB12" s="540"/>
      <c r="CC12" s="540"/>
      <c r="CD12" s="540"/>
      <c r="CE12" s="540"/>
      <c r="CF12" s="540"/>
      <c r="CG12" s="540"/>
      <c r="CH12" s="540"/>
      <c r="CI12" s="540"/>
      <c r="CJ12" s="540"/>
      <c r="CK12" s="540"/>
      <c r="CL12" s="540"/>
      <c r="CM12" s="540"/>
      <c r="CN12" s="540"/>
      <c r="CO12" s="540"/>
      <c r="CP12" s="540"/>
      <c r="CQ12" s="540"/>
      <c r="CR12" s="540"/>
      <c r="CS12" s="540"/>
      <c r="CT12" s="540"/>
      <c r="CU12" s="540"/>
      <c r="CV12" s="540"/>
      <c r="CW12" s="540"/>
      <c r="CX12" s="540"/>
      <c r="CY12" s="540"/>
      <c r="CZ12" s="540"/>
      <c r="DA12" s="540"/>
      <c r="DB12" s="540"/>
      <c r="DC12" s="540"/>
      <c r="DD12" s="540"/>
      <c r="DE12" s="540"/>
      <c r="DF12" s="540"/>
      <c r="DG12" s="540"/>
      <c r="DH12" s="540"/>
      <c r="DI12" s="540"/>
      <c r="DJ12" s="540"/>
      <c r="DK12" s="540"/>
      <c r="DL12" s="540"/>
      <c r="DM12" s="540"/>
      <c r="DN12" s="540"/>
      <c r="DO12" s="540"/>
      <c r="DP12" s="540"/>
      <c r="DQ12" s="540"/>
      <c r="DR12" s="540"/>
      <c r="DS12" s="540"/>
      <c r="DT12" s="540"/>
      <c r="DU12" s="540"/>
      <c r="DV12" s="540"/>
      <c r="DW12" s="540"/>
      <c r="DX12" s="540"/>
      <c r="DY12" s="540"/>
      <c r="DZ12" s="540"/>
      <c r="EA12" s="540"/>
      <c r="EB12" s="540"/>
      <c r="EC12" s="540"/>
      <c r="ED12" s="540"/>
      <c r="EE12" s="540"/>
      <c r="EF12" s="540"/>
      <c r="EG12" s="540"/>
      <c r="EH12" s="540"/>
      <c r="EI12" s="540"/>
      <c r="EJ12" s="540"/>
      <c r="EK12" s="540"/>
      <c r="EL12" s="540"/>
      <c r="EM12" s="540"/>
      <c r="EN12" s="540"/>
      <c r="EO12" s="540"/>
      <c r="EP12" s="540"/>
      <c r="EQ12" s="540"/>
      <c r="ER12" s="540"/>
      <c r="ES12" s="540"/>
      <c r="ET12" s="540"/>
      <c r="EU12" s="540"/>
      <c r="EV12" s="540"/>
      <c r="EW12" s="540"/>
      <c r="EX12" s="540"/>
      <c r="EY12" s="540"/>
      <c r="EZ12" s="540"/>
      <c r="FA12" s="540"/>
      <c r="FB12" s="540"/>
      <c r="FC12" s="540"/>
      <c r="FD12" s="540"/>
      <c r="FE12" s="540"/>
      <c r="FF12" s="540"/>
      <c r="FG12" s="540"/>
      <c r="FH12" s="540"/>
      <c r="FI12" s="540"/>
      <c r="FJ12" s="540"/>
      <c r="FK12" s="540"/>
      <c r="FL12" s="540"/>
      <c r="FM12" s="540"/>
      <c r="FN12" s="540"/>
      <c r="FO12" s="540"/>
      <c r="FP12" s="540"/>
      <c r="FQ12" s="540"/>
      <c r="FR12" s="540"/>
      <c r="FS12" s="540"/>
      <c r="FT12" s="540"/>
      <c r="FU12" s="540"/>
      <c r="FV12" s="540"/>
      <c r="FW12" s="540"/>
      <c r="FX12" s="540"/>
      <c r="FY12" s="540"/>
      <c r="FZ12" s="540"/>
      <c r="GA12" s="540"/>
      <c r="GB12" s="540"/>
      <c r="GC12" s="540"/>
      <c r="GD12" s="540"/>
      <c r="GE12" s="540"/>
      <c r="GF12" s="540"/>
      <c r="GG12" s="540"/>
      <c r="GH12" s="540"/>
      <c r="GI12" s="540"/>
      <c r="GJ12" s="540"/>
      <c r="GK12" s="540"/>
      <c r="GL12" s="540"/>
      <c r="GM12" s="540"/>
      <c r="GN12" s="540"/>
      <c r="GO12" s="540"/>
      <c r="GP12" s="540"/>
      <c r="GQ12" s="540"/>
      <c r="GR12" s="540"/>
      <c r="GS12" s="540"/>
      <c r="GT12" s="540"/>
      <c r="GU12" s="540"/>
      <c r="GV12" s="540"/>
      <c r="GW12" s="540"/>
      <c r="GX12" s="540"/>
      <c r="GY12" s="540"/>
      <c r="GZ12" s="540"/>
      <c r="HA12" s="540"/>
      <c r="HB12" s="540"/>
      <c r="HC12" s="540"/>
      <c r="HD12" s="540"/>
      <c r="HE12" s="540"/>
      <c r="HF12" s="540"/>
      <c r="HG12" s="540"/>
      <c r="HH12" s="540"/>
      <c r="HI12" s="540"/>
      <c r="HJ12" s="540"/>
      <c r="HK12" s="540"/>
      <c r="HL12" s="540"/>
      <c r="HM12" s="540"/>
      <c r="HN12" s="540"/>
      <c r="HO12" s="540"/>
      <c r="HP12" s="540"/>
      <c r="HQ12" s="540"/>
      <c r="HR12" s="540"/>
      <c r="HS12" s="540"/>
      <c r="HT12" s="540"/>
      <c r="HU12" s="540"/>
      <c r="HV12" s="540"/>
      <c r="HW12" s="540"/>
      <c r="HX12" s="540"/>
      <c r="HY12" s="540"/>
      <c r="HZ12" s="540"/>
      <c r="IA12" s="540"/>
      <c r="IB12" s="540"/>
      <c r="IC12" s="540"/>
      <c r="ID12" s="540"/>
      <c r="IE12" s="540"/>
      <c r="IF12" s="540"/>
      <c r="IG12" s="540"/>
      <c r="IH12" s="540"/>
      <c r="II12" s="540"/>
      <c r="IJ12" s="540"/>
      <c r="IK12" s="540"/>
      <c r="IL12" s="540"/>
      <c r="IM12" s="540"/>
      <c r="IN12" s="540"/>
      <c r="IO12" s="540"/>
      <c r="IP12" s="540"/>
      <c r="IQ12" s="540"/>
      <c r="IR12" s="540"/>
      <c r="IS12" s="540"/>
      <c r="IT12" s="540"/>
      <c r="IU12" s="540"/>
      <c r="IV12" s="540"/>
    </row>
    <row r="13" spans="1:256" s="540" customFormat="1" ht="15" thickBot="1">
      <c r="A13" s="1024"/>
      <c r="B13" s="548"/>
      <c r="C13" s="549"/>
      <c r="D13" s="550"/>
      <c r="E13" s="550"/>
      <c r="F13" s="550"/>
      <c r="G13" s="550"/>
      <c r="H13" s="550"/>
      <c r="I13" s="550"/>
      <c r="J13" s="550"/>
      <c r="K13" s="550"/>
      <c r="L13" s="550"/>
      <c r="M13" s="550"/>
      <c r="N13" s="550"/>
      <c r="O13" s="550"/>
      <c r="P13" s="550"/>
      <c r="Q13" s="550"/>
      <c r="R13" s="550"/>
      <c r="S13" s="550"/>
      <c r="T13" s="550"/>
      <c r="U13" s="550"/>
      <c r="V13" s="550"/>
      <c r="W13" s="550"/>
      <c r="X13" s="550"/>
      <c r="Y13" s="550"/>
      <c r="Z13" s="550"/>
      <c r="AA13" s="550"/>
      <c r="AB13" s="550"/>
      <c r="AC13" s="550"/>
      <c r="AD13" s="550"/>
      <c r="AE13" s="550"/>
      <c r="AF13" s="550"/>
      <c r="AG13" s="550"/>
      <c r="AH13" s="550"/>
      <c r="AI13" s="550"/>
      <c r="AJ13" s="550"/>
      <c r="AK13" s="550"/>
      <c r="AL13" s="550"/>
      <c r="AM13" s="550"/>
      <c r="AN13" s="550"/>
      <c r="AO13" s="550"/>
      <c r="AP13" s="550"/>
      <c r="AQ13" s="550"/>
      <c r="AR13" s="550"/>
      <c r="AS13" s="550"/>
      <c r="AT13" s="550"/>
      <c r="AU13" s="550"/>
      <c r="AV13" s="550"/>
      <c r="AW13" s="550"/>
      <c r="AX13" s="550"/>
      <c r="AY13" s="550"/>
      <c r="AZ13" s="550"/>
    </row>
    <row r="14" spans="1:256" s="547" customFormat="1" ht="19.5" thickTop="1">
      <c r="A14" s="1024"/>
      <c r="B14" s="551" t="s">
        <v>574</v>
      </c>
      <c r="C14" s="552">
        <v>0</v>
      </c>
      <c r="D14" s="552">
        <v>0</v>
      </c>
      <c r="E14" s="552">
        <v>0</v>
      </c>
      <c r="F14" s="552">
        <v>0</v>
      </c>
      <c r="G14" s="552">
        <v>0</v>
      </c>
      <c r="H14" s="552">
        <v>0</v>
      </c>
      <c r="I14" s="552">
        <v>0</v>
      </c>
      <c r="J14" s="552">
        <v>0</v>
      </c>
      <c r="K14" s="552">
        <v>0</v>
      </c>
      <c r="L14" s="552">
        <v>0</v>
      </c>
      <c r="M14" s="552">
        <v>0</v>
      </c>
      <c r="N14" s="552">
        <v>0</v>
      </c>
      <c r="O14" s="552">
        <v>0</v>
      </c>
      <c r="P14" s="552">
        <v>0</v>
      </c>
      <c r="Q14" s="552"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0</v>
      </c>
      <c r="Y14" s="552">
        <v>0</v>
      </c>
      <c r="Z14" s="552">
        <v>0</v>
      </c>
      <c r="AA14" s="552">
        <v>0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40"/>
      <c r="BB14" s="540"/>
      <c r="BC14" s="540"/>
      <c r="BD14" s="540"/>
      <c r="BE14" s="540"/>
      <c r="BF14" s="540"/>
      <c r="BG14" s="540"/>
      <c r="BH14" s="540"/>
      <c r="BI14" s="540"/>
      <c r="BJ14" s="540"/>
      <c r="BK14" s="540"/>
      <c r="BL14" s="540"/>
      <c r="BM14" s="540"/>
      <c r="BN14" s="540"/>
      <c r="BO14" s="540"/>
      <c r="BP14" s="540"/>
      <c r="BQ14" s="540"/>
      <c r="BR14" s="540"/>
      <c r="BS14" s="540"/>
      <c r="BT14" s="540"/>
      <c r="BU14" s="540"/>
      <c r="BV14" s="540"/>
      <c r="BW14" s="540"/>
      <c r="BX14" s="540"/>
      <c r="BY14" s="540"/>
      <c r="BZ14" s="540"/>
      <c r="CA14" s="540"/>
      <c r="CB14" s="540"/>
      <c r="CC14" s="540"/>
      <c r="CD14" s="540"/>
      <c r="CE14" s="540"/>
      <c r="CF14" s="540"/>
      <c r="CG14" s="540"/>
      <c r="CH14" s="540"/>
      <c r="CI14" s="540"/>
      <c r="CJ14" s="540"/>
      <c r="CK14" s="540"/>
      <c r="CL14" s="540"/>
      <c r="CM14" s="540"/>
      <c r="CN14" s="540"/>
      <c r="CO14" s="540"/>
      <c r="CP14" s="540"/>
      <c r="CQ14" s="540"/>
      <c r="CR14" s="540"/>
      <c r="CS14" s="540"/>
      <c r="CT14" s="540"/>
      <c r="CU14" s="540"/>
      <c r="CV14" s="540"/>
      <c r="CW14" s="540"/>
      <c r="CX14" s="540"/>
      <c r="CY14" s="540"/>
      <c r="CZ14" s="540"/>
      <c r="DA14" s="540"/>
      <c r="DB14" s="540"/>
      <c r="DC14" s="540"/>
      <c r="DD14" s="540"/>
      <c r="DE14" s="540"/>
      <c r="DF14" s="540"/>
      <c r="DG14" s="540"/>
      <c r="DH14" s="540"/>
      <c r="DI14" s="540"/>
      <c r="DJ14" s="540"/>
      <c r="DK14" s="540"/>
      <c r="DL14" s="540"/>
      <c r="DM14" s="540"/>
      <c r="DN14" s="540"/>
      <c r="DO14" s="540"/>
      <c r="DP14" s="540"/>
      <c r="DQ14" s="540"/>
      <c r="DR14" s="540"/>
      <c r="DS14" s="540"/>
      <c r="DT14" s="540"/>
      <c r="DU14" s="540"/>
      <c r="DV14" s="540"/>
      <c r="DW14" s="540"/>
      <c r="DX14" s="540"/>
      <c r="DY14" s="540"/>
      <c r="DZ14" s="540"/>
      <c r="EA14" s="540"/>
      <c r="EB14" s="540"/>
      <c r="EC14" s="540"/>
      <c r="ED14" s="540"/>
      <c r="EE14" s="540"/>
      <c r="EF14" s="540"/>
      <c r="EG14" s="540"/>
      <c r="EH14" s="540"/>
      <c r="EI14" s="540"/>
      <c r="EJ14" s="540"/>
      <c r="EK14" s="540"/>
      <c r="EL14" s="540"/>
      <c r="EM14" s="540"/>
      <c r="EN14" s="540"/>
      <c r="EO14" s="540"/>
      <c r="EP14" s="540"/>
      <c r="EQ14" s="540"/>
      <c r="ER14" s="540"/>
      <c r="ES14" s="540"/>
      <c r="ET14" s="540"/>
      <c r="EU14" s="540"/>
      <c r="EV14" s="540"/>
      <c r="EW14" s="540"/>
      <c r="EX14" s="540"/>
      <c r="EY14" s="540"/>
      <c r="EZ14" s="540"/>
      <c r="FA14" s="540"/>
      <c r="FB14" s="540"/>
      <c r="FC14" s="540"/>
      <c r="FD14" s="540"/>
      <c r="FE14" s="540"/>
      <c r="FF14" s="540"/>
      <c r="FG14" s="540"/>
      <c r="FH14" s="540"/>
      <c r="FI14" s="540"/>
      <c r="FJ14" s="540"/>
      <c r="FK14" s="540"/>
      <c r="FL14" s="540"/>
      <c r="FM14" s="540"/>
      <c r="FN14" s="540"/>
      <c r="FO14" s="540"/>
      <c r="FP14" s="540"/>
      <c r="FQ14" s="540"/>
      <c r="FR14" s="540"/>
      <c r="FS14" s="540"/>
      <c r="FT14" s="540"/>
      <c r="FU14" s="540"/>
      <c r="FV14" s="540"/>
      <c r="FW14" s="540"/>
      <c r="FX14" s="540"/>
      <c r="FY14" s="540"/>
      <c r="FZ14" s="540"/>
      <c r="GA14" s="540"/>
      <c r="GB14" s="540"/>
      <c r="GC14" s="540"/>
      <c r="GD14" s="540"/>
      <c r="GE14" s="540"/>
      <c r="GF14" s="540"/>
      <c r="GG14" s="540"/>
      <c r="GH14" s="540"/>
      <c r="GI14" s="540"/>
      <c r="GJ14" s="540"/>
      <c r="GK14" s="540"/>
      <c r="GL14" s="540"/>
      <c r="GM14" s="540"/>
      <c r="GN14" s="540"/>
      <c r="GO14" s="540"/>
      <c r="GP14" s="540"/>
      <c r="GQ14" s="540"/>
      <c r="GR14" s="540"/>
      <c r="GS14" s="540"/>
      <c r="GT14" s="540"/>
      <c r="GU14" s="540"/>
      <c r="GV14" s="540"/>
      <c r="GW14" s="540"/>
      <c r="GX14" s="540"/>
      <c r="GY14" s="540"/>
      <c r="GZ14" s="540"/>
      <c r="HA14" s="540"/>
      <c r="HB14" s="540"/>
      <c r="HC14" s="540"/>
      <c r="HD14" s="540"/>
      <c r="HE14" s="540"/>
      <c r="HF14" s="540"/>
      <c r="HG14" s="540"/>
      <c r="HH14" s="540"/>
      <c r="HI14" s="540"/>
      <c r="HJ14" s="540"/>
      <c r="HK14" s="540"/>
      <c r="HL14" s="540"/>
      <c r="HM14" s="540"/>
      <c r="HN14" s="540"/>
      <c r="HO14" s="540"/>
      <c r="HP14" s="540"/>
      <c r="HQ14" s="540"/>
      <c r="HR14" s="540"/>
      <c r="HS14" s="540"/>
      <c r="HT14" s="540"/>
      <c r="HU14" s="540"/>
      <c r="HV14" s="540"/>
      <c r="HW14" s="540"/>
      <c r="HX14" s="540"/>
      <c r="HY14" s="540"/>
      <c r="HZ14" s="540"/>
      <c r="IA14" s="540"/>
      <c r="IB14" s="540"/>
      <c r="IC14" s="540"/>
      <c r="ID14" s="540"/>
      <c r="IE14" s="540"/>
      <c r="IF14" s="540"/>
      <c r="IG14" s="540"/>
      <c r="IH14" s="540"/>
      <c r="II14" s="540"/>
      <c r="IJ14" s="540"/>
      <c r="IK14" s="540"/>
      <c r="IL14" s="540"/>
      <c r="IM14" s="540"/>
      <c r="IN14" s="540"/>
      <c r="IO14" s="540"/>
      <c r="IP14" s="540"/>
      <c r="IQ14" s="540"/>
      <c r="IR14" s="540"/>
      <c r="IS14" s="540"/>
      <c r="IT14" s="540"/>
      <c r="IU14" s="540"/>
      <c r="IV14" s="540"/>
    </row>
    <row r="15" spans="1:256" s="540" customFormat="1">
      <c r="A15" s="1024"/>
      <c r="B15" s="553"/>
      <c r="C15" s="554"/>
      <c r="D15" s="554"/>
      <c r="E15" s="554"/>
      <c r="F15" s="554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  <c r="U15" s="554"/>
      <c r="V15" s="554"/>
      <c r="W15" s="554"/>
      <c r="X15" s="554"/>
      <c r="Y15" s="554"/>
      <c r="Z15" s="554"/>
      <c r="AA15" s="554"/>
      <c r="AB15" s="554"/>
      <c r="AC15" s="554"/>
      <c r="AD15" s="554"/>
      <c r="AE15" s="554"/>
      <c r="AF15" s="554"/>
      <c r="AG15" s="554"/>
      <c r="AH15" s="554"/>
      <c r="AI15" s="554"/>
      <c r="AJ15" s="554"/>
      <c r="AK15" s="554"/>
      <c r="AL15" s="554"/>
      <c r="AM15" s="554"/>
      <c r="AN15" s="554"/>
      <c r="AO15" s="554"/>
      <c r="AP15" s="554"/>
      <c r="AQ15" s="554"/>
      <c r="AR15" s="554"/>
      <c r="AS15" s="554"/>
      <c r="AT15" s="554"/>
      <c r="AU15" s="554"/>
      <c r="AV15" s="554"/>
      <c r="AW15" s="554"/>
      <c r="AX15" s="554"/>
      <c r="AY15" s="554"/>
      <c r="AZ15" s="554"/>
    </row>
    <row r="16" spans="1:256" s="547" customFormat="1" ht="18.75">
      <c r="A16" s="1024"/>
      <c r="B16" s="555" t="s">
        <v>575</v>
      </c>
      <c r="C16" s="539">
        <f ca="1">'Life SCR'!D18</f>
        <v>0</v>
      </c>
      <c r="D16" s="539">
        <f ca="1">'Life SCR'!E18</f>
        <v>0</v>
      </c>
      <c r="E16" s="539">
        <f ca="1">'Life SCR'!F18</f>
        <v>0</v>
      </c>
      <c r="F16" s="539">
        <f ca="1">'Life SCR'!G18</f>
        <v>0</v>
      </c>
      <c r="G16" s="539">
        <f ca="1">'Life SCR'!H18</f>
        <v>0</v>
      </c>
      <c r="H16" s="539">
        <f ca="1">'Life SCR'!I18</f>
        <v>0</v>
      </c>
      <c r="I16" s="539">
        <f ca="1">'Life SCR'!J18</f>
        <v>0</v>
      </c>
      <c r="J16" s="539">
        <f ca="1">'Life SCR'!K18</f>
        <v>0</v>
      </c>
      <c r="K16" s="539">
        <f ca="1">'Life SCR'!L18</f>
        <v>0</v>
      </c>
      <c r="L16" s="539">
        <f ca="1">'Life SCR'!M18</f>
        <v>0</v>
      </c>
      <c r="M16" s="539">
        <f ca="1">'Life SCR'!N18</f>
        <v>0</v>
      </c>
      <c r="N16" s="539">
        <f ca="1">'Life SCR'!O18</f>
        <v>0</v>
      </c>
      <c r="O16" s="539">
        <f ca="1">'Life SCR'!P18</f>
        <v>0</v>
      </c>
      <c r="P16" s="539">
        <f ca="1">'Life SCR'!Q18</f>
        <v>0</v>
      </c>
      <c r="Q16" s="539">
        <f ca="1">'Life SCR'!R18</f>
        <v>0</v>
      </c>
      <c r="R16" s="539">
        <f ca="1">'Life SCR'!S18</f>
        <v>0</v>
      </c>
      <c r="S16" s="539">
        <f ca="1">'Life SCR'!T18</f>
        <v>0</v>
      </c>
      <c r="T16" s="539">
        <f ca="1">'Life SCR'!U18</f>
        <v>0</v>
      </c>
      <c r="U16" s="539">
        <f ca="1">'Life SCR'!V18</f>
        <v>0</v>
      </c>
      <c r="V16" s="539">
        <f ca="1">'Life SCR'!W18</f>
        <v>0</v>
      </c>
      <c r="W16" s="539">
        <f ca="1">'Life SCR'!X18</f>
        <v>0</v>
      </c>
      <c r="X16" s="539">
        <f ca="1">'Life SCR'!Y18</f>
        <v>0</v>
      </c>
      <c r="Y16" s="539">
        <f ca="1">'Life SCR'!Z18</f>
        <v>0</v>
      </c>
      <c r="Z16" s="539">
        <f ca="1">'Life SCR'!AA18</f>
        <v>0</v>
      </c>
      <c r="AA16" s="539">
        <f ca="1">'Life SCR'!AB18</f>
        <v>0</v>
      </c>
      <c r="AB16" s="539">
        <f ca="1">'Life SCR'!AC18</f>
        <v>0</v>
      </c>
      <c r="AC16" s="539">
        <f ca="1">'Life SCR'!AD18</f>
        <v>0</v>
      </c>
      <c r="AD16" s="539">
        <f ca="1">'Life SCR'!AE18</f>
        <v>0</v>
      </c>
      <c r="AE16" s="539">
        <f ca="1">'Life SCR'!AF18</f>
        <v>0</v>
      </c>
      <c r="AF16" s="539">
        <f ca="1">'Life SCR'!AG18</f>
        <v>0</v>
      </c>
      <c r="AG16" s="539">
        <f ca="1">'Life SCR'!AH18</f>
        <v>0</v>
      </c>
      <c r="AH16" s="539">
        <f ca="1">'Life SCR'!AI18</f>
        <v>0</v>
      </c>
      <c r="AI16" s="539">
        <f ca="1">'Life SCR'!AJ18</f>
        <v>0</v>
      </c>
      <c r="AJ16" s="539">
        <f ca="1">'Life SCR'!AK18</f>
        <v>0</v>
      </c>
      <c r="AK16" s="539">
        <f ca="1">'Life SCR'!AL18</f>
        <v>0</v>
      </c>
      <c r="AL16" s="539">
        <f ca="1">'Life SCR'!AM18</f>
        <v>0</v>
      </c>
      <c r="AM16" s="539">
        <f ca="1">'Life SCR'!AN18</f>
        <v>0</v>
      </c>
      <c r="AN16" s="539">
        <f ca="1">'Life SCR'!AO18</f>
        <v>0</v>
      </c>
      <c r="AO16" s="539">
        <f ca="1">'Life SCR'!AP18</f>
        <v>0</v>
      </c>
      <c r="AP16" s="539">
        <f ca="1">'Life SCR'!AQ18</f>
        <v>0</v>
      </c>
      <c r="AQ16" s="539">
        <f ca="1">'Life SCR'!AR18</f>
        <v>0</v>
      </c>
      <c r="AR16" s="539">
        <f ca="1">'Life SCR'!AS18</f>
        <v>0</v>
      </c>
      <c r="AS16" s="539">
        <f ca="1">'Life SCR'!AT18</f>
        <v>0</v>
      </c>
      <c r="AT16" s="539">
        <f ca="1">'Life SCR'!AU18</f>
        <v>0</v>
      </c>
      <c r="AU16" s="539">
        <f ca="1">'Life SCR'!AV18</f>
        <v>0</v>
      </c>
      <c r="AV16" s="539">
        <f ca="1">'Life SCR'!AW18</f>
        <v>0</v>
      </c>
      <c r="AW16" s="539">
        <f ca="1">'Life SCR'!AX18</f>
        <v>0</v>
      </c>
      <c r="AX16" s="539">
        <f ca="1">'Life SCR'!AY18</f>
        <v>0</v>
      </c>
      <c r="AY16" s="539">
        <f ca="1">'Life SCR'!AZ18</f>
        <v>0</v>
      </c>
      <c r="AZ16" s="539">
        <f ca="1">'Life SCR'!BA18</f>
        <v>0</v>
      </c>
      <c r="BA16" s="540"/>
      <c r="BB16" s="540"/>
      <c r="BC16" s="540"/>
      <c r="BD16" s="540"/>
      <c r="BE16" s="540"/>
      <c r="BF16" s="540"/>
      <c r="BG16" s="540"/>
      <c r="BH16" s="540"/>
      <c r="BI16" s="540"/>
      <c r="BJ16" s="540"/>
      <c r="BK16" s="540"/>
      <c r="BL16" s="540"/>
      <c r="BM16" s="540"/>
      <c r="BN16" s="540"/>
      <c r="BO16" s="540"/>
      <c r="BP16" s="540"/>
      <c r="BQ16" s="540"/>
      <c r="BR16" s="540"/>
      <c r="BS16" s="540"/>
      <c r="BT16" s="540"/>
      <c r="BU16" s="540"/>
      <c r="BV16" s="540"/>
      <c r="BW16" s="540"/>
      <c r="BX16" s="540"/>
      <c r="BY16" s="540"/>
      <c r="BZ16" s="540"/>
      <c r="CA16" s="540"/>
      <c r="CB16" s="540"/>
      <c r="CC16" s="540"/>
      <c r="CD16" s="540"/>
      <c r="CE16" s="540"/>
      <c r="CF16" s="540"/>
      <c r="CG16" s="540"/>
      <c r="CH16" s="540"/>
      <c r="CI16" s="540"/>
      <c r="CJ16" s="540"/>
      <c r="CK16" s="540"/>
      <c r="CL16" s="540"/>
      <c r="CM16" s="540"/>
      <c r="CN16" s="540"/>
      <c r="CO16" s="540"/>
      <c r="CP16" s="540"/>
      <c r="CQ16" s="540"/>
      <c r="CR16" s="540"/>
      <c r="CS16" s="540"/>
      <c r="CT16" s="540"/>
      <c r="CU16" s="540"/>
      <c r="CV16" s="540"/>
      <c r="CW16" s="540"/>
      <c r="CX16" s="540"/>
      <c r="CY16" s="540"/>
      <c r="CZ16" s="540"/>
      <c r="DA16" s="540"/>
      <c r="DB16" s="540"/>
      <c r="DC16" s="540"/>
      <c r="DD16" s="540"/>
      <c r="DE16" s="540"/>
      <c r="DF16" s="540"/>
      <c r="DG16" s="540"/>
      <c r="DH16" s="540"/>
      <c r="DI16" s="540"/>
      <c r="DJ16" s="540"/>
      <c r="DK16" s="540"/>
      <c r="DL16" s="540"/>
      <c r="DM16" s="540"/>
      <c r="DN16" s="540"/>
      <c r="DO16" s="540"/>
      <c r="DP16" s="540"/>
      <c r="DQ16" s="540"/>
      <c r="DR16" s="540"/>
      <c r="DS16" s="540"/>
      <c r="DT16" s="540"/>
      <c r="DU16" s="540"/>
      <c r="DV16" s="540"/>
      <c r="DW16" s="540"/>
      <c r="DX16" s="540"/>
      <c r="DY16" s="540"/>
      <c r="DZ16" s="540"/>
      <c r="EA16" s="540"/>
      <c r="EB16" s="540"/>
      <c r="EC16" s="540"/>
      <c r="ED16" s="540"/>
      <c r="EE16" s="540"/>
      <c r="EF16" s="540"/>
      <c r="EG16" s="540"/>
      <c r="EH16" s="540"/>
      <c r="EI16" s="540"/>
      <c r="EJ16" s="540"/>
      <c r="EK16" s="540"/>
      <c r="EL16" s="540"/>
      <c r="EM16" s="540"/>
      <c r="EN16" s="540"/>
      <c r="EO16" s="540"/>
      <c r="EP16" s="540"/>
      <c r="EQ16" s="540"/>
      <c r="ER16" s="540"/>
      <c r="ES16" s="540"/>
      <c r="ET16" s="540"/>
      <c r="EU16" s="540"/>
      <c r="EV16" s="540"/>
      <c r="EW16" s="540"/>
      <c r="EX16" s="540"/>
      <c r="EY16" s="540"/>
      <c r="EZ16" s="540"/>
      <c r="FA16" s="540"/>
      <c r="FB16" s="540"/>
      <c r="FC16" s="540"/>
      <c r="FD16" s="540"/>
      <c r="FE16" s="540"/>
      <c r="FF16" s="540"/>
      <c r="FG16" s="540"/>
      <c r="FH16" s="540"/>
      <c r="FI16" s="540"/>
      <c r="FJ16" s="540"/>
      <c r="FK16" s="540"/>
      <c r="FL16" s="540"/>
      <c r="FM16" s="540"/>
      <c r="FN16" s="540"/>
      <c r="FO16" s="540"/>
      <c r="FP16" s="540"/>
      <c r="FQ16" s="540"/>
      <c r="FR16" s="540"/>
      <c r="FS16" s="540"/>
      <c r="FT16" s="540"/>
      <c r="FU16" s="540"/>
      <c r="FV16" s="540"/>
      <c r="FW16" s="540"/>
      <c r="FX16" s="540"/>
      <c r="FY16" s="540"/>
      <c r="FZ16" s="540"/>
      <c r="GA16" s="540"/>
      <c r="GB16" s="540"/>
      <c r="GC16" s="540"/>
      <c r="GD16" s="540"/>
      <c r="GE16" s="540"/>
      <c r="GF16" s="540"/>
      <c r="GG16" s="540"/>
      <c r="GH16" s="540"/>
      <c r="GI16" s="540"/>
      <c r="GJ16" s="540"/>
      <c r="GK16" s="540"/>
      <c r="GL16" s="540"/>
      <c r="GM16" s="540"/>
      <c r="GN16" s="540"/>
      <c r="GO16" s="540"/>
      <c r="GP16" s="540"/>
      <c r="GQ16" s="540"/>
      <c r="GR16" s="540"/>
      <c r="GS16" s="540"/>
      <c r="GT16" s="540"/>
      <c r="GU16" s="540"/>
      <c r="GV16" s="540"/>
      <c r="GW16" s="540"/>
      <c r="GX16" s="540"/>
      <c r="GY16" s="540"/>
      <c r="GZ16" s="540"/>
      <c r="HA16" s="540"/>
      <c r="HB16" s="540"/>
      <c r="HC16" s="540"/>
      <c r="HD16" s="540"/>
      <c r="HE16" s="540"/>
      <c r="HF16" s="540"/>
      <c r="HG16" s="540"/>
      <c r="HH16" s="540"/>
      <c r="HI16" s="540"/>
      <c r="HJ16" s="540"/>
      <c r="HK16" s="540"/>
      <c r="HL16" s="540"/>
      <c r="HM16" s="540"/>
      <c r="HN16" s="540"/>
      <c r="HO16" s="540"/>
      <c r="HP16" s="540"/>
      <c r="HQ16" s="540"/>
      <c r="HR16" s="540"/>
      <c r="HS16" s="540"/>
      <c r="HT16" s="540"/>
      <c r="HU16" s="540"/>
      <c r="HV16" s="540"/>
      <c r="HW16" s="540"/>
      <c r="HX16" s="540"/>
      <c r="HY16" s="540"/>
      <c r="HZ16" s="540"/>
      <c r="IA16" s="540"/>
      <c r="IB16" s="540"/>
      <c r="IC16" s="540"/>
      <c r="ID16" s="540"/>
      <c r="IE16" s="540"/>
      <c r="IF16" s="540"/>
      <c r="IG16" s="540"/>
      <c r="IH16" s="540"/>
      <c r="II16" s="540"/>
      <c r="IJ16" s="540"/>
      <c r="IK16" s="540"/>
      <c r="IL16" s="540"/>
      <c r="IM16" s="540"/>
      <c r="IN16" s="540"/>
      <c r="IO16" s="540"/>
      <c r="IP16" s="540"/>
      <c r="IQ16" s="540"/>
      <c r="IR16" s="540"/>
      <c r="IS16" s="540"/>
      <c r="IT16" s="540"/>
      <c r="IU16" s="540"/>
      <c r="IV16" s="540"/>
    </row>
    <row r="17" spans="1:256" s="547" customFormat="1" ht="18.75">
      <c r="A17" s="1024"/>
      <c r="B17" s="556" t="s">
        <v>576</v>
      </c>
      <c r="C17" s="542">
        <v>0</v>
      </c>
      <c r="D17" s="542">
        <v>0</v>
      </c>
      <c r="E17" s="542">
        <v>0</v>
      </c>
      <c r="F17" s="542">
        <v>0</v>
      </c>
      <c r="G17" s="542">
        <v>0</v>
      </c>
      <c r="H17" s="542">
        <v>0</v>
      </c>
      <c r="I17" s="542">
        <v>0</v>
      </c>
      <c r="J17" s="542">
        <v>0</v>
      </c>
      <c r="K17" s="542">
        <v>0</v>
      </c>
      <c r="L17" s="542">
        <v>0</v>
      </c>
      <c r="M17" s="542">
        <v>0</v>
      </c>
      <c r="N17" s="542">
        <v>0</v>
      </c>
      <c r="O17" s="542">
        <v>0</v>
      </c>
      <c r="P17" s="542">
        <v>0</v>
      </c>
      <c r="Q17" s="542">
        <v>0</v>
      </c>
      <c r="R17" s="542">
        <v>0</v>
      </c>
      <c r="S17" s="542">
        <v>0</v>
      </c>
      <c r="T17" s="542">
        <v>0</v>
      </c>
      <c r="U17" s="542">
        <v>0</v>
      </c>
      <c r="V17" s="542">
        <v>0</v>
      </c>
      <c r="W17" s="542">
        <v>0</v>
      </c>
      <c r="X17" s="542">
        <v>0</v>
      </c>
      <c r="Y17" s="542">
        <v>0</v>
      </c>
      <c r="Z17" s="542">
        <v>0</v>
      </c>
      <c r="AA17" s="542">
        <v>0</v>
      </c>
      <c r="AB17" s="542">
        <v>0</v>
      </c>
      <c r="AC17" s="542">
        <v>0</v>
      </c>
      <c r="AD17" s="542">
        <v>0</v>
      </c>
      <c r="AE17" s="542">
        <v>0</v>
      </c>
      <c r="AF17" s="542">
        <v>0</v>
      </c>
      <c r="AG17" s="542">
        <v>0</v>
      </c>
      <c r="AH17" s="542">
        <v>0</v>
      </c>
      <c r="AI17" s="542">
        <v>0</v>
      </c>
      <c r="AJ17" s="542">
        <v>0</v>
      </c>
      <c r="AK17" s="542">
        <v>0</v>
      </c>
      <c r="AL17" s="542">
        <v>0</v>
      </c>
      <c r="AM17" s="542">
        <v>0</v>
      </c>
      <c r="AN17" s="542">
        <v>0</v>
      </c>
      <c r="AO17" s="542">
        <v>0</v>
      </c>
      <c r="AP17" s="542">
        <v>0</v>
      </c>
      <c r="AQ17" s="542">
        <v>0</v>
      </c>
      <c r="AR17" s="542">
        <v>0</v>
      </c>
      <c r="AS17" s="542">
        <v>0</v>
      </c>
      <c r="AT17" s="542">
        <v>0</v>
      </c>
      <c r="AU17" s="542">
        <v>0</v>
      </c>
      <c r="AV17" s="542">
        <v>0</v>
      </c>
      <c r="AW17" s="542">
        <v>0</v>
      </c>
      <c r="AX17" s="542">
        <v>0</v>
      </c>
      <c r="AY17" s="542">
        <v>0</v>
      </c>
      <c r="AZ17" s="542">
        <v>0</v>
      </c>
      <c r="BA17" s="540"/>
      <c r="BB17" s="540"/>
      <c r="BC17" s="540"/>
      <c r="BD17" s="540"/>
      <c r="BE17" s="540"/>
      <c r="BF17" s="540"/>
      <c r="BG17" s="540"/>
      <c r="BH17" s="540"/>
      <c r="BI17" s="540"/>
      <c r="BJ17" s="540"/>
      <c r="BK17" s="540"/>
      <c r="BL17" s="540"/>
      <c r="BM17" s="540"/>
      <c r="BN17" s="540"/>
      <c r="BO17" s="540"/>
      <c r="BP17" s="540"/>
      <c r="BQ17" s="540"/>
      <c r="BR17" s="540"/>
      <c r="BS17" s="540"/>
      <c r="BT17" s="540"/>
      <c r="BU17" s="540"/>
      <c r="BV17" s="540"/>
      <c r="BW17" s="540"/>
      <c r="BX17" s="540"/>
      <c r="BY17" s="540"/>
      <c r="BZ17" s="540"/>
      <c r="CA17" s="540"/>
      <c r="CB17" s="540"/>
      <c r="CC17" s="540"/>
      <c r="CD17" s="540"/>
      <c r="CE17" s="540"/>
      <c r="CF17" s="540"/>
      <c r="CG17" s="540"/>
      <c r="CH17" s="540"/>
      <c r="CI17" s="540"/>
      <c r="CJ17" s="540"/>
      <c r="CK17" s="540"/>
      <c r="CL17" s="540"/>
      <c r="CM17" s="540"/>
      <c r="CN17" s="540"/>
      <c r="CO17" s="540"/>
      <c r="CP17" s="540"/>
      <c r="CQ17" s="540"/>
      <c r="CR17" s="540"/>
      <c r="CS17" s="540"/>
      <c r="CT17" s="540"/>
      <c r="CU17" s="540"/>
      <c r="CV17" s="540"/>
      <c r="CW17" s="540"/>
      <c r="CX17" s="540"/>
      <c r="CY17" s="540"/>
      <c r="CZ17" s="540"/>
      <c r="DA17" s="540"/>
      <c r="DB17" s="540"/>
      <c r="DC17" s="540"/>
      <c r="DD17" s="540"/>
      <c r="DE17" s="540"/>
      <c r="DF17" s="540"/>
      <c r="DG17" s="540"/>
      <c r="DH17" s="540"/>
      <c r="DI17" s="540"/>
      <c r="DJ17" s="540"/>
      <c r="DK17" s="540"/>
      <c r="DL17" s="540"/>
      <c r="DM17" s="540"/>
      <c r="DN17" s="540"/>
      <c r="DO17" s="540"/>
      <c r="DP17" s="540"/>
      <c r="DQ17" s="540"/>
      <c r="DR17" s="540"/>
      <c r="DS17" s="540"/>
      <c r="DT17" s="540"/>
      <c r="DU17" s="540"/>
      <c r="DV17" s="540"/>
      <c r="DW17" s="540"/>
      <c r="DX17" s="540"/>
      <c r="DY17" s="540"/>
      <c r="DZ17" s="540"/>
      <c r="EA17" s="540"/>
      <c r="EB17" s="540"/>
      <c r="EC17" s="540"/>
      <c r="ED17" s="540"/>
      <c r="EE17" s="540"/>
      <c r="EF17" s="540"/>
      <c r="EG17" s="540"/>
      <c r="EH17" s="540"/>
      <c r="EI17" s="540"/>
      <c r="EJ17" s="540"/>
      <c r="EK17" s="540"/>
      <c r="EL17" s="540"/>
      <c r="EM17" s="540"/>
      <c r="EN17" s="540"/>
      <c r="EO17" s="540"/>
      <c r="EP17" s="540"/>
      <c r="EQ17" s="540"/>
      <c r="ER17" s="540"/>
      <c r="ES17" s="540"/>
      <c r="ET17" s="540"/>
      <c r="EU17" s="540"/>
      <c r="EV17" s="540"/>
      <c r="EW17" s="540"/>
      <c r="EX17" s="540"/>
      <c r="EY17" s="540"/>
      <c r="EZ17" s="540"/>
      <c r="FA17" s="540"/>
      <c r="FB17" s="540"/>
      <c r="FC17" s="540"/>
      <c r="FD17" s="540"/>
      <c r="FE17" s="540"/>
      <c r="FF17" s="540"/>
      <c r="FG17" s="540"/>
      <c r="FH17" s="540"/>
      <c r="FI17" s="540"/>
      <c r="FJ17" s="540"/>
      <c r="FK17" s="540"/>
      <c r="FL17" s="540"/>
      <c r="FM17" s="540"/>
      <c r="FN17" s="540"/>
      <c r="FO17" s="540"/>
      <c r="FP17" s="540"/>
      <c r="FQ17" s="540"/>
      <c r="FR17" s="540"/>
      <c r="FS17" s="540"/>
      <c r="FT17" s="540"/>
      <c r="FU17" s="540"/>
      <c r="FV17" s="540"/>
      <c r="FW17" s="540"/>
      <c r="FX17" s="540"/>
      <c r="FY17" s="540"/>
      <c r="FZ17" s="540"/>
      <c r="GA17" s="540"/>
      <c r="GB17" s="540"/>
      <c r="GC17" s="540"/>
      <c r="GD17" s="540"/>
      <c r="GE17" s="540"/>
      <c r="GF17" s="540"/>
      <c r="GG17" s="540"/>
      <c r="GH17" s="540"/>
      <c r="GI17" s="540"/>
      <c r="GJ17" s="540"/>
      <c r="GK17" s="540"/>
      <c r="GL17" s="540"/>
      <c r="GM17" s="540"/>
      <c r="GN17" s="540"/>
      <c r="GO17" s="540"/>
      <c r="GP17" s="540"/>
      <c r="GQ17" s="540"/>
      <c r="GR17" s="540"/>
      <c r="GS17" s="540"/>
      <c r="GT17" s="540"/>
      <c r="GU17" s="540"/>
      <c r="GV17" s="540"/>
      <c r="GW17" s="540"/>
      <c r="GX17" s="540"/>
      <c r="GY17" s="540"/>
      <c r="GZ17" s="540"/>
      <c r="HA17" s="540"/>
      <c r="HB17" s="540"/>
      <c r="HC17" s="540"/>
      <c r="HD17" s="540"/>
      <c r="HE17" s="540"/>
      <c r="HF17" s="540"/>
      <c r="HG17" s="540"/>
      <c r="HH17" s="540"/>
      <c r="HI17" s="540"/>
      <c r="HJ17" s="540"/>
      <c r="HK17" s="540"/>
      <c r="HL17" s="540"/>
      <c r="HM17" s="540"/>
      <c r="HN17" s="540"/>
      <c r="HO17" s="540"/>
      <c r="HP17" s="540"/>
      <c r="HQ17" s="540"/>
      <c r="HR17" s="540"/>
      <c r="HS17" s="540"/>
      <c r="HT17" s="540"/>
      <c r="HU17" s="540"/>
      <c r="HV17" s="540"/>
      <c r="HW17" s="540"/>
      <c r="HX17" s="540"/>
      <c r="HY17" s="540"/>
      <c r="HZ17" s="540"/>
      <c r="IA17" s="540"/>
      <c r="IB17" s="540"/>
      <c r="IC17" s="540"/>
      <c r="ID17" s="540"/>
      <c r="IE17" s="540"/>
      <c r="IF17" s="540"/>
      <c r="IG17" s="540"/>
      <c r="IH17" s="540"/>
      <c r="II17" s="540"/>
      <c r="IJ17" s="540"/>
      <c r="IK17" s="540"/>
      <c r="IL17" s="540"/>
      <c r="IM17" s="540"/>
      <c r="IN17" s="540"/>
      <c r="IO17" s="540"/>
      <c r="IP17" s="540"/>
      <c r="IQ17" s="540"/>
      <c r="IR17" s="540"/>
      <c r="IS17" s="540"/>
      <c r="IT17" s="540"/>
      <c r="IU17" s="540"/>
      <c r="IV17" s="540"/>
    </row>
    <row r="18" spans="1:256" s="547" customFormat="1" ht="18.75">
      <c r="A18" s="1024"/>
      <c r="B18" s="556" t="s">
        <v>577</v>
      </c>
      <c r="C18" s="542">
        <f ca="1">'Life SCR'!D29</f>
        <v>0</v>
      </c>
      <c r="D18" s="542">
        <f ca="1">'Life SCR'!E29</f>
        <v>0</v>
      </c>
      <c r="E18" s="542">
        <f ca="1">'Life SCR'!F29</f>
        <v>0</v>
      </c>
      <c r="F18" s="542">
        <f ca="1">'Life SCR'!G29</f>
        <v>0</v>
      </c>
      <c r="G18" s="542">
        <f ca="1">'Life SCR'!H29</f>
        <v>0</v>
      </c>
      <c r="H18" s="542">
        <f ca="1">'Life SCR'!I29</f>
        <v>0</v>
      </c>
      <c r="I18" s="542">
        <f ca="1">'Life SCR'!J29</f>
        <v>0</v>
      </c>
      <c r="J18" s="542">
        <f ca="1">'Life SCR'!K29</f>
        <v>0</v>
      </c>
      <c r="K18" s="542">
        <f ca="1">'Life SCR'!L29</f>
        <v>0</v>
      </c>
      <c r="L18" s="542">
        <f ca="1">'Life SCR'!M29</f>
        <v>0</v>
      </c>
      <c r="M18" s="542">
        <f ca="1">'Life SCR'!N29</f>
        <v>0</v>
      </c>
      <c r="N18" s="542">
        <f ca="1">'Life SCR'!O29</f>
        <v>0</v>
      </c>
      <c r="O18" s="542">
        <f ca="1">'Life SCR'!P29</f>
        <v>0</v>
      </c>
      <c r="P18" s="542">
        <f ca="1">'Life SCR'!Q29</f>
        <v>0</v>
      </c>
      <c r="Q18" s="542">
        <f ca="1">'Life SCR'!R29</f>
        <v>0</v>
      </c>
      <c r="R18" s="542">
        <f ca="1">'Life SCR'!S29</f>
        <v>0</v>
      </c>
      <c r="S18" s="542">
        <f ca="1">'Life SCR'!T29</f>
        <v>0</v>
      </c>
      <c r="T18" s="542">
        <f ca="1">'Life SCR'!U29</f>
        <v>0</v>
      </c>
      <c r="U18" s="542">
        <f ca="1">'Life SCR'!V29</f>
        <v>0</v>
      </c>
      <c r="V18" s="542">
        <f ca="1">'Life SCR'!W29</f>
        <v>0</v>
      </c>
      <c r="W18" s="542">
        <f ca="1">'Life SCR'!X29</f>
        <v>0</v>
      </c>
      <c r="X18" s="542">
        <f ca="1">'Life SCR'!Y29</f>
        <v>0</v>
      </c>
      <c r="Y18" s="542">
        <f ca="1">'Life SCR'!Z29</f>
        <v>0</v>
      </c>
      <c r="Z18" s="542">
        <f ca="1">'Life SCR'!AA29</f>
        <v>0</v>
      </c>
      <c r="AA18" s="542">
        <f ca="1">'Life SCR'!AB29</f>
        <v>0</v>
      </c>
      <c r="AB18" s="542">
        <f ca="1">'Life SCR'!AC29</f>
        <v>0</v>
      </c>
      <c r="AC18" s="542">
        <f ca="1">'Life SCR'!AD29</f>
        <v>0</v>
      </c>
      <c r="AD18" s="542">
        <f ca="1">'Life SCR'!AE29</f>
        <v>0</v>
      </c>
      <c r="AE18" s="542">
        <f ca="1">'Life SCR'!AF29</f>
        <v>0</v>
      </c>
      <c r="AF18" s="542">
        <f ca="1">'Life SCR'!AG29</f>
        <v>0</v>
      </c>
      <c r="AG18" s="542">
        <f ca="1">'Life SCR'!AH29</f>
        <v>0</v>
      </c>
      <c r="AH18" s="542">
        <f ca="1">'Life SCR'!AI29</f>
        <v>0</v>
      </c>
      <c r="AI18" s="542">
        <f ca="1">'Life SCR'!AJ29</f>
        <v>0</v>
      </c>
      <c r="AJ18" s="542">
        <f ca="1">'Life SCR'!AK29</f>
        <v>0</v>
      </c>
      <c r="AK18" s="542">
        <f ca="1">'Life SCR'!AL29</f>
        <v>0</v>
      </c>
      <c r="AL18" s="542">
        <f ca="1">'Life SCR'!AM29</f>
        <v>0</v>
      </c>
      <c r="AM18" s="542">
        <f ca="1">'Life SCR'!AN29</f>
        <v>0</v>
      </c>
      <c r="AN18" s="542">
        <f ca="1">'Life SCR'!AO29</f>
        <v>0</v>
      </c>
      <c r="AO18" s="542">
        <f ca="1">'Life SCR'!AP29</f>
        <v>0</v>
      </c>
      <c r="AP18" s="542">
        <f ca="1">'Life SCR'!AQ29</f>
        <v>0</v>
      </c>
      <c r="AQ18" s="542">
        <f ca="1">'Life SCR'!AR29</f>
        <v>0</v>
      </c>
      <c r="AR18" s="542">
        <f ca="1">'Life SCR'!AS29</f>
        <v>0</v>
      </c>
      <c r="AS18" s="542">
        <f ca="1">'Life SCR'!AT29</f>
        <v>0</v>
      </c>
      <c r="AT18" s="542">
        <f ca="1">'Life SCR'!AU29</f>
        <v>0</v>
      </c>
      <c r="AU18" s="542">
        <f ca="1">'Life SCR'!AV29</f>
        <v>0</v>
      </c>
      <c r="AV18" s="542">
        <f ca="1">'Life SCR'!AW29</f>
        <v>0</v>
      </c>
      <c r="AW18" s="542">
        <f ca="1">'Life SCR'!AX29</f>
        <v>0</v>
      </c>
      <c r="AX18" s="542">
        <f ca="1">'Life SCR'!AY29</f>
        <v>0</v>
      </c>
      <c r="AY18" s="542">
        <f ca="1">'Life SCR'!AZ29</f>
        <v>0</v>
      </c>
      <c r="AZ18" s="542">
        <f ca="1">'Life SCR'!BA29</f>
        <v>0</v>
      </c>
      <c r="BA18" s="540"/>
      <c r="BB18" s="540"/>
      <c r="BC18" s="540"/>
      <c r="BD18" s="540"/>
      <c r="BE18" s="540"/>
      <c r="BF18" s="540"/>
      <c r="BG18" s="540"/>
      <c r="BH18" s="540"/>
      <c r="BI18" s="540"/>
      <c r="BJ18" s="540"/>
      <c r="BK18" s="540"/>
      <c r="BL18" s="540"/>
      <c r="BM18" s="540"/>
      <c r="BN18" s="540"/>
      <c r="BO18" s="540"/>
      <c r="BP18" s="540"/>
      <c r="BQ18" s="540"/>
      <c r="BR18" s="540"/>
      <c r="BS18" s="540"/>
      <c r="BT18" s="540"/>
      <c r="BU18" s="540"/>
      <c r="BV18" s="540"/>
      <c r="BW18" s="540"/>
      <c r="BX18" s="540"/>
      <c r="BY18" s="540"/>
      <c r="BZ18" s="540"/>
      <c r="CA18" s="540"/>
      <c r="CB18" s="540"/>
      <c r="CC18" s="540"/>
      <c r="CD18" s="540"/>
      <c r="CE18" s="540"/>
      <c r="CF18" s="540"/>
      <c r="CG18" s="540"/>
      <c r="CH18" s="540"/>
      <c r="CI18" s="540"/>
      <c r="CJ18" s="540"/>
      <c r="CK18" s="540"/>
      <c r="CL18" s="540"/>
      <c r="CM18" s="540"/>
      <c r="CN18" s="540"/>
      <c r="CO18" s="540"/>
      <c r="CP18" s="540"/>
      <c r="CQ18" s="540"/>
      <c r="CR18" s="540"/>
      <c r="CS18" s="540"/>
      <c r="CT18" s="540"/>
      <c r="CU18" s="540"/>
      <c r="CV18" s="540"/>
      <c r="CW18" s="540"/>
      <c r="CX18" s="540"/>
      <c r="CY18" s="540"/>
      <c r="CZ18" s="540"/>
      <c r="DA18" s="540"/>
      <c r="DB18" s="540"/>
      <c r="DC18" s="540"/>
      <c r="DD18" s="540"/>
      <c r="DE18" s="540"/>
      <c r="DF18" s="540"/>
      <c r="DG18" s="540"/>
      <c r="DH18" s="540"/>
      <c r="DI18" s="540"/>
      <c r="DJ18" s="540"/>
      <c r="DK18" s="540"/>
      <c r="DL18" s="540"/>
      <c r="DM18" s="540"/>
      <c r="DN18" s="540"/>
      <c r="DO18" s="540"/>
      <c r="DP18" s="540"/>
      <c r="DQ18" s="540"/>
      <c r="DR18" s="540"/>
      <c r="DS18" s="540"/>
      <c r="DT18" s="540"/>
      <c r="DU18" s="540"/>
      <c r="DV18" s="540"/>
      <c r="DW18" s="540"/>
      <c r="DX18" s="540"/>
      <c r="DY18" s="540"/>
      <c r="DZ18" s="540"/>
      <c r="EA18" s="540"/>
      <c r="EB18" s="540"/>
      <c r="EC18" s="540"/>
      <c r="ED18" s="540"/>
      <c r="EE18" s="540"/>
      <c r="EF18" s="540"/>
      <c r="EG18" s="540"/>
      <c r="EH18" s="540"/>
      <c r="EI18" s="540"/>
      <c r="EJ18" s="540"/>
      <c r="EK18" s="540"/>
      <c r="EL18" s="540"/>
      <c r="EM18" s="540"/>
      <c r="EN18" s="540"/>
      <c r="EO18" s="540"/>
      <c r="EP18" s="540"/>
      <c r="EQ18" s="540"/>
      <c r="ER18" s="540"/>
      <c r="ES18" s="540"/>
      <c r="ET18" s="540"/>
      <c r="EU18" s="540"/>
      <c r="EV18" s="540"/>
      <c r="EW18" s="540"/>
      <c r="EX18" s="540"/>
      <c r="EY18" s="540"/>
      <c r="EZ18" s="540"/>
      <c r="FA18" s="540"/>
      <c r="FB18" s="540"/>
      <c r="FC18" s="540"/>
      <c r="FD18" s="540"/>
      <c r="FE18" s="540"/>
      <c r="FF18" s="540"/>
      <c r="FG18" s="540"/>
      <c r="FH18" s="540"/>
      <c r="FI18" s="540"/>
      <c r="FJ18" s="540"/>
      <c r="FK18" s="540"/>
      <c r="FL18" s="540"/>
      <c r="FM18" s="540"/>
      <c r="FN18" s="540"/>
      <c r="FO18" s="540"/>
      <c r="FP18" s="540"/>
      <c r="FQ18" s="540"/>
      <c r="FR18" s="540"/>
      <c r="FS18" s="540"/>
      <c r="FT18" s="540"/>
      <c r="FU18" s="540"/>
      <c r="FV18" s="540"/>
      <c r="FW18" s="540"/>
      <c r="FX18" s="540"/>
      <c r="FY18" s="540"/>
      <c r="FZ18" s="540"/>
      <c r="GA18" s="540"/>
      <c r="GB18" s="540"/>
      <c r="GC18" s="540"/>
      <c r="GD18" s="540"/>
      <c r="GE18" s="540"/>
      <c r="GF18" s="540"/>
      <c r="GG18" s="540"/>
      <c r="GH18" s="540"/>
      <c r="GI18" s="540"/>
      <c r="GJ18" s="540"/>
      <c r="GK18" s="540"/>
      <c r="GL18" s="540"/>
      <c r="GM18" s="540"/>
      <c r="GN18" s="540"/>
      <c r="GO18" s="540"/>
      <c r="GP18" s="540"/>
      <c r="GQ18" s="540"/>
      <c r="GR18" s="540"/>
      <c r="GS18" s="540"/>
      <c r="GT18" s="540"/>
      <c r="GU18" s="540"/>
      <c r="GV18" s="540"/>
      <c r="GW18" s="540"/>
      <c r="GX18" s="540"/>
      <c r="GY18" s="540"/>
      <c r="GZ18" s="540"/>
      <c r="HA18" s="540"/>
      <c r="HB18" s="540"/>
      <c r="HC18" s="540"/>
      <c r="HD18" s="540"/>
      <c r="HE18" s="540"/>
      <c r="HF18" s="540"/>
      <c r="HG18" s="540"/>
      <c r="HH18" s="540"/>
      <c r="HI18" s="540"/>
      <c r="HJ18" s="540"/>
      <c r="HK18" s="540"/>
      <c r="HL18" s="540"/>
      <c r="HM18" s="540"/>
      <c r="HN18" s="540"/>
      <c r="HO18" s="540"/>
      <c r="HP18" s="540"/>
      <c r="HQ18" s="540"/>
      <c r="HR18" s="540"/>
      <c r="HS18" s="540"/>
      <c r="HT18" s="540"/>
      <c r="HU18" s="540"/>
      <c r="HV18" s="540"/>
      <c r="HW18" s="540"/>
      <c r="HX18" s="540"/>
      <c r="HY18" s="540"/>
      <c r="HZ18" s="540"/>
      <c r="IA18" s="540"/>
      <c r="IB18" s="540"/>
      <c r="IC18" s="540"/>
      <c r="ID18" s="540"/>
      <c r="IE18" s="540"/>
      <c r="IF18" s="540"/>
      <c r="IG18" s="540"/>
      <c r="IH18" s="540"/>
      <c r="II18" s="540"/>
      <c r="IJ18" s="540"/>
      <c r="IK18" s="540"/>
      <c r="IL18" s="540"/>
      <c r="IM18" s="540"/>
      <c r="IN18" s="540"/>
      <c r="IO18" s="540"/>
      <c r="IP18" s="540"/>
      <c r="IQ18" s="540"/>
      <c r="IR18" s="540"/>
      <c r="IS18" s="540"/>
      <c r="IT18" s="540"/>
      <c r="IU18" s="540"/>
      <c r="IV18" s="540"/>
    </row>
    <row r="19" spans="1:256" s="547" customFormat="1" ht="18.75">
      <c r="A19" s="1024"/>
      <c r="B19" s="556" t="s">
        <v>578</v>
      </c>
      <c r="C19" s="542">
        <f ca="1">'Life SCR'!D48</f>
        <v>0</v>
      </c>
      <c r="D19" s="542">
        <f ca="1">'Life SCR'!E48</f>
        <v>0</v>
      </c>
      <c r="E19" s="542">
        <f ca="1">'Life SCR'!F48</f>
        <v>0</v>
      </c>
      <c r="F19" s="542">
        <f ca="1">'Life SCR'!G48</f>
        <v>0</v>
      </c>
      <c r="G19" s="542">
        <f ca="1">'Life SCR'!H48</f>
        <v>0</v>
      </c>
      <c r="H19" s="542">
        <f ca="1">'Life SCR'!I48</f>
        <v>0</v>
      </c>
      <c r="I19" s="542">
        <f ca="1">'Life SCR'!J48</f>
        <v>0</v>
      </c>
      <c r="J19" s="542">
        <f ca="1">'Life SCR'!K48</f>
        <v>0</v>
      </c>
      <c r="K19" s="542">
        <f ca="1">'Life SCR'!L48</f>
        <v>0</v>
      </c>
      <c r="L19" s="542">
        <f ca="1">'Life SCR'!M48</f>
        <v>0</v>
      </c>
      <c r="M19" s="542">
        <f ca="1">'Life SCR'!N48</f>
        <v>0</v>
      </c>
      <c r="N19" s="542">
        <f ca="1">'Life SCR'!O48</f>
        <v>0</v>
      </c>
      <c r="O19" s="542">
        <f ca="1">'Life SCR'!P48</f>
        <v>0</v>
      </c>
      <c r="P19" s="542">
        <f ca="1">'Life SCR'!Q48</f>
        <v>0</v>
      </c>
      <c r="Q19" s="542">
        <f ca="1">'Life SCR'!R48</f>
        <v>0</v>
      </c>
      <c r="R19" s="542">
        <f ca="1">'Life SCR'!S48</f>
        <v>0</v>
      </c>
      <c r="S19" s="542">
        <f ca="1">'Life SCR'!T48</f>
        <v>0</v>
      </c>
      <c r="T19" s="542">
        <f ca="1">'Life SCR'!U48</f>
        <v>0</v>
      </c>
      <c r="U19" s="542">
        <f ca="1">'Life SCR'!V48</f>
        <v>0</v>
      </c>
      <c r="V19" s="542">
        <f ca="1">'Life SCR'!W48</f>
        <v>0</v>
      </c>
      <c r="W19" s="542">
        <f ca="1">'Life SCR'!X48</f>
        <v>0</v>
      </c>
      <c r="X19" s="542">
        <f ca="1">'Life SCR'!Y48</f>
        <v>0</v>
      </c>
      <c r="Y19" s="542">
        <f ca="1">'Life SCR'!Z48</f>
        <v>0</v>
      </c>
      <c r="Z19" s="542">
        <f ca="1">'Life SCR'!AA48</f>
        <v>0</v>
      </c>
      <c r="AA19" s="542">
        <f ca="1">'Life SCR'!AB48</f>
        <v>0</v>
      </c>
      <c r="AB19" s="542">
        <f ca="1">'Life SCR'!AC48</f>
        <v>0</v>
      </c>
      <c r="AC19" s="542">
        <f ca="1">'Life SCR'!AD48</f>
        <v>0</v>
      </c>
      <c r="AD19" s="542">
        <f ca="1">'Life SCR'!AE48</f>
        <v>0</v>
      </c>
      <c r="AE19" s="542">
        <f ca="1">'Life SCR'!AF48</f>
        <v>0</v>
      </c>
      <c r="AF19" s="542">
        <f ca="1">'Life SCR'!AG48</f>
        <v>0</v>
      </c>
      <c r="AG19" s="542">
        <f ca="1">'Life SCR'!AH48</f>
        <v>0</v>
      </c>
      <c r="AH19" s="542">
        <f ca="1">'Life SCR'!AI48</f>
        <v>0</v>
      </c>
      <c r="AI19" s="542">
        <f ca="1">'Life SCR'!AJ48</f>
        <v>0</v>
      </c>
      <c r="AJ19" s="542">
        <f ca="1">'Life SCR'!AK48</f>
        <v>0</v>
      </c>
      <c r="AK19" s="542">
        <f ca="1">'Life SCR'!AL48</f>
        <v>0</v>
      </c>
      <c r="AL19" s="542">
        <f ca="1">'Life SCR'!AM48</f>
        <v>0</v>
      </c>
      <c r="AM19" s="542">
        <f ca="1">'Life SCR'!AN48</f>
        <v>0</v>
      </c>
      <c r="AN19" s="542">
        <f ca="1">'Life SCR'!AO48</f>
        <v>0</v>
      </c>
      <c r="AO19" s="542">
        <f ca="1">'Life SCR'!AP48</f>
        <v>0</v>
      </c>
      <c r="AP19" s="542">
        <f ca="1">'Life SCR'!AQ48</f>
        <v>0</v>
      </c>
      <c r="AQ19" s="542">
        <f ca="1">'Life SCR'!AR48</f>
        <v>0</v>
      </c>
      <c r="AR19" s="542">
        <f ca="1">'Life SCR'!AS48</f>
        <v>0</v>
      </c>
      <c r="AS19" s="542">
        <f ca="1">'Life SCR'!AT48</f>
        <v>0</v>
      </c>
      <c r="AT19" s="542">
        <f ca="1">'Life SCR'!AU48</f>
        <v>0</v>
      </c>
      <c r="AU19" s="542">
        <f ca="1">'Life SCR'!AV48</f>
        <v>0</v>
      </c>
      <c r="AV19" s="542">
        <f ca="1">'Life SCR'!AW48</f>
        <v>0</v>
      </c>
      <c r="AW19" s="542">
        <f ca="1">'Life SCR'!AX48</f>
        <v>0</v>
      </c>
      <c r="AX19" s="542">
        <f ca="1">'Life SCR'!AY48</f>
        <v>0</v>
      </c>
      <c r="AY19" s="542">
        <f ca="1">'Life SCR'!AZ48</f>
        <v>0</v>
      </c>
      <c r="AZ19" s="542">
        <f ca="1">'Life SCR'!BA48</f>
        <v>0</v>
      </c>
      <c r="BA19" s="540"/>
      <c r="BB19" s="540"/>
      <c r="BC19" s="540"/>
      <c r="BD19" s="540"/>
      <c r="BE19" s="540"/>
      <c r="BF19" s="540"/>
      <c r="BG19" s="540"/>
      <c r="BH19" s="540"/>
      <c r="BI19" s="540"/>
      <c r="BJ19" s="540"/>
      <c r="BK19" s="540"/>
      <c r="BL19" s="540"/>
      <c r="BM19" s="540"/>
      <c r="BN19" s="540"/>
      <c r="BO19" s="540"/>
      <c r="BP19" s="540"/>
      <c r="BQ19" s="540"/>
      <c r="BR19" s="540"/>
      <c r="BS19" s="540"/>
      <c r="BT19" s="540"/>
      <c r="BU19" s="540"/>
      <c r="BV19" s="540"/>
      <c r="BW19" s="540"/>
      <c r="BX19" s="540"/>
      <c r="BY19" s="540"/>
      <c r="BZ19" s="540"/>
      <c r="CA19" s="540"/>
      <c r="CB19" s="540"/>
      <c r="CC19" s="540"/>
      <c r="CD19" s="540"/>
      <c r="CE19" s="540"/>
      <c r="CF19" s="540"/>
      <c r="CG19" s="540"/>
      <c r="CH19" s="540"/>
      <c r="CI19" s="540"/>
      <c r="CJ19" s="540"/>
      <c r="CK19" s="540"/>
      <c r="CL19" s="540"/>
      <c r="CM19" s="540"/>
      <c r="CN19" s="540"/>
      <c r="CO19" s="540"/>
      <c r="CP19" s="540"/>
      <c r="CQ19" s="540"/>
      <c r="CR19" s="540"/>
      <c r="CS19" s="540"/>
      <c r="CT19" s="540"/>
      <c r="CU19" s="540"/>
      <c r="CV19" s="540"/>
      <c r="CW19" s="540"/>
      <c r="CX19" s="540"/>
      <c r="CY19" s="540"/>
      <c r="CZ19" s="540"/>
      <c r="DA19" s="540"/>
      <c r="DB19" s="540"/>
      <c r="DC19" s="540"/>
      <c r="DD19" s="540"/>
      <c r="DE19" s="540"/>
      <c r="DF19" s="540"/>
      <c r="DG19" s="540"/>
      <c r="DH19" s="540"/>
      <c r="DI19" s="540"/>
      <c r="DJ19" s="540"/>
      <c r="DK19" s="540"/>
      <c r="DL19" s="540"/>
      <c r="DM19" s="540"/>
      <c r="DN19" s="540"/>
      <c r="DO19" s="540"/>
      <c r="DP19" s="540"/>
      <c r="DQ19" s="540"/>
      <c r="DR19" s="540"/>
      <c r="DS19" s="540"/>
      <c r="DT19" s="540"/>
      <c r="DU19" s="540"/>
      <c r="DV19" s="540"/>
      <c r="DW19" s="540"/>
      <c r="DX19" s="540"/>
      <c r="DY19" s="540"/>
      <c r="DZ19" s="540"/>
      <c r="EA19" s="540"/>
      <c r="EB19" s="540"/>
      <c r="EC19" s="540"/>
      <c r="ED19" s="540"/>
      <c r="EE19" s="540"/>
      <c r="EF19" s="540"/>
      <c r="EG19" s="540"/>
      <c r="EH19" s="540"/>
      <c r="EI19" s="540"/>
      <c r="EJ19" s="540"/>
      <c r="EK19" s="540"/>
      <c r="EL19" s="540"/>
      <c r="EM19" s="540"/>
      <c r="EN19" s="540"/>
      <c r="EO19" s="540"/>
      <c r="EP19" s="540"/>
      <c r="EQ19" s="540"/>
      <c r="ER19" s="540"/>
      <c r="ES19" s="540"/>
      <c r="ET19" s="540"/>
      <c r="EU19" s="540"/>
      <c r="EV19" s="540"/>
      <c r="EW19" s="540"/>
      <c r="EX19" s="540"/>
      <c r="EY19" s="540"/>
      <c r="EZ19" s="540"/>
      <c r="FA19" s="540"/>
      <c r="FB19" s="540"/>
      <c r="FC19" s="540"/>
      <c r="FD19" s="540"/>
      <c r="FE19" s="540"/>
      <c r="FF19" s="540"/>
      <c r="FG19" s="540"/>
      <c r="FH19" s="540"/>
      <c r="FI19" s="540"/>
      <c r="FJ19" s="540"/>
      <c r="FK19" s="540"/>
      <c r="FL19" s="540"/>
      <c r="FM19" s="540"/>
      <c r="FN19" s="540"/>
      <c r="FO19" s="540"/>
      <c r="FP19" s="540"/>
      <c r="FQ19" s="540"/>
      <c r="FR19" s="540"/>
      <c r="FS19" s="540"/>
      <c r="FT19" s="540"/>
      <c r="FU19" s="540"/>
      <c r="FV19" s="540"/>
      <c r="FW19" s="540"/>
      <c r="FX19" s="540"/>
      <c r="FY19" s="540"/>
      <c r="FZ19" s="540"/>
      <c r="GA19" s="540"/>
      <c r="GB19" s="540"/>
      <c r="GC19" s="540"/>
      <c r="GD19" s="540"/>
      <c r="GE19" s="540"/>
      <c r="GF19" s="540"/>
      <c r="GG19" s="540"/>
      <c r="GH19" s="540"/>
      <c r="GI19" s="540"/>
      <c r="GJ19" s="540"/>
      <c r="GK19" s="540"/>
      <c r="GL19" s="540"/>
      <c r="GM19" s="540"/>
      <c r="GN19" s="540"/>
      <c r="GO19" s="540"/>
      <c r="GP19" s="540"/>
      <c r="GQ19" s="540"/>
      <c r="GR19" s="540"/>
      <c r="GS19" s="540"/>
      <c r="GT19" s="540"/>
      <c r="GU19" s="540"/>
      <c r="GV19" s="540"/>
      <c r="GW19" s="540"/>
      <c r="GX19" s="540"/>
      <c r="GY19" s="540"/>
      <c r="GZ19" s="540"/>
      <c r="HA19" s="540"/>
      <c r="HB19" s="540"/>
      <c r="HC19" s="540"/>
      <c r="HD19" s="540"/>
      <c r="HE19" s="540"/>
      <c r="HF19" s="540"/>
      <c r="HG19" s="540"/>
      <c r="HH19" s="540"/>
      <c r="HI19" s="540"/>
      <c r="HJ19" s="540"/>
      <c r="HK19" s="540"/>
      <c r="HL19" s="540"/>
      <c r="HM19" s="540"/>
      <c r="HN19" s="540"/>
      <c r="HO19" s="540"/>
      <c r="HP19" s="540"/>
      <c r="HQ19" s="540"/>
      <c r="HR19" s="540"/>
      <c r="HS19" s="540"/>
      <c r="HT19" s="540"/>
      <c r="HU19" s="540"/>
      <c r="HV19" s="540"/>
      <c r="HW19" s="540"/>
      <c r="HX19" s="540"/>
      <c r="HY19" s="540"/>
      <c r="HZ19" s="540"/>
      <c r="IA19" s="540"/>
      <c r="IB19" s="540"/>
      <c r="IC19" s="540"/>
      <c r="ID19" s="540"/>
      <c r="IE19" s="540"/>
      <c r="IF19" s="540"/>
      <c r="IG19" s="540"/>
      <c r="IH19" s="540"/>
      <c r="II19" s="540"/>
      <c r="IJ19" s="540"/>
      <c r="IK19" s="540"/>
      <c r="IL19" s="540"/>
      <c r="IM19" s="540"/>
      <c r="IN19" s="540"/>
      <c r="IO19" s="540"/>
      <c r="IP19" s="540"/>
      <c r="IQ19" s="540"/>
      <c r="IR19" s="540"/>
      <c r="IS19" s="540"/>
      <c r="IT19" s="540"/>
      <c r="IU19" s="540"/>
      <c r="IV19" s="540"/>
    </row>
    <row r="20" spans="1:256" s="547" customFormat="1" ht="18.75">
      <c r="A20" s="1024"/>
      <c r="B20" s="556" t="s">
        <v>579</v>
      </c>
      <c r="C20" s="542">
        <f ca="1">'Life SCR'!D52</f>
        <v>0</v>
      </c>
      <c r="D20" s="542">
        <f ca="1">'Life SCR'!E52</f>
        <v>0</v>
      </c>
      <c r="E20" s="542">
        <f ca="1">'Life SCR'!F52</f>
        <v>0</v>
      </c>
      <c r="F20" s="542">
        <f ca="1">'Life SCR'!G52</f>
        <v>0</v>
      </c>
      <c r="G20" s="542">
        <f ca="1">'Life SCR'!H52</f>
        <v>0</v>
      </c>
      <c r="H20" s="542">
        <f ca="1">'Life SCR'!I52</f>
        <v>0</v>
      </c>
      <c r="I20" s="542">
        <f ca="1">'Life SCR'!J52</f>
        <v>0</v>
      </c>
      <c r="J20" s="542">
        <f ca="1">'Life SCR'!K52</f>
        <v>0</v>
      </c>
      <c r="K20" s="542">
        <f ca="1">'Life SCR'!L52</f>
        <v>0</v>
      </c>
      <c r="L20" s="542">
        <f ca="1">'Life SCR'!M52</f>
        <v>0</v>
      </c>
      <c r="M20" s="542">
        <f ca="1">'Life SCR'!N52</f>
        <v>0</v>
      </c>
      <c r="N20" s="542">
        <f ca="1">'Life SCR'!O52</f>
        <v>0</v>
      </c>
      <c r="O20" s="542">
        <f ca="1">'Life SCR'!P52</f>
        <v>0</v>
      </c>
      <c r="P20" s="542">
        <f ca="1">'Life SCR'!Q52</f>
        <v>0</v>
      </c>
      <c r="Q20" s="542">
        <f ca="1">'Life SCR'!R52</f>
        <v>0</v>
      </c>
      <c r="R20" s="542">
        <f ca="1">'Life SCR'!S52</f>
        <v>0</v>
      </c>
      <c r="S20" s="542">
        <f ca="1">'Life SCR'!T52</f>
        <v>0</v>
      </c>
      <c r="T20" s="542">
        <f ca="1">'Life SCR'!U52</f>
        <v>0</v>
      </c>
      <c r="U20" s="542">
        <f ca="1">'Life SCR'!V52</f>
        <v>0</v>
      </c>
      <c r="V20" s="542">
        <f ca="1">'Life SCR'!W52</f>
        <v>0</v>
      </c>
      <c r="W20" s="542">
        <f ca="1">'Life SCR'!X52</f>
        <v>0</v>
      </c>
      <c r="X20" s="542">
        <f ca="1">'Life SCR'!Y52</f>
        <v>0</v>
      </c>
      <c r="Y20" s="542">
        <f ca="1">'Life SCR'!Z52</f>
        <v>0</v>
      </c>
      <c r="Z20" s="542">
        <f ca="1">'Life SCR'!AA52</f>
        <v>0</v>
      </c>
      <c r="AA20" s="542">
        <f ca="1">'Life SCR'!AB52</f>
        <v>0</v>
      </c>
      <c r="AB20" s="542">
        <f ca="1">'Life SCR'!AC52</f>
        <v>0</v>
      </c>
      <c r="AC20" s="542">
        <f ca="1">'Life SCR'!AD52</f>
        <v>0</v>
      </c>
      <c r="AD20" s="542">
        <f ca="1">'Life SCR'!AE52</f>
        <v>0</v>
      </c>
      <c r="AE20" s="542">
        <f ca="1">'Life SCR'!AF52</f>
        <v>0</v>
      </c>
      <c r="AF20" s="542">
        <f ca="1">'Life SCR'!AG52</f>
        <v>0</v>
      </c>
      <c r="AG20" s="542">
        <f ca="1">'Life SCR'!AH52</f>
        <v>0</v>
      </c>
      <c r="AH20" s="542">
        <f ca="1">'Life SCR'!AI52</f>
        <v>0</v>
      </c>
      <c r="AI20" s="542">
        <f ca="1">'Life SCR'!AJ52</f>
        <v>0</v>
      </c>
      <c r="AJ20" s="542">
        <f ca="1">'Life SCR'!AK52</f>
        <v>0</v>
      </c>
      <c r="AK20" s="542">
        <f ca="1">'Life SCR'!AL52</f>
        <v>0</v>
      </c>
      <c r="AL20" s="542">
        <f ca="1">'Life SCR'!AM52</f>
        <v>0</v>
      </c>
      <c r="AM20" s="542">
        <f ca="1">'Life SCR'!AN52</f>
        <v>0</v>
      </c>
      <c r="AN20" s="542">
        <f ca="1">'Life SCR'!AO52</f>
        <v>0</v>
      </c>
      <c r="AO20" s="542">
        <f ca="1">'Life SCR'!AP52</f>
        <v>0</v>
      </c>
      <c r="AP20" s="542">
        <f ca="1">'Life SCR'!AQ52</f>
        <v>0</v>
      </c>
      <c r="AQ20" s="542">
        <f ca="1">'Life SCR'!AR52</f>
        <v>0</v>
      </c>
      <c r="AR20" s="542">
        <f ca="1">'Life SCR'!AS52</f>
        <v>0</v>
      </c>
      <c r="AS20" s="542">
        <f ca="1">'Life SCR'!AT52</f>
        <v>0</v>
      </c>
      <c r="AT20" s="542">
        <f ca="1">'Life SCR'!AU52</f>
        <v>0</v>
      </c>
      <c r="AU20" s="542">
        <f ca="1">'Life SCR'!AV52</f>
        <v>0</v>
      </c>
      <c r="AV20" s="542">
        <f ca="1">'Life SCR'!AW52</f>
        <v>0</v>
      </c>
      <c r="AW20" s="542">
        <f ca="1">'Life SCR'!AX52</f>
        <v>0</v>
      </c>
      <c r="AX20" s="542">
        <f ca="1">'Life SCR'!AY52</f>
        <v>0</v>
      </c>
      <c r="AY20" s="542">
        <f ca="1">'Life SCR'!AZ52</f>
        <v>0</v>
      </c>
      <c r="AZ20" s="542">
        <f ca="1">'Life SCR'!BA52</f>
        <v>0</v>
      </c>
      <c r="BA20" s="540"/>
      <c r="BB20" s="540"/>
      <c r="BC20" s="540"/>
      <c r="BD20" s="540"/>
      <c r="BE20" s="540"/>
      <c r="BF20" s="540"/>
      <c r="BG20" s="540"/>
      <c r="BH20" s="540"/>
      <c r="BI20" s="540"/>
      <c r="BJ20" s="540"/>
      <c r="BK20" s="540"/>
      <c r="BL20" s="540"/>
      <c r="BM20" s="540"/>
      <c r="BN20" s="540"/>
      <c r="BO20" s="540"/>
      <c r="BP20" s="540"/>
      <c r="BQ20" s="540"/>
      <c r="BR20" s="540"/>
      <c r="BS20" s="540"/>
      <c r="BT20" s="540"/>
      <c r="BU20" s="540"/>
      <c r="BV20" s="540"/>
      <c r="BW20" s="540"/>
      <c r="BX20" s="540"/>
      <c r="BY20" s="540"/>
      <c r="BZ20" s="540"/>
      <c r="CA20" s="540"/>
      <c r="CB20" s="540"/>
      <c r="CC20" s="540"/>
      <c r="CD20" s="540"/>
      <c r="CE20" s="540"/>
      <c r="CF20" s="540"/>
      <c r="CG20" s="540"/>
      <c r="CH20" s="540"/>
      <c r="CI20" s="540"/>
      <c r="CJ20" s="540"/>
      <c r="CK20" s="540"/>
      <c r="CL20" s="540"/>
      <c r="CM20" s="540"/>
      <c r="CN20" s="540"/>
      <c r="CO20" s="540"/>
      <c r="CP20" s="540"/>
      <c r="CQ20" s="540"/>
      <c r="CR20" s="540"/>
      <c r="CS20" s="540"/>
      <c r="CT20" s="540"/>
      <c r="CU20" s="540"/>
      <c r="CV20" s="540"/>
      <c r="CW20" s="540"/>
      <c r="CX20" s="540"/>
      <c r="CY20" s="540"/>
      <c r="CZ20" s="540"/>
      <c r="DA20" s="540"/>
      <c r="DB20" s="540"/>
      <c r="DC20" s="540"/>
      <c r="DD20" s="540"/>
      <c r="DE20" s="540"/>
      <c r="DF20" s="540"/>
      <c r="DG20" s="540"/>
      <c r="DH20" s="540"/>
      <c r="DI20" s="540"/>
      <c r="DJ20" s="540"/>
      <c r="DK20" s="540"/>
      <c r="DL20" s="540"/>
      <c r="DM20" s="540"/>
      <c r="DN20" s="540"/>
      <c r="DO20" s="540"/>
      <c r="DP20" s="540"/>
      <c r="DQ20" s="540"/>
      <c r="DR20" s="540"/>
      <c r="DS20" s="540"/>
      <c r="DT20" s="540"/>
      <c r="DU20" s="540"/>
      <c r="DV20" s="540"/>
      <c r="DW20" s="540"/>
      <c r="DX20" s="540"/>
      <c r="DY20" s="540"/>
      <c r="DZ20" s="540"/>
      <c r="EA20" s="540"/>
      <c r="EB20" s="540"/>
      <c r="EC20" s="540"/>
      <c r="ED20" s="540"/>
      <c r="EE20" s="540"/>
      <c r="EF20" s="540"/>
      <c r="EG20" s="540"/>
      <c r="EH20" s="540"/>
      <c r="EI20" s="540"/>
      <c r="EJ20" s="540"/>
      <c r="EK20" s="540"/>
      <c r="EL20" s="540"/>
      <c r="EM20" s="540"/>
      <c r="EN20" s="540"/>
      <c r="EO20" s="540"/>
      <c r="EP20" s="540"/>
      <c r="EQ20" s="540"/>
      <c r="ER20" s="540"/>
      <c r="ES20" s="540"/>
      <c r="ET20" s="540"/>
      <c r="EU20" s="540"/>
      <c r="EV20" s="540"/>
      <c r="EW20" s="540"/>
      <c r="EX20" s="540"/>
      <c r="EY20" s="540"/>
      <c r="EZ20" s="540"/>
      <c r="FA20" s="540"/>
      <c r="FB20" s="540"/>
      <c r="FC20" s="540"/>
      <c r="FD20" s="540"/>
      <c r="FE20" s="540"/>
      <c r="FF20" s="540"/>
      <c r="FG20" s="540"/>
      <c r="FH20" s="540"/>
      <c r="FI20" s="540"/>
      <c r="FJ20" s="540"/>
      <c r="FK20" s="540"/>
      <c r="FL20" s="540"/>
      <c r="FM20" s="540"/>
      <c r="FN20" s="540"/>
      <c r="FO20" s="540"/>
      <c r="FP20" s="540"/>
      <c r="FQ20" s="540"/>
      <c r="FR20" s="540"/>
      <c r="FS20" s="540"/>
      <c r="FT20" s="540"/>
      <c r="FU20" s="540"/>
      <c r="FV20" s="540"/>
      <c r="FW20" s="540"/>
      <c r="FX20" s="540"/>
      <c r="FY20" s="540"/>
      <c r="FZ20" s="540"/>
      <c r="GA20" s="540"/>
      <c r="GB20" s="540"/>
      <c r="GC20" s="540"/>
      <c r="GD20" s="540"/>
      <c r="GE20" s="540"/>
      <c r="GF20" s="540"/>
      <c r="GG20" s="540"/>
      <c r="GH20" s="540"/>
      <c r="GI20" s="540"/>
      <c r="GJ20" s="540"/>
      <c r="GK20" s="540"/>
      <c r="GL20" s="540"/>
      <c r="GM20" s="540"/>
      <c r="GN20" s="540"/>
      <c r="GO20" s="540"/>
      <c r="GP20" s="540"/>
      <c r="GQ20" s="540"/>
      <c r="GR20" s="540"/>
      <c r="GS20" s="540"/>
      <c r="GT20" s="540"/>
      <c r="GU20" s="540"/>
      <c r="GV20" s="540"/>
      <c r="GW20" s="540"/>
      <c r="GX20" s="540"/>
      <c r="GY20" s="540"/>
      <c r="GZ20" s="540"/>
      <c r="HA20" s="540"/>
      <c r="HB20" s="540"/>
      <c r="HC20" s="540"/>
      <c r="HD20" s="540"/>
      <c r="HE20" s="540"/>
      <c r="HF20" s="540"/>
      <c r="HG20" s="540"/>
      <c r="HH20" s="540"/>
      <c r="HI20" s="540"/>
      <c r="HJ20" s="540"/>
      <c r="HK20" s="540"/>
      <c r="HL20" s="540"/>
      <c r="HM20" s="540"/>
      <c r="HN20" s="540"/>
      <c r="HO20" s="540"/>
      <c r="HP20" s="540"/>
      <c r="HQ20" s="540"/>
      <c r="HR20" s="540"/>
      <c r="HS20" s="540"/>
      <c r="HT20" s="540"/>
      <c r="HU20" s="540"/>
      <c r="HV20" s="540"/>
      <c r="HW20" s="540"/>
      <c r="HX20" s="540"/>
      <c r="HY20" s="540"/>
      <c r="HZ20" s="540"/>
      <c r="IA20" s="540"/>
      <c r="IB20" s="540"/>
      <c r="IC20" s="540"/>
      <c r="ID20" s="540"/>
      <c r="IE20" s="540"/>
      <c r="IF20" s="540"/>
      <c r="IG20" s="540"/>
      <c r="IH20" s="540"/>
      <c r="II20" s="540"/>
      <c r="IJ20" s="540"/>
      <c r="IK20" s="540"/>
      <c r="IL20" s="540"/>
      <c r="IM20" s="540"/>
      <c r="IN20" s="540"/>
      <c r="IO20" s="540"/>
      <c r="IP20" s="540"/>
      <c r="IQ20" s="540"/>
      <c r="IR20" s="540"/>
      <c r="IS20" s="540"/>
      <c r="IT20" s="540"/>
      <c r="IU20" s="540"/>
      <c r="IV20" s="540"/>
    </row>
    <row r="21" spans="1:256" s="547" customFormat="1" ht="18.75">
      <c r="A21" s="1024"/>
      <c r="B21" s="556" t="s">
        <v>580</v>
      </c>
      <c r="C21" s="542">
        <v>0</v>
      </c>
      <c r="D21" s="542">
        <v>0</v>
      </c>
      <c r="E21" s="542">
        <v>0</v>
      </c>
      <c r="F21" s="542">
        <v>0</v>
      </c>
      <c r="G21" s="542">
        <v>0</v>
      </c>
      <c r="H21" s="542">
        <v>0</v>
      </c>
      <c r="I21" s="542">
        <v>0</v>
      </c>
      <c r="J21" s="542">
        <v>0</v>
      </c>
      <c r="K21" s="542">
        <v>0</v>
      </c>
      <c r="L21" s="542">
        <v>0</v>
      </c>
      <c r="M21" s="542">
        <v>0</v>
      </c>
      <c r="N21" s="542">
        <v>0</v>
      </c>
      <c r="O21" s="542">
        <v>0</v>
      </c>
      <c r="P21" s="542">
        <v>0</v>
      </c>
      <c r="Q21" s="542">
        <v>0</v>
      </c>
      <c r="R21" s="542">
        <v>0</v>
      </c>
      <c r="S21" s="542">
        <v>0</v>
      </c>
      <c r="T21" s="542">
        <v>0</v>
      </c>
      <c r="U21" s="542">
        <v>0</v>
      </c>
      <c r="V21" s="542">
        <v>0</v>
      </c>
      <c r="W21" s="542">
        <v>0</v>
      </c>
      <c r="X21" s="542">
        <v>0</v>
      </c>
      <c r="Y21" s="542">
        <v>0</v>
      </c>
      <c r="Z21" s="542">
        <v>0</v>
      </c>
      <c r="AA21" s="542">
        <v>0</v>
      </c>
      <c r="AB21" s="542">
        <v>0</v>
      </c>
      <c r="AC21" s="542">
        <v>0</v>
      </c>
      <c r="AD21" s="542">
        <v>0</v>
      </c>
      <c r="AE21" s="542">
        <v>0</v>
      </c>
      <c r="AF21" s="542">
        <v>0</v>
      </c>
      <c r="AG21" s="542">
        <v>0</v>
      </c>
      <c r="AH21" s="542">
        <v>0</v>
      </c>
      <c r="AI21" s="542">
        <v>0</v>
      </c>
      <c r="AJ21" s="542">
        <v>0</v>
      </c>
      <c r="AK21" s="542">
        <v>0</v>
      </c>
      <c r="AL21" s="542">
        <v>0</v>
      </c>
      <c r="AM21" s="542">
        <v>0</v>
      </c>
      <c r="AN21" s="542">
        <v>0</v>
      </c>
      <c r="AO21" s="542">
        <v>0</v>
      </c>
      <c r="AP21" s="542">
        <v>0</v>
      </c>
      <c r="AQ21" s="542">
        <v>0</v>
      </c>
      <c r="AR21" s="542">
        <v>0</v>
      </c>
      <c r="AS21" s="542">
        <v>0</v>
      </c>
      <c r="AT21" s="542">
        <v>0</v>
      </c>
      <c r="AU21" s="542">
        <v>0</v>
      </c>
      <c r="AV21" s="542">
        <v>0</v>
      </c>
      <c r="AW21" s="542">
        <v>0</v>
      </c>
      <c r="AX21" s="542">
        <v>0</v>
      </c>
      <c r="AY21" s="542">
        <v>0</v>
      </c>
      <c r="AZ21" s="542">
        <v>0</v>
      </c>
      <c r="BA21" s="540"/>
      <c r="BB21" s="540"/>
      <c r="BC21" s="540"/>
      <c r="BD21" s="540"/>
      <c r="BE21" s="540"/>
      <c r="BF21" s="540"/>
      <c r="BG21" s="540"/>
      <c r="BH21" s="540"/>
      <c r="BI21" s="540"/>
      <c r="BJ21" s="540"/>
      <c r="BK21" s="540"/>
      <c r="BL21" s="540"/>
      <c r="BM21" s="540"/>
      <c r="BN21" s="540"/>
      <c r="BO21" s="540"/>
      <c r="BP21" s="540"/>
      <c r="BQ21" s="540"/>
      <c r="BR21" s="540"/>
      <c r="BS21" s="540"/>
      <c r="BT21" s="540"/>
      <c r="BU21" s="540"/>
      <c r="BV21" s="540"/>
      <c r="BW21" s="540"/>
      <c r="BX21" s="540"/>
      <c r="BY21" s="540"/>
      <c r="BZ21" s="540"/>
      <c r="CA21" s="540"/>
      <c r="CB21" s="540"/>
      <c r="CC21" s="540"/>
      <c r="CD21" s="540"/>
      <c r="CE21" s="540"/>
      <c r="CF21" s="540"/>
      <c r="CG21" s="540"/>
      <c r="CH21" s="540"/>
      <c r="CI21" s="540"/>
      <c r="CJ21" s="540"/>
      <c r="CK21" s="540"/>
      <c r="CL21" s="540"/>
      <c r="CM21" s="540"/>
      <c r="CN21" s="540"/>
      <c r="CO21" s="540"/>
      <c r="CP21" s="540"/>
      <c r="CQ21" s="540"/>
      <c r="CR21" s="540"/>
      <c r="CS21" s="540"/>
      <c r="CT21" s="540"/>
      <c r="CU21" s="540"/>
      <c r="CV21" s="540"/>
      <c r="CW21" s="540"/>
      <c r="CX21" s="540"/>
      <c r="CY21" s="540"/>
      <c r="CZ21" s="540"/>
      <c r="DA21" s="540"/>
      <c r="DB21" s="540"/>
      <c r="DC21" s="540"/>
      <c r="DD21" s="540"/>
      <c r="DE21" s="540"/>
      <c r="DF21" s="540"/>
      <c r="DG21" s="540"/>
      <c r="DH21" s="540"/>
      <c r="DI21" s="540"/>
      <c r="DJ21" s="540"/>
      <c r="DK21" s="540"/>
      <c r="DL21" s="540"/>
      <c r="DM21" s="540"/>
      <c r="DN21" s="540"/>
      <c r="DO21" s="540"/>
      <c r="DP21" s="540"/>
      <c r="DQ21" s="540"/>
      <c r="DR21" s="540"/>
      <c r="DS21" s="540"/>
      <c r="DT21" s="540"/>
      <c r="DU21" s="540"/>
      <c r="DV21" s="540"/>
      <c r="DW21" s="540"/>
      <c r="DX21" s="540"/>
      <c r="DY21" s="540"/>
      <c r="DZ21" s="540"/>
      <c r="EA21" s="540"/>
      <c r="EB21" s="540"/>
      <c r="EC21" s="540"/>
      <c r="ED21" s="540"/>
      <c r="EE21" s="540"/>
      <c r="EF21" s="540"/>
      <c r="EG21" s="540"/>
      <c r="EH21" s="540"/>
      <c r="EI21" s="540"/>
      <c r="EJ21" s="540"/>
      <c r="EK21" s="540"/>
      <c r="EL21" s="540"/>
      <c r="EM21" s="540"/>
      <c r="EN21" s="540"/>
      <c r="EO21" s="540"/>
      <c r="EP21" s="540"/>
      <c r="EQ21" s="540"/>
      <c r="ER21" s="540"/>
      <c r="ES21" s="540"/>
      <c r="ET21" s="540"/>
      <c r="EU21" s="540"/>
      <c r="EV21" s="540"/>
      <c r="EW21" s="540"/>
      <c r="EX21" s="540"/>
      <c r="EY21" s="540"/>
      <c r="EZ21" s="540"/>
      <c r="FA21" s="540"/>
      <c r="FB21" s="540"/>
      <c r="FC21" s="540"/>
      <c r="FD21" s="540"/>
      <c r="FE21" s="540"/>
      <c r="FF21" s="540"/>
      <c r="FG21" s="540"/>
      <c r="FH21" s="540"/>
      <c r="FI21" s="540"/>
      <c r="FJ21" s="540"/>
      <c r="FK21" s="540"/>
      <c r="FL21" s="540"/>
      <c r="FM21" s="540"/>
      <c r="FN21" s="540"/>
      <c r="FO21" s="540"/>
      <c r="FP21" s="540"/>
      <c r="FQ21" s="540"/>
      <c r="FR21" s="540"/>
      <c r="FS21" s="540"/>
      <c r="FT21" s="540"/>
      <c r="FU21" s="540"/>
      <c r="FV21" s="540"/>
      <c r="FW21" s="540"/>
      <c r="FX21" s="540"/>
      <c r="FY21" s="540"/>
      <c r="FZ21" s="540"/>
      <c r="GA21" s="540"/>
      <c r="GB21" s="540"/>
      <c r="GC21" s="540"/>
      <c r="GD21" s="540"/>
      <c r="GE21" s="540"/>
      <c r="GF21" s="540"/>
      <c r="GG21" s="540"/>
      <c r="GH21" s="540"/>
      <c r="GI21" s="540"/>
      <c r="GJ21" s="540"/>
      <c r="GK21" s="540"/>
      <c r="GL21" s="540"/>
      <c r="GM21" s="540"/>
      <c r="GN21" s="540"/>
      <c r="GO21" s="540"/>
      <c r="GP21" s="540"/>
      <c r="GQ21" s="540"/>
      <c r="GR21" s="540"/>
      <c r="GS21" s="540"/>
      <c r="GT21" s="540"/>
      <c r="GU21" s="540"/>
      <c r="GV21" s="540"/>
      <c r="GW21" s="540"/>
      <c r="GX21" s="540"/>
      <c r="GY21" s="540"/>
      <c r="GZ21" s="540"/>
      <c r="HA21" s="540"/>
      <c r="HB21" s="540"/>
      <c r="HC21" s="540"/>
      <c r="HD21" s="540"/>
      <c r="HE21" s="540"/>
      <c r="HF21" s="540"/>
      <c r="HG21" s="540"/>
      <c r="HH21" s="540"/>
      <c r="HI21" s="540"/>
      <c r="HJ21" s="540"/>
      <c r="HK21" s="540"/>
      <c r="HL21" s="540"/>
      <c r="HM21" s="540"/>
      <c r="HN21" s="540"/>
      <c r="HO21" s="540"/>
      <c r="HP21" s="540"/>
      <c r="HQ21" s="540"/>
      <c r="HR21" s="540"/>
      <c r="HS21" s="540"/>
      <c r="HT21" s="540"/>
      <c r="HU21" s="540"/>
      <c r="HV21" s="540"/>
      <c r="HW21" s="540"/>
      <c r="HX21" s="540"/>
      <c r="HY21" s="540"/>
      <c r="HZ21" s="540"/>
      <c r="IA21" s="540"/>
      <c r="IB21" s="540"/>
      <c r="IC21" s="540"/>
      <c r="ID21" s="540"/>
      <c r="IE21" s="540"/>
      <c r="IF21" s="540"/>
      <c r="IG21" s="540"/>
      <c r="IH21" s="540"/>
      <c r="II21" s="540"/>
      <c r="IJ21" s="540"/>
      <c r="IK21" s="540"/>
      <c r="IL21" s="540"/>
      <c r="IM21" s="540"/>
      <c r="IN21" s="540"/>
      <c r="IO21" s="540"/>
      <c r="IP21" s="540"/>
      <c r="IQ21" s="540"/>
      <c r="IR21" s="540"/>
      <c r="IS21" s="540"/>
      <c r="IT21" s="540"/>
      <c r="IU21" s="540"/>
      <c r="IV21" s="540"/>
    </row>
    <row r="22" spans="1:256" s="547" customFormat="1" ht="19.5" thickBot="1">
      <c r="A22" s="1024"/>
      <c r="B22" s="557" t="s">
        <v>581</v>
      </c>
      <c r="C22" s="558">
        <f ca="1">'Life SCR'!D61</f>
        <v>0</v>
      </c>
      <c r="D22" s="558">
        <f ca="1">'Life SCR'!E61</f>
        <v>0</v>
      </c>
      <c r="E22" s="558">
        <f ca="1">'Life SCR'!F61</f>
        <v>0</v>
      </c>
      <c r="F22" s="558">
        <f ca="1">'Life SCR'!G61</f>
        <v>0</v>
      </c>
      <c r="G22" s="558">
        <f ca="1">'Life SCR'!H61</f>
        <v>0</v>
      </c>
      <c r="H22" s="558">
        <f ca="1">'Life SCR'!I61</f>
        <v>0</v>
      </c>
      <c r="I22" s="558">
        <f ca="1">'Life SCR'!J61</f>
        <v>0</v>
      </c>
      <c r="J22" s="558">
        <f ca="1">'Life SCR'!K61</f>
        <v>0</v>
      </c>
      <c r="K22" s="558">
        <f ca="1">'Life SCR'!L61</f>
        <v>0</v>
      </c>
      <c r="L22" s="558">
        <f ca="1">'Life SCR'!M61</f>
        <v>0</v>
      </c>
      <c r="M22" s="558">
        <f ca="1">'Life SCR'!N61</f>
        <v>0</v>
      </c>
      <c r="N22" s="558">
        <f ca="1">'Life SCR'!O61</f>
        <v>0</v>
      </c>
      <c r="O22" s="558">
        <f ca="1">'Life SCR'!P61</f>
        <v>0</v>
      </c>
      <c r="P22" s="558">
        <f ca="1">'Life SCR'!Q61</f>
        <v>0</v>
      </c>
      <c r="Q22" s="558">
        <f ca="1">'Life SCR'!R61</f>
        <v>0</v>
      </c>
      <c r="R22" s="558">
        <f ca="1">'Life SCR'!S61</f>
        <v>0</v>
      </c>
      <c r="S22" s="558">
        <f ca="1">'Life SCR'!T61</f>
        <v>0</v>
      </c>
      <c r="T22" s="558">
        <f ca="1">'Life SCR'!U61</f>
        <v>0</v>
      </c>
      <c r="U22" s="558">
        <f ca="1">'Life SCR'!V61</f>
        <v>0</v>
      </c>
      <c r="V22" s="558">
        <f ca="1">'Life SCR'!W61</f>
        <v>0</v>
      </c>
      <c r="W22" s="558">
        <f ca="1">'Life SCR'!X61</f>
        <v>0</v>
      </c>
      <c r="X22" s="558">
        <f ca="1">'Life SCR'!Y61</f>
        <v>0</v>
      </c>
      <c r="Y22" s="558">
        <f ca="1">'Life SCR'!Z61</f>
        <v>0</v>
      </c>
      <c r="Z22" s="558">
        <f ca="1">'Life SCR'!AA61</f>
        <v>0</v>
      </c>
      <c r="AA22" s="558">
        <f ca="1">'Life SCR'!AB61</f>
        <v>0</v>
      </c>
      <c r="AB22" s="558">
        <f ca="1">'Life SCR'!AC61</f>
        <v>0</v>
      </c>
      <c r="AC22" s="558">
        <f ca="1">'Life SCR'!AD61</f>
        <v>0</v>
      </c>
      <c r="AD22" s="558">
        <f ca="1">'Life SCR'!AE61</f>
        <v>0</v>
      </c>
      <c r="AE22" s="558">
        <f ca="1">'Life SCR'!AF61</f>
        <v>0</v>
      </c>
      <c r="AF22" s="558">
        <f ca="1">'Life SCR'!AG61</f>
        <v>0</v>
      </c>
      <c r="AG22" s="558">
        <f ca="1">'Life SCR'!AH61</f>
        <v>0</v>
      </c>
      <c r="AH22" s="558">
        <f ca="1">'Life SCR'!AI61</f>
        <v>0</v>
      </c>
      <c r="AI22" s="558">
        <f ca="1">'Life SCR'!AJ61</f>
        <v>0</v>
      </c>
      <c r="AJ22" s="558">
        <f ca="1">'Life SCR'!AK61</f>
        <v>0</v>
      </c>
      <c r="AK22" s="558">
        <f ca="1">'Life SCR'!AL61</f>
        <v>0</v>
      </c>
      <c r="AL22" s="558">
        <f ca="1">'Life SCR'!AM61</f>
        <v>0</v>
      </c>
      <c r="AM22" s="558">
        <f ca="1">'Life SCR'!AN61</f>
        <v>0</v>
      </c>
      <c r="AN22" s="558">
        <f ca="1">'Life SCR'!AO61</f>
        <v>0</v>
      </c>
      <c r="AO22" s="558">
        <f ca="1">'Life SCR'!AP61</f>
        <v>0</v>
      </c>
      <c r="AP22" s="558">
        <f ca="1">'Life SCR'!AQ61</f>
        <v>0</v>
      </c>
      <c r="AQ22" s="558">
        <f ca="1">'Life SCR'!AR61</f>
        <v>0</v>
      </c>
      <c r="AR22" s="558">
        <f ca="1">'Life SCR'!AS61</f>
        <v>0</v>
      </c>
      <c r="AS22" s="558">
        <f ca="1">'Life SCR'!AT61</f>
        <v>0</v>
      </c>
      <c r="AT22" s="558">
        <f ca="1">'Life SCR'!AU61</f>
        <v>0</v>
      </c>
      <c r="AU22" s="558">
        <f ca="1">'Life SCR'!AV61</f>
        <v>0</v>
      </c>
      <c r="AV22" s="558">
        <f ca="1">'Life SCR'!AW61</f>
        <v>0</v>
      </c>
      <c r="AW22" s="558">
        <f ca="1">'Life SCR'!AX61</f>
        <v>0</v>
      </c>
      <c r="AX22" s="558">
        <f ca="1">'Life SCR'!AY61</f>
        <v>0</v>
      </c>
      <c r="AY22" s="558">
        <f ca="1">'Life SCR'!AZ61</f>
        <v>0</v>
      </c>
      <c r="AZ22" s="558">
        <f ca="1">'Life SCR'!BA61</f>
        <v>0</v>
      </c>
      <c r="BA22" s="540"/>
      <c r="BB22" s="540"/>
      <c r="BC22" s="540"/>
      <c r="BD22" s="540"/>
      <c r="BE22" s="540"/>
      <c r="BF22" s="540"/>
      <c r="BG22" s="540"/>
      <c r="BH22" s="540"/>
      <c r="BI22" s="540"/>
      <c r="BJ22" s="540"/>
      <c r="BK22" s="540"/>
      <c r="BL22" s="540"/>
      <c r="BM22" s="540"/>
      <c r="BN22" s="540"/>
      <c r="BO22" s="540"/>
      <c r="BP22" s="540"/>
      <c r="BQ22" s="540"/>
      <c r="BR22" s="540"/>
      <c r="BS22" s="540"/>
      <c r="BT22" s="540"/>
      <c r="BU22" s="540"/>
      <c r="BV22" s="540"/>
      <c r="BW22" s="540"/>
      <c r="BX22" s="540"/>
      <c r="BY22" s="540"/>
      <c r="BZ22" s="540"/>
      <c r="CA22" s="540"/>
      <c r="CB22" s="540"/>
      <c r="CC22" s="540"/>
      <c r="CD22" s="540"/>
      <c r="CE22" s="540"/>
      <c r="CF22" s="540"/>
      <c r="CG22" s="540"/>
      <c r="CH22" s="540"/>
      <c r="CI22" s="540"/>
      <c r="CJ22" s="540"/>
      <c r="CK22" s="540"/>
      <c r="CL22" s="540"/>
      <c r="CM22" s="540"/>
      <c r="CN22" s="540"/>
      <c r="CO22" s="540"/>
      <c r="CP22" s="540"/>
      <c r="CQ22" s="540"/>
      <c r="CR22" s="540"/>
      <c r="CS22" s="540"/>
      <c r="CT22" s="540"/>
      <c r="CU22" s="540"/>
      <c r="CV22" s="540"/>
      <c r="CW22" s="540"/>
      <c r="CX22" s="540"/>
      <c r="CY22" s="540"/>
      <c r="CZ22" s="540"/>
      <c r="DA22" s="540"/>
      <c r="DB22" s="540"/>
      <c r="DC22" s="540"/>
      <c r="DD22" s="540"/>
      <c r="DE22" s="540"/>
      <c r="DF22" s="540"/>
      <c r="DG22" s="540"/>
      <c r="DH22" s="540"/>
      <c r="DI22" s="540"/>
      <c r="DJ22" s="540"/>
      <c r="DK22" s="540"/>
      <c r="DL22" s="540"/>
      <c r="DM22" s="540"/>
      <c r="DN22" s="540"/>
      <c r="DO22" s="540"/>
      <c r="DP22" s="540"/>
      <c r="DQ22" s="540"/>
      <c r="DR22" s="540"/>
      <c r="DS22" s="540"/>
      <c r="DT22" s="540"/>
      <c r="DU22" s="540"/>
      <c r="DV22" s="540"/>
      <c r="DW22" s="540"/>
      <c r="DX22" s="540"/>
      <c r="DY22" s="540"/>
      <c r="DZ22" s="540"/>
      <c r="EA22" s="540"/>
      <c r="EB22" s="540"/>
      <c r="EC22" s="540"/>
      <c r="ED22" s="540"/>
      <c r="EE22" s="540"/>
      <c r="EF22" s="540"/>
      <c r="EG22" s="540"/>
      <c r="EH22" s="540"/>
      <c r="EI22" s="540"/>
      <c r="EJ22" s="540"/>
      <c r="EK22" s="540"/>
      <c r="EL22" s="540"/>
      <c r="EM22" s="540"/>
      <c r="EN22" s="540"/>
      <c r="EO22" s="540"/>
      <c r="EP22" s="540"/>
      <c r="EQ22" s="540"/>
      <c r="ER22" s="540"/>
      <c r="ES22" s="540"/>
      <c r="ET22" s="540"/>
      <c r="EU22" s="540"/>
      <c r="EV22" s="540"/>
      <c r="EW22" s="540"/>
      <c r="EX22" s="540"/>
      <c r="EY22" s="540"/>
      <c r="EZ22" s="540"/>
      <c r="FA22" s="540"/>
      <c r="FB22" s="540"/>
      <c r="FC22" s="540"/>
      <c r="FD22" s="540"/>
      <c r="FE22" s="540"/>
      <c r="FF22" s="540"/>
      <c r="FG22" s="540"/>
      <c r="FH22" s="540"/>
      <c r="FI22" s="540"/>
      <c r="FJ22" s="540"/>
      <c r="FK22" s="540"/>
      <c r="FL22" s="540"/>
      <c r="FM22" s="540"/>
      <c r="FN22" s="540"/>
      <c r="FO22" s="540"/>
      <c r="FP22" s="540"/>
      <c r="FQ22" s="540"/>
      <c r="FR22" s="540"/>
      <c r="FS22" s="540"/>
      <c r="FT22" s="540"/>
      <c r="FU22" s="540"/>
      <c r="FV22" s="540"/>
      <c r="FW22" s="540"/>
      <c r="FX22" s="540"/>
      <c r="FY22" s="540"/>
      <c r="FZ22" s="540"/>
      <c r="GA22" s="540"/>
      <c r="GB22" s="540"/>
      <c r="GC22" s="540"/>
      <c r="GD22" s="540"/>
      <c r="GE22" s="540"/>
      <c r="GF22" s="540"/>
      <c r="GG22" s="540"/>
      <c r="GH22" s="540"/>
      <c r="GI22" s="540"/>
      <c r="GJ22" s="540"/>
      <c r="GK22" s="540"/>
      <c r="GL22" s="540"/>
      <c r="GM22" s="540"/>
      <c r="GN22" s="540"/>
      <c r="GO22" s="540"/>
      <c r="GP22" s="540"/>
      <c r="GQ22" s="540"/>
      <c r="GR22" s="540"/>
      <c r="GS22" s="540"/>
      <c r="GT22" s="540"/>
      <c r="GU22" s="540"/>
      <c r="GV22" s="540"/>
      <c r="GW22" s="540"/>
      <c r="GX22" s="540"/>
      <c r="GY22" s="540"/>
      <c r="GZ22" s="540"/>
      <c r="HA22" s="540"/>
      <c r="HB22" s="540"/>
      <c r="HC22" s="540"/>
      <c r="HD22" s="540"/>
      <c r="HE22" s="540"/>
      <c r="HF22" s="540"/>
      <c r="HG22" s="540"/>
      <c r="HH22" s="540"/>
      <c r="HI22" s="540"/>
      <c r="HJ22" s="540"/>
      <c r="HK22" s="540"/>
      <c r="HL22" s="540"/>
      <c r="HM22" s="540"/>
      <c r="HN22" s="540"/>
      <c r="HO22" s="540"/>
      <c r="HP22" s="540"/>
      <c r="HQ22" s="540"/>
      <c r="HR22" s="540"/>
      <c r="HS22" s="540"/>
      <c r="HT22" s="540"/>
      <c r="HU22" s="540"/>
      <c r="HV22" s="540"/>
      <c r="HW22" s="540"/>
      <c r="HX22" s="540"/>
      <c r="HY22" s="540"/>
      <c r="HZ22" s="540"/>
      <c r="IA22" s="540"/>
      <c r="IB22" s="540"/>
      <c r="IC22" s="540"/>
      <c r="ID22" s="540"/>
      <c r="IE22" s="540"/>
      <c r="IF22" s="540"/>
      <c r="IG22" s="540"/>
      <c r="IH22" s="540"/>
      <c r="II22" s="540"/>
      <c r="IJ22" s="540"/>
      <c r="IK22" s="540"/>
      <c r="IL22" s="540"/>
      <c r="IM22" s="540"/>
      <c r="IN22" s="540"/>
      <c r="IO22" s="540"/>
      <c r="IP22" s="540"/>
      <c r="IQ22" s="540"/>
      <c r="IR22" s="540"/>
      <c r="IS22" s="540"/>
      <c r="IT22" s="540"/>
      <c r="IU22" s="540"/>
      <c r="IV22" s="540"/>
    </row>
    <row r="23" spans="1:256" s="547" customFormat="1" ht="19.5" thickTop="1">
      <c r="A23" s="1024"/>
      <c r="B23" s="551" t="s">
        <v>582</v>
      </c>
      <c r="C23" s="552">
        <f t="array" aca="1" ref="C23" ca="1">SQRT(MMULT(MMULT(TRANSPOSE(C16:C22*1),'Shock parameters'!$Q$52:$W$58*1),C16:C22*1))</f>
        <v>0</v>
      </c>
      <c r="D23" s="552">
        <f t="array" aca="1" ref="D23" ca="1">SQRT(MMULT(MMULT(TRANSPOSE(D16:D22*1),'Shock parameters'!$Q$52:$W$58*1),D16:D22*1))</f>
        <v>0</v>
      </c>
      <c r="E23" s="552">
        <f t="array" aca="1" ref="E23" ca="1">SQRT(MMULT(MMULT(TRANSPOSE(E16:E22*1),'Shock parameters'!$Q$52:$W$58*1),E16:E22*1))</f>
        <v>0</v>
      </c>
      <c r="F23" s="552">
        <f t="array" aca="1" ref="F23" ca="1">SQRT(MMULT(MMULT(TRANSPOSE(F16:F22*1),'Shock parameters'!$Q$52:$W$58*1),F16:F22*1))</f>
        <v>0</v>
      </c>
      <c r="G23" s="552">
        <f t="array" aca="1" ref="G23" ca="1">SQRT(MMULT(MMULT(TRANSPOSE(G16:G22*1),'Shock parameters'!$Q$52:$W$58*1),G16:G22*1))</f>
        <v>0</v>
      </c>
      <c r="H23" s="552">
        <f t="array" aca="1" ref="H23" ca="1">SQRT(MMULT(MMULT(TRANSPOSE(H16:H22*1),'Shock parameters'!$Q$52:$W$58*1),H16:H22*1))</f>
        <v>0</v>
      </c>
      <c r="I23" s="552">
        <f t="array" aca="1" ref="I23" ca="1">SQRT(MMULT(MMULT(TRANSPOSE(I16:I22*1),'Shock parameters'!$Q$52:$W$58*1),I16:I22*1))</f>
        <v>0</v>
      </c>
      <c r="J23" s="552">
        <f t="array" aca="1" ref="J23" ca="1">SQRT(MMULT(MMULT(TRANSPOSE(J16:J22*1),'Shock parameters'!$Q$52:$W$58*1),J16:J22*1))</f>
        <v>0</v>
      </c>
      <c r="K23" s="552">
        <f t="array" aca="1" ref="K23" ca="1">SQRT(MMULT(MMULT(TRANSPOSE(K16:K22*1),'Shock parameters'!$Q$52:$W$58*1),K16:K22*1))</f>
        <v>0</v>
      </c>
      <c r="L23" s="552">
        <f t="array" aca="1" ref="L23" ca="1">SQRT(MMULT(MMULT(TRANSPOSE(L16:L22*1),'Shock parameters'!$Q$52:$W$58*1),L16:L22*1))</f>
        <v>0</v>
      </c>
      <c r="M23" s="552">
        <f t="array" aca="1" ref="M23" ca="1">SQRT(MMULT(MMULT(TRANSPOSE(M16:M22*1),'Shock parameters'!$Q$52:$W$58*1),M16:M22*1))</f>
        <v>0</v>
      </c>
      <c r="N23" s="552">
        <f t="array" aca="1" ref="N23" ca="1">SQRT(MMULT(MMULT(TRANSPOSE(N16:N22*1),'Shock parameters'!$Q$52:$W$58*1),N16:N22*1))</f>
        <v>0</v>
      </c>
      <c r="O23" s="552">
        <f t="array" aca="1" ref="O23" ca="1">SQRT(MMULT(MMULT(TRANSPOSE(O16:O22*1),'Shock parameters'!$Q$52:$W$58*1),O16:O22*1))</f>
        <v>0</v>
      </c>
      <c r="P23" s="552">
        <f t="array" aca="1" ref="P23" ca="1">SQRT(MMULT(MMULT(TRANSPOSE(P16:P22*1),'Shock parameters'!$Q$52:$W$58*1),P16:P22*1))</f>
        <v>0</v>
      </c>
      <c r="Q23" s="552">
        <f t="array" aca="1" ref="Q23" ca="1">SQRT(MMULT(MMULT(TRANSPOSE(Q16:Q22*1),'Shock parameters'!$Q$52:$W$58*1),Q16:Q22*1))</f>
        <v>0</v>
      </c>
      <c r="R23" s="552">
        <f t="array" aca="1" ref="R23" ca="1">SQRT(MMULT(MMULT(TRANSPOSE(R16:R22*1),'Shock parameters'!$Q$52:$W$58*1),R16:R22*1))</f>
        <v>0</v>
      </c>
      <c r="S23" s="552">
        <f t="array" aca="1" ref="S23" ca="1">SQRT(MMULT(MMULT(TRANSPOSE(S16:S22*1),'Shock parameters'!$Q$52:$W$58*1),S16:S22*1))</f>
        <v>0</v>
      </c>
      <c r="T23" s="552">
        <f t="array" aca="1" ref="T23" ca="1">SQRT(MMULT(MMULT(TRANSPOSE(T16:T22*1),'Shock parameters'!$Q$52:$W$58*1),T16:T22*1))</f>
        <v>0</v>
      </c>
      <c r="U23" s="552">
        <f t="array" aca="1" ref="U23" ca="1">SQRT(MMULT(MMULT(TRANSPOSE(U16:U22*1),'Shock parameters'!$Q$52:$W$58*1),U16:U22*1))</f>
        <v>0</v>
      </c>
      <c r="V23" s="552">
        <f t="array" aca="1" ref="V23" ca="1">SQRT(MMULT(MMULT(TRANSPOSE(V16:V22*1),'Shock parameters'!$Q$52:$W$58*1),V16:V22*1))</f>
        <v>0</v>
      </c>
      <c r="W23" s="552">
        <f t="array" aca="1" ref="W23" ca="1">SQRT(MMULT(MMULT(TRANSPOSE(W16:W22*1),'Shock parameters'!$Q$52:$W$58*1),W16:W22*1))</f>
        <v>0</v>
      </c>
      <c r="X23" s="552">
        <f t="array" aca="1" ref="X23" ca="1">SQRT(MMULT(MMULT(TRANSPOSE(X16:X22*1),'Shock parameters'!$Q$52:$W$58*1),X16:X22*1))</f>
        <v>0</v>
      </c>
      <c r="Y23" s="552">
        <f t="array" aca="1" ref="Y23" ca="1">SQRT(MMULT(MMULT(TRANSPOSE(Y16:Y22*1),'Shock parameters'!$Q$52:$W$58*1),Y16:Y22*1))</f>
        <v>0</v>
      </c>
      <c r="Z23" s="552">
        <f t="array" aca="1" ref="Z23" ca="1">SQRT(MMULT(MMULT(TRANSPOSE(Z16:Z22*1),'Shock parameters'!$Q$52:$W$58*1),Z16:Z22*1))</f>
        <v>0</v>
      </c>
      <c r="AA23" s="552">
        <f t="array" aca="1" ref="AA23" ca="1">SQRT(MMULT(MMULT(TRANSPOSE(AA16:AA22*1),'Shock parameters'!$Q$52:$W$58*1),AA16:AA22*1))</f>
        <v>0</v>
      </c>
      <c r="AB23" s="552">
        <f t="array" aca="1" ref="AB23" ca="1">SQRT(MMULT(MMULT(TRANSPOSE(AB16:AB22*1),'Shock parameters'!$Q$52:$W$58*1),AB16:AB22*1))</f>
        <v>0</v>
      </c>
      <c r="AC23" s="552">
        <f t="array" aca="1" ref="AC23" ca="1">SQRT(MMULT(MMULT(TRANSPOSE(AC16:AC22*1),'Shock parameters'!$Q$52:$W$58*1),AC16:AC22*1))</f>
        <v>0</v>
      </c>
      <c r="AD23" s="552">
        <f t="array" aca="1" ref="AD23" ca="1">SQRT(MMULT(MMULT(TRANSPOSE(AD16:AD22*1),'Shock parameters'!$Q$52:$W$58*1),AD16:AD22*1))</f>
        <v>0</v>
      </c>
      <c r="AE23" s="552">
        <f t="array" aca="1" ref="AE23" ca="1">SQRT(MMULT(MMULT(TRANSPOSE(AE16:AE22*1),'Shock parameters'!$Q$52:$W$58*1),AE16:AE22*1))</f>
        <v>0</v>
      </c>
      <c r="AF23" s="552">
        <f t="array" aca="1" ref="AF23" ca="1">SQRT(MMULT(MMULT(TRANSPOSE(AF16:AF22*1),'Shock parameters'!$Q$52:$W$58*1),AF16:AF22*1))</f>
        <v>0</v>
      </c>
      <c r="AG23" s="552">
        <f t="array" aca="1" ref="AG23" ca="1">SQRT(MMULT(MMULT(TRANSPOSE(AG16:AG22*1),'Shock parameters'!$Q$52:$W$58*1),AG16:AG22*1))</f>
        <v>0</v>
      </c>
      <c r="AH23" s="552">
        <f t="array" aca="1" ref="AH23" ca="1">SQRT(MMULT(MMULT(TRANSPOSE(AH16:AH22*1),'Shock parameters'!$Q$52:$W$58*1),AH16:AH22*1))</f>
        <v>0</v>
      </c>
      <c r="AI23" s="552">
        <f t="array" aca="1" ref="AI23" ca="1">SQRT(MMULT(MMULT(TRANSPOSE(AI16:AI22*1),'Shock parameters'!$Q$52:$W$58*1),AI16:AI22*1))</f>
        <v>0</v>
      </c>
      <c r="AJ23" s="552">
        <f t="array" aca="1" ref="AJ23" ca="1">SQRT(MMULT(MMULT(TRANSPOSE(AJ16:AJ22*1),'Shock parameters'!$Q$52:$W$58*1),AJ16:AJ22*1))</f>
        <v>0</v>
      </c>
      <c r="AK23" s="552">
        <f t="array" aca="1" ref="AK23" ca="1">SQRT(MMULT(MMULT(TRANSPOSE(AK16:AK22*1),'Shock parameters'!$Q$52:$W$58*1),AK16:AK22*1))</f>
        <v>0</v>
      </c>
      <c r="AL23" s="552">
        <f t="array" aca="1" ref="AL23" ca="1">SQRT(MMULT(MMULT(TRANSPOSE(AL16:AL22*1),'Shock parameters'!$Q$52:$W$58*1),AL16:AL22*1))</f>
        <v>0</v>
      </c>
      <c r="AM23" s="552">
        <f t="array" aca="1" ref="AM23" ca="1">SQRT(MMULT(MMULT(TRANSPOSE(AM16:AM22*1),'Shock parameters'!$Q$52:$W$58*1),AM16:AM22*1))</f>
        <v>0</v>
      </c>
      <c r="AN23" s="552">
        <f t="array" aca="1" ref="AN23" ca="1">SQRT(MMULT(MMULT(TRANSPOSE(AN16:AN22*1),'Shock parameters'!$Q$52:$W$58*1),AN16:AN22*1))</f>
        <v>0</v>
      </c>
      <c r="AO23" s="552">
        <f t="array" aca="1" ref="AO23" ca="1">SQRT(MMULT(MMULT(TRANSPOSE(AO16:AO22*1),'Shock parameters'!$Q$52:$W$58*1),AO16:AO22*1))</f>
        <v>0</v>
      </c>
      <c r="AP23" s="552">
        <f t="array" aca="1" ref="AP23" ca="1">SQRT(MMULT(MMULT(TRANSPOSE(AP16:AP22*1),'Shock parameters'!$Q$52:$W$58*1),AP16:AP22*1))</f>
        <v>0</v>
      </c>
      <c r="AQ23" s="552">
        <f t="array" aca="1" ref="AQ23" ca="1">SQRT(MMULT(MMULT(TRANSPOSE(AQ16:AQ22*1),'Shock parameters'!$Q$52:$W$58*1),AQ16:AQ22*1))</f>
        <v>0</v>
      </c>
      <c r="AR23" s="552">
        <f t="array" aca="1" ref="AR23" ca="1">SQRT(MMULT(MMULT(TRANSPOSE(AR16:AR22*1),'Shock parameters'!$Q$52:$W$58*1),AR16:AR22*1))</f>
        <v>0</v>
      </c>
      <c r="AS23" s="552">
        <f t="array" aca="1" ref="AS23" ca="1">SQRT(MMULT(MMULT(TRANSPOSE(AS16:AS22*1),'Shock parameters'!$Q$52:$W$58*1),AS16:AS22*1))</f>
        <v>0</v>
      </c>
      <c r="AT23" s="552">
        <f t="array" aca="1" ref="AT23" ca="1">SQRT(MMULT(MMULT(TRANSPOSE(AT16:AT22*1),'Shock parameters'!$Q$52:$W$58*1),AT16:AT22*1))</f>
        <v>0</v>
      </c>
      <c r="AU23" s="552">
        <f t="array" aca="1" ref="AU23" ca="1">SQRT(MMULT(MMULT(TRANSPOSE(AU16:AU22*1),'Shock parameters'!$Q$52:$W$58*1),AU16:AU22*1))</f>
        <v>0</v>
      </c>
      <c r="AV23" s="552">
        <f t="array" aca="1" ref="AV23" ca="1">SQRT(MMULT(MMULT(TRANSPOSE(AV16:AV22*1),'Shock parameters'!$Q$52:$W$58*1),AV16:AV22*1))</f>
        <v>0</v>
      </c>
      <c r="AW23" s="552">
        <f t="array" aca="1" ref="AW23" ca="1">SQRT(MMULT(MMULT(TRANSPOSE(AW16:AW22*1),'Shock parameters'!$Q$52:$W$58*1),AW16:AW22*1))</f>
        <v>0</v>
      </c>
      <c r="AX23" s="552">
        <f t="array" aca="1" ref="AX23" ca="1">SQRT(MMULT(MMULT(TRANSPOSE(AX16:AX22*1),'Shock parameters'!$Q$52:$W$58*1),AX16:AX22*1))</f>
        <v>0</v>
      </c>
      <c r="AY23" s="552">
        <f t="array" aca="1" ref="AY23" ca="1">SQRT(MMULT(MMULT(TRANSPOSE(AY16:AY22*1),'Shock parameters'!$Q$52:$W$58*1),AY16:AY22*1))</f>
        <v>0</v>
      </c>
      <c r="AZ23" s="552">
        <f t="array" aca="1" ref="AZ23" ca="1">SQRT(MMULT(MMULT(TRANSPOSE(AZ16:AZ22*1),'Shock parameters'!$Q$52:$W$58*1),AZ16:AZ22*1))</f>
        <v>0</v>
      </c>
      <c r="BA23" s="540"/>
      <c r="BB23" s="540"/>
      <c r="BC23" s="540"/>
      <c r="BD23" s="540"/>
      <c r="BE23" s="540"/>
      <c r="BF23" s="540"/>
      <c r="BG23" s="540"/>
      <c r="BH23" s="540"/>
      <c r="BI23" s="540"/>
      <c r="BJ23" s="540"/>
      <c r="BK23" s="540"/>
      <c r="BL23" s="540"/>
      <c r="BM23" s="540"/>
      <c r="BN23" s="540"/>
      <c r="BO23" s="540"/>
      <c r="BP23" s="540"/>
      <c r="BQ23" s="540"/>
      <c r="BR23" s="540"/>
      <c r="BS23" s="540"/>
      <c r="BT23" s="540"/>
      <c r="BU23" s="540"/>
      <c r="BV23" s="540"/>
      <c r="BW23" s="540"/>
      <c r="BX23" s="540"/>
      <c r="BY23" s="540"/>
      <c r="BZ23" s="540"/>
      <c r="CA23" s="540"/>
      <c r="CB23" s="540"/>
      <c r="CC23" s="540"/>
      <c r="CD23" s="540"/>
      <c r="CE23" s="540"/>
      <c r="CF23" s="540"/>
      <c r="CG23" s="540"/>
      <c r="CH23" s="540"/>
      <c r="CI23" s="540"/>
      <c r="CJ23" s="540"/>
      <c r="CK23" s="540"/>
      <c r="CL23" s="540"/>
      <c r="CM23" s="540"/>
      <c r="CN23" s="540"/>
      <c r="CO23" s="540"/>
      <c r="CP23" s="540"/>
      <c r="CQ23" s="540"/>
      <c r="CR23" s="540"/>
      <c r="CS23" s="540"/>
      <c r="CT23" s="540"/>
      <c r="CU23" s="540"/>
      <c r="CV23" s="540"/>
      <c r="CW23" s="540"/>
      <c r="CX23" s="540"/>
      <c r="CY23" s="540"/>
      <c r="CZ23" s="540"/>
      <c r="DA23" s="540"/>
      <c r="DB23" s="540"/>
      <c r="DC23" s="540"/>
      <c r="DD23" s="540"/>
      <c r="DE23" s="540"/>
      <c r="DF23" s="540"/>
      <c r="DG23" s="540"/>
      <c r="DH23" s="540"/>
      <c r="DI23" s="540"/>
      <c r="DJ23" s="540"/>
      <c r="DK23" s="540"/>
      <c r="DL23" s="540"/>
      <c r="DM23" s="540"/>
      <c r="DN23" s="540"/>
      <c r="DO23" s="540"/>
      <c r="DP23" s="540"/>
      <c r="DQ23" s="540"/>
      <c r="DR23" s="540"/>
      <c r="DS23" s="540"/>
      <c r="DT23" s="540"/>
      <c r="DU23" s="540"/>
      <c r="DV23" s="540"/>
      <c r="DW23" s="540"/>
      <c r="DX23" s="540"/>
      <c r="DY23" s="540"/>
      <c r="DZ23" s="540"/>
      <c r="EA23" s="540"/>
      <c r="EB23" s="540"/>
      <c r="EC23" s="540"/>
      <c r="ED23" s="540"/>
      <c r="EE23" s="540"/>
      <c r="EF23" s="540"/>
      <c r="EG23" s="540"/>
      <c r="EH23" s="540"/>
      <c r="EI23" s="540"/>
      <c r="EJ23" s="540"/>
      <c r="EK23" s="540"/>
      <c r="EL23" s="540"/>
      <c r="EM23" s="540"/>
      <c r="EN23" s="540"/>
      <c r="EO23" s="540"/>
      <c r="EP23" s="540"/>
      <c r="EQ23" s="540"/>
      <c r="ER23" s="540"/>
      <c r="ES23" s="540"/>
      <c r="ET23" s="540"/>
      <c r="EU23" s="540"/>
      <c r="EV23" s="540"/>
      <c r="EW23" s="540"/>
      <c r="EX23" s="540"/>
      <c r="EY23" s="540"/>
      <c r="EZ23" s="540"/>
      <c r="FA23" s="540"/>
      <c r="FB23" s="540"/>
      <c r="FC23" s="540"/>
      <c r="FD23" s="540"/>
      <c r="FE23" s="540"/>
      <c r="FF23" s="540"/>
      <c r="FG23" s="540"/>
      <c r="FH23" s="540"/>
      <c r="FI23" s="540"/>
      <c r="FJ23" s="540"/>
      <c r="FK23" s="540"/>
      <c r="FL23" s="540"/>
      <c r="FM23" s="540"/>
      <c r="FN23" s="540"/>
      <c r="FO23" s="540"/>
      <c r="FP23" s="540"/>
      <c r="FQ23" s="540"/>
      <c r="FR23" s="540"/>
      <c r="FS23" s="540"/>
      <c r="FT23" s="540"/>
      <c r="FU23" s="540"/>
      <c r="FV23" s="540"/>
      <c r="FW23" s="540"/>
      <c r="FX23" s="540"/>
      <c r="FY23" s="540"/>
      <c r="FZ23" s="540"/>
      <c r="GA23" s="540"/>
      <c r="GB23" s="540"/>
      <c r="GC23" s="540"/>
      <c r="GD23" s="540"/>
      <c r="GE23" s="540"/>
      <c r="GF23" s="540"/>
      <c r="GG23" s="540"/>
      <c r="GH23" s="540"/>
      <c r="GI23" s="540"/>
      <c r="GJ23" s="540"/>
      <c r="GK23" s="540"/>
      <c r="GL23" s="540"/>
      <c r="GM23" s="540"/>
      <c r="GN23" s="540"/>
      <c r="GO23" s="540"/>
      <c r="GP23" s="540"/>
      <c r="GQ23" s="540"/>
      <c r="GR23" s="540"/>
      <c r="GS23" s="540"/>
      <c r="GT23" s="540"/>
      <c r="GU23" s="540"/>
      <c r="GV23" s="540"/>
      <c r="GW23" s="540"/>
      <c r="GX23" s="540"/>
      <c r="GY23" s="540"/>
      <c r="GZ23" s="540"/>
      <c r="HA23" s="540"/>
      <c r="HB23" s="540"/>
      <c r="HC23" s="540"/>
      <c r="HD23" s="540"/>
      <c r="HE23" s="540"/>
      <c r="HF23" s="540"/>
      <c r="HG23" s="540"/>
      <c r="HH23" s="540"/>
      <c r="HI23" s="540"/>
      <c r="HJ23" s="540"/>
      <c r="HK23" s="540"/>
      <c r="HL23" s="540"/>
      <c r="HM23" s="540"/>
      <c r="HN23" s="540"/>
      <c r="HO23" s="540"/>
      <c r="HP23" s="540"/>
      <c r="HQ23" s="540"/>
      <c r="HR23" s="540"/>
      <c r="HS23" s="540"/>
      <c r="HT23" s="540"/>
      <c r="HU23" s="540"/>
      <c r="HV23" s="540"/>
      <c r="HW23" s="540"/>
      <c r="HX23" s="540"/>
      <c r="HY23" s="540"/>
      <c r="HZ23" s="540"/>
      <c r="IA23" s="540"/>
      <c r="IB23" s="540"/>
      <c r="IC23" s="540"/>
      <c r="ID23" s="540"/>
      <c r="IE23" s="540"/>
      <c r="IF23" s="540"/>
      <c r="IG23" s="540"/>
      <c r="IH23" s="540"/>
      <c r="II23" s="540"/>
      <c r="IJ23" s="540"/>
      <c r="IK23" s="540"/>
      <c r="IL23" s="540"/>
      <c r="IM23" s="540"/>
      <c r="IN23" s="540"/>
      <c r="IO23" s="540"/>
      <c r="IP23" s="540"/>
      <c r="IQ23" s="540"/>
      <c r="IR23" s="540"/>
      <c r="IS23" s="540"/>
      <c r="IT23" s="540"/>
      <c r="IU23" s="540"/>
      <c r="IV23" s="540"/>
    </row>
    <row r="24" spans="1:256" s="540" customFormat="1" ht="15">
      <c r="A24" s="1024"/>
      <c r="B24" s="559"/>
      <c r="C24" s="560"/>
      <c r="D24" s="560"/>
      <c r="E24" s="560"/>
      <c r="F24" s="560"/>
      <c r="G24" s="560"/>
      <c r="H24" s="560"/>
      <c r="I24" s="560"/>
      <c r="J24" s="560"/>
      <c r="K24" s="560"/>
      <c r="L24" s="560"/>
      <c r="M24" s="560"/>
      <c r="N24" s="560"/>
      <c r="O24" s="560"/>
      <c r="P24" s="560"/>
      <c r="Q24" s="560"/>
      <c r="R24" s="560"/>
      <c r="S24" s="560"/>
      <c r="T24" s="560"/>
      <c r="U24" s="560"/>
      <c r="V24" s="560"/>
      <c r="W24" s="560"/>
      <c r="X24" s="560"/>
      <c r="Y24" s="560"/>
      <c r="Z24" s="560"/>
      <c r="AA24" s="560"/>
      <c r="AB24" s="560"/>
      <c r="AC24" s="560"/>
      <c r="AD24" s="560"/>
      <c r="AE24" s="560"/>
      <c r="AF24" s="560"/>
      <c r="AG24" s="560"/>
      <c r="AH24" s="560"/>
      <c r="AI24" s="560"/>
      <c r="AJ24" s="560"/>
      <c r="AK24" s="560"/>
      <c r="AL24" s="560"/>
      <c r="AM24" s="560"/>
      <c r="AN24" s="560"/>
      <c r="AO24" s="560"/>
      <c r="AP24" s="560"/>
      <c r="AQ24" s="560"/>
      <c r="AR24" s="560"/>
      <c r="AS24" s="560"/>
      <c r="AT24" s="560"/>
      <c r="AU24" s="560"/>
      <c r="AV24" s="560"/>
      <c r="AW24" s="560"/>
      <c r="AX24" s="560"/>
      <c r="AY24" s="560"/>
      <c r="AZ24" s="560"/>
    </row>
    <row r="25" spans="1:256" s="540" customFormat="1" ht="18.75">
      <c r="A25" s="1024"/>
      <c r="B25" s="555" t="s">
        <v>583</v>
      </c>
      <c r="C25" s="539">
        <v>0</v>
      </c>
      <c r="D25" s="539">
        <v>0</v>
      </c>
      <c r="E25" s="539">
        <v>0</v>
      </c>
      <c r="F25" s="539">
        <v>0</v>
      </c>
      <c r="G25" s="539">
        <v>0</v>
      </c>
      <c r="H25" s="539">
        <v>0</v>
      </c>
      <c r="I25" s="539">
        <v>0</v>
      </c>
      <c r="J25" s="539">
        <v>0</v>
      </c>
      <c r="K25" s="539">
        <v>0</v>
      </c>
      <c r="L25" s="539">
        <v>0</v>
      </c>
      <c r="M25" s="539">
        <v>0</v>
      </c>
      <c r="N25" s="539">
        <v>0</v>
      </c>
      <c r="O25" s="539">
        <v>0</v>
      </c>
      <c r="P25" s="539">
        <v>0</v>
      </c>
      <c r="Q25" s="539">
        <v>0</v>
      </c>
      <c r="R25" s="539">
        <v>0</v>
      </c>
      <c r="S25" s="539">
        <v>0</v>
      </c>
      <c r="T25" s="539">
        <v>0</v>
      </c>
      <c r="U25" s="539">
        <v>0</v>
      </c>
      <c r="V25" s="539">
        <v>0</v>
      </c>
      <c r="W25" s="539">
        <v>0</v>
      </c>
      <c r="X25" s="539">
        <v>0</v>
      </c>
      <c r="Y25" s="539">
        <v>0</v>
      </c>
      <c r="Z25" s="539">
        <v>0</v>
      </c>
      <c r="AA25" s="539">
        <v>0</v>
      </c>
      <c r="AB25" s="539">
        <v>0</v>
      </c>
      <c r="AC25" s="539">
        <v>0</v>
      </c>
      <c r="AD25" s="539">
        <v>0</v>
      </c>
      <c r="AE25" s="539">
        <v>0</v>
      </c>
      <c r="AF25" s="539">
        <v>0</v>
      </c>
      <c r="AG25" s="539">
        <v>0</v>
      </c>
      <c r="AH25" s="539">
        <v>0</v>
      </c>
      <c r="AI25" s="539">
        <v>0</v>
      </c>
      <c r="AJ25" s="539">
        <v>0</v>
      </c>
      <c r="AK25" s="539">
        <v>0</v>
      </c>
      <c r="AL25" s="539">
        <v>0</v>
      </c>
      <c r="AM25" s="539">
        <v>0</v>
      </c>
      <c r="AN25" s="539">
        <v>0</v>
      </c>
      <c r="AO25" s="539">
        <v>0</v>
      </c>
      <c r="AP25" s="539">
        <v>0</v>
      </c>
      <c r="AQ25" s="539">
        <v>0</v>
      </c>
      <c r="AR25" s="539">
        <v>0</v>
      </c>
      <c r="AS25" s="539">
        <v>0</v>
      </c>
      <c r="AT25" s="539">
        <v>0</v>
      </c>
      <c r="AU25" s="539">
        <v>0</v>
      </c>
      <c r="AV25" s="539">
        <v>0</v>
      </c>
      <c r="AW25" s="539">
        <v>0</v>
      </c>
      <c r="AX25" s="539">
        <v>0</v>
      </c>
      <c r="AY25" s="539">
        <v>0</v>
      </c>
      <c r="AZ25" s="539">
        <v>0</v>
      </c>
    </row>
    <row r="26" spans="1:256" s="540" customFormat="1" ht="18.75">
      <c r="A26" s="1024"/>
      <c r="B26" s="556" t="s">
        <v>584</v>
      </c>
      <c r="C26" s="542">
        <v>0</v>
      </c>
      <c r="D26" s="542">
        <v>0</v>
      </c>
      <c r="E26" s="542">
        <v>0</v>
      </c>
      <c r="F26" s="542">
        <v>0</v>
      </c>
      <c r="G26" s="542">
        <v>0</v>
      </c>
      <c r="H26" s="542">
        <v>0</v>
      </c>
      <c r="I26" s="542">
        <v>0</v>
      </c>
      <c r="J26" s="542">
        <v>0</v>
      </c>
      <c r="K26" s="542">
        <v>0</v>
      </c>
      <c r="L26" s="542">
        <v>0</v>
      </c>
      <c r="M26" s="542">
        <v>0</v>
      </c>
      <c r="N26" s="542">
        <v>0</v>
      </c>
      <c r="O26" s="542">
        <v>0</v>
      </c>
      <c r="P26" s="542">
        <v>0</v>
      </c>
      <c r="Q26" s="542">
        <v>0</v>
      </c>
      <c r="R26" s="542">
        <v>0</v>
      </c>
      <c r="S26" s="542">
        <v>0</v>
      </c>
      <c r="T26" s="542">
        <v>0</v>
      </c>
      <c r="U26" s="542">
        <v>0</v>
      </c>
      <c r="V26" s="542">
        <v>0</v>
      </c>
      <c r="W26" s="542">
        <v>0</v>
      </c>
      <c r="X26" s="542">
        <v>0</v>
      </c>
      <c r="Y26" s="542">
        <v>0</v>
      </c>
      <c r="Z26" s="542">
        <v>0</v>
      </c>
      <c r="AA26" s="542">
        <v>0</v>
      </c>
      <c r="AB26" s="542">
        <v>0</v>
      </c>
      <c r="AC26" s="542">
        <v>0</v>
      </c>
      <c r="AD26" s="542">
        <v>0</v>
      </c>
      <c r="AE26" s="542">
        <v>0</v>
      </c>
      <c r="AF26" s="542">
        <v>0</v>
      </c>
      <c r="AG26" s="542">
        <v>0</v>
      </c>
      <c r="AH26" s="542">
        <v>0</v>
      </c>
      <c r="AI26" s="542">
        <v>0</v>
      </c>
      <c r="AJ26" s="542">
        <v>0</v>
      </c>
      <c r="AK26" s="542">
        <v>0</v>
      </c>
      <c r="AL26" s="542">
        <v>0</v>
      </c>
      <c r="AM26" s="542">
        <v>0</v>
      </c>
      <c r="AN26" s="542">
        <v>0</v>
      </c>
      <c r="AO26" s="542">
        <v>0</v>
      </c>
      <c r="AP26" s="542">
        <v>0</v>
      </c>
      <c r="AQ26" s="542">
        <v>0</v>
      </c>
      <c r="AR26" s="542">
        <v>0</v>
      </c>
      <c r="AS26" s="542">
        <v>0</v>
      </c>
      <c r="AT26" s="542">
        <v>0</v>
      </c>
      <c r="AU26" s="542">
        <v>0</v>
      </c>
      <c r="AV26" s="542">
        <v>0</v>
      </c>
      <c r="AW26" s="542">
        <v>0</v>
      </c>
      <c r="AX26" s="542">
        <v>0</v>
      </c>
      <c r="AY26" s="542">
        <v>0</v>
      </c>
      <c r="AZ26" s="542">
        <v>0</v>
      </c>
    </row>
    <row r="27" spans="1:256" s="540" customFormat="1" ht="18.75">
      <c r="A27" s="1024"/>
      <c r="B27" s="556" t="s">
        <v>585</v>
      </c>
      <c r="C27" s="542">
        <f ca="1">'Health SCR'!D26</f>
        <v>0</v>
      </c>
      <c r="D27" s="542">
        <f ca="1">'Health SCR'!E26</f>
        <v>0</v>
      </c>
      <c r="E27" s="542">
        <f ca="1">'Health SCR'!F26</f>
        <v>0</v>
      </c>
      <c r="F27" s="542">
        <f ca="1">'Health SCR'!G26</f>
        <v>0</v>
      </c>
      <c r="G27" s="542">
        <f ca="1">'Health SCR'!H26</f>
        <v>0</v>
      </c>
      <c r="H27" s="542">
        <f ca="1">'Health SCR'!I26</f>
        <v>0</v>
      </c>
      <c r="I27" s="542">
        <f ca="1">'Health SCR'!J26</f>
        <v>0</v>
      </c>
      <c r="J27" s="542">
        <f ca="1">'Health SCR'!K26</f>
        <v>0</v>
      </c>
      <c r="K27" s="542">
        <f ca="1">'Health SCR'!L26</f>
        <v>0</v>
      </c>
      <c r="L27" s="542">
        <f ca="1">'Health SCR'!M26</f>
        <v>0</v>
      </c>
      <c r="M27" s="542">
        <f ca="1">'Health SCR'!N26</f>
        <v>0</v>
      </c>
      <c r="N27" s="542">
        <f ca="1">'Health SCR'!O26</f>
        <v>0</v>
      </c>
      <c r="O27" s="542">
        <f ca="1">'Health SCR'!P26</f>
        <v>0</v>
      </c>
      <c r="P27" s="542">
        <f ca="1">'Health SCR'!Q26</f>
        <v>0</v>
      </c>
      <c r="Q27" s="542">
        <f ca="1">'Health SCR'!R26</f>
        <v>0</v>
      </c>
      <c r="R27" s="542">
        <f ca="1">'Health SCR'!S26</f>
        <v>0</v>
      </c>
      <c r="S27" s="542">
        <f ca="1">'Health SCR'!T26</f>
        <v>0</v>
      </c>
      <c r="T27" s="542">
        <f ca="1">'Health SCR'!U26</f>
        <v>0</v>
      </c>
      <c r="U27" s="542">
        <f ca="1">'Health SCR'!V26</f>
        <v>0</v>
      </c>
      <c r="V27" s="542">
        <f ca="1">'Health SCR'!W26</f>
        <v>0</v>
      </c>
      <c r="W27" s="542">
        <f ca="1">'Health SCR'!X26</f>
        <v>0</v>
      </c>
      <c r="X27" s="542">
        <f ca="1">'Health SCR'!Y26</f>
        <v>0</v>
      </c>
      <c r="Y27" s="542">
        <f ca="1">'Health SCR'!Z26</f>
        <v>0</v>
      </c>
      <c r="Z27" s="542">
        <f ca="1">'Health SCR'!AA26</f>
        <v>0</v>
      </c>
      <c r="AA27" s="542">
        <f ca="1">'Health SCR'!AB26</f>
        <v>0</v>
      </c>
      <c r="AB27" s="542">
        <f ca="1">'Health SCR'!AC26</f>
        <v>0</v>
      </c>
      <c r="AC27" s="542">
        <f ca="1">'Health SCR'!AD26</f>
        <v>0</v>
      </c>
      <c r="AD27" s="542">
        <f ca="1">'Health SCR'!AE26</f>
        <v>0</v>
      </c>
      <c r="AE27" s="542">
        <f ca="1">'Health SCR'!AF26</f>
        <v>0</v>
      </c>
      <c r="AF27" s="542">
        <f ca="1">'Health SCR'!AG26</f>
        <v>0</v>
      </c>
      <c r="AG27" s="542">
        <f ca="1">'Health SCR'!AH26</f>
        <v>0</v>
      </c>
      <c r="AH27" s="542">
        <f ca="1">'Health SCR'!AI26</f>
        <v>0</v>
      </c>
      <c r="AI27" s="542">
        <f ca="1">'Health SCR'!AJ26</f>
        <v>0</v>
      </c>
      <c r="AJ27" s="542">
        <f ca="1">'Health SCR'!AK26</f>
        <v>0</v>
      </c>
      <c r="AK27" s="542">
        <f ca="1">'Health SCR'!AL26</f>
        <v>0</v>
      </c>
      <c r="AL27" s="542">
        <f ca="1">'Health SCR'!AM26</f>
        <v>0</v>
      </c>
      <c r="AM27" s="542">
        <f ca="1">'Health SCR'!AN26</f>
        <v>0</v>
      </c>
      <c r="AN27" s="542">
        <f ca="1">'Health SCR'!AO26</f>
        <v>0</v>
      </c>
      <c r="AO27" s="542">
        <f ca="1">'Health SCR'!AP26</f>
        <v>0</v>
      </c>
      <c r="AP27" s="542">
        <f ca="1">'Health SCR'!AQ26</f>
        <v>0</v>
      </c>
      <c r="AQ27" s="542">
        <f ca="1">'Health SCR'!AR26</f>
        <v>0</v>
      </c>
      <c r="AR27" s="542">
        <f ca="1">'Health SCR'!AS26</f>
        <v>0</v>
      </c>
      <c r="AS27" s="542">
        <f ca="1">'Health SCR'!AT26</f>
        <v>0</v>
      </c>
      <c r="AT27" s="542">
        <f ca="1">'Health SCR'!AU26</f>
        <v>0</v>
      </c>
      <c r="AU27" s="542">
        <f ca="1">'Health SCR'!AV26</f>
        <v>0</v>
      </c>
      <c r="AV27" s="542">
        <f ca="1">'Health SCR'!AW26</f>
        <v>0</v>
      </c>
      <c r="AW27" s="542">
        <f ca="1">'Health SCR'!AX26</f>
        <v>0</v>
      </c>
      <c r="AX27" s="542">
        <f ca="1">'Health SCR'!AY26</f>
        <v>0</v>
      </c>
      <c r="AY27" s="542">
        <f ca="1">'Health SCR'!AZ26</f>
        <v>0</v>
      </c>
      <c r="AZ27" s="542">
        <f>'Health SCR'!BA26</f>
        <v>0</v>
      </c>
    </row>
    <row r="28" spans="1:256" s="540" customFormat="1" ht="18.75">
      <c r="A28" s="1024"/>
      <c r="B28" s="556" t="s">
        <v>586</v>
      </c>
      <c r="C28" s="542">
        <f ca="1">'Health SCR'!D46</f>
        <v>0</v>
      </c>
      <c r="D28" s="542">
        <f ca="1">'Health SCR'!E46</f>
        <v>0</v>
      </c>
      <c r="E28" s="542">
        <f ca="1">'Health SCR'!F46</f>
        <v>0</v>
      </c>
      <c r="F28" s="542">
        <f ca="1">'Health SCR'!G46</f>
        <v>0</v>
      </c>
      <c r="G28" s="542">
        <f ca="1">'Health SCR'!H46</f>
        <v>0</v>
      </c>
      <c r="H28" s="542">
        <f ca="1">'Health SCR'!I46</f>
        <v>0</v>
      </c>
      <c r="I28" s="542">
        <f ca="1">'Health SCR'!J46</f>
        <v>0</v>
      </c>
      <c r="J28" s="542">
        <f ca="1">'Health SCR'!K46</f>
        <v>0</v>
      </c>
      <c r="K28" s="542">
        <f ca="1">'Health SCR'!L46</f>
        <v>0</v>
      </c>
      <c r="L28" s="542">
        <f ca="1">'Health SCR'!M46</f>
        <v>0</v>
      </c>
      <c r="M28" s="542">
        <f ca="1">'Health SCR'!N46</f>
        <v>0</v>
      </c>
      <c r="N28" s="542">
        <f ca="1">'Health SCR'!O46</f>
        <v>0</v>
      </c>
      <c r="O28" s="542">
        <f ca="1">'Health SCR'!P46</f>
        <v>0</v>
      </c>
      <c r="P28" s="542">
        <f ca="1">'Health SCR'!Q46</f>
        <v>0</v>
      </c>
      <c r="Q28" s="542">
        <f ca="1">'Health SCR'!R46</f>
        <v>0</v>
      </c>
      <c r="R28" s="542">
        <f ca="1">'Health SCR'!S46</f>
        <v>0</v>
      </c>
      <c r="S28" s="542">
        <f ca="1">'Health SCR'!T46</f>
        <v>0</v>
      </c>
      <c r="T28" s="542">
        <f ca="1">'Health SCR'!U46</f>
        <v>0</v>
      </c>
      <c r="U28" s="542">
        <f ca="1">'Health SCR'!V46</f>
        <v>0</v>
      </c>
      <c r="V28" s="542">
        <f ca="1">'Health SCR'!W46</f>
        <v>0</v>
      </c>
      <c r="W28" s="542">
        <f ca="1">'Health SCR'!X46</f>
        <v>0</v>
      </c>
      <c r="X28" s="542">
        <f ca="1">'Health SCR'!Y46</f>
        <v>0</v>
      </c>
      <c r="Y28" s="542">
        <f ca="1">'Health SCR'!Z46</f>
        <v>0</v>
      </c>
      <c r="Z28" s="542">
        <f ca="1">'Health SCR'!AA46</f>
        <v>0</v>
      </c>
      <c r="AA28" s="542">
        <f ca="1">'Health SCR'!AB46</f>
        <v>0</v>
      </c>
      <c r="AB28" s="542">
        <f ca="1">'Health SCR'!AC46</f>
        <v>0</v>
      </c>
      <c r="AC28" s="542">
        <f ca="1">'Health SCR'!AD46</f>
        <v>0</v>
      </c>
      <c r="AD28" s="542">
        <f ca="1">'Health SCR'!AE46</f>
        <v>0</v>
      </c>
      <c r="AE28" s="542">
        <f ca="1">'Health SCR'!AF46</f>
        <v>0</v>
      </c>
      <c r="AF28" s="542">
        <f ca="1">'Health SCR'!AG46</f>
        <v>0</v>
      </c>
      <c r="AG28" s="542">
        <f ca="1">'Health SCR'!AH46</f>
        <v>0</v>
      </c>
      <c r="AH28" s="542">
        <f ca="1">'Health SCR'!AI46</f>
        <v>0</v>
      </c>
      <c r="AI28" s="542">
        <f ca="1">'Health SCR'!AJ46</f>
        <v>0</v>
      </c>
      <c r="AJ28" s="542">
        <f ca="1">'Health SCR'!AK46</f>
        <v>0</v>
      </c>
      <c r="AK28" s="542">
        <f ca="1">'Health SCR'!AL46</f>
        <v>0</v>
      </c>
      <c r="AL28" s="542">
        <f ca="1">'Health SCR'!AM46</f>
        <v>0</v>
      </c>
      <c r="AM28" s="542">
        <f ca="1">'Health SCR'!AN46</f>
        <v>0</v>
      </c>
      <c r="AN28" s="542">
        <f ca="1">'Health SCR'!AO46</f>
        <v>0</v>
      </c>
      <c r="AO28" s="542">
        <f ca="1">'Health SCR'!AP46</f>
        <v>0</v>
      </c>
      <c r="AP28" s="542">
        <f ca="1">'Health SCR'!AQ46</f>
        <v>0</v>
      </c>
      <c r="AQ28" s="542">
        <f ca="1">'Health SCR'!AR46</f>
        <v>0</v>
      </c>
      <c r="AR28" s="542">
        <f ca="1">'Health SCR'!AS46</f>
        <v>0</v>
      </c>
      <c r="AS28" s="542">
        <f ca="1">'Health SCR'!AT46</f>
        <v>0</v>
      </c>
      <c r="AT28" s="542">
        <f ca="1">'Health SCR'!AU46</f>
        <v>0</v>
      </c>
      <c r="AU28" s="542">
        <f ca="1">'Health SCR'!AV46</f>
        <v>0</v>
      </c>
      <c r="AV28" s="542">
        <f ca="1">'Health SCR'!AW46</f>
        <v>0</v>
      </c>
      <c r="AW28" s="542">
        <f ca="1">'Health SCR'!AX46</f>
        <v>0</v>
      </c>
      <c r="AX28" s="542">
        <f ca="1">'Health SCR'!AY46</f>
        <v>0</v>
      </c>
      <c r="AY28" s="542">
        <f ca="1">'Health SCR'!AZ46</f>
        <v>0</v>
      </c>
      <c r="AZ28" s="542">
        <f ca="1">'Health SCR'!BA46</f>
        <v>0</v>
      </c>
    </row>
    <row r="29" spans="1:256" s="540" customFormat="1" ht="18.75">
      <c r="A29" s="1024"/>
      <c r="B29" s="556" t="s">
        <v>587</v>
      </c>
      <c r="C29" s="542">
        <f ca="1">'Health SCR'!D51</f>
        <v>0</v>
      </c>
      <c r="D29" s="542">
        <f ca="1">'Health SCR'!E51</f>
        <v>0</v>
      </c>
      <c r="E29" s="542">
        <f ca="1">'Health SCR'!F51</f>
        <v>0</v>
      </c>
      <c r="F29" s="542">
        <f ca="1">'Health SCR'!G51</f>
        <v>0</v>
      </c>
      <c r="G29" s="542">
        <f ca="1">'Health SCR'!H51</f>
        <v>0</v>
      </c>
      <c r="H29" s="542">
        <f ca="1">'Health SCR'!I51</f>
        <v>0</v>
      </c>
      <c r="I29" s="542">
        <f ca="1">'Health SCR'!J51</f>
        <v>0</v>
      </c>
      <c r="J29" s="542">
        <f ca="1">'Health SCR'!K51</f>
        <v>0</v>
      </c>
      <c r="K29" s="542">
        <f ca="1">'Health SCR'!L51</f>
        <v>0</v>
      </c>
      <c r="L29" s="542">
        <f ca="1">'Health SCR'!M51</f>
        <v>0</v>
      </c>
      <c r="M29" s="542">
        <f ca="1">'Health SCR'!N51</f>
        <v>0</v>
      </c>
      <c r="N29" s="542">
        <f ca="1">'Health SCR'!O51</f>
        <v>0</v>
      </c>
      <c r="O29" s="542">
        <f ca="1">'Health SCR'!P51</f>
        <v>0</v>
      </c>
      <c r="P29" s="542">
        <f ca="1">'Health SCR'!Q51</f>
        <v>0</v>
      </c>
      <c r="Q29" s="542">
        <f ca="1">'Health SCR'!R51</f>
        <v>0</v>
      </c>
      <c r="R29" s="542">
        <f ca="1">'Health SCR'!S51</f>
        <v>0</v>
      </c>
      <c r="S29" s="542">
        <f ca="1">'Health SCR'!T51</f>
        <v>0</v>
      </c>
      <c r="T29" s="542">
        <f ca="1">'Health SCR'!U51</f>
        <v>0</v>
      </c>
      <c r="U29" s="542">
        <f ca="1">'Health SCR'!V51</f>
        <v>0</v>
      </c>
      <c r="V29" s="542">
        <f ca="1">'Health SCR'!W51</f>
        <v>0</v>
      </c>
      <c r="W29" s="542">
        <f ca="1">'Health SCR'!X51</f>
        <v>0</v>
      </c>
      <c r="X29" s="542">
        <f ca="1">'Health SCR'!Y51</f>
        <v>0</v>
      </c>
      <c r="Y29" s="542">
        <f ca="1">'Health SCR'!Z51</f>
        <v>0</v>
      </c>
      <c r="Z29" s="542">
        <f ca="1">'Health SCR'!AA51</f>
        <v>0</v>
      </c>
      <c r="AA29" s="542">
        <f ca="1">'Health SCR'!AB51</f>
        <v>0</v>
      </c>
      <c r="AB29" s="542">
        <f ca="1">'Health SCR'!AC51</f>
        <v>0</v>
      </c>
      <c r="AC29" s="542">
        <f ca="1">'Health SCR'!AD51</f>
        <v>0</v>
      </c>
      <c r="AD29" s="542">
        <f ca="1">'Health SCR'!AE51</f>
        <v>0</v>
      </c>
      <c r="AE29" s="542">
        <f ca="1">'Health SCR'!AF51</f>
        <v>0</v>
      </c>
      <c r="AF29" s="542">
        <f ca="1">'Health SCR'!AG51</f>
        <v>0</v>
      </c>
      <c r="AG29" s="542">
        <f ca="1">'Health SCR'!AH51</f>
        <v>0</v>
      </c>
      <c r="AH29" s="542">
        <f ca="1">'Health SCR'!AI51</f>
        <v>0</v>
      </c>
      <c r="AI29" s="542">
        <f ca="1">'Health SCR'!AJ51</f>
        <v>0</v>
      </c>
      <c r="AJ29" s="542">
        <f ca="1">'Health SCR'!AK51</f>
        <v>0</v>
      </c>
      <c r="AK29" s="542">
        <f ca="1">'Health SCR'!AL51</f>
        <v>0</v>
      </c>
      <c r="AL29" s="542">
        <f ca="1">'Health SCR'!AM51</f>
        <v>0</v>
      </c>
      <c r="AM29" s="542">
        <f ca="1">'Health SCR'!AN51</f>
        <v>0</v>
      </c>
      <c r="AN29" s="542">
        <f ca="1">'Health SCR'!AO51</f>
        <v>0</v>
      </c>
      <c r="AO29" s="542">
        <f ca="1">'Health SCR'!AP51</f>
        <v>0</v>
      </c>
      <c r="AP29" s="542">
        <f ca="1">'Health SCR'!AQ51</f>
        <v>0</v>
      </c>
      <c r="AQ29" s="542">
        <f ca="1">'Health SCR'!AR51</f>
        <v>0</v>
      </c>
      <c r="AR29" s="542">
        <f ca="1">'Health SCR'!AS51</f>
        <v>0</v>
      </c>
      <c r="AS29" s="542">
        <f ca="1">'Health SCR'!AT51</f>
        <v>0</v>
      </c>
      <c r="AT29" s="542">
        <f ca="1">'Health SCR'!AU51</f>
        <v>0</v>
      </c>
      <c r="AU29" s="542">
        <f ca="1">'Health SCR'!AV51</f>
        <v>0</v>
      </c>
      <c r="AV29" s="542">
        <f ca="1">'Health SCR'!AW51</f>
        <v>0</v>
      </c>
      <c r="AW29" s="542">
        <f ca="1">'Health SCR'!AX51</f>
        <v>0</v>
      </c>
      <c r="AX29" s="542">
        <f ca="1">'Health SCR'!AY51</f>
        <v>0</v>
      </c>
      <c r="AY29" s="542">
        <f ca="1">'Health SCR'!AZ51</f>
        <v>0</v>
      </c>
      <c r="AZ29" s="542">
        <f ca="1">'Health SCR'!BA51</f>
        <v>0</v>
      </c>
    </row>
    <row r="30" spans="1:256" s="540" customFormat="1" ht="19.5" thickBot="1">
      <c r="A30" s="1024"/>
      <c r="B30" s="561" t="s">
        <v>588</v>
      </c>
      <c r="C30" s="544">
        <v>0</v>
      </c>
      <c r="D30" s="544">
        <v>0</v>
      </c>
      <c r="E30" s="544">
        <v>0</v>
      </c>
      <c r="F30" s="544">
        <v>0</v>
      </c>
      <c r="G30" s="544">
        <v>0</v>
      </c>
      <c r="H30" s="544">
        <v>0</v>
      </c>
      <c r="I30" s="544">
        <v>0</v>
      </c>
      <c r="J30" s="544">
        <v>0</v>
      </c>
      <c r="K30" s="544">
        <v>0</v>
      </c>
      <c r="L30" s="544">
        <v>0</v>
      </c>
      <c r="M30" s="544">
        <v>0</v>
      </c>
      <c r="N30" s="544">
        <v>0</v>
      </c>
      <c r="O30" s="544">
        <v>0</v>
      </c>
      <c r="P30" s="544">
        <v>0</v>
      </c>
      <c r="Q30" s="544">
        <v>0</v>
      </c>
      <c r="R30" s="544">
        <v>0</v>
      </c>
      <c r="S30" s="544">
        <v>0</v>
      </c>
      <c r="T30" s="544">
        <v>0</v>
      </c>
      <c r="U30" s="544">
        <v>0</v>
      </c>
      <c r="V30" s="544">
        <v>0</v>
      </c>
      <c r="W30" s="544">
        <v>0</v>
      </c>
      <c r="X30" s="544">
        <v>0</v>
      </c>
      <c r="Y30" s="544">
        <v>0</v>
      </c>
      <c r="Z30" s="544">
        <v>0</v>
      </c>
      <c r="AA30" s="544">
        <v>0</v>
      </c>
      <c r="AB30" s="544">
        <v>0</v>
      </c>
      <c r="AC30" s="544">
        <v>0</v>
      </c>
      <c r="AD30" s="544">
        <v>0</v>
      </c>
      <c r="AE30" s="544">
        <v>0</v>
      </c>
      <c r="AF30" s="544">
        <v>0</v>
      </c>
      <c r="AG30" s="544">
        <v>0</v>
      </c>
      <c r="AH30" s="544">
        <v>0</v>
      </c>
      <c r="AI30" s="544">
        <v>0</v>
      </c>
      <c r="AJ30" s="544">
        <v>0</v>
      </c>
      <c r="AK30" s="544">
        <v>0</v>
      </c>
      <c r="AL30" s="544">
        <v>0</v>
      </c>
      <c r="AM30" s="544">
        <v>0</v>
      </c>
      <c r="AN30" s="544">
        <v>0</v>
      </c>
      <c r="AO30" s="544">
        <v>0</v>
      </c>
      <c r="AP30" s="544">
        <v>0</v>
      </c>
      <c r="AQ30" s="544">
        <v>0</v>
      </c>
      <c r="AR30" s="544">
        <v>0</v>
      </c>
      <c r="AS30" s="544">
        <v>0</v>
      </c>
      <c r="AT30" s="544">
        <v>0</v>
      </c>
      <c r="AU30" s="544">
        <v>0</v>
      </c>
      <c r="AV30" s="544">
        <v>0</v>
      </c>
      <c r="AW30" s="544">
        <v>0</v>
      </c>
      <c r="AX30" s="544">
        <v>0</v>
      </c>
      <c r="AY30" s="544">
        <v>0</v>
      </c>
      <c r="AZ30" s="544">
        <v>0</v>
      </c>
    </row>
    <row r="31" spans="1:256" s="540" customFormat="1" ht="19.5" thickTop="1">
      <c r="A31" s="1024"/>
      <c r="B31" s="562" t="s">
        <v>589</v>
      </c>
      <c r="C31" s="563">
        <f t="array" aca="1" ref="C31" ca="1">SQRT(MMULT(MMULT(TRANSPOSE(C25:C30*1),'Shock parameters'!$Q$61:$V$66*1),C25:C30*1))</f>
        <v>0</v>
      </c>
      <c r="D31" s="563">
        <f t="array" aca="1" ref="D31" ca="1">SQRT(MMULT(MMULT(TRANSPOSE(D25:D30*1),'Shock parameters'!$Q$61:$V$66*1),D25:D30*1))</f>
        <v>0</v>
      </c>
      <c r="E31" s="563">
        <f t="array" aca="1" ref="E31" ca="1">SQRT(MMULT(MMULT(TRANSPOSE(E25:E30*1),'Shock parameters'!$Q$61:$V$66*1),E25:E30*1))</f>
        <v>0</v>
      </c>
      <c r="F31" s="563">
        <f t="array" aca="1" ref="F31" ca="1">SQRT(MMULT(MMULT(TRANSPOSE(F25:F30*1),'Shock parameters'!$Q$61:$V$66*1),F25:F30*1))</f>
        <v>0</v>
      </c>
      <c r="G31" s="563">
        <f t="array" aca="1" ref="G31" ca="1">SQRT(MMULT(MMULT(TRANSPOSE(G25:G30*1),'Shock parameters'!$Q$61:$V$66*1),G25:G30*1))</f>
        <v>0</v>
      </c>
      <c r="H31" s="563">
        <f t="array" aca="1" ref="H31" ca="1">SQRT(MMULT(MMULT(TRANSPOSE(H25:H30*1),'Shock parameters'!$Q$61:$V$66*1),H25:H30*1))</f>
        <v>0</v>
      </c>
      <c r="I31" s="563">
        <f t="array" aca="1" ref="I31" ca="1">SQRT(MMULT(MMULT(TRANSPOSE(I25:I30*1),'Shock parameters'!$Q$61:$V$66*1),I25:I30*1))</f>
        <v>0</v>
      </c>
      <c r="J31" s="563">
        <f t="array" aca="1" ref="J31" ca="1">SQRT(MMULT(MMULT(TRANSPOSE(J25:J30*1),'Shock parameters'!$Q$61:$V$66*1),J25:J30*1))</f>
        <v>0</v>
      </c>
      <c r="K31" s="563">
        <f t="array" aca="1" ref="K31" ca="1">SQRT(MMULT(MMULT(TRANSPOSE(K25:K30*1),'Shock parameters'!$Q$61:$V$66*1),K25:K30*1))</f>
        <v>0</v>
      </c>
      <c r="L31" s="563">
        <f t="array" aca="1" ref="L31" ca="1">SQRT(MMULT(MMULT(TRANSPOSE(L25:L30*1),'Shock parameters'!$Q$61:$V$66*1),L25:L30*1))</f>
        <v>0</v>
      </c>
      <c r="M31" s="563">
        <f t="array" aca="1" ref="M31" ca="1">SQRT(MMULT(MMULT(TRANSPOSE(M25:M30*1),'Shock parameters'!$Q$61:$V$66*1),M25:M30*1))</f>
        <v>0</v>
      </c>
      <c r="N31" s="563">
        <f t="array" aca="1" ref="N31" ca="1">SQRT(MMULT(MMULT(TRANSPOSE(N25:N30*1),'Shock parameters'!$Q$61:$V$66*1),N25:N30*1))</f>
        <v>0</v>
      </c>
      <c r="O31" s="563">
        <f t="array" aca="1" ref="O31" ca="1">SQRT(MMULT(MMULT(TRANSPOSE(O25:O30*1),'Shock parameters'!$Q$61:$V$66*1),O25:O30*1))</f>
        <v>0</v>
      </c>
      <c r="P31" s="563">
        <f t="array" aca="1" ref="P31" ca="1">SQRT(MMULT(MMULT(TRANSPOSE(P25:P30*1),'Shock parameters'!$Q$61:$V$66*1),P25:P30*1))</f>
        <v>0</v>
      </c>
      <c r="Q31" s="563">
        <f t="array" aca="1" ref="Q31" ca="1">SQRT(MMULT(MMULT(TRANSPOSE(Q25:Q30*1),'Shock parameters'!$Q$61:$V$66*1),Q25:Q30*1))</f>
        <v>0</v>
      </c>
      <c r="R31" s="563">
        <f t="array" aca="1" ref="R31" ca="1">SQRT(MMULT(MMULT(TRANSPOSE(R25:R30*1),'Shock parameters'!$Q$61:$V$66*1),R25:R30*1))</f>
        <v>0</v>
      </c>
      <c r="S31" s="563">
        <f t="array" aca="1" ref="S31" ca="1">SQRT(MMULT(MMULT(TRANSPOSE(S25:S30*1),'Shock parameters'!$Q$61:$V$66*1),S25:S30*1))</f>
        <v>0</v>
      </c>
      <c r="T31" s="563">
        <f t="array" aca="1" ref="T31" ca="1">SQRT(MMULT(MMULT(TRANSPOSE(T25:T30*1),'Shock parameters'!$Q$61:$V$66*1),T25:T30*1))</f>
        <v>0</v>
      </c>
      <c r="U31" s="563">
        <f t="array" aca="1" ref="U31" ca="1">SQRT(MMULT(MMULT(TRANSPOSE(U25:U30*1),'Shock parameters'!$Q$61:$V$66*1),U25:U30*1))</f>
        <v>0</v>
      </c>
      <c r="V31" s="563">
        <f t="array" aca="1" ref="V31" ca="1">SQRT(MMULT(MMULT(TRANSPOSE(V25:V30*1),'Shock parameters'!$Q$61:$V$66*1),V25:V30*1))</f>
        <v>0</v>
      </c>
      <c r="W31" s="563">
        <f t="array" aca="1" ref="W31" ca="1">SQRT(MMULT(MMULT(TRANSPOSE(W25:W30*1),'Shock parameters'!$Q$61:$V$66*1),W25:W30*1))</f>
        <v>0</v>
      </c>
      <c r="X31" s="563">
        <f t="array" aca="1" ref="X31" ca="1">SQRT(MMULT(MMULT(TRANSPOSE(X25:X30*1),'Shock parameters'!$Q$61:$V$66*1),X25:X30*1))</f>
        <v>0</v>
      </c>
      <c r="Y31" s="563">
        <f t="array" aca="1" ref="Y31" ca="1">SQRT(MMULT(MMULT(TRANSPOSE(Y25:Y30*1),'Shock parameters'!$Q$61:$V$66*1),Y25:Y30*1))</f>
        <v>0</v>
      </c>
      <c r="Z31" s="563">
        <f t="array" aca="1" ref="Z31" ca="1">SQRT(MMULT(MMULT(TRANSPOSE(Z25:Z30*1),'Shock parameters'!$Q$61:$V$66*1),Z25:Z30*1))</f>
        <v>0</v>
      </c>
      <c r="AA31" s="563">
        <f t="array" aca="1" ref="AA31" ca="1">SQRT(MMULT(MMULT(TRANSPOSE(AA25:AA30*1),'Shock parameters'!$Q$61:$V$66*1),AA25:AA30*1))</f>
        <v>0</v>
      </c>
      <c r="AB31" s="563">
        <f t="array" aca="1" ref="AB31" ca="1">SQRT(MMULT(MMULT(TRANSPOSE(AB25:AB30*1),'Shock parameters'!$Q$61:$V$66*1),AB25:AB30*1))</f>
        <v>0</v>
      </c>
      <c r="AC31" s="563">
        <f t="array" aca="1" ref="AC31" ca="1">SQRT(MMULT(MMULT(TRANSPOSE(AC25:AC30*1),'Shock parameters'!$Q$61:$V$66*1),AC25:AC30*1))</f>
        <v>0</v>
      </c>
      <c r="AD31" s="563">
        <f t="array" aca="1" ref="AD31" ca="1">SQRT(MMULT(MMULT(TRANSPOSE(AD25:AD30*1),'Shock parameters'!$Q$61:$V$66*1),AD25:AD30*1))</f>
        <v>0</v>
      </c>
      <c r="AE31" s="563">
        <f t="array" aca="1" ref="AE31" ca="1">SQRT(MMULT(MMULT(TRANSPOSE(AE25:AE30*1),'Shock parameters'!$Q$61:$V$66*1),AE25:AE30*1))</f>
        <v>0</v>
      </c>
      <c r="AF31" s="563">
        <f t="array" aca="1" ref="AF31" ca="1">SQRT(MMULT(MMULT(TRANSPOSE(AF25:AF30*1),'Shock parameters'!$Q$61:$V$66*1),AF25:AF30*1))</f>
        <v>0</v>
      </c>
      <c r="AG31" s="563">
        <f t="array" aca="1" ref="AG31" ca="1">SQRT(MMULT(MMULT(TRANSPOSE(AG25:AG30*1),'Shock parameters'!$Q$61:$V$66*1),AG25:AG30*1))</f>
        <v>0</v>
      </c>
      <c r="AH31" s="563">
        <f t="array" aca="1" ref="AH31" ca="1">SQRT(MMULT(MMULT(TRANSPOSE(AH25:AH30*1),'Shock parameters'!$Q$61:$V$66*1),AH25:AH30*1))</f>
        <v>0</v>
      </c>
      <c r="AI31" s="563">
        <f t="array" aca="1" ref="AI31" ca="1">SQRT(MMULT(MMULT(TRANSPOSE(AI25:AI30*1),'Shock parameters'!$Q$61:$V$66*1),AI25:AI30*1))</f>
        <v>0</v>
      </c>
      <c r="AJ31" s="563">
        <f t="array" aca="1" ref="AJ31" ca="1">SQRT(MMULT(MMULT(TRANSPOSE(AJ25:AJ30*1),'Shock parameters'!$Q$61:$V$66*1),AJ25:AJ30*1))</f>
        <v>0</v>
      </c>
      <c r="AK31" s="563">
        <f t="array" aca="1" ref="AK31" ca="1">SQRT(MMULT(MMULT(TRANSPOSE(AK25:AK30*1),'Shock parameters'!$Q$61:$V$66*1),AK25:AK30*1))</f>
        <v>0</v>
      </c>
      <c r="AL31" s="563">
        <f t="array" aca="1" ref="AL31" ca="1">SQRT(MMULT(MMULT(TRANSPOSE(AL25:AL30*1),'Shock parameters'!$Q$61:$V$66*1),AL25:AL30*1))</f>
        <v>0</v>
      </c>
      <c r="AM31" s="563">
        <f t="array" aca="1" ref="AM31" ca="1">SQRT(MMULT(MMULT(TRANSPOSE(AM25:AM30*1),'Shock parameters'!$Q$61:$V$66*1),AM25:AM30*1))</f>
        <v>0</v>
      </c>
      <c r="AN31" s="563">
        <f t="array" aca="1" ref="AN31" ca="1">SQRT(MMULT(MMULT(TRANSPOSE(AN25:AN30*1),'Shock parameters'!$Q$61:$V$66*1),AN25:AN30*1))</f>
        <v>0</v>
      </c>
      <c r="AO31" s="563">
        <f t="array" aca="1" ref="AO31" ca="1">SQRT(MMULT(MMULT(TRANSPOSE(AO25:AO30*1),'Shock parameters'!$Q$61:$V$66*1),AO25:AO30*1))</f>
        <v>0</v>
      </c>
      <c r="AP31" s="563">
        <f t="array" aca="1" ref="AP31" ca="1">SQRT(MMULT(MMULT(TRANSPOSE(AP25:AP30*1),'Shock parameters'!$Q$61:$V$66*1),AP25:AP30*1))</f>
        <v>0</v>
      </c>
      <c r="AQ31" s="563">
        <f t="array" aca="1" ref="AQ31" ca="1">SQRT(MMULT(MMULT(TRANSPOSE(AQ25:AQ30*1),'Shock parameters'!$Q$61:$V$66*1),AQ25:AQ30*1))</f>
        <v>0</v>
      </c>
      <c r="AR31" s="563">
        <f t="array" aca="1" ref="AR31" ca="1">SQRT(MMULT(MMULT(TRANSPOSE(AR25:AR30*1),'Shock parameters'!$Q$61:$V$66*1),AR25:AR30*1))</f>
        <v>0</v>
      </c>
      <c r="AS31" s="563">
        <f t="array" aca="1" ref="AS31" ca="1">SQRT(MMULT(MMULT(TRANSPOSE(AS25:AS30*1),'Shock parameters'!$Q$61:$V$66*1),AS25:AS30*1))</f>
        <v>0</v>
      </c>
      <c r="AT31" s="563">
        <f t="array" aca="1" ref="AT31" ca="1">SQRT(MMULT(MMULT(TRANSPOSE(AT25:AT30*1),'Shock parameters'!$Q$61:$V$66*1),AT25:AT30*1))</f>
        <v>0</v>
      </c>
      <c r="AU31" s="563">
        <f t="array" aca="1" ref="AU31" ca="1">SQRT(MMULT(MMULT(TRANSPOSE(AU25:AU30*1),'Shock parameters'!$Q$61:$V$66*1),AU25:AU30*1))</f>
        <v>0</v>
      </c>
      <c r="AV31" s="563">
        <f t="array" aca="1" ref="AV31" ca="1">SQRT(MMULT(MMULT(TRANSPOSE(AV25:AV30*1),'Shock parameters'!$Q$61:$V$66*1),AV25:AV30*1))</f>
        <v>0</v>
      </c>
      <c r="AW31" s="563">
        <f t="array" aca="1" ref="AW31" ca="1">SQRT(MMULT(MMULT(TRANSPOSE(AW25:AW30*1),'Shock parameters'!$Q$61:$V$66*1),AW25:AW30*1))</f>
        <v>0</v>
      </c>
      <c r="AX31" s="563">
        <f t="array" aca="1" ref="AX31" ca="1">SQRT(MMULT(MMULT(TRANSPOSE(AX25:AX30*1),'Shock parameters'!$Q$61:$V$66*1),AX25:AX30*1))</f>
        <v>0</v>
      </c>
      <c r="AY31" s="563">
        <f t="array" aca="1" ref="AY31" ca="1">SQRT(MMULT(MMULT(TRANSPOSE(AY25:AY30*1),'Shock parameters'!$Q$61:$V$66*1),AY25:AY30*1))</f>
        <v>0</v>
      </c>
      <c r="AZ31" s="563">
        <f t="array" aca="1" ref="AZ31" ca="1">SQRT(MMULT(MMULT(TRANSPOSE(AZ25:AZ30*1),'Shock parameters'!$Q$61:$V$66*1),AZ25:AZ30*1))</f>
        <v>0</v>
      </c>
    </row>
    <row r="32" spans="1:256" s="540" customFormat="1" ht="18.75">
      <c r="A32" s="1024"/>
      <c r="B32" s="564" t="s">
        <v>590</v>
      </c>
      <c r="C32" s="565" t="e">
        <f ca="1">'Health SCR'!D61</f>
        <v>#DIV/0!</v>
      </c>
      <c r="D32" s="565" t="e">
        <f ca="1">'Health SCR'!E61</f>
        <v>#DIV/0!</v>
      </c>
      <c r="E32" s="565" t="e">
        <f ca="1">'Health SCR'!F61</f>
        <v>#DIV/0!</v>
      </c>
      <c r="F32" s="565" t="e">
        <f ca="1">'Health SCR'!G61</f>
        <v>#DIV/0!</v>
      </c>
      <c r="G32" s="565" t="e">
        <f ca="1">'Health SCR'!H61</f>
        <v>#DIV/0!</v>
      </c>
      <c r="H32" s="565" t="e">
        <f ca="1">'Health SCR'!I61</f>
        <v>#DIV/0!</v>
      </c>
      <c r="I32" s="565" t="e">
        <f ca="1">'Health SCR'!J61</f>
        <v>#DIV/0!</v>
      </c>
      <c r="J32" s="565" t="e">
        <f ca="1">'Health SCR'!K61</f>
        <v>#DIV/0!</v>
      </c>
      <c r="K32" s="565" t="e">
        <f ca="1">'Health SCR'!L61</f>
        <v>#DIV/0!</v>
      </c>
      <c r="L32" s="565" t="e">
        <f ca="1">'Health SCR'!M61</f>
        <v>#DIV/0!</v>
      </c>
      <c r="M32" s="565" t="e">
        <f ca="1">'Health SCR'!N61</f>
        <v>#DIV/0!</v>
      </c>
      <c r="N32" s="565" t="e">
        <f ca="1">'Health SCR'!O61</f>
        <v>#DIV/0!</v>
      </c>
      <c r="O32" s="565" t="e">
        <f ca="1">'Health SCR'!P61</f>
        <v>#DIV/0!</v>
      </c>
      <c r="P32" s="565" t="e">
        <f ca="1">'Health SCR'!Q61</f>
        <v>#DIV/0!</v>
      </c>
      <c r="Q32" s="565" t="e">
        <f ca="1">'Health SCR'!R61</f>
        <v>#DIV/0!</v>
      </c>
      <c r="R32" s="565" t="e">
        <f ca="1">'Health SCR'!S61</f>
        <v>#DIV/0!</v>
      </c>
      <c r="S32" s="565" t="e">
        <f ca="1">'Health SCR'!T61</f>
        <v>#DIV/0!</v>
      </c>
      <c r="T32" s="565" t="e">
        <f ca="1">'Health SCR'!U61</f>
        <v>#DIV/0!</v>
      </c>
      <c r="U32" s="565" t="e">
        <f ca="1">'Health SCR'!V61</f>
        <v>#DIV/0!</v>
      </c>
      <c r="V32" s="565" t="e">
        <f ca="1">'Health SCR'!W61</f>
        <v>#DIV/0!</v>
      </c>
      <c r="W32" s="565" t="e">
        <f ca="1">'Health SCR'!X61</f>
        <v>#DIV/0!</v>
      </c>
      <c r="X32" s="565" t="e">
        <f ca="1">'Health SCR'!Y61</f>
        <v>#DIV/0!</v>
      </c>
      <c r="Y32" s="565" t="e">
        <f ca="1">'Health SCR'!Z61</f>
        <v>#DIV/0!</v>
      </c>
      <c r="Z32" s="565" t="e">
        <f ca="1">'Health SCR'!AA61</f>
        <v>#DIV/0!</v>
      </c>
      <c r="AA32" s="565" t="e">
        <f ca="1">'Health SCR'!AB61</f>
        <v>#DIV/0!</v>
      </c>
      <c r="AB32" s="565" t="e">
        <f ca="1">'Health SCR'!AC61</f>
        <v>#DIV/0!</v>
      </c>
      <c r="AC32" s="565" t="e">
        <f ca="1">'Health SCR'!AD61</f>
        <v>#DIV/0!</v>
      </c>
      <c r="AD32" s="565" t="e">
        <f ca="1">'Health SCR'!AE61</f>
        <v>#DIV/0!</v>
      </c>
      <c r="AE32" s="565" t="e">
        <f ca="1">'Health SCR'!AF61</f>
        <v>#DIV/0!</v>
      </c>
      <c r="AF32" s="565" t="e">
        <f ca="1">'Health SCR'!AG61</f>
        <v>#DIV/0!</v>
      </c>
      <c r="AG32" s="565" t="e">
        <f ca="1">'Health SCR'!AH61</f>
        <v>#DIV/0!</v>
      </c>
      <c r="AH32" s="565" t="e">
        <f ca="1">'Health SCR'!AI61</f>
        <v>#DIV/0!</v>
      </c>
      <c r="AI32" s="565" t="e">
        <f ca="1">'Health SCR'!AJ61</f>
        <v>#DIV/0!</v>
      </c>
      <c r="AJ32" s="565" t="e">
        <f ca="1">'Health SCR'!AK61</f>
        <v>#DIV/0!</v>
      </c>
      <c r="AK32" s="565" t="e">
        <f ca="1">'Health SCR'!AL61</f>
        <v>#DIV/0!</v>
      </c>
      <c r="AL32" s="565" t="e">
        <f ca="1">'Health SCR'!AM61</f>
        <v>#DIV/0!</v>
      </c>
      <c r="AM32" s="565" t="e">
        <f ca="1">'Health SCR'!AN61</f>
        <v>#DIV/0!</v>
      </c>
      <c r="AN32" s="565" t="e">
        <f ca="1">'Health SCR'!AO61</f>
        <v>#DIV/0!</v>
      </c>
      <c r="AO32" s="565" t="e">
        <f ca="1">'Health SCR'!AP61</f>
        <v>#DIV/0!</v>
      </c>
      <c r="AP32" s="565" t="e">
        <f ca="1">'Health SCR'!AQ61</f>
        <v>#DIV/0!</v>
      </c>
      <c r="AQ32" s="565" t="e">
        <f ca="1">'Health SCR'!AR61</f>
        <v>#DIV/0!</v>
      </c>
      <c r="AR32" s="565" t="e">
        <f ca="1">'Health SCR'!AS61</f>
        <v>#DIV/0!</v>
      </c>
      <c r="AS32" s="565" t="e">
        <f ca="1">'Health SCR'!AT61</f>
        <v>#DIV/0!</v>
      </c>
      <c r="AT32" s="565" t="e">
        <f ca="1">'Health SCR'!AU61</f>
        <v>#DIV/0!</v>
      </c>
      <c r="AU32" s="565" t="e">
        <f ca="1">'Health SCR'!AV61</f>
        <v>#DIV/0!</v>
      </c>
      <c r="AV32" s="565" t="e">
        <f ca="1">'Health SCR'!AW61</f>
        <v>#DIV/0!</v>
      </c>
      <c r="AW32" s="565" t="e">
        <f ca="1">'Health SCR'!AX61</f>
        <v>#DIV/0!</v>
      </c>
      <c r="AX32" s="565" t="e">
        <f ca="1">'Health SCR'!AY61</f>
        <v>#DIV/0!</v>
      </c>
      <c r="AY32" s="565" t="e">
        <f ca="1">'Health SCR'!AZ61</f>
        <v>#DIV/0!</v>
      </c>
      <c r="AZ32" s="565" t="e">
        <f ca="1">'Health SCR'!BA61</f>
        <v>#DIV/0!</v>
      </c>
    </row>
    <row r="33" spans="1:256" s="540" customFormat="1" ht="19.5" thickBot="1">
      <c r="A33" s="1024"/>
      <c r="B33" s="561" t="s">
        <v>591</v>
      </c>
      <c r="C33" s="544">
        <f ca="1">'Health SCR'!D80</f>
        <v>0</v>
      </c>
      <c r="D33" s="544">
        <f ca="1">'Health SCR'!E80</f>
        <v>0</v>
      </c>
      <c r="E33" s="544">
        <f ca="1">'Health SCR'!F80</f>
        <v>0</v>
      </c>
      <c r="F33" s="544">
        <f ca="1">'Health SCR'!G80</f>
        <v>0</v>
      </c>
      <c r="G33" s="544">
        <f ca="1">'Health SCR'!H80</f>
        <v>0</v>
      </c>
      <c r="H33" s="544">
        <f ca="1">'Health SCR'!I80</f>
        <v>0</v>
      </c>
      <c r="I33" s="544">
        <f ca="1">'Health SCR'!J80</f>
        <v>0</v>
      </c>
      <c r="J33" s="544">
        <f ca="1">'Health SCR'!K80</f>
        <v>0</v>
      </c>
      <c r="K33" s="544">
        <f ca="1">'Health SCR'!L80</f>
        <v>0</v>
      </c>
      <c r="L33" s="544">
        <f ca="1">'Health SCR'!M80</f>
        <v>0</v>
      </c>
      <c r="M33" s="544">
        <f ca="1">'Health SCR'!N80</f>
        <v>0</v>
      </c>
      <c r="N33" s="544">
        <f ca="1">'Health SCR'!O80</f>
        <v>0</v>
      </c>
      <c r="O33" s="544">
        <f ca="1">'Health SCR'!P80</f>
        <v>0</v>
      </c>
      <c r="P33" s="544">
        <f ca="1">'Health SCR'!Q80</f>
        <v>0</v>
      </c>
      <c r="Q33" s="544">
        <f ca="1">'Health SCR'!R80</f>
        <v>0</v>
      </c>
      <c r="R33" s="544">
        <f ca="1">'Health SCR'!S80</f>
        <v>0</v>
      </c>
      <c r="S33" s="544">
        <f ca="1">'Health SCR'!T80</f>
        <v>0</v>
      </c>
      <c r="T33" s="544">
        <f ca="1">'Health SCR'!U80</f>
        <v>0</v>
      </c>
      <c r="U33" s="544">
        <f ca="1">'Health SCR'!V80</f>
        <v>0</v>
      </c>
      <c r="V33" s="544">
        <f ca="1">'Health SCR'!W80</f>
        <v>0</v>
      </c>
      <c r="W33" s="544">
        <f ca="1">'Health SCR'!X80</f>
        <v>0</v>
      </c>
      <c r="X33" s="544">
        <f ca="1">'Health SCR'!Y80</f>
        <v>0</v>
      </c>
      <c r="Y33" s="544">
        <f ca="1">'Health SCR'!Z80</f>
        <v>0</v>
      </c>
      <c r="Z33" s="544">
        <f ca="1">'Health SCR'!AA80</f>
        <v>0</v>
      </c>
      <c r="AA33" s="544">
        <f ca="1">'Health SCR'!AB80</f>
        <v>0</v>
      </c>
      <c r="AB33" s="544">
        <f ca="1">'Health SCR'!AC80</f>
        <v>0</v>
      </c>
      <c r="AC33" s="544">
        <f ca="1">'Health SCR'!AD80</f>
        <v>0</v>
      </c>
      <c r="AD33" s="544">
        <f ca="1">'Health SCR'!AE80</f>
        <v>0</v>
      </c>
      <c r="AE33" s="544">
        <f ca="1">'Health SCR'!AF80</f>
        <v>0</v>
      </c>
      <c r="AF33" s="544">
        <f ca="1">'Health SCR'!AG80</f>
        <v>0</v>
      </c>
      <c r="AG33" s="544">
        <f ca="1">'Health SCR'!AH80</f>
        <v>0</v>
      </c>
      <c r="AH33" s="544">
        <f ca="1">'Health SCR'!AI80</f>
        <v>0</v>
      </c>
      <c r="AI33" s="544">
        <f ca="1">'Health SCR'!AJ80</f>
        <v>0</v>
      </c>
      <c r="AJ33" s="544">
        <f ca="1">'Health SCR'!AK80</f>
        <v>0</v>
      </c>
      <c r="AK33" s="544">
        <f ca="1">'Health SCR'!AL80</f>
        <v>0</v>
      </c>
      <c r="AL33" s="544">
        <f ca="1">'Health SCR'!AM80</f>
        <v>0</v>
      </c>
      <c r="AM33" s="544">
        <f ca="1">'Health SCR'!AN80</f>
        <v>0</v>
      </c>
      <c r="AN33" s="544">
        <f ca="1">'Health SCR'!AO80</f>
        <v>0</v>
      </c>
      <c r="AO33" s="544">
        <f ca="1">'Health SCR'!AP80</f>
        <v>0</v>
      </c>
      <c r="AP33" s="544">
        <f ca="1">'Health SCR'!AQ80</f>
        <v>0</v>
      </c>
      <c r="AQ33" s="544">
        <f ca="1">'Health SCR'!AR80</f>
        <v>0</v>
      </c>
      <c r="AR33" s="544">
        <f ca="1">'Health SCR'!AS80</f>
        <v>0</v>
      </c>
      <c r="AS33" s="544">
        <f ca="1">'Health SCR'!AT80</f>
        <v>0</v>
      </c>
      <c r="AT33" s="544">
        <f ca="1">'Health SCR'!AU80</f>
        <v>0</v>
      </c>
      <c r="AU33" s="544">
        <f ca="1">'Health SCR'!AV80</f>
        <v>0</v>
      </c>
      <c r="AV33" s="544">
        <f ca="1">'Health SCR'!AW80</f>
        <v>0</v>
      </c>
      <c r="AW33" s="544">
        <f ca="1">'Health SCR'!AX80</f>
        <v>0</v>
      </c>
      <c r="AX33" s="544">
        <f ca="1">'Health SCR'!AY80</f>
        <v>0</v>
      </c>
      <c r="AY33" s="544">
        <f ca="1">'Health SCR'!AZ80</f>
        <v>0</v>
      </c>
      <c r="AZ33" s="544">
        <f ca="1">'Health SCR'!BA80</f>
        <v>0</v>
      </c>
    </row>
    <row r="34" spans="1:256" s="540" customFormat="1" ht="19.5" thickTop="1">
      <c r="A34" s="1024"/>
      <c r="B34" s="562" t="s">
        <v>592</v>
      </c>
      <c r="C34" s="566" t="e">
        <f ca="1">SQRT(C32^2+C33^2)</f>
        <v>#DIV/0!</v>
      </c>
      <c r="D34" s="566" t="e">
        <f t="shared" ref="D34:AZ34" ca="1" si="0">SQRT(D32^2+D33^2)</f>
        <v>#DIV/0!</v>
      </c>
      <c r="E34" s="566" t="e">
        <f t="shared" ca="1" si="0"/>
        <v>#DIV/0!</v>
      </c>
      <c r="F34" s="566" t="e">
        <f t="shared" ca="1" si="0"/>
        <v>#DIV/0!</v>
      </c>
      <c r="G34" s="566" t="e">
        <f t="shared" ca="1" si="0"/>
        <v>#DIV/0!</v>
      </c>
      <c r="H34" s="566" t="e">
        <f t="shared" ca="1" si="0"/>
        <v>#DIV/0!</v>
      </c>
      <c r="I34" s="566" t="e">
        <f t="shared" ca="1" si="0"/>
        <v>#DIV/0!</v>
      </c>
      <c r="J34" s="566" t="e">
        <f t="shared" ca="1" si="0"/>
        <v>#DIV/0!</v>
      </c>
      <c r="K34" s="566" t="e">
        <f t="shared" ca="1" si="0"/>
        <v>#DIV/0!</v>
      </c>
      <c r="L34" s="566" t="e">
        <f t="shared" ca="1" si="0"/>
        <v>#DIV/0!</v>
      </c>
      <c r="M34" s="566" t="e">
        <f t="shared" ca="1" si="0"/>
        <v>#DIV/0!</v>
      </c>
      <c r="N34" s="566" t="e">
        <f t="shared" ca="1" si="0"/>
        <v>#DIV/0!</v>
      </c>
      <c r="O34" s="566" t="e">
        <f t="shared" ca="1" si="0"/>
        <v>#DIV/0!</v>
      </c>
      <c r="P34" s="566" t="e">
        <f t="shared" ca="1" si="0"/>
        <v>#DIV/0!</v>
      </c>
      <c r="Q34" s="566" t="e">
        <f t="shared" ca="1" si="0"/>
        <v>#DIV/0!</v>
      </c>
      <c r="R34" s="566" t="e">
        <f t="shared" ca="1" si="0"/>
        <v>#DIV/0!</v>
      </c>
      <c r="S34" s="566" t="e">
        <f t="shared" ca="1" si="0"/>
        <v>#DIV/0!</v>
      </c>
      <c r="T34" s="566" t="e">
        <f t="shared" ca="1" si="0"/>
        <v>#DIV/0!</v>
      </c>
      <c r="U34" s="566" t="e">
        <f t="shared" ca="1" si="0"/>
        <v>#DIV/0!</v>
      </c>
      <c r="V34" s="566" t="e">
        <f t="shared" ca="1" si="0"/>
        <v>#DIV/0!</v>
      </c>
      <c r="W34" s="566" t="e">
        <f t="shared" ca="1" si="0"/>
        <v>#DIV/0!</v>
      </c>
      <c r="X34" s="566" t="e">
        <f t="shared" ca="1" si="0"/>
        <v>#DIV/0!</v>
      </c>
      <c r="Y34" s="566" t="e">
        <f t="shared" ca="1" si="0"/>
        <v>#DIV/0!</v>
      </c>
      <c r="Z34" s="566" t="e">
        <f t="shared" ca="1" si="0"/>
        <v>#DIV/0!</v>
      </c>
      <c r="AA34" s="566" t="e">
        <f t="shared" ca="1" si="0"/>
        <v>#DIV/0!</v>
      </c>
      <c r="AB34" s="566" t="e">
        <f t="shared" ca="1" si="0"/>
        <v>#DIV/0!</v>
      </c>
      <c r="AC34" s="566" t="e">
        <f t="shared" ca="1" si="0"/>
        <v>#DIV/0!</v>
      </c>
      <c r="AD34" s="566" t="e">
        <f t="shared" ca="1" si="0"/>
        <v>#DIV/0!</v>
      </c>
      <c r="AE34" s="566" t="e">
        <f t="shared" ca="1" si="0"/>
        <v>#DIV/0!</v>
      </c>
      <c r="AF34" s="566" t="e">
        <f t="shared" ca="1" si="0"/>
        <v>#DIV/0!</v>
      </c>
      <c r="AG34" s="566" t="e">
        <f t="shared" ca="1" si="0"/>
        <v>#DIV/0!</v>
      </c>
      <c r="AH34" s="566" t="e">
        <f t="shared" ca="1" si="0"/>
        <v>#DIV/0!</v>
      </c>
      <c r="AI34" s="566" t="e">
        <f t="shared" ca="1" si="0"/>
        <v>#DIV/0!</v>
      </c>
      <c r="AJ34" s="566" t="e">
        <f t="shared" ca="1" si="0"/>
        <v>#DIV/0!</v>
      </c>
      <c r="AK34" s="566" t="e">
        <f t="shared" ca="1" si="0"/>
        <v>#DIV/0!</v>
      </c>
      <c r="AL34" s="566" t="e">
        <f t="shared" ca="1" si="0"/>
        <v>#DIV/0!</v>
      </c>
      <c r="AM34" s="566" t="e">
        <f t="shared" ca="1" si="0"/>
        <v>#DIV/0!</v>
      </c>
      <c r="AN34" s="566" t="e">
        <f t="shared" ca="1" si="0"/>
        <v>#DIV/0!</v>
      </c>
      <c r="AO34" s="566" t="e">
        <f t="shared" ca="1" si="0"/>
        <v>#DIV/0!</v>
      </c>
      <c r="AP34" s="566" t="e">
        <f t="shared" ca="1" si="0"/>
        <v>#DIV/0!</v>
      </c>
      <c r="AQ34" s="566" t="e">
        <f t="shared" ca="1" si="0"/>
        <v>#DIV/0!</v>
      </c>
      <c r="AR34" s="566" t="e">
        <f t="shared" ca="1" si="0"/>
        <v>#DIV/0!</v>
      </c>
      <c r="AS34" s="566" t="e">
        <f t="shared" ca="1" si="0"/>
        <v>#DIV/0!</v>
      </c>
      <c r="AT34" s="566" t="e">
        <f t="shared" ca="1" si="0"/>
        <v>#DIV/0!</v>
      </c>
      <c r="AU34" s="566" t="e">
        <f t="shared" ca="1" si="0"/>
        <v>#DIV/0!</v>
      </c>
      <c r="AV34" s="566" t="e">
        <f t="shared" ca="1" si="0"/>
        <v>#DIV/0!</v>
      </c>
      <c r="AW34" s="566" t="e">
        <f t="shared" ca="1" si="0"/>
        <v>#DIV/0!</v>
      </c>
      <c r="AX34" s="566" t="e">
        <f t="shared" ca="1" si="0"/>
        <v>#DIV/0!</v>
      </c>
      <c r="AY34" s="566" t="e">
        <f t="shared" ca="1" si="0"/>
        <v>#DIV/0!</v>
      </c>
      <c r="AZ34" s="566" t="e">
        <f t="shared" ca="1" si="0"/>
        <v>#DIV/0!</v>
      </c>
    </row>
    <row r="35" spans="1:256" s="540" customFormat="1" ht="19.5" thickBot="1">
      <c r="A35" s="1024"/>
      <c r="B35" s="567" t="s">
        <v>593</v>
      </c>
      <c r="C35" s="568">
        <f ca="1">'Health SCR'!D103</f>
        <v>0</v>
      </c>
      <c r="D35" s="568">
        <f ca="1">'Health SCR'!E103</f>
        <v>0</v>
      </c>
      <c r="E35" s="568">
        <f ca="1">'Health SCR'!F103</f>
        <v>0</v>
      </c>
      <c r="F35" s="568">
        <f ca="1">'Health SCR'!G103</f>
        <v>0</v>
      </c>
      <c r="G35" s="568">
        <f ca="1">'Health SCR'!H103</f>
        <v>0</v>
      </c>
      <c r="H35" s="568">
        <f ca="1">'Health SCR'!I103</f>
        <v>0</v>
      </c>
      <c r="I35" s="568">
        <f ca="1">'Health SCR'!J103</f>
        <v>0</v>
      </c>
      <c r="J35" s="568">
        <f ca="1">'Health SCR'!K103</f>
        <v>0</v>
      </c>
      <c r="K35" s="568">
        <f ca="1">'Health SCR'!L103</f>
        <v>0</v>
      </c>
      <c r="L35" s="568">
        <f ca="1">'Health SCR'!M103</f>
        <v>0</v>
      </c>
      <c r="M35" s="568">
        <f ca="1">'Health SCR'!N103</f>
        <v>0</v>
      </c>
      <c r="N35" s="568">
        <f ca="1">'Health SCR'!O103</f>
        <v>0</v>
      </c>
      <c r="O35" s="568">
        <f ca="1">'Health SCR'!P103</f>
        <v>0</v>
      </c>
      <c r="P35" s="568">
        <f ca="1">'Health SCR'!Q103</f>
        <v>0</v>
      </c>
      <c r="Q35" s="568">
        <f ca="1">'Health SCR'!R103</f>
        <v>0</v>
      </c>
      <c r="R35" s="568">
        <f ca="1">'Health SCR'!S103</f>
        <v>0</v>
      </c>
      <c r="S35" s="568">
        <f ca="1">'Health SCR'!T103</f>
        <v>0</v>
      </c>
      <c r="T35" s="568">
        <f ca="1">'Health SCR'!U103</f>
        <v>0</v>
      </c>
      <c r="U35" s="568">
        <f ca="1">'Health SCR'!V103</f>
        <v>0</v>
      </c>
      <c r="V35" s="568">
        <f ca="1">'Health SCR'!W103</f>
        <v>0</v>
      </c>
      <c r="W35" s="568">
        <f ca="1">'Health SCR'!X103</f>
        <v>0</v>
      </c>
      <c r="X35" s="568">
        <f ca="1">'Health SCR'!Y103</f>
        <v>0</v>
      </c>
      <c r="Y35" s="568">
        <f ca="1">'Health SCR'!Z103</f>
        <v>0</v>
      </c>
      <c r="Z35" s="568">
        <f ca="1">'Health SCR'!AA103</f>
        <v>0</v>
      </c>
      <c r="AA35" s="568">
        <f ca="1">'Health SCR'!AB103</f>
        <v>0</v>
      </c>
      <c r="AB35" s="568">
        <f ca="1">'Health SCR'!AC103</f>
        <v>0</v>
      </c>
      <c r="AC35" s="568">
        <f ca="1">'Health SCR'!AD103</f>
        <v>0</v>
      </c>
      <c r="AD35" s="568">
        <f ca="1">'Health SCR'!AE103</f>
        <v>0</v>
      </c>
      <c r="AE35" s="568">
        <f ca="1">'Health SCR'!AF103</f>
        <v>0</v>
      </c>
      <c r="AF35" s="568">
        <f ca="1">'Health SCR'!AG103</f>
        <v>0</v>
      </c>
      <c r="AG35" s="568">
        <f ca="1">'Health SCR'!AH103</f>
        <v>0</v>
      </c>
      <c r="AH35" s="568">
        <f ca="1">'Health SCR'!AI103</f>
        <v>0</v>
      </c>
      <c r="AI35" s="568">
        <f ca="1">'Health SCR'!AJ103</f>
        <v>0</v>
      </c>
      <c r="AJ35" s="568">
        <f ca="1">'Health SCR'!AK103</f>
        <v>0</v>
      </c>
      <c r="AK35" s="568">
        <f ca="1">'Health SCR'!AL103</f>
        <v>0</v>
      </c>
      <c r="AL35" s="568">
        <f ca="1">'Health SCR'!AM103</f>
        <v>0</v>
      </c>
      <c r="AM35" s="568">
        <f ca="1">'Health SCR'!AN103</f>
        <v>0</v>
      </c>
      <c r="AN35" s="568">
        <f ca="1">'Health SCR'!AO103</f>
        <v>0</v>
      </c>
      <c r="AO35" s="568">
        <f ca="1">'Health SCR'!AP103</f>
        <v>0</v>
      </c>
      <c r="AP35" s="568">
        <f ca="1">'Health SCR'!AQ103</f>
        <v>0</v>
      </c>
      <c r="AQ35" s="568">
        <f ca="1">'Health SCR'!AR103</f>
        <v>0</v>
      </c>
      <c r="AR35" s="568">
        <f ca="1">'Health SCR'!AS103</f>
        <v>0</v>
      </c>
      <c r="AS35" s="568">
        <f ca="1">'Health SCR'!AT103</f>
        <v>0</v>
      </c>
      <c r="AT35" s="568">
        <f ca="1">'Health SCR'!AU103</f>
        <v>0</v>
      </c>
      <c r="AU35" s="568">
        <f ca="1">'Health SCR'!AV103</f>
        <v>0</v>
      </c>
      <c r="AV35" s="568">
        <f ca="1">'Health SCR'!AW103</f>
        <v>0</v>
      </c>
      <c r="AW35" s="568">
        <f ca="1">'Health SCR'!AX103</f>
        <v>0</v>
      </c>
      <c r="AX35" s="568">
        <f ca="1">'Health SCR'!AY103</f>
        <v>0</v>
      </c>
      <c r="AY35" s="568">
        <f ca="1">'Health SCR'!AZ103</f>
        <v>0</v>
      </c>
      <c r="AZ35" s="568">
        <f ca="1">'Health SCR'!BA103</f>
        <v>0</v>
      </c>
    </row>
    <row r="36" spans="1:256" s="540" customFormat="1" ht="19.5" hidden="1" customHeight="1" thickTop="1">
      <c r="A36" s="1024"/>
      <c r="B36" s="569" t="s">
        <v>589</v>
      </c>
      <c r="C36" s="570">
        <f ca="1">C31</f>
        <v>0</v>
      </c>
      <c r="D36" s="570">
        <f t="shared" ref="D36:AZ36" ca="1" si="1">D31</f>
        <v>0</v>
      </c>
      <c r="E36" s="570">
        <f t="shared" ca="1" si="1"/>
        <v>0</v>
      </c>
      <c r="F36" s="570">
        <f t="shared" ca="1" si="1"/>
        <v>0</v>
      </c>
      <c r="G36" s="570">
        <f t="shared" ca="1" si="1"/>
        <v>0</v>
      </c>
      <c r="H36" s="570">
        <f t="shared" ca="1" si="1"/>
        <v>0</v>
      </c>
      <c r="I36" s="570">
        <f t="shared" ca="1" si="1"/>
        <v>0</v>
      </c>
      <c r="J36" s="570">
        <f t="shared" ca="1" si="1"/>
        <v>0</v>
      </c>
      <c r="K36" s="570">
        <f t="shared" ca="1" si="1"/>
        <v>0</v>
      </c>
      <c r="L36" s="570">
        <f t="shared" ca="1" si="1"/>
        <v>0</v>
      </c>
      <c r="M36" s="570">
        <f t="shared" ca="1" si="1"/>
        <v>0</v>
      </c>
      <c r="N36" s="570">
        <f t="shared" ca="1" si="1"/>
        <v>0</v>
      </c>
      <c r="O36" s="570">
        <f t="shared" ca="1" si="1"/>
        <v>0</v>
      </c>
      <c r="P36" s="570">
        <f t="shared" ca="1" si="1"/>
        <v>0</v>
      </c>
      <c r="Q36" s="570">
        <f t="shared" ca="1" si="1"/>
        <v>0</v>
      </c>
      <c r="R36" s="570">
        <f t="shared" ca="1" si="1"/>
        <v>0</v>
      </c>
      <c r="S36" s="570">
        <f t="shared" ca="1" si="1"/>
        <v>0</v>
      </c>
      <c r="T36" s="570">
        <f t="shared" ca="1" si="1"/>
        <v>0</v>
      </c>
      <c r="U36" s="570">
        <f t="shared" ca="1" si="1"/>
        <v>0</v>
      </c>
      <c r="V36" s="570">
        <f t="shared" ca="1" si="1"/>
        <v>0</v>
      </c>
      <c r="W36" s="570">
        <f t="shared" ca="1" si="1"/>
        <v>0</v>
      </c>
      <c r="X36" s="570">
        <f t="shared" ca="1" si="1"/>
        <v>0</v>
      </c>
      <c r="Y36" s="570">
        <f t="shared" ca="1" si="1"/>
        <v>0</v>
      </c>
      <c r="Z36" s="570">
        <f t="shared" ca="1" si="1"/>
        <v>0</v>
      </c>
      <c r="AA36" s="570">
        <f t="shared" ca="1" si="1"/>
        <v>0</v>
      </c>
      <c r="AB36" s="570">
        <f t="shared" ca="1" si="1"/>
        <v>0</v>
      </c>
      <c r="AC36" s="570">
        <f t="shared" ca="1" si="1"/>
        <v>0</v>
      </c>
      <c r="AD36" s="570">
        <f t="shared" ca="1" si="1"/>
        <v>0</v>
      </c>
      <c r="AE36" s="570">
        <f t="shared" ca="1" si="1"/>
        <v>0</v>
      </c>
      <c r="AF36" s="570">
        <f t="shared" ca="1" si="1"/>
        <v>0</v>
      </c>
      <c r="AG36" s="570">
        <f t="shared" ca="1" si="1"/>
        <v>0</v>
      </c>
      <c r="AH36" s="570">
        <f t="shared" ca="1" si="1"/>
        <v>0</v>
      </c>
      <c r="AI36" s="570">
        <f t="shared" ca="1" si="1"/>
        <v>0</v>
      </c>
      <c r="AJ36" s="570">
        <f t="shared" ca="1" si="1"/>
        <v>0</v>
      </c>
      <c r="AK36" s="570">
        <f t="shared" ca="1" si="1"/>
        <v>0</v>
      </c>
      <c r="AL36" s="570">
        <f t="shared" ca="1" si="1"/>
        <v>0</v>
      </c>
      <c r="AM36" s="570">
        <f t="shared" ca="1" si="1"/>
        <v>0</v>
      </c>
      <c r="AN36" s="570">
        <f t="shared" ca="1" si="1"/>
        <v>0</v>
      </c>
      <c r="AO36" s="570">
        <f t="shared" ca="1" si="1"/>
        <v>0</v>
      </c>
      <c r="AP36" s="570">
        <f t="shared" ca="1" si="1"/>
        <v>0</v>
      </c>
      <c r="AQ36" s="570">
        <f t="shared" ca="1" si="1"/>
        <v>0</v>
      </c>
      <c r="AR36" s="570">
        <f t="shared" ca="1" si="1"/>
        <v>0</v>
      </c>
      <c r="AS36" s="570">
        <f t="shared" ca="1" si="1"/>
        <v>0</v>
      </c>
      <c r="AT36" s="570">
        <f t="shared" ca="1" si="1"/>
        <v>0</v>
      </c>
      <c r="AU36" s="570">
        <f t="shared" ca="1" si="1"/>
        <v>0</v>
      </c>
      <c r="AV36" s="570">
        <f t="shared" ca="1" si="1"/>
        <v>0</v>
      </c>
      <c r="AW36" s="570">
        <f t="shared" ca="1" si="1"/>
        <v>0</v>
      </c>
      <c r="AX36" s="570">
        <f t="shared" ca="1" si="1"/>
        <v>0</v>
      </c>
      <c r="AY36" s="570">
        <f t="shared" ca="1" si="1"/>
        <v>0</v>
      </c>
      <c r="AZ36" s="571">
        <f t="shared" ca="1" si="1"/>
        <v>0</v>
      </c>
    </row>
    <row r="37" spans="1:256" s="540" customFormat="1" ht="19.5" hidden="1" customHeight="1" thickTop="1">
      <c r="A37" s="1024"/>
      <c r="B37" s="572" t="s">
        <v>592</v>
      </c>
      <c r="C37" s="573" t="e">
        <f ca="1">C34</f>
        <v>#DIV/0!</v>
      </c>
      <c r="D37" s="573" t="e">
        <f t="shared" ref="D37:AZ38" ca="1" si="2">D34</f>
        <v>#DIV/0!</v>
      </c>
      <c r="E37" s="573" t="e">
        <f t="shared" ca="1" si="2"/>
        <v>#DIV/0!</v>
      </c>
      <c r="F37" s="573" t="e">
        <f t="shared" ca="1" si="2"/>
        <v>#DIV/0!</v>
      </c>
      <c r="G37" s="573" t="e">
        <f t="shared" ca="1" si="2"/>
        <v>#DIV/0!</v>
      </c>
      <c r="H37" s="573" t="e">
        <f t="shared" ca="1" si="2"/>
        <v>#DIV/0!</v>
      </c>
      <c r="I37" s="573" t="e">
        <f t="shared" ca="1" si="2"/>
        <v>#DIV/0!</v>
      </c>
      <c r="J37" s="573" t="e">
        <f t="shared" ca="1" si="2"/>
        <v>#DIV/0!</v>
      </c>
      <c r="K37" s="573" t="e">
        <f t="shared" ca="1" si="2"/>
        <v>#DIV/0!</v>
      </c>
      <c r="L37" s="573" t="e">
        <f t="shared" ca="1" si="2"/>
        <v>#DIV/0!</v>
      </c>
      <c r="M37" s="573" t="e">
        <f t="shared" ca="1" si="2"/>
        <v>#DIV/0!</v>
      </c>
      <c r="N37" s="573" t="e">
        <f t="shared" ca="1" si="2"/>
        <v>#DIV/0!</v>
      </c>
      <c r="O37" s="573" t="e">
        <f t="shared" ca="1" si="2"/>
        <v>#DIV/0!</v>
      </c>
      <c r="P37" s="573" t="e">
        <f t="shared" ca="1" si="2"/>
        <v>#DIV/0!</v>
      </c>
      <c r="Q37" s="573" t="e">
        <f t="shared" ca="1" si="2"/>
        <v>#DIV/0!</v>
      </c>
      <c r="R37" s="573" t="e">
        <f t="shared" ca="1" si="2"/>
        <v>#DIV/0!</v>
      </c>
      <c r="S37" s="573" t="e">
        <f t="shared" ca="1" si="2"/>
        <v>#DIV/0!</v>
      </c>
      <c r="T37" s="573" t="e">
        <f t="shared" ca="1" si="2"/>
        <v>#DIV/0!</v>
      </c>
      <c r="U37" s="573" t="e">
        <f t="shared" ca="1" si="2"/>
        <v>#DIV/0!</v>
      </c>
      <c r="V37" s="573" t="e">
        <f t="shared" ca="1" si="2"/>
        <v>#DIV/0!</v>
      </c>
      <c r="W37" s="573" t="e">
        <f t="shared" ca="1" si="2"/>
        <v>#DIV/0!</v>
      </c>
      <c r="X37" s="573" t="e">
        <f t="shared" ca="1" si="2"/>
        <v>#DIV/0!</v>
      </c>
      <c r="Y37" s="573" t="e">
        <f t="shared" ca="1" si="2"/>
        <v>#DIV/0!</v>
      </c>
      <c r="Z37" s="573" t="e">
        <f t="shared" ca="1" si="2"/>
        <v>#DIV/0!</v>
      </c>
      <c r="AA37" s="573" t="e">
        <f t="shared" ca="1" si="2"/>
        <v>#DIV/0!</v>
      </c>
      <c r="AB37" s="573" t="e">
        <f t="shared" ca="1" si="2"/>
        <v>#DIV/0!</v>
      </c>
      <c r="AC37" s="573" t="e">
        <f t="shared" ca="1" si="2"/>
        <v>#DIV/0!</v>
      </c>
      <c r="AD37" s="573" t="e">
        <f t="shared" ca="1" si="2"/>
        <v>#DIV/0!</v>
      </c>
      <c r="AE37" s="573" t="e">
        <f t="shared" ca="1" si="2"/>
        <v>#DIV/0!</v>
      </c>
      <c r="AF37" s="573" t="e">
        <f t="shared" ca="1" si="2"/>
        <v>#DIV/0!</v>
      </c>
      <c r="AG37" s="573" t="e">
        <f t="shared" ca="1" si="2"/>
        <v>#DIV/0!</v>
      </c>
      <c r="AH37" s="573" t="e">
        <f t="shared" ca="1" si="2"/>
        <v>#DIV/0!</v>
      </c>
      <c r="AI37" s="573" t="e">
        <f t="shared" ca="1" si="2"/>
        <v>#DIV/0!</v>
      </c>
      <c r="AJ37" s="573" t="e">
        <f t="shared" ca="1" si="2"/>
        <v>#DIV/0!</v>
      </c>
      <c r="AK37" s="573" t="e">
        <f t="shared" ca="1" si="2"/>
        <v>#DIV/0!</v>
      </c>
      <c r="AL37" s="573" t="e">
        <f t="shared" ca="1" si="2"/>
        <v>#DIV/0!</v>
      </c>
      <c r="AM37" s="573" t="e">
        <f t="shared" ca="1" si="2"/>
        <v>#DIV/0!</v>
      </c>
      <c r="AN37" s="573" t="e">
        <f t="shared" ca="1" si="2"/>
        <v>#DIV/0!</v>
      </c>
      <c r="AO37" s="573" t="e">
        <f t="shared" ca="1" si="2"/>
        <v>#DIV/0!</v>
      </c>
      <c r="AP37" s="573" t="e">
        <f t="shared" ca="1" si="2"/>
        <v>#DIV/0!</v>
      </c>
      <c r="AQ37" s="573" t="e">
        <f t="shared" ca="1" si="2"/>
        <v>#DIV/0!</v>
      </c>
      <c r="AR37" s="573" t="e">
        <f t="shared" ca="1" si="2"/>
        <v>#DIV/0!</v>
      </c>
      <c r="AS37" s="573" t="e">
        <f t="shared" ca="1" si="2"/>
        <v>#DIV/0!</v>
      </c>
      <c r="AT37" s="573" t="e">
        <f t="shared" ca="1" si="2"/>
        <v>#DIV/0!</v>
      </c>
      <c r="AU37" s="573" t="e">
        <f t="shared" ca="1" si="2"/>
        <v>#DIV/0!</v>
      </c>
      <c r="AV37" s="573" t="e">
        <f t="shared" ca="1" si="2"/>
        <v>#DIV/0!</v>
      </c>
      <c r="AW37" s="573" t="e">
        <f t="shared" ca="1" si="2"/>
        <v>#DIV/0!</v>
      </c>
      <c r="AX37" s="573" t="e">
        <f t="shared" ca="1" si="2"/>
        <v>#DIV/0!</v>
      </c>
      <c r="AY37" s="573" t="e">
        <f t="shared" ca="1" si="2"/>
        <v>#DIV/0!</v>
      </c>
      <c r="AZ37" s="574" t="e">
        <f t="shared" ca="1" si="2"/>
        <v>#DIV/0!</v>
      </c>
    </row>
    <row r="38" spans="1:256" s="540" customFormat="1" ht="19.5" hidden="1" customHeight="1" thickTop="1">
      <c r="A38" s="1024"/>
      <c r="B38" s="575" t="s">
        <v>593</v>
      </c>
      <c r="C38" s="576">
        <f ca="1">C35</f>
        <v>0</v>
      </c>
      <c r="D38" s="576">
        <f t="shared" ca="1" si="2"/>
        <v>0</v>
      </c>
      <c r="E38" s="576">
        <f t="shared" ca="1" si="2"/>
        <v>0</v>
      </c>
      <c r="F38" s="576">
        <f t="shared" ca="1" si="2"/>
        <v>0</v>
      </c>
      <c r="G38" s="576">
        <f t="shared" ca="1" si="2"/>
        <v>0</v>
      </c>
      <c r="H38" s="576">
        <f t="shared" ca="1" si="2"/>
        <v>0</v>
      </c>
      <c r="I38" s="576">
        <f t="shared" ca="1" si="2"/>
        <v>0</v>
      </c>
      <c r="J38" s="576">
        <f t="shared" ca="1" si="2"/>
        <v>0</v>
      </c>
      <c r="K38" s="576">
        <f t="shared" ca="1" si="2"/>
        <v>0</v>
      </c>
      <c r="L38" s="576">
        <f t="shared" ca="1" si="2"/>
        <v>0</v>
      </c>
      <c r="M38" s="576">
        <f t="shared" ca="1" si="2"/>
        <v>0</v>
      </c>
      <c r="N38" s="576">
        <f t="shared" ca="1" si="2"/>
        <v>0</v>
      </c>
      <c r="O38" s="576">
        <f t="shared" ca="1" si="2"/>
        <v>0</v>
      </c>
      <c r="P38" s="576">
        <f t="shared" ca="1" si="2"/>
        <v>0</v>
      </c>
      <c r="Q38" s="576">
        <f t="shared" ca="1" si="2"/>
        <v>0</v>
      </c>
      <c r="R38" s="576">
        <f t="shared" ca="1" si="2"/>
        <v>0</v>
      </c>
      <c r="S38" s="576">
        <f t="shared" ca="1" si="2"/>
        <v>0</v>
      </c>
      <c r="T38" s="576">
        <f t="shared" ca="1" si="2"/>
        <v>0</v>
      </c>
      <c r="U38" s="576">
        <f t="shared" ca="1" si="2"/>
        <v>0</v>
      </c>
      <c r="V38" s="576">
        <f t="shared" ca="1" si="2"/>
        <v>0</v>
      </c>
      <c r="W38" s="576">
        <f t="shared" ca="1" si="2"/>
        <v>0</v>
      </c>
      <c r="X38" s="576">
        <f t="shared" ca="1" si="2"/>
        <v>0</v>
      </c>
      <c r="Y38" s="576">
        <f t="shared" ca="1" si="2"/>
        <v>0</v>
      </c>
      <c r="Z38" s="576">
        <f t="shared" ca="1" si="2"/>
        <v>0</v>
      </c>
      <c r="AA38" s="576">
        <f t="shared" ca="1" si="2"/>
        <v>0</v>
      </c>
      <c r="AB38" s="576">
        <f t="shared" ca="1" si="2"/>
        <v>0</v>
      </c>
      <c r="AC38" s="576">
        <f t="shared" ca="1" si="2"/>
        <v>0</v>
      </c>
      <c r="AD38" s="576">
        <f t="shared" ca="1" si="2"/>
        <v>0</v>
      </c>
      <c r="AE38" s="576">
        <f t="shared" ca="1" si="2"/>
        <v>0</v>
      </c>
      <c r="AF38" s="576">
        <f t="shared" ca="1" si="2"/>
        <v>0</v>
      </c>
      <c r="AG38" s="576">
        <f t="shared" ca="1" si="2"/>
        <v>0</v>
      </c>
      <c r="AH38" s="576">
        <f t="shared" ca="1" si="2"/>
        <v>0</v>
      </c>
      <c r="AI38" s="576">
        <f t="shared" ca="1" si="2"/>
        <v>0</v>
      </c>
      <c r="AJ38" s="576">
        <f t="shared" ca="1" si="2"/>
        <v>0</v>
      </c>
      <c r="AK38" s="576">
        <f t="shared" ca="1" si="2"/>
        <v>0</v>
      </c>
      <c r="AL38" s="576">
        <f t="shared" ca="1" si="2"/>
        <v>0</v>
      </c>
      <c r="AM38" s="576">
        <f t="shared" ca="1" si="2"/>
        <v>0</v>
      </c>
      <c r="AN38" s="576">
        <f t="shared" ca="1" si="2"/>
        <v>0</v>
      </c>
      <c r="AO38" s="576">
        <f t="shared" ca="1" si="2"/>
        <v>0</v>
      </c>
      <c r="AP38" s="576">
        <f t="shared" ca="1" si="2"/>
        <v>0</v>
      </c>
      <c r="AQ38" s="576">
        <f t="shared" ca="1" si="2"/>
        <v>0</v>
      </c>
      <c r="AR38" s="576">
        <f t="shared" ca="1" si="2"/>
        <v>0</v>
      </c>
      <c r="AS38" s="576">
        <f t="shared" ca="1" si="2"/>
        <v>0</v>
      </c>
      <c r="AT38" s="576">
        <f t="shared" ca="1" si="2"/>
        <v>0</v>
      </c>
      <c r="AU38" s="576">
        <f t="shared" ca="1" si="2"/>
        <v>0</v>
      </c>
      <c r="AV38" s="576">
        <f t="shared" ca="1" si="2"/>
        <v>0</v>
      </c>
      <c r="AW38" s="576">
        <f t="shared" ca="1" si="2"/>
        <v>0</v>
      </c>
      <c r="AX38" s="576">
        <f t="shared" ca="1" si="2"/>
        <v>0</v>
      </c>
      <c r="AY38" s="576">
        <f t="shared" ca="1" si="2"/>
        <v>0</v>
      </c>
      <c r="AZ38" s="577">
        <f t="shared" ca="1" si="2"/>
        <v>0</v>
      </c>
    </row>
    <row r="39" spans="1:256" s="547" customFormat="1" ht="19.5" thickTop="1">
      <c r="A39" s="1024"/>
      <c r="B39" s="551" t="s">
        <v>594</v>
      </c>
      <c r="C39" s="552" t="e">
        <f t="array" aca="1" ref="C39" ca="1">SQRT(MMULT(MMULT(TRANSPOSE(C36:C38*1),'Shock parameters'!$Z$52:$AB$54*1),C36:C38*1))</f>
        <v>#DIV/0!</v>
      </c>
      <c r="D39" s="552" t="e">
        <f t="array" aca="1" ref="D39" ca="1">SQRT(MMULT(MMULT(TRANSPOSE(D36:D38*1),'Shock parameters'!$Z$52:$AB$54*1),D36:D38*1))</f>
        <v>#DIV/0!</v>
      </c>
      <c r="E39" s="552" t="e">
        <f t="array" aca="1" ref="E39" ca="1">SQRT(MMULT(MMULT(TRANSPOSE(E36:E38*1),'Shock parameters'!$Z$52:$AB$54*1),E36:E38*1))</f>
        <v>#DIV/0!</v>
      </c>
      <c r="F39" s="552" t="e">
        <f t="array" aca="1" ref="F39" ca="1">SQRT(MMULT(MMULT(TRANSPOSE(F36:F38*1),'Shock parameters'!$Z$52:$AB$54*1),F36:F38*1))</f>
        <v>#DIV/0!</v>
      </c>
      <c r="G39" s="552" t="e">
        <f t="array" aca="1" ref="G39" ca="1">SQRT(MMULT(MMULT(TRANSPOSE(G36:G38*1),'Shock parameters'!$Z$52:$AB$54*1),G36:G38*1))</f>
        <v>#DIV/0!</v>
      </c>
      <c r="H39" s="552" t="e">
        <f t="array" aca="1" ref="H39" ca="1">SQRT(MMULT(MMULT(TRANSPOSE(H36:H38*1),'Shock parameters'!$Z$52:$AB$54*1),H36:H38*1))</f>
        <v>#DIV/0!</v>
      </c>
      <c r="I39" s="552" t="e">
        <f t="array" aca="1" ref="I39" ca="1">SQRT(MMULT(MMULT(TRANSPOSE(I36:I38*1),'Shock parameters'!$Z$52:$AB$54*1),I36:I38*1))</f>
        <v>#DIV/0!</v>
      </c>
      <c r="J39" s="552" t="e">
        <f t="array" aca="1" ref="J39" ca="1">SQRT(MMULT(MMULT(TRANSPOSE(J36:J38*1),'Shock parameters'!$Z$52:$AB$54*1),J36:J38*1))</f>
        <v>#DIV/0!</v>
      </c>
      <c r="K39" s="552" t="e">
        <f t="array" aca="1" ref="K39" ca="1">SQRT(MMULT(MMULT(TRANSPOSE(K36:K38*1),'Shock parameters'!$Z$52:$AB$54*1),K36:K38*1))</f>
        <v>#DIV/0!</v>
      </c>
      <c r="L39" s="552" t="e">
        <f t="array" aca="1" ref="L39" ca="1">SQRT(MMULT(MMULT(TRANSPOSE(L36:L38*1),'Shock parameters'!$Z$52:$AB$54*1),L36:L38*1))</f>
        <v>#DIV/0!</v>
      </c>
      <c r="M39" s="552" t="e">
        <f t="array" aca="1" ref="M39" ca="1">SQRT(MMULT(MMULT(TRANSPOSE(M36:M38*1),'Shock parameters'!$Z$52:$AB$54*1),M36:M38*1))</f>
        <v>#DIV/0!</v>
      </c>
      <c r="N39" s="552" t="e">
        <f t="array" aca="1" ref="N39" ca="1">SQRT(MMULT(MMULT(TRANSPOSE(N36:N38*1),'Shock parameters'!$Z$52:$AB$54*1),N36:N38*1))</f>
        <v>#DIV/0!</v>
      </c>
      <c r="O39" s="552" t="e">
        <f t="array" aca="1" ref="O39" ca="1">SQRT(MMULT(MMULT(TRANSPOSE(O36:O38*1),'Shock parameters'!$Z$52:$AB$54*1),O36:O38*1))</f>
        <v>#DIV/0!</v>
      </c>
      <c r="P39" s="552" t="e">
        <f t="array" aca="1" ref="P39" ca="1">SQRT(MMULT(MMULT(TRANSPOSE(P36:P38*1),'Shock parameters'!$Z$52:$AB$54*1),P36:P38*1))</f>
        <v>#DIV/0!</v>
      </c>
      <c r="Q39" s="552" t="e">
        <f t="array" aca="1" ref="Q39" ca="1">SQRT(MMULT(MMULT(TRANSPOSE(Q36:Q38*1),'Shock parameters'!$Z$52:$AB$54*1),Q36:Q38*1))</f>
        <v>#DIV/0!</v>
      </c>
      <c r="R39" s="552" t="e">
        <f t="array" aca="1" ref="R39" ca="1">SQRT(MMULT(MMULT(TRANSPOSE(R36:R38*1),'Shock parameters'!$Z$52:$AB$54*1),R36:R38*1))</f>
        <v>#DIV/0!</v>
      </c>
      <c r="S39" s="552" t="e">
        <f t="array" aca="1" ref="S39" ca="1">SQRT(MMULT(MMULT(TRANSPOSE(S36:S38*1),'Shock parameters'!$Z$52:$AB$54*1),S36:S38*1))</f>
        <v>#DIV/0!</v>
      </c>
      <c r="T39" s="552" t="e">
        <f t="array" aca="1" ref="T39" ca="1">SQRT(MMULT(MMULT(TRANSPOSE(T36:T38*1),'Shock parameters'!$Z$52:$AB$54*1),T36:T38*1))</f>
        <v>#DIV/0!</v>
      </c>
      <c r="U39" s="552" t="e">
        <f t="array" aca="1" ref="U39" ca="1">SQRT(MMULT(MMULT(TRANSPOSE(U36:U38*1),'Shock parameters'!$Z$52:$AB$54*1),U36:U38*1))</f>
        <v>#DIV/0!</v>
      </c>
      <c r="V39" s="552" t="e">
        <f t="array" aca="1" ref="V39" ca="1">SQRT(MMULT(MMULT(TRANSPOSE(V36:V38*1),'Shock parameters'!$Z$52:$AB$54*1),V36:V38*1))</f>
        <v>#DIV/0!</v>
      </c>
      <c r="W39" s="552" t="e">
        <f t="array" aca="1" ref="W39" ca="1">SQRT(MMULT(MMULT(TRANSPOSE(W36:W38*1),'Shock parameters'!$Z$52:$AB$54*1),W36:W38*1))</f>
        <v>#DIV/0!</v>
      </c>
      <c r="X39" s="552" t="e">
        <f t="array" aca="1" ref="X39" ca="1">SQRT(MMULT(MMULT(TRANSPOSE(X36:X38*1),'Shock parameters'!$Z$52:$AB$54*1),X36:X38*1))</f>
        <v>#DIV/0!</v>
      </c>
      <c r="Y39" s="552" t="e">
        <f t="array" aca="1" ref="Y39" ca="1">SQRT(MMULT(MMULT(TRANSPOSE(Y36:Y38*1),'Shock parameters'!$Z$52:$AB$54*1),Y36:Y38*1))</f>
        <v>#DIV/0!</v>
      </c>
      <c r="Z39" s="552" t="e">
        <f t="array" aca="1" ref="Z39" ca="1">SQRT(MMULT(MMULT(TRANSPOSE(Z36:Z38*1),'Shock parameters'!$Z$52:$AB$54*1),Z36:Z38*1))</f>
        <v>#DIV/0!</v>
      </c>
      <c r="AA39" s="552" t="e">
        <f t="array" aca="1" ref="AA39" ca="1">SQRT(MMULT(MMULT(TRANSPOSE(AA36:AA38*1),'Shock parameters'!$Z$52:$AB$54*1),AA36:AA38*1))</f>
        <v>#DIV/0!</v>
      </c>
      <c r="AB39" s="552" t="e">
        <f t="array" aca="1" ref="AB39" ca="1">SQRT(MMULT(MMULT(TRANSPOSE(AB36:AB38*1),'Shock parameters'!$Z$52:$AB$54*1),AB36:AB38*1))</f>
        <v>#DIV/0!</v>
      </c>
      <c r="AC39" s="552" t="e">
        <f t="array" aca="1" ref="AC39" ca="1">SQRT(MMULT(MMULT(TRANSPOSE(AC36:AC38*1),'Shock parameters'!$Z$52:$AB$54*1),AC36:AC38*1))</f>
        <v>#DIV/0!</v>
      </c>
      <c r="AD39" s="552" t="e">
        <f t="array" aca="1" ref="AD39" ca="1">SQRT(MMULT(MMULT(TRANSPOSE(AD36:AD38*1),'Shock parameters'!$Z$52:$AB$54*1),AD36:AD38*1))</f>
        <v>#DIV/0!</v>
      </c>
      <c r="AE39" s="552" t="e">
        <f t="array" aca="1" ref="AE39" ca="1">SQRT(MMULT(MMULT(TRANSPOSE(AE36:AE38*1),'Shock parameters'!$Z$52:$AB$54*1),AE36:AE38*1))</f>
        <v>#DIV/0!</v>
      </c>
      <c r="AF39" s="552" t="e">
        <f t="array" aca="1" ref="AF39" ca="1">SQRT(MMULT(MMULT(TRANSPOSE(AF36:AF38*1),'Shock parameters'!$Z$52:$AB$54*1),AF36:AF38*1))</f>
        <v>#DIV/0!</v>
      </c>
      <c r="AG39" s="552" t="e">
        <f t="array" aca="1" ref="AG39" ca="1">SQRT(MMULT(MMULT(TRANSPOSE(AG36:AG38*1),'Shock parameters'!$Z$52:$AB$54*1),AG36:AG38*1))</f>
        <v>#DIV/0!</v>
      </c>
      <c r="AH39" s="552" t="e">
        <f t="array" aca="1" ref="AH39" ca="1">SQRT(MMULT(MMULT(TRANSPOSE(AH36:AH38*1),'Shock parameters'!$Z$52:$AB$54*1),AH36:AH38*1))</f>
        <v>#DIV/0!</v>
      </c>
      <c r="AI39" s="552" t="e">
        <f t="array" aca="1" ref="AI39" ca="1">SQRT(MMULT(MMULT(TRANSPOSE(AI36:AI38*1),'Shock parameters'!$Z$52:$AB$54*1),AI36:AI38*1))</f>
        <v>#DIV/0!</v>
      </c>
      <c r="AJ39" s="552" t="e">
        <f t="array" aca="1" ref="AJ39" ca="1">SQRT(MMULT(MMULT(TRANSPOSE(AJ36:AJ38*1),'Shock parameters'!$Z$52:$AB$54*1),AJ36:AJ38*1))</f>
        <v>#DIV/0!</v>
      </c>
      <c r="AK39" s="552" t="e">
        <f t="array" aca="1" ref="AK39" ca="1">SQRT(MMULT(MMULT(TRANSPOSE(AK36:AK38*1),'Shock parameters'!$Z$52:$AB$54*1),AK36:AK38*1))</f>
        <v>#DIV/0!</v>
      </c>
      <c r="AL39" s="552" t="e">
        <f t="array" aca="1" ref="AL39" ca="1">SQRT(MMULT(MMULT(TRANSPOSE(AL36:AL38*1),'Shock parameters'!$Z$52:$AB$54*1),AL36:AL38*1))</f>
        <v>#DIV/0!</v>
      </c>
      <c r="AM39" s="552" t="e">
        <f t="array" aca="1" ref="AM39" ca="1">SQRT(MMULT(MMULT(TRANSPOSE(AM36:AM38*1),'Shock parameters'!$Z$52:$AB$54*1),AM36:AM38*1))</f>
        <v>#DIV/0!</v>
      </c>
      <c r="AN39" s="552" t="e">
        <f t="array" aca="1" ref="AN39" ca="1">SQRT(MMULT(MMULT(TRANSPOSE(AN36:AN38*1),'Shock parameters'!$Z$52:$AB$54*1),AN36:AN38*1))</f>
        <v>#DIV/0!</v>
      </c>
      <c r="AO39" s="552" t="e">
        <f t="array" aca="1" ref="AO39" ca="1">SQRT(MMULT(MMULT(TRANSPOSE(AO36:AO38*1),'Shock parameters'!$Z$52:$AB$54*1),AO36:AO38*1))</f>
        <v>#DIV/0!</v>
      </c>
      <c r="AP39" s="552" t="e">
        <f t="array" aca="1" ref="AP39" ca="1">SQRT(MMULT(MMULT(TRANSPOSE(AP36:AP38*1),'Shock parameters'!$Z$52:$AB$54*1),AP36:AP38*1))</f>
        <v>#DIV/0!</v>
      </c>
      <c r="AQ39" s="552" t="e">
        <f t="array" aca="1" ref="AQ39" ca="1">SQRT(MMULT(MMULT(TRANSPOSE(AQ36:AQ38*1),'Shock parameters'!$Z$52:$AB$54*1),AQ36:AQ38*1))</f>
        <v>#DIV/0!</v>
      </c>
      <c r="AR39" s="552" t="e">
        <f t="array" aca="1" ref="AR39" ca="1">SQRT(MMULT(MMULT(TRANSPOSE(AR36:AR38*1),'Shock parameters'!$Z$52:$AB$54*1),AR36:AR38*1))</f>
        <v>#DIV/0!</v>
      </c>
      <c r="AS39" s="552" t="e">
        <f t="array" aca="1" ref="AS39" ca="1">SQRT(MMULT(MMULT(TRANSPOSE(AS36:AS38*1),'Shock parameters'!$Z$52:$AB$54*1),AS36:AS38*1))</f>
        <v>#DIV/0!</v>
      </c>
      <c r="AT39" s="552" t="e">
        <f t="array" aca="1" ref="AT39" ca="1">SQRT(MMULT(MMULT(TRANSPOSE(AT36:AT38*1),'Shock parameters'!$Z$52:$AB$54*1),AT36:AT38*1))</f>
        <v>#DIV/0!</v>
      </c>
      <c r="AU39" s="552" t="e">
        <f t="array" aca="1" ref="AU39" ca="1">SQRT(MMULT(MMULT(TRANSPOSE(AU36:AU38*1),'Shock parameters'!$Z$52:$AB$54*1),AU36:AU38*1))</f>
        <v>#DIV/0!</v>
      </c>
      <c r="AV39" s="552" t="e">
        <f t="array" aca="1" ref="AV39" ca="1">SQRT(MMULT(MMULT(TRANSPOSE(AV36:AV38*1),'Shock parameters'!$Z$52:$AB$54*1),AV36:AV38*1))</f>
        <v>#DIV/0!</v>
      </c>
      <c r="AW39" s="552" t="e">
        <f t="array" aca="1" ref="AW39" ca="1">SQRT(MMULT(MMULT(TRANSPOSE(AW36:AW38*1),'Shock parameters'!$Z$52:$AB$54*1),AW36:AW38*1))</f>
        <v>#DIV/0!</v>
      </c>
      <c r="AX39" s="552" t="e">
        <f t="array" aca="1" ref="AX39" ca="1">SQRT(MMULT(MMULT(TRANSPOSE(AX36:AX38*1),'Shock parameters'!$Z$52:$AB$54*1),AX36:AX38*1))</f>
        <v>#DIV/0!</v>
      </c>
      <c r="AY39" s="552" t="e">
        <f t="array" aca="1" ref="AY39" ca="1">SQRT(MMULT(MMULT(TRANSPOSE(AY36:AY38*1),'Shock parameters'!$Z$52:$AB$54*1),AY36:AY38*1))</f>
        <v>#DIV/0!</v>
      </c>
      <c r="AZ39" s="552" t="e">
        <f t="array" aca="1" ref="AZ39" ca="1">SQRT(MMULT(MMULT(TRANSPOSE(AZ36:AZ38*1),'Shock parameters'!$Z$52:$AB$54*1),AZ36:AZ38*1))</f>
        <v>#DIV/0!</v>
      </c>
      <c r="BA39" s="540"/>
      <c r="BB39" s="540"/>
      <c r="BC39" s="540"/>
      <c r="BD39" s="540"/>
      <c r="BE39" s="540"/>
      <c r="BF39" s="540"/>
      <c r="BG39" s="540"/>
      <c r="BH39" s="540"/>
      <c r="BI39" s="540"/>
      <c r="BJ39" s="540"/>
      <c r="BK39" s="540"/>
      <c r="BL39" s="540"/>
      <c r="BM39" s="540"/>
      <c r="BN39" s="540"/>
      <c r="BO39" s="540"/>
      <c r="BP39" s="540"/>
      <c r="BQ39" s="540"/>
      <c r="BR39" s="540"/>
      <c r="BS39" s="540"/>
      <c r="BT39" s="540"/>
      <c r="BU39" s="540"/>
      <c r="BV39" s="540"/>
      <c r="BW39" s="540"/>
      <c r="BX39" s="540"/>
      <c r="BY39" s="540"/>
      <c r="BZ39" s="540"/>
      <c r="CA39" s="540"/>
      <c r="CB39" s="540"/>
      <c r="CC39" s="540"/>
      <c r="CD39" s="540"/>
      <c r="CE39" s="540"/>
      <c r="CF39" s="540"/>
      <c r="CG39" s="540"/>
      <c r="CH39" s="540"/>
      <c r="CI39" s="540"/>
      <c r="CJ39" s="540"/>
      <c r="CK39" s="540"/>
      <c r="CL39" s="540"/>
      <c r="CM39" s="540"/>
      <c r="CN39" s="540"/>
      <c r="CO39" s="540"/>
      <c r="CP39" s="540"/>
      <c r="CQ39" s="540"/>
      <c r="CR39" s="540"/>
      <c r="CS39" s="540"/>
      <c r="CT39" s="540"/>
      <c r="CU39" s="540"/>
      <c r="CV39" s="540"/>
      <c r="CW39" s="540"/>
      <c r="CX39" s="540"/>
      <c r="CY39" s="540"/>
      <c r="CZ39" s="540"/>
      <c r="DA39" s="540"/>
      <c r="DB39" s="540"/>
      <c r="DC39" s="540"/>
      <c r="DD39" s="540"/>
      <c r="DE39" s="540"/>
      <c r="DF39" s="540"/>
      <c r="DG39" s="540"/>
      <c r="DH39" s="540"/>
      <c r="DI39" s="540"/>
      <c r="DJ39" s="540"/>
      <c r="DK39" s="540"/>
      <c r="DL39" s="540"/>
      <c r="DM39" s="540"/>
      <c r="DN39" s="540"/>
      <c r="DO39" s="540"/>
      <c r="DP39" s="540"/>
      <c r="DQ39" s="540"/>
      <c r="DR39" s="540"/>
      <c r="DS39" s="540"/>
      <c r="DT39" s="540"/>
      <c r="DU39" s="540"/>
      <c r="DV39" s="540"/>
      <c r="DW39" s="540"/>
      <c r="DX39" s="540"/>
      <c r="DY39" s="540"/>
      <c r="DZ39" s="540"/>
      <c r="EA39" s="540"/>
      <c r="EB39" s="540"/>
      <c r="EC39" s="540"/>
      <c r="ED39" s="540"/>
      <c r="EE39" s="540"/>
      <c r="EF39" s="540"/>
      <c r="EG39" s="540"/>
      <c r="EH39" s="540"/>
      <c r="EI39" s="540"/>
      <c r="EJ39" s="540"/>
      <c r="EK39" s="540"/>
      <c r="EL39" s="540"/>
      <c r="EM39" s="540"/>
      <c r="EN39" s="540"/>
      <c r="EO39" s="540"/>
      <c r="EP39" s="540"/>
      <c r="EQ39" s="540"/>
      <c r="ER39" s="540"/>
      <c r="ES39" s="540"/>
      <c r="ET39" s="540"/>
      <c r="EU39" s="540"/>
      <c r="EV39" s="540"/>
      <c r="EW39" s="540"/>
      <c r="EX39" s="540"/>
      <c r="EY39" s="540"/>
      <c r="EZ39" s="540"/>
      <c r="FA39" s="540"/>
      <c r="FB39" s="540"/>
      <c r="FC39" s="540"/>
      <c r="FD39" s="540"/>
      <c r="FE39" s="540"/>
      <c r="FF39" s="540"/>
      <c r="FG39" s="540"/>
      <c r="FH39" s="540"/>
      <c r="FI39" s="540"/>
      <c r="FJ39" s="540"/>
      <c r="FK39" s="540"/>
      <c r="FL39" s="540"/>
      <c r="FM39" s="540"/>
      <c r="FN39" s="540"/>
      <c r="FO39" s="540"/>
      <c r="FP39" s="540"/>
      <c r="FQ39" s="540"/>
      <c r="FR39" s="540"/>
      <c r="FS39" s="540"/>
      <c r="FT39" s="540"/>
      <c r="FU39" s="540"/>
      <c r="FV39" s="540"/>
      <c r="FW39" s="540"/>
      <c r="FX39" s="540"/>
      <c r="FY39" s="540"/>
      <c r="FZ39" s="540"/>
      <c r="GA39" s="540"/>
      <c r="GB39" s="540"/>
      <c r="GC39" s="540"/>
      <c r="GD39" s="540"/>
      <c r="GE39" s="540"/>
      <c r="GF39" s="540"/>
      <c r="GG39" s="540"/>
      <c r="GH39" s="540"/>
      <c r="GI39" s="540"/>
      <c r="GJ39" s="540"/>
      <c r="GK39" s="540"/>
      <c r="GL39" s="540"/>
      <c r="GM39" s="540"/>
      <c r="GN39" s="540"/>
      <c r="GO39" s="540"/>
      <c r="GP39" s="540"/>
      <c r="GQ39" s="540"/>
      <c r="GR39" s="540"/>
      <c r="GS39" s="540"/>
      <c r="GT39" s="540"/>
      <c r="GU39" s="540"/>
      <c r="GV39" s="540"/>
      <c r="GW39" s="540"/>
      <c r="GX39" s="540"/>
      <c r="GY39" s="540"/>
      <c r="GZ39" s="540"/>
      <c r="HA39" s="540"/>
      <c r="HB39" s="540"/>
      <c r="HC39" s="540"/>
      <c r="HD39" s="540"/>
      <c r="HE39" s="540"/>
      <c r="HF39" s="540"/>
      <c r="HG39" s="540"/>
      <c r="HH39" s="540"/>
      <c r="HI39" s="540"/>
      <c r="HJ39" s="540"/>
      <c r="HK39" s="540"/>
      <c r="HL39" s="540"/>
      <c r="HM39" s="540"/>
      <c r="HN39" s="540"/>
      <c r="HO39" s="540"/>
      <c r="HP39" s="540"/>
      <c r="HQ39" s="540"/>
      <c r="HR39" s="540"/>
      <c r="HS39" s="540"/>
      <c r="HT39" s="540"/>
      <c r="HU39" s="540"/>
      <c r="HV39" s="540"/>
      <c r="HW39" s="540"/>
      <c r="HX39" s="540"/>
      <c r="HY39" s="540"/>
      <c r="HZ39" s="540"/>
      <c r="IA39" s="540"/>
      <c r="IB39" s="540"/>
      <c r="IC39" s="540"/>
      <c r="ID39" s="540"/>
      <c r="IE39" s="540"/>
      <c r="IF39" s="540"/>
      <c r="IG39" s="540"/>
      <c r="IH39" s="540"/>
      <c r="II39" s="540"/>
      <c r="IJ39" s="540"/>
      <c r="IK39" s="540"/>
      <c r="IL39" s="540"/>
      <c r="IM39" s="540"/>
      <c r="IN39" s="540"/>
      <c r="IO39" s="540"/>
      <c r="IP39" s="540"/>
      <c r="IQ39" s="540"/>
      <c r="IR39" s="540"/>
      <c r="IS39" s="540"/>
      <c r="IT39" s="540"/>
      <c r="IU39" s="540"/>
      <c r="IV39" s="540"/>
    </row>
    <row r="40" spans="1:256" s="540" customFormat="1" ht="15">
      <c r="A40" s="1024"/>
      <c r="B40" s="578"/>
      <c r="C40" s="554"/>
      <c r="D40" s="554"/>
      <c r="E40" s="554"/>
      <c r="F40" s="554"/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  <c r="U40" s="554"/>
      <c r="V40" s="554"/>
      <c r="W40" s="554"/>
      <c r="X40" s="554"/>
      <c r="Y40" s="554"/>
      <c r="Z40" s="554"/>
      <c r="AA40" s="554"/>
      <c r="AB40" s="554"/>
      <c r="AC40" s="554"/>
      <c r="AD40" s="554"/>
      <c r="AE40" s="554"/>
      <c r="AF40" s="554"/>
      <c r="AG40" s="554"/>
      <c r="AH40" s="554"/>
      <c r="AI40" s="554"/>
      <c r="AJ40" s="554"/>
      <c r="AK40" s="554"/>
      <c r="AL40" s="554"/>
      <c r="AM40" s="554"/>
      <c r="AN40" s="554"/>
      <c r="AO40" s="554"/>
      <c r="AP40" s="554"/>
      <c r="AQ40" s="554"/>
      <c r="AR40" s="554"/>
      <c r="AS40" s="554"/>
      <c r="AT40" s="554"/>
      <c r="AU40" s="554"/>
      <c r="AV40" s="554"/>
      <c r="AW40" s="554"/>
      <c r="AX40" s="554"/>
      <c r="AY40" s="554"/>
      <c r="AZ40" s="554"/>
    </row>
    <row r="41" spans="1:256" s="547" customFormat="1" ht="16.5">
      <c r="A41" s="1024"/>
      <c r="B41" s="555" t="s">
        <v>595</v>
      </c>
      <c r="C41" s="539" t="e">
        <f ca="1">'NonLife SCR'!D20</f>
        <v>#DIV/0!</v>
      </c>
      <c r="D41" s="539" t="e">
        <f ca="1">'NonLife SCR'!E20</f>
        <v>#DIV/0!</v>
      </c>
      <c r="E41" s="539" t="e">
        <f ca="1">'NonLife SCR'!F20</f>
        <v>#DIV/0!</v>
      </c>
      <c r="F41" s="539" t="e">
        <f ca="1">'NonLife SCR'!G20</f>
        <v>#DIV/0!</v>
      </c>
      <c r="G41" s="539" t="e">
        <f ca="1">'NonLife SCR'!H20</f>
        <v>#DIV/0!</v>
      </c>
      <c r="H41" s="539" t="e">
        <f ca="1">'NonLife SCR'!I20</f>
        <v>#DIV/0!</v>
      </c>
      <c r="I41" s="539" t="e">
        <f ca="1">'NonLife SCR'!J20</f>
        <v>#DIV/0!</v>
      </c>
      <c r="J41" s="539" t="e">
        <f ca="1">'NonLife SCR'!K20</f>
        <v>#DIV/0!</v>
      </c>
      <c r="K41" s="539" t="e">
        <f ca="1">'NonLife SCR'!L20</f>
        <v>#DIV/0!</v>
      </c>
      <c r="L41" s="539" t="e">
        <f ca="1">'NonLife SCR'!M20</f>
        <v>#DIV/0!</v>
      </c>
      <c r="M41" s="539" t="e">
        <f ca="1">'NonLife SCR'!N20</f>
        <v>#DIV/0!</v>
      </c>
      <c r="N41" s="539" t="e">
        <f ca="1">'NonLife SCR'!O20</f>
        <v>#DIV/0!</v>
      </c>
      <c r="O41" s="539" t="e">
        <f ca="1">'NonLife SCR'!P20</f>
        <v>#DIV/0!</v>
      </c>
      <c r="P41" s="539" t="e">
        <f ca="1">'NonLife SCR'!Q20</f>
        <v>#DIV/0!</v>
      </c>
      <c r="Q41" s="539" t="e">
        <f ca="1">'NonLife SCR'!R20</f>
        <v>#DIV/0!</v>
      </c>
      <c r="R41" s="539" t="e">
        <f ca="1">'NonLife SCR'!S20</f>
        <v>#DIV/0!</v>
      </c>
      <c r="S41" s="539" t="e">
        <f ca="1">'NonLife SCR'!T20</f>
        <v>#DIV/0!</v>
      </c>
      <c r="T41" s="539" t="e">
        <f ca="1">'NonLife SCR'!U20</f>
        <v>#DIV/0!</v>
      </c>
      <c r="U41" s="539" t="e">
        <f ca="1">'NonLife SCR'!V20</f>
        <v>#DIV/0!</v>
      </c>
      <c r="V41" s="539" t="e">
        <f ca="1">'NonLife SCR'!W20</f>
        <v>#DIV/0!</v>
      </c>
      <c r="W41" s="539" t="e">
        <f ca="1">'NonLife SCR'!X20</f>
        <v>#DIV/0!</v>
      </c>
      <c r="X41" s="539" t="e">
        <f ca="1">'NonLife SCR'!Y20</f>
        <v>#DIV/0!</v>
      </c>
      <c r="Y41" s="539" t="e">
        <f ca="1">'NonLife SCR'!Z20</f>
        <v>#DIV/0!</v>
      </c>
      <c r="Z41" s="539" t="e">
        <f ca="1">'NonLife SCR'!AA20</f>
        <v>#DIV/0!</v>
      </c>
      <c r="AA41" s="539" t="e">
        <f ca="1">'NonLife SCR'!AB20</f>
        <v>#DIV/0!</v>
      </c>
      <c r="AB41" s="539" t="e">
        <f ca="1">'NonLife SCR'!AC20</f>
        <v>#DIV/0!</v>
      </c>
      <c r="AC41" s="539" t="e">
        <f ca="1">'NonLife SCR'!AD20</f>
        <v>#DIV/0!</v>
      </c>
      <c r="AD41" s="539" t="e">
        <f ca="1">'NonLife SCR'!AE20</f>
        <v>#DIV/0!</v>
      </c>
      <c r="AE41" s="539" t="e">
        <f ca="1">'NonLife SCR'!AF20</f>
        <v>#DIV/0!</v>
      </c>
      <c r="AF41" s="539" t="e">
        <f ca="1">'NonLife SCR'!AG20</f>
        <v>#DIV/0!</v>
      </c>
      <c r="AG41" s="539" t="e">
        <f ca="1">'NonLife SCR'!AH20</f>
        <v>#DIV/0!</v>
      </c>
      <c r="AH41" s="539" t="e">
        <f ca="1">'NonLife SCR'!AI20</f>
        <v>#DIV/0!</v>
      </c>
      <c r="AI41" s="539" t="e">
        <f ca="1">'NonLife SCR'!AJ20</f>
        <v>#DIV/0!</v>
      </c>
      <c r="AJ41" s="539" t="e">
        <f ca="1">'NonLife SCR'!AK20</f>
        <v>#DIV/0!</v>
      </c>
      <c r="AK41" s="539" t="e">
        <f ca="1">'NonLife SCR'!AL20</f>
        <v>#DIV/0!</v>
      </c>
      <c r="AL41" s="539" t="e">
        <f ca="1">'NonLife SCR'!AM20</f>
        <v>#DIV/0!</v>
      </c>
      <c r="AM41" s="539" t="e">
        <f ca="1">'NonLife SCR'!AN20</f>
        <v>#DIV/0!</v>
      </c>
      <c r="AN41" s="539" t="e">
        <f ca="1">'NonLife SCR'!AO20</f>
        <v>#DIV/0!</v>
      </c>
      <c r="AO41" s="539" t="e">
        <f ca="1">'NonLife SCR'!AP20</f>
        <v>#DIV/0!</v>
      </c>
      <c r="AP41" s="539" t="e">
        <f ca="1">'NonLife SCR'!AQ20</f>
        <v>#DIV/0!</v>
      </c>
      <c r="AQ41" s="539" t="e">
        <f ca="1">'NonLife SCR'!AR20</f>
        <v>#DIV/0!</v>
      </c>
      <c r="AR41" s="539" t="e">
        <f ca="1">'NonLife SCR'!AS20</f>
        <v>#DIV/0!</v>
      </c>
      <c r="AS41" s="539" t="e">
        <f ca="1">'NonLife SCR'!AT20</f>
        <v>#DIV/0!</v>
      </c>
      <c r="AT41" s="539" t="e">
        <f ca="1">'NonLife SCR'!AU20</f>
        <v>#DIV/0!</v>
      </c>
      <c r="AU41" s="539" t="e">
        <f ca="1">'NonLife SCR'!AV20</f>
        <v>#DIV/0!</v>
      </c>
      <c r="AV41" s="539" t="e">
        <f ca="1">'NonLife SCR'!AW20</f>
        <v>#DIV/0!</v>
      </c>
      <c r="AW41" s="539" t="e">
        <f ca="1">'NonLife SCR'!AX20</f>
        <v>#DIV/0!</v>
      </c>
      <c r="AX41" s="539" t="e">
        <f ca="1">'NonLife SCR'!AY20</f>
        <v>#DIV/0!</v>
      </c>
      <c r="AY41" s="539" t="e">
        <f ca="1">'NonLife SCR'!AZ20</f>
        <v>#DIV/0!</v>
      </c>
      <c r="AZ41" s="539" t="e">
        <f ca="1">'NonLife SCR'!BA20</f>
        <v>#DIV/0!</v>
      </c>
      <c r="BA41" s="540"/>
      <c r="BB41" s="540"/>
      <c r="BC41" s="540"/>
      <c r="BD41" s="540"/>
      <c r="BE41" s="540"/>
      <c r="BF41" s="540"/>
      <c r="BG41" s="540"/>
      <c r="BH41" s="540"/>
      <c r="BI41" s="540"/>
      <c r="BJ41" s="540"/>
      <c r="BK41" s="540"/>
      <c r="BL41" s="540"/>
      <c r="BM41" s="540"/>
      <c r="BN41" s="540"/>
      <c r="BO41" s="540"/>
      <c r="BP41" s="540"/>
      <c r="BQ41" s="540"/>
      <c r="BR41" s="540"/>
      <c r="BS41" s="540"/>
      <c r="BT41" s="540"/>
      <c r="BU41" s="540"/>
      <c r="BV41" s="540"/>
      <c r="BW41" s="540"/>
      <c r="BX41" s="540"/>
      <c r="BY41" s="540"/>
      <c r="BZ41" s="540"/>
      <c r="CA41" s="540"/>
      <c r="CB41" s="540"/>
      <c r="CC41" s="540"/>
      <c r="CD41" s="540"/>
      <c r="CE41" s="540"/>
      <c r="CF41" s="540"/>
      <c r="CG41" s="540"/>
      <c r="CH41" s="540"/>
      <c r="CI41" s="540"/>
      <c r="CJ41" s="540"/>
      <c r="CK41" s="540"/>
      <c r="CL41" s="540"/>
      <c r="CM41" s="540"/>
      <c r="CN41" s="540"/>
      <c r="CO41" s="540"/>
      <c r="CP41" s="540"/>
      <c r="CQ41" s="540"/>
      <c r="CR41" s="540"/>
      <c r="CS41" s="540"/>
      <c r="CT41" s="540"/>
      <c r="CU41" s="540"/>
      <c r="CV41" s="540"/>
      <c r="CW41" s="540"/>
      <c r="CX41" s="540"/>
      <c r="CY41" s="540"/>
      <c r="CZ41" s="540"/>
      <c r="DA41" s="540"/>
      <c r="DB41" s="540"/>
      <c r="DC41" s="540"/>
      <c r="DD41" s="540"/>
      <c r="DE41" s="540"/>
      <c r="DF41" s="540"/>
      <c r="DG41" s="540"/>
      <c r="DH41" s="540"/>
      <c r="DI41" s="540"/>
      <c r="DJ41" s="540"/>
      <c r="DK41" s="540"/>
      <c r="DL41" s="540"/>
      <c r="DM41" s="540"/>
      <c r="DN41" s="540"/>
      <c r="DO41" s="540"/>
      <c r="DP41" s="540"/>
      <c r="DQ41" s="540"/>
      <c r="DR41" s="540"/>
      <c r="DS41" s="540"/>
      <c r="DT41" s="540"/>
      <c r="DU41" s="540"/>
      <c r="DV41" s="540"/>
      <c r="DW41" s="540"/>
      <c r="DX41" s="540"/>
      <c r="DY41" s="540"/>
      <c r="DZ41" s="540"/>
      <c r="EA41" s="540"/>
      <c r="EB41" s="540"/>
      <c r="EC41" s="540"/>
      <c r="ED41" s="540"/>
      <c r="EE41" s="540"/>
      <c r="EF41" s="540"/>
      <c r="EG41" s="540"/>
      <c r="EH41" s="540"/>
      <c r="EI41" s="540"/>
      <c r="EJ41" s="540"/>
      <c r="EK41" s="540"/>
      <c r="EL41" s="540"/>
      <c r="EM41" s="540"/>
      <c r="EN41" s="540"/>
      <c r="EO41" s="540"/>
      <c r="EP41" s="540"/>
      <c r="EQ41" s="540"/>
      <c r="ER41" s="540"/>
      <c r="ES41" s="540"/>
      <c r="ET41" s="540"/>
      <c r="EU41" s="540"/>
      <c r="EV41" s="540"/>
      <c r="EW41" s="540"/>
      <c r="EX41" s="540"/>
      <c r="EY41" s="540"/>
      <c r="EZ41" s="540"/>
      <c r="FA41" s="540"/>
      <c r="FB41" s="540"/>
      <c r="FC41" s="540"/>
      <c r="FD41" s="540"/>
      <c r="FE41" s="540"/>
      <c r="FF41" s="540"/>
      <c r="FG41" s="540"/>
      <c r="FH41" s="540"/>
      <c r="FI41" s="540"/>
      <c r="FJ41" s="540"/>
      <c r="FK41" s="540"/>
      <c r="FL41" s="540"/>
      <c r="FM41" s="540"/>
      <c r="FN41" s="540"/>
      <c r="FO41" s="540"/>
      <c r="FP41" s="540"/>
      <c r="FQ41" s="540"/>
      <c r="FR41" s="540"/>
      <c r="FS41" s="540"/>
      <c r="FT41" s="540"/>
      <c r="FU41" s="540"/>
      <c r="FV41" s="540"/>
      <c r="FW41" s="540"/>
      <c r="FX41" s="540"/>
      <c r="FY41" s="540"/>
      <c r="FZ41" s="540"/>
      <c r="GA41" s="540"/>
      <c r="GB41" s="540"/>
      <c r="GC41" s="540"/>
      <c r="GD41" s="540"/>
      <c r="GE41" s="540"/>
      <c r="GF41" s="540"/>
      <c r="GG41" s="540"/>
      <c r="GH41" s="540"/>
      <c r="GI41" s="540"/>
      <c r="GJ41" s="540"/>
      <c r="GK41" s="540"/>
      <c r="GL41" s="540"/>
      <c r="GM41" s="540"/>
      <c r="GN41" s="540"/>
      <c r="GO41" s="540"/>
      <c r="GP41" s="540"/>
      <c r="GQ41" s="540"/>
      <c r="GR41" s="540"/>
      <c r="GS41" s="540"/>
      <c r="GT41" s="540"/>
      <c r="GU41" s="540"/>
      <c r="GV41" s="540"/>
      <c r="GW41" s="540"/>
      <c r="GX41" s="540"/>
      <c r="GY41" s="540"/>
      <c r="GZ41" s="540"/>
      <c r="HA41" s="540"/>
      <c r="HB41" s="540"/>
      <c r="HC41" s="540"/>
      <c r="HD41" s="540"/>
      <c r="HE41" s="540"/>
      <c r="HF41" s="540"/>
      <c r="HG41" s="540"/>
      <c r="HH41" s="540"/>
      <c r="HI41" s="540"/>
      <c r="HJ41" s="540"/>
      <c r="HK41" s="540"/>
      <c r="HL41" s="540"/>
      <c r="HM41" s="540"/>
      <c r="HN41" s="540"/>
      <c r="HO41" s="540"/>
      <c r="HP41" s="540"/>
      <c r="HQ41" s="540"/>
      <c r="HR41" s="540"/>
      <c r="HS41" s="540"/>
      <c r="HT41" s="540"/>
      <c r="HU41" s="540"/>
      <c r="HV41" s="540"/>
      <c r="HW41" s="540"/>
      <c r="HX41" s="540"/>
      <c r="HY41" s="540"/>
      <c r="HZ41" s="540"/>
      <c r="IA41" s="540"/>
      <c r="IB41" s="540"/>
      <c r="IC41" s="540"/>
      <c r="ID41" s="540"/>
      <c r="IE41" s="540"/>
      <c r="IF41" s="540"/>
      <c r="IG41" s="540"/>
      <c r="IH41" s="540"/>
      <c r="II41" s="540"/>
      <c r="IJ41" s="540"/>
      <c r="IK41" s="540"/>
      <c r="IL41" s="540"/>
      <c r="IM41" s="540"/>
      <c r="IN41" s="540"/>
      <c r="IO41" s="540"/>
      <c r="IP41" s="540"/>
      <c r="IQ41" s="540"/>
      <c r="IR41" s="540"/>
      <c r="IS41" s="540"/>
      <c r="IT41" s="540"/>
      <c r="IU41" s="540"/>
      <c r="IV41" s="540"/>
    </row>
    <row r="42" spans="1:256" s="547" customFormat="1" ht="15">
      <c r="A42" s="1024"/>
      <c r="B42" s="556" t="s">
        <v>596</v>
      </c>
      <c r="C42" s="542">
        <f ca="1">'NonLife SCR'!D39</f>
        <v>0</v>
      </c>
      <c r="D42" s="542">
        <f ca="1">'NonLife SCR'!E39</f>
        <v>0</v>
      </c>
      <c r="E42" s="542">
        <f ca="1">'NonLife SCR'!F39</f>
        <v>0</v>
      </c>
      <c r="F42" s="542">
        <f ca="1">'NonLife SCR'!G39</f>
        <v>0</v>
      </c>
      <c r="G42" s="542">
        <f ca="1">'NonLife SCR'!H39</f>
        <v>0</v>
      </c>
      <c r="H42" s="542">
        <f ca="1">'NonLife SCR'!I39</f>
        <v>0</v>
      </c>
      <c r="I42" s="542">
        <f ca="1">'NonLife SCR'!J39</f>
        <v>0</v>
      </c>
      <c r="J42" s="542">
        <f ca="1">'NonLife SCR'!K39</f>
        <v>0</v>
      </c>
      <c r="K42" s="542">
        <f ca="1">'NonLife SCR'!L39</f>
        <v>0</v>
      </c>
      <c r="L42" s="542">
        <f ca="1">'NonLife SCR'!M39</f>
        <v>0</v>
      </c>
      <c r="M42" s="542">
        <f ca="1">'NonLife SCR'!N39</f>
        <v>0</v>
      </c>
      <c r="N42" s="542">
        <f ca="1">'NonLife SCR'!O39</f>
        <v>0</v>
      </c>
      <c r="O42" s="542">
        <f ca="1">'NonLife SCR'!P39</f>
        <v>0</v>
      </c>
      <c r="P42" s="542">
        <f ca="1">'NonLife SCR'!Q39</f>
        <v>0</v>
      </c>
      <c r="Q42" s="542">
        <f ca="1">'NonLife SCR'!R39</f>
        <v>0</v>
      </c>
      <c r="R42" s="542">
        <f ca="1">'NonLife SCR'!S39</f>
        <v>0</v>
      </c>
      <c r="S42" s="542">
        <f ca="1">'NonLife SCR'!T39</f>
        <v>0</v>
      </c>
      <c r="T42" s="542">
        <f ca="1">'NonLife SCR'!U39</f>
        <v>0</v>
      </c>
      <c r="U42" s="542">
        <f ca="1">'NonLife SCR'!V39</f>
        <v>0</v>
      </c>
      <c r="V42" s="542">
        <f ca="1">'NonLife SCR'!W39</f>
        <v>0</v>
      </c>
      <c r="W42" s="542">
        <f ca="1">'NonLife SCR'!X39</f>
        <v>0</v>
      </c>
      <c r="X42" s="542">
        <f ca="1">'NonLife SCR'!Y39</f>
        <v>0</v>
      </c>
      <c r="Y42" s="542">
        <f ca="1">'NonLife SCR'!Z39</f>
        <v>0</v>
      </c>
      <c r="Z42" s="542">
        <f ca="1">'NonLife SCR'!AA39</f>
        <v>0</v>
      </c>
      <c r="AA42" s="542">
        <f ca="1">'NonLife SCR'!AB39</f>
        <v>0</v>
      </c>
      <c r="AB42" s="542">
        <f ca="1">'NonLife SCR'!AC39</f>
        <v>0</v>
      </c>
      <c r="AC42" s="542">
        <f ca="1">'NonLife SCR'!AD39</f>
        <v>0</v>
      </c>
      <c r="AD42" s="542">
        <f ca="1">'NonLife SCR'!AE39</f>
        <v>0</v>
      </c>
      <c r="AE42" s="542">
        <f ca="1">'NonLife SCR'!AF39</f>
        <v>0</v>
      </c>
      <c r="AF42" s="542">
        <f ca="1">'NonLife SCR'!AG39</f>
        <v>0</v>
      </c>
      <c r="AG42" s="542">
        <f ca="1">'NonLife SCR'!AH39</f>
        <v>0</v>
      </c>
      <c r="AH42" s="542">
        <f ca="1">'NonLife SCR'!AI39</f>
        <v>0</v>
      </c>
      <c r="AI42" s="542">
        <f ca="1">'NonLife SCR'!AJ39</f>
        <v>0</v>
      </c>
      <c r="AJ42" s="542">
        <f ca="1">'NonLife SCR'!AK39</f>
        <v>0</v>
      </c>
      <c r="AK42" s="542">
        <f ca="1">'NonLife SCR'!AL39</f>
        <v>0</v>
      </c>
      <c r="AL42" s="542">
        <f ca="1">'NonLife SCR'!AM39</f>
        <v>0</v>
      </c>
      <c r="AM42" s="542">
        <f ca="1">'NonLife SCR'!AN39</f>
        <v>0</v>
      </c>
      <c r="AN42" s="542">
        <f ca="1">'NonLife SCR'!AO39</f>
        <v>0</v>
      </c>
      <c r="AO42" s="542">
        <f ca="1">'NonLife SCR'!AP39</f>
        <v>0</v>
      </c>
      <c r="AP42" s="542">
        <f ca="1">'NonLife SCR'!AQ39</f>
        <v>0</v>
      </c>
      <c r="AQ42" s="542">
        <f ca="1">'NonLife SCR'!AR39</f>
        <v>0</v>
      </c>
      <c r="AR42" s="542">
        <f ca="1">'NonLife SCR'!AS39</f>
        <v>0</v>
      </c>
      <c r="AS42" s="542">
        <f ca="1">'NonLife SCR'!AT39</f>
        <v>0</v>
      </c>
      <c r="AT42" s="542">
        <f ca="1">'NonLife SCR'!AU39</f>
        <v>0</v>
      </c>
      <c r="AU42" s="542">
        <f ca="1">'NonLife SCR'!AV39</f>
        <v>0</v>
      </c>
      <c r="AV42" s="542">
        <f ca="1">'NonLife SCR'!AW39</f>
        <v>0</v>
      </c>
      <c r="AW42" s="542">
        <f ca="1">'NonLife SCR'!AX39</f>
        <v>0</v>
      </c>
      <c r="AX42" s="542">
        <f ca="1">'NonLife SCR'!AY39</f>
        <v>0</v>
      </c>
      <c r="AY42" s="542">
        <f ca="1">'NonLife SCR'!AZ39</f>
        <v>0</v>
      </c>
      <c r="AZ42" s="542">
        <f ca="1">'NonLife SCR'!BA39</f>
        <v>0</v>
      </c>
      <c r="BA42" s="540"/>
      <c r="BB42" s="540"/>
      <c r="BC42" s="540"/>
      <c r="BD42" s="540"/>
      <c r="BE42" s="540"/>
      <c r="BF42" s="540"/>
      <c r="BG42" s="540"/>
      <c r="BH42" s="540"/>
      <c r="BI42" s="540"/>
      <c r="BJ42" s="540"/>
      <c r="BK42" s="540"/>
      <c r="BL42" s="540"/>
      <c r="BM42" s="540"/>
      <c r="BN42" s="540"/>
      <c r="BO42" s="540"/>
      <c r="BP42" s="540"/>
      <c r="BQ42" s="540"/>
      <c r="BR42" s="540"/>
      <c r="BS42" s="540"/>
      <c r="BT42" s="540"/>
      <c r="BU42" s="540"/>
      <c r="BV42" s="540"/>
      <c r="BW42" s="540"/>
      <c r="BX42" s="540"/>
      <c r="BY42" s="540"/>
      <c r="BZ42" s="540"/>
      <c r="CA42" s="540"/>
      <c r="CB42" s="540"/>
      <c r="CC42" s="540"/>
      <c r="CD42" s="540"/>
      <c r="CE42" s="540"/>
      <c r="CF42" s="540"/>
      <c r="CG42" s="540"/>
      <c r="CH42" s="540"/>
      <c r="CI42" s="540"/>
      <c r="CJ42" s="540"/>
      <c r="CK42" s="540"/>
      <c r="CL42" s="540"/>
      <c r="CM42" s="540"/>
      <c r="CN42" s="540"/>
      <c r="CO42" s="540"/>
      <c r="CP42" s="540"/>
      <c r="CQ42" s="540"/>
      <c r="CR42" s="540"/>
      <c r="CS42" s="540"/>
      <c r="CT42" s="540"/>
      <c r="CU42" s="540"/>
      <c r="CV42" s="540"/>
      <c r="CW42" s="540"/>
      <c r="CX42" s="540"/>
      <c r="CY42" s="540"/>
      <c r="CZ42" s="540"/>
      <c r="DA42" s="540"/>
      <c r="DB42" s="540"/>
      <c r="DC42" s="540"/>
      <c r="DD42" s="540"/>
      <c r="DE42" s="540"/>
      <c r="DF42" s="540"/>
      <c r="DG42" s="540"/>
      <c r="DH42" s="540"/>
      <c r="DI42" s="540"/>
      <c r="DJ42" s="540"/>
      <c r="DK42" s="540"/>
      <c r="DL42" s="540"/>
      <c r="DM42" s="540"/>
      <c r="DN42" s="540"/>
      <c r="DO42" s="540"/>
      <c r="DP42" s="540"/>
      <c r="DQ42" s="540"/>
      <c r="DR42" s="540"/>
      <c r="DS42" s="540"/>
      <c r="DT42" s="540"/>
      <c r="DU42" s="540"/>
      <c r="DV42" s="540"/>
      <c r="DW42" s="540"/>
      <c r="DX42" s="540"/>
      <c r="DY42" s="540"/>
      <c r="DZ42" s="540"/>
      <c r="EA42" s="540"/>
      <c r="EB42" s="540"/>
      <c r="EC42" s="540"/>
      <c r="ED42" s="540"/>
      <c r="EE42" s="540"/>
      <c r="EF42" s="540"/>
      <c r="EG42" s="540"/>
      <c r="EH42" s="540"/>
      <c r="EI42" s="540"/>
      <c r="EJ42" s="540"/>
      <c r="EK42" s="540"/>
      <c r="EL42" s="540"/>
      <c r="EM42" s="540"/>
      <c r="EN42" s="540"/>
      <c r="EO42" s="540"/>
      <c r="EP42" s="540"/>
      <c r="EQ42" s="540"/>
      <c r="ER42" s="540"/>
      <c r="ES42" s="540"/>
      <c r="ET42" s="540"/>
      <c r="EU42" s="540"/>
      <c r="EV42" s="540"/>
      <c r="EW42" s="540"/>
      <c r="EX42" s="540"/>
      <c r="EY42" s="540"/>
      <c r="EZ42" s="540"/>
      <c r="FA42" s="540"/>
      <c r="FB42" s="540"/>
      <c r="FC42" s="540"/>
      <c r="FD42" s="540"/>
      <c r="FE42" s="540"/>
      <c r="FF42" s="540"/>
      <c r="FG42" s="540"/>
      <c r="FH42" s="540"/>
      <c r="FI42" s="540"/>
      <c r="FJ42" s="540"/>
      <c r="FK42" s="540"/>
      <c r="FL42" s="540"/>
      <c r="FM42" s="540"/>
      <c r="FN42" s="540"/>
      <c r="FO42" s="540"/>
      <c r="FP42" s="540"/>
      <c r="FQ42" s="540"/>
      <c r="FR42" s="540"/>
      <c r="FS42" s="540"/>
      <c r="FT42" s="540"/>
      <c r="FU42" s="540"/>
      <c r="FV42" s="540"/>
      <c r="FW42" s="540"/>
      <c r="FX42" s="540"/>
      <c r="FY42" s="540"/>
      <c r="FZ42" s="540"/>
      <c r="GA42" s="540"/>
      <c r="GB42" s="540"/>
      <c r="GC42" s="540"/>
      <c r="GD42" s="540"/>
      <c r="GE42" s="540"/>
      <c r="GF42" s="540"/>
      <c r="GG42" s="540"/>
      <c r="GH42" s="540"/>
      <c r="GI42" s="540"/>
      <c r="GJ42" s="540"/>
      <c r="GK42" s="540"/>
      <c r="GL42" s="540"/>
      <c r="GM42" s="540"/>
      <c r="GN42" s="540"/>
      <c r="GO42" s="540"/>
      <c r="GP42" s="540"/>
      <c r="GQ42" s="540"/>
      <c r="GR42" s="540"/>
      <c r="GS42" s="540"/>
      <c r="GT42" s="540"/>
      <c r="GU42" s="540"/>
      <c r="GV42" s="540"/>
      <c r="GW42" s="540"/>
      <c r="GX42" s="540"/>
      <c r="GY42" s="540"/>
      <c r="GZ42" s="540"/>
      <c r="HA42" s="540"/>
      <c r="HB42" s="540"/>
      <c r="HC42" s="540"/>
      <c r="HD42" s="540"/>
      <c r="HE42" s="540"/>
      <c r="HF42" s="540"/>
      <c r="HG42" s="540"/>
      <c r="HH42" s="540"/>
      <c r="HI42" s="540"/>
      <c r="HJ42" s="540"/>
      <c r="HK42" s="540"/>
      <c r="HL42" s="540"/>
      <c r="HM42" s="540"/>
      <c r="HN42" s="540"/>
      <c r="HO42" s="540"/>
      <c r="HP42" s="540"/>
      <c r="HQ42" s="540"/>
      <c r="HR42" s="540"/>
      <c r="HS42" s="540"/>
      <c r="HT42" s="540"/>
      <c r="HU42" s="540"/>
      <c r="HV42" s="540"/>
      <c r="HW42" s="540"/>
      <c r="HX42" s="540"/>
      <c r="HY42" s="540"/>
      <c r="HZ42" s="540"/>
      <c r="IA42" s="540"/>
      <c r="IB42" s="540"/>
      <c r="IC42" s="540"/>
      <c r="ID42" s="540"/>
      <c r="IE42" s="540"/>
      <c r="IF42" s="540"/>
      <c r="IG42" s="540"/>
      <c r="IH42" s="540"/>
      <c r="II42" s="540"/>
      <c r="IJ42" s="540"/>
      <c r="IK42" s="540"/>
      <c r="IL42" s="540"/>
      <c r="IM42" s="540"/>
      <c r="IN42" s="540"/>
      <c r="IO42" s="540"/>
      <c r="IP42" s="540"/>
      <c r="IQ42" s="540"/>
      <c r="IR42" s="540"/>
      <c r="IS42" s="540"/>
      <c r="IT42" s="540"/>
      <c r="IU42" s="540"/>
      <c r="IV42" s="540"/>
    </row>
    <row r="43" spans="1:256" s="547" customFormat="1" ht="17.25" thickBot="1">
      <c r="A43" s="1024"/>
      <c r="B43" s="561" t="s">
        <v>597</v>
      </c>
      <c r="C43" s="544">
        <f ca="1">'NonLife SCR'!D50</f>
        <v>0</v>
      </c>
      <c r="D43" s="544">
        <f ca="1">'NonLife SCR'!E50</f>
        <v>0</v>
      </c>
      <c r="E43" s="544">
        <f ca="1">'NonLife SCR'!F50</f>
        <v>0</v>
      </c>
      <c r="F43" s="544">
        <f ca="1">'NonLife SCR'!G50</f>
        <v>0</v>
      </c>
      <c r="G43" s="544">
        <f ca="1">'NonLife SCR'!H50</f>
        <v>0</v>
      </c>
      <c r="H43" s="544">
        <f ca="1">'NonLife SCR'!I50</f>
        <v>0</v>
      </c>
      <c r="I43" s="544">
        <f ca="1">'NonLife SCR'!J50</f>
        <v>0</v>
      </c>
      <c r="J43" s="544">
        <f ca="1">'NonLife SCR'!K50</f>
        <v>0</v>
      </c>
      <c r="K43" s="544">
        <f ca="1">'NonLife SCR'!L50</f>
        <v>0</v>
      </c>
      <c r="L43" s="544">
        <f ca="1">'NonLife SCR'!M50</f>
        <v>0</v>
      </c>
      <c r="M43" s="544">
        <f ca="1">'NonLife SCR'!N50</f>
        <v>0</v>
      </c>
      <c r="N43" s="544">
        <f ca="1">'NonLife SCR'!O50</f>
        <v>0</v>
      </c>
      <c r="O43" s="544">
        <f ca="1">'NonLife SCR'!P50</f>
        <v>0</v>
      </c>
      <c r="P43" s="544">
        <f ca="1">'NonLife SCR'!Q50</f>
        <v>0</v>
      </c>
      <c r="Q43" s="544">
        <f ca="1">'NonLife SCR'!R50</f>
        <v>0</v>
      </c>
      <c r="R43" s="544">
        <f ca="1">'NonLife SCR'!S50</f>
        <v>0</v>
      </c>
      <c r="S43" s="544">
        <f ca="1">'NonLife SCR'!T50</f>
        <v>0</v>
      </c>
      <c r="T43" s="544">
        <f ca="1">'NonLife SCR'!U50</f>
        <v>0</v>
      </c>
      <c r="U43" s="544">
        <f ca="1">'NonLife SCR'!V50</f>
        <v>0</v>
      </c>
      <c r="V43" s="544">
        <f ca="1">'NonLife SCR'!W50</f>
        <v>0</v>
      </c>
      <c r="W43" s="544">
        <f ca="1">'NonLife SCR'!X50</f>
        <v>0</v>
      </c>
      <c r="X43" s="544">
        <f ca="1">'NonLife SCR'!Y50</f>
        <v>0</v>
      </c>
      <c r="Y43" s="544">
        <f ca="1">'NonLife SCR'!Z50</f>
        <v>0</v>
      </c>
      <c r="Z43" s="544">
        <f ca="1">'NonLife SCR'!AA50</f>
        <v>0</v>
      </c>
      <c r="AA43" s="544">
        <f ca="1">'NonLife SCR'!AB50</f>
        <v>0</v>
      </c>
      <c r="AB43" s="544">
        <f ca="1">'NonLife SCR'!AC50</f>
        <v>0</v>
      </c>
      <c r="AC43" s="544">
        <f ca="1">'NonLife SCR'!AD50</f>
        <v>0</v>
      </c>
      <c r="AD43" s="544">
        <f ca="1">'NonLife SCR'!AE50</f>
        <v>0</v>
      </c>
      <c r="AE43" s="544">
        <f ca="1">'NonLife SCR'!AF50</f>
        <v>0</v>
      </c>
      <c r="AF43" s="544">
        <f ca="1">'NonLife SCR'!AG50</f>
        <v>0</v>
      </c>
      <c r="AG43" s="544">
        <f ca="1">'NonLife SCR'!AH50</f>
        <v>0</v>
      </c>
      <c r="AH43" s="544">
        <f ca="1">'NonLife SCR'!AI50</f>
        <v>0</v>
      </c>
      <c r="AI43" s="544">
        <f ca="1">'NonLife SCR'!AJ50</f>
        <v>0</v>
      </c>
      <c r="AJ43" s="544">
        <f ca="1">'NonLife SCR'!AK50</f>
        <v>0</v>
      </c>
      <c r="AK43" s="544">
        <f ca="1">'NonLife SCR'!AL50</f>
        <v>0</v>
      </c>
      <c r="AL43" s="544">
        <f ca="1">'NonLife SCR'!AM50</f>
        <v>0</v>
      </c>
      <c r="AM43" s="544">
        <f ca="1">'NonLife SCR'!AN50</f>
        <v>0</v>
      </c>
      <c r="AN43" s="544">
        <f ca="1">'NonLife SCR'!AO50</f>
        <v>0</v>
      </c>
      <c r="AO43" s="544">
        <f ca="1">'NonLife SCR'!AP50</f>
        <v>0</v>
      </c>
      <c r="AP43" s="544">
        <f ca="1">'NonLife SCR'!AQ50</f>
        <v>0</v>
      </c>
      <c r="AQ43" s="544">
        <f ca="1">'NonLife SCR'!AR50</f>
        <v>0</v>
      </c>
      <c r="AR43" s="544">
        <f ca="1">'NonLife SCR'!AS50</f>
        <v>0</v>
      </c>
      <c r="AS43" s="544">
        <f ca="1">'NonLife SCR'!AT50</f>
        <v>0</v>
      </c>
      <c r="AT43" s="544">
        <f ca="1">'NonLife SCR'!AU50</f>
        <v>0</v>
      </c>
      <c r="AU43" s="544">
        <f ca="1">'NonLife SCR'!AV50</f>
        <v>0</v>
      </c>
      <c r="AV43" s="544">
        <f ca="1">'NonLife SCR'!AW50</f>
        <v>0</v>
      </c>
      <c r="AW43" s="544">
        <f ca="1">'NonLife SCR'!AX50</f>
        <v>0</v>
      </c>
      <c r="AX43" s="544">
        <f ca="1">'NonLife SCR'!AY50</f>
        <v>0</v>
      </c>
      <c r="AY43" s="544">
        <f ca="1">'NonLife SCR'!AZ50</f>
        <v>0</v>
      </c>
      <c r="AZ43" s="544">
        <f ca="1">'NonLife SCR'!BA50</f>
        <v>0</v>
      </c>
      <c r="BA43" s="540"/>
      <c r="BB43" s="540"/>
      <c r="BC43" s="540"/>
      <c r="BD43" s="540"/>
      <c r="BE43" s="540"/>
      <c r="BF43" s="540"/>
      <c r="BG43" s="540"/>
      <c r="BH43" s="540"/>
      <c r="BI43" s="540"/>
      <c r="BJ43" s="540"/>
      <c r="BK43" s="540"/>
      <c r="BL43" s="540"/>
      <c r="BM43" s="540"/>
      <c r="BN43" s="540"/>
      <c r="BO43" s="540"/>
      <c r="BP43" s="540"/>
      <c r="BQ43" s="540"/>
      <c r="BR43" s="540"/>
      <c r="BS43" s="540"/>
      <c r="BT43" s="540"/>
      <c r="BU43" s="540"/>
      <c r="BV43" s="540"/>
      <c r="BW43" s="540"/>
      <c r="BX43" s="540"/>
      <c r="BY43" s="540"/>
      <c r="BZ43" s="540"/>
      <c r="CA43" s="540"/>
      <c r="CB43" s="540"/>
      <c r="CC43" s="540"/>
      <c r="CD43" s="540"/>
      <c r="CE43" s="540"/>
      <c r="CF43" s="540"/>
      <c r="CG43" s="540"/>
      <c r="CH43" s="540"/>
      <c r="CI43" s="540"/>
      <c r="CJ43" s="540"/>
      <c r="CK43" s="540"/>
      <c r="CL43" s="540"/>
      <c r="CM43" s="540"/>
      <c r="CN43" s="540"/>
      <c r="CO43" s="540"/>
      <c r="CP43" s="540"/>
      <c r="CQ43" s="540"/>
      <c r="CR43" s="540"/>
      <c r="CS43" s="540"/>
      <c r="CT43" s="540"/>
      <c r="CU43" s="540"/>
      <c r="CV43" s="540"/>
      <c r="CW43" s="540"/>
      <c r="CX43" s="540"/>
      <c r="CY43" s="540"/>
      <c r="CZ43" s="540"/>
      <c r="DA43" s="540"/>
      <c r="DB43" s="540"/>
      <c r="DC43" s="540"/>
      <c r="DD43" s="540"/>
      <c r="DE43" s="540"/>
      <c r="DF43" s="540"/>
      <c r="DG43" s="540"/>
      <c r="DH43" s="540"/>
      <c r="DI43" s="540"/>
      <c r="DJ43" s="540"/>
      <c r="DK43" s="540"/>
      <c r="DL43" s="540"/>
      <c r="DM43" s="540"/>
      <c r="DN43" s="540"/>
      <c r="DO43" s="540"/>
      <c r="DP43" s="540"/>
      <c r="DQ43" s="540"/>
      <c r="DR43" s="540"/>
      <c r="DS43" s="540"/>
      <c r="DT43" s="540"/>
      <c r="DU43" s="540"/>
      <c r="DV43" s="540"/>
      <c r="DW43" s="540"/>
      <c r="DX43" s="540"/>
      <c r="DY43" s="540"/>
      <c r="DZ43" s="540"/>
      <c r="EA43" s="540"/>
      <c r="EB43" s="540"/>
      <c r="EC43" s="540"/>
      <c r="ED43" s="540"/>
      <c r="EE43" s="540"/>
      <c r="EF43" s="540"/>
      <c r="EG43" s="540"/>
      <c r="EH43" s="540"/>
      <c r="EI43" s="540"/>
      <c r="EJ43" s="540"/>
      <c r="EK43" s="540"/>
      <c r="EL43" s="540"/>
      <c r="EM43" s="540"/>
      <c r="EN43" s="540"/>
      <c r="EO43" s="540"/>
      <c r="EP43" s="540"/>
      <c r="EQ43" s="540"/>
      <c r="ER43" s="540"/>
      <c r="ES43" s="540"/>
      <c r="ET43" s="540"/>
      <c r="EU43" s="540"/>
      <c r="EV43" s="540"/>
      <c r="EW43" s="540"/>
      <c r="EX43" s="540"/>
      <c r="EY43" s="540"/>
      <c r="EZ43" s="540"/>
      <c r="FA43" s="540"/>
      <c r="FB43" s="540"/>
      <c r="FC43" s="540"/>
      <c r="FD43" s="540"/>
      <c r="FE43" s="540"/>
      <c r="FF43" s="540"/>
      <c r="FG43" s="540"/>
      <c r="FH43" s="540"/>
      <c r="FI43" s="540"/>
      <c r="FJ43" s="540"/>
      <c r="FK43" s="540"/>
      <c r="FL43" s="540"/>
      <c r="FM43" s="540"/>
      <c r="FN43" s="540"/>
      <c r="FO43" s="540"/>
      <c r="FP43" s="540"/>
      <c r="FQ43" s="540"/>
      <c r="FR43" s="540"/>
      <c r="FS43" s="540"/>
      <c r="FT43" s="540"/>
      <c r="FU43" s="540"/>
      <c r="FV43" s="540"/>
      <c r="FW43" s="540"/>
      <c r="FX43" s="540"/>
      <c r="FY43" s="540"/>
      <c r="FZ43" s="540"/>
      <c r="GA43" s="540"/>
      <c r="GB43" s="540"/>
      <c r="GC43" s="540"/>
      <c r="GD43" s="540"/>
      <c r="GE43" s="540"/>
      <c r="GF43" s="540"/>
      <c r="GG43" s="540"/>
      <c r="GH43" s="540"/>
      <c r="GI43" s="540"/>
      <c r="GJ43" s="540"/>
      <c r="GK43" s="540"/>
      <c r="GL43" s="540"/>
      <c r="GM43" s="540"/>
      <c r="GN43" s="540"/>
      <c r="GO43" s="540"/>
      <c r="GP43" s="540"/>
      <c r="GQ43" s="540"/>
      <c r="GR43" s="540"/>
      <c r="GS43" s="540"/>
      <c r="GT43" s="540"/>
      <c r="GU43" s="540"/>
      <c r="GV43" s="540"/>
      <c r="GW43" s="540"/>
      <c r="GX43" s="540"/>
      <c r="GY43" s="540"/>
      <c r="GZ43" s="540"/>
      <c r="HA43" s="540"/>
      <c r="HB43" s="540"/>
      <c r="HC43" s="540"/>
      <c r="HD43" s="540"/>
      <c r="HE43" s="540"/>
      <c r="HF43" s="540"/>
      <c r="HG43" s="540"/>
      <c r="HH43" s="540"/>
      <c r="HI43" s="540"/>
      <c r="HJ43" s="540"/>
      <c r="HK43" s="540"/>
      <c r="HL43" s="540"/>
      <c r="HM43" s="540"/>
      <c r="HN43" s="540"/>
      <c r="HO43" s="540"/>
      <c r="HP43" s="540"/>
      <c r="HQ43" s="540"/>
      <c r="HR43" s="540"/>
      <c r="HS43" s="540"/>
      <c r="HT43" s="540"/>
      <c r="HU43" s="540"/>
      <c r="HV43" s="540"/>
      <c r="HW43" s="540"/>
      <c r="HX43" s="540"/>
      <c r="HY43" s="540"/>
      <c r="HZ43" s="540"/>
      <c r="IA43" s="540"/>
      <c r="IB43" s="540"/>
      <c r="IC43" s="540"/>
      <c r="ID43" s="540"/>
      <c r="IE43" s="540"/>
      <c r="IF43" s="540"/>
      <c r="IG43" s="540"/>
      <c r="IH43" s="540"/>
      <c r="II43" s="540"/>
      <c r="IJ43" s="540"/>
      <c r="IK43" s="540"/>
      <c r="IL43" s="540"/>
      <c r="IM43" s="540"/>
      <c r="IN43" s="540"/>
      <c r="IO43" s="540"/>
      <c r="IP43" s="540"/>
      <c r="IQ43" s="540"/>
      <c r="IR43" s="540"/>
      <c r="IS43" s="540"/>
      <c r="IT43" s="540"/>
      <c r="IU43" s="540"/>
      <c r="IV43" s="540"/>
    </row>
    <row r="44" spans="1:256" s="547" customFormat="1" ht="17.25" thickTop="1">
      <c r="A44" s="1024"/>
      <c r="B44" s="579" t="s">
        <v>598</v>
      </c>
      <c r="C44" s="580" t="e">
        <f t="array" aca="1" ref="C44" ca="1">SQRT(MMULT(MMULT(TRANSPOSE(C41:C43*1),'Shock parameters'!$Z$63:$AB$65*1),C41:C43*1))</f>
        <v>#DIV/0!</v>
      </c>
      <c r="D44" s="580" t="e">
        <f t="array" aca="1" ref="D44" ca="1">SQRT(MMULT(MMULT(TRANSPOSE(D41:D43*1),'Shock parameters'!$Z$63:$AB$65*1),D41:D43*1))</f>
        <v>#DIV/0!</v>
      </c>
      <c r="E44" s="580" t="e">
        <f t="array" aca="1" ref="E44" ca="1">SQRT(MMULT(MMULT(TRANSPOSE(E41:E43*1),'Shock parameters'!$Z$63:$AB$65*1),E41:E43*1))</f>
        <v>#DIV/0!</v>
      </c>
      <c r="F44" s="580" t="e">
        <f t="array" aca="1" ref="F44" ca="1">SQRT(MMULT(MMULT(TRANSPOSE(F41:F43*1),'Shock parameters'!$Z$63:$AB$65*1),F41:F43*1))</f>
        <v>#DIV/0!</v>
      </c>
      <c r="G44" s="580" t="e">
        <f t="array" aca="1" ref="G44" ca="1">SQRT(MMULT(MMULT(TRANSPOSE(G41:G43*1),'Shock parameters'!$Z$63:$AB$65*1),G41:G43*1))</f>
        <v>#DIV/0!</v>
      </c>
      <c r="H44" s="580" t="e">
        <f t="array" aca="1" ref="H44" ca="1">SQRT(MMULT(MMULT(TRANSPOSE(H41:H43*1),'Shock parameters'!$Z$63:$AB$65*1),H41:H43*1))</f>
        <v>#DIV/0!</v>
      </c>
      <c r="I44" s="580" t="e">
        <f t="array" aca="1" ref="I44" ca="1">SQRT(MMULT(MMULT(TRANSPOSE(I41:I43*1),'Shock parameters'!$Z$63:$AB$65*1),I41:I43*1))</f>
        <v>#DIV/0!</v>
      </c>
      <c r="J44" s="580" t="e">
        <f t="array" aca="1" ref="J44" ca="1">SQRT(MMULT(MMULT(TRANSPOSE(J41:J43*1),'Shock parameters'!$Z$63:$AB$65*1),J41:J43*1))</f>
        <v>#DIV/0!</v>
      </c>
      <c r="K44" s="580" t="e">
        <f t="array" aca="1" ref="K44" ca="1">SQRT(MMULT(MMULT(TRANSPOSE(K41:K43*1),'Shock parameters'!$Z$63:$AB$65*1),K41:K43*1))</f>
        <v>#DIV/0!</v>
      </c>
      <c r="L44" s="580" t="e">
        <f t="array" aca="1" ref="L44" ca="1">SQRT(MMULT(MMULT(TRANSPOSE(L41:L43*1),'Shock parameters'!$Z$63:$AB$65*1),L41:L43*1))</f>
        <v>#DIV/0!</v>
      </c>
      <c r="M44" s="580" t="e">
        <f t="array" aca="1" ref="M44" ca="1">SQRT(MMULT(MMULT(TRANSPOSE(M41:M43*1),'Shock parameters'!$Z$63:$AB$65*1),M41:M43*1))</f>
        <v>#DIV/0!</v>
      </c>
      <c r="N44" s="580" t="e">
        <f t="array" aca="1" ref="N44" ca="1">SQRT(MMULT(MMULT(TRANSPOSE(N41:N43*1),'Shock parameters'!$Z$63:$AB$65*1),N41:N43*1))</f>
        <v>#DIV/0!</v>
      </c>
      <c r="O44" s="580" t="e">
        <f t="array" aca="1" ref="O44" ca="1">SQRT(MMULT(MMULT(TRANSPOSE(O41:O43*1),'Shock parameters'!$Z$63:$AB$65*1),O41:O43*1))</f>
        <v>#DIV/0!</v>
      </c>
      <c r="P44" s="580" t="e">
        <f t="array" aca="1" ref="P44" ca="1">SQRT(MMULT(MMULT(TRANSPOSE(P41:P43*1),'Shock parameters'!$Z$63:$AB$65*1),P41:P43*1))</f>
        <v>#DIV/0!</v>
      </c>
      <c r="Q44" s="580" t="e">
        <f t="array" aca="1" ref="Q44" ca="1">SQRT(MMULT(MMULT(TRANSPOSE(Q41:Q43*1),'Shock parameters'!$Z$63:$AB$65*1),Q41:Q43*1))</f>
        <v>#DIV/0!</v>
      </c>
      <c r="R44" s="580" t="e">
        <f t="array" aca="1" ref="R44" ca="1">SQRT(MMULT(MMULT(TRANSPOSE(R41:R43*1),'Shock parameters'!$Z$63:$AB$65*1),R41:R43*1))</f>
        <v>#DIV/0!</v>
      </c>
      <c r="S44" s="580" t="e">
        <f t="array" aca="1" ref="S44" ca="1">SQRT(MMULT(MMULT(TRANSPOSE(S41:S43*1),'Shock parameters'!$Z$63:$AB$65*1),S41:S43*1))</f>
        <v>#DIV/0!</v>
      </c>
      <c r="T44" s="580" t="e">
        <f t="array" aca="1" ref="T44" ca="1">SQRT(MMULT(MMULT(TRANSPOSE(T41:T43*1),'Shock parameters'!$Z$63:$AB$65*1),T41:T43*1))</f>
        <v>#DIV/0!</v>
      </c>
      <c r="U44" s="580" t="e">
        <f t="array" aca="1" ref="U44" ca="1">SQRT(MMULT(MMULT(TRANSPOSE(U41:U43*1),'Shock parameters'!$Z$63:$AB$65*1),U41:U43*1))</f>
        <v>#DIV/0!</v>
      </c>
      <c r="V44" s="580" t="e">
        <f t="array" aca="1" ref="V44" ca="1">SQRT(MMULT(MMULT(TRANSPOSE(V41:V43*1),'Shock parameters'!$Z$63:$AB$65*1),V41:V43*1))</f>
        <v>#DIV/0!</v>
      </c>
      <c r="W44" s="580" t="e">
        <f t="array" aca="1" ref="W44" ca="1">SQRT(MMULT(MMULT(TRANSPOSE(W41:W43*1),'Shock parameters'!$Z$63:$AB$65*1),W41:W43*1))</f>
        <v>#DIV/0!</v>
      </c>
      <c r="X44" s="580" t="e">
        <f t="array" aca="1" ref="X44" ca="1">SQRT(MMULT(MMULT(TRANSPOSE(X41:X43*1),'Shock parameters'!$Z$63:$AB$65*1),X41:X43*1))</f>
        <v>#DIV/0!</v>
      </c>
      <c r="Y44" s="580" t="e">
        <f t="array" aca="1" ref="Y44" ca="1">SQRT(MMULT(MMULT(TRANSPOSE(Y41:Y43*1),'Shock parameters'!$Z$63:$AB$65*1),Y41:Y43*1))</f>
        <v>#DIV/0!</v>
      </c>
      <c r="Z44" s="580" t="e">
        <f t="array" aca="1" ref="Z44" ca="1">SQRT(MMULT(MMULT(TRANSPOSE(Z41:Z43*1),'Shock parameters'!$Z$63:$AB$65*1),Z41:Z43*1))</f>
        <v>#DIV/0!</v>
      </c>
      <c r="AA44" s="580" t="e">
        <f t="array" aca="1" ref="AA44" ca="1">SQRT(MMULT(MMULT(TRANSPOSE(AA41:AA43*1),'Shock parameters'!$Z$63:$AB$65*1),AA41:AA43*1))</f>
        <v>#DIV/0!</v>
      </c>
      <c r="AB44" s="580" t="e">
        <f t="array" aca="1" ref="AB44" ca="1">SQRT(MMULT(MMULT(TRANSPOSE(AB41:AB43*1),'Shock parameters'!$Z$63:$AB$65*1),AB41:AB43*1))</f>
        <v>#DIV/0!</v>
      </c>
      <c r="AC44" s="580" t="e">
        <f t="array" aca="1" ref="AC44" ca="1">SQRT(MMULT(MMULT(TRANSPOSE(AC41:AC43*1),'Shock parameters'!$Z$63:$AB$65*1),AC41:AC43*1))</f>
        <v>#DIV/0!</v>
      </c>
      <c r="AD44" s="580" t="e">
        <f t="array" aca="1" ref="AD44" ca="1">SQRT(MMULT(MMULT(TRANSPOSE(AD41:AD43*1),'Shock parameters'!$Z$63:$AB$65*1),AD41:AD43*1))</f>
        <v>#DIV/0!</v>
      </c>
      <c r="AE44" s="580" t="e">
        <f t="array" aca="1" ref="AE44" ca="1">SQRT(MMULT(MMULT(TRANSPOSE(AE41:AE43*1),'Shock parameters'!$Z$63:$AB$65*1),AE41:AE43*1))</f>
        <v>#DIV/0!</v>
      </c>
      <c r="AF44" s="580" t="e">
        <f t="array" aca="1" ref="AF44" ca="1">SQRT(MMULT(MMULT(TRANSPOSE(AF41:AF43*1),'Shock parameters'!$Z$63:$AB$65*1),AF41:AF43*1))</f>
        <v>#DIV/0!</v>
      </c>
      <c r="AG44" s="580" t="e">
        <f t="array" aca="1" ref="AG44" ca="1">SQRT(MMULT(MMULT(TRANSPOSE(AG41:AG43*1),'Shock parameters'!$Z$63:$AB$65*1),AG41:AG43*1))</f>
        <v>#DIV/0!</v>
      </c>
      <c r="AH44" s="580" t="e">
        <f t="array" aca="1" ref="AH44" ca="1">SQRT(MMULT(MMULT(TRANSPOSE(AH41:AH43*1),'Shock parameters'!$Z$63:$AB$65*1),AH41:AH43*1))</f>
        <v>#DIV/0!</v>
      </c>
      <c r="AI44" s="580" t="e">
        <f t="array" aca="1" ref="AI44" ca="1">SQRT(MMULT(MMULT(TRANSPOSE(AI41:AI43*1),'Shock parameters'!$Z$63:$AB$65*1),AI41:AI43*1))</f>
        <v>#DIV/0!</v>
      </c>
      <c r="AJ44" s="580" t="e">
        <f t="array" aca="1" ref="AJ44" ca="1">SQRT(MMULT(MMULT(TRANSPOSE(AJ41:AJ43*1),'Shock parameters'!$Z$63:$AB$65*1),AJ41:AJ43*1))</f>
        <v>#DIV/0!</v>
      </c>
      <c r="AK44" s="580" t="e">
        <f t="array" aca="1" ref="AK44" ca="1">SQRT(MMULT(MMULT(TRANSPOSE(AK41:AK43*1),'Shock parameters'!$Z$63:$AB$65*1),AK41:AK43*1))</f>
        <v>#DIV/0!</v>
      </c>
      <c r="AL44" s="580" t="e">
        <f t="array" aca="1" ref="AL44" ca="1">SQRT(MMULT(MMULT(TRANSPOSE(AL41:AL43*1),'Shock parameters'!$Z$63:$AB$65*1),AL41:AL43*1))</f>
        <v>#DIV/0!</v>
      </c>
      <c r="AM44" s="580" t="e">
        <f t="array" aca="1" ref="AM44" ca="1">SQRT(MMULT(MMULT(TRANSPOSE(AM41:AM43*1),'Shock parameters'!$Z$63:$AB$65*1),AM41:AM43*1))</f>
        <v>#DIV/0!</v>
      </c>
      <c r="AN44" s="580" t="e">
        <f t="array" aca="1" ref="AN44" ca="1">SQRT(MMULT(MMULT(TRANSPOSE(AN41:AN43*1),'Shock parameters'!$Z$63:$AB$65*1),AN41:AN43*1))</f>
        <v>#DIV/0!</v>
      </c>
      <c r="AO44" s="580" t="e">
        <f t="array" aca="1" ref="AO44" ca="1">SQRT(MMULT(MMULT(TRANSPOSE(AO41:AO43*1),'Shock parameters'!$Z$63:$AB$65*1),AO41:AO43*1))</f>
        <v>#DIV/0!</v>
      </c>
      <c r="AP44" s="580" t="e">
        <f t="array" aca="1" ref="AP44" ca="1">SQRT(MMULT(MMULT(TRANSPOSE(AP41:AP43*1),'Shock parameters'!$Z$63:$AB$65*1),AP41:AP43*1))</f>
        <v>#DIV/0!</v>
      </c>
      <c r="AQ44" s="580" t="e">
        <f t="array" aca="1" ref="AQ44" ca="1">SQRT(MMULT(MMULT(TRANSPOSE(AQ41:AQ43*1),'Shock parameters'!$Z$63:$AB$65*1),AQ41:AQ43*1))</f>
        <v>#DIV/0!</v>
      </c>
      <c r="AR44" s="580" t="e">
        <f t="array" aca="1" ref="AR44" ca="1">SQRT(MMULT(MMULT(TRANSPOSE(AR41:AR43*1),'Shock parameters'!$Z$63:$AB$65*1),AR41:AR43*1))</f>
        <v>#DIV/0!</v>
      </c>
      <c r="AS44" s="580" t="e">
        <f t="array" aca="1" ref="AS44" ca="1">SQRT(MMULT(MMULT(TRANSPOSE(AS41:AS43*1),'Shock parameters'!$Z$63:$AB$65*1),AS41:AS43*1))</f>
        <v>#DIV/0!</v>
      </c>
      <c r="AT44" s="580" t="e">
        <f t="array" aca="1" ref="AT44" ca="1">SQRT(MMULT(MMULT(TRANSPOSE(AT41:AT43*1),'Shock parameters'!$Z$63:$AB$65*1),AT41:AT43*1))</f>
        <v>#DIV/0!</v>
      </c>
      <c r="AU44" s="580" t="e">
        <f t="array" aca="1" ref="AU44" ca="1">SQRT(MMULT(MMULT(TRANSPOSE(AU41:AU43*1),'Shock parameters'!$Z$63:$AB$65*1),AU41:AU43*1))</f>
        <v>#DIV/0!</v>
      </c>
      <c r="AV44" s="580" t="e">
        <f t="array" aca="1" ref="AV44" ca="1">SQRT(MMULT(MMULT(TRANSPOSE(AV41:AV43*1),'Shock parameters'!$Z$63:$AB$65*1),AV41:AV43*1))</f>
        <v>#DIV/0!</v>
      </c>
      <c r="AW44" s="580" t="e">
        <f t="array" aca="1" ref="AW44" ca="1">SQRT(MMULT(MMULT(TRANSPOSE(AW41:AW43*1),'Shock parameters'!$Z$63:$AB$65*1),AW41:AW43*1))</f>
        <v>#DIV/0!</v>
      </c>
      <c r="AX44" s="580" t="e">
        <f t="array" aca="1" ref="AX44" ca="1">SQRT(MMULT(MMULT(TRANSPOSE(AX41:AX43*1),'Shock parameters'!$Z$63:$AB$65*1),AX41:AX43*1))</f>
        <v>#DIV/0!</v>
      </c>
      <c r="AY44" s="580" t="e">
        <f t="array" aca="1" ref="AY44" ca="1">SQRT(MMULT(MMULT(TRANSPOSE(AY41:AY43*1),'Shock parameters'!$Z$63:$AB$65*1),AY41:AY43*1))</f>
        <v>#DIV/0!</v>
      </c>
      <c r="AZ44" s="580" t="e">
        <f t="array" aca="1" ref="AZ44" ca="1">SQRT(MMULT(MMULT(TRANSPOSE(AZ41:AZ43*1),'Shock parameters'!$Z$63:$AB$65*1),AZ41:AZ43*1))</f>
        <v>#DIV/0!</v>
      </c>
      <c r="BA44" s="540"/>
      <c r="BB44" s="540"/>
      <c r="BC44" s="540"/>
      <c r="BD44" s="540"/>
      <c r="BE44" s="540"/>
      <c r="BF44" s="540"/>
      <c r="BG44" s="540"/>
      <c r="BH44" s="540"/>
      <c r="BI44" s="540"/>
      <c r="BJ44" s="540"/>
      <c r="BK44" s="540"/>
      <c r="BL44" s="540"/>
      <c r="BM44" s="540"/>
      <c r="BN44" s="540"/>
      <c r="BO44" s="540"/>
      <c r="BP44" s="540"/>
      <c r="BQ44" s="540"/>
      <c r="BR44" s="540"/>
      <c r="BS44" s="540"/>
      <c r="BT44" s="540"/>
      <c r="BU44" s="540"/>
      <c r="BV44" s="540"/>
      <c r="BW44" s="540"/>
      <c r="BX44" s="540"/>
      <c r="BY44" s="540"/>
      <c r="BZ44" s="540"/>
      <c r="CA44" s="540"/>
      <c r="CB44" s="540"/>
      <c r="CC44" s="540"/>
      <c r="CD44" s="540"/>
      <c r="CE44" s="540"/>
      <c r="CF44" s="540"/>
      <c r="CG44" s="540"/>
      <c r="CH44" s="540"/>
      <c r="CI44" s="540"/>
      <c r="CJ44" s="540"/>
      <c r="CK44" s="540"/>
      <c r="CL44" s="540"/>
      <c r="CM44" s="540"/>
      <c r="CN44" s="540"/>
      <c r="CO44" s="540"/>
      <c r="CP44" s="540"/>
      <c r="CQ44" s="540"/>
      <c r="CR44" s="540"/>
      <c r="CS44" s="540"/>
      <c r="CT44" s="540"/>
      <c r="CU44" s="540"/>
      <c r="CV44" s="540"/>
      <c r="CW44" s="540"/>
      <c r="CX44" s="540"/>
      <c r="CY44" s="540"/>
      <c r="CZ44" s="540"/>
      <c r="DA44" s="540"/>
      <c r="DB44" s="540"/>
      <c r="DC44" s="540"/>
      <c r="DD44" s="540"/>
      <c r="DE44" s="540"/>
      <c r="DF44" s="540"/>
      <c r="DG44" s="540"/>
      <c r="DH44" s="540"/>
      <c r="DI44" s="540"/>
      <c r="DJ44" s="540"/>
      <c r="DK44" s="540"/>
      <c r="DL44" s="540"/>
      <c r="DM44" s="540"/>
      <c r="DN44" s="540"/>
      <c r="DO44" s="540"/>
      <c r="DP44" s="540"/>
      <c r="DQ44" s="540"/>
      <c r="DR44" s="540"/>
      <c r="DS44" s="540"/>
      <c r="DT44" s="540"/>
      <c r="DU44" s="540"/>
      <c r="DV44" s="540"/>
      <c r="DW44" s="540"/>
      <c r="DX44" s="540"/>
      <c r="DY44" s="540"/>
      <c r="DZ44" s="540"/>
      <c r="EA44" s="540"/>
      <c r="EB44" s="540"/>
      <c r="EC44" s="540"/>
      <c r="ED44" s="540"/>
      <c r="EE44" s="540"/>
      <c r="EF44" s="540"/>
      <c r="EG44" s="540"/>
      <c r="EH44" s="540"/>
      <c r="EI44" s="540"/>
      <c r="EJ44" s="540"/>
      <c r="EK44" s="540"/>
      <c r="EL44" s="540"/>
      <c r="EM44" s="540"/>
      <c r="EN44" s="540"/>
      <c r="EO44" s="540"/>
      <c r="EP44" s="540"/>
      <c r="EQ44" s="540"/>
      <c r="ER44" s="540"/>
      <c r="ES44" s="540"/>
      <c r="ET44" s="540"/>
      <c r="EU44" s="540"/>
      <c r="EV44" s="540"/>
      <c r="EW44" s="540"/>
      <c r="EX44" s="540"/>
      <c r="EY44" s="540"/>
      <c r="EZ44" s="540"/>
      <c r="FA44" s="540"/>
      <c r="FB44" s="540"/>
      <c r="FC44" s="540"/>
      <c r="FD44" s="540"/>
      <c r="FE44" s="540"/>
      <c r="FF44" s="540"/>
      <c r="FG44" s="540"/>
      <c r="FH44" s="540"/>
      <c r="FI44" s="540"/>
      <c r="FJ44" s="540"/>
      <c r="FK44" s="540"/>
      <c r="FL44" s="540"/>
      <c r="FM44" s="540"/>
      <c r="FN44" s="540"/>
      <c r="FO44" s="540"/>
      <c r="FP44" s="540"/>
      <c r="FQ44" s="540"/>
      <c r="FR44" s="540"/>
      <c r="FS44" s="540"/>
      <c r="FT44" s="540"/>
      <c r="FU44" s="540"/>
      <c r="FV44" s="540"/>
      <c r="FW44" s="540"/>
      <c r="FX44" s="540"/>
      <c r="FY44" s="540"/>
      <c r="FZ44" s="540"/>
      <c r="GA44" s="540"/>
      <c r="GB44" s="540"/>
      <c r="GC44" s="540"/>
      <c r="GD44" s="540"/>
      <c r="GE44" s="540"/>
      <c r="GF44" s="540"/>
      <c r="GG44" s="540"/>
      <c r="GH44" s="540"/>
      <c r="GI44" s="540"/>
      <c r="GJ44" s="540"/>
      <c r="GK44" s="540"/>
      <c r="GL44" s="540"/>
      <c r="GM44" s="540"/>
      <c r="GN44" s="540"/>
      <c r="GO44" s="540"/>
      <c r="GP44" s="540"/>
      <c r="GQ44" s="540"/>
      <c r="GR44" s="540"/>
      <c r="GS44" s="540"/>
      <c r="GT44" s="540"/>
      <c r="GU44" s="540"/>
      <c r="GV44" s="540"/>
      <c r="GW44" s="540"/>
      <c r="GX44" s="540"/>
      <c r="GY44" s="540"/>
      <c r="GZ44" s="540"/>
      <c r="HA44" s="540"/>
      <c r="HB44" s="540"/>
      <c r="HC44" s="540"/>
      <c r="HD44" s="540"/>
      <c r="HE44" s="540"/>
      <c r="HF44" s="540"/>
      <c r="HG44" s="540"/>
      <c r="HH44" s="540"/>
      <c r="HI44" s="540"/>
      <c r="HJ44" s="540"/>
      <c r="HK44" s="540"/>
      <c r="HL44" s="540"/>
      <c r="HM44" s="540"/>
      <c r="HN44" s="540"/>
      <c r="HO44" s="540"/>
      <c r="HP44" s="540"/>
      <c r="HQ44" s="540"/>
      <c r="HR44" s="540"/>
      <c r="HS44" s="540"/>
      <c r="HT44" s="540"/>
      <c r="HU44" s="540"/>
      <c r="HV44" s="540"/>
      <c r="HW44" s="540"/>
      <c r="HX44" s="540"/>
      <c r="HY44" s="540"/>
      <c r="HZ44" s="540"/>
      <c r="IA44" s="540"/>
      <c r="IB44" s="540"/>
      <c r="IC44" s="540"/>
      <c r="ID44" s="540"/>
      <c r="IE44" s="540"/>
      <c r="IF44" s="540"/>
      <c r="IG44" s="540"/>
      <c r="IH44" s="540"/>
      <c r="II44" s="540"/>
      <c r="IJ44" s="540"/>
      <c r="IK44" s="540"/>
      <c r="IL44" s="540"/>
      <c r="IM44" s="540"/>
      <c r="IN44" s="540"/>
      <c r="IO44" s="540"/>
      <c r="IP44" s="540"/>
      <c r="IQ44" s="540"/>
      <c r="IR44" s="540"/>
      <c r="IS44" s="540"/>
      <c r="IT44" s="540"/>
      <c r="IU44" s="540"/>
      <c r="IV44" s="540"/>
    </row>
    <row r="45" spans="1:256" s="584" customFormat="1" ht="15.75" thickBot="1">
      <c r="A45" s="1024"/>
      <c r="B45" s="581"/>
      <c r="C45" s="582"/>
      <c r="D45" s="582"/>
      <c r="E45" s="582"/>
      <c r="F45" s="582"/>
      <c r="G45" s="582"/>
      <c r="H45" s="582"/>
      <c r="I45" s="582"/>
      <c r="J45" s="582"/>
      <c r="K45" s="582"/>
      <c r="L45" s="582"/>
      <c r="M45" s="582"/>
      <c r="N45" s="582"/>
      <c r="O45" s="582"/>
      <c r="P45" s="582"/>
      <c r="Q45" s="582"/>
      <c r="R45" s="582"/>
      <c r="S45" s="582"/>
      <c r="T45" s="582"/>
      <c r="U45" s="582"/>
      <c r="V45" s="582"/>
      <c r="W45" s="582"/>
      <c r="X45" s="582"/>
      <c r="Y45" s="582"/>
      <c r="Z45" s="582"/>
      <c r="AA45" s="582"/>
      <c r="AB45" s="582"/>
      <c r="AC45" s="582"/>
      <c r="AD45" s="582"/>
      <c r="AE45" s="582"/>
      <c r="AF45" s="582"/>
      <c r="AG45" s="582"/>
      <c r="AH45" s="582"/>
      <c r="AI45" s="582"/>
      <c r="AJ45" s="582"/>
      <c r="AK45" s="582"/>
      <c r="AL45" s="582"/>
      <c r="AM45" s="582"/>
      <c r="AN45" s="582"/>
      <c r="AO45" s="582"/>
      <c r="AP45" s="582"/>
      <c r="AQ45" s="582"/>
      <c r="AR45" s="582"/>
      <c r="AS45" s="582"/>
      <c r="AT45" s="582"/>
      <c r="AU45" s="582"/>
      <c r="AV45" s="582"/>
      <c r="AW45" s="582"/>
      <c r="AX45" s="582"/>
      <c r="AY45" s="582"/>
      <c r="AZ45" s="582"/>
      <c r="BA45" s="583"/>
      <c r="BB45" s="583"/>
      <c r="BC45" s="583"/>
      <c r="BD45" s="583"/>
      <c r="BE45" s="583"/>
      <c r="BF45" s="583"/>
      <c r="BG45" s="583"/>
      <c r="BH45" s="583"/>
      <c r="BI45" s="583"/>
      <c r="BJ45" s="583"/>
      <c r="BK45" s="583"/>
      <c r="BL45" s="583"/>
      <c r="BM45" s="583"/>
      <c r="BN45" s="583"/>
      <c r="BO45" s="583"/>
      <c r="BP45" s="583"/>
      <c r="BQ45" s="583"/>
      <c r="BR45" s="583"/>
      <c r="BS45" s="583"/>
      <c r="BT45" s="583"/>
      <c r="BU45" s="583"/>
      <c r="BV45" s="583"/>
      <c r="BW45" s="583"/>
      <c r="BX45" s="583"/>
      <c r="BY45" s="583"/>
      <c r="BZ45" s="583"/>
      <c r="CA45" s="583"/>
      <c r="CB45" s="583"/>
      <c r="CC45" s="583"/>
      <c r="CD45" s="583"/>
      <c r="CE45" s="583"/>
      <c r="CF45" s="583"/>
      <c r="CG45" s="583"/>
      <c r="CH45" s="583"/>
      <c r="CI45" s="583"/>
      <c r="CJ45" s="583"/>
      <c r="CK45" s="583"/>
      <c r="CL45" s="583"/>
      <c r="CM45" s="583"/>
      <c r="CN45" s="583"/>
      <c r="CO45" s="583"/>
      <c r="CP45" s="583"/>
      <c r="CQ45" s="583"/>
      <c r="CR45" s="583"/>
      <c r="CS45" s="583"/>
      <c r="CT45" s="583"/>
      <c r="CU45" s="583"/>
      <c r="CV45" s="583"/>
      <c r="CW45" s="583"/>
      <c r="CX45" s="583"/>
      <c r="CY45" s="583"/>
      <c r="CZ45" s="583"/>
      <c r="DA45" s="583"/>
      <c r="DB45" s="583"/>
      <c r="DC45" s="583"/>
      <c r="DD45" s="583"/>
      <c r="DE45" s="583"/>
      <c r="DF45" s="583"/>
      <c r="DG45" s="583"/>
      <c r="DH45" s="583"/>
      <c r="DI45" s="583"/>
      <c r="DJ45" s="583"/>
      <c r="DK45" s="583"/>
      <c r="DL45" s="583"/>
      <c r="DM45" s="583"/>
      <c r="DN45" s="583"/>
      <c r="DO45" s="583"/>
      <c r="DP45" s="583"/>
      <c r="DQ45" s="583"/>
      <c r="DR45" s="583"/>
      <c r="DS45" s="583"/>
      <c r="DT45" s="583"/>
      <c r="DU45" s="583"/>
      <c r="DV45" s="583"/>
      <c r="DW45" s="583"/>
      <c r="DX45" s="583"/>
      <c r="DY45" s="583"/>
      <c r="DZ45" s="583"/>
      <c r="EA45" s="583"/>
      <c r="EB45" s="583"/>
      <c r="EC45" s="583"/>
      <c r="ED45" s="583"/>
      <c r="EE45" s="583"/>
      <c r="EF45" s="583"/>
      <c r="EG45" s="583"/>
      <c r="EH45" s="583"/>
      <c r="EI45" s="583"/>
      <c r="EJ45" s="583"/>
      <c r="EK45" s="583"/>
      <c r="EL45" s="583"/>
      <c r="EM45" s="583"/>
      <c r="EN45" s="583"/>
      <c r="EO45" s="583"/>
      <c r="EP45" s="583"/>
      <c r="EQ45" s="583"/>
      <c r="ER45" s="583"/>
      <c r="ES45" s="583"/>
      <c r="ET45" s="583"/>
      <c r="EU45" s="583"/>
      <c r="EV45" s="583"/>
      <c r="EW45" s="583"/>
      <c r="EX45" s="583"/>
      <c r="EY45" s="583"/>
      <c r="EZ45" s="583"/>
      <c r="FA45" s="583"/>
      <c r="FB45" s="583"/>
      <c r="FC45" s="583"/>
      <c r="FD45" s="583"/>
      <c r="FE45" s="583"/>
      <c r="FF45" s="583"/>
      <c r="FG45" s="583"/>
      <c r="FH45" s="583"/>
      <c r="FI45" s="583"/>
      <c r="FJ45" s="583"/>
      <c r="FK45" s="583"/>
      <c r="FL45" s="583"/>
      <c r="FM45" s="583"/>
      <c r="FN45" s="583"/>
      <c r="FO45" s="583"/>
      <c r="FP45" s="583"/>
      <c r="FQ45" s="583"/>
      <c r="FR45" s="583"/>
      <c r="FS45" s="583"/>
      <c r="FT45" s="583"/>
      <c r="FU45" s="583"/>
      <c r="FV45" s="583"/>
      <c r="FW45" s="583"/>
      <c r="FX45" s="583"/>
      <c r="FY45" s="583"/>
      <c r="FZ45" s="583"/>
      <c r="GA45" s="583"/>
      <c r="GB45" s="583"/>
      <c r="GC45" s="583"/>
      <c r="GD45" s="583"/>
      <c r="GE45" s="583"/>
      <c r="GF45" s="583"/>
      <c r="GG45" s="583"/>
      <c r="GH45" s="583"/>
      <c r="GI45" s="583"/>
      <c r="GJ45" s="583"/>
      <c r="GK45" s="583"/>
      <c r="GL45" s="583"/>
      <c r="GM45" s="583"/>
      <c r="GN45" s="583"/>
      <c r="GO45" s="583"/>
      <c r="GP45" s="583"/>
      <c r="GQ45" s="583"/>
      <c r="GR45" s="583"/>
      <c r="GS45" s="583"/>
      <c r="GT45" s="583"/>
      <c r="GU45" s="583"/>
      <c r="GV45" s="583"/>
      <c r="GW45" s="583"/>
      <c r="GX45" s="583"/>
      <c r="GY45" s="583"/>
      <c r="GZ45" s="583"/>
      <c r="HA45" s="583"/>
      <c r="HB45" s="583"/>
      <c r="HC45" s="583"/>
      <c r="HD45" s="583"/>
      <c r="HE45" s="583"/>
      <c r="HF45" s="583"/>
      <c r="HG45" s="583"/>
      <c r="HH45" s="583"/>
      <c r="HI45" s="583"/>
      <c r="HJ45" s="583"/>
      <c r="HK45" s="583"/>
      <c r="HL45" s="583"/>
      <c r="HM45" s="583"/>
      <c r="HN45" s="583"/>
      <c r="HO45" s="583"/>
      <c r="HP45" s="583"/>
      <c r="HQ45" s="583"/>
      <c r="HR45" s="583"/>
      <c r="HS45" s="583"/>
      <c r="HT45" s="583"/>
      <c r="HU45" s="583"/>
      <c r="HV45" s="583"/>
      <c r="HW45" s="583"/>
      <c r="HX45" s="583"/>
      <c r="HY45" s="583"/>
      <c r="HZ45" s="583"/>
      <c r="IA45" s="583"/>
      <c r="IB45" s="583"/>
      <c r="IC45" s="583"/>
      <c r="ID45" s="583"/>
      <c r="IE45" s="583"/>
      <c r="IF45" s="583"/>
      <c r="IG45" s="583"/>
      <c r="IH45" s="583"/>
      <c r="II45" s="583"/>
      <c r="IJ45" s="583"/>
      <c r="IK45" s="583"/>
      <c r="IL45" s="583"/>
      <c r="IM45" s="583"/>
      <c r="IN45" s="583"/>
      <c r="IO45" s="583"/>
      <c r="IP45" s="583"/>
      <c r="IQ45" s="583"/>
      <c r="IR45" s="583"/>
      <c r="IS45" s="583"/>
      <c r="IT45" s="583"/>
      <c r="IU45" s="583"/>
      <c r="IV45" s="583"/>
    </row>
    <row r="46" spans="1:256" s="547" customFormat="1" ht="17.25" hidden="1" thickBot="1">
      <c r="A46" s="1024"/>
      <c r="B46" s="585" t="s">
        <v>599</v>
      </c>
      <c r="C46" s="586">
        <f ca="1">C12</f>
        <v>0</v>
      </c>
      <c r="D46" s="586">
        <f t="shared" ref="D46:AZ46" ca="1" si="3">D12</f>
        <v>0</v>
      </c>
      <c r="E46" s="586">
        <f t="shared" ca="1" si="3"/>
        <v>0</v>
      </c>
      <c r="F46" s="586">
        <f t="shared" ca="1" si="3"/>
        <v>0</v>
      </c>
      <c r="G46" s="586">
        <f t="shared" ca="1" si="3"/>
        <v>0</v>
      </c>
      <c r="H46" s="586">
        <f t="shared" ca="1" si="3"/>
        <v>0</v>
      </c>
      <c r="I46" s="586">
        <f t="shared" ca="1" si="3"/>
        <v>0</v>
      </c>
      <c r="J46" s="586">
        <f t="shared" ca="1" si="3"/>
        <v>0</v>
      </c>
      <c r="K46" s="586">
        <f t="shared" ca="1" si="3"/>
        <v>0</v>
      </c>
      <c r="L46" s="586">
        <f t="shared" ca="1" si="3"/>
        <v>0</v>
      </c>
      <c r="M46" s="586">
        <f t="shared" ca="1" si="3"/>
        <v>0</v>
      </c>
      <c r="N46" s="586">
        <f t="shared" ca="1" si="3"/>
        <v>0</v>
      </c>
      <c r="O46" s="586">
        <f t="shared" ca="1" si="3"/>
        <v>0</v>
      </c>
      <c r="P46" s="586">
        <f t="shared" ca="1" si="3"/>
        <v>0</v>
      </c>
      <c r="Q46" s="586">
        <f t="shared" ca="1" si="3"/>
        <v>0</v>
      </c>
      <c r="R46" s="586">
        <f t="shared" ca="1" si="3"/>
        <v>0</v>
      </c>
      <c r="S46" s="586">
        <f t="shared" ca="1" si="3"/>
        <v>0</v>
      </c>
      <c r="T46" s="586">
        <f t="shared" ca="1" si="3"/>
        <v>0</v>
      </c>
      <c r="U46" s="586">
        <f t="shared" ca="1" si="3"/>
        <v>0</v>
      </c>
      <c r="V46" s="586">
        <f t="shared" ca="1" si="3"/>
        <v>0</v>
      </c>
      <c r="W46" s="586">
        <f t="shared" ca="1" si="3"/>
        <v>0</v>
      </c>
      <c r="X46" s="586">
        <f t="shared" ca="1" si="3"/>
        <v>0</v>
      </c>
      <c r="Y46" s="586">
        <f t="shared" ca="1" si="3"/>
        <v>0</v>
      </c>
      <c r="Z46" s="586">
        <f t="shared" ca="1" si="3"/>
        <v>0</v>
      </c>
      <c r="AA46" s="586">
        <f t="shared" ca="1" si="3"/>
        <v>0</v>
      </c>
      <c r="AB46" s="586">
        <f t="shared" ca="1" si="3"/>
        <v>0</v>
      </c>
      <c r="AC46" s="586">
        <f t="shared" ca="1" si="3"/>
        <v>0</v>
      </c>
      <c r="AD46" s="586">
        <f t="shared" ca="1" si="3"/>
        <v>0</v>
      </c>
      <c r="AE46" s="586">
        <f t="shared" ca="1" si="3"/>
        <v>0</v>
      </c>
      <c r="AF46" s="586">
        <f t="shared" ca="1" si="3"/>
        <v>0</v>
      </c>
      <c r="AG46" s="586">
        <f t="shared" si="3"/>
        <v>0</v>
      </c>
      <c r="AH46" s="586">
        <f t="shared" si="3"/>
        <v>0</v>
      </c>
      <c r="AI46" s="586">
        <f t="shared" si="3"/>
        <v>0</v>
      </c>
      <c r="AJ46" s="586">
        <f t="shared" si="3"/>
        <v>0</v>
      </c>
      <c r="AK46" s="586">
        <f t="shared" si="3"/>
        <v>0</v>
      </c>
      <c r="AL46" s="586">
        <f t="shared" si="3"/>
        <v>0</v>
      </c>
      <c r="AM46" s="586">
        <f t="shared" si="3"/>
        <v>0</v>
      </c>
      <c r="AN46" s="586">
        <f t="shared" si="3"/>
        <v>0</v>
      </c>
      <c r="AO46" s="586">
        <f t="shared" si="3"/>
        <v>0</v>
      </c>
      <c r="AP46" s="586">
        <f t="shared" si="3"/>
        <v>0</v>
      </c>
      <c r="AQ46" s="586">
        <f t="shared" si="3"/>
        <v>0</v>
      </c>
      <c r="AR46" s="586">
        <f t="shared" si="3"/>
        <v>0</v>
      </c>
      <c r="AS46" s="586">
        <f t="shared" si="3"/>
        <v>0</v>
      </c>
      <c r="AT46" s="586">
        <f t="shared" si="3"/>
        <v>0</v>
      </c>
      <c r="AU46" s="586">
        <f t="shared" si="3"/>
        <v>0</v>
      </c>
      <c r="AV46" s="586">
        <f t="shared" si="3"/>
        <v>0</v>
      </c>
      <c r="AW46" s="586">
        <f t="shared" si="3"/>
        <v>0</v>
      </c>
      <c r="AX46" s="586">
        <f t="shared" si="3"/>
        <v>0</v>
      </c>
      <c r="AY46" s="586">
        <f t="shared" si="3"/>
        <v>0</v>
      </c>
      <c r="AZ46" s="586">
        <f t="shared" si="3"/>
        <v>0</v>
      </c>
      <c r="BA46" s="540"/>
      <c r="BB46" s="540"/>
      <c r="BC46" s="540"/>
      <c r="BD46" s="540"/>
      <c r="BE46" s="540"/>
      <c r="BF46" s="540"/>
      <c r="BG46" s="540"/>
      <c r="BH46" s="540"/>
      <c r="BI46" s="540"/>
      <c r="BJ46" s="540"/>
      <c r="BK46" s="540"/>
      <c r="BL46" s="540"/>
      <c r="BM46" s="540"/>
      <c r="BN46" s="540"/>
      <c r="BO46" s="540"/>
      <c r="BP46" s="540"/>
      <c r="BQ46" s="540"/>
      <c r="BR46" s="540"/>
      <c r="BS46" s="540"/>
      <c r="BT46" s="540"/>
      <c r="BU46" s="540"/>
      <c r="BV46" s="540"/>
      <c r="BW46" s="540"/>
      <c r="BX46" s="540"/>
      <c r="BY46" s="540"/>
      <c r="BZ46" s="540"/>
      <c r="CA46" s="540"/>
      <c r="CB46" s="540"/>
      <c r="CC46" s="540"/>
      <c r="CD46" s="540"/>
      <c r="CE46" s="540"/>
      <c r="CF46" s="540"/>
      <c r="CG46" s="540"/>
      <c r="CH46" s="540"/>
      <c r="CI46" s="540"/>
      <c r="CJ46" s="540"/>
      <c r="CK46" s="540"/>
      <c r="CL46" s="540"/>
      <c r="CM46" s="540"/>
      <c r="CN46" s="540"/>
      <c r="CO46" s="540"/>
      <c r="CP46" s="540"/>
      <c r="CQ46" s="540"/>
      <c r="CR46" s="540"/>
      <c r="CS46" s="540"/>
      <c r="CT46" s="540"/>
      <c r="CU46" s="540"/>
      <c r="CV46" s="540"/>
      <c r="CW46" s="540"/>
      <c r="CX46" s="540"/>
      <c r="CY46" s="540"/>
      <c r="CZ46" s="540"/>
      <c r="DA46" s="540"/>
      <c r="DB46" s="540"/>
      <c r="DC46" s="540"/>
      <c r="DD46" s="540"/>
      <c r="DE46" s="540"/>
      <c r="DF46" s="540"/>
      <c r="DG46" s="540"/>
      <c r="DH46" s="540"/>
      <c r="DI46" s="540"/>
      <c r="DJ46" s="540"/>
      <c r="DK46" s="540"/>
      <c r="DL46" s="540"/>
      <c r="DM46" s="540"/>
      <c r="DN46" s="540"/>
      <c r="DO46" s="540"/>
      <c r="DP46" s="540"/>
      <c r="DQ46" s="540"/>
      <c r="DR46" s="540"/>
      <c r="DS46" s="540"/>
      <c r="DT46" s="540"/>
      <c r="DU46" s="540"/>
      <c r="DV46" s="540"/>
      <c r="DW46" s="540"/>
      <c r="DX46" s="540"/>
      <c r="DY46" s="540"/>
      <c r="DZ46" s="540"/>
      <c r="EA46" s="540"/>
      <c r="EB46" s="540"/>
      <c r="EC46" s="540"/>
      <c r="ED46" s="540"/>
      <c r="EE46" s="540"/>
      <c r="EF46" s="540"/>
      <c r="EG46" s="540"/>
      <c r="EH46" s="540"/>
      <c r="EI46" s="540"/>
      <c r="EJ46" s="540"/>
      <c r="EK46" s="540"/>
      <c r="EL46" s="540"/>
      <c r="EM46" s="540"/>
      <c r="EN46" s="540"/>
      <c r="EO46" s="540"/>
      <c r="EP46" s="540"/>
      <c r="EQ46" s="540"/>
      <c r="ER46" s="540"/>
      <c r="ES46" s="540"/>
      <c r="ET46" s="540"/>
      <c r="EU46" s="540"/>
      <c r="EV46" s="540"/>
      <c r="EW46" s="540"/>
      <c r="EX46" s="540"/>
      <c r="EY46" s="540"/>
      <c r="EZ46" s="540"/>
      <c r="FA46" s="540"/>
      <c r="FB46" s="540"/>
      <c r="FC46" s="540"/>
      <c r="FD46" s="540"/>
      <c r="FE46" s="540"/>
      <c r="FF46" s="540"/>
      <c r="FG46" s="540"/>
      <c r="FH46" s="540"/>
      <c r="FI46" s="540"/>
      <c r="FJ46" s="540"/>
      <c r="FK46" s="540"/>
      <c r="FL46" s="540"/>
      <c r="FM46" s="540"/>
      <c r="FN46" s="540"/>
      <c r="FO46" s="540"/>
      <c r="FP46" s="540"/>
      <c r="FQ46" s="540"/>
      <c r="FR46" s="540"/>
      <c r="FS46" s="540"/>
      <c r="FT46" s="540"/>
      <c r="FU46" s="540"/>
      <c r="FV46" s="540"/>
      <c r="FW46" s="540"/>
      <c r="FX46" s="540"/>
      <c r="FY46" s="540"/>
      <c r="FZ46" s="540"/>
      <c r="GA46" s="540"/>
      <c r="GB46" s="540"/>
      <c r="GC46" s="540"/>
      <c r="GD46" s="540"/>
      <c r="GE46" s="540"/>
      <c r="GF46" s="540"/>
      <c r="GG46" s="540"/>
      <c r="GH46" s="540"/>
      <c r="GI46" s="540"/>
      <c r="GJ46" s="540"/>
      <c r="GK46" s="540"/>
      <c r="GL46" s="540"/>
      <c r="GM46" s="540"/>
      <c r="GN46" s="540"/>
      <c r="GO46" s="540"/>
      <c r="GP46" s="540"/>
      <c r="GQ46" s="540"/>
      <c r="GR46" s="540"/>
      <c r="GS46" s="540"/>
      <c r="GT46" s="540"/>
      <c r="GU46" s="540"/>
      <c r="GV46" s="540"/>
      <c r="GW46" s="540"/>
      <c r="GX46" s="540"/>
      <c r="GY46" s="540"/>
      <c r="GZ46" s="540"/>
      <c r="HA46" s="540"/>
      <c r="HB46" s="540"/>
      <c r="HC46" s="540"/>
      <c r="HD46" s="540"/>
      <c r="HE46" s="540"/>
      <c r="HF46" s="540"/>
      <c r="HG46" s="540"/>
      <c r="HH46" s="540"/>
      <c r="HI46" s="540"/>
      <c r="HJ46" s="540"/>
      <c r="HK46" s="540"/>
      <c r="HL46" s="540"/>
      <c r="HM46" s="540"/>
      <c r="HN46" s="540"/>
      <c r="HO46" s="540"/>
      <c r="HP46" s="540"/>
      <c r="HQ46" s="540"/>
      <c r="HR46" s="540"/>
      <c r="HS46" s="540"/>
      <c r="HT46" s="540"/>
      <c r="HU46" s="540"/>
      <c r="HV46" s="540"/>
      <c r="HW46" s="540"/>
      <c r="HX46" s="540"/>
      <c r="HY46" s="540"/>
      <c r="HZ46" s="540"/>
      <c r="IA46" s="540"/>
      <c r="IB46" s="540"/>
      <c r="IC46" s="540"/>
      <c r="ID46" s="540"/>
      <c r="IE46" s="540"/>
      <c r="IF46" s="540"/>
      <c r="IG46" s="540"/>
      <c r="IH46" s="540"/>
      <c r="II46" s="540"/>
      <c r="IJ46" s="540"/>
      <c r="IK46" s="540"/>
      <c r="IL46" s="540"/>
      <c r="IM46" s="540"/>
      <c r="IN46" s="540"/>
      <c r="IO46" s="540"/>
      <c r="IP46" s="540"/>
      <c r="IQ46" s="540"/>
      <c r="IR46" s="540"/>
      <c r="IS46" s="540"/>
      <c r="IT46" s="540"/>
      <c r="IU46" s="540"/>
      <c r="IV46" s="540"/>
    </row>
    <row r="47" spans="1:256" s="547" customFormat="1" ht="17.25" hidden="1" thickBot="1">
      <c r="A47" s="1024"/>
      <c r="B47" s="587" t="s">
        <v>600</v>
      </c>
      <c r="C47" s="588">
        <f>C14</f>
        <v>0</v>
      </c>
      <c r="D47" s="588">
        <f>C47</f>
        <v>0</v>
      </c>
      <c r="E47" s="588">
        <f t="shared" ref="E47:AZ47" si="4">D47</f>
        <v>0</v>
      </c>
      <c r="F47" s="588">
        <f t="shared" si="4"/>
        <v>0</v>
      </c>
      <c r="G47" s="588">
        <f t="shared" si="4"/>
        <v>0</v>
      </c>
      <c r="H47" s="588">
        <f t="shared" si="4"/>
        <v>0</v>
      </c>
      <c r="I47" s="588">
        <f t="shared" si="4"/>
        <v>0</v>
      </c>
      <c r="J47" s="588">
        <f t="shared" si="4"/>
        <v>0</v>
      </c>
      <c r="K47" s="588">
        <f t="shared" si="4"/>
        <v>0</v>
      </c>
      <c r="L47" s="588">
        <f t="shared" si="4"/>
        <v>0</v>
      </c>
      <c r="M47" s="588">
        <f t="shared" si="4"/>
        <v>0</v>
      </c>
      <c r="N47" s="588">
        <f t="shared" si="4"/>
        <v>0</v>
      </c>
      <c r="O47" s="588">
        <f t="shared" si="4"/>
        <v>0</v>
      </c>
      <c r="P47" s="588">
        <f t="shared" si="4"/>
        <v>0</v>
      </c>
      <c r="Q47" s="588">
        <f t="shared" si="4"/>
        <v>0</v>
      </c>
      <c r="R47" s="588">
        <f t="shared" si="4"/>
        <v>0</v>
      </c>
      <c r="S47" s="588">
        <f t="shared" si="4"/>
        <v>0</v>
      </c>
      <c r="T47" s="588">
        <f t="shared" si="4"/>
        <v>0</v>
      </c>
      <c r="U47" s="588">
        <f t="shared" si="4"/>
        <v>0</v>
      </c>
      <c r="V47" s="588">
        <f t="shared" si="4"/>
        <v>0</v>
      </c>
      <c r="W47" s="588">
        <f t="shared" si="4"/>
        <v>0</v>
      </c>
      <c r="X47" s="588">
        <f t="shared" si="4"/>
        <v>0</v>
      </c>
      <c r="Y47" s="588">
        <f t="shared" si="4"/>
        <v>0</v>
      </c>
      <c r="Z47" s="588">
        <f t="shared" si="4"/>
        <v>0</v>
      </c>
      <c r="AA47" s="588">
        <f t="shared" si="4"/>
        <v>0</v>
      </c>
      <c r="AB47" s="588">
        <f t="shared" si="4"/>
        <v>0</v>
      </c>
      <c r="AC47" s="588">
        <f t="shared" si="4"/>
        <v>0</v>
      </c>
      <c r="AD47" s="588">
        <f t="shared" si="4"/>
        <v>0</v>
      </c>
      <c r="AE47" s="588">
        <f t="shared" si="4"/>
        <v>0</v>
      </c>
      <c r="AF47" s="588">
        <f t="shared" si="4"/>
        <v>0</v>
      </c>
      <c r="AG47" s="588">
        <f t="shared" si="4"/>
        <v>0</v>
      </c>
      <c r="AH47" s="588">
        <f t="shared" si="4"/>
        <v>0</v>
      </c>
      <c r="AI47" s="588">
        <f t="shared" si="4"/>
        <v>0</v>
      </c>
      <c r="AJ47" s="588">
        <f t="shared" si="4"/>
        <v>0</v>
      </c>
      <c r="AK47" s="588">
        <f t="shared" si="4"/>
        <v>0</v>
      </c>
      <c r="AL47" s="588">
        <f t="shared" si="4"/>
        <v>0</v>
      </c>
      <c r="AM47" s="588">
        <f t="shared" si="4"/>
        <v>0</v>
      </c>
      <c r="AN47" s="588">
        <f t="shared" si="4"/>
        <v>0</v>
      </c>
      <c r="AO47" s="588">
        <f t="shared" si="4"/>
        <v>0</v>
      </c>
      <c r="AP47" s="588">
        <f t="shared" si="4"/>
        <v>0</v>
      </c>
      <c r="AQ47" s="588">
        <f t="shared" si="4"/>
        <v>0</v>
      </c>
      <c r="AR47" s="588">
        <f t="shared" si="4"/>
        <v>0</v>
      </c>
      <c r="AS47" s="588">
        <f t="shared" si="4"/>
        <v>0</v>
      </c>
      <c r="AT47" s="588">
        <f t="shared" si="4"/>
        <v>0</v>
      </c>
      <c r="AU47" s="588">
        <f t="shared" si="4"/>
        <v>0</v>
      </c>
      <c r="AV47" s="588">
        <f t="shared" si="4"/>
        <v>0</v>
      </c>
      <c r="AW47" s="588">
        <f t="shared" si="4"/>
        <v>0</v>
      </c>
      <c r="AX47" s="588">
        <f t="shared" si="4"/>
        <v>0</v>
      </c>
      <c r="AY47" s="588">
        <f t="shared" si="4"/>
        <v>0</v>
      </c>
      <c r="AZ47" s="588">
        <f t="shared" si="4"/>
        <v>0</v>
      </c>
      <c r="BA47" s="540"/>
      <c r="BB47" s="540"/>
      <c r="BC47" s="540"/>
      <c r="BD47" s="540"/>
      <c r="BE47" s="540"/>
      <c r="BF47" s="540"/>
      <c r="BG47" s="540"/>
      <c r="BH47" s="540"/>
      <c r="BI47" s="540"/>
      <c r="BJ47" s="540"/>
      <c r="BK47" s="540"/>
      <c r="BL47" s="540"/>
      <c r="BM47" s="540"/>
      <c r="BN47" s="540"/>
      <c r="BO47" s="540"/>
      <c r="BP47" s="540"/>
      <c r="BQ47" s="540"/>
      <c r="BR47" s="540"/>
      <c r="BS47" s="540"/>
      <c r="BT47" s="540"/>
      <c r="BU47" s="540"/>
      <c r="BV47" s="540"/>
      <c r="BW47" s="540"/>
      <c r="BX47" s="540"/>
      <c r="BY47" s="540"/>
      <c r="BZ47" s="540"/>
      <c r="CA47" s="540"/>
      <c r="CB47" s="540"/>
      <c r="CC47" s="540"/>
      <c r="CD47" s="540"/>
      <c r="CE47" s="540"/>
      <c r="CF47" s="540"/>
      <c r="CG47" s="540"/>
      <c r="CH47" s="540"/>
      <c r="CI47" s="540"/>
      <c r="CJ47" s="540"/>
      <c r="CK47" s="540"/>
      <c r="CL47" s="540"/>
      <c r="CM47" s="540"/>
      <c r="CN47" s="540"/>
      <c r="CO47" s="540"/>
      <c r="CP47" s="540"/>
      <c r="CQ47" s="540"/>
      <c r="CR47" s="540"/>
      <c r="CS47" s="540"/>
      <c r="CT47" s="540"/>
      <c r="CU47" s="540"/>
      <c r="CV47" s="540"/>
      <c r="CW47" s="540"/>
      <c r="CX47" s="540"/>
      <c r="CY47" s="540"/>
      <c r="CZ47" s="540"/>
      <c r="DA47" s="540"/>
      <c r="DB47" s="540"/>
      <c r="DC47" s="540"/>
      <c r="DD47" s="540"/>
      <c r="DE47" s="540"/>
      <c r="DF47" s="540"/>
      <c r="DG47" s="540"/>
      <c r="DH47" s="540"/>
      <c r="DI47" s="540"/>
      <c r="DJ47" s="540"/>
      <c r="DK47" s="540"/>
      <c r="DL47" s="540"/>
      <c r="DM47" s="540"/>
      <c r="DN47" s="540"/>
      <c r="DO47" s="540"/>
      <c r="DP47" s="540"/>
      <c r="DQ47" s="540"/>
      <c r="DR47" s="540"/>
      <c r="DS47" s="540"/>
      <c r="DT47" s="540"/>
      <c r="DU47" s="540"/>
      <c r="DV47" s="540"/>
      <c r="DW47" s="540"/>
      <c r="DX47" s="540"/>
      <c r="DY47" s="540"/>
      <c r="DZ47" s="540"/>
      <c r="EA47" s="540"/>
      <c r="EB47" s="540"/>
      <c r="EC47" s="540"/>
      <c r="ED47" s="540"/>
      <c r="EE47" s="540"/>
      <c r="EF47" s="540"/>
      <c r="EG47" s="540"/>
      <c r="EH47" s="540"/>
      <c r="EI47" s="540"/>
      <c r="EJ47" s="540"/>
      <c r="EK47" s="540"/>
      <c r="EL47" s="540"/>
      <c r="EM47" s="540"/>
      <c r="EN47" s="540"/>
      <c r="EO47" s="540"/>
      <c r="EP47" s="540"/>
      <c r="EQ47" s="540"/>
      <c r="ER47" s="540"/>
      <c r="ES47" s="540"/>
      <c r="ET47" s="540"/>
      <c r="EU47" s="540"/>
      <c r="EV47" s="540"/>
      <c r="EW47" s="540"/>
      <c r="EX47" s="540"/>
      <c r="EY47" s="540"/>
      <c r="EZ47" s="540"/>
      <c r="FA47" s="540"/>
      <c r="FB47" s="540"/>
      <c r="FC47" s="540"/>
      <c r="FD47" s="540"/>
      <c r="FE47" s="540"/>
      <c r="FF47" s="540"/>
      <c r="FG47" s="540"/>
      <c r="FH47" s="540"/>
      <c r="FI47" s="540"/>
      <c r="FJ47" s="540"/>
      <c r="FK47" s="540"/>
      <c r="FL47" s="540"/>
      <c r="FM47" s="540"/>
      <c r="FN47" s="540"/>
      <c r="FO47" s="540"/>
      <c r="FP47" s="540"/>
      <c r="FQ47" s="540"/>
      <c r="FR47" s="540"/>
      <c r="FS47" s="540"/>
      <c r="FT47" s="540"/>
      <c r="FU47" s="540"/>
      <c r="FV47" s="540"/>
      <c r="FW47" s="540"/>
      <c r="FX47" s="540"/>
      <c r="FY47" s="540"/>
      <c r="FZ47" s="540"/>
      <c r="GA47" s="540"/>
      <c r="GB47" s="540"/>
      <c r="GC47" s="540"/>
      <c r="GD47" s="540"/>
      <c r="GE47" s="540"/>
      <c r="GF47" s="540"/>
      <c r="GG47" s="540"/>
      <c r="GH47" s="540"/>
      <c r="GI47" s="540"/>
      <c r="GJ47" s="540"/>
      <c r="GK47" s="540"/>
      <c r="GL47" s="540"/>
      <c r="GM47" s="540"/>
      <c r="GN47" s="540"/>
      <c r="GO47" s="540"/>
      <c r="GP47" s="540"/>
      <c r="GQ47" s="540"/>
      <c r="GR47" s="540"/>
      <c r="GS47" s="540"/>
      <c r="GT47" s="540"/>
      <c r="GU47" s="540"/>
      <c r="GV47" s="540"/>
      <c r="GW47" s="540"/>
      <c r="GX47" s="540"/>
      <c r="GY47" s="540"/>
      <c r="GZ47" s="540"/>
      <c r="HA47" s="540"/>
      <c r="HB47" s="540"/>
      <c r="HC47" s="540"/>
      <c r="HD47" s="540"/>
      <c r="HE47" s="540"/>
      <c r="HF47" s="540"/>
      <c r="HG47" s="540"/>
      <c r="HH47" s="540"/>
      <c r="HI47" s="540"/>
      <c r="HJ47" s="540"/>
      <c r="HK47" s="540"/>
      <c r="HL47" s="540"/>
      <c r="HM47" s="540"/>
      <c r="HN47" s="540"/>
      <c r="HO47" s="540"/>
      <c r="HP47" s="540"/>
      <c r="HQ47" s="540"/>
      <c r="HR47" s="540"/>
      <c r="HS47" s="540"/>
      <c r="HT47" s="540"/>
      <c r="HU47" s="540"/>
      <c r="HV47" s="540"/>
      <c r="HW47" s="540"/>
      <c r="HX47" s="540"/>
      <c r="HY47" s="540"/>
      <c r="HZ47" s="540"/>
      <c r="IA47" s="540"/>
      <c r="IB47" s="540"/>
      <c r="IC47" s="540"/>
      <c r="ID47" s="540"/>
      <c r="IE47" s="540"/>
      <c r="IF47" s="540"/>
      <c r="IG47" s="540"/>
      <c r="IH47" s="540"/>
      <c r="II47" s="540"/>
      <c r="IJ47" s="540"/>
      <c r="IK47" s="540"/>
      <c r="IL47" s="540"/>
      <c r="IM47" s="540"/>
      <c r="IN47" s="540"/>
      <c r="IO47" s="540"/>
      <c r="IP47" s="540"/>
      <c r="IQ47" s="540"/>
      <c r="IR47" s="540"/>
      <c r="IS47" s="540"/>
      <c r="IT47" s="540"/>
      <c r="IU47" s="540"/>
      <c r="IV47" s="540"/>
    </row>
    <row r="48" spans="1:256" s="547" customFormat="1" ht="19.5" hidden="1" thickBot="1">
      <c r="A48" s="1024"/>
      <c r="B48" s="587" t="s">
        <v>582</v>
      </c>
      <c r="C48" s="588">
        <f ca="1">C23</f>
        <v>0</v>
      </c>
      <c r="D48" s="588">
        <f t="shared" ref="D48:AZ48" ca="1" si="5">D23</f>
        <v>0</v>
      </c>
      <c r="E48" s="588">
        <f t="shared" ca="1" si="5"/>
        <v>0</v>
      </c>
      <c r="F48" s="588">
        <f t="shared" ca="1" si="5"/>
        <v>0</v>
      </c>
      <c r="G48" s="588">
        <f t="shared" ca="1" si="5"/>
        <v>0</v>
      </c>
      <c r="H48" s="588">
        <f t="shared" ca="1" si="5"/>
        <v>0</v>
      </c>
      <c r="I48" s="588">
        <f t="shared" ca="1" si="5"/>
        <v>0</v>
      </c>
      <c r="J48" s="588">
        <f t="shared" ca="1" si="5"/>
        <v>0</v>
      </c>
      <c r="K48" s="588">
        <f t="shared" ca="1" si="5"/>
        <v>0</v>
      </c>
      <c r="L48" s="588">
        <f t="shared" ca="1" si="5"/>
        <v>0</v>
      </c>
      <c r="M48" s="588">
        <f t="shared" ca="1" si="5"/>
        <v>0</v>
      </c>
      <c r="N48" s="588">
        <f t="shared" ca="1" si="5"/>
        <v>0</v>
      </c>
      <c r="O48" s="588">
        <f t="shared" ca="1" si="5"/>
        <v>0</v>
      </c>
      <c r="P48" s="588">
        <f t="shared" ca="1" si="5"/>
        <v>0</v>
      </c>
      <c r="Q48" s="588">
        <f t="shared" ca="1" si="5"/>
        <v>0</v>
      </c>
      <c r="R48" s="588">
        <f t="shared" ca="1" si="5"/>
        <v>0</v>
      </c>
      <c r="S48" s="588">
        <f t="shared" ca="1" si="5"/>
        <v>0</v>
      </c>
      <c r="T48" s="588">
        <f t="shared" ca="1" si="5"/>
        <v>0</v>
      </c>
      <c r="U48" s="588">
        <f t="shared" ca="1" si="5"/>
        <v>0</v>
      </c>
      <c r="V48" s="588">
        <f t="shared" ca="1" si="5"/>
        <v>0</v>
      </c>
      <c r="W48" s="588">
        <f t="shared" ca="1" si="5"/>
        <v>0</v>
      </c>
      <c r="X48" s="588">
        <f t="shared" ca="1" si="5"/>
        <v>0</v>
      </c>
      <c r="Y48" s="588">
        <f t="shared" ca="1" si="5"/>
        <v>0</v>
      </c>
      <c r="Z48" s="588">
        <f t="shared" ca="1" si="5"/>
        <v>0</v>
      </c>
      <c r="AA48" s="588">
        <f t="shared" ca="1" si="5"/>
        <v>0</v>
      </c>
      <c r="AB48" s="588">
        <f t="shared" ca="1" si="5"/>
        <v>0</v>
      </c>
      <c r="AC48" s="588">
        <f t="shared" ca="1" si="5"/>
        <v>0</v>
      </c>
      <c r="AD48" s="588">
        <f t="shared" ca="1" si="5"/>
        <v>0</v>
      </c>
      <c r="AE48" s="588">
        <f t="shared" ca="1" si="5"/>
        <v>0</v>
      </c>
      <c r="AF48" s="588">
        <f t="shared" ca="1" si="5"/>
        <v>0</v>
      </c>
      <c r="AG48" s="588">
        <f t="shared" ca="1" si="5"/>
        <v>0</v>
      </c>
      <c r="AH48" s="588">
        <f t="shared" ca="1" si="5"/>
        <v>0</v>
      </c>
      <c r="AI48" s="588">
        <f t="shared" ca="1" si="5"/>
        <v>0</v>
      </c>
      <c r="AJ48" s="588">
        <f t="shared" ca="1" si="5"/>
        <v>0</v>
      </c>
      <c r="AK48" s="588">
        <f t="shared" ca="1" si="5"/>
        <v>0</v>
      </c>
      <c r="AL48" s="588">
        <f t="shared" ca="1" si="5"/>
        <v>0</v>
      </c>
      <c r="AM48" s="588">
        <f t="shared" ca="1" si="5"/>
        <v>0</v>
      </c>
      <c r="AN48" s="588">
        <f t="shared" ca="1" si="5"/>
        <v>0</v>
      </c>
      <c r="AO48" s="588">
        <f t="shared" ca="1" si="5"/>
        <v>0</v>
      </c>
      <c r="AP48" s="588">
        <f t="shared" ca="1" si="5"/>
        <v>0</v>
      </c>
      <c r="AQ48" s="588">
        <f t="shared" ca="1" si="5"/>
        <v>0</v>
      </c>
      <c r="AR48" s="588">
        <f t="shared" ca="1" si="5"/>
        <v>0</v>
      </c>
      <c r="AS48" s="588">
        <f t="shared" ca="1" si="5"/>
        <v>0</v>
      </c>
      <c r="AT48" s="588">
        <f t="shared" ca="1" si="5"/>
        <v>0</v>
      </c>
      <c r="AU48" s="588">
        <f t="shared" ca="1" si="5"/>
        <v>0</v>
      </c>
      <c r="AV48" s="588">
        <f t="shared" ca="1" si="5"/>
        <v>0</v>
      </c>
      <c r="AW48" s="588">
        <f t="shared" ca="1" si="5"/>
        <v>0</v>
      </c>
      <c r="AX48" s="588">
        <f t="shared" ca="1" si="5"/>
        <v>0</v>
      </c>
      <c r="AY48" s="588">
        <f t="shared" ca="1" si="5"/>
        <v>0</v>
      </c>
      <c r="AZ48" s="588">
        <f t="shared" ca="1" si="5"/>
        <v>0</v>
      </c>
      <c r="BA48" s="540"/>
      <c r="BB48" s="540"/>
      <c r="BC48" s="540"/>
      <c r="BD48" s="540"/>
      <c r="BE48" s="540"/>
      <c r="BF48" s="540"/>
      <c r="BG48" s="540"/>
      <c r="BH48" s="540"/>
      <c r="BI48" s="540"/>
      <c r="BJ48" s="540"/>
      <c r="BK48" s="540"/>
      <c r="BL48" s="540"/>
      <c r="BM48" s="540"/>
      <c r="BN48" s="540"/>
      <c r="BO48" s="540"/>
      <c r="BP48" s="540"/>
      <c r="BQ48" s="540"/>
      <c r="BR48" s="540"/>
      <c r="BS48" s="540"/>
      <c r="BT48" s="540"/>
      <c r="BU48" s="540"/>
      <c r="BV48" s="540"/>
      <c r="BW48" s="540"/>
      <c r="BX48" s="540"/>
      <c r="BY48" s="540"/>
      <c r="BZ48" s="540"/>
      <c r="CA48" s="540"/>
      <c r="CB48" s="540"/>
      <c r="CC48" s="540"/>
      <c r="CD48" s="540"/>
      <c r="CE48" s="540"/>
      <c r="CF48" s="540"/>
      <c r="CG48" s="540"/>
      <c r="CH48" s="540"/>
      <c r="CI48" s="540"/>
      <c r="CJ48" s="540"/>
      <c r="CK48" s="540"/>
      <c r="CL48" s="540"/>
      <c r="CM48" s="540"/>
      <c r="CN48" s="540"/>
      <c r="CO48" s="540"/>
      <c r="CP48" s="540"/>
      <c r="CQ48" s="540"/>
      <c r="CR48" s="540"/>
      <c r="CS48" s="540"/>
      <c r="CT48" s="540"/>
      <c r="CU48" s="540"/>
      <c r="CV48" s="540"/>
      <c r="CW48" s="540"/>
      <c r="CX48" s="540"/>
      <c r="CY48" s="540"/>
      <c r="CZ48" s="540"/>
      <c r="DA48" s="540"/>
      <c r="DB48" s="540"/>
      <c r="DC48" s="540"/>
      <c r="DD48" s="540"/>
      <c r="DE48" s="540"/>
      <c r="DF48" s="540"/>
      <c r="DG48" s="540"/>
      <c r="DH48" s="540"/>
      <c r="DI48" s="540"/>
      <c r="DJ48" s="540"/>
      <c r="DK48" s="540"/>
      <c r="DL48" s="540"/>
      <c r="DM48" s="540"/>
      <c r="DN48" s="540"/>
      <c r="DO48" s="540"/>
      <c r="DP48" s="540"/>
      <c r="DQ48" s="540"/>
      <c r="DR48" s="540"/>
      <c r="DS48" s="540"/>
      <c r="DT48" s="540"/>
      <c r="DU48" s="540"/>
      <c r="DV48" s="540"/>
      <c r="DW48" s="540"/>
      <c r="DX48" s="540"/>
      <c r="DY48" s="540"/>
      <c r="DZ48" s="540"/>
      <c r="EA48" s="540"/>
      <c r="EB48" s="540"/>
      <c r="EC48" s="540"/>
      <c r="ED48" s="540"/>
      <c r="EE48" s="540"/>
      <c r="EF48" s="540"/>
      <c r="EG48" s="540"/>
      <c r="EH48" s="540"/>
      <c r="EI48" s="540"/>
      <c r="EJ48" s="540"/>
      <c r="EK48" s="540"/>
      <c r="EL48" s="540"/>
      <c r="EM48" s="540"/>
      <c r="EN48" s="540"/>
      <c r="EO48" s="540"/>
      <c r="EP48" s="540"/>
      <c r="EQ48" s="540"/>
      <c r="ER48" s="540"/>
      <c r="ES48" s="540"/>
      <c r="ET48" s="540"/>
      <c r="EU48" s="540"/>
      <c r="EV48" s="540"/>
      <c r="EW48" s="540"/>
      <c r="EX48" s="540"/>
      <c r="EY48" s="540"/>
      <c r="EZ48" s="540"/>
      <c r="FA48" s="540"/>
      <c r="FB48" s="540"/>
      <c r="FC48" s="540"/>
      <c r="FD48" s="540"/>
      <c r="FE48" s="540"/>
      <c r="FF48" s="540"/>
      <c r="FG48" s="540"/>
      <c r="FH48" s="540"/>
      <c r="FI48" s="540"/>
      <c r="FJ48" s="540"/>
      <c r="FK48" s="540"/>
      <c r="FL48" s="540"/>
      <c r="FM48" s="540"/>
      <c r="FN48" s="540"/>
      <c r="FO48" s="540"/>
      <c r="FP48" s="540"/>
      <c r="FQ48" s="540"/>
      <c r="FR48" s="540"/>
      <c r="FS48" s="540"/>
      <c r="FT48" s="540"/>
      <c r="FU48" s="540"/>
      <c r="FV48" s="540"/>
      <c r="FW48" s="540"/>
      <c r="FX48" s="540"/>
      <c r="FY48" s="540"/>
      <c r="FZ48" s="540"/>
      <c r="GA48" s="540"/>
      <c r="GB48" s="540"/>
      <c r="GC48" s="540"/>
      <c r="GD48" s="540"/>
      <c r="GE48" s="540"/>
      <c r="GF48" s="540"/>
      <c r="GG48" s="540"/>
      <c r="GH48" s="540"/>
      <c r="GI48" s="540"/>
      <c r="GJ48" s="540"/>
      <c r="GK48" s="540"/>
      <c r="GL48" s="540"/>
      <c r="GM48" s="540"/>
      <c r="GN48" s="540"/>
      <c r="GO48" s="540"/>
      <c r="GP48" s="540"/>
      <c r="GQ48" s="540"/>
      <c r="GR48" s="540"/>
      <c r="GS48" s="540"/>
      <c r="GT48" s="540"/>
      <c r="GU48" s="540"/>
      <c r="GV48" s="540"/>
      <c r="GW48" s="540"/>
      <c r="GX48" s="540"/>
      <c r="GY48" s="540"/>
      <c r="GZ48" s="540"/>
      <c r="HA48" s="540"/>
      <c r="HB48" s="540"/>
      <c r="HC48" s="540"/>
      <c r="HD48" s="540"/>
      <c r="HE48" s="540"/>
      <c r="HF48" s="540"/>
      <c r="HG48" s="540"/>
      <c r="HH48" s="540"/>
      <c r="HI48" s="540"/>
      <c r="HJ48" s="540"/>
      <c r="HK48" s="540"/>
      <c r="HL48" s="540"/>
      <c r="HM48" s="540"/>
      <c r="HN48" s="540"/>
      <c r="HO48" s="540"/>
      <c r="HP48" s="540"/>
      <c r="HQ48" s="540"/>
      <c r="HR48" s="540"/>
      <c r="HS48" s="540"/>
      <c r="HT48" s="540"/>
      <c r="HU48" s="540"/>
      <c r="HV48" s="540"/>
      <c r="HW48" s="540"/>
      <c r="HX48" s="540"/>
      <c r="HY48" s="540"/>
      <c r="HZ48" s="540"/>
      <c r="IA48" s="540"/>
      <c r="IB48" s="540"/>
      <c r="IC48" s="540"/>
      <c r="ID48" s="540"/>
      <c r="IE48" s="540"/>
      <c r="IF48" s="540"/>
      <c r="IG48" s="540"/>
      <c r="IH48" s="540"/>
      <c r="II48" s="540"/>
      <c r="IJ48" s="540"/>
      <c r="IK48" s="540"/>
      <c r="IL48" s="540"/>
      <c r="IM48" s="540"/>
      <c r="IN48" s="540"/>
      <c r="IO48" s="540"/>
      <c r="IP48" s="540"/>
      <c r="IQ48" s="540"/>
      <c r="IR48" s="540"/>
      <c r="IS48" s="540"/>
      <c r="IT48" s="540"/>
      <c r="IU48" s="540"/>
      <c r="IV48" s="540"/>
    </row>
    <row r="49" spans="1:256" s="547" customFormat="1" ht="19.5" hidden="1" thickBot="1">
      <c r="A49" s="1024"/>
      <c r="B49" s="587" t="s">
        <v>594</v>
      </c>
      <c r="C49" s="588" t="e">
        <f ca="1">C39</f>
        <v>#DIV/0!</v>
      </c>
      <c r="D49" s="588" t="e">
        <f t="shared" ref="D49:AZ49" ca="1" si="6">D39</f>
        <v>#DIV/0!</v>
      </c>
      <c r="E49" s="588" t="e">
        <f t="shared" ca="1" si="6"/>
        <v>#DIV/0!</v>
      </c>
      <c r="F49" s="588" t="e">
        <f t="shared" ca="1" si="6"/>
        <v>#DIV/0!</v>
      </c>
      <c r="G49" s="588" t="e">
        <f t="shared" ca="1" si="6"/>
        <v>#DIV/0!</v>
      </c>
      <c r="H49" s="588" t="e">
        <f t="shared" ca="1" si="6"/>
        <v>#DIV/0!</v>
      </c>
      <c r="I49" s="588" t="e">
        <f t="shared" ca="1" si="6"/>
        <v>#DIV/0!</v>
      </c>
      <c r="J49" s="588" t="e">
        <f t="shared" ca="1" si="6"/>
        <v>#DIV/0!</v>
      </c>
      <c r="K49" s="588" t="e">
        <f t="shared" ca="1" si="6"/>
        <v>#DIV/0!</v>
      </c>
      <c r="L49" s="588" t="e">
        <f t="shared" ca="1" si="6"/>
        <v>#DIV/0!</v>
      </c>
      <c r="M49" s="588" t="e">
        <f t="shared" ca="1" si="6"/>
        <v>#DIV/0!</v>
      </c>
      <c r="N49" s="588" t="e">
        <f t="shared" ca="1" si="6"/>
        <v>#DIV/0!</v>
      </c>
      <c r="O49" s="588" t="e">
        <f t="shared" ca="1" si="6"/>
        <v>#DIV/0!</v>
      </c>
      <c r="P49" s="588" t="e">
        <f t="shared" ca="1" si="6"/>
        <v>#DIV/0!</v>
      </c>
      <c r="Q49" s="588" t="e">
        <f t="shared" ca="1" si="6"/>
        <v>#DIV/0!</v>
      </c>
      <c r="R49" s="588" t="e">
        <f t="shared" ca="1" si="6"/>
        <v>#DIV/0!</v>
      </c>
      <c r="S49" s="588" t="e">
        <f t="shared" ca="1" si="6"/>
        <v>#DIV/0!</v>
      </c>
      <c r="T49" s="588" t="e">
        <f t="shared" ca="1" si="6"/>
        <v>#DIV/0!</v>
      </c>
      <c r="U49" s="588" t="e">
        <f t="shared" ca="1" si="6"/>
        <v>#DIV/0!</v>
      </c>
      <c r="V49" s="588" t="e">
        <f t="shared" ca="1" si="6"/>
        <v>#DIV/0!</v>
      </c>
      <c r="W49" s="588" t="e">
        <f t="shared" ca="1" si="6"/>
        <v>#DIV/0!</v>
      </c>
      <c r="X49" s="588" t="e">
        <f t="shared" ca="1" si="6"/>
        <v>#DIV/0!</v>
      </c>
      <c r="Y49" s="588" t="e">
        <f t="shared" ca="1" si="6"/>
        <v>#DIV/0!</v>
      </c>
      <c r="Z49" s="588" t="e">
        <f t="shared" ca="1" si="6"/>
        <v>#DIV/0!</v>
      </c>
      <c r="AA49" s="588" t="e">
        <f t="shared" ca="1" si="6"/>
        <v>#DIV/0!</v>
      </c>
      <c r="AB49" s="588" t="e">
        <f t="shared" ca="1" si="6"/>
        <v>#DIV/0!</v>
      </c>
      <c r="AC49" s="588" t="e">
        <f t="shared" ca="1" si="6"/>
        <v>#DIV/0!</v>
      </c>
      <c r="AD49" s="588" t="e">
        <f t="shared" ca="1" si="6"/>
        <v>#DIV/0!</v>
      </c>
      <c r="AE49" s="588" t="e">
        <f t="shared" ca="1" si="6"/>
        <v>#DIV/0!</v>
      </c>
      <c r="AF49" s="588" t="e">
        <f t="shared" ca="1" si="6"/>
        <v>#DIV/0!</v>
      </c>
      <c r="AG49" s="588" t="e">
        <f t="shared" ca="1" si="6"/>
        <v>#DIV/0!</v>
      </c>
      <c r="AH49" s="588" t="e">
        <f t="shared" ca="1" si="6"/>
        <v>#DIV/0!</v>
      </c>
      <c r="AI49" s="588" t="e">
        <f t="shared" ca="1" si="6"/>
        <v>#DIV/0!</v>
      </c>
      <c r="AJ49" s="588" t="e">
        <f t="shared" ca="1" si="6"/>
        <v>#DIV/0!</v>
      </c>
      <c r="AK49" s="588" t="e">
        <f t="shared" ca="1" si="6"/>
        <v>#DIV/0!</v>
      </c>
      <c r="AL49" s="588" t="e">
        <f t="shared" ca="1" si="6"/>
        <v>#DIV/0!</v>
      </c>
      <c r="AM49" s="588" t="e">
        <f t="shared" ca="1" si="6"/>
        <v>#DIV/0!</v>
      </c>
      <c r="AN49" s="588" t="e">
        <f t="shared" ca="1" si="6"/>
        <v>#DIV/0!</v>
      </c>
      <c r="AO49" s="588" t="e">
        <f t="shared" ca="1" si="6"/>
        <v>#DIV/0!</v>
      </c>
      <c r="AP49" s="588" t="e">
        <f t="shared" ca="1" si="6"/>
        <v>#DIV/0!</v>
      </c>
      <c r="AQ49" s="588" t="e">
        <f t="shared" ca="1" si="6"/>
        <v>#DIV/0!</v>
      </c>
      <c r="AR49" s="588" t="e">
        <f t="shared" ca="1" si="6"/>
        <v>#DIV/0!</v>
      </c>
      <c r="AS49" s="588" t="e">
        <f t="shared" ca="1" si="6"/>
        <v>#DIV/0!</v>
      </c>
      <c r="AT49" s="588" t="e">
        <f t="shared" ca="1" si="6"/>
        <v>#DIV/0!</v>
      </c>
      <c r="AU49" s="588" t="e">
        <f t="shared" ca="1" si="6"/>
        <v>#DIV/0!</v>
      </c>
      <c r="AV49" s="588" t="e">
        <f t="shared" ca="1" si="6"/>
        <v>#DIV/0!</v>
      </c>
      <c r="AW49" s="588" t="e">
        <f t="shared" ca="1" si="6"/>
        <v>#DIV/0!</v>
      </c>
      <c r="AX49" s="588" t="e">
        <f t="shared" ca="1" si="6"/>
        <v>#DIV/0!</v>
      </c>
      <c r="AY49" s="588" t="e">
        <f t="shared" ca="1" si="6"/>
        <v>#DIV/0!</v>
      </c>
      <c r="AZ49" s="588" t="e">
        <f t="shared" ca="1" si="6"/>
        <v>#DIV/0!</v>
      </c>
      <c r="BA49" s="540"/>
      <c r="BB49" s="540"/>
      <c r="BC49" s="540"/>
      <c r="BD49" s="540"/>
      <c r="BE49" s="540"/>
      <c r="BF49" s="540"/>
      <c r="BG49" s="540"/>
      <c r="BH49" s="540"/>
      <c r="BI49" s="540"/>
      <c r="BJ49" s="540"/>
      <c r="BK49" s="540"/>
      <c r="BL49" s="540"/>
      <c r="BM49" s="540"/>
      <c r="BN49" s="540"/>
      <c r="BO49" s="540"/>
      <c r="BP49" s="540"/>
      <c r="BQ49" s="540"/>
      <c r="BR49" s="540"/>
      <c r="BS49" s="540"/>
      <c r="BT49" s="540"/>
      <c r="BU49" s="540"/>
      <c r="BV49" s="540"/>
      <c r="BW49" s="540"/>
      <c r="BX49" s="540"/>
      <c r="BY49" s="540"/>
      <c r="BZ49" s="540"/>
      <c r="CA49" s="540"/>
      <c r="CB49" s="540"/>
      <c r="CC49" s="540"/>
      <c r="CD49" s="540"/>
      <c r="CE49" s="540"/>
      <c r="CF49" s="540"/>
      <c r="CG49" s="540"/>
      <c r="CH49" s="540"/>
      <c r="CI49" s="540"/>
      <c r="CJ49" s="540"/>
      <c r="CK49" s="540"/>
      <c r="CL49" s="540"/>
      <c r="CM49" s="540"/>
      <c r="CN49" s="540"/>
      <c r="CO49" s="540"/>
      <c r="CP49" s="540"/>
      <c r="CQ49" s="540"/>
      <c r="CR49" s="540"/>
      <c r="CS49" s="540"/>
      <c r="CT49" s="540"/>
      <c r="CU49" s="540"/>
      <c r="CV49" s="540"/>
      <c r="CW49" s="540"/>
      <c r="CX49" s="540"/>
      <c r="CY49" s="540"/>
      <c r="CZ49" s="540"/>
      <c r="DA49" s="540"/>
      <c r="DB49" s="540"/>
      <c r="DC49" s="540"/>
      <c r="DD49" s="540"/>
      <c r="DE49" s="540"/>
      <c r="DF49" s="540"/>
      <c r="DG49" s="540"/>
      <c r="DH49" s="540"/>
      <c r="DI49" s="540"/>
      <c r="DJ49" s="540"/>
      <c r="DK49" s="540"/>
      <c r="DL49" s="540"/>
      <c r="DM49" s="540"/>
      <c r="DN49" s="540"/>
      <c r="DO49" s="540"/>
      <c r="DP49" s="540"/>
      <c r="DQ49" s="540"/>
      <c r="DR49" s="540"/>
      <c r="DS49" s="540"/>
      <c r="DT49" s="540"/>
      <c r="DU49" s="540"/>
      <c r="DV49" s="540"/>
      <c r="DW49" s="540"/>
      <c r="DX49" s="540"/>
      <c r="DY49" s="540"/>
      <c r="DZ49" s="540"/>
      <c r="EA49" s="540"/>
      <c r="EB49" s="540"/>
      <c r="EC49" s="540"/>
      <c r="ED49" s="540"/>
      <c r="EE49" s="540"/>
      <c r="EF49" s="540"/>
      <c r="EG49" s="540"/>
      <c r="EH49" s="540"/>
      <c r="EI49" s="540"/>
      <c r="EJ49" s="540"/>
      <c r="EK49" s="540"/>
      <c r="EL49" s="540"/>
      <c r="EM49" s="540"/>
      <c r="EN49" s="540"/>
      <c r="EO49" s="540"/>
      <c r="EP49" s="540"/>
      <c r="EQ49" s="540"/>
      <c r="ER49" s="540"/>
      <c r="ES49" s="540"/>
      <c r="ET49" s="540"/>
      <c r="EU49" s="540"/>
      <c r="EV49" s="540"/>
      <c r="EW49" s="540"/>
      <c r="EX49" s="540"/>
      <c r="EY49" s="540"/>
      <c r="EZ49" s="540"/>
      <c r="FA49" s="540"/>
      <c r="FB49" s="540"/>
      <c r="FC49" s="540"/>
      <c r="FD49" s="540"/>
      <c r="FE49" s="540"/>
      <c r="FF49" s="540"/>
      <c r="FG49" s="540"/>
      <c r="FH49" s="540"/>
      <c r="FI49" s="540"/>
      <c r="FJ49" s="540"/>
      <c r="FK49" s="540"/>
      <c r="FL49" s="540"/>
      <c r="FM49" s="540"/>
      <c r="FN49" s="540"/>
      <c r="FO49" s="540"/>
      <c r="FP49" s="540"/>
      <c r="FQ49" s="540"/>
      <c r="FR49" s="540"/>
      <c r="FS49" s="540"/>
      <c r="FT49" s="540"/>
      <c r="FU49" s="540"/>
      <c r="FV49" s="540"/>
      <c r="FW49" s="540"/>
      <c r="FX49" s="540"/>
      <c r="FY49" s="540"/>
      <c r="FZ49" s="540"/>
      <c r="GA49" s="540"/>
      <c r="GB49" s="540"/>
      <c r="GC49" s="540"/>
      <c r="GD49" s="540"/>
      <c r="GE49" s="540"/>
      <c r="GF49" s="540"/>
      <c r="GG49" s="540"/>
      <c r="GH49" s="540"/>
      <c r="GI49" s="540"/>
      <c r="GJ49" s="540"/>
      <c r="GK49" s="540"/>
      <c r="GL49" s="540"/>
      <c r="GM49" s="540"/>
      <c r="GN49" s="540"/>
      <c r="GO49" s="540"/>
      <c r="GP49" s="540"/>
      <c r="GQ49" s="540"/>
      <c r="GR49" s="540"/>
      <c r="GS49" s="540"/>
      <c r="GT49" s="540"/>
      <c r="GU49" s="540"/>
      <c r="GV49" s="540"/>
      <c r="GW49" s="540"/>
      <c r="GX49" s="540"/>
      <c r="GY49" s="540"/>
      <c r="GZ49" s="540"/>
      <c r="HA49" s="540"/>
      <c r="HB49" s="540"/>
      <c r="HC49" s="540"/>
      <c r="HD49" s="540"/>
      <c r="HE49" s="540"/>
      <c r="HF49" s="540"/>
      <c r="HG49" s="540"/>
      <c r="HH49" s="540"/>
      <c r="HI49" s="540"/>
      <c r="HJ49" s="540"/>
      <c r="HK49" s="540"/>
      <c r="HL49" s="540"/>
      <c r="HM49" s="540"/>
      <c r="HN49" s="540"/>
      <c r="HO49" s="540"/>
      <c r="HP49" s="540"/>
      <c r="HQ49" s="540"/>
      <c r="HR49" s="540"/>
      <c r="HS49" s="540"/>
      <c r="HT49" s="540"/>
      <c r="HU49" s="540"/>
      <c r="HV49" s="540"/>
      <c r="HW49" s="540"/>
      <c r="HX49" s="540"/>
      <c r="HY49" s="540"/>
      <c r="HZ49" s="540"/>
      <c r="IA49" s="540"/>
      <c r="IB49" s="540"/>
      <c r="IC49" s="540"/>
      <c r="ID49" s="540"/>
      <c r="IE49" s="540"/>
      <c r="IF49" s="540"/>
      <c r="IG49" s="540"/>
      <c r="IH49" s="540"/>
      <c r="II49" s="540"/>
      <c r="IJ49" s="540"/>
      <c r="IK49" s="540"/>
      <c r="IL49" s="540"/>
      <c r="IM49" s="540"/>
      <c r="IN49" s="540"/>
      <c r="IO49" s="540"/>
      <c r="IP49" s="540"/>
      <c r="IQ49" s="540"/>
      <c r="IR49" s="540"/>
      <c r="IS49" s="540"/>
      <c r="IT49" s="540"/>
      <c r="IU49" s="540"/>
      <c r="IV49" s="540"/>
    </row>
    <row r="50" spans="1:256" s="547" customFormat="1" ht="17.25" hidden="1" thickBot="1">
      <c r="A50" s="1024"/>
      <c r="B50" s="589" t="s">
        <v>598</v>
      </c>
      <c r="C50" s="590" t="e">
        <f ca="1">C44</f>
        <v>#DIV/0!</v>
      </c>
      <c r="D50" s="590" t="e">
        <f t="shared" ref="D50:AZ50" ca="1" si="7">D44</f>
        <v>#DIV/0!</v>
      </c>
      <c r="E50" s="590" t="e">
        <f t="shared" ca="1" si="7"/>
        <v>#DIV/0!</v>
      </c>
      <c r="F50" s="590" t="e">
        <f t="shared" ca="1" si="7"/>
        <v>#DIV/0!</v>
      </c>
      <c r="G50" s="590" t="e">
        <f t="shared" ca="1" si="7"/>
        <v>#DIV/0!</v>
      </c>
      <c r="H50" s="590" t="e">
        <f t="shared" ca="1" si="7"/>
        <v>#DIV/0!</v>
      </c>
      <c r="I50" s="590" t="e">
        <f t="shared" ca="1" si="7"/>
        <v>#DIV/0!</v>
      </c>
      <c r="J50" s="590" t="e">
        <f t="shared" ca="1" si="7"/>
        <v>#DIV/0!</v>
      </c>
      <c r="K50" s="590" t="e">
        <f t="shared" ca="1" si="7"/>
        <v>#DIV/0!</v>
      </c>
      <c r="L50" s="590" t="e">
        <f t="shared" ca="1" si="7"/>
        <v>#DIV/0!</v>
      </c>
      <c r="M50" s="590" t="e">
        <f t="shared" ca="1" si="7"/>
        <v>#DIV/0!</v>
      </c>
      <c r="N50" s="590" t="e">
        <f t="shared" ca="1" si="7"/>
        <v>#DIV/0!</v>
      </c>
      <c r="O50" s="590" t="e">
        <f t="shared" ca="1" si="7"/>
        <v>#DIV/0!</v>
      </c>
      <c r="P50" s="590" t="e">
        <f t="shared" ca="1" si="7"/>
        <v>#DIV/0!</v>
      </c>
      <c r="Q50" s="590" t="e">
        <f t="shared" ca="1" si="7"/>
        <v>#DIV/0!</v>
      </c>
      <c r="R50" s="590" t="e">
        <f t="shared" ca="1" si="7"/>
        <v>#DIV/0!</v>
      </c>
      <c r="S50" s="590" t="e">
        <f t="shared" ca="1" si="7"/>
        <v>#DIV/0!</v>
      </c>
      <c r="T50" s="590" t="e">
        <f t="shared" ca="1" si="7"/>
        <v>#DIV/0!</v>
      </c>
      <c r="U50" s="590" t="e">
        <f t="shared" ca="1" si="7"/>
        <v>#DIV/0!</v>
      </c>
      <c r="V50" s="590" t="e">
        <f t="shared" ca="1" si="7"/>
        <v>#DIV/0!</v>
      </c>
      <c r="W50" s="590" t="e">
        <f t="shared" ca="1" si="7"/>
        <v>#DIV/0!</v>
      </c>
      <c r="X50" s="590" t="e">
        <f t="shared" ca="1" si="7"/>
        <v>#DIV/0!</v>
      </c>
      <c r="Y50" s="590" t="e">
        <f t="shared" ca="1" si="7"/>
        <v>#DIV/0!</v>
      </c>
      <c r="Z50" s="590" t="e">
        <f t="shared" ca="1" si="7"/>
        <v>#DIV/0!</v>
      </c>
      <c r="AA50" s="590" t="e">
        <f t="shared" ca="1" si="7"/>
        <v>#DIV/0!</v>
      </c>
      <c r="AB50" s="590" t="e">
        <f t="shared" ca="1" si="7"/>
        <v>#DIV/0!</v>
      </c>
      <c r="AC50" s="590" t="e">
        <f t="shared" ca="1" si="7"/>
        <v>#DIV/0!</v>
      </c>
      <c r="AD50" s="590" t="e">
        <f t="shared" ca="1" si="7"/>
        <v>#DIV/0!</v>
      </c>
      <c r="AE50" s="590" t="e">
        <f t="shared" ca="1" si="7"/>
        <v>#DIV/0!</v>
      </c>
      <c r="AF50" s="590" t="e">
        <f t="shared" ca="1" si="7"/>
        <v>#DIV/0!</v>
      </c>
      <c r="AG50" s="590" t="e">
        <f t="shared" ca="1" si="7"/>
        <v>#DIV/0!</v>
      </c>
      <c r="AH50" s="590" t="e">
        <f t="shared" ca="1" si="7"/>
        <v>#DIV/0!</v>
      </c>
      <c r="AI50" s="590" t="e">
        <f t="shared" ca="1" si="7"/>
        <v>#DIV/0!</v>
      </c>
      <c r="AJ50" s="590" t="e">
        <f t="shared" ca="1" si="7"/>
        <v>#DIV/0!</v>
      </c>
      <c r="AK50" s="590" t="e">
        <f t="shared" ca="1" si="7"/>
        <v>#DIV/0!</v>
      </c>
      <c r="AL50" s="590" t="e">
        <f t="shared" ca="1" si="7"/>
        <v>#DIV/0!</v>
      </c>
      <c r="AM50" s="590" t="e">
        <f t="shared" ca="1" si="7"/>
        <v>#DIV/0!</v>
      </c>
      <c r="AN50" s="590" t="e">
        <f t="shared" ca="1" si="7"/>
        <v>#DIV/0!</v>
      </c>
      <c r="AO50" s="590" t="e">
        <f t="shared" ca="1" si="7"/>
        <v>#DIV/0!</v>
      </c>
      <c r="AP50" s="590" t="e">
        <f t="shared" ca="1" si="7"/>
        <v>#DIV/0!</v>
      </c>
      <c r="AQ50" s="590" t="e">
        <f t="shared" ca="1" si="7"/>
        <v>#DIV/0!</v>
      </c>
      <c r="AR50" s="590" t="e">
        <f t="shared" ca="1" si="7"/>
        <v>#DIV/0!</v>
      </c>
      <c r="AS50" s="590" t="e">
        <f t="shared" ca="1" si="7"/>
        <v>#DIV/0!</v>
      </c>
      <c r="AT50" s="590" t="e">
        <f t="shared" ca="1" si="7"/>
        <v>#DIV/0!</v>
      </c>
      <c r="AU50" s="590" t="e">
        <f t="shared" ca="1" si="7"/>
        <v>#DIV/0!</v>
      </c>
      <c r="AV50" s="590" t="e">
        <f t="shared" ca="1" si="7"/>
        <v>#DIV/0!</v>
      </c>
      <c r="AW50" s="590" t="e">
        <f t="shared" ca="1" si="7"/>
        <v>#DIV/0!</v>
      </c>
      <c r="AX50" s="590" t="e">
        <f t="shared" ca="1" si="7"/>
        <v>#DIV/0!</v>
      </c>
      <c r="AY50" s="590" t="e">
        <f t="shared" ca="1" si="7"/>
        <v>#DIV/0!</v>
      </c>
      <c r="AZ50" s="590" t="e">
        <f t="shared" ca="1" si="7"/>
        <v>#DIV/0!</v>
      </c>
      <c r="BA50" s="540"/>
      <c r="BB50" s="540"/>
      <c r="BC50" s="540"/>
      <c r="BD50" s="540"/>
      <c r="BE50" s="540"/>
      <c r="BF50" s="540"/>
      <c r="BG50" s="540"/>
      <c r="BH50" s="540"/>
      <c r="BI50" s="540"/>
      <c r="BJ50" s="540"/>
      <c r="BK50" s="540"/>
      <c r="BL50" s="540"/>
      <c r="BM50" s="540"/>
      <c r="BN50" s="540"/>
      <c r="BO50" s="540"/>
      <c r="BP50" s="540"/>
      <c r="BQ50" s="540"/>
      <c r="BR50" s="540"/>
      <c r="BS50" s="540"/>
      <c r="BT50" s="540"/>
      <c r="BU50" s="540"/>
      <c r="BV50" s="540"/>
      <c r="BW50" s="540"/>
      <c r="BX50" s="540"/>
      <c r="BY50" s="540"/>
      <c r="BZ50" s="540"/>
      <c r="CA50" s="540"/>
      <c r="CB50" s="540"/>
      <c r="CC50" s="540"/>
      <c r="CD50" s="540"/>
      <c r="CE50" s="540"/>
      <c r="CF50" s="540"/>
      <c r="CG50" s="540"/>
      <c r="CH50" s="540"/>
      <c r="CI50" s="540"/>
      <c r="CJ50" s="540"/>
      <c r="CK50" s="540"/>
      <c r="CL50" s="540"/>
      <c r="CM50" s="540"/>
      <c r="CN50" s="540"/>
      <c r="CO50" s="540"/>
      <c r="CP50" s="540"/>
      <c r="CQ50" s="540"/>
      <c r="CR50" s="540"/>
      <c r="CS50" s="540"/>
      <c r="CT50" s="540"/>
      <c r="CU50" s="540"/>
      <c r="CV50" s="540"/>
      <c r="CW50" s="540"/>
      <c r="CX50" s="540"/>
      <c r="CY50" s="540"/>
      <c r="CZ50" s="540"/>
      <c r="DA50" s="540"/>
      <c r="DB50" s="540"/>
      <c r="DC50" s="540"/>
      <c r="DD50" s="540"/>
      <c r="DE50" s="540"/>
      <c r="DF50" s="540"/>
      <c r="DG50" s="540"/>
      <c r="DH50" s="540"/>
      <c r="DI50" s="540"/>
      <c r="DJ50" s="540"/>
      <c r="DK50" s="540"/>
      <c r="DL50" s="540"/>
      <c r="DM50" s="540"/>
      <c r="DN50" s="540"/>
      <c r="DO50" s="540"/>
      <c r="DP50" s="540"/>
      <c r="DQ50" s="540"/>
      <c r="DR50" s="540"/>
      <c r="DS50" s="540"/>
      <c r="DT50" s="540"/>
      <c r="DU50" s="540"/>
      <c r="DV50" s="540"/>
      <c r="DW50" s="540"/>
      <c r="DX50" s="540"/>
      <c r="DY50" s="540"/>
      <c r="DZ50" s="540"/>
      <c r="EA50" s="540"/>
      <c r="EB50" s="540"/>
      <c r="EC50" s="540"/>
      <c r="ED50" s="540"/>
      <c r="EE50" s="540"/>
      <c r="EF50" s="540"/>
      <c r="EG50" s="540"/>
      <c r="EH50" s="540"/>
      <c r="EI50" s="540"/>
      <c r="EJ50" s="540"/>
      <c r="EK50" s="540"/>
      <c r="EL50" s="540"/>
      <c r="EM50" s="540"/>
      <c r="EN50" s="540"/>
      <c r="EO50" s="540"/>
      <c r="EP50" s="540"/>
      <c r="EQ50" s="540"/>
      <c r="ER50" s="540"/>
      <c r="ES50" s="540"/>
      <c r="ET50" s="540"/>
      <c r="EU50" s="540"/>
      <c r="EV50" s="540"/>
      <c r="EW50" s="540"/>
      <c r="EX50" s="540"/>
      <c r="EY50" s="540"/>
      <c r="EZ50" s="540"/>
      <c r="FA50" s="540"/>
      <c r="FB50" s="540"/>
      <c r="FC50" s="540"/>
      <c r="FD50" s="540"/>
      <c r="FE50" s="540"/>
      <c r="FF50" s="540"/>
      <c r="FG50" s="540"/>
      <c r="FH50" s="540"/>
      <c r="FI50" s="540"/>
      <c r="FJ50" s="540"/>
      <c r="FK50" s="540"/>
      <c r="FL50" s="540"/>
      <c r="FM50" s="540"/>
      <c r="FN50" s="540"/>
      <c r="FO50" s="540"/>
      <c r="FP50" s="540"/>
      <c r="FQ50" s="540"/>
      <c r="FR50" s="540"/>
      <c r="FS50" s="540"/>
      <c r="FT50" s="540"/>
      <c r="FU50" s="540"/>
      <c r="FV50" s="540"/>
      <c r="FW50" s="540"/>
      <c r="FX50" s="540"/>
      <c r="FY50" s="540"/>
      <c r="FZ50" s="540"/>
      <c r="GA50" s="540"/>
      <c r="GB50" s="540"/>
      <c r="GC50" s="540"/>
      <c r="GD50" s="540"/>
      <c r="GE50" s="540"/>
      <c r="GF50" s="540"/>
      <c r="GG50" s="540"/>
      <c r="GH50" s="540"/>
      <c r="GI50" s="540"/>
      <c r="GJ50" s="540"/>
      <c r="GK50" s="540"/>
      <c r="GL50" s="540"/>
      <c r="GM50" s="540"/>
      <c r="GN50" s="540"/>
      <c r="GO50" s="540"/>
      <c r="GP50" s="540"/>
      <c r="GQ50" s="540"/>
      <c r="GR50" s="540"/>
      <c r="GS50" s="540"/>
      <c r="GT50" s="540"/>
      <c r="GU50" s="540"/>
      <c r="GV50" s="540"/>
      <c r="GW50" s="540"/>
      <c r="GX50" s="540"/>
      <c r="GY50" s="540"/>
      <c r="GZ50" s="540"/>
      <c r="HA50" s="540"/>
      <c r="HB50" s="540"/>
      <c r="HC50" s="540"/>
      <c r="HD50" s="540"/>
      <c r="HE50" s="540"/>
      <c r="HF50" s="540"/>
      <c r="HG50" s="540"/>
      <c r="HH50" s="540"/>
      <c r="HI50" s="540"/>
      <c r="HJ50" s="540"/>
      <c r="HK50" s="540"/>
      <c r="HL50" s="540"/>
      <c r="HM50" s="540"/>
      <c r="HN50" s="540"/>
      <c r="HO50" s="540"/>
      <c r="HP50" s="540"/>
      <c r="HQ50" s="540"/>
      <c r="HR50" s="540"/>
      <c r="HS50" s="540"/>
      <c r="HT50" s="540"/>
      <c r="HU50" s="540"/>
      <c r="HV50" s="540"/>
      <c r="HW50" s="540"/>
      <c r="HX50" s="540"/>
      <c r="HY50" s="540"/>
      <c r="HZ50" s="540"/>
      <c r="IA50" s="540"/>
      <c r="IB50" s="540"/>
      <c r="IC50" s="540"/>
      <c r="ID50" s="540"/>
      <c r="IE50" s="540"/>
      <c r="IF50" s="540"/>
      <c r="IG50" s="540"/>
      <c r="IH50" s="540"/>
      <c r="II50" s="540"/>
      <c r="IJ50" s="540"/>
      <c r="IK50" s="540"/>
      <c r="IL50" s="540"/>
      <c r="IM50" s="540"/>
      <c r="IN50" s="540"/>
      <c r="IO50" s="540"/>
      <c r="IP50" s="540"/>
      <c r="IQ50" s="540"/>
      <c r="IR50" s="540"/>
      <c r="IS50" s="540"/>
      <c r="IT50" s="540"/>
      <c r="IU50" s="540"/>
      <c r="IV50" s="540"/>
    </row>
    <row r="51" spans="1:256" s="547" customFormat="1" ht="15.75" thickTop="1">
      <c r="A51" s="1024"/>
      <c r="B51" s="591" t="s">
        <v>52</v>
      </c>
      <c r="C51" s="592" t="e">
        <f t="array" aca="1" ref="C51" ca="1">SQRT(MMULT(MMULT(TRANSPOSE(C46:C50*1),'Shock parameters'!$O$45:$S$49*1),C46:C50*1))</f>
        <v>#DIV/0!</v>
      </c>
      <c r="D51" s="592" t="e">
        <f t="array" aca="1" ref="D51" ca="1">SQRT(MMULT(MMULT(TRANSPOSE(D46:D50*1),'Shock parameters'!$O$45:$S$49*1),D46:D50*1))</f>
        <v>#DIV/0!</v>
      </c>
      <c r="E51" s="592" t="e">
        <f t="array" aca="1" ref="E51" ca="1">SQRT(MMULT(MMULT(TRANSPOSE(E46:E50*1),'Shock parameters'!$O$45:$S$49*1),E46:E50*1))</f>
        <v>#DIV/0!</v>
      </c>
      <c r="F51" s="592" t="e">
        <f t="array" aca="1" ref="F51" ca="1">SQRT(MMULT(MMULT(TRANSPOSE(F46:F50*1),'Shock parameters'!$O$45:$S$49*1),F46:F50*1))</f>
        <v>#DIV/0!</v>
      </c>
      <c r="G51" s="592" t="e">
        <f t="array" aca="1" ref="G51" ca="1">SQRT(MMULT(MMULT(TRANSPOSE(G46:G50*1),'Shock parameters'!$O$45:$S$49*1),G46:G50*1))</f>
        <v>#DIV/0!</v>
      </c>
      <c r="H51" s="592" t="e">
        <f t="array" aca="1" ref="H51" ca="1">SQRT(MMULT(MMULT(TRANSPOSE(H46:H50*1),'Shock parameters'!$O$45:$S$49*1),H46:H50*1))</f>
        <v>#DIV/0!</v>
      </c>
      <c r="I51" s="592" t="e">
        <f t="array" aca="1" ref="I51" ca="1">SQRT(MMULT(MMULT(TRANSPOSE(I46:I50*1),'Shock parameters'!$O$45:$S$49*1),I46:I50*1))</f>
        <v>#DIV/0!</v>
      </c>
      <c r="J51" s="592" t="e">
        <f t="array" aca="1" ref="J51" ca="1">SQRT(MMULT(MMULT(TRANSPOSE(J46:J50*1),'Shock parameters'!$O$45:$S$49*1),J46:J50*1))</f>
        <v>#DIV/0!</v>
      </c>
      <c r="K51" s="592" t="e">
        <f t="array" aca="1" ref="K51" ca="1">SQRT(MMULT(MMULT(TRANSPOSE(K46:K50*1),'Shock parameters'!$O$45:$S$49*1),K46:K50*1))</f>
        <v>#DIV/0!</v>
      </c>
      <c r="L51" s="592" t="e">
        <f t="array" aca="1" ref="L51" ca="1">SQRT(MMULT(MMULT(TRANSPOSE(L46:L50*1),'Shock parameters'!$O$45:$S$49*1),L46:L50*1))</f>
        <v>#DIV/0!</v>
      </c>
      <c r="M51" s="592" t="e">
        <f t="array" aca="1" ref="M51" ca="1">SQRT(MMULT(MMULT(TRANSPOSE(M46:M50*1),'Shock parameters'!$O$45:$S$49*1),M46:M50*1))</f>
        <v>#DIV/0!</v>
      </c>
      <c r="N51" s="592" t="e">
        <f t="array" aca="1" ref="N51" ca="1">SQRT(MMULT(MMULT(TRANSPOSE(N46:N50*1),'Shock parameters'!$O$45:$S$49*1),N46:N50*1))</f>
        <v>#DIV/0!</v>
      </c>
      <c r="O51" s="592" t="e">
        <f t="array" aca="1" ref="O51" ca="1">SQRT(MMULT(MMULT(TRANSPOSE(O46:O50*1),'Shock parameters'!$O$45:$S$49*1),O46:O50*1))</f>
        <v>#DIV/0!</v>
      </c>
      <c r="P51" s="592" t="e">
        <f t="array" aca="1" ref="P51" ca="1">SQRT(MMULT(MMULT(TRANSPOSE(P46:P50*1),'Shock parameters'!$O$45:$S$49*1),P46:P50*1))</f>
        <v>#DIV/0!</v>
      </c>
      <c r="Q51" s="592" t="e">
        <f t="array" aca="1" ref="Q51" ca="1">SQRT(MMULT(MMULT(TRANSPOSE(Q46:Q50*1),'Shock parameters'!$O$45:$S$49*1),Q46:Q50*1))</f>
        <v>#DIV/0!</v>
      </c>
      <c r="R51" s="592" t="e">
        <f t="array" aca="1" ref="R51" ca="1">SQRT(MMULT(MMULT(TRANSPOSE(R46:R50*1),'Shock parameters'!$O$45:$S$49*1),R46:R50*1))</f>
        <v>#DIV/0!</v>
      </c>
      <c r="S51" s="592" t="e">
        <f t="array" aca="1" ref="S51" ca="1">SQRT(MMULT(MMULT(TRANSPOSE(S46:S50*1),'Shock parameters'!$O$45:$S$49*1),S46:S50*1))</f>
        <v>#DIV/0!</v>
      </c>
      <c r="T51" s="592" t="e">
        <f t="array" aca="1" ref="T51" ca="1">SQRT(MMULT(MMULT(TRANSPOSE(T46:T50*1),'Shock parameters'!$O$45:$S$49*1),T46:T50*1))</f>
        <v>#DIV/0!</v>
      </c>
      <c r="U51" s="592" t="e">
        <f t="array" aca="1" ref="U51" ca="1">SQRT(MMULT(MMULT(TRANSPOSE(U46:U50*1),'Shock parameters'!$O$45:$S$49*1),U46:U50*1))</f>
        <v>#DIV/0!</v>
      </c>
      <c r="V51" s="592" t="e">
        <f t="array" aca="1" ref="V51" ca="1">SQRT(MMULT(MMULT(TRANSPOSE(V46:V50*1),'Shock parameters'!$O$45:$S$49*1),V46:V50*1))</f>
        <v>#DIV/0!</v>
      </c>
      <c r="W51" s="592" t="e">
        <f t="array" aca="1" ref="W51" ca="1">SQRT(MMULT(MMULT(TRANSPOSE(W46:W50*1),'Shock parameters'!$O$45:$S$49*1),W46:W50*1))</f>
        <v>#DIV/0!</v>
      </c>
      <c r="X51" s="592" t="e">
        <f t="array" aca="1" ref="X51" ca="1">SQRT(MMULT(MMULT(TRANSPOSE(X46:X50*1),'Shock parameters'!$O$45:$S$49*1),X46:X50*1))</f>
        <v>#DIV/0!</v>
      </c>
      <c r="Y51" s="592" t="e">
        <f t="array" aca="1" ref="Y51" ca="1">SQRT(MMULT(MMULT(TRANSPOSE(Y46:Y50*1),'Shock parameters'!$O$45:$S$49*1),Y46:Y50*1))</f>
        <v>#DIV/0!</v>
      </c>
      <c r="Z51" s="592" t="e">
        <f t="array" aca="1" ref="Z51" ca="1">SQRT(MMULT(MMULT(TRANSPOSE(Z46:Z50*1),'Shock parameters'!$O$45:$S$49*1),Z46:Z50*1))</f>
        <v>#DIV/0!</v>
      </c>
      <c r="AA51" s="592" t="e">
        <f t="array" aca="1" ref="AA51" ca="1">SQRT(MMULT(MMULT(TRANSPOSE(AA46:AA50*1),'Shock parameters'!$O$45:$S$49*1),AA46:AA50*1))</f>
        <v>#DIV/0!</v>
      </c>
      <c r="AB51" s="592" t="e">
        <f t="array" aca="1" ref="AB51" ca="1">SQRT(MMULT(MMULT(TRANSPOSE(AB46:AB50*1),'Shock parameters'!$O$45:$S$49*1),AB46:AB50*1))</f>
        <v>#DIV/0!</v>
      </c>
      <c r="AC51" s="592" t="e">
        <f t="array" aca="1" ref="AC51" ca="1">SQRT(MMULT(MMULT(TRANSPOSE(AC46:AC50*1),'Shock parameters'!$O$45:$S$49*1),AC46:AC50*1))</f>
        <v>#DIV/0!</v>
      </c>
      <c r="AD51" s="592" t="e">
        <f t="array" aca="1" ref="AD51" ca="1">SQRT(MMULT(MMULT(TRANSPOSE(AD46:AD50*1),'Shock parameters'!$O$45:$S$49*1),AD46:AD50*1))</f>
        <v>#DIV/0!</v>
      </c>
      <c r="AE51" s="592" t="e">
        <f t="array" aca="1" ref="AE51" ca="1">SQRT(MMULT(MMULT(TRANSPOSE(AE46:AE50*1),'Shock parameters'!$O$45:$S$49*1),AE46:AE50*1))</f>
        <v>#DIV/0!</v>
      </c>
      <c r="AF51" s="592" t="e">
        <f t="array" aca="1" ref="AF51" ca="1">SQRT(MMULT(MMULT(TRANSPOSE(AF46:AF50*1),'Shock parameters'!$O$45:$S$49*1),AF46:AF50*1))</f>
        <v>#DIV/0!</v>
      </c>
      <c r="AG51" s="592" t="e">
        <f t="array" aca="1" ref="AG51" ca="1">SQRT(MMULT(MMULT(TRANSPOSE(AG46:AG50*1),'Shock parameters'!$O$45:$S$49*1),AG46:AG50*1))</f>
        <v>#DIV/0!</v>
      </c>
      <c r="AH51" s="592" t="e">
        <f t="array" aca="1" ref="AH51" ca="1">SQRT(MMULT(MMULT(TRANSPOSE(AH46:AH50*1),'Shock parameters'!$O$45:$S$49*1),AH46:AH50*1))</f>
        <v>#DIV/0!</v>
      </c>
      <c r="AI51" s="592" t="e">
        <f t="array" aca="1" ref="AI51" ca="1">SQRT(MMULT(MMULT(TRANSPOSE(AI46:AI50*1),'Shock parameters'!$O$45:$S$49*1),AI46:AI50*1))</f>
        <v>#DIV/0!</v>
      </c>
      <c r="AJ51" s="592" t="e">
        <f t="array" aca="1" ref="AJ51" ca="1">SQRT(MMULT(MMULT(TRANSPOSE(AJ46:AJ50*1),'Shock parameters'!$O$45:$S$49*1),AJ46:AJ50*1))</f>
        <v>#DIV/0!</v>
      </c>
      <c r="AK51" s="592" t="e">
        <f t="array" aca="1" ref="AK51" ca="1">SQRT(MMULT(MMULT(TRANSPOSE(AK46:AK50*1),'Shock parameters'!$O$45:$S$49*1),AK46:AK50*1))</f>
        <v>#DIV/0!</v>
      </c>
      <c r="AL51" s="592" t="e">
        <f t="array" aca="1" ref="AL51" ca="1">SQRT(MMULT(MMULT(TRANSPOSE(AL46:AL50*1),'Shock parameters'!$O$45:$S$49*1),AL46:AL50*1))</f>
        <v>#DIV/0!</v>
      </c>
      <c r="AM51" s="592" t="e">
        <f t="array" aca="1" ref="AM51" ca="1">SQRT(MMULT(MMULT(TRANSPOSE(AM46:AM50*1),'Shock parameters'!$O$45:$S$49*1),AM46:AM50*1))</f>
        <v>#DIV/0!</v>
      </c>
      <c r="AN51" s="592" t="e">
        <f t="array" aca="1" ref="AN51" ca="1">SQRT(MMULT(MMULT(TRANSPOSE(AN46:AN50*1),'Shock parameters'!$O$45:$S$49*1),AN46:AN50*1))</f>
        <v>#DIV/0!</v>
      </c>
      <c r="AO51" s="592" t="e">
        <f t="array" aca="1" ref="AO51" ca="1">SQRT(MMULT(MMULT(TRANSPOSE(AO46:AO50*1),'Shock parameters'!$O$45:$S$49*1),AO46:AO50*1))</f>
        <v>#DIV/0!</v>
      </c>
      <c r="AP51" s="592" t="e">
        <f t="array" aca="1" ref="AP51" ca="1">SQRT(MMULT(MMULT(TRANSPOSE(AP46:AP50*1),'Shock parameters'!$O$45:$S$49*1),AP46:AP50*1))</f>
        <v>#DIV/0!</v>
      </c>
      <c r="AQ51" s="592" t="e">
        <f t="array" aca="1" ref="AQ51" ca="1">SQRT(MMULT(MMULT(TRANSPOSE(AQ46:AQ50*1),'Shock parameters'!$O$45:$S$49*1),AQ46:AQ50*1))</f>
        <v>#DIV/0!</v>
      </c>
      <c r="AR51" s="592" t="e">
        <f t="array" aca="1" ref="AR51" ca="1">SQRT(MMULT(MMULT(TRANSPOSE(AR46:AR50*1),'Shock parameters'!$O$45:$S$49*1),AR46:AR50*1))</f>
        <v>#DIV/0!</v>
      </c>
      <c r="AS51" s="592" t="e">
        <f t="array" aca="1" ref="AS51" ca="1">SQRT(MMULT(MMULT(TRANSPOSE(AS46:AS50*1),'Shock parameters'!$O$45:$S$49*1),AS46:AS50*1))</f>
        <v>#DIV/0!</v>
      </c>
      <c r="AT51" s="592" t="e">
        <f t="array" aca="1" ref="AT51" ca="1">SQRT(MMULT(MMULT(TRANSPOSE(AT46:AT50*1),'Shock parameters'!$O$45:$S$49*1),AT46:AT50*1))</f>
        <v>#DIV/0!</v>
      </c>
      <c r="AU51" s="592" t="e">
        <f t="array" aca="1" ref="AU51" ca="1">SQRT(MMULT(MMULT(TRANSPOSE(AU46:AU50*1),'Shock parameters'!$O$45:$S$49*1),AU46:AU50*1))</f>
        <v>#DIV/0!</v>
      </c>
      <c r="AV51" s="592" t="e">
        <f t="array" aca="1" ref="AV51" ca="1">SQRT(MMULT(MMULT(TRANSPOSE(AV46:AV50*1),'Shock parameters'!$O$45:$S$49*1),AV46:AV50*1))</f>
        <v>#DIV/0!</v>
      </c>
      <c r="AW51" s="592" t="e">
        <f t="array" aca="1" ref="AW51" ca="1">SQRT(MMULT(MMULT(TRANSPOSE(AW46:AW50*1),'Shock parameters'!$O$45:$S$49*1),AW46:AW50*1))</f>
        <v>#DIV/0!</v>
      </c>
      <c r="AX51" s="592" t="e">
        <f t="array" aca="1" ref="AX51" ca="1">SQRT(MMULT(MMULT(TRANSPOSE(AX46:AX50*1),'Shock parameters'!$O$45:$S$49*1),AX46:AX50*1))</f>
        <v>#DIV/0!</v>
      </c>
      <c r="AY51" s="592" t="e">
        <f t="array" aca="1" ref="AY51" ca="1">SQRT(MMULT(MMULT(TRANSPOSE(AY46:AY50*1),'Shock parameters'!$O$45:$S$49*1),AY46:AY50*1))</f>
        <v>#DIV/0!</v>
      </c>
      <c r="AZ51" s="592" t="e">
        <f t="array" aca="1" ref="AZ51" ca="1">SQRT(MMULT(MMULT(TRANSPOSE(AZ46:AZ50*1),'Shock parameters'!$O$45:$S$49*1),AZ46:AZ50*1))</f>
        <v>#DIV/0!</v>
      </c>
      <c r="BA51" s="540"/>
      <c r="BB51" s="540"/>
      <c r="BC51" s="540"/>
      <c r="BD51" s="540"/>
      <c r="BE51" s="540"/>
      <c r="BF51" s="540"/>
      <c r="BG51" s="540"/>
      <c r="BH51" s="540"/>
      <c r="BI51" s="540"/>
      <c r="BJ51" s="540"/>
      <c r="BK51" s="540"/>
      <c r="BL51" s="540"/>
      <c r="BM51" s="540"/>
      <c r="BN51" s="540"/>
      <c r="BO51" s="540"/>
      <c r="BP51" s="540"/>
      <c r="BQ51" s="540"/>
      <c r="BR51" s="540"/>
      <c r="BS51" s="540"/>
      <c r="BT51" s="540"/>
      <c r="BU51" s="540"/>
      <c r="BV51" s="540"/>
      <c r="BW51" s="540"/>
      <c r="BX51" s="540"/>
      <c r="BY51" s="540"/>
      <c r="BZ51" s="540"/>
      <c r="CA51" s="540"/>
      <c r="CB51" s="540"/>
      <c r="CC51" s="540"/>
      <c r="CD51" s="540"/>
      <c r="CE51" s="540"/>
      <c r="CF51" s="540"/>
      <c r="CG51" s="540"/>
      <c r="CH51" s="540"/>
      <c r="CI51" s="540"/>
      <c r="CJ51" s="540"/>
      <c r="CK51" s="540"/>
      <c r="CL51" s="540"/>
      <c r="CM51" s="540"/>
      <c r="CN51" s="540"/>
      <c r="CO51" s="540"/>
      <c r="CP51" s="540"/>
      <c r="CQ51" s="540"/>
      <c r="CR51" s="540"/>
      <c r="CS51" s="540"/>
      <c r="CT51" s="540"/>
      <c r="CU51" s="540"/>
      <c r="CV51" s="540"/>
      <c r="CW51" s="540"/>
      <c r="CX51" s="540"/>
      <c r="CY51" s="540"/>
      <c r="CZ51" s="540"/>
      <c r="DA51" s="540"/>
      <c r="DB51" s="540"/>
      <c r="DC51" s="540"/>
      <c r="DD51" s="540"/>
      <c r="DE51" s="540"/>
      <c r="DF51" s="540"/>
      <c r="DG51" s="540"/>
      <c r="DH51" s="540"/>
      <c r="DI51" s="540"/>
      <c r="DJ51" s="540"/>
      <c r="DK51" s="540"/>
      <c r="DL51" s="540"/>
      <c r="DM51" s="540"/>
      <c r="DN51" s="540"/>
      <c r="DO51" s="540"/>
      <c r="DP51" s="540"/>
      <c r="DQ51" s="540"/>
      <c r="DR51" s="540"/>
      <c r="DS51" s="540"/>
      <c r="DT51" s="540"/>
      <c r="DU51" s="540"/>
      <c r="DV51" s="540"/>
      <c r="DW51" s="540"/>
      <c r="DX51" s="540"/>
      <c r="DY51" s="540"/>
      <c r="DZ51" s="540"/>
      <c r="EA51" s="540"/>
      <c r="EB51" s="540"/>
      <c r="EC51" s="540"/>
      <c r="ED51" s="540"/>
      <c r="EE51" s="540"/>
      <c r="EF51" s="540"/>
      <c r="EG51" s="540"/>
      <c r="EH51" s="540"/>
      <c r="EI51" s="540"/>
      <c r="EJ51" s="540"/>
      <c r="EK51" s="540"/>
      <c r="EL51" s="540"/>
      <c r="EM51" s="540"/>
      <c r="EN51" s="540"/>
      <c r="EO51" s="540"/>
      <c r="EP51" s="540"/>
      <c r="EQ51" s="540"/>
      <c r="ER51" s="540"/>
      <c r="ES51" s="540"/>
      <c r="ET51" s="540"/>
      <c r="EU51" s="540"/>
      <c r="EV51" s="540"/>
      <c r="EW51" s="540"/>
      <c r="EX51" s="540"/>
      <c r="EY51" s="540"/>
      <c r="EZ51" s="540"/>
      <c r="FA51" s="540"/>
      <c r="FB51" s="540"/>
      <c r="FC51" s="540"/>
      <c r="FD51" s="540"/>
      <c r="FE51" s="540"/>
      <c r="FF51" s="540"/>
      <c r="FG51" s="540"/>
      <c r="FH51" s="540"/>
      <c r="FI51" s="540"/>
      <c r="FJ51" s="540"/>
      <c r="FK51" s="540"/>
      <c r="FL51" s="540"/>
      <c r="FM51" s="540"/>
      <c r="FN51" s="540"/>
      <c r="FO51" s="540"/>
      <c r="FP51" s="540"/>
      <c r="FQ51" s="540"/>
      <c r="FR51" s="540"/>
      <c r="FS51" s="540"/>
      <c r="FT51" s="540"/>
      <c r="FU51" s="540"/>
      <c r="FV51" s="540"/>
      <c r="FW51" s="540"/>
      <c r="FX51" s="540"/>
      <c r="FY51" s="540"/>
      <c r="FZ51" s="540"/>
      <c r="GA51" s="540"/>
      <c r="GB51" s="540"/>
      <c r="GC51" s="540"/>
      <c r="GD51" s="540"/>
      <c r="GE51" s="540"/>
      <c r="GF51" s="540"/>
      <c r="GG51" s="540"/>
      <c r="GH51" s="540"/>
      <c r="GI51" s="540"/>
      <c r="GJ51" s="540"/>
      <c r="GK51" s="540"/>
      <c r="GL51" s="540"/>
      <c r="GM51" s="540"/>
      <c r="GN51" s="540"/>
      <c r="GO51" s="540"/>
      <c r="GP51" s="540"/>
      <c r="GQ51" s="540"/>
      <c r="GR51" s="540"/>
      <c r="GS51" s="540"/>
      <c r="GT51" s="540"/>
      <c r="GU51" s="540"/>
      <c r="GV51" s="540"/>
      <c r="GW51" s="540"/>
      <c r="GX51" s="540"/>
      <c r="GY51" s="540"/>
      <c r="GZ51" s="540"/>
      <c r="HA51" s="540"/>
      <c r="HB51" s="540"/>
      <c r="HC51" s="540"/>
      <c r="HD51" s="540"/>
      <c r="HE51" s="540"/>
      <c r="HF51" s="540"/>
      <c r="HG51" s="540"/>
      <c r="HH51" s="540"/>
      <c r="HI51" s="540"/>
      <c r="HJ51" s="540"/>
      <c r="HK51" s="540"/>
      <c r="HL51" s="540"/>
      <c r="HM51" s="540"/>
      <c r="HN51" s="540"/>
      <c r="HO51" s="540"/>
      <c r="HP51" s="540"/>
      <c r="HQ51" s="540"/>
      <c r="HR51" s="540"/>
      <c r="HS51" s="540"/>
      <c r="HT51" s="540"/>
      <c r="HU51" s="540"/>
      <c r="HV51" s="540"/>
      <c r="HW51" s="540"/>
      <c r="HX51" s="540"/>
      <c r="HY51" s="540"/>
      <c r="HZ51" s="540"/>
      <c r="IA51" s="540"/>
      <c r="IB51" s="540"/>
      <c r="IC51" s="540"/>
      <c r="ID51" s="540"/>
      <c r="IE51" s="540"/>
      <c r="IF51" s="540"/>
      <c r="IG51" s="540"/>
      <c r="IH51" s="540"/>
      <c r="II51" s="540"/>
      <c r="IJ51" s="540"/>
      <c r="IK51" s="540"/>
      <c r="IL51" s="540"/>
      <c r="IM51" s="540"/>
      <c r="IN51" s="540"/>
      <c r="IO51" s="540"/>
      <c r="IP51" s="540"/>
      <c r="IQ51" s="540"/>
      <c r="IR51" s="540"/>
      <c r="IS51" s="540"/>
      <c r="IT51" s="540"/>
      <c r="IU51" s="540"/>
      <c r="IV51" s="540"/>
    </row>
    <row r="52" spans="1:256" s="583" customFormat="1" ht="15.75" thickBot="1">
      <c r="A52" s="1024"/>
      <c r="B52" s="581"/>
      <c r="C52" s="582"/>
      <c r="D52" s="582"/>
      <c r="E52" s="582"/>
      <c r="F52" s="582"/>
      <c r="G52" s="582"/>
      <c r="H52" s="582"/>
      <c r="I52" s="582"/>
      <c r="J52" s="582"/>
      <c r="K52" s="582"/>
      <c r="L52" s="582"/>
      <c r="M52" s="582"/>
      <c r="N52" s="582"/>
      <c r="O52" s="582"/>
      <c r="P52" s="582"/>
      <c r="Q52" s="582"/>
      <c r="R52" s="582"/>
      <c r="S52" s="582"/>
      <c r="T52" s="582"/>
      <c r="U52" s="582"/>
      <c r="V52" s="582"/>
      <c r="W52" s="582"/>
      <c r="X52" s="582"/>
      <c r="Y52" s="582"/>
      <c r="Z52" s="582"/>
      <c r="AA52" s="582"/>
      <c r="AB52" s="582"/>
      <c r="AC52" s="582"/>
      <c r="AD52" s="582"/>
      <c r="AE52" s="582"/>
      <c r="AF52" s="582"/>
      <c r="AG52" s="582"/>
      <c r="AH52" s="582"/>
      <c r="AI52" s="582"/>
      <c r="AJ52" s="582"/>
      <c r="AK52" s="582"/>
      <c r="AL52" s="582"/>
      <c r="AM52" s="582"/>
      <c r="AN52" s="582"/>
      <c r="AO52" s="582"/>
      <c r="AP52" s="582"/>
      <c r="AQ52" s="582"/>
      <c r="AR52" s="582"/>
      <c r="AS52" s="582"/>
      <c r="AT52" s="582"/>
      <c r="AU52" s="582"/>
      <c r="AV52" s="582"/>
      <c r="AW52" s="582"/>
      <c r="AX52" s="582"/>
      <c r="AY52" s="582"/>
      <c r="AZ52" s="582"/>
    </row>
    <row r="53" spans="1:256" s="547" customFormat="1" ht="15.75" thickTop="1">
      <c r="A53" s="1024"/>
      <c r="B53" s="591" t="s">
        <v>601</v>
      </c>
      <c r="C53" s="593" t="e">
        <f ca="1">(C51+C55)*Tax_Rate</f>
        <v>#DIV/0!</v>
      </c>
      <c r="D53" s="593" t="e">
        <f t="shared" ref="D53:AH53" ca="1" si="8">(D51+D55)*Tax_Rate</f>
        <v>#DIV/0!</v>
      </c>
      <c r="E53" s="593" t="e">
        <f t="shared" ca="1" si="8"/>
        <v>#DIV/0!</v>
      </c>
      <c r="F53" s="593" t="e">
        <f t="shared" ca="1" si="8"/>
        <v>#DIV/0!</v>
      </c>
      <c r="G53" s="593" t="e">
        <f t="shared" ca="1" si="8"/>
        <v>#DIV/0!</v>
      </c>
      <c r="H53" s="593" t="e">
        <f t="shared" ca="1" si="8"/>
        <v>#DIV/0!</v>
      </c>
      <c r="I53" s="593" t="e">
        <f t="shared" ca="1" si="8"/>
        <v>#DIV/0!</v>
      </c>
      <c r="J53" s="593" t="e">
        <f t="shared" ca="1" si="8"/>
        <v>#DIV/0!</v>
      </c>
      <c r="K53" s="593" t="e">
        <f t="shared" ca="1" si="8"/>
        <v>#DIV/0!</v>
      </c>
      <c r="L53" s="593" t="e">
        <f t="shared" ca="1" si="8"/>
        <v>#DIV/0!</v>
      </c>
      <c r="M53" s="593" t="e">
        <f t="shared" ca="1" si="8"/>
        <v>#DIV/0!</v>
      </c>
      <c r="N53" s="593" t="e">
        <f t="shared" ca="1" si="8"/>
        <v>#DIV/0!</v>
      </c>
      <c r="O53" s="593" t="e">
        <f t="shared" ca="1" si="8"/>
        <v>#DIV/0!</v>
      </c>
      <c r="P53" s="593" t="e">
        <f t="shared" ca="1" si="8"/>
        <v>#DIV/0!</v>
      </c>
      <c r="Q53" s="593" t="e">
        <f t="shared" ca="1" si="8"/>
        <v>#DIV/0!</v>
      </c>
      <c r="R53" s="593" t="e">
        <f t="shared" ca="1" si="8"/>
        <v>#DIV/0!</v>
      </c>
      <c r="S53" s="593" t="e">
        <f t="shared" ca="1" si="8"/>
        <v>#DIV/0!</v>
      </c>
      <c r="T53" s="593" t="e">
        <f t="shared" ca="1" si="8"/>
        <v>#DIV/0!</v>
      </c>
      <c r="U53" s="593" t="e">
        <f t="shared" ca="1" si="8"/>
        <v>#DIV/0!</v>
      </c>
      <c r="V53" s="593" t="e">
        <f t="shared" ca="1" si="8"/>
        <v>#DIV/0!</v>
      </c>
      <c r="W53" s="593" t="e">
        <f t="shared" ca="1" si="8"/>
        <v>#DIV/0!</v>
      </c>
      <c r="X53" s="593" t="e">
        <f t="shared" ca="1" si="8"/>
        <v>#DIV/0!</v>
      </c>
      <c r="Y53" s="593" t="e">
        <f t="shared" ca="1" si="8"/>
        <v>#DIV/0!</v>
      </c>
      <c r="Z53" s="593" t="e">
        <f t="shared" ca="1" si="8"/>
        <v>#DIV/0!</v>
      </c>
      <c r="AA53" s="593" t="e">
        <f t="shared" ca="1" si="8"/>
        <v>#DIV/0!</v>
      </c>
      <c r="AB53" s="593" t="e">
        <f t="shared" ca="1" si="8"/>
        <v>#DIV/0!</v>
      </c>
      <c r="AC53" s="593" t="e">
        <f t="shared" ca="1" si="8"/>
        <v>#DIV/0!</v>
      </c>
      <c r="AD53" s="593" t="e">
        <f t="shared" ca="1" si="8"/>
        <v>#DIV/0!</v>
      </c>
      <c r="AE53" s="593" t="e">
        <f t="shared" ca="1" si="8"/>
        <v>#DIV/0!</v>
      </c>
      <c r="AF53" s="593" t="e">
        <f t="shared" ca="1" si="8"/>
        <v>#DIV/0!</v>
      </c>
      <c r="AG53" s="593" t="e">
        <f t="shared" ca="1" si="8"/>
        <v>#DIV/0!</v>
      </c>
      <c r="AH53" s="593" t="e">
        <f t="shared" ca="1" si="8"/>
        <v>#DIV/0!</v>
      </c>
      <c r="AI53" s="593" t="e">
        <f t="shared" ref="AI53:AZ53" ca="1" si="9">(AI51+AI55)*Tax_Rate</f>
        <v>#DIV/0!</v>
      </c>
      <c r="AJ53" s="593" t="e">
        <f t="shared" ca="1" si="9"/>
        <v>#DIV/0!</v>
      </c>
      <c r="AK53" s="593" t="e">
        <f t="shared" ca="1" si="9"/>
        <v>#DIV/0!</v>
      </c>
      <c r="AL53" s="593" t="e">
        <f t="shared" ca="1" si="9"/>
        <v>#DIV/0!</v>
      </c>
      <c r="AM53" s="593" t="e">
        <f t="shared" ca="1" si="9"/>
        <v>#DIV/0!</v>
      </c>
      <c r="AN53" s="593" t="e">
        <f t="shared" ca="1" si="9"/>
        <v>#DIV/0!</v>
      </c>
      <c r="AO53" s="593" t="e">
        <f t="shared" ca="1" si="9"/>
        <v>#DIV/0!</v>
      </c>
      <c r="AP53" s="593" t="e">
        <f t="shared" ca="1" si="9"/>
        <v>#DIV/0!</v>
      </c>
      <c r="AQ53" s="593" t="e">
        <f t="shared" ca="1" si="9"/>
        <v>#DIV/0!</v>
      </c>
      <c r="AR53" s="593" t="e">
        <f t="shared" ca="1" si="9"/>
        <v>#DIV/0!</v>
      </c>
      <c r="AS53" s="593" t="e">
        <f t="shared" ca="1" si="9"/>
        <v>#DIV/0!</v>
      </c>
      <c r="AT53" s="593" t="e">
        <f t="shared" ca="1" si="9"/>
        <v>#DIV/0!</v>
      </c>
      <c r="AU53" s="593" t="e">
        <f t="shared" ca="1" si="9"/>
        <v>#DIV/0!</v>
      </c>
      <c r="AV53" s="593" t="e">
        <f t="shared" ca="1" si="9"/>
        <v>#DIV/0!</v>
      </c>
      <c r="AW53" s="593" t="e">
        <f t="shared" ca="1" si="9"/>
        <v>#DIV/0!</v>
      </c>
      <c r="AX53" s="593" t="e">
        <f t="shared" ca="1" si="9"/>
        <v>#DIV/0!</v>
      </c>
      <c r="AY53" s="593" t="e">
        <f t="shared" ca="1" si="9"/>
        <v>#DIV/0!</v>
      </c>
      <c r="AZ53" s="593" t="e">
        <f t="shared" ca="1" si="9"/>
        <v>#DIV/0!</v>
      </c>
      <c r="BA53" s="540"/>
      <c r="BB53" s="540"/>
      <c r="BC53" s="540"/>
      <c r="BD53" s="540"/>
      <c r="BE53" s="540"/>
      <c r="BF53" s="540"/>
      <c r="BG53" s="540"/>
      <c r="BH53" s="540"/>
      <c r="BI53" s="540"/>
      <c r="BJ53" s="540"/>
      <c r="BK53" s="540"/>
      <c r="BL53" s="540"/>
      <c r="BM53" s="540"/>
      <c r="BN53" s="540"/>
      <c r="BO53" s="540"/>
      <c r="BP53" s="540"/>
      <c r="BQ53" s="540"/>
      <c r="BR53" s="540"/>
      <c r="BS53" s="540"/>
      <c r="BT53" s="540"/>
      <c r="BU53" s="540"/>
      <c r="BV53" s="540"/>
      <c r="BW53" s="540"/>
      <c r="BX53" s="540"/>
      <c r="BY53" s="540"/>
      <c r="BZ53" s="540"/>
      <c r="CA53" s="540"/>
      <c r="CB53" s="540"/>
      <c r="CC53" s="540"/>
      <c r="CD53" s="540"/>
      <c r="CE53" s="540"/>
      <c r="CF53" s="540"/>
      <c r="CG53" s="540"/>
      <c r="CH53" s="540"/>
      <c r="CI53" s="540"/>
      <c r="CJ53" s="540"/>
      <c r="CK53" s="540"/>
      <c r="CL53" s="540"/>
      <c r="CM53" s="540"/>
      <c r="CN53" s="540"/>
      <c r="CO53" s="540"/>
      <c r="CP53" s="540"/>
      <c r="CQ53" s="540"/>
      <c r="CR53" s="540"/>
      <c r="CS53" s="540"/>
      <c r="CT53" s="540"/>
      <c r="CU53" s="540"/>
      <c r="CV53" s="540"/>
      <c r="CW53" s="540"/>
      <c r="CX53" s="540"/>
      <c r="CY53" s="540"/>
      <c r="CZ53" s="540"/>
      <c r="DA53" s="540"/>
      <c r="DB53" s="540"/>
      <c r="DC53" s="540"/>
      <c r="DD53" s="540"/>
      <c r="DE53" s="540"/>
      <c r="DF53" s="540"/>
      <c r="DG53" s="540"/>
      <c r="DH53" s="540"/>
      <c r="DI53" s="540"/>
      <c r="DJ53" s="540"/>
      <c r="DK53" s="540"/>
      <c r="DL53" s="540"/>
      <c r="DM53" s="540"/>
      <c r="DN53" s="540"/>
      <c r="DO53" s="540"/>
      <c r="DP53" s="540"/>
      <c r="DQ53" s="540"/>
      <c r="DR53" s="540"/>
      <c r="DS53" s="540"/>
      <c r="DT53" s="540"/>
      <c r="DU53" s="540"/>
      <c r="DV53" s="540"/>
      <c r="DW53" s="540"/>
      <c r="DX53" s="540"/>
      <c r="DY53" s="540"/>
      <c r="DZ53" s="540"/>
      <c r="EA53" s="540"/>
      <c r="EB53" s="540"/>
      <c r="EC53" s="540"/>
      <c r="ED53" s="540"/>
      <c r="EE53" s="540"/>
      <c r="EF53" s="540"/>
      <c r="EG53" s="540"/>
      <c r="EH53" s="540"/>
      <c r="EI53" s="540"/>
      <c r="EJ53" s="540"/>
      <c r="EK53" s="540"/>
      <c r="EL53" s="540"/>
      <c r="EM53" s="540"/>
      <c r="EN53" s="540"/>
      <c r="EO53" s="540"/>
      <c r="EP53" s="540"/>
      <c r="EQ53" s="540"/>
      <c r="ER53" s="540"/>
      <c r="ES53" s="540"/>
      <c r="ET53" s="540"/>
      <c r="EU53" s="540"/>
      <c r="EV53" s="540"/>
      <c r="EW53" s="540"/>
      <c r="EX53" s="540"/>
      <c r="EY53" s="540"/>
      <c r="EZ53" s="540"/>
      <c r="FA53" s="540"/>
      <c r="FB53" s="540"/>
      <c r="FC53" s="540"/>
      <c r="FD53" s="540"/>
      <c r="FE53" s="540"/>
      <c r="FF53" s="540"/>
      <c r="FG53" s="540"/>
      <c r="FH53" s="540"/>
      <c r="FI53" s="540"/>
      <c r="FJ53" s="540"/>
      <c r="FK53" s="540"/>
      <c r="FL53" s="540"/>
      <c r="FM53" s="540"/>
      <c r="FN53" s="540"/>
      <c r="FO53" s="540"/>
      <c r="FP53" s="540"/>
      <c r="FQ53" s="540"/>
      <c r="FR53" s="540"/>
      <c r="FS53" s="540"/>
      <c r="FT53" s="540"/>
      <c r="FU53" s="540"/>
      <c r="FV53" s="540"/>
      <c r="FW53" s="540"/>
      <c r="FX53" s="540"/>
      <c r="FY53" s="540"/>
      <c r="FZ53" s="540"/>
      <c r="GA53" s="540"/>
      <c r="GB53" s="540"/>
      <c r="GC53" s="540"/>
      <c r="GD53" s="540"/>
      <c r="GE53" s="540"/>
      <c r="GF53" s="540"/>
      <c r="GG53" s="540"/>
      <c r="GH53" s="540"/>
      <c r="GI53" s="540"/>
      <c r="GJ53" s="540"/>
      <c r="GK53" s="540"/>
      <c r="GL53" s="540"/>
      <c r="GM53" s="540"/>
      <c r="GN53" s="540"/>
      <c r="GO53" s="540"/>
      <c r="GP53" s="540"/>
      <c r="GQ53" s="540"/>
      <c r="GR53" s="540"/>
      <c r="GS53" s="540"/>
      <c r="GT53" s="540"/>
      <c r="GU53" s="540"/>
      <c r="GV53" s="540"/>
      <c r="GW53" s="540"/>
      <c r="GX53" s="540"/>
      <c r="GY53" s="540"/>
      <c r="GZ53" s="540"/>
      <c r="HA53" s="540"/>
      <c r="HB53" s="540"/>
      <c r="HC53" s="540"/>
      <c r="HD53" s="540"/>
      <c r="HE53" s="540"/>
      <c r="HF53" s="540"/>
      <c r="HG53" s="540"/>
      <c r="HH53" s="540"/>
      <c r="HI53" s="540"/>
      <c r="HJ53" s="540"/>
      <c r="HK53" s="540"/>
      <c r="HL53" s="540"/>
      <c r="HM53" s="540"/>
      <c r="HN53" s="540"/>
      <c r="HO53" s="540"/>
      <c r="HP53" s="540"/>
      <c r="HQ53" s="540"/>
      <c r="HR53" s="540"/>
      <c r="HS53" s="540"/>
      <c r="HT53" s="540"/>
      <c r="HU53" s="540"/>
      <c r="HV53" s="540"/>
      <c r="HW53" s="540"/>
      <c r="HX53" s="540"/>
      <c r="HY53" s="540"/>
      <c r="HZ53" s="540"/>
      <c r="IA53" s="540"/>
      <c r="IB53" s="540"/>
      <c r="IC53" s="540"/>
      <c r="ID53" s="540"/>
      <c r="IE53" s="540"/>
      <c r="IF53" s="540"/>
      <c r="IG53" s="540"/>
      <c r="IH53" s="540"/>
      <c r="II53" s="540"/>
      <c r="IJ53" s="540"/>
      <c r="IK53" s="540"/>
      <c r="IL53" s="540"/>
      <c r="IM53" s="540"/>
      <c r="IN53" s="540"/>
      <c r="IO53" s="540"/>
      <c r="IP53" s="540"/>
      <c r="IQ53" s="540"/>
      <c r="IR53" s="540"/>
      <c r="IS53" s="540"/>
      <c r="IT53" s="540"/>
      <c r="IU53" s="540"/>
      <c r="IV53" s="540"/>
    </row>
    <row r="54" spans="1:256" s="596" customFormat="1" ht="15.75" thickBot="1">
      <c r="A54" s="1024"/>
      <c r="B54" s="594"/>
      <c r="C54" s="595"/>
      <c r="D54" s="595"/>
      <c r="E54" s="595"/>
      <c r="F54" s="595"/>
      <c r="G54" s="595"/>
      <c r="H54" s="595"/>
      <c r="I54" s="595"/>
      <c r="J54" s="595"/>
      <c r="K54" s="595"/>
      <c r="L54" s="595"/>
      <c r="M54" s="595"/>
      <c r="N54" s="595"/>
      <c r="O54" s="595"/>
      <c r="P54" s="595"/>
      <c r="Q54" s="595"/>
      <c r="R54" s="595"/>
      <c r="S54" s="595"/>
      <c r="T54" s="595"/>
      <c r="U54" s="595"/>
      <c r="V54" s="595"/>
      <c r="W54" s="595"/>
      <c r="X54" s="595"/>
      <c r="Y54" s="595"/>
      <c r="Z54" s="595"/>
      <c r="AA54" s="595"/>
      <c r="AB54" s="595"/>
      <c r="AC54" s="595"/>
      <c r="AD54" s="595"/>
      <c r="AE54" s="595"/>
      <c r="AF54" s="595"/>
      <c r="AG54" s="595"/>
      <c r="AH54" s="595"/>
      <c r="AI54" s="595"/>
      <c r="AJ54" s="595"/>
      <c r="AK54" s="595"/>
      <c r="AL54" s="595"/>
      <c r="AM54" s="595"/>
      <c r="AN54" s="595"/>
      <c r="AO54" s="595"/>
      <c r="AP54" s="595"/>
      <c r="AQ54" s="595"/>
      <c r="AR54" s="595"/>
      <c r="AS54" s="595"/>
      <c r="AT54" s="595"/>
      <c r="AU54" s="595"/>
      <c r="AV54" s="595"/>
      <c r="AW54" s="595"/>
      <c r="AX54" s="595"/>
      <c r="AY54" s="595"/>
      <c r="AZ54" s="595"/>
    </row>
    <row r="55" spans="1:256" s="547" customFormat="1" ht="17.25" thickTop="1">
      <c r="A55" s="1024"/>
      <c r="B55" s="591" t="s">
        <v>602</v>
      </c>
      <c r="C55" s="593" t="e">
        <f ca="1">'Operational SCR'!D24</f>
        <v>#DIV/0!</v>
      </c>
      <c r="D55" s="593" t="e">
        <f ca="1">'Operational SCR'!E24</f>
        <v>#DIV/0!</v>
      </c>
      <c r="E55" s="593" t="e">
        <f ca="1">'Operational SCR'!F24</f>
        <v>#DIV/0!</v>
      </c>
      <c r="F55" s="593" t="e">
        <f ca="1">'Operational SCR'!G24</f>
        <v>#DIV/0!</v>
      </c>
      <c r="G55" s="593" t="e">
        <f ca="1">'Operational SCR'!H24</f>
        <v>#DIV/0!</v>
      </c>
      <c r="H55" s="593" t="e">
        <f ca="1">'Operational SCR'!I24</f>
        <v>#DIV/0!</v>
      </c>
      <c r="I55" s="593" t="e">
        <f ca="1">'Operational SCR'!J24</f>
        <v>#DIV/0!</v>
      </c>
      <c r="J55" s="593" t="e">
        <f ca="1">'Operational SCR'!K24</f>
        <v>#DIV/0!</v>
      </c>
      <c r="K55" s="593" t="e">
        <f ca="1">'Operational SCR'!L24</f>
        <v>#DIV/0!</v>
      </c>
      <c r="L55" s="593" t="e">
        <f ca="1">'Operational SCR'!M24</f>
        <v>#DIV/0!</v>
      </c>
      <c r="M55" s="593" t="e">
        <f ca="1">'Operational SCR'!N24</f>
        <v>#DIV/0!</v>
      </c>
      <c r="N55" s="593" t="e">
        <f ca="1">'Operational SCR'!O24</f>
        <v>#DIV/0!</v>
      </c>
      <c r="O55" s="593" t="e">
        <f ca="1">'Operational SCR'!P24</f>
        <v>#DIV/0!</v>
      </c>
      <c r="P55" s="593" t="e">
        <f ca="1">'Operational SCR'!Q24</f>
        <v>#DIV/0!</v>
      </c>
      <c r="Q55" s="593" t="e">
        <f ca="1">'Operational SCR'!R24</f>
        <v>#DIV/0!</v>
      </c>
      <c r="R55" s="593" t="e">
        <f ca="1">'Operational SCR'!S24</f>
        <v>#DIV/0!</v>
      </c>
      <c r="S55" s="593" t="e">
        <f ca="1">'Operational SCR'!T24</f>
        <v>#DIV/0!</v>
      </c>
      <c r="T55" s="593" t="e">
        <f ca="1">'Operational SCR'!U24</f>
        <v>#DIV/0!</v>
      </c>
      <c r="U55" s="593" t="e">
        <f ca="1">'Operational SCR'!V24</f>
        <v>#DIV/0!</v>
      </c>
      <c r="V55" s="593" t="e">
        <f ca="1">'Operational SCR'!W24</f>
        <v>#DIV/0!</v>
      </c>
      <c r="W55" s="593" t="e">
        <f ca="1">'Operational SCR'!X24</f>
        <v>#DIV/0!</v>
      </c>
      <c r="X55" s="593" t="e">
        <f ca="1">'Operational SCR'!Y24</f>
        <v>#DIV/0!</v>
      </c>
      <c r="Y55" s="593" t="e">
        <f ca="1">'Operational SCR'!Z24</f>
        <v>#DIV/0!</v>
      </c>
      <c r="Z55" s="593" t="e">
        <f ca="1">'Operational SCR'!AA24</f>
        <v>#DIV/0!</v>
      </c>
      <c r="AA55" s="593" t="e">
        <f ca="1">'Operational SCR'!AB24</f>
        <v>#DIV/0!</v>
      </c>
      <c r="AB55" s="593" t="e">
        <f ca="1">'Operational SCR'!AC24</f>
        <v>#DIV/0!</v>
      </c>
      <c r="AC55" s="593" t="e">
        <f ca="1">'Operational SCR'!AD24</f>
        <v>#DIV/0!</v>
      </c>
      <c r="AD55" s="593" t="e">
        <f ca="1">'Operational SCR'!AE24</f>
        <v>#DIV/0!</v>
      </c>
      <c r="AE55" s="593" t="e">
        <f ca="1">'Operational SCR'!AF24</f>
        <v>#DIV/0!</v>
      </c>
      <c r="AF55" s="593" t="e">
        <f ca="1">'Operational SCR'!AG24</f>
        <v>#DIV/0!</v>
      </c>
      <c r="AG55" s="593" t="e">
        <f ca="1">'Operational SCR'!AH24</f>
        <v>#DIV/0!</v>
      </c>
      <c r="AH55" s="593" t="e">
        <f ca="1">'Operational SCR'!AI24</f>
        <v>#DIV/0!</v>
      </c>
      <c r="AI55" s="593" t="e">
        <f ca="1">'Operational SCR'!AJ24</f>
        <v>#DIV/0!</v>
      </c>
      <c r="AJ55" s="593" t="e">
        <f ca="1">'Operational SCR'!AK24</f>
        <v>#DIV/0!</v>
      </c>
      <c r="AK55" s="593" t="e">
        <f ca="1">'Operational SCR'!AL24</f>
        <v>#DIV/0!</v>
      </c>
      <c r="AL55" s="593" t="e">
        <f ca="1">'Operational SCR'!AM24</f>
        <v>#DIV/0!</v>
      </c>
      <c r="AM55" s="593" t="e">
        <f ca="1">'Operational SCR'!AN24</f>
        <v>#DIV/0!</v>
      </c>
      <c r="AN55" s="593" t="e">
        <f ca="1">'Operational SCR'!AO24</f>
        <v>#DIV/0!</v>
      </c>
      <c r="AO55" s="593" t="e">
        <f ca="1">'Operational SCR'!AP24</f>
        <v>#DIV/0!</v>
      </c>
      <c r="AP55" s="593" t="e">
        <f ca="1">'Operational SCR'!AQ24</f>
        <v>#DIV/0!</v>
      </c>
      <c r="AQ55" s="593" t="e">
        <f ca="1">'Operational SCR'!AR24</f>
        <v>#DIV/0!</v>
      </c>
      <c r="AR55" s="593" t="e">
        <f ca="1">'Operational SCR'!AS24</f>
        <v>#DIV/0!</v>
      </c>
      <c r="AS55" s="593" t="e">
        <f ca="1">'Operational SCR'!AT24</f>
        <v>#DIV/0!</v>
      </c>
      <c r="AT55" s="593" t="e">
        <f ca="1">'Operational SCR'!AU24</f>
        <v>#DIV/0!</v>
      </c>
      <c r="AU55" s="593" t="e">
        <f ca="1">'Operational SCR'!AV24</f>
        <v>#DIV/0!</v>
      </c>
      <c r="AV55" s="593" t="e">
        <f ca="1">'Operational SCR'!AW24</f>
        <v>#DIV/0!</v>
      </c>
      <c r="AW55" s="593" t="e">
        <f ca="1">'Operational SCR'!AX24</f>
        <v>#DIV/0!</v>
      </c>
      <c r="AX55" s="593" t="e">
        <f ca="1">'Operational SCR'!AY24</f>
        <v>#DIV/0!</v>
      </c>
      <c r="AY55" s="593" t="e">
        <f ca="1">'Operational SCR'!AZ24</f>
        <v>#DIV/0!</v>
      </c>
      <c r="AZ55" s="593" t="e">
        <f ca="1">'Operational SCR'!BA24</f>
        <v>#DIV/0!</v>
      </c>
      <c r="BA55" s="540"/>
      <c r="BB55" s="540"/>
      <c r="BC55" s="540"/>
      <c r="BD55" s="540"/>
      <c r="BE55" s="540"/>
      <c r="BF55" s="540"/>
      <c r="BG55" s="540"/>
      <c r="BH55" s="540"/>
      <c r="BI55" s="540"/>
      <c r="BJ55" s="540"/>
      <c r="BK55" s="540"/>
      <c r="BL55" s="540"/>
      <c r="BM55" s="540"/>
      <c r="BN55" s="540"/>
      <c r="BO55" s="540"/>
      <c r="BP55" s="540"/>
      <c r="BQ55" s="540"/>
      <c r="BR55" s="540"/>
      <c r="BS55" s="540"/>
      <c r="BT55" s="540"/>
      <c r="BU55" s="540"/>
      <c r="BV55" s="540"/>
      <c r="BW55" s="540"/>
      <c r="BX55" s="540"/>
      <c r="BY55" s="540"/>
      <c r="BZ55" s="540"/>
      <c r="CA55" s="540"/>
      <c r="CB55" s="540"/>
      <c r="CC55" s="540"/>
      <c r="CD55" s="540"/>
      <c r="CE55" s="540"/>
      <c r="CF55" s="540"/>
      <c r="CG55" s="540"/>
      <c r="CH55" s="540"/>
      <c r="CI55" s="540"/>
      <c r="CJ55" s="540"/>
      <c r="CK55" s="540"/>
      <c r="CL55" s="540"/>
      <c r="CM55" s="540"/>
      <c r="CN55" s="540"/>
      <c r="CO55" s="540"/>
      <c r="CP55" s="540"/>
      <c r="CQ55" s="540"/>
      <c r="CR55" s="540"/>
      <c r="CS55" s="540"/>
      <c r="CT55" s="540"/>
      <c r="CU55" s="540"/>
      <c r="CV55" s="540"/>
      <c r="CW55" s="540"/>
      <c r="CX55" s="540"/>
      <c r="CY55" s="540"/>
      <c r="CZ55" s="540"/>
      <c r="DA55" s="540"/>
      <c r="DB55" s="540"/>
      <c r="DC55" s="540"/>
      <c r="DD55" s="540"/>
      <c r="DE55" s="540"/>
      <c r="DF55" s="540"/>
      <c r="DG55" s="540"/>
      <c r="DH55" s="540"/>
      <c r="DI55" s="540"/>
      <c r="DJ55" s="540"/>
      <c r="DK55" s="540"/>
      <c r="DL55" s="540"/>
      <c r="DM55" s="540"/>
      <c r="DN55" s="540"/>
      <c r="DO55" s="540"/>
      <c r="DP55" s="540"/>
      <c r="DQ55" s="540"/>
      <c r="DR55" s="540"/>
      <c r="DS55" s="540"/>
      <c r="DT55" s="540"/>
      <c r="DU55" s="540"/>
      <c r="DV55" s="540"/>
      <c r="DW55" s="540"/>
      <c r="DX55" s="540"/>
      <c r="DY55" s="540"/>
      <c r="DZ55" s="540"/>
      <c r="EA55" s="540"/>
      <c r="EB55" s="540"/>
      <c r="EC55" s="540"/>
      <c r="ED55" s="540"/>
      <c r="EE55" s="540"/>
      <c r="EF55" s="540"/>
      <c r="EG55" s="540"/>
      <c r="EH55" s="540"/>
      <c r="EI55" s="540"/>
      <c r="EJ55" s="540"/>
      <c r="EK55" s="540"/>
      <c r="EL55" s="540"/>
      <c r="EM55" s="540"/>
      <c r="EN55" s="540"/>
      <c r="EO55" s="540"/>
      <c r="EP55" s="540"/>
      <c r="EQ55" s="540"/>
      <c r="ER55" s="540"/>
      <c r="ES55" s="540"/>
      <c r="ET55" s="540"/>
      <c r="EU55" s="540"/>
      <c r="EV55" s="540"/>
      <c r="EW55" s="540"/>
      <c r="EX55" s="540"/>
      <c r="EY55" s="540"/>
      <c r="EZ55" s="540"/>
      <c r="FA55" s="540"/>
      <c r="FB55" s="540"/>
      <c r="FC55" s="540"/>
      <c r="FD55" s="540"/>
      <c r="FE55" s="540"/>
      <c r="FF55" s="540"/>
      <c r="FG55" s="540"/>
      <c r="FH55" s="540"/>
      <c r="FI55" s="540"/>
      <c r="FJ55" s="540"/>
      <c r="FK55" s="540"/>
      <c r="FL55" s="540"/>
      <c r="FM55" s="540"/>
      <c r="FN55" s="540"/>
      <c r="FO55" s="540"/>
      <c r="FP55" s="540"/>
      <c r="FQ55" s="540"/>
      <c r="FR55" s="540"/>
      <c r="FS55" s="540"/>
      <c r="FT55" s="540"/>
      <c r="FU55" s="540"/>
      <c r="FV55" s="540"/>
      <c r="FW55" s="540"/>
      <c r="FX55" s="540"/>
      <c r="FY55" s="540"/>
      <c r="FZ55" s="540"/>
      <c r="GA55" s="540"/>
      <c r="GB55" s="540"/>
      <c r="GC55" s="540"/>
      <c r="GD55" s="540"/>
      <c r="GE55" s="540"/>
      <c r="GF55" s="540"/>
      <c r="GG55" s="540"/>
      <c r="GH55" s="540"/>
      <c r="GI55" s="540"/>
      <c r="GJ55" s="540"/>
      <c r="GK55" s="540"/>
      <c r="GL55" s="540"/>
      <c r="GM55" s="540"/>
      <c r="GN55" s="540"/>
      <c r="GO55" s="540"/>
      <c r="GP55" s="540"/>
      <c r="GQ55" s="540"/>
      <c r="GR55" s="540"/>
      <c r="GS55" s="540"/>
      <c r="GT55" s="540"/>
      <c r="GU55" s="540"/>
      <c r="GV55" s="540"/>
      <c r="GW55" s="540"/>
      <c r="GX55" s="540"/>
      <c r="GY55" s="540"/>
      <c r="GZ55" s="540"/>
      <c r="HA55" s="540"/>
      <c r="HB55" s="540"/>
      <c r="HC55" s="540"/>
      <c r="HD55" s="540"/>
      <c r="HE55" s="540"/>
      <c r="HF55" s="540"/>
      <c r="HG55" s="540"/>
      <c r="HH55" s="540"/>
      <c r="HI55" s="540"/>
      <c r="HJ55" s="540"/>
      <c r="HK55" s="540"/>
      <c r="HL55" s="540"/>
      <c r="HM55" s="540"/>
      <c r="HN55" s="540"/>
      <c r="HO55" s="540"/>
      <c r="HP55" s="540"/>
      <c r="HQ55" s="540"/>
      <c r="HR55" s="540"/>
      <c r="HS55" s="540"/>
      <c r="HT55" s="540"/>
      <c r="HU55" s="540"/>
      <c r="HV55" s="540"/>
      <c r="HW55" s="540"/>
      <c r="HX55" s="540"/>
      <c r="HY55" s="540"/>
      <c r="HZ55" s="540"/>
      <c r="IA55" s="540"/>
      <c r="IB55" s="540"/>
      <c r="IC55" s="540"/>
      <c r="ID55" s="540"/>
      <c r="IE55" s="540"/>
      <c r="IF55" s="540"/>
      <c r="IG55" s="540"/>
      <c r="IH55" s="540"/>
      <c r="II55" s="540"/>
      <c r="IJ55" s="540"/>
      <c r="IK55" s="540"/>
      <c r="IL55" s="540"/>
      <c r="IM55" s="540"/>
      <c r="IN55" s="540"/>
      <c r="IO55" s="540"/>
      <c r="IP55" s="540"/>
      <c r="IQ55" s="540"/>
      <c r="IR55" s="540"/>
      <c r="IS55" s="540"/>
      <c r="IT55" s="540"/>
      <c r="IU55" s="540"/>
      <c r="IV55" s="540"/>
    </row>
    <row r="56" spans="1:256" s="596" customFormat="1" ht="15.75" thickBot="1">
      <c r="A56" s="1024"/>
      <c r="B56" s="594"/>
      <c r="C56" s="597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597"/>
      <c r="P56" s="597"/>
      <c r="Q56" s="597"/>
      <c r="R56" s="597"/>
      <c r="S56" s="597"/>
      <c r="T56" s="597"/>
      <c r="U56" s="597"/>
      <c r="V56" s="597"/>
      <c r="W56" s="597"/>
      <c r="X56" s="597"/>
      <c r="Y56" s="597"/>
      <c r="Z56" s="597"/>
      <c r="AA56" s="597"/>
      <c r="AB56" s="597"/>
      <c r="AC56" s="597"/>
      <c r="AD56" s="597"/>
      <c r="AE56" s="597"/>
      <c r="AF56" s="597"/>
      <c r="AG56" s="597"/>
      <c r="AH56" s="597"/>
      <c r="AI56" s="597"/>
      <c r="AJ56" s="597"/>
      <c r="AK56" s="597"/>
      <c r="AL56" s="597"/>
      <c r="AM56" s="597"/>
      <c r="AN56" s="597"/>
      <c r="AO56" s="597"/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597"/>
    </row>
    <row r="57" spans="1:256" s="547" customFormat="1" ht="15.75" thickTop="1">
      <c r="A57" s="1025"/>
      <c r="B57" s="598" t="s">
        <v>11</v>
      </c>
      <c r="C57" s="599" t="e">
        <f ca="1">C51+C55-C53</f>
        <v>#DIV/0!</v>
      </c>
      <c r="D57" s="599" t="e">
        <f t="shared" ref="D57:AZ57" ca="1" si="10">D51+D55-D53</f>
        <v>#DIV/0!</v>
      </c>
      <c r="E57" s="599" t="e">
        <f t="shared" ca="1" si="10"/>
        <v>#DIV/0!</v>
      </c>
      <c r="F57" s="599" t="e">
        <f t="shared" ca="1" si="10"/>
        <v>#DIV/0!</v>
      </c>
      <c r="G57" s="599" t="e">
        <f t="shared" ca="1" si="10"/>
        <v>#DIV/0!</v>
      </c>
      <c r="H57" s="599" t="e">
        <f t="shared" ca="1" si="10"/>
        <v>#DIV/0!</v>
      </c>
      <c r="I57" s="599" t="e">
        <f t="shared" ca="1" si="10"/>
        <v>#DIV/0!</v>
      </c>
      <c r="J57" s="599" t="e">
        <f t="shared" ca="1" si="10"/>
        <v>#DIV/0!</v>
      </c>
      <c r="K57" s="599" t="e">
        <f t="shared" ca="1" si="10"/>
        <v>#DIV/0!</v>
      </c>
      <c r="L57" s="599" t="e">
        <f t="shared" ca="1" si="10"/>
        <v>#DIV/0!</v>
      </c>
      <c r="M57" s="599" t="e">
        <f t="shared" ca="1" si="10"/>
        <v>#DIV/0!</v>
      </c>
      <c r="N57" s="599" t="e">
        <f t="shared" ca="1" si="10"/>
        <v>#DIV/0!</v>
      </c>
      <c r="O57" s="599" t="e">
        <f t="shared" ca="1" si="10"/>
        <v>#DIV/0!</v>
      </c>
      <c r="P57" s="599" t="e">
        <f t="shared" ca="1" si="10"/>
        <v>#DIV/0!</v>
      </c>
      <c r="Q57" s="599" t="e">
        <f t="shared" ca="1" si="10"/>
        <v>#DIV/0!</v>
      </c>
      <c r="R57" s="599" t="e">
        <f t="shared" ca="1" si="10"/>
        <v>#DIV/0!</v>
      </c>
      <c r="S57" s="599" t="e">
        <f t="shared" ca="1" si="10"/>
        <v>#DIV/0!</v>
      </c>
      <c r="T57" s="599" t="e">
        <f t="shared" ca="1" si="10"/>
        <v>#DIV/0!</v>
      </c>
      <c r="U57" s="599" t="e">
        <f t="shared" ca="1" si="10"/>
        <v>#DIV/0!</v>
      </c>
      <c r="V57" s="599" t="e">
        <f t="shared" ca="1" si="10"/>
        <v>#DIV/0!</v>
      </c>
      <c r="W57" s="599" t="e">
        <f t="shared" ca="1" si="10"/>
        <v>#DIV/0!</v>
      </c>
      <c r="X57" s="599" t="e">
        <f t="shared" ca="1" si="10"/>
        <v>#DIV/0!</v>
      </c>
      <c r="Y57" s="599" t="e">
        <f t="shared" ca="1" si="10"/>
        <v>#DIV/0!</v>
      </c>
      <c r="Z57" s="599" t="e">
        <f t="shared" ca="1" si="10"/>
        <v>#DIV/0!</v>
      </c>
      <c r="AA57" s="599" t="e">
        <f t="shared" ca="1" si="10"/>
        <v>#DIV/0!</v>
      </c>
      <c r="AB57" s="599" t="e">
        <f t="shared" ca="1" si="10"/>
        <v>#DIV/0!</v>
      </c>
      <c r="AC57" s="599" t="e">
        <f t="shared" ca="1" si="10"/>
        <v>#DIV/0!</v>
      </c>
      <c r="AD57" s="599" t="e">
        <f t="shared" ca="1" si="10"/>
        <v>#DIV/0!</v>
      </c>
      <c r="AE57" s="599" t="e">
        <f t="shared" ca="1" si="10"/>
        <v>#DIV/0!</v>
      </c>
      <c r="AF57" s="599" t="e">
        <f t="shared" ca="1" si="10"/>
        <v>#DIV/0!</v>
      </c>
      <c r="AG57" s="599" t="e">
        <f t="shared" ca="1" si="10"/>
        <v>#DIV/0!</v>
      </c>
      <c r="AH57" s="599" t="e">
        <f t="shared" ca="1" si="10"/>
        <v>#DIV/0!</v>
      </c>
      <c r="AI57" s="599" t="e">
        <f t="shared" ca="1" si="10"/>
        <v>#DIV/0!</v>
      </c>
      <c r="AJ57" s="599" t="e">
        <f t="shared" ca="1" si="10"/>
        <v>#DIV/0!</v>
      </c>
      <c r="AK57" s="599" t="e">
        <f t="shared" ca="1" si="10"/>
        <v>#DIV/0!</v>
      </c>
      <c r="AL57" s="599" t="e">
        <f t="shared" ca="1" si="10"/>
        <v>#DIV/0!</v>
      </c>
      <c r="AM57" s="599" t="e">
        <f t="shared" ca="1" si="10"/>
        <v>#DIV/0!</v>
      </c>
      <c r="AN57" s="599" t="e">
        <f t="shared" ca="1" si="10"/>
        <v>#DIV/0!</v>
      </c>
      <c r="AO57" s="599" t="e">
        <f t="shared" ca="1" si="10"/>
        <v>#DIV/0!</v>
      </c>
      <c r="AP57" s="599" t="e">
        <f t="shared" ca="1" si="10"/>
        <v>#DIV/0!</v>
      </c>
      <c r="AQ57" s="599" t="e">
        <f t="shared" ca="1" si="10"/>
        <v>#DIV/0!</v>
      </c>
      <c r="AR57" s="599" t="e">
        <f t="shared" ca="1" si="10"/>
        <v>#DIV/0!</v>
      </c>
      <c r="AS57" s="599" t="e">
        <f t="shared" ca="1" si="10"/>
        <v>#DIV/0!</v>
      </c>
      <c r="AT57" s="599" t="e">
        <f t="shared" ca="1" si="10"/>
        <v>#DIV/0!</v>
      </c>
      <c r="AU57" s="599" t="e">
        <f t="shared" ca="1" si="10"/>
        <v>#DIV/0!</v>
      </c>
      <c r="AV57" s="599" t="e">
        <f t="shared" ca="1" si="10"/>
        <v>#DIV/0!</v>
      </c>
      <c r="AW57" s="599" t="e">
        <f t="shared" ca="1" si="10"/>
        <v>#DIV/0!</v>
      </c>
      <c r="AX57" s="599" t="e">
        <f t="shared" ca="1" si="10"/>
        <v>#DIV/0!</v>
      </c>
      <c r="AY57" s="599" t="e">
        <f t="shared" ca="1" si="10"/>
        <v>#DIV/0!</v>
      </c>
      <c r="AZ57" s="599" t="e">
        <f t="shared" ca="1" si="10"/>
        <v>#DIV/0!</v>
      </c>
      <c r="BA57" s="540"/>
      <c r="BB57" s="540"/>
      <c r="BC57" s="540"/>
      <c r="BD57" s="540"/>
      <c r="BE57" s="540"/>
      <c r="BF57" s="540"/>
      <c r="BG57" s="540"/>
      <c r="BH57" s="540"/>
      <c r="BI57" s="540"/>
      <c r="BJ57" s="540"/>
      <c r="BK57" s="540"/>
      <c r="BL57" s="540"/>
      <c r="BM57" s="540"/>
      <c r="BN57" s="540"/>
      <c r="BO57" s="540"/>
      <c r="BP57" s="540"/>
      <c r="BQ57" s="540"/>
      <c r="BR57" s="540"/>
      <c r="BS57" s="540"/>
      <c r="BT57" s="540"/>
      <c r="BU57" s="540"/>
      <c r="BV57" s="540"/>
      <c r="BW57" s="540"/>
      <c r="BX57" s="540"/>
      <c r="BY57" s="540"/>
      <c r="BZ57" s="540"/>
      <c r="CA57" s="540"/>
      <c r="CB57" s="540"/>
      <c r="CC57" s="540"/>
      <c r="CD57" s="540"/>
      <c r="CE57" s="540"/>
      <c r="CF57" s="540"/>
      <c r="CG57" s="540"/>
      <c r="CH57" s="540"/>
      <c r="CI57" s="540"/>
      <c r="CJ57" s="540"/>
      <c r="CK57" s="540"/>
      <c r="CL57" s="540"/>
      <c r="CM57" s="540"/>
      <c r="CN57" s="540"/>
      <c r="CO57" s="540"/>
      <c r="CP57" s="540"/>
      <c r="CQ57" s="540"/>
      <c r="CR57" s="540"/>
      <c r="CS57" s="540"/>
      <c r="CT57" s="540"/>
      <c r="CU57" s="540"/>
      <c r="CV57" s="540"/>
      <c r="CW57" s="540"/>
      <c r="CX57" s="540"/>
      <c r="CY57" s="540"/>
      <c r="CZ57" s="540"/>
      <c r="DA57" s="540"/>
      <c r="DB57" s="540"/>
      <c r="DC57" s="540"/>
      <c r="DD57" s="540"/>
      <c r="DE57" s="540"/>
      <c r="DF57" s="540"/>
      <c r="DG57" s="540"/>
      <c r="DH57" s="540"/>
      <c r="DI57" s="540"/>
      <c r="DJ57" s="540"/>
      <c r="DK57" s="540"/>
      <c r="DL57" s="540"/>
      <c r="DM57" s="540"/>
      <c r="DN57" s="540"/>
      <c r="DO57" s="540"/>
      <c r="DP57" s="540"/>
      <c r="DQ57" s="540"/>
      <c r="DR57" s="540"/>
      <c r="DS57" s="540"/>
      <c r="DT57" s="540"/>
      <c r="DU57" s="540"/>
      <c r="DV57" s="540"/>
      <c r="DW57" s="540"/>
      <c r="DX57" s="540"/>
      <c r="DY57" s="540"/>
      <c r="DZ57" s="540"/>
      <c r="EA57" s="540"/>
      <c r="EB57" s="540"/>
      <c r="EC57" s="540"/>
      <c r="ED57" s="540"/>
      <c r="EE57" s="540"/>
      <c r="EF57" s="540"/>
      <c r="EG57" s="540"/>
      <c r="EH57" s="540"/>
      <c r="EI57" s="540"/>
      <c r="EJ57" s="540"/>
      <c r="EK57" s="540"/>
      <c r="EL57" s="540"/>
      <c r="EM57" s="540"/>
      <c r="EN57" s="540"/>
      <c r="EO57" s="540"/>
      <c r="EP57" s="540"/>
      <c r="EQ57" s="540"/>
      <c r="ER57" s="540"/>
      <c r="ES57" s="540"/>
      <c r="ET57" s="540"/>
      <c r="EU57" s="540"/>
      <c r="EV57" s="540"/>
      <c r="EW57" s="540"/>
      <c r="EX57" s="540"/>
      <c r="EY57" s="540"/>
      <c r="EZ57" s="540"/>
      <c r="FA57" s="540"/>
      <c r="FB57" s="540"/>
      <c r="FC57" s="540"/>
      <c r="FD57" s="540"/>
      <c r="FE57" s="540"/>
      <c r="FF57" s="540"/>
      <c r="FG57" s="540"/>
      <c r="FH57" s="540"/>
      <c r="FI57" s="540"/>
      <c r="FJ57" s="540"/>
      <c r="FK57" s="540"/>
      <c r="FL57" s="540"/>
      <c r="FM57" s="540"/>
      <c r="FN57" s="540"/>
      <c r="FO57" s="540"/>
      <c r="FP57" s="540"/>
      <c r="FQ57" s="540"/>
      <c r="FR57" s="540"/>
      <c r="FS57" s="540"/>
      <c r="FT57" s="540"/>
      <c r="FU57" s="540"/>
      <c r="FV57" s="540"/>
      <c r="FW57" s="540"/>
      <c r="FX57" s="540"/>
      <c r="FY57" s="540"/>
      <c r="FZ57" s="540"/>
      <c r="GA57" s="540"/>
      <c r="GB57" s="540"/>
      <c r="GC57" s="540"/>
      <c r="GD57" s="540"/>
      <c r="GE57" s="540"/>
      <c r="GF57" s="540"/>
      <c r="GG57" s="540"/>
      <c r="GH57" s="540"/>
      <c r="GI57" s="540"/>
      <c r="GJ57" s="540"/>
      <c r="GK57" s="540"/>
      <c r="GL57" s="540"/>
      <c r="GM57" s="540"/>
      <c r="GN57" s="540"/>
      <c r="GO57" s="540"/>
      <c r="GP57" s="540"/>
      <c r="GQ57" s="540"/>
      <c r="GR57" s="540"/>
      <c r="GS57" s="540"/>
      <c r="GT57" s="540"/>
      <c r="GU57" s="540"/>
      <c r="GV57" s="540"/>
      <c r="GW57" s="540"/>
      <c r="GX57" s="540"/>
      <c r="GY57" s="540"/>
      <c r="GZ57" s="540"/>
      <c r="HA57" s="540"/>
      <c r="HB57" s="540"/>
      <c r="HC57" s="540"/>
      <c r="HD57" s="540"/>
      <c r="HE57" s="540"/>
      <c r="HF57" s="540"/>
      <c r="HG57" s="540"/>
      <c r="HH57" s="540"/>
      <c r="HI57" s="540"/>
      <c r="HJ57" s="540"/>
      <c r="HK57" s="540"/>
      <c r="HL57" s="540"/>
      <c r="HM57" s="540"/>
      <c r="HN57" s="540"/>
      <c r="HO57" s="540"/>
      <c r="HP57" s="540"/>
      <c r="HQ57" s="540"/>
      <c r="HR57" s="540"/>
      <c r="HS57" s="540"/>
      <c r="HT57" s="540"/>
      <c r="HU57" s="540"/>
      <c r="HV57" s="540"/>
      <c r="HW57" s="540"/>
      <c r="HX57" s="540"/>
      <c r="HY57" s="540"/>
      <c r="HZ57" s="540"/>
      <c r="IA57" s="540"/>
      <c r="IB57" s="540"/>
      <c r="IC57" s="540"/>
      <c r="ID57" s="540"/>
      <c r="IE57" s="540"/>
      <c r="IF57" s="540"/>
      <c r="IG57" s="540"/>
      <c r="IH57" s="540"/>
      <c r="II57" s="540"/>
      <c r="IJ57" s="540"/>
      <c r="IK57" s="540"/>
      <c r="IL57" s="540"/>
      <c r="IM57" s="540"/>
      <c r="IN57" s="540"/>
      <c r="IO57" s="540"/>
      <c r="IP57" s="540"/>
      <c r="IQ57" s="540"/>
      <c r="IR57" s="540"/>
      <c r="IS57" s="540"/>
      <c r="IT57" s="540"/>
      <c r="IU57" s="540"/>
      <c r="IV57" s="540"/>
    </row>
    <row r="58" spans="1:256">
      <c r="C58" s="601"/>
      <c r="D58" s="601"/>
      <c r="E58" s="601"/>
      <c r="F58" s="601"/>
      <c r="G58" s="601"/>
      <c r="H58" s="601"/>
      <c r="I58" s="601"/>
      <c r="J58" s="601"/>
      <c r="K58" s="601"/>
      <c r="L58" s="601"/>
      <c r="M58" s="601"/>
      <c r="N58" s="601"/>
      <c r="O58" s="601"/>
      <c r="P58" s="601"/>
      <c r="Q58" s="601"/>
      <c r="R58" s="601"/>
      <c r="S58" s="601"/>
      <c r="T58" s="601"/>
      <c r="U58" s="601"/>
      <c r="V58" s="601"/>
      <c r="W58" s="601"/>
      <c r="X58" s="601"/>
      <c r="Y58" s="601"/>
      <c r="Z58" s="601"/>
      <c r="AA58" s="601"/>
      <c r="AB58" s="601"/>
      <c r="AC58" s="601"/>
      <c r="AD58" s="601"/>
      <c r="AE58" s="601"/>
      <c r="AF58" s="601"/>
      <c r="AG58" s="601"/>
      <c r="AH58" s="601"/>
      <c r="AI58" s="601"/>
      <c r="AJ58" s="601"/>
      <c r="AK58" s="601"/>
      <c r="AL58" s="601"/>
      <c r="AM58" s="601"/>
      <c r="AN58" s="601"/>
      <c r="AO58" s="601"/>
      <c r="AP58" s="601"/>
      <c r="AQ58" s="601"/>
      <c r="AR58" s="601"/>
      <c r="AS58" s="601"/>
      <c r="AT58" s="601"/>
      <c r="AU58" s="601"/>
      <c r="AV58" s="601"/>
      <c r="AW58" s="601"/>
      <c r="AX58" s="601"/>
      <c r="AY58" s="601"/>
      <c r="AZ58" s="601"/>
    </row>
    <row r="59" spans="1:256">
      <c r="E59" s="286"/>
    </row>
    <row r="61" spans="1:256">
      <c r="B61" s="602"/>
    </row>
    <row r="62" spans="1:256">
      <c r="B62" s="602"/>
    </row>
    <row r="63" spans="1:256">
      <c r="B63" s="602"/>
    </row>
    <row r="64" spans="1:256">
      <c r="B64" s="602"/>
    </row>
    <row r="65" spans="2:2">
      <c r="B65" s="602"/>
    </row>
    <row r="66" spans="2:2">
      <c r="B66" s="602"/>
    </row>
    <row r="67" spans="2:2">
      <c r="B67" s="602"/>
    </row>
    <row r="68" spans="2:2">
      <c r="B68" s="602"/>
    </row>
    <row r="69" spans="2:2">
      <c r="B69" s="602"/>
    </row>
    <row r="70" spans="2:2">
      <c r="B70" s="602"/>
    </row>
    <row r="71" spans="2:2">
      <c r="B71" s="602"/>
    </row>
    <row r="72" spans="2:2">
      <c r="B72" s="602"/>
    </row>
    <row r="73" spans="2:2">
      <c r="B73" s="602"/>
    </row>
    <row r="74" spans="2:2">
      <c r="B74" s="602"/>
    </row>
    <row r="75" spans="2:2">
      <c r="B75" s="602"/>
    </row>
    <row r="76" spans="2:2">
      <c r="B76" s="602"/>
    </row>
    <row r="77" spans="2:2">
      <c r="B77" s="602"/>
    </row>
    <row r="78" spans="2:2">
      <c r="B78" s="602"/>
    </row>
    <row r="79" spans="2:2">
      <c r="B79" s="602"/>
    </row>
    <row r="80" spans="2:2">
      <c r="B80" s="602"/>
    </row>
    <row r="81" spans="2:2">
      <c r="B81" s="602"/>
    </row>
    <row r="82" spans="2:2">
      <c r="B82" s="602"/>
    </row>
    <row r="83" spans="2:2">
      <c r="B83" s="602"/>
    </row>
    <row r="84" spans="2:2">
      <c r="B84" s="602"/>
    </row>
    <row r="85" spans="2:2">
      <c r="B85" s="602"/>
    </row>
    <row r="86" spans="2:2">
      <c r="B86" s="602"/>
    </row>
    <row r="87" spans="2:2">
      <c r="B87" s="602"/>
    </row>
    <row r="88" spans="2:2">
      <c r="B88" s="602"/>
    </row>
    <row r="89" spans="2:2">
      <c r="B89" s="602"/>
    </row>
    <row r="90" spans="2:2">
      <c r="B90" s="602"/>
    </row>
    <row r="91" spans="2:2">
      <c r="B91" s="602"/>
    </row>
    <row r="92" spans="2:2">
      <c r="B92" s="602"/>
    </row>
    <row r="93" spans="2:2">
      <c r="B93" s="602"/>
    </row>
    <row r="94" spans="2:2">
      <c r="B94" s="602"/>
    </row>
    <row r="95" spans="2:2">
      <c r="B95" s="602"/>
    </row>
    <row r="96" spans="2:2">
      <c r="B96" s="602"/>
    </row>
    <row r="97" spans="2:2">
      <c r="B97" s="602"/>
    </row>
    <row r="98" spans="2:2">
      <c r="B98" s="602"/>
    </row>
    <row r="99" spans="2:2">
      <c r="B99" s="602"/>
    </row>
    <row r="100" spans="2:2">
      <c r="B100" s="602"/>
    </row>
    <row r="101" spans="2:2">
      <c r="B101" s="602"/>
    </row>
    <row r="102" spans="2:2">
      <c r="B102" s="602"/>
    </row>
    <row r="103" spans="2:2">
      <c r="B103" s="602"/>
    </row>
    <row r="104" spans="2:2">
      <c r="B104" s="602"/>
    </row>
    <row r="105" spans="2:2">
      <c r="B105" s="602"/>
    </row>
    <row r="106" spans="2:2">
      <c r="B106" s="602"/>
    </row>
    <row r="107" spans="2:2">
      <c r="B107" s="602"/>
    </row>
    <row r="108" spans="2:2">
      <c r="B108" s="602"/>
    </row>
    <row r="109" spans="2:2">
      <c r="B109" s="602"/>
    </row>
    <row r="110" spans="2:2">
      <c r="B110" s="602"/>
    </row>
    <row r="111" spans="2:2">
      <c r="B111" s="602"/>
    </row>
    <row r="112" spans="2:2">
      <c r="B112" s="602"/>
    </row>
    <row r="113" spans="2:2">
      <c r="B113" s="602"/>
    </row>
    <row r="114" spans="2:2">
      <c r="B114" s="602"/>
    </row>
    <row r="115" spans="2:2">
      <c r="B115" s="602"/>
    </row>
    <row r="116" spans="2:2">
      <c r="B116" s="602"/>
    </row>
    <row r="117" spans="2:2">
      <c r="B117" s="602"/>
    </row>
    <row r="118" spans="2:2">
      <c r="B118" s="602"/>
    </row>
    <row r="119" spans="2:2">
      <c r="B119" s="602"/>
    </row>
    <row r="120" spans="2:2">
      <c r="B120" s="602"/>
    </row>
    <row r="121" spans="2:2">
      <c r="B121" s="602"/>
    </row>
    <row r="122" spans="2:2">
      <c r="B122" s="602"/>
    </row>
    <row r="123" spans="2:2">
      <c r="B123" s="602"/>
    </row>
    <row r="124" spans="2:2">
      <c r="B124" s="602"/>
    </row>
    <row r="125" spans="2:2">
      <c r="B125" s="602"/>
    </row>
    <row r="126" spans="2:2">
      <c r="B126" s="602"/>
    </row>
    <row r="127" spans="2:2">
      <c r="B127" s="602"/>
    </row>
    <row r="128" spans="2:2">
      <c r="B128" s="602"/>
    </row>
    <row r="129" spans="2:2">
      <c r="B129" s="602"/>
    </row>
    <row r="130" spans="2:2">
      <c r="B130" s="602"/>
    </row>
    <row r="131" spans="2:2">
      <c r="B131" s="602"/>
    </row>
    <row r="132" spans="2:2">
      <c r="B132" s="602"/>
    </row>
    <row r="133" spans="2:2">
      <c r="B133" s="602"/>
    </row>
    <row r="134" spans="2:2">
      <c r="B134" s="602"/>
    </row>
    <row r="135" spans="2:2">
      <c r="B135" s="602"/>
    </row>
    <row r="136" spans="2:2">
      <c r="B136" s="602"/>
    </row>
    <row r="137" spans="2:2">
      <c r="B137" s="602"/>
    </row>
    <row r="138" spans="2:2">
      <c r="B138" s="602"/>
    </row>
    <row r="139" spans="2:2">
      <c r="B139" s="602"/>
    </row>
    <row r="140" spans="2:2">
      <c r="B140" s="602"/>
    </row>
    <row r="141" spans="2:2">
      <c r="B141" s="602"/>
    </row>
    <row r="142" spans="2:2">
      <c r="B142" s="602"/>
    </row>
    <row r="143" spans="2:2">
      <c r="B143" s="602"/>
    </row>
    <row r="144" spans="2:2">
      <c r="B144" s="602"/>
    </row>
    <row r="145" spans="2:2">
      <c r="B145" s="602"/>
    </row>
    <row r="146" spans="2:2">
      <c r="B146" s="602"/>
    </row>
    <row r="147" spans="2:2">
      <c r="B147" s="602"/>
    </row>
    <row r="148" spans="2:2">
      <c r="B148" s="602"/>
    </row>
    <row r="149" spans="2:2">
      <c r="B149" s="602"/>
    </row>
    <row r="150" spans="2:2">
      <c r="B150" s="602"/>
    </row>
    <row r="151" spans="2:2">
      <c r="B151" s="602"/>
    </row>
    <row r="152" spans="2:2">
      <c r="B152" s="602"/>
    </row>
    <row r="153" spans="2:2">
      <c r="B153" s="602"/>
    </row>
    <row r="154" spans="2:2">
      <c r="B154" s="602"/>
    </row>
    <row r="155" spans="2:2">
      <c r="B155" s="602"/>
    </row>
    <row r="156" spans="2:2">
      <c r="B156" s="602"/>
    </row>
    <row r="157" spans="2:2">
      <c r="B157" s="602"/>
    </row>
    <row r="158" spans="2:2">
      <c r="B158" s="602"/>
    </row>
    <row r="159" spans="2:2">
      <c r="B159" s="602"/>
    </row>
    <row r="160" spans="2:2">
      <c r="B160" s="602"/>
    </row>
    <row r="161" spans="2:2">
      <c r="B161" s="602"/>
    </row>
    <row r="162" spans="2:2">
      <c r="B162" s="602"/>
    </row>
    <row r="163" spans="2:2">
      <c r="B163" s="602"/>
    </row>
    <row r="164" spans="2:2">
      <c r="B164" s="602"/>
    </row>
    <row r="165" spans="2:2">
      <c r="B165" s="602"/>
    </row>
    <row r="166" spans="2:2">
      <c r="B166" s="602"/>
    </row>
    <row r="167" spans="2:2">
      <c r="B167" s="602"/>
    </row>
    <row r="168" spans="2:2">
      <c r="B168" s="602"/>
    </row>
    <row r="169" spans="2:2">
      <c r="B169" s="602"/>
    </row>
    <row r="170" spans="2:2">
      <c r="B170" s="602"/>
    </row>
    <row r="171" spans="2:2">
      <c r="B171" s="602"/>
    </row>
    <row r="172" spans="2:2">
      <c r="B172" s="602"/>
    </row>
    <row r="173" spans="2:2">
      <c r="B173" s="602"/>
    </row>
    <row r="174" spans="2:2">
      <c r="B174" s="602"/>
    </row>
    <row r="175" spans="2:2">
      <c r="B175" s="602"/>
    </row>
    <row r="176" spans="2:2">
      <c r="B176" s="602"/>
    </row>
    <row r="177" spans="2:2">
      <c r="B177" s="602"/>
    </row>
    <row r="178" spans="2:2">
      <c r="B178" s="602"/>
    </row>
    <row r="179" spans="2:2">
      <c r="B179" s="602"/>
    </row>
    <row r="180" spans="2:2">
      <c r="B180" s="602"/>
    </row>
    <row r="181" spans="2:2">
      <c r="B181" s="602"/>
    </row>
    <row r="182" spans="2:2">
      <c r="B182" s="602"/>
    </row>
    <row r="183" spans="2:2">
      <c r="B183" s="602"/>
    </row>
    <row r="184" spans="2:2">
      <c r="B184" s="602"/>
    </row>
    <row r="185" spans="2:2">
      <c r="B185" s="602"/>
    </row>
    <row r="186" spans="2:2">
      <c r="B186" s="602"/>
    </row>
    <row r="187" spans="2:2">
      <c r="B187" s="602"/>
    </row>
    <row r="188" spans="2:2">
      <c r="B188" s="602"/>
    </row>
    <row r="189" spans="2:2">
      <c r="B189" s="602"/>
    </row>
    <row r="190" spans="2:2">
      <c r="B190" s="602"/>
    </row>
    <row r="191" spans="2:2">
      <c r="B191" s="602"/>
    </row>
    <row r="192" spans="2:2">
      <c r="B192" s="602"/>
    </row>
    <row r="193" spans="2:2">
      <c r="B193" s="602"/>
    </row>
    <row r="194" spans="2:2">
      <c r="B194" s="602"/>
    </row>
    <row r="195" spans="2:2">
      <c r="B195" s="602"/>
    </row>
    <row r="196" spans="2:2">
      <c r="B196" s="602"/>
    </row>
    <row r="197" spans="2:2">
      <c r="B197" s="602"/>
    </row>
    <row r="198" spans="2:2">
      <c r="B198" s="602"/>
    </row>
    <row r="199" spans="2:2">
      <c r="B199" s="602"/>
    </row>
    <row r="200" spans="2:2">
      <c r="B200" s="602"/>
    </row>
    <row r="201" spans="2:2">
      <c r="B201" s="602"/>
    </row>
    <row r="202" spans="2:2">
      <c r="B202" s="602"/>
    </row>
    <row r="203" spans="2:2">
      <c r="B203" s="602"/>
    </row>
    <row r="204" spans="2:2">
      <c r="B204" s="602"/>
    </row>
    <row r="205" spans="2:2">
      <c r="B205" s="602"/>
    </row>
    <row r="206" spans="2:2">
      <c r="B206" s="602"/>
    </row>
    <row r="207" spans="2:2">
      <c r="B207" s="602"/>
    </row>
    <row r="208" spans="2:2">
      <c r="B208" s="602"/>
    </row>
    <row r="209" spans="2:2">
      <c r="B209" s="602"/>
    </row>
    <row r="210" spans="2:2">
      <c r="B210" s="602"/>
    </row>
    <row r="211" spans="2:2">
      <c r="B211" s="602"/>
    </row>
    <row r="212" spans="2:2">
      <c r="B212" s="602"/>
    </row>
    <row r="213" spans="2:2">
      <c r="B213" s="602"/>
    </row>
    <row r="214" spans="2:2">
      <c r="B214" s="602"/>
    </row>
    <row r="215" spans="2:2">
      <c r="B215" s="602"/>
    </row>
    <row r="216" spans="2:2">
      <c r="B216" s="602"/>
    </row>
    <row r="217" spans="2:2">
      <c r="B217" s="602"/>
    </row>
    <row r="218" spans="2:2">
      <c r="B218" s="602"/>
    </row>
    <row r="219" spans="2:2">
      <c r="B219" s="602"/>
    </row>
    <row r="220" spans="2:2">
      <c r="B220" s="602"/>
    </row>
    <row r="221" spans="2:2">
      <c r="B221" s="602"/>
    </row>
    <row r="222" spans="2:2">
      <c r="B222" s="602"/>
    </row>
    <row r="223" spans="2:2">
      <c r="B223" s="602"/>
    </row>
    <row r="224" spans="2:2">
      <c r="B224" s="602"/>
    </row>
    <row r="225" spans="2:2">
      <c r="B225" s="602"/>
    </row>
    <row r="226" spans="2:2">
      <c r="B226" s="602"/>
    </row>
    <row r="227" spans="2:2">
      <c r="B227" s="602"/>
    </row>
    <row r="228" spans="2:2">
      <c r="B228" s="602"/>
    </row>
    <row r="229" spans="2:2">
      <c r="B229" s="602"/>
    </row>
    <row r="230" spans="2:2">
      <c r="B230" s="602"/>
    </row>
    <row r="231" spans="2:2">
      <c r="B231" s="602"/>
    </row>
    <row r="232" spans="2:2">
      <c r="B232" s="602"/>
    </row>
    <row r="233" spans="2:2">
      <c r="B233" s="602"/>
    </row>
    <row r="234" spans="2:2">
      <c r="B234" s="602"/>
    </row>
    <row r="235" spans="2:2">
      <c r="B235" s="602"/>
    </row>
    <row r="236" spans="2:2">
      <c r="B236" s="602"/>
    </row>
    <row r="237" spans="2:2">
      <c r="B237" s="602"/>
    </row>
    <row r="238" spans="2:2">
      <c r="B238" s="602"/>
    </row>
    <row r="239" spans="2:2">
      <c r="B239" s="602"/>
    </row>
    <row r="240" spans="2:2">
      <c r="B240" s="602"/>
    </row>
    <row r="241" spans="2:2">
      <c r="B241" s="602"/>
    </row>
    <row r="242" spans="2:2">
      <c r="B242" s="602"/>
    </row>
    <row r="243" spans="2:2">
      <c r="B243" s="602"/>
    </row>
    <row r="244" spans="2:2">
      <c r="B244" s="602"/>
    </row>
    <row r="245" spans="2:2">
      <c r="B245" s="602"/>
    </row>
    <row r="246" spans="2:2">
      <c r="B246" s="602"/>
    </row>
    <row r="247" spans="2:2">
      <c r="B247" s="602"/>
    </row>
    <row r="248" spans="2:2">
      <c r="B248" s="602"/>
    </row>
    <row r="249" spans="2:2">
      <c r="B249" s="602"/>
    </row>
    <row r="250" spans="2:2">
      <c r="B250" s="602"/>
    </row>
    <row r="251" spans="2:2">
      <c r="B251" s="602"/>
    </row>
    <row r="252" spans="2:2">
      <c r="B252" s="602"/>
    </row>
    <row r="253" spans="2:2">
      <c r="B253" s="602"/>
    </row>
    <row r="254" spans="2:2">
      <c r="B254" s="602"/>
    </row>
    <row r="255" spans="2:2">
      <c r="B255" s="602"/>
    </row>
    <row r="256" spans="2:2">
      <c r="B256" s="602"/>
    </row>
    <row r="257" spans="2:2">
      <c r="B257" s="602"/>
    </row>
    <row r="258" spans="2:2">
      <c r="B258" s="602"/>
    </row>
    <row r="259" spans="2:2">
      <c r="B259" s="602"/>
    </row>
    <row r="260" spans="2:2">
      <c r="B260" s="602"/>
    </row>
    <row r="261" spans="2:2">
      <c r="B261" s="602"/>
    </row>
    <row r="262" spans="2:2">
      <c r="B262" s="602"/>
    </row>
    <row r="263" spans="2:2">
      <c r="B263" s="602"/>
    </row>
    <row r="264" spans="2:2">
      <c r="B264" s="602"/>
    </row>
    <row r="265" spans="2:2">
      <c r="B265" s="602"/>
    </row>
    <row r="266" spans="2:2">
      <c r="B266" s="602"/>
    </row>
    <row r="267" spans="2:2">
      <c r="B267" s="602"/>
    </row>
    <row r="268" spans="2:2">
      <c r="B268" s="602"/>
    </row>
    <row r="269" spans="2:2">
      <c r="B269" s="602"/>
    </row>
    <row r="270" spans="2:2">
      <c r="B270" s="602"/>
    </row>
    <row r="271" spans="2:2">
      <c r="B271" s="602"/>
    </row>
    <row r="272" spans="2:2">
      <c r="B272" s="602"/>
    </row>
    <row r="273" spans="2:2">
      <c r="B273" s="602"/>
    </row>
    <row r="274" spans="2:2">
      <c r="B274" s="602"/>
    </row>
    <row r="275" spans="2:2">
      <c r="B275" s="602"/>
    </row>
    <row r="276" spans="2:2">
      <c r="B276" s="602"/>
    </row>
    <row r="277" spans="2:2">
      <c r="B277" s="602"/>
    </row>
    <row r="278" spans="2:2">
      <c r="B278" s="602"/>
    </row>
    <row r="279" spans="2:2">
      <c r="B279" s="602"/>
    </row>
    <row r="280" spans="2:2">
      <c r="B280" s="602"/>
    </row>
    <row r="281" spans="2:2">
      <c r="B281" s="602"/>
    </row>
    <row r="282" spans="2:2">
      <c r="B282" s="602"/>
    </row>
    <row r="283" spans="2:2">
      <c r="B283" s="602"/>
    </row>
    <row r="284" spans="2:2">
      <c r="B284" s="602"/>
    </row>
    <row r="285" spans="2:2">
      <c r="B285" s="602"/>
    </row>
    <row r="286" spans="2:2">
      <c r="B286" s="602"/>
    </row>
    <row r="287" spans="2:2">
      <c r="B287" s="602"/>
    </row>
    <row r="288" spans="2:2">
      <c r="B288" s="602"/>
    </row>
    <row r="289" spans="2:2">
      <c r="B289" s="602"/>
    </row>
    <row r="290" spans="2:2">
      <c r="B290" s="602"/>
    </row>
    <row r="291" spans="2:2">
      <c r="B291" s="602"/>
    </row>
    <row r="292" spans="2:2">
      <c r="B292" s="602"/>
    </row>
    <row r="293" spans="2:2">
      <c r="B293" s="602"/>
    </row>
    <row r="294" spans="2:2">
      <c r="B294" s="602"/>
    </row>
    <row r="295" spans="2:2">
      <c r="B295" s="602"/>
    </row>
    <row r="296" spans="2:2">
      <c r="B296" s="602"/>
    </row>
    <row r="297" spans="2:2">
      <c r="B297" s="602"/>
    </row>
    <row r="298" spans="2:2">
      <c r="B298" s="602"/>
    </row>
    <row r="299" spans="2:2">
      <c r="B299" s="602"/>
    </row>
    <row r="300" spans="2:2">
      <c r="B300" s="602"/>
    </row>
    <row r="301" spans="2:2">
      <c r="B301" s="602"/>
    </row>
    <row r="302" spans="2:2">
      <c r="B302" s="602"/>
    </row>
    <row r="303" spans="2:2">
      <c r="B303" s="602"/>
    </row>
    <row r="304" spans="2:2">
      <c r="B304" s="602"/>
    </row>
    <row r="305" spans="2:2">
      <c r="B305" s="602"/>
    </row>
    <row r="306" spans="2:2">
      <c r="B306" s="602"/>
    </row>
    <row r="307" spans="2:2">
      <c r="B307" s="602"/>
    </row>
    <row r="308" spans="2:2">
      <c r="B308" s="602"/>
    </row>
    <row r="309" spans="2:2">
      <c r="B309" s="602"/>
    </row>
    <row r="310" spans="2:2">
      <c r="B310" s="602"/>
    </row>
    <row r="311" spans="2:2">
      <c r="B311" s="602"/>
    </row>
    <row r="312" spans="2:2">
      <c r="B312" s="602"/>
    </row>
    <row r="313" spans="2:2">
      <c r="B313" s="602"/>
    </row>
    <row r="314" spans="2:2">
      <c r="B314" s="602"/>
    </row>
    <row r="315" spans="2:2">
      <c r="B315" s="602"/>
    </row>
    <row r="316" spans="2:2">
      <c r="B316" s="602"/>
    </row>
    <row r="317" spans="2:2">
      <c r="B317" s="602"/>
    </row>
    <row r="318" spans="2:2">
      <c r="B318" s="602"/>
    </row>
    <row r="319" spans="2:2">
      <c r="B319" s="602"/>
    </row>
    <row r="320" spans="2:2">
      <c r="B320" s="602"/>
    </row>
    <row r="321" spans="2:2">
      <c r="B321" s="602"/>
    </row>
    <row r="322" spans="2:2">
      <c r="B322" s="602"/>
    </row>
    <row r="323" spans="2:2">
      <c r="B323" s="602"/>
    </row>
    <row r="324" spans="2:2">
      <c r="B324" s="602"/>
    </row>
    <row r="325" spans="2:2">
      <c r="B325" s="602"/>
    </row>
    <row r="326" spans="2:2">
      <c r="B326" s="602"/>
    </row>
    <row r="327" spans="2:2">
      <c r="B327" s="602"/>
    </row>
    <row r="328" spans="2:2">
      <c r="B328" s="602"/>
    </row>
    <row r="329" spans="2:2">
      <c r="B329" s="602"/>
    </row>
    <row r="330" spans="2:2">
      <c r="B330" s="602"/>
    </row>
    <row r="331" spans="2:2">
      <c r="B331" s="602"/>
    </row>
    <row r="332" spans="2:2">
      <c r="B332" s="602"/>
    </row>
    <row r="333" spans="2:2">
      <c r="B333" s="602"/>
    </row>
    <row r="334" spans="2:2">
      <c r="B334" s="602"/>
    </row>
    <row r="335" spans="2:2">
      <c r="B335" s="602"/>
    </row>
    <row r="336" spans="2:2">
      <c r="B336" s="602"/>
    </row>
    <row r="337" spans="2:2">
      <c r="B337" s="602"/>
    </row>
    <row r="338" spans="2:2">
      <c r="B338" s="602"/>
    </row>
    <row r="339" spans="2:2">
      <c r="B339" s="602"/>
    </row>
    <row r="340" spans="2:2">
      <c r="B340" s="602"/>
    </row>
    <row r="341" spans="2:2">
      <c r="B341" s="602"/>
    </row>
    <row r="342" spans="2:2">
      <c r="B342" s="602"/>
    </row>
    <row r="343" spans="2:2">
      <c r="B343" s="602"/>
    </row>
    <row r="344" spans="2:2">
      <c r="B344" s="602"/>
    </row>
    <row r="345" spans="2:2">
      <c r="B345" s="602"/>
    </row>
    <row r="346" spans="2:2">
      <c r="B346" s="602"/>
    </row>
    <row r="347" spans="2:2">
      <c r="B347" s="602"/>
    </row>
    <row r="348" spans="2:2">
      <c r="B348" s="602"/>
    </row>
    <row r="349" spans="2:2">
      <c r="B349" s="602"/>
    </row>
    <row r="350" spans="2:2">
      <c r="B350" s="602"/>
    </row>
    <row r="351" spans="2:2">
      <c r="B351" s="602"/>
    </row>
    <row r="352" spans="2:2">
      <c r="B352" s="602"/>
    </row>
    <row r="353" spans="2:2">
      <c r="B353" s="602"/>
    </row>
    <row r="354" spans="2:2">
      <c r="B354" s="602"/>
    </row>
    <row r="355" spans="2:2">
      <c r="B355" s="602"/>
    </row>
    <row r="356" spans="2:2">
      <c r="B356" s="602"/>
    </row>
    <row r="357" spans="2:2">
      <c r="B357" s="602"/>
    </row>
    <row r="358" spans="2:2">
      <c r="B358" s="602"/>
    </row>
    <row r="359" spans="2:2">
      <c r="B359" s="602"/>
    </row>
    <row r="360" spans="2:2">
      <c r="B360" s="602"/>
    </row>
    <row r="361" spans="2:2">
      <c r="B361" s="602"/>
    </row>
    <row r="362" spans="2:2">
      <c r="B362" s="602"/>
    </row>
    <row r="363" spans="2:2">
      <c r="B363" s="602"/>
    </row>
    <row r="364" spans="2:2">
      <c r="B364" s="602"/>
    </row>
    <row r="365" spans="2:2">
      <c r="B365" s="602"/>
    </row>
    <row r="366" spans="2:2">
      <c r="B366" s="602"/>
    </row>
    <row r="367" spans="2:2">
      <c r="B367" s="602"/>
    </row>
    <row r="368" spans="2:2">
      <c r="B368" s="602"/>
    </row>
    <row r="369" spans="2:2">
      <c r="B369" s="602"/>
    </row>
    <row r="370" spans="2:2">
      <c r="B370" s="602"/>
    </row>
    <row r="371" spans="2:2">
      <c r="B371" s="602"/>
    </row>
    <row r="372" spans="2:2">
      <c r="B372" s="602"/>
    </row>
    <row r="373" spans="2:2">
      <c r="B373" s="602"/>
    </row>
    <row r="374" spans="2:2">
      <c r="B374" s="602"/>
    </row>
    <row r="375" spans="2:2">
      <c r="B375" s="602"/>
    </row>
    <row r="376" spans="2:2">
      <c r="B376" s="602"/>
    </row>
    <row r="377" spans="2:2">
      <c r="B377" s="602"/>
    </row>
    <row r="378" spans="2:2">
      <c r="B378" s="602"/>
    </row>
    <row r="379" spans="2:2">
      <c r="B379" s="602"/>
    </row>
    <row r="380" spans="2:2">
      <c r="B380" s="602"/>
    </row>
    <row r="381" spans="2:2">
      <c r="B381" s="602"/>
    </row>
    <row r="382" spans="2:2">
      <c r="B382" s="602"/>
    </row>
    <row r="383" spans="2:2">
      <c r="B383" s="602"/>
    </row>
    <row r="384" spans="2:2">
      <c r="B384" s="602"/>
    </row>
    <row r="385" spans="2:2">
      <c r="B385" s="602"/>
    </row>
    <row r="386" spans="2:2">
      <c r="B386" s="602"/>
    </row>
    <row r="387" spans="2:2">
      <c r="B387" s="602"/>
    </row>
    <row r="388" spans="2:2">
      <c r="B388" s="602"/>
    </row>
    <row r="389" spans="2:2">
      <c r="B389" s="602"/>
    </row>
    <row r="390" spans="2:2">
      <c r="B390" s="602"/>
    </row>
    <row r="391" spans="2:2">
      <c r="B391" s="602"/>
    </row>
    <row r="392" spans="2:2">
      <c r="B392" s="602"/>
    </row>
    <row r="393" spans="2:2">
      <c r="B393" s="602"/>
    </row>
    <row r="394" spans="2:2">
      <c r="B394" s="602"/>
    </row>
    <row r="395" spans="2:2">
      <c r="B395" s="602"/>
    </row>
    <row r="396" spans="2:2">
      <c r="B396" s="602"/>
    </row>
    <row r="397" spans="2:2">
      <c r="B397" s="602"/>
    </row>
    <row r="398" spans="2:2">
      <c r="B398" s="602"/>
    </row>
    <row r="399" spans="2:2">
      <c r="B399" s="602"/>
    </row>
    <row r="400" spans="2:2">
      <c r="B400" s="602"/>
    </row>
    <row r="401" spans="2:2">
      <c r="B401" s="602"/>
    </row>
    <row r="402" spans="2:2">
      <c r="B402" s="602"/>
    </row>
    <row r="403" spans="2:2">
      <c r="B403" s="602"/>
    </row>
    <row r="404" spans="2:2">
      <c r="B404" s="602"/>
    </row>
    <row r="405" spans="2:2">
      <c r="B405" s="602"/>
    </row>
    <row r="406" spans="2:2">
      <c r="B406" s="602"/>
    </row>
    <row r="407" spans="2:2">
      <c r="B407" s="602"/>
    </row>
    <row r="408" spans="2:2">
      <c r="B408" s="602"/>
    </row>
    <row r="409" spans="2:2">
      <c r="B409" s="602"/>
    </row>
    <row r="410" spans="2:2">
      <c r="B410" s="602"/>
    </row>
    <row r="411" spans="2:2">
      <c r="B411" s="602"/>
    </row>
    <row r="412" spans="2:2">
      <c r="B412" s="602"/>
    </row>
    <row r="413" spans="2:2">
      <c r="B413" s="602"/>
    </row>
    <row r="414" spans="2:2">
      <c r="B414" s="602"/>
    </row>
    <row r="415" spans="2:2">
      <c r="B415" s="602"/>
    </row>
    <row r="416" spans="2:2">
      <c r="B416" s="602"/>
    </row>
    <row r="417" spans="2:2">
      <c r="B417" s="602"/>
    </row>
    <row r="418" spans="2:2">
      <c r="B418" s="602"/>
    </row>
    <row r="419" spans="2:2">
      <c r="B419" s="602"/>
    </row>
    <row r="420" spans="2:2">
      <c r="B420" s="602"/>
    </row>
    <row r="421" spans="2:2">
      <c r="B421" s="602"/>
    </row>
    <row r="422" spans="2:2">
      <c r="B422" s="602"/>
    </row>
    <row r="423" spans="2:2">
      <c r="B423" s="602"/>
    </row>
    <row r="424" spans="2:2">
      <c r="B424" s="602"/>
    </row>
    <row r="425" spans="2:2">
      <c r="B425" s="602"/>
    </row>
    <row r="426" spans="2:2">
      <c r="B426" s="602"/>
    </row>
    <row r="427" spans="2:2">
      <c r="B427" s="602"/>
    </row>
    <row r="428" spans="2:2">
      <c r="B428" s="602"/>
    </row>
    <row r="429" spans="2:2">
      <c r="B429" s="602"/>
    </row>
    <row r="430" spans="2:2">
      <c r="B430" s="602"/>
    </row>
    <row r="431" spans="2:2">
      <c r="B431" s="602"/>
    </row>
    <row r="432" spans="2:2">
      <c r="B432" s="602"/>
    </row>
    <row r="433" spans="2:2">
      <c r="B433" s="602"/>
    </row>
    <row r="434" spans="2:2">
      <c r="B434" s="602"/>
    </row>
    <row r="435" spans="2:2">
      <c r="B435" s="602"/>
    </row>
    <row r="436" spans="2:2">
      <c r="B436" s="602"/>
    </row>
    <row r="437" spans="2:2">
      <c r="B437" s="602"/>
    </row>
    <row r="438" spans="2:2">
      <c r="B438" s="602"/>
    </row>
    <row r="439" spans="2:2">
      <c r="B439" s="602"/>
    </row>
    <row r="440" spans="2:2">
      <c r="B440" s="602"/>
    </row>
    <row r="441" spans="2:2">
      <c r="B441" s="602"/>
    </row>
    <row r="442" spans="2:2">
      <c r="B442" s="602"/>
    </row>
    <row r="443" spans="2:2">
      <c r="B443" s="602"/>
    </row>
    <row r="444" spans="2:2">
      <c r="B444" s="602"/>
    </row>
    <row r="445" spans="2:2">
      <c r="B445" s="602"/>
    </row>
    <row r="446" spans="2:2">
      <c r="B446" s="602"/>
    </row>
    <row r="447" spans="2:2">
      <c r="B447" s="602"/>
    </row>
    <row r="448" spans="2:2">
      <c r="B448" s="602"/>
    </row>
    <row r="449" spans="2:2">
      <c r="B449" s="602"/>
    </row>
    <row r="450" spans="2:2">
      <c r="B450" s="602"/>
    </row>
    <row r="451" spans="2:2">
      <c r="B451" s="602"/>
    </row>
    <row r="452" spans="2:2">
      <c r="B452" s="602"/>
    </row>
    <row r="453" spans="2:2">
      <c r="B453" s="602"/>
    </row>
    <row r="454" spans="2:2">
      <c r="B454" s="602"/>
    </row>
    <row r="455" spans="2:2">
      <c r="B455" s="602"/>
    </row>
    <row r="456" spans="2:2">
      <c r="B456" s="602"/>
    </row>
    <row r="457" spans="2:2">
      <c r="B457" s="602"/>
    </row>
    <row r="458" spans="2:2">
      <c r="B458" s="602"/>
    </row>
    <row r="459" spans="2:2">
      <c r="B459" s="602"/>
    </row>
    <row r="460" spans="2:2">
      <c r="B460" s="602"/>
    </row>
    <row r="461" spans="2:2">
      <c r="B461" s="602"/>
    </row>
    <row r="462" spans="2:2">
      <c r="B462" s="602"/>
    </row>
    <row r="463" spans="2:2">
      <c r="B463" s="602"/>
    </row>
    <row r="464" spans="2:2">
      <c r="B464" s="602"/>
    </row>
    <row r="465" spans="2:2">
      <c r="B465" s="602"/>
    </row>
    <row r="466" spans="2:2">
      <c r="B466" s="602"/>
    </row>
    <row r="467" spans="2:2">
      <c r="B467" s="602"/>
    </row>
    <row r="468" spans="2:2">
      <c r="B468" s="602"/>
    </row>
    <row r="469" spans="2:2">
      <c r="B469" s="602"/>
    </row>
    <row r="470" spans="2:2">
      <c r="B470" s="602"/>
    </row>
    <row r="471" spans="2:2">
      <c r="B471" s="602"/>
    </row>
    <row r="472" spans="2:2">
      <c r="B472" s="602"/>
    </row>
    <row r="473" spans="2:2">
      <c r="B473" s="602"/>
    </row>
    <row r="474" spans="2:2">
      <c r="B474" s="602"/>
    </row>
    <row r="475" spans="2:2">
      <c r="B475" s="602"/>
    </row>
    <row r="476" spans="2:2">
      <c r="B476" s="602"/>
    </row>
    <row r="477" spans="2:2">
      <c r="B477" s="602"/>
    </row>
    <row r="478" spans="2:2">
      <c r="B478" s="602"/>
    </row>
    <row r="479" spans="2:2">
      <c r="B479" s="602"/>
    </row>
    <row r="480" spans="2:2">
      <c r="B480" s="602"/>
    </row>
    <row r="481" spans="2:2">
      <c r="B481" s="602"/>
    </row>
    <row r="482" spans="2:2">
      <c r="B482" s="602"/>
    </row>
    <row r="483" spans="2:2">
      <c r="B483" s="602"/>
    </row>
    <row r="484" spans="2:2">
      <c r="B484" s="602"/>
    </row>
    <row r="485" spans="2:2">
      <c r="B485" s="602"/>
    </row>
    <row r="486" spans="2:2">
      <c r="B486" s="602"/>
    </row>
    <row r="487" spans="2:2">
      <c r="B487" s="602"/>
    </row>
    <row r="488" spans="2:2">
      <c r="B488" s="602"/>
    </row>
    <row r="489" spans="2:2">
      <c r="B489" s="602"/>
    </row>
    <row r="490" spans="2:2">
      <c r="B490" s="602"/>
    </row>
    <row r="491" spans="2:2">
      <c r="B491" s="602"/>
    </row>
    <row r="492" spans="2:2">
      <c r="B492" s="602"/>
    </row>
    <row r="493" spans="2:2">
      <c r="B493" s="602"/>
    </row>
    <row r="494" spans="2:2">
      <c r="B494" s="602"/>
    </row>
    <row r="495" spans="2:2">
      <c r="B495" s="602"/>
    </row>
    <row r="496" spans="2:2">
      <c r="B496" s="602"/>
    </row>
    <row r="497" spans="2:2">
      <c r="B497" s="602"/>
    </row>
    <row r="498" spans="2:2">
      <c r="B498" s="602"/>
    </row>
    <row r="499" spans="2:2">
      <c r="B499" s="602"/>
    </row>
    <row r="500" spans="2:2">
      <c r="B500" s="602"/>
    </row>
    <row r="501" spans="2:2">
      <c r="B501" s="602"/>
    </row>
    <row r="502" spans="2:2">
      <c r="B502" s="602"/>
    </row>
    <row r="503" spans="2:2">
      <c r="B503" s="602"/>
    </row>
    <row r="504" spans="2:2">
      <c r="B504" s="602"/>
    </row>
    <row r="505" spans="2:2">
      <c r="B505" s="602"/>
    </row>
    <row r="506" spans="2:2">
      <c r="B506" s="602"/>
    </row>
    <row r="507" spans="2:2">
      <c r="B507" s="602"/>
    </row>
    <row r="508" spans="2:2">
      <c r="B508" s="602"/>
    </row>
    <row r="509" spans="2:2">
      <c r="B509" s="602"/>
    </row>
    <row r="510" spans="2:2">
      <c r="B510" s="602"/>
    </row>
    <row r="511" spans="2:2">
      <c r="B511" s="602"/>
    </row>
    <row r="512" spans="2:2">
      <c r="B512" s="602"/>
    </row>
    <row r="513" spans="2:2">
      <c r="B513" s="602"/>
    </row>
    <row r="514" spans="2:2">
      <c r="B514" s="602"/>
    </row>
    <row r="515" spans="2:2">
      <c r="B515" s="602"/>
    </row>
    <row r="516" spans="2:2">
      <c r="B516" s="602"/>
    </row>
    <row r="517" spans="2:2">
      <c r="B517" s="602"/>
    </row>
    <row r="518" spans="2:2">
      <c r="B518" s="602"/>
    </row>
    <row r="519" spans="2:2">
      <c r="B519" s="602"/>
    </row>
    <row r="520" spans="2:2">
      <c r="B520" s="602"/>
    </row>
    <row r="521" spans="2:2">
      <c r="B521" s="602"/>
    </row>
    <row r="522" spans="2:2">
      <c r="B522" s="602"/>
    </row>
    <row r="523" spans="2:2">
      <c r="B523" s="602"/>
    </row>
    <row r="524" spans="2:2">
      <c r="B524" s="602"/>
    </row>
    <row r="525" spans="2:2">
      <c r="B525" s="602"/>
    </row>
    <row r="526" spans="2:2">
      <c r="B526" s="602"/>
    </row>
    <row r="527" spans="2:2">
      <c r="B527" s="602"/>
    </row>
    <row r="528" spans="2:2">
      <c r="B528" s="602"/>
    </row>
    <row r="529" spans="2:2">
      <c r="B529" s="602"/>
    </row>
    <row r="530" spans="2:2">
      <c r="B530" s="602"/>
    </row>
    <row r="531" spans="2:2">
      <c r="B531" s="602"/>
    </row>
    <row r="532" spans="2:2">
      <c r="B532" s="602"/>
    </row>
    <row r="533" spans="2:2">
      <c r="B533" s="602"/>
    </row>
    <row r="534" spans="2:2">
      <c r="B534" s="602"/>
    </row>
    <row r="535" spans="2:2">
      <c r="B535" s="602"/>
    </row>
    <row r="536" spans="2:2">
      <c r="B536" s="602"/>
    </row>
    <row r="537" spans="2:2">
      <c r="B537" s="602"/>
    </row>
    <row r="538" spans="2:2">
      <c r="B538" s="602"/>
    </row>
    <row r="539" spans="2:2">
      <c r="B539" s="602"/>
    </row>
    <row r="540" spans="2:2">
      <c r="B540" s="602"/>
    </row>
    <row r="541" spans="2:2">
      <c r="B541" s="602"/>
    </row>
    <row r="542" spans="2:2">
      <c r="B542" s="602"/>
    </row>
    <row r="543" spans="2:2">
      <c r="B543" s="602"/>
    </row>
    <row r="544" spans="2:2">
      <c r="B544" s="602"/>
    </row>
    <row r="545" spans="2:2">
      <c r="B545" s="602"/>
    </row>
    <row r="546" spans="2:2">
      <c r="B546" s="602"/>
    </row>
    <row r="547" spans="2:2">
      <c r="B547" s="602"/>
    </row>
    <row r="548" spans="2:2">
      <c r="B548" s="602"/>
    </row>
    <row r="549" spans="2:2">
      <c r="B549" s="602"/>
    </row>
    <row r="550" spans="2:2">
      <c r="B550" s="602"/>
    </row>
    <row r="551" spans="2:2">
      <c r="B551" s="602"/>
    </row>
    <row r="552" spans="2:2">
      <c r="B552" s="602"/>
    </row>
    <row r="553" spans="2:2">
      <c r="B553" s="602"/>
    </row>
    <row r="554" spans="2:2">
      <c r="B554" s="602"/>
    </row>
    <row r="555" spans="2:2">
      <c r="B555" s="602"/>
    </row>
    <row r="556" spans="2:2">
      <c r="B556" s="602"/>
    </row>
    <row r="557" spans="2:2">
      <c r="B557" s="602"/>
    </row>
    <row r="558" spans="2:2">
      <c r="B558" s="602"/>
    </row>
    <row r="559" spans="2:2">
      <c r="B559" s="602"/>
    </row>
    <row r="560" spans="2:2">
      <c r="B560" s="602"/>
    </row>
    <row r="561" spans="2:2">
      <c r="B561" s="602"/>
    </row>
    <row r="562" spans="2:2">
      <c r="B562" s="602"/>
    </row>
    <row r="563" spans="2:2">
      <c r="B563" s="602"/>
    </row>
    <row r="564" spans="2:2">
      <c r="B564" s="602"/>
    </row>
    <row r="565" spans="2:2">
      <c r="B565" s="602"/>
    </row>
    <row r="566" spans="2:2">
      <c r="B566" s="602"/>
    </row>
    <row r="567" spans="2:2">
      <c r="B567" s="602"/>
    </row>
    <row r="568" spans="2:2">
      <c r="B568" s="602"/>
    </row>
    <row r="569" spans="2:2">
      <c r="B569" s="602"/>
    </row>
    <row r="570" spans="2:2">
      <c r="B570" s="602"/>
    </row>
    <row r="571" spans="2:2">
      <c r="B571" s="602"/>
    </row>
    <row r="572" spans="2:2">
      <c r="B572" s="602"/>
    </row>
    <row r="573" spans="2:2">
      <c r="B573" s="602"/>
    </row>
    <row r="574" spans="2:2">
      <c r="B574" s="602"/>
    </row>
    <row r="575" spans="2:2">
      <c r="B575" s="602"/>
    </row>
    <row r="576" spans="2:2">
      <c r="B576" s="602"/>
    </row>
    <row r="577" spans="2:2">
      <c r="B577" s="602"/>
    </row>
    <row r="578" spans="2:2">
      <c r="B578" s="602"/>
    </row>
    <row r="579" spans="2:2">
      <c r="B579" s="602"/>
    </row>
    <row r="580" spans="2:2">
      <c r="B580" s="602"/>
    </row>
    <row r="581" spans="2:2">
      <c r="B581" s="602"/>
    </row>
    <row r="582" spans="2:2">
      <c r="B582" s="602"/>
    </row>
    <row r="583" spans="2:2">
      <c r="B583" s="602"/>
    </row>
    <row r="584" spans="2:2">
      <c r="B584" s="602"/>
    </row>
    <row r="585" spans="2:2">
      <c r="B585" s="602"/>
    </row>
    <row r="586" spans="2:2">
      <c r="B586" s="602"/>
    </row>
    <row r="587" spans="2:2">
      <c r="B587" s="602"/>
    </row>
    <row r="588" spans="2:2">
      <c r="B588" s="602"/>
    </row>
    <row r="589" spans="2:2">
      <c r="B589" s="602"/>
    </row>
    <row r="590" spans="2:2">
      <c r="B590" s="602"/>
    </row>
    <row r="591" spans="2:2">
      <c r="B591" s="602"/>
    </row>
    <row r="592" spans="2:2">
      <c r="B592" s="602"/>
    </row>
    <row r="593" spans="2:2">
      <c r="B593" s="602"/>
    </row>
    <row r="594" spans="2:2">
      <c r="B594" s="602"/>
    </row>
    <row r="595" spans="2:2">
      <c r="B595" s="602"/>
    </row>
    <row r="596" spans="2:2">
      <c r="B596" s="602"/>
    </row>
    <row r="597" spans="2:2">
      <c r="B597" s="602"/>
    </row>
    <row r="598" spans="2:2">
      <c r="B598" s="602"/>
    </row>
    <row r="599" spans="2:2">
      <c r="B599" s="602"/>
    </row>
    <row r="600" spans="2:2">
      <c r="B600" s="602"/>
    </row>
    <row r="601" spans="2:2">
      <c r="B601" s="602"/>
    </row>
    <row r="602" spans="2:2">
      <c r="B602" s="602"/>
    </row>
    <row r="603" spans="2:2">
      <c r="B603" s="602"/>
    </row>
    <row r="604" spans="2:2">
      <c r="B604" s="602"/>
    </row>
    <row r="605" spans="2:2">
      <c r="B605" s="602"/>
    </row>
    <row r="606" spans="2:2">
      <c r="B606" s="602"/>
    </row>
    <row r="607" spans="2:2">
      <c r="B607" s="602"/>
    </row>
    <row r="608" spans="2:2">
      <c r="B608" s="602"/>
    </row>
    <row r="609" spans="2:2">
      <c r="B609" s="602"/>
    </row>
    <row r="610" spans="2:2">
      <c r="B610" s="602"/>
    </row>
    <row r="611" spans="2:2">
      <c r="B611" s="602"/>
    </row>
    <row r="612" spans="2:2">
      <c r="B612" s="602"/>
    </row>
    <row r="613" spans="2:2">
      <c r="B613" s="602"/>
    </row>
    <row r="614" spans="2:2">
      <c r="B614" s="602"/>
    </row>
    <row r="615" spans="2:2">
      <c r="B615" s="602"/>
    </row>
    <row r="616" spans="2:2">
      <c r="B616" s="602"/>
    </row>
    <row r="617" spans="2:2">
      <c r="B617" s="602"/>
    </row>
    <row r="618" spans="2:2">
      <c r="B618" s="602"/>
    </row>
    <row r="619" spans="2:2">
      <c r="B619" s="602"/>
    </row>
    <row r="620" spans="2:2">
      <c r="B620" s="602"/>
    </row>
    <row r="621" spans="2:2">
      <c r="B621" s="602"/>
    </row>
    <row r="622" spans="2:2">
      <c r="B622" s="602"/>
    </row>
    <row r="623" spans="2:2">
      <c r="B623" s="602"/>
    </row>
    <row r="624" spans="2:2">
      <c r="B624" s="602"/>
    </row>
    <row r="625" spans="2:2">
      <c r="B625" s="602"/>
    </row>
    <row r="626" spans="2:2">
      <c r="B626" s="602"/>
    </row>
    <row r="627" spans="2:2">
      <c r="B627" s="602"/>
    </row>
    <row r="628" spans="2:2">
      <c r="B628" s="602"/>
    </row>
    <row r="629" spans="2:2">
      <c r="B629" s="602"/>
    </row>
    <row r="630" spans="2:2">
      <c r="B630" s="602"/>
    </row>
    <row r="631" spans="2:2">
      <c r="B631" s="602"/>
    </row>
    <row r="632" spans="2:2">
      <c r="B632" s="602"/>
    </row>
    <row r="633" spans="2:2">
      <c r="B633" s="602"/>
    </row>
    <row r="634" spans="2:2">
      <c r="B634" s="602"/>
    </row>
    <row r="635" spans="2:2">
      <c r="B635" s="602"/>
    </row>
    <row r="636" spans="2:2">
      <c r="B636" s="602"/>
    </row>
    <row r="637" spans="2:2">
      <c r="B637" s="602"/>
    </row>
    <row r="638" spans="2:2">
      <c r="B638" s="602"/>
    </row>
    <row r="639" spans="2:2">
      <c r="B639" s="602"/>
    </row>
    <row r="640" spans="2:2">
      <c r="B640" s="602"/>
    </row>
    <row r="641" spans="2:2">
      <c r="B641" s="602"/>
    </row>
    <row r="642" spans="2:2">
      <c r="B642" s="602"/>
    </row>
    <row r="643" spans="2:2">
      <c r="B643" s="602"/>
    </row>
    <row r="644" spans="2:2">
      <c r="B644" s="602"/>
    </row>
    <row r="645" spans="2:2">
      <c r="B645" s="602"/>
    </row>
    <row r="646" spans="2:2">
      <c r="B646" s="602"/>
    </row>
    <row r="647" spans="2:2">
      <c r="B647" s="602"/>
    </row>
    <row r="648" spans="2:2">
      <c r="B648" s="602"/>
    </row>
    <row r="649" spans="2:2">
      <c r="B649" s="602"/>
    </row>
    <row r="650" spans="2:2">
      <c r="B650" s="602"/>
    </row>
    <row r="651" spans="2:2">
      <c r="B651" s="602"/>
    </row>
    <row r="652" spans="2:2">
      <c r="B652" s="602"/>
    </row>
    <row r="653" spans="2:2">
      <c r="B653" s="602"/>
    </row>
    <row r="654" spans="2:2">
      <c r="B654" s="602"/>
    </row>
    <row r="655" spans="2:2">
      <c r="B655" s="602"/>
    </row>
    <row r="656" spans="2:2">
      <c r="B656" s="602"/>
    </row>
    <row r="657" spans="2:2">
      <c r="B657" s="602"/>
    </row>
    <row r="658" spans="2:2">
      <c r="B658" s="602"/>
    </row>
    <row r="659" spans="2:2">
      <c r="B659" s="602"/>
    </row>
    <row r="660" spans="2:2">
      <c r="B660" s="602"/>
    </row>
    <row r="661" spans="2:2">
      <c r="B661" s="602"/>
    </row>
    <row r="662" spans="2:2">
      <c r="B662" s="602"/>
    </row>
    <row r="663" spans="2:2">
      <c r="B663" s="602"/>
    </row>
    <row r="664" spans="2:2">
      <c r="B664" s="602"/>
    </row>
    <row r="665" spans="2:2">
      <c r="B665" s="602"/>
    </row>
    <row r="666" spans="2:2">
      <c r="B666" s="602"/>
    </row>
    <row r="667" spans="2:2">
      <c r="B667" s="602"/>
    </row>
    <row r="668" spans="2:2">
      <c r="B668" s="602"/>
    </row>
    <row r="669" spans="2:2">
      <c r="B669" s="602"/>
    </row>
    <row r="670" spans="2:2">
      <c r="B670" s="602"/>
    </row>
    <row r="671" spans="2:2">
      <c r="B671" s="602"/>
    </row>
    <row r="672" spans="2:2">
      <c r="B672" s="602"/>
    </row>
    <row r="673" spans="2:2">
      <c r="B673" s="602"/>
    </row>
    <row r="674" spans="2:2">
      <c r="B674" s="602"/>
    </row>
    <row r="675" spans="2:2">
      <c r="B675" s="602"/>
    </row>
    <row r="676" spans="2:2">
      <c r="B676" s="602"/>
    </row>
    <row r="677" spans="2:2">
      <c r="B677" s="602"/>
    </row>
    <row r="678" spans="2:2">
      <c r="B678" s="602"/>
    </row>
    <row r="679" spans="2:2">
      <c r="B679" s="602"/>
    </row>
    <row r="680" spans="2:2">
      <c r="B680" s="602"/>
    </row>
    <row r="681" spans="2:2">
      <c r="B681" s="602"/>
    </row>
    <row r="682" spans="2:2">
      <c r="B682" s="602"/>
    </row>
    <row r="683" spans="2:2">
      <c r="B683" s="602"/>
    </row>
    <row r="684" spans="2:2">
      <c r="B684" s="602"/>
    </row>
    <row r="685" spans="2:2">
      <c r="B685" s="602"/>
    </row>
    <row r="686" spans="2:2">
      <c r="B686" s="602"/>
    </row>
    <row r="687" spans="2:2">
      <c r="B687" s="602"/>
    </row>
    <row r="688" spans="2:2">
      <c r="B688" s="602"/>
    </row>
    <row r="689" spans="2:2">
      <c r="B689" s="602"/>
    </row>
    <row r="690" spans="2:2">
      <c r="B690" s="602"/>
    </row>
    <row r="691" spans="2:2">
      <c r="B691" s="602"/>
    </row>
    <row r="692" spans="2:2">
      <c r="B692" s="602"/>
    </row>
    <row r="693" spans="2:2">
      <c r="B693" s="602"/>
    </row>
    <row r="694" spans="2:2">
      <c r="B694" s="602"/>
    </row>
    <row r="695" spans="2:2">
      <c r="B695" s="602"/>
    </row>
    <row r="696" spans="2:2">
      <c r="B696" s="602"/>
    </row>
    <row r="697" spans="2:2">
      <c r="B697" s="602"/>
    </row>
    <row r="698" spans="2:2">
      <c r="B698" s="602"/>
    </row>
    <row r="699" spans="2:2">
      <c r="B699" s="602"/>
    </row>
    <row r="700" spans="2:2">
      <c r="B700" s="602"/>
    </row>
    <row r="701" spans="2:2">
      <c r="B701" s="602"/>
    </row>
    <row r="702" spans="2:2">
      <c r="B702" s="602"/>
    </row>
    <row r="703" spans="2:2">
      <c r="B703" s="602"/>
    </row>
    <row r="704" spans="2:2">
      <c r="B704" s="602"/>
    </row>
    <row r="705" spans="2:2">
      <c r="B705" s="602"/>
    </row>
    <row r="706" spans="2:2">
      <c r="B706" s="602"/>
    </row>
    <row r="707" spans="2:2">
      <c r="B707" s="602"/>
    </row>
    <row r="708" spans="2:2">
      <c r="B708" s="602"/>
    </row>
    <row r="709" spans="2:2">
      <c r="B709" s="602"/>
    </row>
    <row r="710" spans="2:2">
      <c r="B710" s="602"/>
    </row>
    <row r="711" spans="2:2">
      <c r="B711" s="602"/>
    </row>
    <row r="712" spans="2:2">
      <c r="B712" s="602"/>
    </row>
    <row r="713" spans="2:2">
      <c r="B713" s="602"/>
    </row>
    <row r="714" spans="2:2">
      <c r="B714" s="602"/>
    </row>
    <row r="715" spans="2:2">
      <c r="B715" s="602"/>
    </row>
    <row r="716" spans="2:2">
      <c r="B716" s="602"/>
    </row>
    <row r="717" spans="2:2">
      <c r="B717" s="602"/>
    </row>
    <row r="718" spans="2:2">
      <c r="B718" s="602"/>
    </row>
    <row r="719" spans="2:2">
      <c r="B719" s="602"/>
    </row>
    <row r="720" spans="2:2">
      <c r="B720" s="602"/>
    </row>
    <row r="721" spans="2:2">
      <c r="B721" s="602"/>
    </row>
    <row r="722" spans="2:2">
      <c r="B722" s="602"/>
    </row>
    <row r="723" spans="2:2">
      <c r="B723" s="602"/>
    </row>
    <row r="724" spans="2:2">
      <c r="B724" s="602"/>
    </row>
    <row r="725" spans="2:2">
      <c r="B725" s="602"/>
    </row>
    <row r="726" spans="2:2">
      <c r="B726" s="602"/>
    </row>
    <row r="727" spans="2:2">
      <c r="B727" s="602"/>
    </row>
    <row r="728" spans="2:2">
      <c r="B728" s="602"/>
    </row>
    <row r="729" spans="2:2">
      <c r="B729" s="602"/>
    </row>
    <row r="730" spans="2:2">
      <c r="B730" s="602"/>
    </row>
    <row r="731" spans="2:2">
      <c r="B731" s="602"/>
    </row>
    <row r="732" spans="2:2">
      <c r="B732" s="602"/>
    </row>
    <row r="733" spans="2:2">
      <c r="B733" s="602"/>
    </row>
    <row r="734" spans="2:2">
      <c r="B734" s="602"/>
    </row>
    <row r="735" spans="2:2">
      <c r="B735" s="602"/>
    </row>
    <row r="736" spans="2:2">
      <c r="B736" s="602"/>
    </row>
    <row r="737" spans="2:2">
      <c r="B737" s="602"/>
    </row>
    <row r="738" spans="2:2">
      <c r="B738" s="602"/>
    </row>
    <row r="739" spans="2:2">
      <c r="B739" s="602"/>
    </row>
    <row r="740" spans="2:2">
      <c r="B740" s="602"/>
    </row>
    <row r="741" spans="2:2">
      <c r="B741" s="602"/>
    </row>
    <row r="742" spans="2:2">
      <c r="B742" s="602"/>
    </row>
    <row r="743" spans="2:2">
      <c r="B743" s="602"/>
    </row>
    <row r="744" spans="2:2">
      <c r="B744" s="602"/>
    </row>
    <row r="745" spans="2:2">
      <c r="B745" s="602"/>
    </row>
    <row r="746" spans="2:2">
      <c r="B746" s="602"/>
    </row>
    <row r="747" spans="2:2">
      <c r="B747" s="602"/>
    </row>
    <row r="748" spans="2:2">
      <c r="B748" s="602"/>
    </row>
    <row r="749" spans="2:2">
      <c r="B749" s="602"/>
    </row>
    <row r="750" spans="2:2">
      <c r="B750" s="602"/>
    </row>
    <row r="751" spans="2:2">
      <c r="B751" s="602"/>
    </row>
    <row r="752" spans="2:2">
      <c r="B752" s="602"/>
    </row>
    <row r="753" spans="2:2">
      <c r="B753" s="602"/>
    </row>
    <row r="754" spans="2:2">
      <c r="B754" s="602"/>
    </row>
    <row r="755" spans="2:2">
      <c r="B755" s="602"/>
    </row>
    <row r="756" spans="2:2">
      <c r="B756" s="602"/>
    </row>
    <row r="757" spans="2:2">
      <c r="B757" s="602"/>
    </row>
    <row r="758" spans="2:2">
      <c r="B758" s="602"/>
    </row>
    <row r="759" spans="2:2">
      <c r="B759" s="602"/>
    </row>
    <row r="760" spans="2:2">
      <c r="B760" s="602"/>
    </row>
    <row r="761" spans="2:2">
      <c r="B761" s="602"/>
    </row>
    <row r="762" spans="2:2">
      <c r="B762" s="602"/>
    </row>
    <row r="763" spans="2:2">
      <c r="B763" s="602"/>
    </row>
    <row r="764" spans="2:2">
      <c r="B764" s="602"/>
    </row>
    <row r="765" spans="2:2">
      <c r="B765" s="602"/>
    </row>
    <row r="766" spans="2:2">
      <c r="B766" s="602"/>
    </row>
    <row r="767" spans="2:2">
      <c r="B767" s="602"/>
    </row>
    <row r="768" spans="2:2">
      <c r="B768" s="602"/>
    </row>
    <row r="769" spans="2:2">
      <c r="B769" s="602"/>
    </row>
    <row r="770" spans="2:2">
      <c r="B770" s="602"/>
    </row>
    <row r="771" spans="2:2">
      <c r="B771" s="602"/>
    </row>
    <row r="772" spans="2:2">
      <c r="B772" s="602"/>
    </row>
    <row r="773" spans="2:2">
      <c r="B773" s="602"/>
    </row>
    <row r="774" spans="2:2">
      <c r="B774" s="602"/>
    </row>
    <row r="775" spans="2:2">
      <c r="B775" s="602"/>
    </row>
    <row r="776" spans="2:2">
      <c r="B776" s="602"/>
    </row>
    <row r="777" spans="2:2">
      <c r="B777" s="602"/>
    </row>
    <row r="778" spans="2:2">
      <c r="B778" s="602"/>
    </row>
    <row r="779" spans="2:2">
      <c r="B779" s="602"/>
    </row>
    <row r="780" spans="2:2">
      <c r="B780" s="602"/>
    </row>
    <row r="781" spans="2:2">
      <c r="B781" s="602"/>
    </row>
    <row r="782" spans="2:2">
      <c r="B782" s="602"/>
    </row>
    <row r="783" spans="2:2">
      <c r="B783" s="602"/>
    </row>
    <row r="784" spans="2:2">
      <c r="B784" s="602"/>
    </row>
    <row r="785" spans="2:2">
      <c r="B785" s="602"/>
    </row>
    <row r="786" spans="2:2">
      <c r="B786" s="602"/>
    </row>
    <row r="787" spans="2:2">
      <c r="B787" s="602"/>
    </row>
    <row r="788" spans="2:2">
      <c r="B788" s="602"/>
    </row>
    <row r="789" spans="2:2">
      <c r="B789" s="602"/>
    </row>
    <row r="790" spans="2:2">
      <c r="B790" s="602"/>
    </row>
    <row r="791" spans="2:2">
      <c r="B791" s="602"/>
    </row>
    <row r="792" spans="2:2">
      <c r="B792" s="602"/>
    </row>
    <row r="793" spans="2:2">
      <c r="B793" s="602"/>
    </row>
    <row r="794" spans="2:2">
      <c r="B794" s="602"/>
    </row>
    <row r="795" spans="2:2">
      <c r="B795" s="602"/>
    </row>
    <row r="796" spans="2:2">
      <c r="B796" s="602"/>
    </row>
    <row r="797" spans="2:2">
      <c r="B797" s="602"/>
    </row>
    <row r="798" spans="2:2">
      <c r="B798" s="602"/>
    </row>
    <row r="799" spans="2:2">
      <c r="B799" s="602"/>
    </row>
    <row r="800" spans="2:2">
      <c r="B800" s="602"/>
    </row>
    <row r="801" spans="2:2">
      <c r="B801" s="602"/>
    </row>
    <row r="802" spans="2:2">
      <c r="B802" s="602"/>
    </row>
    <row r="803" spans="2:2">
      <c r="B803" s="602"/>
    </row>
    <row r="804" spans="2:2">
      <c r="B804" s="602"/>
    </row>
    <row r="805" spans="2:2">
      <c r="B805" s="602"/>
    </row>
    <row r="806" spans="2:2">
      <c r="B806" s="602"/>
    </row>
    <row r="807" spans="2:2">
      <c r="B807" s="602"/>
    </row>
    <row r="808" spans="2:2">
      <c r="B808" s="602"/>
    </row>
    <row r="809" spans="2:2">
      <c r="B809" s="602"/>
    </row>
    <row r="810" spans="2:2">
      <c r="B810" s="602"/>
    </row>
    <row r="811" spans="2:2">
      <c r="B811" s="602"/>
    </row>
    <row r="812" spans="2:2">
      <c r="B812" s="602"/>
    </row>
    <row r="813" spans="2:2">
      <c r="B813" s="602"/>
    </row>
    <row r="814" spans="2:2">
      <c r="B814" s="602"/>
    </row>
    <row r="815" spans="2:2">
      <c r="B815" s="602"/>
    </row>
    <row r="816" spans="2:2">
      <c r="B816" s="602"/>
    </row>
    <row r="817" spans="2:2">
      <c r="B817" s="602"/>
    </row>
    <row r="818" spans="2:2">
      <c r="B818" s="602"/>
    </row>
    <row r="819" spans="2:2">
      <c r="B819" s="602"/>
    </row>
    <row r="820" spans="2:2">
      <c r="B820" s="602"/>
    </row>
    <row r="821" spans="2:2">
      <c r="B821" s="602"/>
    </row>
    <row r="822" spans="2:2">
      <c r="B822" s="602"/>
    </row>
    <row r="823" spans="2:2">
      <c r="B823" s="602"/>
    </row>
    <row r="824" spans="2:2">
      <c r="B824" s="602"/>
    </row>
    <row r="825" spans="2:2">
      <c r="B825" s="602"/>
    </row>
    <row r="826" spans="2:2">
      <c r="B826" s="602"/>
    </row>
    <row r="827" spans="2:2">
      <c r="B827" s="602"/>
    </row>
    <row r="828" spans="2:2">
      <c r="B828" s="602"/>
    </row>
    <row r="829" spans="2:2">
      <c r="B829" s="602"/>
    </row>
    <row r="830" spans="2:2">
      <c r="B830" s="602"/>
    </row>
    <row r="831" spans="2:2">
      <c r="B831" s="602"/>
    </row>
    <row r="832" spans="2:2">
      <c r="B832" s="602"/>
    </row>
    <row r="833" spans="2:2">
      <c r="B833" s="602"/>
    </row>
    <row r="834" spans="2:2">
      <c r="B834" s="602"/>
    </row>
    <row r="835" spans="2:2">
      <c r="B835" s="602"/>
    </row>
    <row r="836" spans="2:2">
      <c r="B836" s="602"/>
    </row>
    <row r="837" spans="2:2">
      <c r="B837" s="602"/>
    </row>
    <row r="838" spans="2:2">
      <c r="B838" s="602"/>
    </row>
    <row r="839" spans="2:2">
      <c r="B839" s="602"/>
    </row>
    <row r="840" spans="2:2">
      <c r="B840" s="602"/>
    </row>
    <row r="841" spans="2:2">
      <c r="B841" s="602"/>
    </row>
    <row r="842" spans="2:2">
      <c r="B842" s="602"/>
    </row>
    <row r="843" spans="2:2">
      <c r="B843" s="602"/>
    </row>
    <row r="844" spans="2:2">
      <c r="B844" s="602"/>
    </row>
    <row r="845" spans="2:2">
      <c r="B845" s="602"/>
    </row>
    <row r="846" spans="2:2">
      <c r="B846" s="602"/>
    </row>
    <row r="847" spans="2:2">
      <c r="B847" s="602"/>
    </row>
    <row r="848" spans="2:2">
      <c r="B848" s="602"/>
    </row>
    <row r="849" spans="2:2">
      <c r="B849" s="602"/>
    </row>
    <row r="850" spans="2:2">
      <c r="B850" s="602"/>
    </row>
    <row r="851" spans="2:2">
      <c r="B851" s="602"/>
    </row>
    <row r="852" spans="2:2">
      <c r="B852" s="602"/>
    </row>
    <row r="853" spans="2:2">
      <c r="B853" s="602"/>
    </row>
    <row r="854" spans="2:2">
      <c r="B854" s="602"/>
    </row>
    <row r="855" spans="2:2">
      <c r="B855" s="602"/>
    </row>
    <row r="856" spans="2:2">
      <c r="B856" s="602"/>
    </row>
    <row r="857" spans="2:2">
      <c r="B857" s="602"/>
    </row>
    <row r="858" spans="2:2">
      <c r="B858" s="602"/>
    </row>
    <row r="859" spans="2:2">
      <c r="B859" s="602"/>
    </row>
    <row r="860" spans="2:2">
      <c r="B860" s="602"/>
    </row>
    <row r="861" spans="2:2">
      <c r="B861" s="602"/>
    </row>
    <row r="862" spans="2:2">
      <c r="B862" s="602"/>
    </row>
    <row r="863" spans="2:2">
      <c r="B863" s="602"/>
    </row>
    <row r="864" spans="2:2">
      <c r="B864" s="602"/>
    </row>
    <row r="865" spans="2:2">
      <c r="B865" s="602"/>
    </row>
    <row r="866" spans="2:2">
      <c r="B866" s="602"/>
    </row>
    <row r="867" spans="2:2">
      <c r="B867" s="602"/>
    </row>
    <row r="868" spans="2:2">
      <c r="B868" s="602"/>
    </row>
    <row r="869" spans="2:2">
      <c r="B869" s="602"/>
    </row>
    <row r="870" spans="2:2">
      <c r="B870" s="602"/>
    </row>
    <row r="871" spans="2:2">
      <c r="B871" s="602"/>
    </row>
    <row r="872" spans="2:2">
      <c r="B872" s="602"/>
    </row>
    <row r="873" spans="2:2">
      <c r="B873" s="602"/>
    </row>
    <row r="874" spans="2:2">
      <c r="B874" s="602"/>
    </row>
    <row r="875" spans="2:2">
      <c r="B875" s="602"/>
    </row>
    <row r="876" spans="2:2">
      <c r="B876" s="602"/>
    </row>
    <row r="877" spans="2:2">
      <c r="B877" s="602"/>
    </row>
    <row r="878" spans="2:2">
      <c r="B878" s="602"/>
    </row>
    <row r="879" spans="2:2">
      <c r="B879" s="602"/>
    </row>
    <row r="880" spans="2:2">
      <c r="B880" s="602"/>
    </row>
    <row r="881" spans="2:2">
      <c r="B881" s="602"/>
    </row>
    <row r="882" spans="2:2">
      <c r="B882" s="602"/>
    </row>
    <row r="883" spans="2:2">
      <c r="B883" s="602"/>
    </row>
    <row r="884" spans="2:2">
      <c r="B884" s="602"/>
    </row>
    <row r="885" spans="2:2">
      <c r="B885" s="602"/>
    </row>
    <row r="886" spans="2:2">
      <c r="B886" s="602"/>
    </row>
    <row r="887" spans="2:2">
      <c r="B887" s="602"/>
    </row>
    <row r="888" spans="2:2">
      <c r="B888" s="602"/>
    </row>
    <row r="889" spans="2:2">
      <c r="B889" s="602"/>
    </row>
    <row r="890" spans="2:2">
      <c r="B890" s="602"/>
    </row>
    <row r="891" spans="2:2">
      <c r="B891" s="602"/>
    </row>
    <row r="892" spans="2:2">
      <c r="B892" s="602"/>
    </row>
    <row r="893" spans="2:2">
      <c r="B893" s="602"/>
    </row>
    <row r="894" spans="2:2">
      <c r="B894" s="602"/>
    </row>
    <row r="895" spans="2:2">
      <c r="B895" s="602"/>
    </row>
    <row r="896" spans="2:2">
      <c r="B896" s="602"/>
    </row>
    <row r="897" spans="2:2">
      <c r="B897" s="602"/>
    </row>
    <row r="898" spans="2:2">
      <c r="B898" s="602"/>
    </row>
    <row r="899" spans="2:2">
      <c r="B899" s="602"/>
    </row>
    <row r="900" spans="2:2">
      <c r="B900" s="602"/>
    </row>
    <row r="901" spans="2:2">
      <c r="B901" s="602"/>
    </row>
    <row r="902" spans="2:2">
      <c r="B902" s="602"/>
    </row>
    <row r="903" spans="2:2">
      <c r="B903" s="602"/>
    </row>
    <row r="904" spans="2:2">
      <c r="B904" s="602"/>
    </row>
    <row r="905" spans="2:2">
      <c r="B905" s="602"/>
    </row>
    <row r="906" spans="2:2">
      <c r="B906" s="602"/>
    </row>
    <row r="907" spans="2:2">
      <c r="B907" s="602"/>
    </row>
    <row r="908" spans="2:2">
      <c r="B908" s="602"/>
    </row>
    <row r="909" spans="2:2">
      <c r="B909" s="602"/>
    </row>
    <row r="910" spans="2:2">
      <c r="B910" s="602"/>
    </row>
    <row r="911" spans="2:2">
      <c r="B911" s="602"/>
    </row>
    <row r="912" spans="2:2">
      <c r="B912" s="602"/>
    </row>
    <row r="913" spans="2:2">
      <c r="B913" s="602"/>
    </row>
    <row r="914" spans="2:2">
      <c r="B914" s="602"/>
    </row>
    <row r="915" spans="2:2">
      <c r="B915" s="602"/>
    </row>
    <row r="916" spans="2:2">
      <c r="B916" s="602"/>
    </row>
    <row r="917" spans="2:2">
      <c r="B917" s="602"/>
    </row>
    <row r="918" spans="2:2">
      <c r="B918" s="602"/>
    </row>
    <row r="919" spans="2:2">
      <c r="B919" s="602"/>
    </row>
    <row r="920" spans="2:2">
      <c r="B920" s="602"/>
    </row>
    <row r="921" spans="2:2">
      <c r="B921" s="602"/>
    </row>
    <row r="922" spans="2:2">
      <c r="B922" s="602"/>
    </row>
    <row r="923" spans="2:2">
      <c r="B923" s="602"/>
    </row>
    <row r="924" spans="2:2">
      <c r="B924" s="602"/>
    </row>
    <row r="925" spans="2:2">
      <c r="B925" s="602"/>
    </row>
    <row r="926" spans="2:2">
      <c r="B926" s="602"/>
    </row>
    <row r="927" spans="2:2">
      <c r="B927" s="602"/>
    </row>
    <row r="928" spans="2:2">
      <c r="B928" s="602"/>
    </row>
    <row r="929" spans="2:2">
      <c r="B929" s="602"/>
    </row>
    <row r="930" spans="2:2">
      <c r="B930" s="602"/>
    </row>
    <row r="931" spans="2:2">
      <c r="B931" s="602"/>
    </row>
    <row r="932" spans="2:2">
      <c r="B932" s="602"/>
    </row>
    <row r="933" spans="2:2">
      <c r="B933" s="602"/>
    </row>
    <row r="934" spans="2:2">
      <c r="B934" s="602"/>
    </row>
    <row r="935" spans="2:2">
      <c r="B935" s="602"/>
    </row>
    <row r="936" spans="2:2">
      <c r="B936" s="602"/>
    </row>
    <row r="937" spans="2:2">
      <c r="B937" s="602"/>
    </row>
    <row r="938" spans="2:2">
      <c r="B938" s="602"/>
    </row>
    <row r="939" spans="2:2">
      <c r="B939" s="602"/>
    </row>
    <row r="940" spans="2:2">
      <c r="B940" s="602"/>
    </row>
    <row r="941" spans="2:2">
      <c r="B941" s="602"/>
    </row>
    <row r="942" spans="2:2">
      <c r="B942" s="602"/>
    </row>
    <row r="943" spans="2:2">
      <c r="B943" s="602"/>
    </row>
    <row r="944" spans="2:2">
      <c r="B944" s="602"/>
    </row>
    <row r="945" spans="2:2">
      <c r="B945" s="602"/>
    </row>
    <row r="946" spans="2:2">
      <c r="B946" s="602"/>
    </row>
    <row r="947" spans="2:2">
      <c r="B947" s="602"/>
    </row>
    <row r="948" spans="2:2">
      <c r="B948" s="602"/>
    </row>
    <row r="949" spans="2:2">
      <c r="B949" s="602"/>
    </row>
    <row r="950" spans="2:2">
      <c r="B950" s="602"/>
    </row>
    <row r="951" spans="2:2">
      <c r="B951" s="602"/>
    </row>
    <row r="952" spans="2:2">
      <c r="B952" s="602"/>
    </row>
    <row r="953" spans="2:2">
      <c r="B953" s="602"/>
    </row>
    <row r="954" spans="2:2">
      <c r="B954" s="602"/>
    </row>
    <row r="955" spans="2:2">
      <c r="B955" s="602"/>
    </row>
    <row r="956" spans="2:2">
      <c r="B956" s="602"/>
    </row>
    <row r="957" spans="2:2">
      <c r="B957" s="602"/>
    </row>
    <row r="958" spans="2:2">
      <c r="B958" s="602"/>
    </row>
    <row r="959" spans="2:2">
      <c r="B959" s="602"/>
    </row>
    <row r="960" spans="2:2">
      <c r="B960" s="602"/>
    </row>
    <row r="961" spans="2:2">
      <c r="B961" s="602"/>
    </row>
    <row r="962" spans="2:2">
      <c r="B962" s="602"/>
    </row>
    <row r="963" spans="2:2">
      <c r="B963" s="602"/>
    </row>
    <row r="964" spans="2:2">
      <c r="B964" s="602"/>
    </row>
    <row r="965" spans="2:2">
      <c r="B965" s="602"/>
    </row>
    <row r="966" spans="2:2">
      <c r="B966" s="602"/>
    </row>
    <row r="967" spans="2:2">
      <c r="B967" s="602"/>
    </row>
    <row r="968" spans="2:2">
      <c r="B968" s="602"/>
    </row>
    <row r="969" spans="2:2">
      <c r="B969" s="602"/>
    </row>
    <row r="970" spans="2:2">
      <c r="B970" s="602"/>
    </row>
    <row r="971" spans="2:2">
      <c r="B971" s="602"/>
    </row>
    <row r="972" spans="2:2">
      <c r="B972" s="602"/>
    </row>
    <row r="973" spans="2:2">
      <c r="B973" s="602"/>
    </row>
    <row r="974" spans="2:2">
      <c r="B974" s="602"/>
    </row>
    <row r="975" spans="2:2">
      <c r="B975" s="602"/>
    </row>
    <row r="976" spans="2:2">
      <c r="B976" s="602"/>
    </row>
    <row r="977" spans="2:2">
      <c r="B977" s="602"/>
    </row>
    <row r="978" spans="2:2">
      <c r="B978" s="602"/>
    </row>
    <row r="979" spans="2:2">
      <c r="B979" s="602"/>
    </row>
    <row r="980" spans="2:2">
      <c r="B980" s="602"/>
    </row>
    <row r="981" spans="2:2">
      <c r="B981" s="602"/>
    </row>
    <row r="982" spans="2:2">
      <c r="B982" s="602"/>
    </row>
    <row r="983" spans="2:2">
      <c r="B983" s="602"/>
    </row>
    <row r="984" spans="2:2">
      <c r="B984" s="602"/>
    </row>
    <row r="985" spans="2:2">
      <c r="B985" s="602"/>
    </row>
    <row r="986" spans="2:2">
      <c r="B986" s="602"/>
    </row>
    <row r="987" spans="2:2">
      <c r="B987" s="602"/>
    </row>
    <row r="988" spans="2:2">
      <c r="B988" s="602"/>
    </row>
    <row r="989" spans="2:2">
      <c r="B989" s="602"/>
    </row>
    <row r="990" spans="2:2">
      <c r="B990" s="602"/>
    </row>
    <row r="991" spans="2:2">
      <c r="B991" s="602"/>
    </row>
    <row r="992" spans="2:2">
      <c r="B992" s="602"/>
    </row>
    <row r="993" spans="2:2">
      <c r="B993" s="602"/>
    </row>
    <row r="994" spans="2:2">
      <c r="B994" s="602"/>
    </row>
    <row r="995" spans="2:2">
      <c r="B995" s="602"/>
    </row>
    <row r="996" spans="2:2">
      <c r="B996" s="602"/>
    </row>
    <row r="997" spans="2:2">
      <c r="B997" s="602"/>
    </row>
    <row r="998" spans="2:2">
      <c r="B998" s="602"/>
    </row>
    <row r="999" spans="2:2">
      <c r="B999" s="602"/>
    </row>
    <row r="1000" spans="2:2">
      <c r="B1000" s="602"/>
    </row>
    <row r="1001" spans="2:2">
      <c r="B1001" s="602"/>
    </row>
    <row r="1002" spans="2:2">
      <c r="B1002" s="602"/>
    </row>
    <row r="1003" spans="2:2">
      <c r="B1003" s="602"/>
    </row>
    <row r="1004" spans="2:2">
      <c r="B1004" s="602"/>
    </row>
    <row r="1005" spans="2:2">
      <c r="B1005" s="602"/>
    </row>
    <row r="1006" spans="2:2">
      <c r="B1006" s="602"/>
    </row>
    <row r="1007" spans="2:2">
      <c r="B1007" s="602"/>
    </row>
    <row r="1008" spans="2:2">
      <c r="B1008" s="602"/>
    </row>
    <row r="1009" spans="2:2">
      <c r="B1009" s="602"/>
    </row>
    <row r="1010" spans="2:2">
      <c r="B1010" s="602"/>
    </row>
    <row r="1011" spans="2:2">
      <c r="B1011" s="602"/>
    </row>
    <row r="1012" spans="2:2">
      <c r="B1012" s="602"/>
    </row>
    <row r="1013" spans="2:2">
      <c r="B1013" s="602"/>
    </row>
    <row r="1014" spans="2:2">
      <c r="B1014" s="602"/>
    </row>
    <row r="1015" spans="2:2">
      <c r="B1015" s="602"/>
    </row>
    <row r="1016" spans="2:2">
      <c r="B1016" s="602"/>
    </row>
    <row r="1017" spans="2:2">
      <c r="B1017" s="602"/>
    </row>
    <row r="1018" spans="2:2">
      <c r="B1018" s="602"/>
    </row>
    <row r="1019" spans="2:2">
      <c r="B1019" s="602"/>
    </row>
    <row r="1020" spans="2:2">
      <c r="B1020" s="602"/>
    </row>
    <row r="1021" spans="2:2">
      <c r="B1021" s="602"/>
    </row>
    <row r="1022" spans="2:2">
      <c r="B1022" s="602"/>
    </row>
    <row r="1023" spans="2:2">
      <c r="B1023" s="602"/>
    </row>
    <row r="1024" spans="2:2">
      <c r="B1024" s="602"/>
    </row>
    <row r="1025" spans="2:2">
      <c r="B1025" s="602"/>
    </row>
    <row r="1026" spans="2:2">
      <c r="B1026" s="602"/>
    </row>
    <row r="1027" spans="2:2">
      <c r="B1027" s="602"/>
    </row>
    <row r="1028" spans="2:2">
      <c r="B1028" s="602"/>
    </row>
    <row r="1029" spans="2:2">
      <c r="B1029" s="602"/>
    </row>
    <row r="1030" spans="2:2">
      <c r="B1030" s="602"/>
    </row>
    <row r="1031" spans="2:2">
      <c r="B1031" s="602"/>
    </row>
    <row r="1032" spans="2:2">
      <c r="B1032" s="602"/>
    </row>
    <row r="1033" spans="2:2">
      <c r="B1033" s="602"/>
    </row>
    <row r="1034" spans="2:2">
      <c r="B1034" s="602"/>
    </row>
    <row r="1035" spans="2:2">
      <c r="B1035" s="602"/>
    </row>
    <row r="1036" spans="2:2">
      <c r="B1036" s="602"/>
    </row>
    <row r="1037" spans="2:2">
      <c r="B1037" s="602"/>
    </row>
    <row r="1038" spans="2:2">
      <c r="B1038" s="602"/>
    </row>
    <row r="1039" spans="2:2">
      <c r="B1039" s="602"/>
    </row>
    <row r="1040" spans="2:2">
      <c r="B1040" s="602"/>
    </row>
    <row r="1041" spans="2:2">
      <c r="B1041" s="602"/>
    </row>
    <row r="1042" spans="2:2">
      <c r="B1042" s="602"/>
    </row>
    <row r="1043" spans="2:2">
      <c r="B1043" s="602"/>
    </row>
    <row r="1044" spans="2:2">
      <c r="B1044" s="602"/>
    </row>
    <row r="1045" spans="2:2">
      <c r="B1045" s="602"/>
    </row>
    <row r="1046" spans="2:2">
      <c r="B1046" s="602"/>
    </row>
    <row r="1047" spans="2:2">
      <c r="B1047" s="602"/>
    </row>
    <row r="1048" spans="2:2">
      <c r="B1048" s="602"/>
    </row>
    <row r="1049" spans="2:2">
      <c r="B1049" s="602"/>
    </row>
    <row r="1050" spans="2:2">
      <c r="B1050" s="602"/>
    </row>
    <row r="1051" spans="2:2">
      <c r="B1051" s="602"/>
    </row>
    <row r="1052" spans="2:2">
      <c r="B1052" s="602"/>
    </row>
    <row r="1053" spans="2:2">
      <c r="B1053" s="602"/>
    </row>
    <row r="1054" spans="2:2">
      <c r="B1054" s="602"/>
    </row>
    <row r="1055" spans="2:2">
      <c r="B1055" s="602"/>
    </row>
    <row r="1056" spans="2:2">
      <c r="B1056" s="602"/>
    </row>
    <row r="1057" spans="2:2">
      <c r="B1057" s="602"/>
    </row>
    <row r="1058" spans="2:2">
      <c r="B1058" s="602"/>
    </row>
    <row r="1059" spans="2:2">
      <c r="B1059" s="602"/>
    </row>
    <row r="1060" spans="2:2">
      <c r="B1060" s="602"/>
    </row>
    <row r="1061" spans="2:2">
      <c r="B1061" s="602"/>
    </row>
    <row r="1062" spans="2:2">
      <c r="B1062" s="602"/>
    </row>
    <row r="1063" spans="2:2">
      <c r="B1063" s="602"/>
    </row>
    <row r="1064" spans="2:2">
      <c r="B1064" s="602"/>
    </row>
    <row r="1065" spans="2:2">
      <c r="B1065" s="602"/>
    </row>
    <row r="1066" spans="2:2">
      <c r="B1066" s="602"/>
    </row>
    <row r="1067" spans="2:2">
      <c r="B1067" s="602"/>
    </row>
    <row r="1068" spans="2:2">
      <c r="B1068" s="602"/>
    </row>
    <row r="1069" spans="2:2">
      <c r="B1069" s="602"/>
    </row>
    <row r="1070" spans="2:2">
      <c r="B1070" s="602"/>
    </row>
    <row r="1071" spans="2:2">
      <c r="B1071" s="602"/>
    </row>
    <row r="1072" spans="2:2">
      <c r="B1072" s="602"/>
    </row>
    <row r="1073" spans="2:2">
      <c r="B1073" s="602"/>
    </row>
    <row r="1074" spans="2:2">
      <c r="B1074" s="602"/>
    </row>
    <row r="1075" spans="2:2">
      <c r="B1075" s="602"/>
    </row>
    <row r="1076" spans="2:2">
      <c r="B1076" s="602"/>
    </row>
    <row r="1077" spans="2:2">
      <c r="B1077" s="602"/>
    </row>
    <row r="1078" spans="2:2">
      <c r="B1078" s="602"/>
    </row>
    <row r="1079" spans="2:2">
      <c r="B1079" s="602"/>
    </row>
    <row r="1080" spans="2:2">
      <c r="B1080" s="602"/>
    </row>
    <row r="1081" spans="2:2">
      <c r="B1081" s="602"/>
    </row>
    <row r="1082" spans="2:2">
      <c r="B1082" s="602"/>
    </row>
    <row r="1083" spans="2:2">
      <c r="B1083" s="602"/>
    </row>
    <row r="1084" spans="2:2">
      <c r="B1084" s="602"/>
    </row>
    <row r="1085" spans="2:2">
      <c r="B1085" s="602"/>
    </row>
    <row r="1086" spans="2:2">
      <c r="B1086" s="602"/>
    </row>
    <row r="1087" spans="2:2">
      <c r="B1087" s="602"/>
    </row>
    <row r="1088" spans="2:2">
      <c r="B1088" s="602"/>
    </row>
    <row r="1089" spans="2:2">
      <c r="B1089" s="602"/>
    </row>
    <row r="1090" spans="2:2">
      <c r="B1090" s="602"/>
    </row>
    <row r="1091" spans="2:2">
      <c r="B1091" s="602"/>
    </row>
    <row r="1092" spans="2:2">
      <c r="B1092" s="602"/>
    </row>
    <row r="1093" spans="2:2">
      <c r="B1093" s="602"/>
    </row>
    <row r="1094" spans="2:2">
      <c r="B1094" s="602"/>
    </row>
    <row r="1095" spans="2:2">
      <c r="B1095" s="602"/>
    </row>
    <row r="1096" spans="2:2">
      <c r="B1096" s="602"/>
    </row>
    <row r="1097" spans="2:2">
      <c r="B1097" s="602"/>
    </row>
    <row r="1098" spans="2:2">
      <c r="B1098" s="602"/>
    </row>
    <row r="1099" spans="2:2">
      <c r="B1099" s="602"/>
    </row>
    <row r="1100" spans="2:2">
      <c r="B1100" s="602"/>
    </row>
    <row r="1101" spans="2:2">
      <c r="B1101" s="602"/>
    </row>
    <row r="1102" spans="2:2">
      <c r="B1102" s="602"/>
    </row>
    <row r="1103" spans="2:2">
      <c r="B1103" s="602"/>
    </row>
    <row r="1104" spans="2:2">
      <c r="B1104" s="602"/>
    </row>
    <row r="1105" spans="2:2">
      <c r="B1105" s="602"/>
    </row>
    <row r="1106" spans="2:2">
      <c r="B1106" s="602"/>
    </row>
    <row r="1107" spans="2:2">
      <c r="B1107" s="602"/>
    </row>
    <row r="1108" spans="2:2">
      <c r="B1108" s="602"/>
    </row>
    <row r="1109" spans="2:2">
      <c r="B1109" s="602"/>
    </row>
    <row r="1110" spans="2:2">
      <c r="B1110" s="602"/>
    </row>
    <row r="1111" spans="2:2">
      <c r="B1111" s="602"/>
    </row>
    <row r="1112" spans="2:2">
      <c r="B1112" s="602"/>
    </row>
    <row r="1113" spans="2:2">
      <c r="B1113" s="602"/>
    </row>
    <row r="1114" spans="2:2">
      <c r="B1114" s="602"/>
    </row>
    <row r="1115" spans="2:2">
      <c r="B1115" s="602"/>
    </row>
    <row r="1116" spans="2:2">
      <c r="B1116" s="602"/>
    </row>
    <row r="1117" spans="2:2">
      <c r="B1117" s="602"/>
    </row>
    <row r="1118" spans="2:2">
      <c r="B1118" s="602"/>
    </row>
    <row r="1119" spans="2:2">
      <c r="B1119" s="602"/>
    </row>
    <row r="1120" spans="2:2">
      <c r="B1120" s="602"/>
    </row>
    <row r="1121" spans="2:2">
      <c r="B1121" s="602"/>
    </row>
    <row r="1122" spans="2:2">
      <c r="B1122" s="602"/>
    </row>
    <row r="1123" spans="2:2">
      <c r="B1123" s="602"/>
    </row>
    <row r="1124" spans="2:2">
      <c r="B1124" s="602"/>
    </row>
    <row r="1125" spans="2:2">
      <c r="B1125" s="602"/>
    </row>
    <row r="1126" spans="2:2">
      <c r="B1126" s="602"/>
    </row>
    <row r="1127" spans="2:2">
      <c r="B1127" s="602"/>
    </row>
    <row r="1128" spans="2:2">
      <c r="B1128" s="602"/>
    </row>
    <row r="1129" spans="2:2">
      <c r="B1129" s="602"/>
    </row>
    <row r="1130" spans="2:2">
      <c r="B1130" s="602"/>
    </row>
    <row r="1131" spans="2:2">
      <c r="B1131" s="602"/>
    </row>
    <row r="1132" spans="2:2">
      <c r="B1132" s="602"/>
    </row>
    <row r="1133" spans="2:2">
      <c r="B1133" s="602"/>
    </row>
    <row r="1134" spans="2:2">
      <c r="B1134" s="602"/>
    </row>
    <row r="1135" spans="2:2">
      <c r="B1135" s="602"/>
    </row>
    <row r="1136" spans="2:2">
      <c r="B1136" s="602"/>
    </row>
    <row r="1137" spans="2:2">
      <c r="B1137" s="602"/>
    </row>
    <row r="1138" spans="2:2">
      <c r="B1138" s="602"/>
    </row>
    <row r="1139" spans="2:2">
      <c r="B1139" s="602"/>
    </row>
    <row r="1140" spans="2:2">
      <c r="B1140" s="602"/>
    </row>
    <row r="1141" spans="2:2">
      <c r="B1141" s="602"/>
    </row>
    <row r="1142" spans="2:2">
      <c r="B1142" s="602"/>
    </row>
    <row r="1143" spans="2:2">
      <c r="B1143" s="602"/>
    </row>
    <row r="1144" spans="2:2">
      <c r="B1144" s="602"/>
    </row>
    <row r="1145" spans="2:2">
      <c r="B1145" s="602"/>
    </row>
    <row r="1146" spans="2:2">
      <c r="B1146" s="602"/>
    </row>
    <row r="1147" spans="2:2">
      <c r="B1147" s="602"/>
    </row>
    <row r="1148" spans="2:2">
      <c r="B1148" s="602"/>
    </row>
    <row r="1149" spans="2:2">
      <c r="B1149" s="602"/>
    </row>
    <row r="1150" spans="2:2">
      <c r="B1150" s="602"/>
    </row>
    <row r="1151" spans="2:2">
      <c r="B1151" s="602"/>
    </row>
    <row r="1152" spans="2:2">
      <c r="B1152" s="602"/>
    </row>
    <row r="1153" spans="2:2">
      <c r="B1153" s="602"/>
    </row>
    <row r="1154" spans="2:2">
      <c r="B1154" s="602"/>
    </row>
    <row r="1155" spans="2:2">
      <c r="B1155" s="602"/>
    </row>
    <row r="1156" spans="2:2">
      <c r="B1156" s="602"/>
    </row>
    <row r="1157" spans="2:2">
      <c r="B1157" s="602"/>
    </row>
    <row r="1158" spans="2:2">
      <c r="B1158" s="602"/>
    </row>
    <row r="1159" spans="2:2">
      <c r="B1159" s="602"/>
    </row>
    <row r="1160" spans="2:2">
      <c r="B1160" s="602"/>
    </row>
    <row r="1161" spans="2:2">
      <c r="B1161" s="602"/>
    </row>
    <row r="1162" spans="2:2">
      <c r="B1162" s="602"/>
    </row>
    <row r="1163" spans="2:2">
      <c r="B1163" s="602"/>
    </row>
    <row r="1164" spans="2:2">
      <c r="B1164" s="602"/>
    </row>
    <row r="1165" spans="2:2">
      <c r="B1165" s="602"/>
    </row>
    <row r="1166" spans="2:2">
      <c r="B1166" s="602"/>
    </row>
    <row r="1167" spans="2:2">
      <c r="B1167" s="602"/>
    </row>
    <row r="1168" spans="2:2">
      <c r="B1168" s="602"/>
    </row>
    <row r="1169" spans="2:2">
      <c r="B1169" s="602"/>
    </row>
    <row r="1170" spans="2:2">
      <c r="B1170" s="602"/>
    </row>
    <row r="1171" spans="2:2">
      <c r="B1171" s="602"/>
    </row>
    <row r="1172" spans="2:2">
      <c r="B1172" s="602"/>
    </row>
    <row r="1173" spans="2:2">
      <c r="B1173" s="602"/>
    </row>
    <row r="1174" spans="2:2">
      <c r="B1174" s="602"/>
    </row>
    <row r="1175" spans="2:2">
      <c r="B1175" s="602"/>
    </row>
    <row r="1176" spans="2:2">
      <c r="B1176" s="602"/>
    </row>
    <row r="1177" spans="2:2">
      <c r="B1177" s="602"/>
    </row>
    <row r="1178" spans="2:2">
      <c r="B1178" s="602"/>
    </row>
    <row r="1179" spans="2:2">
      <c r="B1179" s="602"/>
    </row>
    <row r="1180" spans="2:2">
      <c r="B1180" s="602"/>
    </row>
    <row r="1181" spans="2:2">
      <c r="B1181" s="602"/>
    </row>
    <row r="1182" spans="2:2">
      <c r="B1182" s="602"/>
    </row>
    <row r="1183" spans="2:2">
      <c r="B1183" s="602"/>
    </row>
    <row r="1184" spans="2:2">
      <c r="B1184" s="602"/>
    </row>
    <row r="1185" spans="2:2">
      <c r="B1185" s="602"/>
    </row>
    <row r="1186" spans="2:2">
      <c r="B1186" s="602"/>
    </row>
    <row r="1187" spans="2:2">
      <c r="B1187" s="602"/>
    </row>
    <row r="1188" spans="2:2">
      <c r="B1188" s="602"/>
    </row>
    <row r="1189" spans="2:2">
      <c r="B1189" s="602"/>
    </row>
    <row r="1190" spans="2:2">
      <c r="B1190" s="602"/>
    </row>
    <row r="1191" spans="2:2">
      <c r="B1191" s="602"/>
    </row>
    <row r="1192" spans="2:2">
      <c r="B1192" s="602"/>
    </row>
    <row r="1193" spans="2:2">
      <c r="B1193" s="602"/>
    </row>
    <row r="1194" spans="2:2">
      <c r="B1194" s="602"/>
    </row>
    <row r="1195" spans="2:2">
      <c r="B1195" s="602"/>
    </row>
    <row r="1196" spans="2:2">
      <c r="B1196" s="602"/>
    </row>
    <row r="1197" spans="2:2">
      <c r="B1197" s="602"/>
    </row>
    <row r="1198" spans="2:2">
      <c r="B1198" s="602"/>
    </row>
    <row r="1199" spans="2:2">
      <c r="B1199" s="602"/>
    </row>
    <row r="1200" spans="2:2">
      <c r="B1200" s="602"/>
    </row>
    <row r="1201" spans="2:2">
      <c r="B1201" s="602"/>
    </row>
    <row r="1202" spans="2:2">
      <c r="B1202" s="602"/>
    </row>
    <row r="1203" spans="2:2">
      <c r="B1203" s="602"/>
    </row>
    <row r="1204" spans="2:2">
      <c r="B1204" s="602"/>
    </row>
    <row r="1205" spans="2:2">
      <c r="B1205" s="602"/>
    </row>
    <row r="1206" spans="2:2">
      <c r="B1206" s="602"/>
    </row>
    <row r="1207" spans="2:2">
      <c r="B1207" s="602"/>
    </row>
    <row r="1208" spans="2:2">
      <c r="B1208" s="602"/>
    </row>
    <row r="1209" spans="2:2">
      <c r="B1209" s="602"/>
    </row>
    <row r="1210" spans="2:2">
      <c r="B1210" s="602"/>
    </row>
    <row r="1211" spans="2:2">
      <c r="B1211" s="602"/>
    </row>
    <row r="1212" spans="2:2">
      <c r="B1212" s="602"/>
    </row>
    <row r="1213" spans="2:2">
      <c r="B1213" s="602"/>
    </row>
    <row r="1214" spans="2:2">
      <c r="B1214" s="602"/>
    </row>
    <row r="1215" spans="2:2">
      <c r="B1215" s="602"/>
    </row>
    <row r="1216" spans="2:2">
      <c r="B1216" s="602"/>
    </row>
    <row r="1217" spans="2:2">
      <c r="B1217" s="602"/>
    </row>
    <row r="1218" spans="2:2">
      <c r="B1218" s="602"/>
    </row>
    <row r="1219" spans="2:2">
      <c r="B1219" s="602"/>
    </row>
    <row r="1220" spans="2:2">
      <c r="B1220" s="602"/>
    </row>
    <row r="1221" spans="2:2">
      <c r="B1221" s="602"/>
    </row>
    <row r="1222" spans="2:2">
      <c r="B1222" s="602"/>
    </row>
    <row r="1223" spans="2:2">
      <c r="B1223" s="602"/>
    </row>
    <row r="1224" spans="2:2">
      <c r="B1224" s="602"/>
    </row>
    <row r="1225" spans="2:2">
      <c r="B1225" s="602"/>
    </row>
    <row r="1226" spans="2:2">
      <c r="B1226" s="602"/>
    </row>
    <row r="1227" spans="2:2">
      <c r="B1227" s="602"/>
    </row>
    <row r="1228" spans="2:2">
      <c r="B1228" s="602"/>
    </row>
    <row r="1229" spans="2:2">
      <c r="B1229" s="602"/>
    </row>
    <row r="1230" spans="2:2">
      <c r="B1230" s="602"/>
    </row>
    <row r="1231" spans="2:2">
      <c r="B1231" s="602"/>
    </row>
    <row r="1232" spans="2:2">
      <c r="B1232" s="602"/>
    </row>
    <row r="1233" spans="2:2">
      <c r="B1233" s="602"/>
    </row>
    <row r="1234" spans="2:2">
      <c r="B1234" s="602"/>
    </row>
    <row r="1235" spans="2:2">
      <c r="B1235" s="602"/>
    </row>
    <row r="1236" spans="2:2">
      <c r="B1236" s="602"/>
    </row>
    <row r="1237" spans="2:2">
      <c r="B1237" s="602"/>
    </row>
    <row r="1238" spans="2:2">
      <c r="B1238" s="602"/>
    </row>
    <row r="1239" spans="2:2">
      <c r="B1239" s="602"/>
    </row>
    <row r="1240" spans="2:2">
      <c r="B1240" s="602"/>
    </row>
    <row r="1241" spans="2:2">
      <c r="B1241" s="602"/>
    </row>
    <row r="1242" spans="2:2">
      <c r="B1242" s="602"/>
    </row>
    <row r="1243" spans="2:2">
      <c r="B1243" s="602"/>
    </row>
    <row r="1244" spans="2:2">
      <c r="B1244" s="602"/>
    </row>
    <row r="1245" spans="2:2">
      <c r="B1245" s="602"/>
    </row>
    <row r="1246" spans="2:2">
      <c r="B1246" s="602"/>
    </row>
    <row r="1247" spans="2:2">
      <c r="B1247" s="602"/>
    </row>
    <row r="1248" spans="2:2">
      <c r="B1248" s="602"/>
    </row>
    <row r="1249" spans="2:2">
      <c r="B1249" s="602"/>
    </row>
    <row r="1250" spans="2:2">
      <c r="B1250" s="602"/>
    </row>
    <row r="1251" spans="2:2">
      <c r="B1251" s="602"/>
    </row>
    <row r="1252" spans="2:2">
      <c r="B1252" s="602"/>
    </row>
    <row r="1253" spans="2:2">
      <c r="B1253" s="602"/>
    </row>
    <row r="1254" spans="2:2">
      <c r="B1254" s="602"/>
    </row>
    <row r="1255" spans="2:2">
      <c r="B1255" s="602"/>
    </row>
    <row r="1256" spans="2:2">
      <c r="B1256" s="602"/>
    </row>
    <row r="1257" spans="2:2">
      <c r="B1257" s="602"/>
    </row>
  </sheetData>
  <sheetProtection password="C389" sheet="1" objects="1" scenarios="1"/>
  <mergeCells count="2">
    <mergeCell ref="C1:IV2"/>
    <mergeCell ref="A5:A57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7" tint="-0.249977111117893"/>
    <pageSetUpPr fitToPage="1"/>
  </sheetPr>
  <dimension ref="A1:AF90"/>
  <sheetViews>
    <sheetView zoomScaleNormal="100" workbookViewId="0">
      <selection activeCell="C7" sqref="C7"/>
    </sheetView>
  </sheetViews>
  <sheetFormatPr baseColWidth="10" defaultRowHeight="12" outlineLevelRow="1"/>
  <cols>
    <col min="1" max="1" width="3.7109375" style="830" customWidth="1"/>
    <col min="2" max="2" width="30.7109375" style="830" customWidth="1"/>
    <col min="3" max="32" width="10.7109375" style="830" customWidth="1"/>
    <col min="33" max="16384" width="11.42578125" style="830"/>
  </cols>
  <sheetData>
    <row r="1" spans="1:32" ht="15.75" thickBot="1">
      <c r="A1" s="1028" t="s">
        <v>55</v>
      </c>
      <c r="B1" s="1029"/>
      <c r="C1" s="1029"/>
      <c r="D1" s="1029"/>
      <c r="E1" s="1029"/>
      <c r="F1" s="1029"/>
      <c r="G1" s="1029"/>
      <c r="H1" s="1029"/>
      <c r="I1" s="1029"/>
      <c r="J1" s="1029"/>
      <c r="K1" s="1029"/>
      <c r="L1" s="1029"/>
      <c r="M1" s="1030"/>
      <c r="N1" s="1030"/>
      <c r="O1" s="1030"/>
      <c r="P1" s="1030"/>
      <c r="Q1" s="1031"/>
    </row>
    <row r="3" spans="1:32" ht="12.75">
      <c r="A3" s="833" t="s">
        <v>19</v>
      </c>
      <c r="B3" s="1027" t="s">
        <v>57</v>
      </c>
      <c r="C3" s="1027"/>
      <c r="D3" s="1027"/>
      <c r="E3" s="1027"/>
      <c r="F3" s="1027"/>
      <c r="G3" s="1027"/>
      <c r="H3" s="1027"/>
      <c r="I3" s="1027"/>
      <c r="J3" s="1027"/>
      <c r="K3" s="1027"/>
      <c r="L3" s="1027"/>
      <c r="M3" s="1027"/>
      <c r="N3" s="1027"/>
      <c r="O3" s="1027"/>
      <c r="P3" s="1027"/>
      <c r="Q3" s="1027"/>
    </row>
    <row r="4" spans="1:32" outlineLevel="1"/>
    <row r="5" spans="1:32" outlineLevel="1">
      <c r="B5" s="834" t="s">
        <v>10</v>
      </c>
      <c r="C5" s="835">
        <v>1</v>
      </c>
      <c r="D5" s="835">
        <f>C5+1</f>
        <v>2</v>
      </c>
      <c r="E5" s="835">
        <f t="shared" ref="E5:AF5" si="0">D5+1</f>
        <v>3</v>
      </c>
      <c r="F5" s="835">
        <f t="shared" si="0"/>
        <v>4</v>
      </c>
      <c r="G5" s="835">
        <f t="shared" si="0"/>
        <v>5</v>
      </c>
      <c r="H5" s="835">
        <f t="shared" si="0"/>
        <v>6</v>
      </c>
      <c r="I5" s="835">
        <f t="shared" si="0"/>
        <v>7</v>
      </c>
      <c r="J5" s="835">
        <f t="shared" si="0"/>
        <v>8</v>
      </c>
      <c r="K5" s="835">
        <f t="shared" si="0"/>
        <v>9</v>
      </c>
      <c r="L5" s="835">
        <f t="shared" si="0"/>
        <v>10</v>
      </c>
      <c r="M5" s="835">
        <f t="shared" si="0"/>
        <v>11</v>
      </c>
      <c r="N5" s="835">
        <f t="shared" si="0"/>
        <v>12</v>
      </c>
      <c r="O5" s="835">
        <f t="shared" si="0"/>
        <v>13</v>
      </c>
      <c r="P5" s="835">
        <f t="shared" si="0"/>
        <v>14</v>
      </c>
      <c r="Q5" s="835">
        <f t="shared" si="0"/>
        <v>15</v>
      </c>
      <c r="R5" s="835">
        <f t="shared" si="0"/>
        <v>16</v>
      </c>
      <c r="S5" s="835">
        <f t="shared" si="0"/>
        <v>17</v>
      </c>
      <c r="T5" s="835">
        <f t="shared" si="0"/>
        <v>18</v>
      </c>
      <c r="U5" s="835">
        <f t="shared" si="0"/>
        <v>19</v>
      </c>
      <c r="V5" s="835">
        <f t="shared" si="0"/>
        <v>20</v>
      </c>
      <c r="W5" s="835">
        <f t="shared" si="0"/>
        <v>21</v>
      </c>
      <c r="X5" s="835">
        <f t="shared" si="0"/>
        <v>22</v>
      </c>
      <c r="Y5" s="835">
        <f t="shared" si="0"/>
        <v>23</v>
      </c>
      <c r="Z5" s="835">
        <f t="shared" si="0"/>
        <v>24</v>
      </c>
      <c r="AA5" s="835">
        <f t="shared" si="0"/>
        <v>25</v>
      </c>
      <c r="AB5" s="835">
        <f t="shared" si="0"/>
        <v>26</v>
      </c>
      <c r="AC5" s="835">
        <f t="shared" si="0"/>
        <v>27</v>
      </c>
      <c r="AD5" s="835">
        <f t="shared" si="0"/>
        <v>28</v>
      </c>
      <c r="AE5" s="835">
        <f t="shared" si="0"/>
        <v>29</v>
      </c>
      <c r="AF5" s="835">
        <f t="shared" si="0"/>
        <v>30</v>
      </c>
    </row>
    <row r="6" spans="1:32" outlineLevel="1">
      <c r="B6" s="830" t="s">
        <v>58</v>
      </c>
      <c r="C6" s="836">
        <f>IF(ISERROR(VLOOKUP(Inputs!$B$3,ReferenceRates!$A$8:$V$50,C5+2,FALSE)),B6,VLOOKUP(Inputs!$B$3,ReferenceRates!$A$8:$V$50,C5+2,FALSE))</f>
        <v>1.6954377614895359E-3</v>
      </c>
      <c r="D6" s="836">
        <f>IF(ISERROR(VLOOKUP(Inputs!$B$3,ReferenceRates!$A$8:$V$50,D5+2,FALSE)),C6,VLOOKUP(Inputs!$B$3,ReferenceRates!$A$8:$V$50,D5+2,FALSE))</f>
        <v>3.2936617045445445E-3</v>
      </c>
      <c r="E6" s="836">
        <f>IF(ISERROR(VLOOKUP(Inputs!$B$3,ReferenceRates!$A$8:$V$50,E5+2,FALSE)),D6,VLOOKUP(Inputs!$B$3,ReferenceRates!$A$8:$V$50,E5+2,FALSE))</f>
        <v>5.3406361830767883E-3</v>
      </c>
      <c r="F6" s="836">
        <f>IF(ISERROR(VLOOKUP(Inputs!$B$3,ReferenceRates!$A$8:$V$50,F5+2,FALSE)),E6,VLOOKUP(Inputs!$B$3,ReferenceRates!$A$8:$V$50,F5+2,FALSE))</f>
        <v>8.3673862081109392E-3</v>
      </c>
      <c r="G6" s="836">
        <f>IF(ISERROR(VLOOKUP(Inputs!$B$3,ReferenceRates!$A$8:$V$50,G5+2,FALSE)),F6,VLOOKUP(Inputs!$B$3,ReferenceRates!$A$8:$V$50,G5+2,FALSE))</f>
        <v>1.1553062060710337E-2</v>
      </c>
      <c r="H6" s="836">
        <f>IF(ISERROR(VLOOKUP(Inputs!$B$3,ReferenceRates!$A$8:$V$50,H5+2,FALSE)),G6,VLOOKUP(Inputs!$B$3,ReferenceRates!$A$8:$V$50,H5+2,FALSE))</f>
        <v>1.3829830210772836E-2</v>
      </c>
      <c r="I6" s="836">
        <f>IF(ISERROR(VLOOKUP(Inputs!$B$3,ReferenceRates!$A$8:$V$50,I5+2,FALSE)),H6,VLOOKUP(Inputs!$B$3,ReferenceRates!$A$8:$V$50,I5+2,FALSE))</f>
        <v>1.6471855185909979E-2</v>
      </c>
      <c r="J6" s="836">
        <f>IF(ISERROR(VLOOKUP(Inputs!$B$3,ReferenceRates!$A$8:$V$50,J5+2,FALSE)),I6,VLOOKUP(Inputs!$B$3,ReferenceRates!$A$8:$V$50,J5+2,FALSE))</f>
        <v>1.9135197651663403E-2</v>
      </c>
      <c r="K6" s="836">
        <f>IF(ISERROR(VLOOKUP(Inputs!$B$3,ReferenceRates!$A$8:$V$50,K5+2,FALSE)),J6,VLOOKUP(Inputs!$B$3,ReferenceRates!$A$8:$V$50,K5+2,FALSE))</f>
        <v>2.1754867992766731E-2</v>
      </c>
      <c r="L6" s="836">
        <f>IF(ISERROR(VLOOKUP(Inputs!$B$3,ReferenceRates!$A$8:$V$50,L5+2,FALSE)),K6,VLOOKUP(Inputs!$B$3,ReferenceRates!$A$8:$V$50,L5+2,FALSE))</f>
        <v>2.3779577358824574E-2</v>
      </c>
      <c r="M6" s="836">
        <f>IF(ISERROR(VLOOKUP(Inputs!$B$3,ReferenceRates!$A$8:$V$50,M5+2,FALSE)),L6,VLOOKUP(Inputs!$B$3,ReferenceRates!$A$8:$V$50,M5+2,FALSE))</f>
        <v>2.5095142945654098E-2</v>
      </c>
      <c r="N6" s="836">
        <f>IF(ISERROR(VLOOKUP(Inputs!$B$3,ReferenceRates!$A$8:$V$50,N5+2,FALSE)),M6,VLOOKUP(Inputs!$B$3,ReferenceRates!$A$8:$V$50,N5+2,FALSE))</f>
        <v>2.6407114090989559E-2</v>
      </c>
      <c r="O6" s="836">
        <f>IF(ISERROR(VLOOKUP(Inputs!$B$3,ReferenceRates!$A$8:$V$50,O5+2,FALSE)),N6,VLOOKUP(Inputs!$B$3,ReferenceRates!$A$8:$V$50,O5+2,FALSE))</f>
        <v>2.7719085236325013E-2</v>
      </c>
      <c r="P6" s="836">
        <f>IF(ISERROR(VLOOKUP(Inputs!$B$3,ReferenceRates!$A$8:$V$50,P5+2,FALSE)),O6,VLOOKUP(Inputs!$B$3,ReferenceRates!$A$8:$V$50,P5+2,FALSE))</f>
        <v>2.9011380495581558E-2</v>
      </c>
      <c r="Q6" s="836">
        <f>IF(ISERROR(VLOOKUP(Inputs!$B$3,ReferenceRates!$A$8:$V$50,Q5+2,FALSE)),P6,VLOOKUP(Inputs!$B$3,ReferenceRates!$A$8:$V$50,Q5+2,FALSE))</f>
        <v>2.9469622722652279E-2</v>
      </c>
      <c r="R6" s="836">
        <f>IF(ISERROR(VLOOKUP(Inputs!$B$3,ReferenceRates!$A$8:$V$50,R5+2,FALSE)),Q6,VLOOKUP(Inputs!$B$3,ReferenceRates!$A$8:$V$50,R5+2,FALSE))</f>
        <v>2.9884739229024942E-2</v>
      </c>
      <c r="S6" s="836">
        <f>IF(ISERROR(VLOOKUP(Inputs!$B$3,ReferenceRates!$A$8:$V$50,S5+2,FALSE)),R6,VLOOKUP(Inputs!$B$3,ReferenceRates!$A$8:$V$50,S5+2,FALSE))</f>
        <v>3.0299855735397611E-2</v>
      </c>
      <c r="T6" s="836">
        <f>IF(ISERROR(VLOOKUP(Inputs!$B$3,ReferenceRates!$A$8:$V$50,T5+2,FALSE)),S6,VLOOKUP(Inputs!$B$3,ReferenceRates!$A$8:$V$50,T5+2,FALSE))</f>
        <v>3.0714972241770274E-2</v>
      </c>
      <c r="U6" s="836">
        <f>IF(ISERROR(VLOOKUP(Inputs!$B$3,ReferenceRates!$A$8:$V$50,U5+2,FALSE)),T6,VLOOKUP(Inputs!$B$3,ReferenceRates!$A$8:$V$50,U5+2,FALSE))</f>
        <v>3.1130577038424343E-2</v>
      </c>
      <c r="V6" s="836">
        <f>IF(ISERROR(VLOOKUP(Inputs!$B$3,ReferenceRates!$A$8:$V$50,V5+2,FALSE)),U6,VLOOKUP(Inputs!$B$3,ReferenceRates!$A$8:$V$50,V5+2,FALSE))</f>
        <v>3.1502228597509285E-2</v>
      </c>
      <c r="W6" s="836">
        <f>IF(ISERROR(VLOOKUP(Inputs!$B$3,ReferenceRates!$A$8:$V$50,W5+2,FALSE)),V6,VLOOKUP(Inputs!$B$3,ReferenceRates!$A$8:$V$50,W5+2,FALSE))</f>
        <v>3.1502228597509285E-2</v>
      </c>
      <c r="X6" s="836">
        <f>IF(ISERROR(VLOOKUP(Inputs!$B$3,ReferenceRates!$A$8:$V$50,X5+2,FALSE)),W6,VLOOKUP(Inputs!$B$3,ReferenceRates!$A$8:$V$50,X5+2,FALSE))</f>
        <v>3.1502228597509285E-2</v>
      </c>
      <c r="Y6" s="836">
        <f>IF(ISERROR(VLOOKUP(Inputs!$B$3,ReferenceRates!$A$8:$V$50,Y5+2,FALSE)),X6,VLOOKUP(Inputs!$B$3,ReferenceRates!$A$8:$V$50,Y5+2,FALSE))</f>
        <v>3.1502228597509285E-2</v>
      </c>
      <c r="Z6" s="836">
        <f>IF(ISERROR(VLOOKUP(Inputs!$B$3,ReferenceRates!$A$8:$V$50,Z5+2,FALSE)),Y6,VLOOKUP(Inputs!$B$3,ReferenceRates!$A$8:$V$50,Z5+2,FALSE))</f>
        <v>3.1502228597509285E-2</v>
      </c>
      <c r="AA6" s="836">
        <f>IF(ISERROR(VLOOKUP(Inputs!$B$3,ReferenceRates!$A$8:$V$50,AA5+2,FALSE)),Z6,VLOOKUP(Inputs!$B$3,ReferenceRates!$A$8:$V$50,AA5+2,FALSE))</f>
        <v>3.1502228597509285E-2</v>
      </c>
      <c r="AB6" s="836">
        <f>IF(ISERROR(VLOOKUP(Inputs!$B$3,ReferenceRates!$A$8:$V$50,AB5+2,FALSE)),AA6,VLOOKUP(Inputs!$B$3,ReferenceRates!$A$8:$V$50,AB5+2,FALSE))</f>
        <v>3.1502228597509285E-2</v>
      </c>
      <c r="AC6" s="836">
        <f>IF(ISERROR(VLOOKUP(Inputs!$B$3,ReferenceRates!$A$8:$V$50,AC5+2,FALSE)),AB6,VLOOKUP(Inputs!$B$3,ReferenceRates!$A$8:$V$50,AC5+2,FALSE))</f>
        <v>3.1502228597509285E-2</v>
      </c>
      <c r="AD6" s="836">
        <f>IF(ISERROR(VLOOKUP(Inputs!$B$3,ReferenceRates!$A$8:$V$50,AD5+2,FALSE)),AC6,VLOOKUP(Inputs!$B$3,ReferenceRates!$A$8:$V$50,AD5+2,FALSE))</f>
        <v>3.1502228597509285E-2</v>
      </c>
      <c r="AE6" s="836">
        <f>IF(ISERROR(VLOOKUP(Inputs!$B$3,ReferenceRates!$A$8:$V$50,AE5+2,FALSE)),AD6,VLOOKUP(Inputs!$B$3,ReferenceRates!$A$8:$V$50,AE5+2,FALSE))</f>
        <v>3.1502228597509285E-2</v>
      </c>
      <c r="AF6" s="836">
        <f>IF(ISERROR(VLOOKUP(Inputs!$B$3,ReferenceRates!$A$8:$V$50,AF5+2,FALSE)),AE6,VLOOKUP(Inputs!$B$3,ReferenceRates!$A$8:$V$50,AF5+2,FALSE))</f>
        <v>3.1502228597509285E-2</v>
      </c>
    </row>
    <row r="7" spans="1:32" outlineLevel="1">
      <c r="B7" s="830" t="s">
        <v>6</v>
      </c>
      <c r="C7" s="836">
        <f>IF(ISERROR(VLOOKUP(Inputs!$B$3,CCP!$A$8:$AG$49,C5+3,FALSE)),B7,VLOOKUP(Inputs!$B$3,CCP!$A$8:$AG$49,C5+3,FALSE))</f>
        <v>2.4850000000000011E-3</v>
      </c>
      <c r="D7" s="836">
        <f>IF(ISERROR(VLOOKUP(Inputs!$B$3,CCP!$A$8:$AG$49,D5+3,FALSE)),C7,VLOOKUP(Inputs!$B$3,CCP!$A$8:$AG$49,D5+3,FALSE))</f>
        <v>2.4850000000000011E-3</v>
      </c>
      <c r="E7" s="836">
        <f>IF(ISERROR(VLOOKUP(Inputs!$B$3,CCP!$A$8:$AG$49,E5+3,FALSE)),D7,VLOOKUP(Inputs!$B$3,CCP!$A$8:$AG$49,E5+3,FALSE))</f>
        <v>3.314329299705078E-3</v>
      </c>
      <c r="F7" s="836">
        <f>IF(ISERROR(VLOOKUP(Inputs!$B$3,CCP!$A$8:$AG$49,F5+3,FALSE)),E7,VLOOKUP(Inputs!$B$3,CCP!$A$8:$AG$49,F5+3,FALSE))</f>
        <v>5.4677850237844564E-3</v>
      </c>
      <c r="G7" s="836">
        <f>IF(ISERROR(VLOOKUP(Inputs!$B$3,CCP!$A$8:$AG$49,G5+3,FALSE)),F7,VLOOKUP(Inputs!$B$3,CCP!$A$8:$AG$49,G5+3,FALSE))</f>
        <v>7.1476440922990381E-3</v>
      </c>
      <c r="H7" s="836">
        <f>IF(ISERROR(VLOOKUP(Inputs!$B$3,CCP!$A$8:$AG$49,H5+3,FALSE)),G7,VLOOKUP(Inputs!$B$3,CCP!$A$8:$AG$49,H5+3,FALSE))</f>
        <v>8.6248589394796252E-3</v>
      </c>
      <c r="I7" s="836">
        <f>IF(ISERROR(VLOOKUP(Inputs!$B$3,CCP!$A$8:$AG$49,I5+3,FALSE)),H7,VLOOKUP(Inputs!$B$3,CCP!$A$8:$AG$49,I5+3,FALSE))</f>
        <v>9.6070719793401316E-3</v>
      </c>
      <c r="J7" s="836">
        <f>IF(ISERROR(VLOOKUP(Inputs!$B$3,CCP!$A$8:$AG$49,J5+3,FALSE)),I7,VLOOKUP(Inputs!$B$3,CCP!$A$8:$AG$49,J5+3,FALSE))</f>
        <v>1.0370238582201118E-2</v>
      </c>
      <c r="K7" s="836">
        <f>IF(ISERROR(VLOOKUP(Inputs!$B$3,CCP!$A$8:$AG$49,K5+3,FALSE)),J7,VLOOKUP(Inputs!$B$3,CCP!$A$8:$AG$49,K5+3,FALSE))</f>
        <v>1.116066860470262E-2</v>
      </c>
      <c r="L7" s="836">
        <f>IF(ISERROR(VLOOKUP(Inputs!$B$3,CCP!$A$8:$AG$49,L5+3,FALSE)),K7,VLOOKUP(Inputs!$B$3,CCP!$A$8:$AG$49,L5+3,FALSE))</f>
        <v>1.0859560917124644E-2</v>
      </c>
      <c r="M7" s="836">
        <f>IF(ISERROR(VLOOKUP(Inputs!$B$3,CCP!$A$8:$AG$49,M5+3,FALSE)),L7,VLOOKUP(Inputs!$B$3,CCP!$A$8:$AG$49,M5+3,FALSE))</f>
        <v>1.0489867216596151E-2</v>
      </c>
      <c r="N7" s="836">
        <f>IF(ISERROR(VLOOKUP(Inputs!$B$3,CCP!$A$8:$AG$49,N5+3,FALSE)),M7,VLOOKUP(Inputs!$B$3,CCP!$A$8:$AG$49,N5+3,FALSE))</f>
        <v>1.047450350913455E-2</v>
      </c>
      <c r="O7" s="836">
        <f>IF(ISERROR(VLOOKUP(Inputs!$B$3,CCP!$A$8:$AG$49,O5+3,FALSE)),N7,VLOOKUP(Inputs!$B$3,CCP!$A$8:$AG$49,O5+3,FALSE))</f>
        <v>1.0664682645472559E-2</v>
      </c>
      <c r="P7" s="836">
        <f>IF(ISERROR(VLOOKUP(Inputs!$B$3,CCP!$A$8:$AG$49,P5+3,FALSE)),O7,VLOOKUP(Inputs!$B$3,CCP!$A$8:$AG$49,P5+3,FALSE))</f>
        <v>1.0945092218092069E-2</v>
      </c>
      <c r="Q7" s="836">
        <f>IF(ISERROR(VLOOKUP(Inputs!$B$3,CCP!$A$8:$AG$49,Q5+3,FALSE)),P7,VLOOKUP(Inputs!$B$3,CCP!$A$8:$AG$49,Q5+3,FALSE))</f>
        <v>1.1226064072705932E-2</v>
      </c>
      <c r="R7" s="836">
        <f>IF(ISERROR(VLOOKUP(Inputs!$B$3,CCP!$A$8:$AG$49,R5+3,FALSE)),Q7,VLOOKUP(Inputs!$B$3,CCP!$A$8:$AG$49,R5+3,FALSE))</f>
        <v>1.1437134585420082E-2</v>
      </c>
      <c r="S7" s="836">
        <f>IF(ISERROR(VLOOKUP(Inputs!$B$3,CCP!$A$8:$AG$49,S5+3,FALSE)),R7,VLOOKUP(Inputs!$B$3,CCP!$A$8:$AG$49,S5+3,FALSE))</f>
        <v>1.1584775528388561E-2</v>
      </c>
      <c r="T7" s="836">
        <f>IF(ISERROR(VLOOKUP(Inputs!$B$3,CCP!$A$8:$AG$49,T5+3,FALSE)),S7,VLOOKUP(Inputs!$B$3,CCP!$A$8:$AG$49,T5+3,FALSE))</f>
        <v>1.169465413775489E-2</v>
      </c>
      <c r="U7" s="836">
        <f>IF(ISERROR(VLOOKUP(Inputs!$B$3,CCP!$A$8:$AG$49,U5+3,FALSE)),T7,VLOOKUP(Inputs!$B$3,CCP!$A$8:$AG$49,U5+3,FALSE))</f>
        <v>1.1792405867425311E-2</v>
      </c>
      <c r="V7" s="836">
        <f>IF(ISERROR(VLOOKUP(Inputs!$B$3,CCP!$A$8:$AG$49,V5+3,FALSE)),U7,VLOOKUP(Inputs!$B$3,CCP!$A$8:$AG$49,V5+3,FALSE))</f>
        <v>1.1903652317571893E-2</v>
      </c>
      <c r="W7" s="836">
        <f>IF(ISERROR(VLOOKUP(Inputs!$B$3,CCP!$A$8:$AG$49,W5+3,FALSE)),V7,VLOOKUP(Inputs!$B$3,CCP!$A$8:$AG$49,W5+3,FALSE))</f>
        <v>1.2048646679297281E-2</v>
      </c>
      <c r="X7" s="836">
        <f>IF(ISERROR(VLOOKUP(Inputs!$B$3,CCP!$A$8:$AG$49,X5+3,FALSE)),W7,VLOOKUP(Inputs!$B$3,CCP!$A$8:$AG$49,X5+3,FALSE))</f>
        <v>1.2226175186328236E-2</v>
      </c>
      <c r="Y7" s="836">
        <f>IF(ISERROR(VLOOKUP(Inputs!$B$3,CCP!$A$8:$AG$49,Y5+3,FALSE)),X7,VLOOKUP(Inputs!$B$3,CCP!$A$8:$AG$49,Y5+3,FALSE))</f>
        <v>1.2429658747389528E-2</v>
      </c>
      <c r="Z7" s="836">
        <f>IF(ISERROR(VLOOKUP(Inputs!$B$3,CCP!$A$8:$AG$49,Z5+3,FALSE)),Y7,VLOOKUP(Inputs!$B$3,CCP!$A$8:$AG$49,Z5+3,FALSE))</f>
        <v>1.2652521438770582E-2</v>
      </c>
      <c r="AA7" s="836">
        <f>IF(ISERROR(VLOOKUP(Inputs!$B$3,CCP!$A$8:$AG$49,AA5+3,FALSE)),Z7,VLOOKUP(Inputs!$B$3,CCP!$A$8:$AG$49,AA5+3,FALSE))</f>
        <v>1.2888191446642827E-2</v>
      </c>
      <c r="AB7" s="836">
        <f>IF(ISERROR(VLOOKUP(Inputs!$B$3,CCP!$A$8:$AG$49,AB5+3,FALSE)),AA7,VLOOKUP(Inputs!$B$3,CCP!$A$8:$AG$49,AB5+3,FALSE))</f>
        <v>1.3129952500847218E-2</v>
      </c>
      <c r="AC7" s="836">
        <f>IF(ISERROR(VLOOKUP(Inputs!$B$3,CCP!$A$8:$AG$49,AC5+3,FALSE)),AB7,VLOOKUP(Inputs!$B$3,CCP!$A$8:$AG$49,AC5+3,FALSE))</f>
        <v>1.3370496876369625E-2</v>
      </c>
      <c r="AD7" s="836">
        <f>IF(ISERROR(VLOOKUP(Inputs!$B$3,CCP!$A$8:$AG$49,AD5+3,FALSE)),AC7,VLOOKUP(Inputs!$B$3,CCP!$A$8:$AG$49,AD5+3,FALSE))</f>
        <v>1.360237332047156E-2</v>
      </c>
      <c r="AE7" s="836">
        <f>IF(ISERROR(VLOOKUP(Inputs!$B$3,CCP!$A$8:$AG$49,AE5+3,FALSE)),AD7,VLOOKUP(Inputs!$B$3,CCP!$A$8:$AG$49,AE5+3,FALSE))</f>
        <v>1.3818135799989952E-2</v>
      </c>
      <c r="AF7" s="836">
        <f>IF(ISERROR(VLOOKUP(Inputs!$B$3,CCP!$A$8:$AG$49,AF5+3,FALSE)),AE7,VLOOKUP(Inputs!$B$3,CCP!$A$8:$AG$49,AF5+3,FALSE))</f>
        <v>1.4010342568179845E-2</v>
      </c>
    </row>
    <row r="8" spans="1:32" outlineLevel="1">
      <c r="B8" s="834" t="s">
        <v>59</v>
      </c>
      <c r="C8" s="837">
        <f>C6+C7</f>
        <v>4.1804377614895367E-3</v>
      </c>
      <c r="D8" s="837">
        <f t="shared" ref="D8:AF8" si="1">D6+D7</f>
        <v>5.7786617045445451E-3</v>
      </c>
      <c r="E8" s="837">
        <f t="shared" si="1"/>
        <v>8.6549654827818671E-3</v>
      </c>
      <c r="F8" s="837">
        <f t="shared" si="1"/>
        <v>1.3835171231895396E-2</v>
      </c>
      <c r="G8" s="837">
        <f t="shared" si="1"/>
        <v>1.8700706153009374E-2</v>
      </c>
      <c r="H8" s="837">
        <f t="shared" si="1"/>
        <v>2.2454689150252463E-2</v>
      </c>
      <c r="I8" s="837">
        <f t="shared" si="1"/>
        <v>2.607892716525011E-2</v>
      </c>
      <c r="J8" s="837">
        <f t="shared" si="1"/>
        <v>2.9505436233864521E-2</v>
      </c>
      <c r="K8" s="837">
        <f t="shared" si="1"/>
        <v>3.2915536597469347E-2</v>
      </c>
      <c r="L8" s="837">
        <f t="shared" si="1"/>
        <v>3.4639138275949222E-2</v>
      </c>
      <c r="M8" s="837">
        <f t="shared" si="1"/>
        <v>3.5585010162250248E-2</v>
      </c>
      <c r="N8" s="837">
        <f t="shared" si="1"/>
        <v>3.6881617600124109E-2</v>
      </c>
      <c r="O8" s="837">
        <f t="shared" si="1"/>
        <v>3.8383767881797572E-2</v>
      </c>
      <c r="P8" s="837">
        <f t="shared" si="1"/>
        <v>3.9956472713673627E-2</v>
      </c>
      <c r="Q8" s="837">
        <f t="shared" si="1"/>
        <v>4.0695686795358212E-2</v>
      </c>
      <c r="R8" s="837">
        <f t="shared" si="1"/>
        <v>4.132187381444502E-2</v>
      </c>
      <c r="S8" s="837">
        <f t="shared" si="1"/>
        <v>4.1884631263786172E-2</v>
      </c>
      <c r="T8" s="837">
        <f t="shared" si="1"/>
        <v>4.2409626379525167E-2</v>
      </c>
      <c r="U8" s="837">
        <f t="shared" si="1"/>
        <v>4.2922982905849658E-2</v>
      </c>
      <c r="V8" s="837">
        <f t="shared" si="1"/>
        <v>4.3405880915081178E-2</v>
      </c>
      <c r="W8" s="837">
        <f t="shared" si="1"/>
        <v>4.3550875276806567E-2</v>
      </c>
      <c r="X8" s="837">
        <f t="shared" si="1"/>
        <v>4.3728403783837522E-2</v>
      </c>
      <c r="Y8" s="837">
        <f t="shared" si="1"/>
        <v>4.3931887344898814E-2</v>
      </c>
      <c r="Z8" s="837">
        <f t="shared" si="1"/>
        <v>4.4154750036279868E-2</v>
      </c>
      <c r="AA8" s="837">
        <f t="shared" si="1"/>
        <v>4.4390420044152112E-2</v>
      </c>
      <c r="AB8" s="837">
        <f t="shared" si="1"/>
        <v>4.4632181098356503E-2</v>
      </c>
      <c r="AC8" s="837">
        <f t="shared" si="1"/>
        <v>4.4872725473878911E-2</v>
      </c>
      <c r="AD8" s="837">
        <f t="shared" si="1"/>
        <v>4.5104601917980845E-2</v>
      </c>
      <c r="AE8" s="837">
        <f t="shared" si="1"/>
        <v>4.5320364397499237E-2</v>
      </c>
      <c r="AF8" s="837">
        <f t="shared" si="1"/>
        <v>4.5512571165689131E-2</v>
      </c>
    </row>
    <row r="9" spans="1:32" outlineLevel="1">
      <c r="C9" s="846"/>
      <c r="D9" s="846"/>
      <c r="E9" s="846"/>
      <c r="F9" s="846"/>
      <c r="G9" s="846"/>
      <c r="H9" s="846"/>
      <c r="I9" s="846"/>
      <c r="J9" s="846"/>
      <c r="K9" s="846"/>
      <c r="L9" s="846"/>
      <c r="M9" s="846"/>
      <c r="N9" s="846"/>
      <c r="O9" s="846"/>
      <c r="P9" s="846"/>
      <c r="Q9" s="846"/>
      <c r="R9" s="846"/>
      <c r="S9" s="846"/>
      <c r="T9" s="846"/>
      <c r="U9" s="846"/>
      <c r="V9" s="846"/>
      <c r="W9" s="846"/>
      <c r="X9" s="846"/>
      <c r="Y9" s="846"/>
      <c r="Z9" s="846"/>
      <c r="AA9" s="846"/>
      <c r="AB9" s="846"/>
      <c r="AC9" s="846"/>
      <c r="AD9" s="846"/>
      <c r="AE9" s="846"/>
    </row>
    <row r="10" spans="1:32" outlineLevel="1">
      <c r="B10" s="830" t="s">
        <v>60</v>
      </c>
    </row>
    <row r="11" spans="1:32" outlineLevel="1">
      <c r="B11" s="824" t="s">
        <v>61</v>
      </c>
      <c r="C11" s="836">
        <f>MAX(C6*(1+C20),C6+1%)+C7</f>
        <v>1.4180437761489537E-2</v>
      </c>
      <c r="D11" s="836">
        <f t="shared" ref="D11:AF11" si="2">MAX(D6*(1+D20),D6+1%)+D7</f>
        <v>1.5778661704544547E-2</v>
      </c>
      <c r="E11" s="836">
        <f t="shared" si="2"/>
        <v>1.8654965482781866E-2</v>
      </c>
      <c r="F11" s="836">
        <f t="shared" si="2"/>
        <v>2.3835171231895394E-2</v>
      </c>
      <c r="G11" s="836">
        <f t="shared" si="2"/>
        <v>2.8700706153009375E-2</v>
      </c>
      <c r="H11" s="836">
        <f t="shared" si="2"/>
        <v>3.2454689150252458E-2</v>
      </c>
      <c r="I11" s="836">
        <f t="shared" si="2"/>
        <v>3.6078927165250109E-2</v>
      </c>
      <c r="J11" s="836">
        <f t="shared" si="2"/>
        <v>3.9505436233864523E-2</v>
      </c>
      <c r="K11" s="836">
        <f t="shared" si="2"/>
        <v>4.2915536597469349E-2</v>
      </c>
      <c r="L11" s="836">
        <f t="shared" si="2"/>
        <v>4.4639138275949217E-2</v>
      </c>
      <c r="M11" s="836">
        <f t="shared" si="2"/>
        <v>4.558501016225025E-2</v>
      </c>
      <c r="N11" s="836">
        <f t="shared" si="2"/>
        <v>4.6881617600124111E-2</v>
      </c>
      <c r="O11" s="836">
        <f t="shared" si="2"/>
        <v>4.8383767881797574E-2</v>
      </c>
      <c r="P11" s="836">
        <f t="shared" si="2"/>
        <v>4.9956472713673629E-2</v>
      </c>
      <c r="Q11" s="836">
        <f t="shared" si="2"/>
        <v>5.0695686795358214E-2</v>
      </c>
      <c r="R11" s="836">
        <f t="shared" si="2"/>
        <v>5.1321873814445022E-2</v>
      </c>
      <c r="S11" s="836">
        <f t="shared" si="2"/>
        <v>5.1884631263786174E-2</v>
      </c>
      <c r="T11" s="836">
        <f t="shared" si="2"/>
        <v>5.2409626379525162E-2</v>
      </c>
      <c r="U11" s="836">
        <f t="shared" si="2"/>
        <v>5.2922982905849653E-2</v>
      </c>
      <c r="V11" s="836">
        <f t="shared" si="2"/>
        <v>5.340588091508118E-2</v>
      </c>
      <c r="W11" s="836">
        <f t="shared" si="2"/>
        <v>5.3550875276806569E-2</v>
      </c>
      <c r="X11" s="836">
        <f t="shared" si="2"/>
        <v>5.3728403783837524E-2</v>
      </c>
      <c r="Y11" s="836">
        <f t="shared" si="2"/>
        <v>5.3931887344898816E-2</v>
      </c>
      <c r="Z11" s="836">
        <f t="shared" si="2"/>
        <v>5.4154750036279869E-2</v>
      </c>
      <c r="AA11" s="836">
        <f t="shared" si="2"/>
        <v>5.4390420044152114E-2</v>
      </c>
      <c r="AB11" s="836">
        <f t="shared" si="2"/>
        <v>5.4632181098356505E-2</v>
      </c>
      <c r="AC11" s="836">
        <f t="shared" si="2"/>
        <v>5.4872725473878912E-2</v>
      </c>
      <c r="AD11" s="836">
        <f t="shared" si="2"/>
        <v>5.5104601917980847E-2</v>
      </c>
      <c r="AE11" s="836">
        <f t="shared" si="2"/>
        <v>5.5320364397499239E-2</v>
      </c>
      <c r="AF11" s="836">
        <f t="shared" si="2"/>
        <v>5.5512571165689133E-2</v>
      </c>
    </row>
    <row r="12" spans="1:32" outlineLevel="1">
      <c r="B12" s="824" t="s">
        <v>62</v>
      </c>
      <c r="C12" s="836">
        <f>MAX(0,MIN(C6*(1+C21),C6-1%)+C7)</f>
        <v>0</v>
      </c>
      <c r="D12" s="836">
        <f t="shared" ref="D12:AF12" si="3">MAX(0,MIN(D6*(1+D21),D6-1%)+D7)</f>
        <v>0</v>
      </c>
      <c r="E12" s="836">
        <f t="shared" si="3"/>
        <v>0</v>
      </c>
      <c r="F12" s="836">
        <f t="shared" si="3"/>
        <v>3.8351712318953953E-3</v>
      </c>
      <c r="G12" s="836">
        <f t="shared" si="3"/>
        <v>8.700706153009375E-3</v>
      </c>
      <c r="H12" s="836">
        <f t="shared" si="3"/>
        <v>1.2454689150252461E-2</v>
      </c>
      <c r="I12" s="836">
        <f t="shared" si="3"/>
        <v>1.6078927165250112E-2</v>
      </c>
      <c r="J12" s="836">
        <f t="shared" si="3"/>
        <v>1.9505436233864519E-2</v>
      </c>
      <c r="K12" s="836">
        <f t="shared" si="3"/>
        <v>2.2915536597469352E-2</v>
      </c>
      <c r="L12" s="836">
        <f t="shared" si="3"/>
        <v>2.463913827594922E-2</v>
      </c>
      <c r="M12" s="836">
        <f t="shared" si="3"/>
        <v>2.5585010162250246E-2</v>
      </c>
      <c r="N12" s="836">
        <f t="shared" si="3"/>
        <v>2.6881617600124107E-2</v>
      </c>
      <c r="O12" s="836">
        <f t="shared" si="3"/>
        <v>2.838376788179757E-2</v>
      </c>
      <c r="P12" s="836">
        <f t="shared" si="3"/>
        <v>2.9956472713673625E-2</v>
      </c>
      <c r="Q12" s="836">
        <f t="shared" si="3"/>
        <v>3.069568679535821E-2</v>
      </c>
      <c r="R12" s="836">
        <f t="shared" si="3"/>
        <v>3.1321873814445025E-2</v>
      </c>
      <c r="S12" s="836">
        <f t="shared" si="3"/>
        <v>3.188463126378617E-2</v>
      </c>
      <c r="T12" s="836">
        <f t="shared" si="3"/>
        <v>3.2409626379525165E-2</v>
      </c>
      <c r="U12" s="836">
        <f t="shared" si="3"/>
        <v>3.2922982905849656E-2</v>
      </c>
      <c r="V12" s="836">
        <f t="shared" si="3"/>
        <v>3.3405880915081176E-2</v>
      </c>
      <c r="W12" s="836">
        <f t="shared" si="3"/>
        <v>3.3550875276806565E-2</v>
      </c>
      <c r="X12" s="836">
        <f t="shared" si="3"/>
        <v>3.372840378383752E-2</v>
      </c>
      <c r="Y12" s="836">
        <f t="shared" si="3"/>
        <v>3.3931887344898812E-2</v>
      </c>
      <c r="Z12" s="836">
        <f t="shared" si="3"/>
        <v>3.4154750036279866E-2</v>
      </c>
      <c r="AA12" s="836">
        <f t="shared" si="3"/>
        <v>3.439042004415211E-2</v>
      </c>
      <c r="AB12" s="836">
        <f t="shared" si="3"/>
        <v>3.4632181098356501E-2</v>
      </c>
      <c r="AC12" s="836">
        <f t="shared" si="3"/>
        <v>3.4872725473878909E-2</v>
      </c>
      <c r="AD12" s="836">
        <f t="shared" si="3"/>
        <v>3.5104601917980843E-2</v>
      </c>
      <c r="AE12" s="836">
        <f t="shared" si="3"/>
        <v>3.5320364397499235E-2</v>
      </c>
      <c r="AF12" s="836">
        <f t="shared" si="3"/>
        <v>3.5512571165689129E-2</v>
      </c>
    </row>
    <row r="13" spans="1:32" outlineLevel="1">
      <c r="B13" s="824" t="s">
        <v>164</v>
      </c>
      <c r="C13" s="836">
        <f>C6</f>
        <v>1.6954377614895359E-3</v>
      </c>
      <c r="D13" s="836">
        <f t="shared" ref="D13:AF13" si="4">D6</f>
        <v>3.2936617045445445E-3</v>
      </c>
      <c r="E13" s="836">
        <f t="shared" si="4"/>
        <v>5.3406361830767883E-3</v>
      </c>
      <c r="F13" s="836">
        <f t="shared" si="4"/>
        <v>8.3673862081109392E-3</v>
      </c>
      <c r="G13" s="836">
        <f t="shared" si="4"/>
        <v>1.1553062060710337E-2</v>
      </c>
      <c r="H13" s="836">
        <f t="shared" si="4"/>
        <v>1.3829830210772836E-2</v>
      </c>
      <c r="I13" s="836">
        <f t="shared" si="4"/>
        <v>1.6471855185909979E-2</v>
      </c>
      <c r="J13" s="836">
        <f t="shared" si="4"/>
        <v>1.9135197651663403E-2</v>
      </c>
      <c r="K13" s="836">
        <f t="shared" si="4"/>
        <v>2.1754867992766731E-2</v>
      </c>
      <c r="L13" s="836">
        <f t="shared" si="4"/>
        <v>2.3779577358824574E-2</v>
      </c>
      <c r="M13" s="836">
        <f t="shared" si="4"/>
        <v>2.5095142945654098E-2</v>
      </c>
      <c r="N13" s="836">
        <f t="shared" si="4"/>
        <v>2.6407114090989559E-2</v>
      </c>
      <c r="O13" s="836">
        <f t="shared" si="4"/>
        <v>2.7719085236325013E-2</v>
      </c>
      <c r="P13" s="836">
        <f t="shared" si="4"/>
        <v>2.9011380495581558E-2</v>
      </c>
      <c r="Q13" s="836">
        <f t="shared" si="4"/>
        <v>2.9469622722652279E-2</v>
      </c>
      <c r="R13" s="836">
        <f t="shared" si="4"/>
        <v>2.9884739229024942E-2</v>
      </c>
      <c r="S13" s="836">
        <f t="shared" si="4"/>
        <v>3.0299855735397611E-2</v>
      </c>
      <c r="T13" s="836">
        <f t="shared" si="4"/>
        <v>3.0714972241770274E-2</v>
      </c>
      <c r="U13" s="836">
        <f t="shared" si="4"/>
        <v>3.1130577038424343E-2</v>
      </c>
      <c r="V13" s="836">
        <f t="shared" si="4"/>
        <v>3.1502228597509285E-2</v>
      </c>
      <c r="W13" s="836">
        <f t="shared" si="4"/>
        <v>3.1502228597509285E-2</v>
      </c>
      <c r="X13" s="836">
        <f t="shared" si="4"/>
        <v>3.1502228597509285E-2</v>
      </c>
      <c r="Y13" s="836">
        <f t="shared" si="4"/>
        <v>3.1502228597509285E-2</v>
      </c>
      <c r="Z13" s="836">
        <f t="shared" si="4"/>
        <v>3.1502228597509285E-2</v>
      </c>
      <c r="AA13" s="836">
        <f t="shared" si="4"/>
        <v>3.1502228597509285E-2</v>
      </c>
      <c r="AB13" s="836">
        <f t="shared" si="4"/>
        <v>3.1502228597509285E-2</v>
      </c>
      <c r="AC13" s="836">
        <f t="shared" si="4"/>
        <v>3.1502228597509285E-2</v>
      </c>
      <c r="AD13" s="836">
        <f t="shared" si="4"/>
        <v>3.1502228597509285E-2</v>
      </c>
      <c r="AE13" s="836">
        <f t="shared" si="4"/>
        <v>3.1502228597509285E-2</v>
      </c>
      <c r="AF13" s="836">
        <f t="shared" si="4"/>
        <v>3.1502228597509285E-2</v>
      </c>
    </row>
    <row r="15" spans="1:32" ht="12.75">
      <c r="A15" s="833" t="s">
        <v>36</v>
      </c>
      <c r="B15" s="1027" t="s">
        <v>63</v>
      </c>
      <c r="C15" s="1027"/>
      <c r="D15" s="1027"/>
      <c r="E15" s="1027"/>
      <c r="F15" s="1027"/>
      <c r="G15" s="1027"/>
      <c r="H15" s="1027"/>
      <c r="I15" s="1027"/>
      <c r="J15" s="1027"/>
      <c r="K15" s="1027"/>
      <c r="L15" s="1027"/>
      <c r="M15" s="1027"/>
      <c r="N15" s="1027"/>
      <c r="O15" s="1027"/>
      <c r="P15" s="1027"/>
      <c r="Q15" s="1027"/>
    </row>
    <row r="16" spans="1:32" outlineLevel="1"/>
    <row r="17" spans="2:32" outlineLevel="1">
      <c r="B17" s="1026" t="s">
        <v>64</v>
      </c>
      <c r="C17" s="1026"/>
      <c r="D17" s="1026"/>
      <c r="E17" s="1026"/>
      <c r="F17" s="1026"/>
      <c r="G17" s="1026"/>
      <c r="H17" s="1026"/>
      <c r="I17" s="1026"/>
      <c r="J17" s="1026"/>
      <c r="K17" s="1026"/>
      <c r="L17" s="1026"/>
      <c r="M17" s="1026"/>
      <c r="N17" s="1026"/>
      <c r="O17" s="1026"/>
      <c r="P17" s="1026"/>
      <c r="Q17" s="1026"/>
    </row>
    <row r="18" spans="2:32" outlineLevel="1"/>
    <row r="19" spans="2:32" outlineLevel="1">
      <c r="B19" s="834" t="s">
        <v>10</v>
      </c>
      <c r="C19" s="835">
        <v>1</v>
      </c>
      <c r="D19" s="835">
        <f>C19+1</f>
        <v>2</v>
      </c>
      <c r="E19" s="835">
        <f t="shared" ref="E19:AF19" si="5">D19+1</f>
        <v>3</v>
      </c>
      <c r="F19" s="835">
        <f t="shared" si="5"/>
        <v>4</v>
      </c>
      <c r="G19" s="835">
        <f t="shared" si="5"/>
        <v>5</v>
      </c>
      <c r="H19" s="835">
        <f t="shared" si="5"/>
        <v>6</v>
      </c>
      <c r="I19" s="835">
        <f t="shared" si="5"/>
        <v>7</v>
      </c>
      <c r="J19" s="835">
        <f t="shared" si="5"/>
        <v>8</v>
      </c>
      <c r="K19" s="835">
        <f t="shared" si="5"/>
        <v>9</v>
      </c>
      <c r="L19" s="835">
        <f t="shared" si="5"/>
        <v>10</v>
      </c>
      <c r="M19" s="835">
        <f t="shared" si="5"/>
        <v>11</v>
      </c>
      <c r="N19" s="835">
        <f t="shared" si="5"/>
        <v>12</v>
      </c>
      <c r="O19" s="835">
        <f t="shared" si="5"/>
        <v>13</v>
      </c>
      <c r="P19" s="835">
        <f t="shared" si="5"/>
        <v>14</v>
      </c>
      <c r="Q19" s="835">
        <f t="shared" si="5"/>
        <v>15</v>
      </c>
      <c r="R19" s="835">
        <f t="shared" si="5"/>
        <v>16</v>
      </c>
      <c r="S19" s="835">
        <f t="shared" si="5"/>
        <v>17</v>
      </c>
      <c r="T19" s="835">
        <f t="shared" si="5"/>
        <v>18</v>
      </c>
      <c r="U19" s="835">
        <f t="shared" si="5"/>
        <v>19</v>
      </c>
      <c r="V19" s="835">
        <f t="shared" si="5"/>
        <v>20</v>
      </c>
      <c r="W19" s="835">
        <f t="shared" si="5"/>
        <v>21</v>
      </c>
      <c r="X19" s="835">
        <f t="shared" si="5"/>
        <v>22</v>
      </c>
      <c r="Y19" s="835">
        <f t="shared" si="5"/>
        <v>23</v>
      </c>
      <c r="Z19" s="835">
        <f t="shared" si="5"/>
        <v>24</v>
      </c>
      <c r="AA19" s="835">
        <f t="shared" si="5"/>
        <v>25</v>
      </c>
      <c r="AB19" s="835">
        <f t="shared" si="5"/>
        <v>26</v>
      </c>
      <c r="AC19" s="835">
        <f t="shared" si="5"/>
        <v>27</v>
      </c>
      <c r="AD19" s="835">
        <f t="shared" si="5"/>
        <v>28</v>
      </c>
      <c r="AE19" s="835">
        <f t="shared" si="5"/>
        <v>29</v>
      </c>
      <c r="AF19" s="835">
        <f t="shared" si="5"/>
        <v>30</v>
      </c>
    </row>
    <row r="20" spans="2:32" outlineLevel="1">
      <c r="B20" s="830" t="s">
        <v>65</v>
      </c>
      <c r="C20" s="838">
        <v>0.7</v>
      </c>
      <c r="D20" s="838">
        <v>0.7</v>
      </c>
      <c r="E20" s="838">
        <v>0.64</v>
      </c>
      <c r="F20" s="838">
        <v>0.59</v>
      </c>
      <c r="G20" s="838">
        <v>0.55000000000000004</v>
      </c>
      <c r="H20" s="838">
        <v>0.52</v>
      </c>
      <c r="I20" s="838">
        <v>0.49</v>
      </c>
      <c r="J20" s="838">
        <v>0.47</v>
      </c>
      <c r="K20" s="838">
        <v>0.44</v>
      </c>
      <c r="L20" s="838">
        <v>0.42</v>
      </c>
      <c r="M20" s="838">
        <v>0.39</v>
      </c>
      <c r="N20" s="838">
        <v>0.37</v>
      </c>
      <c r="O20" s="838">
        <v>0.35</v>
      </c>
      <c r="P20" s="838">
        <v>0.34</v>
      </c>
      <c r="Q20" s="838">
        <v>0.33</v>
      </c>
      <c r="R20" s="838">
        <v>0.31</v>
      </c>
      <c r="S20" s="838">
        <v>0.3</v>
      </c>
      <c r="T20" s="838">
        <v>0.28999999999999998</v>
      </c>
      <c r="U20" s="838">
        <v>0.27</v>
      </c>
      <c r="V20" s="838">
        <v>0.26</v>
      </c>
      <c r="W20" s="838">
        <v>0.26</v>
      </c>
      <c r="X20" s="838">
        <f t="shared" ref="X20:AF21" si="6">W20</f>
        <v>0.26</v>
      </c>
      <c r="Y20" s="838">
        <f t="shared" si="6"/>
        <v>0.26</v>
      </c>
      <c r="Z20" s="838">
        <f t="shared" si="6"/>
        <v>0.26</v>
      </c>
      <c r="AA20" s="838">
        <f t="shared" si="6"/>
        <v>0.26</v>
      </c>
      <c r="AB20" s="838">
        <f t="shared" si="6"/>
        <v>0.26</v>
      </c>
      <c r="AC20" s="838">
        <f t="shared" si="6"/>
        <v>0.26</v>
      </c>
      <c r="AD20" s="838">
        <f t="shared" si="6"/>
        <v>0.26</v>
      </c>
      <c r="AE20" s="838">
        <f t="shared" si="6"/>
        <v>0.26</v>
      </c>
      <c r="AF20" s="838">
        <v>0.25</v>
      </c>
    </row>
    <row r="21" spans="2:32" outlineLevel="1">
      <c r="B21" s="830" t="s">
        <v>66</v>
      </c>
      <c r="C21" s="838">
        <v>-0.75</v>
      </c>
      <c r="D21" s="838">
        <v>-0.65</v>
      </c>
      <c r="E21" s="838">
        <v>-0.56000000000000005</v>
      </c>
      <c r="F21" s="838">
        <v>-0.5</v>
      </c>
      <c r="G21" s="838">
        <v>-0.46</v>
      </c>
      <c r="H21" s="838">
        <v>-0.42</v>
      </c>
      <c r="I21" s="838">
        <v>-0.39</v>
      </c>
      <c r="J21" s="838">
        <v>-0.36</v>
      </c>
      <c r="K21" s="838">
        <v>-0.33</v>
      </c>
      <c r="L21" s="838">
        <v>-0.31</v>
      </c>
      <c r="M21" s="838">
        <v>-0.3</v>
      </c>
      <c r="N21" s="838">
        <v>-0.28999999999999998</v>
      </c>
      <c r="O21" s="838">
        <v>-0.28000000000000003</v>
      </c>
      <c r="P21" s="838">
        <v>-0.28000000000000003</v>
      </c>
      <c r="Q21" s="838">
        <v>-0.27</v>
      </c>
      <c r="R21" s="838">
        <v>-0.28000000000000003</v>
      </c>
      <c r="S21" s="838">
        <v>-0.28000000000000003</v>
      </c>
      <c r="T21" s="838">
        <v>-0.28000000000000003</v>
      </c>
      <c r="U21" s="838">
        <v>-0.28999999999999998</v>
      </c>
      <c r="V21" s="838">
        <v>-0.28999999999999998</v>
      </c>
      <c r="W21" s="838">
        <v>-0.28999999999999998</v>
      </c>
      <c r="X21" s="838">
        <v>-0.3</v>
      </c>
      <c r="Y21" s="838">
        <v>-0.3</v>
      </c>
      <c r="Z21" s="838">
        <f t="shared" si="6"/>
        <v>-0.3</v>
      </c>
      <c r="AA21" s="838">
        <f t="shared" si="6"/>
        <v>-0.3</v>
      </c>
      <c r="AB21" s="838">
        <f t="shared" si="6"/>
        <v>-0.3</v>
      </c>
      <c r="AC21" s="838">
        <f t="shared" si="6"/>
        <v>-0.3</v>
      </c>
      <c r="AD21" s="838">
        <f t="shared" si="6"/>
        <v>-0.3</v>
      </c>
      <c r="AE21" s="838">
        <f t="shared" si="6"/>
        <v>-0.3</v>
      </c>
      <c r="AF21" s="838">
        <f t="shared" si="6"/>
        <v>-0.3</v>
      </c>
    </row>
    <row r="22" spans="2:32" outlineLevel="1"/>
    <row r="23" spans="2:32" outlineLevel="1"/>
    <row r="24" spans="2:32" outlineLevel="1">
      <c r="B24" s="1026" t="s">
        <v>67</v>
      </c>
      <c r="C24" s="1026"/>
      <c r="D24" s="1026"/>
      <c r="E24" s="1026"/>
      <c r="F24" s="1026"/>
      <c r="G24" s="1026"/>
      <c r="H24" s="1026"/>
      <c r="I24" s="1026"/>
      <c r="J24" s="1026"/>
      <c r="K24" s="1026"/>
      <c r="L24" s="1026"/>
      <c r="M24" s="1026"/>
      <c r="N24" s="1026"/>
      <c r="O24" s="1026"/>
      <c r="P24" s="1026"/>
      <c r="Q24" s="1026"/>
    </row>
    <row r="25" spans="2:32" outlineLevel="1"/>
    <row r="26" spans="2:32" outlineLevel="1">
      <c r="B26" s="830" t="s">
        <v>68</v>
      </c>
      <c r="C26" s="838">
        <v>-0.37</v>
      </c>
    </row>
    <row r="27" spans="2:32" outlineLevel="1">
      <c r="B27" s="830" t="s">
        <v>69</v>
      </c>
      <c r="C27" s="838">
        <v>-0.47</v>
      </c>
    </row>
    <row r="28" spans="2:32" outlineLevel="1">
      <c r="C28" s="838"/>
    </row>
    <row r="29" spans="2:32" outlineLevel="1"/>
    <row r="30" spans="2:32" outlineLevel="1">
      <c r="B30" s="1026" t="s">
        <v>70</v>
      </c>
      <c r="C30" s="1026"/>
      <c r="D30" s="1026"/>
      <c r="E30" s="1026"/>
      <c r="F30" s="1026"/>
      <c r="G30" s="1026"/>
      <c r="H30" s="1026"/>
      <c r="I30" s="1026"/>
      <c r="J30" s="1026"/>
      <c r="K30" s="1026"/>
      <c r="L30" s="1026"/>
      <c r="M30" s="1026"/>
      <c r="N30" s="1026"/>
      <c r="O30" s="1026"/>
      <c r="P30" s="1026"/>
      <c r="Q30" s="1026"/>
    </row>
    <row r="31" spans="2:32" outlineLevel="1"/>
    <row r="32" spans="2:32" outlineLevel="1">
      <c r="B32" s="830" t="s">
        <v>5</v>
      </c>
      <c r="C32" s="838">
        <v>-0.25</v>
      </c>
    </row>
    <row r="33" spans="2:17" outlineLevel="1"/>
    <row r="34" spans="2:17" outlineLevel="1"/>
    <row r="35" spans="2:17" outlineLevel="1">
      <c r="B35" s="1026" t="s">
        <v>71</v>
      </c>
      <c r="C35" s="1026"/>
      <c r="D35" s="1026"/>
      <c r="E35" s="1026"/>
      <c r="F35" s="1026"/>
      <c r="G35" s="1026"/>
      <c r="H35" s="1026"/>
      <c r="I35" s="1026"/>
      <c r="J35" s="1026"/>
      <c r="K35" s="1026"/>
      <c r="L35" s="1026"/>
      <c r="M35" s="1026"/>
      <c r="N35" s="1026"/>
      <c r="O35" s="1026"/>
      <c r="P35" s="1026"/>
      <c r="Q35" s="1026"/>
    </row>
    <row r="36" spans="2:17" outlineLevel="1"/>
    <row r="37" spans="2:17">
      <c r="B37" s="840" t="s">
        <v>652</v>
      </c>
      <c r="C37" s="841" t="s">
        <v>653</v>
      </c>
      <c r="D37" s="842"/>
      <c r="E37" s="841" t="s">
        <v>653</v>
      </c>
      <c r="F37" s="842"/>
      <c r="G37" s="841" t="s">
        <v>653</v>
      </c>
      <c r="H37" s="842"/>
      <c r="I37" s="841" t="s">
        <v>653</v>
      </c>
      <c r="J37" s="842"/>
      <c r="K37" s="841" t="s">
        <v>653</v>
      </c>
      <c r="L37" s="842"/>
    </row>
    <row r="38" spans="2:17">
      <c r="B38" s="840"/>
      <c r="C38" s="843">
        <v>0</v>
      </c>
      <c r="D38" s="844"/>
      <c r="E38" s="843">
        <v>5</v>
      </c>
      <c r="F38" s="844"/>
      <c r="G38" s="843">
        <v>10</v>
      </c>
      <c r="H38" s="844"/>
      <c r="I38" s="843">
        <v>15</v>
      </c>
      <c r="J38" s="844"/>
      <c r="K38" s="843">
        <v>20</v>
      </c>
      <c r="L38" s="844"/>
    </row>
    <row r="39" spans="2:17">
      <c r="B39" s="840"/>
      <c r="C39" s="845"/>
      <c r="D39" s="845"/>
      <c r="E39" s="845"/>
      <c r="F39" s="845"/>
      <c r="G39" s="845"/>
      <c r="H39" s="845"/>
      <c r="I39" s="845"/>
      <c r="J39" s="845"/>
      <c r="K39" s="845"/>
      <c r="L39" s="845"/>
      <c r="N39" s="846"/>
    </row>
    <row r="40" spans="2:17">
      <c r="B40" s="847"/>
      <c r="C40" s="848" t="s">
        <v>654</v>
      </c>
      <c r="D40" s="841" t="s">
        <v>655</v>
      </c>
      <c r="E40" s="848" t="s">
        <v>654</v>
      </c>
      <c r="F40" s="841" t="s">
        <v>655</v>
      </c>
      <c r="G40" s="848" t="s">
        <v>654</v>
      </c>
      <c r="H40" s="841" t="s">
        <v>655</v>
      </c>
      <c r="I40" s="848" t="s">
        <v>654</v>
      </c>
      <c r="J40" s="841" t="s">
        <v>655</v>
      </c>
      <c r="K40" s="848" t="s">
        <v>654</v>
      </c>
      <c r="L40" s="841" t="s">
        <v>655</v>
      </c>
    </row>
    <row r="41" spans="2:17">
      <c r="B41" s="849" t="s">
        <v>28</v>
      </c>
      <c r="C41" s="850">
        <v>0</v>
      </c>
      <c r="D41" s="851">
        <v>8.9999999999999993E-3</v>
      </c>
      <c r="E41" s="850">
        <v>4.4999999999999998E-2</v>
      </c>
      <c r="F41" s="851">
        <v>5.3E-3</v>
      </c>
      <c r="G41" s="850">
        <v>7.1499999999999994E-2</v>
      </c>
      <c r="H41" s="851">
        <v>5.0000000000000001E-3</v>
      </c>
      <c r="I41" s="850">
        <v>9.6500000000000002E-2</v>
      </c>
      <c r="J41" s="851">
        <v>5.0000000000000001E-3</v>
      </c>
      <c r="K41" s="850">
        <v>0.1215</v>
      </c>
      <c r="L41" s="851">
        <v>5.0000000000000001E-3</v>
      </c>
    </row>
    <row r="42" spans="2:17">
      <c r="B42" s="852" t="s">
        <v>29</v>
      </c>
      <c r="C42" s="853">
        <v>0</v>
      </c>
      <c r="D42" s="854">
        <v>1.0999999999999999E-2</v>
      </c>
      <c r="E42" s="853">
        <v>5.5E-2</v>
      </c>
      <c r="F42" s="854">
        <v>5.7999999999999996E-3</v>
      </c>
      <c r="G42" s="853">
        <v>8.4000000000000005E-2</v>
      </c>
      <c r="H42" s="854">
        <v>5.0000000000000001E-3</v>
      </c>
      <c r="I42" s="853">
        <v>0.109</v>
      </c>
      <c r="J42" s="854">
        <v>5.0000000000000001E-3</v>
      </c>
      <c r="K42" s="853">
        <v>0.13400000000000001</v>
      </c>
      <c r="L42" s="854">
        <v>5.0000000000000001E-3</v>
      </c>
    </row>
    <row r="43" spans="2:17">
      <c r="B43" s="852" t="s">
        <v>30</v>
      </c>
      <c r="C43" s="853">
        <v>0</v>
      </c>
      <c r="D43" s="854">
        <v>1.4E-2</v>
      </c>
      <c r="E43" s="853">
        <v>7.0000000000000007E-2</v>
      </c>
      <c r="F43" s="854">
        <v>7.0000000000000001E-3</v>
      </c>
      <c r="G43" s="853">
        <v>0.105</v>
      </c>
      <c r="H43" s="854">
        <v>5.0000000000000001E-3</v>
      </c>
      <c r="I43" s="853">
        <v>0.13</v>
      </c>
      <c r="J43" s="854">
        <v>5.0000000000000001E-3</v>
      </c>
      <c r="K43" s="853">
        <v>0.155</v>
      </c>
      <c r="L43" s="854">
        <v>5.0000000000000001E-3</v>
      </c>
    </row>
    <row r="44" spans="2:17">
      <c r="B44" s="852" t="s">
        <v>31</v>
      </c>
      <c r="C44" s="853">
        <v>0</v>
      </c>
      <c r="D44" s="854">
        <v>2.5000000000000001E-2</v>
      </c>
      <c r="E44" s="853">
        <v>0.125</v>
      </c>
      <c r="F44" s="854">
        <v>1.4999999999999999E-2</v>
      </c>
      <c r="G44" s="853">
        <v>0.2</v>
      </c>
      <c r="H44" s="854">
        <v>0.01</v>
      </c>
      <c r="I44" s="853">
        <v>0.25</v>
      </c>
      <c r="J44" s="854">
        <v>0.01</v>
      </c>
      <c r="K44" s="853">
        <v>0.3</v>
      </c>
      <c r="L44" s="854">
        <v>5.0000000000000001E-3</v>
      </c>
    </row>
    <row r="45" spans="2:17">
      <c r="B45" s="852" t="s">
        <v>32</v>
      </c>
      <c r="C45" s="853">
        <v>0</v>
      </c>
      <c r="D45" s="854">
        <v>4.4999999999999998E-2</v>
      </c>
      <c r="E45" s="853">
        <v>0.22500000000000001</v>
      </c>
      <c r="F45" s="854">
        <v>2.5100000000000001E-2</v>
      </c>
      <c r="G45" s="853">
        <v>0.35049999999999998</v>
      </c>
      <c r="H45" s="854">
        <v>1.7999999999999999E-2</v>
      </c>
      <c r="I45" s="853">
        <v>0.4405</v>
      </c>
      <c r="J45" s="854">
        <v>5.0000000000000001E-3</v>
      </c>
      <c r="K45" s="853">
        <v>0.46550000000000002</v>
      </c>
      <c r="L45" s="854">
        <v>5.0000000000000001E-3</v>
      </c>
    </row>
    <row r="46" spans="2:17">
      <c r="B46" s="852" t="s">
        <v>33</v>
      </c>
      <c r="C46" s="853">
        <v>0</v>
      </c>
      <c r="D46" s="854">
        <v>7.4999999999999997E-2</v>
      </c>
      <c r="E46" s="853">
        <v>0.375</v>
      </c>
      <c r="F46" s="854">
        <v>4.2000000000000003E-2</v>
      </c>
      <c r="G46" s="853">
        <v>0.58499999999999996</v>
      </c>
      <c r="H46" s="854">
        <v>5.0000000000000001E-3</v>
      </c>
      <c r="I46" s="853">
        <v>0.61</v>
      </c>
      <c r="J46" s="854">
        <v>5.0000000000000001E-3</v>
      </c>
      <c r="K46" s="853">
        <v>0.63500000000000001</v>
      </c>
      <c r="L46" s="854">
        <v>5.0000000000000001E-3</v>
      </c>
    </row>
    <row r="47" spans="2:17">
      <c r="B47" s="852" t="s">
        <v>34</v>
      </c>
      <c r="C47" s="853">
        <v>0</v>
      </c>
      <c r="D47" s="854">
        <v>7.4999999999999997E-2</v>
      </c>
      <c r="E47" s="853">
        <v>0.375</v>
      </c>
      <c r="F47" s="854">
        <v>4.2000000000000003E-2</v>
      </c>
      <c r="G47" s="853">
        <v>0.58499999999999996</v>
      </c>
      <c r="H47" s="854">
        <v>5.0000000000000001E-3</v>
      </c>
      <c r="I47" s="853">
        <v>0.61</v>
      </c>
      <c r="J47" s="854">
        <v>5.0000000000000001E-3</v>
      </c>
      <c r="K47" s="853">
        <v>0.63500000000000001</v>
      </c>
      <c r="L47" s="854">
        <v>5.0000000000000001E-3</v>
      </c>
    </row>
    <row r="48" spans="2:17">
      <c r="B48" s="855" t="s">
        <v>35</v>
      </c>
      <c r="C48" s="856">
        <v>0</v>
      </c>
      <c r="D48" s="857">
        <v>0.03</v>
      </c>
      <c r="E48" s="856">
        <v>0.15</v>
      </c>
      <c r="F48" s="857">
        <v>1.6799999999999999E-2</v>
      </c>
      <c r="G48" s="856">
        <v>0.23400000000000001</v>
      </c>
      <c r="H48" s="857">
        <v>1.1599999999999999E-2</v>
      </c>
      <c r="I48" s="856">
        <v>0.29199999999999998</v>
      </c>
      <c r="J48" s="857">
        <v>1.1599999999999999E-2</v>
      </c>
      <c r="K48" s="856">
        <v>0.35</v>
      </c>
      <c r="L48" s="857">
        <v>5.0000000000000001E-3</v>
      </c>
    </row>
    <row r="50" spans="2:17">
      <c r="B50" s="840" t="s">
        <v>656</v>
      </c>
      <c r="C50" s="841" t="s">
        <v>653</v>
      </c>
      <c r="D50" s="842"/>
      <c r="E50" s="841" t="s">
        <v>653</v>
      </c>
      <c r="F50" s="842"/>
      <c r="G50" s="841" t="s">
        <v>653</v>
      </c>
      <c r="H50" s="842"/>
      <c r="I50" s="841" t="s">
        <v>653</v>
      </c>
      <c r="J50" s="842"/>
      <c r="K50" s="841" t="s">
        <v>653</v>
      </c>
      <c r="L50" s="842"/>
    </row>
    <row r="51" spans="2:17">
      <c r="B51" s="840"/>
      <c r="C51" s="843">
        <v>0</v>
      </c>
      <c r="D51" s="844"/>
      <c r="E51" s="843">
        <v>5</v>
      </c>
      <c r="F51" s="844"/>
      <c r="G51" s="843">
        <v>10</v>
      </c>
      <c r="H51" s="844"/>
      <c r="I51" s="843">
        <v>15</v>
      </c>
      <c r="J51" s="844"/>
      <c r="K51" s="843">
        <v>20</v>
      </c>
      <c r="L51" s="844"/>
    </row>
    <row r="52" spans="2:17">
      <c r="B52" s="840"/>
      <c r="C52" s="845"/>
      <c r="D52" s="845"/>
      <c r="E52" s="845"/>
      <c r="F52" s="845"/>
      <c r="G52" s="845"/>
      <c r="H52" s="845"/>
      <c r="I52" s="845"/>
      <c r="J52" s="845"/>
      <c r="K52" s="845"/>
      <c r="L52" s="845"/>
    </row>
    <row r="53" spans="2:17">
      <c r="B53" s="847"/>
      <c r="C53" s="848" t="s">
        <v>654</v>
      </c>
      <c r="D53" s="841" t="s">
        <v>655</v>
      </c>
      <c r="E53" s="848" t="s">
        <v>654</v>
      </c>
      <c r="F53" s="841" t="s">
        <v>655</v>
      </c>
      <c r="G53" s="848" t="s">
        <v>654</v>
      </c>
      <c r="H53" s="841" t="s">
        <v>655</v>
      </c>
      <c r="I53" s="848" t="s">
        <v>654</v>
      </c>
      <c r="J53" s="841" t="s">
        <v>655</v>
      </c>
      <c r="K53" s="848" t="s">
        <v>654</v>
      </c>
      <c r="L53" s="841" t="s">
        <v>655</v>
      </c>
    </row>
    <row r="54" spans="2:17">
      <c r="B54" s="849" t="s">
        <v>28</v>
      </c>
      <c r="C54" s="850">
        <v>0</v>
      </c>
      <c r="D54" s="851">
        <v>0</v>
      </c>
      <c r="E54" s="850">
        <v>0</v>
      </c>
      <c r="F54" s="851">
        <v>0</v>
      </c>
      <c r="G54" s="850">
        <v>0</v>
      </c>
      <c r="H54" s="851">
        <v>0</v>
      </c>
      <c r="I54" s="850">
        <v>0</v>
      </c>
      <c r="J54" s="851">
        <v>0</v>
      </c>
      <c r="K54" s="850">
        <v>0</v>
      </c>
      <c r="L54" s="851">
        <v>0</v>
      </c>
    </row>
    <row r="55" spans="2:17">
      <c r="B55" s="852" t="s">
        <v>29</v>
      </c>
      <c r="C55" s="853">
        <v>0</v>
      </c>
      <c r="D55" s="854">
        <v>0</v>
      </c>
      <c r="E55" s="853">
        <v>0</v>
      </c>
      <c r="F55" s="854">
        <v>0</v>
      </c>
      <c r="G55" s="853">
        <v>0</v>
      </c>
      <c r="H55" s="854">
        <v>0</v>
      </c>
      <c r="I55" s="853">
        <v>0</v>
      </c>
      <c r="J55" s="854">
        <v>0</v>
      </c>
      <c r="K55" s="853">
        <v>0</v>
      </c>
      <c r="L55" s="854">
        <v>0</v>
      </c>
    </row>
    <row r="56" spans="2:17">
      <c r="B56" s="852" t="s">
        <v>30</v>
      </c>
      <c r="C56" s="853">
        <v>0</v>
      </c>
      <c r="D56" s="854">
        <v>1.0999999999999999E-2</v>
      </c>
      <c r="E56" s="853">
        <v>5.5E-2</v>
      </c>
      <c r="F56" s="854">
        <v>5.7999999999999996E-3</v>
      </c>
      <c r="G56" s="853">
        <v>8.4000000000000005E-2</v>
      </c>
      <c r="H56" s="854">
        <v>5.0000000000000001E-3</v>
      </c>
      <c r="I56" s="853">
        <v>0.109</v>
      </c>
      <c r="J56" s="854">
        <v>5.0000000000000001E-3</v>
      </c>
      <c r="K56" s="853">
        <v>0.13400000000000001</v>
      </c>
      <c r="L56" s="854">
        <v>5.0000000000000001E-3</v>
      </c>
    </row>
    <row r="57" spans="2:17">
      <c r="B57" s="852" t="s">
        <v>31</v>
      </c>
      <c r="C57" s="853">
        <v>0</v>
      </c>
      <c r="D57" s="854">
        <v>1.4E-2</v>
      </c>
      <c r="E57" s="853">
        <v>7.0000000000000007E-2</v>
      </c>
      <c r="F57" s="854">
        <v>7.0000000000000001E-3</v>
      </c>
      <c r="G57" s="853">
        <v>0.105</v>
      </c>
      <c r="H57" s="854">
        <v>5.0000000000000001E-3</v>
      </c>
      <c r="I57" s="853">
        <v>0.13</v>
      </c>
      <c r="J57" s="854">
        <v>5.0000000000000001E-3</v>
      </c>
      <c r="K57" s="853">
        <v>0.155</v>
      </c>
      <c r="L57" s="854">
        <v>5.0000000000000001E-3</v>
      </c>
    </row>
    <row r="58" spans="2:17">
      <c r="B58" s="852" t="s">
        <v>32</v>
      </c>
      <c r="C58" s="853">
        <v>0</v>
      </c>
      <c r="D58" s="854">
        <v>2.5000000000000001E-2</v>
      </c>
      <c r="E58" s="853">
        <v>0.125</v>
      </c>
      <c r="F58" s="854">
        <v>1.4999999999999999E-2</v>
      </c>
      <c r="G58" s="853">
        <v>0.2</v>
      </c>
      <c r="H58" s="854">
        <v>0.01</v>
      </c>
      <c r="I58" s="853">
        <v>0.25</v>
      </c>
      <c r="J58" s="854">
        <v>0.01</v>
      </c>
      <c r="K58" s="853">
        <v>0.3</v>
      </c>
      <c r="L58" s="854">
        <v>5.0000000000000001E-3</v>
      </c>
    </row>
    <row r="59" spans="2:17">
      <c r="B59" s="852" t="s">
        <v>33</v>
      </c>
      <c r="C59" s="853">
        <v>0</v>
      </c>
      <c r="D59" s="854">
        <v>4.4999999999999998E-2</v>
      </c>
      <c r="E59" s="853">
        <v>0.22500000000000001</v>
      </c>
      <c r="F59" s="854">
        <v>2.5100000000000001E-2</v>
      </c>
      <c r="G59" s="853">
        <v>0.35049999999999998</v>
      </c>
      <c r="H59" s="854">
        <v>1.7999999999999999E-2</v>
      </c>
      <c r="I59" s="853">
        <v>0.4405</v>
      </c>
      <c r="J59" s="854">
        <v>5.0000000000000001E-3</v>
      </c>
      <c r="K59" s="853">
        <v>0.46550000000000002</v>
      </c>
      <c r="L59" s="854">
        <v>5.0000000000000001E-3</v>
      </c>
    </row>
    <row r="60" spans="2:17">
      <c r="B60" s="855" t="s">
        <v>34</v>
      </c>
      <c r="C60" s="856">
        <v>0</v>
      </c>
      <c r="D60" s="857">
        <v>4.4999999999999998E-2</v>
      </c>
      <c r="E60" s="856">
        <v>0.22500000000000001</v>
      </c>
      <c r="F60" s="857">
        <v>2.5100000000000001E-2</v>
      </c>
      <c r="G60" s="856">
        <v>0.35049999999999998</v>
      </c>
      <c r="H60" s="857">
        <v>1.7999999999999999E-2</v>
      </c>
      <c r="I60" s="856">
        <v>0.4405</v>
      </c>
      <c r="J60" s="857">
        <v>5.0000000000000001E-3</v>
      </c>
      <c r="K60" s="856">
        <v>0.46550000000000002</v>
      </c>
      <c r="L60" s="857">
        <v>5.0000000000000001E-3</v>
      </c>
    </row>
    <row r="61" spans="2:17" outlineLevel="1">
      <c r="C61" s="839"/>
    </row>
    <row r="62" spans="2:17" outlineLevel="1">
      <c r="B62" s="1026" t="s">
        <v>72</v>
      </c>
      <c r="C62" s="1026"/>
      <c r="D62" s="1026"/>
      <c r="E62" s="1026"/>
      <c r="F62" s="1026"/>
      <c r="G62" s="1026"/>
      <c r="H62" s="1026"/>
      <c r="I62" s="1026"/>
      <c r="J62" s="1026"/>
      <c r="K62" s="1026"/>
      <c r="L62" s="1026"/>
      <c r="M62" s="1026"/>
      <c r="N62" s="1026"/>
      <c r="O62" s="1026"/>
      <c r="P62" s="1026"/>
      <c r="Q62" s="1026"/>
    </row>
    <row r="63" spans="2:17" outlineLevel="1"/>
    <row r="64" spans="2:17" outlineLevel="1">
      <c r="B64" s="830" t="s">
        <v>73</v>
      </c>
      <c r="C64" s="838">
        <v>-1</v>
      </c>
    </row>
    <row r="65" spans="1:17" outlineLevel="1"/>
    <row r="67" spans="1:17" ht="12.75">
      <c r="A67" s="833" t="s">
        <v>40</v>
      </c>
      <c r="B67" s="1027" t="s">
        <v>74</v>
      </c>
      <c r="C67" s="1027"/>
      <c r="D67" s="1027"/>
      <c r="E67" s="1027"/>
      <c r="F67" s="1027"/>
      <c r="G67" s="1027"/>
      <c r="H67" s="1027"/>
      <c r="I67" s="1027"/>
      <c r="J67" s="1027"/>
      <c r="K67" s="1027"/>
      <c r="L67" s="1027"/>
      <c r="M67" s="1027"/>
      <c r="N67" s="1027"/>
      <c r="O67" s="1027"/>
      <c r="P67" s="1027"/>
      <c r="Q67" s="1027"/>
    </row>
    <row r="68" spans="1:17" outlineLevel="1"/>
    <row r="69" spans="1:17" ht="22.5" outlineLevel="1">
      <c r="B69" s="828" t="s">
        <v>4</v>
      </c>
      <c r="C69" s="829" t="s">
        <v>75</v>
      </c>
      <c r="D69" s="829" t="s">
        <v>24</v>
      </c>
      <c r="E69" s="829" t="s">
        <v>5</v>
      </c>
      <c r="F69" s="829" t="s">
        <v>43</v>
      </c>
      <c r="G69" s="829" t="s">
        <v>45</v>
      </c>
      <c r="H69" s="829" t="s">
        <v>44</v>
      </c>
      <c r="I69" s="829" t="s">
        <v>6</v>
      </c>
    </row>
    <row r="70" spans="1:17" outlineLevel="1">
      <c r="B70" s="830" t="s">
        <v>75</v>
      </c>
      <c r="C70" s="831">
        <v>1</v>
      </c>
      <c r="D70" s="832">
        <f>C71</f>
        <v>0.5</v>
      </c>
      <c r="E70" s="832">
        <f>C72</f>
        <v>0.5</v>
      </c>
      <c r="F70" s="832">
        <f>C73</f>
        <v>0.5</v>
      </c>
      <c r="G70" s="832">
        <f>C74</f>
        <v>0.25</v>
      </c>
      <c r="H70" s="832">
        <f>C75</f>
        <v>0</v>
      </c>
      <c r="I70" s="832">
        <f>C76</f>
        <v>0</v>
      </c>
    </row>
    <row r="71" spans="1:17" outlineLevel="1">
      <c r="B71" s="830" t="s">
        <v>24</v>
      </c>
      <c r="C71" s="831">
        <v>0.5</v>
      </c>
      <c r="D71" s="831">
        <v>1</v>
      </c>
      <c r="E71" s="832">
        <f>D72</f>
        <v>0.75</v>
      </c>
      <c r="F71" s="832">
        <f>D73</f>
        <v>0.75</v>
      </c>
      <c r="G71" s="832">
        <f>D74</f>
        <v>0.25</v>
      </c>
      <c r="H71" s="832">
        <f>D75</f>
        <v>0</v>
      </c>
      <c r="I71" s="832">
        <f>D76</f>
        <v>0</v>
      </c>
    </row>
    <row r="72" spans="1:17" outlineLevel="1">
      <c r="B72" s="830" t="s">
        <v>5</v>
      </c>
      <c r="C72" s="831">
        <v>0.5</v>
      </c>
      <c r="D72" s="831">
        <v>0.75</v>
      </c>
      <c r="E72" s="831">
        <v>1</v>
      </c>
      <c r="F72" s="832">
        <f>E73</f>
        <v>0.5</v>
      </c>
      <c r="G72" s="832">
        <f>E74</f>
        <v>0.25</v>
      </c>
      <c r="H72" s="832">
        <f>E75</f>
        <v>0</v>
      </c>
      <c r="I72" s="832">
        <f>E76</f>
        <v>0</v>
      </c>
    </row>
    <row r="73" spans="1:17" outlineLevel="1">
      <c r="B73" s="830" t="s">
        <v>43</v>
      </c>
      <c r="C73" s="831">
        <v>0.5</v>
      </c>
      <c r="D73" s="831">
        <v>0.75</v>
      </c>
      <c r="E73" s="831">
        <v>0.5</v>
      </c>
      <c r="F73" s="831">
        <v>1</v>
      </c>
      <c r="G73" s="832">
        <f>F74</f>
        <v>0.25</v>
      </c>
      <c r="H73" s="832">
        <f>F75</f>
        <v>0</v>
      </c>
      <c r="I73" s="832">
        <f>F76</f>
        <v>0</v>
      </c>
    </row>
    <row r="74" spans="1:17" outlineLevel="1">
      <c r="B74" s="830" t="s">
        <v>45</v>
      </c>
      <c r="C74" s="831">
        <v>0.25</v>
      </c>
      <c r="D74" s="831">
        <v>0.25</v>
      </c>
      <c r="E74" s="831">
        <v>0.25</v>
      </c>
      <c r="F74" s="831">
        <v>0.25</v>
      </c>
      <c r="G74" s="831">
        <v>1</v>
      </c>
      <c r="H74" s="832">
        <f>G75</f>
        <v>0</v>
      </c>
      <c r="I74" s="832">
        <f>G76</f>
        <v>0</v>
      </c>
    </row>
    <row r="75" spans="1:17" outlineLevel="1">
      <c r="B75" s="830" t="s">
        <v>44</v>
      </c>
      <c r="C75" s="831">
        <v>0</v>
      </c>
      <c r="D75" s="831">
        <v>0</v>
      </c>
      <c r="E75" s="831">
        <v>0</v>
      </c>
      <c r="F75" s="831">
        <v>0</v>
      </c>
      <c r="G75" s="831">
        <v>0</v>
      </c>
      <c r="H75" s="831">
        <v>1</v>
      </c>
      <c r="I75" s="832">
        <f>H76</f>
        <v>0</v>
      </c>
    </row>
    <row r="76" spans="1:17" outlineLevel="1">
      <c r="B76" s="830" t="s">
        <v>6</v>
      </c>
      <c r="C76" s="831">
        <v>0</v>
      </c>
      <c r="D76" s="831">
        <v>0</v>
      </c>
      <c r="E76" s="831">
        <v>0</v>
      </c>
      <c r="F76" s="831">
        <v>0</v>
      </c>
      <c r="G76" s="831">
        <v>0</v>
      </c>
      <c r="H76" s="831">
        <v>0</v>
      </c>
      <c r="I76" s="831">
        <v>1</v>
      </c>
    </row>
    <row r="77" spans="1:17" outlineLevel="1"/>
    <row r="78" spans="1:17" ht="22.5" outlineLevel="1">
      <c r="B78" s="828" t="s">
        <v>7</v>
      </c>
      <c r="C78" s="829" t="s">
        <v>75</v>
      </c>
      <c r="D78" s="829" t="s">
        <v>24</v>
      </c>
      <c r="E78" s="829" t="s">
        <v>5</v>
      </c>
      <c r="F78" s="829" t="s">
        <v>43</v>
      </c>
      <c r="G78" s="829" t="s">
        <v>45</v>
      </c>
      <c r="H78" s="829" t="s">
        <v>44</v>
      </c>
      <c r="I78" s="829" t="s">
        <v>6</v>
      </c>
    </row>
    <row r="79" spans="1:17" outlineLevel="1">
      <c r="B79" s="830" t="s">
        <v>75</v>
      </c>
      <c r="C79" s="831">
        <v>1</v>
      </c>
      <c r="D79" s="832">
        <f>C80</f>
        <v>0</v>
      </c>
      <c r="E79" s="832">
        <f>C81</f>
        <v>0</v>
      </c>
      <c r="F79" s="832">
        <f>C82</f>
        <v>0</v>
      </c>
      <c r="G79" s="832">
        <f>C83</f>
        <v>0.25</v>
      </c>
      <c r="H79" s="832">
        <f>C84</f>
        <v>0</v>
      </c>
      <c r="I79" s="832">
        <f>C85</f>
        <v>0</v>
      </c>
    </row>
    <row r="80" spans="1:17" outlineLevel="1">
      <c r="B80" s="830" t="s">
        <v>24</v>
      </c>
      <c r="C80" s="831">
        <v>0</v>
      </c>
      <c r="D80" s="831">
        <v>1</v>
      </c>
      <c r="E80" s="832">
        <f>D81</f>
        <v>0.75</v>
      </c>
      <c r="F80" s="832">
        <f>D82</f>
        <v>0.75</v>
      </c>
      <c r="G80" s="832">
        <f>D83</f>
        <v>0.25</v>
      </c>
      <c r="H80" s="832">
        <f>D84</f>
        <v>0</v>
      </c>
      <c r="I80" s="832">
        <f>D85</f>
        <v>0</v>
      </c>
    </row>
    <row r="81" spans="2:9" outlineLevel="1">
      <c r="B81" s="830" t="s">
        <v>5</v>
      </c>
      <c r="C81" s="831">
        <v>0</v>
      </c>
      <c r="D81" s="831">
        <v>0.75</v>
      </c>
      <c r="E81" s="831">
        <v>1</v>
      </c>
      <c r="F81" s="832">
        <f>E82</f>
        <v>0.5</v>
      </c>
      <c r="G81" s="832">
        <f>E83</f>
        <v>0.25</v>
      </c>
      <c r="H81" s="832">
        <f>E84</f>
        <v>0</v>
      </c>
      <c r="I81" s="832">
        <f>E85</f>
        <v>0</v>
      </c>
    </row>
    <row r="82" spans="2:9" outlineLevel="1">
      <c r="B82" s="830" t="s">
        <v>43</v>
      </c>
      <c r="C82" s="831">
        <v>0</v>
      </c>
      <c r="D82" s="831">
        <v>0.75</v>
      </c>
      <c r="E82" s="831">
        <v>0.5</v>
      </c>
      <c r="F82" s="831">
        <v>1</v>
      </c>
      <c r="G82" s="832">
        <f>F83</f>
        <v>0.25</v>
      </c>
      <c r="H82" s="832">
        <f>F84</f>
        <v>0</v>
      </c>
      <c r="I82" s="832">
        <f>F85</f>
        <v>0</v>
      </c>
    </row>
    <row r="83" spans="2:9" outlineLevel="1">
      <c r="B83" s="830" t="s">
        <v>45</v>
      </c>
      <c r="C83" s="831">
        <v>0.25</v>
      </c>
      <c r="D83" s="831">
        <v>0.25</v>
      </c>
      <c r="E83" s="831">
        <v>0.25</v>
      </c>
      <c r="F83" s="831">
        <v>0.25</v>
      </c>
      <c r="G83" s="831">
        <v>1</v>
      </c>
      <c r="H83" s="832">
        <f>G84</f>
        <v>0</v>
      </c>
      <c r="I83" s="832">
        <f>G85</f>
        <v>0</v>
      </c>
    </row>
    <row r="84" spans="2:9" outlineLevel="1">
      <c r="B84" s="830" t="s">
        <v>44</v>
      </c>
      <c r="C84" s="831">
        <v>0</v>
      </c>
      <c r="D84" s="831">
        <v>0</v>
      </c>
      <c r="E84" s="831">
        <v>0</v>
      </c>
      <c r="F84" s="831">
        <v>0</v>
      </c>
      <c r="G84" s="831">
        <v>0</v>
      </c>
      <c r="H84" s="831">
        <v>1</v>
      </c>
      <c r="I84" s="832">
        <f>H85</f>
        <v>0</v>
      </c>
    </row>
    <row r="85" spans="2:9" outlineLevel="1">
      <c r="B85" s="830" t="s">
        <v>6</v>
      </c>
      <c r="C85" s="831">
        <v>0</v>
      </c>
      <c r="D85" s="831">
        <v>0</v>
      </c>
      <c r="E85" s="831">
        <v>0</v>
      </c>
      <c r="F85" s="831">
        <v>0</v>
      </c>
      <c r="G85" s="831">
        <v>0</v>
      </c>
      <c r="H85" s="831">
        <v>0</v>
      </c>
      <c r="I85" s="831">
        <v>1</v>
      </c>
    </row>
    <row r="86" spans="2:9" outlineLevel="1"/>
    <row r="88" spans="2:9">
      <c r="B88" s="828" t="s">
        <v>24</v>
      </c>
      <c r="C88" s="829" t="s">
        <v>165</v>
      </c>
      <c r="D88" s="829" t="s">
        <v>624</v>
      </c>
    </row>
    <row r="89" spans="2:9">
      <c r="B89" s="830" t="s">
        <v>165</v>
      </c>
      <c r="C89" s="831">
        <v>1</v>
      </c>
      <c r="D89" s="832">
        <f>C90</f>
        <v>0.75</v>
      </c>
    </row>
    <row r="90" spans="2:9">
      <c r="B90" s="830" t="s">
        <v>624</v>
      </c>
      <c r="C90" s="831">
        <v>0.75</v>
      </c>
      <c r="D90" s="831">
        <v>1</v>
      </c>
    </row>
  </sheetData>
  <sheetProtection password="C389" sheet="1" objects="1" scenarios="1"/>
  <dataConsolidate/>
  <mergeCells count="9">
    <mergeCell ref="B62:Q62"/>
    <mergeCell ref="B67:Q67"/>
    <mergeCell ref="B15:Q15"/>
    <mergeCell ref="B17:Q17"/>
    <mergeCell ref="A1:Q1"/>
    <mergeCell ref="B3:Q3"/>
    <mergeCell ref="B24:Q24"/>
    <mergeCell ref="B30:Q30"/>
    <mergeCell ref="B35:Q35"/>
  </mergeCells>
  <printOptions horizontalCentered="1"/>
  <pageMargins left="0.59055118110236227" right="0.59055118110236227" top="0.78740157480314965" bottom="0.78740157480314965" header="0.51181102362204722" footer="0.51181102362204722"/>
  <pageSetup paperSize="9" scale="46" orientation="landscape" r:id="rId1"/>
  <headerFooter alignWithMargins="0">
    <oddHeader>&amp;LSimplified ALM Tool&amp;R&amp;A</oddHeader>
    <oddFooter>&amp;LPage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2" tint="-0.749992370372631"/>
  </sheetPr>
  <dimension ref="A1:BP345"/>
  <sheetViews>
    <sheetView showZeros="0" zoomScaleNormal="100" workbookViewId="0">
      <selection activeCell="J52" sqref="J52"/>
    </sheetView>
  </sheetViews>
  <sheetFormatPr baseColWidth="10" defaultRowHeight="12.75" outlineLevelRow="1"/>
  <cols>
    <col min="1" max="1" width="10.85546875" style="813" customWidth="1"/>
    <col min="2" max="2" width="9.140625" style="813" bestFit="1" customWidth="1"/>
    <col min="3" max="42" width="8.85546875" style="813" customWidth="1"/>
    <col min="43" max="62" width="14.7109375" style="813" customWidth="1"/>
    <col min="63" max="16384" width="11.42578125" style="813"/>
  </cols>
  <sheetData>
    <row r="1" spans="1:68">
      <c r="A1" s="810"/>
      <c r="B1" s="810"/>
      <c r="C1" s="811">
        <v>1</v>
      </c>
      <c r="D1" s="811">
        <f>C1+1</f>
        <v>2</v>
      </c>
      <c r="E1" s="811">
        <f t="shared" ref="E1:AP1" si="0">D1+1</f>
        <v>3</v>
      </c>
      <c r="F1" s="811">
        <f t="shared" si="0"/>
        <v>4</v>
      </c>
      <c r="G1" s="811">
        <f t="shared" si="0"/>
        <v>5</v>
      </c>
      <c r="H1" s="811">
        <f t="shared" si="0"/>
        <v>6</v>
      </c>
      <c r="I1" s="811">
        <f t="shared" si="0"/>
        <v>7</v>
      </c>
      <c r="J1" s="811">
        <f t="shared" si="0"/>
        <v>8</v>
      </c>
      <c r="K1" s="811">
        <f t="shared" si="0"/>
        <v>9</v>
      </c>
      <c r="L1" s="811">
        <f t="shared" si="0"/>
        <v>10</v>
      </c>
      <c r="M1" s="811">
        <f t="shared" si="0"/>
        <v>11</v>
      </c>
      <c r="N1" s="811">
        <f t="shared" si="0"/>
        <v>12</v>
      </c>
      <c r="O1" s="811">
        <f t="shared" si="0"/>
        <v>13</v>
      </c>
      <c r="P1" s="811">
        <f t="shared" si="0"/>
        <v>14</v>
      </c>
      <c r="Q1" s="811">
        <f t="shared" si="0"/>
        <v>15</v>
      </c>
      <c r="R1" s="811">
        <f t="shared" si="0"/>
        <v>16</v>
      </c>
      <c r="S1" s="811">
        <f t="shared" si="0"/>
        <v>17</v>
      </c>
      <c r="T1" s="811">
        <f t="shared" si="0"/>
        <v>18</v>
      </c>
      <c r="U1" s="811">
        <f t="shared" si="0"/>
        <v>19</v>
      </c>
      <c r="V1" s="811">
        <f t="shared" si="0"/>
        <v>20</v>
      </c>
      <c r="W1" s="811">
        <f t="shared" si="0"/>
        <v>21</v>
      </c>
      <c r="X1" s="811">
        <f t="shared" si="0"/>
        <v>22</v>
      </c>
      <c r="Y1" s="811">
        <f t="shared" si="0"/>
        <v>23</v>
      </c>
      <c r="Z1" s="811">
        <f t="shared" si="0"/>
        <v>24</v>
      </c>
      <c r="AA1" s="811">
        <f t="shared" si="0"/>
        <v>25</v>
      </c>
      <c r="AB1" s="811">
        <f t="shared" si="0"/>
        <v>26</v>
      </c>
      <c r="AC1" s="811">
        <f t="shared" si="0"/>
        <v>27</v>
      </c>
      <c r="AD1" s="811">
        <f t="shared" si="0"/>
        <v>28</v>
      </c>
      <c r="AE1" s="811">
        <f t="shared" si="0"/>
        <v>29</v>
      </c>
      <c r="AF1" s="811">
        <f t="shared" si="0"/>
        <v>30</v>
      </c>
      <c r="AG1" s="811">
        <f t="shared" si="0"/>
        <v>31</v>
      </c>
      <c r="AH1" s="811">
        <f t="shared" si="0"/>
        <v>32</v>
      </c>
      <c r="AI1" s="811">
        <f t="shared" si="0"/>
        <v>33</v>
      </c>
      <c r="AJ1" s="811">
        <f t="shared" si="0"/>
        <v>34</v>
      </c>
      <c r="AK1" s="811">
        <f t="shared" si="0"/>
        <v>35</v>
      </c>
      <c r="AL1" s="811">
        <f t="shared" si="0"/>
        <v>36</v>
      </c>
      <c r="AM1" s="811">
        <f t="shared" si="0"/>
        <v>37</v>
      </c>
      <c r="AN1" s="811">
        <f t="shared" si="0"/>
        <v>38</v>
      </c>
      <c r="AO1" s="811">
        <f t="shared" si="0"/>
        <v>39</v>
      </c>
      <c r="AP1" s="811">
        <f t="shared" si="0"/>
        <v>40</v>
      </c>
      <c r="AQ1" s="812"/>
      <c r="AR1" s="812"/>
      <c r="AS1" s="812"/>
      <c r="AT1" s="812"/>
      <c r="AU1" s="812"/>
      <c r="AV1" s="812"/>
      <c r="AW1" s="812"/>
      <c r="AX1" s="812"/>
      <c r="AY1" s="812"/>
      <c r="AZ1" s="812"/>
      <c r="BA1" s="812"/>
      <c r="BB1" s="812"/>
      <c r="BC1" s="812"/>
      <c r="BD1" s="812"/>
      <c r="BE1" s="812"/>
      <c r="BF1" s="812"/>
      <c r="BG1" s="812"/>
      <c r="BH1" s="812"/>
      <c r="BI1" s="812"/>
      <c r="BJ1" s="812"/>
    </row>
    <row r="2" spans="1:68" s="816" customFormat="1">
      <c r="A2" s="814"/>
      <c r="B2" s="814"/>
      <c r="C2" s="815">
        <f>Inputs!B29</f>
        <v>2019</v>
      </c>
      <c r="D2" s="815">
        <f>Inputs!C29</f>
        <v>2020</v>
      </c>
      <c r="E2" s="815">
        <f>Inputs!D29</f>
        <v>2021</v>
      </c>
      <c r="F2" s="815">
        <f>Inputs!E29</f>
        <v>2022</v>
      </c>
      <c r="G2" s="815">
        <f>Inputs!F29</f>
        <v>2023</v>
      </c>
      <c r="H2" s="815">
        <f>Inputs!G29</f>
        <v>2024</v>
      </c>
      <c r="I2" s="815">
        <f>Inputs!H29</f>
        <v>2025</v>
      </c>
      <c r="J2" s="815">
        <f>Inputs!I29</f>
        <v>2026</v>
      </c>
      <c r="K2" s="815">
        <f>Inputs!J29</f>
        <v>2027</v>
      </c>
      <c r="L2" s="815">
        <f>Inputs!K29</f>
        <v>2028</v>
      </c>
      <c r="M2" s="815">
        <f>Inputs!L29</f>
        <v>2029</v>
      </c>
      <c r="N2" s="815">
        <f>Inputs!M29</f>
        <v>2030</v>
      </c>
      <c r="O2" s="815">
        <f>Inputs!N29</f>
        <v>2031</v>
      </c>
      <c r="P2" s="815">
        <f>Inputs!O29</f>
        <v>2032</v>
      </c>
      <c r="Q2" s="815">
        <f>Inputs!P29</f>
        <v>2033</v>
      </c>
      <c r="R2" s="815">
        <f>Inputs!Q29</f>
        <v>2034</v>
      </c>
      <c r="S2" s="815">
        <f>Inputs!R29</f>
        <v>2035</v>
      </c>
      <c r="T2" s="815">
        <f>Inputs!S29</f>
        <v>2036</v>
      </c>
      <c r="U2" s="815">
        <f>Inputs!T29</f>
        <v>2037</v>
      </c>
      <c r="V2" s="815">
        <f>Inputs!U29</f>
        <v>2038</v>
      </c>
      <c r="W2" s="815">
        <f>Inputs!V29</f>
        <v>2039</v>
      </c>
      <c r="X2" s="815">
        <f>Inputs!W29</f>
        <v>2040</v>
      </c>
      <c r="Y2" s="815">
        <f>Inputs!X29</f>
        <v>2041</v>
      </c>
      <c r="Z2" s="815">
        <f>Inputs!Y29</f>
        <v>2042</v>
      </c>
      <c r="AA2" s="815">
        <f>Inputs!Z29</f>
        <v>2043</v>
      </c>
      <c r="AB2" s="815">
        <f>Inputs!AA29</f>
        <v>2044</v>
      </c>
      <c r="AC2" s="815">
        <f>Inputs!AB29</f>
        <v>2045</v>
      </c>
      <c r="AD2" s="815">
        <f>Inputs!AC29</f>
        <v>2046</v>
      </c>
      <c r="AE2" s="815">
        <f>Inputs!AD29</f>
        <v>2047</v>
      </c>
      <c r="AF2" s="815">
        <f>Inputs!AE29</f>
        <v>2048</v>
      </c>
      <c r="AG2" s="815">
        <f>Inputs!AF29</f>
        <v>2049</v>
      </c>
      <c r="AH2" s="815">
        <f>Inputs!AG29</f>
        <v>2050</v>
      </c>
      <c r="AI2" s="815">
        <f>Inputs!AH29</f>
        <v>2051</v>
      </c>
      <c r="AJ2" s="815">
        <f>Inputs!AI29</f>
        <v>2052</v>
      </c>
      <c r="AK2" s="815">
        <f>Inputs!AJ29</f>
        <v>2053</v>
      </c>
      <c r="AL2" s="815">
        <f>Inputs!AK29</f>
        <v>2054</v>
      </c>
      <c r="AM2" s="815">
        <f>Inputs!AL29</f>
        <v>2055</v>
      </c>
      <c r="AN2" s="815">
        <f>Inputs!AM29</f>
        <v>2056</v>
      </c>
      <c r="AO2" s="815">
        <f>Inputs!AN29</f>
        <v>2057</v>
      </c>
      <c r="AP2" s="815">
        <f>Inputs!AO29</f>
        <v>2058</v>
      </c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2"/>
      <c r="BH2" s="812"/>
      <c r="BI2" s="812"/>
      <c r="BJ2" s="812"/>
    </row>
    <row r="4" spans="1:68" ht="15.75">
      <c r="A4" s="817" t="s">
        <v>641</v>
      </c>
      <c r="B4" s="817"/>
      <c r="C4" s="818"/>
      <c r="D4" s="818"/>
      <c r="E4" s="818"/>
      <c r="F4" s="818"/>
      <c r="G4" s="818"/>
      <c r="H4" s="818"/>
      <c r="I4" s="818"/>
      <c r="J4" s="818"/>
      <c r="K4" s="818"/>
      <c r="L4" s="818"/>
      <c r="M4" s="818"/>
      <c r="N4" s="818"/>
      <c r="O4" s="818"/>
      <c r="P4" s="818"/>
      <c r="Q4" s="818"/>
      <c r="R4" s="818"/>
      <c r="S4" s="818"/>
      <c r="T4" s="818"/>
      <c r="U4" s="818"/>
      <c r="V4" s="818"/>
      <c r="W4" s="818"/>
      <c r="X4" s="818"/>
      <c r="Y4" s="818"/>
      <c r="Z4" s="818"/>
      <c r="AA4" s="818"/>
      <c r="AB4" s="818"/>
      <c r="AC4" s="818"/>
      <c r="AD4" s="818"/>
      <c r="AE4" s="818"/>
      <c r="AF4" s="818"/>
      <c r="AG4" s="818"/>
      <c r="AH4" s="818"/>
      <c r="AI4" s="818"/>
      <c r="AJ4" s="818"/>
      <c r="AK4" s="818"/>
      <c r="AL4" s="818"/>
      <c r="AM4" s="818"/>
      <c r="AN4" s="818"/>
      <c r="AO4" s="818"/>
      <c r="AP4" s="818"/>
      <c r="AQ4" s="818"/>
      <c r="AR4" s="818"/>
      <c r="AS4" s="818"/>
      <c r="AT4" s="818"/>
      <c r="AU4" s="818"/>
      <c r="AV4" s="818"/>
      <c r="AW4" s="818"/>
      <c r="AX4" s="818"/>
      <c r="AY4" s="818"/>
      <c r="AZ4" s="818"/>
      <c r="BA4" s="818"/>
      <c r="BB4" s="818"/>
      <c r="BC4" s="818"/>
      <c r="BD4" s="818"/>
      <c r="BE4" s="818"/>
      <c r="BF4" s="818"/>
      <c r="BG4" s="818"/>
      <c r="BH4" s="818"/>
      <c r="BI4" s="818"/>
      <c r="BJ4" s="818"/>
    </row>
    <row r="5" spans="1:68" ht="15.75">
      <c r="A5" s="817" t="s">
        <v>642</v>
      </c>
      <c r="B5" s="819"/>
      <c r="C5" s="820">
        <f>'MK Shocks'!C8</f>
        <v>4.1804377614895367E-3</v>
      </c>
      <c r="D5" s="820">
        <f>(1+'MK Shocks'!D8)^D1/(1+'MK Shocks'!C8)^C1-1</f>
        <v>7.3794293336504335E-3</v>
      </c>
      <c r="E5" s="820">
        <f>(1+'MK Shocks'!E8)^E1/(1+'MK Shocks'!D8)^D1-1</f>
        <v>1.4432273334179513E-2</v>
      </c>
      <c r="F5" s="820">
        <f>(1+'MK Shocks'!F8)^F1/(1+'MK Shocks'!E8)^E1-1</f>
        <v>2.9535961348410522E-2</v>
      </c>
      <c r="G5" s="820">
        <f>(1+'MK Shocks'!G8)^G1/(1+'MK Shocks'!F8)^F1-1</f>
        <v>3.8397472882211625E-2</v>
      </c>
      <c r="H5" s="820">
        <f>(1+'MK Shocks'!H8)^H1/(1+'MK Shocks'!G8)^G1-1</f>
        <v>4.1433131849567983E-2</v>
      </c>
      <c r="I5" s="820">
        <f>(1+'MK Shocks'!I8)^I1/(1+'MK Shocks'!H8)^H1-1</f>
        <v>4.8095734017110425E-2</v>
      </c>
      <c r="J5" s="820">
        <f>(1+'MK Shocks'!J8)^J1/(1+'MK Shocks'!I8)^I1-1</f>
        <v>5.3813540050134279E-2</v>
      </c>
      <c r="K5" s="820">
        <f>(1+'MK Shocks'!K8)^K1/(1+'MK Shocks'!J8)^J1-1</f>
        <v>6.0606136226334817E-2</v>
      </c>
      <c r="L5" s="820">
        <f>(1+'MK Shocks'!L8)^L1/(1+'MK Shocks'!K8)^K1-1</f>
        <v>5.0281556985103615E-2</v>
      </c>
      <c r="M5" s="820">
        <f>(1+'MK Shocks'!M8)^M1/(1+'MK Shocks'!L8)^L1-1</f>
        <v>4.5091419326713789E-2</v>
      </c>
      <c r="N5" s="820">
        <f>(1+'MK Shocks'!N8)^N1/(1+'MK Shocks'!M8)^M1-1</f>
        <v>5.125189366434646E-2</v>
      </c>
      <c r="O5" s="820">
        <f>(1+'MK Shocks'!O8)^O1/(1+'MK Shocks'!N8)^N1-1</f>
        <v>5.6580219332037274E-2</v>
      </c>
      <c r="P5" s="820">
        <f>(1+'MK Shocks'!P8)^P1/(1+'MK Shocks'!O8)^O1-1</f>
        <v>6.0619713605137848E-2</v>
      </c>
      <c r="Q5" s="820">
        <f>(1+'MK Shocks'!Q8)^Q1/(1+'MK Shocks'!P8)^P1-1</f>
        <v>5.1100025715979269E-2</v>
      </c>
      <c r="R5" s="820">
        <f>(1+'MK Shocks'!R8)^R1/(1+'MK Shocks'!Q8)^Q1-1</f>
        <v>5.0760019543379054E-2</v>
      </c>
      <c r="S5" s="820">
        <f>(1+'MK Shocks'!S8)^S1/(1+'MK Shocks'!R8)^R1-1</f>
        <v>5.0930223942658559E-2</v>
      </c>
      <c r="T5" s="820">
        <f>(1+'MK Shocks'!T8)^T1/(1+'MK Shocks'!S8)^S1-1</f>
        <v>5.1375126902395207E-2</v>
      </c>
      <c r="U5" s="820">
        <f>(1+'MK Shocks'!U8)^U1/(1+'MK Shocks'!T8)^T1-1</f>
        <v>5.2206752320076877E-2</v>
      </c>
      <c r="V5" s="820">
        <f>(1+'MK Shocks'!V8)^V1/(1+'MK Shocks'!U8)^U1-1</f>
        <v>5.262354405410874E-2</v>
      </c>
      <c r="W5" s="820">
        <f>(1+'MK Shocks'!W8)^W1/(1+'MK Shocks'!V8)^V1-1</f>
        <v>4.6454997483234894E-2</v>
      </c>
      <c r="X5" s="820">
        <f>(1+'MK Shocks'!X8)^X1/(1+'MK Shocks'!W8)^W1-1</f>
        <v>4.7463486801197163E-2</v>
      </c>
      <c r="Y5" s="820">
        <f>(1+'MK Shocks'!Y8)^Y1/(1+'MK Shocks'!X8)^X1-1</f>
        <v>4.8418576115774492E-2</v>
      </c>
      <c r="Z5" s="820">
        <f>(1+'MK Shocks'!Z8)^Z1/(1+'MK Shocks'!Y8)^Y1-1</f>
        <v>4.9293743938020995E-2</v>
      </c>
      <c r="AA5" s="820">
        <f>(1+'MK Shocks'!AA8)^AA1/(1+'MK Shocks'!Z8)^Z1-1</f>
        <v>5.0062485386325628E-2</v>
      </c>
      <c r="AB5" s="820">
        <f>(1+'MK Shocks'!AB8)^AB1/(1+'MK Shocks'!AA8)^AA1-1</f>
        <v>5.0694429525171003E-2</v>
      </c>
      <c r="AC5" s="820">
        <f>(1+'MK Shocks'!AC8)^AC1/(1+'MK Shocks'!AB8)^AB1-1</f>
        <v>5.1146358290722338E-2</v>
      </c>
      <c r="AD5" s="820">
        <f>(1+'MK Shocks'!AD8)^AD1/(1+'MK Shocks'!AC8)^AC1-1</f>
        <v>5.1384754358812179E-2</v>
      </c>
      <c r="AE5" s="820">
        <f>(1+'MK Shocks'!AE8)^AE1/(1+'MK Shocks'!AD8)^AD1-1</f>
        <v>5.1379832455780372E-2</v>
      </c>
      <c r="AF5" s="820">
        <f>(1+'MK Shocks'!AF8)^AF1/(1+'MK Shocks'!AE8)^AE1-1</f>
        <v>5.110196751692464E-2</v>
      </c>
      <c r="AG5" s="820">
        <f>AF5</f>
        <v>5.110196751692464E-2</v>
      </c>
      <c r="AH5" s="820">
        <f t="shared" ref="AH5:AP5" si="1">AG5</f>
        <v>5.110196751692464E-2</v>
      </c>
      <c r="AI5" s="820">
        <f t="shared" si="1"/>
        <v>5.110196751692464E-2</v>
      </c>
      <c r="AJ5" s="820">
        <f t="shared" si="1"/>
        <v>5.110196751692464E-2</v>
      </c>
      <c r="AK5" s="820">
        <f t="shared" si="1"/>
        <v>5.110196751692464E-2</v>
      </c>
      <c r="AL5" s="820">
        <f t="shared" si="1"/>
        <v>5.110196751692464E-2</v>
      </c>
      <c r="AM5" s="820">
        <f t="shared" si="1"/>
        <v>5.110196751692464E-2</v>
      </c>
      <c r="AN5" s="820">
        <f t="shared" si="1"/>
        <v>5.110196751692464E-2</v>
      </c>
      <c r="AO5" s="820">
        <f t="shared" si="1"/>
        <v>5.110196751692464E-2</v>
      </c>
      <c r="AP5" s="820">
        <f t="shared" si="1"/>
        <v>5.110196751692464E-2</v>
      </c>
      <c r="AQ5" s="821"/>
      <c r="AR5" s="821"/>
      <c r="AS5" s="821"/>
      <c r="AT5" s="821"/>
      <c r="AU5" s="821"/>
      <c r="AV5" s="821"/>
      <c r="AW5" s="821"/>
      <c r="AX5" s="821"/>
      <c r="AY5" s="821"/>
      <c r="AZ5" s="821"/>
      <c r="BA5" s="821"/>
      <c r="BB5" s="821"/>
      <c r="BC5" s="821"/>
      <c r="BD5" s="821"/>
      <c r="BE5" s="821"/>
      <c r="BF5" s="821"/>
      <c r="BG5" s="821"/>
      <c r="BH5" s="821"/>
      <c r="BI5" s="821"/>
      <c r="BJ5" s="821"/>
      <c r="BL5" s="822"/>
      <c r="BM5" s="822"/>
      <c r="BN5" s="822"/>
      <c r="BO5" s="822"/>
      <c r="BP5" s="822"/>
    </row>
    <row r="6" spans="1:68" ht="15.75">
      <c r="A6" s="817" t="s">
        <v>61</v>
      </c>
      <c r="B6" s="819"/>
      <c r="C6" s="818">
        <f>'MK Shocks'!C11</f>
        <v>1.4180437761489537E-2</v>
      </c>
      <c r="D6" s="818">
        <f>(1+'MK Shocks'!D11)^D1/(1+'MK Shocks'!C11)^C1-1</f>
        <v>1.7379404252452435E-2</v>
      </c>
      <c r="E6" s="818">
        <f>(1+'MK Shocks'!E11)^E1/(1+'MK Shocks'!D11)^D1-1</f>
        <v>2.4432029938766142E-2</v>
      </c>
      <c r="F6" s="818">
        <f>(1+'MK Shocks'!F11)^F1/(1+'MK Shocks'!E11)^E1-1</f>
        <v>3.953438362656736E-2</v>
      </c>
      <c r="G6" s="818">
        <f>(1+'MK Shocks'!G11)^G1/(1+'MK Shocks'!F11)^F1-1</f>
        <v>4.8395170343387139E-2</v>
      </c>
      <c r="H6" s="818">
        <f>(1+'MK Shocks'!H11)^H1/(1+'MK Shocks'!G11)^G1-1</f>
        <v>5.1431094882655737E-2</v>
      </c>
      <c r="I6" s="818">
        <f>(1+'MK Shocks'!I11)^I1/(1+'MK Shocks'!H11)^H1-1</f>
        <v>5.8093090140487691E-2</v>
      </c>
      <c r="J6" s="818">
        <f>(1+'MK Shocks'!J11)^J1/(1+'MK Shocks'!I11)^I1-1</f>
        <v>6.3810406339029235E-2</v>
      </c>
      <c r="K6" s="818">
        <f>(1+'MK Shocks'!K11)^K1/(1+'MK Shocks'!J11)^J1-1</f>
        <v>7.0602163757749636E-2</v>
      </c>
      <c r="L6" s="818">
        <f>(1+'MK Shocks'!L11)^L1/(1+'MK Shocks'!K11)^K1-1</f>
        <v>6.0280304943863161E-2</v>
      </c>
      <c r="M6" s="818">
        <f>(1+'MK Shocks'!M11)^M1/(1+'MK Shocks'!L11)^L1-1</f>
        <v>5.5090961561347962E-2</v>
      </c>
      <c r="N6" s="818">
        <f>(1+'MK Shocks'!N11)^N1/(1+'MK Shocks'!M11)^M1-1</f>
        <v>6.1250860370691385E-2</v>
      </c>
      <c r="O6" s="818">
        <f>(1+'MK Shocks'!O11)^O1/(1+'MK Shocks'!N11)^N1-1</f>
        <v>6.6578580678841703E-2</v>
      </c>
      <c r="P6" s="818">
        <f>(1+'MK Shocks'!P11)^P1/(1+'MK Shocks'!O11)^O1-1</f>
        <v>7.0617620959496419E-2</v>
      </c>
      <c r="Q6" s="818">
        <f>(1+'MK Shocks'!Q11)^Q1/(1+'MK Shocks'!P11)^P1-1</f>
        <v>6.1099497019651006E-2</v>
      </c>
      <c r="R6" s="818">
        <f>(1+'MK Shocks'!R11)^R1/(1+'MK Shocks'!Q11)^Q1-1</f>
        <v>6.0759586814081334E-2</v>
      </c>
      <c r="S6" s="818">
        <f>(1+'MK Shocks'!S11)^S1/(1+'MK Shocks'!R11)^R1-1</f>
        <v>6.0929828396734775E-2</v>
      </c>
      <c r="T6" s="818">
        <f>(1+'MK Shocks'!T11)^T1/(1+'MK Shocks'!S11)^S1-1</f>
        <v>6.1374740056742594E-2</v>
      </c>
      <c r="U6" s="818">
        <f>(1+'MK Shocks'!U11)^U1/(1+'MK Shocks'!T11)^T1-1</f>
        <v>6.220633924986374E-2</v>
      </c>
      <c r="V6" s="818">
        <f>(1+'MK Shocks'!V11)^V1/(1+'MK Shocks'!U11)^U1-1</f>
        <v>6.2623138342340345E-2</v>
      </c>
      <c r="W6" s="818">
        <f>(1+'MK Shocks'!W11)^W1/(1+'MK Shocks'!V11)^V1-1</f>
        <v>5.6454957245515303E-2</v>
      </c>
      <c r="X6" s="818">
        <f>(1+'MK Shocks'!X11)^X1/(1+'MK Shocks'!W11)^W1-1</f>
        <v>5.7463420433073953E-2</v>
      </c>
      <c r="Y6" s="818">
        <f>(1+'MK Shocks'!Y11)^Y1/(1+'MK Shocks'!X11)^X1-1</f>
        <v>5.8418480607093315E-2</v>
      </c>
      <c r="Z6" s="818">
        <f>(1+'MK Shocks'!Z11)^Z1/(1+'MK Shocks'!Y11)^Y1-1</f>
        <v>5.9293618954533223E-2</v>
      </c>
      <c r="AA6" s="818">
        <f>(1+'MK Shocks'!AA11)^AA1/(1+'MK Shocks'!Z11)^Z1-1</f>
        <v>6.0062333486694985E-2</v>
      </c>
      <c r="AB6" s="818">
        <f>(1+'MK Shocks'!AB11)^AB1/(1+'MK Shocks'!AA11)^AA1-1</f>
        <v>6.0694256386993439E-2</v>
      </c>
      <c r="AC6" s="818">
        <f>(1+'MK Shocks'!AC11)^AC1/(1+'MK Shocks'!AB11)^AB1-1</f>
        <v>6.1146173239402968E-2</v>
      </c>
      <c r="AD6" s="818">
        <f>(1+'MK Shocks'!AD11)^AD1/(1+'MK Shocks'!AC11)^AC1-1</f>
        <v>6.1384569259627986E-2</v>
      </c>
      <c r="AE6" s="818">
        <f>(1+'MK Shocks'!AE11)^AE1/(1+'MK Shocks'!AD11)^AD1-1</f>
        <v>6.1379660415917359E-2</v>
      </c>
      <c r="AF6" s="818">
        <f>(1+'MK Shocks'!AF11)^AF1/(1+'MK Shocks'!AE11)^AE1-1</f>
        <v>6.1101821340724616E-2</v>
      </c>
      <c r="AG6" s="818">
        <f>(1+'MK Shocks'!AG11)^AG1/(1+'MK Shocks'!AF11)^AF1-1</f>
        <v>-0.80225855829483483</v>
      </c>
      <c r="AH6" s="818">
        <f>(1+'MK Shocks'!AH11)^AH1/(1+'MK Shocks'!AG11)^AG1-1</f>
        <v>0</v>
      </c>
      <c r="AI6" s="818">
        <f>(1+'MK Shocks'!AI11)^AI1/(1+'MK Shocks'!AH11)^AH1-1</f>
        <v>0</v>
      </c>
      <c r="AJ6" s="818">
        <f>(1+'MK Shocks'!AJ11)^AJ1/(1+'MK Shocks'!AI11)^AI1-1</f>
        <v>0</v>
      </c>
      <c r="AK6" s="818">
        <f>(1+'MK Shocks'!AK11)^AK1/(1+'MK Shocks'!AJ11)^AJ1-1</f>
        <v>0</v>
      </c>
      <c r="AL6" s="818">
        <f>(1+'MK Shocks'!AL11)^AL1/(1+'MK Shocks'!AK11)^AK1-1</f>
        <v>0</v>
      </c>
      <c r="AM6" s="818">
        <f>(1+'MK Shocks'!AM11)^AM1/(1+'MK Shocks'!AL11)^AL1-1</f>
        <v>0</v>
      </c>
      <c r="AN6" s="818">
        <f>(1+'MK Shocks'!AN11)^AN1/(1+'MK Shocks'!AM11)^AM1-1</f>
        <v>0</v>
      </c>
      <c r="AO6" s="818">
        <f>(1+'MK Shocks'!AO11)^AO1/(1+'MK Shocks'!AN11)^AN1-1</f>
        <v>0</v>
      </c>
      <c r="AP6" s="818">
        <f>(1+'MK Shocks'!AP11)^AP1/(1+'MK Shocks'!AO11)^AO1-1</f>
        <v>0</v>
      </c>
      <c r="AQ6" s="823"/>
      <c r="AR6" s="823"/>
      <c r="AS6" s="823"/>
      <c r="AT6" s="823"/>
      <c r="AU6" s="823"/>
      <c r="AV6" s="823"/>
      <c r="AW6" s="823"/>
      <c r="AX6" s="823"/>
      <c r="AY6" s="823"/>
      <c r="AZ6" s="823"/>
      <c r="BA6" s="823"/>
      <c r="BB6" s="823"/>
      <c r="BC6" s="823"/>
      <c r="BD6" s="823"/>
      <c r="BE6" s="823"/>
      <c r="BF6" s="823"/>
      <c r="BG6" s="823"/>
      <c r="BH6" s="823"/>
      <c r="BI6" s="823"/>
      <c r="BJ6" s="823"/>
    </row>
    <row r="7" spans="1:68" ht="15.75">
      <c r="A7" s="817" t="s">
        <v>62</v>
      </c>
      <c r="B7" s="819"/>
      <c r="C7" s="818">
        <f>'MK Shocks'!C12</f>
        <v>0</v>
      </c>
      <c r="D7" s="818">
        <f>(1+'MK Shocks'!D12)^D1/(1+'MK Shocks'!C12)^C1-1</f>
        <v>0</v>
      </c>
      <c r="E7" s="818">
        <f>(1+'MK Shocks'!E12)^E1/(1+'MK Shocks'!D12)^D1-1</f>
        <v>0</v>
      </c>
      <c r="F7" s="818">
        <f>(1+'MK Shocks'!F12)^F1/(1+'MK Shocks'!E12)^E1-1</f>
        <v>1.5429162013243181E-2</v>
      </c>
      <c r="G7" s="818">
        <f>(1+'MK Shocks'!G12)^G1/(1+'MK Shocks'!F12)^F1-1</f>
        <v>2.8399821517705703E-2</v>
      </c>
      <c r="H7" s="818">
        <f>(1+'MK Shocks'!H12)^H1/(1+'MK Shocks'!G12)^G1-1</f>
        <v>3.1435209404526709E-2</v>
      </c>
      <c r="I7" s="818">
        <f>(1+'MK Shocks'!I12)^I1/(1+'MK Shocks'!H12)^H1-1</f>
        <v>3.8098430432034425E-2</v>
      </c>
      <c r="J7" s="818">
        <f>(1+'MK Shocks'!J12)^J1/(1+'MK Shocks'!I12)^I1-1</f>
        <v>4.381673585937329E-2</v>
      </c>
      <c r="K7" s="818">
        <f>(1+'MK Shocks'!K12)^K1/(1+'MK Shocks'!J12)^J1-1</f>
        <v>5.0610187232164261E-2</v>
      </c>
      <c r="L7" s="818">
        <f>(1+'MK Shocks'!L12)^L1/(1+'MK Shocks'!K12)^K1-1</f>
        <v>4.0282833616183789E-2</v>
      </c>
      <c r="M7" s="818">
        <f>(1+'MK Shocks'!M12)^M1/(1+'MK Shocks'!L12)^L1-1</f>
        <v>3.5091886051975996E-2</v>
      </c>
      <c r="N7" s="818">
        <f>(1+'MK Shocks'!N12)^N1/(1+'MK Shocks'!M12)^M1-1</f>
        <v>4.1252947193259892E-2</v>
      </c>
      <c r="O7" s="818">
        <f>(1+'MK Shocks'!O12)^O1/(1+'MK Shocks'!N12)^N1-1</f>
        <v>4.6581890071599741E-2</v>
      </c>
      <c r="P7" s="818">
        <f>(1+'MK Shocks'!P12)^P1/(1+'MK Shocks'!O12)^O1-1</f>
        <v>5.0621847197602321E-2</v>
      </c>
      <c r="Q7" s="818">
        <f>(1+'MK Shocks'!Q12)^Q1/(1+'MK Shocks'!P12)^P1-1</f>
        <v>4.1100564710625065E-2</v>
      </c>
      <c r="R7" s="818">
        <f>(1+'MK Shocks'!R12)^R1/(1+'MK Shocks'!Q12)^Q1-1</f>
        <v>4.0760460693329836E-2</v>
      </c>
      <c r="S7" s="818">
        <f>(1+'MK Shocks'!S12)^S1/(1+'MK Shocks'!R12)^R1-1</f>
        <v>4.0930627180174373E-2</v>
      </c>
      <c r="T7" s="818">
        <f>(1+'MK Shocks'!T12)^T1/(1+'MK Shocks'!S12)^S1-1</f>
        <v>4.1375521266242332E-2</v>
      </c>
      <c r="U7" s="818">
        <f>(1+'MK Shocks'!U12)^U1/(1+'MK Shocks'!T12)^T1-1</f>
        <v>4.2207173414909649E-2</v>
      </c>
      <c r="V7" s="818">
        <f>(1+'MK Shocks'!V12)^V1/(1+'MK Shocks'!U12)^U1-1</f>
        <v>4.2623957643526333E-2</v>
      </c>
      <c r="W7" s="818">
        <f>(1+'MK Shocks'!W12)^W1/(1+'MK Shocks'!V12)^V1-1</f>
        <v>3.6455038500385673E-2</v>
      </c>
      <c r="X7" s="818">
        <f>(1+'MK Shocks'!X12)^X1/(1+'MK Shocks'!W12)^W1-1</f>
        <v>3.7463554455066772E-2</v>
      </c>
      <c r="Y7" s="818">
        <f>(1+'MK Shocks'!Y12)^Y1/(1+'MK Shocks'!X12)^X1-1</f>
        <v>3.841867347485195E-2</v>
      </c>
      <c r="Z7" s="818">
        <f>(1+'MK Shocks'!Z12)^Z1/(1+'MK Shocks'!Y12)^Y1-1</f>
        <v>3.9293871342966469E-2</v>
      </c>
      <c r="AA7" s="818">
        <f>(1+'MK Shocks'!AA12)^AA1/(1+'MK Shocks'!Z12)^Z1-1</f>
        <v>4.0062640228747837E-2</v>
      </c>
      <c r="AB7" s="818">
        <f>(1+'MK Shocks'!AB12)^AB1/(1+'MK Shocks'!AA12)^AA1-1</f>
        <v>4.0694606017245061E-2</v>
      </c>
      <c r="AC7" s="818">
        <f>(1+'MK Shocks'!AC12)^AC1/(1+'MK Shocks'!AB12)^AB1-1</f>
        <v>4.1146546926118743E-2</v>
      </c>
      <c r="AD7" s="818">
        <f>(1+'MK Shocks'!AD12)^AD1/(1+'MK Shocks'!AC12)^AC1-1</f>
        <v>4.1384943042179545E-2</v>
      </c>
      <c r="AE7" s="818">
        <f>(1+'MK Shocks'!AE12)^AE1/(1+'MK Shocks'!AD12)^AD1-1</f>
        <v>4.138000782598783E-2</v>
      </c>
      <c r="AF7" s="818">
        <f>(1+'MK Shocks'!AF12)^AF1/(1+'MK Shocks'!AE12)^AE1-1</f>
        <v>4.110211652180551E-2</v>
      </c>
      <c r="AG7" s="818">
        <f>(1+'MK Shocks'!AG12)^AG1/(1+'MK Shocks'!AF12)^AF1-1</f>
        <v>-0.64897444751510136</v>
      </c>
      <c r="AH7" s="818">
        <f>(1+'MK Shocks'!AH12)^AH1/(1+'MK Shocks'!AG12)^AG1-1</f>
        <v>0</v>
      </c>
      <c r="AI7" s="818">
        <f>(1+'MK Shocks'!AI12)^AI1/(1+'MK Shocks'!AH12)^AH1-1</f>
        <v>0</v>
      </c>
      <c r="AJ7" s="818">
        <f>(1+'MK Shocks'!AJ12)^AJ1/(1+'MK Shocks'!AI12)^AI1-1</f>
        <v>0</v>
      </c>
      <c r="AK7" s="818">
        <f>(1+'MK Shocks'!AK12)^AK1/(1+'MK Shocks'!AJ12)^AJ1-1</f>
        <v>0</v>
      </c>
      <c r="AL7" s="818">
        <f>(1+'MK Shocks'!AL12)^AL1/(1+'MK Shocks'!AK12)^AK1-1</f>
        <v>0</v>
      </c>
      <c r="AM7" s="818">
        <f>(1+'MK Shocks'!AM12)^AM1/(1+'MK Shocks'!AL12)^AL1-1</f>
        <v>0</v>
      </c>
      <c r="AN7" s="818">
        <f>(1+'MK Shocks'!AN12)^AN1/(1+'MK Shocks'!AM12)^AM1-1</f>
        <v>0</v>
      </c>
      <c r="AO7" s="818">
        <f>(1+'MK Shocks'!AO12)^AO1/(1+'MK Shocks'!AN12)^AN1-1</f>
        <v>0</v>
      </c>
      <c r="AP7" s="818">
        <f>(1+'MK Shocks'!AP12)^AP1/(1+'MK Shocks'!AO12)^AO1-1</f>
        <v>0</v>
      </c>
      <c r="AQ7" s="823"/>
      <c r="AR7" s="823"/>
      <c r="AS7" s="823"/>
      <c r="AT7" s="823"/>
      <c r="AU7" s="823"/>
      <c r="AV7" s="823"/>
      <c r="AW7" s="823"/>
      <c r="AX7" s="823"/>
      <c r="AY7" s="823"/>
      <c r="AZ7" s="823"/>
      <c r="BA7" s="823"/>
      <c r="BB7" s="823"/>
      <c r="BC7" s="823"/>
      <c r="BD7" s="823"/>
      <c r="BE7" s="823"/>
      <c r="BF7" s="823"/>
      <c r="BG7" s="823"/>
      <c r="BH7" s="823"/>
      <c r="BI7" s="823"/>
      <c r="BJ7" s="823"/>
    </row>
    <row r="8" spans="1:68" ht="15.75">
      <c r="A8" s="817" t="s">
        <v>643</v>
      </c>
      <c r="B8" s="819"/>
      <c r="C8" s="818">
        <f>'MK Shocks'!C13</f>
        <v>1.6954377614895359E-3</v>
      </c>
      <c r="D8" s="818">
        <f>(1+'MK Shocks'!D13)^D1/(1+'MK Shocks'!C13)^C1-1</f>
        <v>4.8944356440112635E-3</v>
      </c>
      <c r="E8" s="818">
        <f>(1+'MK Shocks'!E13)^E1/(1+'MK Shocks'!D13)^D1-1</f>
        <v>9.4471227080612508E-3</v>
      </c>
      <c r="F8" s="818">
        <f>(1+'MK Shocks'!F13)^F1/(1+'MK Shocks'!E13)^E1-1</f>
        <v>1.7502421398795986E-2</v>
      </c>
      <c r="G8" s="818">
        <f>(1+'MK Shocks'!G13)^G1/(1+'MK Shocks'!F13)^F1-1</f>
        <v>2.4396727115752803E-2</v>
      </c>
      <c r="H8" s="818">
        <f>(1+'MK Shocks'!H13)^H1/(1+'MK Shocks'!G13)^G1-1</f>
        <v>2.5290769078739395E-2</v>
      </c>
      <c r="I8" s="818">
        <f>(1+'MK Shocks'!I13)^I1/(1+'MK Shocks'!H13)^H1-1</f>
        <v>3.2469221267068749E-2</v>
      </c>
      <c r="J8" s="818">
        <f>(1+'MK Shocks'!J13)^J1/(1+'MK Shocks'!I13)^I1-1</f>
        <v>3.7975018685959538E-2</v>
      </c>
      <c r="K8" s="818">
        <f>(1+'MK Shocks'!K13)^K1/(1+'MK Shocks'!J13)^J1-1</f>
        <v>4.2956107822790468E-2</v>
      </c>
      <c r="L8" s="818">
        <f>(1+'MK Shocks'!L13)^L1/(1+'MK Shocks'!K13)^K1-1</f>
        <v>4.2183466406584991E-2</v>
      </c>
      <c r="M8" s="818">
        <f>(1+'MK Shocks'!M13)^M1/(1+'MK Shocks'!L13)^L1-1</f>
        <v>3.8344136392147954E-2</v>
      </c>
      <c r="N8" s="818">
        <f>(1+'MK Shocks'!N13)^N1/(1+'MK Shocks'!M13)^M1-1</f>
        <v>4.0950093440699442E-2</v>
      </c>
      <c r="O8" s="818">
        <f>(1+'MK Shocks'!O13)^O1/(1+'MK Shocks'!N13)^N1-1</f>
        <v>4.3594158749460377E-2</v>
      </c>
      <c r="P8" s="818">
        <f>(1+'MK Shocks'!P13)^P1/(1+'MK Shocks'!O13)^O1-1</f>
        <v>4.5959838753928395E-2</v>
      </c>
      <c r="Q8" s="818">
        <f>(1+'MK Shocks'!Q13)^Q1/(1+'MK Shocks'!P13)^P1-1</f>
        <v>3.5906482204735468E-2</v>
      </c>
      <c r="R8" s="818">
        <f>(1+'MK Shocks'!R13)^R1/(1+'MK Shocks'!Q13)^Q1-1</f>
        <v>3.6131611331772451E-2</v>
      </c>
      <c r="S8" s="818">
        <f>(1+'MK Shocks'!S13)^S1/(1+'MK Shocks'!R13)^R1-1</f>
        <v>3.6964521467712119E-2</v>
      </c>
      <c r="T8" s="818">
        <f>(1+'MK Shocks'!T13)^T1/(1+'MK Shocks'!S13)^S1-1</f>
        <v>3.7797597775268921E-2</v>
      </c>
      <c r="U8" s="818">
        <f>(1+'MK Shocks'!U13)^U1/(1+'MK Shocks'!T13)^T1-1</f>
        <v>3.86401851627447E-2</v>
      </c>
      <c r="V8" s="818">
        <f>(1+'MK Shocks'!V13)^V1/(1+'MK Shocks'!U13)^U1-1</f>
        <v>3.8589114755789078E-2</v>
      </c>
      <c r="W8" s="818">
        <f>(1+'MK Shocks'!W13)^W1/(1+'MK Shocks'!V13)^V1-1</f>
        <v>3.1502228597509507E-2</v>
      </c>
      <c r="X8" s="818">
        <f>(1+'MK Shocks'!X13)^X1/(1+'MK Shocks'!W13)^W1-1</f>
        <v>3.1502228597509285E-2</v>
      </c>
      <c r="Y8" s="818">
        <f>(1+'MK Shocks'!Y13)^Y1/(1+'MK Shocks'!X13)^X1-1</f>
        <v>3.1502228597509285E-2</v>
      </c>
      <c r="Z8" s="818">
        <f>(1+'MK Shocks'!Z13)^Z1/(1+'MK Shocks'!Y13)^Y1-1</f>
        <v>3.1502228597509507E-2</v>
      </c>
      <c r="AA8" s="818">
        <f>(1+'MK Shocks'!AA13)^AA1/(1+'MK Shocks'!Z13)^Z1-1</f>
        <v>3.1502228597509285E-2</v>
      </c>
      <c r="AB8" s="818">
        <f>(1+'MK Shocks'!AB13)^AB1/(1+'MK Shocks'!AA13)^AA1-1</f>
        <v>3.1502228597509285E-2</v>
      </c>
      <c r="AC8" s="818">
        <f>(1+'MK Shocks'!AC13)^AC1/(1+'MK Shocks'!AB13)^AB1-1</f>
        <v>3.1502228597509063E-2</v>
      </c>
      <c r="AD8" s="818">
        <f>(1+'MK Shocks'!AD13)^AD1/(1+'MK Shocks'!AC13)^AC1-1</f>
        <v>3.1502228597509729E-2</v>
      </c>
      <c r="AE8" s="818">
        <f>(1+'MK Shocks'!AE13)^AE1/(1+'MK Shocks'!AD13)^AD1-1</f>
        <v>3.1502228597509285E-2</v>
      </c>
      <c r="AF8" s="818">
        <f>(1+'MK Shocks'!AF13)^AF1/(1+'MK Shocks'!AE13)^AE1-1</f>
        <v>3.1502228597509285E-2</v>
      </c>
      <c r="AG8" s="818">
        <f>(1+'MK Shocks'!AG13)^AG1/(1+'MK Shocks'!AF13)^AF1-1</f>
        <v>-0.60563816257163827</v>
      </c>
      <c r="AH8" s="818">
        <f>(1+'MK Shocks'!AH13)^AH1/(1+'MK Shocks'!AG13)^AG1-1</f>
        <v>0</v>
      </c>
      <c r="AI8" s="818">
        <f>(1+'MK Shocks'!AI13)^AI1/(1+'MK Shocks'!AH13)^AH1-1</f>
        <v>0</v>
      </c>
      <c r="AJ8" s="818">
        <f>(1+'MK Shocks'!AJ13)^AJ1/(1+'MK Shocks'!AI13)^AI1-1</f>
        <v>0</v>
      </c>
      <c r="AK8" s="818">
        <f>(1+'MK Shocks'!AK13)^AK1/(1+'MK Shocks'!AJ13)^AJ1-1</f>
        <v>0</v>
      </c>
      <c r="AL8" s="818">
        <f>(1+'MK Shocks'!AL13)^AL1/(1+'MK Shocks'!AK13)^AK1-1</f>
        <v>0</v>
      </c>
      <c r="AM8" s="818">
        <f>(1+'MK Shocks'!AM13)^AM1/(1+'MK Shocks'!AL13)^AL1-1</f>
        <v>0</v>
      </c>
      <c r="AN8" s="818">
        <f>(1+'MK Shocks'!AN13)^AN1/(1+'MK Shocks'!AM13)^AM1-1</f>
        <v>0</v>
      </c>
      <c r="AO8" s="818">
        <f>(1+'MK Shocks'!AO13)^AO1/(1+'MK Shocks'!AN13)^AN1-1</f>
        <v>0</v>
      </c>
      <c r="AP8" s="818">
        <f>(1+'MK Shocks'!AP13)^AP1/(1+'MK Shocks'!AO13)^AO1-1</f>
        <v>0</v>
      </c>
      <c r="AQ8" s="823"/>
      <c r="AR8" s="823"/>
      <c r="AS8" s="823"/>
      <c r="AT8" s="823"/>
      <c r="AU8" s="823"/>
      <c r="AV8" s="823"/>
      <c r="AW8" s="823"/>
      <c r="AX8" s="823"/>
      <c r="AY8" s="823"/>
      <c r="AZ8" s="823"/>
      <c r="BA8" s="823"/>
      <c r="BB8" s="823"/>
      <c r="BC8" s="823"/>
      <c r="BD8" s="823"/>
      <c r="BE8" s="823"/>
      <c r="BF8" s="823"/>
      <c r="BG8" s="823"/>
      <c r="BH8" s="823"/>
      <c r="BI8" s="823"/>
      <c r="BJ8" s="823"/>
    </row>
    <row r="9" spans="1:68">
      <c r="A9" s="816"/>
      <c r="B9" s="819"/>
      <c r="C9" s="818"/>
      <c r="D9" s="818"/>
      <c r="E9" s="818"/>
      <c r="F9" s="818"/>
      <c r="G9" s="818"/>
      <c r="H9" s="823"/>
      <c r="I9" s="823"/>
      <c r="J9" s="823"/>
      <c r="K9" s="823"/>
      <c r="L9" s="823"/>
      <c r="M9" s="823"/>
      <c r="N9" s="823"/>
      <c r="O9" s="823"/>
      <c r="P9" s="823"/>
      <c r="Q9" s="823"/>
      <c r="R9" s="823"/>
      <c r="S9" s="823"/>
      <c r="T9" s="823"/>
      <c r="U9" s="823"/>
      <c r="V9" s="823"/>
      <c r="W9" s="823"/>
      <c r="X9" s="823"/>
      <c r="Y9" s="823"/>
      <c r="Z9" s="823"/>
      <c r="AA9" s="823"/>
      <c r="AB9" s="823"/>
      <c r="AC9" s="823"/>
      <c r="AD9" s="823"/>
      <c r="AE9" s="823"/>
      <c r="AF9" s="823"/>
      <c r="AG9" s="823"/>
      <c r="AH9" s="823"/>
      <c r="AI9" s="823"/>
      <c r="AJ9" s="823"/>
      <c r="AK9" s="823"/>
      <c r="AL9" s="823"/>
      <c r="AM9" s="823"/>
      <c r="AN9" s="823"/>
      <c r="AO9" s="823"/>
      <c r="AP9" s="823"/>
      <c r="AQ9" s="823"/>
      <c r="AR9" s="823"/>
      <c r="AS9" s="823"/>
      <c r="AT9" s="823"/>
      <c r="AU9" s="823"/>
      <c r="AV9" s="823"/>
      <c r="AW9" s="823"/>
      <c r="AX9" s="823"/>
      <c r="AY9" s="823"/>
      <c r="AZ9" s="823"/>
      <c r="BA9" s="823"/>
      <c r="BB9" s="823"/>
      <c r="BC9" s="823"/>
      <c r="BD9" s="823"/>
      <c r="BE9" s="823"/>
      <c r="BF9" s="823"/>
      <c r="BG9" s="823"/>
      <c r="BH9" s="823"/>
      <c r="BI9" s="823"/>
      <c r="BJ9" s="823"/>
    </row>
    <row r="10" spans="1:68" ht="15.75">
      <c r="A10" s="817" t="s">
        <v>644</v>
      </c>
      <c r="B10" s="819"/>
      <c r="C10" s="818"/>
      <c r="D10" s="818"/>
      <c r="E10" s="818"/>
      <c r="F10" s="818"/>
      <c r="G10" s="818"/>
      <c r="H10" s="818"/>
      <c r="I10" s="818"/>
      <c r="J10" s="818"/>
      <c r="K10" s="818"/>
      <c r="L10" s="818"/>
      <c r="M10" s="818"/>
      <c r="N10" s="818"/>
      <c r="O10" s="818"/>
      <c r="P10" s="818"/>
      <c r="Q10" s="818"/>
      <c r="R10" s="818"/>
      <c r="S10" s="818"/>
      <c r="T10" s="818"/>
      <c r="U10" s="818"/>
      <c r="V10" s="818"/>
      <c r="W10" s="818"/>
      <c r="X10" s="818"/>
      <c r="Y10" s="818"/>
      <c r="Z10" s="818"/>
      <c r="AA10" s="818"/>
      <c r="AB10" s="818"/>
      <c r="AC10" s="818"/>
      <c r="AD10" s="818"/>
      <c r="AE10" s="818"/>
      <c r="AF10" s="818"/>
      <c r="AG10" s="818"/>
      <c r="AH10" s="818"/>
      <c r="AI10" s="818"/>
      <c r="AJ10" s="818"/>
      <c r="AK10" s="818"/>
      <c r="AL10" s="818"/>
      <c r="AM10" s="818"/>
      <c r="AN10" s="818"/>
      <c r="AO10" s="818"/>
      <c r="AP10" s="818"/>
      <c r="AQ10" s="818"/>
      <c r="AR10" s="818"/>
      <c r="AS10" s="818"/>
      <c r="AT10" s="818"/>
      <c r="AU10" s="818"/>
      <c r="AV10" s="818"/>
      <c r="AW10" s="818"/>
      <c r="AX10" s="818"/>
      <c r="AY10" s="818"/>
      <c r="AZ10" s="818"/>
      <c r="BA10" s="818"/>
      <c r="BB10" s="818"/>
      <c r="BC10" s="818"/>
      <c r="BD10" s="818"/>
      <c r="BE10" s="818"/>
      <c r="BF10" s="818"/>
      <c r="BG10" s="818"/>
      <c r="BH10" s="818"/>
      <c r="BI10" s="818"/>
      <c r="BJ10" s="818"/>
    </row>
    <row r="11" spans="1:68" ht="11.25" customHeight="1">
      <c r="A11" s="813">
        <v>1</v>
      </c>
      <c r="B11" s="820">
        <v>1</v>
      </c>
      <c r="C11" s="820">
        <f>B11/(1+C$5)</f>
        <v>0.99583696554494872</v>
      </c>
      <c r="D11" s="820">
        <f>C11/(1+D$5)</f>
        <v>0.98854208905542507</v>
      </c>
      <c r="E11" s="820">
        <f t="shared" ref="E11:AP11" si="2">D11/(1+E$5)</f>
        <v>0.97447815397901327</v>
      </c>
      <c r="F11" s="820">
        <f t="shared" si="2"/>
        <v>0.94652172489702391</v>
      </c>
      <c r="G11" s="820">
        <f t="shared" si="2"/>
        <v>0.91152159901721042</v>
      </c>
      <c r="H11" s="820">
        <f t="shared" si="2"/>
        <v>0.87525696191205593</v>
      </c>
      <c r="I11" s="820">
        <f t="shared" si="2"/>
        <v>0.83509257170372864</v>
      </c>
      <c r="J11" s="820">
        <f t="shared" si="2"/>
        <v>0.79244813239351608</v>
      </c>
      <c r="K11" s="820">
        <f t="shared" si="2"/>
        <v>0.74716532869880226</v>
      </c>
      <c r="L11" s="820">
        <f t="shared" si="2"/>
        <v>0.71139526704018807</v>
      </c>
      <c r="M11" s="820">
        <f t="shared" si="2"/>
        <v>0.68070147155020655</v>
      </c>
      <c r="N11" s="820">
        <f t="shared" si="2"/>
        <v>0.64751509666963536</v>
      </c>
      <c r="O11" s="820">
        <f t="shared" si="2"/>
        <v>0.61284044961488104</v>
      </c>
      <c r="P11" s="820">
        <f t="shared" si="2"/>
        <v>0.5778135572568075</v>
      </c>
      <c r="Q11" s="820">
        <f t="shared" si="2"/>
        <v>0.54972271251084537</v>
      </c>
      <c r="R11" s="820">
        <f t="shared" si="2"/>
        <v>0.52316675766721144</v>
      </c>
      <c r="S11" s="820">
        <f t="shared" si="2"/>
        <v>0.49781302863714838</v>
      </c>
      <c r="T11" s="820">
        <f t="shared" si="2"/>
        <v>0.47348754588081771</v>
      </c>
      <c r="U11" s="820">
        <f t="shared" si="2"/>
        <v>0.44999477986317349</v>
      </c>
      <c r="V11" s="820">
        <f t="shared" si="2"/>
        <v>0.4274983040280943</v>
      </c>
      <c r="W11" s="820">
        <f t="shared" si="2"/>
        <v>0.40852048588448087</v>
      </c>
      <c r="X11" s="820">
        <f t="shared" si="2"/>
        <v>0.39000928531842544</v>
      </c>
      <c r="Y11" s="820">
        <f t="shared" si="2"/>
        <v>0.3719976869957306</v>
      </c>
      <c r="Z11" s="820">
        <f t="shared" si="2"/>
        <v>0.35452197170223815</v>
      </c>
      <c r="AA11" s="820">
        <f t="shared" si="2"/>
        <v>0.33761988132716403</v>
      </c>
      <c r="AB11" s="820">
        <f t="shared" si="2"/>
        <v>0.3213302286943131</v>
      </c>
      <c r="AC11" s="820">
        <f t="shared" si="2"/>
        <v>0.30569504061911112</v>
      </c>
      <c r="AD11" s="820">
        <f t="shared" si="2"/>
        <v>0.29075468267136845</v>
      </c>
      <c r="AE11" s="820">
        <f t="shared" si="2"/>
        <v>0.276545805517529</v>
      </c>
      <c r="AF11" s="820">
        <f t="shared" si="2"/>
        <v>0.26310083518426686</v>
      </c>
      <c r="AG11" s="820">
        <f t="shared" si="2"/>
        <v>0.250309525921452</v>
      </c>
      <c r="AH11" s="820">
        <f>AG11/(1+AH$5)</f>
        <v>0.23814009835103991</v>
      </c>
      <c r="AI11" s="820">
        <f t="shared" si="2"/>
        <v>0.22656231812943062</v>
      </c>
      <c r="AJ11" s="820">
        <f>AI11/(1+AJ$5)</f>
        <v>0.21554742083173065</v>
      </c>
      <c r="AK11" s="820">
        <f t="shared" si="2"/>
        <v>0.20506804048795574</v>
      </c>
      <c r="AL11" s="820">
        <f t="shared" si="2"/>
        <v>0.1950981415936259</v>
      </c>
      <c r="AM11" s="820">
        <f t="shared" si="2"/>
        <v>0.18561295442583639</v>
      </c>
      <c r="AN11" s="820">
        <f t="shared" si="2"/>
        <v>0.1765889135041008</v>
      </c>
      <c r="AO11" s="820">
        <f t="shared" si="2"/>
        <v>0.16800359904307516</v>
      </c>
      <c r="AP11" s="820">
        <f t="shared" si="2"/>
        <v>0.159835681251705</v>
      </c>
      <c r="AQ11" s="821"/>
      <c r="AR11" s="821"/>
      <c r="AS11" s="821"/>
      <c r="AT11" s="821"/>
      <c r="AU11" s="821"/>
      <c r="AV11" s="821"/>
      <c r="AW11" s="821"/>
      <c r="AX11" s="821"/>
      <c r="AY11" s="821"/>
      <c r="AZ11" s="821"/>
      <c r="BA11" s="821"/>
      <c r="BB11" s="821"/>
      <c r="BC11" s="821"/>
      <c r="BD11" s="821"/>
      <c r="BE11" s="821"/>
      <c r="BF11" s="821"/>
      <c r="BG11" s="821"/>
      <c r="BH11" s="821"/>
      <c r="BI11" s="821"/>
      <c r="BJ11" s="821"/>
      <c r="BL11" s="822"/>
      <c r="BM11" s="822"/>
      <c r="BN11" s="822"/>
      <c r="BO11" s="822"/>
      <c r="BP11" s="822"/>
    </row>
    <row r="12" spans="1:68" ht="12.75" hidden="1" customHeight="1" outlineLevel="1">
      <c r="A12" s="813">
        <f>A11+1</f>
        <v>2</v>
      </c>
      <c r="C12" s="825">
        <f t="shared" ref="C12:R27" si="3">IF(C$1=$A12-1,1,IF($A12&gt;C$1+1,,B12/(1+C$5)))</f>
        <v>1</v>
      </c>
      <c r="D12" s="825">
        <f>IF(D$1=$A12-1,1,IF($A12&gt;D$1+1,,C12/(1+D$5)))</f>
        <v>0.99267462773333415</v>
      </c>
      <c r="E12" s="825">
        <f t="shared" ref="E12:AP22" si="4">IF(E$1=$A12-1,1,IF($A12&gt;E$1+1,,D12/(1+E$5)))</f>
        <v>0.97855189925165376</v>
      </c>
      <c r="F12" s="825">
        <f t="shared" si="4"/>
        <v>0.95047860005785367</v>
      </c>
      <c r="G12" s="825">
        <f t="shared" si="4"/>
        <v>0.91533215833015524</v>
      </c>
      <c r="H12" s="825">
        <f t="shared" si="4"/>
        <v>0.87891591916663958</v>
      </c>
      <c r="I12" s="825">
        <f t="shared" si="4"/>
        <v>0.83858362422481825</v>
      </c>
      <c r="J12" s="825">
        <f t="shared" si="4"/>
        <v>0.79576091249019565</v>
      </c>
      <c r="K12" s="825">
        <f t="shared" si="4"/>
        <v>0.75028880685297028</v>
      </c>
      <c r="L12" s="825">
        <f t="shared" si="4"/>
        <v>0.71436921067786763</v>
      </c>
      <c r="M12" s="825">
        <f t="shared" si="4"/>
        <v>0.68354710168617638</v>
      </c>
      <c r="N12" s="825">
        <f t="shared" si="4"/>
        <v>0.65022199323088758</v>
      </c>
      <c r="O12" s="825">
        <f t="shared" si="4"/>
        <v>0.61540239097221927</v>
      </c>
      <c r="P12" s="825">
        <f t="shared" si="4"/>
        <v>0.58022907087066433</v>
      </c>
      <c r="Q12" s="825">
        <f t="shared" si="4"/>
        <v>0.55202079409657412</v>
      </c>
      <c r="R12" s="825">
        <f t="shared" si="4"/>
        <v>0.52535382373651951</v>
      </c>
      <c r="S12" s="825">
        <f t="shared" si="4"/>
        <v>0.49989410502022458</v>
      </c>
      <c r="T12" s="825">
        <f t="shared" si="4"/>
        <v>0.47546693109721289</v>
      </c>
      <c r="U12" s="825">
        <f t="shared" si="4"/>
        <v>0.45187595503338668</v>
      </c>
      <c r="V12" s="825">
        <f t="shared" si="4"/>
        <v>0.4292854340812261</v>
      </c>
      <c r="W12" s="825">
        <f t="shared" si="4"/>
        <v>0.41022828035001441</v>
      </c>
      <c r="X12" s="825">
        <f t="shared" si="4"/>
        <v>0.39163969486210215</v>
      </c>
      <c r="Y12" s="825">
        <f t="shared" si="4"/>
        <v>0.37355280017363435</v>
      </c>
      <c r="Z12" s="825">
        <f t="shared" si="4"/>
        <v>0.35600402874001996</v>
      </c>
      <c r="AA12" s="825">
        <f t="shared" si="4"/>
        <v>0.33903128022809376</v>
      </c>
      <c r="AB12" s="825">
        <f t="shared" si="4"/>
        <v>0.3226735297162549</v>
      </c>
      <c r="AC12" s="825">
        <f t="shared" si="4"/>
        <v>0.30697297971041537</v>
      </c>
      <c r="AD12" s="825">
        <f t="shared" si="4"/>
        <v>0.29197016452613778</v>
      </c>
      <c r="AE12" s="825">
        <f t="shared" si="4"/>
        <v>0.27770188804569601</v>
      </c>
      <c r="AF12" s="825">
        <f t="shared" si="4"/>
        <v>0.26420071185075061</v>
      </c>
      <c r="AG12" s="825">
        <f t="shared" si="4"/>
        <v>0.25135592931567463</v>
      </c>
      <c r="AH12" s="825">
        <f t="shared" si="4"/>
        <v>0.23913562821071149</v>
      </c>
      <c r="AI12" s="825">
        <f t="shared" si="4"/>
        <v>0.22750944779946955</v>
      </c>
      <c r="AJ12" s="825">
        <f t="shared" si="4"/>
        <v>0.21644850340916733</v>
      </c>
      <c r="AK12" s="825">
        <f t="shared" si="4"/>
        <v>0.20592531466808631</v>
      </c>
      <c r="AL12" s="825">
        <f t="shared" si="4"/>
        <v>0.19591373723194039</v>
      </c>
      <c r="AM12" s="825">
        <f t="shared" si="4"/>
        <v>0.18638889782953985</v>
      </c>
      <c r="AN12" s="825">
        <f t="shared" si="4"/>
        <v>0.17732713246637383</v>
      </c>
      <c r="AO12" s="825">
        <f t="shared" si="4"/>
        <v>0.16870592763258102</v>
      </c>
      <c r="AP12" s="825">
        <f t="shared" si="4"/>
        <v>0.16050386436924308</v>
      </c>
      <c r="AQ12" s="826"/>
      <c r="AR12" s="826"/>
      <c r="AS12" s="826"/>
      <c r="AT12" s="826"/>
      <c r="AU12" s="826"/>
      <c r="AV12" s="826"/>
      <c r="AW12" s="826"/>
      <c r="AX12" s="826"/>
      <c r="AY12" s="826"/>
      <c r="AZ12" s="826"/>
      <c r="BA12" s="826"/>
      <c r="BB12" s="826"/>
      <c r="BC12" s="826"/>
      <c r="BD12" s="826"/>
      <c r="BE12" s="826"/>
      <c r="BF12" s="826"/>
      <c r="BG12" s="826"/>
      <c r="BH12" s="826"/>
      <c r="BI12" s="826"/>
      <c r="BJ12" s="826"/>
    </row>
    <row r="13" spans="1:68" ht="12.75" hidden="1" customHeight="1" outlineLevel="1">
      <c r="A13" s="813">
        <f t="shared" ref="A13:A49" si="5">A12+1</f>
        <v>3</v>
      </c>
      <c r="C13" s="825">
        <f t="shared" si="3"/>
        <v>0</v>
      </c>
      <c r="D13" s="825">
        <f t="shared" si="3"/>
        <v>1</v>
      </c>
      <c r="E13" s="825">
        <f t="shared" si="3"/>
        <v>0.98577305384149072</v>
      </c>
      <c r="F13" s="825">
        <f t="shared" si="3"/>
        <v>0.95749258972012752</v>
      </c>
      <c r="G13" s="825">
        <f t="shared" si="3"/>
        <v>0.92208678730937033</v>
      </c>
      <c r="H13" s="825">
        <f t="shared" si="3"/>
        <v>0.88540181708235022</v>
      </c>
      <c r="I13" s="825">
        <f t="shared" si="3"/>
        <v>0.84477189282014176</v>
      </c>
      <c r="J13" s="825">
        <f t="shared" si="3"/>
        <v>0.80163317391039823</v>
      </c>
      <c r="K13" s="825">
        <f t="shared" si="3"/>
        <v>0.75582551008297072</v>
      </c>
      <c r="L13" s="825">
        <f t="shared" si="3"/>
        <v>0.71964084778620063</v>
      </c>
      <c r="M13" s="825">
        <f t="shared" si="3"/>
        <v>0.68859128921929114</v>
      </c>
      <c r="N13" s="825">
        <f t="shared" si="3"/>
        <v>0.65502026048112028</v>
      </c>
      <c r="O13" s="825">
        <f t="shared" si="3"/>
        <v>0.61994370942815824</v>
      </c>
      <c r="P13" s="825">
        <f t="shared" si="3"/>
        <v>0.5845108302964841</v>
      </c>
      <c r="Q13" s="825">
        <f t="shared" si="3"/>
        <v>0.55609439253731541</v>
      </c>
      <c r="R13" s="825">
        <f t="shared" si="3"/>
        <v>0.52923063515394619</v>
      </c>
      <c r="S13" s="825">
        <f t="shared" si="4"/>
        <v>0.50358303824252981</v>
      </c>
      <c r="T13" s="825">
        <f t="shared" si="4"/>
        <v>0.47897560571573244</v>
      </c>
      <c r="U13" s="825">
        <f t="shared" si="4"/>
        <v>0.4552105417111314</v>
      </c>
      <c r="V13" s="825">
        <f t="shared" si="4"/>
        <v>0.43245331560599398</v>
      </c>
      <c r="W13" s="825">
        <f t="shared" si="4"/>
        <v>0.41325553095552231</v>
      </c>
      <c r="X13" s="825">
        <f t="shared" si="4"/>
        <v>0.39452977231458947</v>
      </c>
      <c r="Y13" s="825">
        <f t="shared" si="4"/>
        <v>0.37630940666490292</v>
      </c>
      <c r="Z13" s="825">
        <f t="shared" si="4"/>
        <v>0.35863113531260177</v>
      </c>
      <c r="AA13" s="825">
        <f t="shared" si="4"/>
        <v>0.34153313760243398</v>
      </c>
      <c r="AB13" s="825">
        <f t="shared" si="4"/>
        <v>0.32505467622663553</v>
      </c>
      <c r="AC13" s="825">
        <f t="shared" si="4"/>
        <v>0.30923826512152847</v>
      </c>
      <c r="AD13" s="825">
        <f t="shared" si="4"/>
        <v>0.29412473772279268</v>
      </c>
      <c r="AE13" s="825">
        <f t="shared" si="4"/>
        <v>0.27975116950435053</v>
      </c>
      <c r="AF13" s="825">
        <f t="shared" si="4"/>
        <v>0.26615036233375333</v>
      </c>
      <c r="AG13" s="825">
        <f t="shared" si="4"/>
        <v>0.25321079263365365</v>
      </c>
      <c r="AH13" s="825">
        <f t="shared" si="4"/>
        <v>0.2409003126802505</v>
      </c>
      <c r="AI13" s="825">
        <f t="shared" si="4"/>
        <v>0.2291883376922435</v>
      </c>
      <c r="AJ13" s="825">
        <f t="shared" si="4"/>
        <v>0.21804576984444962</v>
      </c>
      <c r="AK13" s="825">
        <f t="shared" si="4"/>
        <v>0.20744492597568912</v>
      </c>
      <c r="AL13" s="825">
        <f t="shared" si="4"/>
        <v>0.19735946881133479</v>
      </c>
      <c r="AM13" s="825">
        <f t="shared" si="4"/>
        <v>0.18776434152964988</v>
      </c>
      <c r="AN13" s="825">
        <f t="shared" si="4"/>
        <v>0.17863570550934826</v>
      </c>
      <c r="AO13" s="825">
        <f t="shared" si="4"/>
        <v>0.16995088110371356</v>
      </c>
      <c r="AP13" s="825">
        <f t="shared" si="4"/>
        <v>0.1616882912941337</v>
      </c>
      <c r="AQ13" s="818"/>
      <c r="AR13" s="818"/>
      <c r="AS13" s="818"/>
      <c r="AT13" s="818"/>
      <c r="AU13" s="818"/>
      <c r="AV13" s="818"/>
      <c r="AW13" s="818"/>
      <c r="AX13" s="818"/>
      <c r="AY13" s="818"/>
      <c r="AZ13" s="818"/>
      <c r="BA13" s="818"/>
      <c r="BB13" s="818"/>
      <c r="BC13" s="818"/>
      <c r="BD13" s="818"/>
      <c r="BE13" s="818"/>
      <c r="BF13" s="818"/>
      <c r="BG13" s="818"/>
      <c r="BH13" s="818"/>
      <c r="BI13" s="818"/>
      <c r="BJ13" s="818"/>
    </row>
    <row r="14" spans="1:68" ht="12.75" hidden="1" customHeight="1" outlineLevel="1">
      <c r="A14" s="813">
        <f t="shared" si="5"/>
        <v>4</v>
      </c>
      <c r="C14" s="825">
        <f t="shared" si="3"/>
        <v>0</v>
      </c>
      <c r="D14" s="825">
        <f t="shared" si="3"/>
        <v>0</v>
      </c>
      <c r="E14" s="825">
        <f t="shared" si="3"/>
        <v>1</v>
      </c>
      <c r="F14" s="825">
        <f t="shared" si="3"/>
        <v>0.97131138449041987</v>
      </c>
      <c r="G14" s="825">
        <f t="shared" si="3"/>
        <v>0.93539459586165463</v>
      </c>
      <c r="H14" s="825">
        <f t="shared" si="3"/>
        <v>0.89818017811706197</v>
      </c>
      <c r="I14" s="825">
        <f t="shared" si="3"/>
        <v>0.85696387168235433</v>
      </c>
      <c r="J14" s="825">
        <f t="shared" si="3"/>
        <v>0.81320256299001914</v>
      </c>
      <c r="K14" s="825">
        <f t="shared" si="3"/>
        <v>0.76673379043743395</v>
      </c>
      <c r="L14" s="825">
        <f t="shared" si="3"/>
        <v>0.7300269012038918</v>
      </c>
      <c r="M14" s="825">
        <f t="shared" si="3"/>
        <v>0.69852922692083907</v>
      </c>
      <c r="N14" s="825">
        <f t="shared" si="3"/>
        <v>0.66447369191980932</v>
      </c>
      <c r="O14" s="825">
        <f t="shared" si="3"/>
        <v>0.62889090649443069</v>
      </c>
      <c r="P14" s="825">
        <f t="shared" si="3"/>
        <v>0.59294665036611127</v>
      </c>
      <c r="Q14" s="825">
        <f t="shared" si="3"/>
        <v>0.56412009881001857</v>
      </c>
      <c r="R14" s="825">
        <f t="shared" si="3"/>
        <v>0.53686863633730952</v>
      </c>
      <c r="S14" s="825">
        <f t="shared" si="4"/>
        <v>0.51085088629690267</v>
      </c>
      <c r="T14" s="825">
        <f t="shared" si="4"/>
        <v>0.48588831257782616</v>
      </c>
      <c r="U14" s="825">
        <f t="shared" si="4"/>
        <v>0.46178026467370642</v>
      </c>
      <c r="V14" s="825">
        <f t="shared" si="4"/>
        <v>0.43869460006109195</v>
      </c>
      <c r="W14" s="825">
        <f t="shared" si="4"/>
        <v>0.41921974773513393</v>
      </c>
      <c r="X14" s="825">
        <f t="shared" si="4"/>
        <v>0.4002237338271053</v>
      </c>
      <c r="Y14" s="825">
        <f t="shared" si="4"/>
        <v>0.38174040688011379</v>
      </c>
      <c r="Z14" s="825">
        <f t="shared" si="4"/>
        <v>0.36380699788358045</v>
      </c>
      <c r="AA14" s="825">
        <f t="shared" si="4"/>
        <v>0.34646223719699232</v>
      </c>
      <c r="AB14" s="825">
        <f t="shared" si="4"/>
        <v>0.32974595416249164</v>
      </c>
      <c r="AC14" s="825">
        <f t="shared" si="4"/>
        <v>0.3137012762891499</v>
      </c>
      <c r="AD14" s="825">
        <f t="shared" si="4"/>
        <v>0.29836962633195196</v>
      </c>
      <c r="AE14" s="825">
        <f t="shared" si="4"/>
        <v>0.28378861484819379</v>
      </c>
      <c r="AF14" s="825">
        <f t="shared" si="4"/>
        <v>0.26999151711094505</v>
      </c>
      <c r="AG14" s="825">
        <f t="shared" si="4"/>
        <v>0.25686520000410684</v>
      </c>
      <c r="AH14" s="825">
        <f t="shared" si="4"/>
        <v>0.24437705183914124</v>
      </c>
      <c r="AI14" s="825">
        <f t="shared" si="4"/>
        <v>0.23249604642682425</v>
      </c>
      <c r="AJ14" s="825">
        <f t="shared" si="4"/>
        <v>0.22119266599420637</v>
      </c>
      <c r="AK14" s="825">
        <f t="shared" si="4"/>
        <v>0.21043882784915896</v>
      </c>
      <c r="AL14" s="825">
        <f t="shared" si="4"/>
        <v>0.20020781461030851</v>
      </c>
      <c r="AM14" s="825">
        <f t="shared" si="4"/>
        <v>0.19047420782901808</v>
      </c>
      <c r="AN14" s="825">
        <f t="shared" si="4"/>
        <v>0.18121382483850321</v>
      </c>
      <c r="AO14" s="825">
        <f t="shared" si="4"/>
        <v>0.17240365867318705</v>
      </c>
      <c r="AP14" s="825">
        <f t="shared" si="4"/>
        <v>0.16402182090902712</v>
      </c>
      <c r="AQ14" s="826"/>
      <c r="AR14" s="826"/>
      <c r="AS14" s="826"/>
      <c r="AT14" s="826"/>
      <c r="AU14" s="826"/>
      <c r="AV14" s="826"/>
      <c r="AW14" s="826"/>
      <c r="AX14" s="826"/>
      <c r="AY14" s="826"/>
      <c r="AZ14" s="826"/>
      <c r="BA14" s="826"/>
      <c r="BB14" s="826"/>
      <c r="BC14" s="826"/>
      <c r="BD14" s="826"/>
      <c r="BE14" s="826"/>
      <c r="BF14" s="826"/>
      <c r="BG14" s="826"/>
      <c r="BH14" s="826"/>
      <c r="BI14" s="826"/>
      <c r="BJ14" s="826"/>
    </row>
    <row r="15" spans="1:68" ht="12.75" hidden="1" customHeight="1" outlineLevel="1">
      <c r="A15" s="813">
        <f t="shared" si="5"/>
        <v>5</v>
      </c>
      <c r="C15" s="825">
        <f t="shared" si="3"/>
        <v>0</v>
      </c>
      <c r="D15" s="825">
        <f t="shared" si="3"/>
        <v>0</v>
      </c>
      <c r="E15" s="825">
        <f t="shared" si="3"/>
        <v>0</v>
      </c>
      <c r="F15" s="825">
        <f t="shared" si="3"/>
        <v>1</v>
      </c>
      <c r="G15" s="825">
        <f t="shared" si="3"/>
        <v>0.96302237449053663</v>
      </c>
      <c r="H15" s="825">
        <f t="shared" si="3"/>
        <v>0.92470879314183607</v>
      </c>
      <c r="I15" s="825">
        <f t="shared" si="3"/>
        <v>0.88227512347334869</v>
      </c>
      <c r="J15" s="825">
        <f>IF(J$1=$A15-1,1,IF($A15&gt;J$1+1,,I15/(1+J$5)))</f>
        <v>0.8372212824589208</v>
      </c>
      <c r="K15" s="825">
        <f t="shared" si="3"/>
        <v>0.78938001003631442</v>
      </c>
      <c r="L15" s="825">
        <f t="shared" si="3"/>
        <v>0.75158894754115002</v>
      </c>
      <c r="M15" s="825">
        <f t="shared" si="3"/>
        <v>0.71916095916790823</v>
      </c>
      <c r="N15" s="825">
        <f t="shared" si="3"/>
        <v>0.6840995612013886</v>
      </c>
      <c r="O15" s="825">
        <f t="shared" si="3"/>
        <v>0.64746580400101716</v>
      </c>
      <c r="P15" s="825">
        <f t="shared" si="3"/>
        <v>0.6104598997129943</v>
      </c>
      <c r="Q15" s="825">
        <f t="shared" si="3"/>
        <v>0.58078192824433283</v>
      </c>
      <c r="R15" s="825">
        <f t="shared" si="3"/>
        <v>0.55272556762934211</v>
      </c>
      <c r="S15" s="825">
        <f t="shared" si="4"/>
        <v>0.52593935832936922</v>
      </c>
      <c r="T15" s="825">
        <f t="shared" si="4"/>
        <v>0.50023949099776921</v>
      </c>
      <c r="U15" s="825">
        <f t="shared" si="4"/>
        <v>0.47541938872256778</v>
      </c>
      <c r="V15" s="825">
        <f t="shared" si="4"/>
        <v>0.45165186681225272</v>
      </c>
      <c r="W15" s="825">
        <f t="shared" si="4"/>
        <v>0.43160180600072923</v>
      </c>
      <c r="X15" s="825">
        <f t="shared" si="4"/>
        <v>0.41204472656013919</v>
      </c>
      <c r="Y15" s="825">
        <f t="shared" si="4"/>
        <v>0.39301547678285131</v>
      </c>
      <c r="Z15" s="825">
        <f t="shared" si="4"/>
        <v>0.3745523873113511</v>
      </c>
      <c r="AA15" s="825">
        <f t="shared" si="4"/>
        <v>0.35669533244352647</v>
      </c>
      <c r="AB15" s="825">
        <f t="shared" si="4"/>
        <v>0.33948531791942965</v>
      </c>
      <c r="AC15" s="825">
        <f t="shared" si="4"/>
        <v>0.32296674506057321</v>
      </c>
      <c r="AD15" s="825">
        <f t="shared" si="4"/>
        <v>0.30718226008283211</v>
      </c>
      <c r="AE15" s="825">
        <f t="shared" si="4"/>
        <v>0.2921705844074689</v>
      </c>
      <c r="AF15" s="825">
        <f t="shared" si="4"/>
        <v>0.27796597612473256</v>
      </c>
      <c r="AG15" s="825">
        <f t="shared" si="4"/>
        <v>0.26445196062317977</v>
      </c>
      <c r="AH15" s="825">
        <f t="shared" si="4"/>
        <v>0.25159496299670053</v>
      </c>
      <c r="AI15" s="825">
        <f t="shared" si="4"/>
        <v>0.23936304066774511</v>
      </c>
      <c r="AJ15" s="825">
        <f t="shared" si="4"/>
        <v>0.22772580402756304</v>
      </c>
      <c r="AK15" s="825">
        <f t="shared" si="4"/>
        <v>0.21665434093471644</v>
      </c>
      <c r="AL15" s="825">
        <f t="shared" si="4"/>
        <v>0.20612114488428823</v>
      </c>
      <c r="AM15" s="825">
        <f t="shared" si="4"/>
        <v>0.19610004666932498</v>
      </c>
      <c r="AN15" s="825">
        <f t="shared" si="4"/>
        <v>0.18656614936473079</v>
      </c>
      <c r="AO15" s="825">
        <f t="shared" si="4"/>
        <v>0.17749576647208276</v>
      </c>
      <c r="AP15" s="825">
        <f t="shared" si="4"/>
        <v>0.16886636307169195</v>
      </c>
      <c r="AQ15" s="818"/>
      <c r="AR15" s="818"/>
      <c r="AS15" s="818"/>
      <c r="AT15" s="818"/>
      <c r="AU15" s="818"/>
      <c r="AV15" s="818"/>
      <c r="AW15" s="818"/>
      <c r="AX15" s="818"/>
      <c r="AY15" s="818"/>
      <c r="AZ15" s="818"/>
      <c r="BA15" s="818"/>
      <c r="BB15" s="818"/>
      <c r="BC15" s="818"/>
      <c r="BD15" s="818"/>
      <c r="BE15" s="818"/>
      <c r="BF15" s="818"/>
      <c r="BG15" s="818"/>
      <c r="BH15" s="818"/>
      <c r="BI15" s="818"/>
      <c r="BJ15" s="818"/>
    </row>
    <row r="16" spans="1:68" ht="12.75" hidden="1" customHeight="1" outlineLevel="1">
      <c r="A16" s="813">
        <f t="shared" si="5"/>
        <v>6</v>
      </c>
      <c r="C16" s="825">
        <f t="shared" si="3"/>
        <v>0</v>
      </c>
      <c r="D16" s="825">
        <f t="shared" si="3"/>
        <v>0</v>
      </c>
      <c r="E16" s="825">
        <f t="shared" si="3"/>
        <v>0</v>
      </c>
      <c r="F16" s="825">
        <f t="shared" si="3"/>
        <v>0</v>
      </c>
      <c r="G16" s="825">
        <f t="shared" si="3"/>
        <v>1</v>
      </c>
      <c r="H16" s="825">
        <f t="shared" si="3"/>
        <v>0.96021527395044226</v>
      </c>
      <c r="I16" s="825">
        <f t="shared" si="3"/>
        <v>0.91615225860156635</v>
      </c>
      <c r="J16" s="825">
        <f t="shared" si="3"/>
        <v>0.8693684639485475</v>
      </c>
      <c r="K16" s="825">
        <f t="shared" si="3"/>
        <v>0.81969020756544353</v>
      </c>
      <c r="L16" s="825">
        <f t="shared" si="3"/>
        <v>0.78044806377293108</v>
      </c>
      <c r="M16" s="825">
        <f t="shared" si="3"/>
        <v>0.74677492259550304</v>
      </c>
      <c r="N16" s="825">
        <f t="shared" si="3"/>
        <v>0.7103672555513515</v>
      </c>
      <c r="O16" s="825">
        <f t="shared" si="3"/>
        <v>0.67232685465230535</v>
      </c>
      <c r="P16" s="825">
        <f t="shared" si="3"/>
        <v>0.63390001715790145</v>
      </c>
      <c r="Q16" s="825">
        <f t="shared" si="3"/>
        <v>0.60308248658457309</v>
      </c>
      <c r="R16" s="825">
        <f t="shared" si="3"/>
        <v>0.57394883262369478</v>
      </c>
      <c r="S16" s="825">
        <f t="shared" si="4"/>
        <v>0.54613410057850886</v>
      </c>
      <c r="T16" s="825">
        <f t="shared" si="4"/>
        <v>0.51944742328796734</v>
      </c>
      <c r="U16" s="825">
        <f t="shared" si="4"/>
        <v>0.49367429180872013</v>
      </c>
      <c r="V16" s="825">
        <f t="shared" si="4"/>
        <v>0.4689941571203764</v>
      </c>
      <c r="W16" s="825">
        <f t="shared" si="4"/>
        <v>0.44817422464255574</v>
      </c>
      <c r="X16" s="825">
        <f t="shared" si="4"/>
        <v>0.42786620277449039</v>
      </c>
      <c r="Y16" s="825">
        <f t="shared" si="4"/>
        <v>0.40810627789491027</v>
      </c>
      <c r="Z16" s="825">
        <f t="shared" si="4"/>
        <v>0.3889342524461063</v>
      </c>
      <c r="AA16" s="825">
        <f t="shared" si="4"/>
        <v>0.37039153179823825</v>
      </c>
      <c r="AB16" s="825">
        <f t="shared" si="4"/>
        <v>0.35252069620814996</v>
      </c>
      <c r="AC16" s="825">
        <f t="shared" si="4"/>
        <v>0.33536785189589274</v>
      </c>
      <c r="AD16" s="825">
        <f t="shared" si="4"/>
        <v>0.31897728258425917</v>
      </c>
      <c r="AE16" s="825">
        <f t="shared" si="4"/>
        <v>0.30338919649923468</v>
      </c>
      <c r="AF16" s="825">
        <f t="shared" si="4"/>
        <v>0.28863916715515953</v>
      </c>
      <c r="AG16" s="825">
        <f t="shared" si="4"/>
        <v>0.27460624760985608</v>
      </c>
      <c r="AH16" s="825">
        <f t="shared" si="4"/>
        <v>0.26125557376566744</v>
      </c>
      <c r="AI16" s="825">
        <f t="shared" si="4"/>
        <v>0.24855397653078862</v>
      </c>
      <c r="AJ16" s="825">
        <f t="shared" si="4"/>
        <v>0.23646989941229127</v>
      </c>
      <c r="AK16" s="825">
        <f t="shared" si="4"/>
        <v>0.2249733201155707</v>
      </c>
      <c r="AL16" s="825">
        <f t="shared" si="4"/>
        <v>0.21403567595543313</v>
      </c>
      <c r="AM16" s="825">
        <f t="shared" si="4"/>
        <v>0.20362979289351085</v>
      </c>
      <c r="AN16" s="825">
        <f t="shared" si="4"/>
        <v>0.19372981802570172</v>
      </c>
      <c r="AO16" s="825">
        <f t="shared" si="4"/>
        <v>0.18431115535190198</v>
      </c>
      <c r="AP16" s="825">
        <f t="shared" si="4"/>
        <v>0.175350404668455</v>
      </c>
      <c r="AQ16" s="818"/>
      <c r="AR16" s="818"/>
      <c r="AS16" s="818"/>
      <c r="AT16" s="818"/>
      <c r="AU16" s="818"/>
      <c r="AV16" s="818"/>
      <c r="AW16" s="818"/>
      <c r="AX16" s="818"/>
      <c r="AY16" s="818"/>
      <c r="AZ16" s="818"/>
      <c r="BA16" s="818"/>
      <c r="BB16" s="818"/>
      <c r="BC16" s="818"/>
      <c r="BD16" s="818"/>
      <c r="BE16" s="818"/>
      <c r="BF16" s="818"/>
      <c r="BG16" s="818"/>
      <c r="BH16" s="818"/>
      <c r="BI16" s="818"/>
      <c r="BJ16" s="818"/>
    </row>
    <row r="17" spans="1:62" ht="12.75" hidden="1" customHeight="1" outlineLevel="1">
      <c r="A17" s="813">
        <f t="shared" si="5"/>
        <v>7</v>
      </c>
      <c r="C17" s="825">
        <f t="shared" si="3"/>
        <v>0</v>
      </c>
      <c r="D17" s="825">
        <f t="shared" si="3"/>
        <v>0</v>
      </c>
      <c r="E17" s="825">
        <f t="shared" si="3"/>
        <v>0</v>
      </c>
      <c r="F17" s="825">
        <f t="shared" si="3"/>
        <v>0</v>
      </c>
      <c r="G17" s="825">
        <f t="shared" si="3"/>
        <v>0</v>
      </c>
      <c r="H17" s="825">
        <f t="shared" si="3"/>
        <v>1</v>
      </c>
      <c r="I17" s="825">
        <f t="shared" si="3"/>
        <v>0.95411131592648457</v>
      </c>
      <c r="J17" s="825">
        <f t="shared" si="3"/>
        <v>0.90538912214118406</v>
      </c>
      <c r="K17" s="825">
        <f t="shared" si="3"/>
        <v>0.85365254001130231</v>
      </c>
      <c r="L17" s="825">
        <f t="shared" si="3"/>
        <v>0.81278447130097498</v>
      </c>
      <c r="M17" s="825">
        <f t="shared" si="3"/>
        <v>0.77771614642535347</v>
      </c>
      <c r="N17" s="825">
        <f t="shared" si="3"/>
        <v>0.73979999571222643</v>
      </c>
      <c r="O17" s="825">
        <f t="shared" si="3"/>
        <v>0.70018346186711966</v>
      </c>
      <c r="P17" s="825">
        <f t="shared" si="3"/>
        <v>0.66016448014824813</v>
      </c>
      <c r="Q17" s="825">
        <f t="shared" si="3"/>
        <v>0.62807008276739695</v>
      </c>
      <c r="R17" s="825">
        <f t="shared" si="3"/>
        <v>0.59772933028069786</v>
      </c>
      <c r="S17" s="825">
        <f t="shared" si="4"/>
        <v>0.56876214677532344</v>
      </c>
      <c r="T17" s="825">
        <f t="shared" si="4"/>
        <v>0.54096975686597604</v>
      </c>
      <c r="U17" s="825">
        <f t="shared" si="4"/>
        <v>0.51412876383197292</v>
      </c>
      <c r="V17" s="825">
        <f t="shared" si="4"/>
        <v>0.48842605386902194</v>
      </c>
      <c r="W17" s="825">
        <f t="shared" si="4"/>
        <v>0.46674348638374863</v>
      </c>
      <c r="X17" s="825">
        <f t="shared" si="4"/>
        <v>0.4455940395680198</v>
      </c>
      <c r="Y17" s="825">
        <f t="shared" si="4"/>
        <v>0.42501539911556646</v>
      </c>
      <c r="Z17" s="825">
        <f t="shared" si="4"/>
        <v>0.40504901660851894</v>
      </c>
      <c r="AA17" s="825">
        <f t="shared" si="4"/>
        <v>0.38573801297119803</v>
      </c>
      <c r="AB17" s="825">
        <f t="shared" si="4"/>
        <v>0.36712673269384366</v>
      </c>
      <c r="AC17" s="825">
        <f t="shared" si="4"/>
        <v>0.34926319232160158</v>
      </c>
      <c r="AD17" s="825">
        <f t="shared" si="4"/>
        <v>0.33219351039058959</v>
      </c>
      <c r="AE17" s="825">
        <f t="shared" si="4"/>
        <v>0.31595956107952183</v>
      </c>
      <c r="AF17" s="825">
        <f t="shared" si="4"/>
        <v>0.30059839182484865</v>
      </c>
      <c r="AG17" s="825">
        <f t="shared" si="4"/>
        <v>0.28598404447379028</v>
      </c>
      <c r="AH17" s="825">
        <f t="shared" si="4"/>
        <v>0.2720802103999348</v>
      </c>
      <c r="AI17" s="825">
        <f t="shared" si="4"/>
        <v>0.25885234621212316</v>
      </c>
      <c r="AJ17" s="825">
        <f t="shared" si="4"/>
        <v>0.24626758793309478</v>
      </c>
      <c r="AK17" s="825">
        <f t="shared" si="4"/>
        <v>0.23429466935055415</v>
      </c>
      <c r="AL17" s="825">
        <f t="shared" si="4"/>
        <v>0.22290384433780597</v>
      </c>
      <c r="AM17" s="825">
        <f t="shared" si="4"/>
        <v>0.21206681295096788</v>
      </c>
      <c r="AN17" s="825">
        <f t="shared" si="4"/>
        <v>0.20175665111915342</v>
      </c>
      <c r="AO17" s="825">
        <f t="shared" si="4"/>
        <v>0.19194774375294352</v>
      </c>
      <c r="AP17" s="825">
        <f t="shared" si="4"/>
        <v>0.18261572110495816</v>
      </c>
      <c r="AQ17" s="818"/>
      <c r="AR17" s="818"/>
      <c r="AS17" s="818"/>
      <c r="AT17" s="818"/>
      <c r="AU17" s="818"/>
      <c r="AV17" s="818"/>
      <c r="AW17" s="818"/>
      <c r="AX17" s="818"/>
      <c r="AY17" s="818"/>
      <c r="AZ17" s="818"/>
      <c r="BA17" s="818"/>
      <c r="BB17" s="818"/>
      <c r="BC17" s="818"/>
      <c r="BD17" s="818"/>
      <c r="BE17" s="818"/>
      <c r="BF17" s="818"/>
      <c r="BG17" s="818"/>
      <c r="BH17" s="818"/>
      <c r="BI17" s="818"/>
      <c r="BJ17" s="818"/>
    </row>
    <row r="18" spans="1:62" ht="12.75" hidden="1" customHeight="1" outlineLevel="1">
      <c r="A18" s="813">
        <f t="shared" si="5"/>
        <v>8</v>
      </c>
      <c r="C18" s="825">
        <f t="shared" si="3"/>
        <v>0</v>
      </c>
      <c r="D18" s="825">
        <f t="shared" si="3"/>
        <v>0</v>
      </c>
      <c r="E18" s="825">
        <f t="shared" si="3"/>
        <v>0</v>
      </c>
      <c r="F18" s="825">
        <f t="shared" si="3"/>
        <v>0</v>
      </c>
      <c r="G18" s="825">
        <f t="shared" si="3"/>
        <v>0</v>
      </c>
      <c r="H18" s="825">
        <f t="shared" si="3"/>
        <v>0</v>
      </c>
      <c r="I18" s="825">
        <f t="shared" si="3"/>
        <v>1</v>
      </c>
      <c r="J18" s="825">
        <f t="shared" si="3"/>
        <v>0.94893447654167151</v>
      </c>
      <c r="K18" s="825">
        <f t="shared" si="3"/>
        <v>0.8947095855187166</v>
      </c>
      <c r="L18" s="825">
        <f t="shared" si="3"/>
        <v>0.85187593704590436</v>
      </c>
      <c r="M18" s="825">
        <f t="shared" si="3"/>
        <v>0.81512097534463934</v>
      </c>
      <c r="N18" s="825">
        <f t="shared" si="3"/>
        <v>0.77538121953186112</v>
      </c>
      <c r="O18" s="825">
        <f t="shared" si="3"/>
        <v>0.73385929941226025</v>
      </c>
      <c r="P18" s="825">
        <f t="shared" si="3"/>
        <v>0.6919155753930023</v>
      </c>
      <c r="Q18" s="825">
        <f t="shared" si="3"/>
        <v>0.65827757441228218</v>
      </c>
      <c r="R18" s="825">
        <f t="shared" si="3"/>
        <v>0.6264775611641038</v>
      </c>
      <c r="S18" s="825">
        <f t="shared" si="4"/>
        <v>0.59611717970563005</v>
      </c>
      <c r="T18" s="825">
        <f t="shared" si="4"/>
        <v>0.56698809440350284</v>
      </c>
      <c r="U18" s="825">
        <f t="shared" si="4"/>
        <v>0.53885616410778125</v>
      </c>
      <c r="V18" s="825">
        <f t="shared" si="4"/>
        <v>0.51191726344293331</v>
      </c>
      <c r="W18" s="825">
        <f t="shared" si="4"/>
        <v>0.48919185695908024</v>
      </c>
      <c r="X18" s="825">
        <f t="shared" si="4"/>
        <v>0.4670252119746931</v>
      </c>
      <c r="Y18" s="825">
        <f t="shared" si="4"/>
        <v>0.44545682670460485</v>
      </c>
      <c r="Z18" s="825">
        <f t="shared" si="4"/>
        <v>0.42453014637521447</v>
      </c>
      <c r="AA18" s="825">
        <f t="shared" si="4"/>
        <v>0.40429036584334954</v>
      </c>
      <c r="AB18" s="825">
        <f t="shared" si="4"/>
        <v>0.38478396238005763</v>
      </c>
      <c r="AC18" s="825">
        <f t="shared" si="4"/>
        <v>0.36606126192146826</v>
      </c>
      <c r="AD18" s="825">
        <f t="shared" si="4"/>
        <v>0.34817060110854564</v>
      </c>
      <c r="AE18" s="825">
        <f t="shared" si="4"/>
        <v>0.33115586808936553</v>
      </c>
      <c r="AF18" s="825">
        <f t="shared" si="4"/>
        <v>0.31505589212402774</v>
      </c>
      <c r="AG18" s="825">
        <f t="shared" si="4"/>
        <v>0.29973865700993918</v>
      </c>
      <c r="AH18" s="825">
        <f t="shared" si="4"/>
        <v>0.2851661078306495</v>
      </c>
      <c r="AI18" s="825">
        <f t="shared" si="4"/>
        <v>0.27130203980524642</v>
      </c>
      <c r="AJ18" s="825">
        <f t="shared" si="4"/>
        <v>0.25811200833936027</v>
      </c>
      <c r="AK18" s="825">
        <f t="shared" si="4"/>
        <v>0.24556324344926525</v>
      </c>
      <c r="AL18" s="825">
        <f t="shared" si="4"/>
        <v>0.23362456834646847</v>
      </c>
      <c r="AM18" s="825">
        <f t="shared" si="4"/>
        <v>0.22226632198051394</v>
      </c>
      <c r="AN18" s="825">
        <f t="shared" si="4"/>
        <v>0.21146028534756314</v>
      </c>
      <c r="AO18" s="825">
        <f t="shared" si="4"/>
        <v>0.20117961138166954</v>
      </c>
      <c r="AP18" s="825">
        <f t="shared" si="4"/>
        <v>0.19139875825456504</v>
      </c>
      <c r="AQ18" s="818"/>
      <c r="AR18" s="818"/>
      <c r="AS18" s="818"/>
      <c r="AT18" s="818"/>
      <c r="AU18" s="818"/>
      <c r="AV18" s="818"/>
      <c r="AW18" s="818"/>
      <c r="AX18" s="818"/>
      <c r="AY18" s="818"/>
      <c r="AZ18" s="818"/>
      <c r="BA18" s="818"/>
      <c r="BB18" s="818"/>
      <c r="BC18" s="818"/>
      <c r="BD18" s="818"/>
      <c r="BE18" s="818"/>
      <c r="BF18" s="818"/>
      <c r="BG18" s="818"/>
      <c r="BH18" s="818"/>
      <c r="BI18" s="818"/>
      <c r="BJ18" s="818"/>
    </row>
    <row r="19" spans="1:62" ht="12.75" hidden="1" customHeight="1" outlineLevel="1">
      <c r="A19" s="813">
        <f t="shared" si="5"/>
        <v>9</v>
      </c>
      <c r="C19" s="825">
        <f t="shared" si="3"/>
        <v>0</v>
      </c>
      <c r="D19" s="825">
        <f t="shared" si="3"/>
        <v>0</v>
      </c>
      <c r="E19" s="825">
        <f t="shared" si="3"/>
        <v>0</v>
      </c>
      <c r="F19" s="825">
        <f t="shared" si="3"/>
        <v>0</v>
      </c>
      <c r="G19" s="825">
        <f t="shared" si="3"/>
        <v>0</v>
      </c>
      <c r="H19" s="825">
        <f t="shared" si="3"/>
        <v>0</v>
      </c>
      <c r="I19" s="825">
        <f t="shared" si="3"/>
        <v>0</v>
      </c>
      <c r="J19" s="825">
        <f t="shared" si="3"/>
        <v>1</v>
      </c>
      <c r="K19" s="825">
        <f t="shared" si="3"/>
        <v>0.94285707563226717</v>
      </c>
      <c r="L19" s="825">
        <f t="shared" si="3"/>
        <v>0.89771839690186994</v>
      </c>
      <c r="M19" s="825">
        <f t="shared" si="3"/>
        <v>0.85898552059705269</v>
      </c>
      <c r="N19" s="825">
        <f t="shared" si="3"/>
        <v>0.81710722784326095</v>
      </c>
      <c r="O19" s="825">
        <f t="shared" si="3"/>
        <v>0.77335086621234539</v>
      </c>
      <c r="P19" s="825">
        <f t="shared" si="3"/>
        <v>0.72915000192072532</v>
      </c>
      <c r="Q19" s="825">
        <f t="shared" si="3"/>
        <v>0.69370182102702282</v>
      </c>
      <c r="R19" s="825">
        <f t="shared" si="3"/>
        <v>0.66019053649231885</v>
      </c>
      <c r="S19" s="825">
        <f t="shared" si="4"/>
        <v>0.62819635543029217</v>
      </c>
      <c r="T19" s="825">
        <f t="shared" si="4"/>
        <v>0.59749973092963515</v>
      </c>
      <c r="U19" s="825">
        <f t="shared" si="4"/>
        <v>0.56785392187625716</v>
      </c>
      <c r="V19" s="825">
        <f t="shared" si="4"/>
        <v>0.53946534360157483</v>
      </c>
      <c r="W19" s="825">
        <f t="shared" si="4"/>
        <v>0.51551700254574739</v>
      </c>
      <c r="X19" s="825">
        <f t="shared" si="4"/>
        <v>0.49215749192371583</v>
      </c>
      <c r="Y19" s="825">
        <f t="shared" si="4"/>
        <v>0.46942843548907892</v>
      </c>
      <c r="Z19" s="825">
        <f t="shared" si="4"/>
        <v>0.4473756164096665</v>
      </c>
      <c r="AA19" s="825">
        <f t="shared" si="4"/>
        <v>0.42604666163754412</v>
      </c>
      <c r="AB19" s="825">
        <f t="shared" si="4"/>
        <v>0.40549054955024633</v>
      </c>
      <c r="AC19" s="825">
        <f t="shared" si="4"/>
        <v>0.38576031430068197</v>
      </c>
      <c r="AD19" s="825">
        <f t="shared" si="4"/>
        <v>0.36690689369557977</v>
      </c>
      <c r="AE19" s="825">
        <f t="shared" si="4"/>
        <v>0.34897653765962966</v>
      </c>
      <c r="AF19" s="825">
        <f t="shared" si="4"/>
        <v>0.33201016499287495</v>
      </c>
      <c r="AG19" s="825">
        <f t="shared" si="4"/>
        <v>0.31586865523351709</v>
      </c>
      <c r="AH19" s="825">
        <f t="shared" si="4"/>
        <v>0.30051190559533514</v>
      </c>
      <c r="AI19" s="825">
        <f t="shared" si="4"/>
        <v>0.28590176298998921</v>
      </c>
      <c r="AJ19" s="825">
        <f t="shared" si="4"/>
        <v>0.27200192923755101</v>
      </c>
      <c r="AK19" s="825">
        <f t="shared" si="4"/>
        <v>0.25877787088546317</v>
      </c>
      <c r="AL19" s="825">
        <f t="shared" si="4"/>
        <v>0.24619673341187651</v>
      </c>
      <c r="AM19" s="825">
        <f t="shared" si="4"/>
        <v>0.23422725960020838</v>
      </c>
      <c r="AN19" s="825">
        <f t="shared" si="4"/>
        <v>0.22283971188212706</v>
      </c>
      <c r="AO19" s="825">
        <f t="shared" si="4"/>
        <v>0.21200579845602746</v>
      </c>
      <c r="AP19" s="825">
        <f t="shared" si="4"/>
        <v>0.20169860299744305</v>
      </c>
      <c r="AQ19" s="818"/>
      <c r="AR19" s="818"/>
      <c r="AS19" s="818"/>
      <c r="AT19" s="818"/>
      <c r="AU19" s="818"/>
      <c r="AV19" s="818"/>
      <c r="AW19" s="818"/>
      <c r="AX19" s="818"/>
      <c r="AY19" s="818"/>
      <c r="AZ19" s="818"/>
      <c r="BA19" s="818"/>
      <c r="BB19" s="818"/>
      <c r="BC19" s="818"/>
      <c r="BD19" s="818"/>
      <c r="BE19" s="818"/>
      <c r="BF19" s="818"/>
      <c r="BG19" s="818"/>
      <c r="BH19" s="818"/>
      <c r="BI19" s="818"/>
      <c r="BJ19" s="818"/>
    </row>
    <row r="20" spans="1:62" ht="12.75" hidden="1" customHeight="1" outlineLevel="1">
      <c r="A20" s="813">
        <f t="shared" si="5"/>
        <v>10</v>
      </c>
      <c r="C20" s="825">
        <f t="shared" si="3"/>
        <v>0</v>
      </c>
      <c r="D20" s="825">
        <f t="shared" si="3"/>
        <v>0</v>
      </c>
      <c r="E20" s="825">
        <f t="shared" si="3"/>
        <v>0</v>
      </c>
      <c r="F20" s="825">
        <f t="shared" si="3"/>
        <v>0</v>
      </c>
      <c r="G20" s="825">
        <f t="shared" si="3"/>
        <v>0</v>
      </c>
      <c r="H20" s="825">
        <f t="shared" si="3"/>
        <v>0</v>
      </c>
      <c r="I20" s="825">
        <f t="shared" si="3"/>
        <v>0</v>
      </c>
      <c r="J20" s="825">
        <f t="shared" si="3"/>
        <v>0</v>
      </c>
      <c r="K20" s="825">
        <f t="shared" si="3"/>
        <v>1</v>
      </c>
      <c r="L20" s="825">
        <f t="shared" si="3"/>
        <v>0.95212564035739156</v>
      </c>
      <c r="M20" s="825">
        <f t="shared" si="3"/>
        <v>0.91104531407480682</v>
      </c>
      <c r="N20" s="825">
        <f t="shared" si="3"/>
        <v>0.86662893980545241</v>
      </c>
      <c r="O20" s="825">
        <f t="shared" si="3"/>
        <v>0.82022067416076483</v>
      </c>
      <c r="P20" s="825">
        <f t="shared" si="3"/>
        <v>0.77334096626656512</v>
      </c>
      <c r="Q20" s="825">
        <f t="shared" si="3"/>
        <v>0.73574440809264308</v>
      </c>
      <c r="R20" s="825">
        <f t="shared" si="3"/>
        <v>0.70020213408230936</v>
      </c>
      <c r="S20" s="825">
        <f t="shared" si="4"/>
        <v>0.66626890932438743</v>
      </c>
      <c r="T20" s="825">
        <f t="shared" si="4"/>
        <v>0.63371188101755493</v>
      </c>
      <c r="U20" s="825">
        <f t="shared" si="4"/>
        <v>0.60226935402214798</v>
      </c>
      <c r="V20" s="825">
        <f t="shared" si="4"/>
        <v>0.57216025370527823</v>
      </c>
      <c r="W20" s="825">
        <f t="shared" si="4"/>
        <v>0.54676049622902656</v>
      </c>
      <c r="X20" s="825">
        <f t="shared" si="4"/>
        <v>0.52198525592405565</v>
      </c>
      <c r="Y20" s="825">
        <f t="shared" si="4"/>
        <v>0.4978786791988451</v>
      </c>
      <c r="Z20" s="825">
        <f t="shared" si="4"/>
        <v>0.47448932396213112</v>
      </c>
      <c r="AA20" s="825">
        <f t="shared" si="4"/>
        <v>0.45186770365152418</v>
      </c>
      <c r="AB20" s="825">
        <f t="shared" si="4"/>
        <v>0.43006576503477978</v>
      </c>
      <c r="AC20" s="825">
        <f t="shared" si="4"/>
        <v>0.40913975645990269</v>
      </c>
      <c r="AD20" s="825">
        <f t="shared" si="4"/>
        <v>0.38914370287727529</v>
      </c>
      <c r="AE20" s="825">
        <f t="shared" si="4"/>
        <v>0.37012665724082372</v>
      </c>
      <c r="AF20" s="825">
        <f t="shared" si="4"/>
        <v>0.35213201828096097</v>
      </c>
      <c r="AG20" s="825">
        <f t="shared" si="4"/>
        <v>0.33501223398222874</v>
      </c>
      <c r="AH20" s="825">
        <f t="shared" si="4"/>
        <v>0.31872477108348141</v>
      </c>
      <c r="AI20" s="825">
        <f t="shared" si="4"/>
        <v>0.3032291641851097</v>
      </c>
      <c r="AJ20" s="825">
        <f t="shared" si="4"/>
        <v>0.28848691521474784</v>
      </c>
      <c r="AK20" s="825">
        <f t="shared" si="4"/>
        <v>0.27446139778070833</v>
      </c>
      <c r="AL20" s="825">
        <f t="shared" si="4"/>
        <v>0.26111776617551524</v>
      </c>
      <c r="AM20" s="825">
        <f t="shared" si="4"/>
        <v>0.24842286880345962</v>
      </c>
      <c r="AN20" s="825">
        <f t="shared" si="4"/>
        <v>0.23634516581709239</v>
      </c>
      <c r="AO20" s="825">
        <f t="shared" si="4"/>
        <v>0.2248546507580263</v>
      </c>
      <c r="AP20" s="825">
        <f t="shared" si="4"/>
        <v>0.21392277600736745</v>
      </c>
      <c r="AQ20" s="818"/>
      <c r="AR20" s="818"/>
      <c r="AS20" s="818"/>
      <c r="AT20" s="818"/>
      <c r="AU20" s="818"/>
      <c r="AV20" s="818"/>
      <c r="AW20" s="818"/>
      <c r="AX20" s="818"/>
      <c r="AY20" s="818"/>
      <c r="AZ20" s="818"/>
      <c r="BA20" s="818"/>
      <c r="BB20" s="818"/>
      <c r="BC20" s="818"/>
      <c r="BD20" s="818"/>
      <c r="BE20" s="818"/>
      <c r="BF20" s="818"/>
      <c r="BG20" s="818"/>
      <c r="BH20" s="818"/>
      <c r="BI20" s="818"/>
      <c r="BJ20" s="818"/>
    </row>
    <row r="21" spans="1:62" ht="12.75" hidden="1" customHeight="1" outlineLevel="1">
      <c r="A21" s="813">
        <f t="shared" si="5"/>
        <v>11</v>
      </c>
      <c r="C21" s="825">
        <f t="shared" si="3"/>
        <v>0</v>
      </c>
      <c r="D21" s="825">
        <f t="shared" si="3"/>
        <v>0</v>
      </c>
      <c r="E21" s="825">
        <f t="shared" si="3"/>
        <v>0</v>
      </c>
      <c r="F21" s="825">
        <f t="shared" si="3"/>
        <v>0</v>
      </c>
      <c r="G21" s="825">
        <f t="shared" si="3"/>
        <v>0</v>
      </c>
      <c r="H21" s="825">
        <f t="shared" si="3"/>
        <v>0</v>
      </c>
      <c r="I21" s="825">
        <f t="shared" si="3"/>
        <v>0</v>
      </c>
      <c r="J21" s="825">
        <f t="shared" si="3"/>
        <v>0</v>
      </c>
      <c r="K21" s="825">
        <f t="shared" si="3"/>
        <v>0</v>
      </c>
      <c r="L21" s="825">
        <f t="shared" si="3"/>
        <v>1</v>
      </c>
      <c r="M21" s="825">
        <f t="shared" si="3"/>
        <v>0.9568540909504708</v>
      </c>
      <c r="N21" s="825">
        <f t="shared" si="3"/>
        <v>0.91020439222722027</v>
      </c>
      <c r="O21" s="825">
        <f t="shared" si="3"/>
        <v>0.86146264672893957</v>
      </c>
      <c r="P21" s="825">
        <f t="shared" si="3"/>
        <v>0.81222575413081255</v>
      </c>
      <c r="Q21" s="825">
        <f t="shared" si="3"/>
        <v>0.77273878247462469</v>
      </c>
      <c r="R21" s="825">
        <f t="shared" si="3"/>
        <v>0.73540938758826013</v>
      </c>
      <c r="S21" s="825">
        <f t="shared" si="4"/>
        <v>0.69976994745598442</v>
      </c>
      <c r="T21" s="825">
        <f t="shared" si="4"/>
        <v>0.66557590107507636</v>
      </c>
      <c r="U21" s="825">
        <f t="shared" si="4"/>
        <v>0.63255239486679415</v>
      </c>
      <c r="V21" s="825">
        <f t="shared" si="4"/>
        <v>0.60092936210657155</v>
      </c>
      <c r="W21" s="825">
        <f t="shared" si="4"/>
        <v>0.57425246527736995</v>
      </c>
      <c r="X21" s="825">
        <f t="shared" si="4"/>
        <v>0.54823148731518501</v>
      </c>
      <c r="Y21" s="825">
        <f t="shared" si="4"/>
        <v>0.52291279437865001</v>
      </c>
      <c r="Z21" s="825">
        <f t="shared" si="4"/>
        <v>0.49834738594375638</v>
      </c>
      <c r="AA21" s="825">
        <f t="shared" si="4"/>
        <v>0.47458831534240625</v>
      </c>
      <c r="AB21" s="825">
        <f t="shared" si="4"/>
        <v>0.45169014130671831</v>
      </c>
      <c r="AC21" s="825">
        <f t="shared" si="4"/>
        <v>0.42971194043921279</v>
      </c>
      <c r="AD21" s="825">
        <f t="shared" si="4"/>
        <v>0.40871045414889334</v>
      </c>
      <c r="AE21" s="825">
        <f t="shared" si="4"/>
        <v>0.38873720184858424</v>
      </c>
      <c r="AF21" s="825">
        <f t="shared" si="4"/>
        <v>0.36983776442443472</v>
      </c>
      <c r="AG21" s="825">
        <f t="shared" si="4"/>
        <v>0.3518571707159131</v>
      </c>
      <c r="AH21" s="825">
        <f t="shared" si="4"/>
        <v>0.33475074882327965</v>
      </c>
      <c r="AI21" s="825">
        <f t="shared" si="4"/>
        <v>0.31847599868362875</v>
      </c>
      <c r="AJ21" s="825">
        <f t="shared" si="4"/>
        <v>0.30299248648157506</v>
      </c>
      <c r="AK21" s="825">
        <f t="shared" si="4"/>
        <v>0.28826174419343037</v>
      </c>
      <c r="AL21" s="825">
        <f t="shared" si="4"/>
        <v>0.27424717401529253</v>
      </c>
      <c r="AM21" s="825">
        <f t="shared" si="4"/>
        <v>0.26091395743760382</v>
      </c>
      <c r="AN21" s="825">
        <f t="shared" si="4"/>
        <v>0.24822896874027842</v>
      </c>
      <c r="AO21" s="825">
        <f t="shared" si="4"/>
        <v>0.23616069269348169</v>
      </c>
      <c r="AP21" s="825">
        <f t="shared" si="4"/>
        <v>0.22467914625959359</v>
      </c>
      <c r="AQ21" s="818"/>
      <c r="AR21" s="818"/>
      <c r="AS21" s="818"/>
      <c r="AT21" s="818"/>
      <c r="AU21" s="818"/>
      <c r="AV21" s="818"/>
      <c r="AW21" s="818"/>
      <c r="AX21" s="818"/>
      <c r="AY21" s="818"/>
      <c r="AZ21" s="818"/>
      <c r="BA21" s="818"/>
      <c r="BB21" s="818"/>
      <c r="BC21" s="818"/>
      <c r="BD21" s="818"/>
      <c r="BE21" s="818"/>
      <c r="BF21" s="818"/>
      <c r="BG21" s="818"/>
      <c r="BH21" s="818"/>
      <c r="BI21" s="818"/>
      <c r="BJ21" s="818"/>
    </row>
    <row r="22" spans="1:62" ht="12.75" hidden="1" customHeight="1" outlineLevel="1">
      <c r="A22" s="813">
        <f t="shared" si="5"/>
        <v>12</v>
      </c>
      <c r="C22" s="825">
        <f t="shared" si="3"/>
        <v>0</v>
      </c>
      <c r="D22" s="825">
        <f t="shared" si="3"/>
        <v>0</v>
      </c>
      <c r="E22" s="825">
        <f t="shared" si="3"/>
        <v>0</v>
      </c>
      <c r="F22" s="825">
        <f t="shared" si="3"/>
        <v>0</v>
      </c>
      <c r="G22" s="825">
        <f t="shared" si="3"/>
        <v>0</v>
      </c>
      <c r="H22" s="825">
        <f t="shared" si="3"/>
        <v>0</v>
      </c>
      <c r="I22" s="825">
        <f t="shared" si="3"/>
        <v>0</v>
      </c>
      <c r="J22" s="825">
        <f t="shared" si="3"/>
        <v>0</v>
      </c>
      <c r="K22" s="825">
        <f t="shared" si="3"/>
        <v>0</v>
      </c>
      <c r="L22" s="825">
        <f t="shared" si="3"/>
        <v>0</v>
      </c>
      <c r="M22" s="825">
        <f t="shared" si="3"/>
        <v>1</v>
      </c>
      <c r="N22" s="825">
        <f t="shared" si="3"/>
        <v>0.9512468001501545</v>
      </c>
      <c r="O22" s="825">
        <f t="shared" si="3"/>
        <v>0.90030722016689479</v>
      </c>
      <c r="P22" s="825">
        <f t="shared" si="3"/>
        <v>0.84885016619828135</v>
      </c>
      <c r="Q22" s="825">
        <f t="shared" si="3"/>
        <v>0.80758267094520231</v>
      </c>
      <c r="R22" s="825">
        <f t="shared" si="3"/>
        <v>0.76857004066080425</v>
      </c>
      <c r="S22" s="825">
        <f t="shared" si="4"/>
        <v>0.73132356758895478</v>
      </c>
      <c r="T22" s="825">
        <f t="shared" ref="T22:AP22" si="6">IF(T$1=$A22-1,1,IF($A22&gt;T$1+1,,S22/(1+T$5)))</f>
        <v>0.69558766312420806</v>
      </c>
      <c r="U22" s="825">
        <f t="shared" si="6"/>
        <v>0.66107508014984984</v>
      </c>
      <c r="V22" s="825">
        <f t="shared" si="6"/>
        <v>0.62802611995905355</v>
      </c>
      <c r="W22" s="825">
        <f t="shared" si="6"/>
        <v>0.60014632398859091</v>
      </c>
      <c r="X22" s="825">
        <f t="shared" si="6"/>
        <v>0.5729520231978219</v>
      </c>
      <c r="Y22" s="825">
        <f t="shared" si="6"/>
        <v>0.54649167446128133</v>
      </c>
      <c r="Z22" s="825">
        <f t="shared" si="6"/>
        <v>0.52081857689371791</v>
      </c>
      <c r="AA22" s="825">
        <f t="shared" si="6"/>
        <v>0.4959881760770693</v>
      </c>
      <c r="AB22" s="825">
        <f t="shared" si="6"/>
        <v>0.47205749087412208</v>
      </c>
      <c r="AC22" s="825">
        <f t="shared" si="6"/>
        <v>0.44908826173525312</v>
      </c>
      <c r="AD22" s="825">
        <f t="shared" si="6"/>
        <v>0.42713978862013263</v>
      </c>
      <c r="AE22" s="825">
        <f t="shared" si="6"/>
        <v>0.40626591402503204</v>
      </c>
      <c r="AF22" s="825">
        <f t="shared" si="6"/>
        <v>0.38651427414295125</v>
      </c>
      <c r="AG22" s="825">
        <f t="shared" si="6"/>
        <v>0.36772290994377543</v>
      </c>
      <c r="AH22" s="825">
        <f t="shared" si="6"/>
        <v>0.3498451352084016</v>
      </c>
      <c r="AI22" s="825">
        <f t="shared" si="6"/>
        <v>0.3328365334857662</v>
      </c>
      <c r="AJ22" s="825">
        <f t="shared" si="6"/>
        <v>0.31665484774235941</v>
      </c>
      <c r="AK22" s="825">
        <f t="shared" si="6"/>
        <v>0.30125987537670623</v>
      </c>
      <c r="AL22" s="825">
        <f t="shared" si="6"/>
        <v>0.28661336833798229</v>
      </c>
      <c r="AM22" s="825">
        <f>IF(AM$1=$A22-1,1,IF($A22&gt;AM$1+1,,AL22/(1+AM$5)))</f>
        <v>0.27267893810061516</v>
      </c>
      <c r="AN22" s="825">
        <f t="shared" si="6"/>
        <v>0.25942196525878403</v>
      </c>
      <c r="AO22" s="825">
        <f t="shared" si="6"/>
        <v>0.24680951351621067</v>
      </c>
      <c r="AP22" s="825">
        <f t="shared" si="6"/>
        <v>0.23481024785755297</v>
      </c>
      <c r="AQ22" s="818"/>
      <c r="AR22" s="818"/>
      <c r="AS22" s="818"/>
      <c r="AT22" s="818"/>
      <c r="AU22" s="818"/>
      <c r="AV22" s="818"/>
      <c r="AW22" s="818"/>
      <c r="AX22" s="818"/>
      <c r="AY22" s="818"/>
      <c r="AZ22" s="818"/>
      <c r="BA22" s="818"/>
      <c r="BB22" s="818"/>
      <c r="BC22" s="818"/>
      <c r="BD22" s="818"/>
      <c r="BE22" s="818"/>
      <c r="BF22" s="818"/>
      <c r="BG22" s="818"/>
      <c r="BH22" s="818"/>
      <c r="BI22" s="818"/>
      <c r="BJ22" s="818"/>
    </row>
    <row r="23" spans="1:62" ht="12.75" hidden="1" customHeight="1" outlineLevel="1">
      <c r="A23" s="813">
        <f t="shared" si="5"/>
        <v>13</v>
      </c>
      <c r="C23" s="825">
        <f t="shared" si="3"/>
        <v>0</v>
      </c>
      <c r="D23" s="825">
        <f t="shared" si="3"/>
        <v>0</v>
      </c>
      <c r="E23" s="825">
        <f t="shared" si="3"/>
        <v>0</v>
      </c>
      <c r="F23" s="825">
        <f t="shared" si="3"/>
        <v>0</v>
      </c>
      <c r="G23" s="825">
        <f t="shared" si="3"/>
        <v>0</v>
      </c>
      <c r="H23" s="825">
        <f t="shared" si="3"/>
        <v>0</v>
      </c>
      <c r="I23" s="825">
        <f t="shared" si="3"/>
        <v>0</v>
      </c>
      <c r="J23" s="825">
        <f t="shared" si="3"/>
        <v>0</v>
      </c>
      <c r="K23" s="825">
        <f t="shared" si="3"/>
        <v>0</v>
      </c>
      <c r="L23" s="825">
        <f t="shared" si="3"/>
        <v>0</v>
      </c>
      <c r="M23" s="825">
        <f t="shared" si="3"/>
        <v>0</v>
      </c>
      <c r="N23" s="825">
        <f t="shared" si="3"/>
        <v>1</v>
      </c>
      <c r="O23" s="825">
        <f t="shared" si="3"/>
        <v>0.94644967008013181</v>
      </c>
      <c r="P23" s="825">
        <f t="shared" si="3"/>
        <v>0.8923553446532384</v>
      </c>
      <c r="Q23" s="825">
        <f t="shared" si="3"/>
        <v>0.84897281212165465</v>
      </c>
      <c r="R23" s="825">
        <f t="shared" si="3"/>
        <v>0.80796071065835418</v>
      </c>
      <c r="S23" s="825">
        <f t="shared" ref="S23:AP27" si="7">IF(S$1=$A23-1,1,IF($A23&gt;S$1+1,,R23/(1+S$5)))</f>
        <v>0.76880528530925429</v>
      </c>
      <c r="T23" s="825">
        <f t="shared" si="7"/>
        <v>0.73123784806888115</v>
      </c>
      <c r="U23" s="825">
        <f t="shared" si="7"/>
        <v>0.69495642986183925</v>
      </c>
      <c r="V23" s="825">
        <f t="shared" si="7"/>
        <v>0.66021364787762715</v>
      </c>
      <c r="W23" s="825">
        <f t="shared" si="7"/>
        <v>0.63090495956870263</v>
      </c>
      <c r="X23" s="825">
        <f t="shared" si="7"/>
        <v>0.6023168993655289</v>
      </c>
      <c r="Y23" s="825">
        <f t="shared" si="7"/>
        <v>0.57450040764922161</v>
      </c>
      <c r="Z23" s="825">
        <f t="shared" si="7"/>
        <v>0.547511515215091</v>
      </c>
      <c r="AA23" s="825">
        <f t="shared" si="7"/>
        <v>0.52140850933614447</v>
      </c>
      <c r="AB23" s="825">
        <f t="shared" si="7"/>
        <v>0.49625133119986081</v>
      </c>
      <c r="AC23" s="825">
        <f t="shared" si="7"/>
        <v>0.47210488557161456</v>
      </c>
      <c r="AD23" s="825">
        <f t="shared" si="7"/>
        <v>0.44903151164630317</v>
      </c>
      <c r="AE23" s="825">
        <f t="shared" si="7"/>
        <v>0.42708781145009156</v>
      </c>
      <c r="AF23" s="825">
        <f t="shared" si="7"/>
        <v>0.40632386262107789</v>
      </c>
      <c r="AG23" s="825">
        <f t="shared" si="7"/>
        <v>0.3865694054221579</v>
      </c>
      <c r="AH23" s="825">
        <f t="shared" si="7"/>
        <v>0.36777536087709151</v>
      </c>
      <c r="AI23" s="825">
        <f t="shared" si="7"/>
        <v>0.34989503610758838</v>
      </c>
      <c r="AJ23" s="825">
        <f t="shared" si="7"/>
        <v>0.33288400832715065</v>
      </c>
      <c r="AK23" s="825">
        <f t="shared" si="7"/>
        <v>0.31670001447484741</v>
      </c>
      <c r="AL23" s="825">
        <f t="shared" si="7"/>
        <v>0.30130284621482073</v>
      </c>
      <c r="AM23" s="825">
        <f t="shared" si="7"/>
        <v>0.28665425004065481</v>
      </c>
      <c r="AN23" s="825">
        <f t="shared" si="7"/>
        <v>0.27271783223642304</v>
      </c>
      <c r="AO23" s="825">
        <f t="shared" si="7"/>
        <v>0.25945896845829258</v>
      </c>
      <c r="AP23" s="825">
        <f t="shared" si="7"/>
        <v>0.24684471771204711</v>
      </c>
      <c r="AQ23" s="818"/>
      <c r="AR23" s="818"/>
      <c r="AS23" s="818"/>
      <c r="AT23" s="818"/>
      <c r="AU23" s="818"/>
      <c r="AV23" s="818"/>
      <c r="AW23" s="818"/>
      <c r="AX23" s="818"/>
      <c r="AY23" s="818"/>
      <c r="AZ23" s="818"/>
      <c r="BA23" s="818"/>
      <c r="BB23" s="818"/>
      <c r="BC23" s="818"/>
      <c r="BD23" s="818"/>
      <c r="BE23" s="818"/>
      <c r="BF23" s="818"/>
      <c r="BG23" s="818"/>
      <c r="BH23" s="818"/>
      <c r="BI23" s="818"/>
      <c r="BJ23" s="818"/>
    </row>
    <row r="24" spans="1:62" ht="12.75" hidden="1" customHeight="1" outlineLevel="1">
      <c r="A24" s="813">
        <f t="shared" si="5"/>
        <v>14</v>
      </c>
      <c r="C24" s="825">
        <f t="shared" si="3"/>
        <v>0</v>
      </c>
      <c r="D24" s="825">
        <f t="shared" si="3"/>
        <v>0</v>
      </c>
      <c r="E24" s="825">
        <f t="shared" si="3"/>
        <v>0</v>
      </c>
      <c r="F24" s="825">
        <f t="shared" si="3"/>
        <v>0</v>
      </c>
      <c r="G24" s="825">
        <f t="shared" si="3"/>
        <v>0</v>
      </c>
      <c r="H24" s="825">
        <f t="shared" si="3"/>
        <v>0</v>
      </c>
      <c r="I24" s="825">
        <f t="shared" si="3"/>
        <v>0</v>
      </c>
      <c r="J24" s="825">
        <f t="shared" si="3"/>
        <v>0</v>
      </c>
      <c r="K24" s="825">
        <f t="shared" si="3"/>
        <v>0</v>
      </c>
      <c r="L24" s="825">
        <f t="shared" si="3"/>
        <v>0</v>
      </c>
      <c r="M24" s="825">
        <f t="shared" si="3"/>
        <v>0</v>
      </c>
      <c r="N24" s="825">
        <f t="shared" si="3"/>
        <v>0</v>
      </c>
      <c r="O24" s="825">
        <f t="shared" si="3"/>
        <v>1</v>
      </c>
      <c r="P24" s="825">
        <f t="shared" si="3"/>
        <v>0.94284500577583441</v>
      </c>
      <c r="Q24" s="825">
        <f t="shared" si="3"/>
        <v>0.89700788003843435</v>
      </c>
      <c r="R24" s="825">
        <f t="shared" si="3"/>
        <v>0.85367530487907251</v>
      </c>
      <c r="S24" s="825">
        <f t="shared" si="7"/>
        <v>0.81230445697568143</v>
      </c>
      <c r="T24" s="825">
        <f t="shared" si="7"/>
        <v>0.77261144589650543</v>
      </c>
      <c r="U24" s="825">
        <f t="shared" si="7"/>
        <v>0.73427721708963167</v>
      </c>
      <c r="V24" s="825">
        <f t="shared" si="7"/>
        <v>0.69756868088054769</v>
      </c>
      <c r="W24" s="825">
        <f t="shared" si="7"/>
        <v>0.66660170055876988</v>
      </c>
      <c r="X24" s="825">
        <f t="shared" si="7"/>
        <v>0.63639612163902304</v>
      </c>
      <c r="Y24" s="825">
        <f t="shared" si="7"/>
        <v>0.60700576672035922</v>
      </c>
      <c r="Z24" s="825">
        <f t="shared" si="7"/>
        <v>0.57848983683277677</v>
      </c>
      <c r="AA24" s="825">
        <f t="shared" si="7"/>
        <v>0.55090991715597393</v>
      </c>
      <c r="AB24" s="825">
        <f t="shared" si="7"/>
        <v>0.52432934036296419</v>
      </c>
      <c r="AC24" s="825">
        <f t="shared" si="7"/>
        <v>0.49881668354498265</v>
      </c>
      <c r="AD24" s="825">
        <f t="shared" si="7"/>
        <v>0.47443781306224703</v>
      </c>
      <c r="AE24" s="825">
        <f t="shared" si="7"/>
        <v>0.45125253349597727</v>
      </c>
      <c r="AF24" s="825">
        <f t="shared" si="7"/>
        <v>0.42931375588801884</v>
      </c>
      <c r="AG24" s="825">
        <f t="shared" si="7"/>
        <v>0.40844158716799861</v>
      </c>
      <c r="AH24" s="825">
        <f t="shared" si="7"/>
        <v>0.38858417146043633</v>
      </c>
      <c r="AI24" s="825">
        <f t="shared" si="7"/>
        <v>0.36969217399374665</v>
      </c>
      <c r="AJ24" s="825">
        <f t="shared" si="7"/>
        <v>0.35171865853042839</v>
      </c>
      <c r="AK24" s="825">
        <f t="shared" si="7"/>
        <v>0.33461897075629354</v>
      </c>
      <c r="AL24" s="825">
        <f t="shared" si="7"/>
        <v>0.31835062733902225</v>
      </c>
      <c r="AM24" s="825">
        <f t="shared" si="7"/>
        <v>0.30287321038041559</v>
      </c>
      <c r="AN24" s="825">
        <f t="shared" si="7"/>
        <v>0.28814826700011748</v>
      </c>
      <c r="AO24" s="825">
        <f t="shared" si="7"/>
        <v>0.27413921380132683</v>
      </c>
      <c r="AP24" s="825">
        <f t="shared" si="7"/>
        <v>0.26081124598114946</v>
      </c>
      <c r="AQ24" s="818"/>
      <c r="AR24" s="818"/>
      <c r="AS24" s="818"/>
      <c r="AT24" s="818"/>
      <c r="AU24" s="818"/>
      <c r="AV24" s="818"/>
      <c r="AW24" s="818"/>
      <c r="AX24" s="818"/>
      <c r="AY24" s="818"/>
      <c r="AZ24" s="818"/>
      <c r="BA24" s="818"/>
      <c r="BB24" s="818"/>
      <c r="BC24" s="818"/>
      <c r="BD24" s="818"/>
      <c r="BE24" s="818"/>
      <c r="BF24" s="818"/>
      <c r="BG24" s="818"/>
      <c r="BH24" s="818"/>
      <c r="BI24" s="818"/>
      <c r="BJ24" s="818"/>
    </row>
    <row r="25" spans="1:62" ht="12.75" hidden="1" customHeight="1" outlineLevel="1">
      <c r="A25" s="813">
        <f t="shared" si="5"/>
        <v>15</v>
      </c>
      <c r="C25" s="825">
        <f t="shared" si="3"/>
        <v>0</v>
      </c>
      <c r="D25" s="825">
        <f t="shared" si="3"/>
        <v>0</v>
      </c>
      <c r="E25" s="825">
        <f t="shared" si="3"/>
        <v>0</v>
      </c>
      <c r="F25" s="825">
        <f t="shared" si="3"/>
        <v>0</v>
      </c>
      <c r="G25" s="825">
        <f t="shared" si="3"/>
        <v>0</v>
      </c>
      <c r="H25" s="825">
        <f t="shared" si="3"/>
        <v>0</v>
      </c>
      <c r="I25" s="825">
        <f t="shared" si="3"/>
        <v>0</v>
      </c>
      <c r="J25" s="825">
        <f t="shared" si="3"/>
        <v>0</v>
      </c>
      <c r="K25" s="825">
        <f t="shared" si="3"/>
        <v>0</v>
      </c>
      <c r="L25" s="825">
        <f t="shared" si="3"/>
        <v>0</v>
      </c>
      <c r="M25" s="825">
        <f t="shared" si="3"/>
        <v>0</v>
      </c>
      <c r="N25" s="825">
        <f t="shared" si="3"/>
        <v>0</v>
      </c>
      <c r="O25" s="825">
        <f t="shared" si="3"/>
        <v>0</v>
      </c>
      <c r="P25" s="825">
        <f t="shared" si="3"/>
        <v>1</v>
      </c>
      <c r="Q25" s="825">
        <f t="shared" si="3"/>
        <v>0.95138424082791606</v>
      </c>
      <c r="R25" s="825">
        <f t="shared" si="3"/>
        <v>0.90542485737262068</v>
      </c>
      <c r="S25" s="825">
        <f t="shared" si="7"/>
        <v>0.86154612051772428</v>
      </c>
      <c r="T25" s="825">
        <f t="shared" si="7"/>
        <v>0.8194469304748031</v>
      </c>
      <c r="U25" s="825">
        <f t="shared" si="7"/>
        <v>0.77878889169638288</v>
      </c>
      <c r="V25" s="825">
        <f t="shared" si="7"/>
        <v>0.73985509453544029</v>
      </c>
      <c r="W25" s="825">
        <f t="shared" si="7"/>
        <v>0.70701090473534045</v>
      </c>
      <c r="X25" s="825">
        <f t="shared" si="7"/>
        <v>0.67497427227220119</v>
      </c>
      <c r="Y25" s="825">
        <f t="shared" si="7"/>
        <v>0.64380228245561466</v>
      </c>
      <c r="Z25" s="825">
        <f t="shared" si="7"/>
        <v>0.61355772506506279</v>
      </c>
      <c r="AA25" s="825">
        <f t="shared" si="7"/>
        <v>0.58430591855619951</v>
      </c>
      <c r="AB25" s="825">
        <f t="shared" si="7"/>
        <v>0.55611403481053823</v>
      </c>
      <c r="AC25" s="825">
        <f t="shared" si="7"/>
        <v>0.52905480804294447</v>
      </c>
      <c r="AD25" s="825">
        <f t="shared" si="7"/>
        <v>0.50319809741352861</v>
      </c>
      <c r="AE25" s="825">
        <f t="shared" si="7"/>
        <v>0.47860733284009654</v>
      </c>
      <c r="AF25" s="825">
        <f t="shared" si="7"/>
        <v>0.45533863281669684</v>
      </c>
      <c r="AG25" s="825">
        <f t="shared" si="7"/>
        <v>0.43320119920655087</v>
      </c>
      <c r="AH25" s="825">
        <f t="shared" si="7"/>
        <v>0.41214003264585797</v>
      </c>
      <c r="AI25" s="825">
        <f t="shared" si="7"/>
        <v>0.39210280770330852</v>
      </c>
      <c r="AJ25" s="825">
        <f t="shared" si="7"/>
        <v>0.37303974288012637</v>
      </c>
      <c r="AK25" s="825">
        <f t="shared" si="7"/>
        <v>0.35490347693038615</v>
      </c>
      <c r="AL25" s="825">
        <f t="shared" si="7"/>
        <v>0.33764895119432986</v>
      </c>
      <c r="AM25" s="825">
        <f t="shared" si="7"/>
        <v>0.32123329765234515</v>
      </c>
      <c r="AN25" s="825">
        <f t="shared" si="7"/>
        <v>0.30561573242148149</v>
      </c>
      <c r="AO25" s="825">
        <f t="shared" si="7"/>
        <v>0.29075745442990097</v>
      </c>
      <c r="AP25" s="825">
        <f t="shared" si="7"/>
        <v>0.276621549017526</v>
      </c>
      <c r="AQ25" s="818"/>
      <c r="AR25" s="818"/>
      <c r="AS25" s="818"/>
      <c r="AT25" s="818"/>
      <c r="AU25" s="818"/>
      <c r="AV25" s="818"/>
      <c r="AW25" s="818"/>
      <c r="AX25" s="818"/>
      <c r="AY25" s="818"/>
      <c r="AZ25" s="818"/>
      <c r="BA25" s="818"/>
      <c r="BB25" s="818"/>
      <c r="BC25" s="818"/>
      <c r="BD25" s="818"/>
      <c r="BE25" s="818"/>
      <c r="BF25" s="818"/>
      <c r="BG25" s="818"/>
      <c r="BH25" s="818"/>
      <c r="BI25" s="818"/>
      <c r="BJ25" s="818"/>
    </row>
    <row r="26" spans="1:62" ht="12.75" hidden="1" customHeight="1" outlineLevel="1">
      <c r="A26" s="813">
        <f t="shared" si="5"/>
        <v>16</v>
      </c>
      <c r="C26" s="825">
        <f t="shared" si="3"/>
        <v>0</v>
      </c>
      <c r="D26" s="825">
        <f t="shared" si="3"/>
        <v>0</v>
      </c>
      <c r="E26" s="825">
        <f t="shared" si="3"/>
        <v>0</v>
      </c>
      <c r="F26" s="825">
        <f t="shared" si="3"/>
        <v>0</v>
      </c>
      <c r="G26" s="825">
        <f t="shared" si="3"/>
        <v>0</v>
      </c>
      <c r="H26" s="825">
        <f t="shared" si="3"/>
        <v>0</v>
      </c>
      <c r="I26" s="825">
        <f t="shared" si="3"/>
        <v>0</v>
      </c>
      <c r="J26" s="825">
        <f t="shared" si="3"/>
        <v>0</v>
      </c>
      <c r="K26" s="825">
        <f t="shared" si="3"/>
        <v>0</v>
      </c>
      <c r="L26" s="825">
        <f t="shared" si="3"/>
        <v>0</v>
      </c>
      <c r="M26" s="825">
        <f t="shared" si="3"/>
        <v>0</v>
      </c>
      <c r="N26" s="825">
        <f t="shared" si="3"/>
        <v>0</v>
      </c>
      <c r="O26" s="825">
        <f t="shared" si="3"/>
        <v>0</v>
      </c>
      <c r="P26" s="825">
        <f t="shared" si="3"/>
        <v>0</v>
      </c>
      <c r="Q26" s="825">
        <f t="shared" si="3"/>
        <v>1</v>
      </c>
      <c r="R26" s="825">
        <f t="shared" si="3"/>
        <v>0.95169209086824846</v>
      </c>
      <c r="S26" s="825">
        <f t="shared" si="7"/>
        <v>0.90557114943168215</v>
      </c>
      <c r="T26" s="825">
        <f t="shared" si="7"/>
        <v>0.8613206896949458</v>
      </c>
      <c r="U26" s="825">
        <f t="shared" si="7"/>
        <v>0.81858502408938705</v>
      </c>
      <c r="V26" s="825">
        <f t="shared" si="7"/>
        <v>0.77766170889229969</v>
      </c>
      <c r="W26" s="825">
        <f t="shared" si="7"/>
        <v>0.74313918014879421</v>
      </c>
      <c r="X26" s="825">
        <f t="shared" si="7"/>
        <v>0.7094654749429351</v>
      </c>
      <c r="Y26" s="825">
        <f t="shared" si="7"/>
        <v>0.67670059564510276</v>
      </c>
      <c r="Z26" s="825">
        <f t="shared" si="7"/>
        <v>0.64491054059412523</v>
      </c>
      <c r="AA26" s="825">
        <f t="shared" si="7"/>
        <v>0.61416396602042012</v>
      </c>
      <c r="AB26" s="825">
        <f t="shared" si="7"/>
        <v>0.58453147629037361</v>
      </c>
      <c r="AC26" s="825">
        <f t="shared" si="7"/>
        <v>0.55608952233910125</v>
      </c>
      <c r="AD26" s="825">
        <f t="shared" si="7"/>
        <v>0.52891153313159167</v>
      </c>
      <c r="AE26" s="825">
        <f t="shared" si="7"/>
        <v>0.50306417985608165</v>
      </c>
      <c r="AF26" s="825">
        <f t="shared" si="7"/>
        <v>0.47860644866310881</v>
      </c>
      <c r="AG26" s="825">
        <f t="shared" si="7"/>
        <v>0.45533779162619858</v>
      </c>
      <c r="AH26" s="825">
        <f t="shared" si="7"/>
        <v>0.43320039891264578</v>
      </c>
      <c r="AI26" s="825">
        <f t="shared" si="7"/>
        <v>0.41213927126025524</v>
      </c>
      <c r="AJ26" s="825">
        <f t="shared" si="7"/>
        <v>0.39210208333438312</v>
      </c>
      <c r="AK26" s="825">
        <f t="shared" si="7"/>
        <v>0.37303905372821933</v>
      </c>
      <c r="AL26" s="825">
        <f t="shared" si="7"/>
        <v>0.3549028212833335</v>
      </c>
      <c r="AM26" s="825">
        <f t="shared" si="7"/>
        <v>0.33764832742320877</v>
      </c>
      <c r="AN26" s="825">
        <f t="shared" si="7"/>
        <v>0.321232704207427</v>
      </c>
      <c r="AO26" s="825">
        <f t="shared" si="7"/>
        <v>0.30561516782838155</v>
      </c>
      <c r="AP26" s="825">
        <f t="shared" si="7"/>
        <v>0.29075691728591557</v>
      </c>
      <c r="AQ26" s="818"/>
      <c r="AR26" s="818"/>
      <c r="AS26" s="818"/>
      <c r="AT26" s="818"/>
      <c r="AU26" s="818"/>
      <c r="AV26" s="818"/>
      <c r="AW26" s="818"/>
      <c r="AX26" s="818"/>
      <c r="AY26" s="818"/>
      <c r="AZ26" s="818"/>
      <c r="BA26" s="818"/>
      <c r="BB26" s="818"/>
      <c r="BC26" s="818"/>
      <c r="BD26" s="818"/>
      <c r="BE26" s="818"/>
      <c r="BF26" s="818"/>
      <c r="BG26" s="818"/>
      <c r="BH26" s="818"/>
      <c r="BI26" s="818"/>
      <c r="BJ26" s="818"/>
    </row>
    <row r="27" spans="1:62" ht="12.75" hidden="1" customHeight="1" outlineLevel="1">
      <c r="A27" s="813">
        <f t="shared" si="5"/>
        <v>17</v>
      </c>
      <c r="C27" s="825">
        <f t="shared" si="3"/>
        <v>0</v>
      </c>
      <c r="D27" s="825">
        <f t="shared" si="3"/>
        <v>0</v>
      </c>
      <c r="E27" s="825">
        <f t="shared" si="3"/>
        <v>0</v>
      </c>
      <c r="F27" s="825">
        <f t="shared" si="3"/>
        <v>0</v>
      </c>
      <c r="G27" s="825">
        <f t="shared" si="3"/>
        <v>0</v>
      </c>
      <c r="H27" s="825">
        <f t="shared" si="3"/>
        <v>0</v>
      </c>
      <c r="I27" s="825">
        <f t="shared" si="3"/>
        <v>0</v>
      </c>
      <c r="J27" s="825">
        <f t="shared" si="3"/>
        <v>0</v>
      </c>
      <c r="K27" s="825">
        <f t="shared" si="3"/>
        <v>0</v>
      </c>
      <c r="L27" s="825">
        <f t="shared" si="3"/>
        <v>0</v>
      </c>
      <c r="M27" s="825">
        <f t="shared" si="3"/>
        <v>0</v>
      </c>
      <c r="N27" s="825">
        <f t="shared" si="3"/>
        <v>0</v>
      </c>
      <c r="O27" s="825">
        <f t="shared" si="3"/>
        <v>0</v>
      </c>
      <c r="P27" s="825">
        <f t="shared" si="3"/>
        <v>0</v>
      </c>
      <c r="Q27" s="825">
        <f t="shared" si="3"/>
        <v>0</v>
      </c>
      <c r="R27" s="825">
        <f t="shared" si="3"/>
        <v>1</v>
      </c>
      <c r="S27" s="825">
        <f t="shared" si="7"/>
        <v>0.95153795867475455</v>
      </c>
      <c r="T27" s="825">
        <f t="shared" si="7"/>
        <v>0.90504134473697795</v>
      </c>
      <c r="U27" s="825">
        <f t="shared" si="7"/>
        <v>0.86013641591008172</v>
      </c>
      <c r="V27" s="825">
        <f t="shared" si="7"/>
        <v>0.81713583243381027</v>
      </c>
      <c r="W27" s="825">
        <f t="shared" si="7"/>
        <v>0.78086093945659762</v>
      </c>
      <c r="X27" s="825">
        <f t="shared" si="7"/>
        <v>0.74547795631639113</v>
      </c>
      <c r="Y27" s="825">
        <f t="shared" si="7"/>
        <v>0.71104993110506431</v>
      </c>
      <c r="Z27" s="825">
        <f t="shared" si="7"/>
        <v>0.67764621223841415</v>
      </c>
      <c r="AA27" s="825">
        <f t="shared" si="7"/>
        <v>0.6453389409384559</v>
      </c>
      <c r="AB27" s="825">
        <f t="shared" si="7"/>
        <v>0.61420230545059329</v>
      </c>
      <c r="AC27" s="825">
        <f t="shared" si="7"/>
        <v>0.58431663736090245</v>
      </c>
      <c r="AD27" s="825">
        <f t="shared" si="7"/>
        <v>0.55575909289006997</v>
      </c>
      <c r="AE27" s="825">
        <f t="shared" si="7"/>
        <v>0.52859972745715045</v>
      </c>
      <c r="AF27" s="825">
        <f t="shared" si="7"/>
        <v>0.50290052135083563</v>
      </c>
      <c r="AG27" s="825">
        <f t="shared" si="7"/>
        <v>0.47845074682798366</v>
      </c>
      <c r="AH27" s="825">
        <f t="shared" si="7"/>
        <v>0.45518965962765146</v>
      </c>
      <c r="AI27" s="825">
        <f t="shared" si="7"/>
        <v>0.43305946872401996</v>
      </c>
      <c r="AJ27" s="825">
        <f t="shared" si="7"/>
        <v>0.41200519274743619</v>
      </c>
      <c r="AK27" s="825">
        <f t="shared" si="7"/>
        <v>0.39197452338590755</v>
      </c>
      <c r="AL27" s="825">
        <f t="shared" si="7"/>
        <v>0.37291769542767605</v>
      </c>
      <c r="AM27" s="825">
        <f t="shared" si="7"/>
        <v>0.35478736312200027</v>
      </c>
      <c r="AN27" s="825">
        <f t="shared" si="7"/>
        <v>0.33753848255096863</v>
      </c>
      <c r="AO27" s="825">
        <f t="shared" si="7"/>
        <v>0.32112819972010342</v>
      </c>
      <c r="AP27" s="825">
        <f t="shared" si="7"/>
        <v>0.30551574408972143</v>
      </c>
      <c r="AQ27" s="818"/>
      <c r="AR27" s="818"/>
      <c r="AS27" s="818"/>
      <c r="AT27" s="818"/>
      <c r="AU27" s="818"/>
      <c r="AV27" s="818"/>
      <c r="AW27" s="818"/>
      <c r="AX27" s="818"/>
      <c r="AY27" s="818"/>
      <c r="AZ27" s="818"/>
      <c r="BA27" s="818"/>
      <c r="BB27" s="818"/>
      <c r="BC27" s="818"/>
      <c r="BD27" s="818"/>
      <c r="BE27" s="818"/>
      <c r="BF27" s="818"/>
      <c r="BG27" s="818"/>
      <c r="BH27" s="818"/>
      <c r="BI27" s="818"/>
      <c r="BJ27" s="818"/>
    </row>
    <row r="28" spans="1:62" ht="12.75" hidden="1" customHeight="1" outlineLevel="1">
      <c r="A28" s="813">
        <f t="shared" si="5"/>
        <v>18</v>
      </c>
      <c r="C28" s="825">
        <f t="shared" ref="C28:AP34" si="8">IF(C$1=$A28-1,1,IF($A28&gt;C$1+1,,B28/(1+C$5)))</f>
        <v>0</v>
      </c>
      <c r="D28" s="825">
        <f t="shared" si="8"/>
        <v>0</v>
      </c>
      <c r="E28" s="825">
        <f t="shared" si="8"/>
        <v>0</v>
      </c>
      <c r="F28" s="825">
        <f t="shared" si="8"/>
        <v>0</v>
      </c>
      <c r="G28" s="825">
        <f t="shared" si="8"/>
        <v>0</v>
      </c>
      <c r="H28" s="825">
        <f t="shared" si="8"/>
        <v>0</v>
      </c>
      <c r="I28" s="825">
        <f t="shared" si="8"/>
        <v>0</v>
      </c>
      <c r="J28" s="825">
        <f t="shared" si="8"/>
        <v>0</v>
      </c>
      <c r="K28" s="825">
        <f t="shared" si="8"/>
        <v>0</v>
      </c>
      <c r="L28" s="825">
        <f t="shared" si="8"/>
        <v>0</v>
      </c>
      <c r="M28" s="825">
        <f t="shared" si="8"/>
        <v>0</v>
      </c>
      <c r="N28" s="825">
        <f t="shared" si="8"/>
        <v>0</v>
      </c>
      <c r="O28" s="825">
        <f t="shared" si="8"/>
        <v>0</v>
      </c>
      <c r="P28" s="825">
        <f t="shared" si="8"/>
        <v>0</v>
      </c>
      <c r="Q28" s="825">
        <f t="shared" si="8"/>
        <v>0</v>
      </c>
      <c r="R28" s="825">
        <f t="shared" si="8"/>
        <v>0</v>
      </c>
      <c r="S28" s="825">
        <f t="shared" si="8"/>
        <v>1</v>
      </c>
      <c r="T28" s="825">
        <f t="shared" si="8"/>
        <v>0.95113530310179706</v>
      </c>
      <c r="U28" s="825">
        <f t="shared" si="8"/>
        <v>0.90394335619361788</v>
      </c>
      <c r="V28" s="825">
        <f t="shared" si="8"/>
        <v>0.85875274337123497</v>
      </c>
      <c r="W28" s="825">
        <f t="shared" si="8"/>
        <v>0.82063036197119688</v>
      </c>
      <c r="X28" s="825">
        <f t="shared" si="8"/>
        <v>0.78344531557590036</v>
      </c>
      <c r="Y28" s="825">
        <f t="shared" si="8"/>
        <v>0.7472638633306572</v>
      </c>
      <c r="Z28" s="825">
        <f t="shared" si="8"/>
        <v>0.71215888558161089</v>
      </c>
      <c r="AA28" s="825">
        <f t="shared" si="8"/>
        <v>0.67820619771936952</v>
      </c>
      <c r="AB28" s="825">
        <f t="shared" si="8"/>
        <v>0.64548376641328908</v>
      </c>
      <c r="AC28" s="825">
        <f t="shared" si="8"/>
        <v>0.6140760145551144</v>
      </c>
      <c r="AD28" s="825">
        <f t="shared" si="8"/>
        <v>0.58406402794912993</v>
      </c>
      <c r="AE28" s="825">
        <f t="shared" si="8"/>
        <v>0.55552142995257126</v>
      </c>
      <c r="AF28" s="825">
        <f t="shared" si="8"/>
        <v>0.52851335752411321</v>
      </c>
      <c r="AG28" s="825">
        <f t="shared" si="8"/>
        <v>0.50281835050946488</v>
      </c>
      <c r="AH28" s="825">
        <f t="shared" si="8"/>
        <v>0.47837257092887003</v>
      </c>
      <c r="AI28" s="825">
        <f t="shared" si="8"/>
        <v>0.4551152844466228</v>
      </c>
      <c r="AJ28" s="825">
        <f t="shared" si="8"/>
        <v>0.43298870947960111</v>
      </c>
      <c r="AK28" s="825">
        <f t="shared" si="8"/>
        <v>0.41193787364176843</v>
      </c>
      <c r="AL28" s="825">
        <f t="shared" si="8"/>
        <v>0.39191047716798749</v>
      </c>
      <c r="AM28" s="825">
        <f t="shared" si="8"/>
        <v>0.37285676297782883</v>
      </c>
      <c r="AN28" s="825">
        <f t="shared" si="8"/>
        <v>0.35472939305655438</v>
      </c>
      <c r="AO28" s="825">
        <f t="shared" si="8"/>
        <v>0.33748333084615084</v>
      </c>
      <c r="AP28" s="825">
        <f t="shared" si="8"/>
        <v>0.32107572935421869</v>
      </c>
      <c r="AQ28" s="818"/>
      <c r="AR28" s="818"/>
      <c r="AS28" s="818"/>
      <c r="AT28" s="818"/>
      <c r="AU28" s="818"/>
      <c r="AV28" s="818"/>
      <c r="AW28" s="818"/>
      <c r="AX28" s="818"/>
      <c r="AY28" s="818"/>
      <c r="AZ28" s="818"/>
      <c r="BA28" s="818"/>
      <c r="BB28" s="818"/>
      <c r="BC28" s="818"/>
      <c r="BD28" s="818"/>
      <c r="BE28" s="818"/>
      <c r="BF28" s="818"/>
      <c r="BG28" s="818"/>
      <c r="BH28" s="818"/>
      <c r="BI28" s="818"/>
      <c r="BJ28" s="818"/>
    </row>
    <row r="29" spans="1:62" ht="12.75" hidden="1" customHeight="1" outlineLevel="1">
      <c r="A29" s="813">
        <f t="shared" si="5"/>
        <v>19</v>
      </c>
      <c r="C29" s="825">
        <f t="shared" si="8"/>
        <v>0</v>
      </c>
      <c r="D29" s="825">
        <f t="shared" si="8"/>
        <v>0</v>
      </c>
      <c r="E29" s="825">
        <f t="shared" si="8"/>
        <v>0</v>
      </c>
      <c r="F29" s="825">
        <f t="shared" si="8"/>
        <v>0</v>
      </c>
      <c r="G29" s="825">
        <f t="shared" si="8"/>
        <v>0</v>
      </c>
      <c r="H29" s="825">
        <f t="shared" si="8"/>
        <v>0</v>
      </c>
      <c r="I29" s="825">
        <f t="shared" si="8"/>
        <v>0</v>
      </c>
      <c r="J29" s="825">
        <f t="shared" si="8"/>
        <v>0</v>
      </c>
      <c r="K29" s="825">
        <f t="shared" si="8"/>
        <v>0</v>
      </c>
      <c r="L29" s="825">
        <f t="shared" si="8"/>
        <v>0</v>
      </c>
      <c r="M29" s="825">
        <f t="shared" si="8"/>
        <v>0</v>
      </c>
      <c r="N29" s="825">
        <f t="shared" si="8"/>
        <v>0</v>
      </c>
      <c r="O29" s="825">
        <f t="shared" si="8"/>
        <v>0</v>
      </c>
      <c r="P29" s="825">
        <f t="shared" si="8"/>
        <v>0</v>
      </c>
      <c r="Q29" s="825">
        <f t="shared" si="8"/>
        <v>0</v>
      </c>
      <c r="R29" s="825">
        <f t="shared" si="8"/>
        <v>0</v>
      </c>
      <c r="S29" s="825">
        <f t="shared" si="8"/>
        <v>0</v>
      </c>
      <c r="T29" s="825">
        <f t="shared" si="8"/>
        <v>1</v>
      </c>
      <c r="U29" s="825">
        <f t="shared" si="8"/>
        <v>0.9503835608306419</v>
      </c>
      <c r="V29" s="825">
        <f t="shared" si="8"/>
        <v>0.90287127453971205</v>
      </c>
      <c r="W29" s="825">
        <f t="shared" si="8"/>
        <v>0.86279035095742551</v>
      </c>
      <c r="X29" s="825">
        <f t="shared" si="8"/>
        <v>0.82369491808469919</v>
      </c>
      <c r="Y29" s="825">
        <f t="shared" si="8"/>
        <v>0.7856546391388437</v>
      </c>
      <c r="Z29" s="825">
        <f t="shared" si="8"/>
        <v>0.74874613870303441</v>
      </c>
      <c r="AA29" s="825">
        <f t="shared" si="8"/>
        <v>0.71304912719319291</v>
      </c>
      <c r="AB29" s="825">
        <f t="shared" si="8"/>
        <v>0.67864557682620774</v>
      </c>
      <c r="AC29" s="825">
        <f t="shared" si="8"/>
        <v>0.64562424773060034</v>
      </c>
      <c r="AD29" s="825">
        <f t="shared" si="8"/>
        <v>0.61407039150414044</v>
      </c>
      <c r="AE29" s="825">
        <f t="shared" si="8"/>
        <v>0.58406141391338451</v>
      </c>
      <c r="AF29" s="825">
        <f t="shared" si="8"/>
        <v>0.55566579833652541</v>
      </c>
      <c r="AG29" s="825">
        <f t="shared" si="8"/>
        <v>0.52865070707574158</v>
      </c>
      <c r="AH29" s="825">
        <f t="shared" si="8"/>
        <v>0.50294902246696571</v>
      </c>
      <c r="AI29" s="825">
        <f t="shared" si="8"/>
        <v>0.47849688994028766</v>
      </c>
      <c r="AJ29" s="825">
        <f t="shared" si="8"/>
        <v>0.45523355937641985</v>
      </c>
      <c r="AK29" s="825">
        <f t="shared" si="8"/>
        <v>0.43310123417601704</v>
      </c>
      <c r="AL29" s="825">
        <f t="shared" si="8"/>
        <v>0.41204492766687101</v>
      </c>
      <c r="AM29" s="825">
        <f t="shared" si="8"/>
        <v>0.39201232649223094</v>
      </c>
      <c r="AN29" s="825">
        <f t="shared" si="8"/>
        <v>0.3729536606408444</v>
      </c>
      <c r="AO29" s="825">
        <f t="shared" si="8"/>
        <v>0.3548215797958148</v>
      </c>
      <c r="AP29" s="825">
        <f t="shared" si="8"/>
        <v>0.33757103569507069</v>
      </c>
      <c r="AQ29" s="818"/>
      <c r="AR29" s="818"/>
      <c r="AS29" s="818"/>
      <c r="AT29" s="818"/>
      <c r="AU29" s="818"/>
      <c r="AV29" s="818"/>
      <c r="AW29" s="818"/>
      <c r="AX29" s="818"/>
      <c r="AY29" s="818"/>
      <c r="AZ29" s="818"/>
      <c r="BA29" s="818"/>
      <c r="BB29" s="818"/>
      <c r="BC29" s="818"/>
      <c r="BD29" s="818"/>
      <c r="BE29" s="818"/>
      <c r="BF29" s="818"/>
      <c r="BG29" s="818"/>
      <c r="BH29" s="818"/>
      <c r="BI29" s="818"/>
      <c r="BJ29" s="818"/>
    </row>
    <row r="30" spans="1:62" ht="13.5" hidden="1" customHeight="1" outlineLevel="1">
      <c r="A30" s="813">
        <f t="shared" si="5"/>
        <v>20</v>
      </c>
      <c r="C30" s="825">
        <f t="shared" si="8"/>
        <v>0</v>
      </c>
      <c r="D30" s="825">
        <f t="shared" si="8"/>
        <v>0</v>
      </c>
      <c r="E30" s="825">
        <f t="shared" si="8"/>
        <v>0</v>
      </c>
      <c r="F30" s="825">
        <f t="shared" si="8"/>
        <v>0</v>
      </c>
      <c r="G30" s="825">
        <f t="shared" si="8"/>
        <v>0</v>
      </c>
      <c r="H30" s="825">
        <f t="shared" si="8"/>
        <v>0</v>
      </c>
      <c r="I30" s="825">
        <f t="shared" si="8"/>
        <v>0</v>
      </c>
      <c r="J30" s="825">
        <f t="shared" si="8"/>
        <v>0</v>
      </c>
      <c r="K30" s="825">
        <f t="shared" si="8"/>
        <v>0</v>
      </c>
      <c r="L30" s="825">
        <f t="shared" si="8"/>
        <v>0</v>
      </c>
      <c r="M30" s="825">
        <f t="shared" si="8"/>
        <v>0</v>
      </c>
      <c r="N30" s="825">
        <f t="shared" si="8"/>
        <v>0</v>
      </c>
      <c r="O30" s="825">
        <f t="shared" si="8"/>
        <v>0</v>
      </c>
      <c r="P30" s="825">
        <f t="shared" si="8"/>
        <v>0</v>
      </c>
      <c r="Q30" s="825">
        <f t="shared" si="8"/>
        <v>0</v>
      </c>
      <c r="R30" s="825">
        <f t="shared" si="8"/>
        <v>0</v>
      </c>
      <c r="S30" s="825">
        <f t="shared" si="8"/>
        <v>0</v>
      </c>
      <c r="T30" s="825">
        <f t="shared" si="8"/>
        <v>0</v>
      </c>
      <c r="U30" s="825">
        <f t="shared" si="8"/>
        <v>1</v>
      </c>
      <c r="V30" s="825">
        <f t="shared" si="8"/>
        <v>0.95000725154651899</v>
      </c>
      <c r="W30" s="825">
        <f t="shared" si="8"/>
        <v>0.90783383311401211</v>
      </c>
      <c r="X30" s="825">
        <f t="shared" si="8"/>
        <v>0.86669735466045317</v>
      </c>
      <c r="Y30" s="825">
        <f t="shared" si="8"/>
        <v>0.82667111629348478</v>
      </c>
      <c r="Z30" s="825">
        <f t="shared" si="8"/>
        <v>0.78783574291691771</v>
      </c>
      <c r="AA30" s="825">
        <f t="shared" si="8"/>
        <v>0.75027510636861505</v>
      </c>
      <c r="AB30" s="825">
        <f t="shared" si="8"/>
        <v>0.71407545836868935</v>
      </c>
      <c r="AC30" s="825">
        <f t="shared" si="8"/>
        <v>0.67933019292370789</v>
      </c>
      <c r="AD30" s="825">
        <f t="shared" si="8"/>
        <v>0.64612901234048992</v>
      </c>
      <c r="AE30" s="825">
        <f t="shared" si="8"/>
        <v>0.6145533634892747</v>
      </c>
      <c r="AF30" s="825">
        <f t="shared" si="8"/>
        <v>0.58467530504301835</v>
      </c>
      <c r="AG30" s="825">
        <f t="shared" si="8"/>
        <v>0.55624984360387852</v>
      </c>
      <c r="AH30" s="825">
        <f t="shared" si="8"/>
        <v>0.52920635751252354</v>
      </c>
      <c r="AI30" s="825">
        <f t="shared" si="8"/>
        <v>0.50347765855932747</v>
      </c>
      <c r="AJ30" s="825">
        <f t="shared" si="8"/>
        <v>0.47899982505857175</v>
      </c>
      <c r="AK30" s="825">
        <f t="shared" si="8"/>
        <v>0.45571204303816415</v>
      </c>
      <c r="AL30" s="825">
        <f t="shared" si="8"/>
        <v>0.43355645515031954</v>
      </c>
      <c r="AM30" s="825">
        <f t="shared" si="8"/>
        <v>0.41247801692782815</v>
      </c>
      <c r="AN30" s="825">
        <f t="shared" si="8"/>
        <v>0.39242436002878711</v>
      </c>
      <c r="AO30" s="825">
        <f t="shared" si="8"/>
        <v>0.3733456621300334</v>
      </c>
      <c r="AP30" s="825">
        <f t="shared" si="8"/>
        <v>0.35519452314603517</v>
      </c>
      <c r="AQ30" s="818"/>
      <c r="AR30" s="818"/>
      <c r="AS30" s="818"/>
      <c r="AT30" s="818"/>
      <c r="AU30" s="818"/>
      <c r="AV30" s="818"/>
      <c r="AW30" s="818"/>
      <c r="AX30" s="818"/>
      <c r="AY30" s="818"/>
      <c r="AZ30" s="818"/>
      <c r="BA30" s="818"/>
      <c r="BB30" s="818"/>
      <c r="BC30" s="818"/>
      <c r="BD30" s="818"/>
      <c r="BE30" s="818"/>
      <c r="BF30" s="818"/>
      <c r="BG30" s="818"/>
      <c r="BH30" s="818"/>
      <c r="BI30" s="818"/>
      <c r="BJ30" s="818"/>
    </row>
    <row r="31" spans="1:62" ht="13.5" hidden="1" customHeight="1" outlineLevel="1">
      <c r="A31" s="813">
        <f t="shared" si="5"/>
        <v>21</v>
      </c>
      <c r="C31" s="825">
        <f t="shared" si="8"/>
        <v>0</v>
      </c>
      <c r="D31" s="825">
        <f t="shared" si="8"/>
        <v>0</v>
      </c>
      <c r="E31" s="825">
        <f t="shared" si="8"/>
        <v>0</v>
      </c>
      <c r="F31" s="825">
        <f t="shared" si="8"/>
        <v>0</v>
      </c>
      <c r="G31" s="825">
        <f t="shared" si="8"/>
        <v>0</v>
      </c>
      <c r="H31" s="825">
        <f t="shared" si="8"/>
        <v>0</v>
      </c>
      <c r="I31" s="825">
        <f t="shared" si="8"/>
        <v>0</v>
      </c>
      <c r="J31" s="825">
        <f t="shared" si="8"/>
        <v>0</v>
      </c>
      <c r="K31" s="825">
        <f t="shared" si="8"/>
        <v>0</v>
      </c>
      <c r="L31" s="825">
        <f t="shared" si="8"/>
        <v>0</v>
      </c>
      <c r="M31" s="825">
        <f t="shared" si="8"/>
        <v>0</v>
      </c>
      <c r="N31" s="825">
        <f t="shared" si="8"/>
        <v>0</v>
      </c>
      <c r="O31" s="825">
        <f t="shared" si="8"/>
        <v>0</v>
      </c>
      <c r="P31" s="825">
        <f t="shared" si="8"/>
        <v>0</v>
      </c>
      <c r="Q31" s="825">
        <f t="shared" si="8"/>
        <v>0</v>
      </c>
      <c r="R31" s="825">
        <f t="shared" si="8"/>
        <v>0</v>
      </c>
      <c r="S31" s="825">
        <f t="shared" si="8"/>
        <v>0</v>
      </c>
      <c r="T31" s="825">
        <f t="shared" si="8"/>
        <v>0</v>
      </c>
      <c r="U31" s="825">
        <f t="shared" si="8"/>
        <v>0</v>
      </c>
      <c r="V31" s="825">
        <f t="shared" si="8"/>
        <v>1</v>
      </c>
      <c r="W31" s="825">
        <f t="shared" si="8"/>
        <v>0.95560726682469765</v>
      </c>
      <c r="X31" s="825">
        <f t="shared" si="8"/>
        <v>0.91230604108500701</v>
      </c>
      <c r="Y31" s="825">
        <f t="shared" si="8"/>
        <v>0.87017348020001428</v>
      </c>
      <c r="Z31" s="825">
        <f t="shared" si="8"/>
        <v>0.82929445184170769</v>
      </c>
      <c r="AA31" s="825">
        <f t="shared" si="8"/>
        <v>0.78975724148130499</v>
      </c>
      <c r="AB31" s="825">
        <f t="shared" si="8"/>
        <v>0.75165263971011198</v>
      </c>
      <c r="AC31" s="825">
        <f t="shared" si="8"/>
        <v>0.71507895525831477</v>
      </c>
      <c r="AD31" s="825">
        <f t="shared" si="8"/>
        <v>0.68013061088602744</v>
      </c>
      <c r="AE31" s="825">
        <f t="shared" si="8"/>
        <v>0.64689333948645322</v>
      </c>
      <c r="AF31" s="825">
        <f t="shared" si="8"/>
        <v>0.61544299171529904</v>
      </c>
      <c r="AG31" s="825">
        <f t="shared" si="8"/>
        <v>0.58552168175385833</v>
      </c>
      <c r="AH31" s="825">
        <f t="shared" si="8"/>
        <v>0.55705507158079826</v>
      </c>
      <c r="AI31" s="825">
        <f t="shared" si="8"/>
        <v>0.52997243730478383</v>
      </c>
      <c r="AJ31" s="825">
        <f t="shared" si="8"/>
        <v>0.5042064934544519</v>
      </c>
      <c r="AK31" s="825">
        <f t="shared" si="8"/>
        <v>0.47969322581097085</v>
      </c>
      <c r="AL31" s="825">
        <f t="shared" si="8"/>
        <v>0.45637173236786555</v>
      </c>
      <c r="AM31" s="825">
        <f t="shared" si="8"/>
        <v>0.43418407202298109</v>
      </c>
      <c r="AN31" s="825">
        <f t="shared" si="8"/>
        <v>0.4130751206266674</v>
      </c>
      <c r="AO31" s="825">
        <f t="shared" si="8"/>
        <v>0.39299243402854361</v>
      </c>
      <c r="AP31" s="825">
        <f t="shared" si="8"/>
        <v>0.37388611778258868</v>
      </c>
      <c r="AQ31" s="818"/>
      <c r="AR31" s="818"/>
      <c r="AS31" s="818"/>
      <c r="AT31" s="818"/>
      <c r="AU31" s="818"/>
      <c r="AV31" s="818"/>
      <c r="AW31" s="818"/>
      <c r="AX31" s="818"/>
      <c r="AY31" s="818"/>
      <c r="AZ31" s="818"/>
      <c r="BA31" s="818"/>
      <c r="BB31" s="818"/>
      <c r="BC31" s="818"/>
      <c r="BD31" s="818"/>
      <c r="BE31" s="818"/>
      <c r="BF31" s="818"/>
      <c r="BG31" s="818"/>
      <c r="BH31" s="818"/>
      <c r="BI31" s="818"/>
      <c r="BJ31" s="818"/>
    </row>
    <row r="32" spans="1:62" ht="13.5" hidden="1" customHeight="1" outlineLevel="1">
      <c r="A32" s="813">
        <f t="shared" si="5"/>
        <v>22</v>
      </c>
      <c r="C32" s="825">
        <f t="shared" si="8"/>
        <v>0</v>
      </c>
      <c r="D32" s="825">
        <f t="shared" si="8"/>
        <v>0</v>
      </c>
      <c r="E32" s="825">
        <f t="shared" si="8"/>
        <v>0</v>
      </c>
      <c r="F32" s="825">
        <f t="shared" si="8"/>
        <v>0</v>
      </c>
      <c r="G32" s="825">
        <f t="shared" si="8"/>
        <v>0</v>
      </c>
      <c r="H32" s="825">
        <f t="shared" si="8"/>
        <v>0</v>
      </c>
      <c r="I32" s="825">
        <f t="shared" si="8"/>
        <v>0</v>
      </c>
      <c r="J32" s="825">
        <f t="shared" si="8"/>
        <v>0</v>
      </c>
      <c r="K32" s="825">
        <f t="shared" si="8"/>
        <v>0</v>
      </c>
      <c r="L32" s="825">
        <f t="shared" si="8"/>
        <v>0</v>
      </c>
      <c r="M32" s="825">
        <f t="shared" si="8"/>
        <v>0</v>
      </c>
      <c r="N32" s="825">
        <f t="shared" si="8"/>
        <v>0</v>
      </c>
      <c r="O32" s="825">
        <f t="shared" si="8"/>
        <v>0</v>
      </c>
      <c r="P32" s="825">
        <f t="shared" si="8"/>
        <v>0</v>
      </c>
      <c r="Q32" s="825">
        <f t="shared" si="8"/>
        <v>0</v>
      </c>
      <c r="R32" s="825">
        <f t="shared" si="8"/>
        <v>0</v>
      </c>
      <c r="S32" s="825">
        <f t="shared" si="8"/>
        <v>0</v>
      </c>
      <c r="T32" s="825">
        <f t="shared" si="8"/>
        <v>0</v>
      </c>
      <c r="U32" s="825">
        <f t="shared" si="8"/>
        <v>0</v>
      </c>
      <c r="V32" s="825">
        <f t="shared" si="8"/>
        <v>0</v>
      </c>
      <c r="W32" s="825">
        <f t="shared" si="8"/>
        <v>1</v>
      </c>
      <c r="X32" s="825">
        <f t="shared" si="8"/>
        <v>0.95468721592755101</v>
      </c>
      <c r="Y32" s="825">
        <f t="shared" si="8"/>
        <v>0.91059738703268367</v>
      </c>
      <c r="Z32" s="825">
        <f t="shared" si="8"/>
        <v>0.86781932351487479</v>
      </c>
      <c r="AA32" s="825">
        <f t="shared" si="8"/>
        <v>0.82644541214668543</v>
      </c>
      <c r="AB32" s="825">
        <f t="shared" si="8"/>
        <v>0.78657066119611196</v>
      </c>
      <c r="AC32" s="825">
        <f t="shared" si="8"/>
        <v>0.7482979463251539</v>
      </c>
      <c r="AD32" s="825">
        <f t="shared" si="8"/>
        <v>0.71172607670300869</v>
      </c>
      <c r="AE32" s="825">
        <f t="shared" si="8"/>
        <v>0.67694476794421765</v>
      </c>
      <c r="AF32" s="825">
        <f t="shared" si="8"/>
        <v>0.64403339434650775</v>
      </c>
      <c r="AG32" s="825">
        <f t="shared" si="8"/>
        <v>0.61272209000611322</v>
      </c>
      <c r="AH32" s="825">
        <f t="shared" si="8"/>
        <v>0.58293306352910745</v>
      </c>
      <c r="AI32" s="825">
        <f t="shared" si="8"/>
        <v>0.55459230554596139</v>
      </c>
      <c r="AJ32" s="825">
        <f t="shared" si="8"/>
        <v>0.52762940483890919</v>
      </c>
      <c r="AK32" s="825">
        <f t="shared" si="8"/>
        <v>0.50197737340874438</v>
      </c>
      <c r="AL32" s="825">
        <f t="shared" si="8"/>
        <v>0.47757248004643432</v>
      </c>
      <c r="AM32" s="825">
        <f t="shared" si="8"/>
        <v>0.45435409199606941</v>
      </c>
      <c r="AN32" s="825">
        <f t="shared" si="8"/>
        <v>0.43226452431576623</v>
      </c>
      <c r="AO32" s="825">
        <f t="shared" si="8"/>
        <v>0.41124889656226998</v>
      </c>
      <c r="AP32" s="825">
        <f t="shared" si="8"/>
        <v>0.39125499644319534</v>
      </c>
      <c r="AQ32" s="818"/>
      <c r="AR32" s="818"/>
      <c r="AS32" s="818"/>
      <c r="AT32" s="818"/>
      <c r="AU32" s="818"/>
      <c r="AV32" s="818"/>
      <c r="AW32" s="818"/>
      <c r="AX32" s="818"/>
      <c r="AY32" s="818"/>
      <c r="AZ32" s="818"/>
      <c r="BA32" s="818"/>
      <c r="BB32" s="818"/>
      <c r="BC32" s="818"/>
      <c r="BD32" s="818"/>
      <c r="BE32" s="818"/>
      <c r="BF32" s="818"/>
      <c r="BG32" s="818"/>
      <c r="BH32" s="818"/>
      <c r="BI32" s="818"/>
      <c r="BJ32" s="818"/>
    </row>
    <row r="33" spans="1:62" ht="13.5" hidden="1" customHeight="1" outlineLevel="1">
      <c r="A33" s="813">
        <f t="shared" si="5"/>
        <v>23</v>
      </c>
      <c r="C33" s="825">
        <f t="shared" si="8"/>
        <v>0</v>
      </c>
      <c r="D33" s="825">
        <f t="shared" si="8"/>
        <v>0</v>
      </c>
      <c r="E33" s="825">
        <f t="shared" si="8"/>
        <v>0</v>
      </c>
      <c r="F33" s="825">
        <f t="shared" si="8"/>
        <v>0</v>
      </c>
      <c r="G33" s="825">
        <f t="shared" si="8"/>
        <v>0</v>
      </c>
      <c r="H33" s="825">
        <f t="shared" si="8"/>
        <v>0</v>
      </c>
      <c r="I33" s="825">
        <f t="shared" si="8"/>
        <v>0</v>
      </c>
      <c r="J33" s="825">
        <f t="shared" si="8"/>
        <v>0</v>
      </c>
      <c r="K33" s="825">
        <f t="shared" si="8"/>
        <v>0</v>
      </c>
      <c r="L33" s="825">
        <f t="shared" si="8"/>
        <v>0</v>
      </c>
      <c r="M33" s="825">
        <f t="shared" si="8"/>
        <v>0</v>
      </c>
      <c r="N33" s="825">
        <f t="shared" si="8"/>
        <v>0</v>
      </c>
      <c r="O33" s="825">
        <f t="shared" si="8"/>
        <v>0</v>
      </c>
      <c r="P33" s="825">
        <f t="shared" si="8"/>
        <v>0</v>
      </c>
      <c r="Q33" s="825">
        <f t="shared" si="8"/>
        <v>0</v>
      </c>
      <c r="R33" s="825">
        <f t="shared" si="8"/>
        <v>0</v>
      </c>
      <c r="S33" s="825">
        <f t="shared" si="8"/>
        <v>0</v>
      </c>
      <c r="T33" s="825">
        <f t="shared" si="8"/>
        <v>0</v>
      </c>
      <c r="U33" s="825">
        <f t="shared" si="8"/>
        <v>0</v>
      </c>
      <c r="V33" s="825">
        <f t="shared" si="8"/>
        <v>0</v>
      </c>
      <c r="W33" s="825">
        <f t="shared" si="8"/>
        <v>0</v>
      </c>
      <c r="X33" s="825">
        <f t="shared" si="8"/>
        <v>1</v>
      </c>
      <c r="Y33" s="825">
        <f t="shared" si="8"/>
        <v>0.95381751409331406</v>
      </c>
      <c r="Z33" s="825">
        <f t="shared" si="8"/>
        <v>0.90900905452234693</v>
      </c>
      <c r="AA33" s="825">
        <f t="shared" si="8"/>
        <v>0.86567139305801966</v>
      </c>
      <c r="AB33" s="825">
        <f t="shared" si="8"/>
        <v>0.82390404739200263</v>
      </c>
      <c r="AC33" s="825">
        <f t="shared" si="8"/>
        <v>0.78381477602392091</v>
      </c>
      <c r="AD33" s="825">
        <f t="shared" si="8"/>
        <v>0.74550707795066995</v>
      </c>
      <c r="AE33" s="825">
        <f t="shared" si="8"/>
        <v>0.70907492700267771</v>
      </c>
      <c r="AF33" s="825">
        <f t="shared" si="8"/>
        <v>0.67460146485860362</v>
      </c>
      <c r="AG33" s="825">
        <f t="shared" si="8"/>
        <v>0.64180401683792043</v>
      </c>
      <c r="AH33" s="825">
        <f t="shared" si="8"/>
        <v>0.61060109929590278</v>
      </c>
      <c r="AI33" s="825">
        <f t="shared" si="8"/>
        <v>0.58091519012028769</v>
      </c>
      <c r="AJ33" s="825">
        <f t="shared" si="8"/>
        <v>0.55267253613140432</v>
      </c>
      <c r="AK33" s="825">
        <f t="shared" si="8"/>
        <v>0.52580296984603003</v>
      </c>
      <c r="AL33" s="825">
        <f t="shared" si="8"/>
        <v>0.50023973514973341</v>
      </c>
      <c r="AM33" s="825">
        <f t="shared" si="8"/>
        <v>0.47591932144459492</v>
      </c>
      <c r="AN33" s="825">
        <f t="shared" si="8"/>
        <v>0.4527813058602535</v>
      </c>
      <c r="AO33" s="825">
        <f t="shared" si="8"/>
        <v>0.43076820313626035</v>
      </c>
      <c r="AP33" s="825">
        <f t="shared" si="8"/>
        <v>0.40982532280277956</v>
      </c>
      <c r="AQ33" s="818"/>
      <c r="AR33" s="818"/>
      <c r="AS33" s="818"/>
      <c r="AT33" s="818"/>
      <c r="AU33" s="818"/>
      <c r="AV33" s="818"/>
      <c r="AW33" s="818"/>
      <c r="AX33" s="818"/>
      <c r="AY33" s="818"/>
      <c r="AZ33" s="818"/>
      <c r="BA33" s="818"/>
      <c r="BB33" s="818"/>
      <c r="BC33" s="818"/>
      <c r="BD33" s="818"/>
      <c r="BE33" s="818"/>
      <c r="BF33" s="818"/>
      <c r="BG33" s="818"/>
      <c r="BH33" s="818"/>
      <c r="BI33" s="818"/>
      <c r="BJ33" s="818"/>
    </row>
    <row r="34" spans="1:62" ht="13.5" hidden="1" customHeight="1" outlineLevel="1">
      <c r="A34" s="813">
        <f t="shared" si="5"/>
        <v>24</v>
      </c>
      <c r="C34" s="825">
        <f t="shared" si="8"/>
        <v>0</v>
      </c>
      <c r="D34" s="825">
        <f t="shared" si="8"/>
        <v>0</v>
      </c>
      <c r="E34" s="825">
        <f t="shared" si="8"/>
        <v>0</v>
      </c>
      <c r="F34" s="825">
        <f t="shared" si="8"/>
        <v>0</v>
      </c>
      <c r="G34" s="825">
        <f t="shared" si="8"/>
        <v>0</v>
      </c>
      <c r="H34" s="825">
        <f t="shared" si="8"/>
        <v>0</v>
      </c>
      <c r="I34" s="825">
        <f t="shared" si="8"/>
        <v>0</v>
      </c>
      <c r="J34" s="825">
        <f t="shared" si="8"/>
        <v>0</v>
      </c>
      <c r="K34" s="825">
        <f t="shared" si="8"/>
        <v>0</v>
      </c>
      <c r="L34" s="825">
        <f t="shared" si="8"/>
        <v>0</v>
      </c>
      <c r="M34" s="825">
        <f t="shared" si="8"/>
        <v>0</v>
      </c>
      <c r="N34" s="825">
        <f t="shared" si="8"/>
        <v>0</v>
      </c>
      <c r="O34" s="825">
        <f t="shared" si="8"/>
        <v>0</v>
      </c>
      <c r="P34" s="825">
        <f t="shared" si="8"/>
        <v>0</v>
      </c>
      <c r="Q34" s="825">
        <f t="shared" si="8"/>
        <v>0</v>
      </c>
      <c r="R34" s="825">
        <f t="shared" ref="R34:AP34" si="9">IF(R$1=$A34-1,1,IF($A34&gt;R$1+1,,Q34/(1+R$5)))</f>
        <v>0</v>
      </c>
      <c r="S34" s="825">
        <f t="shared" si="9"/>
        <v>0</v>
      </c>
      <c r="T34" s="825">
        <f t="shared" si="9"/>
        <v>0</v>
      </c>
      <c r="U34" s="825">
        <f t="shared" si="9"/>
        <v>0</v>
      </c>
      <c r="V34" s="825">
        <f t="shared" si="9"/>
        <v>0</v>
      </c>
      <c r="W34" s="825">
        <f t="shared" si="9"/>
        <v>0</v>
      </c>
      <c r="X34" s="825">
        <f t="shared" si="9"/>
        <v>0</v>
      </c>
      <c r="Y34" s="825">
        <f t="shared" si="9"/>
        <v>1</v>
      </c>
      <c r="Z34" s="825">
        <f t="shared" si="9"/>
        <v>0.95302197861866533</v>
      </c>
      <c r="AA34" s="825">
        <f t="shared" si="9"/>
        <v>0.90758596929404789</v>
      </c>
      <c r="AB34" s="825">
        <f t="shared" si="9"/>
        <v>0.863796308222747</v>
      </c>
      <c r="AC34" s="825">
        <f t="shared" si="9"/>
        <v>0.82176597141750385</v>
      </c>
      <c r="AD34" s="825">
        <f t="shared" si="9"/>
        <v>0.78160346914927303</v>
      </c>
      <c r="AE34" s="825">
        <f t="shared" si="9"/>
        <v>0.74340732532754406</v>
      </c>
      <c r="AF34" s="825">
        <f t="shared" si="9"/>
        <v>0.70726470723267276</v>
      </c>
      <c r="AG34" s="825">
        <f t="shared" si="9"/>
        <v>0.67287925347859701</v>
      </c>
      <c r="AH34" s="825">
        <f t="shared" si="9"/>
        <v>0.64016553509853691</v>
      </c>
      <c r="AI34" s="825">
        <f t="shared" si="9"/>
        <v>0.60904227646993636</v>
      </c>
      <c r="AJ34" s="825">
        <f t="shared" si="9"/>
        <v>0.57943215338918075</v>
      </c>
      <c r="AK34" s="825">
        <f t="shared" si="9"/>
        <v>0.55126160096342014</v>
      </c>
      <c r="AL34" s="825">
        <f t="shared" si="9"/>
        <v>0.52446063084221539</v>
      </c>
      <c r="AM34" s="825">
        <f t="shared" si="9"/>
        <v>0.49896265733492751</v>
      </c>
      <c r="AN34" s="825">
        <f t="shared" si="9"/>
        <v>0.47470433198184769</v>
      </c>
      <c r="AO34" s="825">
        <f t="shared" si="9"/>
        <v>0.45162538616806852</v>
      </c>
      <c r="AP34" s="825">
        <f t="shared" si="9"/>
        <v>0.42966848138907754</v>
      </c>
      <c r="AQ34" s="818"/>
      <c r="AR34" s="818"/>
      <c r="AS34" s="818"/>
      <c r="AT34" s="818"/>
      <c r="AU34" s="818"/>
      <c r="AV34" s="818"/>
      <c r="AW34" s="818"/>
      <c r="AX34" s="818"/>
      <c r="AY34" s="818"/>
      <c r="AZ34" s="818"/>
      <c r="BA34" s="818"/>
      <c r="BB34" s="818"/>
      <c r="BC34" s="818"/>
      <c r="BD34" s="818"/>
      <c r="BE34" s="818"/>
      <c r="BF34" s="818"/>
      <c r="BG34" s="818"/>
      <c r="BH34" s="818"/>
      <c r="BI34" s="818"/>
      <c r="BJ34" s="818"/>
    </row>
    <row r="35" spans="1:62" ht="12.75" hidden="1" customHeight="1" outlineLevel="1">
      <c r="A35" s="813">
        <f t="shared" si="5"/>
        <v>25</v>
      </c>
      <c r="C35" s="825">
        <f t="shared" ref="C35:AP41" si="10">IF(C$1=$A35-1,1,IF($A35&gt;C$1+1,,B35/(1+C$5)))</f>
        <v>0</v>
      </c>
      <c r="D35" s="825">
        <f t="shared" si="10"/>
        <v>0</v>
      </c>
      <c r="E35" s="825">
        <f t="shared" si="10"/>
        <v>0</v>
      </c>
      <c r="F35" s="825">
        <f t="shared" si="10"/>
        <v>0</v>
      </c>
      <c r="G35" s="825">
        <f t="shared" si="10"/>
        <v>0</v>
      </c>
      <c r="H35" s="825">
        <f t="shared" si="10"/>
        <v>0</v>
      </c>
      <c r="I35" s="825">
        <f t="shared" si="10"/>
        <v>0</v>
      </c>
      <c r="J35" s="825">
        <f t="shared" si="10"/>
        <v>0</v>
      </c>
      <c r="K35" s="825">
        <f t="shared" si="10"/>
        <v>0</v>
      </c>
      <c r="L35" s="825">
        <f t="shared" si="10"/>
        <v>0</v>
      </c>
      <c r="M35" s="825">
        <f t="shared" si="10"/>
        <v>0</v>
      </c>
      <c r="N35" s="825">
        <f t="shared" si="10"/>
        <v>0</v>
      </c>
      <c r="O35" s="825">
        <f t="shared" si="10"/>
        <v>0</v>
      </c>
      <c r="P35" s="825">
        <f t="shared" si="10"/>
        <v>0</v>
      </c>
      <c r="Q35" s="825">
        <f t="shared" si="10"/>
        <v>0</v>
      </c>
      <c r="R35" s="825">
        <f t="shared" si="10"/>
        <v>0</v>
      </c>
      <c r="S35" s="825">
        <f t="shared" si="10"/>
        <v>0</v>
      </c>
      <c r="T35" s="825">
        <f t="shared" si="10"/>
        <v>0</v>
      </c>
      <c r="U35" s="825">
        <f t="shared" si="10"/>
        <v>0</v>
      </c>
      <c r="V35" s="825">
        <f t="shared" si="10"/>
        <v>0</v>
      </c>
      <c r="W35" s="825">
        <f t="shared" si="10"/>
        <v>0</v>
      </c>
      <c r="X35" s="825">
        <f t="shared" si="10"/>
        <v>0</v>
      </c>
      <c r="Y35" s="825">
        <f t="shared" si="10"/>
        <v>0</v>
      </c>
      <c r="Z35" s="825">
        <f t="shared" si="10"/>
        <v>1</v>
      </c>
      <c r="AA35" s="825">
        <f t="shared" si="10"/>
        <v>0.95232427966616928</v>
      </c>
      <c r="AB35" s="825">
        <f t="shared" si="10"/>
        <v>0.90637606225488687</v>
      </c>
      <c r="AC35" s="825">
        <f t="shared" si="10"/>
        <v>0.86227389278953726</v>
      </c>
      <c r="AD35" s="825">
        <f t="shared" si="10"/>
        <v>0.82013163041858606</v>
      </c>
      <c r="AE35" s="825">
        <f t="shared" si="10"/>
        <v>0.78005265566388893</v>
      </c>
      <c r="AF35" s="825">
        <f t="shared" si="10"/>
        <v>0.74212843260739936</v>
      </c>
      <c r="AG35" s="825">
        <f t="shared" si="10"/>
        <v>0.70604799110077754</v>
      </c>
      <c r="AH35" s="825">
        <f t="shared" si="10"/>
        <v>0.67172169106363022</v>
      </c>
      <c r="AI35" s="825">
        <f t="shared" si="10"/>
        <v>0.63906425049367466</v>
      </c>
      <c r="AJ35" s="825">
        <f t="shared" si="10"/>
        <v>0.60799453358780298</v>
      </c>
      <c r="AK35" s="825">
        <f t="shared" si="10"/>
        <v>0.57843534916417438</v>
      </c>
      <c r="AL35" s="825">
        <f t="shared" si="10"/>
        <v>0.55031325888452443</v>
      </c>
      <c r="AM35" s="825">
        <f t="shared" si="10"/>
        <v>0.52355839480022992</v>
      </c>
      <c r="AN35" s="825">
        <f t="shared" si="10"/>
        <v>0.4981042857688302</v>
      </c>
      <c r="AO35" s="825">
        <f t="shared" si="10"/>
        <v>0.47388769230974714</v>
      </c>
      <c r="AP35" s="825">
        <f t="shared" si="10"/>
        <v>0.45084844948890906</v>
      </c>
      <c r="AQ35" s="818"/>
      <c r="AR35" s="818"/>
      <c r="AS35" s="818"/>
      <c r="AT35" s="818"/>
      <c r="AU35" s="818"/>
      <c r="AV35" s="818"/>
      <c r="AW35" s="818"/>
      <c r="AX35" s="818"/>
      <c r="AY35" s="818"/>
      <c r="AZ35" s="818"/>
      <c r="BA35" s="818"/>
      <c r="BB35" s="818"/>
      <c r="BC35" s="818"/>
      <c r="BD35" s="818"/>
      <c r="BE35" s="818"/>
      <c r="BF35" s="818"/>
      <c r="BG35" s="818"/>
      <c r="BH35" s="818"/>
      <c r="BI35" s="818"/>
      <c r="BJ35" s="818"/>
    </row>
    <row r="36" spans="1:62" ht="12.75" hidden="1" customHeight="1" outlineLevel="1">
      <c r="A36" s="813">
        <f t="shared" si="5"/>
        <v>26</v>
      </c>
      <c r="C36" s="825">
        <f>IF(C$1=$A36-1,1,IF($A36&gt;C$1+1,,A36/(1+#REF!)))</f>
        <v>0</v>
      </c>
      <c r="D36" s="825">
        <f t="shared" si="10"/>
        <v>0</v>
      </c>
      <c r="E36" s="825">
        <f t="shared" si="10"/>
        <v>0</v>
      </c>
      <c r="F36" s="825">
        <f t="shared" si="10"/>
        <v>0</v>
      </c>
      <c r="G36" s="825">
        <f t="shared" si="10"/>
        <v>0</v>
      </c>
      <c r="H36" s="825">
        <f t="shared" si="10"/>
        <v>0</v>
      </c>
      <c r="I36" s="825">
        <f t="shared" si="10"/>
        <v>0</v>
      </c>
      <c r="J36" s="825">
        <f t="shared" si="10"/>
        <v>0</v>
      </c>
      <c r="K36" s="825">
        <f t="shared" si="10"/>
        <v>0</v>
      </c>
      <c r="L36" s="825">
        <f t="shared" si="10"/>
        <v>0</v>
      </c>
      <c r="M36" s="825">
        <f t="shared" si="10"/>
        <v>0</v>
      </c>
      <c r="N36" s="825">
        <f t="shared" si="10"/>
        <v>0</v>
      </c>
      <c r="O36" s="825">
        <f t="shared" si="10"/>
        <v>0</v>
      </c>
      <c r="P36" s="825">
        <f t="shared" si="10"/>
        <v>0</v>
      </c>
      <c r="Q36" s="825">
        <f t="shared" si="10"/>
        <v>0</v>
      </c>
      <c r="R36" s="825">
        <f t="shared" si="10"/>
        <v>0</v>
      </c>
      <c r="S36" s="825">
        <f t="shared" si="10"/>
        <v>0</v>
      </c>
      <c r="T36" s="825">
        <f t="shared" si="10"/>
        <v>0</v>
      </c>
      <c r="U36" s="825">
        <f t="shared" si="10"/>
        <v>0</v>
      </c>
      <c r="V36" s="825">
        <f t="shared" si="10"/>
        <v>0</v>
      </c>
      <c r="W36" s="825">
        <f t="shared" si="10"/>
        <v>0</v>
      </c>
      <c r="X36" s="825">
        <f t="shared" si="10"/>
        <v>0</v>
      </c>
      <c r="Y36" s="825">
        <f t="shared" si="10"/>
        <v>0</v>
      </c>
      <c r="Z36" s="825">
        <f t="shared" si="10"/>
        <v>0</v>
      </c>
      <c r="AA36" s="825">
        <f t="shared" si="10"/>
        <v>1</v>
      </c>
      <c r="AB36" s="825">
        <f t="shared" si="10"/>
        <v>0.95175150062603764</v>
      </c>
      <c r="AC36" s="825">
        <f t="shared" si="10"/>
        <v>0.90544146694632377</v>
      </c>
      <c r="AD36" s="825">
        <f t="shared" si="10"/>
        <v>0.86118945818128012</v>
      </c>
      <c r="AE36" s="825">
        <f t="shared" si="10"/>
        <v>0.819104030338627</v>
      </c>
      <c r="AF36" s="825">
        <f t="shared" si="10"/>
        <v>0.77928122641958419</v>
      </c>
      <c r="AG36" s="825">
        <f t="shared" si="10"/>
        <v>0.74139450833730491</v>
      </c>
      <c r="AH36" s="825">
        <f t="shared" si="10"/>
        <v>0.70534974840618125</v>
      </c>
      <c r="AI36" s="825">
        <f t="shared" si="10"/>
        <v>0.67105739519493746</v>
      </c>
      <c r="AJ36" s="825">
        <f t="shared" si="10"/>
        <v>0.63843225104050827</v>
      </c>
      <c r="AK36" s="825">
        <f t="shared" si="10"/>
        <v>0.60739326037864005</v>
      </c>
      <c r="AL36" s="825">
        <f t="shared" si="10"/>
        <v>0.57786330836533228</v>
      </c>
      <c r="AM36" s="825">
        <f t="shared" si="10"/>
        <v>0.54976902928880456</v>
      </c>
      <c r="AN36" s="825">
        <f t="shared" si="10"/>
        <v>0.52304062429599851</v>
      </c>
      <c r="AO36" s="825">
        <f t="shared" si="10"/>
        <v>0.4976116879807635</v>
      </c>
      <c r="AP36" s="825">
        <f t="shared" si="10"/>
        <v>0.4734190434028952</v>
      </c>
      <c r="AQ36" s="818"/>
      <c r="AR36" s="818"/>
      <c r="AS36" s="818"/>
      <c r="AT36" s="818"/>
      <c r="AU36" s="818"/>
      <c r="AV36" s="818"/>
      <c r="AW36" s="818"/>
      <c r="AX36" s="818"/>
      <c r="AY36" s="818"/>
      <c r="AZ36" s="818"/>
      <c r="BA36" s="818"/>
      <c r="BB36" s="818"/>
      <c r="BC36" s="818"/>
      <c r="BD36" s="818"/>
      <c r="BE36" s="818"/>
      <c r="BF36" s="818"/>
      <c r="BG36" s="818"/>
      <c r="BH36" s="818"/>
      <c r="BI36" s="818"/>
      <c r="BJ36" s="818"/>
    </row>
    <row r="37" spans="1:62" ht="12.75" hidden="1" customHeight="1" outlineLevel="1">
      <c r="A37" s="813">
        <f t="shared" si="5"/>
        <v>27</v>
      </c>
      <c r="C37" s="825">
        <f>IF(C$1=$A37-1,1,IF($A37&gt;C$1+1,,A37/(1+#REF!)))</f>
        <v>0</v>
      </c>
      <c r="D37" s="825">
        <f t="shared" si="10"/>
        <v>0</v>
      </c>
      <c r="E37" s="825">
        <f t="shared" si="10"/>
        <v>0</v>
      </c>
      <c r="F37" s="825">
        <f t="shared" si="10"/>
        <v>0</v>
      </c>
      <c r="G37" s="825">
        <f t="shared" si="10"/>
        <v>0</v>
      </c>
      <c r="H37" s="825">
        <f t="shared" si="10"/>
        <v>0</v>
      </c>
      <c r="I37" s="825">
        <f t="shared" si="10"/>
        <v>0</v>
      </c>
      <c r="J37" s="825">
        <f t="shared" si="10"/>
        <v>0</v>
      </c>
      <c r="K37" s="825">
        <f t="shared" si="10"/>
        <v>0</v>
      </c>
      <c r="L37" s="825">
        <f t="shared" si="10"/>
        <v>0</v>
      </c>
      <c r="M37" s="825">
        <f t="shared" si="10"/>
        <v>0</v>
      </c>
      <c r="N37" s="825">
        <f t="shared" si="10"/>
        <v>0</v>
      </c>
      <c r="O37" s="825">
        <f t="shared" si="10"/>
        <v>0</v>
      </c>
      <c r="P37" s="825">
        <f t="shared" si="10"/>
        <v>0</v>
      </c>
      <c r="Q37" s="825">
        <f t="shared" si="10"/>
        <v>0</v>
      </c>
      <c r="R37" s="825">
        <f t="shared" si="10"/>
        <v>0</v>
      </c>
      <c r="S37" s="825">
        <f t="shared" si="10"/>
        <v>0</v>
      </c>
      <c r="T37" s="825">
        <f t="shared" si="10"/>
        <v>0</v>
      </c>
      <c r="U37" s="825">
        <f t="shared" si="10"/>
        <v>0</v>
      </c>
      <c r="V37" s="825">
        <f t="shared" si="10"/>
        <v>0</v>
      </c>
      <c r="W37" s="825">
        <f t="shared" si="10"/>
        <v>0</v>
      </c>
      <c r="X37" s="825">
        <f t="shared" si="10"/>
        <v>0</v>
      </c>
      <c r="Y37" s="825">
        <f t="shared" si="10"/>
        <v>0</v>
      </c>
      <c r="Z37" s="825">
        <f t="shared" si="10"/>
        <v>0</v>
      </c>
      <c r="AA37" s="825">
        <f t="shared" si="10"/>
        <v>0</v>
      </c>
      <c r="AB37" s="825">
        <f t="shared" si="10"/>
        <v>1</v>
      </c>
      <c r="AC37" s="825">
        <f t="shared" si="10"/>
        <v>0.9513423055816016</v>
      </c>
      <c r="AD37" s="825">
        <f t="shared" si="10"/>
        <v>0.90484696647687124</v>
      </c>
      <c r="AE37" s="825">
        <f t="shared" si="10"/>
        <v>0.86062804187841213</v>
      </c>
      <c r="AF37" s="825">
        <f t="shared" si="10"/>
        <v>0.81878644363260067</v>
      </c>
      <c r="AG37" s="825">
        <f t="shared" si="10"/>
        <v>0.77897907999055926</v>
      </c>
      <c r="AH37" s="825">
        <f t="shared" si="10"/>
        <v>0.74110705151735556</v>
      </c>
      <c r="AI37" s="825">
        <f t="shared" si="10"/>
        <v>0.70507626702299209</v>
      </c>
      <c r="AJ37" s="825">
        <f t="shared" si="10"/>
        <v>0.6707972097974777</v>
      </c>
      <c r="AK37" s="825">
        <f t="shared" si="10"/>
        <v>0.63818471521096898</v>
      </c>
      <c r="AL37" s="825">
        <f t="shared" si="10"/>
        <v>0.60715775912644088</v>
      </c>
      <c r="AM37" s="825">
        <f t="shared" si="10"/>
        <v>0.57763925659920767</v>
      </c>
      <c r="AN37" s="825">
        <f t="shared" si="10"/>
        <v>0.54955587036317355</v>
      </c>
      <c r="AO37" s="825">
        <f t="shared" si="10"/>
        <v>0.52283782862800576</v>
      </c>
      <c r="AP37" s="825">
        <f t="shared" si="10"/>
        <v>0.49741875173455724</v>
      </c>
      <c r="AQ37" s="818"/>
      <c r="AR37" s="818"/>
      <c r="AS37" s="818"/>
      <c r="AT37" s="818"/>
      <c r="AU37" s="818"/>
      <c r="AV37" s="818"/>
      <c r="AW37" s="818"/>
      <c r="AX37" s="818"/>
      <c r="AY37" s="818"/>
      <c r="AZ37" s="818"/>
      <c r="BA37" s="818"/>
      <c r="BB37" s="818"/>
      <c r="BC37" s="818"/>
      <c r="BD37" s="818"/>
      <c r="BE37" s="818"/>
      <c r="BF37" s="818"/>
      <c r="BG37" s="818"/>
      <c r="BH37" s="818"/>
      <c r="BI37" s="818"/>
      <c r="BJ37" s="818"/>
    </row>
    <row r="38" spans="1:62" ht="10.5" hidden="1" customHeight="1" outlineLevel="1">
      <c r="A38" s="813">
        <f t="shared" si="5"/>
        <v>28</v>
      </c>
      <c r="C38" s="825">
        <f>IF(C$1=$A38-1,1,IF($A38&gt;C$1+1,,A38/(1+#REF!)))</f>
        <v>0</v>
      </c>
      <c r="D38" s="825">
        <f t="shared" si="10"/>
        <v>0</v>
      </c>
      <c r="E38" s="825">
        <f t="shared" si="10"/>
        <v>0</v>
      </c>
      <c r="F38" s="825">
        <f t="shared" si="10"/>
        <v>0</v>
      </c>
      <c r="G38" s="825">
        <f t="shared" si="10"/>
        <v>0</v>
      </c>
      <c r="H38" s="825">
        <f t="shared" si="10"/>
        <v>0</v>
      </c>
      <c r="I38" s="825">
        <f t="shared" si="10"/>
        <v>0</v>
      </c>
      <c r="J38" s="825">
        <f t="shared" si="10"/>
        <v>0</v>
      </c>
      <c r="K38" s="825">
        <f t="shared" si="10"/>
        <v>0</v>
      </c>
      <c r="L38" s="825">
        <f t="shared" si="10"/>
        <v>0</v>
      </c>
      <c r="M38" s="825">
        <f t="shared" si="10"/>
        <v>0</v>
      </c>
      <c r="N38" s="825">
        <f t="shared" si="10"/>
        <v>0</v>
      </c>
      <c r="O38" s="825">
        <f t="shared" si="10"/>
        <v>0</v>
      </c>
      <c r="P38" s="825">
        <f t="shared" si="10"/>
        <v>0</v>
      </c>
      <c r="Q38" s="825">
        <f t="shared" si="10"/>
        <v>0</v>
      </c>
      <c r="R38" s="825">
        <f t="shared" si="10"/>
        <v>0</v>
      </c>
      <c r="S38" s="825">
        <f t="shared" si="10"/>
        <v>0</v>
      </c>
      <c r="T38" s="825">
        <f t="shared" si="10"/>
        <v>0</v>
      </c>
      <c r="U38" s="825">
        <f t="shared" si="10"/>
        <v>0</v>
      </c>
      <c r="V38" s="825">
        <f t="shared" si="10"/>
        <v>0</v>
      </c>
      <c r="W38" s="825">
        <f t="shared" si="10"/>
        <v>0</v>
      </c>
      <c r="X38" s="825">
        <f t="shared" si="10"/>
        <v>0</v>
      </c>
      <c r="Y38" s="825">
        <f t="shared" si="10"/>
        <v>0</v>
      </c>
      <c r="Z38" s="825">
        <f t="shared" si="10"/>
        <v>0</v>
      </c>
      <c r="AA38" s="825">
        <f t="shared" si="10"/>
        <v>0</v>
      </c>
      <c r="AB38" s="825">
        <f t="shared" si="10"/>
        <v>0</v>
      </c>
      <c r="AC38" s="825">
        <f t="shared" si="10"/>
        <v>1</v>
      </c>
      <c r="AD38" s="825">
        <f t="shared" si="10"/>
        <v>0.95112659362257046</v>
      </c>
      <c r="AE38" s="825">
        <f t="shared" si="10"/>
        <v>0.90464603206336813</v>
      </c>
      <c r="AF38" s="825">
        <f t="shared" si="10"/>
        <v>0.86066438844222004</v>
      </c>
      <c r="AG38" s="825">
        <f t="shared" si="10"/>
        <v>0.81882102311673366</v>
      </c>
      <c r="AH38" s="825">
        <f t="shared" si="10"/>
        <v>0.77901197830604307</v>
      </c>
      <c r="AI38" s="825">
        <f t="shared" si="10"/>
        <v>0.74113835039843512</v>
      </c>
      <c r="AJ38" s="825">
        <f t="shared" si="10"/>
        <v>0.7051060442301964</v>
      </c>
      <c r="AK38" s="825">
        <f t="shared" si="10"/>
        <v>0.67082553931081179</v>
      </c>
      <c r="AL38" s="825">
        <f t="shared" si="10"/>
        <v>0.63821166741371382</v>
      </c>
      <c r="AM38" s="825">
        <f t="shared" si="10"/>
        <v>0.60718340098001711</v>
      </c>
      <c r="AN38" s="825">
        <f t="shared" si="10"/>
        <v>0.57766365180953805</v>
      </c>
      <c r="AO38" s="825">
        <f t="shared" si="10"/>
        <v>0.54957907953895691</v>
      </c>
      <c r="AP38" s="825">
        <f t="shared" si="10"/>
        <v>0.52285990943129668</v>
      </c>
      <c r="AQ38" s="818"/>
      <c r="AR38" s="818"/>
      <c r="AS38" s="818"/>
      <c r="AT38" s="818"/>
      <c r="AU38" s="818"/>
      <c r="AV38" s="818"/>
      <c r="AW38" s="818"/>
      <c r="AX38" s="818"/>
      <c r="AY38" s="818"/>
      <c r="AZ38" s="818"/>
      <c r="BA38" s="818"/>
      <c r="BB38" s="818"/>
      <c r="BC38" s="818"/>
      <c r="BD38" s="818"/>
      <c r="BE38" s="818"/>
      <c r="BF38" s="818"/>
      <c r="BG38" s="818"/>
      <c r="BH38" s="818"/>
      <c r="BI38" s="818"/>
      <c r="BJ38" s="818"/>
    </row>
    <row r="39" spans="1:62" ht="12" hidden="1" customHeight="1" outlineLevel="1">
      <c r="A39" s="813">
        <f t="shared" si="5"/>
        <v>29</v>
      </c>
      <c r="C39" s="825">
        <f>IF(C$1=$A39-1,1,IF($A39&gt;C$1+1,,A39/(1+#REF!)))</f>
        <v>0</v>
      </c>
      <c r="D39" s="825">
        <f t="shared" si="10"/>
        <v>0</v>
      </c>
      <c r="E39" s="825">
        <f t="shared" si="10"/>
        <v>0</v>
      </c>
      <c r="F39" s="825">
        <f t="shared" si="10"/>
        <v>0</v>
      </c>
      <c r="G39" s="825">
        <f t="shared" si="10"/>
        <v>0</v>
      </c>
      <c r="H39" s="825">
        <f t="shared" si="10"/>
        <v>0</v>
      </c>
      <c r="I39" s="825">
        <f t="shared" si="10"/>
        <v>0</v>
      </c>
      <c r="J39" s="825">
        <f t="shared" si="10"/>
        <v>0</v>
      </c>
      <c r="K39" s="825">
        <f t="shared" si="10"/>
        <v>0</v>
      </c>
      <c r="L39" s="825">
        <f t="shared" si="10"/>
        <v>0</v>
      </c>
      <c r="M39" s="825">
        <f t="shared" si="10"/>
        <v>0</v>
      </c>
      <c r="N39" s="825">
        <f t="shared" si="10"/>
        <v>0</v>
      </c>
      <c r="O39" s="825">
        <f t="shared" si="10"/>
        <v>0</v>
      </c>
      <c r="P39" s="825">
        <f t="shared" si="10"/>
        <v>0</v>
      </c>
      <c r="Q39" s="825">
        <f t="shared" si="10"/>
        <v>0</v>
      </c>
      <c r="R39" s="825">
        <f t="shared" si="10"/>
        <v>0</v>
      </c>
      <c r="S39" s="825">
        <f t="shared" si="10"/>
        <v>0</v>
      </c>
      <c r="T39" s="825">
        <f t="shared" si="10"/>
        <v>0</v>
      </c>
      <c r="U39" s="825">
        <f t="shared" si="10"/>
        <v>0</v>
      </c>
      <c r="V39" s="825">
        <f t="shared" si="10"/>
        <v>0</v>
      </c>
      <c r="W39" s="825">
        <f t="shared" si="10"/>
        <v>0</v>
      </c>
      <c r="X39" s="825">
        <f t="shared" si="10"/>
        <v>0</v>
      </c>
      <c r="Y39" s="825">
        <f t="shared" si="10"/>
        <v>0</v>
      </c>
      <c r="Z39" s="825">
        <f t="shared" si="10"/>
        <v>0</v>
      </c>
      <c r="AA39" s="825">
        <f t="shared" si="10"/>
        <v>0</v>
      </c>
      <c r="AB39" s="825">
        <f t="shared" si="10"/>
        <v>0</v>
      </c>
      <c r="AC39" s="825">
        <f t="shared" si="10"/>
        <v>0</v>
      </c>
      <c r="AD39" s="825">
        <f t="shared" si="10"/>
        <v>1</v>
      </c>
      <c r="AE39" s="825">
        <f t="shared" si="10"/>
        <v>0.95113104620261835</v>
      </c>
      <c r="AF39" s="825">
        <f t="shared" si="10"/>
        <v>0.90488941662770073</v>
      </c>
      <c r="AG39" s="825">
        <f t="shared" si="10"/>
        <v>0.8608959402534182</v>
      </c>
      <c r="AH39" s="825">
        <f t="shared" si="10"/>
        <v>0.81904131745387132</v>
      </c>
      <c r="AI39" s="825">
        <f t="shared" si="10"/>
        <v>0.77922156247955388</v>
      </c>
      <c r="AJ39" s="825">
        <f t="shared" si="10"/>
        <v>0.74133774510987871</v>
      </c>
      <c r="AK39" s="825">
        <f t="shared" si="10"/>
        <v>0.70529574486591551</v>
      </c>
      <c r="AL39" s="825">
        <f t="shared" si="10"/>
        <v>0.67100601717269548</v>
      </c>
      <c r="AM39" s="825">
        <f t="shared" si="10"/>
        <v>0.63838337089012354</v>
      </c>
      <c r="AN39" s="825">
        <f t="shared" si="10"/>
        <v>0.60734675665978566</v>
      </c>
      <c r="AO39" s="825">
        <f t="shared" si="10"/>
        <v>0.5778190655418084</v>
      </c>
      <c r="AP39" s="825">
        <f t="shared" si="10"/>
        <v>0.5497269374414947</v>
      </c>
      <c r="AQ39" s="818"/>
      <c r="AR39" s="818"/>
      <c r="AS39" s="818"/>
      <c r="AT39" s="818"/>
      <c r="AU39" s="818"/>
      <c r="AV39" s="818"/>
      <c r="AW39" s="818"/>
      <c r="AX39" s="818"/>
      <c r="AY39" s="818"/>
      <c r="AZ39" s="818"/>
      <c r="BA39" s="818"/>
      <c r="BB39" s="818"/>
      <c r="BC39" s="818"/>
      <c r="BD39" s="818"/>
      <c r="BE39" s="818"/>
      <c r="BF39" s="818"/>
      <c r="BG39" s="818"/>
      <c r="BH39" s="818"/>
      <c r="BI39" s="818"/>
      <c r="BJ39" s="818"/>
    </row>
    <row r="40" spans="1:62" ht="12.75" hidden="1" customHeight="1" outlineLevel="1">
      <c r="A40" s="813">
        <f t="shared" si="5"/>
        <v>30</v>
      </c>
      <c r="C40" s="825">
        <f>IF(C$1=$A40-1,1,IF($A40&gt;C$1+1,,A40/(1+#REF!)))</f>
        <v>0</v>
      </c>
      <c r="D40" s="825">
        <f t="shared" si="10"/>
        <v>0</v>
      </c>
      <c r="E40" s="825">
        <f t="shared" si="10"/>
        <v>0</v>
      </c>
      <c r="F40" s="825">
        <f t="shared" si="10"/>
        <v>0</v>
      </c>
      <c r="G40" s="825">
        <f t="shared" si="10"/>
        <v>0</v>
      </c>
      <c r="H40" s="825">
        <f t="shared" si="10"/>
        <v>0</v>
      </c>
      <c r="I40" s="825">
        <f t="shared" si="10"/>
        <v>0</v>
      </c>
      <c r="J40" s="825">
        <f t="shared" si="10"/>
        <v>0</v>
      </c>
      <c r="K40" s="825">
        <f t="shared" si="10"/>
        <v>0</v>
      </c>
      <c r="L40" s="825">
        <f t="shared" si="10"/>
        <v>0</v>
      </c>
      <c r="M40" s="825">
        <f t="shared" si="10"/>
        <v>0</v>
      </c>
      <c r="N40" s="825">
        <f t="shared" si="10"/>
        <v>0</v>
      </c>
      <c r="O40" s="825">
        <f t="shared" si="10"/>
        <v>0</v>
      </c>
      <c r="P40" s="825">
        <f t="shared" si="10"/>
        <v>0</v>
      </c>
      <c r="Q40" s="825">
        <f t="shared" si="10"/>
        <v>0</v>
      </c>
      <c r="R40" s="825">
        <f t="shared" si="10"/>
        <v>0</v>
      </c>
      <c r="S40" s="825">
        <f t="shared" si="10"/>
        <v>0</v>
      </c>
      <c r="T40" s="825">
        <f t="shared" si="10"/>
        <v>0</v>
      </c>
      <c r="U40" s="825">
        <f t="shared" si="10"/>
        <v>0</v>
      </c>
      <c r="V40" s="825">
        <f t="shared" si="10"/>
        <v>0</v>
      </c>
      <c r="W40" s="825">
        <f t="shared" si="10"/>
        <v>0</v>
      </c>
      <c r="X40" s="825">
        <f t="shared" si="10"/>
        <v>0</v>
      </c>
      <c r="Y40" s="825">
        <f t="shared" si="10"/>
        <v>0</v>
      </c>
      <c r="Z40" s="825">
        <f t="shared" si="10"/>
        <v>0</v>
      </c>
      <c r="AA40" s="825">
        <f t="shared" si="10"/>
        <v>0</v>
      </c>
      <c r="AB40" s="825">
        <f t="shared" si="10"/>
        <v>0</v>
      </c>
      <c r="AC40" s="825">
        <f t="shared" si="10"/>
        <v>0</v>
      </c>
      <c r="AD40" s="825">
        <f t="shared" si="10"/>
        <v>0</v>
      </c>
      <c r="AE40" s="825">
        <f t="shared" si="10"/>
        <v>1</v>
      </c>
      <c r="AF40" s="825">
        <f t="shared" si="10"/>
        <v>0.95138248324504082</v>
      </c>
      <c r="AG40" s="825">
        <f t="shared" si="10"/>
        <v>0.90512862942550043</v>
      </c>
      <c r="AH40" s="825">
        <f t="shared" si="10"/>
        <v>0.86112352311901297</v>
      </c>
      <c r="AI40" s="825">
        <f t="shared" si="10"/>
        <v>0.8192578358056849</v>
      </c>
      <c r="AJ40" s="825">
        <f t="shared" si="10"/>
        <v>0.77942755424677046</v>
      </c>
      <c r="AK40" s="825">
        <f t="shared" si="10"/>
        <v>0.74153372206890122</v>
      </c>
      <c r="AL40" s="825">
        <f t="shared" si="10"/>
        <v>0.70548219391184919</v>
      </c>
      <c r="AM40" s="825">
        <f t="shared" si="10"/>
        <v>0.67118340152901446</v>
      </c>
      <c r="AN40" s="825">
        <f t="shared" si="10"/>
        <v>0.63855213125952714</v>
      </c>
      <c r="AO40" s="825">
        <f t="shared" si="10"/>
        <v>0.60750731231910216</v>
      </c>
      <c r="AP40" s="825">
        <f t="shared" si="10"/>
        <v>0.57797181538366804</v>
      </c>
      <c r="AQ40" s="818"/>
      <c r="AR40" s="818"/>
      <c r="AS40" s="818"/>
      <c r="AT40" s="818"/>
      <c r="AU40" s="818"/>
      <c r="AV40" s="818"/>
      <c r="AW40" s="818"/>
      <c r="AX40" s="818"/>
      <c r="AY40" s="818"/>
      <c r="AZ40" s="818"/>
      <c r="BA40" s="818"/>
      <c r="BB40" s="818"/>
      <c r="BC40" s="818"/>
      <c r="BD40" s="818"/>
      <c r="BE40" s="818"/>
      <c r="BF40" s="818"/>
      <c r="BG40" s="818"/>
      <c r="BH40" s="818"/>
      <c r="BI40" s="818"/>
      <c r="BJ40" s="818"/>
    </row>
    <row r="41" spans="1:62" ht="12.75" hidden="1" customHeight="1" outlineLevel="1">
      <c r="A41" s="813">
        <f t="shared" si="5"/>
        <v>31</v>
      </c>
      <c r="C41" s="825">
        <f>IF(C$1=$A41-1,1,IF($A41&gt;C$1+1,,A41/(1+#REF!)))</f>
        <v>0</v>
      </c>
      <c r="D41" s="825">
        <f t="shared" si="10"/>
        <v>0</v>
      </c>
      <c r="E41" s="825">
        <f t="shared" si="10"/>
        <v>0</v>
      </c>
      <c r="F41" s="825">
        <f t="shared" si="10"/>
        <v>0</v>
      </c>
      <c r="G41" s="825">
        <f t="shared" si="10"/>
        <v>0</v>
      </c>
      <c r="H41" s="825">
        <f t="shared" si="10"/>
        <v>0</v>
      </c>
      <c r="I41" s="825">
        <f t="shared" si="10"/>
        <v>0</v>
      </c>
      <c r="J41" s="825">
        <f t="shared" si="10"/>
        <v>0</v>
      </c>
      <c r="K41" s="825">
        <f t="shared" si="10"/>
        <v>0</v>
      </c>
      <c r="L41" s="825">
        <f t="shared" si="10"/>
        <v>0</v>
      </c>
      <c r="M41" s="825">
        <f t="shared" si="10"/>
        <v>0</v>
      </c>
      <c r="N41" s="825">
        <f t="shared" si="10"/>
        <v>0</v>
      </c>
      <c r="O41" s="825">
        <f t="shared" si="10"/>
        <v>0</v>
      </c>
      <c r="P41" s="825">
        <f t="shared" si="10"/>
        <v>0</v>
      </c>
      <c r="Q41" s="825">
        <f t="shared" si="10"/>
        <v>0</v>
      </c>
      <c r="R41" s="825">
        <f t="shared" si="10"/>
        <v>0</v>
      </c>
      <c r="S41" s="825">
        <f t="shared" si="10"/>
        <v>0</v>
      </c>
      <c r="T41" s="825">
        <f t="shared" si="10"/>
        <v>0</v>
      </c>
      <c r="U41" s="825">
        <f t="shared" si="10"/>
        <v>0</v>
      </c>
      <c r="V41" s="825">
        <f t="shared" si="10"/>
        <v>0</v>
      </c>
      <c r="W41" s="825">
        <f t="shared" si="10"/>
        <v>0</v>
      </c>
      <c r="X41" s="825">
        <f t="shared" ref="X41:AP41" si="11">IF(X$1=$A41-1,1,IF($A41&gt;X$1+1,,W41/(1+X$5)))</f>
        <v>0</v>
      </c>
      <c r="Y41" s="825">
        <f t="shared" si="11"/>
        <v>0</v>
      </c>
      <c r="Z41" s="825">
        <f t="shared" si="11"/>
        <v>0</v>
      </c>
      <c r="AA41" s="825">
        <f t="shared" si="11"/>
        <v>0</v>
      </c>
      <c r="AB41" s="825">
        <f t="shared" si="11"/>
        <v>0</v>
      </c>
      <c r="AC41" s="825">
        <f t="shared" si="11"/>
        <v>0</v>
      </c>
      <c r="AD41" s="825">
        <f t="shared" si="11"/>
        <v>0</v>
      </c>
      <c r="AE41" s="825">
        <f t="shared" si="11"/>
        <v>0</v>
      </c>
      <c r="AF41" s="825">
        <f t="shared" si="11"/>
        <v>1</v>
      </c>
      <c r="AG41" s="825">
        <f t="shared" si="11"/>
        <v>0.95138248324504082</v>
      </c>
      <c r="AH41" s="825">
        <f t="shared" si="11"/>
        <v>0.90512862942550043</v>
      </c>
      <c r="AI41" s="825">
        <f t="shared" si="11"/>
        <v>0.86112352311901297</v>
      </c>
      <c r="AJ41" s="825">
        <f t="shared" si="11"/>
        <v>0.8192578358056849</v>
      </c>
      <c r="AK41" s="825">
        <f t="shared" si="11"/>
        <v>0.77942755424677046</v>
      </c>
      <c r="AL41" s="825">
        <f t="shared" si="11"/>
        <v>0.74153372206890122</v>
      </c>
      <c r="AM41" s="825">
        <f t="shared" si="11"/>
        <v>0.70548219391184919</v>
      </c>
      <c r="AN41" s="825">
        <f t="shared" si="11"/>
        <v>0.67118340152901446</v>
      </c>
      <c r="AO41" s="825">
        <f t="shared" si="11"/>
        <v>0.63855213125952714</v>
      </c>
      <c r="AP41" s="825">
        <f t="shared" si="11"/>
        <v>0.60750731231910216</v>
      </c>
      <c r="AQ41" s="818"/>
      <c r="AR41" s="818"/>
      <c r="AS41" s="818"/>
      <c r="AT41" s="818"/>
      <c r="AU41" s="818"/>
      <c r="AV41" s="818"/>
      <c r="AW41" s="818"/>
      <c r="AX41" s="818"/>
      <c r="AY41" s="818"/>
      <c r="AZ41" s="818"/>
      <c r="BA41" s="818"/>
      <c r="BB41" s="818"/>
      <c r="BC41" s="818"/>
      <c r="BD41" s="818"/>
      <c r="BE41" s="818"/>
      <c r="BF41" s="818"/>
      <c r="BG41" s="818"/>
      <c r="BH41" s="818"/>
      <c r="BI41" s="818"/>
      <c r="BJ41" s="818"/>
    </row>
    <row r="42" spans="1:62" ht="12.75" hidden="1" customHeight="1" outlineLevel="1">
      <c r="A42" s="813">
        <f t="shared" si="5"/>
        <v>32</v>
      </c>
      <c r="C42" s="825">
        <f>IF(C$1=$A42-1,1,IF($A42&gt;C$1+1,,A42/(1+#REF!)))</f>
        <v>0</v>
      </c>
      <c r="D42" s="825">
        <f t="shared" ref="D42:AP48" si="12">IF(D$1=$A42-1,1,IF($A42&gt;D$1+1,,C42/(1+D$5)))</f>
        <v>0</v>
      </c>
      <c r="E42" s="825">
        <f t="shared" si="12"/>
        <v>0</v>
      </c>
      <c r="F42" s="825">
        <f t="shared" si="12"/>
        <v>0</v>
      </c>
      <c r="G42" s="825">
        <f t="shared" si="12"/>
        <v>0</v>
      </c>
      <c r="H42" s="825">
        <f t="shared" si="12"/>
        <v>0</v>
      </c>
      <c r="I42" s="825">
        <f t="shared" si="12"/>
        <v>0</v>
      </c>
      <c r="J42" s="825">
        <f t="shared" si="12"/>
        <v>0</v>
      </c>
      <c r="K42" s="825">
        <f t="shared" si="12"/>
        <v>0</v>
      </c>
      <c r="L42" s="825">
        <f t="shared" si="12"/>
        <v>0</v>
      </c>
      <c r="M42" s="825">
        <f t="shared" si="12"/>
        <v>0</v>
      </c>
      <c r="N42" s="825">
        <f t="shared" si="12"/>
        <v>0</v>
      </c>
      <c r="O42" s="825">
        <f t="shared" si="12"/>
        <v>0</v>
      </c>
      <c r="P42" s="825">
        <f t="shared" si="12"/>
        <v>0</v>
      </c>
      <c r="Q42" s="825">
        <f t="shared" si="12"/>
        <v>0</v>
      </c>
      <c r="R42" s="825">
        <f t="shared" si="12"/>
        <v>0</v>
      </c>
      <c r="S42" s="825">
        <f t="shared" si="12"/>
        <v>0</v>
      </c>
      <c r="T42" s="825">
        <f t="shared" si="12"/>
        <v>0</v>
      </c>
      <c r="U42" s="825">
        <f t="shared" si="12"/>
        <v>0</v>
      </c>
      <c r="V42" s="825">
        <f t="shared" si="12"/>
        <v>0</v>
      </c>
      <c r="W42" s="825">
        <f t="shared" si="12"/>
        <v>0</v>
      </c>
      <c r="X42" s="825">
        <f t="shared" si="12"/>
        <v>0</v>
      </c>
      <c r="Y42" s="825">
        <f t="shared" si="12"/>
        <v>0</v>
      </c>
      <c r="Z42" s="825">
        <f t="shared" si="12"/>
        <v>0</v>
      </c>
      <c r="AA42" s="825">
        <f t="shared" si="12"/>
        <v>0</v>
      </c>
      <c r="AB42" s="825">
        <f t="shared" si="12"/>
        <v>0</v>
      </c>
      <c r="AC42" s="825">
        <f t="shared" si="12"/>
        <v>0</v>
      </c>
      <c r="AD42" s="825">
        <f t="shared" si="12"/>
        <v>0</v>
      </c>
      <c r="AE42" s="825">
        <f t="shared" si="12"/>
        <v>0</v>
      </c>
      <c r="AF42" s="825">
        <f t="shared" si="12"/>
        <v>0</v>
      </c>
      <c r="AG42" s="825">
        <f t="shared" si="12"/>
        <v>1</v>
      </c>
      <c r="AH42" s="825">
        <f t="shared" si="12"/>
        <v>0.95138248324504082</v>
      </c>
      <c r="AI42" s="825">
        <f t="shared" si="12"/>
        <v>0.90512862942550043</v>
      </c>
      <c r="AJ42" s="825">
        <f t="shared" si="12"/>
        <v>0.86112352311901297</v>
      </c>
      <c r="AK42" s="825">
        <f t="shared" si="12"/>
        <v>0.8192578358056849</v>
      </c>
      <c r="AL42" s="825">
        <f t="shared" si="12"/>
        <v>0.77942755424677046</v>
      </c>
      <c r="AM42" s="825">
        <f t="shared" si="12"/>
        <v>0.74153372206890122</v>
      </c>
      <c r="AN42" s="825">
        <f t="shared" si="12"/>
        <v>0.70548219391184919</v>
      </c>
      <c r="AO42" s="825">
        <f t="shared" si="12"/>
        <v>0.67118340152901446</v>
      </c>
      <c r="AP42" s="825">
        <f t="shared" si="12"/>
        <v>0.63855213125952714</v>
      </c>
      <c r="AQ42" s="818"/>
      <c r="AR42" s="818"/>
      <c r="AS42" s="818"/>
      <c r="AT42" s="818"/>
      <c r="AU42" s="818"/>
      <c r="AV42" s="818"/>
      <c r="AW42" s="818"/>
      <c r="AX42" s="818"/>
      <c r="AY42" s="818"/>
      <c r="AZ42" s="818"/>
      <c r="BA42" s="818"/>
      <c r="BB42" s="818"/>
      <c r="BC42" s="818"/>
      <c r="BD42" s="818"/>
      <c r="BE42" s="818"/>
      <c r="BF42" s="818"/>
      <c r="BG42" s="818"/>
      <c r="BH42" s="818"/>
      <c r="BI42" s="818"/>
      <c r="BJ42" s="818"/>
    </row>
    <row r="43" spans="1:62" ht="12.75" hidden="1" customHeight="1" outlineLevel="1">
      <c r="A43" s="813">
        <f t="shared" si="5"/>
        <v>33</v>
      </c>
      <c r="C43" s="825">
        <f>IF(C$1=$A43-1,1,IF($A43&gt;C$1+1,,A43/(1+#REF!)))</f>
        <v>0</v>
      </c>
      <c r="D43" s="825">
        <f t="shared" si="12"/>
        <v>0</v>
      </c>
      <c r="E43" s="825">
        <f t="shared" si="12"/>
        <v>0</v>
      </c>
      <c r="F43" s="825">
        <f t="shared" si="12"/>
        <v>0</v>
      </c>
      <c r="G43" s="825">
        <f t="shared" si="12"/>
        <v>0</v>
      </c>
      <c r="H43" s="825">
        <f t="shared" si="12"/>
        <v>0</v>
      </c>
      <c r="I43" s="825">
        <f t="shared" si="12"/>
        <v>0</v>
      </c>
      <c r="J43" s="825">
        <f t="shared" si="12"/>
        <v>0</v>
      </c>
      <c r="K43" s="825">
        <f t="shared" si="12"/>
        <v>0</v>
      </c>
      <c r="L43" s="825">
        <f t="shared" si="12"/>
        <v>0</v>
      </c>
      <c r="M43" s="825">
        <f t="shared" si="12"/>
        <v>0</v>
      </c>
      <c r="N43" s="825">
        <f t="shared" si="12"/>
        <v>0</v>
      </c>
      <c r="O43" s="825">
        <f t="shared" si="12"/>
        <v>0</v>
      </c>
      <c r="P43" s="825">
        <f t="shared" si="12"/>
        <v>0</v>
      </c>
      <c r="Q43" s="825">
        <f t="shared" si="12"/>
        <v>0</v>
      </c>
      <c r="R43" s="825">
        <f t="shared" si="12"/>
        <v>0</v>
      </c>
      <c r="S43" s="825">
        <f t="shared" si="12"/>
        <v>0</v>
      </c>
      <c r="T43" s="825">
        <f t="shared" si="12"/>
        <v>0</v>
      </c>
      <c r="U43" s="825">
        <f t="shared" si="12"/>
        <v>0</v>
      </c>
      <c r="V43" s="825">
        <f t="shared" si="12"/>
        <v>0</v>
      </c>
      <c r="W43" s="825">
        <f t="shared" si="12"/>
        <v>0</v>
      </c>
      <c r="X43" s="825">
        <f t="shared" si="12"/>
        <v>0</v>
      </c>
      <c r="Y43" s="825">
        <f t="shared" si="12"/>
        <v>0</v>
      </c>
      <c r="Z43" s="825">
        <f t="shared" si="12"/>
        <v>0</v>
      </c>
      <c r="AA43" s="825">
        <f t="shared" si="12"/>
        <v>0</v>
      </c>
      <c r="AB43" s="825">
        <f t="shared" si="12"/>
        <v>0</v>
      </c>
      <c r="AC43" s="825">
        <f t="shared" si="12"/>
        <v>0</v>
      </c>
      <c r="AD43" s="825">
        <f t="shared" si="12"/>
        <v>0</v>
      </c>
      <c r="AE43" s="825">
        <f t="shared" si="12"/>
        <v>0</v>
      </c>
      <c r="AF43" s="825">
        <f t="shared" si="12"/>
        <v>0</v>
      </c>
      <c r="AG43" s="825">
        <f t="shared" si="12"/>
        <v>0</v>
      </c>
      <c r="AH43" s="825">
        <f t="shared" si="12"/>
        <v>1</v>
      </c>
      <c r="AI43" s="825">
        <f t="shared" si="12"/>
        <v>0.95138248324504082</v>
      </c>
      <c r="AJ43" s="825">
        <f t="shared" si="12"/>
        <v>0.90512862942550043</v>
      </c>
      <c r="AK43" s="825">
        <f t="shared" si="12"/>
        <v>0.86112352311901297</v>
      </c>
      <c r="AL43" s="825">
        <f t="shared" si="12"/>
        <v>0.8192578358056849</v>
      </c>
      <c r="AM43" s="825">
        <f t="shared" si="12"/>
        <v>0.77942755424677046</v>
      </c>
      <c r="AN43" s="825">
        <f t="shared" si="12"/>
        <v>0.74153372206890122</v>
      </c>
      <c r="AO43" s="825">
        <f t="shared" si="12"/>
        <v>0.70548219391184919</v>
      </c>
      <c r="AP43" s="825">
        <f t="shared" si="12"/>
        <v>0.67118340152901446</v>
      </c>
      <c r="AQ43" s="818"/>
      <c r="AR43" s="818"/>
      <c r="AS43" s="818"/>
      <c r="AT43" s="818"/>
      <c r="AU43" s="818"/>
      <c r="AV43" s="818"/>
      <c r="AW43" s="818"/>
      <c r="AX43" s="818"/>
      <c r="AY43" s="818"/>
      <c r="AZ43" s="818"/>
      <c r="BA43" s="818"/>
      <c r="BB43" s="818"/>
      <c r="BC43" s="818"/>
      <c r="BD43" s="818"/>
      <c r="BE43" s="818"/>
      <c r="BF43" s="818"/>
      <c r="BG43" s="818"/>
      <c r="BH43" s="818"/>
      <c r="BI43" s="818"/>
      <c r="BJ43" s="818"/>
    </row>
    <row r="44" spans="1:62" ht="12.75" hidden="1" customHeight="1" outlineLevel="1">
      <c r="A44" s="813">
        <f t="shared" si="5"/>
        <v>34</v>
      </c>
      <c r="C44" s="825">
        <f>IF(C$1=$A44-1,1,IF($A44&gt;C$1+1,,A44/(1+#REF!)))</f>
        <v>0</v>
      </c>
      <c r="D44" s="825">
        <f t="shared" si="12"/>
        <v>0</v>
      </c>
      <c r="E44" s="825">
        <f t="shared" si="12"/>
        <v>0</v>
      </c>
      <c r="F44" s="825">
        <f t="shared" si="12"/>
        <v>0</v>
      </c>
      <c r="G44" s="825">
        <f t="shared" si="12"/>
        <v>0</v>
      </c>
      <c r="H44" s="825">
        <f t="shared" si="12"/>
        <v>0</v>
      </c>
      <c r="I44" s="825">
        <f t="shared" si="12"/>
        <v>0</v>
      </c>
      <c r="J44" s="825">
        <f t="shared" si="12"/>
        <v>0</v>
      </c>
      <c r="K44" s="825">
        <f t="shared" si="12"/>
        <v>0</v>
      </c>
      <c r="L44" s="825">
        <f t="shared" si="12"/>
        <v>0</v>
      </c>
      <c r="M44" s="825">
        <f t="shared" si="12"/>
        <v>0</v>
      </c>
      <c r="N44" s="825">
        <f t="shared" si="12"/>
        <v>0</v>
      </c>
      <c r="O44" s="825">
        <f t="shared" si="12"/>
        <v>0</v>
      </c>
      <c r="P44" s="825">
        <f t="shared" si="12"/>
        <v>0</v>
      </c>
      <c r="Q44" s="825">
        <f t="shared" si="12"/>
        <v>0</v>
      </c>
      <c r="R44" s="825">
        <f t="shared" si="12"/>
        <v>0</v>
      </c>
      <c r="S44" s="825">
        <f t="shared" si="12"/>
        <v>0</v>
      </c>
      <c r="T44" s="825">
        <f t="shared" si="12"/>
        <v>0</v>
      </c>
      <c r="U44" s="825">
        <f t="shared" si="12"/>
        <v>0</v>
      </c>
      <c r="V44" s="825">
        <f t="shared" si="12"/>
        <v>0</v>
      </c>
      <c r="W44" s="825">
        <f t="shared" si="12"/>
        <v>0</v>
      </c>
      <c r="X44" s="825">
        <f t="shared" si="12"/>
        <v>0</v>
      </c>
      <c r="Y44" s="825">
        <f t="shared" si="12"/>
        <v>0</v>
      </c>
      <c r="Z44" s="825">
        <f t="shared" si="12"/>
        <v>0</v>
      </c>
      <c r="AA44" s="825">
        <f t="shared" si="12"/>
        <v>0</v>
      </c>
      <c r="AB44" s="825">
        <f t="shared" si="12"/>
        <v>0</v>
      </c>
      <c r="AC44" s="825">
        <f t="shared" si="12"/>
        <v>0</v>
      </c>
      <c r="AD44" s="825">
        <f t="shared" si="12"/>
        <v>0</v>
      </c>
      <c r="AE44" s="825">
        <f t="shared" si="12"/>
        <v>0</v>
      </c>
      <c r="AF44" s="825">
        <f t="shared" si="12"/>
        <v>0</v>
      </c>
      <c r="AG44" s="825">
        <f t="shared" si="12"/>
        <v>0</v>
      </c>
      <c r="AH44" s="825">
        <f t="shared" si="12"/>
        <v>0</v>
      </c>
      <c r="AI44" s="825">
        <f t="shared" si="12"/>
        <v>1</v>
      </c>
      <c r="AJ44" s="825">
        <f t="shared" si="12"/>
        <v>0.95138248324504082</v>
      </c>
      <c r="AK44" s="825">
        <f t="shared" si="12"/>
        <v>0.90512862942550043</v>
      </c>
      <c r="AL44" s="825">
        <f t="shared" si="12"/>
        <v>0.86112352311901297</v>
      </c>
      <c r="AM44" s="825">
        <f t="shared" si="12"/>
        <v>0.8192578358056849</v>
      </c>
      <c r="AN44" s="825">
        <f t="shared" si="12"/>
        <v>0.77942755424677046</v>
      </c>
      <c r="AO44" s="825">
        <f t="shared" si="12"/>
        <v>0.74153372206890122</v>
      </c>
      <c r="AP44" s="825">
        <f t="shared" si="12"/>
        <v>0.70548219391184919</v>
      </c>
      <c r="AQ44" s="818"/>
      <c r="AR44" s="818"/>
      <c r="AS44" s="818"/>
      <c r="AT44" s="818"/>
      <c r="AU44" s="818"/>
      <c r="AV44" s="818"/>
      <c r="AW44" s="818"/>
      <c r="AX44" s="818"/>
      <c r="AY44" s="818"/>
      <c r="AZ44" s="818"/>
      <c r="BA44" s="818"/>
      <c r="BB44" s="818"/>
      <c r="BC44" s="818"/>
      <c r="BD44" s="818"/>
      <c r="BE44" s="818"/>
      <c r="BF44" s="818"/>
      <c r="BG44" s="818"/>
      <c r="BH44" s="818"/>
      <c r="BI44" s="818"/>
      <c r="BJ44" s="818"/>
    </row>
    <row r="45" spans="1:62" ht="12.75" hidden="1" customHeight="1" outlineLevel="1">
      <c r="A45" s="813">
        <f t="shared" si="5"/>
        <v>35</v>
      </c>
      <c r="C45" s="825">
        <f>IF(C$1=$A45-1,1,IF($A45&gt;C$1+1,,A45/(1+#REF!)))</f>
        <v>0</v>
      </c>
      <c r="D45" s="825">
        <f t="shared" si="12"/>
        <v>0</v>
      </c>
      <c r="E45" s="825">
        <f t="shared" si="12"/>
        <v>0</v>
      </c>
      <c r="F45" s="825">
        <f t="shared" si="12"/>
        <v>0</v>
      </c>
      <c r="G45" s="825">
        <f t="shared" si="12"/>
        <v>0</v>
      </c>
      <c r="H45" s="825">
        <f t="shared" si="12"/>
        <v>0</v>
      </c>
      <c r="I45" s="825">
        <f t="shared" si="12"/>
        <v>0</v>
      </c>
      <c r="J45" s="825">
        <f t="shared" si="12"/>
        <v>0</v>
      </c>
      <c r="K45" s="825">
        <f t="shared" si="12"/>
        <v>0</v>
      </c>
      <c r="L45" s="825">
        <f t="shared" si="12"/>
        <v>0</v>
      </c>
      <c r="M45" s="825">
        <f t="shared" si="12"/>
        <v>0</v>
      </c>
      <c r="N45" s="825">
        <f t="shared" si="12"/>
        <v>0</v>
      </c>
      <c r="O45" s="825">
        <f t="shared" si="12"/>
        <v>0</v>
      </c>
      <c r="P45" s="825">
        <f t="shared" si="12"/>
        <v>0</v>
      </c>
      <c r="Q45" s="825">
        <f t="shared" si="12"/>
        <v>0</v>
      </c>
      <c r="R45" s="825">
        <f t="shared" si="12"/>
        <v>0</v>
      </c>
      <c r="S45" s="825">
        <f t="shared" si="12"/>
        <v>0</v>
      </c>
      <c r="T45" s="825">
        <f t="shared" si="12"/>
        <v>0</v>
      </c>
      <c r="U45" s="825">
        <f t="shared" si="12"/>
        <v>0</v>
      </c>
      <c r="V45" s="825">
        <f t="shared" si="12"/>
        <v>0</v>
      </c>
      <c r="W45" s="825">
        <f t="shared" si="12"/>
        <v>0</v>
      </c>
      <c r="X45" s="825">
        <f t="shared" si="12"/>
        <v>0</v>
      </c>
      <c r="Y45" s="825">
        <f t="shared" si="12"/>
        <v>0</v>
      </c>
      <c r="Z45" s="825">
        <f t="shared" si="12"/>
        <v>0</v>
      </c>
      <c r="AA45" s="825">
        <f t="shared" si="12"/>
        <v>0</v>
      </c>
      <c r="AB45" s="825">
        <f t="shared" si="12"/>
        <v>0</v>
      </c>
      <c r="AC45" s="825">
        <f t="shared" si="12"/>
        <v>0</v>
      </c>
      <c r="AD45" s="825">
        <f t="shared" si="12"/>
        <v>0</v>
      </c>
      <c r="AE45" s="825">
        <f t="shared" si="12"/>
        <v>0</v>
      </c>
      <c r="AF45" s="825">
        <f t="shared" si="12"/>
        <v>0</v>
      </c>
      <c r="AG45" s="825">
        <f t="shared" si="12"/>
        <v>0</v>
      </c>
      <c r="AH45" s="825">
        <f t="shared" si="12"/>
        <v>0</v>
      </c>
      <c r="AI45" s="825">
        <f t="shared" si="12"/>
        <v>0</v>
      </c>
      <c r="AJ45" s="825">
        <f t="shared" si="12"/>
        <v>1</v>
      </c>
      <c r="AK45" s="825">
        <f t="shared" si="12"/>
        <v>0.95138248324504082</v>
      </c>
      <c r="AL45" s="825">
        <f t="shared" si="12"/>
        <v>0.90512862942550043</v>
      </c>
      <c r="AM45" s="825">
        <f t="shared" si="12"/>
        <v>0.86112352311901297</v>
      </c>
      <c r="AN45" s="825">
        <f t="shared" si="12"/>
        <v>0.8192578358056849</v>
      </c>
      <c r="AO45" s="825">
        <f t="shared" si="12"/>
        <v>0.77942755424677046</v>
      </c>
      <c r="AP45" s="825">
        <f t="shared" si="12"/>
        <v>0.74153372206890122</v>
      </c>
      <c r="AQ45" s="818"/>
      <c r="AR45" s="818"/>
      <c r="AS45" s="818"/>
      <c r="AT45" s="818"/>
      <c r="AU45" s="818"/>
      <c r="AV45" s="818"/>
      <c r="AW45" s="818"/>
      <c r="AX45" s="818"/>
      <c r="AY45" s="818"/>
      <c r="AZ45" s="818"/>
      <c r="BA45" s="818"/>
      <c r="BB45" s="818"/>
      <c r="BC45" s="818"/>
      <c r="BD45" s="818"/>
      <c r="BE45" s="818"/>
      <c r="BF45" s="818"/>
      <c r="BG45" s="818"/>
      <c r="BH45" s="818"/>
      <c r="BI45" s="818"/>
      <c r="BJ45" s="818"/>
    </row>
    <row r="46" spans="1:62" ht="12.75" hidden="1" customHeight="1" outlineLevel="1">
      <c r="A46" s="813">
        <f t="shared" si="5"/>
        <v>36</v>
      </c>
      <c r="C46" s="825">
        <f>IF(C$1=$A46-1,1,IF($A46&gt;C$1+1,,A46/(1+#REF!)))</f>
        <v>0</v>
      </c>
      <c r="D46" s="825">
        <f t="shared" si="12"/>
        <v>0</v>
      </c>
      <c r="E46" s="825">
        <f t="shared" si="12"/>
        <v>0</v>
      </c>
      <c r="F46" s="825">
        <f t="shared" si="12"/>
        <v>0</v>
      </c>
      <c r="G46" s="825">
        <f t="shared" si="12"/>
        <v>0</v>
      </c>
      <c r="H46" s="825">
        <f t="shared" si="12"/>
        <v>0</v>
      </c>
      <c r="I46" s="825">
        <f t="shared" si="12"/>
        <v>0</v>
      </c>
      <c r="J46" s="825">
        <f t="shared" si="12"/>
        <v>0</v>
      </c>
      <c r="K46" s="825">
        <f t="shared" si="12"/>
        <v>0</v>
      </c>
      <c r="L46" s="825">
        <f t="shared" si="12"/>
        <v>0</v>
      </c>
      <c r="M46" s="825">
        <f t="shared" si="12"/>
        <v>0</v>
      </c>
      <c r="N46" s="825">
        <f t="shared" si="12"/>
        <v>0</v>
      </c>
      <c r="O46" s="825">
        <f t="shared" si="12"/>
        <v>0</v>
      </c>
      <c r="P46" s="825">
        <f t="shared" si="12"/>
        <v>0</v>
      </c>
      <c r="Q46" s="825">
        <f t="shared" si="12"/>
        <v>0</v>
      </c>
      <c r="R46" s="825">
        <f t="shared" si="12"/>
        <v>0</v>
      </c>
      <c r="S46" s="825">
        <f t="shared" si="12"/>
        <v>0</v>
      </c>
      <c r="T46" s="825">
        <f t="shared" si="12"/>
        <v>0</v>
      </c>
      <c r="U46" s="825">
        <f t="shared" si="12"/>
        <v>0</v>
      </c>
      <c r="V46" s="825">
        <f t="shared" si="12"/>
        <v>0</v>
      </c>
      <c r="W46" s="825">
        <f t="shared" si="12"/>
        <v>0</v>
      </c>
      <c r="X46" s="825">
        <f t="shared" si="12"/>
        <v>0</v>
      </c>
      <c r="Y46" s="825">
        <f t="shared" si="12"/>
        <v>0</v>
      </c>
      <c r="Z46" s="825">
        <f t="shared" si="12"/>
        <v>0</v>
      </c>
      <c r="AA46" s="825">
        <f t="shared" si="12"/>
        <v>0</v>
      </c>
      <c r="AB46" s="825">
        <f t="shared" si="12"/>
        <v>0</v>
      </c>
      <c r="AC46" s="825">
        <f t="shared" si="12"/>
        <v>0</v>
      </c>
      <c r="AD46" s="825">
        <f t="shared" si="12"/>
        <v>0</v>
      </c>
      <c r="AE46" s="825">
        <f t="shared" si="12"/>
        <v>0</v>
      </c>
      <c r="AF46" s="825">
        <f t="shared" si="12"/>
        <v>0</v>
      </c>
      <c r="AG46" s="825">
        <f t="shared" si="12"/>
        <v>0</v>
      </c>
      <c r="AH46" s="825">
        <f t="shared" si="12"/>
        <v>0</v>
      </c>
      <c r="AI46" s="825">
        <f t="shared" si="12"/>
        <v>0</v>
      </c>
      <c r="AJ46" s="825">
        <f t="shared" si="12"/>
        <v>0</v>
      </c>
      <c r="AK46" s="825">
        <f t="shared" si="12"/>
        <v>1</v>
      </c>
      <c r="AL46" s="825">
        <f t="shared" si="12"/>
        <v>0.95138248324504082</v>
      </c>
      <c r="AM46" s="825">
        <f t="shared" si="12"/>
        <v>0.90512862942550043</v>
      </c>
      <c r="AN46" s="825">
        <f t="shared" si="12"/>
        <v>0.86112352311901297</v>
      </c>
      <c r="AO46" s="825">
        <f t="shared" si="12"/>
        <v>0.8192578358056849</v>
      </c>
      <c r="AP46" s="825">
        <f t="shared" si="12"/>
        <v>0.77942755424677046</v>
      </c>
      <c r="AQ46" s="818"/>
      <c r="AR46" s="818"/>
      <c r="AS46" s="818"/>
      <c r="AT46" s="818"/>
      <c r="AU46" s="818"/>
      <c r="AV46" s="818"/>
      <c r="AW46" s="818"/>
      <c r="AX46" s="818"/>
      <c r="AY46" s="818"/>
      <c r="AZ46" s="818"/>
      <c r="BA46" s="818"/>
      <c r="BB46" s="818"/>
      <c r="BC46" s="818"/>
      <c r="BD46" s="818"/>
      <c r="BE46" s="818"/>
      <c r="BF46" s="818"/>
      <c r="BG46" s="818"/>
      <c r="BH46" s="818"/>
      <c r="BI46" s="818"/>
      <c r="BJ46" s="818"/>
    </row>
    <row r="47" spans="1:62" ht="12.75" hidden="1" customHeight="1" outlineLevel="1">
      <c r="A47" s="813">
        <f t="shared" si="5"/>
        <v>37</v>
      </c>
      <c r="C47" s="825">
        <f>IF(C$1=$A47-1,1,IF($A47&gt;C$1+1,,A47/(1+#REF!)))</f>
        <v>0</v>
      </c>
      <c r="D47" s="825">
        <f t="shared" si="12"/>
        <v>0</v>
      </c>
      <c r="E47" s="825">
        <f t="shared" si="12"/>
        <v>0</v>
      </c>
      <c r="F47" s="825">
        <f t="shared" si="12"/>
        <v>0</v>
      </c>
      <c r="G47" s="825">
        <f t="shared" si="12"/>
        <v>0</v>
      </c>
      <c r="H47" s="825">
        <f t="shared" si="12"/>
        <v>0</v>
      </c>
      <c r="I47" s="825">
        <f t="shared" si="12"/>
        <v>0</v>
      </c>
      <c r="J47" s="825">
        <f t="shared" si="12"/>
        <v>0</v>
      </c>
      <c r="K47" s="825">
        <f t="shared" si="12"/>
        <v>0</v>
      </c>
      <c r="L47" s="825">
        <f t="shared" si="12"/>
        <v>0</v>
      </c>
      <c r="M47" s="825">
        <f t="shared" si="12"/>
        <v>0</v>
      </c>
      <c r="N47" s="825">
        <f t="shared" si="12"/>
        <v>0</v>
      </c>
      <c r="O47" s="825">
        <f t="shared" si="12"/>
        <v>0</v>
      </c>
      <c r="P47" s="825">
        <f t="shared" si="12"/>
        <v>0</v>
      </c>
      <c r="Q47" s="825">
        <f t="shared" si="12"/>
        <v>0</v>
      </c>
      <c r="R47" s="825">
        <f t="shared" si="12"/>
        <v>0</v>
      </c>
      <c r="S47" s="825">
        <f t="shared" si="12"/>
        <v>0</v>
      </c>
      <c r="T47" s="825">
        <f t="shared" si="12"/>
        <v>0</v>
      </c>
      <c r="U47" s="825">
        <f t="shared" si="12"/>
        <v>0</v>
      </c>
      <c r="V47" s="825">
        <f t="shared" si="12"/>
        <v>0</v>
      </c>
      <c r="W47" s="825">
        <f t="shared" si="12"/>
        <v>0</v>
      </c>
      <c r="X47" s="825">
        <f t="shared" si="12"/>
        <v>0</v>
      </c>
      <c r="Y47" s="825">
        <f t="shared" si="12"/>
        <v>0</v>
      </c>
      <c r="Z47" s="825">
        <f t="shared" si="12"/>
        <v>0</v>
      </c>
      <c r="AA47" s="825">
        <f t="shared" si="12"/>
        <v>0</v>
      </c>
      <c r="AB47" s="825">
        <f t="shared" si="12"/>
        <v>0</v>
      </c>
      <c r="AC47" s="825">
        <f t="shared" si="12"/>
        <v>0</v>
      </c>
      <c r="AD47" s="825">
        <f t="shared" si="12"/>
        <v>0</v>
      </c>
      <c r="AE47" s="825">
        <f t="shared" si="12"/>
        <v>0</v>
      </c>
      <c r="AF47" s="825">
        <f t="shared" si="12"/>
        <v>0</v>
      </c>
      <c r="AG47" s="825">
        <f t="shared" si="12"/>
        <v>0</v>
      </c>
      <c r="AH47" s="825">
        <f t="shared" si="12"/>
        <v>0</v>
      </c>
      <c r="AI47" s="825">
        <f t="shared" si="12"/>
        <v>0</v>
      </c>
      <c r="AJ47" s="825">
        <f t="shared" si="12"/>
        <v>0</v>
      </c>
      <c r="AK47" s="825">
        <f t="shared" si="12"/>
        <v>0</v>
      </c>
      <c r="AL47" s="825">
        <f t="shared" si="12"/>
        <v>1</v>
      </c>
      <c r="AM47" s="825">
        <f t="shared" si="12"/>
        <v>0.95138248324504082</v>
      </c>
      <c r="AN47" s="825">
        <f t="shared" si="12"/>
        <v>0.90512862942550043</v>
      </c>
      <c r="AO47" s="825">
        <f t="shared" si="12"/>
        <v>0.86112352311901297</v>
      </c>
      <c r="AP47" s="825">
        <f t="shared" si="12"/>
        <v>0.8192578358056849</v>
      </c>
      <c r="AQ47" s="818"/>
      <c r="AR47" s="818"/>
      <c r="AS47" s="818"/>
      <c r="AT47" s="818"/>
      <c r="AU47" s="818"/>
      <c r="AV47" s="818"/>
      <c r="AW47" s="818"/>
      <c r="AX47" s="818"/>
      <c r="AY47" s="818"/>
      <c r="AZ47" s="818"/>
      <c r="BA47" s="818"/>
      <c r="BB47" s="818"/>
      <c r="BC47" s="818"/>
      <c r="BD47" s="818"/>
      <c r="BE47" s="818"/>
      <c r="BF47" s="818"/>
      <c r="BG47" s="818"/>
      <c r="BH47" s="818"/>
      <c r="BI47" s="818"/>
      <c r="BJ47" s="818"/>
    </row>
    <row r="48" spans="1:62" ht="12.75" hidden="1" customHeight="1" outlineLevel="1">
      <c r="A48" s="813">
        <f t="shared" si="5"/>
        <v>38</v>
      </c>
      <c r="C48" s="825">
        <f>IF(C$1=$A48-1,1,IF($A48&gt;C$1+1,,A48/(1+#REF!)))</f>
        <v>0</v>
      </c>
      <c r="D48" s="825">
        <f t="shared" si="12"/>
        <v>0</v>
      </c>
      <c r="E48" s="825">
        <f t="shared" si="12"/>
        <v>0</v>
      </c>
      <c r="F48" s="825">
        <f t="shared" si="12"/>
        <v>0</v>
      </c>
      <c r="G48" s="825">
        <f t="shared" si="12"/>
        <v>0</v>
      </c>
      <c r="H48" s="825">
        <f t="shared" si="12"/>
        <v>0</v>
      </c>
      <c r="I48" s="825">
        <f t="shared" si="12"/>
        <v>0</v>
      </c>
      <c r="J48" s="825">
        <f t="shared" si="12"/>
        <v>0</v>
      </c>
      <c r="K48" s="825">
        <f t="shared" si="12"/>
        <v>0</v>
      </c>
      <c r="L48" s="825">
        <f t="shared" si="12"/>
        <v>0</v>
      </c>
      <c r="M48" s="825">
        <f t="shared" si="12"/>
        <v>0</v>
      </c>
      <c r="N48" s="825">
        <f t="shared" si="12"/>
        <v>0</v>
      </c>
      <c r="O48" s="825">
        <f t="shared" si="12"/>
        <v>0</v>
      </c>
      <c r="P48" s="825">
        <f t="shared" si="12"/>
        <v>0</v>
      </c>
      <c r="Q48" s="825">
        <f t="shared" si="12"/>
        <v>0</v>
      </c>
      <c r="R48" s="825">
        <f t="shared" si="12"/>
        <v>0</v>
      </c>
      <c r="S48" s="825">
        <f t="shared" si="12"/>
        <v>0</v>
      </c>
      <c r="T48" s="825">
        <f t="shared" si="12"/>
        <v>0</v>
      </c>
      <c r="U48" s="825">
        <f t="shared" si="12"/>
        <v>0</v>
      </c>
      <c r="V48" s="825">
        <f t="shared" si="12"/>
        <v>0</v>
      </c>
      <c r="W48" s="825">
        <f t="shared" si="12"/>
        <v>0</v>
      </c>
      <c r="X48" s="825">
        <f t="shared" si="12"/>
        <v>0</v>
      </c>
      <c r="Y48" s="825">
        <f t="shared" ref="Y48:AP48" si="13">IF(Y$1=$A48-1,1,IF($A48&gt;Y$1+1,,X48/(1+Y$5)))</f>
        <v>0</v>
      </c>
      <c r="Z48" s="825">
        <f t="shared" si="13"/>
        <v>0</v>
      </c>
      <c r="AA48" s="825">
        <f t="shared" si="13"/>
        <v>0</v>
      </c>
      <c r="AB48" s="825">
        <f t="shared" si="13"/>
        <v>0</v>
      </c>
      <c r="AC48" s="825">
        <f t="shared" si="13"/>
        <v>0</v>
      </c>
      <c r="AD48" s="825">
        <f t="shared" si="13"/>
        <v>0</v>
      </c>
      <c r="AE48" s="825">
        <f t="shared" si="13"/>
        <v>0</v>
      </c>
      <c r="AF48" s="825">
        <f t="shared" si="13"/>
        <v>0</v>
      </c>
      <c r="AG48" s="825">
        <f t="shared" si="13"/>
        <v>0</v>
      </c>
      <c r="AH48" s="825">
        <f t="shared" si="13"/>
        <v>0</v>
      </c>
      <c r="AI48" s="825">
        <f t="shared" si="13"/>
        <v>0</v>
      </c>
      <c r="AJ48" s="825">
        <f t="shared" si="13"/>
        <v>0</v>
      </c>
      <c r="AK48" s="825">
        <f t="shared" si="13"/>
        <v>0</v>
      </c>
      <c r="AL48" s="825">
        <f t="shared" si="13"/>
        <v>0</v>
      </c>
      <c r="AM48" s="825">
        <f t="shared" si="13"/>
        <v>1</v>
      </c>
      <c r="AN48" s="825">
        <f t="shared" si="13"/>
        <v>0.95138248324504082</v>
      </c>
      <c r="AO48" s="825">
        <f t="shared" si="13"/>
        <v>0.90512862942550043</v>
      </c>
      <c r="AP48" s="825">
        <f t="shared" si="13"/>
        <v>0.86112352311901297</v>
      </c>
      <c r="AQ48" s="818"/>
      <c r="AR48" s="818"/>
      <c r="AS48" s="818"/>
      <c r="AT48" s="818"/>
      <c r="AU48" s="818"/>
      <c r="AV48" s="818"/>
      <c r="AW48" s="818"/>
      <c r="AX48" s="818"/>
      <c r="AY48" s="818"/>
      <c r="AZ48" s="818"/>
      <c r="BA48" s="818"/>
      <c r="BB48" s="818"/>
      <c r="BC48" s="818"/>
      <c r="BD48" s="818"/>
      <c r="BE48" s="818"/>
      <c r="BF48" s="818"/>
      <c r="BG48" s="818"/>
      <c r="BH48" s="818"/>
      <c r="BI48" s="818"/>
      <c r="BJ48" s="818"/>
    </row>
    <row r="49" spans="1:68" ht="12.75" hidden="1" customHeight="1" outlineLevel="1">
      <c r="A49" s="813">
        <f t="shared" si="5"/>
        <v>39</v>
      </c>
      <c r="C49" s="825">
        <f>IF(C$1=$A49-1,1,IF($A49&gt;C$1+1,,A49/(1+#REF!)))</f>
        <v>0</v>
      </c>
      <c r="D49" s="825">
        <f t="shared" ref="D49:AP50" si="14">IF(D$1=$A49-1,1,IF($A49&gt;D$1+1,,C49/(1+D$5)))</f>
        <v>0</v>
      </c>
      <c r="E49" s="825">
        <f t="shared" si="14"/>
        <v>0</v>
      </c>
      <c r="F49" s="825">
        <f t="shared" si="14"/>
        <v>0</v>
      </c>
      <c r="G49" s="825">
        <f t="shared" si="14"/>
        <v>0</v>
      </c>
      <c r="H49" s="825">
        <f t="shared" si="14"/>
        <v>0</v>
      </c>
      <c r="I49" s="825">
        <f t="shared" si="14"/>
        <v>0</v>
      </c>
      <c r="J49" s="825">
        <f t="shared" si="14"/>
        <v>0</v>
      </c>
      <c r="K49" s="825">
        <f t="shared" si="14"/>
        <v>0</v>
      </c>
      <c r="L49" s="825">
        <f t="shared" si="14"/>
        <v>0</v>
      </c>
      <c r="M49" s="825">
        <f t="shared" si="14"/>
        <v>0</v>
      </c>
      <c r="N49" s="825">
        <f t="shared" si="14"/>
        <v>0</v>
      </c>
      <c r="O49" s="825">
        <f t="shared" si="14"/>
        <v>0</v>
      </c>
      <c r="P49" s="825">
        <f t="shared" si="14"/>
        <v>0</v>
      </c>
      <c r="Q49" s="825">
        <f t="shared" si="14"/>
        <v>0</v>
      </c>
      <c r="R49" s="825">
        <f t="shared" si="14"/>
        <v>0</v>
      </c>
      <c r="S49" s="825">
        <f t="shared" si="14"/>
        <v>0</v>
      </c>
      <c r="T49" s="825">
        <f t="shared" si="14"/>
        <v>0</v>
      </c>
      <c r="U49" s="825">
        <f t="shared" si="14"/>
        <v>0</v>
      </c>
      <c r="V49" s="825">
        <f t="shared" si="14"/>
        <v>0</v>
      </c>
      <c r="W49" s="825">
        <f t="shared" si="14"/>
        <v>0</v>
      </c>
      <c r="X49" s="825">
        <f t="shared" si="14"/>
        <v>0</v>
      </c>
      <c r="Y49" s="825">
        <f t="shared" si="14"/>
        <v>0</v>
      </c>
      <c r="Z49" s="825">
        <f t="shared" si="14"/>
        <v>0</v>
      </c>
      <c r="AA49" s="825">
        <f t="shared" si="14"/>
        <v>0</v>
      </c>
      <c r="AB49" s="825">
        <f t="shared" si="14"/>
        <v>0</v>
      </c>
      <c r="AC49" s="825">
        <f t="shared" si="14"/>
        <v>0</v>
      </c>
      <c r="AD49" s="825">
        <f t="shared" si="14"/>
        <v>0</v>
      </c>
      <c r="AE49" s="825">
        <f t="shared" si="14"/>
        <v>0</v>
      </c>
      <c r="AF49" s="825">
        <f t="shared" si="14"/>
        <v>0</v>
      </c>
      <c r="AG49" s="825">
        <f t="shared" si="14"/>
        <v>0</v>
      </c>
      <c r="AH49" s="825">
        <f t="shared" si="14"/>
        <v>0</v>
      </c>
      <c r="AI49" s="825">
        <f t="shared" si="14"/>
        <v>0</v>
      </c>
      <c r="AJ49" s="825">
        <f t="shared" si="14"/>
        <v>0</v>
      </c>
      <c r="AK49" s="825">
        <f t="shared" si="14"/>
        <v>0</v>
      </c>
      <c r="AL49" s="825">
        <f t="shared" si="14"/>
        <v>0</v>
      </c>
      <c r="AM49" s="825">
        <f t="shared" si="14"/>
        <v>0</v>
      </c>
      <c r="AN49" s="825">
        <f t="shared" si="14"/>
        <v>1</v>
      </c>
      <c r="AO49" s="825">
        <f t="shared" si="14"/>
        <v>0.95138248324504082</v>
      </c>
      <c r="AP49" s="825">
        <f t="shared" si="14"/>
        <v>0.90512862942550043</v>
      </c>
      <c r="AQ49" s="818"/>
      <c r="AR49" s="818"/>
      <c r="AS49" s="818"/>
      <c r="AT49" s="818"/>
      <c r="AU49" s="818"/>
      <c r="AV49" s="818"/>
      <c r="AW49" s="818"/>
      <c r="AX49" s="818"/>
      <c r="AY49" s="818"/>
      <c r="AZ49" s="818"/>
      <c r="BA49" s="818"/>
      <c r="BB49" s="818"/>
      <c r="BC49" s="818"/>
      <c r="BD49" s="818"/>
      <c r="BE49" s="818"/>
      <c r="BF49" s="818"/>
      <c r="BG49" s="818"/>
      <c r="BH49" s="818"/>
      <c r="BI49" s="818"/>
      <c r="BJ49" s="818"/>
    </row>
    <row r="50" spans="1:68" ht="12.75" hidden="1" customHeight="1" outlineLevel="1">
      <c r="A50" s="813">
        <f>A49+1</f>
        <v>40</v>
      </c>
      <c r="C50" s="825">
        <f>IF(C$1=$A50-1,1,IF($A50&gt;C$1+1,,A50/(1+#REF!)))</f>
        <v>0</v>
      </c>
      <c r="D50" s="825">
        <f t="shared" si="14"/>
        <v>0</v>
      </c>
      <c r="E50" s="825">
        <f t="shared" si="14"/>
        <v>0</v>
      </c>
      <c r="F50" s="825">
        <f t="shared" si="14"/>
        <v>0</v>
      </c>
      <c r="G50" s="825">
        <f t="shared" si="14"/>
        <v>0</v>
      </c>
      <c r="H50" s="825">
        <f t="shared" si="14"/>
        <v>0</v>
      </c>
      <c r="I50" s="825">
        <f t="shared" si="14"/>
        <v>0</v>
      </c>
      <c r="J50" s="825">
        <f t="shared" si="14"/>
        <v>0</v>
      </c>
      <c r="K50" s="825">
        <f t="shared" si="14"/>
        <v>0</v>
      </c>
      <c r="L50" s="825">
        <f t="shared" si="14"/>
        <v>0</v>
      </c>
      <c r="M50" s="825">
        <f t="shared" si="14"/>
        <v>0</v>
      </c>
      <c r="N50" s="825">
        <f t="shared" si="14"/>
        <v>0</v>
      </c>
      <c r="O50" s="825">
        <f t="shared" si="14"/>
        <v>0</v>
      </c>
      <c r="P50" s="825">
        <f t="shared" si="14"/>
        <v>0</v>
      </c>
      <c r="Q50" s="825">
        <f t="shared" si="14"/>
        <v>0</v>
      </c>
      <c r="R50" s="825">
        <f t="shared" si="14"/>
        <v>0</v>
      </c>
      <c r="S50" s="825">
        <f t="shared" si="14"/>
        <v>0</v>
      </c>
      <c r="T50" s="825">
        <f t="shared" si="14"/>
        <v>0</v>
      </c>
      <c r="U50" s="825">
        <f t="shared" si="14"/>
        <v>0</v>
      </c>
      <c r="V50" s="825">
        <f t="shared" si="14"/>
        <v>0</v>
      </c>
      <c r="W50" s="825">
        <f t="shared" si="14"/>
        <v>0</v>
      </c>
      <c r="X50" s="825">
        <f t="shared" si="14"/>
        <v>0</v>
      </c>
      <c r="Y50" s="825">
        <f t="shared" si="14"/>
        <v>0</v>
      </c>
      <c r="Z50" s="825">
        <f t="shared" si="14"/>
        <v>0</v>
      </c>
      <c r="AA50" s="825">
        <f t="shared" si="14"/>
        <v>0</v>
      </c>
      <c r="AB50" s="825">
        <f t="shared" si="14"/>
        <v>0</v>
      </c>
      <c r="AC50" s="825">
        <f t="shared" si="14"/>
        <v>0</v>
      </c>
      <c r="AD50" s="825">
        <f t="shared" si="14"/>
        <v>0</v>
      </c>
      <c r="AE50" s="825">
        <f t="shared" si="14"/>
        <v>0</v>
      </c>
      <c r="AF50" s="825">
        <f t="shared" si="14"/>
        <v>0</v>
      </c>
      <c r="AG50" s="825">
        <f t="shared" si="14"/>
        <v>0</v>
      </c>
      <c r="AH50" s="825">
        <f t="shared" si="14"/>
        <v>0</v>
      </c>
      <c r="AI50" s="825">
        <f t="shared" si="14"/>
        <v>0</v>
      </c>
      <c r="AJ50" s="825">
        <f t="shared" si="14"/>
        <v>0</v>
      </c>
      <c r="AK50" s="825">
        <f t="shared" si="14"/>
        <v>0</v>
      </c>
      <c r="AL50" s="825">
        <f t="shared" si="14"/>
        <v>0</v>
      </c>
      <c r="AM50" s="825">
        <f t="shared" si="14"/>
        <v>0</v>
      </c>
      <c r="AN50" s="825">
        <f t="shared" si="14"/>
        <v>0</v>
      </c>
      <c r="AO50" s="825">
        <f t="shared" si="14"/>
        <v>1</v>
      </c>
      <c r="AP50" s="825">
        <f t="shared" si="14"/>
        <v>0.95138248324504082</v>
      </c>
      <c r="AQ50" s="818"/>
      <c r="AR50" s="818"/>
      <c r="AS50" s="818"/>
      <c r="AT50" s="818"/>
      <c r="AU50" s="818"/>
      <c r="AV50" s="818"/>
      <c r="AW50" s="818"/>
      <c r="AX50" s="818"/>
      <c r="AY50" s="818"/>
      <c r="AZ50" s="818"/>
      <c r="BA50" s="818"/>
      <c r="BB50" s="818"/>
      <c r="BC50" s="818"/>
      <c r="BD50" s="818"/>
      <c r="BE50" s="818"/>
      <c r="BF50" s="818"/>
      <c r="BG50" s="818"/>
      <c r="BH50" s="818"/>
      <c r="BI50" s="818"/>
      <c r="BJ50" s="818"/>
    </row>
    <row r="51" spans="1:68" collapsed="1">
      <c r="C51" s="825"/>
      <c r="D51" s="825"/>
      <c r="E51" s="825"/>
      <c r="F51" s="825"/>
      <c r="G51" s="825"/>
      <c r="H51" s="825"/>
      <c r="I51" s="825"/>
      <c r="J51" s="825"/>
      <c r="K51" s="825"/>
      <c r="L51" s="825"/>
      <c r="M51" s="825"/>
      <c r="N51" s="825"/>
      <c r="O51" s="825"/>
      <c r="P51" s="825"/>
      <c r="Q51" s="825"/>
      <c r="R51" s="825"/>
      <c r="S51" s="825"/>
      <c r="T51" s="825"/>
      <c r="U51" s="825"/>
      <c r="V51" s="825"/>
      <c r="W51" s="825"/>
      <c r="X51" s="825"/>
      <c r="Y51" s="825"/>
      <c r="Z51" s="825"/>
      <c r="AA51" s="825"/>
      <c r="AB51" s="825"/>
      <c r="AC51" s="825"/>
      <c r="AD51" s="825"/>
      <c r="AE51" s="825"/>
      <c r="AF51" s="825"/>
      <c r="AG51" s="825"/>
      <c r="AH51" s="825"/>
      <c r="AI51" s="825"/>
      <c r="AJ51" s="825"/>
      <c r="AK51" s="825"/>
      <c r="AL51" s="825"/>
      <c r="AM51" s="825"/>
      <c r="AN51" s="825"/>
      <c r="AO51" s="825"/>
      <c r="AP51" s="825"/>
      <c r="AQ51" s="823"/>
      <c r="AR51" s="823"/>
      <c r="AS51" s="823"/>
      <c r="AT51" s="823"/>
      <c r="AU51" s="823"/>
      <c r="AV51" s="823"/>
      <c r="AW51" s="823"/>
      <c r="AX51" s="823"/>
      <c r="AY51" s="823"/>
      <c r="AZ51" s="823"/>
      <c r="BA51" s="823"/>
      <c r="BB51" s="823"/>
      <c r="BC51" s="823"/>
      <c r="BD51" s="823"/>
      <c r="BE51" s="823"/>
      <c r="BF51" s="823"/>
      <c r="BG51" s="823"/>
      <c r="BH51" s="823"/>
      <c r="BI51" s="823"/>
      <c r="BJ51" s="823"/>
    </row>
    <row r="52" spans="1:68" ht="15.75">
      <c r="A52" s="817" t="s">
        <v>645</v>
      </c>
      <c r="B52" s="819"/>
      <c r="C52" s="818"/>
      <c r="D52" s="818"/>
      <c r="E52" s="818"/>
      <c r="F52" s="818"/>
      <c r="G52" s="818"/>
      <c r="H52" s="818"/>
      <c r="I52" s="818"/>
      <c r="J52" s="818"/>
      <c r="K52" s="818"/>
      <c r="L52" s="818"/>
      <c r="M52" s="818"/>
      <c r="N52" s="818"/>
      <c r="O52" s="818"/>
      <c r="P52" s="818"/>
      <c r="Q52" s="818"/>
      <c r="R52" s="818"/>
      <c r="S52" s="818"/>
      <c r="T52" s="818"/>
      <c r="U52" s="818"/>
      <c r="V52" s="818"/>
      <c r="W52" s="818"/>
      <c r="X52" s="818"/>
      <c r="Y52" s="818"/>
      <c r="Z52" s="818"/>
      <c r="AA52" s="818"/>
      <c r="AB52" s="818"/>
      <c r="AC52" s="818"/>
      <c r="AD52" s="818"/>
      <c r="AE52" s="818"/>
      <c r="AF52" s="818"/>
      <c r="AG52" s="818"/>
      <c r="AH52" s="818"/>
      <c r="AI52" s="818"/>
      <c r="AJ52" s="818"/>
      <c r="AK52" s="818"/>
      <c r="AL52" s="818"/>
      <c r="AM52" s="818"/>
      <c r="AN52" s="818"/>
      <c r="AO52" s="818"/>
      <c r="AP52" s="818"/>
      <c r="AQ52" s="818"/>
      <c r="AR52" s="818"/>
      <c r="AS52" s="818"/>
      <c r="AT52" s="818"/>
      <c r="AU52" s="818"/>
      <c r="AV52" s="818"/>
      <c r="AW52" s="818"/>
      <c r="AX52" s="818"/>
      <c r="AY52" s="818"/>
      <c r="AZ52" s="818"/>
      <c r="BA52" s="818"/>
      <c r="BB52" s="818"/>
      <c r="BC52" s="818"/>
      <c r="BD52" s="818"/>
      <c r="BE52" s="818"/>
      <c r="BF52" s="818"/>
      <c r="BG52" s="818"/>
      <c r="BH52" s="818"/>
      <c r="BI52" s="818"/>
      <c r="BJ52" s="818"/>
    </row>
    <row r="53" spans="1:68" ht="11.25" customHeight="1">
      <c r="A53" s="813">
        <v>1</v>
      </c>
      <c r="C53" s="820">
        <f>IF(C$1=$A53,1,B11)/(1+C$5)^0.5</f>
        <v>0.99791631189441354</v>
      </c>
      <c r="D53" s="820">
        <f t="shared" ref="D53:AP62" si="15">IF(D$1=$A53,1,C11)/(1+D$5)^0.5</f>
        <v>0.99218282301117211</v>
      </c>
      <c r="E53" s="820">
        <f t="shared" si="15"/>
        <v>0.9814849311493723</v>
      </c>
      <c r="F53" s="820">
        <f t="shared" si="15"/>
        <v>0.96039822114510576</v>
      </c>
      <c r="G53" s="820">
        <f t="shared" si="15"/>
        <v>0.92885682221893773</v>
      </c>
      <c r="H53" s="820">
        <f t="shared" si="15"/>
        <v>0.89320525383196381</v>
      </c>
      <c r="I53" s="820">
        <f t="shared" si="15"/>
        <v>0.85493893771703455</v>
      </c>
      <c r="J53" s="820">
        <f t="shared" si="15"/>
        <v>0.81349096419217726</v>
      </c>
      <c r="K53" s="820">
        <f t="shared" si="15"/>
        <v>0.76947369631232576</v>
      </c>
      <c r="L53" s="820">
        <f t="shared" si="15"/>
        <v>0.72906095666470472</v>
      </c>
      <c r="M53" s="820">
        <f t="shared" si="15"/>
        <v>0.69587915986046611</v>
      </c>
      <c r="N53" s="820">
        <f t="shared" si="15"/>
        <v>0.66390095583151187</v>
      </c>
      <c r="O53" s="820">
        <f t="shared" si="15"/>
        <v>0.62993923752647962</v>
      </c>
      <c r="P53" s="820">
        <f t="shared" si="15"/>
        <v>0.59506934068462625</v>
      </c>
      <c r="Q53" s="820">
        <f t="shared" si="15"/>
        <v>0.56359314759918167</v>
      </c>
      <c r="R53" s="820">
        <f t="shared" si="15"/>
        <v>0.53628038293445301</v>
      </c>
      <c r="S53" s="820">
        <f t="shared" si="15"/>
        <v>0.51033246821713352</v>
      </c>
      <c r="T53" s="820">
        <f t="shared" si="15"/>
        <v>0.48549796007491181</v>
      </c>
      <c r="U53" s="820">
        <f t="shared" si="15"/>
        <v>0.46159172867003673</v>
      </c>
      <c r="V53" s="820">
        <f t="shared" si="15"/>
        <v>0.43860233151797351</v>
      </c>
      <c r="W53" s="820">
        <f t="shared" si="15"/>
        <v>0.41790168087284435</v>
      </c>
      <c r="X53" s="820">
        <f t="shared" si="15"/>
        <v>0.39915759135677514</v>
      </c>
      <c r="Y53" s="820">
        <f t="shared" si="15"/>
        <v>0.38089703601539376</v>
      </c>
      <c r="Z53" s="820">
        <f t="shared" si="15"/>
        <v>0.36315472386077868</v>
      </c>
      <c r="AA53" s="820">
        <f t="shared" si="15"/>
        <v>0.34596772394832132</v>
      </c>
      <c r="AB53" s="820">
        <f t="shared" si="15"/>
        <v>0.32937436706368706</v>
      </c>
      <c r="AC53" s="820">
        <f t="shared" si="15"/>
        <v>0.3134151516963663</v>
      </c>
      <c r="AD53" s="820">
        <f t="shared" si="15"/>
        <v>0.29813128740442646</v>
      </c>
      <c r="AE53" s="820">
        <f t="shared" si="15"/>
        <v>0.28356125956721789</v>
      </c>
      <c r="AF53" s="820">
        <f t="shared" si="15"/>
        <v>0.26973956402123828</v>
      </c>
      <c r="AG53" s="820">
        <f t="shared" si="15"/>
        <v>0.25662549624796038</v>
      </c>
      <c r="AH53" s="820">
        <f t="shared" si="15"/>
        <v>0.24414900188437544</v>
      </c>
      <c r="AI53" s="820">
        <f t="shared" si="15"/>
        <v>0.23227908369455524</v>
      </c>
      <c r="AJ53" s="820">
        <f>IF(AJ$1=$A53,1,AI11)/(1+AJ$5)^0.5</f>
        <v>0.22098625145120865</v>
      </c>
      <c r="AK53" s="820">
        <f t="shared" si="15"/>
        <v>0.2102424486686639</v>
      </c>
      <c r="AL53" s="820">
        <f t="shared" si="15"/>
        <v>0.20002098289791148</v>
      </c>
      <c r="AM53" s="820">
        <f t="shared" si="15"/>
        <v>0.19029645941052886</v>
      </c>
      <c r="AN53" s="820">
        <f t="shared" si="15"/>
        <v>0.18104471810672806</v>
      </c>
      <c r="AO53" s="820">
        <f t="shared" si="15"/>
        <v>0.17224277349077735</v>
      </c>
      <c r="AP53" s="820">
        <f t="shared" si="15"/>
        <v>0.16386875756466884</v>
      </c>
      <c r="AQ53" s="821"/>
      <c r="AR53" s="821"/>
      <c r="AS53" s="821"/>
      <c r="AT53" s="821"/>
      <c r="AU53" s="821"/>
      <c r="AV53" s="821"/>
      <c r="AW53" s="821"/>
      <c r="AX53" s="821"/>
      <c r="AY53" s="821"/>
      <c r="AZ53" s="821"/>
      <c r="BA53" s="821"/>
      <c r="BB53" s="821"/>
      <c r="BC53" s="821"/>
      <c r="BD53" s="821"/>
      <c r="BE53" s="821"/>
      <c r="BF53" s="821"/>
      <c r="BG53" s="821"/>
      <c r="BH53" s="821"/>
      <c r="BI53" s="821"/>
      <c r="BJ53" s="821"/>
      <c r="BL53" s="822"/>
      <c r="BM53" s="822"/>
      <c r="BN53" s="822"/>
      <c r="BO53" s="822"/>
      <c r="BP53" s="822"/>
    </row>
    <row r="54" spans="1:68" ht="12.75" hidden="1" customHeight="1" outlineLevel="1">
      <c r="A54" s="813">
        <f>A53+1</f>
        <v>2</v>
      </c>
      <c r="C54" s="825">
        <f t="shared" ref="C54:R69" si="16">IF(C$1=$A54,1,B12)/(1+C$5)^0.5</f>
        <v>0</v>
      </c>
      <c r="D54" s="825">
        <f t="shared" si="16"/>
        <v>0.99633058155078935</v>
      </c>
      <c r="E54" s="825">
        <f>IF(E$1=$A54,1,D12)/(1+E$5)^0.5</f>
        <v>0.98558796781788205</v>
      </c>
      <c r="F54" s="825">
        <f>IF(F$1=$A54,1,E12)/(1+F$5)^0.5</f>
        <v>0.9644131061348481</v>
      </c>
      <c r="G54" s="825">
        <f t="shared" si="15"/>
        <v>0.932739850353559</v>
      </c>
      <c r="H54" s="825">
        <f t="shared" si="15"/>
        <v>0.89693924280384374</v>
      </c>
      <c r="I54" s="825">
        <f t="shared" si="15"/>
        <v>0.85851295673603445</v>
      </c>
      <c r="J54" s="825">
        <f t="shared" si="15"/>
        <v>0.81689171253751669</v>
      </c>
      <c r="K54" s="825">
        <f t="shared" si="15"/>
        <v>0.77269043320886255</v>
      </c>
      <c r="L54" s="825">
        <f t="shared" si="15"/>
        <v>0.73210875061837333</v>
      </c>
      <c r="M54" s="825">
        <f t="shared" si="15"/>
        <v>0.69878823937778023</v>
      </c>
      <c r="N54" s="825">
        <f t="shared" si="15"/>
        <v>0.66667635245715884</v>
      </c>
      <c r="O54" s="825">
        <f t="shared" si="15"/>
        <v>0.63257265930247908</v>
      </c>
      <c r="P54" s="825">
        <f t="shared" si="15"/>
        <v>0.59755699102712889</v>
      </c>
      <c r="Q54" s="825">
        <f t="shared" si="15"/>
        <v>0.56594921367552187</v>
      </c>
      <c r="R54" s="825">
        <f t="shared" si="15"/>
        <v>0.5385222696980182</v>
      </c>
      <c r="S54" s="825">
        <f t="shared" si="15"/>
        <v>0.51246588133818261</v>
      </c>
      <c r="T54" s="825">
        <f t="shared" si="15"/>
        <v>0.4875275540803351</v>
      </c>
      <c r="U54" s="825">
        <f t="shared" si="15"/>
        <v>0.46352138416296018</v>
      </c>
      <c r="V54" s="825">
        <f t="shared" si="15"/>
        <v>0.44043588126692856</v>
      </c>
      <c r="W54" s="825">
        <f t="shared" si="15"/>
        <v>0.41964869284015516</v>
      </c>
      <c r="X54" s="825">
        <f t="shared" si="15"/>
        <v>0.40082624482446821</v>
      </c>
      <c r="Y54" s="825">
        <f t="shared" si="15"/>
        <v>0.38248935236799197</v>
      </c>
      <c r="Z54" s="825">
        <f t="shared" si="15"/>
        <v>0.36467286958166961</v>
      </c>
      <c r="AA54" s="825">
        <f t="shared" si="15"/>
        <v>0.34741402048577147</v>
      </c>
      <c r="AB54" s="825">
        <f t="shared" si="15"/>
        <v>0.33075129610542686</v>
      </c>
      <c r="AC54" s="825">
        <f t="shared" si="15"/>
        <v>0.31472536423154079</v>
      </c>
      <c r="AD54" s="825">
        <f t="shared" si="15"/>
        <v>0.29937760669617347</v>
      </c>
      <c r="AE54" s="825">
        <f t="shared" si="15"/>
        <v>0.28474666976440827</v>
      </c>
      <c r="AF54" s="825">
        <f t="shared" si="15"/>
        <v>0.27086719348044042</v>
      </c>
      <c r="AG54" s="825">
        <f t="shared" si="15"/>
        <v>0.25769830316303632</v>
      </c>
      <c r="AH54" s="825">
        <f t="shared" si="15"/>
        <v>0.2451696515912829</v>
      </c>
      <c r="AI54" s="825">
        <f t="shared" si="15"/>
        <v>0.23325011194723622</v>
      </c>
      <c r="AJ54" s="825">
        <f t="shared" si="15"/>
        <v>0.22191007072154537</v>
      </c>
      <c r="AK54" s="825">
        <f t="shared" si="15"/>
        <v>0.21112135414014646</v>
      </c>
      <c r="AL54" s="825">
        <f t="shared" si="15"/>
        <v>0.20085715816790822</v>
      </c>
      <c r="AM54" s="825">
        <f t="shared" si="15"/>
        <v>0.19109198191532648</v>
      </c>
      <c r="AN54" s="825">
        <f t="shared" si="15"/>
        <v>0.18180156428281971</v>
      </c>
      <c r="AO54" s="825">
        <f t="shared" si="15"/>
        <v>0.17296282368522195</v>
      </c>
      <c r="AP54" s="825">
        <f t="shared" si="15"/>
        <v>0.1645538007067206</v>
      </c>
      <c r="AQ54" s="826"/>
      <c r="AR54" s="826"/>
      <c r="AS54" s="826"/>
      <c r="AT54" s="826"/>
      <c r="AU54" s="826"/>
      <c r="AV54" s="826"/>
      <c r="AW54" s="826"/>
      <c r="AX54" s="826"/>
      <c r="AY54" s="826"/>
      <c r="AZ54" s="826"/>
      <c r="BA54" s="826"/>
      <c r="BB54" s="826"/>
      <c r="BC54" s="826"/>
      <c r="BD54" s="826"/>
      <c r="BE54" s="826"/>
      <c r="BF54" s="826"/>
      <c r="BG54" s="826"/>
      <c r="BH54" s="826"/>
      <c r="BI54" s="826"/>
      <c r="BJ54" s="826"/>
    </row>
    <row r="55" spans="1:68" ht="12.75" hidden="1" customHeight="1" outlineLevel="1">
      <c r="A55" s="813">
        <f t="shared" ref="A55:A91" si="17">A54+1</f>
        <v>3</v>
      </c>
      <c r="C55" s="825">
        <f t="shared" si="16"/>
        <v>0</v>
      </c>
      <c r="D55" s="825">
        <f t="shared" si="16"/>
        <v>0</v>
      </c>
      <c r="E55" s="825">
        <f t="shared" si="16"/>
        <v>0.99286104457849023</v>
      </c>
      <c r="F55" s="825">
        <f t="shared" si="16"/>
        <v>0.97152992450001652</v>
      </c>
      <c r="G55" s="825">
        <f t="shared" si="16"/>
        <v>0.93962293816592268</v>
      </c>
      <c r="H55" s="825">
        <f t="shared" si="16"/>
        <v>0.90355814256269262</v>
      </c>
      <c r="I55" s="825">
        <f t="shared" si="16"/>
        <v>0.86484829243229133</v>
      </c>
      <c r="J55" s="825">
        <f t="shared" si="16"/>
        <v>0.822919907203432</v>
      </c>
      <c r="K55" s="825">
        <f t="shared" si="16"/>
        <v>0.77839244765751514</v>
      </c>
      <c r="L55" s="825">
        <f t="shared" si="16"/>
        <v>0.73751129540810878</v>
      </c>
      <c r="M55" s="825">
        <f t="shared" si="16"/>
        <v>0.70394489780945457</v>
      </c>
      <c r="N55" s="825">
        <f t="shared" si="16"/>
        <v>0.6715960434885323</v>
      </c>
      <c r="O55" s="825">
        <f t="shared" si="16"/>
        <v>0.63724068454020111</v>
      </c>
      <c r="P55" s="825">
        <f t="shared" si="16"/>
        <v>0.60196662061524231</v>
      </c>
      <c r="Q55" s="825">
        <f t="shared" si="16"/>
        <v>0.57012559590427547</v>
      </c>
      <c r="R55" s="825">
        <f t="shared" si="16"/>
        <v>0.54249625673185176</v>
      </c>
      <c r="S55" s="825">
        <f t="shared" si="15"/>
        <v>0.51624758709542462</v>
      </c>
      <c r="T55" s="825">
        <f t="shared" si="15"/>
        <v>0.49112522921387841</v>
      </c>
      <c r="U55" s="825">
        <f t="shared" si="15"/>
        <v>0.46694190746202657</v>
      </c>
      <c r="V55" s="825">
        <f t="shared" si="15"/>
        <v>0.44368604672874201</v>
      </c>
      <c r="W55" s="825">
        <f t="shared" si="15"/>
        <v>0.42274546071392788</v>
      </c>
      <c r="X55" s="825">
        <f t="shared" si="15"/>
        <v>0.40378411377322287</v>
      </c>
      <c r="Y55" s="825">
        <f t="shared" si="15"/>
        <v>0.38531190551466532</v>
      </c>
      <c r="Z55" s="825">
        <f t="shared" si="15"/>
        <v>0.36736394725264709</v>
      </c>
      <c r="AA55" s="825">
        <f t="shared" si="15"/>
        <v>0.34997773769946561</v>
      </c>
      <c r="AB55" s="825">
        <f t="shared" si="15"/>
        <v>0.33319205192205009</v>
      </c>
      <c r="AC55" s="825">
        <f t="shared" si="15"/>
        <v>0.31704785781639483</v>
      </c>
      <c r="AD55" s="825">
        <f t="shared" si="15"/>
        <v>0.30158684258886526</v>
      </c>
      <c r="AE55" s="825">
        <f t="shared" si="15"/>
        <v>0.28684793769192701</v>
      </c>
      <c r="AF55" s="825">
        <f t="shared" si="15"/>
        <v>0.27286603879353355</v>
      </c>
      <c r="AG55" s="825">
        <f t="shared" si="15"/>
        <v>0.25959996958062959</v>
      </c>
      <c r="AH55" s="825">
        <f t="shared" si="15"/>
        <v>0.24697886370995645</v>
      </c>
      <c r="AI55" s="825">
        <f t="shared" si="15"/>
        <v>0.23497136466541685</v>
      </c>
      <c r="AJ55" s="825">
        <f t="shared" si="15"/>
        <v>0.22354764040686032</v>
      </c>
      <c r="AK55" s="825">
        <f t="shared" si="15"/>
        <v>0.2126793092538482</v>
      </c>
      <c r="AL55" s="825">
        <f t="shared" si="15"/>
        <v>0.20233936937276609</v>
      </c>
      <c r="AM55" s="825">
        <f t="shared" si="15"/>
        <v>0.19250213169209776</v>
      </c>
      <c r="AN55" s="825">
        <f t="shared" si="15"/>
        <v>0.18314315607919185</v>
      </c>
      <c r="AO55" s="825">
        <f t="shared" si="15"/>
        <v>0.17423919061995566</v>
      </c>
      <c r="AP55" s="825">
        <f t="shared" si="15"/>
        <v>0.16576811385061943</v>
      </c>
      <c r="AQ55" s="818"/>
      <c r="AR55" s="818"/>
      <c r="AS55" s="818"/>
      <c r="AT55" s="818"/>
      <c r="AU55" s="818"/>
      <c r="AV55" s="818"/>
      <c r="AW55" s="818"/>
      <c r="AX55" s="818"/>
      <c r="AY55" s="818"/>
      <c r="AZ55" s="818"/>
      <c r="BA55" s="818"/>
      <c r="BB55" s="818"/>
      <c r="BC55" s="818"/>
      <c r="BD55" s="818"/>
      <c r="BE55" s="818"/>
      <c r="BF55" s="818"/>
      <c r="BG55" s="818"/>
      <c r="BH55" s="818"/>
      <c r="BI55" s="818"/>
      <c r="BJ55" s="818"/>
    </row>
    <row r="56" spans="1:68" ht="12.75" hidden="1" customHeight="1" outlineLevel="1">
      <c r="A56" s="813">
        <f t="shared" si="17"/>
        <v>4</v>
      </c>
      <c r="C56" s="825">
        <f t="shared" si="16"/>
        <v>0</v>
      </c>
      <c r="D56" s="825">
        <f t="shared" si="16"/>
        <v>0</v>
      </c>
      <c r="E56" s="825">
        <f t="shared" si="16"/>
        <v>0</v>
      </c>
      <c r="F56" s="825">
        <f t="shared" si="16"/>
        <v>0.98555130992273554</v>
      </c>
      <c r="G56" s="825">
        <f t="shared" si="16"/>
        <v>0.95318383324059819</v>
      </c>
      <c r="H56" s="825">
        <f t="shared" si="16"/>
        <v>0.91659854064948099</v>
      </c>
      <c r="I56" s="825">
        <f t="shared" si="16"/>
        <v>0.87733001938127264</v>
      </c>
      <c r="J56" s="825">
        <f t="shared" si="16"/>
        <v>0.83479651223632967</v>
      </c>
      <c r="K56" s="825">
        <f t="shared" si="16"/>
        <v>0.7896264202233696</v>
      </c>
      <c r="L56" s="825">
        <f t="shared" si="16"/>
        <v>0.74815526001048349</v>
      </c>
      <c r="M56" s="825">
        <f t="shared" si="16"/>
        <v>0.71410442298684174</v>
      </c>
      <c r="N56" s="825">
        <f t="shared" si="16"/>
        <v>0.6812887011583123</v>
      </c>
      <c r="O56" s="825">
        <f t="shared" si="16"/>
        <v>0.64643751627914503</v>
      </c>
      <c r="P56" s="825">
        <f t="shared" si="16"/>
        <v>0.61065436742201396</v>
      </c>
      <c r="Q56" s="825">
        <f t="shared" si="16"/>
        <v>0.57835380433917805</v>
      </c>
      <c r="R56" s="825">
        <f t="shared" si="16"/>
        <v>0.55032571099177519</v>
      </c>
      <c r="S56" s="825">
        <f t="shared" si="15"/>
        <v>0.52369821338049649</v>
      </c>
      <c r="T56" s="825">
        <f t="shared" si="15"/>
        <v>0.49821328276320476</v>
      </c>
      <c r="U56" s="825">
        <f t="shared" si="15"/>
        <v>0.4736809407017018</v>
      </c>
      <c r="V56" s="825">
        <f t="shared" si="15"/>
        <v>0.45008944502969278</v>
      </c>
      <c r="W56" s="825">
        <f t="shared" si="15"/>
        <v>0.42884663875373497</v>
      </c>
      <c r="X56" s="825">
        <f t="shared" si="15"/>
        <v>0.40961163647119753</v>
      </c>
      <c r="Y56" s="825">
        <f t="shared" si="15"/>
        <v>0.39087283225396657</v>
      </c>
      <c r="Z56" s="825">
        <f t="shared" si="15"/>
        <v>0.37266584415252046</v>
      </c>
      <c r="AA56" s="825">
        <f t="shared" si="15"/>
        <v>0.35502871207082215</v>
      </c>
      <c r="AB56" s="825">
        <f t="shared" si="15"/>
        <v>0.33800077068816531</v>
      </c>
      <c r="AC56" s="825">
        <f t="shared" si="15"/>
        <v>0.32162357916041717</v>
      </c>
      <c r="AD56" s="825">
        <f t="shared" si="15"/>
        <v>0.30593942633509996</v>
      </c>
      <c r="AE56" s="825">
        <f t="shared" si="15"/>
        <v>0.29098780553404263</v>
      </c>
      <c r="AF56" s="825">
        <f t="shared" si="15"/>
        <v>0.27680411604901672</v>
      </c>
      <c r="AG56" s="825">
        <f t="shared" si="15"/>
        <v>0.26334658729916199</v>
      </c>
      <c r="AH56" s="825">
        <f t="shared" si="15"/>
        <v>0.25054333017878366</v>
      </c>
      <c r="AI56" s="825">
        <f t="shared" si="15"/>
        <v>0.23836253562597337</v>
      </c>
      <c r="AJ56" s="825">
        <f t="shared" si="15"/>
        <v>0.22677394105642304</v>
      </c>
      <c r="AK56" s="825">
        <f t="shared" si="15"/>
        <v>0.21574875517752429</v>
      </c>
      <c r="AL56" s="825">
        <f t="shared" si="15"/>
        <v>0.20525958645781942</v>
      </c>
      <c r="AM56" s="825">
        <f t="shared" si="15"/>
        <v>0.19528037507409041</v>
      </c>
      <c r="AN56" s="825">
        <f t="shared" si="15"/>
        <v>0.1857863281670111</v>
      </c>
      <c r="AO56" s="825">
        <f t="shared" si="15"/>
        <v>0.17675385824450909</v>
      </c>
      <c r="AP56" s="825">
        <f t="shared" si="15"/>
        <v>0.16816052457980299</v>
      </c>
      <c r="AQ56" s="826"/>
      <c r="AR56" s="826"/>
      <c r="AS56" s="826"/>
      <c r="AT56" s="826"/>
      <c r="AU56" s="826"/>
      <c r="AV56" s="826"/>
      <c r="AW56" s="826"/>
      <c r="AX56" s="826"/>
      <c r="AY56" s="826"/>
      <c r="AZ56" s="826"/>
      <c r="BA56" s="826"/>
      <c r="BB56" s="826"/>
      <c r="BC56" s="826"/>
      <c r="BD56" s="826"/>
      <c r="BE56" s="826"/>
      <c r="BF56" s="826"/>
      <c r="BG56" s="826"/>
      <c r="BH56" s="826"/>
      <c r="BI56" s="826"/>
      <c r="BJ56" s="826"/>
    </row>
    <row r="57" spans="1:68" ht="12.75" hidden="1" customHeight="1" outlineLevel="1">
      <c r="A57" s="813">
        <f t="shared" si="17"/>
        <v>5</v>
      </c>
      <c r="C57" s="825">
        <f t="shared" si="16"/>
        <v>0</v>
      </c>
      <c r="D57" s="825">
        <f t="shared" si="16"/>
        <v>0</v>
      </c>
      <c r="E57" s="825">
        <f t="shared" si="16"/>
        <v>0</v>
      </c>
      <c r="F57" s="825">
        <f t="shared" si="16"/>
        <v>0</v>
      </c>
      <c r="G57" s="825">
        <f t="shared" si="16"/>
        <v>0.98133703409712225</v>
      </c>
      <c r="H57" s="825">
        <f t="shared" si="16"/>
        <v>0.94367115971811366</v>
      </c>
      <c r="I57" s="825">
        <f t="shared" si="16"/>
        <v>0.90324280492351816</v>
      </c>
      <c r="J57" s="825">
        <f t="shared" si="16"/>
        <v>0.85945302975552995</v>
      </c>
      <c r="K57" s="825">
        <f t="shared" si="16"/>
        <v>0.81294879565077083</v>
      </c>
      <c r="L57" s="825">
        <f t="shared" si="16"/>
        <v>0.77025274485276329</v>
      </c>
      <c r="M57" s="825">
        <f t="shared" si="16"/>
        <v>0.73519618362291028</v>
      </c>
      <c r="N57" s="825">
        <f t="shared" si="16"/>
        <v>0.70141121790283323</v>
      </c>
      <c r="O57" s="825">
        <f t="shared" si="16"/>
        <v>0.66553066977412845</v>
      </c>
      <c r="P57" s="825">
        <f t="shared" si="16"/>
        <v>0.62869063121542867</v>
      </c>
      <c r="Q57" s="825">
        <f t="shared" si="16"/>
        <v>0.59543603994984629</v>
      </c>
      <c r="R57" s="825">
        <f t="shared" si="16"/>
        <v>0.56658010992066488</v>
      </c>
      <c r="S57" s="825">
        <f t="shared" si="15"/>
        <v>0.5391661435691345</v>
      </c>
      <c r="T57" s="825">
        <f t="shared" si="15"/>
        <v>0.51292849102616345</v>
      </c>
      <c r="U57" s="825">
        <f t="shared" si="15"/>
        <v>0.48767156265774597</v>
      </c>
      <c r="V57" s="825">
        <f t="shared" si="15"/>
        <v>0.46338326948141734</v>
      </c>
      <c r="W57" s="825">
        <f t="shared" si="15"/>
        <v>0.441513036500361</v>
      </c>
      <c r="X57" s="825">
        <f t="shared" si="15"/>
        <v>0.42170990993386998</v>
      </c>
      <c r="Y57" s="825">
        <f t="shared" si="15"/>
        <v>0.40241763711956346</v>
      </c>
      <c r="Z57" s="825">
        <f t="shared" si="15"/>
        <v>0.38367288812128209</v>
      </c>
      <c r="AA57" s="825">
        <f t="shared" si="15"/>
        <v>0.36551482638812188</v>
      </c>
      <c r="AB57" s="825">
        <f t="shared" si="15"/>
        <v>0.34798394838694391</v>
      </c>
      <c r="AC57" s="825">
        <f t="shared" si="15"/>
        <v>0.33112304076323662</v>
      </c>
      <c r="AD57" s="825">
        <f t="shared" si="15"/>
        <v>0.31497564140628831</v>
      </c>
      <c r="AE57" s="825">
        <f t="shared" si="15"/>
        <v>0.29958241011115483</v>
      </c>
      <c r="AF57" s="825">
        <f t="shared" si="15"/>
        <v>0.28497979172172133</v>
      </c>
      <c r="AG57" s="825">
        <f t="shared" si="15"/>
        <v>0.27112478192286577</v>
      </c>
      <c r="AH57" s="825">
        <f t="shared" si="15"/>
        <v>0.25794336829504616</v>
      </c>
      <c r="AI57" s="825">
        <f t="shared" si="15"/>
        <v>0.24540280226513114</v>
      </c>
      <c r="AJ57" s="825">
        <f t="shared" si="15"/>
        <v>0.23347192741429221</v>
      </c>
      <c r="AK57" s="825">
        <f t="shared" si="15"/>
        <v>0.22212110207141525</v>
      </c>
      <c r="AL57" s="825">
        <f t="shared" si="15"/>
        <v>0.21132212566982822</v>
      </c>
      <c r="AM57" s="825">
        <f t="shared" si="15"/>
        <v>0.20104816868438175</v>
      </c>
      <c r="AN57" s="825">
        <f t="shared" si="15"/>
        <v>0.19127370597481497</v>
      </c>
      <c r="AO57" s="825">
        <f t="shared" si="15"/>
        <v>0.18197445336980125</v>
      </c>
      <c r="AP57" s="825">
        <f t="shared" si="15"/>
        <v>0.17312730733412041</v>
      </c>
      <c r="AQ57" s="818"/>
      <c r="AR57" s="818"/>
      <c r="AS57" s="818"/>
      <c r="AT57" s="818"/>
      <c r="AU57" s="818"/>
      <c r="AV57" s="818"/>
      <c r="AW57" s="818"/>
      <c r="AX57" s="818"/>
      <c r="AY57" s="818"/>
      <c r="AZ57" s="818"/>
      <c r="BA57" s="818"/>
      <c r="BB57" s="818"/>
      <c r="BC57" s="818"/>
      <c r="BD57" s="818"/>
      <c r="BE57" s="818"/>
      <c r="BF57" s="818"/>
      <c r="BG57" s="818"/>
      <c r="BH57" s="818"/>
      <c r="BI57" s="818"/>
      <c r="BJ57" s="818"/>
    </row>
    <row r="58" spans="1:68" ht="12.75" hidden="1" customHeight="1" outlineLevel="1">
      <c r="A58" s="813">
        <f t="shared" si="17"/>
        <v>6</v>
      </c>
      <c r="C58" s="825">
        <f t="shared" si="16"/>
        <v>0</v>
      </c>
      <c r="D58" s="825">
        <f t="shared" si="16"/>
        <v>0</v>
      </c>
      <c r="E58" s="825">
        <f t="shared" si="16"/>
        <v>0</v>
      </c>
      <c r="F58" s="825">
        <f t="shared" si="16"/>
        <v>0</v>
      </c>
      <c r="G58" s="825">
        <f t="shared" si="16"/>
        <v>0</v>
      </c>
      <c r="H58" s="825">
        <f t="shared" si="16"/>
        <v>0.97990574748311499</v>
      </c>
      <c r="I58" s="825">
        <f t="shared" si="16"/>
        <v>0.93792504603162163</v>
      </c>
      <c r="J58" s="825">
        <f t="shared" si="16"/>
        <v>0.89245385415910239</v>
      </c>
      <c r="K58" s="825">
        <f t="shared" si="16"/>
        <v>0.84416397498639784</v>
      </c>
      <c r="L58" s="825">
        <f t="shared" si="16"/>
        <v>0.79982850373569614</v>
      </c>
      <c r="M58" s="825">
        <f t="shared" si="16"/>
        <v>0.76342585914667627</v>
      </c>
      <c r="N58" s="825">
        <f t="shared" si="16"/>
        <v>0.72834363612153608</v>
      </c>
      <c r="O58" s="825">
        <f t="shared" si="16"/>
        <v>0.69108536561906042</v>
      </c>
      <c r="P58" s="825">
        <f t="shared" si="16"/>
        <v>0.65283076267882345</v>
      </c>
      <c r="Q58" s="825">
        <f t="shared" si="16"/>
        <v>0.61829927914691174</v>
      </c>
      <c r="R58" s="825">
        <f t="shared" si="16"/>
        <v>0.58833535432694395</v>
      </c>
      <c r="S58" s="825">
        <f t="shared" si="15"/>
        <v>0.55986876094583693</v>
      </c>
      <c r="T58" s="825">
        <f t="shared" si="15"/>
        <v>0.53262364885085423</v>
      </c>
      <c r="U58" s="825">
        <f t="shared" si="15"/>
        <v>0.50639691826032251</v>
      </c>
      <c r="V58" s="825">
        <f t="shared" si="15"/>
        <v>0.48117601600540055</v>
      </c>
      <c r="W58" s="825">
        <f t="shared" si="15"/>
        <v>0.45846602134652648</v>
      </c>
      <c r="X58" s="825">
        <f t="shared" si="15"/>
        <v>0.43790250476471559</v>
      </c>
      <c r="Y58" s="825">
        <f t="shared" si="15"/>
        <v>0.41786945742818554</v>
      </c>
      <c r="Z58" s="825">
        <f t="shared" si="15"/>
        <v>0.39840495743855875</v>
      </c>
      <c r="AA58" s="825">
        <f t="shared" si="15"/>
        <v>0.37954967202240608</v>
      </c>
      <c r="AB58" s="825">
        <f t="shared" si="15"/>
        <v>0.36134565260857654</v>
      </c>
      <c r="AC58" s="825">
        <f t="shared" si="15"/>
        <v>0.34383732874161849</v>
      </c>
      <c r="AD58" s="825">
        <f t="shared" si="15"/>
        <v>0.32706991005574348</v>
      </c>
      <c r="AE58" s="825">
        <f t="shared" si="15"/>
        <v>0.31108561757938558</v>
      </c>
      <c r="AF58" s="825">
        <f t="shared" si="15"/>
        <v>0.29592229554633454</v>
      </c>
      <c r="AG58" s="825">
        <f t="shared" si="15"/>
        <v>0.28153528838444458</v>
      </c>
      <c r="AH58" s="825">
        <f t="shared" si="15"/>
        <v>0.2678477417843016</v>
      </c>
      <c r="AI58" s="825">
        <f t="shared" si="15"/>
        <v>0.25482564971032534</v>
      </c>
      <c r="AJ58" s="825">
        <f t="shared" si="15"/>
        <v>0.24243665941594023</v>
      </c>
      <c r="AK58" s="825">
        <f t="shared" si="15"/>
        <v>0.23064999106476941</v>
      </c>
      <c r="AL58" s="825">
        <f t="shared" si="15"/>
        <v>0.2194363612596468</v>
      </c>
      <c r="AM58" s="825">
        <f t="shared" si="15"/>
        <v>0.20876791028945865</v>
      </c>
      <c r="AN58" s="825">
        <f t="shared" si="15"/>
        <v>0.19861813291306307</v>
      </c>
      <c r="AO58" s="825">
        <f t="shared" si="15"/>
        <v>0.18896181250832353</v>
      </c>
      <c r="AP58" s="825">
        <f t="shared" si="15"/>
        <v>0.17977495842265265</v>
      </c>
      <c r="AQ58" s="818"/>
      <c r="AR58" s="818"/>
      <c r="AS58" s="818"/>
      <c r="AT58" s="818"/>
      <c r="AU58" s="818"/>
      <c r="AV58" s="818"/>
      <c r="AW58" s="818"/>
      <c r="AX58" s="818"/>
      <c r="AY58" s="818"/>
      <c r="AZ58" s="818"/>
      <c r="BA58" s="818"/>
      <c r="BB58" s="818"/>
      <c r="BC58" s="818"/>
      <c r="BD58" s="818"/>
      <c r="BE58" s="818"/>
      <c r="BF58" s="818"/>
      <c r="BG58" s="818"/>
      <c r="BH58" s="818"/>
      <c r="BI58" s="818"/>
      <c r="BJ58" s="818"/>
    </row>
    <row r="59" spans="1:68" ht="12.75" hidden="1" customHeight="1" outlineLevel="1">
      <c r="A59" s="813">
        <f t="shared" si="17"/>
        <v>7</v>
      </c>
      <c r="C59" s="825">
        <f t="shared" si="16"/>
        <v>0</v>
      </c>
      <c r="D59" s="825">
        <f t="shared" si="16"/>
        <v>0</v>
      </c>
      <c r="E59" s="825">
        <f t="shared" si="16"/>
        <v>0</v>
      </c>
      <c r="F59" s="825">
        <f t="shared" si="16"/>
        <v>0</v>
      </c>
      <c r="G59" s="825">
        <f t="shared" si="16"/>
        <v>0</v>
      </c>
      <c r="H59" s="825">
        <f t="shared" si="16"/>
        <v>0</v>
      </c>
      <c r="I59" s="825">
        <f t="shared" si="16"/>
        <v>0.97678621812886202</v>
      </c>
      <c r="J59" s="825">
        <f t="shared" si="16"/>
        <v>0.92943101236813153</v>
      </c>
      <c r="K59" s="825">
        <f t="shared" si="16"/>
        <v>0.87914033226466459</v>
      </c>
      <c r="L59" s="825">
        <f t="shared" si="16"/>
        <v>0.83296790358801998</v>
      </c>
      <c r="M59" s="825">
        <f t="shared" si="16"/>
        <v>0.79505698342607023</v>
      </c>
      <c r="N59" s="825">
        <f t="shared" si="16"/>
        <v>0.7585211940287534</v>
      </c>
      <c r="O59" s="825">
        <f t="shared" si="16"/>
        <v>0.71971919669206197</v>
      </c>
      <c r="P59" s="825">
        <f t="shared" si="16"/>
        <v>0.67987958574434915</v>
      </c>
      <c r="Q59" s="825">
        <f t="shared" si="16"/>
        <v>0.64391735470229861</v>
      </c>
      <c r="R59" s="825">
        <f t="shared" si="16"/>
        <v>0.61271193063453444</v>
      </c>
      <c r="S59" s="825">
        <f t="shared" si="15"/>
        <v>0.58306587713655988</v>
      </c>
      <c r="T59" s="825">
        <f t="shared" si="15"/>
        <v>0.55469191471988966</v>
      </c>
      <c r="U59" s="825">
        <f t="shared" si="15"/>
        <v>0.5273785285428173</v>
      </c>
      <c r="V59" s="825">
        <f t="shared" si="15"/>
        <v>0.50111264531940214</v>
      </c>
      <c r="W59" s="825">
        <f t="shared" si="15"/>
        <v>0.47746170445752395</v>
      </c>
      <c r="X59" s="825">
        <f t="shared" si="15"/>
        <v>0.4560461769818881</v>
      </c>
      <c r="Y59" s="825">
        <f t="shared" si="15"/>
        <v>0.43518309775371494</v>
      </c>
      <c r="Z59" s="825">
        <f t="shared" si="15"/>
        <v>0.414912122569632</v>
      </c>
      <c r="AA59" s="825">
        <f t="shared" si="15"/>
        <v>0.39527560362677067</v>
      </c>
      <c r="AB59" s="825">
        <f t="shared" si="15"/>
        <v>0.37631733467637579</v>
      </c>
      <c r="AC59" s="825">
        <f t="shared" si="15"/>
        <v>0.35808358611817315</v>
      </c>
      <c r="AD59" s="825">
        <f t="shared" si="15"/>
        <v>0.34062144076310935</v>
      </c>
      <c r="AE59" s="825">
        <f t="shared" si="15"/>
        <v>0.32397486898905642</v>
      </c>
      <c r="AF59" s="825">
        <f t="shared" si="15"/>
        <v>0.30818328303493248</v>
      </c>
      <c r="AG59" s="825">
        <f t="shared" si="15"/>
        <v>0.29320017710838336</v>
      </c>
      <c r="AH59" s="825">
        <f t="shared" si="15"/>
        <v>0.27894551258525951</v>
      </c>
      <c r="AI59" s="825">
        <f t="shared" si="15"/>
        <v>0.26538387445342498</v>
      </c>
      <c r="AJ59" s="825">
        <f t="shared" si="15"/>
        <v>0.25248156949068962</v>
      </c>
      <c r="AK59" s="825">
        <f t="shared" si="15"/>
        <v>0.24020654255565765</v>
      </c>
      <c r="AL59" s="825">
        <f t="shared" si="15"/>
        <v>0.22852829694830715</v>
      </c>
      <c r="AM59" s="825">
        <f t="shared" si="15"/>
        <v>0.21741781864244053</v>
      </c>
      <c r="AN59" s="825">
        <f t="shared" si="15"/>
        <v>0.20684750420176501</v>
      </c>
      <c r="AO59" s="825">
        <f t="shared" si="15"/>
        <v>0.19679109220051422</v>
      </c>
      <c r="AP59" s="825">
        <f t="shared" si="15"/>
        <v>0.18722359797822899</v>
      </c>
      <c r="AQ59" s="818"/>
      <c r="AR59" s="818"/>
      <c r="AS59" s="818"/>
      <c r="AT59" s="818"/>
      <c r="AU59" s="818"/>
      <c r="AV59" s="818"/>
      <c r="AW59" s="818"/>
      <c r="AX59" s="818"/>
      <c r="AY59" s="818"/>
      <c r="AZ59" s="818"/>
      <c r="BA59" s="818"/>
      <c r="BB59" s="818"/>
      <c r="BC59" s="818"/>
      <c r="BD59" s="818"/>
      <c r="BE59" s="818"/>
      <c r="BF59" s="818"/>
      <c r="BG59" s="818"/>
      <c r="BH59" s="818"/>
      <c r="BI59" s="818"/>
      <c r="BJ59" s="818"/>
    </row>
    <row r="60" spans="1:68" ht="12.75" hidden="1" customHeight="1" outlineLevel="1">
      <c r="A60" s="813">
        <f t="shared" si="17"/>
        <v>8</v>
      </c>
      <c r="C60" s="825">
        <f t="shared" si="16"/>
        <v>0</v>
      </c>
      <c r="D60" s="825">
        <f t="shared" si="16"/>
        <v>0</v>
      </c>
      <c r="E60" s="825">
        <f t="shared" si="16"/>
        <v>0</v>
      </c>
      <c r="F60" s="825">
        <f t="shared" si="16"/>
        <v>0</v>
      </c>
      <c r="G60" s="825">
        <f t="shared" si="16"/>
        <v>0</v>
      </c>
      <c r="H60" s="825">
        <f t="shared" si="16"/>
        <v>0</v>
      </c>
      <c r="I60" s="825">
        <f t="shared" si="16"/>
        <v>0</v>
      </c>
      <c r="J60" s="825">
        <f t="shared" si="16"/>
        <v>0.97413267912624291</v>
      </c>
      <c r="K60" s="825">
        <f t="shared" si="16"/>
        <v>0.92142323184898001</v>
      </c>
      <c r="L60" s="825">
        <f t="shared" si="16"/>
        <v>0.87303010632377942</v>
      </c>
      <c r="M60" s="825">
        <f t="shared" si="16"/>
        <v>0.83329583262937668</v>
      </c>
      <c r="N60" s="825">
        <f t="shared" si="16"/>
        <v>0.79500282762310137</v>
      </c>
      <c r="O60" s="825">
        <f t="shared" si="16"/>
        <v>0.75433461974317173</v>
      </c>
      <c r="P60" s="825">
        <f t="shared" si="16"/>
        <v>0.71257889346397263</v>
      </c>
      <c r="Q60" s="825">
        <f t="shared" si="16"/>
        <v>0.6748870325230617</v>
      </c>
      <c r="R60" s="825">
        <f t="shared" si="16"/>
        <v>0.64218076067944319</v>
      </c>
      <c r="S60" s="825">
        <f t="shared" si="15"/>
        <v>0.61110885847777308</v>
      </c>
      <c r="T60" s="825">
        <f t="shared" si="15"/>
        <v>0.58137022951169914</v>
      </c>
      <c r="U60" s="825">
        <f t="shared" si="15"/>
        <v>0.55274318597794769</v>
      </c>
      <c r="V60" s="825">
        <f t="shared" si="15"/>
        <v>0.52521402582129462</v>
      </c>
      <c r="W60" s="825">
        <f t="shared" si="15"/>
        <v>0.50042557559846923</v>
      </c>
      <c r="X60" s="825">
        <f t="shared" si="15"/>
        <v>0.47798005260952908</v>
      </c>
      <c r="Y60" s="825">
        <f t="shared" si="15"/>
        <v>0.45611354827201983</v>
      </c>
      <c r="Z60" s="825">
        <f t="shared" si="15"/>
        <v>0.43486762565721582</v>
      </c>
      <c r="AA60" s="825">
        <f t="shared" si="15"/>
        <v>0.41428667392225665</v>
      </c>
      <c r="AB60" s="825">
        <f t="shared" si="15"/>
        <v>0.39441659311099875</v>
      </c>
      <c r="AC60" s="825">
        <f t="shared" si="15"/>
        <v>0.37530587903200591</v>
      </c>
      <c r="AD60" s="825">
        <f t="shared" si="15"/>
        <v>0.35700387897857688</v>
      </c>
      <c r="AE60" s="825">
        <f t="shared" si="15"/>
        <v>0.33955667811618234</v>
      </c>
      <c r="AF60" s="825">
        <f t="shared" si="15"/>
        <v>0.32300558424430054</v>
      </c>
      <c r="AG60" s="825">
        <f t="shared" si="15"/>
        <v>0.30730185484035782</v>
      </c>
      <c r="AH60" s="825">
        <f t="shared" si="15"/>
        <v>0.2923616017638267</v>
      </c>
      <c r="AI60" s="825">
        <f t="shared" si="15"/>
        <v>0.27814770669156713</v>
      </c>
      <c r="AJ60" s="825">
        <f t="shared" si="15"/>
        <v>0.26462485590113644</v>
      </c>
      <c r="AK60" s="825">
        <f t="shared" si="15"/>
        <v>0.25175945253558429</v>
      </c>
      <c r="AL60" s="825">
        <f t="shared" si="15"/>
        <v>0.23951953313371616</v>
      </c>
      <c r="AM60" s="825">
        <f t="shared" si="15"/>
        <v>0.2278746882184477</v>
      </c>
      <c r="AN60" s="825">
        <f t="shared" si="15"/>
        <v>0.21679598674595624</v>
      </c>
      <c r="AO60" s="825">
        <f t="shared" si="15"/>
        <v>0.20625590422792678</v>
      </c>
      <c r="AP60" s="825">
        <f t="shared" si="15"/>
        <v>0.19622825434831628</v>
      </c>
      <c r="AQ60" s="818"/>
      <c r="AR60" s="818"/>
      <c r="AS60" s="818"/>
      <c r="AT60" s="818"/>
      <c r="AU60" s="818"/>
      <c r="AV60" s="818"/>
      <c r="AW60" s="818"/>
      <c r="AX60" s="818"/>
      <c r="AY60" s="818"/>
      <c r="AZ60" s="818"/>
      <c r="BA60" s="818"/>
      <c r="BB60" s="818"/>
      <c r="BC60" s="818"/>
      <c r="BD60" s="818"/>
      <c r="BE60" s="818"/>
      <c r="BF60" s="818"/>
      <c r="BG60" s="818"/>
      <c r="BH60" s="818"/>
      <c r="BI60" s="818"/>
      <c r="BJ60" s="818"/>
    </row>
    <row r="61" spans="1:68" ht="12.75" hidden="1" customHeight="1" outlineLevel="1">
      <c r="A61" s="813">
        <f t="shared" si="17"/>
        <v>9</v>
      </c>
      <c r="C61" s="825">
        <f t="shared" si="16"/>
        <v>0</v>
      </c>
      <c r="D61" s="825">
        <f t="shared" si="16"/>
        <v>0</v>
      </c>
      <c r="E61" s="825">
        <f t="shared" si="16"/>
        <v>0</v>
      </c>
      <c r="F61" s="825">
        <f t="shared" si="16"/>
        <v>0</v>
      </c>
      <c r="G61" s="825">
        <f t="shared" si="16"/>
        <v>0</v>
      </c>
      <c r="H61" s="825">
        <f t="shared" si="16"/>
        <v>0</v>
      </c>
      <c r="I61" s="825">
        <f t="shared" si="16"/>
        <v>0</v>
      </c>
      <c r="J61" s="825">
        <f t="shared" si="16"/>
        <v>0</v>
      </c>
      <c r="K61" s="825">
        <f t="shared" si="16"/>
        <v>0.97100827783920929</v>
      </c>
      <c r="L61" s="825">
        <f t="shared" si="16"/>
        <v>0.92001094691540719</v>
      </c>
      <c r="M61" s="825">
        <f t="shared" si="16"/>
        <v>0.87813843129218772</v>
      </c>
      <c r="N61" s="825">
        <f t="shared" si="16"/>
        <v>0.83778474412736714</v>
      </c>
      <c r="O61" s="825">
        <f t="shared" si="16"/>
        <v>0.79492803601392381</v>
      </c>
      <c r="P61" s="825">
        <f t="shared" si="16"/>
        <v>0.75092528628627642</v>
      </c>
      <c r="Q61" s="825">
        <f t="shared" si="16"/>
        <v>0.7112050928770578</v>
      </c>
      <c r="R61" s="825">
        <f t="shared" si="16"/>
        <v>0.6767387807636922</v>
      </c>
      <c r="S61" s="825">
        <f t="shared" si="15"/>
        <v>0.64399478950845868</v>
      </c>
      <c r="T61" s="825">
        <f t="shared" si="15"/>
        <v>0.61265581964148286</v>
      </c>
      <c r="U61" s="825">
        <f t="shared" si="15"/>
        <v>0.5824882535540109</v>
      </c>
      <c r="V61" s="825">
        <f t="shared" si="15"/>
        <v>0.5534776518347212</v>
      </c>
      <c r="W61" s="825">
        <f t="shared" si="15"/>
        <v>0.52735524735304906</v>
      </c>
      <c r="X61" s="825">
        <f t="shared" si="15"/>
        <v>0.50370185131379741</v>
      </c>
      <c r="Y61" s="825">
        <f t="shared" si="15"/>
        <v>0.48065863296936517</v>
      </c>
      <c r="Z61" s="825">
        <f t="shared" si="15"/>
        <v>0.45826939204702732</v>
      </c>
      <c r="AA61" s="825">
        <f t="shared" si="15"/>
        <v>0.43658090644160896</v>
      </c>
      <c r="AB61" s="825">
        <f t="shared" si="15"/>
        <v>0.41564154624081506</v>
      </c>
      <c r="AC61" s="825">
        <f t="shared" si="15"/>
        <v>0.39550241698434568</v>
      </c>
      <c r="AD61" s="825">
        <f t="shared" si="15"/>
        <v>0.37621552151804388</v>
      </c>
      <c r="AE61" s="825">
        <f t="shared" si="15"/>
        <v>0.35782942501327814</v>
      </c>
      <c r="AF61" s="825">
        <f t="shared" si="15"/>
        <v>0.34038765818844829</v>
      </c>
      <c r="AG61" s="825">
        <f t="shared" si="15"/>
        <v>0.32383885551329006</v>
      </c>
      <c r="AH61" s="825">
        <f t="shared" si="15"/>
        <v>0.30809461452946585</v>
      </c>
      <c r="AI61" s="825">
        <f t="shared" si="15"/>
        <v>0.29311581944546689</v>
      </c>
      <c r="AJ61" s="825">
        <f t="shared" si="15"/>
        <v>0.2788652561824333</v>
      </c>
      <c r="AK61" s="825">
        <f t="shared" si="15"/>
        <v>0.26530751991760781</v>
      </c>
      <c r="AL61" s="825">
        <f t="shared" si="15"/>
        <v>0.25240892712279689</v>
      </c>
      <c r="AM61" s="825">
        <f t="shared" si="15"/>
        <v>0.24013743187930303</v>
      </c>
      <c r="AN61" s="825">
        <f t="shared" si="15"/>
        <v>0.22846254626141813</v>
      </c>
      <c r="AO61" s="825">
        <f t="shared" si="15"/>
        <v>0.217355264590673</v>
      </c>
      <c r="AP61" s="825">
        <f t="shared" si="15"/>
        <v>0.20678799137265735</v>
      </c>
      <c r="AQ61" s="818"/>
      <c r="AR61" s="818"/>
      <c r="AS61" s="818"/>
      <c r="AT61" s="818"/>
      <c r="AU61" s="818"/>
      <c r="AV61" s="818"/>
      <c r="AW61" s="818"/>
      <c r="AX61" s="818"/>
      <c r="AY61" s="818"/>
      <c r="AZ61" s="818"/>
      <c r="BA61" s="818"/>
      <c r="BB61" s="818"/>
      <c r="BC61" s="818"/>
      <c r="BD61" s="818"/>
      <c r="BE61" s="818"/>
      <c r="BF61" s="818"/>
      <c r="BG61" s="818"/>
      <c r="BH61" s="818"/>
      <c r="BI61" s="818"/>
      <c r="BJ61" s="818"/>
    </row>
    <row r="62" spans="1:68" ht="12.75" hidden="1" customHeight="1" outlineLevel="1">
      <c r="A62" s="813">
        <f t="shared" si="17"/>
        <v>10</v>
      </c>
      <c r="C62" s="825">
        <f t="shared" si="16"/>
        <v>0</v>
      </c>
      <c r="D62" s="825">
        <f t="shared" si="16"/>
        <v>0</v>
      </c>
      <c r="E62" s="825">
        <f t="shared" si="16"/>
        <v>0</v>
      </c>
      <c r="F62" s="825">
        <f t="shared" si="16"/>
        <v>0</v>
      </c>
      <c r="G62" s="825">
        <f t="shared" si="16"/>
        <v>0</v>
      </c>
      <c r="H62" s="825">
        <f t="shared" si="16"/>
        <v>0</v>
      </c>
      <c r="I62" s="825">
        <f t="shared" si="16"/>
        <v>0</v>
      </c>
      <c r="J62" s="825">
        <f t="shared" si="16"/>
        <v>0</v>
      </c>
      <c r="K62" s="825">
        <f t="shared" si="16"/>
        <v>0</v>
      </c>
      <c r="L62" s="825">
        <f t="shared" si="16"/>
        <v>0.97576925569388162</v>
      </c>
      <c r="M62" s="825">
        <f t="shared" si="16"/>
        <v>0.93135900868466193</v>
      </c>
      <c r="N62" s="825">
        <f t="shared" si="16"/>
        <v>0.8885596404582955</v>
      </c>
      <c r="O62" s="825">
        <f t="shared" si="16"/>
        <v>0.84310555285471644</v>
      </c>
      <c r="P62" s="825">
        <f t="shared" si="16"/>
        <v>0.79643596648274206</v>
      </c>
      <c r="Q62" s="825">
        <f t="shared" si="16"/>
        <v>0.75430848562082786</v>
      </c>
      <c r="R62" s="825">
        <f t="shared" si="16"/>
        <v>0.7177533035003002</v>
      </c>
      <c r="S62" s="825">
        <f t="shared" si="15"/>
        <v>0.68302482545045806</v>
      </c>
      <c r="T62" s="825">
        <f t="shared" si="15"/>
        <v>0.64978652170653128</v>
      </c>
      <c r="U62" s="825">
        <f t="shared" si="15"/>
        <v>0.61779061599914498</v>
      </c>
      <c r="V62" s="825">
        <f t="shared" si="15"/>
        <v>0.58702179380004815</v>
      </c>
      <c r="W62" s="825">
        <f t="shared" si="15"/>
        <v>0.55931621131380027</v>
      </c>
      <c r="X62" s="825">
        <f t="shared" si="15"/>
        <v>0.53422927433197831</v>
      </c>
      <c r="Y62" s="825">
        <f t="shared" si="15"/>
        <v>0.50978949555747022</v>
      </c>
      <c r="Z62" s="825">
        <f t="shared" si="15"/>
        <v>0.48604332924978894</v>
      </c>
      <c r="AA62" s="825">
        <f t="shared" si="15"/>
        <v>0.46304038833122574</v>
      </c>
      <c r="AB62" s="825">
        <f t="shared" si="15"/>
        <v>0.44083197441361022</v>
      </c>
      <c r="AC62" s="825">
        <f t="shared" si="15"/>
        <v>0.41947229034594352</v>
      </c>
      <c r="AD62" s="825">
        <f t="shared" ref="AD62:AP62" si="18">IF(AD$1=$A62,1,AC20)/(1+AD$5)^0.5</f>
        <v>0.39901649066562789</v>
      </c>
      <c r="AE62" s="825">
        <f t="shared" si="18"/>
        <v>0.37951608389142377</v>
      </c>
      <c r="AF62" s="825">
        <f t="shared" si="18"/>
        <v>0.36101723897038035</v>
      </c>
      <c r="AG62" s="825">
        <f t="shared" si="18"/>
        <v>0.34346547730590882</v>
      </c>
      <c r="AH62" s="825">
        <f t="shared" si="18"/>
        <v>0.3267670387082387</v>
      </c>
      <c r="AI62" s="825">
        <f t="shared" si="18"/>
        <v>0.3108804367288725</v>
      </c>
      <c r="AJ62" s="825">
        <f t="shared" si="18"/>
        <v>0.29576620188741748</v>
      </c>
      <c r="AK62" s="825">
        <f t="shared" si="18"/>
        <v>0.2813867836116053</v>
      </c>
      <c r="AL62" s="825">
        <f t="shared" si="18"/>
        <v>0.26770645694474399</v>
      </c>
      <c r="AM62" s="825">
        <f t="shared" si="18"/>
        <v>0.25469123378882219</v>
      </c>
      <c r="AN62" s="825">
        <f t="shared" si="18"/>
        <v>0.24230877846275289</v>
      </c>
      <c r="AO62" s="825">
        <f t="shared" si="18"/>
        <v>0.23052832736596629</v>
      </c>
      <c r="AP62" s="825">
        <f t="shared" si="18"/>
        <v>0.21932061254775873</v>
      </c>
      <c r="AQ62" s="818"/>
      <c r="AR62" s="818"/>
      <c r="AS62" s="818"/>
      <c r="AT62" s="818"/>
      <c r="AU62" s="818"/>
      <c r="AV62" s="818"/>
      <c r="AW62" s="818"/>
      <c r="AX62" s="818"/>
      <c r="AY62" s="818"/>
      <c r="AZ62" s="818"/>
      <c r="BA62" s="818"/>
      <c r="BB62" s="818"/>
      <c r="BC62" s="818"/>
      <c r="BD62" s="818"/>
      <c r="BE62" s="818"/>
      <c r="BF62" s="818"/>
      <c r="BG62" s="818"/>
      <c r="BH62" s="818"/>
      <c r="BI62" s="818"/>
      <c r="BJ62" s="818"/>
    </row>
    <row r="63" spans="1:68" ht="12.75" hidden="1" customHeight="1" outlineLevel="1">
      <c r="A63" s="813">
        <f t="shared" si="17"/>
        <v>11</v>
      </c>
      <c r="C63" s="825">
        <f t="shared" si="16"/>
        <v>0</v>
      </c>
      <c r="D63" s="825">
        <f t="shared" si="16"/>
        <v>0</v>
      </c>
      <c r="E63" s="825">
        <f t="shared" si="16"/>
        <v>0</v>
      </c>
      <c r="F63" s="825">
        <f t="shared" si="16"/>
        <v>0</v>
      </c>
      <c r="G63" s="825">
        <f t="shared" si="16"/>
        <v>0</v>
      </c>
      <c r="H63" s="825">
        <f t="shared" si="16"/>
        <v>0</v>
      </c>
      <c r="I63" s="825">
        <f t="shared" si="16"/>
        <v>0</v>
      </c>
      <c r="J63" s="825">
        <f t="shared" si="16"/>
        <v>0</v>
      </c>
      <c r="K63" s="825">
        <f t="shared" si="16"/>
        <v>0</v>
      </c>
      <c r="L63" s="825">
        <f t="shared" si="16"/>
        <v>0</v>
      </c>
      <c r="M63" s="825">
        <f t="shared" si="16"/>
        <v>0.97818918975342939</v>
      </c>
      <c r="N63" s="825">
        <f t="shared" si="16"/>
        <v>0.93323780265466239</v>
      </c>
      <c r="O63" s="825">
        <f t="shared" si="16"/>
        <v>0.88549821275503815</v>
      </c>
      <c r="P63" s="825">
        <f t="shared" si="16"/>
        <v>0.83648200691643027</v>
      </c>
      <c r="Q63" s="825">
        <f t="shared" si="16"/>
        <v>0.79223629072491875</v>
      </c>
      <c r="R63" s="825">
        <f t="shared" si="16"/>
        <v>0.75384305713149702</v>
      </c>
      <c r="S63" s="825">
        <f t="shared" ref="S63:AP69" si="19">IF(S$1=$A63,1,R21)/(1+S$5)^0.5</f>
        <v>0.7173683771335857</v>
      </c>
      <c r="T63" s="825">
        <f t="shared" si="19"/>
        <v>0.68245879972587042</v>
      </c>
      <c r="U63" s="825">
        <f t="shared" si="19"/>
        <v>0.64885409006236827</v>
      </c>
      <c r="V63" s="825">
        <f t="shared" si="19"/>
        <v>0.61653816357650304</v>
      </c>
      <c r="W63" s="825">
        <f t="shared" si="19"/>
        <v>0.58743950126566746</v>
      </c>
      <c r="X63" s="825">
        <f t="shared" si="19"/>
        <v>0.56109115403241228</v>
      </c>
      <c r="Y63" s="825">
        <f t="shared" si="19"/>
        <v>0.53542250512875045</v>
      </c>
      <c r="Z63" s="825">
        <f t="shared" si="19"/>
        <v>0.51048234460669173</v>
      </c>
      <c r="AA63" s="825">
        <f t="shared" si="19"/>
        <v>0.48632278000350682</v>
      </c>
      <c r="AB63" s="825">
        <f t="shared" si="19"/>
        <v>0.46299769245594397</v>
      </c>
      <c r="AC63" s="825">
        <f t="shared" si="19"/>
        <v>0.44056401021664504</v>
      </c>
      <c r="AD63" s="825">
        <f t="shared" si="19"/>
        <v>0.41907966107902783</v>
      </c>
      <c r="AE63" s="825">
        <f t="shared" si="19"/>
        <v>0.39859874349037389</v>
      </c>
      <c r="AF63" s="825">
        <f t="shared" si="19"/>
        <v>0.37916974784427443</v>
      </c>
      <c r="AG63" s="825">
        <f t="shared" si="19"/>
        <v>0.36073545627548176</v>
      </c>
      <c r="AH63" s="825">
        <f t="shared" si="19"/>
        <v>0.34319739418590062</v>
      </c>
      <c r="AI63" s="825">
        <f t="shared" si="19"/>
        <v>0.3265119891238093</v>
      </c>
      <c r="AJ63" s="825">
        <f t="shared" si="19"/>
        <v>0.31063778702188743</v>
      </c>
      <c r="AK63" s="825">
        <f t="shared" si="19"/>
        <v>0.29553534920662738</v>
      </c>
      <c r="AL63" s="825">
        <f t="shared" si="19"/>
        <v>0.28116715441489148</v>
      </c>
      <c r="AM63" s="825">
        <f t="shared" si="19"/>
        <v>0.26749750557418134</v>
      </c>
      <c r="AN63" s="825">
        <f t="shared" si="19"/>
        <v>0.25449244111501879</v>
      </c>
      <c r="AO63" s="825">
        <f t="shared" si="19"/>
        <v>0.24211965059509888</v>
      </c>
      <c r="AP63" s="825">
        <f t="shared" si="19"/>
        <v>0.2303483944255868</v>
      </c>
      <c r="AQ63" s="818"/>
      <c r="AR63" s="818"/>
      <c r="AS63" s="818"/>
      <c r="AT63" s="818"/>
      <c r="AU63" s="818"/>
      <c r="AV63" s="818"/>
      <c r="AW63" s="818"/>
      <c r="AX63" s="818"/>
      <c r="AY63" s="818"/>
      <c r="AZ63" s="818"/>
      <c r="BA63" s="818"/>
      <c r="BB63" s="818"/>
      <c r="BC63" s="818"/>
      <c r="BD63" s="818"/>
      <c r="BE63" s="818"/>
      <c r="BF63" s="818"/>
      <c r="BG63" s="818"/>
      <c r="BH63" s="818"/>
      <c r="BI63" s="818"/>
      <c r="BJ63" s="818"/>
    </row>
    <row r="64" spans="1:68" ht="12.75" hidden="1" customHeight="1" outlineLevel="1">
      <c r="A64" s="813">
        <f t="shared" si="17"/>
        <v>12</v>
      </c>
      <c r="C64" s="825">
        <f t="shared" si="16"/>
        <v>0</v>
      </c>
      <c r="D64" s="825">
        <f t="shared" si="16"/>
        <v>0</v>
      </c>
      <c r="E64" s="825">
        <f t="shared" si="16"/>
        <v>0</v>
      </c>
      <c r="F64" s="825">
        <f t="shared" si="16"/>
        <v>0</v>
      </c>
      <c r="G64" s="825">
        <f t="shared" si="16"/>
        <v>0</v>
      </c>
      <c r="H64" s="825">
        <f t="shared" si="16"/>
        <v>0</v>
      </c>
      <c r="I64" s="825">
        <f t="shared" si="16"/>
        <v>0</v>
      </c>
      <c r="J64" s="825">
        <f t="shared" si="16"/>
        <v>0</v>
      </c>
      <c r="K64" s="825">
        <f t="shared" si="16"/>
        <v>0</v>
      </c>
      <c r="L64" s="825">
        <f t="shared" si="16"/>
        <v>0</v>
      </c>
      <c r="M64" s="825">
        <f t="shared" si="16"/>
        <v>0</v>
      </c>
      <c r="N64" s="825">
        <f t="shared" si="16"/>
        <v>0.97531881974570478</v>
      </c>
      <c r="O64" s="825">
        <f t="shared" si="16"/>
        <v>0.92542658397943123</v>
      </c>
      <c r="P64" s="825">
        <f t="shared" si="16"/>
        <v>0.87420016784955001</v>
      </c>
      <c r="Q64" s="825">
        <f t="shared" si="16"/>
        <v>0.82795934951583638</v>
      </c>
      <c r="R64" s="825">
        <f t="shared" si="16"/>
        <v>0.78783491052714527</v>
      </c>
      <c r="S64" s="825">
        <f t="shared" si="19"/>
        <v>0.74971553543864045</v>
      </c>
      <c r="T64" s="825">
        <f t="shared" si="19"/>
        <v>0.71323183563751558</v>
      </c>
      <c r="U64" s="825">
        <f t="shared" si="19"/>
        <v>0.67811184191922391</v>
      </c>
      <c r="V64" s="825">
        <f t="shared" si="19"/>
        <v>0.64433874444125316</v>
      </c>
      <c r="W64" s="825">
        <f t="shared" si="19"/>
        <v>0.61392798214631317</v>
      </c>
      <c r="X64" s="825">
        <f t="shared" si="19"/>
        <v>0.5863915505393974</v>
      </c>
      <c r="Y64" s="825">
        <f t="shared" si="19"/>
        <v>0.55956546582447042</v>
      </c>
      <c r="Z64" s="825">
        <f t="shared" si="19"/>
        <v>0.533500718066236</v>
      </c>
      <c r="AA64" s="825">
        <f t="shared" si="19"/>
        <v>0.50825176440477804</v>
      </c>
      <c r="AB64" s="825">
        <f t="shared" si="19"/>
        <v>0.48387491555377571</v>
      </c>
      <c r="AC64" s="825">
        <f t="shared" si="19"/>
        <v>0.46042966674158237</v>
      </c>
      <c r="AD64" s="825">
        <f t="shared" si="19"/>
        <v>0.43797655780803929</v>
      </c>
      <c r="AE64" s="825">
        <f t="shared" si="19"/>
        <v>0.41657212657619946</v>
      </c>
      <c r="AF64" s="825">
        <f t="shared" si="19"/>
        <v>0.39626704994032486</v>
      </c>
      <c r="AG64" s="825">
        <f t="shared" si="19"/>
        <v>0.37700153000041287</v>
      </c>
      <c r="AH64" s="825">
        <f t="shared" si="19"/>
        <v>0.35867265179897256</v>
      </c>
      <c r="AI64" s="825">
        <f t="shared" si="19"/>
        <v>0.34123487814059039</v>
      </c>
      <c r="AJ64" s="825">
        <f t="shared" si="19"/>
        <v>0.32464488573521377</v>
      </c>
      <c r="AK64" s="825">
        <f t="shared" si="19"/>
        <v>0.3088614575635702</v>
      </c>
      <c r="AL64" s="825">
        <f t="shared" si="19"/>
        <v>0.29384538047551223</v>
      </c>
      <c r="AM64" s="825">
        <f t="shared" si="19"/>
        <v>0.27955934776687669</v>
      </c>
      <c r="AN64" s="825">
        <f t="shared" si="19"/>
        <v>0.26596786649281512</v>
      </c>
      <c r="AO64" s="825">
        <f t="shared" si="19"/>
        <v>0.2530371692873199</v>
      </c>
      <c r="AP64" s="825">
        <f t="shared" si="19"/>
        <v>0.24073513046986619</v>
      </c>
      <c r="AQ64" s="818"/>
      <c r="AR64" s="818"/>
      <c r="AS64" s="818"/>
      <c r="AT64" s="818"/>
      <c r="AU64" s="818"/>
      <c r="AV64" s="818"/>
      <c r="AW64" s="818"/>
      <c r="AX64" s="818"/>
      <c r="AY64" s="818"/>
      <c r="AZ64" s="818"/>
      <c r="BA64" s="818"/>
      <c r="BB64" s="818"/>
      <c r="BC64" s="818"/>
      <c r="BD64" s="818"/>
      <c r="BE64" s="818"/>
      <c r="BF64" s="818"/>
      <c r="BG64" s="818"/>
      <c r="BH64" s="818"/>
      <c r="BI64" s="818"/>
      <c r="BJ64" s="818"/>
    </row>
    <row r="65" spans="1:62" ht="12.75" hidden="1" customHeight="1" outlineLevel="1">
      <c r="A65" s="813">
        <f t="shared" si="17"/>
        <v>13</v>
      </c>
      <c r="C65" s="825">
        <f t="shared" si="16"/>
        <v>0</v>
      </c>
      <c r="D65" s="825">
        <f t="shared" si="16"/>
        <v>0</v>
      </c>
      <c r="E65" s="825">
        <f t="shared" si="16"/>
        <v>0</v>
      </c>
      <c r="F65" s="825">
        <f t="shared" si="16"/>
        <v>0</v>
      </c>
      <c r="G65" s="825">
        <f t="shared" si="16"/>
        <v>0</v>
      </c>
      <c r="H65" s="825">
        <f t="shared" si="16"/>
        <v>0</v>
      </c>
      <c r="I65" s="825">
        <f t="shared" si="16"/>
        <v>0</v>
      </c>
      <c r="J65" s="825">
        <f t="shared" si="16"/>
        <v>0</v>
      </c>
      <c r="K65" s="825">
        <f t="shared" si="16"/>
        <v>0</v>
      </c>
      <c r="L65" s="825">
        <f t="shared" si="16"/>
        <v>0</v>
      </c>
      <c r="M65" s="825">
        <f t="shared" si="16"/>
        <v>0</v>
      </c>
      <c r="N65" s="825">
        <f t="shared" si="16"/>
        <v>0</v>
      </c>
      <c r="O65" s="825">
        <f t="shared" si="16"/>
        <v>0.97285644885570433</v>
      </c>
      <c r="P65" s="825">
        <f t="shared" si="16"/>
        <v>0.91900458189352896</v>
      </c>
      <c r="Q65" s="825">
        <f t="shared" si="16"/>
        <v>0.87039383405562343</v>
      </c>
      <c r="R65" s="825">
        <f t="shared" si="16"/>
        <v>0.82821294158654235</v>
      </c>
      <c r="S65" s="825">
        <f t="shared" si="19"/>
        <v>0.78813987633945015</v>
      </c>
      <c r="T65" s="825">
        <f t="shared" si="19"/>
        <v>0.74978631783563598</v>
      </c>
      <c r="U65" s="825">
        <f t="shared" si="19"/>
        <v>0.71286635793380204</v>
      </c>
      <c r="V65" s="825">
        <f t="shared" si="19"/>
        <v>0.67736232525517481</v>
      </c>
      <c r="W65" s="825">
        <f t="shared" si="19"/>
        <v>0.64539295380484296</v>
      </c>
      <c r="X65" s="825">
        <f t="shared" si="19"/>
        <v>0.61644522793331391</v>
      </c>
      <c r="Y65" s="825">
        <f t="shared" si="19"/>
        <v>0.58824425557714666</v>
      </c>
      <c r="Z65" s="825">
        <f t="shared" si="19"/>
        <v>0.56084364013841925</v>
      </c>
      <c r="AA65" s="825">
        <f t="shared" si="19"/>
        <v>0.53430062978876824</v>
      </c>
      <c r="AB65" s="825">
        <f t="shared" si="19"/>
        <v>0.50867442127258256</v>
      </c>
      <c r="AC65" s="825">
        <f t="shared" si="19"/>
        <v>0.48402755906133244</v>
      </c>
      <c r="AD65" s="825">
        <f t="shared" si="19"/>
        <v>0.46042368577629345</v>
      </c>
      <c r="AE65" s="825">
        <f t="shared" si="19"/>
        <v>0.43792223691101362</v>
      </c>
      <c r="AF65" s="825">
        <f t="shared" si="19"/>
        <v>0.41657648664655067</v>
      </c>
      <c r="AG65" s="825">
        <f t="shared" si="19"/>
        <v>0.39632357232728999</v>
      </c>
      <c r="AH65" s="825">
        <f t="shared" si="19"/>
        <v>0.3770553044092827</v>
      </c>
      <c r="AI65" s="825">
        <f t="shared" si="19"/>
        <v>0.35872381182961816</v>
      </c>
      <c r="AJ65" s="825">
        <f t="shared" si="19"/>
        <v>0.34128355089758888</v>
      </c>
      <c r="AK65" s="825">
        <f t="shared" si="19"/>
        <v>0.3246911921436334</v>
      </c>
      <c r="AL65" s="825">
        <f t="shared" si="19"/>
        <v>0.30890551266940258</v>
      </c>
      <c r="AM65" s="825">
        <f t="shared" si="19"/>
        <v>0.29388729373149869</v>
      </c>
      <c r="AN65" s="825">
        <f t="shared" si="19"/>
        <v>0.27959922330443798</v>
      </c>
      <c r="AO65" s="825">
        <f t="shared" si="19"/>
        <v>0.26600580338076091</v>
      </c>
      <c r="AP65" s="825">
        <f t="shared" si="19"/>
        <v>0.25307326177798034</v>
      </c>
      <c r="AQ65" s="818"/>
      <c r="AR65" s="818"/>
      <c r="AS65" s="818"/>
      <c r="AT65" s="818"/>
      <c r="AU65" s="818"/>
      <c r="AV65" s="818"/>
      <c r="AW65" s="818"/>
      <c r="AX65" s="818"/>
      <c r="AY65" s="818"/>
      <c r="AZ65" s="818"/>
      <c r="BA65" s="818"/>
      <c r="BB65" s="818"/>
      <c r="BC65" s="818"/>
      <c r="BD65" s="818"/>
      <c r="BE65" s="818"/>
      <c r="BF65" s="818"/>
      <c r="BG65" s="818"/>
      <c r="BH65" s="818"/>
      <c r="BI65" s="818"/>
      <c r="BJ65" s="818"/>
    </row>
    <row r="66" spans="1:62" ht="12.75" hidden="1" customHeight="1" outlineLevel="1">
      <c r="A66" s="813">
        <f t="shared" si="17"/>
        <v>14</v>
      </c>
      <c r="C66" s="825">
        <f t="shared" si="16"/>
        <v>0</v>
      </c>
      <c r="D66" s="825">
        <f t="shared" si="16"/>
        <v>0</v>
      </c>
      <c r="E66" s="825">
        <f t="shared" si="16"/>
        <v>0</v>
      </c>
      <c r="F66" s="825">
        <f t="shared" si="16"/>
        <v>0</v>
      </c>
      <c r="G66" s="825">
        <f t="shared" si="16"/>
        <v>0</v>
      </c>
      <c r="H66" s="825">
        <f t="shared" si="16"/>
        <v>0</v>
      </c>
      <c r="I66" s="825">
        <f t="shared" si="16"/>
        <v>0</v>
      </c>
      <c r="J66" s="825">
        <f t="shared" si="16"/>
        <v>0</v>
      </c>
      <c r="K66" s="825">
        <f t="shared" si="16"/>
        <v>0</v>
      </c>
      <c r="L66" s="825">
        <f t="shared" si="16"/>
        <v>0</v>
      </c>
      <c r="M66" s="825">
        <f t="shared" si="16"/>
        <v>0</v>
      </c>
      <c r="N66" s="825">
        <f t="shared" si="16"/>
        <v>0</v>
      </c>
      <c r="O66" s="825">
        <f t="shared" si="16"/>
        <v>0</v>
      </c>
      <c r="P66" s="825">
        <f t="shared" si="16"/>
        <v>0.97100206270421197</v>
      </c>
      <c r="Q66" s="825">
        <f t="shared" si="16"/>
        <v>0.91964090809174348</v>
      </c>
      <c r="R66" s="825">
        <f t="shared" si="16"/>
        <v>0.87507341147514062</v>
      </c>
      <c r="S66" s="825">
        <f t="shared" si="19"/>
        <v>0.83273300340706091</v>
      </c>
      <c r="T66" s="825">
        <f t="shared" si="19"/>
        <v>0.792209392150937</v>
      </c>
      <c r="U66" s="825">
        <f t="shared" si="19"/>
        <v>0.75320049282012724</v>
      </c>
      <c r="V66" s="825">
        <f t="shared" si="19"/>
        <v>0.7156876341853714</v>
      </c>
      <c r="W66" s="825">
        <f t="shared" si="19"/>
        <v>0.68190942868647231</v>
      </c>
      <c r="X66" s="825">
        <f t="shared" si="19"/>
        <v>0.6513238341359685</v>
      </c>
      <c r="Y66" s="825">
        <f t="shared" si="19"/>
        <v>0.62152724457851249</v>
      </c>
      <c r="Z66" s="825">
        <f t="shared" si="19"/>
        <v>0.59257629630842901</v>
      </c>
      <c r="AA66" s="825">
        <f t="shared" si="19"/>
        <v>0.5645314766114623</v>
      </c>
      <c r="AB66" s="825">
        <f t="shared" si="19"/>
        <v>0.53745533159678216</v>
      </c>
      <c r="AC66" s="825">
        <f t="shared" si="19"/>
        <v>0.51141394451577304</v>
      </c>
      <c r="AD66" s="825">
        <f t="shared" si="19"/>
        <v>0.48647455890318092</v>
      </c>
      <c r="AE66" s="825">
        <f t="shared" si="19"/>
        <v>0.4626999731258149</v>
      </c>
      <c r="AF66" s="825">
        <f t="shared" si="19"/>
        <v>0.44014647562958181</v>
      </c>
      <c r="AG66" s="825">
        <f t="shared" si="19"/>
        <v>0.4187476469760244</v>
      </c>
      <c r="AH66" s="825">
        <f t="shared" si="19"/>
        <v>0.39838917623306774</v>
      </c>
      <c r="AI66" s="825">
        <f t="shared" si="19"/>
        <v>0.3790204837825622</v>
      </c>
      <c r="AJ66" s="825">
        <f t="shared" si="19"/>
        <v>0.36059344906179081</v>
      </c>
      <c r="AK66" s="825">
        <f t="shared" si="19"/>
        <v>0.34306229101030067</v>
      </c>
      <c r="AL66" s="825">
        <f t="shared" si="19"/>
        <v>0.3263834543291127</v>
      </c>
      <c r="AM66" s="825">
        <f t="shared" si="19"/>
        <v>0.3105155012697256</v>
      </c>
      <c r="AN66" s="825">
        <f t="shared" si="19"/>
        <v>0.29541900868407023</v>
      </c>
      <c r="AO66" s="825">
        <f t="shared" si="19"/>
        <v>0.28105647007963902</v>
      </c>
      <c r="AP66" s="825">
        <f t="shared" si="19"/>
        <v>0.26739220243645251</v>
      </c>
      <c r="AQ66" s="818"/>
      <c r="AR66" s="818"/>
      <c r="AS66" s="818"/>
      <c r="AT66" s="818"/>
      <c r="AU66" s="818"/>
      <c r="AV66" s="818"/>
      <c r="AW66" s="818"/>
      <c r="AX66" s="818"/>
      <c r="AY66" s="818"/>
      <c r="AZ66" s="818"/>
      <c r="BA66" s="818"/>
      <c r="BB66" s="818"/>
      <c r="BC66" s="818"/>
      <c r="BD66" s="818"/>
      <c r="BE66" s="818"/>
      <c r="BF66" s="818"/>
      <c r="BG66" s="818"/>
      <c r="BH66" s="818"/>
      <c r="BI66" s="818"/>
      <c r="BJ66" s="818"/>
    </row>
    <row r="67" spans="1:62" ht="12.75" hidden="1" customHeight="1" outlineLevel="1">
      <c r="A67" s="813">
        <f t="shared" si="17"/>
        <v>15</v>
      </c>
      <c r="C67" s="825">
        <f t="shared" si="16"/>
        <v>0</v>
      </c>
      <c r="D67" s="825">
        <f t="shared" si="16"/>
        <v>0</v>
      </c>
      <c r="E67" s="825">
        <f t="shared" si="16"/>
        <v>0</v>
      </c>
      <c r="F67" s="825">
        <f t="shared" si="16"/>
        <v>0</v>
      </c>
      <c r="G67" s="825">
        <f t="shared" si="16"/>
        <v>0</v>
      </c>
      <c r="H67" s="825">
        <f t="shared" si="16"/>
        <v>0</v>
      </c>
      <c r="I67" s="825">
        <f t="shared" si="16"/>
        <v>0</v>
      </c>
      <c r="J67" s="825">
        <f t="shared" si="16"/>
        <v>0</v>
      </c>
      <c r="K67" s="825">
        <f t="shared" si="16"/>
        <v>0</v>
      </c>
      <c r="L67" s="825">
        <f t="shared" si="16"/>
        <v>0</v>
      </c>
      <c r="M67" s="825">
        <f t="shared" si="16"/>
        <v>0</v>
      </c>
      <c r="N67" s="825">
        <f t="shared" si="16"/>
        <v>0</v>
      </c>
      <c r="O67" s="825">
        <f t="shared" si="16"/>
        <v>0</v>
      </c>
      <c r="P67" s="825">
        <f t="shared" si="16"/>
        <v>0</v>
      </c>
      <c r="Q67" s="825">
        <f t="shared" si="16"/>
        <v>0.97538927655983387</v>
      </c>
      <c r="R67" s="825">
        <f t="shared" si="16"/>
        <v>0.92812011106223458</v>
      </c>
      <c r="S67" s="825">
        <f t="shared" si="19"/>
        <v>0.88321303958314334</v>
      </c>
      <c r="T67" s="825">
        <f t="shared" si="19"/>
        <v>0.84023289861842709</v>
      </c>
      <c r="U67" s="825">
        <f t="shared" si="19"/>
        <v>0.79885929098213204</v>
      </c>
      <c r="V67" s="825">
        <f t="shared" si="19"/>
        <v>0.75907241360042732</v>
      </c>
      <c r="W67" s="825">
        <f t="shared" si="19"/>
        <v>0.72324658295808941</v>
      </c>
      <c r="X67" s="825">
        <f t="shared" si="19"/>
        <v>0.69080689842549126</v>
      </c>
      <c r="Y67" s="825">
        <f t="shared" si="19"/>
        <v>0.65920404814265254</v>
      </c>
      <c r="Z67" s="825">
        <f t="shared" si="19"/>
        <v>0.62849810167983944</v>
      </c>
      <c r="AA67" s="825">
        <f t="shared" si="19"/>
        <v>0.59875321304473483</v>
      </c>
      <c r="AB67" s="825">
        <f t="shared" si="19"/>
        <v>0.57003571987373369</v>
      </c>
      <c r="AC67" s="825">
        <f t="shared" si="19"/>
        <v>0.54241571136599331</v>
      </c>
      <c r="AD67" s="825">
        <f t="shared" si="19"/>
        <v>0.51596450734007782</v>
      </c>
      <c r="AE67" s="825">
        <f t="shared" si="19"/>
        <v>0.49074871298180706</v>
      </c>
      <c r="AF67" s="825">
        <f t="shared" si="19"/>
        <v>0.46682802892655806</v>
      </c>
      <c r="AG67" s="825">
        <f t="shared" si="19"/>
        <v>0.44413200940853659</v>
      </c>
      <c r="AH67" s="825">
        <f t="shared" si="19"/>
        <v>0.42253941399970335</v>
      </c>
      <c r="AI67" s="825">
        <f t="shared" si="19"/>
        <v>0.40199659695994217</v>
      </c>
      <c r="AJ67" s="825">
        <f t="shared" si="19"/>
        <v>0.38245252067180557</v>
      </c>
      <c r="AK67" s="825">
        <f t="shared" si="19"/>
        <v>0.36385862884006764</v>
      </c>
      <c r="AL67" s="825">
        <f t="shared" si="19"/>
        <v>0.34616872585599917</v>
      </c>
      <c r="AM67" s="825">
        <f t="shared" si="19"/>
        <v>0.3293388620266523</v>
      </c>
      <c r="AN67" s="825">
        <f t="shared" si="19"/>
        <v>0.31332722438401239</v>
      </c>
      <c r="AO67" s="825">
        <f t="shared" si="19"/>
        <v>0.29809403280273783</v>
      </c>
      <c r="AP67" s="825">
        <f t="shared" si="19"/>
        <v>0.28360144116839736</v>
      </c>
      <c r="AQ67" s="818"/>
      <c r="AR67" s="818"/>
      <c r="AS67" s="818"/>
      <c r="AT67" s="818"/>
      <c r="AU67" s="818"/>
      <c r="AV67" s="818"/>
      <c r="AW67" s="818"/>
      <c r="AX67" s="818"/>
      <c r="AY67" s="818"/>
      <c r="AZ67" s="818"/>
      <c r="BA67" s="818"/>
      <c r="BB67" s="818"/>
      <c r="BC67" s="818"/>
      <c r="BD67" s="818"/>
      <c r="BE67" s="818"/>
      <c r="BF67" s="818"/>
      <c r="BG67" s="818"/>
      <c r="BH67" s="818"/>
      <c r="BI67" s="818"/>
      <c r="BJ67" s="818"/>
    </row>
    <row r="68" spans="1:62" ht="12.75" hidden="1" customHeight="1" outlineLevel="1">
      <c r="A68" s="813">
        <f t="shared" si="17"/>
        <v>16</v>
      </c>
      <c r="C68" s="825">
        <f t="shared" si="16"/>
        <v>0</v>
      </c>
      <c r="D68" s="825">
        <f t="shared" si="16"/>
        <v>0</v>
      </c>
      <c r="E68" s="825">
        <f t="shared" si="16"/>
        <v>0</v>
      </c>
      <c r="F68" s="825">
        <f t="shared" si="16"/>
        <v>0</v>
      </c>
      <c r="G68" s="825">
        <f t="shared" si="16"/>
        <v>0</v>
      </c>
      <c r="H68" s="825">
        <f t="shared" si="16"/>
        <v>0</v>
      </c>
      <c r="I68" s="825">
        <f t="shared" si="16"/>
        <v>0</v>
      </c>
      <c r="J68" s="825">
        <f t="shared" si="16"/>
        <v>0</v>
      </c>
      <c r="K68" s="825">
        <f t="shared" si="16"/>
        <v>0</v>
      </c>
      <c r="L68" s="825">
        <f t="shared" si="16"/>
        <v>0</v>
      </c>
      <c r="M68" s="825">
        <f t="shared" si="16"/>
        <v>0</v>
      </c>
      <c r="N68" s="825">
        <f t="shared" si="16"/>
        <v>0</v>
      </c>
      <c r="O68" s="825">
        <f t="shared" si="16"/>
        <v>0</v>
      </c>
      <c r="P68" s="825">
        <f t="shared" si="16"/>
        <v>0</v>
      </c>
      <c r="Q68" s="825">
        <f t="shared" si="16"/>
        <v>0</v>
      </c>
      <c r="R68" s="825">
        <f t="shared" si="16"/>
        <v>0.97554707260503237</v>
      </c>
      <c r="S68" s="825">
        <f t="shared" si="19"/>
        <v>0.92834524861853018</v>
      </c>
      <c r="T68" s="825">
        <f t="shared" si="19"/>
        <v>0.88316882134524055</v>
      </c>
      <c r="U68" s="825">
        <f t="shared" si="19"/>
        <v>0.83968102129476796</v>
      </c>
      <c r="V68" s="825">
        <f t="shared" si="19"/>
        <v>0.79786103345569959</v>
      </c>
      <c r="W68" s="825">
        <f t="shared" si="19"/>
        <v>0.76020450194624201</v>
      </c>
      <c r="X68" s="825">
        <f t="shared" si="19"/>
        <v>0.72610714869980986</v>
      </c>
      <c r="Y68" s="825">
        <f t="shared" si="19"/>
        <v>0.6928893919548198</v>
      </c>
      <c r="Z68" s="825">
        <f t="shared" si="19"/>
        <v>0.66061437083812347</v>
      </c>
      <c r="AA68" s="825">
        <f t="shared" si="19"/>
        <v>0.62934951762884594</v>
      </c>
      <c r="AB68" s="825">
        <f t="shared" si="19"/>
        <v>0.59916455981830818</v>
      </c>
      <c r="AC68" s="825">
        <f t="shared" si="19"/>
        <v>0.57013316816554671</v>
      </c>
      <c r="AD68" s="825">
        <f t="shared" si="19"/>
        <v>0.54233030693368822</v>
      </c>
      <c r="AE68" s="825">
        <f t="shared" si="19"/>
        <v>0.51582598483526099</v>
      </c>
      <c r="AF68" s="825">
        <f t="shared" si="19"/>
        <v>0.49068295320964506</v>
      </c>
      <c r="AG68" s="825">
        <f t="shared" si="19"/>
        <v>0.46682716651060224</v>
      </c>
      <c r="AH68" s="825">
        <f t="shared" si="19"/>
        <v>0.44413118892110293</v>
      </c>
      <c r="AI68" s="825">
        <f t="shared" si="19"/>
        <v>0.42253863340233128</v>
      </c>
      <c r="AJ68" s="825">
        <f t="shared" si="19"/>
        <v>0.40199585431327589</v>
      </c>
      <c r="AK68" s="825">
        <f t="shared" si="19"/>
        <v>0.38245181413077606</v>
      </c>
      <c r="AL68" s="825">
        <f t="shared" si="19"/>
        <v>0.36385795664930853</v>
      </c>
      <c r="AM68" s="825">
        <f t="shared" si="19"/>
        <v>0.34616808634548557</v>
      </c>
      <c r="AN68" s="825">
        <f t="shared" si="19"/>
        <v>0.32933825360755176</v>
      </c>
      <c r="AO68" s="825">
        <f t="shared" si="19"/>
        <v>0.31332664554473766</v>
      </c>
      <c r="AP68" s="825">
        <f t="shared" si="19"/>
        <v>0.29809348210519121</v>
      </c>
      <c r="AQ68" s="818"/>
      <c r="AR68" s="818"/>
      <c r="AS68" s="818"/>
      <c r="AT68" s="818"/>
      <c r="AU68" s="818"/>
      <c r="AV68" s="818"/>
      <c r="AW68" s="818"/>
      <c r="AX68" s="818"/>
      <c r="AY68" s="818"/>
      <c r="AZ68" s="818"/>
      <c r="BA68" s="818"/>
      <c r="BB68" s="818"/>
      <c r="BC68" s="818"/>
      <c r="BD68" s="818"/>
      <c r="BE68" s="818"/>
      <c r="BF68" s="818"/>
      <c r="BG68" s="818"/>
      <c r="BH68" s="818"/>
      <c r="BI68" s="818"/>
      <c r="BJ68" s="818"/>
    </row>
    <row r="69" spans="1:62" ht="12.75" hidden="1" customHeight="1" outlineLevel="1">
      <c r="A69" s="813">
        <f t="shared" si="17"/>
        <v>17</v>
      </c>
      <c r="C69" s="825">
        <f t="shared" si="16"/>
        <v>0</v>
      </c>
      <c r="D69" s="825">
        <f t="shared" si="16"/>
        <v>0</v>
      </c>
      <c r="E69" s="825">
        <f t="shared" si="16"/>
        <v>0</v>
      </c>
      <c r="F69" s="825">
        <f t="shared" si="16"/>
        <v>0</v>
      </c>
      <c r="G69" s="825">
        <f t="shared" si="16"/>
        <v>0</v>
      </c>
      <c r="H69" s="825">
        <f t="shared" si="16"/>
        <v>0</v>
      </c>
      <c r="I69" s="825">
        <f t="shared" si="16"/>
        <v>0</v>
      </c>
      <c r="J69" s="825">
        <f t="shared" si="16"/>
        <v>0</v>
      </c>
      <c r="K69" s="825">
        <f t="shared" si="16"/>
        <v>0</v>
      </c>
      <c r="L69" s="825">
        <f t="shared" si="16"/>
        <v>0</v>
      </c>
      <c r="M69" s="825">
        <f t="shared" si="16"/>
        <v>0</v>
      </c>
      <c r="N69" s="825">
        <f t="shared" si="16"/>
        <v>0</v>
      </c>
      <c r="O69" s="825">
        <f t="shared" si="16"/>
        <v>0</v>
      </c>
      <c r="P69" s="825">
        <f t="shared" si="16"/>
        <v>0</v>
      </c>
      <c r="Q69" s="825">
        <f t="shared" si="16"/>
        <v>0</v>
      </c>
      <c r="R69" s="825">
        <f t="shared" si="16"/>
        <v>0</v>
      </c>
      <c r="S69" s="825">
        <f t="shared" si="19"/>
        <v>0.9754680715814098</v>
      </c>
      <c r="T69" s="825">
        <f t="shared" si="19"/>
        <v>0.92799848797682793</v>
      </c>
      <c r="U69" s="825">
        <f t="shared" si="19"/>
        <v>0.88230324634589485</v>
      </c>
      <c r="V69" s="825">
        <f t="shared" si="19"/>
        <v>0.83836047510681155</v>
      </c>
      <c r="W69" s="825">
        <f t="shared" si="19"/>
        <v>0.79879249732199797</v>
      </c>
      <c r="X69" s="825">
        <f t="shared" si="19"/>
        <v>0.76296436175839932</v>
      </c>
      <c r="Y69" s="825">
        <f t="shared" si="19"/>
        <v>0.72806047103184635</v>
      </c>
      <c r="Z69" s="825">
        <f t="shared" si="19"/>
        <v>0.69414716921250352</v>
      </c>
      <c r="AA69" s="825">
        <f t="shared" si="19"/>
        <v>0.66129531144330234</v>
      </c>
      <c r="AB69" s="825">
        <f t="shared" si="19"/>
        <v>0.62957816458438565</v>
      </c>
      <c r="AC69" s="825">
        <f t="shared" si="19"/>
        <v>0.59907313892395853</v>
      </c>
      <c r="AD69" s="825">
        <f t="shared" si="19"/>
        <v>0.56985900391260913</v>
      </c>
      <c r="AE69" s="825">
        <f t="shared" si="19"/>
        <v>0.54200932190648177</v>
      </c>
      <c r="AF69" s="825">
        <f t="shared" si="19"/>
        <v>0.51559002950416966</v>
      </c>
      <c r="AG69" s="825">
        <f t="shared" si="19"/>
        <v>0.49052332260606085</v>
      </c>
      <c r="AH69" s="825">
        <f t="shared" si="19"/>
        <v>0.46667529675056246</v>
      </c>
      <c r="AI69" s="825">
        <f t="shared" si="19"/>
        <v>0.44398670269166646</v>
      </c>
      <c r="AJ69" s="825">
        <f t="shared" si="19"/>
        <v>0.42240117173457531</v>
      </c>
      <c r="AK69" s="825">
        <f t="shared" si="19"/>
        <v>0.40186507569045521</v>
      </c>
      <c r="AL69" s="825">
        <f t="shared" si="19"/>
        <v>0.38232739363984158</v>
      </c>
      <c r="AM69" s="825">
        <f t="shared" si="19"/>
        <v>0.36373958517367672</v>
      </c>
      <c r="AN69" s="825">
        <f t="shared" si="19"/>
        <v>0.34605546979705359</v>
      </c>
      <c r="AO69" s="825">
        <f t="shared" si="19"/>
        <v>0.32923111219605006</v>
      </c>
      <c r="AP69" s="825">
        <f t="shared" si="19"/>
        <v>0.31322471308260474</v>
      </c>
      <c r="AQ69" s="818"/>
      <c r="AR69" s="818"/>
      <c r="AS69" s="818"/>
      <c r="AT69" s="818"/>
      <c r="AU69" s="818"/>
      <c r="AV69" s="818"/>
      <c r="AW69" s="818"/>
      <c r="AX69" s="818"/>
      <c r="AY69" s="818"/>
      <c r="AZ69" s="818"/>
      <c r="BA69" s="818"/>
      <c r="BB69" s="818"/>
      <c r="BC69" s="818"/>
      <c r="BD69" s="818"/>
      <c r="BE69" s="818"/>
      <c r="BF69" s="818"/>
      <c r="BG69" s="818"/>
      <c r="BH69" s="818"/>
      <c r="BI69" s="818"/>
      <c r="BJ69" s="818"/>
    </row>
    <row r="70" spans="1:62" ht="12.75" hidden="1" customHeight="1" outlineLevel="1">
      <c r="A70" s="813">
        <f t="shared" si="17"/>
        <v>18</v>
      </c>
      <c r="C70" s="825">
        <f t="shared" ref="C70:AP76" si="20">IF(C$1=$A70,1,B28)/(1+C$5)^0.5</f>
        <v>0</v>
      </c>
      <c r="D70" s="825">
        <f t="shared" si="20"/>
        <v>0</v>
      </c>
      <c r="E70" s="825">
        <f t="shared" si="20"/>
        <v>0</v>
      </c>
      <c r="F70" s="825">
        <f t="shared" si="20"/>
        <v>0</v>
      </c>
      <c r="G70" s="825">
        <f t="shared" si="20"/>
        <v>0</v>
      </c>
      <c r="H70" s="825">
        <f t="shared" si="20"/>
        <v>0</v>
      </c>
      <c r="I70" s="825">
        <f t="shared" si="20"/>
        <v>0</v>
      </c>
      <c r="J70" s="825">
        <f t="shared" si="20"/>
        <v>0</v>
      </c>
      <c r="K70" s="825">
        <f t="shared" si="20"/>
        <v>0</v>
      </c>
      <c r="L70" s="825">
        <f t="shared" si="20"/>
        <v>0</v>
      </c>
      <c r="M70" s="825">
        <f t="shared" si="20"/>
        <v>0</v>
      </c>
      <c r="N70" s="825">
        <f t="shared" si="20"/>
        <v>0</v>
      </c>
      <c r="O70" s="825">
        <f t="shared" si="20"/>
        <v>0</v>
      </c>
      <c r="P70" s="825">
        <f t="shared" si="20"/>
        <v>0</v>
      </c>
      <c r="Q70" s="825">
        <f t="shared" si="20"/>
        <v>0</v>
      </c>
      <c r="R70" s="825">
        <f t="shared" si="20"/>
        <v>0</v>
      </c>
      <c r="S70" s="825">
        <f t="shared" si="20"/>
        <v>0</v>
      </c>
      <c r="T70" s="825">
        <f t="shared" si="20"/>
        <v>0.97526165878793636</v>
      </c>
      <c r="U70" s="825">
        <f t="shared" si="20"/>
        <v>0.92723914826762588</v>
      </c>
      <c r="V70" s="825">
        <f t="shared" si="20"/>
        <v>0.88105836184867503</v>
      </c>
      <c r="W70" s="825">
        <f t="shared" si="20"/>
        <v>0.83947517809432282</v>
      </c>
      <c r="X70" s="825">
        <f t="shared" si="20"/>
        <v>0.8018223075630222</v>
      </c>
      <c r="Y70" s="825">
        <f t="shared" si="20"/>
        <v>0.76514075386529579</v>
      </c>
      <c r="Z70" s="825">
        <f t="shared" si="20"/>
        <v>0.72950023998965885</v>
      </c>
      <c r="AA70" s="825">
        <f t="shared" si="20"/>
        <v>0.69497522974733983</v>
      </c>
      <c r="AB70" s="825">
        <f t="shared" si="20"/>
        <v>0.66164272149607639</v>
      </c>
      <c r="AC70" s="825">
        <f t="shared" si="20"/>
        <v>0.62958406804738709</v>
      </c>
      <c r="AD70" s="825">
        <f t="shared" si="20"/>
        <v>0.59888205059761856</v>
      </c>
      <c r="AE70" s="825">
        <f t="shared" si="20"/>
        <v>0.56961397805018732</v>
      </c>
      <c r="AF70" s="825">
        <f t="shared" si="20"/>
        <v>0.54184914516941884</v>
      </c>
      <c r="AG70" s="825">
        <f t="shared" si="20"/>
        <v>0.5155057852754843</v>
      </c>
      <c r="AH70" s="825">
        <f t="shared" si="20"/>
        <v>0.49044317412257504</v>
      </c>
      <c r="AI70" s="825">
        <f t="shared" si="20"/>
        <v>0.46659904488731535</v>
      </c>
      <c r="AJ70" s="825">
        <f t="shared" si="20"/>
        <v>0.44391415800465839</v>
      </c>
      <c r="AK70" s="825">
        <f t="shared" si="20"/>
        <v>0.42233215399010332</v>
      </c>
      <c r="AL70" s="825">
        <f t="shared" si="20"/>
        <v>0.40179941341733144</v>
      </c>
      <c r="AM70" s="825">
        <f t="shared" si="20"/>
        <v>0.38226492370338155</v>
      </c>
      <c r="AN70" s="825">
        <f t="shared" si="20"/>
        <v>0.36368015237039919</v>
      </c>
      <c r="AO70" s="825">
        <f t="shared" si="20"/>
        <v>0.3459989264690852</v>
      </c>
      <c r="AP70" s="825">
        <f t="shared" si="20"/>
        <v>0.32917731786427656</v>
      </c>
      <c r="AQ70" s="818"/>
      <c r="AR70" s="818"/>
      <c r="AS70" s="818"/>
      <c r="AT70" s="818"/>
      <c r="AU70" s="818"/>
      <c r="AV70" s="818"/>
      <c r="AW70" s="818"/>
      <c r="AX70" s="818"/>
      <c r="AY70" s="818"/>
      <c r="AZ70" s="818"/>
      <c r="BA70" s="818"/>
      <c r="BB70" s="818"/>
      <c r="BC70" s="818"/>
      <c r="BD70" s="818"/>
      <c r="BE70" s="818"/>
      <c r="BF70" s="818"/>
      <c r="BG70" s="818"/>
      <c r="BH70" s="818"/>
      <c r="BI70" s="818"/>
      <c r="BJ70" s="818"/>
    </row>
    <row r="71" spans="1:62" ht="12.75" hidden="1" customHeight="1" outlineLevel="1">
      <c r="A71" s="813">
        <f t="shared" si="17"/>
        <v>19</v>
      </c>
      <c r="C71" s="825">
        <f t="shared" si="20"/>
        <v>0</v>
      </c>
      <c r="D71" s="825">
        <f t="shared" si="20"/>
        <v>0</v>
      </c>
      <c r="E71" s="825">
        <f t="shared" si="20"/>
        <v>0</v>
      </c>
      <c r="F71" s="825">
        <f t="shared" si="20"/>
        <v>0</v>
      </c>
      <c r="G71" s="825">
        <f t="shared" si="20"/>
        <v>0</v>
      </c>
      <c r="H71" s="825">
        <f t="shared" si="20"/>
        <v>0</v>
      </c>
      <c r="I71" s="825">
        <f t="shared" si="20"/>
        <v>0</v>
      </c>
      <c r="J71" s="825">
        <f t="shared" si="20"/>
        <v>0</v>
      </c>
      <c r="K71" s="825">
        <f t="shared" si="20"/>
        <v>0</v>
      </c>
      <c r="L71" s="825">
        <f t="shared" si="20"/>
        <v>0</v>
      </c>
      <c r="M71" s="825">
        <f t="shared" si="20"/>
        <v>0</v>
      </c>
      <c r="N71" s="825">
        <f t="shared" si="20"/>
        <v>0</v>
      </c>
      <c r="O71" s="825">
        <f t="shared" si="20"/>
        <v>0</v>
      </c>
      <c r="P71" s="825">
        <f t="shared" si="20"/>
        <v>0</v>
      </c>
      <c r="Q71" s="825">
        <f t="shared" si="20"/>
        <v>0</v>
      </c>
      <c r="R71" s="825">
        <f t="shared" si="20"/>
        <v>0</v>
      </c>
      <c r="S71" s="825">
        <f t="shared" si="20"/>
        <v>0</v>
      </c>
      <c r="T71" s="825">
        <f t="shared" si="20"/>
        <v>0</v>
      </c>
      <c r="U71" s="825">
        <f t="shared" si="20"/>
        <v>0.97487617717874397</v>
      </c>
      <c r="V71" s="825">
        <f t="shared" si="20"/>
        <v>0.92632284699706702</v>
      </c>
      <c r="W71" s="825">
        <f t="shared" si="20"/>
        <v>0.88260332190032931</v>
      </c>
      <c r="X71" s="825">
        <f t="shared" si="20"/>
        <v>0.84301603036724371</v>
      </c>
      <c r="Y71" s="825">
        <f t="shared" si="20"/>
        <v>0.80444995719331958</v>
      </c>
      <c r="Z71" s="825">
        <f t="shared" si="20"/>
        <v>0.76697840739445522</v>
      </c>
      <c r="AA71" s="825">
        <f t="shared" si="20"/>
        <v>0.73067967036963066</v>
      </c>
      <c r="AB71" s="825">
        <f t="shared" si="20"/>
        <v>0.69563470027698326</v>
      </c>
      <c r="AC71" s="825">
        <f t="shared" si="20"/>
        <v>0.66192902943904774</v>
      </c>
      <c r="AD71" s="825">
        <f t="shared" si="20"/>
        <v>0.62964969194663778</v>
      </c>
      <c r="AE71" s="825">
        <f t="shared" si="20"/>
        <v>0.59887796845789365</v>
      </c>
      <c r="AF71" s="825">
        <f t="shared" si="20"/>
        <v>0.56968671376445201</v>
      </c>
      <c r="AG71" s="825">
        <f t="shared" si="20"/>
        <v>0.54198996041293113</v>
      </c>
      <c r="AH71" s="825">
        <f t="shared" si="20"/>
        <v>0.51563975443153576</v>
      </c>
      <c r="AI71" s="825">
        <f t="shared" si="20"/>
        <v>0.49057063003093754</v>
      </c>
      <c r="AJ71" s="825">
        <f t="shared" si="20"/>
        <v>0.46672030420591754</v>
      </c>
      <c r="AK71" s="825">
        <f t="shared" si="20"/>
        <v>0.44402952199630669</v>
      </c>
      <c r="AL71" s="825">
        <f t="shared" si="20"/>
        <v>0.42244190927095471</v>
      </c>
      <c r="AM71" s="825">
        <f t="shared" si="20"/>
        <v>0.40190383266897711</v>
      </c>
      <c r="AN71" s="825">
        <f t="shared" si="20"/>
        <v>0.38236426635031079</v>
      </c>
      <c r="AO71" s="825">
        <f t="shared" si="20"/>
        <v>0.36377466522452689</v>
      </c>
      <c r="AP71" s="825">
        <f t="shared" si="20"/>
        <v>0.34608884434294379</v>
      </c>
      <c r="AQ71" s="818"/>
      <c r="AR71" s="818"/>
      <c r="AS71" s="818"/>
      <c r="AT71" s="818"/>
      <c r="AU71" s="818"/>
      <c r="AV71" s="818"/>
      <c r="AW71" s="818"/>
      <c r="AX71" s="818"/>
      <c r="AY71" s="818"/>
      <c r="AZ71" s="818"/>
      <c r="BA71" s="818"/>
      <c r="BB71" s="818"/>
      <c r="BC71" s="818"/>
      <c r="BD71" s="818"/>
      <c r="BE71" s="818"/>
      <c r="BF71" s="818"/>
      <c r="BG71" s="818"/>
      <c r="BH71" s="818"/>
      <c r="BI71" s="818"/>
      <c r="BJ71" s="818"/>
    </row>
    <row r="72" spans="1:62" ht="13.5" hidden="1" customHeight="1" outlineLevel="1">
      <c r="A72" s="813">
        <f t="shared" si="17"/>
        <v>20</v>
      </c>
      <c r="C72" s="825">
        <f t="shared" si="20"/>
        <v>0</v>
      </c>
      <c r="D72" s="825">
        <f t="shared" si="20"/>
        <v>0</v>
      </c>
      <c r="E72" s="825">
        <f t="shared" si="20"/>
        <v>0</v>
      </c>
      <c r="F72" s="825">
        <f t="shared" si="20"/>
        <v>0</v>
      </c>
      <c r="G72" s="825">
        <f t="shared" si="20"/>
        <v>0</v>
      </c>
      <c r="H72" s="825">
        <f t="shared" si="20"/>
        <v>0</v>
      </c>
      <c r="I72" s="825">
        <f t="shared" si="20"/>
        <v>0</v>
      </c>
      <c r="J72" s="825">
        <f t="shared" si="20"/>
        <v>0</v>
      </c>
      <c r="K72" s="825">
        <f t="shared" si="20"/>
        <v>0</v>
      </c>
      <c r="L72" s="825">
        <f t="shared" si="20"/>
        <v>0</v>
      </c>
      <c r="M72" s="825">
        <f t="shared" si="20"/>
        <v>0</v>
      </c>
      <c r="N72" s="825">
        <f t="shared" si="20"/>
        <v>0</v>
      </c>
      <c r="O72" s="825">
        <f t="shared" si="20"/>
        <v>0</v>
      </c>
      <c r="P72" s="825">
        <f t="shared" si="20"/>
        <v>0</v>
      </c>
      <c r="Q72" s="825">
        <f t="shared" si="20"/>
        <v>0</v>
      </c>
      <c r="R72" s="825">
        <f t="shared" si="20"/>
        <v>0</v>
      </c>
      <c r="S72" s="825">
        <f t="shared" si="20"/>
        <v>0</v>
      </c>
      <c r="T72" s="825">
        <f t="shared" si="20"/>
        <v>0</v>
      </c>
      <c r="U72" s="825">
        <f t="shared" si="20"/>
        <v>0</v>
      </c>
      <c r="V72" s="825">
        <f t="shared" si="20"/>
        <v>0.97468315443867148</v>
      </c>
      <c r="W72" s="825">
        <f t="shared" si="20"/>
        <v>0.92868117492365698</v>
      </c>
      <c r="X72" s="825">
        <f t="shared" si="20"/>
        <v>0.88702715946648081</v>
      </c>
      <c r="Y72" s="825">
        <f t="shared" si="20"/>
        <v>0.84644767686240774</v>
      </c>
      <c r="Z72" s="825">
        <f t="shared" si="20"/>
        <v>0.80701985914414465</v>
      </c>
      <c r="AA72" s="825">
        <f t="shared" si="20"/>
        <v>0.76882608294593346</v>
      </c>
      <c r="AB72" s="825">
        <f t="shared" si="20"/>
        <v>0.7319515287795948</v>
      </c>
      <c r="AC72" s="825">
        <f t="shared" si="20"/>
        <v>0.69648619433244097</v>
      </c>
      <c r="AD72" s="825">
        <f t="shared" si="20"/>
        <v>0.66252165746250868</v>
      </c>
      <c r="AE72" s="825">
        <f t="shared" si="20"/>
        <v>0.63014344222712593</v>
      </c>
      <c r="AF72" s="825">
        <f t="shared" si="20"/>
        <v>0.59942820692999144</v>
      </c>
      <c r="AG72" s="825">
        <f t="shared" si="20"/>
        <v>0.5702854960361774</v>
      </c>
      <c r="AH72" s="825">
        <f t="shared" si="20"/>
        <v>0.54255963137752838</v>
      </c>
      <c r="AI72" s="825">
        <f t="shared" si="20"/>
        <v>0.51618172940846696</v>
      </c>
      <c r="AJ72" s="825">
        <f t="shared" si="20"/>
        <v>0.4910862555303469</v>
      </c>
      <c r="AK72" s="825">
        <f t="shared" si="20"/>
        <v>0.4672108612739701</v>
      </c>
      <c r="AL72" s="825">
        <f t="shared" si="20"/>
        <v>0.44449622939788397</v>
      </c>
      <c r="AM72" s="825">
        <f t="shared" si="20"/>
        <v>0.4228859265176162</v>
      </c>
      <c r="AN72" s="825">
        <f t="shared" si="20"/>
        <v>0.40232626289970952</v>
      </c>
      <c r="AO72" s="825">
        <f t="shared" si="20"/>
        <v>0.38276615907222278</v>
      </c>
      <c r="AP72" s="825">
        <f t="shared" si="20"/>
        <v>0.36415701892029761</v>
      </c>
      <c r="AQ72" s="818"/>
      <c r="AR72" s="818"/>
      <c r="AS72" s="818"/>
      <c r="AT72" s="818"/>
      <c r="AU72" s="818"/>
      <c r="AV72" s="818"/>
      <c r="AW72" s="818"/>
      <c r="AX72" s="818"/>
      <c r="AY72" s="818"/>
      <c r="AZ72" s="818"/>
      <c r="BA72" s="818"/>
      <c r="BB72" s="818"/>
      <c r="BC72" s="818"/>
      <c r="BD72" s="818"/>
      <c r="BE72" s="818"/>
      <c r="BF72" s="818"/>
      <c r="BG72" s="818"/>
      <c r="BH72" s="818"/>
      <c r="BI72" s="818"/>
      <c r="BJ72" s="818"/>
    </row>
    <row r="73" spans="1:62" ht="13.5" hidden="1" customHeight="1" outlineLevel="1">
      <c r="A73" s="813">
        <f t="shared" si="17"/>
        <v>21</v>
      </c>
      <c r="C73" s="825">
        <f t="shared" si="20"/>
        <v>0</v>
      </c>
      <c r="D73" s="825">
        <f t="shared" si="20"/>
        <v>0</v>
      </c>
      <c r="E73" s="825">
        <f t="shared" si="20"/>
        <v>0</v>
      </c>
      <c r="F73" s="825">
        <f t="shared" si="20"/>
        <v>0</v>
      </c>
      <c r="G73" s="825">
        <f t="shared" si="20"/>
        <v>0</v>
      </c>
      <c r="H73" s="825">
        <f t="shared" si="20"/>
        <v>0</v>
      </c>
      <c r="I73" s="825">
        <f t="shared" si="20"/>
        <v>0</v>
      </c>
      <c r="J73" s="825">
        <f t="shared" si="20"/>
        <v>0</v>
      </c>
      <c r="K73" s="825">
        <f t="shared" si="20"/>
        <v>0</v>
      </c>
      <c r="L73" s="825">
        <f t="shared" si="20"/>
        <v>0</v>
      </c>
      <c r="M73" s="825">
        <f t="shared" si="20"/>
        <v>0</v>
      </c>
      <c r="N73" s="825">
        <f t="shared" si="20"/>
        <v>0</v>
      </c>
      <c r="O73" s="825">
        <f t="shared" si="20"/>
        <v>0</v>
      </c>
      <c r="P73" s="825">
        <f t="shared" si="20"/>
        <v>0</v>
      </c>
      <c r="Q73" s="825">
        <f t="shared" si="20"/>
        <v>0</v>
      </c>
      <c r="R73" s="825">
        <f t="shared" si="20"/>
        <v>0</v>
      </c>
      <c r="S73" s="825">
        <f t="shared" si="20"/>
        <v>0</v>
      </c>
      <c r="T73" s="825">
        <f t="shared" si="20"/>
        <v>0</v>
      </c>
      <c r="U73" s="825">
        <f t="shared" si="20"/>
        <v>0</v>
      </c>
      <c r="V73" s="825">
        <f t="shared" si="20"/>
        <v>0</v>
      </c>
      <c r="W73" s="825">
        <f t="shared" si="20"/>
        <v>0.97755166964447349</v>
      </c>
      <c r="X73" s="825">
        <f t="shared" si="20"/>
        <v>0.93370567226985612</v>
      </c>
      <c r="Y73" s="825">
        <f t="shared" si="20"/>
        <v>0.89099075347527457</v>
      </c>
      <c r="Z73" s="825">
        <f t="shared" si="20"/>
        <v>0.84948810425435728</v>
      </c>
      <c r="AA73" s="825">
        <f t="shared" si="20"/>
        <v>0.80928443619178669</v>
      </c>
      <c r="AB73" s="825">
        <f t="shared" si="20"/>
        <v>0.77046941229980004</v>
      </c>
      <c r="AC73" s="825">
        <f t="shared" si="20"/>
        <v>0.73313776626297278</v>
      </c>
      <c r="AD73" s="825">
        <f t="shared" si="20"/>
        <v>0.69738589509078819</v>
      </c>
      <c r="AE73" s="825">
        <f t="shared" si="20"/>
        <v>0.66330382341957284</v>
      </c>
      <c r="AF73" s="825">
        <f t="shared" si="20"/>
        <v>0.63097224358464721</v>
      </c>
      <c r="AG73" s="825">
        <f t="shared" si="20"/>
        <v>0.60029593996025643</v>
      </c>
      <c r="AH73" s="825">
        <f t="shared" si="20"/>
        <v>0.5711110420413047</v>
      </c>
      <c r="AI73" s="825">
        <f t="shared" si="20"/>
        <v>0.54334504138591944</v>
      </c>
      <c r="AJ73" s="825">
        <f t="shared" si="20"/>
        <v>0.51692895473261546</v>
      </c>
      <c r="AK73" s="825">
        <f t="shared" si="20"/>
        <v>0.49179715261477897</v>
      </c>
      <c r="AL73" s="825">
        <f t="shared" si="20"/>
        <v>0.46788719630748876</v>
      </c>
      <c r="AM73" s="825">
        <f t="shared" si="20"/>
        <v>0.4451396827015785</v>
      </c>
      <c r="AN73" s="825">
        <f t="shared" si="20"/>
        <v>0.42349809671953731</v>
      </c>
      <c r="AO73" s="825">
        <f t="shared" si="20"/>
        <v>0.40290867090658189</v>
      </c>
      <c r="AP73" s="825">
        <f t="shared" si="20"/>
        <v>0.38332025184806279</v>
      </c>
      <c r="AQ73" s="818"/>
      <c r="AR73" s="818"/>
      <c r="AS73" s="818"/>
      <c r="AT73" s="818"/>
      <c r="AU73" s="818"/>
      <c r="AV73" s="818"/>
      <c r="AW73" s="818"/>
      <c r="AX73" s="818"/>
      <c r="AY73" s="818"/>
      <c r="AZ73" s="818"/>
      <c r="BA73" s="818"/>
      <c r="BB73" s="818"/>
      <c r="BC73" s="818"/>
      <c r="BD73" s="818"/>
      <c r="BE73" s="818"/>
      <c r="BF73" s="818"/>
      <c r="BG73" s="818"/>
      <c r="BH73" s="818"/>
      <c r="BI73" s="818"/>
      <c r="BJ73" s="818"/>
    </row>
    <row r="74" spans="1:62" ht="13.5" hidden="1" customHeight="1" outlineLevel="1">
      <c r="A74" s="813">
        <f t="shared" si="17"/>
        <v>22</v>
      </c>
      <c r="C74" s="825">
        <f t="shared" si="20"/>
        <v>0</v>
      </c>
      <c r="D74" s="825">
        <f t="shared" si="20"/>
        <v>0</v>
      </c>
      <c r="E74" s="825">
        <f t="shared" si="20"/>
        <v>0</v>
      </c>
      <c r="F74" s="825">
        <f t="shared" si="20"/>
        <v>0</v>
      </c>
      <c r="G74" s="825">
        <f t="shared" si="20"/>
        <v>0</v>
      </c>
      <c r="H74" s="825">
        <f t="shared" si="20"/>
        <v>0</v>
      </c>
      <c r="I74" s="825">
        <f t="shared" si="20"/>
        <v>0</v>
      </c>
      <c r="J74" s="825">
        <f t="shared" si="20"/>
        <v>0</v>
      </c>
      <c r="K74" s="825">
        <f t="shared" si="20"/>
        <v>0</v>
      </c>
      <c r="L74" s="825">
        <f t="shared" si="20"/>
        <v>0</v>
      </c>
      <c r="M74" s="825">
        <f t="shared" si="20"/>
        <v>0</v>
      </c>
      <c r="N74" s="825">
        <f t="shared" si="20"/>
        <v>0</v>
      </c>
      <c r="O74" s="825">
        <f t="shared" si="20"/>
        <v>0</v>
      </c>
      <c r="P74" s="825">
        <f t="shared" si="20"/>
        <v>0</v>
      </c>
      <c r="Q74" s="825">
        <f t="shared" si="20"/>
        <v>0</v>
      </c>
      <c r="R74" s="825">
        <f t="shared" si="20"/>
        <v>0</v>
      </c>
      <c r="S74" s="825">
        <f t="shared" si="20"/>
        <v>0</v>
      </c>
      <c r="T74" s="825">
        <f t="shared" si="20"/>
        <v>0</v>
      </c>
      <c r="U74" s="825">
        <f t="shared" si="20"/>
        <v>0</v>
      </c>
      <c r="V74" s="825">
        <f t="shared" si="20"/>
        <v>0</v>
      </c>
      <c r="W74" s="825">
        <f t="shared" si="20"/>
        <v>0</v>
      </c>
      <c r="X74" s="825">
        <f t="shared" si="20"/>
        <v>0.97708096692523438</v>
      </c>
      <c r="Y74" s="825">
        <f t="shared" si="20"/>
        <v>0.93238172668555408</v>
      </c>
      <c r="Z74" s="825">
        <f t="shared" si="20"/>
        <v>0.88895107199953138</v>
      </c>
      <c r="AA74" s="825">
        <f t="shared" si="20"/>
        <v>0.84687974263829724</v>
      </c>
      <c r="AB74" s="825">
        <f t="shared" si="20"/>
        <v>0.80626156690909656</v>
      </c>
      <c r="AC74" s="825">
        <f t="shared" si="20"/>
        <v>0.76719567934958355</v>
      </c>
      <c r="AD74" s="825">
        <f t="shared" si="20"/>
        <v>0.72978295509207414</v>
      </c>
      <c r="AE74" s="825">
        <f t="shared" si="20"/>
        <v>0.69411760086714891</v>
      </c>
      <c r="AF74" s="825">
        <f t="shared" si="20"/>
        <v>0.66028405757236297</v>
      </c>
      <c r="AG74" s="825">
        <f t="shared" si="20"/>
        <v>0.62818268634030616</v>
      </c>
      <c r="AH74" s="825">
        <f t="shared" si="20"/>
        <v>0.59764200406198109</v>
      </c>
      <c r="AI74" s="825">
        <f t="shared" si="20"/>
        <v>0.56858613391603041</v>
      </c>
      <c r="AJ74" s="825">
        <f t="shared" si="20"/>
        <v>0.54094288802373036</v>
      </c>
      <c r="AK74" s="825">
        <f t="shared" si="20"/>
        <v>0.5146435881017607</v>
      </c>
      <c r="AL74" s="825">
        <f t="shared" si="20"/>
        <v>0.48962289483439103</v>
      </c>
      <c r="AM74" s="825">
        <f t="shared" si="20"/>
        <v>0.46581864554116836</v>
      </c>
      <c r="AN74" s="825">
        <f t="shared" si="20"/>
        <v>0.44317169973679821</v>
      </c>
      <c r="AO74" s="825">
        <f t="shared" si="20"/>
        <v>0.42162579219952068</v>
      </c>
      <c r="AP74" s="825">
        <f t="shared" si="20"/>
        <v>0.40112739318293755</v>
      </c>
      <c r="AQ74" s="818"/>
      <c r="AR74" s="818"/>
      <c r="AS74" s="818"/>
      <c r="AT74" s="818"/>
      <c r="AU74" s="818"/>
      <c r="AV74" s="818"/>
      <c r="AW74" s="818"/>
      <c r="AX74" s="818"/>
      <c r="AY74" s="818"/>
      <c r="AZ74" s="818"/>
      <c r="BA74" s="818"/>
      <c r="BB74" s="818"/>
      <c r="BC74" s="818"/>
      <c r="BD74" s="818"/>
      <c r="BE74" s="818"/>
      <c r="BF74" s="818"/>
      <c r="BG74" s="818"/>
      <c r="BH74" s="818"/>
      <c r="BI74" s="818"/>
      <c r="BJ74" s="818"/>
    </row>
    <row r="75" spans="1:62" ht="13.5" hidden="1" customHeight="1" outlineLevel="1">
      <c r="A75" s="813">
        <f t="shared" si="17"/>
        <v>23</v>
      </c>
      <c r="C75" s="825">
        <f t="shared" si="20"/>
        <v>0</v>
      </c>
      <c r="D75" s="825">
        <f t="shared" si="20"/>
        <v>0</v>
      </c>
      <c r="E75" s="825">
        <f t="shared" si="20"/>
        <v>0</v>
      </c>
      <c r="F75" s="825">
        <f t="shared" si="20"/>
        <v>0</v>
      </c>
      <c r="G75" s="825">
        <f t="shared" si="20"/>
        <v>0</v>
      </c>
      <c r="H75" s="825">
        <f t="shared" si="20"/>
        <v>0</v>
      </c>
      <c r="I75" s="825">
        <f t="shared" si="20"/>
        <v>0</v>
      </c>
      <c r="J75" s="825">
        <f t="shared" si="20"/>
        <v>0</v>
      </c>
      <c r="K75" s="825">
        <f t="shared" si="20"/>
        <v>0</v>
      </c>
      <c r="L75" s="825">
        <f t="shared" si="20"/>
        <v>0</v>
      </c>
      <c r="M75" s="825">
        <f t="shared" si="20"/>
        <v>0</v>
      </c>
      <c r="N75" s="825">
        <f t="shared" si="20"/>
        <v>0</v>
      </c>
      <c r="O75" s="825">
        <f t="shared" si="20"/>
        <v>0</v>
      </c>
      <c r="P75" s="825">
        <f t="shared" si="20"/>
        <v>0</v>
      </c>
      <c r="Q75" s="825">
        <f t="shared" si="20"/>
        <v>0</v>
      </c>
      <c r="R75" s="825">
        <f t="shared" si="20"/>
        <v>0</v>
      </c>
      <c r="S75" s="825">
        <f t="shared" si="20"/>
        <v>0</v>
      </c>
      <c r="T75" s="825">
        <f t="shared" si="20"/>
        <v>0</v>
      </c>
      <c r="U75" s="825">
        <f t="shared" si="20"/>
        <v>0</v>
      </c>
      <c r="V75" s="825">
        <f t="shared" si="20"/>
        <v>0</v>
      </c>
      <c r="W75" s="825">
        <f t="shared" si="20"/>
        <v>0</v>
      </c>
      <c r="X75" s="825">
        <f t="shared" si="20"/>
        <v>0</v>
      </c>
      <c r="Y75" s="825">
        <f t="shared" si="20"/>
        <v>0.97663581446377123</v>
      </c>
      <c r="Z75" s="825">
        <f t="shared" si="20"/>
        <v>0.93114378947229126</v>
      </c>
      <c r="AA75" s="825">
        <f t="shared" si="20"/>
        <v>0.88707560812521136</v>
      </c>
      <c r="AB75" s="825">
        <f t="shared" si="20"/>
        <v>0.84452955214839909</v>
      </c>
      <c r="AC75" s="825">
        <f t="shared" si="20"/>
        <v>0.80360946135032807</v>
      </c>
      <c r="AD75" s="825">
        <f t="shared" si="20"/>
        <v>0.76442099874882552</v>
      </c>
      <c r="AE75" s="825">
        <f t="shared" si="20"/>
        <v>0.72706284245438568</v>
      </c>
      <c r="AF75" s="825">
        <f t="shared" si="20"/>
        <v>0.69162344122398989</v>
      </c>
      <c r="AG75" s="825">
        <f t="shared" si="20"/>
        <v>0.65799842698216005</v>
      </c>
      <c r="AH75" s="825">
        <f t="shared" si="20"/>
        <v>0.62600817743361814</v>
      </c>
      <c r="AI75" s="825">
        <f t="shared" si="20"/>
        <v>0.59557321437849775</v>
      </c>
      <c r="AJ75" s="825">
        <f t="shared" si="20"/>
        <v>0.56661792364964625</v>
      </c>
      <c r="AK75" s="825">
        <f t="shared" si="20"/>
        <v>0.53907036725294943</v>
      </c>
      <c r="AL75" s="825">
        <f t="shared" si="20"/>
        <v>0.51286210464092719</v>
      </c>
      <c r="AM75" s="825">
        <f t="shared" si="20"/>
        <v>0.48792802267556329</v>
      </c>
      <c r="AN75" s="825">
        <f t="shared" si="20"/>
        <v>0.46420617385792001</v>
      </c>
      <c r="AO75" s="825">
        <f t="shared" si="20"/>
        <v>0.44163762242262705</v>
      </c>
      <c r="AP75" s="825">
        <f t="shared" si="20"/>
        <v>0.4201662979148747</v>
      </c>
      <c r="AQ75" s="818"/>
      <c r="AR75" s="818"/>
      <c r="AS75" s="818"/>
      <c r="AT75" s="818"/>
      <c r="AU75" s="818"/>
      <c r="AV75" s="818"/>
      <c r="AW75" s="818"/>
      <c r="AX75" s="818"/>
      <c r="AY75" s="818"/>
      <c r="AZ75" s="818"/>
      <c r="BA75" s="818"/>
      <c r="BB75" s="818"/>
      <c r="BC75" s="818"/>
      <c r="BD75" s="818"/>
      <c r="BE75" s="818"/>
      <c r="BF75" s="818"/>
      <c r="BG75" s="818"/>
      <c r="BH75" s="818"/>
      <c r="BI75" s="818"/>
      <c r="BJ75" s="818"/>
    </row>
    <row r="76" spans="1:62" ht="13.5" hidden="1" customHeight="1" outlineLevel="1">
      <c r="A76" s="813">
        <f t="shared" si="17"/>
        <v>24</v>
      </c>
      <c r="C76" s="825">
        <f t="shared" si="20"/>
        <v>0</v>
      </c>
      <c r="D76" s="825">
        <f t="shared" si="20"/>
        <v>0</v>
      </c>
      <c r="E76" s="825">
        <f t="shared" si="20"/>
        <v>0</v>
      </c>
      <c r="F76" s="825">
        <f t="shared" si="20"/>
        <v>0</v>
      </c>
      <c r="G76" s="825">
        <f t="shared" si="20"/>
        <v>0</v>
      </c>
      <c r="H76" s="825">
        <f t="shared" si="20"/>
        <v>0</v>
      </c>
      <c r="I76" s="825">
        <f t="shared" si="20"/>
        <v>0</v>
      </c>
      <c r="J76" s="825">
        <f t="shared" si="20"/>
        <v>0</v>
      </c>
      <c r="K76" s="825">
        <f t="shared" si="20"/>
        <v>0</v>
      </c>
      <c r="L76" s="825">
        <f t="shared" si="20"/>
        <v>0</v>
      </c>
      <c r="M76" s="825">
        <f t="shared" si="20"/>
        <v>0</v>
      </c>
      <c r="N76" s="825">
        <f t="shared" si="20"/>
        <v>0</v>
      </c>
      <c r="O76" s="825">
        <f t="shared" si="20"/>
        <v>0</v>
      </c>
      <c r="P76" s="825">
        <f t="shared" si="20"/>
        <v>0</v>
      </c>
      <c r="Q76" s="825">
        <f t="shared" si="20"/>
        <v>0</v>
      </c>
      <c r="R76" s="825">
        <f t="shared" ref="R76:AP76" si="21">IF(R$1=$A76,1,Q34)/(1+R$5)^0.5</f>
        <v>0</v>
      </c>
      <c r="S76" s="825">
        <f t="shared" si="21"/>
        <v>0</v>
      </c>
      <c r="T76" s="825">
        <f t="shared" si="21"/>
        <v>0</v>
      </c>
      <c r="U76" s="825">
        <f t="shared" si="21"/>
        <v>0</v>
      </c>
      <c r="V76" s="825">
        <f t="shared" si="21"/>
        <v>0</v>
      </c>
      <c r="W76" s="825">
        <f t="shared" si="21"/>
        <v>0</v>
      </c>
      <c r="X76" s="825">
        <f t="shared" si="21"/>
        <v>0</v>
      </c>
      <c r="Y76" s="825">
        <f t="shared" si="21"/>
        <v>0</v>
      </c>
      <c r="Z76" s="825">
        <f t="shared" si="21"/>
        <v>0.97622844591758606</v>
      </c>
      <c r="AA76" s="825">
        <f t="shared" si="21"/>
        <v>0.93002654597766876</v>
      </c>
      <c r="AB76" s="825">
        <f t="shared" si="21"/>
        <v>0.88542047055111728</v>
      </c>
      <c r="AC76" s="825">
        <f t="shared" si="21"/>
        <v>0.84251908722207547</v>
      </c>
      <c r="AD76" s="825">
        <f t="shared" si="21"/>
        <v>0.8014331750612419</v>
      </c>
      <c r="AE76" s="825">
        <f t="shared" si="21"/>
        <v>0.76226619003271467</v>
      </c>
      <c r="AF76" s="825">
        <f t="shared" si="21"/>
        <v>0.72511086345634745</v>
      </c>
      <c r="AG76" s="825">
        <f t="shared" si="21"/>
        <v>0.68985777390305558</v>
      </c>
      <c r="AH76" s="825">
        <f t="shared" si="21"/>
        <v>0.65631860202178494</v>
      </c>
      <c r="AI76" s="825">
        <f t="shared" si="21"/>
        <v>0.62441002139139945</v>
      </c>
      <c r="AJ76" s="825">
        <f t="shared" si="21"/>
        <v>0.59405275671443869</v>
      </c>
      <c r="AK76" s="825">
        <f t="shared" si="21"/>
        <v>0.56517138686154478</v>
      </c>
      <c r="AL76" s="825">
        <f t="shared" si="21"/>
        <v>0.53769415749138005</v>
      </c>
      <c r="AM76" s="825">
        <f t="shared" si="21"/>
        <v>0.51155280278049919</v>
      </c>
      <c r="AN76" s="825">
        <f t="shared" si="21"/>
        <v>0.48668237582027191</v>
      </c>
      <c r="AO76" s="825">
        <f t="shared" si="21"/>
        <v>0.46302108725948649</v>
      </c>
      <c r="AP76" s="825">
        <f t="shared" si="21"/>
        <v>0.44051015179174896</v>
      </c>
      <c r="AQ76" s="818"/>
      <c r="AR76" s="818"/>
      <c r="AS76" s="818"/>
      <c r="AT76" s="818"/>
      <c r="AU76" s="818"/>
      <c r="AV76" s="818"/>
      <c r="AW76" s="818"/>
      <c r="AX76" s="818"/>
      <c r="AY76" s="818"/>
      <c r="AZ76" s="818"/>
      <c r="BA76" s="818"/>
      <c r="BB76" s="818"/>
      <c r="BC76" s="818"/>
      <c r="BD76" s="818"/>
      <c r="BE76" s="818"/>
      <c r="BF76" s="818"/>
      <c r="BG76" s="818"/>
      <c r="BH76" s="818"/>
      <c r="BI76" s="818"/>
      <c r="BJ76" s="818"/>
    </row>
    <row r="77" spans="1:62" ht="12.75" hidden="1" customHeight="1" outlineLevel="1">
      <c r="A77" s="813">
        <f t="shared" si="17"/>
        <v>25</v>
      </c>
      <c r="C77" s="825">
        <f t="shared" ref="C77:AP83" si="22">IF(C$1=$A77,1,B35)/(1+C$5)^0.5</f>
        <v>0</v>
      </c>
      <c r="D77" s="825">
        <f t="shared" si="22"/>
        <v>0</v>
      </c>
      <c r="E77" s="825">
        <f t="shared" si="22"/>
        <v>0</v>
      </c>
      <c r="F77" s="825">
        <f t="shared" si="22"/>
        <v>0</v>
      </c>
      <c r="G77" s="825">
        <f t="shared" si="22"/>
        <v>0</v>
      </c>
      <c r="H77" s="825">
        <f t="shared" si="22"/>
        <v>0</v>
      </c>
      <c r="I77" s="825">
        <f t="shared" si="22"/>
        <v>0</v>
      </c>
      <c r="J77" s="825">
        <f t="shared" si="22"/>
        <v>0</v>
      </c>
      <c r="K77" s="825">
        <f t="shared" si="22"/>
        <v>0</v>
      </c>
      <c r="L77" s="825">
        <f t="shared" si="22"/>
        <v>0</v>
      </c>
      <c r="M77" s="825">
        <f t="shared" si="22"/>
        <v>0</v>
      </c>
      <c r="N77" s="825">
        <f t="shared" si="22"/>
        <v>0</v>
      </c>
      <c r="O77" s="825">
        <f t="shared" si="22"/>
        <v>0</v>
      </c>
      <c r="P77" s="825">
        <f t="shared" si="22"/>
        <v>0</v>
      </c>
      <c r="Q77" s="825">
        <f t="shared" si="22"/>
        <v>0</v>
      </c>
      <c r="R77" s="825">
        <f t="shared" si="22"/>
        <v>0</v>
      </c>
      <c r="S77" s="825">
        <f t="shared" si="22"/>
        <v>0</v>
      </c>
      <c r="T77" s="825">
        <f t="shared" si="22"/>
        <v>0</v>
      </c>
      <c r="U77" s="825">
        <f t="shared" si="22"/>
        <v>0</v>
      </c>
      <c r="V77" s="825">
        <f t="shared" si="22"/>
        <v>0</v>
      </c>
      <c r="W77" s="825">
        <f t="shared" si="22"/>
        <v>0</v>
      </c>
      <c r="X77" s="825">
        <f t="shared" si="22"/>
        <v>0</v>
      </c>
      <c r="Y77" s="825">
        <f t="shared" si="22"/>
        <v>0</v>
      </c>
      <c r="Z77" s="825">
        <f t="shared" si="22"/>
        <v>0</v>
      </c>
      <c r="AA77" s="825">
        <f t="shared" si="22"/>
        <v>0.97587103639065409</v>
      </c>
      <c r="AB77" s="825">
        <f t="shared" si="22"/>
        <v>0.92906616050394608</v>
      </c>
      <c r="AC77" s="825">
        <f t="shared" si="22"/>
        <v>0.88405000737049555</v>
      </c>
      <c r="AD77" s="825">
        <f t="shared" si="22"/>
        <v>0.84093881677614579</v>
      </c>
      <c r="AE77" s="825">
        <f t="shared" si="22"/>
        <v>0.79984114441679799</v>
      </c>
      <c r="AF77" s="825">
        <f t="shared" si="22"/>
        <v>0.76085429268624183</v>
      </c>
      <c r="AG77" s="825">
        <f t="shared" si="22"/>
        <v>0.72386344636348587</v>
      </c>
      <c r="AH77" s="825">
        <f t="shared" si="22"/>
        <v>0.68867100313160656</v>
      </c>
      <c r="AI77" s="825">
        <f t="shared" si="22"/>
        <v>0.65518952909820116</v>
      </c>
      <c r="AJ77" s="825">
        <f t="shared" si="22"/>
        <v>0.62333584118959551</v>
      </c>
      <c r="AK77" s="825">
        <f t="shared" si="22"/>
        <v>0.59303080048659373</v>
      </c>
      <c r="AL77" s="825">
        <f t="shared" si="22"/>
        <v>0.56419911560772995</v>
      </c>
      <c r="AM77" s="825">
        <f t="shared" si="22"/>
        <v>0.53676915565153793</v>
      </c>
      <c r="AN77" s="825">
        <f t="shared" si="22"/>
        <v>0.51067277223310403</v>
      </c>
      <c r="AO77" s="825">
        <f t="shared" si="22"/>
        <v>0.48584513017275965</v>
      </c>
      <c r="AP77" s="825">
        <f t="shared" si="22"/>
        <v>0.4622245464162702</v>
      </c>
      <c r="AQ77" s="818"/>
      <c r="AR77" s="818"/>
      <c r="AS77" s="818"/>
      <c r="AT77" s="818"/>
      <c r="AU77" s="818"/>
      <c r="AV77" s="818"/>
      <c r="AW77" s="818"/>
      <c r="AX77" s="818"/>
      <c r="AY77" s="818"/>
      <c r="AZ77" s="818"/>
      <c r="BA77" s="818"/>
      <c r="BB77" s="818"/>
      <c r="BC77" s="818"/>
      <c r="BD77" s="818"/>
      <c r="BE77" s="818"/>
      <c r="BF77" s="818"/>
      <c r="BG77" s="818"/>
      <c r="BH77" s="818"/>
      <c r="BI77" s="818"/>
      <c r="BJ77" s="818"/>
    </row>
    <row r="78" spans="1:62" ht="12.75" hidden="1" customHeight="1" outlineLevel="1">
      <c r="A78" s="813">
        <f t="shared" si="17"/>
        <v>26</v>
      </c>
      <c r="C78" s="825">
        <f t="shared" si="22"/>
        <v>0</v>
      </c>
      <c r="D78" s="825">
        <f t="shared" si="22"/>
        <v>0</v>
      </c>
      <c r="E78" s="825">
        <f t="shared" si="22"/>
        <v>0</v>
      </c>
      <c r="F78" s="825">
        <f t="shared" si="22"/>
        <v>0</v>
      </c>
      <c r="G78" s="825">
        <f t="shared" si="22"/>
        <v>0</v>
      </c>
      <c r="H78" s="825">
        <f t="shared" si="22"/>
        <v>0</v>
      </c>
      <c r="I78" s="825">
        <f t="shared" si="22"/>
        <v>0</v>
      </c>
      <c r="J78" s="825">
        <f t="shared" si="22"/>
        <v>0</v>
      </c>
      <c r="K78" s="825">
        <f t="shared" si="22"/>
        <v>0</v>
      </c>
      <c r="L78" s="825">
        <f t="shared" si="22"/>
        <v>0</v>
      </c>
      <c r="M78" s="825">
        <f t="shared" si="22"/>
        <v>0</v>
      </c>
      <c r="N78" s="825">
        <f t="shared" si="22"/>
        <v>0</v>
      </c>
      <c r="O78" s="825">
        <f t="shared" si="22"/>
        <v>0</v>
      </c>
      <c r="P78" s="825">
        <f t="shared" si="22"/>
        <v>0</v>
      </c>
      <c r="Q78" s="825">
        <f t="shared" si="22"/>
        <v>0</v>
      </c>
      <c r="R78" s="825">
        <f t="shared" si="22"/>
        <v>0</v>
      </c>
      <c r="S78" s="825">
        <f t="shared" si="22"/>
        <v>0</v>
      </c>
      <c r="T78" s="825">
        <f t="shared" si="22"/>
        <v>0</v>
      </c>
      <c r="U78" s="825">
        <f t="shared" si="22"/>
        <v>0</v>
      </c>
      <c r="V78" s="825">
        <f t="shared" si="22"/>
        <v>0</v>
      </c>
      <c r="W78" s="825">
        <f t="shared" si="22"/>
        <v>0</v>
      </c>
      <c r="X78" s="825">
        <f t="shared" si="22"/>
        <v>0</v>
      </c>
      <c r="Y78" s="825">
        <f t="shared" si="22"/>
        <v>0</v>
      </c>
      <c r="Z78" s="825">
        <f t="shared" si="22"/>
        <v>0</v>
      </c>
      <c r="AA78" s="825">
        <f t="shared" si="22"/>
        <v>0</v>
      </c>
      <c r="AB78" s="825">
        <f t="shared" si="22"/>
        <v>0.97557752158710465</v>
      </c>
      <c r="AC78" s="825">
        <f t="shared" si="22"/>
        <v>0.92830774794526216</v>
      </c>
      <c r="AD78" s="825">
        <f t="shared" si="22"/>
        <v>0.88303830400179573</v>
      </c>
      <c r="AE78" s="825">
        <f t="shared" si="22"/>
        <v>0.83988318002054607</v>
      </c>
      <c r="AF78" s="825">
        <f t="shared" si="22"/>
        <v>0.79894454959497008</v>
      </c>
      <c r="AG78" s="825">
        <f t="shared" si="22"/>
        <v>0.76010184956875326</v>
      </c>
      <c r="AH78" s="825">
        <f t="shared" si="22"/>
        <v>0.72314758516186894</v>
      </c>
      <c r="AI78" s="825">
        <f t="shared" si="22"/>
        <v>0.68798994532395352</v>
      </c>
      <c r="AJ78" s="825">
        <f t="shared" si="22"/>
        <v>0.65454158262992268</v>
      </c>
      <c r="AK78" s="825">
        <f t="shared" si="22"/>
        <v>0.62271939626959494</v>
      </c>
      <c r="AL78" s="825">
        <f t="shared" si="22"/>
        <v>0.59244432558781979</v>
      </c>
      <c r="AM78" s="825">
        <f t="shared" si="22"/>
        <v>0.56364115366217349</v>
      </c>
      <c r="AN78" s="825">
        <f t="shared" si="22"/>
        <v>0.53623832043021824</v>
      </c>
      <c r="AO78" s="825">
        <f t="shared" si="22"/>
        <v>0.51016774490205097</v>
      </c>
      <c r="AP78" s="825">
        <f t="shared" si="22"/>
        <v>0.4853646560164358</v>
      </c>
      <c r="AQ78" s="818"/>
      <c r="AR78" s="818"/>
      <c r="AS78" s="818"/>
      <c r="AT78" s="818"/>
      <c r="AU78" s="818"/>
      <c r="AV78" s="818"/>
      <c r="AW78" s="818"/>
      <c r="AX78" s="818"/>
      <c r="AY78" s="818"/>
      <c r="AZ78" s="818"/>
      <c r="BA78" s="818"/>
      <c r="BB78" s="818"/>
      <c r="BC78" s="818"/>
      <c r="BD78" s="818"/>
      <c r="BE78" s="818"/>
      <c r="BF78" s="818"/>
      <c r="BG78" s="818"/>
      <c r="BH78" s="818"/>
      <c r="BI78" s="818"/>
      <c r="BJ78" s="818"/>
    </row>
    <row r="79" spans="1:62" ht="12.75" hidden="1" customHeight="1" outlineLevel="1">
      <c r="A79" s="813">
        <f t="shared" si="17"/>
        <v>27</v>
      </c>
      <c r="C79" s="825">
        <f t="shared" si="22"/>
        <v>0</v>
      </c>
      <c r="D79" s="825">
        <f t="shared" si="22"/>
        <v>0</v>
      </c>
      <c r="E79" s="825">
        <f t="shared" si="22"/>
        <v>0</v>
      </c>
      <c r="F79" s="825">
        <f t="shared" si="22"/>
        <v>0</v>
      </c>
      <c r="G79" s="825">
        <f t="shared" si="22"/>
        <v>0</v>
      </c>
      <c r="H79" s="825">
        <f t="shared" si="22"/>
        <v>0</v>
      </c>
      <c r="I79" s="825">
        <f t="shared" si="22"/>
        <v>0</v>
      </c>
      <c r="J79" s="825">
        <f t="shared" si="22"/>
        <v>0</v>
      </c>
      <c r="K79" s="825">
        <f t="shared" si="22"/>
        <v>0</v>
      </c>
      <c r="L79" s="825">
        <f t="shared" si="22"/>
        <v>0</v>
      </c>
      <c r="M79" s="825">
        <f t="shared" si="22"/>
        <v>0</v>
      </c>
      <c r="N79" s="825">
        <f t="shared" si="22"/>
        <v>0</v>
      </c>
      <c r="O79" s="825">
        <f t="shared" si="22"/>
        <v>0</v>
      </c>
      <c r="P79" s="825">
        <f t="shared" si="22"/>
        <v>0</v>
      </c>
      <c r="Q79" s="825">
        <f t="shared" si="22"/>
        <v>0</v>
      </c>
      <c r="R79" s="825">
        <f t="shared" si="22"/>
        <v>0</v>
      </c>
      <c r="S79" s="825">
        <f t="shared" si="22"/>
        <v>0</v>
      </c>
      <c r="T79" s="825">
        <f t="shared" si="22"/>
        <v>0</v>
      </c>
      <c r="U79" s="825">
        <f t="shared" si="22"/>
        <v>0</v>
      </c>
      <c r="V79" s="825">
        <f t="shared" si="22"/>
        <v>0</v>
      </c>
      <c r="W79" s="825">
        <f t="shared" si="22"/>
        <v>0</v>
      </c>
      <c r="X79" s="825">
        <f t="shared" si="22"/>
        <v>0</v>
      </c>
      <c r="Y79" s="825">
        <f t="shared" si="22"/>
        <v>0</v>
      </c>
      <c r="Z79" s="825">
        <f t="shared" si="22"/>
        <v>0</v>
      </c>
      <c r="AA79" s="825">
        <f t="shared" si="22"/>
        <v>0</v>
      </c>
      <c r="AB79" s="825">
        <f t="shared" si="22"/>
        <v>0</v>
      </c>
      <c r="AC79" s="825">
        <f t="shared" si="22"/>
        <v>0.97536777965114341</v>
      </c>
      <c r="AD79" s="825">
        <f t="shared" si="22"/>
        <v>0.92780342707204133</v>
      </c>
      <c r="AE79" s="825">
        <f t="shared" si="22"/>
        <v>0.88246057869947425</v>
      </c>
      <c r="AF79" s="825">
        <f t="shared" si="22"/>
        <v>0.83944658775893188</v>
      </c>
      <c r="AG79" s="825">
        <f t="shared" si="22"/>
        <v>0.79863477921366866</v>
      </c>
      <c r="AH79" s="825">
        <f t="shared" si="22"/>
        <v>0.75980713945415501</v>
      </c>
      <c r="AI79" s="825">
        <f t="shared" si="22"/>
        <v>0.722867203121205</v>
      </c>
      <c r="AJ79" s="825">
        <f t="shared" si="22"/>
        <v>0.68772319476184929</v>
      </c>
      <c r="AK79" s="825">
        <f t="shared" si="22"/>
        <v>0.65428780081774096</v>
      </c>
      <c r="AL79" s="825">
        <f t="shared" si="22"/>
        <v>0.62247795269891915</v>
      </c>
      <c r="AM79" s="825">
        <f t="shared" si="22"/>
        <v>0.59221462040398676</v>
      </c>
      <c r="AN79" s="825">
        <f t="shared" si="22"/>
        <v>0.56342261617396416</v>
      </c>
      <c r="AO79" s="825">
        <f t="shared" si="22"/>
        <v>0.5360304076920035</v>
      </c>
      <c r="AP79" s="825">
        <f t="shared" si="22"/>
        <v>0.50996994036486998</v>
      </c>
      <c r="AQ79" s="818"/>
      <c r="AR79" s="818"/>
      <c r="AS79" s="818"/>
      <c r="AT79" s="818"/>
      <c r="AU79" s="818"/>
      <c r="AV79" s="818"/>
      <c r="AW79" s="818"/>
      <c r="AX79" s="818"/>
      <c r="AY79" s="818"/>
      <c r="AZ79" s="818"/>
      <c r="BA79" s="818"/>
      <c r="BB79" s="818"/>
      <c r="BC79" s="818"/>
      <c r="BD79" s="818"/>
      <c r="BE79" s="818"/>
      <c r="BF79" s="818"/>
      <c r="BG79" s="818"/>
      <c r="BH79" s="818"/>
      <c r="BI79" s="818"/>
      <c r="BJ79" s="818"/>
    </row>
    <row r="80" spans="1:62" ht="10.5" hidden="1" customHeight="1" outlineLevel="1">
      <c r="A80" s="813">
        <f t="shared" si="17"/>
        <v>28</v>
      </c>
      <c r="C80" s="825">
        <f t="shared" si="22"/>
        <v>0</v>
      </c>
      <c r="D80" s="825">
        <f t="shared" si="22"/>
        <v>0</v>
      </c>
      <c r="E80" s="825">
        <f t="shared" si="22"/>
        <v>0</v>
      </c>
      <c r="F80" s="825">
        <f t="shared" si="22"/>
        <v>0</v>
      </c>
      <c r="G80" s="825">
        <f t="shared" si="22"/>
        <v>0</v>
      </c>
      <c r="H80" s="825">
        <f t="shared" si="22"/>
        <v>0</v>
      </c>
      <c r="I80" s="825">
        <f t="shared" si="22"/>
        <v>0</v>
      </c>
      <c r="J80" s="825">
        <f t="shared" si="22"/>
        <v>0</v>
      </c>
      <c r="K80" s="825">
        <f t="shared" si="22"/>
        <v>0</v>
      </c>
      <c r="L80" s="825">
        <f t="shared" si="22"/>
        <v>0</v>
      </c>
      <c r="M80" s="825">
        <f t="shared" si="22"/>
        <v>0</v>
      </c>
      <c r="N80" s="825">
        <f t="shared" si="22"/>
        <v>0</v>
      </c>
      <c r="O80" s="825">
        <f t="shared" si="22"/>
        <v>0</v>
      </c>
      <c r="P80" s="825">
        <f t="shared" si="22"/>
        <v>0</v>
      </c>
      <c r="Q80" s="825">
        <f t="shared" si="22"/>
        <v>0</v>
      </c>
      <c r="R80" s="825">
        <f t="shared" si="22"/>
        <v>0</v>
      </c>
      <c r="S80" s="825">
        <f t="shared" si="22"/>
        <v>0</v>
      </c>
      <c r="T80" s="825">
        <f t="shared" si="22"/>
        <v>0</v>
      </c>
      <c r="U80" s="825">
        <f t="shared" si="22"/>
        <v>0</v>
      </c>
      <c r="V80" s="825">
        <f t="shared" si="22"/>
        <v>0</v>
      </c>
      <c r="W80" s="825">
        <f t="shared" si="22"/>
        <v>0</v>
      </c>
      <c r="X80" s="825">
        <f t="shared" si="22"/>
        <v>0</v>
      </c>
      <c r="Y80" s="825">
        <f t="shared" si="22"/>
        <v>0</v>
      </c>
      <c r="Z80" s="825">
        <f t="shared" si="22"/>
        <v>0</v>
      </c>
      <c r="AA80" s="825">
        <f t="shared" si="22"/>
        <v>0</v>
      </c>
      <c r="AB80" s="825">
        <f t="shared" si="22"/>
        <v>0</v>
      </c>
      <c r="AC80" s="825">
        <f t="shared" si="22"/>
        <v>0</v>
      </c>
      <c r="AD80" s="825">
        <f t="shared" si="22"/>
        <v>0.97525719357642793</v>
      </c>
      <c r="AE80" s="825">
        <f t="shared" si="22"/>
        <v>0.92759522363507563</v>
      </c>
      <c r="AF80" s="825">
        <f t="shared" si="22"/>
        <v>0.88238122370237437</v>
      </c>
      <c r="AG80" s="825">
        <f t="shared" si="22"/>
        <v>0.83948203977476288</v>
      </c>
      <c r="AH80" s="825">
        <f t="shared" si="22"/>
        <v>0.79866850764052599</v>
      </c>
      <c r="AI80" s="825">
        <f t="shared" si="22"/>
        <v>0.75983922808865456</v>
      </c>
      <c r="AJ80" s="825">
        <f t="shared" si="22"/>
        <v>0.72289773168597915</v>
      </c>
      <c r="AK80" s="825">
        <f t="shared" si="22"/>
        <v>0.68775223910361405</v>
      </c>
      <c r="AL80" s="825">
        <f t="shared" si="22"/>
        <v>0.65431543309573337</v>
      </c>
      <c r="AM80" s="825">
        <f t="shared" si="22"/>
        <v>0.62250424156417306</v>
      </c>
      <c r="AN80" s="825">
        <f t="shared" si="22"/>
        <v>0.59223963116989375</v>
      </c>
      <c r="AO80" s="825">
        <f t="shared" si="22"/>
        <v>0.56344641097854054</v>
      </c>
      <c r="AP80" s="825">
        <f t="shared" si="22"/>
        <v>0.53605304565226974</v>
      </c>
      <c r="AQ80" s="818"/>
      <c r="AR80" s="818"/>
      <c r="AS80" s="818"/>
      <c r="AT80" s="818"/>
      <c r="AU80" s="818"/>
      <c r="AV80" s="818"/>
      <c r="AW80" s="818"/>
      <c r="AX80" s="818"/>
      <c r="AY80" s="818"/>
      <c r="AZ80" s="818"/>
      <c r="BA80" s="818"/>
      <c r="BB80" s="818"/>
      <c r="BC80" s="818"/>
      <c r="BD80" s="818"/>
      <c r="BE80" s="818"/>
      <c r="BF80" s="818"/>
      <c r="BG80" s="818"/>
      <c r="BH80" s="818"/>
      <c r="BI80" s="818"/>
      <c r="BJ80" s="818"/>
    </row>
    <row r="81" spans="1:68" ht="12" hidden="1" customHeight="1" outlineLevel="1">
      <c r="A81" s="813">
        <f t="shared" si="17"/>
        <v>29</v>
      </c>
      <c r="C81" s="825">
        <f t="shared" si="22"/>
        <v>0</v>
      </c>
      <c r="D81" s="825">
        <f t="shared" si="22"/>
        <v>0</v>
      </c>
      <c r="E81" s="825">
        <f t="shared" si="22"/>
        <v>0</v>
      </c>
      <c r="F81" s="825">
        <f t="shared" si="22"/>
        <v>0</v>
      </c>
      <c r="G81" s="825">
        <f t="shared" si="22"/>
        <v>0</v>
      </c>
      <c r="H81" s="825">
        <f t="shared" si="22"/>
        <v>0</v>
      </c>
      <c r="I81" s="825">
        <f t="shared" si="22"/>
        <v>0</v>
      </c>
      <c r="J81" s="825">
        <f t="shared" si="22"/>
        <v>0</v>
      </c>
      <c r="K81" s="825">
        <f t="shared" si="22"/>
        <v>0</v>
      </c>
      <c r="L81" s="825">
        <f t="shared" si="22"/>
        <v>0</v>
      </c>
      <c r="M81" s="825">
        <f t="shared" si="22"/>
        <v>0</v>
      </c>
      <c r="N81" s="825">
        <f t="shared" si="22"/>
        <v>0</v>
      </c>
      <c r="O81" s="825">
        <f t="shared" si="22"/>
        <v>0</v>
      </c>
      <c r="P81" s="825">
        <f t="shared" si="22"/>
        <v>0</v>
      </c>
      <c r="Q81" s="825">
        <f t="shared" si="22"/>
        <v>0</v>
      </c>
      <c r="R81" s="825">
        <f t="shared" si="22"/>
        <v>0</v>
      </c>
      <c r="S81" s="825">
        <f t="shared" si="22"/>
        <v>0</v>
      </c>
      <c r="T81" s="825">
        <f t="shared" si="22"/>
        <v>0</v>
      </c>
      <c r="U81" s="825">
        <f t="shared" si="22"/>
        <v>0</v>
      </c>
      <c r="V81" s="825">
        <f t="shared" si="22"/>
        <v>0</v>
      </c>
      <c r="W81" s="825">
        <f t="shared" si="22"/>
        <v>0</v>
      </c>
      <c r="X81" s="825">
        <f t="shared" si="22"/>
        <v>0</v>
      </c>
      <c r="Y81" s="825">
        <f t="shared" si="22"/>
        <v>0</v>
      </c>
      <c r="Z81" s="825">
        <f t="shared" si="22"/>
        <v>0</v>
      </c>
      <c r="AA81" s="825">
        <f t="shared" si="22"/>
        <v>0</v>
      </c>
      <c r="AB81" s="825">
        <f t="shared" si="22"/>
        <v>0</v>
      </c>
      <c r="AC81" s="825">
        <f t="shared" si="22"/>
        <v>0</v>
      </c>
      <c r="AD81" s="825">
        <f t="shared" si="22"/>
        <v>0</v>
      </c>
      <c r="AE81" s="825">
        <f t="shared" si="22"/>
        <v>0.97525947634597143</v>
      </c>
      <c r="AF81" s="825">
        <f t="shared" si="22"/>
        <v>0.92772216613314895</v>
      </c>
      <c r="AG81" s="825">
        <f t="shared" si="22"/>
        <v>0.88261861817722354</v>
      </c>
      <c r="AH81" s="825">
        <f t="shared" si="22"/>
        <v>0.83970789271975343</v>
      </c>
      <c r="AI81" s="825">
        <f t="shared" si="22"/>
        <v>0.79888338017617944</v>
      </c>
      <c r="AJ81" s="825">
        <f t="shared" si="22"/>
        <v>0.76004365405520558</v>
      </c>
      <c r="AK81" s="825">
        <f t="shared" si="22"/>
        <v>0.72309221896967624</v>
      </c>
      <c r="AL81" s="825">
        <f t="shared" si="22"/>
        <v>0.6879372708985374</v>
      </c>
      <c r="AM81" s="825">
        <f t="shared" si="22"/>
        <v>0.65449146910426681</v>
      </c>
      <c r="AN81" s="825">
        <f t="shared" si="22"/>
        <v>0.62267171913911235</v>
      </c>
      <c r="AO81" s="825">
        <f t="shared" si="22"/>
        <v>0.59239896640102729</v>
      </c>
      <c r="AP81" s="825">
        <f t="shared" si="22"/>
        <v>0.5635979997264049</v>
      </c>
      <c r="AQ81" s="818"/>
      <c r="AR81" s="818"/>
      <c r="AS81" s="818"/>
      <c r="AT81" s="818"/>
      <c r="AU81" s="818"/>
      <c r="AV81" s="818"/>
      <c r="AW81" s="818"/>
      <c r="AX81" s="818"/>
      <c r="AY81" s="818"/>
      <c r="AZ81" s="818"/>
      <c r="BA81" s="818"/>
      <c r="BB81" s="818"/>
      <c r="BC81" s="818"/>
      <c r="BD81" s="818"/>
      <c r="BE81" s="818"/>
      <c r="BF81" s="818"/>
      <c r="BG81" s="818"/>
      <c r="BH81" s="818"/>
      <c r="BI81" s="818"/>
      <c r="BJ81" s="818"/>
    </row>
    <row r="82" spans="1:68" ht="12.75" hidden="1" customHeight="1" outlineLevel="1">
      <c r="A82" s="813">
        <f t="shared" si="17"/>
        <v>30</v>
      </c>
      <c r="C82" s="825">
        <f t="shared" si="22"/>
        <v>0</v>
      </c>
      <c r="D82" s="825">
        <f t="shared" si="22"/>
        <v>0</v>
      </c>
      <c r="E82" s="825">
        <f t="shared" si="22"/>
        <v>0</v>
      </c>
      <c r="F82" s="825">
        <f t="shared" si="22"/>
        <v>0</v>
      </c>
      <c r="G82" s="825">
        <f t="shared" si="22"/>
        <v>0</v>
      </c>
      <c r="H82" s="825">
        <f t="shared" si="22"/>
        <v>0</v>
      </c>
      <c r="I82" s="825">
        <f t="shared" si="22"/>
        <v>0</v>
      </c>
      <c r="J82" s="825">
        <f t="shared" si="22"/>
        <v>0</v>
      </c>
      <c r="K82" s="825">
        <f t="shared" si="22"/>
        <v>0</v>
      </c>
      <c r="L82" s="825">
        <f t="shared" si="22"/>
        <v>0</v>
      </c>
      <c r="M82" s="825">
        <f t="shared" si="22"/>
        <v>0</v>
      </c>
      <c r="N82" s="825">
        <f t="shared" si="22"/>
        <v>0</v>
      </c>
      <c r="O82" s="825">
        <f t="shared" si="22"/>
        <v>0</v>
      </c>
      <c r="P82" s="825">
        <f t="shared" si="22"/>
        <v>0</v>
      </c>
      <c r="Q82" s="825">
        <f t="shared" si="22"/>
        <v>0</v>
      </c>
      <c r="R82" s="825">
        <f t="shared" si="22"/>
        <v>0</v>
      </c>
      <c r="S82" s="825">
        <f t="shared" si="22"/>
        <v>0</v>
      </c>
      <c r="T82" s="825">
        <f t="shared" si="22"/>
        <v>0</v>
      </c>
      <c r="U82" s="825">
        <f t="shared" si="22"/>
        <v>0</v>
      </c>
      <c r="V82" s="825">
        <f t="shared" si="22"/>
        <v>0</v>
      </c>
      <c r="W82" s="825">
        <f t="shared" si="22"/>
        <v>0</v>
      </c>
      <c r="X82" s="825">
        <f t="shared" si="22"/>
        <v>0</v>
      </c>
      <c r="Y82" s="825">
        <f t="shared" si="22"/>
        <v>0</v>
      </c>
      <c r="Z82" s="825">
        <f t="shared" si="22"/>
        <v>0</v>
      </c>
      <c r="AA82" s="825">
        <f t="shared" si="22"/>
        <v>0</v>
      </c>
      <c r="AB82" s="825">
        <f t="shared" si="22"/>
        <v>0</v>
      </c>
      <c r="AC82" s="825">
        <f t="shared" si="22"/>
        <v>0</v>
      </c>
      <c r="AD82" s="825">
        <f t="shared" si="22"/>
        <v>0</v>
      </c>
      <c r="AE82" s="825">
        <f t="shared" si="22"/>
        <v>0</v>
      </c>
      <c r="AF82" s="825">
        <f t="shared" si="22"/>
        <v>0.9753883755945838</v>
      </c>
      <c r="AG82" s="825">
        <f t="shared" si="22"/>
        <v>0.92796741490152168</v>
      </c>
      <c r="AH82" s="825">
        <f t="shared" si="22"/>
        <v>0.88285194355949093</v>
      </c>
      <c r="AI82" s="825">
        <f t="shared" si="22"/>
        <v>0.83992987440133904</v>
      </c>
      <c r="AJ82" s="825">
        <f t="shared" si="22"/>
        <v>0.79909456965964121</v>
      </c>
      <c r="AK82" s="825">
        <f t="shared" si="22"/>
        <v>0.76024457603041684</v>
      </c>
      <c r="AL82" s="825">
        <f t="shared" si="22"/>
        <v>0.72328337261739117</v>
      </c>
      <c r="AM82" s="825">
        <f t="shared" si="22"/>
        <v>0.68811913113058176</v>
      </c>
      <c r="AN82" s="825">
        <f t="shared" si="22"/>
        <v>0.65466448774343267</v>
      </c>
      <c r="AO82" s="825">
        <f t="shared" si="22"/>
        <v>0.62283632604168959</v>
      </c>
      <c r="AP82" s="825">
        <f t="shared" si="22"/>
        <v>0.59255557052476049</v>
      </c>
      <c r="AQ82" s="818"/>
      <c r="AR82" s="818"/>
      <c r="AS82" s="818"/>
      <c r="AT82" s="818"/>
      <c r="AU82" s="818"/>
      <c r="AV82" s="818"/>
      <c r="AW82" s="818"/>
      <c r="AX82" s="818"/>
      <c r="AY82" s="818"/>
      <c r="AZ82" s="818"/>
      <c r="BA82" s="818"/>
      <c r="BB82" s="818"/>
      <c r="BC82" s="818"/>
      <c r="BD82" s="818"/>
      <c r="BE82" s="818"/>
      <c r="BF82" s="818"/>
      <c r="BG82" s="818"/>
      <c r="BH82" s="818"/>
      <c r="BI82" s="818"/>
      <c r="BJ82" s="818"/>
    </row>
    <row r="83" spans="1:68" ht="12.75" hidden="1" customHeight="1" outlineLevel="1">
      <c r="A83" s="813">
        <f t="shared" si="17"/>
        <v>31</v>
      </c>
      <c r="C83" s="825">
        <f t="shared" si="22"/>
        <v>0</v>
      </c>
      <c r="D83" s="825">
        <f t="shared" si="22"/>
        <v>0</v>
      </c>
      <c r="E83" s="825">
        <f t="shared" si="22"/>
        <v>0</v>
      </c>
      <c r="F83" s="825">
        <f t="shared" si="22"/>
        <v>0</v>
      </c>
      <c r="G83" s="825">
        <f t="shared" si="22"/>
        <v>0</v>
      </c>
      <c r="H83" s="825">
        <f t="shared" si="22"/>
        <v>0</v>
      </c>
      <c r="I83" s="825">
        <f t="shared" si="22"/>
        <v>0</v>
      </c>
      <c r="J83" s="825">
        <f t="shared" si="22"/>
        <v>0</v>
      </c>
      <c r="K83" s="825">
        <f t="shared" si="22"/>
        <v>0</v>
      </c>
      <c r="L83" s="825">
        <f t="shared" si="22"/>
        <v>0</v>
      </c>
      <c r="M83" s="825">
        <f t="shared" si="22"/>
        <v>0</v>
      </c>
      <c r="N83" s="825">
        <f t="shared" si="22"/>
        <v>0</v>
      </c>
      <c r="O83" s="825">
        <f t="shared" si="22"/>
        <v>0</v>
      </c>
      <c r="P83" s="825">
        <f t="shared" si="22"/>
        <v>0</v>
      </c>
      <c r="Q83" s="825">
        <f t="shared" si="22"/>
        <v>0</v>
      </c>
      <c r="R83" s="825">
        <f t="shared" ref="R83:AP83" si="23">IF(R$1=$A83,1,Q41)/(1+R$5)^0.5</f>
        <v>0</v>
      </c>
      <c r="S83" s="825">
        <f t="shared" si="23"/>
        <v>0</v>
      </c>
      <c r="T83" s="825">
        <f t="shared" si="23"/>
        <v>0</v>
      </c>
      <c r="U83" s="825">
        <f t="shared" si="23"/>
        <v>0</v>
      </c>
      <c r="V83" s="825">
        <f t="shared" si="23"/>
        <v>0</v>
      </c>
      <c r="W83" s="825">
        <f t="shared" si="23"/>
        <v>0</v>
      </c>
      <c r="X83" s="825">
        <f t="shared" si="23"/>
        <v>0</v>
      </c>
      <c r="Y83" s="825">
        <f t="shared" si="23"/>
        <v>0</v>
      </c>
      <c r="Z83" s="825">
        <f t="shared" si="23"/>
        <v>0</v>
      </c>
      <c r="AA83" s="825">
        <f t="shared" si="23"/>
        <v>0</v>
      </c>
      <c r="AB83" s="825">
        <f t="shared" si="23"/>
        <v>0</v>
      </c>
      <c r="AC83" s="825">
        <f t="shared" si="23"/>
        <v>0</v>
      </c>
      <c r="AD83" s="825">
        <f t="shared" si="23"/>
        <v>0</v>
      </c>
      <c r="AE83" s="825">
        <f t="shared" si="23"/>
        <v>0</v>
      </c>
      <c r="AF83" s="825">
        <f t="shared" si="23"/>
        <v>0</v>
      </c>
      <c r="AG83" s="825">
        <f t="shared" si="23"/>
        <v>0.9753883755945838</v>
      </c>
      <c r="AH83" s="825">
        <f t="shared" si="23"/>
        <v>0.92796741490152168</v>
      </c>
      <c r="AI83" s="825">
        <f t="shared" si="23"/>
        <v>0.88285194355949093</v>
      </c>
      <c r="AJ83" s="825">
        <f t="shared" si="23"/>
        <v>0.83992987440133904</v>
      </c>
      <c r="AK83" s="825">
        <f t="shared" si="23"/>
        <v>0.79909456965964121</v>
      </c>
      <c r="AL83" s="825">
        <f t="shared" si="23"/>
        <v>0.76024457603041684</v>
      </c>
      <c r="AM83" s="825">
        <f t="shared" si="23"/>
        <v>0.72328337261739117</v>
      </c>
      <c r="AN83" s="825">
        <f t="shared" si="23"/>
        <v>0.68811913113058176</v>
      </c>
      <c r="AO83" s="825">
        <f t="shared" si="23"/>
        <v>0.65466448774343267</v>
      </c>
      <c r="AP83" s="825">
        <f t="shared" si="23"/>
        <v>0.62283632604168959</v>
      </c>
      <c r="AQ83" s="818"/>
      <c r="AR83" s="818"/>
      <c r="AS83" s="818"/>
      <c r="AT83" s="818"/>
      <c r="AU83" s="818"/>
      <c r="AV83" s="818"/>
      <c r="AW83" s="818"/>
      <c r="AX83" s="818"/>
      <c r="AY83" s="818"/>
      <c r="AZ83" s="818"/>
      <c r="BA83" s="818"/>
      <c r="BB83" s="818"/>
      <c r="BC83" s="818"/>
      <c r="BD83" s="818"/>
      <c r="BE83" s="818"/>
      <c r="BF83" s="818"/>
      <c r="BG83" s="818"/>
      <c r="BH83" s="818"/>
      <c r="BI83" s="818"/>
      <c r="BJ83" s="818"/>
    </row>
    <row r="84" spans="1:68" ht="12.75" hidden="1" customHeight="1" outlineLevel="1">
      <c r="A84" s="813">
        <f t="shared" si="17"/>
        <v>32</v>
      </c>
      <c r="C84" s="825">
        <f t="shared" ref="C84:AP90" si="24">IF(C$1=$A84,1,B42)/(1+C$5)^0.5</f>
        <v>0</v>
      </c>
      <c r="D84" s="825">
        <f t="shared" si="24"/>
        <v>0</v>
      </c>
      <c r="E84" s="825">
        <f t="shared" si="24"/>
        <v>0</v>
      </c>
      <c r="F84" s="825">
        <f t="shared" si="24"/>
        <v>0</v>
      </c>
      <c r="G84" s="825">
        <f t="shared" si="24"/>
        <v>0</v>
      </c>
      <c r="H84" s="825">
        <f t="shared" si="24"/>
        <v>0</v>
      </c>
      <c r="I84" s="825">
        <f t="shared" si="24"/>
        <v>0</v>
      </c>
      <c r="J84" s="825">
        <f t="shared" si="24"/>
        <v>0</v>
      </c>
      <c r="K84" s="825">
        <f t="shared" si="24"/>
        <v>0</v>
      </c>
      <c r="L84" s="825">
        <f t="shared" si="24"/>
        <v>0</v>
      </c>
      <c r="M84" s="825">
        <f t="shared" si="24"/>
        <v>0</v>
      </c>
      <c r="N84" s="825">
        <f t="shared" si="24"/>
        <v>0</v>
      </c>
      <c r="O84" s="825">
        <f t="shared" si="24"/>
        <v>0</v>
      </c>
      <c r="P84" s="825">
        <f t="shared" si="24"/>
        <v>0</v>
      </c>
      <c r="Q84" s="825">
        <f t="shared" si="24"/>
        <v>0</v>
      </c>
      <c r="R84" s="825">
        <f t="shared" si="24"/>
        <v>0</v>
      </c>
      <c r="S84" s="825">
        <f t="shared" si="24"/>
        <v>0</v>
      </c>
      <c r="T84" s="825">
        <f t="shared" si="24"/>
        <v>0</v>
      </c>
      <c r="U84" s="825">
        <f t="shared" si="24"/>
        <v>0</v>
      </c>
      <c r="V84" s="825">
        <f t="shared" si="24"/>
        <v>0</v>
      </c>
      <c r="W84" s="825">
        <f t="shared" si="24"/>
        <v>0</v>
      </c>
      <c r="X84" s="825">
        <f t="shared" si="24"/>
        <v>0</v>
      </c>
      <c r="Y84" s="825">
        <f t="shared" si="24"/>
        <v>0</v>
      </c>
      <c r="Z84" s="825">
        <f t="shared" si="24"/>
        <v>0</v>
      </c>
      <c r="AA84" s="825">
        <f t="shared" si="24"/>
        <v>0</v>
      </c>
      <c r="AB84" s="825">
        <f t="shared" si="24"/>
        <v>0</v>
      </c>
      <c r="AC84" s="825">
        <f t="shared" si="24"/>
        <v>0</v>
      </c>
      <c r="AD84" s="825">
        <f t="shared" si="24"/>
        <v>0</v>
      </c>
      <c r="AE84" s="825">
        <f t="shared" si="24"/>
        <v>0</v>
      </c>
      <c r="AF84" s="825">
        <f t="shared" si="24"/>
        <v>0</v>
      </c>
      <c r="AG84" s="825">
        <f t="shared" si="24"/>
        <v>0</v>
      </c>
      <c r="AH84" s="825">
        <f t="shared" si="24"/>
        <v>0.9753883755945838</v>
      </c>
      <c r="AI84" s="825">
        <f t="shared" si="24"/>
        <v>0.92796741490152168</v>
      </c>
      <c r="AJ84" s="825">
        <f t="shared" si="24"/>
        <v>0.88285194355949093</v>
      </c>
      <c r="AK84" s="825">
        <f t="shared" si="24"/>
        <v>0.83992987440133904</v>
      </c>
      <c r="AL84" s="825">
        <f t="shared" si="24"/>
        <v>0.79909456965964121</v>
      </c>
      <c r="AM84" s="825">
        <f t="shared" si="24"/>
        <v>0.76024457603041684</v>
      </c>
      <c r="AN84" s="825">
        <f t="shared" si="24"/>
        <v>0.72328337261739117</v>
      </c>
      <c r="AO84" s="825">
        <f t="shared" si="24"/>
        <v>0.68811913113058176</v>
      </c>
      <c r="AP84" s="825">
        <f t="shared" si="24"/>
        <v>0.65466448774343267</v>
      </c>
      <c r="AQ84" s="818"/>
      <c r="AR84" s="818"/>
      <c r="AS84" s="818"/>
      <c r="AT84" s="818"/>
      <c r="AU84" s="818"/>
      <c r="AV84" s="818"/>
      <c r="AW84" s="818"/>
      <c r="AX84" s="818"/>
      <c r="AY84" s="818"/>
      <c r="AZ84" s="818"/>
      <c r="BA84" s="818"/>
      <c r="BB84" s="818"/>
      <c r="BC84" s="818"/>
      <c r="BD84" s="818"/>
      <c r="BE84" s="818"/>
      <c r="BF84" s="818"/>
      <c r="BG84" s="818"/>
      <c r="BH84" s="818"/>
      <c r="BI84" s="818"/>
      <c r="BJ84" s="818"/>
    </row>
    <row r="85" spans="1:68" ht="12.75" hidden="1" customHeight="1" outlineLevel="1">
      <c r="A85" s="813">
        <f t="shared" si="17"/>
        <v>33</v>
      </c>
      <c r="C85" s="825">
        <f t="shared" si="24"/>
        <v>0</v>
      </c>
      <c r="D85" s="825">
        <f t="shared" si="24"/>
        <v>0</v>
      </c>
      <c r="E85" s="825">
        <f t="shared" si="24"/>
        <v>0</v>
      </c>
      <c r="F85" s="825">
        <f t="shared" si="24"/>
        <v>0</v>
      </c>
      <c r="G85" s="825">
        <f t="shared" si="24"/>
        <v>0</v>
      </c>
      <c r="H85" s="825">
        <f t="shared" si="24"/>
        <v>0</v>
      </c>
      <c r="I85" s="825">
        <f t="shared" si="24"/>
        <v>0</v>
      </c>
      <c r="J85" s="825">
        <f t="shared" si="24"/>
        <v>0</v>
      </c>
      <c r="K85" s="825">
        <f t="shared" si="24"/>
        <v>0</v>
      </c>
      <c r="L85" s="825">
        <f t="shared" si="24"/>
        <v>0</v>
      </c>
      <c r="M85" s="825">
        <f t="shared" si="24"/>
        <v>0</v>
      </c>
      <c r="N85" s="825">
        <f t="shared" si="24"/>
        <v>0</v>
      </c>
      <c r="O85" s="825">
        <f t="shared" si="24"/>
        <v>0</v>
      </c>
      <c r="P85" s="825">
        <f t="shared" si="24"/>
        <v>0</v>
      </c>
      <c r="Q85" s="825">
        <f t="shared" si="24"/>
        <v>0</v>
      </c>
      <c r="R85" s="825">
        <f t="shared" si="24"/>
        <v>0</v>
      </c>
      <c r="S85" s="825">
        <f t="shared" si="24"/>
        <v>0</v>
      </c>
      <c r="T85" s="825">
        <f t="shared" si="24"/>
        <v>0</v>
      </c>
      <c r="U85" s="825">
        <f t="shared" si="24"/>
        <v>0</v>
      </c>
      <c r="V85" s="825">
        <f t="shared" si="24"/>
        <v>0</v>
      </c>
      <c r="W85" s="825">
        <f t="shared" si="24"/>
        <v>0</v>
      </c>
      <c r="X85" s="825">
        <f t="shared" si="24"/>
        <v>0</v>
      </c>
      <c r="Y85" s="825">
        <f t="shared" si="24"/>
        <v>0</v>
      </c>
      <c r="Z85" s="825">
        <f t="shared" si="24"/>
        <v>0</v>
      </c>
      <c r="AA85" s="825">
        <f t="shared" si="24"/>
        <v>0</v>
      </c>
      <c r="AB85" s="825">
        <f t="shared" si="24"/>
        <v>0</v>
      </c>
      <c r="AC85" s="825">
        <f t="shared" si="24"/>
        <v>0</v>
      </c>
      <c r="AD85" s="825">
        <f t="shared" si="24"/>
        <v>0</v>
      </c>
      <c r="AE85" s="825">
        <f t="shared" si="24"/>
        <v>0</v>
      </c>
      <c r="AF85" s="825">
        <f t="shared" si="24"/>
        <v>0</v>
      </c>
      <c r="AG85" s="825">
        <f t="shared" si="24"/>
        <v>0</v>
      </c>
      <c r="AH85" s="825">
        <f t="shared" si="24"/>
        <v>0</v>
      </c>
      <c r="AI85" s="825">
        <f t="shared" si="24"/>
        <v>0.9753883755945838</v>
      </c>
      <c r="AJ85" s="825">
        <f t="shared" si="24"/>
        <v>0.92796741490152168</v>
      </c>
      <c r="AK85" s="825">
        <f t="shared" si="24"/>
        <v>0.88285194355949093</v>
      </c>
      <c r="AL85" s="825">
        <f t="shared" si="24"/>
        <v>0.83992987440133904</v>
      </c>
      <c r="AM85" s="825">
        <f t="shared" si="24"/>
        <v>0.79909456965964121</v>
      </c>
      <c r="AN85" s="825">
        <f t="shared" si="24"/>
        <v>0.76024457603041684</v>
      </c>
      <c r="AO85" s="825">
        <f t="shared" si="24"/>
        <v>0.72328337261739117</v>
      </c>
      <c r="AP85" s="825">
        <f t="shared" si="24"/>
        <v>0.68811913113058176</v>
      </c>
      <c r="AQ85" s="818"/>
      <c r="AR85" s="818"/>
      <c r="AS85" s="818"/>
      <c r="AT85" s="818"/>
      <c r="AU85" s="818"/>
      <c r="AV85" s="818"/>
      <c r="AW85" s="818"/>
      <c r="AX85" s="818"/>
      <c r="AY85" s="818"/>
      <c r="AZ85" s="818"/>
      <c r="BA85" s="818"/>
      <c r="BB85" s="818"/>
      <c r="BC85" s="818"/>
      <c r="BD85" s="818"/>
      <c r="BE85" s="818"/>
      <c r="BF85" s="818"/>
      <c r="BG85" s="818"/>
      <c r="BH85" s="818"/>
      <c r="BI85" s="818"/>
      <c r="BJ85" s="818"/>
    </row>
    <row r="86" spans="1:68" ht="12.75" hidden="1" customHeight="1" outlineLevel="1">
      <c r="A86" s="813">
        <f t="shared" si="17"/>
        <v>34</v>
      </c>
      <c r="C86" s="825">
        <f t="shared" si="24"/>
        <v>0</v>
      </c>
      <c r="D86" s="825">
        <f t="shared" si="24"/>
        <v>0</v>
      </c>
      <c r="E86" s="825">
        <f t="shared" si="24"/>
        <v>0</v>
      </c>
      <c r="F86" s="825">
        <f t="shared" si="24"/>
        <v>0</v>
      </c>
      <c r="G86" s="825">
        <f t="shared" si="24"/>
        <v>0</v>
      </c>
      <c r="H86" s="825">
        <f t="shared" si="24"/>
        <v>0</v>
      </c>
      <c r="I86" s="825">
        <f t="shared" si="24"/>
        <v>0</v>
      </c>
      <c r="J86" s="825">
        <f t="shared" si="24"/>
        <v>0</v>
      </c>
      <c r="K86" s="825">
        <f t="shared" si="24"/>
        <v>0</v>
      </c>
      <c r="L86" s="825">
        <f t="shared" si="24"/>
        <v>0</v>
      </c>
      <c r="M86" s="825">
        <f t="shared" si="24"/>
        <v>0</v>
      </c>
      <c r="N86" s="825">
        <f t="shared" si="24"/>
        <v>0</v>
      </c>
      <c r="O86" s="825">
        <f t="shared" si="24"/>
        <v>0</v>
      </c>
      <c r="P86" s="825">
        <f t="shared" si="24"/>
        <v>0</v>
      </c>
      <c r="Q86" s="825">
        <f t="shared" si="24"/>
        <v>0</v>
      </c>
      <c r="R86" s="825">
        <f t="shared" si="24"/>
        <v>0</v>
      </c>
      <c r="S86" s="825">
        <f t="shared" si="24"/>
        <v>0</v>
      </c>
      <c r="T86" s="825">
        <f t="shared" si="24"/>
        <v>0</v>
      </c>
      <c r="U86" s="825">
        <f t="shared" si="24"/>
        <v>0</v>
      </c>
      <c r="V86" s="825">
        <f t="shared" si="24"/>
        <v>0</v>
      </c>
      <c r="W86" s="825">
        <f t="shared" si="24"/>
        <v>0</v>
      </c>
      <c r="X86" s="825">
        <f t="shared" si="24"/>
        <v>0</v>
      </c>
      <c r="Y86" s="825">
        <f t="shared" si="24"/>
        <v>0</v>
      </c>
      <c r="Z86" s="825">
        <f t="shared" si="24"/>
        <v>0</v>
      </c>
      <c r="AA86" s="825">
        <f t="shared" si="24"/>
        <v>0</v>
      </c>
      <c r="AB86" s="825">
        <f t="shared" si="24"/>
        <v>0</v>
      </c>
      <c r="AC86" s="825">
        <f t="shared" si="24"/>
        <v>0</v>
      </c>
      <c r="AD86" s="825">
        <f t="shared" si="24"/>
        <v>0</v>
      </c>
      <c r="AE86" s="825">
        <f t="shared" si="24"/>
        <v>0</v>
      </c>
      <c r="AF86" s="825">
        <f t="shared" si="24"/>
        <v>0</v>
      </c>
      <c r="AG86" s="825">
        <f t="shared" si="24"/>
        <v>0</v>
      </c>
      <c r="AH86" s="825">
        <f t="shared" si="24"/>
        <v>0</v>
      </c>
      <c r="AI86" s="825">
        <f t="shared" si="24"/>
        <v>0</v>
      </c>
      <c r="AJ86" s="825">
        <f t="shared" si="24"/>
        <v>0.9753883755945838</v>
      </c>
      <c r="AK86" s="825">
        <f t="shared" si="24"/>
        <v>0.92796741490152168</v>
      </c>
      <c r="AL86" s="825">
        <f t="shared" si="24"/>
        <v>0.88285194355949093</v>
      </c>
      <c r="AM86" s="825">
        <f t="shared" si="24"/>
        <v>0.83992987440133904</v>
      </c>
      <c r="AN86" s="825">
        <f t="shared" si="24"/>
        <v>0.79909456965964121</v>
      </c>
      <c r="AO86" s="825">
        <f t="shared" si="24"/>
        <v>0.76024457603041684</v>
      </c>
      <c r="AP86" s="825">
        <f t="shared" si="24"/>
        <v>0.72328337261739117</v>
      </c>
      <c r="AQ86" s="818"/>
      <c r="AR86" s="818"/>
      <c r="AS86" s="818"/>
      <c r="AT86" s="818"/>
      <c r="AU86" s="818"/>
      <c r="AV86" s="818"/>
      <c r="AW86" s="818"/>
      <c r="AX86" s="818"/>
      <c r="AY86" s="818"/>
      <c r="AZ86" s="818"/>
      <c r="BA86" s="818"/>
      <c r="BB86" s="818"/>
      <c r="BC86" s="818"/>
      <c r="BD86" s="818"/>
      <c r="BE86" s="818"/>
      <c r="BF86" s="818"/>
      <c r="BG86" s="818"/>
      <c r="BH86" s="818"/>
      <c r="BI86" s="818"/>
      <c r="BJ86" s="818"/>
    </row>
    <row r="87" spans="1:68" ht="12.75" hidden="1" customHeight="1" outlineLevel="1">
      <c r="A87" s="813">
        <f t="shared" si="17"/>
        <v>35</v>
      </c>
      <c r="C87" s="825">
        <f t="shared" si="24"/>
        <v>0</v>
      </c>
      <c r="D87" s="825">
        <f t="shared" si="24"/>
        <v>0</v>
      </c>
      <c r="E87" s="825">
        <f t="shared" si="24"/>
        <v>0</v>
      </c>
      <c r="F87" s="825">
        <f t="shared" si="24"/>
        <v>0</v>
      </c>
      <c r="G87" s="825">
        <f t="shared" si="24"/>
        <v>0</v>
      </c>
      <c r="H87" s="825">
        <f t="shared" si="24"/>
        <v>0</v>
      </c>
      <c r="I87" s="825">
        <f t="shared" si="24"/>
        <v>0</v>
      </c>
      <c r="J87" s="825">
        <f t="shared" si="24"/>
        <v>0</v>
      </c>
      <c r="K87" s="825">
        <f t="shared" si="24"/>
        <v>0</v>
      </c>
      <c r="L87" s="825">
        <f t="shared" si="24"/>
        <v>0</v>
      </c>
      <c r="M87" s="825">
        <f t="shared" si="24"/>
        <v>0</v>
      </c>
      <c r="N87" s="825">
        <f t="shared" si="24"/>
        <v>0</v>
      </c>
      <c r="O87" s="825">
        <f t="shared" si="24"/>
        <v>0</v>
      </c>
      <c r="P87" s="825">
        <f t="shared" si="24"/>
        <v>0</v>
      </c>
      <c r="Q87" s="825">
        <f t="shared" si="24"/>
        <v>0</v>
      </c>
      <c r="R87" s="825">
        <f t="shared" si="24"/>
        <v>0</v>
      </c>
      <c r="S87" s="825">
        <f t="shared" si="24"/>
        <v>0</v>
      </c>
      <c r="T87" s="825">
        <f t="shared" si="24"/>
        <v>0</v>
      </c>
      <c r="U87" s="825">
        <f t="shared" si="24"/>
        <v>0</v>
      </c>
      <c r="V87" s="825">
        <f t="shared" si="24"/>
        <v>0</v>
      </c>
      <c r="W87" s="825">
        <f t="shared" si="24"/>
        <v>0</v>
      </c>
      <c r="X87" s="825">
        <f t="shared" si="24"/>
        <v>0</v>
      </c>
      <c r="Y87" s="825">
        <f t="shared" si="24"/>
        <v>0</v>
      </c>
      <c r="Z87" s="825">
        <f t="shared" si="24"/>
        <v>0</v>
      </c>
      <c r="AA87" s="825">
        <f t="shared" si="24"/>
        <v>0</v>
      </c>
      <c r="AB87" s="825">
        <f t="shared" si="24"/>
        <v>0</v>
      </c>
      <c r="AC87" s="825">
        <f t="shared" si="24"/>
        <v>0</v>
      </c>
      <c r="AD87" s="825">
        <f t="shared" si="24"/>
        <v>0</v>
      </c>
      <c r="AE87" s="825">
        <f t="shared" si="24"/>
        <v>0</v>
      </c>
      <c r="AF87" s="825">
        <f t="shared" si="24"/>
        <v>0</v>
      </c>
      <c r="AG87" s="825">
        <f t="shared" si="24"/>
        <v>0</v>
      </c>
      <c r="AH87" s="825">
        <f t="shared" si="24"/>
        <v>0</v>
      </c>
      <c r="AI87" s="825">
        <f t="shared" si="24"/>
        <v>0</v>
      </c>
      <c r="AJ87" s="825">
        <f t="shared" si="24"/>
        <v>0</v>
      </c>
      <c r="AK87" s="825">
        <f t="shared" si="24"/>
        <v>0.9753883755945838</v>
      </c>
      <c r="AL87" s="825">
        <f t="shared" si="24"/>
        <v>0.92796741490152168</v>
      </c>
      <c r="AM87" s="825">
        <f t="shared" si="24"/>
        <v>0.88285194355949093</v>
      </c>
      <c r="AN87" s="825">
        <f t="shared" si="24"/>
        <v>0.83992987440133904</v>
      </c>
      <c r="AO87" s="825">
        <f t="shared" si="24"/>
        <v>0.79909456965964121</v>
      </c>
      <c r="AP87" s="825">
        <f t="shared" si="24"/>
        <v>0.76024457603041684</v>
      </c>
      <c r="AQ87" s="818"/>
      <c r="AR87" s="818"/>
      <c r="AS87" s="818"/>
      <c r="AT87" s="818"/>
      <c r="AU87" s="818"/>
      <c r="AV87" s="818"/>
      <c r="AW87" s="818"/>
      <c r="AX87" s="818"/>
      <c r="AY87" s="818"/>
      <c r="AZ87" s="818"/>
      <c r="BA87" s="818"/>
      <c r="BB87" s="818"/>
      <c r="BC87" s="818"/>
      <c r="BD87" s="818"/>
      <c r="BE87" s="818"/>
      <c r="BF87" s="818"/>
      <c r="BG87" s="818"/>
      <c r="BH87" s="818"/>
      <c r="BI87" s="818"/>
      <c r="BJ87" s="818"/>
    </row>
    <row r="88" spans="1:68" ht="12.75" hidden="1" customHeight="1" outlineLevel="1">
      <c r="A88" s="813">
        <f t="shared" si="17"/>
        <v>36</v>
      </c>
      <c r="C88" s="825">
        <f t="shared" si="24"/>
        <v>0</v>
      </c>
      <c r="D88" s="825">
        <f t="shared" si="24"/>
        <v>0</v>
      </c>
      <c r="E88" s="825">
        <f t="shared" si="24"/>
        <v>0</v>
      </c>
      <c r="F88" s="825">
        <f t="shared" si="24"/>
        <v>0</v>
      </c>
      <c r="G88" s="825">
        <f t="shared" si="24"/>
        <v>0</v>
      </c>
      <c r="H88" s="825">
        <f t="shared" si="24"/>
        <v>0</v>
      </c>
      <c r="I88" s="825">
        <f t="shared" si="24"/>
        <v>0</v>
      </c>
      <c r="J88" s="825">
        <f t="shared" si="24"/>
        <v>0</v>
      </c>
      <c r="K88" s="825">
        <f t="shared" si="24"/>
        <v>0</v>
      </c>
      <c r="L88" s="825">
        <f t="shared" si="24"/>
        <v>0</v>
      </c>
      <c r="M88" s="825">
        <f t="shared" si="24"/>
        <v>0</v>
      </c>
      <c r="N88" s="825">
        <f t="shared" si="24"/>
        <v>0</v>
      </c>
      <c r="O88" s="825">
        <f t="shared" si="24"/>
        <v>0</v>
      </c>
      <c r="P88" s="825">
        <f t="shared" si="24"/>
        <v>0</v>
      </c>
      <c r="Q88" s="825">
        <f t="shared" si="24"/>
        <v>0</v>
      </c>
      <c r="R88" s="825">
        <f t="shared" si="24"/>
        <v>0</v>
      </c>
      <c r="S88" s="825">
        <f t="shared" si="24"/>
        <v>0</v>
      </c>
      <c r="T88" s="825">
        <f t="shared" si="24"/>
        <v>0</v>
      </c>
      <c r="U88" s="825">
        <f t="shared" si="24"/>
        <v>0</v>
      </c>
      <c r="V88" s="825">
        <f t="shared" si="24"/>
        <v>0</v>
      </c>
      <c r="W88" s="825">
        <f t="shared" si="24"/>
        <v>0</v>
      </c>
      <c r="X88" s="825">
        <f t="shared" si="24"/>
        <v>0</v>
      </c>
      <c r="Y88" s="825">
        <f t="shared" si="24"/>
        <v>0</v>
      </c>
      <c r="Z88" s="825">
        <f t="shared" si="24"/>
        <v>0</v>
      </c>
      <c r="AA88" s="825">
        <f t="shared" si="24"/>
        <v>0</v>
      </c>
      <c r="AB88" s="825">
        <f t="shared" si="24"/>
        <v>0</v>
      </c>
      <c r="AC88" s="825">
        <f t="shared" si="24"/>
        <v>0</v>
      </c>
      <c r="AD88" s="825">
        <f t="shared" si="24"/>
        <v>0</v>
      </c>
      <c r="AE88" s="825">
        <f t="shared" si="24"/>
        <v>0</v>
      </c>
      <c r="AF88" s="825">
        <f t="shared" si="24"/>
        <v>0</v>
      </c>
      <c r="AG88" s="825">
        <f t="shared" si="24"/>
        <v>0</v>
      </c>
      <c r="AH88" s="825">
        <f t="shared" si="24"/>
        <v>0</v>
      </c>
      <c r="AI88" s="825">
        <f t="shared" si="24"/>
        <v>0</v>
      </c>
      <c r="AJ88" s="825">
        <f t="shared" si="24"/>
        <v>0</v>
      </c>
      <c r="AK88" s="825">
        <f t="shared" si="24"/>
        <v>0</v>
      </c>
      <c r="AL88" s="825">
        <f t="shared" si="24"/>
        <v>0.9753883755945838</v>
      </c>
      <c r="AM88" s="825">
        <f t="shared" si="24"/>
        <v>0.92796741490152168</v>
      </c>
      <c r="AN88" s="825">
        <f t="shared" si="24"/>
        <v>0.88285194355949093</v>
      </c>
      <c r="AO88" s="825">
        <f t="shared" si="24"/>
        <v>0.83992987440133904</v>
      </c>
      <c r="AP88" s="825">
        <f t="shared" si="24"/>
        <v>0.79909456965964121</v>
      </c>
      <c r="AQ88" s="818"/>
      <c r="AR88" s="818"/>
      <c r="AS88" s="818"/>
      <c r="AT88" s="818"/>
      <c r="AU88" s="818"/>
      <c r="AV88" s="818"/>
      <c r="AW88" s="818"/>
      <c r="AX88" s="818"/>
      <c r="AY88" s="818"/>
      <c r="AZ88" s="818"/>
      <c r="BA88" s="818"/>
      <c r="BB88" s="818"/>
      <c r="BC88" s="818"/>
      <c r="BD88" s="818"/>
      <c r="BE88" s="818"/>
      <c r="BF88" s="818"/>
      <c r="BG88" s="818"/>
      <c r="BH88" s="818"/>
      <c r="BI88" s="818"/>
      <c r="BJ88" s="818"/>
    </row>
    <row r="89" spans="1:68" ht="12.75" hidden="1" customHeight="1" outlineLevel="1">
      <c r="A89" s="813">
        <f t="shared" si="17"/>
        <v>37</v>
      </c>
      <c r="C89" s="825">
        <f t="shared" si="24"/>
        <v>0</v>
      </c>
      <c r="D89" s="825">
        <f t="shared" si="24"/>
        <v>0</v>
      </c>
      <c r="E89" s="825">
        <f t="shared" si="24"/>
        <v>0</v>
      </c>
      <c r="F89" s="825">
        <f t="shared" si="24"/>
        <v>0</v>
      </c>
      <c r="G89" s="825">
        <f t="shared" si="24"/>
        <v>0</v>
      </c>
      <c r="H89" s="825">
        <f t="shared" si="24"/>
        <v>0</v>
      </c>
      <c r="I89" s="825">
        <f t="shared" si="24"/>
        <v>0</v>
      </c>
      <c r="J89" s="825">
        <f t="shared" si="24"/>
        <v>0</v>
      </c>
      <c r="K89" s="825">
        <f t="shared" si="24"/>
        <v>0</v>
      </c>
      <c r="L89" s="825">
        <f t="shared" si="24"/>
        <v>0</v>
      </c>
      <c r="M89" s="825">
        <f t="shared" si="24"/>
        <v>0</v>
      </c>
      <c r="N89" s="825">
        <f t="shared" si="24"/>
        <v>0</v>
      </c>
      <c r="O89" s="825">
        <f t="shared" si="24"/>
        <v>0</v>
      </c>
      <c r="P89" s="825">
        <f t="shared" si="24"/>
        <v>0</v>
      </c>
      <c r="Q89" s="825">
        <f t="shared" si="24"/>
        <v>0</v>
      </c>
      <c r="R89" s="825">
        <f t="shared" si="24"/>
        <v>0</v>
      </c>
      <c r="S89" s="825">
        <f t="shared" si="24"/>
        <v>0</v>
      </c>
      <c r="T89" s="825">
        <f t="shared" si="24"/>
        <v>0</v>
      </c>
      <c r="U89" s="825">
        <f t="shared" si="24"/>
        <v>0</v>
      </c>
      <c r="V89" s="825">
        <f t="shared" si="24"/>
        <v>0</v>
      </c>
      <c r="W89" s="825">
        <f t="shared" si="24"/>
        <v>0</v>
      </c>
      <c r="X89" s="825">
        <f t="shared" si="24"/>
        <v>0</v>
      </c>
      <c r="Y89" s="825">
        <f t="shared" si="24"/>
        <v>0</v>
      </c>
      <c r="Z89" s="825">
        <f t="shared" si="24"/>
        <v>0</v>
      </c>
      <c r="AA89" s="825">
        <f t="shared" si="24"/>
        <v>0</v>
      </c>
      <c r="AB89" s="825">
        <f t="shared" si="24"/>
        <v>0</v>
      </c>
      <c r="AC89" s="825">
        <f t="shared" si="24"/>
        <v>0</v>
      </c>
      <c r="AD89" s="825">
        <f t="shared" si="24"/>
        <v>0</v>
      </c>
      <c r="AE89" s="825">
        <f t="shared" si="24"/>
        <v>0</v>
      </c>
      <c r="AF89" s="825">
        <f t="shared" si="24"/>
        <v>0</v>
      </c>
      <c r="AG89" s="825">
        <f t="shared" si="24"/>
        <v>0</v>
      </c>
      <c r="AH89" s="825">
        <f t="shared" si="24"/>
        <v>0</v>
      </c>
      <c r="AI89" s="825">
        <f t="shared" si="24"/>
        <v>0</v>
      </c>
      <c r="AJ89" s="825">
        <f t="shared" si="24"/>
        <v>0</v>
      </c>
      <c r="AK89" s="825">
        <f t="shared" si="24"/>
        <v>0</v>
      </c>
      <c r="AL89" s="825">
        <f t="shared" si="24"/>
        <v>0</v>
      </c>
      <c r="AM89" s="825">
        <f t="shared" si="24"/>
        <v>0.9753883755945838</v>
      </c>
      <c r="AN89" s="825">
        <f t="shared" si="24"/>
        <v>0.92796741490152168</v>
      </c>
      <c r="AO89" s="825">
        <f t="shared" si="24"/>
        <v>0.88285194355949093</v>
      </c>
      <c r="AP89" s="825">
        <f t="shared" si="24"/>
        <v>0.83992987440133904</v>
      </c>
      <c r="AQ89" s="818"/>
      <c r="AR89" s="818"/>
      <c r="AS89" s="818"/>
      <c r="AT89" s="818"/>
      <c r="AU89" s="818"/>
      <c r="AV89" s="818"/>
      <c r="AW89" s="818"/>
      <c r="AX89" s="818"/>
      <c r="AY89" s="818"/>
      <c r="AZ89" s="818"/>
      <c r="BA89" s="818"/>
      <c r="BB89" s="818"/>
      <c r="BC89" s="818"/>
      <c r="BD89" s="818"/>
      <c r="BE89" s="818"/>
      <c r="BF89" s="818"/>
      <c r="BG89" s="818"/>
      <c r="BH89" s="818"/>
      <c r="BI89" s="818"/>
      <c r="BJ89" s="818"/>
    </row>
    <row r="90" spans="1:68" ht="12.75" hidden="1" customHeight="1" outlineLevel="1">
      <c r="A90" s="813">
        <f t="shared" si="17"/>
        <v>38</v>
      </c>
      <c r="C90" s="825">
        <f t="shared" si="24"/>
        <v>0</v>
      </c>
      <c r="D90" s="825">
        <f t="shared" si="24"/>
        <v>0</v>
      </c>
      <c r="E90" s="825">
        <f t="shared" si="24"/>
        <v>0</v>
      </c>
      <c r="F90" s="825">
        <f t="shared" si="24"/>
        <v>0</v>
      </c>
      <c r="G90" s="825">
        <f t="shared" si="24"/>
        <v>0</v>
      </c>
      <c r="H90" s="825">
        <f t="shared" si="24"/>
        <v>0</v>
      </c>
      <c r="I90" s="825">
        <f t="shared" si="24"/>
        <v>0</v>
      </c>
      <c r="J90" s="825">
        <f t="shared" si="24"/>
        <v>0</v>
      </c>
      <c r="K90" s="825">
        <f t="shared" si="24"/>
        <v>0</v>
      </c>
      <c r="L90" s="825">
        <f t="shared" si="24"/>
        <v>0</v>
      </c>
      <c r="M90" s="825">
        <f t="shared" si="24"/>
        <v>0</v>
      </c>
      <c r="N90" s="825">
        <f t="shared" si="24"/>
        <v>0</v>
      </c>
      <c r="O90" s="825">
        <f t="shared" si="24"/>
        <v>0</v>
      </c>
      <c r="P90" s="825">
        <f t="shared" si="24"/>
        <v>0</v>
      </c>
      <c r="Q90" s="825">
        <f t="shared" si="24"/>
        <v>0</v>
      </c>
      <c r="R90" s="825">
        <f t="shared" ref="R90:AP90" si="25">IF(R$1=$A90,1,Q48)/(1+R$5)^0.5</f>
        <v>0</v>
      </c>
      <c r="S90" s="825">
        <f t="shared" si="25"/>
        <v>0</v>
      </c>
      <c r="T90" s="825">
        <f t="shared" si="25"/>
        <v>0</v>
      </c>
      <c r="U90" s="825">
        <f t="shared" si="25"/>
        <v>0</v>
      </c>
      <c r="V90" s="825">
        <f t="shared" si="25"/>
        <v>0</v>
      </c>
      <c r="W90" s="825">
        <f t="shared" si="25"/>
        <v>0</v>
      </c>
      <c r="X90" s="825">
        <f t="shared" si="25"/>
        <v>0</v>
      </c>
      <c r="Y90" s="825">
        <f t="shared" si="25"/>
        <v>0</v>
      </c>
      <c r="Z90" s="825">
        <f t="shared" si="25"/>
        <v>0</v>
      </c>
      <c r="AA90" s="825">
        <f t="shared" si="25"/>
        <v>0</v>
      </c>
      <c r="AB90" s="825">
        <f t="shared" si="25"/>
        <v>0</v>
      </c>
      <c r="AC90" s="825">
        <f t="shared" si="25"/>
        <v>0</v>
      </c>
      <c r="AD90" s="825">
        <f t="shared" si="25"/>
        <v>0</v>
      </c>
      <c r="AE90" s="825">
        <f t="shared" si="25"/>
        <v>0</v>
      </c>
      <c r="AF90" s="825">
        <f t="shared" si="25"/>
        <v>0</v>
      </c>
      <c r="AG90" s="825">
        <f t="shared" si="25"/>
        <v>0</v>
      </c>
      <c r="AH90" s="825">
        <f t="shared" si="25"/>
        <v>0</v>
      </c>
      <c r="AI90" s="825">
        <f t="shared" si="25"/>
        <v>0</v>
      </c>
      <c r="AJ90" s="825">
        <f t="shared" si="25"/>
        <v>0</v>
      </c>
      <c r="AK90" s="825">
        <f t="shared" si="25"/>
        <v>0</v>
      </c>
      <c r="AL90" s="825">
        <f t="shared" si="25"/>
        <v>0</v>
      </c>
      <c r="AM90" s="825">
        <f t="shared" si="25"/>
        <v>0</v>
      </c>
      <c r="AN90" s="825">
        <f t="shared" si="25"/>
        <v>0.9753883755945838</v>
      </c>
      <c r="AO90" s="825">
        <f t="shared" si="25"/>
        <v>0.92796741490152168</v>
      </c>
      <c r="AP90" s="825">
        <f t="shared" si="25"/>
        <v>0.88285194355949093</v>
      </c>
      <c r="AQ90" s="818"/>
      <c r="AR90" s="818"/>
      <c r="AS90" s="818"/>
      <c r="AT90" s="818"/>
      <c r="AU90" s="818"/>
      <c r="AV90" s="818"/>
      <c r="AW90" s="818"/>
      <c r="AX90" s="818"/>
      <c r="AY90" s="818"/>
      <c r="AZ90" s="818"/>
      <c r="BA90" s="818"/>
      <c r="BB90" s="818"/>
      <c r="BC90" s="818"/>
      <c r="BD90" s="818"/>
      <c r="BE90" s="818"/>
      <c r="BF90" s="818"/>
      <c r="BG90" s="818"/>
      <c r="BH90" s="818"/>
      <c r="BI90" s="818"/>
      <c r="BJ90" s="818"/>
    </row>
    <row r="91" spans="1:68" ht="12.75" hidden="1" customHeight="1" outlineLevel="1">
      <c r="A91" s="813">
        <f t="shared" si="17"/>
        <v>39</v>
      </c>
      <c r="C91" s="825">
        <f t="shared" ref="C91:AP92" si="26">IF(C$1=$A91,1,B49)/(1+C$5)^0.5</f>
        <v>0</v>
      </c>
      <c r="D91" s="825">
        <f t="shared" si="26"/>
        <v>0</v>
      </c>
      <c r="E91" s="825">
        <f t="shared" si="26"/>
        <v>0</v>
      </c>
      <c r="F91" s="825">
        <f t="shared" si="26"/>
        <v>0</v>
      </c>
      <c r="G91" s="825">
        <f t="shared" si="26"/>
        <v>0</v>
      </c>
      <c r="H91" s="825">
        <f t="shared" si="26"/>
        <v>0</v>
      </c>
      <c r="I91" s="825">
        <f t="shared" si="26"/>
        <v>0</v>
      </c>
      <c r="J91" s="825">
        <f t="shared" si="26"/>
        <v>0</v>
      </c>
      <c r="K91" s="825">
        <f t="shared" si="26"/>
        <v>0</v>
      </c>
      <c r="L91" s="825">
        <f t="shared" si="26"/>
        <v>0</v>
      </c>
      <c r="M91" s="825">
        <f t="shared" si="26"/>
        <v>0</v>
      </c>
      <c r="N91" s="825">
        <f t="shared" si="26"/>
        <v>0</v>
      </c>
      <c r="O91" s="825">
        <f t="shared" si="26"/>
        <v>0</v>
      </c>
      <c r="P91" s="825">
        <f t="shared" si="26"/>
        <v>0</v>
      </c>
      <c r="Q91" s="825">
        <f t="shared" si="26"/>
        <v>0</v>
      </c>
      <c r="R91" s="825">
        <f t="shared" si="26"/>
        <v>0</v>
      </c>
      <c r="S91" s="825">
        <f t="shared" si="26"/>
        <v>0</v>
      </c>
      <c r="T91" s="825">
        <f t="shared" si="26"/>
        <v>0</v>
      </c>
      <c r="U91" s="825">
        <f t="shared" si="26"/>
        <v>0</v>
      </c>
      <c r="V91" s="825">
        <f t="shared" si="26"/>
        <v>0</v>
      </c>
      <c r="W91" s="825">
        <f t="shared" si="26"/>
        <v>0</v>
      </c>
      <c r="X91" s="825">
        <f t="shared" si="26"/>
        <v>0</v>
      </c>
      <c r="Y91" s="825">
        <f t="shared" si="26"/>
        <v>0</v>
      </c>
      <c r="Z91" s="825">
        <f t="shared" si="26"/>
        <v>0</v>
      </c>
      <c r="AA91" s="825">
        <f t="shared" si="26"/>
        <v>0</v>
      </c>
      <c r="AB91" s="825">
        <f t="shared" si="26"/>
        <v>0</v>
      </c>
      <c r="AC91" s="825">
        <f t="shared" si="26"/>
        <v>0</v>
      </c>
      <c r="AD91" s="825">
        <f t="shared" si="26"/>
        <v>0</v>
      </c>
      <c r="AE91" s="825">
        <f t="shared" si="26"/>
        <v>0</v>
      </c>
      <c r="AF91" s="825">
        <f t="shared" si="26"/>
        <v>0</v>
      </c>
      <c r="AG91" s="825">
        <f t="shared" si="26"/>
        <v>0</v>
      </c>
      <c r="AH91" s="825">
        <f t="shared" si="26"/>
        <v>0</v>
      </c>
      <c r="AI91" s="825">
        <f t="shared" si="26"/>
        <v>0</v>
      </c>
      <c r="AJ91" s="825">
        <f t="shared" si="26"/>
        <v>0</v>
      </c>
      <c r="AK91" s="825">
        <f t="shared" si="26"/>
        <v>0</v>
      </c>
      <c r="AL91" s="825">
        <f t="shared" si="26"/>
        <v>0</v>
      </c>
      <c r="AM91" s="825">
        <f t="shared" si="26"/>
        <v>0</v>
      </c>
      <c r="AN91" s="825">
        <f t="shared" si="26"/>
        <v>0</v>
      </c>
      <c r="AO91" s="825">
        <f t="shared" si="26"/>
        <v>0.9753883755945838</v>
      </c>
      <c r="AP91" s="825">
        <f t="shared" si="26"/>
        <v>0.92796741490152168</v>
      </c>
      <c r="AQ91" s="818"/>
      <c r="AR91" s="818"/>
      <c r="AS91" s="818"/>
      <c r="AT91" s="818"/>
      <c r="AU91" s="818"/>
      <c r="AV91" s="818"/>
      <c r="AW91" s="818"/>
      <c r="AX91" s="818"/>
      <c r="AY91" s="818"/>
      <c r="AZ91" s="818"/>
      <c r="BA91" s="818"/>
      <c r="BB91" s="818"/>
      <c r="BC91" s="818"/>
      <c r="BD91" s="818"/>
      <c r="BE91" s="818"/>
      <c r="BF91" s="818"/>
      <c r="BG91" s="818"/>
      <c r="BH91" s="818"/>
      <c r="BI91" s="818"/>
      <c r="BJ91" s="818"/>
    </row>
    <row r="92" spans="1:68" ht="12.75" hidden="1" customHeight="1" outlineLevel="1">
      <c r="A92" s="813">
        <f>A91+1</f>
        <v>40</v>
      </c>
      <c r="C92" s="825">
        <f t="shared" si="26"/>
        <v>0</v>
      </c>
      <c r="D92" s="825">
        <f t="shared" si="26"/>
        <v>0</v>
      </c>
      <c r="E92" s="825">
        <f t="shared" si="26"/>
        <v>0</v>
      </c>
      <c r="F92" s="825">
        <f t="shared" si="26"/>
        <v>0</v>
      </c>
      <c r="G92" s="825">
        <f t="shared" si="26"/>
        <v>0</v>
      </c>
      <c r="H92" s="825">
        <f t="shared" si="26"/>
        <v>0</v>
      </c>
      <c r="I92" s="825">
        <f t="shared" si="26"/>
        <v>0</v>
      </c>
      <c r="J92" s="825">
        <f t="shared" si="26"/>
        <v>0</v>
      </c>
      <c r="K92" s="825">
        <f t="shared" si="26"/>
        <v>0</v>
      </c>
      <c r="L92" s="825">
        <f t="shared" si="26"/>
        <v>0</v>
      </c>
      <c r="M92" s="825">
        <f t="shared" si="26"/>
        <v>0</v>
      </c>
      <c r="N92" s="825">
        <f t="shared" si="26"/>
        <v>0</v>
      </c>
      <c r="O92" s="825">
        <f t="shared" si="26"/>
        <v>0</v>
      </c>
      <c r="P92" s="825">
        <f t="shared" si="26"/>
        <v>0</v>
      </c>
      <c r="Q92" s="825">
        <f t="shared" si="26"/>
        <v>0</v>
      </c>
      <c r="R92" s="825">
        <f t="shared" si="26"/>
        <v>0</v>
      </c>
      <c r="S92" s="825">
        <f t="shared" si="26"/>
        <v>0</v>
      </c>
      <c r="T92" s="825">
        <f t="shared" si="26"/>
        <v>0</v>
      </c>
      <c r="U92" s="825">
        <f t="shared" si="26"/>
        <v>0</v>
      </c>
      <c r="V92" s="825">
        <f t="shared" si="26"/>
        <v>0</v>
      </c>
      <c r="W92" s="825">
        <f t="shared" si="26"/>
        <v>0</v>
      </c>
      <c r="X92" s="825">
        <f t="shared" si="26"/>
        <v>0</v>
      </c>
      <c r="Y92" s="825">
        <f t="shared" si="26"/>
        <v>0</v>
      </c>
      <c r="Z92" s="825">
        <f t="shared" si="26"/>
        <v>0</v>
      </c>
      <c r="AA92" s="825">
        <f t="shared" si="26"/>
        <v>0</v>
      </c>
      <c r="AB92" s="825">
        <f t="shared" si="26"/>
        <v>0</v>
      </c>
      <c r="AC92" s="825">
        <f t="shared" si="26"/>
        <v>0</v>
      </c>
      <c r="AD92" s="825">
        <f t="shared" si="26"/>
        <v>0</v>
      </c>
      <c r="AE92" s="825">
        <f t="shared" si="26"/>
        <v>0</v>
      </c>
      <c r="AF92" s="825">
        <f t="shared" si="26"/>
        <v>0</v>
      </c>
      <c r="AG92" s="825">
        <f t="shared" si="26"/>
        <v>0</v>
      </c>
      <c r="AH92" s="825">
        <f t="shared" si="26"/>
        <v>0</v>
      </c>
      <c r="AI92" s="825">
        <f t="shared" si="26"/>
        <v>0</v>
      </c>
      <c r="AJ92" s="825">
        <f t="shared" si="26"/>
        <v>0</v>
      </c>
      <c r="AK92" s="825">
        <f t="shared" si="26"/>
        <v>0</v>
      </c>
      <c r="AL92" s="825">
        <f t="shared" si="26"/>
        <v>0</v>
      </c>
      <c r="AM92" s="825">
        <f t="shared" si="26"/>
        <v>0</v>
      </c>
      <c r="AN92" s="825">
        <f t="shared" si="26"/>
        <v>0</v>
      </c>
      <c r="AO92" s="825">
        <f t="shared" si="26"/>
        <v>0</v>
      </c>
      <c r="AP92" s="825">
        <f t="shared" si="26"/>
        <v>0.9753883755945838</v>
      </c>
      <c r="AQ92" s="818"/>
      <c r="AR92" s="818"/>
      <c r="AS92" s="818"/>
      <c r="AT92" s="818"/>
      <c r="AU92" s="818"/>
      <c r="AV92" s="818"/>
      <c r="AW92" s="818"/>
      <c r="AX92" s="818"/>
      <c r="AY92" s="818"/>
      <c r="AZ92" s="818"/>
      <c r="BA92" s="818"/>
      <c r="BB92" s="818"/>
      <c r="BC92" s="818"/>
      <c r="BD92" s="818"/>
      <c r="BE92" s="818"/>
      <c r="BF92" s="818"/>
      <c r="BG92" s="818"/>
      <c r="BH92" s="818"/>
      <c r="BI92" s="818"/>
      <c r="BJ92" s="818"/>
    </row>
    <row r="93" spans="1:68" collapsed="1">
      <c r="C93" s="823"/>
      <c r="D93" s="823"/>
      <c r="E93" s="823"/>
      <c r="F93" s="823"/>
      <c r="G93" s="823"/>
      <c r="H93" s="823"/>
      <c r="I93" s="823"/>
      <c r="J93" s="823"/>
      <c r="K93" s="823"/>
      <c r="L93" s="823"/>
      <c r="M93" s="823"/>
      <c r="N93" s="823"/>
      <c r="O93" s="823"/>
      <c r="P93" s="823"/>
      <c r="Q93" s="823"/>
      <c r="R93" s="823"/>
      <c r="S93" s="823"/>
      <c r="T93" s="823"/>
      <c r="U93" s="823"/>
      <c r="V93" s="823"/>
      <c r="W93" s="823"/>
      <c r="X93" s="823"/>
      <c r="Y93" s="823"/>
      <c r="Z93" s="823"/>
      <c r="AA93" s="823"/>
      <c r="AB93" s="823"/>
      <c r="AC93" s="823"/>
      <c r="AD93" s="823"/>
      <c r="AE93" s="823"/>
      <c r="AF93" s="823"/>
      <c r="AG93" s="823"/>
      <c r="AH93" s="823"/>
      <c r="AI93" s="823"/>
      <c r="AJ93" s="823"/>
      <c r="AK93" s="823"/>
      <c r="AL93" s="823"/>
      <c r="AM93" s="823"/>
      <c r="AN93" s="823"/>
      <c r="AO93" s="823"/>
      <c r="AP93" s="823"/>
      <c r="AQ93" s="823"/>
      <c r="AR93" s="823"/>
      <c r="AS93" s="823"/>
      <c r="AT93" s="823"/>
      <c r="AU93" s="823"/>
      <c r="AV93" s="823"/>
      <c r="AW93" s="823"/>
      <c r="AX93" s="823"/>
      <c r="AY93" s="823"/>
      <c r="AZ93" s="823"/>
      <c r="BA93" s="823"/>
      <c r="BB93" s="823"/>
      <c r="BC93" s="823"/>
      <c r="BD93" s="823"/>
      <c r="BE93" s="823"/>
      <c r="BF93" s="823"/>
      <c r="BG93" s="823"/>
      <c r="BH93" s="823"/>
      <c r="BI93" s="823"/>
      <c r="BJ93" s="823"/>
    </row>
    <row r="94" spans="1:68" ht="15.75">
      <c r="A94" s="817" t="s">
        <v>646</v>
      </c>
      <c r="B94" s="819"/>
      <c r="C94" s="818"/>
      <c r="D94" s="818"/>
      <c r="E94" s="818"/>
      <c r="F94" s="818"/>
      <c r="G94" s="818"/>
      <c r="H94" s="818"/>
      <c r="I94" s="818"/>
      <c r="J94" s="818"/>
      <c r="K94" s="818"/>
      <c r="L94" s="818"/>
      <c r="M94" s="818"/>
      <c r="N94" s="818"/>
      <c r="O94" s="818"/>
      <c r="P94" s="818"/>
      <c r="Q94" s="818"/>
      <c r="R94" s="818"/>
      <c r="S94" s="818"/>
      <c r="T94" s="818"/>
      <c r="U94" s="818"/>
      <c r="V94" s="818"/>
      <c r="W94" s="818"/>
      <c r="X94" s="818"/>
      <c r="Y94" s="818"/>
      <c r="Z94" s="818"/>
      <c r="AA94" s="818"/>
      <c r="AB94" s="818"/>
      <c r="AC94" s="818"/>
      <c r="AD94" s="818"/>
      <c r="AE94" s="818"/>
      <c r="AF94" s="818"/>
      <c r="AG94" s="818"/>
      <c r="AH94" s="818"/>
      <c r="AI94" s="818"/>
      <c r="AJ94" s="818"/>
      <c r="AK94" s="818"/>
      <c r="AL94" s="818"/>
      <c r="AM94" s="818"/>
      <c r="AN94" s="818"/>
      <c r="AO94" s="818"/>
      <c r="AP94" s="818"/>
      <c r="AQ94" s="818"/>
      <c r="AR94" s="818"/>
      <c r="AS94" s="818"/>
      <c r="AT94" s="818"/>
      <c r="AU94" s="818"/>
      <c r="AV94" s="818"/>
      <c r="AW94" s="818"/>
      <c r="AX94" s="818"/>
      <c r="AY94" s="818"/>
      <c r="AZ94" s="818"/>
      <c r="BA94" s="818"/>
      <c r="BB94" s="818"/>
      <c r="BC94" s="818"/>
      <c r="BD94" s="818"/>
      <c r="BE94" s="818"/>
      <c r="BF94" s="818"/>
      <c r="BG94" s="818"/>
      <c r="BH94" s="818"/>
      <c r="BI94" s="818"/>
      <c r="BJ94" s="818"/>
    </row>
    <row r="95" spans="1:68" ht="11.25" customHeight="1">
      <c r="A95" s="813">
        <v>1</v>
      </c>
      <c r="B95" s="820">
        <v>1</v>
      </c>
      <c r="C95" s="820">
        <f t="shared" ref="C95:AP95" si="27">B95/(1+C$6)</f>
        <v>0.9860178354526451</v>
      </c>
      <c r="D95" s="820">
        <f t="shared" si="27"/>
        <v>0.96917416583358973</v>
      </c>
      <c r="E95" s="820">
        <f t="shared" si="27"/>
        <v>0.94605999959950549</v>
      </c>
      <c r="F95" s="820">
        <f t="shared" si="27"/>
        <v>0.9100805269172888</v>
      </c>
      <c r="G95" s="820">
        <f t="shared" si="27"/>
        <v>0.86807012533184857</v>
      </c>
      <c r="H95" s="820">
        <f t="shared" si="27"/>
        <v>0.82560819206961822</v>
      </c>
      <c r="I95" s="820">
        <f t="shared" si="27"/>
        <v>0.78027935326559839</v>
      </c>
      <c r="J95" s="820">
        <f t="shared" si="27"/>
        <v>0.73347595456490444</v>
      </c>
      <c r="K95" s="820">
        <f t="shared" si="27"/>
        <v>0.68510598931581423</v>
      </c>
      <c r="L95" s="820">
        <f t="shared" si="27"/>
        <v>0.64615553653247138</v>
      </c>
      <c r="M95" s="820">
        <f t="shared" si="27"/>
        <v>0.61241690060189269</v>
      </c>
      <c r="N95" s="820">
        <f t="shared" si="27"/>
        <v>0.57707081659088366</v>
      </c>
      <c r="O95" s="820">
        <f t="shared" si="27"/>
        <v>0.54104857067689971</v>
      </c>
      <c r="P95" s="820">
        <f t="shared" si="27"/>
        <v>0.50536116731574765</v>
      </c>
      <c r="Q95" s="820">
        <f t="shared" si="27"/>
        <v>0.47626181025923964</v>
      </c>
      <c r="R95" s="820">
        <f t="shared" si="27"/>
        <v>0.44898185807555069</v>
      </c>
      <c r="S95" s="820">
        <f t="shared" si="27"/>
        <v>0.42319656404990236</v>
      </c>
      <c r="T95" s="820">
        <f t="shared" si="27"/>
        <v>0.39872492539937182</v>
      </c>
      <c r="U95" s="820">
        <f t="shared" si="27"/>
        <v>0.37537426643579785</v>
      </c>
      <c r="V95" s="820">
        <f t="shared" si="27"/>
        <v>0.35325248706834134</v>
      </c>
      <c r="W95" s="820">
        <f t="shared" si="27"/>
        <v>0.33437534146214154</v>
      </c>
      <c r="X95" s="820">
        <f t="shared" si="27"/>
        <v>0.31620511405037666</v>
      </c>
      <c r="Y95" s="820">
        <f t="shared" si="27"/>
        <v>0.29875244985235522</v>
      </c>
      <c r="Z95" s="820">
        <f t="shared" si="27"/>
        <v>0.2820298777474069</v>
      </c>
      <c r="AA95" s="820">
        <f t="shared" si="27"/>
        <v>0.26605027726980046</v>
      </c>
      <c r="AB95" s="820">
        <f t="shared" si="27"/>
        <v>0.25082654654512643</v>
      </c>
      <c r="AC95" s="820">
        <f t="shared" si="27"/>
        <v>0.2363732281853482</v>
      </c>
      <c r="AD95" s="820">
        <f t="shared" si="27"/>
        <v>0.22270271778138914</v>
      </c>
      <c r="AE95" s="820">
        <f t="shared" si="27"/>
        <v>0.20982380394789155</v>
      </c>
      <c r="AF95" s="820">
        <f t="shared" si="27"/>
        <v>0.19774144170516522</v>
      </c>
      <c r="AG95" s="820">
        <f t="shared" si="27"/>
        <v>1.0000000000000002</v>
      </c>
      <c r="AH95" s="820">
        <f t="shared" si="27"/>
        <v>1.0000000000000002</v>
      </c>
      <c r="AI95" s="820">
        <f t="shared" si="27"/>
        <v>1.0000000000000002</v>
      </c>
      <c r="AJ95" s="820">
        <f t="shared" si="27"/>
        <v>1.0000000000000002</v>
      </c>
      <c r="AK95" s="820">
        <f t="shared" si="27"/>
        <v>1.0000000000000002</v>
      </c>
      <c r="AL95" s="820">
        <f t="shared" si="27"/>
        <v>1.0000000000000002</v>
      </c>
      <c r="AM95" s="820">
        <f t="shared" si="27"/>
        <v>1.0000000000000002</v>
      </c>
      <c r="AN95" s="820">
        <f t="shared" si="27"/>
        <v>1.0000000000000002</v>
      </c>
      <c r="AO95" s="820">
        <f t="shared" si="27"/>
        <v>1.0000000000000002</v>
      </c>
      <c r="AP95" s="820">
        <f t="shared" si="27"/>
        <v>1.0000000000000002</v>
      </c>
      <c r="AQ95" s="821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L95" s="822"/>
      <c r="BM95" s="822"/>
      <c r="BN95" s="822"/>
      <c r="BO95" s="822"/>
      <c r="BP95" s="822"/>
    </row>
    <row r="96" spans="1:68" ht="12.75" hidden="1" customHeight="1" outlineLevel="1">
      <c r="A96" s="813">
        <f>A95+1</f>
        <v>2</v>
      </c>
      <c r="C96" s="825">
        <f t="shared" ref="C96:AP102" si="28">IF(C$1=$A96-1,1,IF($A96&gt;C$1+1,,B96/(1+C$6)))</f>
        <v>1</v>
      </c>
      <c r="D96" s="825">
        <f t="shared" si="28"/>
        <v>0.98291747977223654</v>
      </c>
      <c r="E96" s="825">
        <f t="shared" si="28"/>
        <v>0.9594755445424612</v>
      </c>
      <c r="F96" s="825">
        <f t="shared" si="28"/>
        <v>0.92298586718718312</v>
      </c>
      <c r="G96" s="825">
        <f t="shared" si="28"/>
        <v>0.88037973971672534</v>
      </c>
      <c r="H96" s="825">
        <f t="shared" si="28"/>
        <v>0.83731567765263737</v>
      </c>
      <c r="I96" s="825">
        <f t="shared" si="28"/>
        <v>0.79134405607115654</v>
      </c>
      <c r="J96" s="825">
        <f t="shared" si="28"/>
        <v>0.74387696468816122</v>
      </c>
      <c r="K96" s="825">
        <f t="shared" si="28"/>
        <v>0.6948210921573309</v>
      </c>
      <c r="L96" s="825">
        <f t="shared" si="28"/>
        <v>0.65531830490251197</v>
      </c>
      <c r="M96" s="825">
        <f t="shared" si="28"/>
        <v>0.62110124034496217</v>
      </c>
      <c r="N96" s="825">
        <f t="shared" si="28"/>
        <v>0.58525393338952258</v>
      </c>
      <c r="O96" s="825">
        <f t="shared" si="28"/>
        <v>0.54872087625932631</v>
      </c>
      <c r="P96" s="825">
        <f t="shared" si="28"/>
        <v>0.51252740989594225</v>
      </c>
      <c r="Q96" s="825">
        <f t="shared" si="28"/>
        <v>0.48301541121779507</v>
      </c>
      <c r="R96" s="825">
        <f t="shared" si="28"/>
        <v>0.45534861737002891</v>
      </c>
      <c r="S96" s="825">
        <f t="shared" si="28"/>
        <v>0.42919767658728819</v>
      </c>
      <c r="T96" s="825">
        <f t="shared" si="28"/>
        <v>0.40437901938795218</v>
      </c>
      <c r="U96" s="825">
        <f t="shared" si="28"/>
        <v>0.38069723785825549</v>
      </c>
      <c r="V96" s="825">
        <f t="shared" si="28"/>
        <v>0.35826176197530535</v>
      </c>
      <c r="W96" s="825">
        <f t="shared" si="28"/>
        <v>0.33911693018072225</v>
      </c>
      <c r="X96" s="825">
        <f t="shared" si="28"/>
        <v>0.3206890409900327</v>
      </c>
      <c r="Y96" s="825">
        <f t="shared" si="28"/>
        <v>0.30298889037357907</v>
      </c>
      <c r="Z96" s="825">
        <f t="shared" si="28"/>
        <v>0.28602918487568452</v>
      </c>
      <c r="AA96" s="825">
        <f t="shared" si="28"/>
        <v>0.26982298666805193</v>
      </c>
      <c r="AB96" s="825">
        <f t="shared" si="28"/>
        <v>0.25438337677733897</v>
      </c>
      <c r="AC96" s="825">
        <f t="shared" si="28"/>
        <v>0.23972510403611291</v>
      </c>
      <c r="AD96" s="825">
        <f t="shared" si="28"/>
        <v>0.22586073981020272</v>
      </c>
      <c r="AE96" s="825">
        <f t="shared" si="28"/>
        <v>0.21279919734065361</v>
      </c>
      <c r="AF96" s="825">
        <f t="shared" si="28"/>
        <v>0.20054550191213255</v>
      </c>
      <c r="AG96" s="825">
        <f t="shared" si="28"/>
        <v>1.01418043776149</v>
      </c>
      <c r="AH96" s="825">
        <f t="shared" si="28"/>
        <v>1.01418043776149</v>
      </c>
      <c r="AI96" s="825">
        <f t="shared" si="28"/>
        <v>1.01418043776149</v>
      </c>
      <c r="AJ96" s="825">
        <f t="shared" si="28"/>
        <v>1.01418043776149</v>
      </c>
      <c r="AK96" s="825">
        <f t="shared" si="28"/>
        <v>1.01418043776149</v>
      </c>
      <c r="AL96" s="825">
        <f t="shared" si="28"/>
        <v>1.01418043776149</v>
      </c>
      <c r="AM96" s="825">
        <f t="shared" si="28"/>
        <v>1.01418043776149</v>
      </c>
      <c r="AN96" s="825">
        <f t="shared" si="28"/>
        <v>1.01418043776149</v>
      </c>
      <c r="AO96" s="825">
        <f t="shared" si="28"/>
        <v>1.01418043776149</v>
      </c>
      <c r="AP96" s="825">
        <f t="shared" si="28"/>
        <v>1.01418043776149</v>
      </c>
      <c r="AQ96" s="826"/>
      <c r="AR96" s="826"/>
      <c r="AS96" s="826"/>
      <c r="AT96" s="826"/>
      <c r="AU96" s="826"/>
      <c r="AV96" s="826"/>
      <c r="AW96" s="826"/>
      <c r="AX96" s="826"/>
      <c r="AY96" s="826"/>
      <c r="AZ96" s="826"/>
      <c r="BA96" s="826"/>
      <c r="BB96" s="826"/>
      <c r="BC96" s="826"/>
      <c r="BD96" s="826"/>
      <c r="BE96" s="826"/>
      <c r="BF96" s="826"/>
      <c r="BG96" s="826"/>
      <c r="BH96" s="826"/>
      <c r="BI96" s="826"/>
      <c r="BJ96" s="826"/>
    </row>
    <row r="97" spans="1:62" ht="12.75" hidden="1" customHeight="1" outlineLevel="1">
      <c r="A97" s="813">
        <f t="shared" ref="A97:A133" si="29">A96+1</f>
        <v>3</v>
      </c>
      <c r="C97" s="825">
        <f t="shared" si="28"/>
        <v>0</v>
      </c>
      <c r="D97" s="825">
        <f t="shared" si="28"/>
        <v>1</v>
      </c>
      <c r="E97" s="825">
        <f t="shared" si="28"/>
        <v>0.97615065790140654</v>
      </c>
      <c r="F97" s="825">
        <f t="shared" si="28"/>
        <v>0.9390268116923296</v>
      </c>
      <c r="G97" s="825">
        <f t="shared" si="28"/>
        <v>0.89568021510893125</v>
      </c>
      <c r="H97" s="825">
        <f t="shared" si="28"/>
        <v>0.85186772530147881</v>
      </c>
      <c r="I97" s="825">
        <f t="shared" si="28"/>
        <v>0.80509714432439261</v>
      </c>
      <c r="J97" s="825">
        <f t="shared" si="28"/>
        <v>0.75680510317156413</v>
      </c>
      <c r="K97" s="825">
        <f t="shared" si="28"/>
        <v>0.70689666880106372</v>
      </c>
      <c r="L97" s="825">
        <f t="shared" si="28"/>
        <v>0.66670734663744469</v>
      </c>
      <c r="M97" s="825">
        <f t="shared" si="28"/>
        <v>0.63189560988261695</v>
      </c>
      <c r="N97" s="825">
        <f t="shared" si="28"/>
        <v>0.59542529808823708</v>
      </c>
      <c r="O97" s="825">
        <f t="shared" si="28"/>
        <v>0.55825731818959723</v>
      </c>
      <c r="P97" s="825">
        <f t="shared" si="28"/>
        <v>0.52143483094298637</v>
      </c>
      <c r="Q97" s="825">
        <f t="shared" si="28"/>
        <v>0.49140993130951383</v>
      </c>
      <c r="R97" s="825">
        <f t="shared" si="28"/>
        <v>0.46326230506709803</v>
      </c>
      <c r="S97" s="825">
        <f t="shared" si="28"/>
        <v>0.43665687651291207</v>
      </c>
      <c r="T97" s="825">
        <f t="shared" si="28"/>
        <v>0.41140688583710572</v>
      </c>
      <c r="U97" s="825">
        <f t="shared" si="28"/>
        <v>0.38731352905278615</v>
      </c>
      <c r="V97" s="825">
        <f t="shared" si="28"/>
        <v>0.36448813796487006</v>
      </c>
      <c r="W97" s="825">
        <f t="shared" si="28"/>
        <v>0.34501058039918375</v>
      </c>
      <c r="X97" s="825">
        <f t="shared" si="28"/>
        <v>0.32626242547272982</v>
      </c>
      <c r="Y97" s="825">
        <f t="shared" si="28"/>
        <v>0.30825465678338354</v>
      </c>
      <c r="Z97" s="825">
        <f t="shared" si="28"/>
        <v>0.29100020170763852</v>
      </c>
      <c r="AA97" s="825">
        <f t="shared" si="28"/>
        <v>0.27451234942996011</v>
      </c>
      <c r="AB97" s="825">
        <f t="shared" si="28"/>
        <v>0.25880440831745627</v>
      </c>
      <c r="AC97" s="825">
        <f t="shared" si="28"/>
        <v>0.24389138352861775</v>
      </c>
      <c r="AD97" s="825">
        <f t="shared" si="28"/>
        <v>0.22978606491212222</v>
      </c>
      <c r="AE97" s="825">
        <f t="shared" si="28"/>
        <v>0.21649752061583424</v>
      </c>
      <c r="AF97" s="825">
        <f t="shared" si="28"/>
        <v>0.20403086326087447</v>
      </c>
      <c r="AG97" s="825">
        <f t="shared" si="28"/>
        <v>1.0318062895742761</v>
      </c>
      <c r="AH97" s="825">
        <f t="shared" si="28"/>
        <v>1.0318062895742761</v>
      </c>
      <c r="AI97" s="825">
        <f t="shared" si="28"/>
        <v>1.0318062895742761</v>
      </c>
      <c r="AJ97" s="825">
        <f t="shared" si="28"/>
        <v>1.0318062895742761</v>
      </c>
      <c r="AK97" s="825">
        <f t="shared" si="28"/>
        <v>1.0318062895742761</v>
      </c>
      <c r="AL97" s="825">
        <f t="shared" si="28"/>
        <v>1.0318062895742761</v>
      </c>
      <c r="AM97" s="825">
        <f t="shared" si="28"/>
        <v>1.0318062895742761</v>
      </c>
      <c r="AN97" s="825">
        <f t="shared" si="28"/>
        <v>1.0318062895742761</v>
      </c>
      <c r="AO97" s="825">
        <f t="shared" si="28"/>
        <v>1.0318062895742761</v>
      </c>
      <c r="AP97" s="825">
        <f t="shared" si="28"/>
        <v>1.0318062895742761</v>
      </c>
      <c r="AQ97" s="818"/>
      <c r="AR97" s="818"/>
      <c r="AS97" s="818"/>
      <c r="AT97" s="818"/>
      <c r="AU97" s="818"/>
      <c r="AV97" s="818"/>
      <c r="AW97" s="818"/>
      <c r="AX97" s="818"/>
      <c r="AY97" s="818"/>
      <c r="AZ97" s="818"/>
      <c r="BA97" s="818"/>
      <c r="BB97" s="818"/>
      <c r="BC97" s="818"/>
      <c r="BD97" s="818"/>
      <c r="BE97" s="818"/>
      <c r="BF97" s="818"/>
      <c r="BG97" s="818"/>
      <c r="BH97" s="818"/>
      <c r="BI97" s="818"/>
      <c r="BJ97" s="818"/>
    </row>
    <row r="98" spans="1:62" ht="12.75" hidden="1" customHeight="1" outlineLevel="1">
      <c r="A98" s="813">
        <f t="shared" si="29"/>
        <v>4</v>
      </c>
      <c r="C98" s="825">
        <f t="shared" si="28"/>
        <v>0</v>
      </c>
      <c r="D98" s="825">
        <f t="shared" si="28"/>
        <v>0</v>
      </c>
      <c r="E98" s="825">
        <f t="shared" si="28"/>
        <v>1</v>
      </c>
      <c r="F98" s="825">
        <f t="shared" si="28"/>
        <v>0.96196914286890067</v>
      </c>
      <c r="G98" s="825">
        <f t="shared" si="28"/>
        <v>0.91756350094003314</v>
      </c>
      <c r="H98" s="825">
        <f t="shared" si="28"/>
        <v>0.87268058306991314</v>
      </c>
      <c r="I98" s="825">
        <f t="shared" si="28"/>
        <v>0.82476730185814129</v>
      </c>
      <c r="J98" s="825">
        <f t="shared" si="28"/>
        <v>0.77529538811006282</v>
      </c>
      <c r="K98" s="825">
        <f t="shared" si="28"/>
        <v>0.72416758937682535</v>
      </c>
      <c r="L98" s="825">
        <f t="shared" si="28"/>
        <v>0.68299636049088608</v>
      </c>
      <c r="M98" s="825">
        <f t="shared" si="28"/>
        <v>0.64733410234144395</v>
      </c>
      <c r="N98" s="825">
        <f t="shared" si="28"/>
        <v>0.60997274679742763</v>
      </c>
      <c r="O98" s="825">
        <f t="shared" si="28"/>
        <v>0.57189667770114072</v>
      </c>
      <c r="P98" s="825">
        <f t="shared" si="28"/>
        <v>0.53417454234370076</v>
      </c>
      <c r="Q98" s="825">
        <f t="shared" si="28"/>
        <v>0.50341607346347472</v>
      </c>
      <c r="R98" s="825">
        <f t="shared" si="28"/>
        <v>0.47458074357399904</v>
      </c>
      <c r="S98" s="825">
        <f t="shared" si="28"/>
        <v>0.44732529039284352</v>
      </c>
      <c r="T98" s="825">
        <f t="shared" si="28"/>
        <v>0.42145839118889233</v>
      </c>
      <c r="U98" s="825">
        <f t="shared" si="28"/>
        <v>0.39677638479029292</v>
      </c>
      <c r="V98" s="825">
        <f t="shared" si="28"/>
        <v>0.37339332306395284</v>
      </c>
      <c r="W98" s="825">
        <f t="shared" si="28"/>
        <v>0.35343988922868763</v>
      </c>
      <c r="X98" s="825">
        <f t="shared" si="28"/>
        <v>0.33423367881977395</v>
      </c>
      <c r="Y98" s="825">
        <f t="shared" si="28"/>
        <v>0.31578594378667918</v>
      </c>
      <c r="Z98" s="825">
        <f t="shared" si="28"/>
        <v>0.29810992734794645</v>
      </c>
      <c r="AA98" s="825">
        <f t="shared" si="28"/>
        <v>0.28121924336979387</v>
      </c>
      <c r="AB98" s="825">
        <f t="shared" si="28"/>
        <v>0.26512752536975298</v>
      </c>
      <c r="AC98" s="825">
        <f t="shared" si="28"/>
        <v>0.24985014511279599</v>
      </c>
      <c r="AD98" s="825">
        <f t="shared" si="28"/>
        <v>0.2354002049295664</v>
      </c>
      <c r="AE98" s="825">
        <f t="shared" si="28"/>
        <v>0.22178699452118891</v>
      </c>
      <c r="AF98" s="825">
        <f t="shared" si="28"/>
        <v>0.20901575142049644</v>
      </c>
      <c r="AG98" s="825">
        <f t="shared" si="28"/>
        <v>1.057015411732162</v>
      </c>
      <c r="AH98" s="825">
        <f t="shared" si="28"/>
        <v>1.057015411732162</v>
      </c>
      <c r="AI98" s="825">
        <f t="shared" si="28"/>
        <v>1.057015411732162</v>
      </c>
      <c r="AJ98" s="825">
        <f t="shared" si="28"/>
        <v>1.057015411732162</v>
      </c>
      <c r="AK98" s="825">
        <f t="shared" si="28"/>
        <v>1.057015411732162</v>
      </c>
      <c r="AL98" s="825">
        <f t="shared" si="28"/>
        <v>1.057015411732162</v>
      </c>
      <c r="AM98" s="825">
        <f t="shared" si="28"/>
        <v>1.057015411732162</v>
      </c>
      <c r="AN98" s="825">
        <f t="shared" si="28"/>
        <v>1.057015411732162</v>
      </c>
      <c r="AO98" s="825">
        <f t="shared" si="28"/>
        <v>1.057015411732162</v>
      </c>
      <c r="AP98" s="825">
        <f t="shared" si="28"/>
        <v>1.057015411732162</v>
      </c>
      <c r="AQ98" s="826"/>
      <c r="AR98" s="826"/>
      <c r="AS98" s="826"/>
      <c r="AT98" s="826"/>
      <c r="AU98" s="826"/>
      <c r="AV98" s="826"/>
      <c r="AW98" s="826"/>
      <c r="AX98" s="826"/>
      <c r="AY98" s="826"/>
      <c r="AZ98" s="826"/>
      <c r="BA98" s="826"/>
      <c r="BB98" s="826"/>
      <c r="BC98" s="826"/>
      <c r="BD98" s="826"/>
      <c r="BE98" s="826"/>
      <c r="BF98" s="826"/>
      <c r="BG98" s="826"/>
      <c r="BH98" s="826"/>
      <c r="BI98" s="826"/>
      <c r="BJ98" s="826"/>
    </row>
    <row r="99" spans="1:62" ht="12.75" hidden="1" customHeight="1" outlineLevel="1">
      <c r="A99" s="813">
        <f t="shared" si="29"/>
        <v>5</v>
      </c>
      <c r="C99" s="825">
        <f t="shared" si="28"/>
        <v>0</v>
      </c>
      <c r="D99" s="825">
        <f t="shared" si="28"/>
        <v>0</v>
      </c>
      <c r="E99" s="825">
        <f t="shared" si="28"/>
        <v>0</v>
      </c>
      <c r="F99" s="825">
        <f t="shared" si="28"/>
        <v>1</v>
      </c>
      <c r="G99" s="825">
        <f t="shared" si="28"/>
        <v>0.95383880838793256</v>
      </c>
      <c r="H99" s="825">
        <f t="shared" si="28"/>
        <v>0.90718147202445554</v>
      </c>
      <c r="I99" s="825">
        <f t="shared" si="28"/>
        <v>0.85737396877244998</v>
      </c>
      <c r="J99" s="825">
        <f t="shared" si="28"/>
        <v>0.80594621340751449</v>
      </c>
      <c r="K99" s="825">
        <f t="shared" si="28"/>
        <v>0.75279710866517535</v>
      </c>
      <c r="L99" s="825">
        <f t="shared" si="28"/>
        <v>0.70999820062208208</v>
      </c>
      <c r="M99" s="825">
        <f t="shared" si="28"/>
        <v>0.67292605707797015</v>
      </c>
      <c r="N99" s="825">
        <f t="shared" si="28"/>
        <v>0.63408764337106815</v>
      </c>
      <c r="O99" s="825">
        <f t="shared" si="28"/>
        <v>0.59450626035213694</v>
      </c>
      <c r="P99" s="825">
        <f t="shared" si="28"/>
        <v>0.5552928036242627</v>
      </c>
      <c r="Q99" s="825">
        <f t="shared" si="28"/>
        <v>0.52331831763556003</v>
      </c>
      <c r="R99" s="825">
        <f t="shared" si="28"/>
        <v>0.49334300075223519</v>
      </c>
      <c r="S99" s="825">
        <f t="shared" si="28"/>
        <v>0.46501002002909991</v>
      </c>
      <c r="T99" s="825">
        <f t="shared" si="28"/>
        <v>0.43812048890878996</v>
      </c>
      <c r="U99" s="825">
        <f t="shared" si="28"/>
        <v>0.4124626946005549</v>
      </c>
      <c r="V99" s="825">
        <f t="shared" si="28"/>
        <v>0.38815519794156195</v>
      </c>
      <c r="W99" s="825">
        <f t="shared" si="28"/>
        <v>0.367412917398386</v>
      </c>
      <c r="X99" s="825">
        <f t="shared" si="28"/>
        <v>0.34744740129915375</v>
      </c>
      <c r="Y99" s="825">
        <f t="shared" si="28"/>
        <v>0.32827034643221936</v>
      </c>
      <c r="Z99" s="825">
        <f t="shared" si="28"/>
        <v>0.30989551957860828</v>
      </c>
      <c r="AA99" s="825">
        <f t="shared" si="28"/>
        <v>0.29233707282034826</v>
      </c>
      <c r="AB99" s="825">
        <f t="shared" si="28"/>
        <v>0.2756091786676832</v>
      </c>
      <c r="AC99" s="825">
        <f t="shared" si="28"/>
        <v>0.2597278165988387</v>
      </c>
      <c r="AD99" s="825">
        <f t="shared" si="28"/>
        <v>0.24470660693702437</v>
      </c>
      <c r="AE99" s="825">
        <f t="shared" si="28"/>
        <v>0.2305552066459729</v>
      </c>
      <c r="AF99" s="825">
        <f t="shared" si="28"/>
        <v>0.21727906032114949</v>
      </c>
      <c r="AG99" s="825">
        <f t="shared" si="28"/>
        <v>1.0988038645187748</v>
      </c>
      <c r="AH99" s="825">
        <f t="shared" si="28"/>
        <v>1.0988038645187748</v>
      </c>
      <c r="AI99" s="825">
        <f t="shared" si="28"/>
        <v>1.0988038645187748</v>
      </c>
      <c r="AJ99" s="825">
        <f t="shared" si="28"/>
        <v>1.0988038645187748</v>
      </c>
      <c r="AK99" s="825">
        <f t="shared" si="28"/>
        <v>1.0988038645187748</v>
      </c>
      <c r="AL99" s="825">
        <f t="shared" si="28"/>
        <v>1.0988038645187748</v>
      </c>
      <c r="AM99" s="825">
        <f t="shared" si="28"/>
        <v>1.0988038645187748</v>
      </c>
      <c r="AN99" s="825">
        <f t="shared" si="28"/>
        <v>1.0988038645187748</v>
      </c>
      <c r="AO99" s="825">
        <f t="shared" si="28"/>
        <v>1.0988038645187748</v>
      </c>
      <c r="AP99" s="825">
        <f t="shared" si="28"/>
        <v>1.0988038645187748</v>
      </c>
      <c r="AQ99" s="818"/>
      <c r="AR99" s="818"/>
      <c r="AS99" s="818"/>
      <c r="AT99" s="818"/>
      <c r="AU99" s="818"/>
      <c r="AV99" s="818"/>
      <c r="AW99" s="818"/>
      <c r="AX99" s="818"/>
      <c r="AY99" s="818"/>
      <c r="AZ99" s="818"/>
      <c r="BA99" s="818"/>
      <c r="BB99" s="818"/>
      <c r="BC99" s="818"/>
      <c r="BD99" s="818"/>
      <c r="BE99" s="818"/>
      <c r="BF99" s="818"/>
      <c r="BG99" s="818"/>
      <c r="BH99" s="818"/>
      <c r="BI99" s="818"/>
      <c r="BJ99" s="818"/>
    </row>
    <row r="100" spans="1:62" ht="12.75" hidden="1" customHeight="1" outlineLevel="1">
      <c r="A100" s="813">
        <f t="shared" si="29"/>
        <v>6</v>
      </c>
      <c r="C100" s="825">
        <f t="shared" si="28"/>
        <v>0</v>
      </c>
      <c r="D100" s="825">
        <f t="shared" si="28"/>
        <v>0</v>
      </c>
      <c r="E100" s="825">
        <f t="shared" si="28"/>
        <v>0</v>
      </c>
      <c r="F100" s="825">
        <f t="shared" si="28"/>
        <v>0</v>
      </c>
      <c r="G100" s="825">
        <f t="shared" si="28"/>
        <v>1</v>
      </c>
      <c r="H100" s="825">
        <f t="shared" si="28"/>
        <v>0.95108467389544371</v>
      </c>
      <c r="I100" s="825">
        <f t="shared" si="28"/>
        <v>0.89886672803917844</v>
      </c>
      <c r="J100" s="825">
        <f t="shared" si="28"/>
        <v>0.8449501176929789</v>
      </c>
      <c r="K100" s="825">
        <f t="shared" si="28"/>
        <v>0.78922885297303569</v>
      </c>
      <c r="L100" s="825">
        <f t="shared" si="28"/>
        <v>0.74435868448468601</v>
      </c>
      <c r="M100" s="825">
        <f t="shared" si="28"/>
        <v>0.70549242823876235</v>
      </c>
      <c r="N100" s="825">
        <f t="shared" si="28"/>
        <v>0.66477442288464783</v>
      </c>
      <c r="O100" s="825">
        <f t="shared" si="28"/>
        <v>0.6232774920920886</v>
      </c>
      <c r="P100" s="825">
        <f t="shared" si="28"/>
        <v>0.58216629344611581</v>
      </c>
      <c r="Q100" s="825">
        <f t="shared" si="28"/>
        <v>0.54864439676134757</v>
      </c>
      <c r="R100" s="825">
        <f t="shared" si="28"/>
        <v>0.51721841931135726</v>
      </c>
      <c r="S100" s="825">
        <f t="shared" si="28"/>
        <v>0.48751425915978996</v>
      </c>
      <c r="T100" s="825">
        <f t="shared" si="28"/>
        <v>0.45932340460045878</v>
      </c>
      <c r="U100" s="825">
        <f t="shared" si="28"/>
        <v>0.43242389696604111</v>
      </c>
      <c r="V100" s="825">
        <f t="shared" si="28"/>
        <v>0.40694003486561492</v>
      </c>
      <c r="W100" s="825">
        <f t="shared" si="28"/>
        <v>0.38519392812224168</v>
      </c>
      <c r="X100" s="825">
        <f t="shared" si="28"/>
        <v>0.36426217747039347</v>
      </c>
      <c r="Y100" s="825">
        <f t="shared" si="28"/>
        <v>0.34415704576648931</v>
      </c>
      <c r="Z100" s="825">
        <f t="shared" si="28"/>
        <v>0.32489296603726747</v>
      </c>
      <c r="AA100" s="825">
        <f t="shared" si="28"/>
        <v>0.30648477525717621</v>
      </c>
      <c r="AB100" s="825">
        <f t="shared" si="28"/>
        <v>0.28894733181750681</v>
      </c>
      <c r="AC100" s="825">
        <f t="shared" si="28"/>
        <v>0.27229738852605562</v>
      </c>
      <c r="AD100" s="825">
        <f t="shared" si="28"/>
        <v>0.25654922486389403</v>
      </c>
      <c r="AE100" s="825">
        <f t="shared" si="28"/>
        <v>0.24171296514515966</v>
      </c>
      <c r="AF100" s="825">
        <f t="shared" si="28"/>
        <v>0.22779431745744269</v>
      </c>
      <c r="AG100" s="825">
        <f t="shared" si="28"/>
        <v>1.1519806647161333</v>
      </c>
      <c r="AH100" s="825">
        <f t="shared" si="28"/>
        <v>1.1519806647161333</v>
      </c>
      <c r="AI100" s="825">
        <f t="shared" si="28"/>
        <v>1.1519806647161333</v>
      </c>
      <c r="AJ100" s="825">
        <f t="shared" si="28"/>
        <v>1.1519806647161333</v>
      </c>
      <c r="AK100" s="825">
        <f t="shared" si="28"/>
        <v>1.1519806647161333</v>
      </c>
      <c r="AL100" s="825">
        <f t="shared" si="28"/>
        <v>1.1519806647161333</v>
      </c>
      <c r="AM100" s="825">
        <f t="shared" si="28"/>
        <v>1.1519806647161333</v>
      </c>
      <c r="AN100" s="825">
        <f t="shared" si="28"/>
        <v>1.1519806647161333</v>
      </c>
      <c r="AO100" s="825">
        <f t="shared" si="28"/>
        <v>1.1519806647161333</v>
      </c>
      <c r="AP100" s="825">
        <f t="shared" si="28"/>
        <v>1.1519806647161333</v>
      </c>
      <c r="AQ100" s="818"/>
      <c r="AR100" s="818"/>
      <c r="AS100" s="818"/>
      <c r="AT100" s="818"/>
      <c r="AU100" s="818"/>
      <c r="AV100" s="818"/>
      <c r="AW100" s="818"/>
      <c r="AX100" s="818"/>
      <c r="AY100" s="818"/>
      <c r="AZ100" s="818"/>
      <c r="BA100" s="818"/>
      <c r="BB100" s="818"/>
      <c r="BC100" s="818"/>
      <c r="BD100" s="818"/>
      <c r="BE100" s="818"/>
      <c r="BF100" s="818"/>
      <c r="BG100" s="818"/>
      <c r="BH100" s="818"/>
      <c r="BI100" s="818"/>
      <c r="BJ100" s="818"/>
    </row>
    <row r="101" spans="1:62" ht="12.75" hidden="1" customHeight="1" outlineLevel="1">
      <c r="A101" s="813">
        <f t="shared" si="29"/>
        <v>7</v>
      </c>
      <c r="C101" s="825">
        <f t="shared" si="28"/>
        <v>0</v>
      </c>
      <c r="D101" s="825">
        <f t="shared" si="28"/>
        <v>0</v>
      </c>
      <c r="E101" s="825">
        <f t="shared" si="28"/>
        <v>0</v>
      </c>
      <c r="F101" s="825">
        <f t="shared" si="28"/>
        <v>0</v>
      </c>
      <c r="G101" s="825">
        <f t="shared" si="28"/>
        <v>0</v>
      </c>
      <c r="H101" s="825">
        <f t="shared" si="28"/>
        <v>1</v>
      </c>
      <c r="I101" s="825">
        <f t="shared" si="28"/>
        <v>0.94509642801582383</v>
      </c>
      <c r="J101" s="825">
        <f t="shared" si="28"/>
        <v>0.8884068273671577</v>
      </c>
      <c r="K101" s="825">
        <f t="shared" si="28"/>
        <v>0.82981975699442156</v>
      </c>
      <c r="L101" s="825">
        <f t="shared" si="28"/>
        <v>0.78264186661314683</v>
      </c>
      <c r="M101" s="825">
        <f t="shared" si="28"/>
        <v>0.74177667625450538</v>
      </c>
      <c r="N101" s="825">
        <f t="shared" si="28"/>
        <v>0.69896449930359095</v>
      </c>
      <c r="O101" s="825">
        <f t="shared" si="28"/>
        <v>0.65533333592610055</v>
      </c>
      <c r="P101" s="825">
        <f t="shared" si="28"/>
        <v>0.61210774332182705</v>
      </c>
      <c r="Q101" s="825">
        <f t="shared" si="28"/>
        <v>0.57686177878801792</v>
      </c>
      <c r="R101" s="825">
        <f t="shared" si="28"/>
        <v>0.54381952891001695</v>
      </c>
      <c r="S101" s="825">
        <f t="shared" si="28"/>
        <v>0.51258765127928485</v>
      </c>
      <c r="T101" s="825">
        <f t="shared" si="28"/>
        <v>0.48294691020428959</v>
      </c>
      <c r="U101" s="825">
        <f t="shared" si="28"/>
        <v>0.45466393144042944</v>
      </c>
      <c r="V101" s="825">
        <f t="shared" si="28"/>
        <v>0.42786940641033971</v>
      </c>
      <c r="W101" s="825">
        <f t="shared" si="28"/>
        <v>0.40500487358771969</v>
      </c>
      <c r="X101" s="825">
        <f t="shared" si="28"/>
        <v>0.38299658008203619</v>
      </c>
      <c r="Y101" s="825">
        <f t="shared" si="28"/>
        <v>0.36185741944184019</v>
      </c>
      <c r="Z101" s="825">
        <f t="shared" si="28"/>
        <v>0.34160256700023767</v>
      </c>
      <c r="AA101" s="825">
        <f t="shared" si="28"/>
        <v>0.32224762281351749</v>
      </c>
      <c r="AB101" s="825">
        <f t="shared" si="28"/>
        <v>0.30380820945630321</v>
      </c>
      <c r="AC101" s="825">
        <f t="shared" si="28"/>
        <v>0.28630194135163856</v>
      </c>
      <c r="AD101" s="825">
        <f t="shared" si="28"/>
        <v>0.26974383238994076</v>
      </c>
      <c r="AE101" s="825">
        <f t="shared" si="28"/>
        <v>0.25414452758990846</v>
      </c>
      <c r="AF101" s="825">
        <f t="shared" si="28"/>
        <v>0.23951002861232626</v>
      </c>
      <c r="AG101" s="825">
        <f t="shared" si="28"/>
        <v>1.2112282915861337</v>
      </c>
      <c r="AH101" s="825">
        <f t="shared" si="28"/>
        <v>1.2112282915861337</v>
      </c>
      <c r="AI101" s="825">
        <f t="shared" si="28"/>
        <v>1.2112282915861337</v>
      </c>
      <c r="AJ101" s="825">
        <f t="shared" si="28"/>
        <v>1.2112282915861337</v>
      </c>
      <c r="AK101" s="825">
        <f t="shared" si="28"/>
        <v>1.2112282915861337</v>
      </c>
      <c r="AL101" s="825">
        <f t="shared" si="28"/>
        <v>1.2112282915861337</v>
      </c>
      <c r="AM101" s="825">
        <f t="shared" si="28"/>
        <v>1.2112282915861337</v>
      </c>
      <c r="AN101" s="825">
        <f t="shared" si="28"/>
        <v>1.2112282915861337</v>
      </c>
      <c r="AO101" s="825">
        <f t="shared" si="28"/>
        <v>1.2112282915861337</v>
      </c>
      <c r="AP101" s="825">
        <f t="shared" si="28"/>
        <v>1.2112282915861337</v>
      </c>
      <c r="AQ101" s="818"/>
      <c r="AR101" s="818"/>
      <c r="AS101" s="818"/>
      <c r="AT101" s="818"/>
      <c r="AU101" s="818"/>
      <c r="AV101" s="818"/>
      <c r="AW101" s="818"/>
      <c r="AX101" s="818"/>
      <c r="AY101" s="818"/>
      <c r="AZ101" s="818"/>
      <c r="BA101" s="818"/>
      <c r="BB101" s="818"/>
      <c r="BC101" s="818"/>
      <c r="BD101" s="818"/>
      <c r="BE101" s="818"/>
      <c r="BF101" s="818"/>
      <c r="BG101" s="818"/>
      <c r="BH101" s="818"/>
      <c r="BI101" s="818"/>
      <c r="BJ101" s="818"/>
    </row>
    <row r="102" spans="1:62" ht="12.75" hidden="1" customHeight="1" outlineLevel="1">
      <c r="A102" s="813">
        <f t="shared" si="29"/>
        <v>8</v>
      </c>
      <c r="C102" s="825">
        <f t="shared" si="28"/>
        <v>0</v>
      </c>
      <c r="D102" s="825">
        <f t="shared" si="28"/>
        <v>0</v>
      </c>
      <c r="E102" s="825">
        <f t="shared" si="28"/>
        <v>0</v>
      </c>
      <c r="F102" s="825">
        <f t="shared" si="28"/>
        <v>0</v>
      </c>
      <c r="G102" s="825">
        <f t="shared" si="28"/>
        <v>0</v>
      </c>
      <c r="H102" s="825">
        <f t="shared" si="28"/>
        <v>0</v>
      </c>
      <c r="I102" s="825">
        <f t="shared" si="28"/>
        <v>1</v>
      </c>
      <c r="J102" s="825">
        <f t="shared" si="28"/>
        <v>0.94001712527082271</v>
      </c>
      <c r="K102" s="825">
        <f t="shared" si="28"/>
        <v>0.87802655093785609</v>
      </c>
      <c r="L102" s="825">
        <f t="shared" si="28"/>
        <v>0.82810795111802393</v>
      </c>
      <c r="M102" s="825">
        <f t="shared" si="28"/>
        <v>0.78486877557226975</v>
      </c>
      <c r="N102" s="825">
        <f t="shared" si="28"/>
        <v>0.73956950696663526</v>
      </c>
      <c r="O102" s="825">
        <f t="shared" si="28"/>
        <v>0.69340367448212203</v>
      </c>
      <c r="P102" s="825">
        <f t="shared" si="28"/>
        <v>0.64766697363031245</v>
      </c>
      <c r="Q102" s="825">
        <f t="shared" si="28"/>
        <v>0.61037346210175236</v>
      </c>
      <c r="R102" s="825">
        <f t="shared" ref="R102:AP102" si="30">IF(R$1=$A102-1,1,IF($A102&gt;R$1+1,,Q102/(1+R$6)))</f>
        <v>0.57541168582314417</v>
      </c>
      <c r="S102" s="825">
        <f t="shared" si="30"/>
        <v>0.54236545190995322</v>
      </c>
      <c r="T102" s="825">
        <f t="shared" si="30"/>
        <v>0.51100278859185744</v>
      </c>
      <c r="U102" s="825">
        <f t="shared" si="30"/>
        <v>0.48107676419322687</v>
      </c>
      <c r="V102" s="825">
        <f t="shared" si="30"/>
        <v>0.45272566240529255</v>
      </c>
      <c r="W102" s="825">
        <f t="shared" si="30"/>
        <v>0.42853285821638792</v>
      </c>
      <c r="X102" s="825">
        <f t="shared" si="30"/>
        <v>0.40524603493224043</v>
      </c>
      <c r="Y102" s="825">
        <f t="shared" si="30"/>
        <v>0.38287883512747928</v>
      </c>
      <c r="Z102" s="825">
        <f t="shared" si="30"/>
        <v>0.36144731571720451</v>
      </c>
      <c r="AA102" s="825">
        <f t="shared" si="30"/>
        <v>0.3409679830131811</v>
      </c>
      <c r="AB102" s="825">
        <f t="shared" si="30"/>
        <v>0.32145736715366846</v>
      </c>
      <c r="AC102" s="825">
        <f t="shared" si="30"/>
        <v>0.30293410583797598</v>
      </c>
      <c r="AD102" s="825">
        <f t="shared" si="30"/>
        <v>0.28541408515981026</v>
      </c>
      <c r="AE102" s="825">
        <f t="shared" si="30"/>
        <v>0.26890856853990069</v>
      </c>
      <c r="AF102" s="825">
        <f t="shared" si="30"/>
        <v>0.25342390629405293</v>
      </c>
      <c r="AG102" s="825">
        <f t="shared" si="30"/>
        <v>1.281592285909956</v>
      </c>
      <c r="AH102" s="825">
        <f t="shared" si="30"/>
        <v>1.281592285909956</v>
      </c>
      <c r="AI102" s="825">
        <f t="shared" si="30"/>
        <v>1.281592285909956</v>
      </c>
      <c r="AJ102" s="825">
        <f t="shared" si="30"/>
        <v>1.281592285909956</v>
      </c>
      <c r="AK102" s="825">
        <f t="shared" si="30"/>
        <v>1.281592285909956</v>
      </c>
      <c r="AL102" s="825">
        <f t="shared" si="30"/>
        <v>1.281592285909956</v>
      </c>
      <c r="AM102" s="825">
        <f t="shared" si="30"/>
        <v>1.281592285909956</v>
      </c>
      <c r="AN102" s="825">
        <f t="shared" si="30"/>
        <v>1.281592285909956</v>
      </c>
      <c r="AO102" s="825">
        <f t="shared" si="30"/>
        <v>1.281592285909956</v>
      </c>
      <c r="AP102" s="825">
        <f t="shared" si="30"/>
        <v>1.281592285909956</v>
      </c>
      <c r="AQ102" s="818"/>
      <c r="AR102" s="818"/>
      <c r="AS102" s="818"/>
      <c r="AT102" s="818"/>
      <c r="AU102" s="818"/>
      <c r="AV102" s="818"/>
      <c r="AW102" s="818"/>
      <c r="AX102" s="818"/>
      <c r="AY102" s="818"/>
      <c r="AZ102" s="818"/>
      <c r="BA102" s="818"/>
      <c r="BB102" s="818"/>
      <c r="BC102" s="818"/>
      <c r="BD102" s="818"/>
      <c r="BE102" s="818"/>
      <c r="BF102" s="818"/>
      <c r="BG102" s="818"/>
      <c r="BH102" s="818"/>
      <c r="BI102" s="818"/>
      <c r="BJ102" s="818"/>
    </row>
    <row r="103" spans="1:62" ht="12.75" hidden="1" customHeight="1" outlineLevel="1">
      <c r="A103" s="813">
        <f t="shared" si="29"/>
        <v>9</v>
      </c>
      <c r="C103" s="825">
        <f t="shared" ref="C103:AP109" si="31">IF(C$1=$A103-1,1,IF($A103&gt;C$1+1,,B103/(1+C$6)))</f>
        <v>0</v>
      </c>
      <c r="D103" s="825">
        <f t="shared" si="31"/>
        <v>0</v>
      </c>
      <c r="E103" s="825">
        <f t="shared" si="31"/>
        <v>0</v>
      </c>
      <c r="F103" s="825">
        <f t="shared" si="31"/>
        <v>0</v>
      </c>
      <c r="G103" s="825">
        <f t="shared" si="31"/>
        <v>0</v>
      </c>
      <c r="H103" s="825">
        <f t="shared" si="31"/>
        <v>0</v>
      </c>
      <c r="I103" s="825">
        <f t="shared" si="31"/>
        <v>0</v>
      </c>
      <c r="J103" s="825">
        <f t="shared" si="31"/>
        <v>1</v>
      </c>
      <c r="K103" s="825">
        <f t="shared" si="31"/>
        <v>0.93405378192965693</v>
      </c>
      <c r="L103" s="825">
        <f t="shared" si="31"/>
        <v>0.88094985597144582</v>
      </c>
      <c r="M103" s="825">
        <f t="shared" si="31"/>
        <v>0.83495157106435247</v>
      </c>
      <c r="N103" s="825">
        <f t="shared" si="31"/>
        <v>0.78676173772213165</v>
      </c>
      <c r="O103" s="825">
        <f t="shared" si="31"/>
        <v>0.73765004470780204</v>
      </c>
      <c r="P103" s="825">
        <f t="shared" si="31"/>
        <v>0.68899486639003193</v>
      </c>
      <c r="Q103" s="825">
        <f t="shared" si="31"/>
        <v>0.64932164073702514</v>
      </c>
      <c r="R103" s="825">
        <f t="shared" si="31"/>
        <v>0.6121289393077447</v>
      </c>
      <c r="S103" s="825">
        <f t="shared" si="31"/>
        <v>0.57697401178057839</v>
      </c>
      <c r="T103" s="825">
        <f t="shared" si="31"/>
        <v>0.54361008417228074</v>
      </c>
      <c r="U103" s="825">
        <f t="shared" si="31"/>
        <v>0.51177446799666182</v>
      </c>
      <c r="V103" s="825">
        <f t="shared" si="31"/>
        <v>0.48161427088348024</v>
      </c>
      <c r="W103" s="825">
        <f t="shared" si="31"/>
        <v>0.45587771402880101</v>
      </c>
      <c r="X103" s="825">
        <f t="shared" si="31"/>
        <v>0.43110494908854691</v>
      </c>
      <c r="Y103" s="825">
        <f t="shared" si="31"/>
        <v>0.40731048917557772</v>
      </c>
      <c r="Z103" s="825">
        <f t="shared" si="31"/>
        <v>0.38451141580327053</v>
      </c>
      <c r="AA103" s="825">
        <f t="shared" si="31"/>
        <v>0.36272528855785119</v>
      </c>
      <c r="AB103" s="825">
        <f t="shared" si="31"/>
        <v>0.34196969237241837</v>
      </c>
      <c r="AC103" s="825">
        <f t="shared" si="31"/>
        <v>0.32226445422544753</v>
      </c>
      <c r="AD103" s="825">
        <f t="shared" si="31"/>
        <v>0.30362647390873987</v>
      </c>
      <c r="AE103" s="825">
        <f t="shared" si="31"/>
        <v>0.2860677335664783</v>
      </c>
      <c r="AF103" s="825">
        <f t="shared" si="31"/>
        <v>0.26959498873070037</v>
      </c>
      <c r="AG103" s="825">
        <f t="shared" si="31"/>
        <v>1.3633712104348348</v>
      </c>
      <c r="AH103" s="825">
        <f t="shared" si="31"/>
        <v>1.3633712104348348</v>
      </c>
      <c r="AI103" s="825">
        <f t="shared" si="31"/>
        <v>1.3633712104348348</v>
      </c>
      <c r="AJ103" s="825">
        <f t="shared" si="31"/>
        <v>1.3633712104348348</v>
      </c>
      <c r="AK103" s="825">
        <f t="shared" si="31"/>
        <v>1.3633712104348348</v>
      </c>
      <c r="AL103" s="825">
        <f t="shared" si="31"/>
        <v>1.3633712104348348</v>
      </c>
      <c r="AM103" s="825">
        <f t="shared" si="31"/>
        <v>1.3633712104348348</v>
      </c>
      <c r="AN103" s="825">
        <f t="shared" si="31"/>
        <v>1.3633712104348348</v>
      </c>
      <c r="AO103" s="825">
        <f t="shared" si="31"/>
        <v>1.3633712104348348</v>
      </c>
      <c r="AP103" s="825">
        <f t="shared" si="31"/>
        <v>1.3633712104348348</v>
      </c>
      <c r="AQ103" s="818"/>
      <c r="AR103" s="818"/>
      <c r="AS103" s="818"/>
      <c r="AT103" s="818"/>
      <c r="AU103" s="818"/>
      <c r="AV103" s="818"/>
      <c r="AW103" s="818"/>
      <c r="AX103" s="818"/>
      <c r="AY103" s="818"/>
      <c r="AZ103" s="818"/>
      <c r="BA103" s="818"/>
      <c r="BB103" s="818"/>
      <c r="BC103" s="818"/>
      <c r="BD103" s="818"/>
      <c r="BE103" s="818"/>
      <c r="BF103" s="818"/>
      <c r="BG103" s="818"/>
      <c r="BH103" s="818"/>
      <c r="BI103" s="818"/>
      <c r="BJ103" s="818"/>
    </row>
    <row r="104" spans="1:62" ht="12.75" hidden="1" customHeight="1" outlineLevel="1">
      <c r="A104" s="813">
        <f t="shared" si="29"/>
        <v>10</v>
      </c>
      <c r="C104" s="825">
        <f t="shared" si="31"/>
        <v>0</v>
      </c>
      <c r="D104" s="825">
        <f t="shared" si="31"/>
        <v>0</v>
      </c>
      <c r="E104" s="825">
        <f t="shared" si="31"/>
        <v>0</v>
      </c>
      <c r="F104" s="825">
        <f t="shared" si="31"/>
        <v>0</v>
      </c>
      <c r="G104" s="825">
        <f t="shared" si="31"/>
        <v>0</v>
      </c>
      <c r="H104" s="825">
        <f t="shared" si="31"/>
        <v>0</v>
      </c>
      <c r="I104" s="825">
        <f t="shared" si="31"/>
        <v>0</v>
      </c>
      <c r="J104" s="825">
        <f t="shared" si="31"/>
        <v>0</v>
      </c>
      <c r="K104" s="825">
        <f t="shared" si="31"/>
        <v>1</v>
      </c>
      <c r="L104" s="825">
        <f t="shared" si="31"/>
        <v>0.94314682196510791</v>
      </c>
      <c r="M104" s="825">
        <f t="shared" si="31"/>
        <v>0.89390095861442831</v>
      </c>
      <c r="N104" s="825">
        <f t="shared" si="31"/>
        <v>0.84230881876712138</v>
      </c>
      <c r="O104" s="825">
        <f t="shared" si="31"/>
        <v>0.78972973396017376</v>
      </c>
      <c r="P104" s="825">
        <f t="shared" si="31"/>
        <v>0.73763939477514984</v>
      </c>
      <c r="Q104" s="825">
        <f t="shared" si="31"/>
        <v>0.69516515354779129</v>
      </c>
      <c r="R104" s="825">
        <f t="shared" si="31"/>
        <v>0.65534656692160775</v>
      </c>
      <c r="S104" s="825">
        <f t="shared" si="31"/>
        <v>0.61770962544427666</v>
      </c>
      <c r="T104" s="825">
        <f t="shared" si="31"/>
        <v>0.58199013235537622</v>
      </c>
      <c r="U104" s="825">
        <f t="shared" si="31"/>
        <v>0.5479068527931974</v>
      </c>
      <c r="V104" s="825">
        <f t="shared" si="31"/>
        <v>0.51561728050446498</v>
      </c>
      <c r="W104" s="825">
        <f t="shared" si="31"/>
        <v>0.48806366704817106</v>
      </c>
      <c r="X104" s="825">
        <f t="shared" si="31"/>
        <v>0.46154189130087286</v>
      </c>
      <c r="Y104" s="825">
        <f t="shared" si="31"/>
        <v>0.43606749103260101</v>
      </c>
      <c r="Z104" s="825">
        <f t="shared" si="31"/>
        <v>0.41165875374853722</v>
      </c>
      <c r="AA104" s="825">
        <f t="shared" si="31"/>
        <v>0.38833447877968963</v>
      </c>
      <c r="AB104" s="825">
        <f t="shared" si="31"/>
        <v>0.36611349259348314</v>
      </c>
      <c r="AC104" s="825">
        <f t="shared" si="31"/>
        <v>0.34501702199597439</v>
      </c>
      <c r="AD104" s="825">
        <f t="shared" si="31"/>
        <v>0.32506315994083279</v>
      </c>
      <c r="AE104" s="825">
        <f t="shared" si="31"/>
        <v>0.3062647345375471</v>
      </c>
      <c r="AF104" s="825">
        <f t="shared" si="31"/>
        <v>0.28862897827333395</v>
      </c>
      <c r="AG104" s="825">
        <f t="shared" si="31"/>
        <v>1.4596281678965564</v>
      </c>
      <c r="AH104" s="825">
        <f t="shared" si="31"/>
        <v>1.4596281678965564</v>
      </c>
      <c r="AI104" s="825">
        <f t="shared" si="31"/>
        <v>1.4596281678965564</v>
      </c>
      <c r="AJ104" s="825">
        <f t="shared" si="31"/>
        <v>1.4596281678965564</v>
      </c>
      <c r="AK104" s="825">
        <f t="shared" si="31"/>
        <v>1.4596281678965564</v>
      </c>
      <c r="AL104" s="825">
        <f t="shared" si="31"/>
        <v>1.4596281678965564</v>
      </c>
      <c r="AM104" s="825">
        <f t="shared" si="31"/>
        <v>1.4596281678965564</v>
      </c>
      <c r="AN104" s="825">
        <f t="shared" si="31"/>
        <v>1.4596281678965564</v>
      </c>
      <c r="AO104" s="825">
        <f t="shared" si="31"/>
        <v>1.4596281678965564</v>
      </c>
      <c r="AP104" s="825">
        <f t="shared" si="31"/>
        <v>1.4596281678965564</v>
      </c>
      <c r="AQ104" s="818"/>
      <c r="AR104" s="818"/>
      <c r="AS104" s="818"/>
      <c r="AT104" s="818"/>
      <c r="AU104" s="818"/>
      <c r="AV104" s="818"/>
      <c r="AW104" s="818"/>
      <c r="AX104" s="818"/>
      <c r="AY104" s="818"/>
      <c r="AZ104" s="818"/>
      <c r="BA104" s="818"/>
      <c r="BB104" s="818"/>
      <c r="BC104" s="818"/>
      <c r="BD104" s="818"/>
      <c r="BE104" s="818"/>
      <c r="BF104" s="818"/>
      <c r="BG104" s="818"/>
      <c r="BH104" s="818"/>
      <c r="BI104" s="818"/>
      <c r="BJ104" s="818"/>
    </row>
    <row r="105" spans="1:62" ht="12.75" hidden="1" customHeight="1" outlineLevel="1">
      <c r="A105" s="813">
        <f t="shared" si="29"/>
        <v>11</v>
      </c>
      <c r="C105" s="825">
        <f t="shared" si="31"/>
        <v>0</v>
      </c>
      <c r="D105" s="825">
        <f t="shared" si="31"/>
        <v>0</v>
      </c>
      <c r="E105" s="825">
        <f t="shared" si="31"/>
        <v>0</v>
      </c>
      <c r="F105" s="825">
        <f t="shared" si="31"/>
        <v>0</v>
      </c>
      <c r="G105" s="825">
        <f t="shared" si="31"/>
        <v>0</v>
      </c>
      <c r="H105" s="825">
        <f t="shared" si="31"/>
        <v>0</v>
      </c>
      <c r="I105" s="825">
        <f t="shared" si="31"/>
        <v>0</v>
      </c>
      <c r="J105" s="825">
        <f t="shared" si="31"/>
        <v>0</v>
      </c>
      <c r="K105" s="825">
        <f t="shared" si="31"/>
        <v>0</v>
      </c>
      <c r="L105" s="825">
        <f t="shared" si="31"/>
        <v>1</v>
      </c>
      <c r="M105" s="825">
        <f t="shared" si="31"/>
        <v>0.94778558098931764</v>
      </c>
      <c r="N105" s="825">
        <f t="shared" si="31"/>
        <v>0.89308345121930865</v>
      </c>
      <c r="O105" s="825">
        <f t="shared" si="31"/>
        <v>0.83733488314652893</v>
      </c>
      <c r="P105" s="825">
        <f t="shared" si="31"/>
        <v>0.78210452243080253</v>
      </c>
      <c r="Q105" s="825">
        <f t="shared" si="31"/>
        <v>0.73706992098999968</v>
      </c>
      <c r="R105" s="825">
        <f t="shared" si="31"/>
        <v>0.69485105781955614</v>
      </c>
      <c r="S105" s="825">
        <f t="shared" si="31"/>
        <v>0.65494535003281718</v>
      </c>
      <c r="T105" s="825">
        <f t="shared" si="31"/>
        <v>0.61707267500807761</v>
      </c>
      <c r="U105" s="825">
        <f t="shared" si="31"/>
        <v>0.58093484496040371</v>
      </c>
      <c r="V105" s="825">
        <f t="shared" si="31"/>
        <v>0.54669884740759955</v>
      </c>
      <c r="W105" s="825">
        <f t="shared" si="31"/>
        <v>0.51748429372985494</v>
      </c>
      <c r="X105" s="825">
        <f t="shared" si="31"/>
        <v>0.48936377725285685</v>
      </c>
      <c r="Y105" s="825">
        <f t="shared" si="31"/>
        <v>0.46235377236815156</v>
      </c>
      <c r="Z105" s="825">
        <f t="shared" si="31"/>
        <v>0.43647366895730977</v>
      </c>
      <c r="AA105" s="825">
        <f t="shared" si="31"/>
        <v>0.41174339958074552</v>
      </c>
      <c r="AB105" s="825">
        <f t="shared" si="31"/>
        <v>0.38818292557108114</v>
      </c>
      <c r="AC105" s="825">
        <f t="shared" si="31"/>
        <v>0.36581475329271529</v>
      </c>
      <c r="AD105" s="825">
        <f t="shared" si="31"/>
        <v>0.34465806634808199</v>
      </c>
      <c r="AE105" s="825">
        <f t="shared" si="31"/>
        <v>0.32472646612902173</v>
      </c>
      <c r="AF105" s="825">
        <f t="shared" si="31"/>
        <v>0.30602762109928616</v>
      </c>
      <c r="AG105" s="825">
        <f t="shared" si="31"/>
        <v>1.5476149989620132</v>
      </c>
      <c r="AH105" s="825">
        <f t="shared" si="31"/>
        <v>1.5476149989620132</v>
      </c>
      <c r="AI105" s="825">
        <f t="shared" si="31"/>
        <v>1.5476149989620132</v>
      </c>
      <c r="AJ105" s="825">
        <f t="shared" si="31"/>
        <v>1.5476149989620132</v>
      </c>
      <c r="AK105" s="825">
        <f t="shared" si="31"/>
        <v>1.5476149989620132</v>
      </c>
      <c r="AL105" s="825">
        <f t="shared" si="31"/>
        <v>1.5476149989620132</v>
      </c>
      <c r="AM105" s="825">
        <f t="shared" si="31"/>
        <v>1.5476149989620132</v>
      </c>
      <c r="AN105" s="825">
        <f t="shared" si="31"/>
        <v>1.5476149989620132</v>
      </c>
      <c r="AO105" s="825">
        <f t="shared" si="31"/>
        <v>1.5476149989620132</v>
      </c>
      <c r="AP105" s="825">
        <f t="shared" si="31"/>
        <v>1.5476149989620132</v>
      </c>
      <c r="AQ105" s="818"/>
      <c r="AR105" s="818"/>
      <c r="AS105" s="818"/>
      <c r="AT105" s="818"/>
      <c r="AU105" s="818"/>
      <c r="AV105" s="818"/>
      <c r="AW105" s="818"/>
      <c r="AX105" s="818"/>
      <c r="AY105" s="818"/>
      <c r="AZ105" s="818"/>
      <c r="BA105" s="818"/>
      <c r="BB105" s="818"/>
      <c r="BC105" s="818"/>
      <c r="BD105" s="818"/>
      <c r="BE105" s="818"/>
      <c r="BF105" s="818"/>
      <c r="BG105" s="818"/>
      <c r="BH105" s="818"/>
      <c r="BI105" s="818"/>
      <c r="BJ105" s="818"/>
    </row>
    <row r="106" spans="1:62" ht="12.75" hidden="1" customHeight="1" outlineLevel="1">
      <c r="A106" s="813">
        <f t="shared" si="29"/>
        <v>12</v>
      </c>
      <c r="C106" s="825">
        <f t="shared" si="31"/>
        <v>0</v>
      </c>
      <c r="D106" s="825">
        <f t="shared" si="31"/>
        <v>0</v>
      </c>
      <c r="E106" s="825">
        <f t="shared" si="31"/>
        <v>0</v>
      </c>
      <c r="F106" s="825">
        <f t="shared" si="31"/>
        <v>0</v>
      </c>
      <c r="G106" s="825">
        <f t="shared" si="31"/>
        <v>0</v>
      </c>
      <c r="H106" s="825">
        <f t="shared" si="31"/>
        <v>0</v>
      </c>
      <c r="I106" s="825">
        <f t="shared" si="31"/>
        <v>0</v>
      </c>
      <c r="J106" s="825">
        <f t="shared" si="31"/>
        <v>0</v>
      </c>
      <c r="K106" s="825">
        <f t="shared" si="31"/>
        <v>0</v>
      </c>
      <c r="L106" s="825">
        <f t="shared" si="31"/>
        <v>0</v>
      </c>
      <c r="M106" s="825">
        <f t="shared" si="31"/>
        <v>1</v>
      </c>
      <c r="N106" s="825">
        <f t="shared" si="31"/>
        <v>0.94228427730150754</v>
      </c>
      <c r="O106" s="825">
        <f t="shared" si="31"/>
        <v>0.88346446700793013</v>
      </c>
      <c r="P106" s="825">
        <f t="shared" si="31"/>
        <v>0.82519141261299433</v>
      </c>
      <c r="Q106" s="825">
        <f t="shared" si="31"/>
        <v>0.77767581167528554</v>
      </c>
      <c r="R106" s="825">
        <f t="shared" si="31"/>
        <v>0.73313107073675521</v>
      </c>
      <c r="S106" s="825">
        <f t="shared" si="31"/>
        <v>0.69102691913625869</v>
      </c>
      <c r="T106" s="825">
        <f t="shared" si="31"/>
        <v>0.6510678020275058</v>
      </c>
      <c r="U106" s="825">
        <f t="shared" si="31"/>
        <v>0.61293910417376496</v>
      </c>
      <c r="V106" s="825">
        <f t="shared" si="31"/>
        <v>0.5768170125957649</v>
      </c>
      <c r="W106" s="825">
        <f t="shared" si="31"/>
        <v>0.54599300106432769</v>
      </c>
      <c r="X106" s="825">
        <f t="shared" si="31"/>
        <v>0.51632329829501011</v>
      </c>
      <c r="Y106" s="825">
        <f t="shared" si="31"/>
        <v>0.48782528626942967</v>
      </c>
      <c r="Z106" s="825">
        <f t="shared" si="31"/>
        <v>0.46051942307637744</v>
      </c>
      <c r="AA106" s="825">
        <f t="shared" si="31"/>
        <v>0.43442673938018711</v>
      </c>
      <c r="AB106" s="825">
        <f t="shared" si="31"/>
        <v>0.40956829620248913</v>
      </c>
      <c r="AC106" s="825">
        <f t="shared" si="31"/>
        <v>0.38596783980493826</v>
      </c>
      <c r="AD106" s="825">
        <f t="shared" si="31"/>
        <v>0.36364561063307271</v>
      </c>
      <c r="AE106" s="825">
        <f t="shared" si="31"/>
        <v>0.34261595939248807</v>
      </c>
      <c r="AF106" s="825">
        <f t="shared" si="31"/>
        <v>0.32288697700997776</v>
      </c>
      <c r="AG106" s="825">
        <f t="shared" si="31"/>
        <v>1.6328745973815952</v>
      </c>
      <c r="AH106" s="825">
        <f t="shared" si="31"/>
        <v>1.6328745973815952</v>
      </c>
      <c r="AI106" s="825">
        <f t="shared" si="31"/>
        <v>1.6328745973815952</v>
      </c>
      <c r="AJ106" s="825">
        <f t="shared" si="31"/>
        <v>1.6328745973815952</v>
      </c>
      <c r="AK106" s="825">
        <f t="shared" si="31"/>
        <v>1.6328745973815952</v>
      </c>
      <c r="AL106" s="825">
        <f t="shared" si="31"/>
        <v>1.6328745973815952</v>
      </c>
      <c r="AM106" s="825">
        <f t="shared" si="31"/>
        <v>1.6328745973815952</v>
      </c>
      <c r="AN106" s="825">
        <f t="shared" si="31"/>
        <v>1.6328745973815952</v>
      </c>
      <c r="AO106" s="825">
        <f t="shared" si="31"/>
        <v>1.6328745973815952</v>
      </c>
      <c r="AP106" s="825">
        <f t="shared" si="31"/>
        <v>1.6328745973815952</v>
      </c>
      <c r="AQ106" s="818"/>
      <c r="AR106" s="818"/>
      <c r="AS106" s="818"/>
      <c r="AT106" s="818"/>
      <c r="AU106" s="818"/>
      <c r="AV106" s="818"/>
      <c r="AW106" s="818"/>
      <c r="AX106" s="818"/>
      <c r="AY106" s="818"/>
      <c r="AZ106" s="818"/>
      <c r="BA106" s="818"/>
      <c r="BB106" s="818"/>
      <c r="BC106" s="818"/>
      <c r="BD106" s="818"/>
      <c r="BE106" s="818"/>
      <c r="BF106" s="818"/>
      <c r="BG106" s="818"/>
      <c r="BH106" s="818"/>
      <c r="BI106" s="818"/>
      <c r="BJ106" s="818"/>
    </row>
    <row r="107" spans="1:62" ht="12.75" hidden="1" customHeight="1" outlineLevel="1">
      <c r="A107" s="813">
        <f t="shared" si="29"/>
        <v>13</v>
      </c>
      <c r="C107" s="825">
        <f t="shared" si="31"/>
        <v>0</v>
      </c>
      <c r="D107" s="825">
        <f t="shared" si="31"/>
        <v>0</v>
      </c>
      <c r="E107" s="825">
        <f t="shared" si="31"/>
        <v>0</v>
      </c>
      <c r="F107" s="825">
        <f t="shared" si="31"/>
        <v>0</v>
      </c>
      <c r="G107" s="825">
        <f t="shared" si="31"/>
        <v>0</v>
      </c>
      <c r="H107" s="825">
        <f t="shared" si="31"/>
        <v>0</v>
      </c>
      <c r="I107" s="825">
        <f t="shared" si="31"/>
        <v>0</v>
      </c>
      <c r="J107" s="825">
        <f t="shared" si="31"/>
        <v>0</v>
      </c>
      <c r="K107" s="825">
        <f t="shared" si="31"/>
        <v>0</v>
      </c>
      <c r="L107" s="825">
        <f t="shared" si="31"/>
        <v>0</v>
      </c>
      <c r="M107" s="825">
        <f t="shared" si="31"/>
        <v>0</v>
      </c>
      <c r="N107" s="825">
        <f t="shared" si="31"/>
        <v>1</v>
      </c>
      <c r="O107" s="825">
        <f t="shared" si="31"/>
        <v>0.93757742571910019</v>
      </c>
      <c r="P107" s="825">
        <f t="shared" si="31"/>
        <v>0.87573509660604643</v>
      </c>
      <c r="Q107" s="825">
        <f t="shared" si="31"/>
        <v>0.82530912422987257</v>
      </c>
      <c r="R107" s="825">
        <f t="shared" si="31"/>
        <v>0.77803597958386772</v>
      </c>
      <c r="S107" s="825">
        <f t="shared" si="31"/>
        <v>0.73335291247266277</v>
      </c>
      <c r="T107" s="825">
        <f t="shared" si="31"/>
        <v>0.69094626506134549</v>
      </c>
      <c r="U107" s="825">
        <f t="shared" si="31"/>
        <v>0.65048215165924894</v>
      </c>
      <c r="V107" s="825">
        <f t="shared" si="31"/>
        <v>0.61214755089370743</v>
      </c>
      <c r="W107" s="825">
        <f t="shared" si="31"/>
        <v>0.57943554213589354</v>
      </c>
      <c r="X107" s="825">
        <f t="shared" si="31"/>
        <v>0.54794854454501252</v>
      </c>
      <c r="Y107" s="825">
        <f t="shared" si="31"/>
        <v>0.51770500476401093</v>
      </c>
      <c r="Z107" s="825">
        <f t="shared" si="31"/>
        <v>0.48872663395721988</v>
      </c>
      <c r="AA107" s="825">
        <f t="shared" si="31"/>
        <v>0.46103575093525762</v>
      </c>
      <c r="AB107" s="825">
        <f t="shared" si="31"/>
        <v>0.4346547067254497</v>
      </c>
      <c r="AC107" s="825">
        <f t="shared" si="31"/>
        <v>0.40960870206840783</v>
      </c>
      <c r="AD107" s="825">
        <f t="shared" si="31"/>
        <v>0.38591921715437377</v>
      </c>
      <c r="AE107" s="825">
        <f t="shared" si="31"/>
        <v>0.36360148168200773</v>
      </c>
      <c r="AF107" s="825">
        <f t="shared" si="31"/>
        <v>0.34266408215433047</v>
      </c>
      <c r="AG107" s="825">
        <f t="shared" si="31"/>
        <v>1.7328895713486638</v>
      </c>
      <c r="AH107" s="825">
        <f t="shared" si="31"/>
        <v>1.7328895713486638</v>
      </c>
      <c r="AI107" s="825">
        <f t="shared" si="31"/>
        <v>1.7328895713486638</v>
      </c>
      <c r="AJ107" s="825">
        <f t="shared" si="31"/>
        <v>1.7328895713486638</v>
      </c>
      <c r="AK107" s="825">
        <f t="shared" si="31"/>
        <v>1.7328895713486638</v>
      </c>
      <c r="AL107" s="825">
        <f t="shared" si="31"/>
        <v>1.7328895713486638</v>
      </c>
      <c r="AM107" s="825">
        <f t="shared" si="31"/>
        <v>1.7328895713486638</v>
      </c>
      <c r="AN107" s="825">
        <f t="shared" si="31"/>
        <v>1.7328895713486638</v>
      </c>
      <c r="AO107" s="825">
        <f t="shared" si="31"/>
        <v>1.7328895713486638</v>
      </c>
      <c r="AP107" s="825">
        <f t="shared" si="31"/>
        <v>1.7328895713486638</v>
      </c>
      <c r="AQ107" s="818"/>
      <c r="AR107" s="818"/>
      <c r="AS107" s="818"/>
      <c r="AT107" s="818"/>
      <c r="AU107" s="818"/>
      <c r="AV107" s="818"/>
      <c r="AW107" s="818"/>
      <c r="AX107" s="818"/>
      <c r="AY107" s="818"/>
      <c r="AZ107" s="818"/>
      <c r="BA107" s="818"/>
      <c r="BB107" s="818"/>
      <c r="BC107" s="818"/>
      <c r="BD107" s="818"/>
      <c r="BE107" s="818"/>
      <c r="BF107" s="818"/>
      <c r="BG107" s="818"/>
      <c r="BH107" s="818"/>
      <c r="BI107" s="818"/>
      <c r="BJ107" s="818"/>
    </row>
    <row r="108" spans="1:62" ht="12.75" hidden="1" customHeight="1" outlineLevel="1">
      <c r="A108" s="813">
        <f t="shared" si="29"/>
        <v>14</v>
      </c>
      <c r="C108" s="825">
        <f t="shared" si="31"/>
        <v>0</v>
      </c>
      <c r="D108" s="825">
        <f t="shared" si="31"/>
        <v>0</v>
      </c>
      <c r="E108" s="825">
        <f t="shared" si="31"/>
        <v>0</v>
      </c>
      <c r="F108" s="825">
        <f t="shared" si="31"/>
        <v>0</v>
      </c>
      <c r="G108" s="825">
        <f t="shared" si="31"/>
        <v>0</v>
      </c>
      <c r="H108" s="825">
        <f t="shared" si="31"/>
        <v>0</v>
      </c>
      <c r="I108" s="825">
        <f t="shared" si="31"/>
        <v>0</v>
      </c>
      <c r="J108" s="825">
        <f t="shared" si="31"/>
        <v>0</v>
      </c>
      <c r="K108" s="825">
        <f t="shared" si="31"/>
        <v>0</v>
      </c>
      <c r="L108" s="825">
        <f t="shared" si="31"/>
        <v>0</v>
      </c>
      <c r="M108" s="825">
        <f t="shared" si="31"/>
        <v>0</v>
      </c>
      <c r="N108" s="825">
        <f t="shared" si="31"/>
        <v>0</v>
      </c>
      <c r="O108" s="825">
        <f t="shared" si="31"/>
        <v>1</v>
      </c>
      <c r="P108" s="825">
        <f t="shared" si="31"/>
        <v>0.93404029638872532</v>
      </c>
      <c r="Q108" s="825">
        <f t="shared" si="31"/>
        <v>0.88025703434239533</v>
      </c>
      <c r="R108" s="825">
        <f t="shared" si="31"/>
        <v>0.8298365108216339</v>
      </c>
      <c r="S108" s="825">
        <f t="shared" si="31"/>
        <v>0.7821785085217875</v>
      </c>
      <c r="T108" s="825">
        <f t="shared" si="31"/>
        <v>0.73694848671447666</v>
      </c>
      <c r="U108" s="825">
        <f t="shared" si="31"/>
        <v>0.69379033007364077</v>
      </c>
      <c r="V108" s="825">
        <f t="shared" si="31"/>
        <v>0.65290346599823956</v>
      </c>
      <c r="W108" s="825">
        <f t="shared" si="31"/>
        <v>0.61801353812617665</v>
      </c>
      <c r="X108" s="825">
        <f t="shared" si="31"/>
        <v>0.58443018092585663</v>
      </c>
      <c r="Y108" s="825">
        <f t="shared" si="31"/>
        <v>0.55217306919153197</v>
      </c>
      <c r="Z108" s="825">
        <f t="shared" si="31"/>
        <v>0.52126535958603959</v>
      </c>
      <c r="AA108" s="825">
        <f t="shared" si="31"/>
        <v>0.49173085687473123</v>
      </c>
      <c r="AB108" s="825">
        <f t="shared" si="31"/>
        <v>0.46359340018460854</v>
      </c>
      <c r="AC108" s="825">
        <f t="shared" si="31"/>
        <v>0.43687986808582518</v>
      </c>
      <c r="AD108" s="825">
        <f t="shared" si="31"/>
        <v>0.41161317088920191</v>
      </c>
      <c r="AE108" s="825">
        <f t="shared" si="31"/>
        <v>0.38780955226511987</v>
      </c>
      <c r="AF108" s="825">
        <f t="shared" si="31"/>
        <v>0.365478170393784</v>
      </c>
      <c r="AG108" s="825">
        <f t="shared" si="31"/>
        <v>1.8482628994822252</v>
      </c>
      <c r="AH108" s="825">
        <f t="shared" si="31"/>
        <v>1.8482628994822252</v>
      </c>
      <c r="AI108" s="825">
        <f t="shared" si="31"/>
        <v>1.8482628994822252</v>
      </c>
      <c r="AJ108" s="825">
        <f t="shared" si="31"/>
        <v>1.8482628994822252</v>
      </c>
      <c r="AK108" s="825">
        <f t="shared" si="31"/>
        <v>1.8482628994822252</v>
      </c>
      <c r="AL108" s="825">
        <f t="shared" si="31"/>
        <v>1.8482628994822252</v>
      </c>
      <c r="AM108" s="825">
        <f t="shared" si="31"/>
        <v>1.8482628994822252</v>
      </c>
      <c r="AN108" s="825">
        <f t="shared" si="31"/>
        <v>1.8482628994822252</v>
      </c>
      <c r="AO108" s="825">
        <f t="shared" si="31"/>
        <v>1.8482628994822252</v>
      </c>
      <c r="AP108" s="825">
        <f t="shared" si="31"/>
        <v>1.8482628994822252</v>
      </c>
      <c r="AQ108" s="818"/>
      <c r="AR108" s="818"/>
      <c r="AS108" s="818"/>
      <c r="AT108" s="818"/>
      <c r="AU108" s="818"/>
      <c r="AV108" s="818"/>
      <c r="AW108" s="818"/>
      <c r="AX108" s="818"/>
      <c r="AY108" s="818"/>
      <c r="AZ108" s="818"/>
      <c r="BA108" s="818"/>
      <c r="BB108" s="818"/>
      <c r="BC108" s="818"/>
      <c r="BD108" s="818"/>
      <c r="BE108" s="818"/>
      <c r="BF108" s="818"/>
      <c r="BG108" s="818"/>
      <c r="BH108" s="818"/>
      <c r="BI108" s="818"/>
      <c r="BJ108" s="818"/>
    </row>
    <row r="109" spans="1:62" ht="12.75" hidden="1" customHeight="1" outlineLevel="1">
      <c r="A109" s="813">
        <f t="shared" si="29"/>
        <v>15</v>
      </c>
      <c r="C109" s="825">
        <f t="shared" si="31"/>
        <v>0</v>
      </c>
      <c r="D109" s="825">
        <f t="shared" si="31"/>
        <v>0</v>
      </c>
      <c r="E109" s="825">
        <f t="shared" si="31"/>
        <v>0</v>
      </c>
      <c r="F109" s="825">
        <f t="shared" si="31"/>
        <v>0</v>
      </c>
      <c r="G109" s="825">
        <f t="shared" si="31"/>
        <v>0</v>
      </c>
      <c r="H109" s="825">
        <f t="shared" si="31"/>
        <v>0</v>
      </c>
      <c r="I109" s="825">
        <f t="shared" si="31"/>
        <v>0</v>
      </c>
      <c r="J109" s="825">
        <f t="shared" si="31"/>
        <v>0</v>
      </c>
      <c r="K109" s="825">
        <f t="shared" si="31"/>
        <v>0</v>
      </c>
      <c r="L109" s="825">
        <f t="shared" si="31"/>
        <v>0</v>
      </c>
      <c r="M109" s="825">
        <f t="shared" si="31"/>
        <v>0</v>
      </c>
      <c r="N109" s="825">
        <f t="shared" si="31"/>
        <v>0</v>
      </c>
      <c r="O109" s="825">
        <f t="shared" si="31"/>
        <v>0</v>
      </c>
      <c r="P109" s="825">
        <f t="shared" si="31"/>
        <v>1</v>
      </c>
      <c r="Q109" s="825">
        <f t="shared" si="31"/>
        <v>0.94241869194051697</v>
      </c>
      <c r="R109" s="825">
        <f t="shared" ref="R109:AP109" si="32">IF(R$1=$A109-1,1,IF($A109&gt;R$1+1,,Q109/(1+R$6)))</f>
        <v>0.88843759100118702</v>
      </c>
      <c r="S109" s="825">
        <f t="shared" si="32"/>
        <v>0.83741409395924316</v>
      </c>
      <c r="T109" s="825">
        <f t="shared" si="32"/>
        <v>0.78899003561595393</v>
      </c>
      <c r="U109" s="825">
        <f t="shared" si="32"/>
        <v>0.74278415262814501</v>
      </c>
      <c r="V109" s="825">
        <f t="shared" si="32"/>
        <v>0.69900995548324463</v>
      </c>
      <c r="W109" s="825">
        <f t="shared" si="32"/>
        <v>0.66165618390940817</v>
      </c>
      <c r="X109" s="825">
        <f t="shared" si="32"/>
        <v>0.62570124991976861</v>
      </c>
      <c r="Y109" s="825">
        <f t="shared" si="32"/>
        <v>0.59116621769574129</v>
      </c>
      <c r="Z109" s="825">
        <f t="shared" si="32"/>
        <v>0.55807587916860213</v>
      </c>
      <c r="AA109" s="825">
        <f t="shared" si="32"/>
        <v>0.52645572013959929</v>
      </c>
      <c r="AB109" s="825">
        <f t="shared" si="32"/>
        <v>0.49633126319816928</v>
      </c>
      <c r="AC109" s="825">
        <f t="shared" si="32"/>
        <v>0.46773128501514466</v>
      </c>
      <c r="AD109" s="825">
        <f t="shared" si="32"/>
        <v>0.44068031377299183</v>
      </c>
      <c r="AE109" s="825">
        <f t="shared" si="32"/>
        <v>0.41519574023145001</v>
      </c>
      <c r="AF109" s="825">
        <f t="shared" si="32"/>
        <v>0.39128736929962232</v>
      </c>
      <c r="AG109" s="825">
        <f t="shared" si="32"/>
        <v>1.9787828283513602</v>
      </c>
      <c r="AH109" s="825">
        <f t="shared" si="32"/>
        <v>1.9787828283513602</v>
      </c>
      <c r="AI109" s="825">
        <f t="shared" si="32"/>
        <v>1.9787828283513602</v>
      </c>
      <c r="AJ109" s="825">
        <f t="shared" si="32"/>
        <v>1.9787828283513602</v>
      </c>
      <c r="AK109" s="825">
        <f t="shared" si="32"/>
        <v>1.9787828283513602</v>
      </c>
      <c r="AL109" s="825">
        <f t="shared" si="32"/>
        <v>1.9787828283513602</v>
      </c>
      <c r="AM109" s="825">
        <f t="shared" si="32"/>
        <v>1.9787828283513602</v>
      </c>
      <c r="AN109" s="825">
        <f t="shared" si="32"/>
        <v>1.9787828283513602</v>
      </c>
      <c r="AO109" s="825">
        <f t="shared" si="32"/>
        <v>1.9787828283513602</v>
      </c>
      <c r="AP109" s="825">
        <f t="shared" si="32"/>
        <v>1.9787828283513602</v>
      </c>
      <c r="AQ109" s="818"/>
      <c r="AR109" s="818"/>
      <c r="AS109" s="818"/>
      <c r="AT109" s="818"/>
      <c r="AU109" s="818"/>
      <c r="AV109" s="818"/>
      <c r="AW109" s="818"/>
      <c r="AX109" s="818"/>
      <c r="AY109" s="818"/>
      <c r="AZ109" s="818"/>
      <c r="BA109" s="818"/>
      <c r="BB109" s="818"/>
      <c r="BC109" s="818"/>
      <c r="BD109" s="818"/>
      <c r="BE109" s="818"/>
      <c r="BF109" s="818"/>
      <c r="BG109" s="818"/>
      <c r="BH109" s="818"/>
      <c r="BI109" s="818"/>
      <c r="BJ109" s="818"/>
    </row>
    <row r="110" spans="1:62" ht="12.75" hidden="1" customHeight="1" outlineLevel="1">
      <c r="A110" s="813">
        <f t="shared" si="29"/>
        <v>16</v>
      </c>
      <c r="C110" s="825">
        <f t="shared" ref="C110:AP116" si="33">IF(C$1=$A110-1,1,IF($A110&gt;C$1+1,,B110/(1+C$6)))</f>
        <v>0</v>
      </c>
      <c r="D110" s="825">
        <f t="shared" si="33"/>
        <v>0</v>
      </c>
      <c r="E110" s="825">
        <f t="shared" si="33"/>
        <v>0</v>
      </c>
      <c r="F110" s="825">
        <f t="shared" si="33"/>
        <v>0</v>
      </c>
      <c r="G110" s="825">
        <f t="shared" si="33"/>
        <v>0</v>
      </c>
      <c r="H110" s="825">
        <f t="shared" si="33"/>
        <v>0</v>
      </c>
      <c r="I110" s="825">
        <f t="shared" si="33"/>
        <v>0</v>
      </c>
      <c r="J110" s="825">
        <f t="shared" si="33"/>
        <v>0</v>
      </c>
      <c r="K110" s="825">
        <f t="shared" si="33"/>
        <v>0</v>
      </c>
      <c r="L110" s="825">
        <f t="shared" si="33"/>
        <v>0</v>
      </c>
      <c r="M110" s="825">
        <f t="shared" si="33"/>
        <v>0</v>
      </c>
      <c r="N110" s="825">
        <f t="shared" si="33"/>
        <v>0</v>
      </c>
      <c r="O110" s="825">
        <f t="shared" si="33"/>
        <v>0</v>
      </c>
      <c r="P110" s="825">
        <f t="shared" si="33"/>
        <v>0</v>
      </c>
      <c r="Q110" s="825">
        <f t="shared" si="33"/>
        <v>1</v>
      </c>
      <c r="R110" s="825">
        <f t="shared" si="33"/>
        <v>0.94272068094471007</v>
      </c>
      <c r="S110" s="825">
        <f t="shared" si="33"/>
        <v>0.88857967389731984</v>
      </c>
      <c r="T110" s="825">
        <f t="shared" si="33"/>
        <v>0.83719692994560535</v>
      </c>
      <c r="U110" s="825">
        <f t="shared" si="33"/>
        <v>0.7881678907478924</v>
      </c>
      <c r="V110" s="825">
        <f t="shared" si="33"/>
        <v>0.74171911217499953</v>
      </c>
      <c r="W110" s="825">
        <f t="shared" si="33"/>
        <v>0.70208304394621468</v>
      </c>
      <c r="X110" s="825">
        <f t="shared" si="33"/>
        <v>0.66393128157443337</v>
      </c>
      <c r="Y110" s="825">
        <f t="shared" si="33"/>
        <v>0.62728617625196048</v>
      </c>
      <c r="Z110" s="825">
        <f t="shared" si="33"/>
        <v>0.59217403468460306</v>
      </c>
      <c r="AA110" s="825">
        <f t="shared" si="33"/>
        <v>0.55862189984324684</v>
      </c>
      <c r="AB110" s="825">
        <f t="shared" si="33"/>
        <v>0.52665685373470528</v>
      </c>
      <c r="AC110" s="825">
        <f t="shared" si="33"/>
        <v>0.49630943126992488</v>
      </c>
      <c r="AD110" s="825">
        <f t="shared" si="33"/>
        <v>0.46760565929098352</v>
      </c>
      <c r="AE110" s="825">
        <f t="shared" si="33"/>
        <v>0.44056399112429317</v>
      </c>
      <c r="AF110" s="825">
        <f t="shared" si="33"/>
        <v>0.41519483075397162</v>
      </c>
      <c r="AG110" s="825">
        <f t="shared" si="33"/>
        <v>2.0996854638747502</v>
      </c>
      <c r="AH110" s="825">
        <f t="shared" si="33"/>
        <v>2.0996854638747502</v>
      </c>
      <c r="AI110" s="825">
        <f t="shared" si="33"/>
        <v>2.0996854638747502</v>
      </c>
      <c r="AJ110" s="825">
        <f t="shared" si="33"/>
        <v>2.0996854638747502</v>
      </c>
      <c r="AK110" s="825">
        <f t="shared" si="33"/>
        <v>2.0996854638747502</v>
      </c>
      <c r="AL110" s="825">
        <f t="shared" si="33"/>
        <v>2.0996854638747502</v>
      </c>
      <c r="AM110" s="825">
        <f t="shared" si="33"/>
        <v>2.0996854638747502</v>
      </c>
      <c r="AN110" s="825">
        <f t="shared" si="33"/>
        <v>2.0996854638747502</v>
      </c>
      <c r="AO110" s="825">
        <f t="shared" si="33"/>
        <v>2.0996854638747502</v>
      </c>
      <c r="AP110" s="825">
        <f t="shared" si="33"/>
        <v>2.0996854638747502</v>
      </c>
      <c r="AQ110" s="818"/>
      <c r="AR110" s="818"/>
      <c r="AS110" s="818"/>
      <c r="AT110" s="818"/>
      <c r="AU110" s="818"/>
      <c r="AV110" s="818"/>
      <c r="AW110" s="818"/>
      <c r="AX110" s="818"/>
      <c r="AY110" s="818"/>
      <c r="AZ110" s="818"/>
      <c r="BA110" s="818"/>
      <c r="BB110" s="818"/>
      <c r="BC110" s="818"/>
      <c r="BD110" s="818"/>
      <c r="BE110" s="818"/>
      <c r="BF110" s="818"/>
      <c r="BG110" s="818"/>
      <c r="BH110" s="818"/>
      <c r="BI110" s="818"/>
      <c r="BJ110" s="818"/>
    </row>
    <row r="111" spans="1:62" ht="12.75" hidden="1" customHeight="1" outlineLevel="1">
      <c r="A111" s="813">
        <f t="shared" si="29"/>
        <v>17</v>
      </c>
      <c r="C111" s="825">
        <f t="shared" si="33"/>
        <v>0</v>
      </c>
      <c r="D111" s="825">
        <f t="shared" si="33"/>
        <v>0</v>
      </c>
      <c r="E111" s="825">
        <f t="shared" si="33"/>
        <v>0</v>
      </c>
      <c r="F111" s="825">
        <f t="shared" si="33"/>
        <v>0</v>
      </c>
      <c r="G111" s="825">
        <f t="shared" si="33"/>
        <v>0</v>
      </c>
      <c r="H111" s="825">
        <f t="shared" si="33"/>
        <v>0</v>
      </c>
      <c r="I111" s="825">
        <f t="shared" si="33"/>
        <v>0</v>
      </c>
      <c r="J111" s="825">
        <f t="shared" si="33"/>
        <v>0</v>
      </c>
      <c r="K111" s="825">
        <f t="shared" si="33"/>
        <v>0</v>
      </c>
      <c r="L111" s="825">
        <f t="shared" si="33"/>
        <v>0</v>
      </c>
      <c r="M111" s="825">
        <f t="shared" si="33"/>
        <v>0</v>
      </c>
      <c r="N111" s="825">
        <f t="shared" si="33"/>
        <v>0</v>
      </c>
      <c r="O111" s="825">
        <f t="shared" si="33"/>
        <v>0</v>
      </c>
      <c r="P111" s="825">
        <f t="shared" si="33"/>
        <v>0</v>
      </c>
      <c r="Q111" s="825">
        <f t="shared" si="33"/>
        <v>0</v>
      </c>
      <c r="R111" s="825">
        <f t="shared" si="33"/>
        <v>1</v>
      </c>
      <c r="S111" s="825">
        <f t="shared" si="33"/>
        <v>0.94256940773471209</v>
      </c>
      <c r="T111" s="825">
        <f t="shared" si="33"/>
        <v>0.88806466949111773</v>
      </c>
      <c r="U111" s="825">
        <f t="shared" si="33"/>
        <v>0.8360566461298603</v>
      </c>
      <c r="V111" s="825">
        <f t="shared" si="33"/>
        <v>0.78678565896285968</v>
      </c>
      <c r="W111" s="825">
        <f t="shared" si="33"/>
        <v>0.74474131960555923</v>
      </c>
      <c r="X111" s="825">
        <f t="shared" si="33"/>
        <v>0.7042714719158395</v>
      </c>
      <c r="Y111" s="825">
        <f t="shared" si="33"/>
        <v>0.66539982513521467</v>
      </c>
      <c r="Z111" s="825">
        <f t="shared" si="33"/>
        <v>0.62815428435406706</v>
      </c>
      <c r="AA111" s="825">
        <f t="shared" si="33"/>
        <v>0.59256353566301967</v>
      </c>
      <c r="AB111" s="825">
        <f t="shared" si="33"/>
        <v>0.55865630656043008</v>
      </c>
      <c r="AC111" s="825">
        <f t="shared" si="33"/>
        <v>0.52646498724581725</v>
      </c>
      <c r="AD111" s="825">
        <f t="shared" si="33"/>
        <v>0.49601718594142979</v>
      </c>
      <c r="AE111" s="825">
        <f t="shared" si="33"/>
        <v>0.46733247719016785</v>
      </c>
      <c r="AF111" s="825">
        <f t="shared" si="33"/>
        <v>0.4404218971179254</v>
      </c>
      <c r="AG111" s="825">
        <f t="shared" si="33"/>
        <v>2.2272614850993131</v>
      </c>
      <c r="AH111" s="825">
        <f t="shared" si="33"/>
        <v>2.2272614850993131</v>
      </c>
      <c r="AI111" s="825">
        <f t="shared" si="33"/>
        <v>2.2272614850993131</v>
      </c>
      <c r="AJ111" s="825">
        <f t="shared" si="33"/>
        <v>2.2272614850993131</v>
      </c>
      <c r="AK111" s="825">
        <f t="shared" si="33"/>
        <v>2.2272614850993131</v>
      </c>
      <c r="AL111" s="825">
        <f t="shared" si="33"/>
        <v>2.2272614850993131</v>
      </c>
      <c r="AM111" s="825">
        <f t="shared" si="33"/>
        <v>2.2272614850993131</v>
      </c>
      <c r="AN111" s="825">
        <f t="shared" si="33"/>
        <v>2.2272614850993131</v>
      </c>
      <c r="AO111" s="825">
        <f t="shared" si="33"/>
        <v>2.2272614850993131</v>
      </c>
      <c r="AP111" s="825">
        <f t="shared" si="33"/>
        <v>2.2272614850993131</v>
      </c>
      <c r="AQ111" s="818"/>
      <c r="AR111" s="818"/>
      <c r="AS111" s="818"/>
      <c r="AT111" s="818"/>
      <c r="AU111" s="818"/>
      <c r="AV111" s="818"/>
      <c r="AW111" s="818"/>
      <c r="AX111" s="818"/>
      <c r="AY111" s="818"/>
      <c r="AZ111" s="818"/>
      <c r="BA111" s="818"/>
      <c r="BB111" s="818"/>
      <c r="BC111" s="818"/>
      <c r="BD111" s="818"/>
      <c r="BE111" s="818"/>
      <c r="BF111" s="818"/>
      <c r="BG111" s="818"/>
      <c r="BH111" s="818"/>
      <c r="BI111" s="818"/>
      <c r="BJ111" s="818"/>
    </row>
    <row r="112" spans="1:62" ht="12.75" hidden="1" customHeight="1" outlineLevel="1">
      <c r="A112" s="813">
        <f t="shared" si="29"/>
        <v>18</v>
      </c>
      <c r="C112" s="825">
        <f t="shared" si="33"/>
        <v>0</v>
      </c>
      <c r="D112" s="825">
        <f t="shared" si="33"/>
        <v>0</v>
      </c>
      <c r="E112" s="825">
        <f t="shared" si="33"/>
        <v>0</v>
      </c>
      <c r="F112" s="825">
        <f t="shared" si="33"/>
        <v>0</v>
      </c>
      <c r="G112" s="825">
        <f t="shared" si="33"/>
        <v>0</v>
      </c>
      <c r="H112" s="825">
        <f t="shared" si="33"/>
        <v>0</v>
      </c>
      <c r="I112" s="825">
        <f t="shared" si="33"/>
        <v>0</v>
      </c>
      <c r="J112" s="825">
        <f t="shared" si="33"/>
        <v>0</v>
      </c>
      <c r="K112" s="825">
        <f t="shared" si="33"/>
        <v>0</v>
      </c>
      <c r="L112" s="825">
        <f t="shared" si="33"/>
        <v>0</v>
      </c>
      <c r="M112" s="825">
        <f t="shared" si="33"/>
        <v>0</v>
      </c>
      <c r="N112" s="825">
        <f t="shared" si="33"/>
        <v>0</v>
      </c>
      <c r="O112" s="825">
        <f t="shared" si="33"/>
        <v>0</v>
      </c>
      <c r="P112" s="825">
        <f t="shared" si="33"/>
        <v>0</v>
      </c>
      <c r="Q112" s="825">
        <f t="shared" si="33"/>
        <v>0</v>
      </c>
      <c r="R112" s="825">
        <f t="shared" si="33"/>
        <v>0</v>
      </c>
      <c r="S112" s="825">
        <f t="shared" si="33"/>
        <v>1</v>
      </c>
      <c r="T112" s="825">
        <f t="shared" si="33"/>
        <v>0.94217429740841452</v>
      </c>
      <c r="U112" s="825">
        <f t="shared" si="33"/>
        <v>0.8869974341085024</v>
      </c>
      <c r="V112" s="825">
        <f t="shared" si="33"/>
        <v>0.83472437414847878</v>
      </c>
      <c r="W112" s="825">
        <f t="shared" si="33"/>
        <v>0.79011828040908383</v>
      </c>
      <c r="X112" s="825">
        <f t="shared" si="33"/>
        <v>0.7471826118443875</v>
      </c>
      <c r="Y112" s="825">
        <f t="shared" si="33"/>
        <v>0.70594252229592069</v>
      </c>
      <c r="Z112" s="825">
        <f t="shared" si="33"/>
        <v>0.66642761710643417</v>
      </c>
      <c r="AA112" s="825">
        <f t="shared" si="33"/>
        <v>0.62866833020513002</v>
      </c>
      <c r="AB112" s="825">
        <f t="shared" si="33"/>
        <v>0.59269513945191088</v>
      </c>
      <c r="AC112" s="825">
        <f t="shared" si="33"/>
        <v>0.55854240857559423</v>
      </c>
      <c r="AD112" s="825">
        <f t="shared" si="33"/>
        <v>0.52623942796267253</v>
      </c>
      <c r="AE112" s="825">
        <f t="shared" si="33"/>
        <v>0.49580696482958586</v>
      </c>
      <c r="AF112" s="825">
        <f t="shared" si="33"/>
        <v>0.46725672773148508</v>
      </c>
      <c r="AG112" s="825">
        <f t="shared" si="33"/>
        <v>2.3629681451810711</v>
      </c>
      <c r="AH112" s="825">
        <f t="shared" si="33"/>
        <v>2.3629681451810711</v>
      </c>
      <c r="AI112" s="825">
        <f t="shared" si="33"/>
        <v>2.3629681451810711</v>
      </c>
      <c r="AJ112" s="825">
        <f t="shared" si="33"/>
        <v>2.3629681451810711</v>
      </c>
      <c r="AK112" s="825">
        <f t="shared" si="33"/>
        <v>2.3629681451810711</v>
      </c>
      <c r="AL112" s="825">
        <f t="shared" si="33"/>
        <v>2.3629681451810711</v>
      </c>
      <c r="AM112" s="825">
        <f t="shared" si="33"/>
        <v>2.3629681451810711</v>
      </c>
      <c r="AN112" s="825">
        <f t="shared" si="33"/>
        <v>2.3629681451810711</v>
      </c>
      <c r="AO112" s="825">
        <f t="shared" si="33"/>
        <v>2.3629681451810711</v>
      </c>
      <c r="AP112" s="825">
        <f t="shared" si="33"/>
        <v>2.3629681451810711</v>
      </c>
      <c r="AQ112" s="818"/>
      <c r="AR112" s="818"/>
      <c r="AS112" s="818"/>
      <c r="AT112" s="818"/>
      <c r="AU112" s="818"/>
      <c r="AV112" s="818"/>
      <c r="AW112" s="818"/>
      <c r="AX112" s="818"/>
      <c r="AY112" s="818"/>
      <c r="AZ112" s="818"/>
      <c r="BA112" s="818"/>
      <c r="BB112" s="818"/>
      <c r="BC112" s="818"/>
      <c r="BD112" s="818"/>
      <c r="BE112" s="818"/>
      <c r="BF112" s="818"/>
      <c r="BG112" s="818"/>
      <c r="BH112" s="818"/>
      <c r="BI112" s="818"/>
      <c r="BJ112" s="818"/>
    </row>
    <row r="113" spans="1:62" ht="12.75" hidden="1" customHeight="1" outlineLevel="1">
      <c r="A113" s="813">
        <f t="shared" si="29"/>
        <v>19</v>
      </c>
      <c r="C113" s="825">
        <f t="shared" si="33"/>
        <v>0</v>
      </c>
      <c r="D113" s="825">
        <f t="shared" si="33"/>
        <v>0</v>
      </c>
      <c r="E113" s="825">
        <f t="shared" si="33"/>
        <v>0</v>
      </c>
      <c r="F113" s="825">
        <f t="shared" si="33"/>
        <v>0</v>
      </c>
      <c r="G113" s="825">
        <f t="shared" si="33"/>
        <v>0</v>
      </c>
      <c r="H113" s="825">
        <f t="shared" si="33"/>
        <v>0</v>
      </c>
      <c r="I113" s="825">
        <f t="shared" si="33"/>
        <v>0</v>
      </c>
      <c r="J113" s="825">
        <f t="shared" si="33"/>
        <v>0</v>
      </c>
      <c r="K113" s="825">
        <f t="shared" si="33"/>
        <v>0</v>
      </c>
      <c r="L113" s="825">
        <f t="shared" si="33"/>
        <v>0</v>
      </c>
      <c r="M113" s="825">
        <f t="shared" si="33"/>
        <v>0</v>
      </c>
      <c r="N113" s="825">
        <f t="shared" si="33"/>
        <v>0</v>
      </c>
      <c r="O113" s="825">
        <f t="shared" si="33"/>
        <v>0</v>
      </c>
      <c r="P113" s="825">
        <f t="shared" si="33"/>
        <v>0</v>
      </c>
      <c r="Q113" s="825">
        <f t="shared" si="33"/>
        <v>0</v>
      </c>
      <c r="R113" s="825">
        <f t="shared" si="33"/>
        <v>0</v>
      </c>
      <c r="S113" s="825">
        <f t="shared" si="33"/>
        <v>0</v>
      </c>
      <c r="T113" s="825">
        <f t="shared" si="33"/>
        <v>1</v>
      </c>
      <c r="U113" s="825">
        <f t="shared" si="33"/>
        <v>0.94143667105790929</v>
      </c>
      <c r="V113" s="825">
        <f t="shared" si="33"/>
        <v>0.88595536563086863</v>
      </c>
      <c r="W113" s="825">
        <f t="shared" si="33"/>
        <v>0.83861158448327167</v>
      </c>
      <c r="X113" s="825">
        <f t="shared" si="33"/>
        <v>0.79304075042125466</v>
      </c>
      <c r="Y113" s="825">
        <f t="shared" si="33"/>
        <v>0.74926956109683396</v>
      </c>
      <c r="Z113" s="825">
        <f t="shared" si="33"/>
        <v>0.70732943887297595</v>
      </c>
      <c r="AA113" s="825">
        <f t="shared" si="33"/>
        <v>0.66725268555337625</v>
      </c>
      <c r="AB113" s="825">
        <f t="shared" si="33"/>
        <v>0.62907164956866668</v>
      </c>
      <c r="AC113" s="825">
        <f t="shared" si="33"/>
        <v>0.59282280371258822</v>
      </c>
      <c r="AD113" s="825">
        <f t="shared" si="33"/>
        <v>0.55853723606149053</v>
      </c>
      <c r="AE113" s="825">
        <f t="shared" si="33"/>
        <v>0.52623698841432431</v>
      </c>
      <c r="AF113" s="825">
        <f t="shared" si="33"/>
        <v>0.49593448793576922</v>
      </c>
      <c r="AG113" s="825">
        <f t="shared" si="33"/>
        <v>2.5079947008539234</v>
      </c>
      <c r="AH113" s="825">
        <f t="shared" si="33"/>
        <v>2.5079947008539234</v>
      </c>
      <c r="AI113" s="825">
        <f t="shared" si="33"/>
        <v>2.5079947008539234</v>
      </c>
      <c r="AJ113" s="825">
        <f t="shared" si="33"/>
        <v>2.5079947008539234</v>
      </c>
      <c r="AK113" s="825">
        <f t="shared" si="33"/>
        <v>2.5079947008539234</v>
      </c>
      <c r="AL113" s="825">
        <f t="shared" si="33"/>
        <v>2.5079947008539234</v>
      </c>
      <c r="AM113" s="825">
        <f t="shared" si="33"/>
        <v>2.5079947008539234</v>
      </c>
      <c r="AN113" s="825">
        <f t="shared" si="33"/>
        <v>2.5079947008539234</v>
      </c>
      <c r="AO113" s="825">
        <f t="shared" si="33"/>
        <v>2.5079947008539234</v>
      </c>
      <c r="AP113" s="825">
        <f t="shared" si="33"/>
        <v>2.5079947008539234</v>
      </c>
      <c r="AQ113" s="818"/>
      <c r="AR113" s="818"/>
      <c r="AS113" s="818"/>
      <c r="AT113" s="818"/>
      <c r="AU113" s="818"/>
      <c r="AV113" s="818"/>
      <c r="AW113" s="818"/>
      <c r="AX113" s="818"/>
      <c r="AY113" s="818"/>
      <c r="AZ113" s="818"/>
      <c r="BA113" s="818"/>
      <c r="BB113" s="818"/>
      <c r="BC113" s="818"/>
      <c r="BD113" s="818"/>
      <c r="BE113" s="818"/>
      <c r="BF113" s="818"/>
      <c r="BG113" s="818"/>
      <c r="BH113" s="818"/>
      <c r="BI113" s="818"/>
      <c r="BJ113" s="818"/>
    </row>
    <row r="114" spans="1:62" ht="13.5" hidden="1" customHeight="1" outlineLevel="1">
      <c r="A114" s="813">
        <f t="shared" si="29"/>
        <v>20</v>
      </c>
      <c r="C114" s="825">
        <f t="shared" si="33"/>
        <v>0</v>
      </c>
      <c r="D114" s="825">
        <f t="shared" si="33"/>
        <v>0</v>
      </c>
      <c r="E114" s="825">
        <f t="shared" si="33"/>
        <v>0</v>
      </c>
      <c r="F114" s="825">
        <f t="shared" si="33"/>
        <v>0</v>
      </c>
      <c r="G114" s="825">
        <f t="shared" si="33"/>
        <v>0</v>
      </c>
      <c r="H114" s="825">
        <f t="shared" si="33"/>
        <v>0</v>
      </c>
      <c r="I114" s="825">
        <f t="shared" si="33"/>
        <v>0</v>
      </c>
      <c r="J114" s="825">
        <f t="shared" si="33"/>
        <v>0</v>
      </c>
      <c r="K114" s="825">
        <f t="shared" si="33"/>
        <v>0</v>
      </c>
      <c r="L114" s="825">
        <f t="shared" si="33"/>
        <v>0</v>
      </c>
      <c r="M114" s="825">
        <f t="shared" si="33"/>
        <v>0</v>
      </c>
      <c r="N114" s="825">
        <f t="shared" si="33"/>
        <v>0</v>
      </c>
      <c r="O114" s="825">
        <f t="shared" si="33"/>
        <v>0</v>
      </c>
      <c r="P114" s="825">
        <f t="shared" si="33"/>
        <v>0</v>
      </c>
      <c r="Q114" s="825">
        <f t="shared" si="33"/>
        <v>0</v>
      </c>
      <c r="R114" s="825">
        <f t="shared" si="33"/>
        <v>0</v>
      </c>
      <c r="S114" s="825">
        <f t="shared" si="33"/>
        <v>0</v>
      </c>
      <c r="T114" s="825">
        <f t="shared" si="33"/>
        <v>0</v>
      </c>
      <c r="U114" s="825">
        <f t="shared" si="33"/>
        <v>1</v>
      </c>
      <c r="V114" s="825">
        <f t="shared" si="33"/>
        <v>0.94106740566553959</v>
      </c>
      <c r="W114" s="825">
        <f t="shared" si="33"/>
        <v>0.8907785412065039</v>
      </c>
      <c r="X114" s="825">
        <f t="shared" si="33"/>
        <v>0.84237291238092582</v>
      </c>
      <c r="Y114" s="825">
        <f t="shared" si="33"/>
        <v>0.79587887760402021</v>
      </c>
      <c r="Z114" s="825">
        <f t="shared" si="33"/>
        <v>0.75132981390892406</v>
      </c>
      <c r="AA114" s="825">
        <f t="shared" si="33"/>
        <v>0.70876003247629227</v>
      </c>
      <c r="AB114" s="825">
        <f t="shared" si="33"/>
        <v>0.66820389401420666</v>
      </c>
      <c r="AC114" s="825">
        <f t="shared" si="33"/>
        <v>0.62970014015538889</v>
      </c>
      <c r="AD114" s="825">
        <f t="shared" si="33"/>
        <v>0.59328179285161275</v>
      </c>
      <c r="AE114" s="825">
        <f t="shared" si="33"/>
        <v>0.55897226504145225</v>
      </c>
      <c r="AF114" s="825">
        <f t="shared" si="33"/>
        <v>0.52678475693800897</v>
      </c>
      <c r="AG114" s="825">
        <f t="shared" si="33"/>
        <v>2.6640078700521022</v>
      </c>
      <c r="AH114" s="825">
        <f t="shared" si="33"/>
        <v>2.6640078700521022</v>
      </c>
      <c r="AI114" s="825">
        <f t="shared" si="33"/>
        <v>2.6640078700521022</v>
      </c>
      <c r="AJ114" s="825">
        <f t="shared" si="33"/>
        <v>2.6640078700521022</v>
      </c>
      <c r="AK114" s="825">
        <f t="shared" si="33"/>
        <v>2.6640078700521022</v>
      </c>
      <c r="AL114" s="825">
        <f t="shared" si="33"/>
        <v>2.6640078700521022</v>
      </c>
      <c r="AM114" s="825">
        <f t="shared" si="33"/>
        <v>2.6640078700521022</v>
      </c>
      <c r="AN114" s="825">
        <f t="shared" si="33"/>
        <v>2.6640078700521022</v>
      </c>
      <c r="AO114" s="825">
        <f t="shared" si="33"/>
        <v>2.6640078700521022</v>
      </c>
      <c r="AP114" s="825">
        <f t="shared" si="33"/>
        <v>2.6640078700521022</v>
      </c>
      <c r="AQ114" s="818"/>
      <c r="AR114" s="818"/>
      <c r="AS114" s="818"/>
      <c r="AT114" s="818"/>
      <c r="AU114" s="818"/>
      <c r="AV114" s="818"/>
      <c r="AW114" s="818"/>
      <c r="AX114" s="818"/>
      <c r="AY114" s="818"/>
      <c r="AZ114" s="818"/>
      <c r="BA114" s="818"/>
      <c r="BB114" s="818"/>
      <c r="BC114" s="818"/>
      <c r="BD114" s="818"/>
      <c r="BE114" s="818"/>
      <c r="BF114" s="818"/>
      <c r="BG114" s="818"/>
      <c r="BH114" s="818"/>
      <c r="BI114" s="818"/>
      <c r="BJ114" s="818"/>
    </row>
    <row r="115" spans="1:62" ht="13.5" hidden="1" customHeight="1" outlineLevel="1">
      <c r="A115" s="813">
        <f t="shared" si="29"/>
        <v>21</v>
      </c>
      <c r="C115" s="825">
        <f t="shared" si="33"/>
        <v>0</v>
      </c>
      <c r="D115" s="825">
        <f t="shared" si="33"/>
        <v>0</v>
      </c>
      <c r="E115" s="825">
        <f t="shared" si="33"/>
        <v>0</v>
      </c>
      <c r="F115" s="825">
        <f t="shared" si="33"/>
        <v>0</v>
      </c>
      <c r="G115" s="825">
        <f t="shared" si="33"/>
        <v>0</v>
      </c>
      <c r="H115" s="825">
        <f t="shared" si="33"/>
        <v>0</v>
      </c>
      <c r="I115" s="825">
        <f t="shared" si="33"/>
        <v>0</v>
      </c>
      <c r="J115" s="825">
        <f t="shared" si="33"/>
        <v>0</v>
      </c>
      <c r="K115" s="825">
        <f t="shared" si="33"/>
        <v>0</v>
      </c>
      <c r="L115" s="825">
        <f t="shared" si="33"/>
        <v>0</v>
      </c>
      <c r="M115" s="825">
        <f t="shared" si="33"/>
        <v>0</v>
      </c>
      <c r="N115" s="825">
        <f t="shared" si="33"/>
        <v>0</v>
      </c>
      <c r="O115" s="825">
        <f t="shared" si="33"/>
        <v>0</v>
      </c>
      <c r="P115" s="825">
        <f t="shared" si="33"/>
        <v>0</v>
      </c>
      <c r="Q115" s="825">
        <f t="shared" si="33"/>
        <v>0</v>
      </c>
      <c r="R115" s="825">
        <f t="shared" si="33"/>
        <v>0</v>
      </c>
      <c r="S115" s="825">
        <f t="shared" si="33"/>
        <v>0</v>
      </c>
      <c r="T115" s="825">
        <f t="shared" si="33"/>
        <v>0</v>
      </c>
      <c r="U115" s="825">
        <f t="shared" si="33"/>
        <v>0</v>
      </c>
      <c r="V115" s="825">
        <f t="shared" si="33"/>
        <v>1</v>
      </c>
      <c r="W115" s="825">
        <f t="shared" si="33"/>
        <v>0.94656188902486693</v>
      </c>
      <c r="X115" s="825">
        <f t="shared" si="33"/>
        <v>0.8951249478087967</v>
      </c>
      <c r="Y115" s="825">
        <f t="shared" si="33"/>
        <v>0.84571931065996331</v>
      </c>
      <c r="Z115" s="825">
        <f t="shared" si="33"/>
        <v>0.79838044478606751</v>
      </c>
      <c r="AA115" s="825">
        <f t="shared" si="33"/>
        <v>0.75314481004157674</v>
      </c>
      <c r="AB115" s="825">
        <f t="shared" si="33"/>
        <v>0.71004891890994881</v>
      </c>
      <c r="AC115" s="825">
        <f t="shared" si="33"/>
        <v>0.66913393914653096</v>
      </c>
      <c r="AD115" s="825">
        <f t="shared" si="33"/>
        <v>0.63043496064135107</v>
      </c>
      <c r="AE115" s="825">
        <f t="shared" si="33"/>
        <v>0.59397686252467452</v>
      </c>
      <c r="AF115" s="825">
        <f t="shared" si="33"/>
        <v>0.5597736716483741</v>
      </c>
      <c r="AG115" s="825">
        <f t="shared" si="33"/>
        <v>2.8308364034434588</v>
      </c>
      <c r="AH115" s="825">
        <f t="shared" si="33"/>
        <v>2.8308364034434588</v>
      </c>
      <c r="AI115" s="825">
        <f t="shared" si="33"/>
        <v>2.8308364034434588</v>
      </c>
      <c r="AJ115" s="825">
        <f t="shared" si="33"/>
        <v>2.8308364034434588</v>
      </c>
      <c r="AK115" s="825">
        <f t="shared" si="33"/>
        <v>2.8308364034434588</v>
      </c>
      <c r="AL115" s="825">
        <f t="shared" si="33"/>
        <v>2.8308364034434588</v>
      </c>
      <c r="AM115" s="825">
        <f t="shared" si="33"/>
        <v>2.8308364034434588</v>
      </c>
      <c r="AN115" s="825">
        <f t="shared" si="33"/>
        <v>2.8308364034434588</v>
      </c>
      <c r="AO115" s="825">
        <f t="shared" si="33"/>
        <v>2.8308364034434588</v>
      </c>
      <c r="AP115" s="825">
        <f t="shared" si="33"/>
        <v>2.8308364034434588</v>
      </c>
      <c r="AQ115" s="818"/>
      <c r="AR115" s="818"/>
      <c r="AS115" s="818"/>
      <c r="AT115" s="818"/>
      <c r="AU115" s="818"/>
      <c r="AV115" s="818"/>
      <c r="AW115" s="818"/>
      <c r="AX115" s="818"/>
      <c r="AY115" s="818"/>
      <c r="AZ115" s="818"/>
      <c r="BA115" s="818"/>
      <c r="BB115" s="818"/>
      <c r="BC115" s="818"/>
      <c r="BD115" s="818"/>
      <c r="BE115" s="818"/>
      <c r="BF115" s="818"/>
      <c r="BG115" s="818"/>
      <c r="BH115" s="818"/>
      <c r="BI115" s="818"/>
      <c r="BJ115" s="818"/>
    </row>
    <row r="116" spans="1:62" ht="13.5" hidden="1" customHeight="1" outlineLevel="1">
      <c r="A116" s="813">
        <f t="shared" si="29"/>
        <v>22</v>
      </c>
      <c r="C116" s="825">
        <f t="shared" si="33"/>
        <v>0</v>
      </c>
      <c r="D116" s="825">
        <f t="shared" si="33"/>
        <v>0</v>
      </c>
      <c r="E116" s="825">
        <f t="shared" si="33"/>
        <v>0</v>
      </c>
      <c r="F116" s="825">
        <f t="shared" si="33"/>
        <v>0</v>
      </c>
      <c r="G116" s="825">
        <f t="shared" si="33"/>
        <v>0</v>
      </c>
      <c r="H116" s="825">
        <f t="shared" si="33"/>
        <v>0</v>
      </c>
      <c r="I116" s="825">
        <f t="shared" si="33"/>
        <v>0</v>
      </c>
      <c r="J116" s="825">
        <f t="shared" si="33"/>
        <v>0</v>
      </c>
      <c r="K116" s="825">
        <f t="shared" si="33"/>
        <v>0</v>
      </c>
      <c r="L116" s="825">
        <f t="shared" si="33"/>
        <v>0</v>
      </c>
      <c r="M116" s="825">
        <f t="shared" si="33"/>
        <v>0</v>
      </c>
      <c r="N116" s="825">
        <f t="shared" si="33"/>
        <v>0</v>
      </c>
      <c r="O116" s="825">
        <f t="shared" si="33"/>
        <v>0</v>
      </c>
      <c r="P116" s="825">
        <f t="shared" si="33"/>
        <v>0</v>
      </c>
      <c r="Q116" s="825">
        <f t="shared" si="33"/>
        <v>0</v>
      </c>
      <c r="R116" s="825">
        <f t="shared" ref="R116:AP116" si="34">IF(R$1=$A116-1,1,IF($A116&gt;R$1+1,,Q116/(1+R$6)))</f>
        <v>0</v>
      </c>
      <c r="S116" s="825">
        <f t="shared" si="34"/>
        <v>0</v>
      </c>
      <c r="T116" s="825">
        <f t="shared" si="34"/>
        <v>0</v>
      </c>
      <c r="U116" s="825">
        <f t="shared" si="34"/>
        <v>0</v>
      </c>
      <c r="V116" s="825">
        <f t="shared" si="34"/>
        <v>0</v>
      </c>
      <c r="W116" s="825">
        <f t="shared" si="34"/>
        <v>1</v>
      </c>
      <c r="X116" s="825">
        <f t="shared" si="34"/>
        <v>0.94565918846673636</v>
      </c>
      <c r="Y116" s="825">
        <f t="shared" si="34"/>
        <v>0.89346435818497816</v>
      </c>
      <c r="Z116" s="825">
        <f t="shared" si="34"/>
        <v>0.84345297866212032</v>
      </c>
      <c r="AA116" s="825">
        <f t="shared" si="34"/>
        <v>0.79566356809215566</v>
      </c>
      <c r="AB116" s="825">
        <f t="shared" si="34"/>
        <v>0.75013470026923423</v>
      </c>
      <c r="AC116" s="825">
        <f t="shared" si="34"/>
        <v>0.70690986707257142</v>
      </c>
      <c r="AD116" s="825">
        <f t="shared" si="34"/>
        <v>0.66602613939043653</v>
      </c>
      <c r="AE116" s="825">
        <f t="shared" si="34"/>
        <v>0.62750980090333019</v>
      </c>
      <c r="AF116" s="825">
        <f t="shared" si="34"/>
        <v>0.59137567034844807</v>
      </c>
      <c r="AG116" s="825">
        <f t="shared" si="34"/>
        <v>2.9906511515689069</v>
      </c>
      <c r="AH116" s="825">
        <f t="shared" si="34"/>
        <v>2.9906511515689069</v>
      </c>
      <c r="AI116" s="825">
        <f t="shared" si="34"/>
        <v>2.9906511515689069</v>
      </c>
      <c r="AJ116" s="825">
        <f t="shared" si="34"/>
        <v>2.9906511515689069</v>
      </c>
      <c r="AK116" s="825">
        <f t="shared" si="34"/>
        <v>2.9906511515689069</v>
      </c>
      <c r="AL116" s="825">
        <f t="shared" si="34"/>
        <v>2.9906511515689069</v>
      </c>
      <c r="AM116" s="825">
        <f t="shared" si="34"/>
        <v>2.9906511515689069</v>
      </c>
      <c r="AN116" s="825">
        <f t="shared" si="34"/>
        <v>2.9906511515689069</v>
      </c>
      <c r="AO116" s="825">
        <f t="shared" si="34"/>
        <v>2.9906511515689069</v>
      </c>
      <c r="AP116" s="825">
        <f t="shared" si="34"/>
        <v>2.9906511515689069</v>
      </c>
      <c r="AQ116" s="818"/>
      <c r="AR116" s="818"/>
      <c r="AS116" s="818"/>
      <c r="AT116" s="818"/>
      <c r="AU116" s="818"/>
      <c r="AV116" s="818"/>
      <c r="AW116" s="818"/>
      <c r="AX116" s="818"/>
      <c r="AY116" s="818"/>
      <c r="AZ116" s="818"/>
      <c r="BA116" s="818"/>
      <c r="BB116" s="818"/>
      <c r="BC116" s="818"/>
      <c r="BD116" s="818"/>
      <c r="BE116" s="818"/>
      <c r="BF116" s="818"/>
      <c r="BG116" s="818"/>
      <c r="BH116" s="818"/>
      <c r="BI116" s="818"/>
      <c r="BJ116" s="818"/>
    </row>
    <row r="117" spans="1:62" ht="13.5" hidden="1" customHeight="1" outlineLevel="1">
      <c r="A117" s="813">
        <f t="shared" si="29"/>
        <v>23</v>
      </c>
      <c r="C117" s="825">
        <f t="shared" ref="C117:AP123" si="35">IF(C$1=$A117-1,1,IF($A117&gt;C$1+1,,B117/(1+C$6)))</f>
        <v>0</v>
      </c>
      <c r="D117" s="825">
        <f t="shared" si="35"/>
        <v>0</v>
      </c>
      <c r="E117" s="825">
        <f t="shared" si="35"/>
        <v>0</v>
      </c>
      <c r="F117" s="825">
        <f t="shared" si="35"/>
        <v>0</v>
      </c>
      <c r="G117" s="825">
        <f t="shared" si="35"/>
        <v>0</v>
      </c>
      <c r="H117" s="825">
        <f t="shared" si="35"/>
        <v>0</v>
      </c>
      <c r="I117" s="825">
        <f t="shared" si="35"/>
        <v>0</v>
      </c>
      <c r="J117" s="825">
        <f t="shared" si="35"/>
        <v>0</v>
      </c>
      <c r="K117" s="825">
        <f t="shared" si="35"/>
        <v>0</v>
      </c>
      <c r="L117" s="825">
        <f t="shared" si="35"/>
        <v>0</v>
      </c>
      <c r="M117" s="825">
        <f t="shared" si="35"/>
        <v>0</v>
      </c>
      <c r="N117" s="825">
        <f t="shared" si="35"/>
        <v>0</v>
      </c>
      <c r="O117" s="825">
        <f t="shared" si="35"/>
        <v>0</v>
      </c>
      <c r="P117" s="825">
        <f t="shared" si="35"/>
        <v>0</v>
      </c>
      <c r="Q117" s="825">
        <f t="shared" si="35"/>
        <v>0</v>
      </c>
      <c r="R117" s="825">
        <f t="shared" si="35"/>
        <v>0</v>
      </c>
      <c r="S117" s="825">
        <f t="shared" si="35"/>
        <v>0</v>
      </c>
      <c r="T117" s="825">
        <f t="shared" si="35"/>
        <v>0</v>
      </c>
      <c r="U117" s="825">
        <f t="shared" si="35"/>
        <v>0</v>
      </c>
      <c r="V117" s="825">
        <f t="shared" si="35"/>
        <v>0</v>
      </c>
      <c r="W117" s="825">
        <f t="shared" si="35"/>
        <v>0</v>
      </c>
      <c r="X117" s="825">
        <f t="shared" si="35"/>
        <v>1</v>
      </c>
      <c r="Y117" s="825">
        <f t="shared" si="35"/>
        <v>0.94480587624132817</v>
      </c>
      <c r="Z117" s="825">
        <f t="shared" si="35"/>
        <v>0.89192067179051038</v>
      </c>
      <c r="AA117" s="825">
        <f t="shared" si="35"/>
        <v>0.84138511822871498</v>
      </c>
      <c r="AB117" s="825">
        <f t="shared" si="35"/>
        <v>0.7932400059322432</v>
      </c>
      <c r="AC117" s="825">
        <f t="shared" si="35"/>
        <v>0.74753132597245109</v>
      </c>
      <c r="AD117" s="825">
        <f t="shared" si="35"/>
        <v>0.70429827945764634</v>
      </c>
      <c r="AE117" s="825">
        <f t="shared" si="35"/>
        <v>0.66356866041851281</v>
      </c>
      <c r="AF117" s="825">
        <f t="shared" si="35"/>
        <v>0.62535813912757188</v>
      </c>
      <c r="AG117" s="825">
        <f t="shared" si="35"/>
        <v>3.1625041960601679</v>
      </c>
      <c r="AH117" s="825">
        <f t="shared" si="35"/>
        <v>3.1625041960601679</v>
      </c>
      <c r="AI117" s="825">
        <f t="shared" si="35"/>
        <v>3.1625041960601679</v>
      </c>
      <c r="AJ117" s="825">
        <f t="shared" si="35"/>
        <v>3.1625041960601679</v>
      </c>
      <c r="AK117" s="825">
        <f t="shared" si="35"/>
        <v>3.1625041960601679</v>
      </c>
      <c r="AL117" s="825">
        <f t="shared" si="35"/>
        <v>3.1625041960601679</v>
      </c>
      <c r="AM117" s="825">
        <f t="shared" si="35"/>
        <v>3.1625041960601679</v>
      </c>
      <c r="AN117" s="825">
        <f t="shared" si="35"/>
        <v>3.1625041960601679</v>
      </c>
      <c r="AO117" s="825">
        <f t="shared" si="35"/>
        <v>3.1625041960601679</v>
      </c>
      <c r="AP117" s="825">
        <f t="shared" si="35"/>
        <v>3.1625041960601679</v>
      </c>
      <c r="AQ117" s="818"/>
      <c r="AR117" s="818"/>
      <c r="AS117" s="818"/>
      <c r="AT117" s="818"/>
      <c r="AU117" s="818"/>
      <c r="AV117" s="818"/>
      <c r="AW117" s="818"/>
      <c r="AX117" s="818"/>
      <c r="AY117" s="818"/>
      <c r="AZ117" s="818"/>
      <c r="BA117" s="818"/>
      <c r="BB117" s="818"/>
      <c r="BC117" s="818"/>
      <c r="BD117" s="818"/>
      <c r="BE117" s="818"/>
      <c r="BF117" s="818"/>
      <c r="BG117" s="818"/>
      <c r="BH117" s="818"/>
      <c r="BI117" s="818"/>
      <c r="BJ117" s="818"/>
    </row>
    <row r="118" spans="1:62" ht="13.5" hidden="1" customHeight="1" outlineLevel="1">
      <c r="A118" s="813">
        <f t="shared" si="29"/>
        <v>24</v>
      </c>
      <c r="C118" s="825">
        <f t="shared" si="35"/>
        <v>0</v>
      </c>
      <c r="D118" s="825">
        <f t="shared" si="35"/>
        <v>0</v>
      </c>
      <c r="E118" s="825">
        <f t="shared" si="35"/>
        <v>0</v>
      </c>
      <c r="F118" s="825">
        <f t="shared" si="35"/>
        <v>0</v>
      </c>
      <c r="G118" s="825">
        <f t="shared" si="35"/>
        <v>0</v>
      </c>
      <c r="H118" s="825">
        <f t="shared" si="35"/>
        <v>0</v>
      </c>
      <c r="I118" s="825">
        <f t="shared" si="35"/>
        <v>0</v>
      </c>
      <c r="J118" s="825">
        <f t="shared" si="35"/>
        <v>0</v>
      </c>
      <c r="K118" s="825">
        <f t="shared" si="35"/>
        <v>0</v>
      </c>
      <c r="L118" s="825">
        <f t="shared" si="35"/>
        <v>0</v>
      </c>
      <c r="M118" s="825">
        <f t="shared" si="35"/>
        <v>0</v>
      </c>
      <c r="N118" s="825">
        <f t="shared" si="35"/>
        <v>0</v>
      </c>
      <c r="O118" s="825">
        <f t="shared" si="35"/>
        <v>0</v>
      </c>
      <c r="P118" s="825">
        <f t="shared" si="35"/>
        <v>0</v>
      </c>
      <c r="Q118" s="825">
        <f t="shared" si="35"/>
        <v>0</v>
      </c>
      <c r="R118" s="825">
        <f t="shared" si="35"/>
        <v>0</v>
      </c>
      <c r="S118" s="825">
        <f t="shared" si="35"/>
        <v>0</v>
      </c>
      <c r="T118" s="825">
        <f t="shared" si="35"/>
        <v>0</v>
      </c>
      <c r="U118" s="825">
        <f t="shared" si="35"/>
        <v>0</v>
      </c>
      <c r="V118" s="825">
        <f t="shared" si="35"/>
        <v>0</v>
      </c>
      <c r="W118" s="825">
        <f t="shared" si="35"/>
        <v>0</v>
      </c>
      <c r="X118" s="825">
        <f t="shared" si="35"/>
        <v>0</v>
      </c>
      <c r="Y118" s="825">
        <f t="shared" si="35"/>
        <v>1</v>
      </c>
      <c r="Z118" s="825">
        <f t="shared" si="35"/>
        <v>0.94402532225856994</v>
      </c>
      <c r="AA118" s="825">
        <f t="shared" si="35"/>
        <v>0.89053755844105609</v>
      </c>
      <c r="AB118" s="825">
        <f t="shared" si="35"/>
        <v>0.83957988183556653</v>
      </c>
      <c r="AC118" s="825">
        <f t="shared" si="35"/>
        <v>0.79120097024196745</v>
      </c>
      <c r="AD118" s="825">
        <f t="shared" si="35"/>
        <v>0.74544231483775203</v>
      </c>
      <c r="AE118" s="825">
        <f t="shared" si="35"/>
        <v>0.70233333333864656</v>
      </c>
      <c r="AF118" s="825">
        <f t="shared" si="35"/>
        <v>0.66189061145068395</v>
      </c>
      <c r="AG118" s="825">
        <f t="shared" si="35"/>
        <v>3.3472528861075599</v>
      </c>
      <c r="AH118" s="825">
        <f t="shared" si="35"/>
        <v>3.3472528861075599</v>
      </c>
      <c r="AI118" s="825">
        <f t="shared" si="35"/>
        <v>3.3472528861075599</v>
      </c>
      <c r="AJ118" s="825">
        <f t="shared" si="35"/>
        <v>3.3472528861075599</v>
      </c>
      <c r="AK118" s="825">
        <f t="shared" si="35"/>
        <v>3.3472528861075599</v>
      </c>
      <c r="AL118" s="825">
        <f t="shared" si="35"/>
        <v>3.3472528861075599</v>
      </c>
      <c r="AM118" s="825">
        <f t="shared" si="35"/>
        <v>3.3472528861075599</v>
      </c>
      <c r="AN118" s="825">
        <f t="shared" si="35"/>
        <v>3.3472528861075599</v>
      </c>
      <c r="AO118" s="825">
        <f t="shared" si="35"/>
        <v>3.3472528861075599</v>
      </c>
      <c r="AP118" s="825">
        <f t="shared" si="35"/>
        <v>3.3472528861075599</v>
      </c>
      <c r="AQ118" s="818"/>
      <c r="AR118" s="818"/>
      <c r="AS118" s="818"/>
      <c r="AT118" s="818"/>
      <c r="AU118" s="818"/>
      <c r="AV118" s="818"/>
      <c r="AW118" s="818"/>
      <c r="AX118" s="818"/>
      <c r="AY118" s="818"/>
      <c r="AZ118" s="818"/>
      <c r="BA118" s="818"/>
      <c r="BB118" s="818"/>
      <c r="BC118" s="818"/>
      <c r="BD118" s="818"/>
      <c r="BE118" s="818"/>
      <c r="BF118" s="818"/>
      <c r="BG118" s="818"/>
      <c r="BH118" s="818"/>
      <c r="BI118" s="818"/>
      <c r="BJ118" s="818"/>
    </row>
    <row r="119" spans="1:62" ht="12.75" hidden="1" customHeight="1" outlineLevel="1">
      <c r="A119" s="813">
        <f t="shared" si="29"/>
        <v>25</v>
      </c>
      <c r="C119" s="825">
        <f t="shared" si="35"/>
        <v>0</v>
      </c>
      <c r="D119" s="825">
        <f t="shared" si="35"/>
        <v>0</v>
      </c>
      <c r="E119" s="825">
        <f t="shared" si="35"/>
        <v>0</v>
      </c>
      <c r="F119" s="825">
        <f t="shared" si="35"/>
        <v>0</v>
      </c>
      <c r="G119" s="825">
        <f t="shared" si="35"/>
        <v>0</v>
      </c>
      <c r="H119" s="825">
        <f t="shared" si="35"/>
        <v>0</v>
      </c>
      <c r="I119" s="825">
        <f t="shared" si="35"/>
        <v>0</v>
      </c>
      <c r="J119" s="825">
        <f t="shared" si="35"/>
        <v>0</v>
      </c>
      <c r="K119" s="825">
        <f t="shared" si="35"/>
        <v>0</v>
      </c>
      <c r="L119" s="825">
        <f t="shared" si="35"/>
        <v>0</v>
      </c>
      <c r="M119" s="825">
        <f t="shared" si="35"/>
        <v>0</v>
      </c>
      <c r="N119" s="825">
        <f t="shared" si="35"/>
        <v>0</v>
      </c>
      <c r="O119" s="825">
        <f t="shared" si="35"/>
        <v>0</v>
      </c>
      <c r="P119" s="825">
        <f t="shared" si="35"/>
        <v>0</v>
      </c>
      <c r="Q119" s="825">
        <f t="shared" si="35"/>
        <v>0</v>
      </c>
      <c r="R119" s="825">
        <f t="shared" si="35"/>
        <v>0</v>
      </c>
      <c r="S119" s="825">
        <f t="shared" si="35"/>
        <v>0</v>
      </c>
      <c r="T119" s="825">
        <f t="shared" si="35"/>
        <v>0</v>
      </c>
      <c r="U119" s="825">
        <f t="shared" si="35"/>
        <v>0</v>
      </c>
      <c r="V119" s="825">
        <f t="shared" si="35"/>
        <v>0</v>
      </c>
      <c r="W119" s="825">
        <f t="shared" si="35"/>
        <v>0</v>
      </c>
      <c r="X119" s="825">
        <f t="shared" si="35"/>
        <v>0</v>
      </c>
      <c r="Y119" s="825">
        <f t="shared" si="35"/>
        <v>0</v>
      </c>
      <c r="Z119" s="825">
        <f t="shared" si="35"/>
        <v>1</v>
      </c>
      <c r="AA119" s="825">
        <f t="shared" si="35"/>
        <v>0.94334075309596044</v>
      </c>
      <c r="AB119" s="825">
        <f t="shared" si="35"/>
        <v>0.88936161143101666</v>
      </c>
      <c r="AC119" s="825">
        <f t="shared" si="35"/>
        <v>0.83811413908795174</v>
      </c>
      <c r="AD119" s="825">
        <f t="shared" si="35"/>
        <v>0.78964228740632703</v>
      </c>
      <c r="AE119" s="825">
        <f t="shared" si="35"/>
        <v>0.74397721838469566</v>
      </c>
      <c r="AF119" s="825">
        <f t="shared" si="35"/>
        <v>0.70113650115562398</v>
      </c>
      <c r="AG119" s="825">
        <f t="shared" si="35"/>
        <v>3.5457236232808844</v>
      </c>
      <c r="AH119" s="825">
        <f t="shared" si="35"/>
        <v>3.5457236232808844</v>
      </c>
      <c r="AI119" s="825">
        <f t="shared" si="35"/>
        <v>3.5457236232808844</v>
      </c>
      <c r="AJ119" s="825">
        <f t="shared" si="35"/>
        <v>3.5457236232808844</v>
      </c>
      <c r="AK119" s="825">
        <f t="shared" si="35"/>
        <v>3.5457236232808844</v>
      </c>
      <c r="AL119" s="825">
        <f t="shared" si="35"/>
        <v>3.5457236232808844</v>
      </c>
      <c r="AM119" s="825">
        <f t="shared" si="35"/>
        <v>3.5457236232808844</v>
      </c>
      <c r="AN119" s="825">
        <f t="shared" si="35"/>
        <v>3.5457236232808844</v>
      </c>
      <c r="AO119" s="825">
        <f t="shared" si="35"/>
        <v>3.5457236232808844</v>
      </c>
      <c r="AP119" s="825">
        <f t="shared" si="35"/>
        <v>3.5457236232808844</v>
      </c>
      <c r="AQ119" s="818"/>
      <c r="AR119" s="818"/>
      <c r="AS119" s="818"/>
      <c r="AT119" s="818"/>
      <c r="AU119" s="818"/>
      <c r="AV119" s="818"/>
      <c r="AW119" s="818"/>
      <c r="AX119" s="818"/>
      <c r="AY119" s="818"/>
      <c r="AZ119" s="818"/>
      <c r="BA119" s="818"/>
      <c r="BB119" s="818"/>
      <c r="BC119" s="818"/>
      <c r="BD119" s="818"/>
      <c r="BE119" s="818"/>
      <c r="BF119" s="818"/>
      <c r="BG119" s="818"/>
      <c r="BH119" s="818"/>
      <c r="BI119" s="818"/>
      <c r="BJ119" s="818"/>
    </row>
    <row r="120" spans="1:62" ht="12.75" hidden="1" customHeight="1" outlineLevel="1">
      <c r="A120" s="813">
        <f t="shared" si="29"/>
        <v>26</v>
      </c>
      <c r="C120" s="825">
        <f>IF(C$1=$A120-1,1,IF($A120&gt;C$1+1,,A120/(1+#REF!)))</f>
        <v>0</v>
      </c>
      <c r="D120" s="825">
        <f t="shared" si="35"/>
        <v>0</v>
      </c>
      <c r="E120" s="825">
        <f t="shared" si="35"/>
        <v>0</v>
      </c>
      <c r="F120" s="825">
        <f t="shared" si="35"/>
        <v>0</v>
      </c>
      <c r="G120" s="825">
        <f t="shared" si="35"/>
        <v>0</v>
      </c>
      <c r="H120" s="825">
        <f t="shared" si="35"/>
        <v>0</v>
      </c>
      <c r="I120" s="825">
        <f t="shared" si="35"/>
        <v>0</v>
      </c>
      <c r="J120" s="825">
        <f t="shared" si="35"/>
        <v>0</v>
      </c>
      <c r="K120" s="825">
        <f t="shared" si="35"/>
        <v>0</v>
      </c>
      <c r="L120" s="825">
        <f t="shared" si="35"/>
        <v>0</v>
      </c>
      <c r="M120" s="825">
        <f t="shared" si="35"/>
        <v>0</v>
      </c>
      <c r="N120" s="825">
        <f t="shared" si="35"/>
        <v>0</v>
      </c>
      <c r="O120" s="825">
        <f t="shared" si="35"/>
        <v>0</v>
      </c>
      <c r="P120" s="825">
        <f t="shared" si="35"/>
        <v>0</v>
      </c>
      <c r="Q120" s="825">
        <f t="shared" si="35"/>
        <v>0</v>
      </c>
      <c r="R120" s="825">
        <f t="shared" si="35"/>
        <v>0</v>
      </c>
      <c r="S120" s="825">
        <f t="shared" si="35"/>
        <v>0</v>
      </c>
      <c r="T120" s="825">
        <f t="shared" si="35"/>
        <v>0</v>
      </c>
      <c r="U120" s="825">
        <f t="shared" si="35"/>
        <v>0</v>
      </c>
      <c r="V120" s="825">
        <f t="shared" si="35"/>
        <v>0</v>
      </c>
      <c r="W120" s="825">
        <f t="shared" si="35"/>
        <v>0</v>
      </c>
      <c r="X120" s="825">
        <f t="shared" si="35"/>
        <v>0</v>
      </c>
      <c r="Y120" s="825">
        <f t="shared" si="35"/>
        <v>0</v>
      </c>
      <c r="Z120" s="825">
        <f t="shared" si="35"/>
        <v>0</v>
      </c>
      <c r="AA120" s="825">
        <f t="shared" si="35"/>
        <v>1</v>
      </c>
      <c r="AB120" s="825">
        <f t="shared" si="35"/>
        <v>0.94277874512705084</v>
      </c>
      <c r="AC120" s="825">
        <f t="shared" si="35"/>
        <v>0.8884532300097665</v>
      </c>
      <c r="AD120" s="825">
        <f t="shared" si="35"/>
        <v>0.83707004580772237</v>
      </c>
      <c r="AE120" s="825">
        <f t="shared" si="35"/>
        <v>0.7886622261818208</v>
      </c>
      <c r="AF120" s="825">
        <f t="shared" si="35"/>
        <v>0.74324839550772737</v>
      </c>
      <c r="AG120" s="825">
        <f t="shared" si="35"/>
        <v>3.7586880579940321</v>
      </c>
      <c r="AH120" s="825">
        <f t="shared" si="35"/>
        <v>3.7586880579940321</v>
      </c>
      <c r="AI120" s="825">
        <f t="shared" si="35"/>
        <v>3.7586880579940321</v>
      </c>
      <c r="AJ120" s="825">
        <f t="shared" si="35"/>
        <v>3.7586880579940321</v>
      </c>
      <c r="AK120" s="825">
        <f t="shared" si="35"/>
        <v>3.7586880579940321</v>
      </c>
      <c r="AL120" s="825">
        <f t="shared" si="35"/>
        <v>3.7586880579940321</v>
      </c>
      <c r="AM120" s="825">
        <f t="shared" si="35"/>
        <v>3.7586880579940321</v>
      </c>
      <c r="AN120" s="825">
        <f t="shared" si="35"/>
        <v>3.7586880579940321</v>
      </c>
      <c r="AO120" s="825">
        <f t="shared" si="35"/>
        <v>3.7586880579940321</v>
      </c>
      <c r="AP120" s="825">
        <f t="shared" si="35"/>
        <v>3.7586880579940321</v>
      </c>
      <c r="AQ120" s="818"/>
      <c r="AR120" s="818"/>
      <c r="AS120" s="818"/>
      <c r="AT120" s="818"/>
      <c r="AU120" s="818"/>
      <c r="AV120" s="818"/>
      <c r="AW120" s="818"/>
      <c r="AX120" s="818"/>
      <c r="AY120" s="818"/>
      <c r="AZ120" s="818"/>
      <c r="BA120" s="818"/>
      <c r="BB120" s="818"/>
      <c r="BC120" s="818"/>
      <c r="BD120" s="818"/>
      <c r="BE120" s="818"/>
      <c r="BF120" s="818"/>
      <c r="BG120" s="818"/>
      <c r="BH120" s="818"/>
      <c r="BI120" s="818"/>
      <c r="BJ120" s="818"/>
    </row>
    <row r="121" spans="1:62" ht="12.75" hidden="1" customHeight="1" outlineLevel="1">
      <c r="A121" s="813">
        <f t="shared" si="29"/>
        <v>27</v>
      </c>
      <c r="C121" s="825">
        <f>IF(C$1=$A121-1,1,IF($A121&gt;C$1+1,,A121/(1+#REF!)))</f>
        <v>0</v>
      </c>
      <c r="D121" s="825">
        <f t="shared" si="35"/>
        <v>0</v>
      </c>
      <c r="E121" s="825">
        <f t="shared" si="35"/>
        <v>0</v>
      </c>
      <c r="F121" s="825">
        <f t="shared" si="35"/>
        <v>0</v>
      </c>
      <c r="G121" s="825">
        <f t="shared" si="35"/>
        <v>0</v>
      </c>
      <c r="H121" s="825">
        <f t="shared" si="35"/>
        <v>0</v>
      </c>
      <c r="I121" s="825">
        <f t="shared" si="35"/>
        <v>0</v>
      </c>
      <c r="J121" s="825">
        <f t="shared" si="35"/>
        <v>0</v>
      </c>
      <c r="K121" s="825">
        <f t="shared" si="35"/>
        <v>0</v>
      </c>
      <c r="L121" s="825">
        <f t="shared" si="35"/>
        <v>0</v>
      </c>
      <c r="M121" s="825">
        <f t="shared" si="35"/>
        <v>0</v>
      </c>
      <c r="N121" s="825">
        <f t="shared" si="35"/>
        <v>0</v>
      </c>
      <c r="O121" s="825">
        <f t="shared" si="35"/>
        <v>0</v>
      </c>
      <c r="P121" s="825">
        <f t="shared" si="35"/>
        <v>0</v>
      </c>
      <c r="Q121" s="825">
        <f t="shared" si="35"/>
        <v>0</v>
      </c>
      <c r="R121" s="825">
        <f t="shared" si="35"/>
        <v>0</v>
      </c>
      <c r="S121" s="825">
        <f t="shared" si="35"/>
        <v>0</v>
      </c>
      <c r="T121" s="825">
        <f t="shared" si="35"/>
        <v>0</v>
      </c>
      <c r="U121" s="825">
        <f t="shared" si="35"/>
        <v>0</v>
      </c>
      <c r="V121" s="825">
        <f t="shared" si="35"/>
        <v>0</v>
      </c>
      <c r="W121" s="825">
        <f t="shared" si="35"/>
        <v>0</v>
      </c>
      <c r="X121" s="825">
        <f t="shared" si="35"/>
        <v>0</v>
      </c>
      <c r="Y121" s="825">
        <f t="shared" si="35"/>
        <v>0</v>
      </c>
      <c r="Z121" s="825">
        <f t="shared" si="35"/>
        <v>0</v>
      </c>
      <c r="AA121" s="825">
        <f t="shared" si="35"/>
        <v>0</v>
      </c>
      <c r="AB121" s="825">
        <f t="shared" si="35"/>
        <v>1</v>
      </c>
      <c r="AC121" s="825">
        <f t="shared" si="35"/>
        <v>0.94237723813983176</v>
      </c>
      <c r="AD121" s="825">
        <f t="shared" si="35"/>
        <v>0.88787538978184866</v>
      </c>
      <c r="AE121" s="825">
        <f t="shared" si="35"/>
        <v>0.83652949354043726</v>
      </c>
      <c r="AF121" s="825">
        <f t="shared" si="35"/>
        <v>0.78835930418389499</v>
      </c>
      <c r="AG121" s="825">
        <f t="shared" si="35"/>
        <v>3.9868188346646529</v>
      </c>
      <c r="AH121" s="825">
        <f t="shared" si="35"/>
        <v>3.9868188346646529</v>
      </c>
      <c r="AI121" s="825">
        <f t="shared" si="35"/>
        <v>3.9868188346646529</v>
      </c>
      <c r="AJ121" s="825">
        <f t="shared" si="35"/>
        <v>3.9868188346646529</v>
      </c>
      <c r="AK121" s="825">
        <f t="shared" si="35"/>
        <v>3.9868188346646529</v>
      </c>
      <c r="AL121" s="825">
        <f t="shared" si="35"/>
        <v>3.9868188346646529</v>
      </c>
      <c r="AM121" s="825">
        <f t="shared" si="35"/>
        <v>3.9868188346646529</v>
      </c>
      <c r="AN121" s="825">
        <f t="shared" si="35"/>
        <v>3.9868188346646529</v>
      </c>
      <c r="AO121" s="825">
        <f t="shared" si="35"/>
        <v>3.9868188346646529</v>
      </c>
      <c r="AP121" s="825">
        <f t="shared" si="35"/>
        <v>3.9868188346646529</v>
      </c>
      <c r="AQ121" s="818"/>
      <c r="AR121" s="818"/>
      <c r="AS121" s="818"/>
      <c r="AT121" s="818"/>
      <c r="AU121" s="818"/>
      <c r="AV121" s="818"/>
      <c r="AW121" s="818"/>
      <c r="AX121" s="818"/>
      <c r="AY121" s="818"/>
      <c r="AZ121" s="818"/>
      <c r="BA121" s="818"/>
      <c r="BB121" s="818"/>
      <c r="BC121" s="818"/>
      <c r="BD121" s="818"/>
      <c r="BE121" s="818"/>
      <c r="BF121" s="818"/>
      <c r="BG121" s="818"/>
      <c r="BH121" s="818"/>
      <c r="BI121" s="818"/>
      <c r="BJ121" s="818"/>
    </row>
    <row r="122" spans="1:62" ht="10.5" hidden="1" customHeight="1" outlineLevel="1">
      <c r="A122" s="813">
        <f t="shared" si="29"/>
        <v>28</v>
      </c>
      <c r="C122" s="825">
        <f>IF(C$1=$A122-1,1,IF($A122&gt;C$1+1,,A122/(1+#REF!)))</f>
        <v>0</v>
      </c>
      <c r="D122" s="825">
        <f t="shared" si="35"/>
        <v>0</v>
      </c>
      <c r="E122" s="825">
        <f t="shared" si="35"/>
        <v>0</v>
      </c>
      <c r="F122" s="825">
        <f t="shared" si="35"/>
        <v>0</v>
      </c>
      <c r="G122" s="825">
        <f t="shared" si="35"/>
        <v>0</v>
      </c>
      <c r="H122" s="825">
        <f t="shared" si="35"/>
        <v>0</v>
      </c>
      <c r="I122" s="825">
        <f t="shared" si="35"/>
        <v>0</v>
      </c>
      <c r="J122" s="825">
        <f t="shared" si="35"/>
        <v>0</v>
      </c>
      <c r="K122" s="825">
        <f t="shared" si="35"/>
        <v>0</v>
      </c>
      <c r="L122" s="825">
        <f t="shared" si="35"/>
        <v>0</v>
      </c>
      <c r="M122" s="825">
        <f t="shared" si="35"/>
        <v>0</v>
      </c>
      <c r="N122" s="825">
        <f t="shared" si="35"/>
        <v>0</v>
      </c>
      <c r="O122" s="825">
        <f t="shared" si="35"/>
        <v>0</v>
      </c>
      <c r="P122" s="825">
        <f t="shared" si="35"/>
        <v>0</v>
      </c>
      <c r="Q122" s="825">
        <f t="shared" si="35"/>
        <v>0</v>
      </c>
      <c r="R122" s="825">
        <f t="shared" si="35"/>
        <v>0</v>
      </c>
      <c r="S122" s="825">
        <f t="shared" si="35"/>
        <v>0</v>
      </c>
      <c r="T122" s="825">
        <f t="shared" si="35"/>
        <v>0</v>
      </c>
      <c r="U122" s="825">
        <f t="shared" si="35"/>
        <v>0</v>
      </c>
      <c r="V122" s="825">
        <f t="shared" si="35"/>
        <v>0</v>
      </c>
      <c r="W122" s="825">
        <f t="shared" si="35"/>
        <v>0</v>
      </c>
      <c r="X122" s="825">
        <f t="shared" si="35"/>
        <v>0</v>
      </c>
      <c r="Y122" s="825">
        <f t="shared" si="35"/>
        <v>0</v>
      </c>
      <c r="Z122" s="825">
        <f t="shared" si="35"/>
        <v>0</v>
      </c>
      <c r="AA122" s="825">
        <f t="shared" si="35"/>
        <v>0</v>
      </c>
      <c r="AB122" s="825">
        <f t="shared" si="35"/>
        <v>0</v>
      </c>
      <c r="AC122" s="825">
        <f t="shared" si="35"/>
        <v>1</v>
      </c>
      <c r="AD122" s="825">
        <f t="shared" si="35"/>
        <v>0.94216557218045205</v>
      </c>
      <c r="AE122" s="825">
        <f t="shared" si="35"/>
        <v>0.88768007087233092</v>
      </c>
      <c r="AF122" s="825">
        <f t="shared" si="35"/>
        <v>0.83656445877241858</v>
      </c>
      <c r="AG122" s="825">
        <f t="shared" si="35"/>
        <v>4.2305975498031723</v>
      </c>
      <c r="AH122" s="825">
        <f t="shared" si="35"/>
        <v>4.2305975498031723</v>
      </c>
      <c r="AI122" s="825">
        <f t="shared" si="35"/>
        <v>4.2305975498031723</v>
      </c>
      <c r="AJ122" s="825">
        <f t="shared" si="35"/>
        <v>4.2305975498031723</v>
      </c>
      <c r="AK122" s="825">
        <f t="shared" si="35"/>
        <v>4.2305975498031723</v>
      </c>
      <c r="AL122" s="825">
        <f t="shared" si="35"/>
        <v>4.2305975498031723</v>
      </c>
      <c r="AM122" s="825">
        <f t="shared" si="35"/>
        <v>4.2305975498031723</v>
      </c>
      <c r="AN122" s="825">
        <f t="shared" si="35"/>
        <v>4.2305975498031723</v>
      </c>
      <c r="AO122" s="825">
        <f t="shared" si="35"/>
        <v>4.2305975498031723</v>
      </c>
      <c r="AP122" s="825">
        <f t="shared" si="35"/>
        <v>4.2305975498031723</v>
      </c>
      <c r="AQ122" s="818"/>
      <c r="AR122" s="818"/>
      <c r="AS122" s="818"/>
      <c r="AT122" s="818"/>
      <c r="AU122" s="818"/>
      <c r="AV122" s="818"/>
      <c r="AW122" s="818"/>
      <c r="AX122" s="818"/>
      <c r="AY122" s="818"/>
      <c r="AZ122" s="818"/>
      <c r="BA122" s="818"/>
      <c r="BB122" s="818"/>
      <c r="BC122" s="818"/>
      <c r="BD122" s="818"/>
      <c r="BE122" s="818"/>
      <c r="BF122" s="818"/>
      <c r="BG122" s="818"/>
      <c r="BH122" s="818"/>
      <c r="BI122" s="818"/>
      <c r="BJ122" s="818"/>
    </row>
    <row r="123" spans="1:62" ht="12" hidden="1" customHeight="1" outlineLevel="1">
      <c r="A123" s="813">
        <f t="shared" si="29"/>
        <v>29</v>
      </c>
      <c r="C123" s="825">
        <f>IF(C$1=$A123-1,1,IF($A123&gt;C$1+1,,A123/(1+#REF!)))</f>
        <v>0</v>
      </c>
      <c r="D123" s="825">
        <f t="shared" si="35"/>
        <v>0</v>
      </c>
      <c r="E123" s="825">
        <f t="shared" si="35"/>
        <v>0</v>
      </c>
      <c r="F123" s="825">
        <f t="shared" si="35"/>
        <v>0</v>
      </c>
      <c r="G123" s="825">
        <f t="shared" si="35"/>
        <v>0</v>
      </c>
      <c r="H123" s="825">
        <f t="shared" si="35"/>
        <v>0</v>
      </c>
      <c r="I123" s="825">
        <f t="shared" si="35"/>
        <v>0</v>
      </c>
      <c r="J123" s="825">
        <f t="shared" si="35"/>
        <v>0</v>
      </c>
      <c r="K123" s="825">
        <f t="shared" si="35"/>
        <v>0</v>
      </c>
      <c r="L123" s="825">
        <f t="shared" si="35"/>
        <v>0</v>
      </c>
      <c r="M123" s="825">
        <f t="shared" si="35"/>
        <v>0</v>
      </c>
      <c r="N123" s="825">
        <f t="shared" si="35"/>
        <v>0</v>
      </c>
      <c r="O123" s="825">
        <f t="shared" si="35"/>
        <v>0</v>
      </c>
      <c r="P123" s="825">
        <f t="shared" si="35"/>
        <v>0</v>
      </c>
      <c r="Q123" s="825">
        <f t="shared" si="35"/>
        <v>0</v>
      </c>
      <c r="R123" s="825">
        <f t="shared" si="35"/>
        <v>0</v>
      </c>
      <c r="S123" s="825">
        <f t="shared" si="35"/>
        <v>0</v>
      </c>
      <c r="T123" s="825">
        <f t="shared" si="35"/>
        <v>0</v>
      </c>
      <c r="U123" s="825">
        <f t="shared" si="35"/>
        <v>0</v>
      </c>
      <c r="V123" s="825">
        <f t="shared" ref="V123:AP123" si="36">IF(V$1=$A123-1,1,IF($A123&gt;V$1+1,,U123/(1+V$6)))</f>
        <v>0</v>
      </c>
      <c r="W123" s="825">
        <f t="shared" si="36"/>
        <v>0</v>
      </c>
      <c r="X123" s="825">
        <f t="shared" si="36"/>
        <v>0</v>
      </c>
      <c r="Y123" s="825">
        <f t="shared" si="36"/>
        <v>0</v>
      </c>
      <c r="Z123" s="825">
        <f t="shared" si="36"/>
        <v>0</v>
      </c>
      <c r="AA123" s="825">
        <f t="shared" si="36"/>
        <v>0</v>
      </c>
      <c r="AB123" s="825">
        <f t="shared" si="36"/>
        <v>0</v>
      </c>
      <c r="AC123" s="825">
        <f t="shared" si="36"/>
        <v>0</v>
      </c>
      <c r="AD123" s="825">
        <f t="shared" si="36"/>
        <v>1</v>
      </c>
      <c r="AE123" s="825">
        <f t="shared" si="36"/>
        <v>0.94216992966318491</v>
      </c>
      <c r="AF123" s="825">
        <f t="shared" si="36"/>
        <v>0.88791660773207726</v>
      </c>
      <c r="AG123" s="825">
        <f t="shared" si="36"/>
        <v>4.4902909581086776</v>
      </c>
      <c r="AH123" s="825">
        <f t="shared" si="36"/>
        <v>4.4902909581086776</v>
      </c>
      <c r="AI123" s="825">
        <f t="shared" si="36"/>
        <v>4.4902909581086776</v>
      </c>
      <c r="AJ123" s="825">
        <f t="shared" si="36"/>
        <v>4.4902909581086776</v>
      </c>
      <c r="AK123" s="825">
        <f t="shared" si="36"/>
        <v>4.4902909581086776</v>
      </c>
      <c r="AL123" s="825">
        <f t="shared" si="36"/>
        <v>4.4902909581086776</v>
      </c>
      <c r="AM123" s="825">
        <f t="shared" si="36"/>
        <v>4.4902909581086776</v>
      </c>
      <c r="AN123" s="825">
        <f t="shared" si="36"/>
        <v>4.4902909581086776</v>
      </c>
      <c r="AO123" s="825">
        <f t="shared" si="36"/>
        <v>4.4902909581086776</v>
      </c>
      <c r="AP123" s="825">
        <f t="shared" si="36"/>
        <v>4.4902909581086776</v>
      </c>
      <c r="AQ123" s="818"/>
      <c r="AR123" s="818"/>
      <c r="AS123" s="818"/>
      <c r="AT123" s="818"/>
      <c r="AU123" s="818"/>
      <c r="AV123" s="818"/>
      <c r="AW123" s="818"/>
      <c r="AX123" s="818"/>
      <c r="AY123" s="818"/>
      <c r="AZ123" s="818"/>
      <c r="BA123" s="818"/>
      <c r="BB123" s="818"/>
      <c r="BC123" s="818"/>
      <c r="BD123" s="818"/>
      <c r="BE123" s="818"/>
      <c r="BF123" s="818"/>
      <c r="BG123" s="818"/>
      <c r="BH123" s="818"/>
      <c r="BI123" s="818"/>
      <c r="BJ123" s="818"/>
    </row>
    <row r="124" spans="1:62" ht="12.75" hidden="1" customHeight="1" outlineLevel="1">
      <c r="A124" s="813">
        <f t="shared" si="29"/>
        <v>30</v>
      </c>
      <c r="C124" s="825">
        <f>IF(C$1=$A124-1,1,IF($A124&gt;C$1+1,,A124/(1+#REF!)))</f>
        <v>0</v>
      </c>
      <c r="D124" s="825">
        <f t="shared" ref="D124:AP130" si="37">IF(D$1=$A124-1,1,IF($A124&gt;D$1+1,,C124/(1+D$6)))</f>
        <v>0</v>
      </c>
      <c r="E124" s="825">
        <f t="shared" si="37"/>
        <v>0</v>
      </c>
      <c r="F124" s="825">
        <f t="shared" si="37"/>
        <v>0</v>
      </c>
      <c r="G124" s="825">
        <f t="shared" si="37"/>
        <v>0</v>
      </c>
      <c r="H124" s="825">
        <f t="shared" si="37"/>
        <v>0</v>
      </c>
      <c r="I124" s="825">
        <f t="shared" si="37"/>
        <v>0</v>
      </c>
      <c r="J124" s="825">
        <f t="shared" si="37"/>
        <v>0</v>
      </c>
      <c r="K124" s="825">
        <f t="shared" si="37"/>
        <v>0</v>
      </c>
      <c r="L124" s="825">
        <f t="shared" si="37"/>
        <v>0</v>
      </c>
      <c r="M124" s="825">
        <f t="shared" si="37"/>
        <v>0</v>
      </c>
      <c r="N124" s="825">
        <f t="shared" si="37"/>
        <v>0</v>
      </c>
      <c r="O124" s="825">
        <f t="shared" si="37"/>
        <v>0</v>
      </c>
      <c r="P124" s="825">
        <f t="shared" si="37"/>
        <v>0</v>
      </c>
      <c r="Q124" s="825">
        <f t="shared" si="37"/>
        <v>0</v>
      </c>
      <c r="R124" s="825">
        <f t="shared" si="37"/>
        <v>0</v>
      </c>
      <c r="S124" s="825">
        <f t="shared" si="37"/>
        <v>0</v>
      </c>
      <c r="T124" s="825">
        <f t="shared" si="37"/>
        <v>0</v>
      </c>
      <c r="U124" s="825">
        <f t="shared" si="37"/>
        <v>0</v>
      </c>
      <c r="V124" s="825">
        <f t="shared" si="37"/>
        <v>0</v>
      </c>
      <c r="W124" s="825">
        <f t="shared" si="37"/>
        <v>0</v>
      </c>
      <c r="X124" s="825">
        <f t="shared" si="37"/>
        <v>0</v>
      </c>
      <c r="Y124" s="825">
        <f t="shared" si="37"/>
        <v>0</v>
      </c>
      <c r="Z124" s="825">
        <f t="shared" si="37"/>
        <v>0</v>
      </c>
      <c r="AA124" s="825">
        <f t="shared" si="37"/>
        <v>0</v>
      </c>
      <c r="AB124" s="825">
        <f t="shared" si="37"/>
        <v>0</v>
      </c>
      <c r="AC124" s="825">
        <f t="shared" si="37"/>
        <v>0</v>
      </c>
      <c r="AD124" s="825">
        <f t="shared" si="37"/>
        <v>0</v>
      </c>
      <c r="AE124" s="825">
        <f t="shared" si="37"/>
        <v>1</v>
      </c>
      <c r="AF124" s="825">
        <f t="shared" si="37"/>
        <v>0.94241662759232547</v>
      </c>
      <c r="AG124" s="825">
        <f t="shared" si="37"/>
        <v>4.7659034922860526</v>
      </c>
      <c r="AH124" s="825">
        <f t="shared" si="37"/>
        <v>4.7659034922860526</v>
      </c>
      <c r="AI124" s="825">
        <f t="shared" si="37"/>
        <v>4.7659034922860526</v>
      </c>
      <c r="AJ124" s="825">
        <f t="shared" si="37"/>
        <v>4.7659034922860526</v>
      </c>
      <c r="AK124" s="825">
        <f t="shared" si="37"/>
        <v>4.7659034922860526</v>
      </c>
      <c r="AL124" s="825">
        <f t="shared" si="37"/>
        <v>4.7659034922860526</v>
      </c>
      <c r="AM124" s="825">
        <f t="shared" si="37"/>
        <v>4.7659034922860526</v>
      </c>
      <c r="AN124" s="825">
        <f t="shared" si="37"/>
        <v>4.7659034922860526</v>
      </c>
      <c r="AO124" s="825">
        <f t="shared" si="37"/>
        <v>4.7659034922860526</v>
      </c>
      <c r="AP124" s="825">
        <f t="shared" si="37"/>
        <v>4.7659034922860526</v>
      </c>
      <c r="AQ124" s="818"/>
      <c r="AR124" s="818"/>
      <c r="AS124" s="818"/>
      <c r="AT124" s="818"/>
      <c r="AU124" s="818"/>
      <c r="AV124" s="818"/>
      <c r="AW124" s="818"/>
      <c r="AX124" s="818"/>
      <c r="AY124" s="818"/>
      <c r="AZ124" s="818"/>
      <c r="BA124" s="818"/>
      <c r="BB124" s="818"/>
      <c r="BC124" s="818"/>
      <c r="BD124" s="818"/>
      <c r="BE124" s="818"/>
      <c r="BF124" s="818"/>
      <c r="BG124" s="818"/>
      <c r="BH124" s="818"/>
      <c r="BI124" s="818"/>
      <c r="BJ124" s="818"/>
    </row>
    <row r="125" spans="1:62" ht="12.75" hidden="1" customHeight="1" outlineLevel="1">
      <c r="A125" s="813">
        <f t="shared" si="29"/>
        <v>31</v>
      </c>
      <c r="C125" s="825">
        <f>IF(C$1=$A125-1,1,IF($A125&gt;C$1+1,,A125/(1+#REF!)))</f>
        <v>0</v>
      </c>
      <c r="D125" s="825">
        <f t="shared" si="37"/>
        <v>0</v>
      </c>
      <c r="E125" s="825">
        <f t="shared" si="37"/>
        <v>0</v>
      </c>
      <c r="F125" s="825">
        <f t="shared" si="37"/>
        <v>0</v>
      </c>
      <c r="G125" s="825">
        <f t="shared" si="37"/>
        <v>0</v>
      </c>
      <c r="H125" s="825">
        <f t="shared" si="37"/>
        <v>0</v>
      </c>
      <c r="I125" s="825">
        <f t="shared" si="37"/>
        <v>0</v>
      </c>
      <c r="J125" s="825">
        <f t="shared" si="37"/>
        <v>0</v>
      </c>
      <c r="K125" s="825">
        <f t="shared" si="37"/>
        <v>0</v>
      </c>
      <c r="L125" s="825">
        <f t="shared" si="37"/>
        <v>0</v>
      </c>
      <c r="M125" s="825">
        <f t="shared" si="37"/>
        <v>0</v>
      </c>
      <c r="N125" s="825">
        <f t="shared" si="37"/>
        <v>0</v>
      </c>
      <c r="O125" s="825">
        <f t="shared" si="37"/>
        <v>0</v>
      </c>
      <c r="P125" s="825">
        <f t="shared" si="37"/>
        <v>0</v>
      </c>
      <c r="Q125" s="825">
        <f t="shared" si="37"/>
        <v>0</v>
      </c>
      <c r="R125" s="825">
        <f t="shared" si="37"/>
        <v>0</v>
      </c>
      <c r="S125" s="825">
        <f t="shared" si="37"/>
        <v>0</v>
      </c>
      <c r="T125" s="825">
        <f t="shared" si="37"/>
        <v>0</v>
      </c>
      <c r="U125" s="825">
        <f t="shared" si="37"/>
        <v>0</v>
      </c>
      <c r="V125" s="825">
        <f t="shared" si="37"/>
        <v>0</v>
      </c>
      <c r="W125" s="825">
        <f t="shared" si="37"/>
        <v>0</v>
      </c>
      <c r="X125" s="825">
        <f t="shared" si="37"/>
        <v>0</v>
      </c>
      <c r="Y125" s="825">
        <f t="shared" si="37"/>
        <v>0</v>
      </c>
      <c r="Z125" s="825">
        <f t="shared" si="37"/>
        <v>0</v>
      </c>
      <c r="AA125" s="825">
        <f t="shared" si="37"/>
        <v>0</v>
      </c>
      <c r="AB125" s="825">
        <f t="shared" si="37"/>
        <v>0</v>
      </c>
      <c r="AC125" s="825">
        <f t="shared" si="37"/>
        <v>0</v>
      </c>
      <c r="AD125" s="825">
        <f t="shared" si="37"/>
        <v>0</v>
      </c>
      <c r="AE125" s="825">
        <f t="shared" si="37"/>
        <v>0</v>
      </c>
      <c r="AF125" s="825">
        <f t="shared" si="37"/>
        <v>1</v>
      </c>
      <c r="AG125" s="825">
        <f t="shared" si="37"/>
        <v>5.0571088759988507</v>
      </c>
      <c r="AH125" s="825">
        <f t="shared" si="37"/>
        <v>5.0571088759988507</v>
      </c>
      <c r="AI125" s="825">
        <f t="shared" si="37"/>
        <v>5.0571088759988507</v>
      </c>
      <c r="AJ125" s="825">
        <f t="shared" si="37"/>
        <v>5.0571088759988507</v>
      </c>
      <c r="AK125" s="825">
        <f t="shared" si="37"/>
        <v>5.0571088759988507</v>
      </c>
      <c r="AL125" s="825">
        <f t="shared" si="37"/>
        <v>5.0571088759988507</v>
      </c>
      <c r="AM125" s="825">
        <f t="shared" si="37"/>
        <v>5.0571088759988507</v>
      </c>
      <c r="AN125" s="825">
        <f t="shared" si="37"/>
        <v>5.0571088759988507</v>
      </c>
      <c r="AO125" s="825">
        <f t="shared" si="37"/>
        <v>5.0571088759988507</v>
      </c>
      <c r="AP125" s="825">
        <f t="shared" si="37"/>
        <v>5.0571088759988507</v>
      </c>
      <c r="AQ125" s="818"/>
      <c r="AR125" s="818"/>
      <c r="AS125" s="818"/>
      <c r="AT125" s="818"/>
      <c r="AU125" s="818"/>
      <c r="AV125" s="818"/>
      <c r="AW125" s="818"/>
      <c r="AX125" s="818"/>
      <c r="AY125" s="818"/>
      <c r="AZ125" s="818"/>
      <c r="BA125" s="818"/>
      <c r="BB125" s="818"/>
      <c r="BC125" s="818"/>
      <c r="BD125" s="818"/>
      <c r="BE125" s="818"/>
      <c r="BF125" s="818"/>
      <c r="BG125" s="818"/>
      <c r="BH125" s="818"/>
      <c r="BI125" s="818"/>
      <c r="BJ125" s="818"/>
    </row>
    <row r="126" spans="1:62" ht="12.75" hidden="1" customHeight="1" outlineLevel="1">
      <c r="A126" s="813">
        <f t="shared" si="29"/>
        <v>32</v>
      </c>
      <c r="C126" s="825">
        <f>IF(C$1=$A126-1,1,IF($A126&gt;C$1+1,,A126/(1+#REF!)))</f>
        <v>0</v>
      </c>
      <c r="D126" s="825">
        <f t="shared" si="37"/>
        <v>0</v>
      </c>
      <c r="E126" s="825">
        <f t="shared" si="37"/>
        <v>0</v>
      </c>
      <c r="F126" s="825">
        <f t="shared" si="37"/>
        <v>0</v>
      </c>
      <c r="G126" s="825">
        <f t="shared" si="37"/>
        <v>0</v>
      </c>
      <c r="H126" s="825">
        <f t="shared" si="37"/>
        <v>0</v>
      </c>
      <c r="I126" s="825">
        <f t="shared" si="37"/>
        <v>0</v>
      </c>
      <c r="J126" s="825">
        <f t="shared" si="37"/>
        <v>0</v>
      </c>
      <c r="K126" s="825">
        <f t="shared" si="37"/>
        <v>0</v>
      </c>
      <c r="L126" s="825">
        <f t="shared" si="37"/>
        <v>0</v>
      </c>
      <c r="M126" s="825">
        <f t="shared" si="37"/>
        <v>0</v>
      </c>
      <c r="N126" s="825">
        <f t="shared" si="37"/>
        <v>0</v>
      </c>
      <c r="O126" s="825">
        <f t="shared" si="37"/>
        <v>0</v>
      </c>
      <c r="P126" s="825">
        <f t="shared" si="37"/>
        <v>0</v>
      </c>
      <c r="Q126" s="825">
        <f t="shared" si="37"/>
        <v>0</v>
      </c>
      <c r="R126" s="825">
        <f t="shared" si="37"/>
        <v>0</v>
      </c>
      <c r="S126" s="825">
        <f t="shared" si="37"/>
        <v>0</v>
      </c>
      <c r="T126" s="825">
        <f t="shared" si="37"/>
        <v>0</v>
      </c>
      <c r="U126" s="825">
        <f t="shared" si="37"/>
        <v>0</v>
      </c>
      <c r="V126" s="825">
        <f t="shared" si="37"/>
        <v>0</v>
      </c>
      <c r="W126" s="825">
        <f t="shared" si="37"/>
        <v>0</v>
      </c>
      <c r="X126" s="825">
        <f t="shared" si="37"/>
        <v>0</v>
      </c>
      <c r="Y126" s="825">
        <f t="shared" si="37"/>
        <v>0</v>
      </c>
      <c r="Z126" s="825">
        <f t="shared" si="37"/>
        <v>0</v>
      </c>
      <c r="AA126" s="825">
        <f t="shared" si="37"/>
        <v>0</v>
      </c>
      <c r="AB126" s="825">
        <f t="shared" si="37"/>
        <v>0</v>
      </c>
      <c r="AC126" s="825">
        <f t="shared" si="37"/>
        <v>0</v>
      </c>
      <c r="AD126" s="825">
        <f t="shared" si="37"/>
        <v>0</v>
      </c>
      <c r="AE126" s="825">
        <f t="shared" si="37"/>
        <v>0</v>
      </c>
      <c r="AF126" s="825">
        <f t="shared" si="37"/>
        <v>0</v>
      </c>
      <c r="AG126" s="825">
        <f t="shared" si="37"/>
        <v>1</v>
      </c>
      <c r="AH126" s="825">
        <f t="shared" si="37"/>
        <v>1</v>
      </c>
      <c r="AI126" s="825">
        <f t="shared" si="37"/>
        <v>1</v>
      </c>
      <c r="AJ126" s="825">
        <f t="shared" si="37"/>
        <v>1</v>
      </c>
      <c r="AK126" s="825">
        <f t="shared" si="37"/>
        <v>1</v>
      </c>
      <c r="AL126" s="825">
        <f t="shared" si="37"/>
        <v>1</v>
      </c>
      <c r="AM126" s="825">
        <f t="shared" si="37"/>
        <v>1</v>
      </c>
      <c r="AN126" s="825">
        <f t="shared" si="37"/>
        <v>1</v>
      </c>
      <c r="AO126" s="825">
        <f t="shared" si="37"/>
        <v>1</v>
      </c>
      <c r="AP126" s="825">
        <f t="shared" si="37"/>
        <v>1</v>
      </c>
      <c r="AQ126" s="818"/>
      <c r="AR126" s="818"/>
      <c r="AS126" s="818"/>
      <c r="AT126" s="818"/>
      <c r="AU126" s="818"/>
      <c r="AV126" s="818"/>
      <c r="AW126" s="818"/>
      <c r="AX126" s="818"/>
      <c r="AY126" s="818"/>
      <c r="AZ126" s="818"/>
      <c r="BA126" s="818"/>
      <c r="BB126" s="818"/>
      <c r="BC126" s="818"/>
      <c r="BD126" s="818"/>
      <c r="BE126" s="818"/>
      <c r="BF126" s="818"/>
      <c r="BG126" s="818"/>
      <c r="BH126" s="818"/>
      <c r="BI126" s="818"/>
      <c r="BJ126" s="818"/>
    </row>
    <row r="127" spans="1:62" ht="12.75" hidden="1" customHeight="1" outlineLevel="1">
      <c r="A127" s="813">
        <f t="shared" si="29"/>
        <v>33</v>
      </c>
      <c r="C127" s="825">
        <f>IF(C$1=$A127-1,1,IF($A127&gt;C$1+1,,A127/(1+#REF!)))</f>
        <v>0</v>
      </c>
      <c r="D127" s="825">
        <f t="shared" si="37"/>
        <v>0</v>
      </c>
      <c r="E127" s="825">
        <f t="shared" si="37"/>
        <v>0</v>
      </c>
      <c r="F127" s="825">
        <f t="shared" si="37"/>
        <v>0</v>
      </c>
      <c r="G127" s="825">
        <f t="shared" si="37"/>
        <v>0</v>
      </c>
      <c r="H127" s="825">
        <f t="shared" si="37"/>
        <v>0</v>
      </c>
      <c r="I127" s="825">
        <f t="shared" si="37"/>
        <v>0</v>
      </c>
      <c r="J127" s="825">
        <f t="shared" si="37"/>
        <v>0</v>
      </c>
      <c r="K127" s="825">
        <f t="shared" si="37"/>
        <v>0</v>
      </c>
      <c r="L127" s="825">
        <f t="shared" si="37"/>
        <v>0</v>
      </c>
      <c r="M127" s="825">
        <f t="shared" si="37"/>
        <v>0</v>
      </c>
      <c r="N127" s="825">
        <f t="shared" si="37"/>
        <v>0</v>
      </c>
      <c r="O127" s="825">
        <f t="shared" si="37"/>
        <v>0</v>
      </c>
      <c r="P127" s="825">
        <f t="shared" si="37"/>
        <v>0</v>
      </c>
      <c r="Q127" s="825">
        <f t="shared" si="37"/>
        <v>0</v>
      </c>
      <c r="R127" s="825">
        <f t="shared" si="37"/>
        <v>0</v>
      </c>
      <c r="S127" s="825">
        <f t="shared" si="37"/>
        <v>0</v>
      </c>
      <c r="T127" s="825">
        <f t="shared" si="37"/>
        <v>0</v>
      </c>
      <c r="U127" s="825">
        <f t="shared" si="37"/>
        <v>0</v>
      </c>
      <c r="V127" s="825">
        <f t="shared" si="37"/>
        <v>0</v>
      </c>
      <c r="W127" s="825">
        <f t="shared" si="37"/>
        <v>0</v>
      </c>
      <c r="X127" s="825">
        <f t="shared" si="37"/>
        <v>0</v>
      </c>
      <c r="Y127" s="825">
        <f t="shared" si="37"/>
        <v>0</v>
      </c>
      <c r="Z127" s="825">
        <f t="shared" si="37"/>
        <v>0</v>
      </c>
      <c r="AA127" s="825">
        <f t="shared" si="37"/>
        <v>0</v>
      </c>
      <c r="AB127" s="825">
        <f t="shared" si="37"/>
        <v>0</v>
      </c>
      <c r="AC127" s="825">
        <f t="shared" si="37"/>
        <v>0</v>
      </c>
      <c r="AD127" s="825">
        <f t="shared" si="37"/>
        <v>0</v>
      </c>
      <c r="AE127" s="825">
        <f t="shared" si="37"/>
        <v>0</v>
      </c>
      <c r="AF127" s="825">
        <f t="shared" si="37"/>
        <v>0</v>
      </c>
      <c r="AG127" s="825">
        <f t="shared" si="37"/>
        <v>0</v>
      </c>
      <c r="AH127" s="825">
        <f t="shared" si="37"/>
        <v>1</v>
      </c>
      <c r="AI127" s="825">
        <f t="shared" si="37"/>
        <v>1</v>
      </c>
      <c r="AJ127" s="825">
        <f t="shared" si="37"/>
        <v>1</v>
      </c>
      <c r="AK127" s="825">
        <f t="shared" si="37"/>
        <v>1</v>
      </c>
      <c r="AL127" s="825">
        <f t="shared" si="37"/>
        <v>1</v>
      </c>
      <c r="AM127" s="825">
        <f t="shared" si="37"/>
        <v>1</v>
      </c>
      <c r="AN127" s="825">
        <f t="shared" si="37"/>
        <v>1</v>
      </c>
      <c r="AO127" s="825">
        <f t="shared" si="37"/>
        <v>1</v>
      </c>
      <c r="AP127" s="825">
        <f t="shared" si="37"/>
        <v>1</v>
      </c>
      <c r="AQ127" s="818"/>
      <c r="AR127" s="818"/>
      <c r="AS127" s="818"/>
      <c r="AT127" s="818"/>
      <c r="AU127" s="818"/>
      <c r="AV127" s="818"/>
      <c r="AW127" s="818"/>
      <c r="AX127" s="818"/>
      <c r="AY127" s="818"/>
      <c r="AZ127" s="818"/>
      <c r="BA127" s="818"/>
      <c r="BB127" s="818"/>
      <c r="BC127" s="818"/>
      <c r="BD127" s="818"/>
      <c r="BE127" s="818"/>
      <c r="BF127" s="818"/>
      <c r="BG127" s="818"/>
      <c r="BH127" s="818"/>
      <c r="BI127" s="818"/>
      <c r="BJ127" s="818"/>
    </row>
    <row r="128" spans="1:62" ht="12.75" hidden="1" customHeight="1" outlineLevel="1">
      <c r="A128" s="813">
        <f t="shared" si="29"/>
        <v>34</v>
      </c>
      <c r="C128" s="825">
        <f>IF(C$1=$A128-1,1,IF($A128&gt;C$1+1,,A128/(1+#REF!)))</f>
        <v>0</v>
      </c>
      <c r="D128" s="825">
        <f t="shared" si="37"/>
        <v>0</v>
      </c>
      <c r="E128" s="825">
        <f t="shared" si="37"/>
        <v>0</v>
      </c>
      <c r="F128" s="825">
        <f t="shared" si="37"/>
        <v>0</v>
      </c>
      <c r="G128" s="825">
        <f t="shared" si="37"/>
        <v>0</v>
      </c>
      <c r="H128" s="825">
        <f t="shared" si="37"/>
        <v>0</v>
      </c>
      <c r="I128" s="825">
        <f t="shared" si="37"/>
        <v>0</v>
      </c>
      <c r="J128" s="825">
        <f t="shared" si="37"/>
        <v>0</v>
      </c>
      <c r="K128" s="825">
        <f t="shared" si="37"/>
        <v>0</v>
      </c>
      <c r="L128" s="825">
        <f t="shared" si="37"/>
        <v>0</v>
      </c>
      <c r="M128" s="825">
        <f t="shared" si="37"/>
        <v>0</v>
      </c>
      <c r="N128" s="825">
        <f t="shared" si="37"/>
        <v>0</v>
      </c>
      <c r="O128" s="825">
        <f t="shared" si="37"/>
        <v>0</v>
      </c>
      <c r="P128" s="825">
        <f t="shared" si="37"/>
        <v>0</v>
      </c>
      <c r="Q128" s="825">
        <f t="shared" si="37"/>
        <v>0</v>
      </c>
      <c r="R128" s="825">
        <f t="shared" si="37"/>
        <v>0</v>
      </c>
      <c r="S128" s="825">
        <f t="shared" si="37"/>
        <v>0</v>
      </c>
      <c r="T128" s="825">
        <f t="shared" si="37"/>
        <v>0</v>
      </c>
      <c r="U128" s="825">
        <f t="shared" si="37"/>
        <v>0</v>
      </c>
      <c r="V128" s="825">
        <f t="shared" si="37"/>
        <v>0</v>
      </c>
      <c r="W128" s="825">
        <f t="shared" si="37"/>
        <v>0</v>
      </c>
      <c r="X128" s="825">
        <f t="shared" si="37"/>
        <v>0</v>
      </c>
      <c r="Y128" s="825">
        <f t="shared" si="37"/>
        <v>0</v>
      </c>
      <c r="Z128" s="825">
        <f t="shared" si="37"/>
        <v>0</v>
      </c>
      <c r="AA128" s="825">
        <f t="shared" si="37"/>
        <v>0</v>
      </c>
      <c r="AB128" s="825">
        <f t="shared" si="37"/>
        <v>0</v>
      </c>
      <c r="AC128" s="825">
        <f t="shared" si="37"/>
        <v>0</v>
      </c>
      <c r="AD128" s="825">
        <f t="shared" si="37"/>
        <v>0</v>
      </c>
      <c r="AE128" s="825">
        <f t="shared" si="37"/>
        <v>0</v>
      </c>
      <c r="AF128" s="825">
        <f t="shared" si="37"/>
        <v>0</v>
      </c>
      <c r="AG128" s="825">
        <f t="shared" si="37"/>
        <v>0</v>
      </c>
      <c r="AH128" s="825">
        <f t="shared" si="37"/>
        <v>0</v>
      </c>
      <c r="AI128" s="825">
        <f t="shared" si="37"/>
        <v>1</v>
      </c>
      <c r="AJ128" s="825">
        <f t="shared" si="37"/>
        <v>1</v>
      </c>
      <c r="AK128" s="825">
        <f t="shared" si="37"/>
        <v>1</v>
      </c>
      <c r="AL128" s="825">
        <f t="shared" si="37"/>
        <v>1</v>
      </c>
      <c r="AM128" s="825">
        <f t="shared" si="37"/>
        <v>1</v>
      </c>
      <c r="AN128" s="825">
        <f t="shared" si="37"/>
        <v>1</v>
      </c>
      <c r="AO128" s="825">
        <f t="shared" si="37"/>
        <v>1</v>
      </c>
      <c r="AP128" s="825">
        <f t="shared" si="37"/>
        <v>1</v>
      </c>
      <c r="AQ128" s="818"/>
      <c r="AR128" s="818"/>
      <c r="AS128" s="818"/>
      <c r="AT128" s="818"/>
      <c r="AU128" s="818"/>
      <c r="AV128" s="818"/>
      <c r="AW128" s="818"/>
      <c r="AX128" s="818"/>
      <c r="AY128" s="818"/>
      <c r="AZ128" s="818"/>
      <c r="BA128" s="818"/>
      <c r="BB128" s="818"/>
      <c r="BC128" s="818"/>
      <c r="BD128" s="818"/>
      <c r="BE128" s="818"/>
      <c r="BF128" s="818"/>
      <c r="BG128" s="818"/>
      <c r="BH128" s="818"/>
      <c r="BI128" s="818"/>
      <c r="BJ128" s="818"/>
    </row>
    <row r="129" spans="1:68" ht="12.75" hidden="1" customHeight="1" outlineLevel="1">
      <c r="A129" s="813">
        <f t="shared" si="29"/>
        <v>35</v>
      </c>
      <c r="C129" s="825">
        <f>IF(C$1=$A129-1,1,IF($A129&gt;C$1+1,,A129/(1+#REF!)))</f>
        <v>0</v>
      </c>
      <c r="D129" s="825">
        <f t="shared" si="37"/>
        <v>0</v>
      </c>
      <c r="E129" s="825">
        <f t="shared" si="37"/>
        <v>0</v>
      </c>
      <c r="F129" s="825">
        <f t="shared" si="37"/>
        <v>0</v>
      </c>
      <c r="G129" s="825">
        <f t="shared" si="37"/>
        <v>0</v>
      </c>
      <c r="H129" s="825">
        <f t="shared" si="37"/>
        <v>0</v>
      </c>
      <c r="I129" s="825">
        <f t="shared" si="37"/>
        <v>0</v>
      </c>
      <c r="J129" s="825">
        <f t="shared" si="37"/>
        <v>0</v>
      </c>
      <c r="K129" s="825">
        <f t="shared" si="37"/>
        <v>0</v>
      </c>
      <c r="L129" s="825">
        <f t="shared" si="37"/>
        <v>0</v>
      </c>
      <c r="M129" s="825">
        <f t="shared" si="37"/>
        <v>0</v>
      </c>
      <c r="N129" s="825">
        <f t="shared" si="37"/>
        <v>0</v>
      </c>
      <c r="O129" s="825">
        <f t="shared" si="37"/>
        <v>0</v>
      </c>
      <c r="P129" s="825">
        <f t="shared" si="37"/>
        <v>0</v>
      </c>
      <c r="Q129" s="825">
        <f t="shared" si="37"/>
        <v>0</v>
      </c>
      <c r="R129" s="825">
        <f t="shared" si="37"/>
        <v>0</v>
      </c>
      <c r="S129" s="825">
        <f t="shared" si="37"/>
        <v>0</v>
      </c>
      <c r="T129" s="825">
        <f t="shared" si="37"/>
        <v>0</v>
      </c>
      <c r="U129" s="825">
        <f t="shared" si="37"/>
        <v>0</v>
      </c>
      <c r="V129" s="825">
        <f t="shared" si="37"/>
        <v>0</v>
      </c>
      <c r="W129" s="825">
        <f t="shared" si="37"/>
        <v>0</v>
      </c>
      <c r="X129" s="825">
        <f t="shared" si="37"/>
        <v>0</v>
      </c>
      <c r="Y129" s="825">
        <f t="shared" si="37"/>
        <v>0</v>
      </c>
      <c r="Z129" s="825">
        <f t="shared" si="37"/>
        <v>0</v>
      </c>
      <c r="AA129" s="825">
        <f t="shared" si="37"/>
        <v>0</v>
      </c>
      <c r="AB129" s="825">
        <f t="shared" si="37"/>
        <v>0</v>
      </c>
      <c r="AC129" s="825">
        <f t="shared" si="37"/>
        <v>0</v>
      </c>
      <c r="AD129" s="825">
        <f t="shared" si="37"/>
        <v>0</v>
      </c>
      <c r="AE129" s="825">
        <f t="shared" si="37"/>
        <v>0</v>
      </c>
      <c r="AF129" s="825">
        <f t="shared" si="37"/>
        <v>0</v>
      </c>
      <c r="AG129" s="825">
        <f t="shared" si="37"/>
        <v>0</v>
      </c>
      <c r="AH129" s="825">
        <f t="shared" si="37"/>
        <v>0</v>
      </c>
      <c r="AI129" s="825">
        <f t="shared" si="37"/>
        <v>0</v>
      </c>
      <c r="AJ129" s="825">
        <f t="shared" si="37"/>
        <v>1</v>
      </c>
      <c r="AK129" s="825">
        <f t="shared" si="37"/>
        <v>1</v>
      </c>
      <c r="AL129" s="825">
        <f t="shared" si="37"/>
        <v>1</v>
      </c>
      <c r="AM129" s="825">
        <f t="shared" si="37"/>
        <v>1</v>
      </c>
      <c r="AN129" s="825">
        <f t="shared" si="37"/>
        <v>1</v>
      </c>
      <c r="AO129" s="825">
        <f t="shared" si="37"/>
        <v>1</v>
      </c>
      <c r="AP129" s="825">
        <f t="shared" si="37"/>
        <v>1</v>
      </c>
      <c r="AQ129" s="818"/>
      <c r="AR129" s="818"/>
      <c r="AS129" s="818"/>
      <c r="AT129" s="818"/>
      <c r="AU129" s="818"/>
      <c r="AV129" s="818"/>
      <c r="AW129" s="818"/>
      <c r="AX129" s="818"/>
      <c r="AY129" s="818"/>
      <c r="AZ129" s="818"/>
      <c r="BA129" s="818"/>
      <c r="BB129" s="818"/>
      <c r="BC129" s="818"/>
      <c r="BD129" s="818"/>
      <c r="BE129" s="818"/>
      <c r="BF129" s="818"/>
      <c r="BG129" s="818"/>
      <c r="BH129" s="818"/>
      <c r="BI129" s="818"/>
      <c r="BJ129" s="818"/>
    </row>
    <row r="130" spans="1:68" ht="12.75" hidden="1" customHeight="1" outlineLevel="1">
      <c r="A130" s="813">
        <f t="shared" si="29"/>
        <v>36</v>
      </c>
      <c r="C130" s="825">
        <f>IF(C$1=$A130-1,1,IF($A130&gt;C$1+1,,A130/(1+#REF!)))</f>
        <v>0</v>
      </c>
      <c r="D130" s="825">
        <f t="shared" si="37"/>
        <v>0</v>
      </c>
      <c r="E130" s="825">
        <f t="shared" si="37"/>
        <v>0</v>
      </c>
      <c r="F130" s="825">
        <f t="shared" si="37"/>
        <v>0</v>
      </c>
      <c r="G130" s="825">
        <f t="shared" si="37"/>
        <v>0</v>
      </c>
      <c r="H130" s="825">
        <f t="shared" si="37"/>
        <v>0</v>
      </c>
      <c r="I130" s="825">
        <f t="shared" si="37"/>
        <v>0</v>
      </c>
      <c r="J130" s="825">
        <f t="shared" si="37"/>
        <v>0</v>
      </c>
      <c r="K130" s="825">
        <f t="shared" si="37"/>
        <v>0</v>
      </c>
      <c r="L130" s="825">
        <f t="shared" si="37"/>
        <v>0</v>
      </c>
      <c r="M130" s="825">
        <f t="shared" si="37"/>
        <v>0</v>
      </c>
      <c r="N130" s="825">
        <f t="shared" si="37"/>
        <v>0</v>
      </c>
      <c r="O130" s="825">
        <f t="shared" si="37"/>
        <v>0</v>
      </c>
      <c r="P130" s="825">
        <f t="shared" si="37"/>
        <v>0</v>
      </c>
      <c r="Q130" s="825">
        <f t="shared" si="37"/>
        <v>0</v>
      </c>
      <c r="R130" s="825">
        <f t="shared" si="37"/>
        <v>0</v>
      </c>
      <c r="S130" s="825">
        <f t="shared" si="37"/>
        <v>0</v>
      </c>
      <c r="T130" s="825">
        <f t="shared" si="37"/>
        <v>0</v>
      </c>
      <c r="U130" s="825">
        <f t="shared" si="37"/>
        <v>0</v>
      </c>
      <c r="V130" s="825">
        <f t="shared" si="37"/>
        <v>0</v>
      </c>
      <c r="W130" s="825">
        <f t="shared" si="37"/>
        <v>0</v>
      </c>
      <c r="X130" s="825">
        <f t="shared" si="37"/>
        <v>0</v>
      </c>
      <c r="Y130" s="825">
        <f t="shared" ref="Y130:AP130" si="38">IF(Y$1=$A130-1,1,IF($A130&gt;Y$1+1,,X130/(1+Y$6)))</f>
        <v>0</v>
      </c>
      <c r="Z130" s="825">
        <f t="shared" si="38"/>
        <v>0</v>
      </c>
      <c r="AA130" s="825">
        <f t="shared" si="38"/>
        <v>0</v>
      </c>
      <c r="AB130" s="825">
        <f t="shared" si="38"/>
        <v>0</v>
      </c>
      <c r="AC130" s="825">
        <f t="shared" si="38"/>
        <v>0</v>
      </c>
      <c r="AD130" s="825">
        <f t="shared" si="38"/>
        <v>0</v>
      </c>
      <c r="AE130" s="825">
        <f t="shared" si="38"/>
        <v>0</v>
      </c>
      <c r="AF130" s="825">
        <f t="shared" si="38"/>
        <v>0</v>
      </c>
      <c r="AG130" s="825">
        <f t="shared" si="38"/>
        <v>0</v>
      </c>
      <c r="AH130" s="825">
        <f t="shared" si="38"/>
        <v>0</v>
      </c>
      <c r="AI130" s="825">
        <f t="shared" si="38"/>
        <v>0</v>
      </c>
      <c r="AJ130" s="825">
        <f t="shared" si="38"/>
        <v>0</v>
      </c>
      <c r="AK130" s="825">
        <f t="shared" si="38"/>
        <v>1</v>
      </c>
      <c r="AL130" s="825">
        <f t="shared" si="38"/>
        <v>1</v>
      </c>
      <c r="AM130" s="825">
        <f t="shared" si="38"/>
        <v>1</v>
      </c>
      <c r="AN130" s="825">
        <f t="shared" si="38"/>
        <v>1</v>
      </c>
      <c r="AO130" s="825">
        <f t="shared" si="38"/>
        <v>1</v>
      </c>
      <c r="AP130" s="825">
        <f t="shared" si="38"/>
        <v>1</v>
      </c>
      <c r="AQ130" s="818"/>
      <c r="AR130" s="818"/>
      <c r="AS130" s="818"/>
      <c r="AT130" s="818"/>
      <c r="AU130" s="818"/>
      <c r="AV130" s="818"/>
      <c r="AW130" s="818"/>
      <c r="AX130" s="818"/>
      <c r="AY130" s="818"/>
      <c r="AZ130" s="818"/>
      <c r="BA130" s="818"/>
      <c r="BB130" s="818"/>
      <c r="BC130" s="818"/>
      <c r="BD130" s="818"/>
      <c r="BE130" s="818"/>
      <c r="BF130" s="818"/>
      <c r="BG130" s="818"/>
      <c r="BH130" s="818"/>
      <c r="BI130" s="818"/>
      <c r="BJ130" s="818"/>
    </row>
    <row r="131" spans="1:68" ht="12.75" hidden="1" customHeight="1" outlineLevel="1">
      <c r="A131" s="813">
        <f t="shared" si="29"/>
        <v>37</v>
      </c>
      <c r="C131" s="825">
        <f>IF(C$1=$A131-1,1,IF($A131&gt;C$1+1,,A131/(1+#REF!)))</f>
        <v>0</v>
      </c>
      <c r="D131" s="825">
        <f t="shared" ref="D131:AP134" si="39">IF(D$1=$A131-1,1,IF($A131&gt;D$1+1,,C131/(1+D$6)))</f>
        <v>0</v>
      </c>
      <c r="E131" s="825">
        <f t="shared" si="39"/>
        <v>0</v>
      </c>
      <c r="F131" s="825">
        <f t="shared" si="39"/>
        <v>0</v>
      </c>
      <c r="G131" s="825">
        <f t="shared" si="39"/>
        <v>0</v>
      </c>
      <c r="H131" s="825">
        <f t="shared" si="39"/>
        <v>0</v>
      </c>
      <c r="I131" s="825">
        <f t="shared" si="39"/>
        <v>0</v>
      </c>
      <c r="J131" s="825">
        <f t="shared" si="39"/>
        <v>0</v>
      </c>
      <c r="K131" s="825">
        <f t="shared" si="39"/>
        <v>0</v>
      </c>
      <c r="L131" s="825">
        <f t="shared" si="39"/>
        <v>0</v>
      </c>
      <c r="M131" s="825">
        <f t="shared" si="39"/>
        <v>0</v>
      </c>
      <c r="N131" s="825">
        <f t="shared" si="39"/>
        <v>0</v>
      </c>
      <c r="O131" s="825">
        <f t="shared" si="39"/>
        <v>0</v>
      </c>
      <c r="P131" s="825">
        <f t="shared" si="39"/>
        <v>0</v>
      </c>
      <c r="Q131" s="825">
        <f t="shared" si="39"/>
        <v>0</v>
      </c>
      <c r="R131" s="825">
        <f t="shared" si="39"/>
        <v>0</v>
      </c>
      <c r="S131" s="825">
        <f t="shared" si="39"/>
        <v>0</v>
      </c>
      <c r="T131" s="825">
        <f t="shared" si="39"/>
        <v>0</v>
      </c>
      <c r="U131" s="825">
        <f t="shared" si="39"/>
        <v>0</v>
      </c>
      <c r="V131" s="825">
        <f t="shared" si="39"/>
        <v>0</v>
      </c>
      <c r="W131" s="825">
        <f t="shared" si="39"/>
        <v>0</v>
      </c>
      <c r="X131" s="825">
        <f t="shared" si="39"/>
        <v>0</v>
      </c>
      <c r="Y131" s="825">
        <f t="shared" si="39"/>
        <v>0</v>
      </c>
      <c r="Z131" s="825">
        <f t="shared" si="39"/>
        <v>0</v>
      </c>
      <c r="AA131" s="825">
        <f t="shared" si="39"/>
        <v>0</v>
      </c>
      <c r="AB131" s="825">
        <f t="shared" si="39"/>
        <v>0</v>
      </c>
      <c r="AC131" s="825">
        <f t="shared" si="39"/>
        <v>0</v>
      </c>
      <c r="AD131" s="825">
        <f t="shared" si="39"/>
        <v>0</v>
      </c>
      <c r="AE131" s="825">
        <f t="shared" si="39"/>
        <v>0</v>
      </c>
      <c r="AF131" s="825">
        <f t="shared" si="39"/>
        <v>0</v>
      </c>
      <c r="AG131" s="825">
        <f t="shared" si="39"/>
        <v>0</v>
      </c>
      <c r="AH131" s="825">
        <f t="shared" si="39"/>
        <v>0</v>
      </c>
      <c r="AI131" s="825">
        <f t="shared" si="39"/>
        <v>0</v>
      </c>
      <c r="AJ131" s="825">
        <f t="shared" si="39"/>
        <v>0</v>
      </c>
      <c r="AK131" s="825">
        <f t="shared" si="39"/>
        <v>0</v>
      </c>
      <c r="AL131" s="825">
        <f t="shared" si="39"/>
        <v>1</v>
      </c>
      <c r="AM131" s="825">
        <f t="shared" si="39"/>
        <v>1</v>
      </c>
      <c r="AN131" s="825">
        <f t="shared" si="39"/>
        <v>1</v>
      </c>
      <c r="AO131" s="825">
        <f t="shared" si="39"/>
        <v>1</v>
      </c>
      <c r="AP131" s="825">
        <f t="shared" si="39"/>
        <v>1</v>
      </c>
      <c r="AQ131" s="818"/>
      <c r="AR131" s="818"/>
      <c r="AS131" s="818"/>
      <c r="AT131" s="818"/>
      <c r="AU131" s="818"/>
      <c r="AV131" s="818"/>
      <c r="AW131" s="818"/>
      <c r="AX131" s="818"/>
      <c r="AY131" s="818"/>
      <c r="AZ131" s="818"/>
      <c r="BA131" s="818"/>
      <c r="BB131" s="818"/>
      <c r="BC131" s="818"/>
      <c r="BD131" s="818"/>
      <c r="BE131" s="818"/>
      <c r="BF131" s="818"/>
      <c r="BG131" s="818"/>
      <c r="BH131" s="818"/>
      <c r="BI131" s="818"/>
      <c r="BJ131" s="818"/>
    </row>
    <row r="132" spans="1:68" ht="12.75" hidden="1" customHeight="1" outlineLevel="1">
      <c r="A132" s="813">
        <f t="shared" si="29"/>
        <v>38</v>
      </c>
      <c r="C132" s="825">
        <f>IF(C$1=$A132-1,1,IF($A132&gt;C$1+1,,A132/(1+#REF!)))</f>
        <v>0</v>
      </c>
      <c r="D132" s="825">
        <f t="shared" si="39"/>
        <v>0</v>
      </c>
      <c r="E132" s="825">
        <f t="shared" si="39"/>
        <v>0</v>
      </c>
      <c r="F132" s="825">
        <f t="shared" si="39"/>
        <v>0</v>
      </c>
      <c r="G132" s="825">
        <f t="shared" si="39"/>
        <v>0</v>
      </c>
      <c r="H132" s="825">
        <f t="shared" si="39"/>
        <v>0</v>
      </c>
      <c r="I132" s="825">
        <f t="shared" si="39"/>
        <v>0</v>
      </c>
      <c r="J132" s="825">
        <f t="shared" si="39"/>
        <v>0</v>
      </c>
      <c r="K132" s="825">
        <f t="shared" si="39"/>
        <v>0</v>
      </c>
      <c r="L132" s="825">
        <f t="shared" si="39"/>
        <v>0</v>
      </c>
      <c r="M132" s="825">
        <f t="shared" si="39"/>
        <v>0</v>
      </c>
      <c r="N132" s="825">
        <f t="shared" si="39"/>
        <v>0</v>
      </c>
      <c r="O132" s="825">
        <f t="shared" si="39"/>
        <v>0</v>
      </c>
      <c r="P132" s="825">
        <f t="shared" si="39"/>
        <v>0</v>
      </c>
      <c r="Q132" s="825">
        <f t="shared" si="39"/>
        <v>0</v>
      </c>
      <c r="R132" s="825">
        <f t="shared" si="39"/>
        <v>0</v>
      </c>
      <c r="S132" s="825">
        <f t="shared" si="39"/>
        <v>0</v>
      </c>
      <c r="T132" s="825">
        <f t="shared" si="39"/>
        <v>0</v>
      </c>
      <c r="U132" s="825">
        <f t="shared" si="39"/>
        <v>0</v>
      </c>
      <c r="V132" s="825">
        <f t="shared" si="39"/>
        <v>0</v>
      </c>
      <c r="W132" s="825">
        <f t="shared" si="39"/>
        <v>0</v>
      </c>
      <c r="X132" s="825">
        <f t="shared" si="39"/>
        <v>0</v>
      </c>
      <c r="Y132" s="825">
        <f t="shared" si="39"/>
        <v>0</v>
      </c>
      <c r="Z132" s="825">
        <f t="shared" si="39"/>
        <v>0</v>
      </c>
      <c r="AA132" s="825">
        <f t="shared" si="39"/>
        <v>0</v>
      </c>
      <c r="AB132" s="825">
        <f t="shared" si="39"/>
        <v>0</v>
      </c>
      <c r="AC132" s="825">
        <f t="shared" si="39"/>
        <v>0</v>
      </c>
      <c r="AD132" s="825">
        <f t="shared" si="39"/>
        <v>0</v>
      </c>
      <c r="AE132" s="825">
        <f t="shared" si="39"/>
        <v>0</v>
      </c>
      <c r="AF132" s="825">
        <f t="shared" si="39"/>
        <v>0</v>
      </c>
      <c r="AG132" s="825">
        <f t="shared" si="39"/>
        <v>0</v>
      </c>
      <c r="AH132" s="825">
        <f t="shared" si="39"/>
        <v>0</v>
      </c>
      <c r="AI132" s="825">
        <f t="shared" si="39"/>
        <v>0</v>
      </c>
      <c r="AJ132" s="825">
        <f t="shared" si="39"/>
        <v>0</v>
      </c>
      <c r="AK132" s="825">
        <f t="shared" si="39"/>
        <v>0</v>
      </c>
      <c r="AL132" s="825">
        <f t="shared" si="39"/>
        <v>0</v>
      </c>
      <c r="AM132" s="825">
        <f t="shared" si="39"/>
        <v>1</v>
      </c>
      <c r="AN132" s="825">
        <f t="shared" si="39"/>
        <v>1</v>
      </c>
      <c r="AO132" s="825">
        <f t="shared" si="39"/>
        <v>1</v>
      </c>
      <c r="AP132" s="825">
        <f t="shared" si="39"/>
        <v>1</v>
      </c>
      <c r="AQ132" s="818"/>
      <c r="AR132" s="818"/>
      <c r="AS132" s="818"/>
      <c r="AT132" s="818"/>
      <c r="AU132" s="818"/>
      <c r="AV132" s="818"/>
      <c r="AW132" s="818"/>
      <c r="AX132" s="818"/>
      <c r="AY132" s="818"/>
      <c r="AZ132" s="818"/>
      <c r="BA132" s="818"/>
      <c r="BB132" s="818"/>
      <c r="BC132" s="818"/>
      <c r="BD132" s="818"/>
      <c r="BE132" s="818"/>
      <c r="BF132" s="818"/>
      <c r="BG132" s="818"/>
      <c r="BH132" s="818"/>
      <c r="BI132" s="818"/>
      <c r="BJ132" s="818"/>
    </row>
    <row r="133" spans="1:68" ht="12.75" hidden="1" customHeight="1" outlineLevel="1">
      <c r="A133" s="813">
        <f t="shared" si="29"/>
        <v>39</v>
      </c>
      <c r="C133" s="825">
        <f>IF(C$1=$A133-1,1,IF($A133&gt;C$1+1,,A133/(1+#REF!)))</f>
        <v>0</v>
      </c>
      <c r="D133" s="825">
        <f t="shared" si="39"/>
        <v>0</v>
      </c>
      <c r="E133" s="825">
        <f t="shared" si="39"/>
        <v>0</v>
      </c>
      <c r="F133" s="825">
        <f t="shared" si="39"/>
        <v>0</v>
      </c>
      <c r="G133" s="825">
        <f t="shared" si="39"/>
        <v>0</v>
      </c>
      <c r="H133" s="825">
        <f t="shared" si="39"/>
        <v>0</v>
      </c>
      <c r="I133" s="825">
        <f t="shared" si="39"/>
        <v>0</v>
      </c>
      <c r="J133" s="825">
        <f t="shared" si="39"/>
        <v>0</v>
      </c>
      <c r="K133" s="825">
        <f t="shared" si="39"/>
        <v>0</v>
      </c>
      <c r="L133" s="825">
        <f t="shared" si="39"/>
        <v>0</v>
      </c>
      <c r="M133" s="825">
        <f t="shared" si="39"/>
        <v>0</v>
      </c>
      <c r="N133" s="825">
        <f t="shared" si="39"/>
        <v>0</v>
      </c>
      <c r="O133" s="825">
        <f t="shared" si="39"/>
        <v>0</v>
      </c>
      <c r="P133" s="825">
        <f t="shared" si="39"/>
        <v>0</v>
      </c>
      <c r="Q133" s="825">
        <f t="shared" si="39"/>
        <v>0</v>
      </c>
      <c r="R133" s="825">
        <f t="shared" si="39"/>
        <v>0</v>
      </c>
      <c r="S133" s="825">
        <f t="shared" si="39"/>
        <v>0</v>
      </c>
      <c r="T133" s="825">
        <f t="shared" si="39"/>
        <v>0</v>
      </c>
      <c r="U133" s="825">
        <f t="shared" si="39"/>
        <v>0</v>
      </c>
      <c r="V133" s="825">
        <f t="shared" si="39"/>
        <v>0</v>
      </c>
      <c r="W133" s="825">
        <f t="shared" si="39"/>
        <v>0</v>
      </c>
      <c r="X133" s="825">
        <f t="shared" si="39"/>
        <v>0</v>
      </c>
      <c r="Y133" s="825">
        <f t="shared" si="39"/>
        <v>0</v>
      </c>
      <c r="Z133" s="825">
        <f t="shared" si="39"/>
        <v>0</v>
      </c>
      <c r="AA133" s="825">
        <f t="shared" si="39"/>
        <v>0</v>
      </c>
      <c r="AB133" s="825">
        <f t="shared" si="39"/>
        <v>0</v>
      </c>
      <c r="AC133" s="825">
        <f t="shared" si="39"/>
        <v>0</v>
      </c>
      <c r="AD133" s="825">
        <f t="shared" si="39"/>
        <v>0</v>
      </c>
      <c r="AE133" s="825">
        <f t="shared" si="39"/>
        <v>0</v>
      </c>
      <c r="AF133" s="825">
        <f t="shared" si="39"/>
        <v>0</v>
      </c>
      <c r="AG133" s="825">
        <f t="shared" si="39"/>
        <v>0</v>
      </c>
      <c r="AH133" s="825">
        <f t="shared" si="39"/>
        <v>0</v>
      </c>
      <c r="AI133" s="825">
        <f t="shared" si="39"/>
        <v>0</v>
      </c>
      <c r="AJ133" s="825">
        <f t="shared" si="39"/>
        <v>0</v>
      </c>
      <c r="AK133" s="825">
        <f t="shared" si="39"/>
        <v>0</v>
      </c>
      <c r="AL133" s="825">
        <f t="shared" si="39"/>
        <v>0</v>
      </c>
      <c r="AM133" s="825">
        <f t="shared" si="39"/>
        <v>0</v>
      </c>
      <c r="AN133" s="825">
        <f t="shared" si="39"/>
        <v>1</v>
      </c>
      <c r="AO133" s="825">
        <f t="shared" si="39"/>
        <v>1</v>
      </c>
      <c r="AP133" s="825">
        <f t="shared" si="39"/>
        <v>1</v>
      </c>
      <c r="AQ133" s="818"/>
      <c r="AR133" s="818"/>
      <c r="AS133" s="818"/>
      <c r="AT133" s="818"/>
      <c r="AU133" s="818"/>
      <c r="AV133" s="818"/>
      <c r="AW133" s="818"/>
      <c r="AX133" s="818"/>
      <c r="AY133" s="818"/>
      <c r="AZ133" s="818"/>
      <c r="BA133" s="818"/>
      <c r="BB133" s="818"/>
      <c r="BC133" s="818"/>
      <c r="BD133" s="818"/>
      <c r="BE133" s="818"/>
      <c r="BF133" s="818"/>
      <c r="BG133" s="818"/>
      <c r="BH133" s="818"/>
      <c r="BI133" s="818"/>
      <c r="BJ133" s="818"/>
    </row>
    <row r="134" spans="1:68" ht="12.75" hidden="1" customHeight="1" outlineLevel="1">
      <c r="A134" s="813">
        <f>A133+1</f>
        <v>40</v>
      </c>
      <c r="C134" s="825">
        <f>IF(C$1=$A134-1,1,IF($A134&gt;C$1+1,,A134/(1+#REF!)))</f>
        <v>0</v>
      </c>
      <c r="D134" s="825">
        <f t="shared" si="39"/>
        <v>0</v>
      </c>
      <c r="E134" s="825">
        <f t="shared" si="39"/>
        <v>0</v>
      </c>
      <c r="F134" s="825">
        <f t="shared" si="39"/>
        <v>0</v>
      </c>
      <c r="G134" s="825">
        <f t="shared" si="39"/>
        <v>0</v>
      </c>
      <c r="H134" s="825">
        <f t="shared" si="39"/>
        <v>0</v>
      </c>
      <c r="I134" s="825">
        <f t="shared" si="39"/>
        <v>0</v>
      </c>
      <c r="J134" s="825">
        <f t="shared" si="39"/>
        <v>0</v>
      </c>
      <c r="K134" s="825">
        <f t="shared" si="39"/>
        <v>0</v>
      </c>
      <c r="L134" s="825">
        <f t="shared" si="39"/>
        <v>0</v>
      </c>
      <c r="M134" s="825">
        <f t="shared" si="39"/>
        <v>0</v>
      </c>
      <c r="N134" s="825">
        <f t="shared" si="39"/>
        <v>0</v>
      </c>
      <c r="O134" s="825">
        <f t="shared" si="39"/>
        <v>0</v>
      </c>
      <c r="P134" s="825">
        <f t="shared" si="39"/>
        <v>0</v>
      </c>
      <c r="Q134" s="825">
        <f t="shared" si="39"/>
        <v>0</v>
      </c>
      <c r="R134" s="825">
        <f t="shared" si="39"/>
        <v>0</v>
      </c>
      <c r="S134" s="825">
        <f t="shared" si="39"/>
        <v>0</v>
      </c>
      <c r="T134" s="825">
        <f t="shared" si="39"/>
        <v>0</v>
      </c>
      <c r="U134" s="825">
        <f t="shared" si="39"/>
        <v>0</v>
      </c>
      <c r="V134" s="825">
        <f t="shared" si="39"/>
        <v>0</v>
      </c>
      <c r="W134" s="825">
        <f t="shared" si="39"/>
        <v>0</v>
      </c>
      <c r="X134" s="825">
        <f t="shared" si="39"/>
        <v>0</v>
      </c>
      <c r="Y134" s="825">
        <f t="shared" si="39"/>
        <v>0</v>
      </c>
      <c r="Z134" s="825">
        <f t="shared" si="39"/>
        <v>0</v>
      </c>
      <c r="AA134" s="825">
        <f t="shared" si="39"/>
        <v>0</v>
      </c>
      <c r="AB134" s="825">
        <f t="shared" si="39"/>
        <v>0</v>
      </c>
      <c r="AC134" s="825">
        <f t="shared" si="39"/>
        <v>0</v>
      </c>
      <c r="AD134" s="825">
        <f t="shared" si="39"/>
        <v>0</v>
      </c>
      <c r="AE134" s="825">
        <f t="shared" si="39"/>
        <v>0</v>
      </c>
      <c r="AF134" s="825">
        <f t="shared" si="39"/>
        <v>0</v>
      </c>
      <c r="AG134" s="825">
        <f t="shared" si="39"/>
        <v>0</v>
      </c>
      <c r="AH134" s="825">
        <f t="shared" si="39"/>
        <v>0</v>
      </c>
      <c r="AI134" s="825">
        <f t="shared" si="39"/>
        <v>0</v>
      </c>
      <c r="AJ134" s="825">
        <f t="shared" si="39"/>
        <v>0</v>
      </c>
      <c r="AK134" s="825">
        <f t="shared" si="39"/>
        <v>0</v>
      </c>
      <c r="AL134" s="825">
        <f t="shared" si="39"/>
        <v>0</v>
      </c>
      <c r="AM134" s="825">
        <f t="shared" si="39"/>
        <v>0</v>
      </c>
      <c r="AN134" s="825">
        <f t="shared" si="39"/>
        <v>0</v>
      </c>
      <c r="AO134" s="825">
        <f t="shared" si="39"/>
        <v>1</v>
      </c>
      <c r="AP134" s="825">
        <f t="shared" si="39"/>
        <v>1</v>
      </c>
      <c r="AQ134" s="818"/>
      <c r="AR134" s="818"/>
      <c r="AS134" s="818"/>
      <c r="AT134" s="818"/>
      <c r="AU134" s="818"/>
      <c r="AV134" s="818"/>
      <c r="AW134" s="818"/>
      <c r="AX134" s="818"/>
      <c r="AY134" s="818"/>
      <c r="AZ134" s="818"/>
      <c r="BA134" s="818"/>
      <c r="BB134" s="818"/>
      <c r="BC134" s="818"/>
      <c r="BD134" s="818"/>
      <c r="BE134" s="818"/>
      <c r="BF134" s="818"/>
      <c r="BG134" s="818"/>
      <c r="BH134" s="818"/>
      <c r="BI134" s="818"/>
      <c r="BJ134" s="818"/>
    </row>
    <row r="135" spans="1:68" collapsed="1">
      <c r="C135" s="825"/>
      <c r="D135" s="825"/>
      <c r="E135" s="825"/>
      <c r="F135" s="825"/>
      <c r="G135" s="825"/>
      <c r="H135" s="825"/>
      <c r="I135" s="825"/>
      <c r="J135" s="825"/>
      <c r="K135" s="825"/>
      <c r="L135" s="825"/>
      <c r="M135" s="825"/>
      <c r="N135" s="825"/>
      <c r="O135" s="825"/>
      <c r="P135" s="825"/>
      <c r="Q135" s="825"/>
      <c r="R135" s="825"/>
      <c r="S135" s="825"/>
      <c r="T135" s="825"/>
      <c r="U135" s="825"/>
      <c r="V135" s="825"/>
      <c r="W135" s="825"/>
      <c r="X135" s="825"/>
      <c r="Y135" s="825"/>
      <c r="Z135" s="825"/>
      <c r="AA135" s="825"/>
      <c r="AB135" s="825"/>
      <c r="AC135" s="825"/>
      <c r="AD135" s="825"/>
      <c r="AE135" s="825"/>
      <c r="AF135" s="825"/>
      <c r="AG135" s="825"/>
      <c r="AH135" s="825"/>
      <c r="AI135" s="825"/>
      <c r="AJ135" s="825"/>
      <c r="AK135" s="825"/>
      <c r="AL135" s="825"/>
      <c r="AM135" s="825"/>
      <c r="AN135" s="825"/>
      <c r="AO135" s="825"/>
      <c r="AP135" s="825"/>
      <c r="AQ135" s="823"/>
      <c r="AR135" s="823"/>
      <c r="AS135" s="823"/>
      <c r="AT135" s="823"/>
      <c r="AU135" s="823"/>
      <c r="AV135" s="823"/>
      <c r="AW135" s="823"/>
      <c r="AX135" s="823"/>
      <c r="AY135" s="823"/>
      <c r="AZ135" s="823"/>
      <c r="BA135" s="823"/>
      <c r="BB135" s="823"/>
      <c r="BC135" s="823"/>
      <c r="BD135" s="823"/>
      <c r="BE135" s="823"/>
      <c r="BF135" s="823"/>
      <c r="BG135" s="823"/>
      <c r="BH135" s="823"/>
      <c r="BI135" s="823"/>
      <c r="BJ135" s="823"/>
    </row>
    <row r="136" spans="1:68" ht="15.75">
      <c r="A136" s="817" t="s">
        <v>647</v>
      </c>
      <c r="B136" s="819"/>
      <c r="C136" s="818"/>
      <c r="D136" s="818"/>
      <c r="E136" s="818"/>
      <c r="F136" s="818"/>
      <c r="G136" s="818"/>
      <c r="H136" s="818"/>
      <c r="I136" s="818"/>
      <c r="J136" s="818"/>
      <c r="K136" s="818"/>
      <c r="L136" s="818"/>
      <c r="M136" s="818"/>
      <c r="N136" s="818"/>
      <c r="O136" s="818"/>
      <c r="P136" s="818"/>
      <c r="Q136" s="818"/>
      <c r="R136" s="818"/>
      <c r="S136" s="818"/>
      <c r="T136" s="818"/>
      <c r="U136" s="818"/>
      <c r="V136" s="818"/>
      <c r="W136" s="818"/>
      <c r="X136" s="818"/>
      <c r="Y136" s="818"/>
      <c r="Z136" s="818"/>
      <c r="AA136" s="818"/>
      <c r="AB136" s="818"/>
      <c r="AC136" s="818"/>
      <c r="AD136" s="818"/>
      <c r="AE136" s="818"/>
      <c r="AF136" s="818"/>
      <c r="AG136" s="818"/>
      <c r="AH136" s="818"/>
      <c r="AI136" s="818"/>
      <c r="AJ136" s="818"/>
      <c r="AK136" s="818"/>
      <c r="AL136" s="818"/>
      <c r="AM136" s="818"/>
      <c r="AN136" s="818"/>
      <c r="AO136" s="818"/>
      <c r="AP136" s="818"/>
      <c r="AQ136" s="818"/>
      <c r="AR136" s="818"/>
      <c r="AS136" s="818"/>
      <c r="AT136" s="818"/>
      <c r="AU136" s="818"/>
      <c r="AV136" s="818"/>
      <c r="AW136" s="818"/>
      <c r="AX136" s="818"/>
      <c r="AY136" s="818"/>
      <c r="AZ136" s="818"/>
      <c r="BA136" s="818"/>
      <c r="BB136" s="818"/>
      <c r="BC136" s="818"/>
      <c r="BD136" s="818"/>
      <c r="BE136" s="818"/>
      <c r="BF136" s="818"/>
      <c r="BG136" s="818"/>
      <c r="BH136" s="818"/>
      <c r="BI136" s="818"/>
      <c r="BJ136" s="818"/>
    </row>
    <row r="137" spans="1:68" ht="11.25" customHeight="1">
      <c r="A137" s="813">
        <v>1</v>
      </c>
      <c r="C137" s="820">
        <f t="shared" ref="C137:AP143" si="40">IF(C$1=$A137,1,B95)/(1+C$6)^0.5</f>
        <v>0.99298430775750191</v>
      </c>
      <c r="D137" s="820">
        <f t="shared" si="40"/>
        <v>0.97755972358309606</v>
      </c>
      <c r="E137" s="820">
        <f t="shared" si="40"/>
        <v>0.95754734135727038</v>
      </c>
      <c r="F137" s="820">
        <f t="shared" si="40"/>
        <v>0.92789589013578888</v>
      </c>
      <c r="G137" s="820">
        <f t="shared" si="40"/>
        <v>0.88882715814896518</v>
      </c>
      <c r="H137" s="820">
        <f t="shared" si="40"/>
        <v>0.84657297781400653</v>
      </c>
      <c r="I137" s="820">
        <f t="shared" si="40"/>
        <v>0.80262383851893015</v>
      </c>
      <c r="J137" s="820">
        <f t="shared" si="40"/>
        <v>0.75651579194605789</v>
      </c>
      <c r="K137" s="820">
        <f t="shared" si="40"/>
        <v>0.70887852943332252</v>
      </c>
      <c r="L137" s="820">
        <f t="shared" si="40"/>
        <v>0.66534579588960319</v>
      </c>
      <c r="M137" s="820">
        <f t="shared" si="40"/>
        <v>0.62906006946075432</v>
      </c>
      <c r="N137" s="820">
        <f t="shared" si="40"/>
        <v>0.59448121999302239</v>
      </c>
      <c r="O137" s="820">
        <f t="shared" si="40"/>
        <v>0.55876948779961932</v>
      </c>
      <c r="P137" s="820">
        <f t="shared" si="40"/>
        <v>0.52290050416096834</v>
      </c>
      <c r="Q137" s="820">
        <f t="shared" si="40"/>
        <v>0.49059578512306901</v>
      </c>
      <c r="R137" s="820">
        <f t="shared" si="40"/>
        <v>0.46242070942013269</v>
      </c>
      <c r="S137" s="820">
        <f t="shared" si="40"/>
        <v>0.4358985887317301</v>
      </c>
      <c r="T137" s="820">
        <f t="shared" si="40"/>
        <v>0.41077855157014687</v>
      </c>
      <c r="U137" s="820">
        <f t="shared" si="40"/>
        <v>0.38687346301013908</v>
      </c>
      <c r="V137" s="820">
        <f t="shared" si="40"/>
        <v>0.3641454286406734</v>
      </c>
      <c r="W137" s="820">
        <f t="shared" si="40"/>
        <v>0.34368433334358928</v>
      </c>
      <c r="X137" s="820">
        <f t="shared" si="40"/>
        <v>0.32516333277703702</v>
      </c>
      <c r="Y137" s="820">
        <f t="shared" si="40"/>
        <v>0.30735492915909679</v>
      </c>
      <c r="Z137" s="820">
        <f t="shared" si="40"/>
        <v>0.29027076481898417</v>
      </c>
      <c r="AA137" s="820">
        <f t="shared" si="40"/>
        <v>0.27392357907464909</v>
      </c>
      <c r="AB137" s="820">
        <f t="shared" si="40"/>
        <v>0.25832629028993037</v>
      </c>
      <c r="AC137" s="820">
        <f t="shared" si="40"/>
        <v>0.24349267036494965</v>
      </c>
      <c r="AD137" s="820">
        <f t="shared" si="40"/>
        <v>0.22943617920379841</v>
      </c>
      <c r="AE137" s="820">
        <f t="shared" si="40"/>
        <v>0.21616736893996008</v>
      </c>
      <c r="AF137" s="820">
        <f t="shared" si="40"/>
        <v>0.20369305706557111</v>
      </c>
      <c r="AG137" s="820">
        <f t="shared" si="40"/>
        <v>0.44468128103751486</v>
      </c>
      <c r="AH137" s="820">
        <f t="shared" si="40"/>
        <v>1.0000000000000002</v>
      </c>
      <c r="AI137" s="820">
        <f t="shared" si="40"/>
        <v>1.0000000000000002</v>
      </c>
      <c r="AJ137" s="820">
        <f>IF(AJ$1=$A137,1,AI95)/(1+AJ$6)^0.5</f>
        <v>1.0000000000000002</v>
      </c>
      <c r="AK137" s="820">
        <f t="shared" si="40"/>
        <v>1.0000000000000002</v>
      </c>
      <c r="AL137" s="820">
        <f t="shared" si="40"/>
        <v>1.0000000000000002</v>
      </c>
      <c r="AM137" s="820">
        <f t="shared" si="40"/>
        <v>1.0000000000000002</v>
      </c>
      <c r="AN137" s="820">
        <f t="shared" si="40"/>
        <v>1.0000000000000002</v>
      </c>
      <c r="AO137" s="820">
        <f t="shared" si="40"/>
        <v>1.0000000000000002</v>
      </c>
      <c r="AP137" s="820">
        <f t="shared" si="40"/>
        <v>1.0000000000000002</v>
      </c>
      <c r="AQ137" s="821"/>
      <c r="AR137" s="821"/>
      <c r="AS137" s="821"/>
      <c r="AT137" s="821"/>
      <c r="AU137" s="821"/>
      <c r="AV137" s="821"/>
      <c r="AW137" s="821"/>
      <c r="AX137" s="821"/>
      <c r="AY137" s="821"/>
      <c r="AZ137" s="821"/>
      <c r="BA137" s="821"/>
      <c r="BB137" s="821"/>
      <c r="BC137" s="821"/>
      <c r="BD137" s="821"/>
      <c r="BE137" s="821"/>
      <c r="BF137" s="821"/>
      <c r="BG137" s="821"/>
      <c r="BH137" s="821"/>
      <c r="BI137" s="821"/>
      <c r="BJ137" s="821"/>
      <c r="BL137" s="822"/>
      <c r="BM137" s="822"/>
      <c r="BN137" s="822"/>
      <c r="BO137" s="822"/>
      <c r="BP137" s="822"/>
    </row>
    <row r="138" spans="1:68" ht="12.75" hidden="1" customHeight="1" outlineLevel="1">
      <c r="A138" s="813">
        <f>A137+1</f>
        <v>2</v>
      </c>
      <c r="C138" s="825">
        <f t="shared" si="40"/>
        <v>0</v>
      </c>
      <c r="D138" s="825">
        <f t="shared" si="40"/>
        <v>0.9914219484015051</v>
      </c>
      <c r="E138" s="825">
        <f t="shared" si="40"/>
        <v>0.97112578183506693</v>
      </c>
      <c r="F138" s="825">
        <f t="shared" si="40"/>
        <v>0.94105386005500147</v>
      </c>
      <c r="G138" s="825">
        <f t="shared" si="40"/>
        <v>0.9014311163458183</v>
      </c>
      <c r="H138" s="825">
        <f t="shared" si="40"/>
        <v>0.85857775323645702</v>
      </c>
      <c r="I138" s="825">
        <f t="shared" si="40"/>
        <v>0.81400539590693566</v>
      </c>
      <c r="J138" s="825">
        <f t="shared" si="40"/>
        <v>0.76724351704933291</v>
      </c>
      <c r="K138" s="825">
        <f t="shared" si="40"/>
        <v>0.71893073730040802</v>
      </c>
      <c r="L138" s="825">
        <f t="shared" si="40"/>
        <v>0.67478069053808443</v>
      </c>
      <c r="M138" s="825">
        <f t="shared" si="40"/>
        <v>0.63798041662398086</v>
      </c>
      <c r="N138" s="825">
        <f t="shared" si="40"/>
        <v>0.60291122393350782</v>
      </c>
      <c r="O138" s="825">
        <f t="shared" si="40"/>
        <v>0.56669308374438121</v>
      </c>
      <c r="P138" s="825">
        <f t="shared" si="40"/>
        <v>0.53031546221567438</v>
      </c>
      <c r="Q138" s="825">
        <f t="shared" si="40"/>
        <v>0.49755264812005573</v>
      </c>
      <c r="R138" s="825">
        <f t="shared" si="40"/>
        <v>0.46897803750968864</v>
      </c>
      <c r="S138" s="825">
        <f t="shared" si="40"/>
        <v>0.44207982153956144</v>
      </c>
      <c r="T138" s="825">
        <f t="shared" si="40"/>
        <v>0.41660357125444208</v>
      </c>
      <c r="U138" s="825">
        <f t="shared" si="40"/>
        <v>0.39235949807392628</v>
      </c>
      <c r="V138" s="825">
        <f t="shared" si="40"/>
        <v>0.36930917022764342</v>
      </c>
      <c r="W138" s="825">
        <f t="shared" si="40"/>
        <v>0.34855792764216709</v>
      </c>
      <c r="X138" s="825">
        <f t="shared" si="40"/>
        <v>0.32977429117980028</v>
      </c>
      <c r="Y138" s="825">
        <f t="shared" si="40"/>
        <v>0.31171335660272437</v>
      </c>
      <c r="Z138" s="825">
        <f t="shared" si="40"/>
        <v>0.29438693133347976</v>
      </c>
      <c r="AA138" s="825">
        <f t="shared" si="40"/>
        <v>0.27780793533912163</v>
      </c>
      <c r="AB138" s="825">
        <f t="shared" si="40"/>
        <v>0.26198947017154328</v>
      </c>
      <c r="AC138" s="825">
        <f t="shared" si="40"/>
        <v>0.2469455030224387</v>
      </c>
      <c r="AD138" s="825">
        <f t="shared" si="40"/>
        <v>0.23268968466323187</v>
      </c>
      <c r="AE138" s="825">
        <f t="shared" si="40"/>
        <v>0.21923271686127815</v>
      </c>
      <c r="AF138" s="825">
        <f t="shared" si="40"/>
        <v>0.20658151378373699</v>
      </c>
      <c r="AG138" s="825">
        <f t="shared" si="40"/>
        <v>0.45098705626696683</v>
      </c>
      <c r="AH138" s="825">
        <f t="shared" si="40"/>
        <v>1.01418043776149</v>
      </c>
      <c r="AI138" s="825">
        <f t="shared" si="40"/>
        <v>1.01418043776149</v>
      </c>
      <c r="AJ138" s="825">
        <f t="shared" si="40"/>
        <v>1.01418043776149</v>
      </c>
      <c r="AK138" s="825">
        <f t="shared" si="40"/>
        <v>1.01418043776149</v>
      </c>
      <c r="AL138" s="825">
        <f t="shared" si="40"/>
        <v>1.01418043776149</v>
      </c>
      <c r="AM138" s="825">
        <f t="shared" si="40"/>
        <v>1.01418043776149</v>
      </c>
      <c r="AN138" s="825">
        <f t="shared" si="40"/>
        <v>1.01418043776149</v>
      </c>
      <c r="AO138" s="825">
        <f t="shared" si="40"/>
        <v>1.01418043776149</v>
      </c>
      <c r="AP138" s="825">
        <f t="shared" si="40"/>
        <v>1.01418043776149</v>
      </c>
      <c r="AQ138" s="826"/>
      <c r="AR138" s="826"/>
      <c r="AS138" s="826"/>
      <c r="AT138" s="826"/>
      <c r="AU138" s="826"/>
      <c r="AV138" s="826"/>
      <c r="AW138" s="826"/>
      <c r="AX138" s="826"/>
      <c r="AY138" s="826"/>
      <c r="AZ138" s="826"/>
      <c r="BA138" s="826"/>
      <c r="BB138" s="826"/>
      <c r="BC138" s="826"/>
      <c r="BD138" s="826"/>
      <c r="BE138" s="826"/>
      <c r="BF138" s="826"/>
      <c r="BG138" s="826"/>
      <c r="BH138" s="826"/>
      <c r="BI138" s="826"/>
      <c r="BJ138" s="826"/>
    </row>
    <row r="139" spans="1:68" ht="12.75" hidden="1" customHeight="1" outlineLevel="1">
      <c r="A139" s="813">
        <f t="shared" ref="A139:A175" si="41">A138+1</f>
        <v>3</v>
      </c>
      <c r="C139" s="825">
        <f t="shared" si="40"/>
        <v>0</v>
      </c>
      <c r="D139" s="825">
        <f t="shared" si="40"/>
        <v>0</v>
      </c>
      <c r="E139" s="825">
        <f t="shared" si="40"/>
        <v>0.98800336937755751</v>
      </c>
      <c r="F139" s="825">
        <f t="shared" si="40"/>
        <v>0.95740881551222812</v>
      </c>
      <c r="G139" s="825">
        <f t="shared" si="40"/>
        <v>0.9170974521225318</v>
      </c>
      <c r="H139" s="825">
        <f t="shared" si="40"/>
        <v>0.87349932309211586</v>
      </c>
      <c r="I139" s="825">
        <f t="shared" si="40"/>
        <v>0.82815232474608003</v>
      </c>
      <c r="J139" s="825">
        <f t="shared" si="40"/>
        <v>0.78057775229220672</v>
      </c>
      <c r="K139" s="825">
        <f t="shared" si="40"/>
        <v>0.73142532521346559</v>
      </c>
      <c r="L139" s="825">
        <f t="shared" si="40"/>
        <v>0.68650797694069488</v>
      </c>
      <c r="M139" s="825">
        <f t="shared" si="40"/>
        <v>0.6490681361896371</v>
      </c>
      <c r="N139" s="825">
        <f t="shared" si="40"/>
        <v>0.61338946182258913</v>
      </c>
      <c r="O139" s="825">
        <f t="shared" si="40"/>
        <v>0.57654187193384376</v>
      </c>
      <c r="P139" s="825">
        <f t="shared" si="40"/>
        <v>0.53953202901484687</v>
      </c>
      <c r="Q139" s="825">
        <f t="shared" si="40"/>
        <v>0.50619981672861258</v>
      </c>
      <c r="R139" s="825">
        <f t="shared" si="40"/>
        <v>0.47712859640909144</v>
      </c>
      <c r="S139" s="825">
        <f t="shared" si="40"/>
        <v>0.44976290546994963</v>
      </c>
      <c r="T139" s="825">
        <f t="shared" si="40"/>
        <v>0.42384389313228849</v>
      </c>
      <c r="U139" s="825">
        <f t="shared" si="40"/>
        <v>0.39917847240324239</v>
      </c>
      <c r="V139" s="825">
        <f t="shared" si="40"/>
        <v>0.37572754359116739</v>
      </c>
      <c r="W139" s="825">
        <f t="shared" si="40"/>
        <v>0.35461565677205736</v>
      </c>
      <c r="X139" s="825">
        <f t="shared" si="40"/>
        <v>0.33550557189828006</v>
      </c>
      <c r="Y139" s="825">
        <f t="shared" si="40"/>
        <v>0.31713074903801203</v>
      </c>
      <c r="Z139" s="825">
        <f t="shared" si="40"/>
        <v>0.29950320081976334</v>
      </c>
      <c r="AA139" s="825">
        <f t="shared" si="40"/>
        <v>0.2826360717519194</v>
      </c>
      <c r="AB139" s="825">
        <f t="shared" si="40"/>
        <v>0.26654269108354034</v>
      </c>
      <c r="AC139" s="825">
        <f t="shared" si="40"/>
        <v>0.2512372687477909</v>
      </c>
      <c r="AD139" s="825">
        <f t="shared" si="40"/>
        <v>0.23673369275836986</v>
      </c>
      <c r="AE139" s="825">
        <f t="shared" si="40"/>
        <v>0.22304285087297376</v>
      </c>
      <c r="AF139" s="825">
        <f t="shared" si="40"/>
        <v>0.21017177742286813</v>
      </c>
      <c r="AG139" s="825">
        <f t="shared" si="40"/>
        <v>0.45882494263045392</v>
      </c>
      <c r="AH139" s="825">
        <f t="shared" si="40"/>
        <v>1.0318062895742761</v>
      </c>
      <c r="AI139" s="825">
        <f t="shared" si="40"/>
        <v>1.0318062895742761</v>
      </c>
      <c r="AJ139" s="825">
        <f t="shared" si="40"/>
        <v>1.0318062895742761</v>
      </c>
      <c r="AK139" s="825">
        <f t="shared" si="40"/>
        <v>1.0318062895742761</v>
      </c>
      <c r="AL139" s="825">
        <f t="shared" si="40"/>
        <v>1.0318062895742761</v>
      </c>
      <c r="AM139" s="825">
        <f t="shared" si="40"/>
        <v>1.0318062895742761</v>
      </c>
      <c r="AN139" s="825">
        <f t="shared" si="40"/>
        <v>1.0318062895742761</v>
      </c>
      <c r="AO139" s="825">
        <f t="shared" si="40"/>
        <v>1.0318062895742761</v>
      </c>
      <c r="AP139" s="825">
        <f t="shared" si="40"/>
        <v>1.0318062895742761</v>
      </c>
      <c r="AQ139" s="818"/>
      <c r="AR139" s="818"/>
      <c r="AS139" s="818"/>
      <c r="AT139" s="818"/>
      <c r="AU139" s="818"/>
      <c r="AV139" s="818"/>
      <c r="AW139" s="818"/>
      <c r="AX139" s="818"/>
      <c r="AY139" s="818"/>
      <c r="AZ139" s="818"/>
      <c r="BA139" s="818"/>
      <c r="BB139" s="818"/>
      <c r="BC139" s="818"/>
      <c r="BD139" s="818"/>
      <c r="BE139" s="818"/>
      <c r="BF139" s="818"/>
      <c r="BG139" s="818"/>
      <c r="BH139" s="818"/>
      <c r="BI139" s="818"/>
      <c r="BJ139" s="818"/>
    </row>
    <row r="140" spans="1:68" ht="12.75" hidden="1" customHeight="1" outlineLevel="1">
      <c r="A140" s="813">
        <f t="shared" si="41"/>
        <v>4</v>
      </c>
      <c r="C140" s="825">
        <f t="shared" si="40"/>
        <v>0</v>
      </c>
      <c r="D140" s="825">
        <f t="shared" si="40"/>
        <v>0</v>
      </c>
      <c r="E140" s="825">
        <f t="shared" si="40"/>
        <v>0</v>
      </c>
      <c r="F140" s="825">
        <f t="shared" si="40"/>
        <v>0.98080025635646151</v>
      </c>
      <c r="G140" s="825">
        <f t="shared" si="40"/>
        <v>0.93950400452955563</v>
      </c>
      <c r="H140" s="825">
        <f t="shared" si="40"/>
        <v>0.89484068470539435</v>
      </c>
      <c r="I140" s="825">
        <f t="shared" si="40"/>
        <v>0.84838576713813496</v>
      </c>
      <c r="J140" s="825">
        <f t="shared" si="40"/>
        <v>0.7996488513057447</v>
      </c>
      <c r="K140" s="825">
        <f t="shared" si="40"/>
        <v>0.74929553065705279</v>
      </c>
      <c r="L140" s="825">
        <f t="shared" si="40"/>
        <v>0.70328076038651166</v>
      </c>
      <c r="M140" s="825">
        <f t="shared" si="40"/>
        <v>0.66492618832532147</v>
      </c>
      <c r="N140" s="825">
        <f t="shared" si="40"/>
        <v>0.62837581151796229</v>
      </c>
      <c r="O140" s="825">
        <f t="shared" si="40"/>
        <v>0.59062796020988373</v>
      </c>
      <c r="P140" s="825">
        <f t="shared" si="40"/>
        <v>0.55271389170066088</v>
      </c>
      <c r="Q140" s="825">
        <f t="shared" si="40"/>
        <v>0.51856730580592381</v>
      </c>
      <c r="R140" s="825">
        <f t="shared" si="40"/>
        <v>0.48878581656119968</v>
      </c>
      <c r="S140" s="825">
        <f t="shared" si="40"/>
        <v>0.46075152624173771</v>
      </c>
      <c r="T140" s="825">
        <f t="shared" si="40"/>
        <v>0.43419925981865964</v>
      </c>
      <c r="U140" s="825">
        <f t="shared" si="40"/>
        <v>0.40893121279190925</v>
      </c>
      <c r="V140" s="825">
        <f t="shared" si="40"/>
        <v>0.38490733018500578</v>
      </c>
      <c r="W140" s="825">
        <f t="shared" si="40"/>
        <v>0.36327963711506744</v>
      </c>
      <c r="X140" s="825">
        <f t="shared" si="40"/>
        <v>0.34370265407552164</v>
      </c>
      <c r="Y140" s="825">
        <f t="shared" si="40"/>
        <v>0.32487889699301203</v>
      </c>
      <c r="Z140" s="825">
        <f t="shared" si="40"/>
        <v>0.30682067198894797</v>
      </c>
      <c r="AA140" s="825">
        <f t="shared" si="40"/>
        <v>0.2895414447187375</v>
      </c>
      <c r="AB140" s="825">
        <f t="shared" si="40"/>
        <v>0.27305487009205265</v>
      </c>
      <c r="AC140" s="825">
        <f t="shared" si="40"/>
        <v>0.2573755052195707</v>
      </c>
      <c r="AD140" s="825">
        <f t="shared" si="40"/>
        <v>0.24251757742735697</v>
      </c>
      <c r="AE140" s="825">
        <f t="shared" si="40"/>
        <v>0.22849224048312997</v>
      </c>
      <c r="AF140" s="825">
        <f t="shared" si="40"/>
        <v>0.21530670058114731</v>
      </c>
      <c r="AG140" s="825">
        <f t="shared" si="40"/>
        <v>0.4700349673654538</v>
      </c>
      <c r="AH140" s="825">
        <f t="shared" si="40"/>
        <v>1.057015411732162</v>
      </c>
      <c r="AI140" s="825">
        <f t="shared" si="40"/>
        <v>1.057015411732162</v>
      </c>
      <c r="AJ140" s="825">
        <f t="shared" si="40"/>
        <v>1.057015411732162</v>
      </c>
      <c r="AK140" s="825">
        <f t="shared" si="40"/>
        <v>1.057015411732162</v>
      </c>
      <c r="AL140" s="825">
        <f t="shared" si="40"/>
        <v>1.057015411732162</v>
      </c>
      <c r="AM140" s="825">
        <f t="shared" si="40"/>
        <v>1.057015411732162</v>
      </c>
      <c r="AN140" s="825">
        <f t="shared" si="40"/>
        <v>1.057015411732162</v>
      </c>
      <c r="AO140" s="825">
        <f t="shared" si="40"/>
        <v>1.057015411732162</v>
      </c>
      <c r="AP140" s="825">
        <f t="shared" si="40"/>
        <v>1.057015411732162</v>
      </c>
      <c r="AQ140" s="826"/>
      <c r="AR140" s="826"/>
      <c r="AS140" s="826"/>
      <c r="AT140" s="826"/>
      <c r="AU140" s="826"/>
      <c r="AV140" s="826"/>
      <c r="AW140" s="826"/>
      <c r="AX140" s="826"/>
      <c r="AY140" s="826"/>
      <c r="AZ140" s="826"/>
      <c r="BA140" s="826"/>
      <c r="BB140" s="826"/>
      <c r="BC140" s="826"/>
      <c r="BD140" s="826"/>
      <c r="BE140" s="826"/>
      <c r="BF140" s="826"/>
      <c r="BG140" s="826"/>
      <c r="BH140" s="826"/>
      <c r="BI140" s="826"/>
      <c r="BJ140" s="826"/>
    </row>
    <row r="141" spans="1:68" ht="12.75" hidden="1" customHeight="1" outlineLevel="1">
      <c r="A141" s="813">
        <f t="shared" si="41"/>
        <v>5</v>
      </c>
      <c r="C141" s="825">
        <f t="shared" si="40"/>
        <v>0</v>
      </c>
      <c r="D141" s="825">
        <f t="shared" si="40"/>
        <v>0</v>
      </c>
      <c r="E141" s="825">
        <f t="shared" si="40"/>
        <v>0</v>
      </c>
      <c r="F141" s="825">
        <f t="shared" si="40"/>
        <v>0</v>
      </c>
      <c r="G141" s="825">
        <f t="shared" si="40"/>
        <v>0.97664671626332344</v>
      </c>
      <c r="H141" s="825">
        <f t="shared" si="40"/>
        <v>0.93021765961919756</v>
      </c>
      <c r="I141" s="825">
        <f t="shared" si="40"/>
        <v>0.88192617551949359</v>
      </c>
      <c r="J141" s="825">
        <f t="shared" si="40"/>
        <v>0.83126247575980994</v>
      </c>
      <c r="K141" s="825">
        <f t="shared" si="40"/>
        <v>0.77891846761572114</v>
      </c>
      <c r="L141" s="825">
        <f t="shared" si="40"/>
        <v>0.73108453176481614</v>
      </c>
      <c r="M141" s="825">
        <f t="shared" si="40"/>
        <v>0.6912136353379259</v>
      </c>
      <c r="N141" s="825">
        <f t="shared" si="40"/>
        <v>0.65321826191216892</v>
      </c>
      <c r="O141" s="825">
        <f t="shared" si="40"/>
        <v>0.61397807256939818</v>
      </c>
      <c r="P141" s="825">
        <f t="shared" si="40"/>
        <v>0.57456509473088768</v>
      </c>
      <c r="Q141" s="825">
        <f t="shared" si="40"/>
        <v>0.53906854460985065</v>
      </c>
      <c r="R141" s="825">
        <f t="shared" si="40"/>
        <v>0.50810966254435519</v>
      </c>
      <c r="S141" s="825">
        <f t="shared" si="40"/>
        <v>0.47896705383670507</v>
      </c>
      <c r="T141" s="825">
        <f t="shared" si="40"/>
        <v>0.45136505992670217</v>
      </c>
      <c r="U141" s="825">
        <f t="shared" si="40"/>
        <v>0.42509805623530211</v>
      </c>
      <c r="V141" s="825">
        <f t="shared" si="40"/>
        <v>0.40012440423721768</v>
      </c>
      <c r="W141" s="825">
        <f t="shared" si="40"/>
        <v>0.37764167365249468</v>
      </c>
      <c r="X141" s="825">
        <f t="shared" si="40"/>
        <v>0.35729072665521261</v>
      </c>
      <c r="Y141" s="825">
        <f t="shared" si="40"/>
        <v>0.33772278393890975</v>
      </c>
      <c r="Z141" s="825">
        <f t="shared" si="40"/>
        <v>0.31895063813992025</v>
      </c>
      <c r="AA141" s="825">
        <f t="shared" si="40"/>
        <v>0.30098828727003857</v>
      </c>
      <c r="AB141" s="825">
        <f t="shared" si="40"/>
        <v>0.2838499260773743</v>
      </c>
      <c r="AC141" s="825">
        <f t="shared" si="40"/>
        <v>0.26755068717900277</v>
      </c>
      <c r="AD141" s="825">
        <f t="shared" si="40"/>
        <v>0.25210536036955578</v>
      </c>
      <c r="AE141" s="825">
        <f t="shared" si="40"/>
        <v>0.23752554037408383</v>
      </c>
      <c r="AF141" s="825">
        <f t="shared" si="40"/>
        <v>0.22381871827929278</v>
      </c>
      <c r="AG141" s="825">
        <f t="shared" si="40"/>
        <v>0.4886175100831805</v>
      </c>
      <c r="AH141" s="825">
        <f t="shared" si="40"/>
        <v>1.0988038645187748</v>
      </c>
      <c r="AI141" s="825">
        <f t="shared" si="40"/>
        <v>1.0988038645187748</v>
      </c>
      <c r="AJ141" s="825">
        <f t="shared" si="40"/>
        <v>1.0988038645187748</v>
      </c>
      <c r="AK141" s="825">
        <f t="shared" si="40"/>
        <v>1.0988038645187748</v>
      </c>
      <c r="AL141" s="825">
        <f t="shared" si="40"/>
        <v>1.0988038645187748</v>
      </c>
      <c r="AM141" s="825">
        <f t="shared" si="40"/>
        <v>1.0988038645187748</v>
      </c>
      <c r="AN141" s="825">
        <f t="shared" si="40"/>
        <v>1.0988038645187748</v>
      </c>
      <c r="AO141" s="825">
        <f t="shared" si="40"/>
        <v>1.0988038645187748</v>
      </c>
      <c r="AP141" s="825">
        <f t="shared" si="40"/>
        <v>1.0988038645187748</v>
      </c>
      <c r="AQ141" s="818"/>
      <c r="AR141" s="818"/>
      <c r="AS141" s="818"/>
      <c r="AT141" s="818"/>
      <c r="AU141" s="818"/>
      <c r="AV141" s="818"/>
      <c r="AW141" s="818"/>
      <c r="AX141" s="818"/>
      <c r="AY141" s="818"/>
      <c r="AZ141" s="818"/>
      <c r="BA141" s="818"/>
      <c r="BB141" s="818"/>
      <c r="BC141" s="818"/>
      <c r="BD141" s="818"/>
      <c r="BE141" s="818"/>
      <c r="BF141" s="818"/>
      <c r="BG141" s="818"/>
      <c r="BH141" s="818"/>
      <c r="BI141" s="818"/>
      <c r="BJ141" s="818"/>
    </row>
    <row r="142" spans="1:68" ht="12.75" hidden="1" customHeight="1" outlineLevel="1">
      <c r="A142" s="813">
        <f t="shared" si="41"/>
        <v>6</v>
      </c>
      <c r="C142" s="825">
        <f t="shared" si="40"/>
        <v>0</v>
      </c>
      <c r="D142" s="825">
        <f t="shared" si="40"/>
        <v>0</v>
      </c>
      <c r="E142" s="825">
        <f t="shared" si="40"/>
        <v>0</v>
      </c>
      <c r="F142" s="825">
        <f t="shared" si="40"/>
        <v>0</v>
      </c>
      <c r="G142" s="825">
        <f t="shared" si="40"/>
        <v>0</v>
      </c>
      <c r="H142" s="825">
        <f t="shared" si="40"/>
        <v>0.97523570171289553</v>
      </c>
      <c r="I142" s="825">
        <f t="shared" si="40"/>
        <v>0.92460714301405145</v>
      </c>
      <c r="J142" s="825">
        <f t="shared" si="40"/>
        <v>0.8714915648742716</v>
      </c>
      <c r="K142" s="825">
        <f t="shared" si="40"/>
        <v>0.81661435953959394</v>
      </c>
      <c r="L142" s="825">
        <f t="shared" si="40"/>
        <v>0.76646549221498972</v>
      </c>
      <c r="M142" s="825">
        <f t="shared" si="40"/>
        <v>0.7246650369637766</v>
      </c>
      <c r="N142" s="825">
        <f t="shared" si="40"/>
        <v>0.68483087096881967</v>
      </c>
      <c r="O142" s="825">
        <f t="shared" si="40"/>
        <v>0.64369164597849859</v>
      </c>
      <c r="P142" s="825">
        <f t="shared" si="40"/>
        <v>0.60237127036375337</v>
      </c>
      <c r="Q142" s="825">
        <f t="shared" si="40"/>
        <v>0.56515685865300613</v>
      </c>
      <c r="R142" s="825">
        <f t="shared" si="40"/>
        <v>0.53269971621631007</v>
      </c>
      <c r="S142" s="825">
        <f t="shared" si="40"/>
        <v>0.50214674599600262</v>
      </c>
      <c r="T142" s="825">
        <f t="shared" si="40"/>
        <v>0.47320894888890797</v>
      </c>
      <c r="U142" s="825">
        <f t="shared" si="40"/>
        <v>0.4456707490794522</v>
      </c>
      <c r="V142" s="825">
        <f t="shared" si="40"/>
        <v>0.41948849293882401</v>
      </c>
      <c r="W142" s="825">
        <f t="shared" si="40"/>
        <v>0.39591770677766891</v>
      </c>
      <c r="X142" s="825">
        <f t="shared" si="40"/>
        <v>0.37458187223380418</v>
      </c>
      <c r="Y142" s="825">
        <f t="shared" si="40"/>
        <v>0.35406693559647623</v>
      </c>
      <c r="Z142" s="825">
        <f t="shared" si="40"/>
        <v>0.33438630860383367</v>
      </c>
      <c r="AA142" s="825">
        <f t="shared" si="40"/>
        <v>0.31555466670383642</v>
      </c>
      <c r="AB142" s="825">
        <f t="shared" si="40"/>
        <v>0.2975868916018467</v>
      </c>
      <c r="AC142" s="825">
        <f t="shared" si="40"/>
        <v>0.28049884826052096</v>
      </c>
      <c r="AD142" s="825">
        <f t="shared" si="40"/>
        <v>0.26430604222912152</v>
      </c>
      <c r="AE142" s="825">
        <f t="shared" si="40"/>
        <v>0.24902062936139277</v>
      </c>
      <c r="AF142" s="825">
        <f t="shared" si="40"/>
        <v>0.2346504632764578</v>
      </c>
      <c r="AG142" s="825">
        <f t="shared" si="40"/>
        <v>0.51226423771641794</v>
      </c>
      <c r="AH142" s="825">
        <f t="shared" si="40"/>
        <v>1.1519806647161333</v>
      </c>
      <c r="AI142" s="825">
        <f t="shared" si="40"/>
        <v>1.1519806647161333</v>
      </c>
      <c r="AJ142" s="825">
        <f t="shared" si="40"/>
        <v>1.1519806647161333</v>
      </c>
      <c r="AK142" s="825">
        <f t="shared" si="40"/>
        <v>1.1519806647161333</v>
      </c>
      <c r="AL142" s="825">
        <f t="shared" si="40"/>
        <v>1.1519806647161333</v>
      </c>
      <c r="AM142" s="825">
        <f t="shared" si="40"/>
        <v>1.1519806647161333</v>
      </c>
      <c r="AN142" s="825">
        <f t="shared" si="40"/>
        <v>1.1519806647161333</v>
      </c>
      <c r="AO142" s="825">
        <f t="shared" si="40"/>
        <v>1.1519806647161333</v>
      </c>
      <c r="AP142" s="825">
        <f t="shared" si="40"/>
        <v>1.1519806647161333</v>
      </c>
      <c r="AQ142" s="818"/>
      <c r="AR142" s="818"/>
      <c r="AS142" s="818"/>
      <c r="AT142" s="818"/>
      <c r="AU142" s="818"/>
      <c r="AV142" s="818"/>
      <c r="AW142" s="818"/>
      <c r="AX142" s="818"/>
      <c r="AY142" s="818"/>
      <c r="AZ142" s="818"/>
      <c r="BA142" s="818"/>
      <c r="BB142" s="818"/>
      <c r="BC142" s="818"/>
      <c r="BD142" s="818"/>
      <c r="BE142" s="818"/>
      <c r="BF142" s="818"/>
      <c r="BG142" s="818"/>
      <c r="BH142" s="818"/>
      <c r="BI142" s="818"/>
      <c r="BJ142" s="818"/>
    </row>
    <row r="143" spans="1:68" ht="12.75" hidden="1" customHeight="1" outlineLevel="1">
      <c r="A143" s="813">
        <f t="shared" si="41"/>
        <v>7</v>
      </c>
      <c r="C143" s="825">
        <f t="shared" si="40"/>
        <v>0</v>
      </c>
      <c r="D143" s="825">
        <f t="shared" si="40"/>
        <v>0</v>
      </c>
      <c r="E143" s="825">
        <f t="shared" si="40"/>
        <v>0</v>
      </c>
      <c r="F143" s="825">
        <f t="shared" si="40"/>
        <v>0</v>
      </c>
      <c r="G143" s="825">
        <f t="shared" si="40"/>
        <v>0</v>
      </c>
      <c r="H143" s="825">
        <f t="shared" si="40"/>
        <v>0</v>
      </c>
      <c r="I143" s="825">
        <f t="shared" si="40"/>
        <v>0.97216070071558836</v>
      </c>
      <c r="J143" s="825">
        <f t="shared" si="40"/>
        <v>0.91631333023675443</v>
      </c>
      <c r="K143" s="825">
        <f t="shared" si="40"/>
        <v>0.858613730147614</v>
      </c>
      <c r="L143" s="825">
        <f t="shared" si="40"/>
        <v>0.80588565166938042</v>
      </c>
      <c r="M143" s="825">
        <f t="shared" si="40"/>
        <v>0.76193535323800399</v>
      </c>
      <c r="N143" s="825">
        <f t="shared" si="40"/>
        <v>0.72005247247218884</v>
      </c>
      <c r="O143" s="825">
        <f t="shared" si="40"/>
        <v>0.67679741209799171</v>
      </c>
      <c r="P143" s="825">
        <f t="shared" si="40"/>
        <v>0.63335188432441747</v>
      </c>
      <c r="Q143" s="825">
        <f t="shared" si="40"/>
        <v>0.59422349467397262</v>
      </c>
      <c r="R143" s="825">
        <f t="shared" ref="R143:AP143" si="42">IF(R$1=$A143,1,Q101)/(1+R$6)^0.5</f>
        <v>0.56009704586499498</v>
      </c>
      <c r="S143" s="825">
        <f t="shared" si="42"/>
        <v>0.52797270293433984</v>
      </c>
      <c r="T143" s="825">
        <f t="shared" si="42"/>
        <v>0.49754660323853528</v>
      </c>
      <c r="U143" s="825">
        <f t="shared" si="42"/>
        <v>0.4685920836617819</v>
      </c>
      <c r="V143" s="825">
        <f t="shared" si="42"/>
        <v>0.44106324542134306</v>
      </c>
      <c r="W143" s="825">
        <f t="shared" si="42"/>
        <v>0.41628018792067478</v>
      </c>
      <c r="X143" s="825">
        <f t="shared" si="42"/>
        <v>0.39384702804598393</v>
      </c>
      <c r="Y143" s="825">
        <f t="shared" si="42"/>
        <v>0.37227698575594986</v>
      </c>
      <c r="Z143" s="825">
        <f t="shared" si="42"/>
        <v>0.35158416256909852</v>
      </c>
      <c r="AA143" s="825">
        <f t="shared" si="42"/>
        <v>0.33178398870774628</v>
      </c>
      <c r="AB143" s="825">
        <f t="shared" si="42"/>
        <v>0.31289211125965594</v>
      </c>
      <c r="AC143" s="825">
        <f t="shared" si="42"/>
        <v>0.29492521113988346</v>
      </c>
      <c r="AD143" s="825">
        <f t="shared" si="42"/>
        <v>0.2778995913650667</v>
      </c>
      <c r="AE143" s="825">
        <f t="shared" si="42"/>
        <v>0.26182803297781726</v>
      </c>
      <c r="AF143" s="825">
        <f t="shared" si="42"/>
        <v>0.24671879351748846</v>
      </c>
      <c r="AG143" s="825">
        <f t="shared" si="42"/>
        <v>0.53861054833140232</v>
      </c>
      <c r="AH143" s="825">
        <f t="shared" si="42"/>
        <v>1.2112282915861337</v>
      </c>
      <c r="AI143" s="825">
        <f t="shared" si="42"/>
        <v>1.2112282915861337</v>
      </c>
      <c r="AJ143" s="825">
        <f t="shared" si="42"/>
        <v>1.2112282915861337</v>
      </c>
      <c r="AK143" s="825">
        <f t="shared" si="42"/>
        <v>1.2112282915861337</v>
      </c>
      <c r="AL143" s="825">
        <f t="shared" si="42"/>
        <v>1.2112282915861337</v>
      </c>
      <c r="AM143" s="825">
        <f t="shared" si="42"/>
        <v>1.2112282915861337</v>
      </c>
      <c r="AN143" s="825">
        <f t="shared" si="42"/>
        <v>1.2112282915861337</v>
      </c>
      <c r="AO143" s="825">
        <f t="shared" si="42"/>
        <v>1.2112282915861337</v>
      </c>
      <c r="AP143" s="825">
        <f t="shared" si="42"/>
        <v>1.2112282915861337</v>
      </c>
      <c r="AQ143" s="818"/>
      <c r="AR143" s="818"/>
      <c r="AS143" s="818"/>
      <c r="AT143" s="818"/>
      <c r="AU143" s="818"/>
      <c r="AV143" s="818"/>
      <c r="AW143" s="818"/>
      <c r="AX143" s="818"/>
      <c r="AY143" s="818"/>
      <c r="AZ143" s="818"/>
      <c r="BA143" s="818"/>
      <c r="BB143" s="818"/>
      <c r="BC143" s="818"/>
      <c r="BD143" s="818"/>
      <c r="BE143" s="818"/>
      <c r="BF143" s="818"/>
      <c r="BG143" s="818"/>
      <c r="BH143" s="818"/>
      <c r="BI143" s="818"/>
      <c r="BJ143" s="818"/>
    </row>
    <row r="144" spans="1:68" ht="12.75" hidden="1" customHeight="1" outlineLevel="1">
      <c r="A144" s="813">
        <f t="shared" si="41"/>
        <v>8</v>
      </c>
      <c r="C144" s="825">
        <f t="shared" ref="C144:AP150" si="43">IF(C$1=$A144,1,B102)/(1+C$6)^0.5</f>
        <v>0</v>
      </c>
      <c r="D144" s="825">
        <f t="shared" si="43"/>
        <v>0</v>
      </c>
      <c r="E144" s="825">
        <f t="shared" si="43"/>
        <v>0</v>
      </c>
      <c r="F144" s="825">
        <f t="shared" si="43"/>
        <v>0</v>
      </c>
      <c r="G144" s="825">
        <f t="shared" si="43"/>
        <v>0</v>
      </c>
      <c r="H144" s="825">
        <f t="shared" si="43"/>
        <v>0</v>
      </c>
      <c r="I144" s="825">
        <f t="shared" si="43"/>
        <v>0</v>
      </c>
      <c r="J144" s="825">
        <f t="shared" si="43"/>
        <v>0.96954480312712865</v>
      </c>
      <c r="K144" s="825">
        <f t="shared" si="43"/>
        <v>0.90849325496893973</v>
      </c>
      <c r="L144" s="825">
        <f t="shared" si="43"/>
        <v>0.85270203947473533</v>
      </c>
      <c r="M144" s="825">
        <f t="shared" si="43"/>
        <v>0.8061985323948837</v>
      </c>
      <c r="N144" s="825">
        <f t="shared" si="43"/>
        <v>0.76188254566139679</v>
      </c>
      <c r="O144" s="825">
        <f t="shared" si="43"/>
        <v>0.7161146651658491</v>
      </c>
      <c r="P144" s="825">
        <f t="shared" si="43"/>
        <v>0.67014525243112355</v>
      </c>
      <c r="Q144" s="825">
        <f t="shared" si="43"/>
        <v>0.6287437737136633</v>
      </c>
      <c r="R144" s="825">
        <f t="shared" si="43"/>
        <v>0.59263481403785101</v>
      </c>
      <c r="S144" s="825">
        <f t="shared" si="43"/>
        <v>0.55864426875762141</v>
      </c>
      <c r="T144" s="825">
        <f t="shared" si="43"/>
        <v>0.52645062290956501</v>
      </c>
      <c r="U144" s="825">
        <f t="shared" si="43"/>
        <v>0.49581404581706479</v>
      </c>
      <c r="V144" s="825">
        <f t="shared" si="43"/>
        <v>0.46668597229526121</v>
      </c>
      <c r="W144" s="825">
        <f t="shared" si="43"/>
        <v>0.4404631904012497</v>
      </c>
      <c r="X144" s="825">
        <f t="shared" si="43"/>
        <v>0.41672681894782243</v>
      </c>
      <c r="Y144" s="825">
        <f t="shared" si="43"/>
        <v>0.39390370624669929</v>
      </c>
      <c r="Z144" s="825">
        <f t="shared" si="43"/>
        <v>0.37200877301719304</v>
      </c>
      <c r="AA144" s="825">
        <f t="shared" si="43"/>
        <v>0.351058345870916</v>
      </c>
      <c r="AB144" s="825">
        <f t="shared" si="43"/>
        <v>0.33106898088331066</v>
      </c>
      <c r="AC144" s="825">
        <f t="shared" si="43"/>
        <v>0.31205832801533512</v>
      </c>
      <c r="AD144" s="825">
        <f t="shared" si="43"/>
        <v>0.29404363737624228</v>
      </c>
      <c r="AE144" s="825">
        <f t="shared" si="43"/>
        <v>0.2770384324989042</v>
      </c>
      <c r="AF144" s="825">
        <f t="shared" si="43"/>
        <v>0.26105145062865232</v>
      </c>
      <c r="AG144" s="825">
        <f t="shared" si="43"/>
        <v>0.5699000994662361</v>
      </c>
      <c r="AH144" s="825">
        <f t="shared" si="43"/>
        <v>1.281592285909956</v>
      </c>
      <c r="AI144" s="825">
        <f t="shared" si="43"/>
        <v>1.281592285909956</v>
      </c>
      <c r="AJ144" s="825">
        <f t="shared" si="43"/>
        <v>1.281592285909956</v>
      </c>
      <c r="AK144" s="825">
        <f t="shared" si="43"/>
        <v>1.281592285909956</v>
      </c>
      <c r="AL144" s="825">
        <f t="shared" si="43"/>
        <v>1.281592285909956</v>
      </c>
      <c r="AM144" s="825">
        <f t="shared" si="43"/>
        <v>1.281592285909956</v>
      </c>
      <c r="AN144" s="825">
        <f t="shared" si="43"/>
        <v>1.281592285909956</v>
      </c>
      <c r="AO144" s="825">
        <f t="shared" si="43"/>
        <v>1.281592285909956</v>
      </c>
      <c r="AP144" s="825">
        <f t="shared" si="43"/>
        <v>1.281592285909956</v>
      </c>
      <c r="AQ144" s="818"/>
      <c r="AR144" s="818"/>
      <c r="AS144" s="818"/>
      <c r="AT144" s="818"/>
      <c r="AU144" s="818"/>
      <c r="AV144" s="818"/>
      <c r="AW144" s="818"/>
      <c r="AX144" s="818"/>
      <c r="AY144" s="818"/>
      <c r="AZ144" s="818"/>
      <c r="BA144" s="818"/>
      <c r="BB144" s="818"/>
      <c r="BC144" s="818"/>
      <c r="BD144" s="818"/>
      <c r="BE144" s="818"/>
      <c r="BF144" s="818"/>
      <c r="BG144" s="818"/>
      <c r="BH144" s="818"/>
      <c r="BI144" s="818"/>
      <c r="BJ144" s="818"/>
    </row>
    <row r="145" spans="1:62" ht="12.75" hidden="1" customHeight="1" outlineLevel="1">
      <c r="A145" s="813">
        <f t="shared" si="41"/>
        <v>9</v>
      </c>
      <c r="C145" s="825">
        <f t="shared" si="43"/>
        <v>0</v>
      </c>
      <c r="D145" s="825">
        <f t="shared" si="43"/>
        <v>0</v>
      </c>
      <c r="E145" s="825">
        <f t="shared" si="43"/>
        <v>0</v>
      </c>
      <c r="F145" s="825">
        <f t="shared" si="43"/>
        <v>0</v>
      </c>
      <c r="G145" s="825">
        <f t="shared" si="43"/>
        <v>0</v>
      </c>
      <c r="H145" s="825">
        <f t="shared" si="43"/>
        <v>0</v>
      </c>
      <c r="I145" s="825">
        <f t="shared" si="43"/>
        <v>0</v>
      </c>
      <c r="J145" s="825">
        <f t="shared" si="43"/>
        <v>0</v>
      </c>
      <c r="K145" s="825">
        <f t="shared" si="43"/>
        <v>0.96646457872477498</v>
      </c>
      <c r="L145" s="825">
        <f t="shared" si="43"/>
        <v>0.90711330309973703</v>
      </c>
      <c r="M145" s="825">
        <f t="shared" si="43"/>
        <v>0.85764238833693007</v>
      </c>
      <c r="N145" s="825">
        <f t="shared" si="43"/>
        <v>0.81049858048266432</v>
      </c>
      <c r="O145" s="825">
        <f t="shared" si="43"/>
        <v>0.76181023293541972</v>
      </c>
      <c r="P145" s="825">
        <f t="shared" si="43"/>
        <v>0.71290749329492475</v>
      </c>
      <c r="Q145" s="825">
        <f t="shared" si="43"/>
        <v>0.66886416939746673</v>
      </c>
      <c r="R145" s="825">
        <f t="shared" si="43"/>
        <v>0.63045108233226121</v>
      </c>
      <c r="S145" s="825">
        <f t="shared" si="43"/>
        <v>0.59429158654601499</v>
      </c>
      <c r="T145" s="825">
        <f t="shared" si="43"/>
        <v>0.56004365107485921</v>
      </c>
      <c r="U145" s="825">
        <f t="shared" si="43"/>
        <v>0.52745214154924958</v>
      </c>
      <c r="V145" s="825">
        <f t="shared" si="43"/>
        <v>0.49646539382014659</v>
      </c>
      <c r="W145" s="825">
        <f t="shared" si="43"/>
        <v>0.46856932555813846</v>
      </c>
      <c r="X145" s="825">
        <f t="shared" si="43"/>
        <v>0.44331832659725384</v>
      </c>
      <c r="Y145" s="825">
        <f t="shared" si="43"/>
        <v>0.41903886180075062</v>
      </c>
      <c r="Z145" s="825">
        <f t="shared" si="43"/>
        <v>0.39574680398510365</v>
      </c>
      <c r="AA145" s="825">
        <f t="shared" si="43"/>
        <v>0.37345952156964646</v>
      </c>
      <c r="AB145" s="825">
        <f t="shared" si="43"/>
        <v>0.35219462707972282</v>
      </c>
      <c r="AC145" s="825">
        <f t="shared" si="43"/>
        <v>0.33197089672747154</v>
      </c>
      <c r="AD145" s="825">
        <f t="shared" si="43"/>
        <v>0.31280668135862627</v>
      </c>
      <c r="AE145" s="825">
        <f t="shared" si="43"/>
        <v>0.29471636744818686</v>
      </c>
      <c r="AF145" s="825">
        <f t="shared" si="43"/>
        <v>0.27770924976865952</v>
      </c>
      <c r="AG145" s="825">
        <f t="shared" si="43"/>
        <v>0.60626565638582941</v>
      </c>
      <c r="AH145" s="825">
        <f t="shared" si="43"/>
        <v>1.3633712104348348</v>
      </c>
      <c r="AI145" s="825">
        <f t="shared" si="43"/>
        <v>1.3633712104348348</v>
      </c>
      <c r="AJ145" s="825">
        <f t="shared" si="43"/>
        <v>1.3633712104348348</v>
      </c>
      <c r="AK145" s="825">
        <f t="shared" si="43"/>
        <v>1.3633712104348348</v>
      </c>
      <c r="AL145" s="825">
        <f t="shared" si="43"/>
        <v>1.3633712104348348</v>
      </c>
      <c r="AM145" s="825">
        <f t="shared" si="43"/>
        <v>1.3633712104348348</v>
      </c>
      <c r="AN145" s="825">
        <f t="shared" si="43"/>
        <v>1.3633712104348348</v>
      </c>
      <c r="AO145" s="825">
        <f t="shared" si="43"/>
        <v>1.3633712104348348</v>
      </c>
      <c r="AP145" s="825">
        <f t="shared" si="43"/>
        <v>1.3633712104348348</v>
      </c>
      <c r="AQ145" s="818"/>
      <c r="AR145" s="818"/>
      <c r="AS145" s="818"/>
      <c r="AT145" s="818"/>
      <c r="AU145" s="818"/>
      <c r="AV145" s="818"/>
      <c r="AW145" s="818"/>
      <c r="AX145" s="818"/>
      <c r="AY145" s="818"/>
      <c r="AZ145" s="818"/>
      <c r="BA145" s="818"/>
      <c r="BB145" s="818"/>
      <c r="BC145" s="818"/>
      <c r="BD145" s="818"/>
      <c r="BE145" s="818"/>
      <c r="BF145" s="818"/>
      <c r="BG145" s="818"/>
      <c r="BH145" s="818"/>
      <c r="BI145" s="818"/>
      <c r="BJ145" s="818"/>
    </row>
    <row r="146" spans="1:62" ht="12.75" hidden="1" customHeight="1" outlineLevel="1">
      <c r="A146" s="813">
        <f t="shared" si="41"/>
        <v>10</v>
      </c>
      <c r="C146" s="825">
        <f t="shared" si="43"/>
        <v>0</v>
      </c>
      <c r="D146" s="825">
        <f t="shared" si="43"/>
        <v>0</v>
      </c>
      <c r="E146" s="825">
        <f t="shared" si="43"/>
        <v>0</v>
      </c>
      <c r="F146" s="825">
        <f t="shared" si="43"/>
        <v>0</v>
      </c>
      <c r="G146" s="825">
        <f t="shared" si="43"/>
        <v>0</v>
      </c>
      <c r="H146" s="825">
        <f t="shared" si="43"/>
        <v>0</v>
      </c>
      <c r="I146" s="825">
        <f t="shared" si="43"/>
        <v>0</v>
      </c>
      <c r="J146" s="825">
        <f t="shared" si="43"/>
        <v>0</v>
      </c>
      <c r="K146" s="825">
        <f t="shared" si="43"/>
        <v>0</v>
      </c>
      <c r="L146" s="825">
        <f t="shared" si="43"/>
        <v>0.97115746507201794</v>
      </c>
      <c r="M146" s="825">
        <f t="shared" si="43"/>
        <v>0.91819379668388168</v>
      </c>
      <c r="N146" s="825">
        <f t="shared" si="43"/>
        <v>0.8677215339873251</v>
      </c>
      <c r="O146" s="825">
        <f t="shared" si="43"/>
        <v>0.8155956837534557</v>
      </c>
      <c r="P146" s="825">
        <f t="shared" si="43"/>
        <v>0.76324030488065997</v>
      </c>
      <c r="Q146" s="825">
        <f t="shared" si="43"/>
        <v>0.71608742701695782</v>
      </c>
      <c r="R146" s="825">
        <f t="shared" si="43"/>
        <v>0.67496229288833409</v>
      </c>
      <c r="S146" s="825">
        <f t="shared" si="43"/>
        <v>0.63624985845918969</v>
      </c>
      <c r="T146" s="825">
        <f t="shared" si="43"/>
        <v>0.59958394463953457</v>
      </c>
      <c r="U146" s="825">
        <f t="shared" si="43"/>
        <v>0.56469140402128548</v>
      </c>
      <c r="V146" s="825">
        <f t="shared" si="43"/>
        <v>0.53151692485469226</v>
      </c>
      <c r="W146" s="825">
        <f t="shared" si="43"/>
        <v>0.50165133381305249</v>
      </c>
      <c r="X146" s="825">
        <f t="shared" si="43"/>
        <v>0.47461755968848479</v>
      </c>
      <c r="Y146" s="825">
        <f t="shared" si="43"/>
        <v>0.44862391214246827</v>
      </c>
      <c r="Z146" s="825">
        <f t="shared" si="43"/>
        <v>0.423687384646666</v>
      </c>
      <c r="AA146" s="825">
        <f t="shared" si="43"/>
        <v>0.39982657186839748</v>
      </c>
      <c r="AB146" s="825">
        <f t="shared" si="43"/>
        <v>0.37706032981540499</v>
      </c>
      <c r="AC146" s="825">
        <f t="shared" si="43"/>
        <v>0.35540876034103153</v>
      </c>
      <c r="AD146" s="825">
        <f t="shared" si="43"/>
        <v>0.33489150990042621</v>
      </c>
      <c r="AE146" s="825">
        <f t="shared" si="43"/>
        <v>0.31552398068485282</v>
      </c>
      <c r="AF146" s="825">
        <f t="shared" si="43"/>
        <v>0.2973161236978682</v>
      </c>
      <c r="AG146" s="825">
        <f t="shared" si="43"/>
        <v>0.6490693235386813</v>
      </c>
      <c r="AH146" s="825">
        <f t="shared" si="43"/>
        <v>1.4596281678965564</v>
      </c>
      <c r="AI146" s="825">
        <f t="shared" si="43"/>
        <v>1.4596281678965564</v>
      </c>
      <c r="AJ146" s="825">
        <f t="shared" si="43"/>
        <v>1.4596281678965564</v>
      </c>
      <c r="AK146" s="825">
        <f t="shared" si="43"/>
        <v>1.4596281678965564</v>
      </c>
      <c r="AL146" s="825">
        <f t="shared" si="43"/>
        <v>1.4596281678965564</v>
      </c>
      <c r="AM146" s="825">
        <f t="shared" si="43"/>
        <v>1.4596281678965564</v>
      </c>
      <c r="AN146" s="825">
        <f t="shared" si="43"/>
        <v>1.4596281678965564</v>
      </c>
      <c r="AO146" s="825">
        <f t="shared" si="43"/>
        <v>1.4596281678965564</v>
      </c>
      <c r="AP146" s="825">
        <f t="shared" si="43"/>
        <v>1.4596281678965564</v>
      </c>
      <c r="AQ146" s="818"/>
      <c r="AR146" s="818"/>
      <c r="AS146" s="818"/>
      <c r="AT146" s="818"/>
      <c r="AU146" s="818"/>
      <c r="AV146" s="818"/>
      <c r="AW146" s="818"/>
      <c r="AX146" s="818"/>
      <c r="AY146" s="818"/>
      <c r="AZ146" s="818"/>
      <c r="BA146" s="818"/>
      <c r="BB146" s="818"/>
      <c r="BC146" s="818"/>
      <c r="BD146" s="818"/>
      <c r="BE146" s="818"/>
      <c r="BF146" s="818"/>
      <c r="BG146" s="818"/>
      <c r="BH146" s="818"/>
      <c r="BI146" s="818"/>
      <c r="BJ146" s="818"/>
    </row>
    <row r="147" spans="1:62" ht="12.75" hidden="1" customHeight="1" outlineLevel="1">
      <c r="A147" s="813">
        <f t="shared" si="41"/>
        <v>11</v>
      </c>
      <c r="C147" s="825">
        <f t="shared" si="43"/>
        <v>0</v>
      </c>
      <c r="D147" s="825">
        <f t="shared" si="43"/>
        <v>0</v>
      </c>
      <c r="E147" s="825">
        <f t="shared" si="43"/>
        <v>0</v>
      </c>
      <c r="F147" s="825">
        <f t="shared" si="43"/>
        <v>0</v>
      </c>
      <c r="G147" s="825">
        <f t="shared" si="43"/>
        <v>0</v>
      </c>
      <c r="H147" s="825">
        <f t="shared" si="43"/>
        <v>0</v>
      </c>
      <c r="I147" s="825">
        <f t="shared" si="43"/>
        <v>0</v>
      </c>
      <c r="J147" s="825">
        <f t="shared" si="43"/>
        <v>0</v>
      </c>
      <c r="K147" s="825">
        <f t="shared" si="43"/>
        <v>0</v>
      </c>
      <c r="L147" s="825">
        <f t="shared" si="43"/>
        <v>0</v>
      </c>
      <c r="M147" s="825">
        <f t="shared" si="43"/>
        <v>0.9735427987455495</v>
      </c>
      <c r="N147" s="825">
        <f t="shared" si="43"/>
        <v>0.92002805266243781</v>
      </c>
      <c r="O147" s="825">
        <f t="shared" si="43"/>
        <v>0.86476004028101261</v>
      </c>
      <c r="P147" s="825">
        <f t="shared" si="43"/>
        <v>0.80924866320431321</v>
      </c>
      <c r="Q147" s="825">
        <f t="shared" si="43"/>
        <v>0.75925339548400639</v>
      </c>
      <c r="R147" s="825">
        <f t="shared" si="43"/>
        <v>0.71564922572925205</v>
      </c>
      <c r="S147" s="825">
        <f t="shared" si="43"/>
        <v>0.67460319394759949</v>
      </c>
      <c r="T147" s="825">
        <f t="shared" si="43"/>
        <v>0.63572704766185006</v>
      </c>
      <c r="U147" s="825">
        <f t="shared" si="43"/>
        <v>0.59873117405486675</v>
      </c>
      <c r="V147" s="825">
        <f t="shared" si="43"/>
        <v>0.56355692716775752</v>
      </c>
      <c r="W147" s="825">
        <f t="shared" si="43"/>
        <v>0.531891029190799</v>
      </c>
      <c r="X147" s="825">
        <f t="shared" si="43"/>
        <v>0.50322765091821886</v>
      </c>
      <c r="Y147" s="825">
        <f t="shared" si="43"/>
        <v>0.47566709837152515</v>
      </c>
      <c r="Z147" s="825">
        <f t="shared" si="43"/>
        <v>0.44922738939403495</v>
      </c>
      <c r="AA147" s="825">
        <f t="shared" si="43"/>
        <v>0.42392823954528391</v>
      </c>
      <c r="AB147" s="825">
        <f t="shared" si="43"/>
        <v>0.39978964147891127</v>
      </c>
      <c r="AC147" s="825">
        <f t="shared" si="43"/>
        <v>0.3768329087941093</v>
      </c>
      <c r="AD147" s="825">
        <f t="shared" si="43"/>
        <v>0.35507887224033469</v>
      </c>
      <c r="AE147" s="825">
        <f t="shared" si="43"/>
        <v>0.3345438624576374</v>
      </c>
      <c r="AF147" s="825">
        <f t="shared" si="43"/>
        <v>0.31523843029910303</v>
      </c>
      <c r="AG147" s="825">
        <f t="shared" si="43"/>
        <v>0.68819542029129999</v>
      </c>
      <c r="AH147" s="825">
        <f t="shared" si="43"/>
        <v>1.5476149989620132</v>
      </c>
      <c r="AI147" s="825">
        <f t="shared" si="43"/>
        <v>1.5476149989620132</v>
      </c>
      <c r="AJ147" s="825">
        <f t="shared" si="43"/>
        <v>1.5476149989620132</v>
      </c>
      <c r="AK147" s="825">
        <f t="shared" si="43"/>
        <v>1.5476149989620132</v>
      </c>
      <c r="AL147" s="825">
        <f t="shared" si="43"/>
        <v>1.5476149989620132</v>
      </c>
      <c r="AM147" s="825">
        <f t="shared" si="43"/>
        <v>1.5476149989620132</v>
      </c>
      <c r="AN147" s="825">
        <f t="shared" si="43"/>
        <v>1.5476149989620132</v>
      </c>
      <c r="AO147" s="825">
        <f t="shared" si="43"/>
        <v>1.5476149989620132</v>
      </c>
      <c r="AP147" s="825">
        <f t="shared" si="43"/>
        <v>1.5476149989620132</v>
      </c>
      <c r="AQ147" s="818"/>
      <c r="AR147" s="818"/>
      <c r="AS147" s="818"/>
      <c r="AT147" s="818"/>
      <c r="AU147" s="818"/>
      <c r="AV147" s="818"/>
      <c r="AW147" s="818"/>
      <c r="AX147" s="818"/>
      <c r="AY147" s="818"/>
      <c r="AZ147" s="818"/>
      <c r="BA147" s="818"/>
      <c r="BB147" s="818"/>
      <c r="BC147" s="818"/>
      <c r="BD147" s="818"/>
      <c r="BE147" s="818"/>
      <c r="BF147" s="818"/>
      <c r="BG147" s="818"/>
      <c r="BH147" s="818"/>
      <c r="BI147" s="818"/>
      <c r="BJ147" s="818"/>
    </row>
    <row r="148" spans="1:62" ht="12.75" hidden="1" customHeight="1" outlineLevel="1">
      <c r="A148" s="813">
        <f t="shared" si="41"/>
        <v>12</v>
      </c>
      <c r="C148" s="825">
        <f t="shared" si="43"/>
        <v>0</v>
      </c>
      <c r="D148" s="825">
        <f t="shared" si="43"/>
        <v>0</v>
      </c>
      <c r="E148" s="825">
        <f t="shared" si="43"/>
        <v>0</v>
      </c>
      <c r="F148" s="825">
        <f t="shared" si="43"/>
        <v>0</v>
      </c>
      <c r="G148" s="825">
        <f t="shared" si="43"/>
        <v>0</v>
      </c>
      <c r="H148" s="825">
        <f t="shared" si="43"/>
        <v>0</v>
      </c>
      <c r="I148" s="825">
        <f t="shared" si="43"/>
        <v>0</v>
      </c>
      <c r="J148" s="825">
        <f t="shared" si="43"/>
        <v>0</v>
      </c>
      <c r="K148" s="825">
        <f t="shared" si="43"/>
        <v>0</v>
      </c>
      <c r="L148" s="825">
        <f t="shared" si="43"/>
        <v>0</v>
      </c>
      <c r="M148" s="825">
        <f t="shared" si="43"/>
        <v>0</v>
      </c>
      <c r="N148" s="825">
        <f t="shared" si="43"/>
        <v>0.97071328274702595</v>
      </c>
      <c r="O148" s="825">
        <f t="shared" si="43"/>
        <v>0.91240050241992354</v>
      </c>
      <c r="P148" s="825">
        <f t="shared" si="43"/>
        <v>0.85383095020247424</v>
      </c>
      <c r="Q148" s="825">
        <f t="shared" si="43"/>
        <v>0.80108139510993881</v>
      </c>
      <c r="R148" s="825">
        <f t="shared" si="43"/>
        <v>0.75507502971531071</v>
      </c>
      <c r="S148" s="825">
        <f t="shared" si="43"/>
        <v>0.71176773257452919</v>
      </c>
      <c r="T148" s="825">
        <f t="shared" si="43"/>
        <v>0.67074986200809827</v>
      </c>
      <c r="U148" s="825">
        <f t="shared" si="43"/>
        <v>0.63171585015030429</v>
      </c>
      <c r="V148" s="825">
        <f t="shared" si="43"/>
        <v>0.59460382017998792</v>
      </c>
      <c r="W148" s="825">
        <f t="shared" si="43"/>
        <v>0.56119341743477513</v>
      </c>
      <c r="X148" s="825">
        <f t="shared" si="43"/>
        <v>0.5309509460915619</v>
      </c>
      <c r="Y148" s="825">
        <f t="shared" si="43"/>
        <v>0.50187205620390885</v>
      </c>
      <c r="Z148" s="825">
        <f t="shared" si="43"/>
        <v>0.47397575823544646</v>
      </c>
      <c r="AA148" s="825">
        <f t="shared" si="43"/>
        <v>0.44728285389484307</v>
      </c>
      <c r="AB148" s="825">
        <f t="shared" si="43"/>
        <v>0.42181443725025108</v>
      </c>
      <c r="AC148" s="825">
        <f t="shared" si="43"/>
        <v>0.39759299608753651</v>
      </c>
      <c r="AD148" s="825">
        <f t="shared" si="43"/>
        <v>0.37464050874217375</v>
      </c>
      <c r="AE148" s="825">
        <f t="shared" si="43"/>
        <v>0.35297420552487596</v>
      </c>
      <c r="AF148" s="825">
        <f t="shared" si="43"/>
        <v>0.33260521854537062</v>
      </c>
      <c r="AG148" s="825">
        <f t="shared" si="43"/>
        <v>0.72610876773726385</v>
      </c>
      <c r="AH148" s="825">
        <f t="shared" si="43"/>
        <v>1.6328745973815952</v>
      </c>
      <c r="AI148" s="825">
        <f t="shared" si="43"/>
        <v>1.6328745973815952</v>
      </c>
      <c r="AJ148" s="825">
        <f t="shared" si="43"/>
        <v>1.6328745973815952</v>
      </c>
      <c r="AK148" s="825">
        <f t="shared" si="43"/>
        <v>1.6328745973815952</v>
      </c>
      <c r="AL148" s="825">
        <f t="shared" si="43"/>
        <v>1.6328745973815952</v>
      </c>
      <c r="AM148" s="825">
        <f t="shared" si="43"/>
        <v>1.6328745973815952</v>
      </c>
      <c r="AN148" s="825">
        <f t="shared" si="43"/>
        <v>1.6328745973815952</v>
      </c>
      <c r="AO148" s="825">
        <f t="shared" si="43"/>
        <v>1.6328745973815952</v>
      </c>
      <c r="AP148" s="825">
        <f t="shared" si="43"/>
        <v>1.6328745973815952</v>
      </c>
      <c r="AQ148" s="818"/>
      <c r="AR148" s="818"/>
      <c r="AS148" s="818"/>
      <c r="AT148" s="818"/>
      <c r="AU148" s="818"/>
      <c r="AV148" s="818"/>
      <c r="AW148" s="818"/>
      <c r="AX148" s="818"/>
      <c r="AY148" s="818"/>
      <c r="AZ148" s="818"/>
      <c r="BA148" s="818"/>
      <c r="BB148" s="818"/>
      <c r="BC148" s="818"/>
      <c r="BD148" s="818"/>
      <c r="BE148" s="818"/>
      <c r="BF148" s="818"/>
      <c r="BG148" s="818"/>
      <c r="BH148" s="818"/>
      <c r="BI148" s="818"/>
      <c r="BJ148" s="818"/>
    </row>
    <row r="149" spans="1:62" ht="12.75" hidden="1" customHeight="1" outlineLevel="1">
      <c r="A149" s="813">
        <f t="shared" si="41"/>
        <v>13</v>
      </c>
      <c r="C149" s="825">
        <f t="shared" si="43"/>
        <v>0</v>
      </c>
      <c r="D149" s="825">
        <f t="shared" si="43"/>
        <v>0</v>
      </c>
      <c r="E149" s="825">
        <f t="shared" si="43"/>
        <v>0</v>
      </c>
      <c r="F149" s="825">
        <f t="shared" si="43"/>
        <v>0</v>
      </c>
      <c r="G149" s="825">
        <f t="shared" si="43"/>
        <v>0</v>
      </c>
      <c r="H149" s="825">
        <f t="shared" si="43"/>
        <v>0</v>
      </c>
      <c r="I149" s="825">
        <f t="shared" si="43"/>
        <v>0</v>
      </c>
      <c r="J149" s="825">
        <f t="shared" si="43"/>
        <v>0</v>
      </c>
      <c r="K149" s="825">
        <f t="shared" si="43"/>
        <v>0</v>
      </c>
      <c r="L149" s="825">
        <f t="shared" si="43"/>
        <v>0</v>
      </c>
      <c r="M149" s="825">
        <f t="shared" si="43"/>
        <v>0</v>
      </c>
      <c r="N149" s="825">
        <f t="shared" si="43"/>
        <v>0</v>
      </c>
      <c r="O149" s="825">
        <f t="shared" si="43"/>
        <v>0.96828581819579496</v>
      </c>
      <c r="P149" s="825">
        <f t="shared" si="43"/>
        <v>0.90612883051350079</v>
      </c>
      <c r="Q149" s="825">
        <f t="shared" si="43"/>
        <v>0.85014831978737637</v>
      </c>
      <c r="R149" s="825">
        <f t="shared" si="43"/>
        <v>0.80132402492979882</v>
      </c>
      <c r="S149" s="825">
        <f t="shared" si="43"/>
        <v>0.75536411857881525</v>
      </c>
      <c r="T149" s="825">
        <f t="shared" si="43"/>
        <v>0.71183386814961691</v>
      </c>
      <c r="U149" s="825">
        <f t="shared" si="43"/>
        <v>0.67040898948181316</v>
      </c>
      <c r="V149" s="825">
        <f t="shared" si="43"/>
        <v>0.63102381574571209</v>
      </c>
      <c r="W149" s="825">
        <f t="shared" si="43"/>
        <v>0.59556699708702365</v>
      </c>
      <c r="X149" s="825">
        <f t="shared" si="43"/>
        <v>0.56347214835430259</v>
      </c>
      <c r="Y149" s="825">
        <f t="shared" si="43"/>
        <v>0.53261215144240615</v>
      </c>
      <c r="Z149" s="825">
        <f t="shared" si="43"/>
        <v>0.50300718122221821</v>
      </c>
      <c r="AA149" s="825">
        <f t="shared" si="43"/>
        <v>0.4746793135249604</v>
      </c>
      <c r="AB149" s="825">
        <f t="shared" si="43"/>
        <v>0.44765093444860793</v>
      </c>
      <c r="AC149" s="825">
        <f t="shared" si="43"/>
        <v>0.42194590917525898</v>
      </c>
      <c r="AD149" s="825">
        <f t="shared" si="43"/>
        <v>0.39758756223234537</v>
      </c>
      <c r="AE149" s="825">
        <f t="shared" si="43"/>
        <v>0.37459417930193578</v>
      </c>
      <c r="AF149" s="825">
        <f t="shared" si="43"/>
        <v>0.35297757434505633</v>
      </c>
      <c r="AG149" s="825">
        <f t="shared" si="43"/>
        <v>0.77058355448387361</v>
      </c>
      <c r="AH149" s="825">
        <f t="shared" si="43"/>
        <v>1.7328895713486638</v>
      </c>
      <c r="AI149" s="825">
        <f t="shared" si="43"/>
        <v>1.7328895713486638</v>
      </c>
      <c r="AJ149" s="825">
        <f t="shared" si="43"/>
        <v>1.7328895713486638</v>
      </c>
      <c r="AK149" s="825">
        <f t="shared" si="43"/>
        <v>1.7328895713486638</v>
      </c>
      <c r="AL149" s="825">
        <f t="shared" si="43"/>
        <v>1.7328895713486638</v>
      </c>
      <c r="AM149" s="825">
        <f t="shared" si="43"/>
        <v>1.7328895713486638</v>
      </c>
      <c r="AN149" s="825">
        <f t="shared" si="43"/>
        <v>1.7328895713486638</v>
      </c>
      <c r="AO149" s="825">
        <f t="shared" si="43"/>
        <v>1.7328895713486638</v>
      </c>
      <c r="AP149" s="825">
        <f t="shared" si="43"/>
        <v>1.7328895713486638</v>
      </c>
      <c r="AQ149" s="818"/>
      <c r="AR149" s="818"/>
      <c r="AS149" s="818"/>
      <c r="AT149" s="818"/>
      <c r="AU149" s="818"/>
      <c r="AV149" s="818"/>
      <c r="AW149" s="818"/>
      <c r="AX149" s="818"/>
      <c r="AY149" s="818"/>
      <c r="AZ149" s="818"/>
      <c r="BA149" s="818"/>
      <c r="BB149" s="818"/>
      <c r="BC149" s="818"/>
      <c r="BD149" s="818"/>
      <c r="BE149" s="818"/>
      <c r="BF149" s="818"/>
      <c r="BG149" s="818"/>
      <c r="BH149" s="818"/>
      <c r="BI149" s="818"/>
      <c r="BJ149" s="818"/>
    </row>
    <row r="150" spans="1:62" ht="12.75" hidden="1" customHeight="1" outlineLevel="1">
      <c r="A150" s="813">
        <f t="shared" si="41"/>
        <v>14</v>
      </c>
      <c r="C150" s="825">
        <f t="shared" si="43"/>
        <v>0</v>
      </c>
      <c r="D150" s="825">
        <f t="shared" si="43"/>
        <v>0</v>
      </c>
      <c r="E150" s="825">
        <f t="shared" si="43"/>
        <v>0</v>
      </c>
      <c r="F150" s="825">
        <f t="shared" si="43"/>
        <v>0</v>
      </c>
      <c r="G150" s="825">
        <f t="shared" si="43"/>
        <v>0</v>
      </c>
      <c r="H150" s="825">
        <f t="shared" si="43"/>
        <v>0</v>
      </c>
      <c r="I150" s="825">
        <f t="shared" si="43"/>
        <v>0</v>
      </c>
      <c r="J150" s="825">
        <f t="shared" si="43"/>
        <v>0</v>
      </c>
      <c r="K150" s="825">
        <f t="shared" si="43"/>
        <v>0</v>
      </c>
      <c r="L150" s="825">
        <f t="shared" si="43"/>
        <v>0</v>
      </c>
      <c r="M150" s="825">
        <f t="shared" si="43"/>
        <v>0</v>
      </c>
      <c r="N150" s="825">
        <f t="shared" si="43"/>
        <v>0</v>
      </c>
      <c r="O150" s="825">
        <f t="shared" si="43"/>
        <v>0</v>
      </c>
      <c r="P150" s="825">
        <f t="shared" si="43"/>
        <v>0.9664576019612684</v>
      </c>
      <c r="Q150" s="825">
        <f t="shared" si="43"/>
        <v>0.90674998828532183</v>
      </c>
      <c r="R150" s="825">
        <f t="shared" ref="R150:AP150" si="44">IF(R$1=$A150,1,Q108)/(1+R$6)^0.5</f>
        <v>0.85467504117348159</v>
      </c>
      <c r="S150" s="825">
        <f t="shared" si="44"/>
        <v>0.80565518948951709</v>
      </c>
      <c r="T150" s="825">
        <f t="shared" si="44"/>
        <v>0.75922675677014817</v>
      </c>
      <c r="U150" s="825">
        <f t="shared" si="44"/>
        <v>0.71504386847584878</v>
      </c>
      <c r="V150" s="825">
        <f t="shared" si="44"/>
        <v>0.67303648577260844</v>
      </c>
      <c r="W150" s="825">
        <f t="shared" si="44"/>
        <v>0.63521900245223772</v>
      </c>
      <c r="X150" s="825">
        <f t="shared" si="44"/>
        <v>0.60098732424378998</v>
      </c>
      <c r="Y150" s="825">
        <f t="shared" si="44"/>
        <v>0.56807271253774594</v>
      </c>
      <c r="Z150" s="825">
        <f t="shared" si="44"/>
        <v>0.53649668541925866</v>
      </c>
      <c r="AA150" s="825">
        <f t="shared" si="44"/>
        <v>0.50628278849705932</v>
      </c>
      <c r="AB150" s="825">
        <f t="shared" si="44"/>
        <v>0.47745489830375359</v>
      </c>
      <c r="AC150" s="825">
        <f t="shared" si="44"/>
        <v>0.45003846893139138</v>
      </c>
      <c r="AD150" s="825">
        <f t="shared" si="44"/>
        <v>0.42405837782133576</v>
      </c>
      <c r="AE150" s="825">
        <f t="shared" si="44"/>
        <v>0.39953412809041444</v>
      </c>
      <c r="AF150" s="825">
        <f t="shared" si="44"/>
        <v>0.3764783202564107</v>
      </c>
      <c r="AG150" s="825">
        <f t="shared" si="44"/>
        <v>0.82188791383586723</v>
      </c>
      <c r="AH150" s="825">
        <f t="shared" si="44"/>
        <v>1.8482628994822252</v>
      </c>
      <c r="AI150" s="825">
        <f t="shared" si="44"/>
        <v>1.8482628994822252</v>
      </c>
      <c r="AJ150" s="825">
        <f t="shared" si="44"/>
        <v>1.8482628994822252</v>
      </c>
      <c r="AK150" s="825">
        <f t="shared" si="44"/>
        <v>1.8482628994822252</v>
      </c>
      <c r="AL150" s="825">
        <f t="shared" si="44"/>
        <v>1.8482628994822252</v>
      </c>
      <c r="AM150" s="825">
        <f t="shared" si="44"/>
        <v>1.8482628994822252</v>
      </c>
      <c r="AN150" s="825">
        <f t="shared" si="44"/>
        <v>1.8482628994822252</v>
      </c>
      <c r="AO150" s="825">
        <f t="shared" si="44"/>
        <v>1.8482628994822252</v>
      </c>
      <c r="AP150" s="825">
        <f t="shared" si="44"/>
        <v>1.8482628994822252</v>
      </c>
      <c r="AQ150" s="818"/>
      <c r="AR150" s="818"/>
      <c r="AS150" s="818"/>
      <c r="AT150" s="818"/>
      <c r="AU150" s="818"/>
      <c r="AV150" s="818"/>
      <c r="AW150" s="818"/>
      <c r="AX150" s="818"/>
      <c r="AY150" s="818"/>
      <c r="AZ150" s="818"/>
      <c r="BA150" s="818"/>
      <c r="BB150" s="818"/>
      <c r="BC150" s="818"/>
      <c r="BD150" s="818"/>
      <c r="BE150" s="818"/>
      <c r="BF150" s="818"/>
      <c r="BG150" s="818"/>
      <c r="BH150" s="818"/>
      <c r="BI150" s="818"/>
      <c r="BJ150" s="818"/>
    </row>
    <row r="151" spans="1:62" ht="12.75" hidden="1" customHeight="1" outlineLevel="1">
      <c r="A151" s="813">
        <f t="shared" si="41"/>
        <v>15</v>
      </c>
      <c r="C151" s="825">
        <f t="shared" ref="C151:AP157" si="45">IF(C$1=$A151,1,B109)/(1+C$6)^0.5</f>
        <v>0</v>
      </c>
      <c r="D151" s="825">
        <f t="shared" si="45"/>
        <v>0</v>
      </c>
      <c r="E151" s="825">
        <f t="shared" si="45"/>
        <v>0</v>
      </c>
      <c r="F151" s="825">
        <f t="shared" si="45"/>
        <v>0</v>
      </c>
      <c r="G151" s="825">
        <f t="shared" si="45"/>
        <v>0</v>
      </c>
      <c r="H151" s="825">
        <f t="shared" si="45"/>
        <v>0</v>
      </c>
      <c r="I151" s="825">
        <f t="shared" si="45"/>
        <v>0</v>
      </c>
      <c r="J151" s="825">
        <f t="shared" si="45"/>
        <v>0</v>
      </c>
      <c r="K151" s="825">
        <f t="shared" si="45"/>
        <v>0</v>
      </c>
      <c r="L151" s="825">
        <f t="shared" si="45"/>
        <v>0</v>
      </c>
      <c r="M151" s="825">
        <f t="shared" si="45"/>
        <v>0</v>
      </c>
      <c r="N151" s="825">
        <f t="shared" si="45"/>
        <v>0</v>
      </c>
      <c r="O151" s="825">
        <f t="shared" si="45"/>
        <v>0</v>
      </c>
      <c r="P151" s="825">
        <f t="shared" si="45"/>
        <v>0</v>
      </c>
      <c r="Q151" s="825">
        <f t="shared" si="45"/>
        <v>0.97078251526308257</v>
      </c>
      <c r="R151" s="825">
        <f t="shared" si="45"/>
        <v>0.91503015927461251</v>
      </c>
      <c r="S151" s="825">
        <f t="shared" si="45"/>
        <v>0.86254864228493899</v>
      </c>
      <c r="T151" s="825">
        <f t="shared" si="45"/>
        <v>0.81284154410205001</v>
      </c>
      <c r="U151" s="825">
        <f t="shared" si="45"/>
        <v>0.76553856534928821</v>
      </c>
      <c r="V151" s="825">
        <f t="shared" si="45"/>
        <v>0.72056472121681003</v>
      </c>
      <c r="W151" s="825">
        <f t="shared" si="45"/>
        <v>0.68007665719367916</v>
      </c>
      <c r="X151" s="825">
        <f t="shared" si="45"/>
        <v>0.64342761930869974</v>
      </c>
      <c r="Y151" s="825">
        <f t="shared" si="45"/>
        <v>0.60818865602916938</v>
      </c>
      <c r="Z151" s="825">
        <f t="shared" si="45"/>
        <v>0.57438280499622196</v>
      </c>
      <c r="AA151" s="825">
        <f t="shared" si="45"/>
        <v>0.54203527455346157</v>
      </c>
      <c r="AB151" s="825">
        <f t="shared" si="45"/>
        <v>0.51117162733742294</v>
      </c>
      <c r="AC151" s="825">
        <f t="shared" si="45"/>
        <v>0.4818191149475804</v>
      </c>
      <c r="AD151" s="825">
        <f t="shared" si="45"/>
        <v>0.4540043716110217</v>
      </c>
      <c r="AE151" s="825">
        <f t="shared" si="45"/>
        <v>0.42774827770828605</v>
      </c>
      <c r="AF151" s="825">
        <f t="shared" si="45"/>
        <v>0.40306432357574568</v>
      </c>
      <c r="AG151" s="825">
        <f t="shared" si="45"/>
        <v>0.87992768300631941</v>
      </c>
      <c r="AH151" s="825">
        <f t="shared" si="45"/>
        <v>1.9787828283513602</v>
      </c>
      <c r="AI151" s="825">
        <f t="shared" si="45"/>
        <v>1.9787828283513602</v>
      </c>
      <c r="AJ151" s="825">
        <f t="shared" si="45"/>
        <v>1.9787828283513602</v>
      </c>
      <c r="AK151" s="825">
        <f t="shared" si="45"/>
        <v>1.9787828283513602</v>
      </c>
      <c r="AL151" s="825">
        <f t="shared" si="45"/>
        <v>1.9787828283513602</v>
      </c>
      <c r="AM151" s="825">
        <f t="shared" si="45"/>
        <v>1.9787828283513602</v>
      </c>
      <c r="AN151" s="825">
        <f t="shared" si="45"/>
        <v>1.9787828283513602</v>
      </c>
      <c r="AO151" s="825">
        <f t="shared" si="45"/>
        <v>1.9787828283513602</v>
      </c>
      <c r="AP151" s="825">
        <f t="shared" si="45"/>
        <v>1.9787828283513602</v>
      </c>
      <c r="AQ151" s="818"/>
      <c r="AR151" s="818"/>
      <c r="AS151" s="818"/>
      <c r="AT151" s="818"/>
      <c r="AU151" s="818"/>
      <c r="AV151" s="818"/>
      <c r="AW151" s="818"/>
      <c r="AX151" s="818"/>
      <c r="AY151" s="818"/>
      <c r="AZ151" s="818"/>
      <c r="BA151" s="818"/>
      <c r="BB151" s="818"/>
      <c r="BC151" s="818"/>
      <c r="BD151" s="818"/>
      <c r="BE151" s="818"/>
      <c r="BF151" s="818"/>
      <c r="BG151" s="818"/>
      <c r="BH151" s="818"/>
      <c r="BI151" s="818"/>
      <c r="BJ151" s="818"/>
    </row>
    <row r="152" spans="1:62" ht="12.75" hidden="1" customHeight="1" outlineLevel="1">
      <c r="A152" s="813">
        <f t="shared" si="41"/>
        <v>16</v>
      </c>
      <c r="C152" s="825">
        <f t="shared" si="45"/>
        <v>0</v>
      </c>
      <c r="D152" s="825">
        <f t="shared" si="45"/>
        <v>0</v>
      </c>
      <c r="E152" s="825">
        <f t="shared" si="45"/>
        <v>0</v>
      </c>
      <c r="F152" s="825">
        <f t="shared" si="45"/>
        <v>0</v>
      </c>
      <c r="G152" s="825">
        <f t="shared" si="45"/>
        <v>0</v>
      </c>
      <c r="H152" s="825">
        <f t="shared" si="45"/>
        <v>0</v>
      </c>
      <c r="I152" s="825">
        <f t="shared" si="45"/>
        <v>0</v>
      </c>
      <c r="J152" s="825">
        <f t="shared" si="45"/>
        <v>0</v>
      </c>
      <c r="K152" s="825">
        <f t="shared" si="45"/>
        <v>0</v>
      </c>
      <c r="L152" s="825">
        <f t="shared" si="45"/>
        <v>0</v>
      </c>
      <c r="M152" s="825">
        <f t="shared" si="45"/>
        <v>0</v>
      </c>
      <c r="N152" s="825">
        <f t="shared" si="45"/>
        <v>0</v>
      </c>
      <c r="O152" s="825">
        <f t="shared" si="45"/>
        <v>0</v>
      </c>
      <c r="P152" s="825">
        <f t="shared" si="45"/>
        <v>0</v>
      </c>
      <c r="Q152" s="825">
        <f t="shared" si="45"/>
        <v>0</v>
      </c>
      <c r="R152" s="825">
        <f t="shared" si="45"/>
        <v>0.97093804176410248</v>
      </c>
      <c r="S152" s="825">
        <f t="shared" si="45"/>
        <v>0.91524993048353176</v>
      </c>
      <c r="T152" s="825">
        <f t="shared" si="45"/>
        <v>0.8625057536033619</v>
      </c>
      <c r="U152" s="825">
        <f t="shared" si="45"/>
        <v>0.81231258664127504</v>
      </c>
      <c r="V152" s="825">
        <f t="shared" si="45"/>
        <v>0.7645908632532622</v>
      </c>
      <c r="W152" s="825">
        <f t="shared" si="45"/>
        <v>0.72162899888301857</v>
      </c>
      <c r="X152" s="825">
        <f t="shared" si="45"/>
        <v>0.68274072321701273</v>
      </c>
      <c r="Y152" s="825">
        <f t="shared" si="45"/>
        <v>0.64534867700560916</v>
      </c>
      <c r="Z152" s="825">
        <f t="shared" si="45"/>
        <v>0.60947730547822732</v>
      </c>
      <c r="AA152" s="825">
        <f t="shared" si="45"/>
        <v>0.57515335719558636</v>
      </c>
      <c r="AB152" s="825">
        <f t="shared" si="45"/>
        <v>0.54240395665845587</v>
      </c>
      <c r="AC152" s="825">
        <f t="shared" si="45"/>
        <v>0.51125802052533076</v>
      </c>
      <c r="AD152" s="825">
        <f t="shared" si="45"/>
        <v>0.48174381036117769</v>
      </c>
      <c r="AE152" s="825">
        <f t="shared" si="45"/>
        <v>0.45388348232728426</v>
      </c>
      <c r="AF152" s="825">
        <f t="shared" si="45"/>
        <v>0.42769135101278949</v>
      </c>
      <c r="AG152" s="825">
        <f t="shared" si="45"/>
        <v>0.93369082185167229</v>
      </c>
      <c r="AH152" s="825">
        <f t="shared" si="45"/>
        <v>2.0996854638747502</v>
      </c>
      <c r="AI152" s="825">
        <f t="shared" si="45"/>
        <v>2.0996854638747502</v>
      </c>
      <c r="AJ152" s="825">
        <f t="shared" si="45"/>
        <v>2.0996854638747502</v>
      </c>
      <c r="AK152" s="825">
        <f t="shared" si="45"/>
        <v>2.0996854638747502</v>
      </c>
      <c r="AL152" s="825">
        <f t="shared" si="45"/>
        <v>2.0996854638747502</v>
      </c>
      <c r="AM152" s="825">
        <f t="shared" si="45"/>
        <v>2.0996854638747502</v>
      </c>
      <c r="AN152" s="825">
        <f t="shared" si="45"/>
        <v>2.0996854638747502</v>
      </c>
      <c r="AO152" s="825">
        <f t="shared" si="45"/>
        <v>2.0996854638747502</v>
      </c>
      <c r="AP152" s="825">
        <f t="shared" si="45"/>
        <v>2.0996854638747502</v>
      </c>
      <c r="AQ152" s="818"/>
      <c r="AR152" s="818"/>
      <c r="AS152" s="818"/>
      <c r="AT152" s="818"/>
      <c r="AU152" s="818"/>
      <c r="AV152" s="818"/>
      <c r="AW152" s="818"/>
      <c r="AX152" s="818"/>
      <c r="AY152" s="818"/>
      <c r="AZ152" s="818"/>
      <c r="BA152" s="818"/>
      <c r="BB152" s="818"/>
      <c r="BC152" s="818"/>
      <c r="BD152" s="818"/>
      <c r="BE152" s="818"/>
      <c r="BF152" s="818"/>
      <c r="BG152" s="818"/>
      <c r="BH152" s="818"/>
      <c r="BI152" s="818"/>
      <c r="BJ152" s="818"/>
    </row>
    <row r="153" spans="1:62" ht="12.75" hidden="1" customHeight="1" outlineLevel="1">
      <c r="A153" s="813">
        <f t="shared" si="41"/>
        <v>17</v>
      </c>
      <c r="C153" s="825">
        <f t="shared" si="45"/>
        <v>0</v>
      </c>
      <c r="D153" s="825">
        <f t="shared" si="45"/>
        <v>0</v>
      </c>
      <c r="E153" s="825">
        <f t="shared" si="45"/>
        <v>0</v>
      </c>
      <c r="F153" s="825">
        <f t="shared" si="45"/>
        <v>0</v>
      </c>
      <c r="G153" s="825">
        <f t="shared" si="45"/>
        <v>0</v>
      </c>
      <c r="H153" s="825">
        <f t="shared" si="45"/>
        <v>0</v>
      </c>
      <c r="I153" s="825">
        <f t="shared" si="45"/>
        <v>0</v>
      </c>
      <c r="J153" s="825">
        <f t="shared" si="45"/>
        <v>0</v>
      </c>
      <c r="K153" s="825">
        <f t="shared" si="45"/>
        <v>0</v>
      </c>
      <c r="L153" s="825">
        <f t="shared" si="45"/>
        <v>0</v>
      </c>
      <c r="M153" s="825">
        <f t="shared" si="45"/>
        <v>0</v>
      </c>
      <c r="N153" s="825">
        <f t="shared" si="45"/>
        <v>0</v>
      </c>
      <c r="O153" s="825">
        <f t="shared" si="45"/>
        <v>0</v>
      </c>
      <c r="P153" s="825">
        <f t="shared" si="45"/>
        <v>0</v>
      </c>
      <c r="Q153" s="825">
        <f t="shared" si="45"/>
        <v>0</v>
      </c>
      <c r="R153" s="825">
        <f t="shared" si="45"/>
        <v>0</v>
      </c>
      <c r="S153" s="825">
        <f t="shared" si="45"/>
        <v>0.97086013809132776</v>
      </c>
      <c r="T153" s="825">
        <f t="shared" si="45"/>
        <v>0.91491124681707003</v>
      </c>
      <c r="U153" s="825">
        <f t="shared" si="45"/>
        <v>0.86166836376947653</v>
      </c>
      <c r="V153" s="825">
        <f t="shared" si="45"/>
        <v>0.81104708818635207</v>
      </c>
      <c r="W153" s="825">
        <f t="shared" si="45"/>
        <v>0.76547487868820985</v>
      </c>
      <c r="X153" s="825">
        <f t="shared" si="45"/>
        <v>0.72422376746082551</v>
      </c>
      <c r="Y153" s="825">
        <f t="shared" si="45"/>
        <v>0.68455979597148398</v>
      </c>
      <c r="Z153" s="825">
        <f t="shared" si="45"/>
        <v>0.64650889473164408</v>
      </c>
      <c r="AA153" s="825">
        <f t="shared" si="45"/>
        <v>0.61009943753352192</v>
      </c>
      <c r="AB153" s="825">
        <f t="shared" si="45"/>
        <v>0.57536019695134655</v>
      </c>
      <c r="AC153" s="825">
        <f t="shared" si="45"/>
        <v>0.54232184660783511</v>
      </c>
      <c r="AD153" s="825">
        <f t="shared" si="45"/>
        <v>0.51101436522896404</v>
      </c>
      <c r="AE153" s="825">
        <f t="shared" si="45"/>
        <v>0.48146125517522648</v>
      </c>
      <c r="AF153" s="825">
        <f t="shared" si="45"/>
        <v>0.45367770078428288</v>
      </c>
      <c r="AG153" s="825">
        <f t="shared" si="45"/>
        <v>0.99042149039948002</v>
      </c>
      <c r="AH153" s="825">
        <f t="shared" si="45"/>
        <v>2.2272614850993131</v>
      </c>
      <c r="AI153" s="825">
        <f t="shared" si="45"/>
        <v>2.2272614850993131</v>
      </c>
      <c r="AJ153" s="825">
        <f t="shared" si="45"/>
        <v>2.2272614850993131</v>
      </c>
      <c r="AK153" s="825">
        <f t="shared" si="45"/>
        <v>2.2272614850993131</v>
      </c>
      <c r="AL153" s="825">
        <f t="shared" si="45"/>
        <v>2.2272614850993131</v>
      </c>
      <c r="AM153" s="825">
        <f t="shared" si="45"/>
        <v>2.2272614850993131</v>
      </c>
      <c r="AN153" s="825">
        <f t="shared" si="45"/>
        <v>2.2272614850993131</v>
      </c>
      <c r="AO153" s="825">
        <f t="shared" si="45"/>
        <v>2.2272614850993131</v>
      </c>
      <c r="AP153" s="825">
        <f t="shared" si="45"/>
        <v>2.2272614850993131</v>
      </c>
      <c r="AQ153" s="818"/>
      <c r="AR153" s="818"/>
      <c r="AS153" s="818"/>
      <c r="AT153" s="818"/>
      <c r="AU153" s="818"/>
      <c r="AV153" s="818"/>
      <c r="AW153" s="818"/>
      <c r="AX153" s="818"/>
      <c r="AY153" s="818"/>
      <c r="AZ153" s="818"/>
      <c r="BA153" s="818"/>
      <c r="BB153" s="818"/>
      <c r="BC153" s="818"/>
      <c r="BD153" s="818"/>
      <c r="BE153" s="818"/>
      <c r="BF153" s="818"/>
      <c r="BG153" s="818"/>
      <c r="BH153" s="818"/>
      <c r="BI153" s="818"/>
      <c r="BJ153" s="818"/>
    </row>
    <row r="154" spans="1:62" ht="12.75" hidden="1" customHeight="1" outlineLevel="1">
      <c r="A154" s="813">
        <f t="shared" si="41"/>
        <v>18</v>
      </c>
      <c r="C154" s="825">
        <f t="shared" si="45"/>
        <v>0</v>
      </c>
      <c r="D154" s="825">
        <f t="shared" si="45"/>
        <v>0</v>
      </c>
      <c r="E154" s="825">
        <f t="shared" si="45"/>
        <v>0</v>
      </c>
      <c r="F154" s="825">
        <f t="shared" si="45"/>
        <v>0</v>
      </c>
      <c r="G154" s="825">
        <f t="shared" si="45"/>
        <v>0</v>
      </c>
      <c r="H154" s="825">
        <f t="shared" si="45"/>
        <v>0</v>
      </c>
      <c r="I154" s="825">
        <f t="shared" si="45"/>
        <v>0</v>
      </c>
      <c r="J154" s="825">
        <f t="shared" si="45"/>
        <v>0</v>
      </c>
      <c r="K154" s="825">
        <f t="shared" si="45"/>
        <v>0</v>
      </c>
      <c r="L154" s="825">
        <f t="shared" si="45"/>
        <v>0</v>
      </c>
      <c r="M154" s="825">
        <f t="shared" si="45"/>
        <v>0</v>
      </c>
      <c r="N154" s="825">
        <f t="shared" si="45"/>
        <v>0</v>
      </c>
      <c r="O154" s="825">
        <f t="shared" si="45"/>
        <v>0</v>
      </c>
      <c r="P154" s="825">
        <f t="shared" si="45"/>
        <v>0</v>
      </c>
      <c r="Q154" s="825">
        <f t="shared" si="45"/>
        <v>0</v>
      </c>
      <c r="R154" s="825">
        <f t="shared" si="45"/>
        <v>0</v>
      </c>
      <c r="S154" s="825">
        <f t="shared" si="45"/>
        <v>0</v>
      </c>
      <c r="T154" s="825">
        <f t="shared" si="45"/>
        <v>0.97065663208387676</v>
      </c>
      <c r="U154" s="825">
        <f t="shared" si="45"/>
        <v>0.91416966930884591</v>
      </c>
      <c r="V154" s="825">
        <f t="shared" si="45"/>
        <v>0.86046404809121813</v>
      </c>
      <c r="W154" s="825">
        <f t="shared" si="45"/>
        <v>0.81211513168869409</v>
      </c>
      <c r="X154" s="825">
        <f t="shared" si="45"/>
        <v>0.76835059733305044</v>
      </c>
      <c r="Y154" s="825">
        <f t="shared" si="45"/>
        <v>0.72626990686733039</v>
      </c>
      <c r="Z154" s="825">
        <f t="shared" si="45"/>
        <v>0.68590057074460586</v>
      </c>
      <c r="AA154" s="825">
        <f t="shared" si="45"/>
        <v>0.64727269156738387</v>
      </c>
      <c r="AB154" s="825">
        <f t="shared" si="45"/>
        <v>0.61041679501790369</v>
      </c>
      <c r="AC154" s="825">
        <f t="shared" si="45"/>
        <v>0.57536542365745091</v>
      </c>
      <c r="AD154" s="825">
        <f t="shared" si="45"/>
        <v>0.54215038281063133</v>
      </c>
      <c r="AE154" s="825">
        <f t="shared" si="45"/>
        <v>0.51079660683272965</v>
      </c>
      <c r="AF154" s="825">
        <f t="shared" si="45"/>
        <v>0.48132020524049451</v>
      </c>
      <c r="AG154" s="825">
        <f t="shared" si="45"/>
        <v>1.0507677018499588</v>
      </c>
      <c r="AH154" s="825">
        <f t="shared" si="45"/>
        <v>2.3629681451810711</v>
      </c>
      <c r="AI154" s="825">
        <f t="shared" si="45"/>
        <v>2.3629681451810711</v>
      </c>
      <c r="AJ154" s="825">
        <f t="shared" si="45"/>
        <v>2.3629681451810711</v>
      </c>
      <c r="AK154" s="825">
        <f t="shared" si="45"/>
        <v>2.3629681451810711</v>
      </c>
      <c r="AL154" s="825">
        <f t="shared" si="45"/>
        <v>2.3629681451810711</v>
      </c>
      <c r="AM154" s="825">
        <f t="shared" si="45"/>
        <v>2.3629681451810711</v>
      </c>
      <c r="AN154" s="825">
        <f t="shared" si="45"/>
        <v>2.3629681451810711</v>
      </c>
      <c r="AO154" s="825">
        <f t="shared" si="45"/>
        <v>2.3629681451810711</v>
      </c>
      <c r="AP154" s="825">
        <f t="shared" si="45"/>
        <v>2.3629681451810711</v>
      </c>
      <c r="AQ154" s="818"/>
      <c r="AR154" s="818"/>
      <c r="AS154" s="818"/>
      <c r="AT154" s="818"/>
      <c r="AU154" s="818"/>
      <c r="AV154" s="818"/>
      <c r="AW154" s="818"/>
      <c r="AX154" s="818"/>
      <c r="AY154" s="818"/>
      <c r="AZ154" s="818"/>
      <c r="BA154" s="818"/>
      <c r="BB154" s="818"/>
      <c r="BC154" s="818"/>
      <c r="BD154" s="818"/>
      <c r="BE154" s="818"/>
      <c r="BF154" s="818"/>
      <c r="BG154" s="818"/>
      <c r="BH154" s="818"/>
      <c r="BI154" s="818"/>
      <c r="BJ154" s="818"/>
    </row>
    <row r="155" spans="1:62" ht="12.75" hidden="1" customHeight="1" outlineLevel="1">
      <c r="A155" s="813">
        <f t="shared" si="41"/>
        <v>19</v>
      </c>
      <c r="C155" s="825">
        <f t="shared" si="45"/>
        <v>0</v>
      </c>
      <c r="D155" s="825">
        <f t="shared" si="45"/>
        <v>0</v>
      </c>
      <c r="E155" s="825">
        <f t="shared" si="45"/>
        <v>0</v>
      </c>
      <c r="F155" s="825">
        <f t="shared" si="45"/>
        <v>0</v>
      </c>
      <c r="G155" s="825">
        <f t="shared" si="45"/>
        <v>0</v>
      </c>
      <c r="H155" s="825">
        <f t="shared" si="45"/>
        <v>0</v>
      </c>
      <c r="I155" s="825">
        <f t="shared" si="45"/>
        <v>0</v>
      </c>
      <c r="J155" s="825">
        <f t="shared" si="45"/>
        <v>0</v>
      </c>
      <c r="K155" s="825">
        <f t="shared" si="45"/>
        <v>0</v>
      </c>
      <c r="L155" s="825">
        <f t="shared" si="45"/>
        <v>0</v>
      </c>
      <c r="M155" s="825">
        <f t="shared" si="45"/>
        <v>0</v>
      </c>
      <c r="N155" s="825">
        <f t="shared" si="45"/>
        <v>0</v>
      </c>
      <c r="O155" s="825">
        <f t="shared" si="45"/>
        <v>0</v>
      </c>
      <c r="P155" s="825">
        <f t="shared" si="45"/>
        <v>0</v>
      </c>
      <c r="Q155" s="825">
        <f t="shared" si="45"/>
        <v>0</v>
      </c>
      <c r="R155" s="825">
        <f t="shared" si="45"/>
        <v>0</v>
      </c>
      <c r="S155" s="825">
        <f t="shared" si="45"/>
        <v>0</v>
      </c>
      <c r="T155" s="825">
        <f t="shared" si="45"/>
        <v>0</v>
      </c>
      <c r="U155" s="825">
        <f t="shared" si="45"/>
        <v>0.97027659513043463</v>
      </c>
      <c r="V155" s="825">
        <f t="shared" si="45"/>
        <v>0.91327480537098893</v>
      </c>
      <c r="W155" s="825">
        <f t="shared" si="45"/>
        <v>0.86195848679223475</v>
      </c>
      <c r="X155" s="825">
        <f t="shared" si="45"/>
        <v>0.81550791551680923</v>
      </c>
      <c r="Y155" s="825">
        <f t="shared" si="45"/>
        <v>0.77084453361234728</v>
      </c>
      <c r="Z155" s="825">
        <f t="shared" si="45"/>
        <v>0.72799753997882743</v>
      </c>
      <c r="AA155" s="825">
        <f t="shared" si="45"/>
        <v>0.68699888475816018</v>
      </c>
      <c r="AB155" s="825">
        <f t="shared" si="45"/>
        <v>0.64788096713839738</v>
      </c>
      <c r="AC155" s="825">
        <f t="shared" si="45"/>
        <v>0.61067832697206448</v>
      </c>
      <c r="AD155" s="825">
        <f t="shared" si="45"/>
        <v>0.5754247216272973</v>
      </c>
      <c r="AE155" s="825">
        <f t="shared" si="45"/>
        <v>0.54214661579895462</v>
      </c>
      <c r="AF155" s="825">
        <f t="shared" si="45"/>
        <v>0.51086110772118798</v>
      </c>
      <c r="AG155" s="825">
        <f t="shared" si="45"/>
        <v>1.1152582964110211</v>
      </c>
      <c r="AH155" s="825">
        <f t="shared" si="45"/>
        <v>2.5079947008539234</v>
      </c>
      <c r="AI155" s="825">
        <f t="shared" si="45"/>
        <v>2.5079947008539234</v>
      </c>
      <c r="AJ155" s="825">
        <f t="shared" si="45"/>
        <v>2.5079947008539234</v>
      </c>
      <c r="AK155" s="825">
        <f t="shared" si="45"/>
        <v>2.5079947008539234</v>
      </c>
      <c r="AL155" s="825">
        <f t="shared" si="45"/>
        <v>2.5079947008539234</v>
      </c>
      <c r="AM155" s="825">
        <f t="shared" si="45"/>
        <v>2.5079947008539234</v>
      </c>
      <c r="AN155" s="825">
        <f t="shared" si="45"/>
        <v>2.5079947008539234</v>
      </c>
      <c r="AO155" s="825">
        <f t="shared" si="45"/>
        <v>2.5079947008539234</v>
      </c>
      <c r="AP155" s="825">
        <f t="shared" si="45"/>
        <v>2.5079947008539234</v>
      </c>
      <c r="AQ155" s="818"/>
      <c r="AR155" s="818"/>
      <c r="AS155" s="818"/>
      <c r="AT155" s="818"/>
      <c r="AU155" s="818"/>
      <c r="AV155" s="818"/>
      <c r="AW155" s="818"/>
      <c r="AX155" s="818"/>
      <c r="AY155" s="818"/>
      <c r="AZ155" s="818"/>
      <c r="BA155" s="818"/>
      <c r="BB155" s="818"/>
      <c r="BC155" s="818"/>
      <c r="BD155" s="818"/>
      <c r="BE155" s="818"/>
      <c r="BF155" s="818"/>
      <c r="BG155" s="818"/>
      <c r="BH155" s="818"/>
      <c r="BI155" s="818"/>
      <c r="BJ155" s="818"/>
    </row>
    <row r="156" spans="1:62" ht="13.5" hidden="1" customHeight="1" outlineLevel="1">
      <c r="A156" s="813">
        <f t="shared" si="41"/>
        <v>20</v>
      </c>
      <c r="C156" s="825">
        <f t="shared" si="45"/>
        <v>0</v>
      </c>
      <c r="D156" s="825">
        <f t="shared" si="45"/>
        <v>0</v>
      </c>
      <c r="E156" s="825">
        <f t="shared" si="45"/>
        <v>0</v>
      </c>
      <c r="F156" s="825">
        <f t="shared" si="45"/>
        <v>0</v>
      </c>
      <c r="G156" s="825">
        <f t="shared" si="45"/>
        <v>0</v>
      </c>
      <c r="H156" s="825">
        <f t="shared" si="45"/>
        <v>0</v>
      </c>
      <c r="I156" s="825">
        <f t="shared" si="45"/>
        <v>0</v>
      </c>
      <c r="J156" s="825">
        <f t="shared" si="45"/>
        <v>0</v>
      </c>
      <c r="K156" s="825">
        <f t="shared" si="45"/>
        <v>0</v>
      </c>
      <c r="L156" s="825">
        <f t="shared" si="45"/>
        <v>0</v>
      </c>
      <c r="M156" s="825">
        <f t="shared" si="45"/>
        <v>0</v>
      </c>
      <c r="N156" s="825">
        <f t="shared" si="45"/>
        <v>0</v>
      </c>
      <c r="O156" s="825">
        <f t="shared" si="45"/>
        <v>0</v>
      </c>
      <c r="P156" s="825">
        <f t="shared" si="45"/>
        <v>0</v>
      </c>
      <c r="Q156" s="825">
        <f t="shared" si="45"/>
        <v>0</v>
      </c>
      <c r="R156" s="825">
        <f t="shared" si="45"/>
        <v>0</v>
      </c>
      <c r="S156" s="825">
        <f t="shared" si="45"/>
        <v>0</v>
      </c>
      <c r="T156" s="825">
        <f t="shared" si="45"/>
        <v>0</v>
      </c>
      <c r="U156" s="825">
        <f t="shared" si="45"/>
        <v>0</v>
      </c>
      <c r="V156" s="825">
        <f t="shared" si="45"/>
        <v>0.97008628774224992</v>
      </c>
      <c r="W156" s="825">
        <f t="shared" si="45"/>
        <v>0.91557776884093178</v>
      </c>
      <c r="X156" s="825">
        <f t="shared" si="45"/>
        <v>0.86623767757039716</v>
      </c>
      <c r="Y156" s="825">
        <f t="shared" si="45"/>
        <v>0.81879595017914009</v>
      </c>
      <c r="Z156" s="825">
        <f t="shared" si="45"/>
        <v>0.77328360192381662</v>
      </c>
      <c r="AA156" s="825">
        <f t="shared" si="45"/>
        <v>0.7297345704477044</v>
      </c>
      <c r="AB156" s="825">
        <f t="shared" si="45"/>
        <v>0.68818327037373839</v>
      </c>
      <c r="AC156" s="825">
        <f t="shared" si="45"/>
        <v>0.64866639015222805</v>
      </c>
      <c r="AD156" s="825">
        <f t="shared" si="45"/>
        <v>0.61121978707360336</v>
      </c>
      <c r="AE156" s="825">
        <f t="shared" si="45"/>
        <v>0.5758715721045099</v>
      </c>
      <c r="AF156" s="825">
        <f t="shared" si="45"/>
        <v>0.5426399070976532</v>
      </c>
      <c r="AG156" s="825">
        <f t="shared" si="45"/>
        <v>1.1846344323487898</v>
      </c>
      <c r="AH156" s="825">
        <f t="shared" si="45"/>
        <v>2.6640078700521022</v>
      </c>
      <c r="AI156" s="825">
        <f t="shared" si="45"/>
        <v>2.6640078700521022</v>
      </c>
      <c r="AJ156" s="825">
        <f t="shared" si="45"/>
        <v>2.6640078700521022</v>
      </c>
      <c r="AK156" s="825">
        <f t="shared" si="45"/>
        <v>2.6640078700521022</v>
      </c>
      <c r="AL156" s="825">
        <f t="shared" si="45"/>
        <v>2.6640078700521022</v>
      </c>
      <c r="AM156" s="825">
        <f t="shared" si="45"/>
        <v>2.6640078700521022</v>
      </c>
      <c r="AN156" s="825">
        <f t="shared" si="45"/>
        <v>2.6640078700521022</v>
      </c>
      <c r="AO156" s="825">
        <f t="shared" si="45"/>
        <v>2.6640078700521022</v>
      </c>
      <c r="AP156" s="825">
        <f t="shared" si="45"/>
        <v>2.6640078700521022</v>
      </c>
      <c r="AQ156" s="818"/>
      <c r="AR156" s="818"/>
      <c r="AS156" s="818"/>
      <c r="AT156" s="818"/>
      <c r="AU156" s="818"/>
      <c r="AV156" s="818"/>
      <c r="AW156" s="818"/>
      <c r="AX156" s="818"/>
      <c r="AY156" s="818"/>
      <c r="AZ156" s="818"/>
      <c r="BA156" s="818"/>
      <c r="BB156" s="818"/>
      <c r="BC156" s="818"/>
      <c r="BD156" s="818"/>
      <c r="BE156" s="818"/>
      <c r="BF156" s="818"/>
      <c r="BG156" s="818"/>
      <c r="BH156" s="818"/>
      <c r="BI156" s="818"/>
      <c r="BJ156" s="818"/>
    </row>
    <row r="157" spans="1:62" ht="13.5" hidden="1" customHeight="1" outlineLevel="1">
      <c r="A157" s="813">
        <f t="shared" si="41"/>
        <v>21</v>
      </c>
      <c r="C157" s="825">
        <f t="shared" si="45"/>
        <v>0</v>
      </c>
      <c r="D157" s="825">
        <f t="shared" si="45"/>
        <v>0</v>
      </c>
      <c r="E157" s="825">
        <f t="shared" si="45"/>
        <v>0</v>
      </c>
      <c r="F157" s="825">
        <f t="shared" si="45"/>
        <v>0</v>
      </c>
      <c r="G157" s="825">
        <f t="shared" si="45"/>
        <v>0</v>
      </c>
      <c r="H157" s="825">
        <f t="shared" si="45"/>
        <v>0</v>
      </c>
      <c r="I157" s="825">
        <f t="shared" si="45"/>
        <v>0</v>
      </c>
      <c r="J157" s="825">
        <f t="shared" si="45"/>
        <v>0</v>
      </c>
      <c r="K157" s="825">
        <f t="shared" si="45"/>
        <v>0</v>
      </c>
      <c r="L157" s="825">
        <f t="shared" si="45"/>
        <v>0</v>
      </c>
      <c r="M157" s="825">
        <f t="shared" si="45"/>
        <v>0</v>
      </c>
      <c r="N157" s="825">
        <f t="shared" si="45"/>
        <v>0</v>
      </c>
      <c r="O157" s="825">
        <f t="shared" si="45"/>
        <v>0</v>
      </c>
      <c r="P157" s="825">
        <f t="shared" si="45"/>
        <v>0</v>
      </c>
      <c r="Q157" s="825">
        <f t="shared" si="45"/>
        <v>0</v>
      </c>
      <c r="R157" s="825">
        <f t="shared" ref="R157:AP157" si="46">IF(R$1=$A157,1,Q115)/(1+R$6)^0.5</f>
        <v>0</v>
      </c>
      <c r="S157" s="825">
        <f t="shared" si="46"/>
        <v>0</v>
      </c>
      <c r="T157" s="825">
        <f t="shared" si="46"/>
        <v>0</v>
      </c>
      <c r="U157" s="825">
        <f t="shared" si="46"/>
        <v>0</v>
      </c>
      <c r="V157" s="825">
        <f t="shared" si="46"/>
        <v>0</v>
      </c>
      <c r="W157" s="825">
        <f t="shared" si="46"/>
        <v>0.97291412212222872</v>
      </c>
      <c r="X157" s="825">
        <f t="shared" si="46"/>
        <v>0.92048419949023574</v>
      </c>
      <c r="Y157" s="825">
        <f t="shared" si="46"/>
        <v>0.87007152224135642</v>
      </c>
      <c r="Z157" s="825">
        <f t="shared" si="46"/>
        <v>0.82170904790495503</v>
      </c>
      <c r="AA157" s="825">
        <f t="shared" si="46"/>
        <v>0.77543283940603935</v>
      </c>
      <c r="AB157" s="825">
        <f t="shared" si="46"/>
        <v>0.73127946651923725</v>
      </c>
      <c r="AC157" s="825">
        <f t="shared" si="46"/>
        <v>0.6892879152407575</v>
      </c>
      <c r="AD157" s="825">
        <f t="shared" si="46"/>
        <v>0.6494962883570895</v>
      </c>
      <c r="AE157" s="825">
        <f t="shared" si="46"/>
        <v>0.61193445723183171</v>
      </c>
      <c r="AF157" s="825">
        <f t="shared" si="46"/>
        <v>0.57662172106990439</v>
      </c>
      <c r="AG157" s="825">
        <f t="shared" si="46"/>
        <v>1.2588199582908681</v>
      </c>
      <c r="AH157" s="825">
        <f t="shared" si="46"/>
        <v>2.8308364034434588</v>
      </c>
      <c r="AI157" s="825">
        <f t="shared" si="46"/>
        <v>2.8308364034434588</v>
      </c>
      <c r="AJ157" s="825">
        <f t="shared" si="46"/>
        <v>2.8308364034434588</v>
      </c>
      <c r="AK157" s="825">
        <f t="shared" si="46"/>
        <v>2.8308364034434588</v>
      </c>
      <c r="AL157" s="825">
        <f t="shared" si="46"/>
        <v>2.8308364034434588</v>
      </c>
      <c r="AM157" s="825">
        <f t="shared" si="46"/>
        <v>2.8308364034434588</v>
      </c>
      <c r="AN157" s="825">
        <f t="shared" si="46"/>
        <v>2.8308364034434588</v>
      </c>
      <c r="AO157" s="825">
        <f t="shared" si="46"/>
        <v>2.8308364034434588</v>
      </c>
      <c r="AP157" s="825">
        <f t="shared" si="46"/>
        <v>2.8308364034434588</v>
      </c>
      <c r="AQ157" s="818"/>
      <c r="AR157" s="818"/>
      <c r="AS157" s="818"/>
      <c r="AT157" s="818"/>
      <c r="AU157" s="818"/>
      <c r="AV157" s="818"/>
      <c r="AW157" s="818"/>
      <c r="AX157" s="818"/>
      <c r="AY157" s="818"/>
      <c r="AZ157" s="818"/>
      <c r="BA157" s="818"/>
      <c r="BB157" s="818"/>
      <c r="BC157" s="818"/>
      <c r="BD157" s="818"/>
      <c r="BE157" s="818"/>
      <c r="BF157" s="818"/>
      <c r="BG157" s="818"/>
      <c r="BH157" s="818"/>
      <c r="BI157" s="818"/>
      <c r="BJ157" s="818"/>
    </row>
    <row r="158" spans="1:62" ht="13.5" hidden="1" customHeight="1" outlineLevel="1">
      <c r="A158" s="813">
        <f t="shared" si="41"/>
        <v>22</v>
      </c>
      <c r="C158" s="825">
        <f t="shared" ref="C158:AP164" si="47">IF(C$1=$A158,1,B116)/(1+C$6)^0.5</f>
        <v>0</v>
      </c>
      <c r="D158" s="825">
        <f t="shared" si="47"/>
        <v>0</v>
      </c>
      <c r="E158" s="825">
        <f t="shared" si="47"/>
        <v>0</v>
      </c>
      <c r="F158" s="825">
        <f t="shared" si="47"/>
        <v>0</v>
      </c>
      <c r="G158" s="825">
        <f t="shared" si="47"/>
        <v>0</v>
      </c>
      <c r="H158" s="825">
        <f t="shared" si="47"/>
        <v>0</v>
      </c>
      <c r="I158" s="825">
        <f t="shared" si="47"/>
        <v>0</v>
      </c>
      <c r="J158" s="825">
        <f t="shared" si="47"/>
        <v>0</v>
      </c>
      <c r="K158" s="825">
        <f t="shared" si="47"/>
        <v>0</v>
      </c>
      <c r="L158" s="825">
        <f t="shared" si="47"/>
        <v>0</v>
      </c>
      <c r="M158" s="825">
        <f t="shared" si="47"/>
        <v>0</v>
      </c>
      <c r="N158" s="825">
        <f t="shared" si="47"/>
        <v>0</v>
      </c>
      <c r="O158" s="825">
        <f t="shared" si="47"/>
        <v>0</v>
      </c>
      <c r="P158" s="825">
        <f t="shared" si="47"/>
        <v>0</v>
      </c>
      <c r="Q158" s="825">
        <f t="shared" si="47"/>
        <v>0</v>
      </c>
      <c r="R158" s="825">
        <f t="shared" si="47"/>
        <v>0</v>
      </c>
      <c r="S158" s="825">
        <f t="shared" si="47"/>
        <v>0</v>
      </c>
      <c r="T158" s="825">
        <f t="shared" si="47"/>
        <v>0</v>
      </c>
      <c r="U158" s="825">
        <f t="shared" si="47"/>
        <v>0</v>
      </c>
      <c r="V158" s="825">
        <f t="shared" si="47"/>
        <v>0</v>
      </c>
      <c r="W158" s="825">
        <f t="shared" si="47"/>
        <v>0</v>
      </c>
      <c r="X158" s="825">
        <f t="shared" si="47"/>
        <v>0.97245009561762941</v>
      </c>
      <c r="Y158" s="825">
        <f t="shared" si="47"/>
        <v>0.91919137283003249</v>
      </c>
      <c r="Z158" s="825">
        <f t="shared" si="47"/>
        <v>0.86809859707268233</v>
      </c>
      <c r="AA158" s="825">
        <f t="shared" si="47"/>
        <v>0.81920986720147571</v>
      </c>
      <c r="AB158" s="825">
        <f t="shared" si="47"/>
        <v>0.77256381753610404</v>
      </c>
      <c r="AC158" s="825">
        <f t="shared" si="47"/>
        <v>0.72820163502552471</v>
      </c>
      <c r="AD158" s="825">
        <f t="shared" si="47"/>
        <v>0.68616357354740964</v>
      </c>
      <c r="AE158" s="825">
        <f t="shared" si="47"/>
        <v>0.64648119085191225</v>
      </c>
      <c r="AF158" s="825">
        <f t="shared" si="47"/>
        <v>0.60917487567974105</v>
      </c>
      <c r="AG158" s="825">
        <f t="shared" si="47"/>
        <v>1.32988658521598</v>
      </c>
      <c r="AH158" s="825">
        <f t="shared" si="47"/>
        <v>2.9906511515689069</v>
      </c>
      <c r="AI158" s="825">
        <f t="shared" si="47"/>
        <v>2.9906511515689069</v>
      </c>
      <c r="AJ158" s="825">
        <f t="shared" si="47"/>
        <v>2.9906511515689069</v>
      </c>
      <c r="AK158" s="825">
        <f t="shared" si="47"/>
        <v>2.9906511515689069</v>
      </c>
      <c r="AL158" s="825">
        <f t="shared" si="47"/>
        <v>2.9906511515689069</v>
      </c>
      <c r="AM158" s="825">
        <f t="shared" si="47"/>
        <v>2.9906511515689069</v>
      </c>
      <c r="AN158" s="825">
        <f t="shared" si="47"/>
        <v>2.9906511515689069</v>
      </c>
      <c r="AO158" s="825">
        <f t="shared" si="47"/>
        <v>2.9906511515689069</v>
      </c>
      <c r="AP158" s="825">
        <f t="shared" si="47"/>
        <v>2.9906511515689069</v>
      </c>
      <c r="AQ158" s="818"/>
      <c r="AR158" s="818"/>
      <c r="AS158" s="818"/>
      <c r="AT158" s="818"/>
      <c r="AU158" s="818"/>
      <c r="AV158" s="818"/>
      <c r="AW158" s="818"/>
      <c r="AX158" s="818"/>
      <c r="AY158" s="818"/>
      <c r="AZ158" s="818"/>
      <c r="BA158" s="818"/>
      <c r="BB158" s="818"/>
      <c r="BC158" s="818"/>
      <c r="BD158" s="818"/>
      <c r="BE158" s="818"/>
      <c r="BF158" s="818"/>
      <c r="BG158" s="818"/>
      <c r="BH158" s="818"/>
      <c r="BI158" s="818"/>
      <c r="BJ158" s="818"/>
    </row>
    <row r="159" spans="1:62" ht="13.5" hidden="1" customHeight="1" outlineLevel="1">
      <c r="A159" s="813">
        <f t="shared" si="41"/>
        <v>23</v>
      </c>
      <c r="C159" s="825">
        <f t="shared" si="47"/>
        <v>0</v>
      </c>
      <c r="D159" s="825">
        <f t="shared" si="47"/>
        <v>0</v>
      </c>
      <c r="E159" s="825">
        <f t="shared" si="47"/>
        <v>0</v>
      </c>
      <c r="F159" s="825">
        <f t="shared" si="47"/>
        <v>0</v>
      </c>
      <c r="G159" s="825">
        <f t="shared" si="47"/>
        <v>0</v>
      </c>
      <c r="H159" s="825">
        <f t="shared" si="47"/>
        <v>0</v>
      </c>
      <c r="I159" s="825">
        <f t="shared" si="47"/>
        <v>0</v>
      </c>
      <c r="J159" s="825">
        <f t="shared" si="47"/>
        <v>0</v>
      </c>
      <c r="K159" s="825">
        <f t="shared" si="47"/>
        <v>0</v>
      </c>
      <c r="L159" s="825">
        <f t="shared" si="47"/>
        <v>0</v>
      </c>
      <c r="M159" s="825">
        <f t="shared" si="47"/>
        <v>0</v>
      </c>
      <c r="N159" s="825">
        <f t="shared" si="47"/>
        <v>0</v>
      </c>
      <c r="O159" s="825">
        <f t="shared" si="47"/>
        <v>0</v>
      </c>
      <c r="P159" s="825">
        <f t="shared" si="47"/>
        <v>0</v>
      </c>
      <c r="Q159" s="825">
        <f t="shared" si="47"/>
        <v>0</v>
      </c>
      <c r="R159" s="825">
        <f t="shared" si="47"/>
        <v>0</v>
      </c>
      <c r="S159" s="825">
        <f t="shared" si="47"/>
        <v>0</v>
      </c>
      <c r="T159" s="825">
        <f t="shared" si="47"/>
        <v>0</v>
      </c>
      <c r="U159" s="825">
        <f t="shared" si="47"/>
        <v>0</v>
      </c>
      <c r="V159" s="825">
        <f t="shared" si="47"/>
        <v>0</v>
      </c>
      <c r="W159" s="825">
        <f t="shared" si="47"/>
        <v>0</v>
      </c>
      <c r="X159" s="825">
        <f t="shared" si="47"/>
        <v>0</v>
      </c>
      <c r="Y159" s="825">
        <f t="shared" si="47"/>
        <v>0.97201125314541914</v>
      </c>
      <c r="Z159" s="825">
        <f t="shared" si="47"/>
        <v>0.91798251173363155</v>
      </c>
      <c r="AA159" s="825">
        <f t="shared" si="47"/>
        <v>0.86628446822339689</v>
      </c>
      <c r="AB159" s="825">
        <f t="shared" si="47"/>
        <v>0.81695797699456174</v>
      </c>
      <c r="AC159" s="825">
        <f t="shared" si="47"/>
        <v>0.77004659173904844</v>
      </c>
      <c r="AD159" s="825">
        <f t="shared" si="47"/>
        <v>0.72559287946002504</v>
      </c>
      <c r="AE159" s="825">
        <f t="shared" si="47"/>
        <v>0.68363021132391</v>
      </c>
      <c r="AF159" s="825">
        <f t="shared" si="47"/>
        <v>0.64418014767819165</v>
      </c>
      <c r="AG159" s="825">
        <f t="shared" si="47"/>
        <v>1.4063064171905511</v>
      </c>
      <c r="AH159" s="825">
        <f t="shared" si="47"/>
        <v>3.1625041960601679</v>
      </c>
      <c r="AI159" s="825">
        <f t="shared" si="47"/>
        <v>3.1625041960601679</v>
      </c>
      <c r="AJ159" s="825">
        <f t="shared" si="47"/>
        <v>3.1625041960601679</v>
      </c>
      <c r="AK159" s="825">
        <f t="shared" si="47"/>
        <v>3.1625041960601679</v>
      </c>
      <c r="AL159" s="825">
        <f t="shared" si="47"/>
        <v>3.1625041960601679</v>
      </c>
      <c r="AM159" s="825">
        <f t="shared" si="47"/>
        <v>3.1625041960601679</v>
      </c>
      <c r="AN159" s="825">
        <f t="shared" si="47"/>
        <v>3.1625041960601679</v>
      </c>
      <c r="AO159" s="825">
        <f t="shared" si="47"/>
        <v>3.1625041960601679</v>
      </c>
      <c r="AP159" s="825">
        <f t="shared" si="47"/>
        <v>3.1625041960601679</v>
      </c>
      <c r="AQ159" s="818"/>
      <c r="AR159" s="818"/>
      <c r="AS159" s="818"/>
      <c r="AT159" s="818"/>
      <c r="AU159" s="818"/>
      <c r="AV159" s="818"/>
      <c r="AW159" s="818"/>
      <c r="AX159" s="818"/>
      <c r="AY159" s="818"/>
      <c r="AZ159" s="818"/>
      <c r="BA159" s="818"/>
      <c r="BB159" s="818"/>
      <c r="BC159" s="818"/>
      <c r="BD159" s="818"/>
      <c r="BE159" s="818"/>
      <c r="BF159" s="818"/>
      <c r="BG159" s="818"/>
      <c r="BH159" s="818"/>
      <c r="BI159" s="818"/>
      <c r="BJ159" s="818"/>
    </row>
    <row r="160" spans="1:62" ht="13.5" hidden="1" customHeight="1" outlineLevel="1">
      <c r="A160" s="813">
        <f t="shared" si="41"/>
        <v>24</v>
      </c>
      <c r="C160" s="825">
        <f t="shared" si="47"/>
        <v>0</v>
      </c>
      <c r="D160" s="825">
        <f t="shared" si="47"/>
        <v>0</v>
      </c>
      <c r="E160" s="825">
        <f t="shared" si="47"/>
        <v>0</v>
      </c>
      <c r="F160" s="825">
        <f t="shared" si="47"/>
        <v>0</v>
      </c>
      <c r="G160" s="825">
        <f t="shared" si="47"/>
        <v>0</v>
      </c>
      <c r="H160" s="825">
        <f t="shared" si="47"/>
        <v>0</v>
      </c>
      <c r="I160" s="825">
        <f t="shared" si="47"/>
        <v>0</v>
      </c>
      <c r="J160" s="825">
        <f t="shared" si="47"/>
        <v>0</v>
      </c>
      <c r="K160" s="825">
        <f t="shared" si="47"/>
        <v>0</v>
      </c>
      <c r="L160" s="825">
        <f t="shared" si="47"/>
        <v>0</v>
      </c>
      <c r="M160" s="825">
        <f t="shared" si="47"/>
        <v>0</v>
      </c>
      <c r="N160" s="825">
        <f t="shared" si="47"/>
        <v>0</v>
      </c>
      <c r="O160" s="825">
        <f t="shared" si="47"/>
        <v>0</v>
      </c>
      <c r="P160" s="825">
        <f t="shared" si="47"/>
        <v>0</v>
      </c>
      <c r="Q160" s="825">
        <f t="shared" si="47"/>
        <v>0</v>
      </c>
      <c r="R160" s="825">
        <f t="shared" si="47"/>
        <v>0</v>
      </c>
      <c r="S160" s="825">
        <f t="shared" si="47"/>
        <v>0</v>
      </c>
      <c r="T160" s="825">
        <f t="shared" si="47"/>
        <v>0</v>
      </c>
      <c r="U160" s="825">
        <f t="shared" si="47"/>
        <v>0</v>
      </c>
      <c r="V160" s="825">
        <f t="shared" si="47"/>
        <v>0</v>
      </c>
      <c r="W160" s="825">
        <f t="shared" si="47"/>
        <v>0</v>
      </c>
      <c r="X160" s="825">
        <f t="shared" si="47"/>
        <v>0</v>
      </c>
      <c r="Y160" s="825">
        <f t="shared" si="47"/>
        <v>0</v>
      </c>
      <c r="Z160" s="825">
        <f t="shared" si="47"/>
        <v>0.97160965529299359</v>
      </c>
      <c r="AA160" s="825">
        <f t="shared" si="47"/>
        <v>0.91689149063053155</v>
      </c>
      <c r="AB160" s="825">
        <f t="shared" si="47"/>
        <v>0.86468342073042881</v>
      </c>
      <c r="AC160" s="825">
        <f t="shared" si="47"/>
        <v>0.81503154362511432</v>
      </c>
      <c r="AD160" s="825">
        <f t="shared" si="47"/>
        <v>0.76798091301740545</v>
      </c>
      <c r="AE160" s="825">
        <f t="shared" si="47"/>
        <v>0.72356684956655892</v>
      </c>
      <c r="AF160" s="825">
        <f t="shared" si="47"/>
        <v>0.68181217314280451</v>
      </c>
      <c r="AG160" s="825">
        <f t="shared" si="47"/>
        <v>1.4884607013508282</v>
      </c>
      <c r="AH160" s="825">
        <f t="shared" si="47"/>
        <v>3.3472528861075599</v>
      </c>
      <c r="AI160" s="825">
        <f t="shared" si="47"/>
        <v>3.3472528861075599</v>
      </c>
      <c r="AJ160" s="825">
        <f t="shared" si="47"/>
        <v>3.3472528861075599</v>
      </c>
      <c r="AK160" s="825">
        <f t="shared" si="47"/>
        <v>3.3472528861075599</v>
      </c>
      <c r="AL160" s="825">
        <f t="shared" si="47"/>
        <v>3.3472528861075599</v>
      </c>
      <c r="AM160" s="825">
        <f t="shared" si="47"/>
        <v>3.3472528861075599</v>
      </c>
      <c r="AN160" s="825">
        <f t="shared" si="47"/>
        <v>3.3472528861075599</v>
      </c>
      <c r="AO160" s="825">
        <f t="shared" si="47"/>
        <v>3.3472528861075599</v>
      </c>
      <c r="AP160" s="825">
        <f t="shared" si="47"/>
        <v>3.3472528861075599</v>
      </c>
      <c r="AQ160" s="818"/>
      <c r="AR160" s="818"/>
      <c r="AS160" s="818"/>
      <c r="AT160" s="818"/>
      <c r="AU160" s="818"/>
      <c r="AV160" s="818"/>
      <c r="AW160" s="818"/>
      <c r="AX160" s="818"/>
      <c r="AY160" s="818"/>
      <c r="AZ160" s="818"/>
      <c r="BA160" s="818"/>
      <c r="BB160" s="818"/>
      <c r="BC160" s="818"/>
      <c r="BD160" s="818"/>
      <c r="BE160" s="818"/>
      <c r="BF160" s="818"/>
      <c r="BG160" s="818"/>
      <c r="BH160" s="818"/>
      <c r="BI160" s="818"/>
      <c r="BJ160" s="818"/>
    </row>
    <row r="161" spans="1:62" ht="12.75" hidden="1" customHeight="1" outlineLevel="1">
      <c r="A161" s="813">
        <f t="shared" si="41"/>
        <v>25</v>
      </c>
      <c r="C161" s="825">
        <f t="shared" si="47"/>
        <v>0</v>
      </c>
      <c r="D161" s="825">
        <f t="shared" si="47"/>
        <v>0</v>
      </c>
      <c r="E161" s="825">
        <f t="shared" si="47"/>
        <v>0</v>
      </c>
      <c r="F161" s="825">
        <f t="shared" si="47"/>
        <v>0</v>
      </c>
      <c r="G161" s="825">
        <f t="shared" si="47"/>
        <v>0</v>
      </c>
      <c r="H161" s="825">
        <f t="shared" si="47"/>
        <v>0</v>
      </c>
      <c r="I161" s="825">
        <f t="shared" si="47"/>
        <v>0</v>
      </c>
      <c r="J161" s="825">
        <f t="shared" si="47"/>
        <v>0</v>
      </c>
      <c r="K161" s="825">
        <f t="shared" si="47"/>
        <v>0</v>
      </c>
      <c r="L161" s="825">
        <f t="shared" si="47"/>
        <v>0</v>
      </c>
      <c r="M161" s="825">
        <f t="shared" si="47"/>
        <v>0</v>
      </c>
      <c r="N161" s="825">
        <f t="shared" si="47"/>
        <v>0</v>
      </c>
      <c r="O161" s="825">
        <f t="shared" si="47"/>
        <v>0</v>
      </c>
      <c r="P161" s="825">
        <f t="shared" si="47"/>
        <v>0</v>
      </c>
      <c r="Q161" s="825">
        <f t="shared" si="47"/>
        <v>0</v>
      </c>
      <c r="R161" s="825">
        <f t="shared" si="47"/>
        <v>0</v>
      </c>
      <c r="S161" s="825">
        <f t="shared" si="47"/>
        <v>0</v>
      </c>
      <c r="T161" s="825">
        <f t="shared" si="47"/>
        <v>0</v>
      </c>
      <c r="U161" s="825">
        <f t="shared" si="47"/>
        <v>0</v>
      </c>
      <c r="V161" s="825">
        <f t="shared" si="47"/>
        <v>0</v>
      </c>
      <c r="W161" s="825">
        <f t="shared" si="47"/>
        <v>0</v>
      </c>
      <c r="X161" s="825">
        <f t="shared" si="47"/>
        <v>0</v>
      </c>
      <c r="Y161" s="825">
        <f t="shared" si="47"/>
        <v>0</v>
      </c>
      <c r="Z161" s="825">
        <f t="shared" si="47"/>
        <v>0</v>
      </c>
      <c r="AA161" s="825">
        <f t="shared" si="47"/>
        <v>0.97125730529863219</v>
      </c>
      <c r="AB161" s="825">
        <f t="shared" si="47"/>
        <v>0.9159536299955211</v>
      </c>
      <c r="AC161" s="825">
        <f t="shared" si="47"/>
        <v>0.8633577134087469</v>
      </c>
      <c r="AD161" s="825">
        <f t="shared" si="47"/>
        <v>0.81351728063821405</v>
      </c>
      <c r="AE161" s="825">
        <f t="shared" si="47"/>
        <v>0.76646974663289069</v>
      </c>
      <c r="AF161" s="825">
        <f t="shared" si="47"/>
        <v>0.72223928433569651</v>
      </c>
      <c r="AG161" s="825">
        <f t="shared" si="47"/>
        <v>1.5767169230055218</v>
      </c>
      <c r="AH161" s="825">
        <f t="shared" si="47"/>
        <v>3.5457236232808844</v>
      </c>
      <c r="AI161" s="825">
        <f t="shared" si="47"/>
        <v>3.5457236232808844</v>
      </c>
      <c r="AJ161" s="825">
        <f t="shared" si="47"/>
        <v>3.5457236232808844</v>
      </c>
      <c r="AK161" s="825">
        <f t="shared" si="47"/>
        <v>3.5457236232808844</v>
      </c>
      <c r="AL161" s="825">
        <f t="shared" si="47"/>
        <v>3.5457236232808844</v>
      </c>
      <c r="AM161" s="825">
        <f t="shared" si="47"/>
        <v>3.5457236232808844</v>
      </c>
      <c r="AN161" s="825">
        <f t="shared" si="47"/>
        <v>3.5457236232808844</v>
      </c>
      <c r="AO161" s="825">
        <f t="shared" si="47"/>
        <v>3.5457236232808844</v>
      </c>
      <c r="AP161" s="825">
        <f t="shared" si="47"/>
        <v>3.5457236232808844</v>
      </c>
      <c r="AQ161" s="818"/>
      <c r="AR161" s="818"/>
      <c r="AS161" s="818"/>
      <c r="AT161" s="818"/>
      <c r="AU161" s="818"/>
      <c r="AV161" s="818"/>
      <c r="AW161" s="818"/>
      <c r="AX161" s="818"/>
      <c r="AY161" s="818"/>
      <c r="AZ161" s="818"/>
      <c r="BA161" s="818"/>
      <c r="BB161" s="818"/>
      <c r="BC161" s="818"/>
      <c r="BD161" s="818"/>
      <c r="BE161" s="818"/>
      <c r="BF161" s="818"/>
      <c r="BG161" s="818"/>
      <c r="BH161" s="818"/>
      <c r="BI161" s="818"/>
      <c r="BJ161" s="818"/>
    </row>
    <row r="162" spans="1:62" ht="12.75" hidden="1" customHeight="1" outlineLevel="1">
      <c r="A162" s="813">
        <f t="shared" si="41"/>
        <v>26</v>
      </c>
      <c r="C162" s="825">
        <f t="shared" si="47"/>
        <v>0</v>
      </c>
      <c r="D162" s="825">
        <f t="shared" si="47"/>
        <v>0</v>
      </c>
      <c r="E162" s="825">
        <f t="shared" si="47"/>
        <v>0</v>
      </c>
      <c r="F162" s="825">
        <f t="shared" si="47"/>
        <v>0</v>
      </c>
      <c r="G162" s="825">
        <f t="shared" si="47"/>
        <v>0</v>
      </c>
      <c r="H162" s="825">
        <f t="shared" si="47"/>
        <v>0</v>
      </c>
      <c r="I162" s="825">
        <f t="shared" si="47"/>
        <v>0</v>
      </c>
      <c r="J162" s="825">
        <f t="shared" si="47"/>
        <v>0</v>
      </c>
      <c r="K162" s="825">
        <f t="shared" si="47"/>
        <v>0</v>
      </c>
      <c r="L162" s="825">
        <f t="shared" si="47"/>
        <v>0</v>
      </c>
      <c r="M162" s="825">
        <f t="shared" si="47"/>
        <v>0</v>
      </c>
      <c r="N162" s="825">
        <f t="shared" si="47"/>
        <v>0</v>
      </c>
      <c r="O162" s="825">
        <f t="shared" si="47"/>
        <v>0</v>
      </c>
      <c r="P162" s="825">
        <f t="shared" si="47"/>
        <v>0</v>
      </c>
      <c r="Q162" s="825">
        <f t="shared" si="47"/>
        <v>0</v>
      </c>
      <c r="R162" s="825">
        <f t="shared" si="47"/>
        <v>0</v>
      </c>
      <c r="S162" s="825">
        <f t="shared" si="47"/>
        <v>0</v>
      </c>
      <c r="T162" s="825">
        <f t="shared" si="47"/>
        <v>0</v>
      </c>
      <c r="U162" s="825">
        <f t="shared" si="47"/>
        <v>0</v>
      </c>
      <c r="V162" s="825">
        <f t="shared" si="47"/>
        <v>0</v>
      </c>
      <c r="W162" s="825">
        <f t="shared" si="47"/>
        <v>0</v>
      </c>
      <c r="X162" s="825">
        <f t="shared" si="47"/>
        <v>0</v>
      </c>
      <c r="Y162" s="825">
        <f t="shared" si="47"/>
        <v>0</v>
      </c>
      <c r="Z162" s="825">
        <f t="shared" si="47"/>
        <v>0</v>
      </c>
      <c r="AA162" s="825">
        <f t="shared" si="47"/>
        <v>0</v>
      </c>
      <c r="AB162" s="825">
        <f t="shared" si="47"/>
        <v>0.97096794237866102</v>
      </c>
      <c r="AC162" s="825">
        <f t="shared" si="47"/>
        <v>0.91521299230981346</v>
      </c>
      <c r="AD162" s="825">
        <f t="shared" si="47"/>
        <v>0.86237902684509571</v>
      </c>
      <c r="AE162" s="825">
        <f t="shared" si="47"/>
        <v>0.81250570816261791</v>
      </c>
      <c r="AF162" s="825">
        <f t="shared" si="47"/>
        <v>0.76561866108865884</v>
      </c>
      <c r="AG162" s="825">
        <f t="shared" si="47"/>
        <v>1.6714182206491945</v>
      </c>
      <c r="AH162" s="825">
        <f t="shared" si="47"/>
        <v>3.7586880579940321</v>
      </c>
      <c r="AI162" s="825">
        <f t="shared" si="47"/>
        <v>3.7586880579940321</v>
      </c>
      <c r="AJ162" s="825">
        <f t="shared" si="47"/>
        <v>3.7586880579940321</v>
      </c>
      <c r="AK162" s="825">
        <f t="shared" si="47"/>
        <v>3.7586880579940321</v>
      </c>
      <c r="AL162" s="825">
        <f t="shared" si="47"/>
        <v>3.7586880579940321</v>
      </c>
      <c r="AM162" s="825">
        <f t="shared" si="47"/>
        <v>3.7586880579940321</v>
      </c>
      <c r="AN162" s="825">
        <f t="shared" si="47"/>
        <v>3.7586880579940321</v>
      </c>
      <c r="AO162" s="825">
        <f t="shared" si="47"/>
        <v>3.7586880579940321</v>
      </c>
      <c r="AP162" s="825">
        <f t="shared" si="47"/>
        <v>3.7586880579940321</v>
      </c>
      <c r="AQ162" s="818"/>
      <c r="AR162" s="818"/>
      <c r="AS162" s="818"/>
      <c r="AT162" s="818"/>
      <c r="AU162" s="818"/>
      <c r="AV162" s="818"/>
      <c r="AW162" s="818"/>
      <c r="AX162" s="818"/>
      <c r="AY162" s="818"/>
      <c r="AZ162" s="818"/>
      <c r="BA162" s="818"/>
      <c r="BB162" s="818"/>
      <c r="BC162" s="818"/>
      <c r="BD162" s="818"/>
      <c r="BE162" s="818"/>
      <c r="BF162" s="818"/>
      <c r="BG162" s="818"/>
      <c r="BH162" s="818"/>
      <c r="BI162" s="818"/>
      <c r="BJ162" s="818"/>
    </row>
    <row r="163" spans="1:62" ht="12.75" hidden="1" customHeight="1" outlineLevel="1">
      <c r="A163" s="813">
        <f t="shared" si="41"/>
        <v>27</v>
      </c>
      <c r="C163" s="825">
        <f t="shared" si="47"/>
        <v>0</v>
      </c>
      <c r="D163" s="825">
        <f t="shared" si="47"/>
        <v>0</v>
      </c>
      <c r="E163" s="825">
        <f t="shared" si="47"/>
        <v>0</v>
      </c>
      <c r="F163" s="825">
        <f t="shared" si="47"/>
        <v>0</v>
      </c>
      <c r="G163" s="825">
        <f t="shared" si="47"/>
        <v>0</v>
      </c>
      <c r="H163" s="825">
        <f t="shared" si="47"/>
        <v>0</v>
      </c>
      <c r="I163" s="825">
        <f t="shared" si="47"/>
        <v>0</v>
      </c>
      <c r="J163" s="825">
        <f t="shared" si="47"/>
        <v>0</v>
      </c>
      <c r="K163" s="825">
        <f t="shared" si="47"/>
        <v>0</v>
      </c>
      <c r="L163" s="825">
        <f t="shared" si="47"/>
        <v>0</v>
      </c>
      <c r="M163" s="825">
        <f t="shared" si="47"/>
        <v>0</v>
      </c>
      <c r="N163" s="825">
        <f t="shared" si="47"/>
        <v>0</v>
      </c>
      <c r="O163" s="825">
        <f t="shared" si="47"/>
        <v>0</v>
      </c>
      <c r="P163" s="825">
        <f t="shared" si="47"/>
        <v>0</v>
      </c>
      <c r="Q163" s="825">
        <f t="shared" si="47"/>
        <v>0</v>
      </c>
      <c r="R163" s="825">
        <f t="shared" si="47"/>
        <v>0</v>
      </c>
      <c r="S163" s="825">
        <f t="shared" si="47"/>
        <v>0</v>
      </c>
      <c r="T163" s="825">
        <f t="shared" si="47"/>
        <v>0</v>
      </c>
      <c r="U163" s="825">
        <f t="shared" si="47"/>
        <v>0</v>
      </c>
      <c r="V163" s="825">
        <f t="shared" si="47"/>
        <v>0</v>
      </c>
      <c r="W163" s="825">
        <f t="shared" si="47"/>
        <v>0</v>
      </c>
      <c r="X163" s="825">
        <f t="shared" si="47"/>
        <v>0</v>
      </c>
      <c r="Y163" s="825">
        <f t="shared" si="47"/>
        <v>0</v>
      </c>
      <c r="Z163" s="825">
        <f t="shared" si="47"/>
        <v>0</v>
      </c>
      <c r="AA163" s="825">
        <f t="shared" si="47"/>
        <v>0</v>
      </c>
      <c r="AB163" s="825">
        <f t="shared" si="47"/>
        <v>0</v>
      </c>
      <c r="AC163" s="825">
        <f t="shared" si="47"/>
        <v>0.9707611643137728</v>
      </c>
      <c r="AD163" s="825">
        <f t="shared" si="47"/>
        <v>0.91472048060319788</v>
      </c>
      <c r="AE163" s="825">
        <f t="shared" si="47"/>
        <v>0.86182013792973555</v>
      </c>
      <c r="AF163" s="825">
        <f t="shared" si="47"/>
        <v>0.81208731639944054</v>
      </c>
      <c r="AG163" s="825">
        <f t="shared" si="47"/>
        <v>1.7728637066631694</v>
      </c>
      <c r="AH163" s="825">
        <f t="shared" si="47"/>
        <v>3.9868188346646529</v>
      </c>
      <c r="AI163" s="825">
        <f t="shared" si="47"/>
        <v>3.9868188346646529</v>
      </c>
      <c r="AJ163" s="825">
        <f t="shared" si="47"/>
        <v>3.9868188346646529</v>
      </c>
      <c r="AK163" s="825">
        <f t="shared" si="47"/>
        <v>3.9868188346646529</v>
      </c>
      <c r="AL163" s="825">
        <f t="shared" si="47"/>
        <v>3.9868188346646529</v>
      </c>
      <c r="AM163" s="825">
        <f t="shared" si="47"/>
        <v>3.9868188346646529</v>
      </c>
      <c r="AN163" s="825">
        <f t="shared" si="47"/>
        <v>3.9868188346646529</v>
      </c>
      <c r="AO163" s="825">
        <f t="shared" si="47"/>
        <v>3.9868188346646529</v>
      </c>
      <c r="AP163" s="825">
        <f t="shared" si="47"/>
        <v>3.9868188346646529</v>
      </c>
      <c r="AQ163" s="818"/>
      <c r="AR163" s="818"/>
      <c r="AS163" s="818"/>
      <c r="AT163" s="818"/>
      <c r="AU163" s="818"/>
      <c r="AV163" s="818"/>
      <c r="AW163" s="818"/>
      <c r="AX163" s="818"/>
      <c r="AY163" s="818"/>
      <c r="AZ163" s="818"/>
      <c r="BA163" s="818"/>
      <c r="BB163" s="818"/>
      <c r="BC163" s="818"/>
      <c r="BD163" s="818"/>
      <c r="BE163" s="818"/>
      <c r="BF163" s="818"/>
      <c r="BG163" s="818"/>
      <c r="BH163" s="818"/>
      <c r="BI163" s="818"/>
      <c r="BJ163" s="818"/>
    </row>
    <row r="164" spans="1:62" ht="10.5" hidden="1" customHeight="1" outlineLevel="1">
      <c r="A164" s="813">
        <f t="shared" si="41"/>
        <v>28</v>
      </c>
      <c r="C164" s="825">
        <f t="shared" si="47"/>
        <v>0</v>
      </c>
      <c r="D164" s="825">
        <f t="shared" si="47"/>
        <v>0</v>
      </c>
      <c r="E164" s="825">
        <f t="shared" si="47"/>
        <v>0</v>
      </c>
      <c r="F164" s="825">
        <f t="shared" si="47"/>
        <v>0</v>
      </c>
      <c r="G164" s="825">
        <f t="shared" si="47"/>
        <v>0</v>
      </c>
      <c r="H164" s="825">
        <f t="shared" si="47"/>
        <v>0</v>
      </c>
      <c r="I164" s="825">
        <f t="shared" si="47"/>
        <v>0</v>
      </c>
      <c r="J164" s="825">
        <f t="shared" si="47"/>
        <v>0</v>
      </c>
      <c r="K164" s="825">
        <f t="shared" si="47"/>
        <v>0</v>
      </c>
      <c r="L164" s="825">
        <f t="shared" si="47"/>
        <v>0</v>
      </c>
      <c r="M164" s="825">
        <f t="shared" si="47"/>
        <v>0</v>
      </c>
      <c r="N164" s="825">
        <f t="shared" si="47"/>
        <v>0</v>
      </c>
      <c r="O164" s="825">
        <f t="shared" si="47"/>
        <v>0</v>
      </c>
      <c r="P164" s="825">
        <f t="shared" si="47"/>
        <v>0</v>
      </c>
      <c r="Q164" s="825">
        <f t="shared" si="47"/>
        <v>0</v>
      </c>
      <c r="R164" s="825">
        <f t="shared" ref="R164:AP164" si="48">IF(R$1=$A164,1,Q122)/(1+R$6)^0.5</f>
        <v>0</v>
      </c>
      <c r="S164" s="825">
        <f t="shared" si="48"/>
        <v>0</v>
      </c>
      <c r="T164" s="825">
        <f t="shared" si="48"/>
        <v>0</v>
      </c>
      <c r="U164" s="825">
        <f t="shared" si="48"/>
        <v>0</v>
      </c>
      <c r="V164" s="825">
        <f t="shared" si="48"/>
        <v>0</v>
      </c>
      <c r="W164" s="825">
        <f t="shared" si="48"/>
        <v>0</v>
      </c>
      <c r="X164" s="825">
        <f t="shared" si="48"/>
        <v>0</v>
      </c>
      <c r="Y164" s="825">
        <f t="shared" si="48"/>
        <v>0</v>
      </c>
      <c r="Z164" s="825">
        <f t="shared" si="48"/>
        <v>0</v>
      </c>
      <c r="AA164" s="825">
        <f t="shared" si="48"/>
        <v>0</v>
      </c>
      <c r="AB164" s="825">
        <f t="shared" si="48"/>
        <v>0</v>
      </c>
      <c r="AC164" s="825">
        <f t="shared" si="48"/>
        <v>0</v>
      </c>
      <c r="AD164" s="825">
        <f t="shared" si="48"/>
        <v>0.97065213757579094</v>
      </c>
      <c r="AE164" s="825">
        <f t="shared" si="48"/>
        <v>0.91451714138479334</v>
      </c>
      <c r="AF164" s="825">
        <f t="shared" si="48"/>
        <v>0.8617433481335226</v>
      </c>
      <c r="AG164" s="825">
        <f t="shared" si="48"/>
        <v>1.8812675380006456</v>
      </c>
      <c r="AH164" s="825">
        <f t="shared" si="48"/>
        <v>4.2305975498031723</v>
      </c>
      <c r="AI164" s="825">
        <f t="shared" si="48"/>
        <v>4.2305975498031723</v>
      </c>
      <c r="AJ164" s="825">
        <f t="shared" si="48"/>
        <v>4.2305975498031723</v>
      </c>
      <c r="AK164" s="825">
        <f t="shared" si="48"/>
        <v>4.2305975498031723</v>
      </c>
      <c r="AL164" s="825">
        <f t="shared" si="48"/>
        <v>4.2305975498031723</v>
      </c>
      <c r="AM164" s="825">
        <f t="shared" si="48"/>
        <v>4.2305975498031723</v>
      </c>
      <c r="AN164" s="825">
        <f t="shared" si="48"/>
        <v>4.2305975498031723</v>
      </c>
      <c r="AO164" s="825">
        <f t="shared" si="48"/>
        <v>4.2305975498031723</v>
      </c>
      <c r="AP164" s="825">
        <f t="shared" si="48"/>
        <v>4.2305975498031723</v>
      </c>
      <c r="AQ164" s="818"/>
      <c r="AR164" s="818"/>
      <c r="AS164" s="818"/>
      <c r="AT164" s="818"/>
      <c r="AU164" s="818"/>
      <c r="AV164" s="818"/>
      <c r="AW164" s="818"/>
      <c r="AX164" s="818"/>
      <c r="AY164" s="818"/>
      <c r="AZ164" s="818"/>
      <c r="BA164" s="818"/>
      <c r="BB164" s="818"/>
      <c r="BC164" s="818"/>
      <c r="BD164" s="818"/>
      <c r="BE164" s="818"/>
      <c r="BF164" s="818"/>
      <c r="BG164" s="818"/>
      <c r="BH164" s="818"/>
      <c r="BI164" s="818"/>
      <c r="BJ164" s="818"/>
    </row>
    <row r="165" spans="1:62" ht="12" hidden="1" customHeight="1" outlineLevel="1">
      <c r="A165" s="813">
        <f t="shared" si="41"/>
        <v>29</v>
      </c>
      <c r="C165" s="825">
        <f t="shared" ref="C165:AP171" si="49">IF(C$1=$A165,1,B123)/(1+C$6)^0.5</f>
        <v>0</v>
      </c>
      <c r="D165" s="825">
        <f t="shared" si="49"/>
        <v>0</v>
      </c>
      <c r="E165" s="825">
        <f t="shared" si="49"/>
        <v>0</v>
      </c>
      <c r="F165" s="825">
        <f t="shared" si="49"/>
        <v>0</v>
      </c>
      <c r="G165" s="825">
        <f t="shared" si="49"/>
        <v>0</v>
      </c>
      <c r="H165" s="825">
        <f t="shared" si="49"/>
        <v>0</v>
      </c>
      <c r="I165" s="825">
        <f t="shared" si="49"/>
        <v>0</v>
      </c>
      <c r="J165" s="825">
        <f t="shared" si="49"/>
        <v>0</v>
      </c>
      <c r="K165" s="825">
        <f t="shared" si="49"/>
        <v>0</v>
      </c>
      <c r="L165" s="825">
        <f t="shared" si="49"/>
        <v>0</v>
      </c>
      <c r="M165" s="825">
        <f t="shared" si="49"/>
        <v>0</v>
      </c>
      <c r="N165" s="825">
        <f t="shared" si="49"/>
        <v>0</v>
      </c>
      <c r="O165" s="825">
        <f t="shared" si="49"/>
        <v>0</v>
      </c>
      <c r="P165" s="825">
        <f t="shared" si="49"/>
        <v>0</v>
      </c>
      <c r="Q165" s="825">
        <f t="shared" si="49"/>
        <v>0</v>
      </c>
      <c r="R165" s="825">
        <f t="shared" si="49"/>
        <v>0</v>
      </c>
      <c r="S165" s="825">
        <f t="shared" si="49"/>
        <v>0</v>
      </c>
      <c r="T165" s="825">
        <f t="shared" si="49"/>
        <v>0</v>
      </c>
      <c r="U165" s="825">
        <f t="shared" si="49"/>
        <v>0</v>
      </c>
      <c r="V165" s="825">
        <f t="shared" si="49"/>
        <v>0</v>
      </c>
      <c r="W165" s="825">
        <f t="shared" si="49"/>
        <v>0</v>
      </c>
      <c r="X165" s="825">
        <f t="shared" si="49"/>
        <v>0</v>
      </c>
      <c r="Y165" s="825">
        <f t="shared" si="49"/>
        <v>0</v>
      </c>
      <c r="Z165" s="825">
        <f t="shared" si="49"/>
        <v>0</v>
      </c>
      <c r="AA165" s="825">
        <f t="shared" si="49"/>
        <v>0</v>
      </c>
      <c r="AB165" s="825">
        <f t="shared" si="49"/>
        <v>0</v>
      </c>
      <c r="AC165" s="825">
        <f t="shared" si="49"/>
        <v>0</v>
      </c>
      <c r="AD165" s="825">
        <f t="shared" si="49"/>
        <v>0</v>
      </c>
      <c r="AE165" s="825">
        <f t="shared" si="49"/>
        <v>0.97065438218924516</v>
      </c>
      <c r="AF165" s="825">
        <f t="shared" si="49"/>
        <v>0.91464109237104851</v>
      </c>
      <c r="AG165" s="825">
        <f t="shared" si="49"/>
        <v>1.9967483354829361</v>
      </c>
      <c r="AH165" s="825">
        <f t="shared" si="49"/>
        <v>4.4902909581086776</v>
      </c>
      <c r="AI165" s="825">
        <f t="shared" si="49"/>
        <v>4.4902909581086776</v>
      </c>
      <c r="AJ165" s="825">
        <f t="shared" si="49"/>
        <v>4.4902909581086776</v>
      </c>
      <c r="AK165" s="825">
        <f t="shared" si="49"/>
        <v>4.4902909581086776</v>
      </c>
      <c r="AL165" s="825">
        <f t="shared" si="49"/>
        <v>4.4902909581086776</v>
      </c>
      <c r="AM165" s="825">
        <f t="shared" si="49"/>
        <v>4.4902909581086776</v>
      </c>
      <c r="AN165" s="825">
        <f t="shared" si="49"/>
        <v>4.4902909581086776</v>
      </c>
      <c r="AO165" s="825">
        <f t="shared" si="49"/>
        <v>4.4902909581086776</v>
      </c>
      <c r="AP165" s="825">
        <f t="shared" si="49"/>
        <v>4.4902909581086776</v>
      </c>
      <c r="AQ165" s="818"/>
      <c r="AR165" s="818"/>
      <c r="AS165" s="818"/>
      <c r="AT165" s="818"/>
      <c r="AU165" s="818"/>
      <c r="AV165" s="818"/>
      <c r="AW165" s="818"/>
      <c r="AX165" s="818"/>
      <c r="AY165" s="818"/>
      <c r="AZ165" s="818"/>
      <c r="BA165" s="818"/>
      <c r="BB165" s="818"/>
      <c r="BC165" s="818"/>
      <c r="BD165" s="818"/>
      <c r="BE165" s="818"/>
      <c r="BF165" s="818"/>
      <c r="BG165" s="818"/>
      <c r="BH165" s="818"/>
      <c r="BI165" s="818"/>
      <c r="BJ165" s="818"/>
    </row>
    <row r="166" spans="1:62" ht="12.75" hidden="1" customHeight="1" outlineLevel="1">
      <c r="A166" s="813">
        <f t="shared" si="41"/>
        <v>30</v>
      </c>
      <c r="C166" s="825">
        <f t="shared" si="49"/>
        <v>0</v>
      </c>
      <c r="D166" s="825">
        <f t="shared" si="49"/>
        <v>0</v>
      </c>
      <c r="E166" s="825">
        <f t="shared" si="49"/>
        <v>0</v>
      </c>
      <c r="F166" s="825">
        <f t="shared" si="49"/>
        <v>0</v>
      </c>
      <c r="G166" s="825">
        <f t="shared" si="49"/>
        <v>0</v>
      </c>
      <c r="H166" s="825">
        <f t="shared" si="49"/>
        <v>0</v>
      </c>
      <c r="I166" s="825">
        <f t="shared" si="49"/>
        <v>0</v>
      </c>
      <c r="J166" s="825">
        <f t="shared" si="49"/>
        <v>0</v>
      </c>
      <c r="K166" s="825">
        <f t="shared" si="49"/>
        <v>0</v>
      </c>
      <c r="L166" s="825">
        <f t="shared" si="49"/>
        <v>0</v>
      </c>
      <c r="M166" s="825">
        <f t="shared" si="49"/>
        <v>0</v>
      </c>
      <c r="N166" s="825">
        <f t="shared" si="49"/>
        <v>0</v>
      </c>
      <c r="O166" s="825">
        <f t="shared" si="49"/>
        <v>0</v>
      </c>
      <c r="P166" s="825">
        <f t="shared" si="49"/>
        <v>0</v>
      </c>
      <c r="Q166" s="825">
        <f t="shared" si="49"/>
        <v>0</v>
      </c>
      <c r="R166" s="825">
        <f t="shared" si="49"/>
        <v>0</v>
      </c>
      <c r="S166" s="825">
        <f t="shared" si="49"/>
        <v>0</v>
      </c>
      <c r="T166" s="825">
        <f t="shared" si="49"/>
        <v>0</v>
      </c>
      <c r="U166" s="825">
        <f t="shared" si="49"/>
        <v>0</v>
      </c>
      <c r="V166" s="825">
        <f t="shared" si="49"/>
        <v>0</v>
      </c>
      <c r="W166" s="825">
        <f t="shared" si="49"/>
        <v>0</v>
      </c>
      <c r="X166" s="825">
        <f t="shared" si="49"/>
        <v>0</v>
      </c>
      <c r="Y166" s="825">
        <f t="shared" si="49"/>
        <v>0</v>
      </c>
      <c r="Z166" s="825">
        <f t="shared" si="49"/>
        <v>0</v>
      </c>
      <c r="AA166" s="825">
        <f t="shared" si="49"/>
        <v>0</v>
      </c>
      <c r="AB166" s="825">
        <f t="shared" si="49"/>
        <v>0</v>
      </c>
      <c r="AC166" s="825">
        <f t="shared" si="49"/>
        <v>0</v>
      </c>
      <c r="AD166" s="825">
        <f t="shared" si="49"/>
        <v>0</v>
      </c>
      <c r="AE166" s="825">
        <f t="shared" si="49"/>
        <v>0</v>
      </c>
      <c r="AF166" s="825">
        <f t="shared" si="49"/>
        <v>0.97078145202322719</v>
      </c>
      <c r="AG166" s="825">
        <f t="shared" si="49"/>
        <v>2.119308070250927</v>
      </c>
      <c r="AH166" s="825">
        <f t="shared" si="49"/>
        <v>4.7659034922860526</v>
      </c>
      <c r="AI166" s="825">
        <f t="shared" si="49"/>
        <v>4.7659034922860526</v>
      </c>
      <c r="AJ166" s="825">
        <f t="shared" si="49"/>
        <v>4.7659034922860526</v>
      </c>
      <c r="AK166" s="825">
        <f t="shared" si="49"/>
        <v>4.7659034922860526</v>
      </c>
      <c r="AL166" s="825">
        <f t="shared" si="49"/>
        <v>4.7659034922860526</v>
      </c>
      <c r="AM166" s="825">
        <f t="shared" si="49"/>
        <v>4.7659034922860526</v>
      </c>
      <c r="AN166" s="825">
        <f t="shared" si="49"/>
        <v>4.7659034922860526</v>
      </c>
      <c r="AO166" s="825">
        <f t="shared" si="49"/>
        <v>4.7659034922860526</v>
      </c>
      <c r="AP166" s="825">
        <f t="shared" si="49"/>
        <v>4.7659034922860526</v>
      </c>
      <c r="AQ166" s="818"/>
      <c r="AR166" s="818"/>
      <c r="AS166" s="818"/>
      <c r="AT166" s="818"/>
      <c r="AU166" s="818"/>
      <c r="AV166" s="818"/>
      <c r="AW166" s="818"/>
      <c r="AX166" s="818"/>
      <c r="AY166" s="818"/>
      <c r="AZ166" s="818"/>
      <c r="BA166" s="818"/>
      <c r="BB166" s="818"/>
      <c r="BC166" s="818"/>
      <c r="BD166" s="818"/>
      <c r="BE166" s="818"/>
      <c r="BF166" s="818"/>
      <c r="BG166" s="818"/>
      <c r="BH166" s="818"/>
      <c r="BI166" s="818"/>
      <c r="BJ166" s="818"/>
    </row>
    <row r="167" spans="1:62" ht="12.75" hidden="1" customHeight="1" outlineLevel="1">
      <c r="A167" s="813">
        <f t="shared" si="41"/>
        <v>31</v>
      </c>
      <c r="C167" s="825">
        <f t="shared" si="49"/>
        <v>0</v>
      </c>
      <c r="D167" s="825">
        <f t="shared" si="49"/>
        <v>0</v>
      </c>
      <c r="E167" s="825">
        <f t="shared" si="49"/>
        <v>0</v>
      </c>
      <c r="F167" s="825">
        <f t="shared" si="49"/>
        <v>0</v>
      </c>
      <c r="G167" s="825">
        <f t="shared" si="49"/>
        <v>0</v>
      </c>
      <c r="H167" s="825">
        <f t="shared" si="49"/>
        <v>0</v>
      </c>
      <c r="I167" s="825">
        <f t="shared" si="49"/>
        <v>0</v>
      </c>
      <c r="J167" s="825">
        <f t="shared" si="49"/>
        <v>0</v>
      </c>
      <c r="K167" s="825">
        <f t="shared" si="49"/>
        <v>0</v>
      </c>
      <c r="L167" s="825">
        <f t="shared" si="49"/>
        <v>0</v>
      </c>
      <c r="M167" s="825">
        <f t="shared" si="49"/>
        <v>0</v>
      </c>
      <c r="N167" s="825">
        <f t="shared" si="49"/>
        <v>0</v>
      </c>
      <c r="O167" s="825">
        <f t="shared" si="49"/>
        <v>0</v>
      </c>
      <c r="P167" s="825">
        <f t="shared" si="49"/>
        <v>0</v>
      </c>
      <c r="Q167" s="825">
        <f t="shared" si="49"/>
        <v>0</v>
      </c>
      <c r="R167" s="825">
        <f t="shared" si="49"/>
        <v>0</v>
      </c>
      <c r="S167" s="825">
        <f t="shared" si="49"/>
        <v>0</v>
      </c>
      <c r="T167" s="825">
        <f t="shared" si="49"/>
        <v>0</v>
      </c>
      <c r="U167" s="825">
        <f t="shared" si="49"/>
        <v>0</v>
      </c>
      <c r="V167" s="825">
        <f t="shared" si="49"/>
        <v>0</v>
      </c>
      <c r="W167" s="825">
        <f t="shared" si="49"/>
        <v>0</v>
      </c>
      <c r="X167" s="825">
        <f t="shared" si="49"/>
        <v>0</v>
      </c>
      <c r="Y167" s="825">
        <f t="shared" si="49"/>
        <v>0</v>
      </c>
      <c r="Z167" s="825">
        <f t="shared" si="49"/>
        <v>0</v>
      </c>
      <c r="AA167" s="825">
        <f t="shared" si="49"/>
        <v>0</v>
      </c>
      <c r="AB167" s="825">
        <f t="shared" si="49"/>
        <v>0</v>
      </c>
      <c r="AC167" s="825">
        <f t="shared" si="49"/>
        <v>0</v>
      </c>
      <c r="AD167" s="825">
        <f t="shared" si="49"/>
        <v>0</v>
      </c>
      <c r="AE167" s="825">
        <f t="shared" si="49"/>
        <v>0</v>
      </c>
      <c r="AF167" s="825">
        <f t="shared" si="49"/>
        <v>0</v>
      </c>
      <c r="AG167" s="825">
        <f t="shared" si="49"/>
        <v>2.248801653325355</v>
      </c>
      <c r="AH167" s="825">
        <f t="shared" si="49"/>
        <v>5.0571088759988507</v>
      </c>
      <c r="AI167" s="825">
        <f t="shared" si="49"/>
        <v>5.0571088759988507</v>
      </c>
      <c r="AJ167" s="825">
        <f t="shared" si="49"/>
        <v>5.0571088759988507</v>
      </c>
      <c r="AK167" s="825">
        <f t="shared" si="49"/>
        <v>5.0571088759988507</v>
      </c>
      <c r="AL167" s="825">
        <f t="shared" si="49"/>
        <v>5.0571088759988507</v>
      </c>
      <c r="AM167" s="825">
        <f t="shared" si="49"/>
        <v>5.0571088759988507</v>
      </c>
      <c r="AN167" s="825">
        <f t="shared" si="49"/>
        <v>5.0571088759988507</v>
      </c>
      <c r="AO167" s="825">
        <f t="shared" si="49"/>
        <v>5.0571088759988507</v>
      </c>
      <c r="AP167" s="825">
        <f t="shared" si="49"/>
        <v>5.0571088759988507</v>
      </c>
      <c r="AQ167" s="818"/>
      <c r="AR167" s="818"/>
      <c r="AS167" s="818"/>
      <c r="AT167" s="818"/>
      <c r="AU167" s="818"/>
      <c r="AV167" s="818"/>
      <c r="AW167" s="818"/>
      <c r="AX167" s="818"/>
      <c r="AY167" s="818"/>
      <c r="AZ167" s="818"/>
      <c r="BA167" s="818"/>
      <c r="BB167" s="818"/>
      <c r="BC167" s="818"/>
      <c r="BD167" s="818"/>
      <c r="BE167" s="818"/>
      <c r="BF167" s="818"/>
      <c r="BG167" s="818"/>
      <c r="BH167" s="818"/>
      <c r="BI167" s="818"/>
      <c r="BJ167" s="818"/>
    </row>
    <row r="168" spans="1:62" ht="12.75" hidden="1" customHeight="1" outlineLevel="1">
      <c r="A168" s="813">
        <f t="shared" si="41"/>
        <v>32</v>
      </c>
      <c r="C168" s="825">
        <f t="shared" si="49"/>
        <v>0</v>
      </c>
      <c r="D168" s="825">
        <f t="shared" si="49"/>
        <v>0</v>
      </c>
      <c r="E168" s="825">
        <f t="shared" si="49"/>
        <v>0</v>
      </c>
      <c r="F168" s="825">
        <f t="shared" si="49"/>
        <v>0</v>
      </c>
      <c r="G168" s="825">
        <f t="shared" si="49"/>
        <v>0</v>
      </c>
      <c r="H168" s="825">
        <f t="shared" si="49"/>
        <v>0</v>
      </c>
      <c r="I168" s="825">
        <f t="shared" si="49"/>
        <v>0</v>
      </c>
      <c r="J168" s="825">
        <f t="shared" si="49"/>
        <v>0</v>
      </c>
      <c r="K168" s="825">
        <f t="shared" si="49"/>
        <v>0</v>
      </c>
      <c r="L168" s="825">
        <f t="shared" si="49"/>
        <v>0</v>
      </c>
      <c r="M168" s="825">
        <f t="shared" si="49"/>
        <v>0</v>
      </c>
      <c r="N168" s="825">
        <f t="shared" si="49"/>
        <v>0</v>
      </c>
      <c r="O168" s="825">
        <f t="shared" si="49"/>
        <v>0</v>
      </c>
      <c r="P168" s="825">
        <f t="shared" si="49"/>
        <v>0</v>
      </c>
      <c r="Q168" s="825">
        <f t="shared" si="49"/>
        <v>0</v>
      </c>
      <c r="R168" s="825">
        <f t="shared" si="49"/>
        <v>0</v>
      </c>
      <c r="S168" s="825">
        <f t="shared" si="49"/>
        <v>0</v>
      </c>
      <c r="T168" s="825">
        <f t="shared" si="49"/>
        <v>0</v>
      </c>
      <c r="U168" s="825">
        <f t="shared" si="49"/>
        <v>0</v>
      </c>
      <c r="V168" s="825">
        <f t="shared" si="49"/>
        <v>0</v>
      </c>
      <c r="W168" s="825">
        <f t="shared" si="49"/>
        <v>0</v>
      </c>
      <c r="X168" s="825">
        <f t="shared" si="49"/>
        <v>0</v>
      </c>
      <c r="Y168" s="825">
        <f t="shared" si="49"/>
        <v>0</v>
      </c>
      <c r="Z168" s="825">
        <f t="shared" si="49"/>
        <v>0</v>
      </c>
      <c r="AA168" s="825">
        <f t="shared" si="49"/>
        <v>0</v>
      </c>
      <c r="AB168" s="825">
        <f t="shared" si="49"/>
        <v>0</v>
      </c>
      <c r="AC168" s="825">
        <f t="shared" si="49"/>
        <v>0</v>
      </c>
      <c r="AD168" s="825">
        <f t="shared" si="49"/>
        <v>0</v>
      </c>
      <c r="AE168" s="825">
        <f t="shared" si="49"/>
        <v>0</v>
      </c>
      <c r="AF168" s="825">
        <f t="shared" si="49"/>
        <v>0</v>
      </c>
      <c r="AG168" s="825">
        <f t="shared" si="49"/>
        <v>0</v>
      </c>
      <c r="AH168" s="825">
        <f t="shared" si="49"/>
        <v>1</v>
      </c>
      <c r="AI168" s="825">
        <f t="shared" si="49"/>
        <v>1</v>
      </c>
      <c r="AJ168" s="825">
        <f t="shared" si="49"/>
        <v>1</v>
      </c>
      <c r="AK168" s="825">
        <f t="shared" si="49"/>
        <v>1</v>
      </c>
      <c r="AL168" s="825">
        <f t="shared" si="49"/>
        <v>1</v>
      </c>
      <c r="AM168" s="825">
        <f t="shared" si="49"/>
        <v>1</v>
      </c>
      <c r="AN168" s="825">
        <f t="shared" si="49"/>
        <v>1</v>
      </c>
      <c r="AO168" s="825">
        <f t="shared" si="49"/>
        <v>1</v>
      </c>
      <c r="AP168" s="825">
        <f t="shared" si="49"/>
        <v>1</v>
      </c>
      <c r="AQ168" s="818"/>
      <c r="AR168" s="818"/>
      <c r="AS168" s="818"/>
      <c r="AT168" s="818"/>
      <c r="AU168" s="818"/>
      <c r="AV168" s="818"/>
      <c r="AW168" s="818"/>
      <c r="AX168" s="818"/>
      <c r="AY168" s="818"/>
      <c r="AZ168" s="818"/>
      <c r="BA168" s="818"/>
      <c r="BB168" s="818"/>
      <c r="BC168" s="818"/>
      <c r="BD168" s="818"/>
      <c r="BE168" s="818"/>
      <c r="BF168" s="818"/>
      <c r="BG168" s="818"/>
      <c r="BH168" s="818"/>
      <c r="BI168" s="818"/>
      <c r="BJ168" s="818"/>
    </row>
    <row r="169" spans="1:62" ht="12.75" hidden="1" customHeight="1" outlineLevel="1">
      <c r="A169" s="813">
        <f t="shared" si="41"/>
        <v>33</v>
      </c>
      <c r="C169" s="825">
        <f t="shared" si="49"/>
        <v>0</v>
      </c>
      <c r="D169" s="825">
        <f t="shared" si="49"/>
        <v>0</v>
      </c>
      <c r="E169" s="825">
        <f t="shared" si="49"/>
        <v>0</v>
      </c>
      <c r="F169" s="825">
        <f t="shared" si="49"/>
        <v>0</v>
      </c>
      <c r="G169" s="825">
        <f t="shared" si="49"/>
        <v>0</v>
      </c>
      <c r="H169" s="825">
        <f t="shared" si="49"/>
        <v>0</v>
      </c>
      <c r="I169" s="825">
        <f t="shared" si="49"/>
        <v>0</v>
      </c>
      <c r="J169" s="825">
        <f t="shared" si="49"/>
        <v>0</v>
      </c>
      <c r="K169" s="825">
        <f t="shared" si="49"/>
        <v>0</v>
      </c>
      <c r="L169" s="825">
        <f t="shared" si="49"/>
        <v>0</v>
      </c>
      <c r="M169" s="825">
        <f t="shared" si="49"/>
        <v>0</v>
      </c>
      <c r="N169" s="825">
        <f t="shared" si="49"/>
        <v>0</v>
      </c>
      <c r="O169" s="825">
        <f t="shared" si="49"/>
        <v>0</v>
      </c>
      <c r="P169" s="825">
        <f t="shared" si="49"/>
        <v>0</v>
      </c>
      <c r="Q169" s="825">
        <f t="shared" si="49"/>
        <v>0</v>
      </c>
      <c r="R169" s="825">
        <f t="shared" si="49"/>
        <v>0</v>
      </c>
      <c r="S169" s="825">
        <f t="shared" si="49"/>
        <v>0</v>
      </c>
      <c r="T169" s="825">
        <f t="shared" si="49"/>
        <v>0</v>
      </c>
      <c r="U169" s="825">
        <f t="shared" si="49"/>
        <v>0</v>
      </c>
      <c r="V169" s="825">
        <f t="shared" si="49"/>
        <v>0</v>
      </c>
      <c r="W169" s="825">
        <f t="shared" si="49"/>
        <v>0</v>
      </c>
      <c r="X169" s="825">
        <f t="shared" si="49"/>
        <v>0</v>
      </c>
      <c r="Y169" s="825">
        <f t="shared" si="49"/>
        <v>0</v>
      </c>
      <c r="Z169" s="825">
        <f t="shared" si="49"/>
        <v>0</v>
      </c>
      <c r="AA169" s="825">
        <f t="shared" si="49"/>
        <v>0</v>
      </c>
      <c r="AB169" s="825">
        <f t="shared" si="49"/>
        <v>0</v>
      </c>
      <c r="AC169" s="825">
        <f t="shared" si="49"/>
        <v>0</v>
      </c>
      <c r="AD169" s="825">
        <f t="shared" si="49"/>
        <v>0</v>
      </c>
      <c r="AE169" s="825">
        <f t="shared" si="49"/>
        <v>0</v>
      </c>
      <c r="AF169" s="825">
        <f t="shared" si="49"/>
        <v>0</v>
      </c>
      <c r="AG169" s="825">
        <f t="shared" si="49"/>
        <v>0</v>
      </c>
      <c r="AH169" s="825">
        <f t="shared" si="49"/>
        <v>0</v>
      </c>
      <c r="AI169" s="825">
        <f t="shared" si="49"/>
        <v>1</v>
      </c>
      <c r="AJ169" s="825">
        <f t="shared" si="49"/>
        <v>1</v>
      </c>
      <c r="AK169" s="825">
        <f t="shared" si="49"/>
        <v>1</v>
      </c>
      <c r="AL169" s="825">
        <f t="shared" si="49"/>
        <v>1</v>
      </c>
      <c r="AM169" s="825">
        <f t="shared" si="49"/>
        <v>1</v>
      </c>
      <c r="AN169" s="825">
        <f t="shared" si="49"/>
        <v>1</v>
      </c>
      <c r="AO169" s="825">
        <f t="shared" si="49"/>
        <v>1</v>
      </c>
      <c r="AP169" s="825">
        <f t="shared" si="49"/>
        <v>1</v>
      </c>
      <c r="AQ169" s="818"/>
      <c r="AR169" s="818"/>
      <c r="AS169" s="818"/>
      <c r="AT169" s="818"/>
      <c r="AU169" s="818"/>
      <c r="AV169" s="818"/>
      <c r="AW169" s="818"/>
      <c r="AX169" s="818"/>
      <c r="AY169" s="818"/>
      <c r="AZ169" s="818"/>
      <c r="BA169" s="818"/>
      <c r="BB169" s="818"/>
      <c r="BC169" s="818"/>
      <c r="BD169" s="818"/>
      <c r="BE169" s="818"/>
      <c r="BF169" s="818"/>
      <c r="BG169" s="818"/>
      <c r="BH169" s="818"/>
      <c r="BI169" s="818"/>
      <c r="BJ169" s="818"/>
    </row>
    <row r="170" spans="1:62" ht="12.75" hidden="1" customHeight="1" outlineLevel="1">
      <c r="A170" s="813">
        <f t="shared" si="41"/>
        <v>34</v>
      </c>
      <c r="C170" s="825">
        <f t="shared" si="49"/>
        <v>0</v>
      </c>
      <c r="D170" s="825">
        <f t="shared" si="49"/>
        <v>0</v>
      </c>
      <c r="E170" s="825">
        <f t="shared" si="49"/>
        <v>0</v>
      </c>
      <c r="F170" s="825">
        <f t="shared" si="49"/>
        <v>0</v>
      </c>
      <c r="G170" s="825">
        <f t="shared" si="49"/>
        <v>0</v>
      </c>
      <c r="H170" s="825">
        <f t="shared" si="49"/>
        <v>0</v>
      </c>
      <c r="I170" s="825">
        <f t="shared" si="49"/>
        <v>0</v>
      </c>
      <c r="J170" s="825">
        <f t="shared" si="49"/>
        <v>0</v>
      </c>
      <c r="K170" s="825">
        <f t="shared" si="49"/>
        <v>0</v>
      </c>
      <c r="L170" s="825">
        <f t="shared" si="49"/>
        <v>0</v>
      </c>
      <c r="M170" s="825">
        <f t="shared" si="49"/>
        <v>0</v>
      </c>
      <c r="N170" s="825">
        <f t="shared" si="49"/>
        <v>0</v>
      </c>
      <c r="O170" s="825">
        <f t="shared" si="49"/>
        <v>0</v>
      </c>
      <c r="P170" s="825">
        <f t="shared" si="49"/>
        <v>0</v>
      </c>
      <c r="Q170" s="825">
        <f t="shared" si="49"/>
        <v>0</v>
      </c>
      <c r="R170" s="825">
        <f t="shared" si="49"/>
        <v>0</v>
      </c>
      <c r="S170" s="825">
        <f t="shared" si="49"/>
        <v>0</v>
      </c>
      <c r="T170" s="825">
        <f t="shared" si="49"/>
        <v>0</v>
      </c>
      <c r="U170" s="825">
        <f t="shared" si="49"/>
        <v>0</v>
      </c>
      <c r="V170" s="825">
        <f t="shared" si="49"/>
        <v>0</v>
      </c>
      <c r="W170" s="825">
        <f t="shared" si="49"/>
        <v>0</v>
      </c>
      <c r="X170" s="825">
        <f t="shared" si="49"/>
        <v>0</v>
      </c>
      <c r="Y170" s="825">
        <f t="shared" si="49"/>
        <v>0</v>
      </c>
      <c r="Z170" s="825">
        <f t="shared" si="49"/>
        <v>0</v>
      </c>
      <c r="AA170" s="825">
        <f t="shared" si="49"/>
        <v>0</v>
      </c>
      <c r="AB170" s="825">
        <f t="shared" si="49"/>
        <v>0</v>
      </c>
      <c r="AC170" s="825">
        <f t="shared" si="49"/>
        <v>0</v>
      </c>
      <c r="AD170" s="825">
        <f t="shared" si="49"/>
        <v>0</v>
      </c>
      <c r="AE170" s="825">
        <f t="shared" si="49"/>
        <v>0</v>
      </c>
      <c r="AF170" s="825">
        <f t="shared" si="49"/>
        <v>0</v>
      </c>
      <c r="AG170" s="825">
        <f t="shared" si="49"/>
        <v>0</v>
      </c>
      <c r="AH170" s="825">
        <f t="shared" si="49"/>
        <v>0</v>
      </c>
      <c r="AI170" s="825">
        <f t="shared" si="49"/>
        <v>0</v>
      </c>
      <c r="AJ170" s="825">
        <f t="shared" si="49"/>
        <v>1</v>
      </c>
      <c r="AK170" s="825">
        <f t="shared" si="49"/>
        <v>1</v>
      </c>
      <c r="AL170" s="825">
        <f t="shared" si="49"/>
        <v>1</v>
      </c>
      <c r="AM170" s="825">
        <f t="shared" si="49"/>
        <v>1</v>
      </c>
      <c r="AN170" s="825">
        <f t="shared" si="49"/>
        <v>1</v>
      </c>
      <c r="AO170" s="825">
        <f t="shared" si="49"/>
        <v>1</v>
      </c>
      <c r="AP170" s="825">
        <f t="shared" si="49"/>
        <v>1</v>
      </c>
      <c r="AQ170" s="818"/>
      <c r="AR170" s="818"/>
      <c r="AS170" s="818"/>
      <c r="AT170" s="818"/>
      <c r="AU170" s="818"/>
      <c r="AV170" s="818"/>
      <c r="AW170" s="818"/>
      <c r="AX170" s="818"/>
      <c r="AY170" s="818"/>
      <c r="AZ170" s="818"/>
      <c r="BA170" s="818"/>
      <c r="BB170" s="818"/>
      <c r="BC170" s="818"/>
      <c r="BD170" s="818"/>
      <c r="BE170" s="818"/>
      <c r="BF170" s="818"/>
      <c r="BG170" s="818"/>
      <c r="BH170" s="818"/>
      <c r="BI170" s="818"/>
      <c r="BJ170" s="818"/>
    </row>
    <row r="171" spans="1:62" ht="12.75" hidden="1" customHeight="1" outlineLevel="1">
      <c r="A171" s="813">
        <f t="shared" si="41"/>
        <v>35</v>
      </c>
      <c r="C171" s="825">
        <f t="shared" si="49"/>
        <v>0</v>
      </c>
      <c r="D171" s="825">
        <f t="shared" si="49"/>
        <v>0</v>
      </c>
      <c r="E171" s="825">
        <f t="shared" si="49"/>
        <v>0</v>
      </c>
      <c r="F171" s="825">
        <f t="shared" si="49"/>
        <v>0</v>
      </c>
      <c r="G171" s="825">
        <f t="shared" si="49"/>
        <v>0</v>
      </c>
      <c r="H171" s="825">
        <f t="shared" si="49"/>
        <v>0</v>
      </c>
      <c r="I171" s="825">
        <f t="shared" si="49"/>
        <v>0</v>
      </c>
      <c r="J171" s="825">
        <f t="shared" si="49"/>
        <v>0</v>
      </c>
      <c r="K171" s="825">
        <f t="shared" si="49"/>
        <v>0</v>
      </c>
      <c r="L171" s="825">
        <f t="shared" si="49"/>
        <v>0</v>
      </c>
      <c r="M171" s="825">
        <f t="shared" si="49"/>
        <v>0</v>
      </c>
      <c r="N171" s="825">
        <f t="shared" si="49"/>
        <v>0</v>
      </c>
      <c r="O171" s="825">
        <f t="shared" si="49"/>
        <v>0</v>
      </c>
      <c r="P171" s="825">
        <f t="shared" si="49"/>
        <v>0</v>
      </c>
      <c r="Q171" s="825">
        <f t="shared" si="49"/>
        <v>0</v>
      </c>
      <c r="R171" s="825">
        <f t="shared" ref="R171:AP171" si="50">IF(R$1=$A171,1,Q129)/(1+R$6)^0.5</f>
        <v>0</v>
      </c>
      <c r="S171" s="825">
        <f t="shared" si="50"/>
        <v>0</v>
      </c>
      <c r="T171" s="825">
        <f t="shared" si="50"/>
        <v>0</v>
      </c>
      <c r="U171" s="825">
        <f t="shared" si="50"/>
        <v>0</v>
      </c>
      <c r="V171" s="825">
        <f t="shared" si="50"/>
        <v>0</v>
      </c>
      <c r="W171" s="825">
        <f t="shared" si="50"/>
        <v>0</v>
      </c>
      <c r="X171" s="825">
        <f t="shared" si="50"/>
        <v>0</v>
      </c>
      <c r="Y171" s="825">
        <f t="shared" si="50"/>
        <v>0</v>
      </c>
      <c r="Z171" s="825">
        <f t="shared" si="50"/>
        <v>0</v>
      </c>
      <c r="AA171" s="825">
        <f t="shared" si="50"/>
        <v>0</v>
      </c>
      <c r="AB171" s="825">
        <f t="shared" si="50"/>
        <v>0</v>
      </c>
      <c r="AC171" s="825">
        <f t="shared" si="50"/>
        <v>0</v>
      </c>
      <c r="AD171" s="825">
        <f t="shared" si="50"/>
        <v>0</v>
      </c>
      <c r="AE171" s="825">
        <f t="shared" si="50"/>
        <v>0</v>
      </c>
      <c r="AF171" s="825">
        <f t="shared" si="50"/>
        <v>0</v>
      </c>
      <c r="AG171" s="825">
        <f t="shared" si="50"/>
        <v>0</v>
      </c>
      <c r="AH171" s="825">
        <f t="shared" si="50"/>
        <v>0</v>
      </c>
      <c r="AI171" s="825">
        <f t="shared" si="50"/>
        <v>0</v>
      </c>
      <c r="AJ171" s="825">
        <f t="shared" si="50"/>
        <v>0</v>
      </c>
      <c r="AK171" s="825">
        <f t="shared" si="50"/>
        <v>1</v>
      </c>
      <c r="AL171" s="825">
        <f t="shared" si="50"/>
        <v>1</v>
      </c>
      <c r="AM171" s="825">
        <f t="shared" si="50"/>
        <v>1</v>
      </c>
      <c r="AN171" s="825">
        <f t="shared" si="50"/>
        <v>1</v>
      </c>
      <c r="AO171" s="825">
        <f t="shared" si="50"/>
        <v>1</v>
      </c>
      <c r="AP171" s="825">
        <f t="shared" si="50"/>
        <v>1</v>
      </c>
      <c r="AQ171" s="818"/>
      <c r="AR171" s="818"/>
      <c r="AS171" s="818"/>
      <c r="AT171" s="818"/>
      <c r="AU171" s="818"/>
      <c r="AV171" s="818"/>
      <c r="AW171" s="818"/>
      <c r="AX171" s="818"/>
      <c r="AY171" s="818"/>
      <c r="AZ171" s="818"/>
      <c r="BA171" s="818"/>
      <c r="BB171" s="818"/>
      <c r="BC171" s="818"/>
      <c r="BD171" s="818"/>
      <c r="BE171" s="818"/>
      <c r="BF171" s="818"/>
      <c r="BG171" s="818"/>
      <c r="BH171" s="818"/>
      <c r="BI171" s="818"/>
      <c r="BJ171" s="818"/>
    </row>
    <row r="172" spans="1:62" ht="12.75" hidden="1" customHeight="1" outlineLevel="1">
      <c r="A172" s="813">
        <f t="shared" si="41"/>
        <v>36</v>
      </c>
      <c r="C172" s="825">
        <f t="shared" ref="C172:AP176" si="51">IF(C$1=$A172,1,B130)/(1+C$6)^0.5</f>
        <v>0</v>
      </c>
      <c r="D172" s="825">
        <f t="shared" si="51"/>
        <v>0</v>
      </c>
      <c r="E172" s="825">
        <f t="shared" si="51"/>
        <v>0</v>
      </c>
      <c r="F172" s="825">
        <f t="shared" si="51"/>
        <v>0</v>
      </c>
      <c r="G172" s="825">
        <f t="shared" si="51"/>
        <v>0</v>
      </c>
      <c r="H172" s="825">
        <f t="shared" si="51"/>
        <v>0</v>
      </c>
      <c r="I172" s="825">
        <f t="shared" si="51"/>
        <v>0</v>
      </c>
      <c r="J172" s="825">
        <f t="shared" si="51"/>
        <v>0</v>
      </c>
      <c r="K172" s="825">
        <f t="shared" si="51"/>
        <v>0</v>
      </c>
      <c r="L172" s="825">
        <f t="shared" si="51"/>
        <v>0</v>
      </c>
      <c r="M172" s="825">
        <f t="shared" si="51"/>
        <v>0</v>
      </c>
      <c r="N172" s="825">
        <f t="shared" si="51"/>
        <v>0</v>
      </c>
      <c r="O172" s="825">
        <f t="shared" si="51"/>
        <v>0</v>
      </c>
      <c r="P172" s="825">
        <f t="shared" si="51"/>
        <v>0</v>
      </c>
      <c r="Q172" s="825">
        <f t="shared" si="51"/>
        <v>0</v>
      </c>
      <c r="R172" s="825">
        <f t="shared" si="51"/>
        <v>0</v>
      </c>
      <c r="S172" s="825">
        <f t="shared" si="51"/>
        <v>0</v>
      </c>
      <c r="T172" s="825">
        <f t="shared" si="51"/>
        <v>0</v>
      </c>
      <c r="U172" s="825">
        <f t="shared" si="51"/>
        <v>0</v>
      </c>
      <c r="V172" s="825">
        <f t="shared" si="51"/>
        <v>0</v>
      </c>
      <c r="W172" s="825">
        <f t="shared" si="51"/>
        <v>0</v>
      </c>
      <c r="X172" s="825">
        <f t="shared" si="51"/>
        <v>0</v>
      </c>
      <c r="Y172" s="825">
        <f t="shared" si="51"/>
        <v>0</v>
      </c>
      <c r="Z172" s="825">
        <f t="shared" si="51"/>
        <v>0</v>
      </c>
      <c r="AA172" s="825">
        <f t="shared" si="51"/>
        <v>0</v>
      </c>
      <c r="AB172" s="825">
        <f t="shared" si="51"/>
        <v>0</v>
      </c>
      <c r="AC172" s="825">
        <f t="shared" si="51"/>
        <v>0</v>
      </c>
      <c r="AD172" s="825">
        <f t="shared" si="51"/>
        <v>0</v>
      </c>
      <c r="AE172" s="825">
        <f t="shared" si="51"/>
        <v>0</v>
      </c>
      <c r="AF172" s="825">
        <f t="shared" si="51"/>
        <v>0</v>
      </c>
      <c r="AG172" s="825">
        <f t="shared" si="51"/>
        <v>0</v>
      </c>
      <c r="AH172" s="825">
        <f t="shared" si="51"/>
        <v>0</v>
      </c>
      <c r="AI172" s="825">
        <f t="shared" si="51"/>
        <v>0</v>
      </c>
      <c r="AJ172" s="825">
        <f t="shared" si="51"/>
        <v>0</v>
      </c>
      <c r="AK172" s="825">
        <f t="shared" si="51"/>
        <v>0</v>
      </c>
      <c r="AL172" s="825">
        <f t="shared" si="51"/>
        <v>1</v>
      </c>
      <c r="AM172" s="825">
        <f t="shared" si="51"/>
        <v>1</v>
      </c>
      <c r="AN172" s="825">
        <f t="shared" si="51"/>
        <v>1</v>
      </c>
      <c r="AO172" s="825">
        <f t="shared" si="51"/>
        <v>1</v>
      </c>
      <c r="AP172" s="825">
        <f t="shared" si="51"/>
        <v>1</v>
      </c>
      <c r="AQ172" s="818"/>
      <c r="AR172" s="818"/>
      <c r="AS172" s="818"/>
      <c r="AT172" s="818"/>
      <c r="AU172" s="818"/>
      <c r="AV172" s="818"/>
      <c r="AW172" s="818"/>
      <c r="AX172" s="818"/>
      <c r="AY172" s="818"/>
      <c r="AZ172" s="818"/>
      <c r="BA172" s="818"/>
      <c r="BB172" s="818"/>
      <c r="BC172" s="818"/>
      <c r="BD172" s="818"/>
      <c r="BE172" s="818"/>
      <c r="BF172" s="818"/>
      <c r="BG172" s="818"/>
      <c r="BH172" s="818"/>
      <c r="BI172" s="818"/>
      <c r="BJ172" s="818"/>
    </row>
    <row r="173" spans="1:62" ht="12.75" hidden="1" customHeight="1" outlineLevel="1">
      <c r="A173" s="813">
        <f t="shared" si="41"/>
        <v>37</v>
      </c>
      <c r="C173" s="825">
        <f t="shared" si="51"/>
        <v>0</v>
      </c>
      <c r="D173" s="825">
        <f t="shared" si="51"/>
        <v>0</v>
      </c>
      <c r="E173" s="825">
        <f t="shared" si="51"/>
        <v>0</v>
      </c>
      <c r="F173" s="825">
        <f t="shared" si="51"/>
        <v>0</v>
      </c>
      <c r="G173" s="825">
        <f t="shared" si="51"/>
        <v>0</v>
      </c>
      <c r="H173" s="825">
        <f t="shared" si="51"/>
        <v>0</v>
      </c>
      <c r="I173" s="825">
        <f t="shared" si="51"/>
        <v>0</v>
      </c>
      <c r="J173" s="825">
        <f t="shared" si="51"/>
        <v>0</v>
      </c>
      <c r="K173" s="825">
        <f t="shared" si="51"/>
        <v>0</v>
      </c>
      <c r="L173" s="825">
        <f t="shared" si="51"/>
        <v>0</v>
      </c>
      <c r="M173" s="825">
        <f t="shared" si="51"/>
        <v>0</v>
      </c>
      <c r="N173" s="825">
        <f t="shared" si="51"/>
        <v>0</v>
      </c>
      <c r="O173" s="825">
        <f t="shared" si="51"/>
        <v>0</v>
      </c>
      <c r="P173" s="825">
        <f t="shared" si="51"/>
        <v>0</v>
      </c>
      <c r="Q173" s="825">
        <f t="shared" si="51"/>
        <v>0</v>
      </c>
      <c r="R173" s="825">
        <f t="shared" si="51"/>
        <v>0</v>
      </c>
      <c r="S173" s="825">
        <f t="shared" si="51"/>
        <v>0</v>
      </c>
      <c r="T173" s="825">
        <f t="shared" si="51"/>
        <v>0</v>
      </c>
      <c r="U173" s="825">
        <f t="shared" si="51"/>
        <v>0</v>
      </c>
      <c r="V173" s="825">
        <f t="shared" si="51"/>
        <v>0</v>
      </c>
      <c r="W173" s="825">
        <f t="shared" si="51"/>
        <v>0</v>
      </c>
      <c r="X173" s="825">
        <f t="shared" si="51"/>
        <v>0</v>
      </c>
      <c r="Y173" s="825">
        <f t="shared" si="51"/>
        <v>0</v>
      </c>
      <c r="Z173" s="825">
        <f t="shared" si="51"/>
        <v>0</v>
      </c>
      <c r="AA173" s="825">
        <f t="shared" si="51"/>
        <v>0</v>
      </c>
      <c r="AB173" s="825">
        <f t="shared" si="51"/>
        <v>0</v>
      </c>
      <c r="AC173" s="825">
        <f t="shared" si="51"/>
        <v>0</v>
      </c>
      <c r="AD173" s="825">
        <f t="shared" si="51"/>
        <v>0</v>
      </c>
      <c r="AE173" s="825">
        <f t="shared" si="51"/>
        <v>0</v>
      </c>
      <c r="AF173" s="825">
        <f t="shared" si="51"/>
        <v>0</v>
      </c>
      <c r="AG173" s="825">
        <f t="shared" si="51"/>
        <v>0</v>
      </c>
      <c r="AH173" s="825">
        <f t="shared" si="51"/>
        <v>0</v>
      </c>
      <c r="AI173" s="825">
        <f t="shared" si="51"/>
        <v>0</v>
      </c>
      <c r="AJ173" s="825">
        <f t="shared" si="51"/>
        <v>0</v>
      </c>
      <c r="AK173" s="825">
        <f t="shared" si="51"/>
        <v>0</v>
      </c>
      <c r="AL173" s="825">
        <f t="shared" si="51"/>
        <v>0</v>
      </c>
      <c r="AM173" s="825">
        <f t="shared" si="51"/>
        <v>1</v>
      </c>
      <c r="AN173" s="825">
        <f t="shared" si="51"/>
        <v>1</v>
      </c>
      <c r="AO173" s="825">
        <f t="shared" si="51"/>
        <v>1</v>
      </c>
      <c r="AP173" s="825">
        <f t="shared" si="51"/>
        <v>1</v>
      </c>
      <c r="AQ173" s="818"/>
      <c r="AR173" s="818"/>
      <c r="AS173" s="818"/>
      <c r="AT173" s="818"/>
      <c r="AU173" s="818"/>
      <c r="AV173" s="818"/>
      <c r="AW173" s="818"/>
      <c r="AX173" s="818"/>
      <c r="AY173" s="818"/>
      <c r="AZ173" s="818"/>
      <c r="BA173" s="818"/>
      <c r="BB173" s="818"/>
      <c r="BC173" s="818"/>
      <c r="BD173" s="818"/>
      <c r="BE173" s="818"/>
      <c r="BF173" s="818"/>
      <c r="BG173" s="818"/>
      <c r="BH173" s="818"/>
      <c r="BI173" s="818"/>
      <c r="BJ173" s="818"/>
    </row>
    <row r="174" spans="1:62" ht="12.75" hidden="1" customHeight="1" outlineLevel="1">
      <c r="A174" s="813">
        <f t="shared" si="41"/>
        <v>38</v>
      </c>
      <c r="C174" s="825">
        <f t="shared" si="51"/>
        <v>0</v>
      </c>
      <c r="D174" s="825">
        <f t="shared" si="51"/>
        <v>0</v>
      </c>
      <c r="E174" s="825">
        <f t="shared" si="51"/>
        <v>0</v>
      </c>
      <c r="F174" s="825">
        <f t="shared" si="51"/>
        <v>0</v>
      </c>
      <c r="G174" s="825">
        <f t="shared" si="51"/>
        <v>0</v>
      </c>
      <c r="H174" s="825">
        <f t="shared" si="51"/>
        <v>0</v>
      </c>
      <c r="I174" s="825">
        <f t="shared" si="51"/>
        <v>0</v>
      </c>
      <c r="J174" s="825">
        <f t="shared" si="51"/>
        <v>0</v>
      </c>
      <c r="K174" s="825">
        <f t="shared" si="51"/>
        <v>0</v>
      </c>
      <c r="L174" s="825">
        <f t="shared" si="51"/>
        <v>0</v>
      </c>
      <c r="M174" s="825">
        <f t="shared" si="51"/>
        <v>0</v>
      </c>
      <c r="N174" s="825">
        <f t="shared" si="51"/>
        <v>0</v>
      </c>
      <c r="O174" s="825">
        <f t="shared" si="51"/>
        <v>0</v>
      </c>
      <c r="P174" s="825">
        <f t="shared" si="51"/>
        <v>0</v>
      </c>
      <c r="Q174" s="825">
        <f t="shared" si="51"/>
        <v>0</v>
      </c>
      <c r="R174" s="825">
        <f t="shared" si="51"/>
        <v>0</v>
      </c>
      <c r="S174" s="825">
        <f t="shared" si="51"/>
        <v>0</v>
      </c>
      <c r="T174" s="825">
        <f t="shared" si="51"/>
        <v>0</v>
      </c>
      <c r="U174" s="825">
        <f t="shared" si="51"/>
        <v>0</v>
      </c>
      <c r="V174" s="825">
        <f t="shared" si="51"/>
        <v>0</v>
      </c>
      <c r="W174" s="825">
        <f t="shared" si="51"/>
        <v>0</v>
      </c>
      <c r="X174" s="825">
        <f t="shared" si="51"/>
        <v>0</v>
      </c>
      <c r="Y174" s="825">
        <f t="shared" si="51"/>
        <v>0</v>
      </c>
      <c r="Z174" s="825">
        <f t="shared" si="51"/>
        <v>0</v>
      </c>
      <c r="AA174" s="825">
        <f t="shared" si="51"/>
        <v>0</v>
      </c>
      <c r="AB174" s="825">
        <f t="shared" si="51"/>
        <v>0</v>
      </c>
      <c r="AC174" s="825">
        <f t="shared" si="51"/>
        <v>0</v>
      </c>
      <c r="AD174" s="825">
        <f t="shared" si="51"/>
        <v>0</v>
      </c>
      <c r="AE174" s="825">
        <f t="shared" si="51"/>
        <v>0</v>
      </c>
      <c r="AF174" s="825">
        <f t="shared" si="51"/>
        <v>0</v>
      </c>
      <c r="AG174" s="825">
        <f t="shared" si="51"/>
        <v>0</v>
      </c>
      <c r="AH174" s="825">
        <f t="shared" si="51"/>
        <v>0</v>
      </c>
      <c r="AI174" s="825">
        <f t="shared" si="51"/>
        <v>0</v>
      </c>
      <c r="AJ174" s="825">
        <f t="shared" si="51"/>
        <v>0</v>
      </c>
      <c r="AK174" s="825">
        <f t="shared" si="51"/>
        <v>0</v>
      </c>
      <c r="AL174" s="825">
        <f t="shared" si="51"/>
        <v>0</v>
      </c>
      <c r="AM174" s="825">
        <f t="shared" si="51"/>
        <v>0</v>
      </c>
      <c r="AN174" s="825">
        <f t="shared" si="51"/>
        <v>1</v>
      </c>
      <c r="AO174" s="825">
        <f t="shared" si="51"/>
        <v>1</v>
      </c>
      <c r="AP174" s="825">
        <f t="shared" si="51"/>
        <v>1</v>
      </c>
      <c r="AQ174" s="818"/>
      <c r="AR174" s="818"/>
      <c r="AS174" s="818"/>
      <c r="AT174" s="818"/>
      <c r="AU174" s="818"/>
      <c r="AV174" s="818"/>
      <c r="AW174" s="818"/>
      <c r="AX174" s="818"/>
      <c r="AY174" s="818"/>
      <c r="AZ174" s="818"/>
      <c r="BA174" s="818"/>
      <c r="BB174" s="818"/>
      <c r="BC174" s="818"/>
      <c r="BD174" s="818"/>
      <c r="BE174" s="818"/>
      <c r="BF174" s="818"/>
      <c r="BG174" s="818"/>
      <c r="BH174" s="818"/>
      <c r="BI174" s="818"/>
      <c r="BJ174" s="818"/>
    </row>
    <row r="175" spans="1:62" ht="12.75" hidden="1" customHeight="1" outlineLevel="1">
      <c r="A175" s="813">
        <f t="shared" si="41"/>
        <v>39</v>
      </c>
      <c r="C175" s="825">
        <f t="shared" si="51"/>
        <v>0</v>
      </c>
      <c r="D175" s="825">
        <f t="shared" si="51"/>
        <v>0</v>
      </c>
      <c r="E175" s="825">
        <f t="shared" si="51"/>
        <v>0</v>
      </c>
      <c r="F175" s="825">
        <f t="shared" si="51"/>
        <v>0</v>
      </c>
      <c r="G175" s="825">
        <f t="shared" si="51"/>
        <v>0</v>
      </c>
      <c r="H175" s="825">
        <f t="shared" si="51"/>
        <v>0</v>
      </c>
      <c r="I175" s="825">
        <f t="shared" si="51"/>
        <v>0</v>
      </c>
      <c r="J175" s="825">
        <f t="shared" si="51"/>
        <v>0</v>
      </c>
      <c r="K175" s="825">
        <f t="shared" si="51"/>
        <v>0</v>
      </c>
      <c r="L175" s="825">
        <f t="shared" si="51"/>
        <v>0</v>
      </c>
      <c r="M175" s="825">
        <f t="shared" si="51"/>
        <v>0</v>
      </c>
      <c r="N175" s="825">
        <f t="shared" si="51"/>
        <v>0</v>
      </c>
      <c r="O175" s="825">
        <f t="shared" si="51"/>
        <v>0</v>
      </c>
      <c r="P175" s="825">
        <f t="shared" si="51"/>
        <v>0</v>
      </c>
      <c r="Q175" s="825">
        <f t="shared" si="51"/>
        <v>0</v>
      </c>
      <c r="R175" s="825">
        <f t="shared" si="51"/>
        <v>0</v>
      </c>
      <c r="S175" s="825">
        <f t="shared" si="51"/>
        <v>0</v>
      </c>
      <c r="T175" s="825">
        <f t="shared" si="51"/>
        <v>0</v>
      </c>
      <c r="U175" s="825">
        <f t="shared" si="51"/>
        <v>0</v>
      </c>
      <c r="V175" s="825">
        <f t="shared" si="51"/>
        <v>0</v>
      </c>
      <c r="W175" s="825">
        <f t="shared" si="51"/>
        <v>0</v>
      </c>
      <c r="X175" s="825">
        <f t="shared" si="51"/>
        <v>0</v>
      </c>
      <c r="Y175" s="825">
        <f t="shared" si="51"/>
        <v>0</v>
      </c>
      <c r="Z175" s="825">
        <f t="shared" si="51"/>
        <v>0</v>
      </c>
      <c r="AA175" s="825">
        <f t="shared" si="51"/>
        <v>0</v>
      </c>
      <c r="AB175" s="825">
        <f t="shared" si="51"/>
        <v>0</v>
      </c>
      <c r="AC175" s="825">
        <f t="shared" si="51"/>
        <v>0</v>
      </c>
      <c r="AD175" s="825">
        <f t="shared" si="51"/>
        <v>0</v>
      </c>
      <c r="AE175" s="825">
        <f t="shared" si="51"/>
        <v>0</v>
      </c>
      <c r="AF175" s="825">
        <f t="shared" si="51"/>
        <v>0</v>
      </c>
      <c r="AG175" s="825">
        <f t="shared" si="51"/>
        <v>0</v>
      </c>
      <c r="AH175" s="825">
        <f t="shared" si="51"/>
        <v>0</v>
      </c>
      <c r="AI175" s="825">
        <f t="shared" si="51"/>
        <v>0</v>
      </c>
      <c r="AJ175" s="825">
        <f t="shared" si="51"/>
        <v>0</v>
      </c>
      <c r="AK175" s="825">
        <f t="shared" si="51"/>
        <v>0</v>
      </c>
      <c r="AL175" s="825">
        <f t="shared" si="51"/>
        <v>0</v>
      </c>
      <c r="AM175" s="825">
        <f t="shared" si="51"/>
        <v>0</v>
      </c>
      <c r="AN175" s="825">
        <f t="shared" si="51"/>
        <v>0</v>
      </c>
      <c r="AO175" s="825">
        <f t="shared" si="51"/>
        <v>1</v>
      </c>
      <c r="AP175" s="825">
        <f t="shared" si="51"/>
        <v>1</v>
      </c>
      <c r="AQ175" s="818"/>
      <c r="AR175" s="818"/>
      <c r="AS175" s="818"/>
      <c r="AT175" s="818"/>
      <c r="AU175" s="818"/>
      <c r="AV175" s="818"/>
      <c r="AW175" s="818"/>
      <c r="AX175" s="818"/>
      <c r="AY175" s="818"/>
      <c r="AZ175" s="818"/>
      <c r="BA175" s="818"/>
      <c r="BB175" s="818"/>
      <c r="BC175" s="818"/>
      <c r="BD175" s="818"/>
      <c r="BE175" s="818"/>
      <c r="BF175" s="818"/>
      <c r="BG175" s="818"/>
      <c r="BH175" s="818"/>
      <c r="BI175" s="818"/>
      <c r="BJ175" s="818"/>
    </row>
    <row r="176" spans="1:62" ht="12.75" hidden="1" customHeight="1" outlineLevel="1">
      <c r="A176" s="813">
        <f>A175+1</f>
        <v>40</v>
      </c>
      <c r="C176" s="825">
        <f t="shared" si="51"/>
        <v>0</v>
      </c>
      <c r="D176" s="825">
        <f t="shared" si="51"/>
        <v>0</v>
      </c>
      <c r="E176" s="825">
        <f t="shared" si="51"/>
        <v>0</v>
      </c>
      <c r="F176" s="825">
        <f t="shared" si="51"/>
        <v>0</v>
      </c>
      <c r="G176" s="825">
        <f t="shared" si="51"/>
        <v>0</v>
      </c>
      <c r="H176" s="825">
        <f t="shared" si="51"/>
        <v>0</v>
      </c>
      <c r="I176" s="825">
        <f t="shared" si="51"/>
        <v>0</v>
      </c>
      <c r="J176" s="825">
        <f t="shared" si="51"/>
        <v>0</v>
      </c>
      <c r="K176" s="825">
        <f t="shared" si="51"/>
        <v>0</v>
      </c>
      <c r="L176" s="825">
        <f t="shared" si="51"/>
        <v>0</v>
      </c>
      <c r="M176" s="825">
        <f t="shared" si="51"/>
        <v>0</v>
      </c>
      <c r="N176" s="825">
        <f t="shared" si="51"/>
        <v>0</v>
      </c>
      <c r="O176" s="825">
        <f t="shared" si="51"/>
        <v>0</v>
      </c>
      <c r="P176" s="825">
        <f t="shared" si="51"/>
        <v>0</v>
      </c>
      <c r="Q176" s="825">
        <f t="shared" si="51"/>
        <v>0</v>
      </c>
      <c r="R176" s="825">
        <f t="shared" si="51"/>
        <v>0</v>
      </c>
      <c r="S176" s="825">
        <f t="shared" si="51"/>
        <v>0</v>
      </c>
      <c r="T176" s="825">
        <f t="shared" si="51"/>
        <v>0</v>
      </c>
      <c r="U176" s="825">
        <f t="shared" si="51"/>
        <v>0</v>
      </c>
      <c r="V176" s="825">
        <f t="shared" si="51"/>
        <v>0</v>
      </c>
      <c r="W176" s="825">
        <f t="shared" si="51"/>
        <v>0</v>
      </c>
      <c r="X176" s="825">
        <f t="shared" si="51"/>
        <v>0</v>
      </c>
      <c r="Y176" s="825">
        <f t="shared" si="51"/>
        <v>0</v>
      </c>
      <c r="Z176" s="825">
        <f t="shared" si="51"/>
        <v>0</v>
      </c>
      <c r="AA176" s="825">
        <f t="shared" si="51"/>
        <v>0</v>
      </c>
      <c r="AB176" s="825">
        <f t="shared" si="51"/>
        <v>0</v>
      </c>
      <c r="AC176" s="825">
        <f t="shared" si="51"/>
        <v>0</v>
      </c>
      <c r="AD176" s="825">
        <f t="shared" si="51"/>
        <v>0</v>
      </c>
      <c r="AE176" s="825">
        <f t="shared" si="51"/>
        <v>0</v>
      </c>
      <c r="AF176" s="825">
        <f t="shared" si="51"/>
        <v>0</v>
      </c>
      <c r="AG176" s="825">
        <f t="shared" si="51"/>
        <v>0</v>
      </c>
      <c r="AH176" s="825">
        <f t="shared" si="51"/>
        <v>0</v>
      </c>
      <c r="AI176" s="825">
        <f t="shared" si="51"/>
        <v>0</v>
      </c>
      <c r="AJ176" s="825">
        <f t="shared" si="51"/>
        <v>0</v>
      </c>
      <c r="AK176" s="825">
        <f t="shared" si="51"/>
        <v>0</v>
      </c>
      <c r="AL176" s="825">
        <f t="shared" si="51"/>
        <v>0</v>
      </c>
      <c r="AM176" s="825">
        <f t="shared" si="51"/>
        <v>0</v>
      </c>
      <c r="AN176" s="825">
        <f t="shared" si="51"/>
        <v>0</v>
      </c>
      <c r="AO176" s="825">
        <f t="shared" si="51"/>
        <v>0</v>
      </c>
      <c r="AP176" s="825">
        <f t="shared" si="51"/>
        <v>1</v>
      </c>
      <c r="AQ176" s="818"/>
      <c r="AR176" s="818"/>
      <c r="AS176" s="818"/>
      <c r="AT176" s="818"/>
      <c r="AU176" s="818"/>
      <c r="AV176" s="818"/>
      <c r="AW176" s="818"/>
      <c r="AX176" s="818"/>
      <c r="AY176" s="818"/>
      <c r="AZ176" s="818"/>
      <c r="BA176" s="818"/>
      <c r="BB176" s="818"/>
      <c r="BC176" s="818"/>
      <c r="BD176" s="818"/>
      <c r="BE176" s="818"/>
      <c r="BF176" s="818"/>
      <c r="BG176" s="818"/>
      <c r="BH176" s="818"/>
      <c r="BI176" s="818"/>
      <c r="BJ176" s="818"/>
    </row>
    <row r="177" spans="1:68" collapsed="1">
      <c r="C177" s="823"/>
      <c r="D177" s="823"/>
      <c r="E177" s="823"/>
      <c r="F177" s="823"/>
      <c r="G177" s="823"/>
      <c r="H177" s="823"/>
      <c r="I177" s="823"/>
      <c r="J177" s="823"/>
      <c r="K177" s="823"/>
      <c r="L177" s="823"/>
      <c r="M177" s="823"/>
      <c r="N177" s="823"/>
      <c r="O177" s="823"/>
      <c r="P177" s="823"/>
      <c r="Q177" s="823"/>
      <c r="R177" s="823"/>
      <c r="S177" s="823"/>
      <c r="T177" s="823"/>
      <c r="U177" s="823"/>
      <c r="V177" s="823"/>
      <c r="W177" s="823"/>
      <c r="X177" s="823"/>
      <c r="Y177" s="823"/>
      <c r="Z177" s="823"/>
      <c r="AA177" s="823"/>
      <c r="AB177" s="823"/>
      <c r="AC177" s="823"/>
      <c r="AD177" s="823"/>
      <c r="AE177" s="823"/>
      <c r="AF177" s="823"/>
      <c r="AG177" s="823"/>
      <c r="AH177" s="823"/>
      <c r="AI177" s="823"/>
      <c r="AJ177" s="823"/>
      <c r="AK177" s="823"/>
      <c r="AL177" s="823"/>
      <c r="AM177" s="823"/>
      <c r="AN177" s="823"/>
      <c r="AO177" s="823"/>
      <c r="AP177" s="823"/>
      <c r="AQ177" s="823"/>
      <c r="AR177" s="823"/>
      <c r="AS177" s="823"/>
      <c r="AT177" s="823"/>
      <c r="AU177" s="823"/>
      <c r="AV177" s="823"/>
      <c r="AW177" s="823"/>
      <c r="AX177" s="823"/>
      <c r="AY177" s="823"/>
      <c r="AZ177" s="823"/>
      <c r="BA177" s="823"/>
      <c r="BB177" s="823"/>
      <c r="BC177" s="823"/>
      <c r="BD177" s="823"/>
      <c r="BE177" s="823"/>
      <c r="BF177" s="823"/>
      <c r="BG177" s="823"/>
      <c r="BH177" s="823"/>
      <c r="BI177" s="823"/>
      <c r="BJ177" s="823"/>
    </row>
    <row r="178" spans="1:68" ht="15.75">
      <c r="A178" s="817" t="s">
        <v>648</v>
      </c>
      <c r="B178" s="819"/>
      <c r="C178" s="818"/>
      <c r="D178" s="818"/>
      <c r="E178" s="818"/>
      <c r="F178" s="818"/>
      <c r="G178" s="818"/>
      <c r="H178" s="818"/>
      <c r="I178" s="818"/>
      <c r="J178" s="818"/>
      <c r="K178" s="818"/>
      <c r="L178" s="818"/>
      <c r="M178" s="818"/>
      <c r="N178" s="818"/>
      <c r="O178" s="818"/>
      <c r="P178" s="818"/>
      <c r="Q178" s="818"/>
      <c r="R178" s="818"/>
      <c r="S178" s="818"/>
      <c r="T178" s="818"/>
      <c r="U178" s="818"/>
      <c r="V178" s="818"/>
      <c r="W178" s="818"/>
      <c r="X178" s="818"/>
      <c r="Y178" s="818"/>
      <c r="Z178" s="818"/>
      <c r="AA178" s="818"/>
      <c r="AB178" s="818"/>
      <c r="AC178" s="818"/>
      <c r="AD178" s="818"/>
      <c r="AE178" s="818"/>
      <c r="AF178" s="818"/>
      <c r="AG178" s="818"/>
      <c r="AH178" s="818"/>
      <c r="AI178" s="818"/>
      <c r="AJ178" s="818"/>
      <c r="AK178" s="818"/>
      <c r="AL178" s="818"/>
      <c r="AM178" s="818"/>
      <c r="AN178" s="818"/>
      <c r="AO178" s="818"/>
      <c r="AP178" s="818"/>
      <c r="AQ178" s="818"/>
      <c r="AR178" s="818"/>
      <c r="AS178" s="818"/>
      <c r="AT178" s="818"/>
      <c r="AU178" s="818"/>
      <c r="AV178" s="818"/>
      <c r="AW178" s="818"/>
      <c r="AX178" s="818"/>
      <c r="AY178" s="818"/>
      <c r="AZ178" s="818"/>
      <c r="BA178" s="818"/>
      <c r="BB178" s="818"/>
      <c r="BC178" s="818"/>
      <c r="BD178" s="818"/>
      <c r="BE178" s="818"/>
      <c r="BF178" s="818"/>
      <c r="BG178" s="818"/>
      <c r="BH178" s="818"/>
      <c r="BI178" s="818"/>
      <c r="BJ178" s="818"/>
    </row>
    <row r="179" spans="1:68" ht="11.25" customHeight="1">
      <c r="A179" s="813">
        <v>1</v>
      </c>
      <c r="B179" s="820">
        <v>1</v>
      </c>
      <c r="C179" s="820">
        <f t="shared" ref="C179:AP179" si="52">B179/(1+C$7)</f>
        <v>1</v>
      </c>
      <c r="D179" s="820">
        <f t="shared" si="52"/>
        <v>1</v>
      </c>
      <c r="E179" s="820">
        <f t="shared" si="52"/>
        <v>1</v>
      </c>
      <c r="F179" s="820">
        <f t="shared" si="52"/>
        <v>0.98480527978667409</v>
      </c>
      <c r="G179" s="820">
        <f t="shared" si="52"/>
        <v>0.95760934529656461</v>
      </c>
      <c r="H179" s="820">
        <f t="shared" si="52"/>
        <v>0.9284241380991991</v>
      </c>
      <c r="I179" s="820">
        <f t="shared" si="52"/>
        <v>0.89435077723102696</v>
      </c>
      <c r="J179" s="820">
        <f t="shared" si="52"/>
        <v>0.85680823702707631</v>
      </c>
      <c r="K179" s="820">
        <f t="shared" si="52"/>
        <v>0.81553391299616107</v>
      </c>
      <c r="L179" s="820">
        <f t="shared" si="52"/>
        <v>0.78395402350458787</v>
      </c>
      <c r="M179" s="820">
        <f t="shared" si="52"/>
        <v>0.75737626201933395</v>
      </c>
      <c r="N179" s="820">
        <f t="shared" si="52"/>
        <v>0.72737010162696081</v>
      </c>
      <c r="O179" s="820">
        <f t="shared" si="52"/>
        <v>0.69499587994705248</v>
      </c>
      <c r="P179" s="820">
        <f t="shared" si="52"/>
        <v>0.66150906893937522</v>
      </c>
      <c r="Q179" s="820">
        <f t="shared" si="52"/>
        <v>0.63539401606533785</v>
      </c>
      <c r="R179" s="820">
        <f t="shared" si="52"/>
        <v>0.61050937277349437</v>
      </c>
      <c r="S179" s="820">
        <f t="shared" si="52"/>
        <v>0.58650341995155986</v>
      </c>
      <c r="T179" s="820">
        <f t="shared" si="52"/>
        <v>0.56320069751439072</v>
      </c>
      <c r="U179" s="820">
        <f t="shared" si="52"/>
        <v>0.54039226737329005</v>
      </c>
      <c r="V179" s="820">
        <f t="shared" si="52"/>
        <v>0.51830025908348676</v>
      </c>
      <c r="W179" s="820">
        <f t="shared" si="52"/>
        <v>0.50007018136879255</v>
      </c>
      <c r="X179" s="820">
        <f t="shared" si="52"/>
        <v>0.48201228777762423</v>
      </c>
      <c r="Y179" s="820">
        <f t="shared" si="52"/>
        <v>0.46417914092845658</v>
      </c>
      <c r="Z179" s="820">
        <f t="shared" si="52"/>
        <v>0.4466293449115103</v>
      </c>
      <c r="AA179" s="820">
        <f t="shared" si="52"/>
        <v>0.42942542846580872</v>
      </c>
      <c r="AB179" s="820">
        <f t="shared" si="52"/>
        <v>0.41263347189741545</v>
      </c>
      <c r="AC179" s="820">
        <f t="shared" si="52"/>
        <v>0.39632602453100824</v>
      </c>
      <c r="AD179" s="820">
        <f t="shared" si="52"/>
        <v>0.38057591208609948</v>
      </c>
      <c r="AE179" s="820">
        <f t="shared" si="52"/>
        <v>0.36545344564526422</v>
      </c>
      <c r="AF179" s="820">
        <f t="shared" si="52"/>
        <v>0.35102555248489875</v>
      </c>
      <c r="AG179" s="820">
        <f t="shared" si="52"/>
        <v>1.0000000000000002</v>
      </c>
      <c r="AH179" s="820">
        <f t="shared" si="52"/>
        <v>1.0000000000000002</v>
      </c>
      <c r="AI179" s="820">
        <f t="shared" si="52"/>
        <v>1.0000000000000002</v>
      </c>
      <c r="AJ179" s="820">
        <f t="shared" si="52"/>
        <v>1.0000000000000002</v>
      </c>
      <c r="AK179" s="820">
        <f t="shared" si="52"/>
        <v>1.0000000000000002</v>
      </c>
      <c r="AL179" s="820">
        <f t="shared" si="52"/>
        <v>1.0000000000000002</v>
      </c>
      <c r="AM179" s="820">
        <f t="shared" si="52"/>
        <v>1.0000000000000002</v>
      </c>
      <c r="AN179" s="820">
        <f t="shared" si="52"/>
        <v>1.0000000000000002</v>
      </c>
      <c r="AO179" s="820">
        <f t="shared" si="52"/>
        <v>1.0000000000000002</v>
      </c>
      <c r="AP179" s="820">
        <f t="shared" si="52"/>
        <v>1.0000000000000002</v>
      </c>
      <c r="AQ179" s="821"/>
      <c r="AR179" s="821"/>
      <c r="AS179" s="821"/>
      <c r="AT179" s="821"/>
      <c r="AU179" s="821"/>
      <c r="AV179" s="821"/>
      <c r="AW179" s="821"/>
      <c r="AX179" s="821"/>
      <c r="AY179" s="821"/>
      <c r="AZ179" s="821"/>
      <c r="BA179" s="821"/>
      <c r="BB179" s="821"/>
      <c r="BC179" s="821"/>
      <c r="BD179" s="821"/>
      <c r="BE179" s="821"/>
      <c r="BF179" s="821"/>
      <c r="BG179" s="821"/>
      <c r="BH179" s="821"/>
      <c r="BI179" s="821"/>
      <c r="BJ179" s="821"/>
      <c r="BL179" s="822"/>
      <c r="BM179" s="822"/>
      <c r="BN179" s="822"/>
      <c r="BO179" s="822"/>
      <c r="BP179" s="822"/>
    </row>
    <row r="180" spans="1:68" ht="12.75" hidden="1" customHeight="1" outlineLevel="1">
      <c r="A180" s="813">
        <f>A179+1</f>
        <v>2</v>
      </c>
      <c r="C180" s="825">
        <f t="shared" ref="C180:AP186" si="53">IF(C$1=$A180-1,1,IF($A180&gt;C$1+1,,B180/(1+C$7)))</f>
        <v>1</v>
      </c>
      <c r="D180" s="825">
        <f t="shared" si="53"/>
        <v>1</v>
      </c>
      <c r="E180" s="825">
        <f t="shared" si="53"/>
        <v>1</v>
      </c>
      <c r="F180" s="825">
        <f t="shared" si="53"/>
        <v>0.98480527978667409</v>
      </c>
      <c r="G180" s="825">
        <f t="shared" si="53"/>
        <v>0.95760934529656461</v>
      </c>
      <c r="H180" s="825">
        <f t="shared" si="53"/>
        <v>0.9284241380991991</v>
      </c>
      <c r="I180" s="825">
        <f t="shared" si="53"/>
        <v>0.89435077723102696</v>
      </c>
      <c r="J180" s="825">
        <f t="shared" si="53"/>
        <v>0.85680823702707631</v>
      </c>
      <c r="K180" s="825">
        <f t="shared" si="53"/>
        <v>0.81553391299616107</v>
      </c>
      <c r="L180" s="825">
        <f t="shared" si="53"/>
        <v>0.78395402350458787</v>
      </c>
      <c r="M180" s="825">
        <f t="shared" si="53"/>
        <v>0.75737626201933395</v>
      </c>
      <c r="N180" s="825">
        <f t="shared" si="53"/>
        <v>0.72737010162696081</v>
      </c>
      <c r="O180" s="825">
        <f t="shared" si="53"/>
        <v>0.69499587994705248</v>
      </c>
      <c r="P180" s="825">
        <f t="shared" si="53"/>
        <v>0.66150906893937522</v>
      </c>
      <c r="Q180" s="825">
        <f t="shared" si="53"/>
        <v>0.63539401606533785</v>
      </c>
      <c r="R180" s="825">
        <f t="shared" si="53"/>
        <v>0.61050937277349437</v>
      </c>
      <c r="S180" s="825">
        <f t="shared" si="53"/>
        <v>0.58650341995155986</v>
      </c>
      <c r="T180" s="825">
        <f t="shared" si="53"/>
        <v>0.56320069751439072</v>
      </c>
      <c r="U180" s="825">
        <f t="shared" si="53"/>
        <v>0.54039226737329005</v>
      </c>
      <c r="V180" s="825">
        <f t="shared" si="53"/>
        <v>0.51830025908348676</v>
      </c>
      <c r="W180" s="825">
        <f t="shared" si="53"/>
        <v>0.50007018136879255</v>
      </c>
      <c r="X180" s="825">
        <f t="shared" si="53"/>
        <v>0.48201228777762423</v>
      </c>
      <c r="Y180" s="825">
        <f t="shared" si="53"/>
        <v>0.46417914092845658</v>
      </c>
      <c r="Z180" s="825">
        <f t="shared" si="53"/>
        <v>0.4466293449115103</v>
      </c>
      <c r="AA180" s="825">
        <f t="shared" si="53"/>
        <v>0.42942542846580872</v>
      </c>
      <c r="AB180" s="825">
        <f t="shared" si="53"/>
        <v>0.41263347189741545</v>
      </c>
      <c r="AC180" s="825">
        <f t="shared" si="53"/>
        <v>0.39632602453100824</v>
      </c>
      <c r="AD180" s="825">
        <f t="shared" si="53"/>
        <v>0.38057591208609948</v>
      </c>
      <c r="AE180" s="825">
        <f t="shared" si="53"/>
        <v>0.36545344564526422</v>
      </c>
      <c r="AF180" s="825">
        <f t="shared" si="53"/>
        <v>0.35102555248489875</v>
      </c>
      <c r="AG180" s="825">
        <f t="shared" si="53"/>
        <v>1.0000000000000002</v>
      </c>
      <c r="AH180" s="825">
        <f t="shared" si="53"/>
        <v>1.0000000000000002</v>
      </c>
      <c r="AI180" s="825">
        <f t="shared" si="53"/>
        <v>1.0000000000000002</v>
      </c>
      <c r="AJ180" s="825">
        <f t="shared" si="53"/>
        <v>1.0000000000000002</v>
      </c>
      <c r="AK180" s="825">
        <f t="shared" si="53"/>
        <v>1.0000000000000002</v>
      </c>
      <c r="AL180" s="825">
        <f t="shared" si="53"/>
        <v>1.0000000000000002</v>
      </c>
      <c r="AM180" s="825">
        <f t="shared" si="53"/>
        <v>1.0000000000000002</v>
      </c>
      <c r="AN180" s="825">
        <f t="shared" si="53"/>
        <v>1.0000000000000002</v>
      </c>
      <c r="AO180" s="825">
        <f t="shared" si="53"/>
        <v>1.0000000000000002</v>
      </c>
      <c r="AP180" s="825">
        <f t="shared" si="53"/>
        <v>1.0000000000000002</v>
      </c>
      <c r="AQ180" s="826"/>
      <c r="AR180" s="826"/>
      <c r="AS180" s="826"/>
      <c r="AT180" s="826"/>
      <c r="AU180" s="826"/>
      <c r="AV180" s="826"/>
      <c r="AW180" s="826"/>
      <c r="AX180" s="826"/>
      <c r="AY180" s="826"/>
      <c r="AZ180" s="826"/>
      <c r="BA180" s="826"/>
      <c r="BB180" s="826"/>
      <c r="BC180" s="826"/>
      <c r="BD180" s="826"/>
      <c r="BE180" s="826"/>
      <c r="BF180" s="826"/>
      <c r="BG180" s="826"/>
      <c r="BH180" s="826"/>
      <c r="BI180" s="826"/>
      <c r="BJ180" s="826"/>
    </row>
    <row r="181" spans="1:68" ht="12.75" hidden="1" customHeight="1" outlineLevel="1">
      <c r="A181" s="813">
        <f t="shared" ref="A181:A217" si="54">A180+1</f>
        <v>3</v>
      </c>
      <c r="C181" s="825">
        <f t="shared" si="53"/>
        <v>0</v>
      </c>
      <c r="D181" s="825">
        <f t="shared" si="53"/>
        <v>1</v>
      </c>
      <c r="E181" s="825">
        <f t="shared" si="53"/>
        <v>1</v>
      </c>
      <c r="F181" s="825">
        <f t="shared" si="53"/>
        <v>0.98480527978667409</v>
      </c>
      <c r="G181" s="825">
        <f t="shared" si="53"/>
        <v>0.95760934529656461</v>
      </c>
      <c r="H181" s="825">
        <f t="shared" si="53"/>
        <v>0.9284241380991991</v>
      </c>
      <c r="I181" s="825">
        <f t="shared" si="53"/>
        <v>0.89435077723102696</v>
      </c>
      <c r="J181" s="825">
        <f t="shared" si="53"/>
        <v>0.85680823702707631</v>
      </c>
      <c r="K181" s="825">
        <f t="shared" si="53"/>
        <v>0.81553391299616107</v>
      </c>
      <c r="L181" s="825">
        <f t="shared" si="53"/>
        <v>0.78395402350458787</v>
      </c>
      <c r="M181" s="825">
        <f t="shared" si="53"/>
        <v>0.75737626201933395</v>
      </c>
      <c r="N181" s="825">
        <f t="shared" si="53"/>
        <v>0.72737010162696081</v>
      </c>
      <c r="O181" s="825">
        <f t="shared" si="53"/>
        <v>0.69499587994705248</v>
      </c>
      <c r="P181" s="825">
        <f t="shared" si="53"/>
        <v>0.66150906893937522</v>
      </c>
      <c r="Q181" s="825">
        <f t="shared" si="53"/>
        <v>0.63539401606533785</v>
      </c>
      <c r="R181" s="825">
        <f t="shared" si="53"/>
        <v>0.61050937277349437</v>
      </c>
      <c r="S181" s="825">
        <f t="shared" si="53"/>
        <v>0.58650341995155986</v>
      </c>
      <c r="T181" s="825">
        <f t="shared" si="53"/>
        <v>0.56320069751439072</v>
      </c>
      <c r="U181" s="825">
        <f t="shared" si="53"/>
        <v>0.54039226737329005</v>
      </c>
      <c r="V181" s="825">
        <f t="shared" si="53"/>
        <v>0.51830025908348676</v>
      </c>
      <c r="W181" s="825">
        <f t="shared" si="53"/>
        <v>0.50007018136879255</v>
      </c>
      <c r="X181" s="825">
        <f t="shared" si="53"/>
        <v>0.48201228777762423</v>
      </c>
      <c r="Y181" s="825">
        <f t="shared" si="53"/>
        <v>0.46417914092845658</v>
      </c>
      <c r="Z181" s="825">
        <f t="shared" si="53"/>
        <v>0.4466293449115103</v>
      </c>
      <c r="AA181" s="825">
        <f t="shared" si="53"/>
        <v>0.42942542846580872</v>
      </c>
      <c r="AB181" s="825">
        <f t="shared" si="53"/>
        <v>0.41263347189741545</v>
      </c>
      <c r="AC181" s="825">
        <f t="shared" si="53"/>
        <v>0.39632602453100824</v>
      </c>
      <c r="AD181" s="825">
        <f t="shared" si="53"/>
        <v>0.38057591208609948</v>
      </c>
      <c r="AE181" s="825">
        <f t="shared" si="53"/>
        <v>0.36545344564526422</v>
      </c>
      <c r="AF181" s="825">
        <f t="shared" si="53"/>
        <v>0.35102555248489875</v>
      </c>
      <c r="AG181" s="825">
        <f t="shared" si="53"/>
        <v>1.0000000000000002</v>
      </c>
      <c r="AH181" s="825">
        <f t="shared" si="53"/>
        <v>1.0000000000000002</v>
      </c>
      <c r="AI181" s="825">
        <f t="shared" si="53"/>
        <v>1.0000000000000002</v>
      </c>
      <c r="AJ181" s="825">
        <f t="shared" si="53"/>
        <v>1.0000000000000002</v>
      </c>
      <c r="AK181" s="825">
        <f t="shared" si="53"/>
        <v>1.0000000000000002</v>
      </c>
      <c r="AL181" s="825">
        <f t="shared" si="53"/>
        <v>1.0000000000000002</v>
      </c>
      <c r="AM181" s="825">
        <f t="shared" si="53"/>
        <v>1.0000000000000002</v>
      </c>
      <c r="AN181" s="825">
        <f t="shared" si="53"/>
        <v>1.0000000000000002</v>
      </c>
      <c r="AO181" s="825">
        <f t="shared" si="53"/>
        <v>1.0000000000000002</v>
      </c>
      <c r="AP181" s="825">
        <f t="shared" si="53"/>
        <v>1.0000000000000002</v>
      </c>
      <c r="AQ181" s="818"/>
      <c r="AR181" s="818"/>
      <c r="AS181" s="818"/>
      <c r="AT181" s="818"/>
      <c r="AU181" s="818"/>
      <c r="AV181" s="818"/>
      <c r="AW181" s="818"/>
      <c r="AX181" s="818"/>
      <c r="AY181" s="818"/>
      <c r="AZ181" s="818"/>
      <c r="BA181" s="818"/>
      <c r="BB181" s="818"/>
      <c r="BC181" s="818"/>
      <c r="BD181" s="818"/>
      <c r="BE181" s="818"/>
      <c r="BF181" s="818"/>
      <c r="BG181" s="818"/>
      <c r="BH181" s="818"/>
      <c r="BI181" s="818"/>
      <c r="BJ181" s="818"/>
    </row>
    <row r="182" spans="1:68" ht="12.75" hidden="1" customHeight="1" outlineLevel="1">
      <c r="A182" s="813">
        <f t="shared" si="54"/>
        <v>4</v>
      </c>
      <c r="C182" s="825">
        <f t="shared" si="53"/>
        <v>0</v>
      </c>
      <c r="D182" s="825">
        <f t="shared" si="53"/>
        <v>0</v>
      </c>
      <c r="E182" s="825">
        <f t="shared" si="53"/>
        <v>1</v>
      </c>
      <c r="F182" s="825">
        <f t="shared" si="53"/>
        <v>0.98480527978667409</v>
      </c>
      <c r="G182" s="825">
        <f t="shared" si="53"/>
        <v>0.95760934529656461</v>
      </c>
      <c r="H182" s="825">
        <f t="shared" si="53"/>
        <v>0.9284241380991991</v>
      </c>
      <c r="I182" s="825">
        <f t="shared" si="53"/>
        <v>0.89435077723102696</v>
      </c>
      <c r="J182" s="825">
        <f t="shared" si="53"/>
        <v>0.85680823702707631</v>
      </c>
      <c r="K182" s="825">
        <f t="shared" si="53"/>
        <v>0.81553391299616107</v>
      </c>
      <c r="L182" s="825">
        <f t="shared" si="53"/>
        <v>0.78395402350458787</v>
      </c>
      <c r="M182" s="825">
        <f t="shared" si="53"/>
        <v>0.75737626201933395</v>
      </c>
      <c r="N182" s="825">
        <f t="shared" si="53"/>
        <v>0.72737010162696081</v>
      </c>
      <c r="O182" s="825">
        <f t="shared" si="53"/>
        <v>0.69499587994705248</v>
      </c>
      <c r="P182" s="825">
        <f t="shared" si="53"/>
        <v>0.66150906893937522</v>
      </c>
      <c r="Q182" s="825">
        <f t="shared" si="53"/>
        <v>0.63539401606533785</v>
      </c>
      <c r="R182" s="825">
        <f t="shared" si="53"/>
        <v>0.61050937277349437</v>
      </c>
      <c r="S182" s="825">
        <f t="shared" si="53"/>
        <v>0.58650341995155986</v>
      </c>
      <c r="T182" s="825">
        <f t="shared" si="53"/>
        <v>0.56320069751439072</v>
      </c>
      <c r="U182" s="825">
        <f t="shared" si="53"/>
        <v>0.54039226737329005</v>
      </c>
      <c r="V182" s="825">
        <f t="shared" si="53"/>
        <v>0.51830025908348676</v>
      </c>
      <c r="W182" s="825">
        <f t="shared" si="53"/>
        <v>0.50007018136879255</v>
      </c>
      <c r="X182" s="825">
        <f t="shared" si="53"/>
        <v>0.48201228777762423</v>
      </c>
      <c r="Y182" s="825">
        <f t="shared" si="53"/>
        <v>0.46417914092845658</v>
      </c>
      <c r="Z182" s="825">
        <f t="shared" si="53"/>
        <v>0.4466293449115103</v>
      </c>
      <c r="AA182" s="825">
        <f t="shared" si="53"/>
        <v>0.42942542846580872</v>
      </c>
      <c r="AB182" s="825">
        <f t="shared" si="53"/>
        <v>0.41263347189741545</v>
      </c>
      <c r="AC182" s="825">
        <f t="shared" si="53"/>
        <v>0.39632602453100824</v>
      </c>
      <c r="AD182" s="825">
        <f t="shared" si="53"/>
        <v>0.38057591208609948</v>
      </c>
      <c r="AE182" s="825">
        <f t="shared" si="53"/>
        <v>0.36545344564526422</v>
      </c>
      <c r="AF182" s="825">
        <f t="shared" si="53"/>
        <v>0.35102555248489875</v>
      </c>
      <c r="AG182" s="825">
        <f t="shared" si="53"/>
        <v>1.0000000000000002</v>
      </c>
      <c r="AH182" s="825">
        <f t="shared" si="53"/>
        <v>1.0000000000000002</v>
      </c>
      <c r="AI182" s="825">
        <f t="shared" si="53"/>
        <v>1.0000000000000002</v>
      </c>
      <c r="AJ182" s="825">
        <f t="shared" si="53"/>
        <v>1.0000000000000002</v>
      </c>
      <c r="AK182" s="825">
        <f t="shared" si="53"/>
        <v>1.0000000000000002</v>
      </c>
      <c r="AL182" s="825">
        <f t="shared" si="53"/>
        <v>1.0000000000000002</v>
      </c>
      <c r="AM182" s="825">
        <f t="shared" si="53"/>
        <v>1.0000000000000002</v>
      </c>
      <c r="AN182" s="825">
        <f t="shared" si="53"/>
        <v>1.0000000000000002</v>
      </c>
      <c r="AO182" s="825">
        <f t="shared" si="53"/>
        <v>1.0000000000000002</v>
      </c>
      <c r="AP182" s="825">
        <f t="shared" si="53"/>
        <v>1.0000000000000002</v>
      </c>
      <c r="AQ182" s="826"/>
      <c r="AR182" s="826"/>
      <c r="AS182" s="826"/>
      <c r="AT182" s="826"/>
      <c r="AU182" s="826"/>
      <c r="AV182" s="826"/>
      <c r="AW182" s="826"/>
      <c r="AX182" s="826"/>
      <c r="AY182" s="826"/>
      <c r="AZ182" s="826"/>
      <c r="BA182" s="826"/>
      <c r="BB182" s="826"/>
      <c r="BC182" s="826"/>
      <c r="BD182" s="826"/>
      <c r="BE182" s="826"/>
      <c r="BF182" s="826"/>
      <c r="BG182" s="826"/>
      <c r="BH182" s="826"/>
      <c r="BI182" s="826"/>
      <c r="BJ182" s="826"/>
    </row>
    <row r="183" spans="1:68" ht="12.75" hidden="1" customHeight="1" outlineLevel="1">
      <c r="A183" s="813">
        <f t="shared" si="54"/>
        <v>5</v>
      </c>
      <c r="C183" s="825">
        <f t="shared" si="53"/>
        <v>0</v>
      </c>
      <c r="D183" s="825">
        <f t="shared" si="53"/>
        <v>0</v>
      </c>
      <c r="E183" s="825">
        <f t="shared" si="53"/>
        <v>0</v>
      </c>
      <c r="F183" s="825">
        <f t="shared" si="53"/>
        <v>1</v>
      </c>
      <c r="G183" s="825">
        <f t="shared" si="53"/>
        <v>0.97238445503054105</v>
      </c>
      <c r="H183" s="825">
        <f t="shared" si="53"/>
        <v>0.94274894454293723</v>
      </c>
      <c r="I183" s="825">
        <f t="shared" si="53"/>
        <v>0.90814986026959432</v>
      </c>
      <c r="J183" s="825">
        <f t="shared" si="53"/>
        <v>0.87002807013044814</v>
      </c>
      <c r="K183" s="825">
        <f t="shared" si="53"/>
        <v>0.82811691786707275</v>
      </c>
      <c r="L183" s="825">
        <f t="shared" si="53"/>
        <v>0.7960497771441738</v>
      </c>
      <c r="M183" s="825">
        <f t="shared" si="53"/>
        <v>0.7690619430710145</v>
      </c>
      <c r="N183" s="825">
        <f t="shared" si="53"/>
        <v>0.73859281276855215</v>
      </c>
      <c r="O183" s="825">
        <f t="shared" si="53"/>
        <v>0.70571908397729188</v>
      </c>
      <c r="P183" s="825">
        <f t="shared" si="53"/>
        <v>0.67171559953727034</v>
      </c>
      <c r="Q183" s="825">
        <f t="shared" si="53"/>
        <v>0.64519761328145508</v>
      </c>
      <c r="R183" s="825">
        <f t="shared" si="53"/>
        <v>0.61992902079662004</v>
      </c>
      <c r="S183" s="825">
        <f t="shared" si="53"/>
        <v>0.59555267623931363</v>
      </c>
      <c r="T183" s="825">
        <f t="shared" si="53"/>
        <v>0.57189041232231175</v>
      </c>
      <c r="U183" s="825">
        <f t="shared" si="53"/>
        <v>0.54873006721729634</v>
      </c>
      <c r="V183" s="825">
        <f t="shared" si="53"/>
        <v>0.52629719775239181</v>
      </c>
      <c r="W183" s="825">
        <f t="shared" si="53"/>
        <v>0.5077858452151236</v>
      </c>
      <c r="X183" s="825">
        <f t="shared" si="53"/>
        <v>0.4894493334581192</v>
      </c>
      <c r="Y183" s="825">
        <f t="shared" si="53"/>
        <v>0.47134103609700978</v>
      </c>
      <c r="Z183" s="825">
        <f t="shared" si="53"/>
        <v>0.45352046143401864</v>
      </c>
      <c r="AA183" s="825">
        <f t="shared" si="53"/>
        <v>0.43605110297421401</v>
      </c>
      <c r="AB183" s="825">
        <f t="shared" si="53"/>
        <v>0.41900006058740763</v>
      </c>
      <c r="AC183" s="825">
        <f t="shared" si="53"/>
        <v>0.40244100297356167</v>
      </c>
      <c r="AD183" s="825">
        <f t="shared" si="53"/>
        <v>0.38644787949201365</v>
      </c>
      <c r="AE183" s="825">
        <f t="shared" si="53"/>
        <v>0.37109208606642291</v>
      </c>
      <c r="AF183" s="825">
        <f t="shared" si="53"/>
        <v>0.35644158260497638</v>
      </c>
      <c r="AG183" s="825">
        <f t="shared" si="53"/>
        <v>1.0154291620132434</v>
      </c>
      <c r="AH183" s="825">
        <f t="shared" si="53"/>
        <v>1.0154291620132434</v>
      </c>
      <c r="AI183" s="825">
        <f t="shared" si="53"/>
        <v>1.0154291620132434</v>
      </c>
      <c r="AJ183" s="825">
        <f t="shared" si="53"/>
        <v>1.0154291620132434</v>
      </c>
      <c r="AK183" s="825">
        <f t="shared" si="53"/>
        <v>1.0154291620132434</v>
      </c>
      <c r="AL183" s="825">
        <f t="shared" si="53"/>
        <v>1.0154291620132434</v>
      </c>
      <c r="AM183" s="825">
        <f t="shared" si="53"/>
        <v>1.0154291620132434</v>
      </c>
      <c r="AN183" s="825">
        <f t="shared" si="53"/>
        <v>1.0154291620132434</v>
      </c>
      <c r="AO183" s="825">
        <f t="shared" si="53"/>
        <v>1.0154291620132434</v>
      </c>
      <c r="AP183" s="825">
        <f t="shared" si="53"/>
        <v>1.0154291620132434</v>
      </c>
      <c r="AQ183" s="818"/>
      <c r="AR183" s="818"/>
      <c r="AS183" s="818"/>
      <c r="AT183" s="818"/>
      <c r="AU183" s="818"/>
      <c r="AV183" s="818"/>
      <c r="AW183" s="818"/>
      <c r="AX183" s="818"/>
      <c r="AY183" s="818"/>
      <c r="AZ183" s="818"/>
      <c r="BA183" s="818"/>
      <c r="BB183" s="818"/>
      <c r="BC183" s="818"/>
      <c r="BD183" s="818"/>
      <c r="BE183" s="818"/>
      <c r="BF183" s="818"/>
      <c r="BG183" s="818"/>
      <c r="BH183" s="818"/>
      <c r="BI183" s="818"/>
      <c r="BJ183" s="818"/>
    </row>
    <row r="184" spans="1:68" ht="12.75" hidden="1" customHeight="1" outlineLevel="1">
      <c r="A184" s="813">
        <f t="shared" si="54"/>
        <v>6</v>
      </c>
      <c r="C184" s="825">
        <f t="shared" si="53"/>
        <v>0</v>
      </c>
      <c r="D184" s="825">
        <f t="shared" si="53"/>
        <v>0</v>
      </c>
      <c r="E184" s="825">
        <f t="shared" si="53"/>
        <v>0</v>
      </c>
      <c r="F184" s="825">
        <f t="shared" si="53"/>
        <v>0</v>
      </c>
      <c r="G184" s="825">
        <f t="shared" si="53"/>
        <v>1</v>
      </c>
      <c r="H184" s="825">
        <f t="shared" si="53"/>
        <v>0.96952284630396224</v>
      </c>
      <c r="I184" s="825">
        <f t="shared" si="53"/>
        <v>0.93394115421258028</v>
      </c>
      <c r="J184" s="825">
        <f t="shared" si="53"/>
        <v>0.8947367120375469</v>
      </c>
      <c r="K184" s="825">
        <f t="shared" si="53"/>
        <v>0.8516352905302903</v>
      </c>
      <c r="L184" s="825">
        <f t="shared" si="53"/>
        <v>0.81865744873427793</v>
      </c>
      <c r="M184" s="825">
        <f t="shared" si="53"/>
        <v>0.79090316499029145</v>
      </c>
      <c r="N184" s="825">
        <f t="shared" si="53"/>
        <v>0.75956871682543947</v>
      </c>
      <c r="O184" s="825">
        <f t="shared" si="53"/>
        <v>0.7257613800038859</v>
      </c>
      <c r="P184" s="825">
        <f t="shared" si="53"/>
        <v>0.69079220267478769</v>
      </c>
      <c r="Q184" s="825">
        <f t="shared" si="53"/>
        <v>0.66352111034229821</v>
      </c>
      <c r="R184" s="825">
        <f t="shared" si="53"/>
        <v>0.63753489434089017</v>
      </c>
      <c r="S184" s="825">
        <f t="shared" si="53"/>
        <v>0.61246626594890208</v>
      </c>
      <c r="T184" s="825">
        <f t="shared" si="53"/>
        <v>0.58813199795995252</v>
      </c>
      <c r="U184" s="825">
        <f t="shared" si="53"/>
        <v>0.56431390318766617</v>
      </c>
      <c r="V184" s="825">
        <f t="shared" si="53"/>
        <v>0.54124394423382838</v>
      </c>
      <c r="W184" s="825">
        <f t="shared" si="53"/>
        <v>0.52220687258845044</v>
      </c>
      <c r="X184" s="825">
        <f t="shared" si="53"/>
        <v>0.50334960717028987</v>
      </c>
      <c r="Y184" s="825">
        <f t="shared" si="53"/>
        <v>0.48472703739613537</v>
      </c>
      <c r="Z184" s="825">
        <f t="shared" si="53"/>
        <v>0.46640036159337234</v>
      </c>
      <c r="AA184" s="825">
        <f t="shared" si="53"/>
        <v>0.44843487647128044</v>
      </c>
      <c r="AB184" s="825">
        <f t="shared" si="53"/>
        <v>0.43089958752399793</v>
      </c>
      <c r="AC184" s="825">
        <f t="shared" si="53"/>
        <v>0.41387025562941737</v>
      </c>
      <c r="AD184" s="825">
        <f t="shared" si="53"/>
        <v>0.3974229302954827</v>
      </c>
      <c r="AE184" s="825">
        <f t="shared" si="53"/>
        <v>0.38163103507734242</v>
      </c>
      <c r="AF184" s="825">
        <f t="shared" si="53"/>
        <v>0.3665644599324463</v>
      </c>
      <c r="AG184" s="825">
        <f t="shared" si="53"/>
        <v>1.044267168978293</v>
      </c>
      <c r="AH184" s="825">
        <f t="shared" si="53"/>
        <v>1.044267168978293</v>
      </c>
      <c r="AI184" s="825">
        <f t="shared" si="53"/>
        <v>1.044267168978293</v>
      </c>
      <c r="AJ184" s="825">
        <f t="shared" si="53"/>
        <v>1.044267168978293</v>
      </c>
      <c r="AK184" s="825">
        <f t="shared" si="53"/>
        <v>1.044267168978293</v>
      </c>
      <c r="AL184" s="825">
        <f t="shared" si="53"/>
        <v>1.044267168978293</v>
      </c>
      <c r="AM184" s="825">
        <f t="shared" si="53"/>
        <v>1.044267168978293</v>
      </c>
      <c r="AN184" s="825">
        <f t="shared" si="53"/>
        <v>1.044267168978293</v>
      </c>
      <c r="AO184" s="825">
        <f t="shared" si="53"/>
        <v>1.044267168978293</v>
      </c>
      <c r="AP184" s="825">
        <f t="shared" si="53"/>
        <v>1.044267168978293</v>
      </c>
      <c r="AQ184" s="818"/>
      <c r="AR184" s="818"/>
      <c r="AS184" s="818"/>
      <c r="AT184" s="818"/>
      <c r="AU184" s="818"/>
      <c r="AV184" s="818"/>
      <c r="AW184" s="818"/>
      <c r="AX184" s="818"/>
      <c r="AY184" s="818"/>
      <c r="AZ184" s="818"/>
      <c r="BA184" s="818"/>
      <c r="BB184" s="818"/>
      <c r="BC184" s="818"/>
      <c r="BD184" s="818"/>
      <c r="BE184" s="818"/>
      <c r="BF184" s="818"/>
      <c r="BG184" s="818"/>
      <c r="BH184" s="818"/>
      <c r="BI184" s="818"/>
      <c r="BJ184" s="818"/>
    </row>
    <row r="185" spans="1:68" ht="12.75" hidden="1" customHeight="1" outlineLevel="1">
      <c r="A185" s="813">
        <f t="shared" si="54"/>
        <v>7</v>
      </c>
      <c r="C185" s="825">
        <f t="shared" si="53"/>
        <v>0</v>
      </c>
      <c r="D185" s="825">
        <f t="shared" si="53"/>
        <v>0</v>
      </c>
      <c r="E185" s="825">
        <f t="shared" si="53"/>
        <v>0</v>
      </c>
      <c r="F185" s="825">
        <f t="shared" si="53"/>
        <v>0</v>
      </c>
      <c r="G185" s="825">
        <f t="shared" si="53"/>
        <v>0</v>
      </c>
      <c r="H185" s="825">
        <f t="shared" si="53"/>
        <v>1</v>
      </c>
      <c r="I185" s="825">
        <f t="shared" si="53"/>
        <v>0.96329978996675814</v>
      </c>
      <c r="J185" s="825">
        <f t="shared" si="53"/>
        <v>0.92286294794236501</v>
      </c>
      <c r="K185" s="825">
        <f t="shared" si="53"/>
        <v>0.87840662422439497</v>
      </c>
      <c r="L185" s="825">
        <f t="shared" si="53"/>
        <v>0.84439211706581552</v>
      </c>
      <c r="M185" s="825">
        <f t="shared" si="53"/>
        <v>0.81576537160046414</v>
      </c>
      <c r="N185" s="825">
        <f t="shared" si="53"/>
        <v>0.78344591849597467</v>
      </c>
      <c r="O185" s="825">
        <f t="shared" si="53"/>
        <v>0.74857584096202623</v>
      </c>
      <c r="P185" s="825">
        <f t="shared" si="53"/>
        <v>0.71250740022088377</v>
      </c>
      <c r="Q185" s="825">
        <f t="shared" si="53"/>
        <v>0.68437903539023237</v>
      </c>
      <c r="R185" s="825">
        <f t="shared" si="53"/>
        <v>0.65757593724718877</v>
      </c>
      <c r="S185" s="825">
        <f t="shared" si="53"/>
        <v>0.63171927127221428</v>
      </c>
      <c r="T185" s="825">
        <f t="shared" si="53"/>
        <v>0.60662005047332612</v>
      </c>
      <c r="U185" s="825">
        <f t="shared" si="53"/>
        <v>0.58205322890425604</v>
      </c>
      <c r="V185" s="825">
        <f t="shared" si="53"/>
        <v>0.5582580609597505</v>
      </c>
      <c r="W185" s="825">
        <f t="shared" si="53"/>
        <v>0.53862255498075107</v>
      </c>
      <c r="X185" s="825">
        <f t="shared" si="53"/>
        <v>0.5191725074753738</v>
      </c>
      <c r="Y185" s="825">
        <f t="shared" si="53"/>
        <v>0.49996453332071839</v>
      </c>
      <c r="Z185" s="825">
        <f t="shared" si="53"/>
        <v>0.48106175462640666</v>
      </c>
      <c r="AA185" s="825">
        <f t="shared" si="53"/>
        <v>0.46253152071744791</v>
      </c>
      <c r="AB185" s="825">
        <f t="shared" si="53"/>
        <v>0.44444500629013872</v>
      </c>
      <c r="AC185" s="825">
        <f t="shared" si="53"/>
        <v>0.42688035378143285</v>
      </c>
      <c r="AD185" s="825">
        <f t="shared" si="53"/>
        <v>0.40991600333148159</v>
      </c>
      <c r="AE185" s="825">
        <f t="shared" si="53"/>
        <v>0.39362768658026476</v>
      </c>
      <c r="AF185" s="825">
        <f t="shared" si="53"/>
        <v>0.3780874904906798</v>
      </c>
      <c r="AG185" s="825">
        <f t="shared" si="53"/>
        <v>1.0770939261093975</v>
      </c>
      <c r="AH185" s="825">
        <f t="shared" si="53"/>
        <v>1.0770939261093975</v>
      </c>
      <c r="AI185" s="825">
        <f t="shared" si="53"/>
        <v>1.0770939261093975</v>
      </c>
      <c r="AJ185" s="825">
        <f t="shared" si="53"/>
        <v>1.0770939261093975</v>
      </c>
      <c r="AK185" s="825">
        <f t="shared" si="53"/>
        <v>1.0770939261093975</v>
      </c>
      <c r="AL185" s="825">
        <f t="shared" si="53"/>
        <v>1.0770939261093975</v>
      </c>
      <c r="AM185" s="825">
        <f t="shared" si="53"/>
        <v>1.0770939261093975</v>
      </c>
      <c r="AN185" s="825">
        <f t="shared" si="53"/>
        <v>1.0770939261093975</v>
      </c>
      <c r="AO185" s="825">
        <f t="shared" si="53"/>
        <v>1.0770939261093975</v>
      </c>
      <c r="AP185" s="825">
        <f t="shared" si="53"/>
        <v>1.0770939261093975</v>
      </c>
      <c r="AQ185" s="818"/>
      <c r="AR185" s="818"/>
      <c r="AS185" s="818"/>
      <c r="AT185" s="818"/>
      <c r="AU185" s="818"/>
      <c r="AV185" s="818"/>
      <c r="AW185" s="818"/>
      <c r="AX185" s="818"/>
      <c r="AY185" s="818"/>
      <c r="AZ185" s="818"/>
      <c r="BA185" s="818"/>
      <c r="BB185" s="818"/>
      <c r="BC185" s="818"/>
      <c r="BD185" s="818"/>
      <c r="BE185" s="818"/>
      <c r="BF185" s="818"/>
      <c r="BG185" s="818"/>
      <c r="BH185" s="818"/>
      <c r="BI185" s="818"/>
      <c r="BJ185" s="818"/>
    </row>
    <row r="186" spans="1:68" ht="12.75" hidden="1" customHeight="1" outlineLevel="1">
      <c r="A186" s="813">
        <f t="shared" si="54"/>
        <v>8</v>
      </c>
      <c r="C186" s="825">
        <f t="shared" si="53"/>
        <v>0</v>
      </c>
      <c r="D186" s="825">
        <f t="shared" si="53"/>
        <v>0</v>
      </c>
      <c r="E186" s="825">
        <f t="shared" si="53"/>
        <v>0</v>
      </c>
      <c r="F186" s="825">
        <f t="shared" si="53"/>
        <v>0</v>
      </c>
      <c r="G186" s="825">
        <f t="shared" si="53"/>
        <v>0</v>
      </c>
      <c r="H186" s="825">
        <f t="shared" si="53"/>
        <v>0</v>
      </c>
      <c r="I186" s="825">
        <f t="shared" si="53"/>
        <v>1</v>
      </c>
      <c r="J186" s="825">
        <f t="shared" si="53"/>
        <v>0.95802257776284927</v>
      </c>
      <c r="K186" s="825">
        <f t="shared" si="53"/>
        <v>0.91187253788844624</v>
      </c>
      <c r="L186" s="825">
        <f t="shared" si="53"/>
        <v>0.87656213139520578</v>
      </c>
      <c r="M186" s="825">
        <f t="shared" si="53"/>
        <v>0.84684475185924724</v>
      </c>
      <c r="N186" s="825">
        <f t="shared" si="53"/>
        <v>0.81329397831905503</v>
      </c>
      <c r="O186" s="825">
        <f t="shared" si="53"/>
        <v>0.77709540556201984</v>
      </c>
      <c r="P186" s="825">
        <f t="shared" si="53"/>
        <v>0.73965281384050896</v>
      </c>
      <c r="Q186" s="825">
        <f t="shared" si="53"/>
        <v>0.71045280245919007</v>
      </c>
      <c r="R186" s="825">
        <f t="shared" ref="R186:AP186" si="55">IF(R$1=$A186-1,1,IF($A186&gt;R$1+1,,Q186/(1+R$7)))</f>
        <v>0.68262854834618081</v>
      </c>
      <c r="S186" s="825">
        <f t="shared" si="55"/>
        <v>0.65578678398135448</v>
      </c>
      <c r="T186" s="825">
        <f t="shared" si="55"/>
        <v>0.62973132226496165</v>
      </c>
      <c r="U186" s="825">
        <f t="shared" si="55"/>
        <v>0.60422854335340614</v>
      </c>
      <c r="V186" s="825">
        <f t="shared" si="55"/>
        <v>0.57952681685834828</v>
      </c>
      <c r="W186" s="825">
        <f t="shared" si="55"/>
        <v>0.55914322892081014</v>
      </c>
      <c r="X186" s="825">
        <f t="shared" si="55"/>
        <v>0.53895216513364952</v>
      </c>
      <c r="Y186" s="825">
        <f t="shared" si="55"/>
        <v>0.51901239731192261</v>
      </c>
      <c r="Z186" s="825">
        <f t="shared" si="55"/>
        <v>0.49938945241855348</v>
      </c>
      <c r="AA186" s="825">
        <f t="shared" si="55"/>
        <v>0.48015324568212492</v>
      </c>
      <c r="AB186" s="825">
        <f t="shared" si="55"/>
        <v>0.4613776634431489</v>
      </c>
      <c r="AC186" s="825">
        <f t="shared" si="55"/>
        <v>0.44314382524277718</v>
      </c>
      <c r="AD186" s="825">
        <f t="shared" si="55"/>
        <v>0.42553315966738381</v>
      </c>
      <c r="AE186" s="825">
        <f t="shared" si="55"/>
        <v>0.40862428361356579</v>
      </c>
      <c r="AF186" s="825">
        <f t="shared" si="55"/>
        <v>0.39249203044436159</v>
      </c>
      <c r="AG186" s="825">
        <f t="shared" si="55"/>
        <v>1.1181295141220435</v>
      </c>
      <c r="AH186" s="825">
        <f t="shared" si="55"/>
        <v>1.1181295141220435</v>
      </c>
      <c r="AI186" s="825">
        <f t="shared" si="55"/>
        <v>1.1181295141220435</v>
      </c>
      <c r="AJ186" s="825">
        <f t="shared" si="55"/>
        <v>1.1181295141220435</v>
      </c>
      <c r="AK186" s="825">
        <f t="shared" si="55"/>
        <v>1.1181295141220435</v>
      </c>
      <c r="AL186" s="825">
        <f t="shared" si="55"/>
        <v>1.1181295141220435</v>
      </c>
      <c r="AM186" s="825">
        <f t="shared" si="55"/>
        <v>1.1181295141220435</v>
      </c>
      <c r="AN186" s="825">
        <f t="shared" si="55"/>
        <v>1.1181295141220435</v>
      </c>
      <c r="AO186" s="825">
        <f t="shared" si="55"/>
        <v>1.1181295141220435</v>
      </c>
      <c r="AP186" s="825">
        <f t="shared" si="55"/>
        <v>1.1181295141220435</v>
      </c>
      <c r="AQ186" s="818"/>
      <c r="AR186" s="818"/>
      <c r="AS186" s="818"/>
      <c r="AT186" s="818"/>
      <c r="AU186" s="818"/>
      <c r="AV186" s="818"/>
      <c r="AW186" s="818"/>
      <c r="AX186" s="818"/>
      <c r="AY186" s="818"/>
      <c r="AZ186" s="818"/>
      <c r="BA186" s="818"/>
      <c r="BB186" s="818"/>
      <c r="BC186" s="818"/>
      <c r="BD186" s="818"/>
      <c r="BE186" s="818"/>
      <c r="BF186" s="818"/>
      <c r="BG186" s="818"/>
      <c r="BH186" s="818"/>
      <c r="BI186" s="818"/>
      <c r="BJ186" s="818"/>
    </row>
    <row r="187" spans="1:68" ht="12.75" hidden="1" customHeight="1" outlineLevel="1">
      <c r="A187" s="813">
        <f t="shared" si="54"/>
        <v>9</v>
      </c>
      <c r="C187" s="825">
        <f t="shared" ref="C187:AP193" si="56">IF(C$1=$A187-1,1,IF($A187&gt;C$1+1,,B187/(1+C$7)))</f>
        <v>0</v>
      </c>
      <c r="D187" s="825">
        <f t="shared" si="56"/>
        <v>0</v>
      </c>
      <c r="E187" s="825">
        <f t="shared" si="56"/>
        <v>0</v>
      </c>
      <c r="F187" s="825">
        <f t="shared" si="56"/>
        <v>0</v>
      </c>
      <c r="G187" s="825">
        <f t="shared" si="56"/>
        <v>0</v>
      </c>
      <c r="H187" s="825">
        <f t="shared" si="56"/>
        <v>0</v>
      </c>
      <c r="I187" s="825">
        <f t="shared" si="56"/>
        <v>0</v>
      </c>
      <c r="J187" s="825">
        <f t="shared" si="56"/>
        <v>1</v>
      </c>
      <c r="K187" s="825">
        <f t="shared" si="56"/>
        <v>0.95182781601852062</v>
      </c>
      <c r="L187" s="825">
        <f t="shared" si="56"/>
        <v>0.91497022277087869</v>
      </c>
      <c r="M187" s="825">
        <f t="shared" si="56"/>
        <v>0.88395072466536029</v>
      </c>
      <c r="N187" s="825">
        <f t="shared" si="56"/>
        <v>0.84892986574307983</v>
      </c>
      <c r="O187" s="825">
        <f t="shared" si="56"/>
        <v>0.81114518968506333</v>
      </c>
      <c r="P187" s="825">
        <f t="shared" si="56"/>
        <v>0.77206198581220065</v>
      </c>
      <c r="Q187" s="825">
        <f t="shared" si="56"/>
        <v>0.74158252524509582</v>
      </c>
      <c r="R187" s="825">
        <f t="shared" si="56"/>
        <v>0.71253910313913271</v>
      </c>
      <c r="S187" s="825">
        <f t="shared" si="56"/>
        <v>0.68452122027513318</v>
      </c>
      <c r="T187" s="825">
        <f t="shared" si="56"/>
        <v>0.65732409327501917</v>
      </c>
      <c r="U187" s="825">
        <f t="shared" si="56"/>
        <v>0.63070386583621607</v>
      </c>
      <c r="V187" s="825">
        <f t="shared" si="56"/>
        <v>0.60491979031605381</v>
      </c>
      <c r="W187" s="825">
        <f t="shared" si="56"/>
        <v>0.58364306008999034</v>
      </c>
      <c r="X187" s="825">
        <f t="shared" si="56"/>
        <v>0.56256728979414794</v>
      </c>
      <c r="Y187" s="825">
        <f t="shared" si="56"/>
        <v>0.54175382643267922</v>
      </c>
      <c r="Z187" s="825">
        <f t="shared" si="56"/>
        <v>0.52127106814613433</v>
      </c>
      <c r="AA187" s="825">
        <f t="shared" si="56"/>
        <v>0.50119199362019939</v>
      </c>
      <c r="AB187" s="825">
        <f t="shared" si="56"/>
        <v>0.48159372665365219</v>
      </c>
      <c r="AC187" s="825">
        <f t="shared" si="56"/>
        <v>0.46256094118115226</v>
      </c>
      <c r="AD187" s="825">
        <f t="shared" si="56"/>
        <v>0.44417863372393412</v>
      </c>
      <c r="AE187" s="825">
        <f t="shared" si="56"/>
        <v>0.4265288659143871</v>
      </c>
      <c r="AF187" s="825">
        <f t="shared" si="56"/>
        <v>0.40968975006925135</v>
      </c>
      <c r="AG187" s="825">
        <f t="shared" si="56"/>
        <v>1.1671222996988986</v>
      </c>
      <c r="AH187" s="825">
        <f t="shared" si="56"/>
        <v>1.1671222996988986</v>
      </c>
      <c r="AI187" s="825">
        <f t="shared" si="56"/>
        <v>1.1671222996988986</v>
      </c>
      <c r="AJ187" s="825">
        <f t="shared" si="56"/>
        <v>1.1671222996988986</v>
      </c>
      <c r="AK187" s="825">
        <f t="shared" si="56"/>
        <v>1.1671222996988986</v>
      </c>
      <c r="AL187" s="825">
        <f t="shared" si="56"/>
        <v>1.1671222996988986</v>
      </c>
      <c r="AM187" s="825">
        <f t="shared" si="56"/>
        <v>1.1671222996988986</v>
      </c>
      <c r="AN187" s="825">
        <f t="shared" si="56"/>
        <v>1.1671222996988986</v>
      </c>
      <c r="AO187" s="825">
        <f t="shared" si="56"/>
        <v>1.1671222996988986</v>
      </c>
      <c r="AP187" s="825">
        <f t="shared" si="56"/>
        <v>1.1671222996988986</v>
      </c>
      <c r="AQ187" s="818"/>
      <c r="AR187" s="818"/>
      <c r="AS187" s="818"/>
      <c r="AT187" s="818"/>
      <c r="AU187" s="818"/>
      <c r="AV187" s="818"/>
      <c r="AW187" s="818"/>
      <c r="AX187" s="818"/>
      <c r="AY187" s="818"/>
      <c r="AZ187" s="818"/>
      <c r="BA187" s="818"/>
      <c r="BB187" s="818"/>
      <c r="BC187" s="818"/>
      <c r="BD187" s="818"/>
      <c r="BE187" s="818"/>
      <c r="BF187" s="818"/>
      <c r="BG187" s="818"/>
      <c r="BH187" s="818"/>
      <c r="BI187" s="818"/>
      <c r="BJ187" s="818"/>
    </row>
    <row r="188" spans="1:68" ht="12.75" hidden="1" customHeight="1" outlineLevel="1">
      <c r="A188" s="813">
        <f t="shared" si="54"/>
        <v>10</v>
      </c>
      <c r="C188" s="825">
        <f t="shared" si="56"/>
        <v>0</v>
      </c>
      <c r="D188" s="825">
        <f t="shared" si="56"/>
        <v>0</v>
      </c>
      <c r="E188" s="825">
        <f t="shared" si="56"/>
        <v>0</v>
      </c>
      <c r="F188" s="825">
        <f t="shared" si="56"/>
        <v>0</v>
      </c>
      <c r="G188" s="825">
        <f t="shared" si="56"/>
        <v>0</v>
      </c>
      <c r="H188" s="825">
        <f t="shared" si="56"/>
        <v>0</v>
      </c>
      <c r="I188" s="825">
        <f t="shared" si="56"/>
        <v>0</v>
      </c>
      <c r="J188" s="825">
        <f t="shared" si="56"/>
        <v>0</v>
      </c>
      <c r="K188" s="825">
        <f t="shared" si="56"/>
        <v>1</v>
      </c>
      <c r="L188" s="825">
        <f t="shared" si="56"/>
        <v>0.96127703705716794</v>
      </c>
      <c r="M188" s="825">
        <f t="shared" si="56"/>
        <v>0.92868763634468143</v>
      </c>
      <c r="N188" s="825">
        <f t="shared" si="56"/>
        <v>0.89189436519531318</v>
      </c>
      <c r="O188" s="825">
        <f t="shared" si="56"/>
        <v>0.85219739960749374</v>
      </c>
      <c r="P188" s="825">
        <f t="shared" si="56"/>
        <v>0.81113618746899263</v>
      </c>
      <c r="Q188" s="825">
        <f t="shared" si="56"/>
        <v>0.7791141556958513</v>
      </c>
      <c r="R188" s="825">
        <f t="shared" si="56"/>
        <v>0.74860084055924259</v>
      </c>
      <c r="S188" s="825">
        <f t="shared" si="56"/>
        <v>0.71916496739764724</v>
      </c>
      <c r="T188" s="825">
        <f t="shared" si="56"/>
        <v>0.6905913887078805</v>
      </c>
      <c r="U188" s="825">
        <f t="shared" si="56"/>
        <v>0.66262390657423675</v>
      </c>
      <c r="V188" s="825">
        <f t="shared" si="56"/>
        <v>0.6355348941643908</v>
      </c>
      <c r="W188" s="825">
        <f t="shared" si="56"/>
        <v>0.61318134463789797</v>
      </c>
      <c r="X188" s="825">
        <f t="shared" si="56"/>
        <v>0.59103892566132088</v>
      </c>
      <c r="Y188" s="825">
        <f t="shared" si="56"/>
        <v>0.56917208902217842</v>
      </c>
      <c r="Z188" s="825">
        <f t="shared" si="56"/>
        <v>0.54765269450372034</v>
      </c>
      <c r="AA188" s="825">
        <f t="shared" si="56"/>
        <v>0.52655741425657931</v>
      </c>
      <c r="AB188" s="825">
        <f t="shared" si="56"/>
        <v>0.5059672753294292</v>
      </c>
      <c r="AC188" s="825">
        <f t="shared" si="56"/>
        <v>0.48597123702061645</v>
      </c>
      <c r="AD188" s="825">
        <f t="shared" si="56"/>
        <v>0.46665859754122929</v>
      </c>
      <c r="AE188" s="825">
        <f t="shared" si="56"/>
        <v>0.44811557167823685</v>
      </c>
      <c r="AF188" s="825">
        <f t="shared" si="56"/>
        <v>0.43042422502735467</v>
      </c>
      <c r="AG188" s="825">
        <f t="shared" si="56"/>
        <v>1.2261905778094939</v>
      </c>
      <c r="AH188" s="825">
        <f t="shared" si="56"/>
        <v>1.2261905778094939</v>
      </c>
      <c r="AI188" s="825">
        <f t="shared" si="56"/>
        <v>1.2261905778094939</v>
      </c>
      <c r="AJ188" s="825">
        <f t="shared" si="56"/>
        <v>1.2261905778094939</v>
      </c>
      <c r="AK188" s="825">
        <f t="shared" si="56"/>
        <v>1.2261905778094939</v>
      </c>
      <c r="AL188" s="825">
        <f t="shared" si="56"/>
        <v>1.2261905778094939</v>
      </c>
      <c r="AM188" s="825">
        <f t="shared" si="56"/>
        <v>1.2261905778094939</v>
      </c>
      <c r="AN188" s="825">
        <f t="shared" si="56"/>
        <v>1.2261905778094939</v>
      </c>
      <c r="AO188" s="825">
        <f t="shared" si="56"/>
        <v>1.2261905778094939</v>
      </c>
      <c r="AP188" s="825">
        <f t="shared" si="56"/>
        <v>1.2261905778094939</v>
      </c>
      <c r="AQ188" s="818"/>
      <c r="AR188" s="818"/>
      <c r="AS188" s="818"/>
      <c r="AT188" s="818"/>
      <c r="AU188" s="818"/>
      <c r="AV188" s="818"/>
      <c r="AW188" s="818"/>
      <c r="AX188" s="818"/>
      <c r="AY188" s="818"/>
      <c r="AZ188" s="818"/>
      <c r="BA188" s="818"/>
      <c r="BB188" s="818"/>
      <c r="BC188" s="818"/>
      <c r="BD188" s="818"/>
      <c r="BE188" s="818"/>
      <c r="BF188" s="818"/>
      <c r="BG188" s="818"/>
      <c r="BH188" s="818"/>
      <c r="BI188" s="818"/>
      <c r="BJ188" s="818"/>
    </row>
    <row r="189" spans="1:68" ht="12.75" hidden="1" customHeight="1" outlineLevel="1">
      <c r="A189" s="813">
        <f t="shared" si="54"/>
        <v>11</v>
      </c>
      <c r="C189" s="825">
        <f t="shared" si="56"/>
        <v>0</v>
      </c>
      <c r="D189" s="825">
        <f t="shared" si="56"/>
        <v>0</v>
      </c>
      <c r="E189" s="825">
        <f t="shared" si="56"/>
        <v>0</v>
      </c>
      <c r="F189" s="825">
        <f t="shared" si="56"/>
        <v>0</v>
      </c>
      <c r="G189" s="825">
        <f t="shared" si="56"/>
        <v>0</v>
      </c>
      <c r="H189" s="825">
        <f t="shared" si="56"/>
        <v>0</v>
      </c>
      <c r="I189" s="825">
        <f t="shared" si="56"/>
        <v>0</v>
      </c>
      <c r="J189" s="825">
        <f t="shared" si="56"/>
        <v>0</v>
      </c>
      <c r="K189" s="825">
        <f t="shared" si="56"/>
        <v>0</v>
      </c>
      <c r="L189" s="825">
        <f t="shared" si="56"/>
        <v>1</v>
      </c>
      <c r="M189" s="825">
        <f t="shared" si="56"/>
        <v>0.96609780588096128</v>
      </c>
      <c r="N189" s="825">
        <f t="shared" si="56"/>
        <v>0.92782239751168782</v>
      </c>
      <c r="O189" s="825">
        <f t="shared" si="56"/>
        <v>0.88652632566402689</v>
      </c>
      <c r="P189" s="825">
        <f t="shared" si="56"/>
        <v>0.84381105154887182</v>
      </c>
      <c r="Q189" s="825">
        <f t="shared" si="56"/>
        <v>0.81049908159776085</v>
      </c>
      <c r="R189" s="825">
        <f t="shared" si="56"/>
        <v>0.77875660366442601</v>
      </c>
      <c r="S189" s="825">
        <f t="shared" si="56"/>
        <v>0.74813497012191499</v>
      </c>
      <c r="T189" s="825">
        <f t="shared" si="56"/>
        <v>0.71841036671596947</v>
      </c>
      <c r="U189" s="825">
        <f t="shared" si="56"/>
        <v>0.68931627515287264</v>
      </c>
      <c r="V189" s="825">
        <f t="shared" si="56"/>
        <v>0.66113604056329411</v>
      </c>
      <c r="W189" s="825">
        <f t="shared" si="56"/>
        <v>0.63788202672049443</v>
      </c>
      <c r="X189" s="825">
        <f t="shared" si="56"/>
        <v>0.61484764836442407</v>
      </c>
      <c r="Y189" s="825">
        <f t="shared" si="56"/>
        <v>0.59209995358323475</v>
      </c>
      <c r="Z189" s="825">
        <f t="shared" si="56"/>
        <v>0.56971369687586859</v>
      </c>
      <c r="AA189" s="825">
        <f t="shared" si="56"/>
        <v>0.54776863896444516</v>
      </c>
      <c r="AB189" s="825">
        <f t="shared" si="56"/>
        <v>0.52634907089675853</v>
      </c>
      <c r="AC189" s="825">
        <f t="shared" si="56"/>
        <v>0.50554753550376896</v>
      </c>
      <c r="AD189" s="825">
        <f t="shared" si="56"/>
        <v>0.48545692818154429</v>
      </c>
      <c r="AE189" s="825">
        <f t="shared" si="56"/>
        <v>0.46616693669297232</v>
      </c>
      <c r="AF189" s="825">
        <f t="shared" si="56"/>
        <v>0.44776293246850646</v>
      </c>
      <c r="AG189" s="825">
        <f t="shared" si="56"/>
        <v>1.2755850088371259</v>
      </c>
      <c r="AH189" s="825">
        <f t="shared" si="56"/>
        <v>1.2755850088371259</v>
      </c>
      <c r="AI189" s="825">
        <f t="shared" si="56"/>
        <v>1.2755850088371259</v>
      </c>
      <c r="AJ189" s="825">
        <f t="shared" si="56"/>
        <v>1.2755850088371259</v>
      </c>
      <c r="AK189" s="825">
        <f t="shared" si="56"/>
        <v>1.2755850088371259</v>
      </c>
      <c r="AL189" s="825">
        <f t="shared" si="56"/>
        <v>1.2755850088371259</v>
      </c>
      <c r="AM189" s="825">
        <f t="shared" si="56"/>
        <v>1.2755850088371259</v>
      </c>
      <c r="AN189" s="825">
        <f t="shared" si="56"/>
        <v>1.2755850088371259</v>
      </c>
      <c r="AO189" s="825">
        <f t="shared" si="56"/>
        <v>1.2755850088371259</v>
      </c>
      <c r="AP189" s="825">
        <f t="shared" si="56"/>
        <v>1.2755850088371259</v>
      </c>
      <c r="AQ189" s="818"/>
      <c r="AR189" s="818"/>
      <c r="AS189" s="818"/>
      <c r="AT189" s="818"/>
      <c r="AU189" s="818"/>
      <c r="AV189" s="818"/>
      <c r="AW189" s="818"/>
      <c r="AX189" s="818"/>
      <c r="AY189" s="818"/>
      <c r="AZ189" s="818"/>
      <c r="BA189" s="818"/>
      <c r="BB189" s="818"/>
      <c r="BC189" s="818"/>
      <c r="BD189" s="818"/>
      <c r="BE189" s="818"/>
      <c r="BF189" s="818"/>
      <c r="BG189" s="818"/>
      <c r="BH189" s="818"/>
      <c r="BI189" s="818"/>
      <c r="BJ189" s="818"/>
    </row>
    <row r="190" spans="1:68" ht="12.75" hidden="1" customHeight="1" outlineLevel="1">
      <c r="A190" s="813">
        <f t="shared" si="54"/>
        <v>12</v>
      </c>
      <c r="C190" s="825">
        <f t="shared" si="56"/>
        <v>0</v>
      </c>
      <c r="D190" s="825">
        <f t="shared" si="56"/>
        <v>0</v>
      </c>
      <c r="E190" s="825">
        <f t="shared" si="56"/>
        <v>0</v>
      </c>
      <c r="F190" s="825">
        <f t="shared" si="56"/>
        <v>0</v>
      </c>
      <c r="G190" s="825">
        <f t="shared" si="56"/>
        <v>0</v>
      </c>
      <c r="H190" s="825">
        <f t="shared" si="56"/>
        <v>0</v>
      </c>
      <c r="I190" s="825">
        <f t="shared" si="56"/>
        <v>0</v>
      </c>
      <c r="J190" s="825">
        <f t="shared" si="56"/>
        <v>0</v>
      </c>
      <c r="K190" s="825">
        <f t="shared" si="56"/>
        <v>0</v>
      </c>
      <c r="L190" s="825">
        <f t="shared" si="56"/>
        <v>0</v>
      </c>
      <c r="M190" s="825">
        <f t="shared" si="56"/>
        <v>1</v>
      </c>
      <c r="N190" s="825">
        <f t="shared" si="56"/>
        <v>0.96038143536163911</v>
      </c>
      <c r="O190" s="825">
        <f t="shared" si="56"/>
        <v>0.91763620646630584</v>
      </c>
      <c r="P190" s="825">
        <f t="shared" si="56"/>
        <v>0.87342197281922274</v>
      </c>
      <c r="Q190" s="825">
        <f t="shared" si="56"/>
        <v>0.83894102301442053</v>
      </c>
      <c r="R190" s="825">
        <f t="shared" si="56"/>
        <v>0.80608464166244176</v>
      </c>
      <c r="S190" s="825">
        <f t="shared" si="56"/>
        <v>0.77438843724493156</v>
      </c>
      <c r="T190" s="825">
        <f t="shared" si="56"/>
        <v>0.74362074144332435</v>
      </c>
      <c r="U190" s="825">
        <f t="shared" si="56"/>
        <v>0.71350568333430953</v>
      </c>
      <c r="V190" s="825">
        <f t="shared" si="56"/>
        <v>0.68433655116359549</v>
      </c>
      <c r="W190" s="825">
        <f t="shared" si="56"/>
        <v>0.66026651011677329</v>
      </c>
      <c r="X190" s="825">
        <f t="shared" si="56"/>
        <v>0.63642381198015363</v>
      </c>
      <c r="Y190" s="825">
        <f t="shared" si="56"/>
        <v>0.61287785768575775</v>
      </c>
      <c r="Z190" s="825">
        <f t="shared" si="56"/>
        <v>0.58970602500888636</v>
      </c>
      <c r="AA190" s="825">
        <f t="shared" si="56"/>
        <v>0.56699087362583123</v>
      </c>
      <c r="AB190" s="825">
        <f t="shared" si="56"/>
        <v>0.54481965251623088</v>
      </c>
      <c r="AC190" s="825">
        <f t="shared" si="56"/>
        <v>0.52328815201352441</v>
      </c>
      <c r="AD190" s="825">
        <f t="shared" si="56"/>
        <v>0.50249252738843331</v>
      </c>
      <c r="AE190" s="825">
        <f t="shared" si="56"/>
        <v>0.4825256137166008</v>
      </c>
      <c r="AF190" s="825">
        <f t="shared" si="56"/>
        <v>0.46347577827298986</v>
      </c>
      <c r="AG190" s="825">
        <f t="shared" si="56"/>
        <v>1.3203476926168471</v>
      </c>
      <c r="AH190" s="825">
        <f t="shared" si="56"/>
        <v>1.3203476926168471</v>
      </c>
      <c r="AI190" s="825">
        <f t="shared" si="56"/>
        <v>1.3203476926168471</v>
      </c>
      <c r="AJ190" s="825">
        <f t="shared" si="56"/>
        <v>1.3203476926168471</v>
      </c>
      <c r="AK190" s="825">
        <f t="shared" si="56"/>
        <v>1.3203476926168471</v>
      </c>
      <c r="AL190" s="825">
        <f t="shared" si="56"/>
        <v>1.3203476926168471</v>
      </c>
      <c r="AM190" s="825">
        <f t="shared" si="56"/>
        <v>1.3203476926168471</v>
      </c>
      <c r="AN190" s="825">
        <f t="shared" si="56"/>
        <v>1.3203476926168471</v>
      </c>
      <c r="AO190" s="825">
        <f t="shared" si="56"/>
        <v>1.3203476926168471</v>
      </c>
      <c r="AP190" s="825">
        <f t="shared" si="56"/>
        <v>1.3203476926168471</v>
      </c>
      <c r="AQ190" s="818"/>
      <c r="AR190" s="818"/>
      <c r="AS190" s="818"/>
      <c r="AT190" s="818"/>
      <c r="AU190" s="818"/>
      <c r="AV190" s="818"/>
      <c r="AW190" s="818"/>
      <c r="AX190" s="818"/>
      <c r="AY190" s="818"/>
      <c r="AZ190" s="818"/>
      <c r="BA190" s="818"/>
      <c r="BB190" s="818"/>
      <c r="BC190" s="818"/>
      <c r="BD190" s="818"/>
      <c r="BE190" s="818"/>
      <c r="BF190" s="818"/>
      <c r="BG190" s="818"/>
      <c r="BH190" s="818"/>
      <c r="BI190" s="818"/>
      <c r="BJ190" s="818"/>
    </row>
    <row r="191" spans="1:68" ht="12.75" hidden="1" customHeight="1" outlineLevel="1">
      <c r="A191" s="813">
        <f t="shared" si="54"/>
        <v>13</v>
      </c>
      <c r="C191" s="825">
        <f t="shared" si="56"/>
        <v>0</v>
      </c>
      <c r="D191" s="825">
        <f t="shared" si="56"/>
        <v>0</v>
      </c>
      <c r="E191" s="825">
        <f t="shared" si="56"/>
        <v>0</v>
      </c>
      <c r="F191" s="825">
        <f t="shared" si="56"/>
        <v>0</v>
      </c>
      <c r="G191" s="825">
        <f t="shared" si="56"/>
        <v>0</v>
      </c>
      <c r="H191" s="825">
        <f t="shared" si="56"/>
        <v>0</v>
      </c>
      <c r="I191" s="825">
        <f t="shared" si="56"/>
        <v>0</v>
      </c>
      <c r="J191" s="825">
        <f t="shared" si="56"/>
        <v>0</v>
      </c>
      <c r="K191" s="825">
        <f t="shared" si="56"/>
        <v>0</v>
      </c>
      <c r="L191" s="825">
        <f t="shared" si="56"/>
        <v>0</v>
      </c>
      <c r="M191" s="825">
        <f t="shared" si="56"/>
        <v>0</v>
      </c>
      <c r="N191" s="825">
        <f t="shared" si="56"/>
        <v>1</v>
      </c>
      <c r="O191" s="825">
        <f t="shared" si="56"/>
        <v>0.95549140443428371</v>
      </c>
      <c r="P191" s="825">
        <f t="shared" si="56"/>
        <v>0.90945320334136703</v>
      </c>
      <c r="Q191" s="825">
        <f t="shared" si="56"/>
        <v>0.87354981273509391</v>
      </c>
      <c r="R191" s="825">
        <f t="shared" si="56"/>
        <v>0.83933800881824028</v>
      </c>
      <c r="S191" s="825">
        <f t="shared" si="56"/>
        <v>0.80633424255366781</v>
      </c>
      <c r="T191" s="825">
        <f t="shared" si="56"/>
        <v>0.77429728862189862</v>
      </c>
      <c r="U191" s="825">
        <f t="shared" si="56"/>
        <v>0.74293989561099061</v>
      </c>
      <c r="V191" s="825">
        <f t="shared" si="56"/>
        <v>0.7125674507711649</v>
      </c>
      <c r="W191" s="825">
        <f t="shared" si="56"/>
        <v>0.68750444959209844</v>
      </c>
      <c r="X191" s="825">
        <f t="shared" si="56"/>
        <v>0.66267816988830397</v>
      </c>
      <c r="Y191" s="825">
        <f t="shared" si="56"/>
        <v>0.6381608755847864</v>
      </c>
      <c r="Z191" s="825">
        <f t="shared" si="56"/>
        <v>0.61403313651812508</v>
      </c>
      <c r="AA191" s="825">
        <f t="shared" si="56"/>
        <v>0.59038091819457794</v>
      </c>
      <c r="AB191" s="825">
        <f t="shared" si="56"/>
        <v>0.56729506887133319</v>
      </c>
      <c r="AC191" s="825">
        <f t="shared" si="56"/>
        <v>0.54487533051539694</v>
      </c>
      <c r="AD191" s="825">
        <f t="shared" si="56"/>
        <v>0.52322182508579607</v>
      </c>
      <c r="AE191" s="825">
        <f t="shared" si="56"/>
        <v>0.50243121737864704</v>
      </c>
      <c r="AF191" s="825">
        <f t="shared" si="56"/>
        <v>0.48259552007944057</v>
      </c>
      <c r="AG191" s="825">
        <f t="shared" si="56"/>
        <v>1.3748159262571125</v>
      </c>
      <c r="AH191" s="825">
        <f t="shared" si="56"/>
        <v>1.3748159262571125</v>
      </c>
      <c r="AI191" s="825">
        <f t="shared" si="56"/>
        <v>1.3748159262571125</v>
      </c>
      <c r="AJ191" s="825">
        <f t="shared" si="56"/>
        <v>1.3748159262571125</v>
      </c>
      <c r="AK191" s="825">
        <f t="shared" si="56"/>
        <v>1.3748159262571125</v>
      </c>
      <c r="AL191" s="825">
        <f t="shared" si="56"/>
        <v>1.3748159262571125</v>
      </c>
      <c r="AM191" s="825">
        <f t="shared" si="56"/>
        <v>1.3748159262571125</v>
      </c>
      <c r="AN191" s="825">
        <f t="shared" si="56"/>
        <v>1.3748159262571125</v>
      </c>
      <c r="AO191" s="825">
        <f t="shared" si="56"/>
        <v>1.3748159262571125</v>
      </c>
      <c r="AP191" s="825">
        <f t="shared" si="56"/>
        <v>1.3748159262571125</v>
      </c>
      <c r="AQ191" s="818"/>
      <c r="AR191" s="818"/>
      <c r="AS191" s="818"/>
      <c r="AT191" s="818"/>
      <c r="AU191" s="818"/>
      <c r="AV191" s="818"/>
      <c r="AW191" s="818"/>
      <c r="AX191" s="818"/>
      <c r="AY191" s="818"/>
      <c r="AZ191" s="818"/>
      <c r="BA191" s="818"/>
      <c r="BB191" s="818"/>
      <c r="BC191" s="818"/>
      <c r="BD191" s="818"/>
      <c r="BE191" s="818"/>
      <c r="BF191" s="818"/>
      <c r="BG191" s="818"/>
      <c r="BH191" s="818"/>
      <c r="BI191" s="818"/>
      <c r="BJ191" s="818"/>
    </row>
    <row r="192" spans="1:68" ht="12.75" hidden="1" customHeight="1" outlineLevel="1">
      <c r="A192" s="813">
        <f t="shared" si="54"/>
        <v>14</v>
      </c>
      <c r="C192" s="825">
        <f t="shared" si="56"/>
        <v>0</v>
      </c>
      <c r="D192" s="825">
        <f t="shared" si="56"/>
        <v>0</v>
      </c>
      <c r="E192" s="825">
        <f t="shared" si="56"/>
        <v>0</v>
      </c>
      <c r="F192" s="825">
        <f t="shared" si="56"/>
        <v>0</v>
      </c>
      <c r="G192" s="825">
        <f t="shared" si="56"/>
        <v>0</v>
      </c>
      <c r="H192" s="825">
        <f t="shared" si="56"/>
        <v>0</v>
      </c>
      <c r="I192" s="825">
        <f t="shared" si="56"/>
        <v>0</v>
      </c>
      <c r="J192" s="825">
        <f t="shared" si="56"/>
        <v>0</v>
      </c>
      <c r="K192" s="825">
        <f t="shared" si="56"/>
        <v>0</v>
      </c>
      <c r="L192" s="825">
        <f t="shared" si="56"/>
        <v>0</v>
      </c>
      <c r="M192" s="825">
        <f t="shared" si="56"/>
        <v>0</v>
      </c>
      <c r="N192" s="825">
        <f t="shared" si="56"/>
        <v>0</v>
      </c>
      <c r="O192" s="825">
        <f t="shared" si="56"/>
        <v>1</v>
      </c>
      <c r="P192" s="825">
        <f t="shared" si="56"/>
        <v>0.95181725248467897</v>
      </c>
      <c r="Q192" s="825">
        <f t="shared" si="56"/>
        <v>0.91424141408398674</v>
      </c>
      <c r="R192" s="825">
        <f t="shared" si="56"/>
        <v>0.87843595967792709</v>
      </c>
      <c r="S192" s="825">
        <f t="shared" si="56"/>
        <v>0.84389481560126955</v>
      </c>
      <c r="T192" s="825">
        <f t="shared" si="56"/>
        <v>0.8103655198032218</v>
      </c>
      <c r="U192" s="825">
        <f t="shared" si="56"/>
        <v>0.77754744015814781</v>
      </c>
      <c r="V192" s="825">
        <f t="shared" si="56"/>
        <v>0.74576018943158762</v>
      </c>
      <c r="W192" s="825">
        <f t="shared" si="56"/>
        <v>0.71952970628673352</v>
      </c>
      <c r="X192" s="825">
        <f t="shared" si="56"/>
        <v>0.69354697155089007</v>
      </c>
      <c r="Y192" s="825">
        <f t="shared" si="56"/>
        <v>0.66788761533927299</v>
      </c>
      <c r="Z192" s="825">
        <f t="shared" si="56"/>
        <v>0.64263596058373218</v>
      </c>
      <c r="AA192" s="825">
        <f t="shared" si="56"/>
        <v>0.61788197722628802</v>
      </c>
      <c r="AB192" s="825">
        <f t="shared" si="56"/>
        <v>0.59372074540765829</v>
      </c>
      <c r="AC192" s="825">
        <f t="shared" si="56"/>
        <v>0.57025665326419184</v>
      </c>
      <c r="AD192" s="825">
        <f t="shared" si="56"/>
        <v>0.54759448662500443</v>
      </c>
      <c r="AE192" s="825">
        <f t="shared" si="56"/>
        <v>0.52583541311511928</v>
      </c>
      <c r="AF192" s="825">
        <f t="shared" si="56"/>
        <v>0.50507573154482766</v>
      </c>
      <c r="AG192" s="825">
        <f t="shared" si="56"/>
        <v>1.4388574506027061</v>
      </c>
      <c r="AH192" s="825">
        <f t="shared" si="56"/>
        <v>1.4388574506027061</v>
      </c>
      <c r="AI192" s="825">
        <f t="shared" si="56"/>
        <v>1.4388574506027061</v>
      </c>
      <c r="AJ192" s="825">
        <f t="shared" si="56"/>
        <v>1.4388574506027061</v>
      </c>
      <c r="AK192" s="825">
        <f t="shared" si="56"/>
        <v>1.4388574506027061</v>
      </c>
      <c r="AL192" s="825">
        <f t="shared" si="56"/>
        <v>1.4388574506027061</v>
      </c>
      <c r="AM192" s="825">
        <f t="shared" si="56"/>
        <v>1.4388574506027061</v>
      </c>
      <c r="AN192" s="825">
        <f t="shared" si="56"/>
        <v>1.4388574506027061</v>
      </c>
      <c r="AO192" s="825">
        <f t="shared" si="56"/>
        <v>1.4388574506027061</v>
      </c>
      <c r="AP192" s="825">
        <f t="shared" si="56"/>
        <v>1.4388574506027061</v>
      </c>
      <c r="AQ192" s="818"/>
      <c r="AR192" s="818"/>
      <c r="AS192" s="818"/>
      <c r="AT192" s="818"/>
      <c r="AU192" s="818"/>
      <c r="AV192" s="818"/>
      <c r="AW192" s="818"/>
      <c r="AX192" s="818"/>
      <c r="AY192" s="818"/>
      <c r="AZ192" s="818"/>
      <c r="BA192" s="818"/>
      <c r="BB192" s="818"/>
      <c r="BC192" s="818"/>
      <c r="BD192" s="818"/>
      <c r="BE192" s="818"/>
      <c r="BF192" s="818"/>
      <c r="BG192" s="818"/>
      <c r="BH192" s="818"/>
      <c r="BI192" s="818"/>
      <c r="BJ192" s="818"/>
    </row>
    <row r="193" spans="1:62" ht="12.75" hidden="1" customHeight="1" outlineLevel="1">
      <c r="A193" s="813">
        <f t="shared" si="54"/>
        <v>15</v>
      </c>
      <c r="C193" s="825">
        <f t="shared" si="56"/>
        <v>0</v>
      </c>
      <c r="D193" s="825">
        <f t="shared" si="56"/>
        <v>0</v>
      </c>
      <c r="E193" s="825">
        <f t="shared" si="56"/>
        <v>0</v>
      </c>
      <c r="F193" s="825">
        <f t="shared" si="56"/>
        <v>0</v>
      </c>
      <c r="G193" s="825">
        <f t="shared" si="56"/>
        <v>0</v>
      </c>
      <c r="H193" s="825">
        <f t="shared" si="56"/>
        <v>0</v>
      </c>
      <c r="I193" s="825">
        <f t="shared" si="56"/>
        <v>0</v>
      </c>
      <c r="J193" s="825">
        <f t="shared" si="56"/>
        <v>0</v>
      </c>
      <c r="K193" s="825">
        <f t="shared" si="56"/>
        <v>0</v>
      </c>
      <c r="L193" s="825">
        <f t="shared" si="56"/>
        <v>0</v>
      </c>
      <c r="M193" s="825">
        <f t="shared" si="56"/>
        <v>0</v>
      </c>
      <c r="N193" s="825">
        <f t="shared" si="56"/>
        <v>0</v>
      </c>
      <c r="O193" s="825">
        <f t="shared" si="56"/>
        <v>0</v>
      </c>
      <c r="P193" s="825">
        <f t="shared" si="56"/>
        <v>1</v>
      </c>
      <c r="Q193" s="825">
        <f t="shared" si="56"/>
        <v>0.96052200324946613</v>
      </c>
      <c r="R193" s="825">
        <f t="shared" ref="R193:AP193" si="57">IF(R$1=$A193-1,1,IF($A193&gt;R$1+1,,Q193/(1+R$7)))</f>
        <v>0.92290401060162219</v>
      </c>
      <c r="S193" s="825">
        <f t="shared" si="57"/>
        <v>0.88661433000748568</v>
      </c>
      <c r="T193" s="825">
        <f t="shared" si="57"/>
        <v>0.85138771932090596</v>
      </c>
      <c r="U193" s="825">
        <f t="shared" si="57"/>
        <v>0.81690832786272027</v>
      </c>
      <c r="V193" s="825">
        <f t="shared" si="57"/>
        <v>0.78351194778704836</v>
      </c>
      <c r="W193" s="825">
        <f t="shared" si="57"/>
        <v>0.75595362913251618</v>
      </c>
      <c r="X193" s="825">
        <f t="shared" si="57"/>
        <v>0.72865560036909904</v>
      </c>
      <c r="Y193" s="825">
        <f t="shared" si="57"/>
        <v>0.70169732014814867</v>
      </c>
      <c r="Z193" s="825">
        <f t="shared" si="57"/>
        <v>0.67516737998408627</v>
      </c>
      <c r="AA193" s="825">
        <f t="shared" si="57"/>
        <v>0.64916030426358962</v>
      </c>
      <c r="AB193" s="825">
        <f t="shared" si="57"/>
        <v>0.62377598625973141</v>
      </c>
      <c r="AC193" s="825">
        <f t="shared" si="57"/>
        <v>0.59912409842914793</v>
      </c>
      <c r="AD193" s="825">
        <f t="shared" si="57"/>
        <v>0.57531473105318498</v>
      </c>
      <c r="AE193" s="825">
        <f t="shared" si="57"/>
        <v>0.55245417304892097</v>
      </c>
      <c r="AF193" s="825">
        <f t="shared" si="57"/>
        <v>0.53064359805030714</v>
      </c>
      <c r="AG193" s="825">
        <f t="shared" si="57"/>
        <v>1.5116950726062479</v>
      </c>
      <c r="AH193" s="825">
        <f t="shared" si="57"/>
        <v>1.5116950726062479</v>
      </c>
      <c r="AI193" s="825">
        <f t="shared" si="57"/>
        <v>1.5116950726062479</v>
      </c>
      <c r="AJ193" s="825">
        <f t="shared" si="57"/>
        <v>1.5116950726062479</v>
      </c>
      <c r="AK193" s="825">
        <f t="shared" si="57"/>
        <v>1.5116950726062479</v>
      </c>
      <c r="AL193" s="825">
        <f t="shared" si="57"/>
        <v>1.5116950726062479</v>
      </c>
      <c r="AM193" s="825">
        <f t="shared" si="57"/>
        <v>1.5116950726062479</v>
      </c>
      <c r="AN193" s="825">
        <f t="shared" si="57"/>
        <v>1.5116950726062479</v>
      </c>
      <c r="AO193" s="825">
        <f t="shared" si="57"/>
        <v>1.5116950726062479</v>
      </c>
      <c r="AP193" s="825">
        <f t="shared" si="57"/>
        <v>1.5116950726062479</v>
      </c>
      <c r="AQ193" s="818"/>
      <c r="AR193" s="818"/>
      <c r="AS193" s="818"/>
      <c r="AT193" s="818"/>
      <c r="AU193" s="818"/>
      <c r="AV193" s="818"/>
      <c r="AW193" s="818"/>
      <c r="AX193" s="818"/>
      <c r="AY193" s="818"/>
      <c r="AZ193" s="818"/>
      <c r="BA193" s="818"/>
      <c r="BB193" s="818"/>
      <c r="BC193" s="818"/>
      <c r="BD193" s="818"/>
      <c r="BE193" s="818"/>
      <c r="BF193" s="818"/>
      <c r="BG193" s="818"/>
      <c r="BH193" s="818"/>
      <c r="BI193" s="818"/>
      <c r="BJ193" s="818"/>
    </row>
    <row r="194" spans="1:62" ht="12.75" hidden="1" customHeight="1" outlineLevel="1">
      <c r="A194" s="813">
        <f t="shared" si="54"/>
        <v>16</v>
      </c>
      <c r="C194" s="825">
        <f t="shared" ref="C194:AP200" si="58">IF(C$1=$A194-1,1,IF($A194&gt;C$1+1,,B194/(1+C$7)))</f>
        <v>0</v>
      </c>
      <c r="D194" s="825">
        <f t="shared" si="58"/>
        <v>0</v>
      </c>
      <c r="E194" s="825">
        <f t="shared" si="58"/>
        <v>0</v>
      </c>
      <c r="F194" s="825">
        <f t="shared" si="58"/>
        <v>0</v>
      </c>
      <c r="G194" s="825">
        <f t="shared" si="58"/>
        <v>0</v>
      </c>
      <c r="H194" s="825">
        <f t="shared" si="58"/>
        <v>0</v>
      </c>
      <c r="I194" s="825">
        <f t="shared" si="58"/>
        <v>0</v>
      </c>
      <c r="J194" s="825">
        <f t="shared" si="58"/>
        <v>0</v>
      </c>
      <c r="K194" s="825">
        <f t="shared" si="58"/>
        <v>0</v>
      </c>
      <c r="L194" s="825">
        <f t="shared" si="58"/>
        <v>0</v>
      </c>
      <c r="M194" s="825">
        <f t="shared" si="58"/>
        <v>0</v>
      </c>
      <c r="N194" s="825">
        <f t="shared" si="58"/>
        <v>0</v>
      </c>
      <c r="O194" s="825">
        <f t="shared" si="58"/>
        <v>0</v>
      </c>
      <c r="P194" s="825">
        <f t="shared" si="58"/>
        <v>0</v>
      </c>
      <c r="Q194" s="825">
        <f t="shared" si="58"/>
        <v>1</v>
      </c>
      <c r="R194" s="825">
        <f t="shared" si="58"/>
        <v>0.96083588661104957</v>
      </c>
      <c r="S194" s="825">
        <f t="shared" si="58"/>
        <v>0.92305467965132582</v>
      </c>
      <c r="T194" s="825">
        <f t="shared" si="58"/>
        <v>0.8863802353726864</v>
      </c>
      <c r="U194" s="825">
        <f t="shared" si="58"/>
        <v>0.85048372145469053</v>
      </c>
      <c r="V194" s="825">
        <f t="shared" si="58"/>
        <v>0.81571473129861782</v>
      </c>
      <c r="W194" s="825">
        <f t="shared" si="58"/>
        <v>0.787023750184909</v>
      </c>
      <c r="X194" s="825">
        <f t="shared" si="58"/>
        <v>0.75860375702382854</v>
      </c>
      <c r="Y194" s="825">
        <f t="shared" si="58"/>
        <v>0.7305374762621698</v>
      </c>
      <c r="Z194" s="825">
        <f t="shared" si="58"/>
        <v>0.70291714057562527</v>
      </c>
      <c r="AA194" s="825">
        <f t="shared" si="58"/>
        <v>0.67584115935654421</v>
      </c>
      <c r="AB194" s="825">
        <f t="shared" si="58"/>
        <v>0.64941353154793335</v>
      </c>
      <c r="AC194" s="825">
        <f t="shared" si="58"/>
        <v>0.62374843720632989</v>
      </c>
      <c r="AD194" s="825">
        <f t="shared" si="58"/>
        <v>0.5989604913858122</v>
      </c>
      <c r="AE194" s="825">
        <f t="shared" si="58"/>
        <v>0.57516035153797296</v>
      </c>
      <c r="AF194" s="825">
        <f t="shared" si="58"/>
        <v>0.55245334959025261</v>
      </c>
      <c r="AG194" s="825">
        <f t="shared" si="58"/>
        <v>1.5738265937606337</v>
      </c>
      <c r="AH194" s="825">
        <f t="shared" si="58"/>
        <v>1.5738265937606337</v>
      </c>
      <c r="AI194" s="825">
        <f t="shared" si="58"/>
        <v>1.5738265937606337</v>
      </c>
      <c r="AJ194" s="825">
        <f t="shared" si="58"/>
        <v>1.5738265937606337</v>
      </c>
      <c r="AK194" s="825">
        <f t="shared" si="58"/>
        <v>1.5738265937606337</v>
      </c>
      <c r="AL194" s="825">
        <f t="shared" si="58"/>
        <v>1.5738265937606337</v>
      </c>
      <c r="AM194" s="825">
        <f t="shared" si="58"/>
        <v>1.5738265937606337</v>
      </c>
      <c r="AN194" s="825">
        <f t="shared" si="58"/>
        <v>1.5738265937606337</v>
      </c>
      <c r="AO194" s="825">
        <f t="shared" si="58"/>
        <v>1.5738265937606337</v>
      </c>
      <c r="AP194" s="825">
        <f t="shared" si="58"/>
        <v>1.5738265937606337</v>
      </c>
      <c r="AQ194" s="818"/>
      <c r="AR194" s="818"/>
      <c r="AS194" s="818"/>
      <c r="AT194" s="818"/>
      <c r="AU194" s="818"/>
      <c r="AV194" s="818"/>
      <c r="AW194" s="818"/>
      <c r="AX194" s="818"/>
      <c r="AY194" s="818"/>
      <c r="AZ194" s="818"/>
      <c r="BA194" s="818"/>
      <c r="BB194" s="818"/>
      <c r="BC194" s="818"/>
      <c r="BD194" s="818"/>
      <c r="BE194" s="818"/>
      <c r="BF194" s="818"/>
      <c r="BG194" s="818"/>
      <c r="BH194" s="818"/>
      <c r="BI194" s="818"/>
      <c r="BJ194" s="818"/>
    </row>
    <row r="195" spans="1:62" ht="12.75" hidden="1" customHeight="1" outlineLevel="1">
      <c r="A195" s="813">
        <f t="shared" si="54"/>
        <v>17</v>
      </c>
      <c r="C195" s="825">
        <f t="shared" si="58"/>
        <v>0</v>
      </c>
      <c r="D195" s="825">
        <f t="shared" si="58"/>
        <v>0</v>
      </c>
      <c r="E195" s="825">
        <f t="shared" si="58"/>
        <v>0</v>
      </c>
      <c r="F195" s="825">
        <f t="shared" si="58"/>
        <v>0</v>
      </c>
      <c r="G195" s="825">
        <f t="shared" si="58"/>
        <v>0</v>
      </c>
      <c r="H195" s="825">
        <f t="shared" si="58"/>
        <v>0</v>
      </c>
      <c r="I195" s="825">
        <f t="shared" si="58"/>
        <v>0</v>
      </c>
      <c r="J195" s="825">
        <f t="shared" si="58"/>
        <v>0</v>
      </c>
      <c r="K195" s="825">
        <f t="shared" si="58"/>
        <v>0</v>
      </c>
      <c r="L195" s="825">
        <f t="shared" si="58"/>
        <v>0</v>
      </c>
      <c r="M195" s="825">
        <f t="shared" si="58"/>
        <v>0</v>
      </c>
      <c r="N195" s="825">
        <f t="shared" si="58"/>
        <v>0</v>
      </c>
      <c r="O195" s="825">
        <f t="shared" si="58"/>
        <v>0</v>
      </c>
      <c r="P195" s="825">
        <f t="shared" si="58"/>
        <v>0</v>
      </c>
      <c r="Q195" s="825">
        <f t="shared" si="58"/>
        <v>0</v>
      </c>
      <c r="R195" s="825">
        <f t="shared" si="58"/>
        <v>1</v>
      </c>
      <c r="S195" s="825">
        <f t="shared" si="58"/>
        <v>0.96067881363904795</v>
      </c>
      <c r="T195" s="825">
        <f t="shared" si="58"/>
        <v>0.92250950211593929</v>
      </c>
      <c r="U195" s="825">
        <f t="shared" si="58"/>
        <v>0.88514982975336143</v>
      </c>
      <c r="V195" s="825">
        <f t="shared" si="58"/>
        <v>0.84896363954068532</v>
      </c>
      <c r="W195" s="825">
        <f t="shared" si="58"/>
        <v>0.8191032008190382</v>
      </c>
      <c r="X195" s="825">
        <f t="shared" si="58"/>
        <v>0.78952479564381084</v>
      </c>
      <c r="Y195" s="825">
        <f t="shared" si="58"/>
        <v>0.76031452034835856</v>
      </c>
      <c r="Z195" s="825">
        <f t="shared" si="58"/>
        <v>0.73156836705472605</v>
      </c>
      <c r="AA195" s="825">
        <f t="shared" si="58"/>
        <v>0.70338875636743126</v>
      </c>
      <c r="AB195" s="825">
        <f t="shared" si="58"/>
        <v>0.67588392627430949</v>
      </c>
      <c r="AC195" s="825">
        <f t="shared" si="58"/>
        <v>0.64917271086360451</v>
      </c>
      <c r="AD195" s="825">
        <f t="shared" si="58"/>
        <v>0.62337439695180119</v>
      </c>
      <c r="AE195" s="825">
        <f t="shared" si="58"/>
        <v>0.5986041524391984</v>
      </c>
      <c r="AF195" s="825">
        <f t="shared" si="58"/>
        <v>0.57497160263112468</v>
      </c>
      <c r="AG195" s="825">
        <f t="shared" si="58"/>
        <v>1.6379764907737318</v>
      </c>
      <c r="AH195" s="825">
        <f t="shared" si="58"/>
        <v>1.6379764907737318</v>
      </c>
      <c r="AI195" s="825">
        <f t="shared" si="58"/>
        <v>1.6379764907737318</v>
      </c>
      <c r="AJ195" s="825">
        <f t="shared" si="58"/>
        <v>1.6379764907737318</v>
      </c>
      <c r="AK195" s="825">
        <f t="shared" si="58"/>
        <v>1.6379764907737318</v>
      </c>
      <c r="AL195" s="825">
        <f t="shared" si="58"/>
        <v>1.6379764907737318</v>
      </c>
      <c r="AM195" s="825">
        <f t="shared" si="58"/>
        <v>1.6379764907737318</v>
      </c>
      <c r="AN195" s="825">
        <f t="shared" si="58"/>
        <v>1.6379764907737318</v>
      </c>
      <c r="AO195" s="825">
        <f t="shared" si="58"/>
        <v>1.6379764907737318</v>
      </c>
      <c r="AP195" s="825">
        <f t="shared" si="58"/>
        <v>1.6379764907737318</v>
      </c>
      <c r="AQ195" s="818"/>
      <c r="AR195" s="818"/>
      <c r="AS195" s="818"/>
      <c r="AT195" s="818"/>
      <c r="AU195" s="818"/>
      <c r="AV195" s="818"/>
      <c r="AW195" s="818"/>
      <c r="AX195" s="818"/>
      <c r="AY195" s="818"/>
      <c r="AZ195" s="818"/>
      <c r="BA195" s="818"/>
      <c r="BB195" s="818"/>
      <c r="BC195" s="818"/>
      <c r="BD195" s="818"/>
      <c r="BE195" s="818"/>
      <c r="BF195" s="818"/>
      <c r="BG195" s="818"/>
      <c r="BH195" s="818"/>
      <c r="BI195" s="818"/>
      <c r="BJ195" s="818"/>
    </row>
    <row r="196" spans="1:62" ht="12.75" hidden="1" customHeight="1" outlineLevel="1">
      <c r="A196" s="813">
        <f t="shared" si="54"/>
        <v>18</v>
      </c>
      <c r="C196" s="825">
        <f t="shared" si="58"/>
        <v>0</v>
      </c>
      <c r="D196" s="825">
        <f t="shared" si="58"/>
        <v>0</v>
      </c>
      <c r="E196" s="825">
        <f t="shared" si="58"/>
        <v>0</v>
      </c>
      <c r="F196" s="825">
        <f t="shared" si="58"/>
        <v>0</v>
      </c>
      <c r="G196" s="825">
        <f t="shared" si="58"/>
        <v>0</v>
      </c>
      <c r="H196" s="825">
        <f t="shared" si="58"/>
        <v>0</v>
      </c>
      <c r="I196" s="825">
        <f t="shared" si="58"/>
        <v>0</v>
      </c>
      <c r="J196" s="825">
        <f t="shared" si="58"/>
        <v>0</v>
      </c>
      <c r="K196" s="825">
        <f t="shared" si="58"/>
        <v>0</v>
      </c>
      <c r="L196" s="825">
        <f t="shared" si="58"/>
        <v>0</v>
      </c>
      <c r="M196" s="825">
        <f t="shared" si="58"/>
        <v>0</v>
      </c>
      <c r="N196" s="825">
        <f t="shared" si="58"/>
        <v>0</v>
      </c>
      <c r="O196" s="825">
        <f t="shared" si="58"/>
        <v>0</v>
      </c>
      <c r="P196" s="825">
        <f t="shared" si="58"/>
        <v>0</v>
      </c>
      <c r="Q196" s="825">
        <f t="shared" si="58"/>
        <v>0</v>
      </c>
      <c r="R196" s="825">
        <f t="shared" si="58"/>
        <v>0</v>
      </c>
      <c r="S196" s="825">
        <f t="shared" si="58"/>
        <v>1</v>
      </c>
      <c r="T196" s="825">
        <f t="shared" si="58"/>
        <v>0.96026839461721503</v>
      </c>
      <c r="U196" s="825">
        <f t="shared" si="58"/>
        <v>0.92137956743359106</v>
      </c>
      <c r="V196" s="825">
        <f t="shared" si="58"/>
        <v>0.88371225376024898</v>
      </c>
      <c r="W196" s="825">
        <f t="shared" si="58"/>
        <v>0.85262960855384962</v>
      </c>
      <c r="X196" s="825">
        <f t="shared" si="58"/>
        <v>0.82184054070381085</v>
      </c>
      <c r="Y196" s="825">
        <f t="shared" si="58"/>
        <v>0.79143467052041017</v>
      </c>
      <c r="Z196" s="825">
        <f t="shared" si="58"/>
        <v>0.76151191914345184</v>
      </c>
      <c r="AA196" s="825">
        <f t="shared" si="58"/>
        <v>0.73217889931703295</v>
      </c>
      <c r="AB196" s="825">
        <f t="shared" si="58"/>
        <v>0.70354827927771557</v>
      </c>
      <c r="AC196" s="825">
        <f t="shared" si="58"/>
        <v>0.67574375706750567</v>
      </c>
      <c r="AD196" s="825">
        <f t="shared" si="58"/>
        <v>0.64888950198710127</v>
      </c>
      <c r="AE196" s="825">
        <f t="shared" si="58"/>
        <v>0.62310539583119129</v>
      </c>
      <c r="AF196" s="825">
        <f t="shared" si="58"/>
        <v>0.59850555093760638</v>
      </c>
      <c r="AG196" s="825">
        <f t="shared" si="58"/>
        <v>1.7050198958474811</v>
      </c>
      <c r="AH196" s="825">
        <f t="shared" si="58"/>
        <v>1.7050198958474811</v>
      </c>
      <c r="AI196" s="825">
        <f t="shared" si="58"/>
        <v>1.7050198958474811</v>
      </c>
      <c r="AJ196" s="825">
        <f t="shared" si="58"/>
        <v>1.7050198958474811</v>
      </c>
      <c r="AK196" s="825">
        <f t="shared" si="58"/>
        <v>1.7050198958474811</v>
      </c>
      <c r="AL196" s="825">
        <f t="shared" si="58"/>
        <v>1.7050198958474811</v>
      </c>
      <c r="AM196" s="825">
        <f t="shared" si="58"/>
        <v>1.7050198958474811</v>
      </c>
      <c r="AN196" s="825">
        <f t="shared" si="58"/>
        <v>1.7050198958474811</v>
      </c>
      <c r="AO196" s="825">
        <f t="shared" si="58"/>
        <v>1.7050198958474811</v>
      </c>
      <c r="AP196" s="825">
        <f t="shared" si="58"/>
        <v>1.7050198958474811</v>
      </c>
      <c r="AQ196" s="818"/>
      <c r="AR196" s="818"/>
      <c r="AS196" s="818"/>
      <c r="AT196" s="818"/>
      <c r="AU196" s="818"/>
      <c r="AV196" s="818"/>
      <c r="AW196" s="818"/>
      <c r="AX196" s="818"/>
      <c r="AY196" s="818"/>
      <c r="AZ196" s="818"/>
      <c r="BA196" s="818"/>
      <c r="BB196" s="818"/>
      <c r="BC196" s="818"/>
      <c r="BD196" s="818"/>
      <c r="BE196" s="818"/>
      <c r="BF196" s="818"/>
      <c r="BG196" s="818"/>
      <c r="BH196" s="818"/>
      <c r="BI196" s="818"/>
      <c r="BJ196" s="818"/>
    </row>
    <row r="197" spans="1:62" ht="12.75" hidden="1" customHeight="1" outlineLevel="1">
      <c r="A197" s="813">
        <f t="shared" si="54"/>
        <v>19</v>
      </c>
      <c r="C197" s="825">
        <f t="shared" si="58"/>
        <v>0</v>
      </c>
      <c r="D197" s="825">
        <f t="shared" si="58"/>
        <v>0</v>
      </c>
      <c r="E197" s="825">
        <f t="shared" si="58"/>
        <v>0</v>
      </c>
      <c r="F197" s="825">
        <f t="shared" si="58"/>
        <v>0</v>
      </c>
      <c r="G197" s="825">
        <f t="shared" si="58"/>
        <v>0</v>
      </c>
      <c r="H197" s="825">
        <f t="shared" si="58"/>
        <v>0</v>
      </c>
      <c r="I197" s="825">
        <f t="shared" si="58"/>
        <v>0</v>
      </c>
      <c r="J197" s="825">
        <f t="shared" si="58"/>
        <v>0</v>
      </c>
      <c r="K197" s="825">
        <f t="shared" si="58"/>
        <v>0</v>
      </c>
      <c r="L197" s="825">
        <f t="shared" si="58"/>
        <v>0</v>
      </c>
      <c r="M197" s="825">
        <f t="shared" si="58"/>
        <v>0</v>
      </c>
      <c r="N197" s="825">
        <f t="shared" si="58"/>
        <v>0</v>
      </c>
      <c r="O197" s="825">
        <f t="shared" si="58"/>
        <v>0</v>
      </c>
      <c r="P197" s="825">
        <f t="shared" si="58"/>
        <v>0</v>
      </c>
      <c r="Q197" s="825">
        <f t="shared" si="58"/>
        <v>0</v>
      </c>
      <c r="R197" s="825">
        <f t="shared" si="58"/>
        <v>0</v>
      </c>
      <c r="S197" s="825">
        <f t="shared" si="58"/>
        <v>0</v>
      </c>
      <c r="T197" s="825">
        <f t="shared" si="58"/>
        <v>1</v>
      </c>
      <c r="U197" s="825">
        <f t="shared" si="58"/>
        <v>0.95950212732022078</v>
      </c>
      <c r="V197" s="825">
        <f t="shared" si="58"/>
        <v>0.92027630890894518</v>
      </c>
      <c r="W197" s="825">
        <f t="shared" si="58"/>
        <v>0.88790760305479743</v>
      </c>
      <c r="X197" s="825">
        <f t="shared" si="58"/>
        <v>0.85584462147316165</v>
      </c>
      <c r="Y197" s="825">
        <f t="shared" si="58"/>
        <v>0.82418069256136905</v>
      </c>
      <c r="Z197" s="825">
        <f t="shared" si="58"/>
        <v>0.793019871748469</v>
      </c>
      <c r="AA197" s="825">
        <f t="shared" si="58"/>
        <v>0.76247318293641897</v>
      </c>
      <c r="AB197" s="825">
        <f t="shared" si="58"/>
        <v>0.73265795606879913</v>
      </c>
      <c r="AC197" s="825">
        <f t="shared" si="58"/>
        <v>0.70370300725858292</v>
      </c>
      <c r="AD197" s="825">
        <f t="shared" si="58"/>
        <v>0.67573764337601017</v>
      </c>
      <c r="AE197" s="825">
        <f t="shared" si="58"/>
        <v>0.64888670638751533</v>
      </c>
      <c r="AF197" s="825">
        <f t="shared" si="58"/>
        <v>0.62326903008838963</v>
      </c>
      <c r="AG197" s="825">
        <f t="shared" si="58"/>
        <v>1.7755659828074855</v>
      </c>
      <c r="AH197" s="825">
        <f t="shared" si="58"/>
        <v>1.7755659828074855</v>
      </c>
      <c r="AI197" s="825">
        <f t="shared" si="58"/>
        <v>1.7755659828074855</v>
      </c>
      <c r="AJ197" s="825">
        <f t="shared" si="58"/>
        <v>1.7755659828074855</v>
      </c>
      <c r="AK197" s="825">
        <f t="shared" si="58"/>
        <v>1.7755659828074855</v>
      </c>
      <c r="AL197" s="825">
        <f t="shared" si="58"/>
        <v>1.7755659828074855</v>
      </c>
      <c r="AM197" s="825">
        <f t="shared" si="58"/>
        <v>1.7755659828074855</v>
      </c>
      <c r="AN197" s="825">
        <f t="shared" si="58"/>
        <v>1.7755659828074855</v>
      </c>
      <c r="AO197" s="825">
        <f t="shared" si="58"/>
        <v>1.7755659828074855</v>
      </c>
      <c r="AP197" s="825">
        <f t="shared" si="58"/>
        <v>1.7755659828074855</v>
      </c>
      <c r="AQ197" s="818"/>
      <c r="AR197" s="818"/>
      <c r="AS197" s="818"/>
      <c r="AT197" s="818"/>
      <c r="AU197" s="818"/>
      <c r="AV197" s="818"/>
      <c r="AW197" s="818"/>
      <c r="AX197" s="818"/>
      <c r="AY197" s="818"/>
      <c r="AZ197" s="818"/>
      <c r="BA197" s="818"/>
      <c r="BB197" s="818"/>
      <c r="BC197" s="818"/>
      <c r="BD197" s="818"/>
      <c r="BE197" s="818"/>
      <c r="BF197" s="818"/>
      <c r="BG197" s="818"/>
      <c r="BH197" s="818"/>
      <c r="BI197" s="818"/>
      <c r="BJ197" s="818"/>
    </row>
    <row r="198" spans="1:62" ht="13.5" hidden="1" customHeight="1" outlineLevel="1">
      <c r="A198" s="813">
        <f t="shared" si="54"/>
        <v>20</v>
      </c>
      <c r="C198" s="825">
        <f t="shared" si="58"/>
        <v>0</v>
      </c>
      <c r="D198" s="825">
        <f t="shared" si="58"/>
        <v>0</v>
      </c>
      <c r="E198" s="825">
        <f t="shared" si="58"/>
        <v>0</v>
      </c>
      <c r="F198" s="825">
        <f t="shared" si="58"/>
        <v>0</v>
      </c>
      <c r="G198" s="825">
        <f t="shared" si="58"/>
        <v>0</v>
      </c>
      <c r="H198" s="825">
        <f t="shared" si="58"/>
        <v>0</v>
      </c>
      <c r="I198" s="825">
        <f t="shared" si="58"/>
        <v>0</v>
      </c>
      <c r="J198" s="825">
        <f t="shared" si="58"/>
        <v>0</v>
      </c>
      <c r="K198" s="825">
        <f t="shared" si="58"/>
        <v>0</v>
      </c>
      <c r="L198" s="825">
        <f t="shared" si="58"/>
        <v>0</v>
      </c>
      <c r="M198" s="825">
        <f t="shared" si="58"/>
        <v>0</v>
      </c>
      <c r="N198" s="825">
        <f t="shared" si="58"/>
        <v>0</v>
      </c>
      <c r="O198" s="825">
        <f t="shared" si="58"/>
        <v>0</v>
      </c>
      <c r="P198" s="825">
        <f t="shared" si="58"/>
        <v>0</v>
      </c>
      <c r="Q198" s="825">
        <f t="shared" si="58"/>
        <v>0</v>
      </c>
      <c r="R198" s="825">
        <f t="shared" si="58"/>
        <v>0</v>
      </c>
      <c r="S198" s="825">
        <f t="shared" si="58"/>
        <v>0</v>
      </c>
      <c r="T198" s="825">
        <f t="shared" si="58"/>
        <v>0</v>
      </c>
      <c r="U198" s="825">
        <f t="shared" si="58"/>
        <v>1</v>
      </c>
      <c r="V198" s="825">
        <f t="shared" si="58"/>
        <v>0.95911857066869788</v>
      </c>
      <c r="W198" s="825">
        <f t="shared" si="58"/>
        <v>0.92538367323334791</v>
      </c>
      <c r="X198" s="825">
        <f t="shared" si="58"/>
        <v>0.89196740382789697</v>
      </c>
      <c r="Y198" s="825">
        <f t="shared" si="58"/>
        <v>0.85896702997752694</v>
      </c>
      <c r="Z198" s="825">
        <f t="shared" si="58"/>
        <v>0.82649099899682588</v>
      </c>
      <c r="AA198" s="825">
        <f t="shared" si="58"/>
        <v>0.79465502079283445</v>
      </c>
      <c r="AB198" s="825">
        <f t="shared" si="58"/>
        <v>0.76358137747440813</v>
      </c>
      <c r="AC198" s="825">
        <f t="shared" si="58"/>
        <v>0.73340432211853934</v>
      </c>
      <c r="AD198" s="825">
        <f t="shared" si="58"/>
        <v>0.70425861927296374</v>
      </c>
      <c r="AE198" s="825">
        <f t="shared" si="58"/>
        <v>0.67627438013064267</v>
      </c>
      <c r="AF198" s="825">
        <f t="shared" si="58"/>
        <v>0.6495754541254728</v>
      </c>
      <c r="AG198" s="825">
        <f t="shared" si="58"/>
        <v>1.8505076041534554</v>
      </c>
      <c r="AH198" s="825">
        <f t="shared" si="58"/>
        <v>1.8505076041534554</v>
      </c>
      <c r="AI198" s="825">
        <f t="shared" si="58"/>
        <v>1.8505076041534554</v>
      </c>
      <c r="AJ198" s="825">
        <f t="shared" si="58"/>
        <v>1.8505076041534554</v>
      </c>
      <c r="AK198" s="825">
        <f t="shared" si="58"/>
        <v>1.8505076041534554</v>
      </c>
      <c r="AL198" s="825">
        <f t="shared" si="58"/>
        <v>1.8505076041534554</v>
      </c>
      <c r="AM198" s="825">
        <f t="shared" si="58"/>
        <v>1.8505076041534554</v>
      </c>
      <c r="AN198" s="825">
        <f t="shared" si="58"/>
        <v>1.8505076041534554</v>
      </c>
      <c r="AO198" s="825">
        <f t="shared" si="58"/>
        <v>1.8505076041534554</v>
      </c>
      <c r="AP198" s="825">
        <f t="shared" si="58"/>
        <v>1.8505076041534554</v>
      </c>
      <c r="AQ198" s="818"/>
      <c r="AR198" s="818"/>
      <c r="AS198" s="818"/>
      <c r="AT198" s="818"/>
      <c r="AU198" s="818"/>
      <c r="AV198" s="818"/>
      <c r="AW198" s="818"/>
      <c r="AX198" s="818"/>
      <c r="AY198" s="818"/>
      <c r="AZ198" s="818"/>
      <c r="BA198" s="818"/>
      <c r="BB198" s="818"/>
      <c r="BC198" s="818"/>
      <c r="BD198" s="818"/>
      <c r="BE198" s="818"/>
      <c r="BF198" s="818"/>
      <c r="BG198" s="818"/>
      <c r="BH198" s="818"/>
      <c r="BI198" s="818"/>
      <c r="BJ198" s="818"/>
    </row>
    <row r="199" spans="1:62" ht="13.5" hidden="1" customHeight="1" outlineLevel="1">
      <c r="A199" s="813">
        <f t="shared" si="54"/>
        <v>21</v>
      </c>
      <c r="C199" s="825">
        <f t="shared" si="58"/>
        <v>0</v>
      </c>
      <c r="D199" s="825">
        <f t="shared" si="58"/>
        <v>0</v>
      </c>
      <c r="E199" s="825">
        <f t="shared" si="58"/>
        <v>0</v>
      </c>
      <c r="F199" s="825">
        <f t="shared" si="58"/>
        <v>0</v>
      </c>
      <c r="G199" s="825">
        <f t="shared" si="58"/>
        <v>0</v>
      </c>
      <c r="H199" s="825">
        <f t="shared" si="58"/>
        <v>0</v>
      </c>
      <c r="I199" s="825">
        <f t="shared" si="58"/>
        <v>0</v>
      </c>
      <c r="J199" s="825">
        <f t="shared" si="58"/>
        <v>0</v>
      </c>
      <c r="K199" s="825">
        <f t="shared" si="58"/>
        <v>0</v>
      </c>
      <c r="L199" s="825">
        <f t="shared" si="58"/>
        <v>0</v>
      </c>
      <c r="M199" s="825">
        <f t="shared" si="58"/>
        <v>0</v>
      </c>
      <c r="N199" s="825">
        <f t="shared" si="58"/>
        <v>0</v>
      </c>
      <c r="O199" s="825">
        <f t="shared" si="58"/>
        <v>0</v>
      </c>
      <c r="P199" s="825">
        <f t="shared" si="58"/>
        <v>0</v>
      </c>
      <c r="Q199" s="825">
        <f t="shared" si="58"/>
        <v>0</v>
      </c>
      <c r="R199" s="825">
        <f t="shared" si="58"/>
        <v>0</v>
      </c>
      <c r="S199" s="825">
        <f t="shared" si="58"/>
        <v>0</v>
      </c>
      <c r="T199" s="825">
        <f t="shared" si="58"/>
        <v>0</v>
      </c>
      <c r="U199" s="825">
        <f t="shared" si="58"/>
        <v>0</v>
      </c>
      <c r="V199" s="825">
        <f t="shared" si="58"/>
        <v>1</v>
      </c>
      <c r="W199" s="825">
        <f t="shared" si="58"/>
        <v>0.96482718772525689</v>
      </c>
      <c r="X199" s="825">
        <f t="shared" si="58"/>
        <v>0.92998658466806328</v>
      </c>
      <c r="Y199" s="825">
        <f t="shared" si="58"/>
        <v>0.89557960428047456</v>
      </c>
      <c r="Z199" s="825">
        <f t="shared" si="58"/>
        <v>0.86171931633082222</v>
      </c>
      <c r="AA199" s="825">
        <f t="shared" si="58"/>
        <v>0.82852636274032365</v>
      </c>
      <c r="AB199" s="825">
        <f t="shared" si="58"/>
        <v>0.79612823776526265</v>
      </c>
      <c r="AC199" s="825">
        <f t="shared" si="58"/>
        <v>0.76466491688009897</v>
      </c>
      <c r="AD199" s="825">
        <f t="shared" si="58"/>
        <v>0.73427690883094276</v>
      </c>
      <c r="AE199" s="825">
        <f t="shared" si="58"/>
        <v>0.70509987066473312</v>
      </c>
      <c r="AF199" s="825">
        <f t="shared" si="58"/>
        <v>0.67726293076839117</v>
      </c>
      <c r="AG199" s="825">
        <f t="shared" si="58"/>
        <v>1.9293835618919153</v>
      </c>
      <c r="AH199" s="825">
        <f t="shared" si="58"/>
        <v>1.9293835618919153</v>
      </c>
      <c r="AI199" s="825">
        <f t="shared" si="58"/>
        <v>1.9293835618919153</v>
      </c>
      <c r="AJ199" s="825">
        <f t="shared" si="58"/>
        <v>1.9293835618919153</v>
      </c>
      <c r="AK199" s="825">
        <f t="shared" si="58"/>
        <v>1.9293835618919153</v>
      </c>
      <c r="AL199" s="825">
        <f t="shared" si="58"/>
        <v>1.9293835618919153</v>
      </c>
      <c r="AM199" s="825">
        <f t="shared" si="58"/>
        <v>1.9293835618919153</v>
      </c>
      <c r="AN199" s="825">
        <f t="shared" si="58"/>
        <v>1.9293835618919153</v>
      </c>
      <c r="AO199" s="825">
        <f t="shared" si="58"/>
        <v>1.9293835618919153</v>
      </c>
      <c r="AP199" s="825">
        <f t="shared" si="58"/>
        <v>1.9293835618919153</v>
      </c>
      <c r="AQ199" s="818"/>
      <c r="AR199" s="818"/>
      <c r="AS199" s="818"/>
      <c r="AT199" s="818"/>
      <c r="AU199" s="818"/>
      <c r="AV199" s="818"/>
      <c r="AW199" s="818"/>
      <c r="AX199" s="818"/>
      <c r="AY199" s="818"/>
      <c r="AZ199" s="818"/>
      <c r="BA199" s="818"/>
      <c r="BB199" s="818"/>
      <c r="BC199" s="818"/>
      <c r="BD199" s="818"/>
      <c r="BE199" s="818"/>
      <c r="BF199" s="818"/>
      <c r="BG199" s="818"/>
      <c r="BH199" s="818"/>
      <c r="BI199" s="818"/>
      <c r="BJ199" s="818"/>
    </row>
    <row r="200" spans="1:62" ht="13.5" hidden="1" customHeight="1" outlineLevel="1">
      <c r="A200" s="813">
        <f t="shared" si="54"/>
        <v>22</v>
      </c>
      <c r="C200" s="825">
        <f t="shared" si="58"/>
        <v>0</v>
      </c>
      <c r="D200" s="825">
        <f t="shared" si="58"/>
        <v>0</v>
      </c>
      <c r="E200" s="825">
        <f t="shared" si="58"/>
        <v>0</v>
      </c>
      <c r="F200" s="825">
        <f t="shared" si="58"/>
        <v>0</v>
      </c>
      <c r="G200" s="825">
        <f t="shared" si="58"/>
        <v>0</v>
      </c>
      <c r="H200" s="825">
        <f t="shared" si="58"/>
        <v>0</v>
      </c>
      <c r="I200" s="825">
        <f t="shared" si="58"/>
        <v>0</v>
      </c>
      <c r="J200" s="825">
        <f t="shared" si="58"/>
        <v>0</v>
      </c>
      <c r="K200" s="825">
        <f t="shared" si="58"/>
        <v>0</v>
      </c>
      <c r="L200" s="825">
        <f t="shared" si="58"/>
        <v>0</v>
      </c>
      <c r="M200" s="825">
        <f t="shared" si="58"/>
        <v>0</v>
      </c>
      <c r="N200" s="825">
        <f t="shared" si="58"/>
        <v>0</v>
      </c>
      <c r="O200" s="825">
        <f t="shared" si="58"/>
        <v>0</v>
      </c>
      <c r="P200" s="825">
        <f t="shared" si="58"/>
        <v>0</v>
      </c>
      <c r="Q200" s="825">
        <f t="shared" si="58"/>
        <v>0</v>
      </c>
      <c r="R200" s="825">
        <f t="shared" ref="R200:AP200" si="59">IF(R$1=$A200-1,1,IF($A200&gt;R$1+1,,Q200/(1+R$7)))</f>
        <v>0</v>
      </c>
      <c r="S200" s="825">
        <f t="shared" si="59"/>
        <v>0</v>
      </c>
      <c r="T200" s="825">
        <f t="shared" si="59"/>
        <v>0</v>
      </c>
      <c r="U200" s="825">
        <f t="shared" si="59"/>
        <v>0</v>
      </c>
      <c r="V200" s="825">
        <f t="shared" si="59"/>
        <v>0</v>
      </c>
      <c r="W200" s="825">
        <f t="shared" si="59"/>
        <v>1</v>
      </c>
      <c r="X200" s="825">
        <f t="shared" si="59"/>
        <v>0.96388928141697983</v>
      </c>
      <c r="Y200" s="825">
        <f t="shared" si="59"/>
        <v>0.92822799323467964</v>
      </c>
      <c r="Z200" s="825">
        <f t="shared" si="59"/>
        <v>0.89313332718418859</v>
      </c>
      <c r="AA200" s="825">
        <f t="shared" si="59"/>
        <v>0.85873032319260678</v>
      </c>
      <c r="AB200" s="825">
        <f t="shared" si="59"/>
        <v>0.82515112332423968</v>
      </c>
      <c r="AC200" s="825">
        <f t="shared" si="59"/>
        <v>0.79254080586485731</v>
      </c>
      <c r="AD200" s="825">
        <f t="shared" si="59"/>
        <v>0.76104500181231904</v>
      </c>
      <c r="AE200" s="825">
        <f t="shared" si="59"/>
        <v>0.73080431359643294</v>
      </c>
      <c r="AF200" s="825">
        <f t="shared" si="59"/>
        <v>0.70195257698443692</v>
      </c>
      <c r="AG200" s="825">
        <f t="shared" si="59"/>
        <v>1.9997193139226963</v>
      </c>
      <c r="AH200" s="825">
        <f t="shared" si="59"/>
        <v>1.9997193139226963</v>
      </c>
      <c r="AI200" s="825">
        <f t="shared" si="59"/>
        <v>1.9997193139226963</v>
      </c>
      <c r="AJ200" s="825">
        <f t="shared" si="59"/>
        <v>1.9997193139226963</v>
      </c>
      <c r="AK200" s="825">
        <f t="shared" si="59"/>
        <v>1.9997193139226963</v>
      </c>
      <c r="AL200" s="825">
        <f t="shared" si="59"/>
        <v>1.9997193139226963</v>
      </c>
      <c r="AM200" s="825">
        <f t="shared" si="59"/>
        <v>1.9997193139226963</v>
      </c>
      <c r="AN200" s="825">
        <f t="shared" si="59"/>
        <v>1.9997193139226963</v>
      </c>
      <c r="AO200" s="825">
        <f t="shared" si="59"/>
        <v>1.9997193139226963</v>
      </c>
      <c r="AP200" s="825">
        <f t="shared" si="59"/>
        <v>1.9997193139226963</v>
      </c>
      <c r="AQ200" s="818"/>
      <c r="AR200" s="818"/>
      <c r="AS200" s="818"/>
      <c r="AT200" s="818"/>
      <c r="AU200" s="818"/>
      <c r="AV200" s="818"/>
      <c r="AW200" s="818"/>
      <c r="AX200" s="818"/>
      <c r="AY200" s="818"/>
      <c r="AZ200" s="818"/>
      <c r="BA200" s="818"/>
      <c r="BB200" s="818"/>
      <c r="BC200" s="818"/>
      <c r="BD200" s="818"/>
      <c r="BE200" s="818"/>
      <c r="BF200" s="818"/>
      <c r="BG200" s="818"/>
      <c r="BH200" s="818"/>
      <c r="BI200" s="818"/>
      <c r="BJ200" s="818"/>
    </row>
    <row r="201" spans="1:62" ht="13.5" hidden="1" customHeight="1" outlineLevel="1">
      <c r="A201" s="813">
        <f t="shared" si="54"/>
        <v>23</v>
      </c>
      <c r="C201" s="825">
        <f t="shared" ref="C201:AP207" si="60">IF(C$1=$A201-1,1,IF($A201&gt;C$1+1,,B201/(1+C$7)))</f>
        <v>0</v>
      </c>
      <c r="D201" s="825">
        <f t="shared" si="60"/>
        <v>0</v>
      </c>
      <c r="E201" s="825">
        <f t="shared" si="60"/>
        <v>0</v>
      </c>
      <c r="F201" s="825">
        <f t="shared" si="60"/>
        <v>0</v>
      </c>
      <c r="G201" s="825">
        <f t="shared" si="60"/>
        <v>0</v>
      </c>
      <c r="H201" s="825">
        <f t="shared" si="60"/>
        <v>0</v>
      </c>
      <c r="I201" s="825">
        <f t="shared" si="60"/>
        <v>0</v>
      </c>
      <c r="J201" s="825">
        <f t="shared" si="60"/>
        <v>0</v>
      </c>
      <c r="K201" s="825">
        <f t="shared" si="60"/>
        <v>0</v>
      </c>
      <c r="L201" s="825">
        <f t="shared" si="60"/>
        <v>0</v>
      </c>
      <c r="M201" s="825">
        <f t="shared" si="60"/>
        <v>0</v>
      </c>
      <c r="N201" s="825">
        <f t="shared" si="60"/>
        <v>0</v>
      </c>
      <c r="O201" s="825">
        <f t="shared" si="60"/>
        <v>0</v>
      </c>
      <c r="P201" s="825">
        <f t="shared" si="60"/>
        <v>0</v>
      </c>
      <c r="Q201" s="825">
        <f t="shared" si="60"/>
        <v>0</v>
      </c>
      <c r="R201" s="825">
        <f t="shared" si="60"/>
        <v>0</v>
      </c>
      <c r="S201" s="825">
        <f t="shared" si="60"/>
        <v>0</v>
      </c>
      <c r="T201" s="825">
        <f t="shared" si="60"/>
        <v>0</v>
      </c>
      <c r="U201" s="825">
        <f t="shared" si="60"/>
        <v>0</v>
      </c>
      <c r="V201" s="825">
        <f t="shared" si="60"/>
        <v>0</v>
      </c>
      <c r="W201" s="825">
        <f t="shared" si="60"/>
        <v>0</v>
      </c>
      <c r="X201" s="825">
        <f t="shared" si="60"/>
        <v>1</v>
      </c>
      <c r="Y201" s="825">
        <f t="shared" si="60"/>
        <v>0.96300271320594433</v>
      </c>
      <c r="Z201" s="825">
        <f t="shared" si="60"/>
        <v>0.92659327622278831</v>
      </c>
      <c r="AA201" s="825">
        <f t="shared" si="60"/>
        <v>0.89090141341775009</v>
      </c>
      <c r="AB201" s="825">
        <f t="shared" si="60"/>
        <v>0.8560642173665568</v>
      </c>
      <c r="AC201" s="825">
        <f t="shared" si="60"/>
        <v>0.82223220150323795</v>
      </c>
      <c r="AD201" s="825">
        <f t="shared" si="60"/>
        <v>0.78955645268047137</v>
      </c>
      <c r="AE201" s="825">
        <f t="shared" si="60"/>
        <v>0.75818284079485077</v>
      </c>
      <c r="AF201" s="825">
        <f t="shared" si="60"/>
        <v>0.72825021557716807</v>
      </c>
      <c r="AG201" s="825">
        <f t="shared" si="60"/>
        <v>2.0746359073346885</v>
      </c>
      <c r="AH201" s="825">
        <f t="shared" si="60"/>
        <v>2.0746359073346885</v>
      </c>
      <c r="AI201" s="825">
        <f t="shared" si="60"/>
        <v>2.0746359073346885</v>
      </c>
      <c r="AJ201" s="825">
        <f t="shared" si="60"/>
        <v>2.0746359073346885</v>
      </c>
      <c r="AK201" s="825">
        <f t="shared" si="60"/>
        <v>2.0746359073346885</v>
      </c>
      <c r="AL201" s="825">
        <f t="shared" si="60"/>
        <v>2.0746359073346885</v>
      </c>
      <c r="AM201" s="825">
        <f t="shared" si="60"/>
        <v>2.0746359073346885</v>
      </c>
      <c r="AN201" s="825">
        <f t="shared" si="60"/>
        <v>2.0746359073346885</v>
      </c>
      <c r="AO201" s="825">
        <f t="shared" si="60"/>
        <v>2.0746359073346885</v>
      </c>
      <c r="AP201" s="825">
        <f t="shared" si="60"/>
        <v>2.0746359073346885</v>
      </c>
      <c r="AQ201" s="818"/>
      <c r="AR201" s="818"/>
      <c r="AS201" s="818"/>
      <c r="AT201" s="818"/>
      <c r="AU201" s="818"/>
      <c r="AV201" s="818"/>
      <c r="AW201" s="818"/>
      <c r="AX201" s="818"/>
      <c r="AY201" s="818"/>
      <c r="AZ201" s="818"/>
      <c r="BA201" s="818"/>
      <c r="BB201" s="818"/>
      <c r="BC201" s="818"/>
      <c r="BD201" s="818"/>
      <c r="BE201" s="818"/>
      <c r="BF201" s="818"/>
      <c r="BG201" s="818"/>
      <c r="BH201" s="818"/>
      <c r="BI201" s="818"/>
      <c r="BJ201" s="818"/>
    </row>
    <row r="202" spans="1:62" ht="13.5" hidden="1" customHeight="1" outlineLevel="1">
      <c r="A202" s="813">
        <f t="shared" si="54"/>
        <v>24</v>
      </c>
      <c r="C202" s="825">
        <f t="shared" si="60"/>
        <v>0</v>
      </c>
      <c r="D202" s="825">
        <f t="shared" si="60"/>
        <v>0</v>
      </c>
      <c r="E202" s="825">
        <f t="shared" si="60"/>
        <v>0</v>
      </c>
      <c r="F202" s="825">
        <f t="shared" si="60"/>
        <v>0</v>
      </c>
      <c r="G202" s="825">
        <f t="shared" si="60"/>
        <v>0</v>
      </c>
      <c r="H202" s="825">
        <f t="shared" si="60"/>
        <v>0</v>
      </c>
      <c r="I202" s="825">
        <f t="shared" si="60"/>
        <v>0</v>
      </c>
      <c r="J202" s="825">
        <f t="shared" si="60"/>
        <v>0</v>
      </c>
      <c r="K202" s="825">
        <f t="shared" si="60"/>
        <v>0</v>
      </c>
      <c r="L202" s="825">
        <f t="shared" si="60"/>
        <v>0</v>
      </c>
      <c r="M202" s="825">
        <f t="shared" si="60"/>
        <v>0</v>
      </c>
      <c r="N202" s="825">
        <f t="shared" si="60"/>
        <v>0</v>
      </c>
      <c r="O202" s="825">
        <f t="shared" si="60"/>
        <v>0</v>
      </c>
      <c r="P202" s="825">
        <f t="shared" si="60"/>
        <v>0</v>
      </c>
      <c r="Q202" s="825">
        <f t="shared" si="60"/>
        <v>0</v>
      </c>
      <c r="R202" s="825">
        <f t="shared" si="60"/>
        <v>0</v>
      </c>
      <c r="S202" s="825">
        <f t="shared" si="60"/>
        <v>0</v>
      </c>
      <c r="T202" s="825">
        <f t="shared" si="60"/>
        <v>0</v>
      </c>
      <c r="U202" s="825">
        <f t="shared" si="60"/>
        <v>0</v>
      </c>
      <c r="V202" s="825">
        <f t="shared" si="60"/>
        <v>0</v>
      </c>
      <c r="W202" s="825">
        <f t="shared" si="60"/>
        <v>0</v>
      </c>
      <c r="X202" s="825">
        <f t="shared" si="60"/>
        <v>0</v>
      </c>
      <c r="Y202" s="825">
        <f t="shared" si="60"/>
        <v>1</v>
      </c>
      <c r="Z202" s="825">
        <f t="shared" si="60"/>
        <v>0.96219176074598489</v>
      </c>
      <c r="AA202" s="825">
        <f t="shared" si="60"/>
        <v>0.92512866391813064</v>
      </c>
      <c r="AB202" s="825">
        <f t="shared" si="60"/>
        <v>0.88895306900706716</v>
      </c>
      <c r="AC202" s="825">
        <f t="shared" si="60"/>
        <v>0.85382127197329938</v>
      </c>
      <c r="AD202" s="825">
        <f t="shared" si="60"/>
        <v>0.81989016422596461</v>
      </c>
      <c r="AE202" s="825">
        <f t="shared" si="60"/>
        <v>0.78731121978958363</v>
      </c>
      <c r="AF202" s="825">
        <f t="shared" si="60"/>
        <v>0.75622862281741765</v>
      </c>
      <c r="AG202" s="825">
        <f t="shared" si="60"/>
        <v>2.1543406668377827</v>
      </c>
      <c r="AH202" s="825">
        <f t="shared" si="60"/>
        <v>2.1543406668377827</v>
      </c>
      <c r="AI202" s="825">
        <f t="shared" si="60"/>
        <v>2.1543406668377827</v>
      </c>
      <c r="AJ202" s="825">
        <f t="shared" si="60"/>
        <v>2.1543406668377827</v>
      </c>
      <c r="AK202" s="825">
        <f t="shared" si="60"/>
        <v>2.1543406668377827</v>
      </c>
      <c r="AL202" s="825">
        <f t="shared" si="60"/>
        <v>2.1543406668377827</v>
      </c>
      <c r="AM202" s="825">
        <f t="shared" si="60"/>
        <v>2.1543406668377827</v>
      </c>
      <c r="AN202" s="825">
        <f t="shared" si="60"/>
        <v>2.1543406668377827</v>
      </c>
      <c r="AO202" s="825">
        <f t="shared" si="60"/>
        <v>2.1543406668377827</v>
      </c>
      <c r="AP202" s="825">
        <f t="shared" si="60"/>
        <v>2.1543406668377827</v>
      </c>
      <c r="AQ202" s="818"/>
      <c r="AR202" s="818"/>
      <c r="AS202" s="818"/>
      <c r="AT202" s="818"/>
      <c r="AU202" s="818"/>
      <c r="AV202" s="818"/>
      <c r="AW202" s="818"/>
      <c r="AX202" s="818"/>
      <c r="AY202" s="818"/>
      <c r="AZ202" s="818"/>
      <c r="BA202" s="818"/>
      <c r="BB202" s="818"/>
      <c r="BC202" s="818"/>
      <c r="BD202" s="818"/>
      <c r="BE202" s="818"/>
      <c r="BF202" s="818"/>
      <c r="BG202" s="818"/>
      <c r="BH202" s="818"/>
      <c r="BI202" s="818"/>
      <c r="BJ202" s="818"/>
    </row>
    <row r="203" spans="1:62" ht="12.75" hidden="1" customHeight="1" outlineLevel="1">
      <c r="A203" s="813">
        <f t="shared" si="54"/>
        <v>25</v>
      </c>
      <c r="C203" s="825">
        <f t="shared" si="60"/>
        <v>0</v>
      </c>
      <c r="D203" s="825">
        <f t="shared" si="60"/>
        <v>0</v>
      </c>
      <c r="E203" s="825">
        <f t="shared" si="60"/>
        <v>0</v>
      </c>
      <c r="F203" s="825">
        <f t="shared" si="60"/>
        <v>0</v>
      </c>
      <c r="G203" s="825">
        <f t="shared" si="60"/>
        <v>0</v>
      </c>
      <c r="H203" s="825">
        <f t="shared" si="60"/>
        <v>0</v>
      </c>
      <c r="I203" s="825">
        <f t="shared" si="60"/>
        <v>0</v>
      </c>
      <c r="J203" s="825">
        <f t="shared" si="60"/>
        <v>0</v>
      </c>
      <c r="K203" s="825">
        <f t="shared" si="60"/>
        <v>0</v>
      </c>
      <c r="L203" s="825">
        <f t="shared" si="60"/>
        <v>0</v>
      </c>
      <c r="M203" s="825">
        <f t="shared" si="60"/>
        <v>0</v>
      </c>
      <c r="N203" s="825">
        <f t="shared" si="60"/>
        <v>0</v>
      </c>
      <c r="O203" s="825">
        <f t="shared" si="60"/>
        <v>0</v>
      </c>
      <c r="P203" s="825">
        <f t="shared" si="60"/>
        <v>0</v>
      </c>
      <c r="Q203" s="825">
        <f t="shared" si="60"/>
        <v>0</v>
      </c>
      <c r="R203" s="825">
        <f t="shared" si="60"/>
        <v>0</v>
      </c>
      <c r="S203" s="825">
        <f t="shared" si="60"/>
        <v>0</v>
      </c>
      <c r="T203" s="825">
        <f t="shared" si="60"/>
        <v>0</v>
      </c>
      <c r="U203" s="825">
        <f t="shared" si="60"/>
        <v>0</v>
      </c>
      <c r="V203" s="825">
        <f t="shared" si="60"/>
        <v>0</v>
      </c>
      <c r="W203" s="825">
        <f t="shared" si="60"/>
        <v>0</v>
      </c>
      <c r="X203" s="825">
        <f t="shared" si="60"/>
        <v>0</v>
      </c>
      <c r="Y203" s="825">
        <f t="shared" si="60"/>
        <v>0</v>
      </c>
      <c r="Z203" s="825">
        <f t="shared" si="60"/>
        <v>1</v>
      </c>
      <c r="AA203" s="825">
        <f t="shared" si="60"/>
        <v>0.9614805506138201</v>
      </c>
      <c r="AB203" s="825">
        <f t="shared" si="60"/>
        <v>0.92388347653056602</v>
      </c>
      <c r="AC203" s="825">
        <f t="shared" si="60"/>
        <v>0.88737121518410622</v>
      </c>
      <c r="AD203" s="825">
        <f t="shared" si="60"/>
        <v>0.8521068228544233</v>
      </c>
      <c r="AE203" s="825">
        <f t="shared" si="60"/>
        <v>0.81824772556686953</v>
      </c>
      <c r="AF203" s="825">
        <f t="shared" si="60"/>
        <v>0.78594377302827401</v>
      </c>
      <c r="AG203" s="825">
        <f t="shared" si="60"/>
        <v>2.2389930518294272</v>
      </c>
      <c r="AH203" s="825">
        <f t="shared" si="60"/>
        <v>2.2389930518294272</v>
      </c>
      <c r="AI203" s="825">
        <f t="shared" si="60"/>
        <v>2.2389930518294272</v>
      </c>
      <c r="AJ203" s="825">
        <f t="shared" si="60"/>
        <v>2.2389930518294272</v>
      </c>
      <c r="AK203" s="825">
        <f t="shared" si="60"/>
        <v>2.2389930518294272</v>
      </c>
      <c r="AL203" s="825">
        <f t="shared" si="60"/>
        <v>2.2389930518294272</v>
      </c>
      <c r="AM203" s="825">
        <f t="shared" si="60"/>
        <v>2.2389930518294272</v>
      </c>
      <c r="AN203" s="825">
        <f t="shared" si="60"/>
        <v>2.2389930518294272</v>
      </c>
      <c r="AO203" s="825">
        <f t="shared" si="60"/>
        <v>2.2389930518294272</v>
      </c>
      <c r="AP203" s="825">
        <f t="shared" si="60"/>
        <v>2.2389930518294272</v>
      </c>
      <c r="AQ203" s="818"/>
      <c r="AR203" s="818"/>
      <c r="AS203" s="818"/>
      <c r="AT203" s="818"/>
      <c r="AU203" s="818"/>
      <c r="AV203" s="818"/>
      <c r="AW203" s="818"/>
      <c r="AX203" s="818"/>
      <c r="AY203" s="818"/>
      <c r="AZ203" s="818"/>
      <c r="BA203" s="818"/>
      <c r="BB203" s="818"/>
      <c r="BC203" s="818"/>
      <c r="BD203" s="818"/>
      <c r="BE203" s="818"/>
      <c r="BF203" s="818"/>
      <c r="BG203" s="818"/>
      <c r="BH203" s="818"/>
      <c r="BI203" s="818"/>
      <c r="BJ203" s="818"/>
    </row>
    <row r="204" spans="1:62" ht="12.75" hidden="1" customHeight="1" outlineLevel="1">
      <c r="A204" s="813">
        <f t="shared" si="54"/>
        <v>26</v>
      </c>
      <c r="C204" s="825">
        <f>IF(C$1=$A204-1,1,IF($A204&gt;C$1+1,,A204/(1+#REF!)))</f>
        <v>0</v>
      </c>
      <c r="D204" s="825">
        <f t="shared" si="60"/>
        <v>0</v>
      </c>
      <c r="E204" s="825">
        <f t="shared" si="60"/>
        <v>0</v>
      </c>
      <c r="F204" s="825">
        <f t="shared" si="60"/>
        <v>0</v>
      </c>
      <c r="G204" s="825">
        <f t="shared" si="60"/>
        <v>0</v>
      </c>
      <c r="H204" s="825">
        <f t="shared" si="60"/>
        <v>0</v>
      </c>
      <c r="I204" s="825">
        <f t="shared" si="60"/>
        <v>0</v>
      </c>
      <c r="J204" s="825">
        <f t="shared" si="60"/>
        <v>0</v>
      </c>
      <c r="K204" s="825">
        <f t="shared" si="60"/>
        <v>0</v>
      </c>
      <c r="L204" s="825">
        <f t="shared" si="60"/>
        <v>0</v>
      </c>
      <c r="M204" s="825">
        <f t="shared" si="60"/>
        <v>0</v>
      </c>
      <c r="N204" s="825">
        <f t="shared" si="60"/>
        <v>0</v>
      </c>
      <c r="O204" s="825">
        <f t="shared" si="60"/>
        <v>0</v>
      </c>
      <c r="P204" s="825">
        <f t="shared" si="60"/>
        <v>0</v>
      </c>
      <c r="Q204" s="825">
        <f t="shared" si="60"/>
        <v>0</v>
      </c>
      <c r="R204" s="825">
        <f t="shared" si="60"/>
        <v>0</v>
      </c>
      <c r="S204" s="825">
        <f t="shared" si="60"/>
        <v>0</v>
      </c>
      <c r="T204" s="825">
        <f t="shared" si="60"/>
        <v>0</v>
      </c>
      <c r="U204" s="825">
        <f t="shared" si="60"/>
        <v>0</v>
      </c>
      <c r="V204" s="825">
        <f t="shared" si="60"/>
        <v>0</v>
      </c>
      <c r="W204" s="825">
        <f t="shared" si="60"/>
        <v>0</v>
      </c>
      <c r="X204" s="825">
        <f t="shared" si="60"/>
        <v>0</v>
      </c>
      <c r="Y204" s="825">
        <f t="shared" si="60"/>
        <v>0</v>
      </c>
      <c r="Z204" s="825">
        <f t="shared" si="60"/>
        <v>0</v>
      </c>
      <c r="AA204" s="825">
        <f t="shared" si="60"/>
        <v>1</v>
      </c>
      <c r="AB204" s="825">
        <f t="shared" si="60"/>
        <v>0.96089668786409499</v>
      </c>
      <c r="AC204" s="825">
        <f t="shared" si="60"/>
        <v>0.92292164892737394</v>
      </c>
      <c r="AD204" s="825">
        <f t="shared" si="60"/>
        <v>0.88624447193490152</v>
      </c>
      <c r="AE204" s="825">
        <f t="shared" si="60"/>
        <v>0.85102888981424629</v>
      </c>
      <c r="AF204" s="825">
        <f t="shared" si="60"/>
        <v>0.81743075564713041</v>
      </c>
      <c r="AG204" s="825">
        <f t="shared" si="60"/>
        <v>2.3286930249395357</v>
      </c>
      <c r="AH204" s="825">
        <f t="shared" si="60"/>
        <v>2.3286930249395357</v>
      </c>
      <c r="AI204" s="825">
        <f t="shared" si="60"/>
        <v>2.3286930249395357</v>
      </c>
      <c r="AJ204" s="825">
        <f t="shared" si="60"/>
        <v>2.3286930249395357</v>
      </c>
      <c r="AK204" s="825">
        <f t="shared" si="60"/>
        <v>2.3286930249395357</v>
      </c>
      <c r="AL204" s="825">
        <f t="shared" si="60"/>
        <v>2.3286930249395357</v>
      </c>
      <c r="AM204" s="825">
        <f t="shared" si="60"/>
        <v>2.3286930249395357</v>
      </c>
      <c r="AN204" s="825">
        <f t="shared" si="60"/>
        <v>2.3286930249395357</v>
      </c>
      <c r="AO204" s="825">
        <f t="shared" si="60"/>
        <v>2.3286930249395357</v>
      </c>
      <c r="AP204" s="825">
        <f t="shared" si="60"/>
        <v>2.3286930249395357</v>
      </c>
      <c r="AQ204" s="818"/>
      <c r="AR204" s="818"/>
      <c r="AS204" s="818"/>
      <c r="AT204" s="818"/>
      <c r="AU204" s="818"/>
      <c r="AV204" s="818"/>
      <c r="AW204" s="818"/>
      <c r="AX204" s="818"/>
      <c r="AY204" s="818"/>
      <c r="AZ204" s="818"/>
      <c r="BA204" s="818"/>
      <c r="BB204" s="818"/>
      <c r="BC204" s="818"/>
      <c r="BD204" s="818"/>
      <c r="BE204" s="818"/>
      <c r="BF204" s="818"/>
      <c r="BG204" s="818"/>
      <c r="BH204" s="818"/>
      <c r="BI204" s="818"/>
      <c r="BJ204" s="818"/>
    </row>
    <row r="205" spans="1:62" ht="12.75" hidden="1" customHeight="1" outlineLevel="1">
      <c r="A205" s="813">
        <f t="shared" si="54"/>
        <v>27</v>
      </c>
      <c r="C205" s="825">
        <f>IF(C$1=$A205-1,1,IF($A205&gt;C$1+1,,A205/(1+#REF!)))</f>
        <v>0</v>
      </c>
      <c r="D205" s="825">
        <f t="shared" si="60"/>
        <v>0</v>
      </c>
      <c r="E205" s="825">
        <f t="shared" si="60"/>
        <v>0</v>
      </c>
      <c r="F205" s="825">
        <f t="shared" si="60"/>
        <v>0</v>
      </c>
      <c r="G205" s="825">
        <f t="shared" si="60"/>
        <v>0</v>
      </c>
      <c r="H205" s="825">
        <f t="shared" si="60"/>
        <v>0</v>
      </c>
      <c r="I205" s="825">
        <f t="shared" si="60"/>
        <v>0</v>
      </c>
      <c r="J205" s="825">
        <f t="shared" si="60"/>
        <v>0</v>
      </c>
      <c r="K205" s="825">
        <f t="shared" si="60"/>
        <v>0</v>
      </c>
      <c r="L205" s="825">
        <f t="shared" si="60"/>
        <v>0</v>
      </c>
      <c r="M205" s="825">
        <f t="shared" si="60"/>
        <v>0</v>
      </c>
      <c r="N205" s="825">
        <f t="shared" si="60"/>
        <v>0</v>
      </c>
      <c r="O205" s="825">
        <f t="shared" si="60"/>
        <v>0</v>
      </c>
      <c r="P205" s="825">
        <f t="shared" si="60"/>
        <v>0</v>
      </c>
      <c r="Q205" s="825">
        <f t="shared" si="60"/>
        <v>0</v>
      </c>
      <c r="R205" s="825">
        <f t="shared" si="60"/>
        <v>0</v>
      </c>
      <c r="S205" s="825">
        <f t="shared" si="60"/>
        <v>0</v>
      </c>
      <c r="T205" s="825">
        <f t="shared" si="60"/>
        <v>0</v>
      </c>
      <c r="U205" s="825">
        <f t="shared" si="60"/>
        <v>0</v>
      </c>
      <c r="V205" s="825">
        <f t="shared" si="60"/>
        <v>0</v>
      </c>
      <c r="W205" s="825">
        <f t="shared" si="60"/>
        <v>0</v>
      </c>
      <c r="X205" s="825">
        <f t="shared" si="60"/>
        <v>0</v>
      </c>
      <c r="Y205" s="825">
        <f t="shared" si="60"/>
        <v>0</v>
      </c>
      <c r="Z205" s="825">
        <f t="shared" si="60"/>
        <v>0</v>
      </c>
      <c r="AA205" s="825">
        <f t="shared" si="60"/>
        <v>0</v>
      </c>
      <c r="AB205" s="825">
        <f t="shared" si="60"/>
        <v>1</v>
      </c>
      <c r="AC205" s="825">
        <f t="shared" si="60"/>
        <v>0.9604795818152595</v>
      </c>
      <c r="AD205" s="825">
        <f t="shared" si="60"/>
        <v>0.92230984155525364</v>
      </c>
      <c r="AE205" s="825">
        <f t="shared" si="60"/>
        <v>0.88566117519453036</v>
      </c>
      <c r="AF205" s="825">
        <f t="shared" si="60"/>
        <v>0.85069577819456921</v>
      </c>
      <c r="AG205" s="825">
        <f t="shared" si="60"/>
        <v>2.4234582701245566</v>
      </c>
      <c r="AH205" s="825">
        <f t="shared" si="60"/>
        <v>2.4234582701245566</v>
      </c>
      <c r="AI205" s="825">
        <f t="shared" si="60"/>
        <v>2.4234582701245566</v>
      </c>
      <c r="AJ205" s="825">
        <f t="shared" si="60"/>
        <v>2.4234582701245566</v>
      </c>
      <c r="AK205" s="825">
        <f t="shared" si="60"/>
        <v>2.4234582701245566</v>
      </c>
      <c r="AL205" s="825">
        <f t="shared" si="60"/>
        <v>2.4234582701245566</v>
      </c>
      <c r="AM205" s="825">
        <f t="shared" si="60"/>
        <v>2.4234582701245566</v>
      </c>
      <c r="AN205" s="825">
        <f t="shared" si="60"/>
        <v>2.4234582701245566</v>
      </c>
      <c r="AO205" s="825">
        <f t="shared" si="60"/>
        <v>2.4234582701245566</v>
      </c>
      <c r="AP205" s="825">
        <f t="shared" si="60"/>
        <v>2.4234582701245566</v>
      </c>
      <c r="AQ205" s="818"/>
      <c r="AR205" s="818"/>
      <c r="AS205" s="818"/>
      <c r="AT205" s="818"/>
      <c r="AU205" s="818"/>
      <c r="AV205" s="818"/>
      <c r="AW205" s="818"/>
      <c r="AX205" s="818"/>
      <c r="AY205" s="818"/>
      <c r="AZ205" s="818"/>
      <c r="BA205" s="818"/>
      <c r="BB205" s="818"/>
      <c r="BC205" s="818"/>
      <c r="BD205" s="818"/>
      <c r="BE205" s="818"/>
      <c r="BF205" s="818"/>
      <c r="BG205" s="818"/>
      <c r="BH205" s="818"/>
      <c r="BI205" s="818"/>
      <c r="BJ205" s="818"/>
    </row>
    <row r="206" spans="1:62" ht="10.5" hidden="1" customHeight="1" outlineLevel="1">
      <c r="A206" s="813">
        <f t="shared" si="54"/>
        <v>28</v>
      </c>
      <c r="C206" s="825">
        <f>IF(C$1=$A206-1,1,IF($A206&gt;C$1+1,,A206/(1+#REF!)))</f>
        <v>0</v>
      </c>
      <c r="D206" s="825">
        <f t="shared" si="60"/>
        <v>0</v>
      </c>
      <c r="E206" s="825">
        <f t="shared" si="60"/>
        <v>0</v>
      </c>
      <c r="F206" s="825">
        <f t="shared" si="60"/>
        <v>0</v>
      </c>
      <c r="G206" s="825">
        <f t="shared" si="60"/>
        <v>0</v>
      </c>
      <c r="H206" s="825">
        <f t="shared" si="60"/>
        <v>0</v>
      </c>
      <c r="I206" s="825">
        <f t="shared" si="60"/>
        <v>0</v>
      </c>
      <c r="J206" s="825">
        <f t="shared" si="60"/>
        <v>0</v>
      </c>
      <c r="K206" s="825">
        <f t="shared" si="60"/>
        <v>0</v>
      </c>
      <c r="L206" s="825">
        <f t="shared" si="60"/>
        <v>0</v>
      </c>
      <c r="M206" s="825">
        <f t="shared" si="60"/>
        <v>0</v>
      </c>
      <c r="N206" s="825">
        <f t="shared" si="60"/>
        <v>0</v>
      </c>
      <c r="O206" s="825">
        <f t="shared" si="60"/>
        <v>0</v>
      </c>
      <c r="P206" s="825">
        <f t="shared" si="60"/>
        <v>0</v>
      </c>
      <c r="Q206" s="825">
        <f t="shared" si="60"/>
        <v>0</v>
      </c>
      <c r="R206" s="825">
        <f t="shared" si="60"/>
        <v>0</v>
      </c>
      <c r="S206" s="825">
        <f t="shared" si="60"/>
        <v>0</v>
      </c>
      <c r="T206" s="825">
        <f t="shared" si="60"/>
        <v>0</v>
      </c>
      <c r="U206" s="825">
        <f t="shared" si="60"/>
        <v>0</v>
      </c>
      <c r="V206" s="825">
        <f t="shared" si="60"/>
        <v>0</v>
      </c>
      <c r="W206" s="825">
        <f t="shared" si="60"/>
        <v>0</v>
      </c>
      <c r="X206" s="825">
        <f t="shared" si="60"/>
        <v>0</v>
      </c>
      <c r="Y206" s="825">
        <f t="shared" si="60"/>
        <v>0</v>
      </c>
      <c r="Z206" s="825">
        <f t="shared" si="60"/>
        <v>0</v>
      </c>
      <c r="AA206" s="825">
        <f t="shared" si="60"/>
        <v>0</v>
      </c>
      <c r="AB206" s="825">
        <f t="shared" si="60"/>
        <v>0</v>
      </c>
      <c r="AC206" s="825">
        <f t="shared" si="60"/>
        <v>1</v>
      </c>
      <c r="AD206" s="825">
        <f t="shared" si="60"/>
        <v>0.96025970673122807</v>
      </c>
      <c r="AE206" s="825">
        <f t="shared" si="60"/>
        <v>0.92210307430031369</v>
      </c>
      <c r="AF206" s="825">
        <f t="shared" si="60"/>
        <v>0.88569897195190317</v>
      </c>
      <c r="AG206" s="825">
        <f t="shared" si="60"/>
        <v>2.5231752095597271</v>
      </c>
      <c r="AH206" s="825">
        <f t="shared" si="60"/>
        <v>2.5231752095597271</v>
      </c>
      <c r="AI206" s="825">
        <f t="shared" si="60"/>
        <v>2.5231752095597271</v>
      </c>
      <c r="AJ206" s="825">
        <f t="shared" si="60"/>
        <v>2.5231752095597271</v>
      </c>
      <c r="AK206" s="825">
        <f t="shared" si="60"/>
        <v>2.5231752095597271</v>
      </c>
      <c r="AL206" s="825">
        <f t="shared" si="60"/>
        <v>2.5231752095597271</v>
      </c>
      <c r="AM206" s="825">
        <f t="shared" si="60"/>
        <v>2.5231752095597271</v>
      </c>
      <c r="AN206" s="825">
        <f t="shared" si="60"/>
        <v>2.5231752095597271</v>
      </c>
      <c r="AO206" s="825">
        <f t="shared" si="60"/>
        <v>2.5231752095597271</v>
      </c>
      <c r="AP206" s="825">
        <f t="shared" si="60"/>
        <v>2.5231752095597271</v>
      </c>
      <c r="AQ206" s="818"/>
      <c r="AR206" s="818"/>
      <c r="AS206" s="818"/>
      <c r="AT206" s="818"/>
      <c r="AU206" s="818"/>
      <c r="AV206" s="818"/>
      <c r="AW206" s="818"/>
      <c r="AX206" s="818"/>
      <c r="AY206" s="818"/>
      <c r="AZ206" s="818"/>
      <c r="BA206" s="818"/>
      <c r="BB206" s="818"/>
      <c r="BC206" s="818"/>
      <c r="BD206" s="818"/>
      <c r="BE206" s="818"/>
      <c r="BF206" s="818"/>
      <c r="BG206" s="818"/>
      <c r="BH206" s="818"/>
      <c r="BI206" s="818"/>
      <c r="BJ206" s="818"/>
    </row>
    <row r="207" spans="1:62" ht="12" hidden="1" customHeight="1" outlineLevel="1">
      <c r="A207" s="813">
        <f t="shared" si="54"/>
        <v>29</v>
      </c>
      <c r="C207" s="825">
        <f>IF(C$1=$A207-1,1,IF($A207&gt;C$1+1,,A207/(1+#REF!)))</f>
        <v>0</v>
      </c>
      <c r="D207" s="825">
        <f t="shared" si="60"/>
        <v>0</v>
      </c>
      <c r="E207" s="825">
        <f t="shared" si="60"/>
        <v>0</v>
      </c>
      <c r="F207" s="825">
        <f t="shared" si="60"/>
        <v>0</v>
      </c>
      <c r="G207" s="825">
        <f t="shared" si="60"/>
        <v>0</v>
      </c>
      <c r="H207" s="825">
        <f t="shared" si="60"/>
        <v>0</v>
      </c>
      <c r="I207" s="825">
        <f t="shared" si="60"/>
        <v>0</v>
      </c>
      <c r="J207" s="825">
        <f t="shared" si="60"/>
        <v>0</v>
      </c>
      <c r="K207" s="825">
        <f t="shared" si="60"/>
        <v>0</v>
      </c>
      <c r="L207" s="825">
        <f t="shared" si="60"/>
        <v>0</v>
      </c>
      <c r="M207" s="825">
        <f t="shared" si="60"/>
        <v>0</v>
      </c>
      <c r="N207" s="825">
        <f t="shared" si="60"/>
        <v>0</v>
      </c>
      <c r="O207" s="825">
        <f t="shared" si="60"/>
        <v>0</v>
      </c>
      <c r="P207" s="825">
        <f t="shared" si="60"/>
        <v>0</v>
      </c>
      <c r="Q207" s="825">
        <f t="shared" si="60"/>
        <v>0</v>
      </c>
      <c r="R207" s="825">
        <f t="shared" si="60"/>
        <v>0</v>
      </c>
      <c r="S207" s="825">
        <f t="shared" si="60"/>
        <v>0</v>
      </c>
      <c r="T207" s="825">
        <f t="shared" si="60"/>
        <v>0</v>
      </c>
      <c r="U207" s="825">
        <f t="shared" si="60"/>
        <v>0</v>
      </c>
      <c r="V207" s="825">
        <f t="shared" ref="V207:AP207" si="61">IF(V$1=$A207-1,1,IF($A207&gt;V$1+1,,U207/(1+V$7)))</f>
        <v>0</v>
      </c>
      <c r="W207" s="825">
        <f t="shared" si="61"/>
        <v>0</v>
      </c>
      <c r="X207" s="825">
        <f t="shared" si="61"/>
        <v>0</v>
      </c>
      <c r="Y207" s="825">
        <f t="shared" si="61"/>
        <v>0</v>
      </c>
      <c r="Z207" s="825">
        <f t="shared" si="61"/>
        <v>0</v>
      </c>
      <c r="AA207" s="825">
        <f t="shared" si="61"/>
        <v>0</v>
      </c>
      <c r="AB207" s="825">
        <f t="shared" si="61"/>
        <v>0</v>
      </c>
      <c r="AC207" s="825">
        <f t="shared" si="61"/>
        <v>0</v>
      </c>
      <c r="AD207" s="825">
        <f t="shared" si="61"/>
        <v>1</v>
      </c>
      <c r="AE207" s="825">
        <f t="shared" si="61"/>
        <v>0.96026425750925082</v>
      </c>
      <c r="AF207" s="825">
        <f t="shared" si="61"/>
        <v>0.92235357345864966</v>
      </c>
      <c r="AG207" s="825">
        <f t="shared" si="61"/>
        <v>2.6275966718927961</v>
      </c>
      <c r="AH207" s="825">
        <f t="shared" si="61"/>
        <v>2.6275966718927961</v>
      </c>
      <c r="AI207" s="825">
        <f t="shared" si="61"/>
        <v>2.6275966718927961</v>
      </c>
      <c r="AJ207" s="825">
        <f t="shared" si="61"/>
        <v>2.6275966718927961</v>
      </c>
      <c r="AK207" s="825">
        <f t="shared" si="61"/>
        <v>2.6275966718927961</v>
      </c>
      <c r="AL207" s="825">
        <f t="shared" si="61"/>
        <v>2.6275966718927961</v>
      </c>
      <c r="AM207" s="825">
        <f t="shared" si="61"/>
        <v>2.6275966718927961</v>
      </c>
      <c r="AN207" s="825">
        <f t="shared" si="61"/>
        <v>2.6275966718927961</v>
      </c>
      <c r="AO207" s="825">
        <f t="shared" si="61"/>
        <v>2.6275966718927961</v>
      </c>
      <c r="AP207" s="825">
        <f t="shared" si="61"/>
        <v>2.6275966718927961</v>
      </c>
      <c r="AQ207" s="818"/>
      <c r="AR207" s="818"/>
      <c r="AS207" s="818"/>
      <c r="AT207" s="818"/>
      <c r="AU207" s="818"/>
      <c r="AV207" s="818"/>
      <c r="AW207" s="818"/>
      <c r="AX207" s="818"/>
      <c r="AY207" s="818"/>
      <c r="AZ207" s="818"/>
      <c r="BA207" s="818"/>
      <c r="BB207" s="818"/>
      <c r="BC207" s="818"/>
      <c r="BD207" s="818"/>
      <c r="BE207" s="818"/>
      <c r="BF207" s="818"/>
      <c r="BG207" s="818"/>
      <c r="BH207" s="818"/>
      <c r="BI207" s="818"/>
      <c r="BJ207" s="818"/>
    </row>
    <row r="208" spans="1:62" ht="12.75" hidden="1" customHeight="1" outlineLevel="1">
      <c r="A208" s="813">
        <f t="shared" si="54"/>
        <v>30</v>
      </c>
      <c r="C208" s="825">
        <f>IF(C$1=$A208-1,1,IF($A208&gt;C$1+1,,A208/(1+#REF!)))</f>
        <v>0</v>
      </c>
      <c r="D208" s="825">
        <f t="shared" ref="D208:AP214" si="62">IF(D$1=$A208-1,1,IF($A208&gt;D$1+1,,C208/(1+D$7)))</f>
        <v>0</v>
      </c>
      <c r="E208" s="825">
        <f t="shared" si="62"/>
        <v>0</v>
      </c>
      <c r="F208" s="825">
        <f t="shared" si="62"/>
        <v>0</v>
      </c>
      <c r="G208" s="825">
        <f t="shared" si="62"/>
        <v>0</v>
      </c>
      <c r="H208" s="825">
        <f t="shared" si="62"/>
        <v>0</v>
      </c>
      <c r="I208" s="825">
        <f t="shared" si="62"/>
        <v>0</v>
      </c>
      <c r="J208" s="825">
        <f t="shared" si="62"/>
        <v>0</v>
      </c>
      <c r="K208" s="825">
        <f t="shared" si="62"/>
        <v>0</v>
      </c>
      <c r="L208" s="825">
        <f t="shared" si="62"/>
        <v>0</v>
      </c>
      <c r="M208" s="825">
        <f t="shared" si="62"/>
        <v>0</v>
      </c>
      <c r="N208" s="825">
        <f t="shared" si="62"/>
        <v>0</v>
      </c>
      <c r="O208" s="825">
        <f t="shared" si="62"/>
        <v>0</v>
      </c>
      <c r="P208" s="825">
        <f t="shared" si="62"/>
        <v>0</v>
      </c>
      <c r="Q208" s="825">
        <f t="shared" si="62"/>
        <v>0</v>
      </c>
      <c r="R208" s="825">
        <f t="shared" si="62"/>
        <v>0</v>
      </c>
      <c r="S208" s="825">
        <f t="shared" si="62"/>
        <v>0</v>
      </c>
      <c r="T208" s="825">
        <f t="shared" si="62"/>
        <v>0</v>
      </c>
      <c r="U208" s="825">
        <f t="shared" si="62"/>
        <v>0</v>
      </c>
      <c r="V208" s="825">
        <f t="shared" si="62"/>
        <v>0</v>
      </c>
      <c r="W208" s="825">
        <f t="shared" si="62"/>
        <v>0</v>
      </c>
      <c r="X208" s="825">
        <f t="shared" si="62"/>
        <v>0</v>
      </c>
      <c r="Y208" s="825">
        <f t="shared" si="62"/>
        <v>0</v>
      </c>
      <c r="Z208" s="825">
        <f t="shared" si="62"/>
        <v>0</v>
      </c>
      <c r="AA208" s="825">
        <f t="shared" si="62"/>
        <v>0</v>
      </c>
      <c r="AB208" s="825">
        <f t="shared" si="62"/>
        <v>0</v>
      </c>
      <c r="AC208" s="825">
        <f t="shared" si="62"/>
        <v>0</v>
      </c>
      <c r="AD208" s="825">
        <f t="shared" si="62"/>
        <v>0</v>
      </c>
      <c r="AE208" s="825">
        <f t="shared" si="62"/>
        <v>1</v>
      </c>
      <c r="AF208" s="825">
        <f t="shared" si="62"/>
        <v>0.96052057154669646</v>
      </c>
      <c r="AG208" s="825">
        <f t="shared" si="62"/>
        <v>2.7363266427392596</v>
      </c>
      <c r="AH208" s="825">
        <f t="shared" si="62"/>
        <v>2.7363266427392596</v>
      </c>
      <c r="AI208" s="825">
        <f t="shared" si="62"/>
        <v>2.7363266427392596</v>
      </c>
      <c r="AJ208" s="825">
        <f t="shared" si="62"/>
        <v>2.7363266427392596</v>
      </c>
      <c r="AK208" s="825">
        <f t="shared" si="62"/>
        <v>2.7363266427392596</v>
      </c>
      <c r="AL208" s="825">
        <f t="shared" si="62"/>
        <v>2.7363266427392596</v>
      </c>
      <c r="AM208" s="825">
        <f t="shared" si="62"/>
        <v>2.7363266427392596</v>
      </c>
      <c r="AN208" s="825">
        <f t="shared" si="62"/>
        <v>2.7363266427392596</v>
      </c>
      <c r="AO208" s="825">
        <f t="shared" si="62"/>
        <v>2.7363266427392596</v>
      </c>
      <c r="AP208" s="825">
        <f t="shared" si="62"/>
        <v>2.7363266427392596</v>
      </c>
      <c r="AQ208" s="818"/>
      <c r="AR208" s="818"/>
      <c r="AS208" s="818"/>
      <c r="AT208" s="818"/>
      <c r="AU208" s="818"/>
      <c r="AV208" s="818"/>
      <c r="AW208" s="818"/>
      <c r="AX208" s="818"/>
      <c r="AY208" s="818"/>
      <c r="AZ208" s="818"/>
      <c r="BA208" s="818"/>
      <c r="BB208" s="818"/>
      <c r="BC208" s="818"/>
      <c r="BD208" s="818"/>
      <c r="BE208" s="818"/>
      <c r="BF208" s="818"/>
      <c r="BG208" s="818"/>
      <c r="BH208" s="818"/>
      <c r="BI208" s="818"/>
      <c r="BJ208" s="818"/>
    </row>
    <row r="209" spans="1:68" ht="12.75" hidden="1" customHeight="1" outlineLevel="1">
      <c r="A209" s="813">
        <f t="shared" si="54"/>
        <v>31</v>
      </c>
      <c r="C209" s="825">
        <f>IF(C$1=$A209-1,1,IF($A209&gt;C$1+1,,A209/(1+#REF!)))</f>
        <v>0</v>
      </c>
      <c r="D209" s="825">
        <f t="shared" si="62"/>
        <v>0</v>
      </c>
      <c r="E209" s="825">
        <f t="shared" si="62"/>
        <v>0</v>
      </c>
      <c r="F209" s="825">
        <f t="shared" si="62"/>
        <v>0</v>
      </c>
      <c r="G209" s="825">
        <f t="shared" si="62"/>
        <v>0</v>
      </c>
      <c r="H209" s="825">
        <f t="shared" si="62"/>
        <v>0</v>
      </c>
      <c r="I209" s="825">
        <f t="shared" si="62"/>
        <v>0</v>
      </c>
      <c r="J209" s="825">
        <f t="shared" si="62"/>
        <v>0</v>
      </c>
      <c r="K209" s="825">
        <f t="shared" si="62"/>
        <v>0</v>
      </c>
      <c r="L209" s="825">
        <f t="shared" si="62"/>
        <v>0</v>
      </c>
      <c r="M209" s="825">
        <f t="shared" si="62"/>
        <v>0</v>
      </c>
      <c r="N209" s="825">
        <f t="shared" si="62"/>
        <v>0</v>
      </c>
      <c r="O209" s="825">
        <f t="shared" si="62"/>
        <v>0</v>
      </c>
      <c r="P209" s="825">
        <f t="shared" si="62"/>
        <v>0</v>
      </c>
      <c r="Q209" s="825">
        <f t="shared" si="62"/>
        <v>0</v>
      </c>
      <c r="R209" s="825">
        <f t="shared" si="62"/>
        <v>0</v>
      </c>
      <c r="S209" s="825">
        <f t="shared" si="62"/>
        <v>0</v>
      </c>
      <c r="T209" s="825">
        <f t="shared" si="62"/>
        <v>0</v>
      </c>
      <c r="U209" s="825">
        <f t="shared" si="62"/>
        <v>0</v>
      </c>
      <c r="V209" s="825">
        <f t="shared" si="62"/>
        <v>0</v>
      </c>
      <c r="W209" s="825">
        <f t="shared" si="62"/>
        <v>0</v>
      </c>
      <c r="X209" s="825">
        <f t="shared" si="62"/>
        <v>0</v>
      </c>
      <c r="Y209" s="825">
        <f t="shared" si="62"/>
        <v>0</v>
      </c>
      <c r="Z209" s="825">
        <f t="shared" si="62"/>
        <v>0</v>
      </c>
      <c r="AA209" s="825">
        <f t="shared" si="62"/>
        <v>0</v>
      </c>
      <c r="AB209" s="825">
        <f t="shared" si="62"/>
        <v>0</v>
      </c>
      <c r="AC209" s="825">
        <f t="shared" si="62"/>
        <v>0</v>
      </c>
      <c r="AD209" s="825">
        <f t="shared" si="62"/>
        <v>0</v>
      </c>
      <c r="AE209" s="825">
        <f t="shared" si="62"/>
        <v>0</v>
      </c>
      <c r="AF209" s="825">
        <f t="shared" si="62"/>
        <v>1</v>
      </c>
      <c r="AG209" s="825">
        <f t="shared" si="62"/>
        <v>2.8487954592508493</v>
      </c>
      <c r="AH209" s="825">
        <f t="shared" si="62"/>
        <v>2.8487954592508493</v>
      </c>
      <c r="AI209" s="825">
        <f t="shared" si="62"/>
        <v>2.8487954592508493</v>
      </c>
      <c r="AJ209" s="825">
        <f t="shared" si="62"/>
        <v>2.8487954592508493</v>
      </c>
      <c r="AK209" s="825">
        <f t="shared" si="62"/>
        <v>2.8487954592508493</v>
      </c>
      <c r="AL209" s="825">
        <f t="shared" si="62"/>
        <v>2.8487954592508493</v>
      </c>
      <c r="AM209" s="825">
        <f t="shared" si="62"/>
        <v>2.8487954592508493</v>
      </c>
      <c r="AN209" s="825">
        <f t="shared" si="62"/>
        <v>2.8487954592508493</v>
      </c>
      <c r="AO209" s="825">
        <f t="shared" si="62"/>
        <v>2.8487954592508493</v>
      </c>
      <c r="AP209" s="825">
        <f t="shared" si="62"/>
        <v>2.8487954592508493</v>
      </c>
      <c r="AQ209" s="818"/>
      <c r="AR209" s="818"/>
      <c r="AS209" s="818"/>
      <c r="AT209" s="818"/>
      <c r="AU209" s="818"/>
      <c r="AV209" s="818"/>
      <c r="AW209" s="818"/>
      <c r="AX209" s="818"/>
      <c r="AY209" s="818"/>
      <c r="AZ209" s="818"/>
      <c r="BA209" s="818"/>
      <c r="BB209" s="818"/>
      <c r="BC209" s="818"/>
      <c r="BD209" s="818"/>
      <c r="BE209" s="818"/>
      <c r="BF209" s="818"/>
      <c r="BG209" s="818"/>
      <c r="BH209" s="818"/>
      <c r="BI209" s="818"/>
      <c r="BJ209" s="818"/>
    </row>
    <row r="210" spans="1:68" ht="12.75" hidden="1" customHeight="1" outlineLevel="1">
      <c r="A210" s="813">
        <f t="shared" si="54"/>
        <v>32</v>
      </c>
      <c r="C210" s="825">
        <f>IF(C$1=$A210-1,1,IF($A210&gt;C$1+1,,A210/(1+#REF!)))</f>
        <v>0</v>
      </c>
      <c r="D210" s="825">
        <f t="shared" si="62"/>
        <v>0</v>
      </c>
      <c r="E210" s="825">
        <f t="shared" si="62"/>
        <v>0</v>
      </c>
      <c r="F210" s="825">
        <f t="shared" si="62"/>
        <v>0</v>
      </c>
      <c r="G210" s="825">
        <f t="shared" si="62"/>
        <v>0</v>
      </c>
      <c r="H210" s="825">
        <f t="shared" si="62"/>
        <v>0</v>
      </c>
      <c r="I210" s="825">
        <f t="shared" si="62"/>
        <v>0</v>
      </c>
      <c r="J210" s="825">
        <f t="shared" si="62"/>
        <v>0</v>
      </c>
      <c r="K210" s="825">
        <f t="shared" si="62"/>
        <v>0</v>
      </c>
      <c r="L210" s="825">
        <f t="shared" si="62"/>
        <v>0</v>
      </c>
      <c r="M210" s="825">
        <f t="shared" si="62"/>
        <v>0</v>
      </c>
      <c r="N210" s="825">
        <f t="shared" si="62"/>
        <v>0</v>
      </c>
      <c r="O210" s="825">
        <f t="shared" si="62"/>
        <v>0</v>
      </c>
      <c r="P210" s="825">
        <f t="shared" si="62"/>
        <v>0</v>
      </c>
      <c r="Q210" s="825">
        <f t="shared" si="62"/>
        <v>0</v>
      </c>
      <c r="R210" s="825">
        <f t="shared" si="62"/>
        <v>0</v>
      </c>
      <c r="S210" s="825">
        <f t="shared" si="62"/>
        <v>0</v>
      </c>
      <c r="T210" s="825">
        <f t="shared" si="62"/>
        <v>0</v>
      </c>
      <c r="U210" s="825">
        <f t="shared" si="62"/>
        <v>0</v>
      </c>
      <c r="V210" s="825">
        <f t="shared" si="62"/>
        <v>0</v>
      </c>
      <c r="W210" s="825">
        <f t="shared" si="62"/>
        <v>0</v>
      </c>
      <c r="X210" s="825">
        <f t="shared" si="62"/>
        <v>0</v>
      </c>
      <c r="Y210" s="825">
        <f t="shared" si="62"/>
        <v>0</v>
      </c>
      <c r="Z210" s="825">
        <f t="shared" si="62"/>
        <v>0</v>
      </c>
      <c r="AA210" s="825">
        <f t="shared" si="62"/>
        <v>0</v>
      </c>
      <c r="AB210" s="825">
        <f t="shared" si="62"/>
        <v>0</v>
      </c>
      <c r="AC210" s="825">
        <f t="shared" si="62"/>
        <v>0</v>
      </c>
      <c r="AD210" s="825">
        <f t="shared" si="62"/>
        <v>0</v>
      </c>
      <c r="AE210" s="825">
        <f t="shared" si="62"/>
        <v>0</v>
      </c>
      <c r="AF210" s="825">
        <f t="shared" si="62"/>
        <v>0</v>
      </c>
      <c r="AG210" s="825">
        <f t="shared" si="62"/>
        <v>1</v>
      </c>
      <c r="AH210" s="825">
        <f t="shared" si="62"/>
        <v>1</v>
      </c>
      <c r="AI210" s="825">
        <f t="shared" si="62"/>
        <v>1</v>
      </c>
      <c r="AJ210" s="825">
        <f t="shared" si="62"/>
        <v>1</v>
      </c>
      <c r="AK210" s="825">
        <f t="shared" si="62"/>
        <v>1</v>
      </c>
      <c r="AL210" s="825">
        <f t="shared" si="62"/>
        <v>1</v>
      </c>
      <c r="AM210" s="825">
        <f t="shared" si="62"/>
        <v>1</v>
      </c>
      <c r="AN210" s="825">
        <f t="shared" si="62"/>
        <v>1</v>
      </c>
      <c r="AO210" s="825">
        <f t="shared" si="62"/>
        <v>1</v>
      </c>
      <c r="AP210" s="825">
        <f t="shared" si="62"/>
        <v>1</v>
      </c>
      <c r="AQ210" s="818"/>
      <c r="AR210" s="818"/>
      <c r="AS210" s="818"/>
      <c r="AT210" s="818"/>
      <c r="AU210" s="818"/>
      <c r="AV210" s="818"/>
      <c r="AW210" s="818"/>
      <c r="AX210" s="818"/>
      <c r="AY210" s="818"/>
      <c r="AZ210" s="818"/>
      <c r="BA210" s="818"/>
      <c r="BB210" s="818"/>
      <c r="BC210" s="818"/>
      <c r="BD210" s="818"/>
      <c r="BE210" s="818"/>
      <c r="BF210" s="818"/>
      <c r="BG210" s="818"/>
      <c r="BH210" s="818"/>
      <c r="BI210" s="818"/>
      <c r="BJ210" s="818"/>
    </row>
    <row r="211" spans="1:68" ht="12.75" hidden="1" customHeight="1" outlineLevel="1">
      <c r="A211" s="813">
        <f t="shared" si="54"/>
        <v>33</v>
      </c>
      <c r="C211" s="825">
        <f>IF(C$1=$A211-1,1,IF($A211&gt;C$1+1,,A211/(1+#REF!)))</f>
        <v>0</v>
      </c>
      <c r="D211" s="825">
        <f t="shared" si="62"/>
        <v>0</v>
      </c>
      <c r="E211" s="825">
        <f t="shared" si="62"/>
        <v>0</v>
      </c>
      <c r="F211" s="825">
        <f t="shared" si="62"/>
        <v>0</v>
      </c>
      <c r="G211" s="825">
        <f t="shared" si="62"/>
        <v>0</v>
      </c>
      <c r="H211" s="825">
        <f t="shared" si="62"/>
        <v>0</v>
      </c>
      <c r="I211" s="825">
        <f t="shared" si="62"/>
        <v>0</v>
      </c>
      <c r="J211" s="825">
        <f t="shared" si="62"/>
        <v>0</v>
      </c>
      <c r="K211" s="825">
        <f t="shared" si="62"/>
        <v>0</v>
      </c>
      <c r="L211" s="825">
        <f t="shared" si="62"/>
        <v>0</v>
      </c>
      <c r="M211" s="825">
        <f t="shared" si="62"/>
        <v>0</v>
      </c>
      <c r="N211" s="825">
        <f t="shared" si="62"/>
        <v>0</v>
      </c>
      <c r="O211" s="825">
        <f t="shared" si="62"/>
        <v>0</v>
      </c>
      <c r="P211" s="825">
        <f t="shared" si="62"/>
        <v>0</v>
      </c>
      <c r="Q211" s="825">
        <f t="shared" si="62"/>
        <v>0</v>
      </c>
      <c r="R211" s="825">
        <f t="shared" si="62"/>
        <v>0</v>
      </c>
      <c r="S211" s="825">
        <f t="shared" si="62"/>
        <v>0</v>
      </c>
      <c r="T211" s="825">
        <f t="shared" si="62"/>
        <v>0</v>
      </c>
      <c r="U211" s="825">
        <f t="shared" si="62"/>
        <v>0</v>
      </c>
      <c r="V211" s="825">
        <f t="shared" si="62"/>
        <v>0</v>
      </c>
      <c r="W211" s="825">
        <f t="shared" si="62"/>
        <v>0</v>
      </c>
      <c r="X211" s="825">
        <f t="shared" si="62"/>
        <v>0</v>
      </c>
      <c r="Y211" s="825">
        <f t="shared" si="62"/>
        <v>0</v>
      </c>
      <c r="Z211" s="825">
        <f t="shared" si="62"/>
        <v>0</v>
      </c>
      <c r="AA211" s="825">
        <f t="shared" si="62"/>
        <v>0</v>
      </c>
      <c r="AB211" s="825">
        <f t="shared" si="62"/>
        <v>0</v>
      </c>
      <c r="AC211" s="825">
        <f t="shared" si="62"/>
        <v>0</v>
      </c>
      <c r="AD211" s="825">
        <f t="shared" si="62"/>
        <v>0</v>
      </c>
      <c r="AE211" s="825">
        <f t="shared" si="62"/>
        <v>0</v>
      </c>
      <c r="AF211" s="825">
        <f t="shared" si="62"/>
        <v>0</v>
      </c>
      <c r="AG211" s="825">
        <f t="shared" si="62"/>
        <v>0</v>
      </c>
      <c r="AH211" s="825">
        <f t="shared" si="62"/>
        <v>1</v>
      </c>
      <c r="AI211" s="825">
        <f t="shared" si="62"/>
        <v>1</v>
      </c>
      <c r="AJ211" s="825">
        <f t="shared" si="62"/>
        <v>1</v>
      </c>
      <c r="AK211" s="825">
        <f t="shared" si="62"/>
        <v>1</v>
      </c>
      <c r="AL211" s="825">
        <f t="shared" si="62"/>
        <v>1</v>
      </c>
      <c r="AM211" s="825">
        <f t="shared" si="62"/>
        <v>1</v>
      </c>
      <c r="AN211" s="825">
        <f t="shared" si="62"/>
        <v>1</v>
      </c>
      <c r="AO211" s="825">
        <f t="shared" si="62"/>
        <v>1</v>
      </c>
      <c r="AP211" s="825">
        <f t="shared" si="62"/>
        <v>1</v>
      </c>
      <c r="AQ211" s="818"/>
      <c r="AR211" s="818"/>
      <c r="AS211" s="818"/>
      <c r="AT211" s="818"/>
      <c r="AU211" s="818"/>
      <c r="AV211" s="818"/>
      <c r="AW211" s="818"/>
      <c r="AX211" s="818"/>
      <c r="AY211" s="818"/>
      <c r="AZ211" s="818"/>
      <c r="BA211" s="818"/>
      <c r="BB211" s="818"/>
      <c r="BC211" s="818"/>
      <c r="BD211" s="818"/>
      <c r="BE211" s="818"/>
      <c r="BF211" s="818"/>
      <c r="BG211" s="818"/>
      <c r="BH211" s="818"/>
      <c r="BI211" s="818"/>
      <c r="BJ211" s="818"/>
    </row>
    <row r="212" spans="1:68" ht="12.75" hidden="1" customHeight="1" outlineLevel="1">
      <c r="A212" s="813">
        <f t="shared" si="54"/>
        <v>34</v>
      </c>
      <c r="C212" s="825">
        <f>IF(C$1=$A212-1,1,IF($A212&gt;C$1+1,,A212/(1+#REF!)))</f>
        <v>0</v>
      </c>
      <c r="D212" s="825">
        <f t="shared" si="62"/>
        <v>0</v>
      </c>
      <c r="E212" s="825">
        <f t="shared" si="62"/>
        <v>0</v>
      </c>
      <c r="F212" s="825">
        <f t="shared" si="62"/>
        <v>0</v>
      </c>
      <c r="G212" s="825">
        <f t="shared" si="62"/>
        <v>0</v>
      </c>
      <c r="H212" s="825">
        <f t="shared" si="62"/>
        <v>0</v>
      </c>
      <c r="I212" s="825">
        <f t="shared" si="62"/>
        <v>0</v>
      </c>
      <c r="J212" s="825">
        <f t="shared" si="62"/>
        <v>0</v>
      </c>
      <c r="K212" s="825">
        <f t="shared" si="62"/>
        <v>0</v>
      </c>
      <c r="L212" s="825">
        <f t="shared" si="62"/>
        <v>0</v>
      </c>
      <c r="M212" s="825">
        <f t="shared" si="62"/>
        <v>0</v>
      </c>
      <c r="N212" s="825">
        <f t="shared" si="62"/>
        <v>0</v>
      </c>
      <c r="O212" s="825">
        <f t="shared" si="62"/>
        <v>0</v>
      </c>
      <c r="P212" s="825">
        <f t="shared" si="62"/>
        <v>0</v>
      </c>
      <c r="Q212" s="825">
        <f t="shared" si="62"/>
        <v>0</v>
      </c>
      <c r="R212" s="825">
        <f t="shared" si="62"/>
        <v>0</v>
      </c>
      <c r="S212" s="825">
        <f t="shared" si="62"/>
        <v>0</v>
      </c>
      <c r="T212" s="825">
        <f t="shared" si="62"/>
        <v>0</v>
      </c>
      <c r="U212" s="825">
        <f t="shared" si="62"/>
        <v>0</v>
      </c>
      <c r="V212" s="825">
        <f t="shared" si="62"/>
        <v>0</v>
      </c>
      <c r="W212" s="825">
        <f t="shared" si="62"/>
        <v>0</v>
      </c>
      <c r="X212" s="825">
        <f t="shared" si="62"/>
        <v>0</v>
      </c>
      <c r="Y212" s="825">
        <f t="shared" si="62"/>
        <v>0</v>
      </c>
      <c r="Z212" s="825">
        <f t="shared" si="62"/>
        <v>0</v>
      </c>
      <c r="AA212" s="825">
        <f t="shared" si="62"/>
        <v>0</v>
      </c>
      <c r="AB212" s="825">
        <f t="shared" si="62"/>
        <v>0</v>
      </c>
      <c r="AC212" s="825">
        <f t="shared" si="62"/>
        <v>0</v>
      </c>
      <c r="AD212" s="825">
        <f t="shared" si="62"/>
        <v>0</v>
      </c>
      <c r="AE212" s="825">
        <f t="shared" si="62"/>
        <v>0</v>
      </c>
      <c r="AF212" s="825">
        <f t="shared" si="62"/>
        <v>0</v>
      </c>
      <c r="AG212" s="825">
        <f t="shared" si="62"/>
        <v>0</v>
      </c>
      <c r="AH212" s="825">
        <f t="shared" si="62"/>
        <v>0</v>
      </c>
      <c r="AI212" s="825">
        <f t="shared" si="62"/>
        <v>1</v>
      </c>
      <c r="AJ212" s="825">
        <f t="shared" si="62"/>
        <v>1</v>
      </c>
      <c r="AK212" s="825">
        <f t="shared" si="62"/>
        <v>1</v>
      </c>
      <c r="AL212" s="825">
        <f t="shared" si="62"/>
        <v>1</v>
      </c>
      <c r="AM212" s="825">
        <f t="shared" si="62"/>
        <v>1</v>
      </c>
      <c r="AN212" s="825">
        <f t="shared" si="62"/>
        <v>1</v>
      </c>
      <c r="AO212" s="825">
        <f t="shared" si="62"/>
        <v>1</v>
      </c>
      <c r="AP212" s="825">
        <f t="shared" si="62"/>
        <v>1</v>
      </c>
      <c r="AQ212" s="818"/>
      <c r="AR212" s="818"/>
      <c r="AS212" s="818"/>
      <c r="AT212" s="818"/>
      <c r="AU212" s="818"/>
      <c r="AV212" s="818"/>
      <c r="AW212" s="818"/>
      <c r="AX212" s="818"/>
      <c r="AY212" s="818"/>
      <c r="AZ212" s="818"/>
      <c r="BA212" s="818"/>
      <c r="BB212" s="818"/>
      <c r="BC212" s="818"/>
      <c r="BD212" s="818"/>
      <c r="BE212" s="818"/>
      <c r="BF212" s="818"/>
      <c r="BG212" s="818"/>
      <c r="BH212" s="818"/>
      <c r="BI212" s="818"/>
      <c r="BJ212" s="818"/>
    </row>
    <row r="213" spans="1:68" ht="12.75" hidden="1" customHeight="1" outlineLevel="1">
      <c r="A213" s="813">
        <f t="shared" si="54"/>
        <v>35</v>
      </c>
      <c r="C213" s="825">
        <f>IF(C$1=$A213-1,1,IF($A213&gt;C$1+1,,A213/(1+#REF!)))</f>
        <v>0</v>
      </c>
      <c r="D213" s="825">
        <f t="shared" si="62"/>
        <v>0</v>
      </c>
      <c r="E213" s="825">
        <f t="shared" si="62"/>
        <v>0</v>
      </c>
      <c r="F213" s="825">
        <f t="shared" si="62"/>
        <v>0</v>
      </c>
      <c r="G213" s="825">
        <f t="shared" si="62"/>
        <v>0</v>
      </c>
      <c r="H213" s="825">
        <f t="shared" si="62"/>
        <v>0</v>
      </c>
      <c r="I213" s="825">
        <f t="shared" si="62"/>
        <v>0</v>
      </c>
      <c r="J213" s="825">
        <f t="shared" si="62"/>
        <v>0</v>
      </c>
      <c r="K213" s="825">
        <f t="shared" si="62"/>
        <v>0</v>
      </c>
      <c r="L213" s="825">
        <f t="shared" si="62"/>
        <v>0</v>
      </c>
      <c r="M213" s="825">
        <f t="shared" si="62"/>
        <v>0</v>
      </c>
      <c r="N213" s="825">
        <f t="shared" si="62"/>
        <v>0</v>
      </c>
      <c r="O213" s="825">
        <f t="shared" si="62"/>
        <v>0</v>
      </c>
      <c r="P213" s="825">
        <f t="shared" si="62"/>
        <v>0</v>
      </c>
      <c r="Q213" s="825">
        <f t="shared" si="62"/>
        <v>0</v>
      </c>
      <c r="R213" s="825">
        <f t="shared" si="62"/>
        <v>0</v>
      </c>
      <c r="S213" s="825">
        <f t="shared" si="62"/>
        <v>0</v>
      </c>
      <c r="T213" s="825">
        <f t="shared" si="62"/>
        <v>0</v>
      </c>
      <c r="U213" s="825">
        <f t="shared" si="62"/>
        <v>0</v>
      </c>
      <c r="V213" s="825">
        <f t="shared" si="62"/>
        <v>0</v>
      </c>
      <c r="W213" s="825">
        <f t="shared" si="62"/>
        <v>0</v>
      </c>
      <c r="X213" s="825">
        <f t="shared" si="62"/>
        <v>0</v>
      </c>
      <c r="Y213" s="825">
        <f t="shared" si="62"/>
        <v>0</v>
      </c>
      <c r="Z213" s="825">
        <f t="shared" si="62"/>
        <v>0</v>
      </c>
      <c r="AA213" s="825">
        <f t="shared" si="62"/>
        <v>0</v>
      </c>
      <c r="AB213" s="825">
        <f t="shared" si="62"/>
        <v>0</v>
      </c>
      <c r="AC213" s="825">
        <f t="shared" si="62"/>
        <v>0</v>
      </c>
      <c r="AD213" s="825">
        <f t="shared" si="62"/>
        <v>0</v>
      </c>
      <c r="AE213" s="825">
        <f t="shared" si="62"/>
        <v>0</v>
      </c>
      <c r="AF213" s="825">
        <f t="shared" si="62"/>
        <v>0</v>
      </c>
      <c r="AG213" s="825">
        <f t="shared" si="62"/>
        <v>0</v>
      </c>
      <c r="AH213" s="825">
        <f t="shared" si="62"/>
        <v>0</v>
      </c>
      <c r="AI213" s="825">
        <f t="shared" si="62"/>
        <v>0</v>
      </c>
      <c r="AJ213" s="825">
        <f t="shared" si="62"/>
        <v>1</v>
      </c>
      <c r="AK213" s="825">
        <f t="shared" si="62"/>
        <v>1</v>
      </c>
      <c r="AL213" s="825">
        <f t="shared" si="62"/>
        <v>1</v>
      </c>
      <c r="AM213" s="825">
        <f t="shared" si="62"/>
        <v>1</v>
      </c>
      <c r="AN213" s="825">
        <f t="shared" si="62"/>
        <v>1</v>
      </c>
      <c r="AO213" s="825">
        <f t="shared" si="62"/>
        <v>1</v>
      </c>
      <c r="AP213" s="825">
        <f t="shared" si="62"/>
        <v>1</v>
      </c>
      <c r="AQ213" s="818"/>
      <c r="AR213" s="818"/>
      <c r="AS213" s="818"/>
      <c r="AT213" s="818"/>
      <c r="AU213" s="818"/>
      <c r="AV213" s="818"/>
      <c r="AW213" s="818"/>
      <c r="AX213" s="818"/>
      <c r="AY213" s="818"/>
      <c r="AZ213" s="818"/>
      <c r="BA213" s="818"/>
      <c r="BB213" s="818"/>
      <c r="BC213" s="818"/>
      <c r="BD213" s="818"/>
      <c r="BE213" s="818"/>
      <c r="BF213" s="818"/>
      <c r="BG213" s="818"/>
      <c r="BH213" s="818"/>
      <c r="BI213" s="818"/>
      <c r="BJ213" s="818"/>
    </row>
    <row r="214" spans="1:68" ht="12.75" hidden="1" customHeight="1" outlineLevel="1">
      <c r="A214" s="813">
        <f t="shared" si="54"/>
        <v>36</v>
      </c>
      <c r="C214" s="825">
        <f>IF(C$1=$A214-1,1,IF($A214&gt;C$1+1,,A214/(1+#REF!)))</f>
        <v>0</v>
      </c>
      <c r="D214" s="825">
        <f t="shared" si="62"/>
        <v>0</v>
      </c>
      <c r="E214" s="825">
        <f t="shared" si="62"/>
        <v>0</v>
      </c>
      <c r="F214" s="825">
        <f t="shared" si="62"/>
        <v>0</v>
      </c>
      <c r="G214" s="825">
        <f t="shared" si="62"/>
        <v>0</v>
      </c>
      <c r="H214" s="825">
        <f t="shared" si="62"/>
        <v>0</v>
      </c>
      <c r="I214" s="825">
        <f t="shared" si="62"/>
        <v>0</v>
      </c>
      <c r="J214" s="825">
        <f t="shared" si="62"/>
        <v>0</v>
      </c>
      <c r="K214" s="825">
        <f t="shared" si="62"/>
        <v>0</v>
      </c>
      <c r="L214" s="825">
        <f t="shared" si="62"/>
        <v>0</v>
      </c>
      <c r="M214" s="825">
        <f t="shared" si="62"/>
        <v>0</v>
      </c>
      <c r="N214" s="825">
        <f t="shared" si="62"/>
        <v>0</v>
      </c>
      <c r="O214" s="825">
        <f t="shared" si="62"/>
        <v>0</v>
      </c>
      <c r="P214" s="825">
        <f t="shared" si="62"/>
        <v>0</v>
      </c>
      <c r="Q214" s="825">
        <f t="shared" si="62"/>
        <v>0</v>
      </c>
      <c r="R214" s="825">
        <f t="shared" si="62"/>
        <v>0</v>
      </c>
      <c r="S214" s="825">
        <f t="shared" si="62"/>
        <v>0</v>
      </c>
      <c r="T214" s="825">
        <f t="shared" si="62"/>
        <v>0</v>
      </c>
      <c r="U214" s="825">
        <f t="shared" si="62"/>
        <v>0</v>
      </c>
      <c r="V214" s="825">
        <f t="shared" si="62"/>
        <v>0</v>
      </c>
      <c r="W214" s="825">
        <f t="shared" si="62"/>
        <v>0</v>
      </c>
      <c r="X214" s="825">
        <f t="shared" si="62"/>
        <v>0</v>
      </c>
      <c r="Y214" s="825">
        <f t="shared" ref="Y214:AP214" si="63">IF(Y$1=$A214-1,1,IF($A214&gt;Y$1+1,,X214/(1+Y$7)))</f>
        <v>0</v>
      </c>
      <c r="Z214" s="825">
        <f t="shared" si="63"/>
        <v>0</v>
      </c>
      <c r="AA214" s="825">
        <f t="shared" si="63"/>
        <v>0</v>
      </c>
      <c r="AB214" s="825">
        <f t="shared" si="63"/>
        <v>0</v>
      </c>
      <c r="AC214" s="825">
        <f t="shared" si="63"/>
        <v>0</v>
      </c>
      <c r="AD214" s="825">
        <f t="shared" si="63"/>
        <v>0</v>
      </c>
      <c r="AE214" s="825">
        <f t="shared" si="63"/>
        <v>0</v>
      </c>
      <c r="AF214" s="825">
        <f t="shared" si="63"/>
        <v>0</v>
      </c>
      <c r="AG214" s="825">
        <f t="shared" si="63"/>
        <v>0</v>
      </c>
      <c r="AH214" s="825">
        <f t="shared" si="63"/>
        <v>0</v>
      </c>
      <c r="AI214" s="825">
        <f t="shared" si="63"/>
        <v>0</v>
      </c>
      <c r="AJ214" s="825">
        <f t="shared" si="63"/>
        <v>0</v>
      </c>
      <c r="AK214" s="825">
        <f t="shared" si="63"/>
        <v>1</v>
      </c>
      <c r="AL214" s="825">
        <f t="shared" si="63"/>
        <v>1</v>
      </c>
      <c r="AM214" s="825">
        <f t="shared" si="63"/>
        <v>1</v>
      </c>
      <c r="AN214" s="825">
        <f t="shared" si="63"/>
        <v>1</v>
      </c>
      <c r="AO214" s="825">
        <f t="shared" si="63"/>
        <v>1</v>
      </c>
      <c r="AP214" s="825">
        <f t="shared" si="63"/>
        <v>1</v>
      </c>
      <c r="AQ214" s="818"/>
      <c r="AR214" s="818"/>
      <c r="AS214" s="818"/>
      <c r="AT214" s="818"/>
      <c r="AU214" s="818"/>
      <c r="AV214" s="818"/>
      <c r="AW214" s="818"/>
      <c r="AX214" s="818"/>
      <c r="AY214" s="818"/>
      <c r="AZ214" s="818"/>
      <c r="BA214" s="818"/>
      <c r="BB214" s="818"/>
      <c r="BC214" s="818"/>
      <c r="BD214" s="818"/>
      <c r="BE214" s="818"/>
      <c r="BF214" s="818"/>
      <c r="BG214" s="818"/>
      <c r="BH214" s="818"/>
      <c r="BI214" s="818"/>
      <c r="BJ214" s="818"/>
    </row>
    <row r="215" spans="1:68" ht="12.75" hidden="1" customHeight="1" outlineLevel="1">
      <c r="A215" s="813">
        <f t="shared" si="54"/>
        <v>37</v>
      </c>
      <c r="C215" s="825">
        <f>IF(C$1=$A215-1,1,IF($A215&gt;C$1+1,,A215/(1+#REF!)))</f>
        <v>0</v>
      </c>
      <c r="D215" s="825">
        <f t="shared" ref="D215:AP218" si="64">IF(D$1=$A215-1,1,IF($A215&gt;D$1+1,,C215/(1+D$7)))</f>
        <v>0</v>
      </c>
      <c r="E215" s="825">
        <f t="shared" si="64"/>
        <v>0</v>
      </c>
      <c r="F215" s="825">
        <f t="shared" si="64"/>
        <v>0</v>
      </c>
      <c r="G215" s="825">
        <f t="shared" si="64"/>
        <v>0</v>
      </c>
      <c r="H215" s="825">
        <f t="shared" si="64"/>
        <v>0</v>
      </c>
      <c r="I215" s="825">
        <f t="shared" si="64"/>
        <v>0</v>
      </c>
      <c r="J215" s="825">
        <f t="shared" si="64"/>
        <v>0</v>
      </c>
      <c r="K215" s="825">
        <f t="shared" si="64"/>
        <v>0</v>
      </c>
      <c r="L215" s="825">
        <f t="shared" si="64"/>
        <v>0</v>
      </c>
      <c r="M215" s="825">
        <f t="shared" si="64"/>
        <v>0</v>
      </c>
      <c r="N215" s="825">
        <f t="shared" si="64"/>
        <v>0</v>
      </c>
      <c r="O215" s="825">
        <f t="shared" si="64"/>
        <v>0</v>
      </c>
      <c r="P215" s="825">
        <f t="shared" si="64"/>
        <v>0</v>
      </c>
      <c r="Q215" s="825">
        <f t="shared" si="64"/>
        <v>0</v>
      </c>
      <c r="R215" s="825">
        <f t="shared" si="64"/>
        <v>0</v>
      </c>
      <c r="S215" s="825">
        <f t="shared" si="64"/>
        <v>0</v>
      </c>
      <c r="T215" s="825">
        <f t="shared" si="64"/>
        <v>0</v>
      </c>
      <c r="U215" s="825">
        <f t="shared" si="64"/>
        <v>0</v>
      </c>
      <c r="V215" s="825">
        <f t="shared" si="64"/>
        <v>0</v>
      </c>
      <c r="W215" s="825">
        <f t="shared" si="64"/>
        <v>0</v>
      </c>
      <c r="X215" s="825">
        <f t="shared" si="64"/>
        <v>0</v>
      </c>
      <c r="Y215" s="825">
        <f t="shared" si="64"/>
        <v>0</v>
      </c>
      <c r="Z215" s="825">
        <f t="shared" si="64"/>
        <v>0</v>
      </c>
      <c r="AA215" s="825">
        <f t="shared" si="64"/>
        <v>0</v>
      </c>
      <c r="AB215" s="825">
        <f t="shared" si="64"/>
        <v>0</v>
      </c>
      <c r="AC215" s="825">
        <f t="shared" si="64"/>
        <v>0</v>
      </c>
      <c r="AD215" s="825">
        <f t="shared" si="64"/>
        <v>0</v>
      </c>
      <c r="AE215" s="825">
        <f t="shared" si="64"/>
        <v>0</v>
      </c>
      <c r="AF215" s="825">
        <f t="shared" si="64"/>
        <v>0</v>
      </c>
      <c r="AG215" s="825">
        <f t="shared" si="64"/>
        <v>0</v>
      </c>
      <c r="AH215" s="825">
        <f t="shared" si="64"/>
        <v>0</v>
      </c>
      <c r="AI215" s="825">
        <f t="shared" si="64"/>
        <v>0</v>
      </c>
      <c r="AJ215" s="825">
        <f t="shared" si="64"/>
        <v>0</v>
      </c>
      <c r="AK215" s="825">
        <f t="shared" si="64"/>
        <v>0</v>
      </c>
      <c r="AL215" s="825">
        <f t="shared" si="64"/>
        <v>1</v>
      </c>
      <c r="AM215" s="825">
        <f t="shared" si="64"/>
        <v>1</v>
      </c>
      <c r="AN215" s="825">
        <f t="shared" si="64"/>
        <v>1</v>
      </c>
      <c r="AO215" s="825">
        <f t="shared" si="64"/>
        <v>1</v>
      </c>
      <c r="AP215" s="825">
        <f t="shared" si="64"/>
        <v>1</v>
      </c>
      <c r="AQ215" s="818"/>
      <c r="AR215" s="818"/>
      <c r="AS215" s="818"/>
      <c r="AT215" s="818"/>
      <c r="AU215" s="818"/>
      <c r="AV215" s="818"/>
      <c r="AW215" s="818"/>
      <c r="AX215" s="818"/>
      <c r="AY215" s="818"/>
      <c r="AZ215" s="818"/>
      <c r="BA215" s="818"/>
      <c r="BB215" s="818"/>
      <c r="BC215" s="818"/>
      <c r="BD215" s="818"/>
      <c r="BE215" s="818"/>
      <c r="BF215" s="818"/>
      <c r="BG215" s="818"/>
      <c r="BH215" s="818"/>
      <c r="BI215" s="818"/>
      <c r="BJ215" s="818"/>
    </row>
    <row r="216" spans="1:68" ht="12.75" hidden="1" customHeight="1" outlineLevel="1">
      <c r="A216" s="813">
        <f t="shared" si="54"/>
        <v>38</v>
      </c>
      <c r="C216" s="825">
        <f>IF(C$1=$A216-1,1,IF($A216&gt;C$1+1,,A216/(1+#REF!)))</f>
        <v>0</v>
      </c>
      <c r="D216" s="825">
        <f t="shared" si="64"/>
        <v>0</v>
      </c>
      <c r="E216" s="825">
        <f t="shared" si="64"/>
        <v>0</v>
      </c>
      <c r="F216" s="825">
        <f t="shared" si="64"/>
        <v>0</v>
      </c>
      <c r="G216" s="825">
        <f t="shared" si="64"/>
        <v>0</v>
      </c>
      <c r="H216" s="825">
        <f t="shared" si="64"/>
        <v>0</v>
      </c>
      <c r="I216" s="825">
        <f t="shared" si="64"/>
        <v>0</v>
      </c>
      <c r="J216" s="825">
        <f t="shared" si="64"/>
        <v>0</v>
      </c>
      <c r="K216" s="825">
        <f t="shared" si="64"/>
        <v>0</v>
      </c>
      <c r="L216" s="825">
        <f t="shared" si="64"/>
        <v>0</v>
      </c>
      <c r="M216" s="825">
        <f t="shared" si="64"/>
        <v>0</v>
      </c>
      <c r="N216" s="825">
        <f t="shared" si="64"/>
        <v>0</v>
      </c>
      <c r="O216" s="825">
        <f t="shared" si="64"/>
        <v>0</v>
      </c>
      <c r="P216" s="825">
        <f t="shared" si="64"/>
        <v>0</v>
      </c>
      <c r="Q216" s="825">
        <f t="shared" si="64"/>
        <v>0</v>
      </c>
      <c r="R216" s="825">
        <f t="shared" si="64"/>
        <v>0</v>
      </c>
      <c r="S216" s="825">
        <f t="shared" si="64"/>
        <v>0</v>
      </c>
      <c r="T216" s="825">
        <f t="shared" si="64"/>
        <v>0</v>
      </c>
      <c r="U216" s="825">
        <f t="shared" si="64"/>
        <v>0</v>
      </c>
      <c r="V216" s="825">
        <f t="shared" si="64"/>
        <v>0</v>
      </c>
      <c r="W216" s="825">
        <f t="shared" si="64"/>
        <v>0</v>
      </c>
      <c r="X216" s="825">
        <f t="shared" si="64"/>
        <v>0</v>
      </c>
      <c r="Y216" s="825">
        <f t="shared" si="64"/>
        <v>0</v>
      </c>
      <c r="Z216" s="825">
        <f t="shared" si="64"/>
        <v>0</v>
      </c>
      <c r="AA216" s="825">
        <f t="shared" si="64"/>
        <v>0</v>
      </c>
      <c r="AB216" s="825">
        <f t="shared" si="64"/>
        <v>0</v>
      </c>
      <c r="AC216" s="825">
        <f t="shared" si="64"/>
        <v>0</v>
      </c>
      <c r="AD216" s="825">
        <f t="shared" si="64"/>
        <v>0</v>
      </c>
      <c r="AE216" s="825">
        <f t="shared" si="64"/>
        <v>0</v>
      </c>
      <c r="AF216" s="825">
        <f t="shared" si="64"/>
        <v>0</v>
      </c>
      <c r="AG216" s="825">
        <f t="shared" si="64"/>
        <v>0</v>
      </c>
      <c r="AH216" s="825">
        <f t="shared" si="64"/>
        <v>0</v>
      </c>
      <c r="AI216" s="825">
        <f t="shared" si="64"/>
        <v>0</v>
      </c>
      <c r="AJ216" s="825">
        <f t="shared" si="64"/>
        <v>0</v>
      </c>
      <c r="AK216" s="825">
        <f t="shared" si="64"/>
        <v>0</v>
      </c>
      <c r="AL216" s="825">
        <f t="shared" si="64"/>
        <v>0</v>
      </c>
      <c r="AM216" s="825">
        <f t="shared" si="64"/>
        <v>1</v>
      </c>
      <c r="AN216" s="825">
        <f t="shared" si="64"/>
        <v>1</v>
      </c>
      <c r="AO216" s="825">
        <f t="shared" si="64"/>
        <v>1</v>
      </c>
      <c r="AP216" s="825">
        <f t="shared" si="64"/>
        <v>1</v>
      </c>
      <c r="AQ216" s="818"/>
      <c r="AR216" s="818"/>
      <c r="AS216" s="818"/>
      <c r="AT216" s="818"/>
      <c r="AU216" s="818"/>
      <c r="AV216" s="818"/>
      <c r="AW216" s="818"/>
      <c r="AX216" s="818"/>
      <c r="AY216" s="818"/>
      <c r="AZ216" s="818"/>
      <c r="BA216" s="818"/>
      <c r="BB216" s="818"/>
      <c r="BC216" s="818"/>
      <c r="BD216" s="818"/>
      <c r="BE216" s="818"/>
      <c r="BF216" s="818"/>
      <c r="BG216" s="818"/>
      <c r="BH216" s="818"/>
      <c r="BI216" s="818"/>
      <c r="BJ216" s="818"/>
    </row>
    <row r="217" spans="1:68" ht="12.75" hidden="1" customHeight="1" outlineLevel="1">
      <c r="A217" s="813">
        <f t="shared" si="54"/>
        <v>39</v>
      </c>
      <c r="C217" s="825">
        <f>IF(C$1=$A217-1,1,IF($A217&gt;C$1+1,,A217/(1+#REF!)))</f>
        <v>0</v>
      </c>
      <c r="D217" s="825">
        <f t="shared" si="64"/>
        <v>0</v>
      </c>
      <c r="E217" s="825">
        <f t="shared" si="64"/>
        <v>0</v>
      </c>
      <c r="F217" s="825">
        <f t="shared" si="64"/>
        <v>0</v>
      </c>
      <c r="G217" s="825">
        <f t="shared" si="64"/>
        <v>0</v>
      </c>
      <c r="H217" s="825">
        <f t="shared" si="64"/>
        <v>0</v>
      </c>
      <c r="I217" s="825">
        <f t="shared" si="64"/>
        <v>0</v>
      </c>
      <c r="J217" s="825">
        <f t="shared" si="64"/>
        <v>0</v>
      </c>
      <c r="K217" s="825">
        <f t="shared" si="64"/>
        <v>0</v>
      </c>
      <c r="L217" s="825">
        <f t="shared" si="64"/>
        <v>0</v>
      </c>
      <c r="M217" s="825">
        <f t="shared" si="64"/>
        <v>0</v>
      </c>
      <c r="N217" s="825">
        <f t="shared" si="64"/>
        <v>0</v>
      </c>
      <c r="O217" s="825">
        <f t="shared" si="64"/>
        <v>0</v>
      </c>
      <c r="P217" s="825">
        <f t="shared" si="64"/>
        <v>0</v>
      </c>
      <c r="Q217" s="825">
        <f t="shared" si="64"/>
        <v>0</v>
      </c>
      <c r="R217" s="825">
        <f t="shared" si="64"/>
        <v>0</v>
      </c>
      <c r="S217" s="825">
        <f t="shared" si="64"/>
        <v>0</v>
      </c>
      <c r="T217" s="825">
        <f t="shared" si="64"/>
        <v>0</v>
      </c>
      <c r="U217" s="825">
        <f t="shared" si="64"/>
        <v>0</v>
      </c>
      <c r="V217" s="825">
        <f t="shared" si="64"/>
        <v>0</v>
      </c>
      <c r="W217" s="825">
        <f t="shared" si="64"/>
        <v>0</v>
      </c>
      <c r="X217" s="825">
        <f t="shared" si="64"/>
        <v>0</v>
      </c>
      <c r="Y217" s="825">
        <f t="shared" si="64"/>
        <v>0</v>
      </c>
      <c r="Z217" s="825">
        <f t="shared" si="64"/>
        <v>0</v>
      </c>
      <c r="AA217" s="825">
        <f t="shared" si="64"/>
        <v>0</v>
      </c>
      <c r="AB217" s="825">
        <f t="shared" si="64"/>
        <v>0</v>
      </c>
      <c r="AC217" s="825">
        <f t="shared" si="64"/>
        <v>0</v>
      </c>
      <c r="AD217" s="825">
        <f t="shared" si="64"/>
        <v>0</v>
      </c>
      <c r="AE217" s="825">
        <f t="shared" si="64"/>
        <v>0</v>
      </c>
      <c r="AF217" s="825">
        <f t="shared" si="64"/>
        <v>0</v>
      </c>
      <c r="AG217" s="825">
        <f t="shared" si="64"/>
        <v>0</v>
      </c>
      <c r="AH217" s="825">
        <f t="shared" si="64"/>
        <v>0</v>
      </c>
      <c r="AI217" s="825">
        <f t="shared" si="64"/>
        <v>0</v>
      </c>
      <c r="AJ217" s="825">
        <f t="shared" si="64"/>
        <v>0</v>
      </c>
      <c r="AK217" s="825">
        <f t="shared" si="64"/>
        <v>0</v>
      </c>
      <c r="AL217" s="825">
        <f t="shared" si="64"/>
        <v>0</v>
      </c>
      <c r="AM217" s="825">
        <f t="shared" si="64"/>
        <v>0</v>
      </c>
      <c r="AN217" s="825">
        <f t="shared" si="64"/>
        <v>1</v>
      </c>
      <c r="AO217" s="825">
        <f t="shared" si="64"/>
        <v>1</v>
      </c>
      <c r="AP217" s="825">
        <f t="shared" si="64"/>
        <v>1</v>
      </c>
      <c r="AQ217" s="818"/>
      <c r="AR217" s="818"/>
      <c r="AS217" s="818"/>
      <c r="AT217" s="818"/>
      <c r="AU217" s="818"/>
      <c r="AV217" s="818"/>
      <c r="AW217" s="818"/>
      <c r="AX217" s="818"/>
      <c r="AY217" s="818"/>
      <c r="AZ217" s="818"/>
      <c r="BA217" s="818"/>
      <c r="BB217" s="818"/>
      <c r="BC217" s="818"/>
      <c r="BD217" s="818"/>
      <c r="BE217" s="818"/>
      <c r="BF217" s="818"/>
      <c r="BG217" s="818"/>
      <c r="BH217" s="818"/>
      <c r="BI217" s="818"/>
      <c r="BJ217" s="818"/>
    </row>
    <row r="218" spans="1:68" ht="12.75" hidden="1" customHeight="1" outlineLevel="1">
      <c r="A218" s="813">
        <f>A217+1</f>
        <v>40</v>
      </c>
      <c r="C218" s="825">
        <f>IF(C$1=$A218-1,1,IF($A218&gt;C$1+1,,A218/(1+#REF!)))</f>
        <v>0</v>
      </c>
      <c r="D218" s="825">
        <f t="shared" si="64"/>
        <v>0</v>
      </c>
      <c r="E218" s="825">
        <f t="shared" si="64"/>
        <v>0</v>
      </c>
      <c r="F218" s="825">
        <f t="shared" si="64"/>
        <v>0</v>
      </c>
      <c r="G218" s="825">
        <f t="shared" si="64"/>
        <v>0</v>
      </c>
      <c r="H218" s="825">
        <f t="shared" si="64"/>
        <v>0</v>
      </c>
      <c r="I218" s="825">
        <f t="shared" si="64"/>
        <v>0</v>
      </c>
      <c r="J218" s="825">
        <f t="shared" si="64"/>
        <v>0</v>
      </c>
      <c r="K218" s="825">
        <f t="shared" si="64"/>
        <v>0</v>
      </c>
      <c r="L218" s="825">
        <f t="shared" si="64"/>
        <v>0</v>
      </c>
      <c r="M218" s="825">
        <f t="shared" si="64"/>
        <v>0</v>
      </c>
      <c r="N218" s="825">
        <f t="shared" si="64"/>
        <v>0</v>
      </c>
      <c r="O218" s="825">
        <f t="shared" si="64"/>
        <v>0</v>
      </c>
      <c r="P218" s="825">
        <f t="shared" si="64"/>
        <v>0</v>
      </c>
      <c r="Q218" s="825">
        <f t="shared" si="64"/>
        <v>0</v>
      </c>
      <c r="R218" s="825">
        <f t="shared" si="64"/>
        <v>0</v>
      </c>
      <c r="S218" s="825">
        <f t="shared" si="64"/>
        <v>0</v>
      </c>
      <c r="T218" s="825">
        <f t="shared" si="64"/>
        <v>0</v>
      </c>
      <c r="U218" s="825">
        <f t="shared" si="64"/>
        <v>0</v>
      </c>
      <c r="V218" s="825">
        <f t="shared" si="64"/>
        <v>0</v>
      </c>
      <c r="W218" s="825">
        <f t="shared" si="64"/>
        <v>0</v>
      </c>
      <c r="X218" s="825">
        <f t="shared" si="64"/>
        <v>0</v>
      </c>
      <c r="Y218" s="825">
        <f t="shared" si="64"/>
        <v>0</v>
      </c>
      <c r="Z218" s="825">
        <f t="shared" si="64"/>
        <v>0</v>
      </c>
      <c r="AA218" s="825">
        <f t="shared" si="64"/>
        <v>0</v>
      </c>
      <c r="AB218" s="825">
        <f t="shared" si="64"/>
        <v>0</v>
      </c>
      <c r="AC218" s="825">
        <f t="shared" si="64"/>
        <v>0</v>
      </c>
      <c r="AD218" s="825">
        <f t="shared" si="64"/>
        <v>0</v>
      </c>
      <c r="AE218" s="825">
        <f t="shared" si="64"/>
        <v>0</v>
      </c>
      <c r="AF218" s="825">
        <f t="shared" si="64"/>
        <v>0</v>
      </c>
      <c r="AG218" s="825">
        <f t="shared" si="64"/>
        <v>0</v>
      </c>
      <c r="AH218" s="825">
        <f t="shared" si="64"/>
        <v>0</v>
      </c>
      <c r="AI218" s="825">
        <f t="shared" si="64"/>
        <v>0</v>
      </c>
      <c r="AJ218" s="825">
        <f t="shared" si="64"/>
        <v>0</v>
      </c>
      <c r="AK218" s="825">
        <f t="shared" si="64"/>
        <v>0</v>
      </c>
      <c r="AL218" s="825">
        <f t="shared" si="64"/>
        <v>0</v>
      </c>
      <c r="AM218" s="825">
        <f t="shared" si="64"/>
        <v>0</v>
      </c>
      <c r="AN218" s="825">
        <f t="shared" si="64"/>
        <v>0</v>
      </c>
      <c r="AO218" s="825">
        <f t="shared" si="64"/>
        <v>1</v>
      </c>
      <c r="AP218" s="825">
        <f t="shared" si="64"/>
        <v>1</v>
      </c>
      <c r="AQ218" s="818"/>
      <c r="AR218" s="818"/>
      <c r="AS218" s="818"/>
      <c r="AT218" s="818"/>
      <c r="AU218" s="818"/>
      <c r="AV218" s="818"/>
      <c r="AW218" s="818"/>
      <c r="AX218" s="818"/>
      <c r="AY218" s="818"/>
      <c r="AZ218" s="818"/>
      <c r="BA218" s="818"/>
      <c r="BB218" s="818"/>
      <c r="BC218" s="818"/>
      <c r="BD218" s="818"/>
      <c r="BE218" s="818"/>
      <c r="BF218" s="818"/>
      <c r="BG218" s="818"/>
      <c r="BH218" s="818"/>
      <c r="BI218" s="818"/>
      <c r="BJ218" s="818"/>
    </row>
    <row r="219" spans="1:68" collapsed="1">
      <c r="C219" s="825"/>
      <c r="D219" s="825"/>
      <c r="E219" s="825"/>
      <c r="F219" s="825"/>
      <c r="G219" s="825"/>
      <c r="H219" s="825"/>
      <c r="I219" s="825"/>
      <c r="J219" s="825"/>
      <c r="K219" s="825"/>
      <c r="L219" s="825"/>
      <c r="M219" s="825"/>
      <c r="N219" s="825"/>
      <c r="O219" s="825"/>
      <c r="P219" s="825"/>
      <c r="Q219" s="825"/>
      <c r="R219" s="825"/>
      <c r="S219" s="825"/>
      <c r="T219" s="825"/>
      <c r="U219" s="825"/>
      <c r="V219" s="825"/>
      <c r="W219" s="825"/>
      <c r="X219" s="825"/>
      <c r="Y219" s="825"/>
      <c r="Z219" s="825"/>
      <c r="AA219" s="825"/>
      <c r="AB219" s="825"/>
      <c r="AC219" s="825"/>
      <c r="AD219" s="825"/>
      <c r="AE219" s="825"/>
      <c r="AF219" s="825"/>
      <c r="AG219" s="825"/>
      <c r="AH219" s="825"/>
      <c r="AI219" s="825"/>
      <c r="AJ219" s="825"/>
      <c r="AK219" s="825"/>
      <c r="AL219" s="825"/>
      <c r="AM219" s="825"/>
      <c r="AN219" s="825"/>
      <c r="AO219" s="825"/>
      <c r="AP219" s="825"/>
      <c r="AQ219" s="823"/>
      <c r="AR219" s="823"/>
      <c r="AS219" s="823"/>
      <c r="AT219" s="823"/>
      <c r="AU219" s="823"/>
      <c r="AV219" s="823"/>
      <c r="AW219" s="823"/>
      <c r="AX219" s="823"/>
      <c r="AY219" s="823"/>
      <c r="AZ219" s="823"/>
      <c r="BA219" s="823"/>
      <c r="BB219" s="823"/>
      <c r="BC219" s="823"/>
      <c r="BD219" s="823"/>
      <c r="BE219" s="823"/>
      <c r="BF219" s="823"/>
      <c r="BG219" s="823"/>
      <c r="BH219" s="823"/>
      <c r="BI219" s="823"/>
      <c r="BJ219" s="823"/>
    </row>
    <row r="220" spans="1:68" ht="15.75">
      <c r="A220" s="817" t="s">
        <v>649</v>
      </c>
      <c r="B220" s="819"/>
      <c r="C220" s="818"/>
      <c r="D220" s="818"/>
      <c r="E220" s="818"/>
      <c r="F220" s="818"/>
      <c r="G220" s="818"/>
      <c r="H220" s="818"/>
      <c r="I220" s="818"/>
      <c r="J220" s="818"/>
      <c r="K220" s="818"/>
      <c r="L220" s="818"/>
      <c r="M220" s="818"/>
      <c r="N220" s="818"/>
      <c r="O220" s="818"/>
      <c r="P220" s="818"/>
      <c r="Q220" s="818"/>
      <c r="R220" s="818"/>
      <c r="S220" s="818"/>
      <c r="T220" s="818"/>
      <c r="U220" s="818"/>
      <c r="V220" s="818"/>
      <c r="W220" s="818"/>
      <c r="X220" s="818"/>
      <c r="Y220" s="818"/>
      <c r="Z220" s="818"/>
      <c r="AA220" s="818"/>
      <c r="AB220" s="818"/>
      <c r="AC220" s="818"/>
      <c r="AD220" s="818"/>
      <c r="AE220" s="818"/>
      <c r="AF220" s="818"/>
      <c r="AG220" s="818"/>
      <c r="AH220" s="818"/>
      <c r="AI220" s="818"/>
      <c r="AJ220" s="818"/>
      <c r="AK220" s="818"/>
      <c r="AL220" s="818"/>
      <c r="AM220" s="818"/>
      <c r="AN220" s="818"/>
      <c r="AO220" s="818"/>
      <c r="AP220" s="818"/>
      <c r="AQ220" s="818"/>
      <c r="AR220" s="818"/>
      <c r="AS220" s="818"/>
      <c r="AT220" s="818"/>
      <c r="AU220" s="818"/>
      <c r="AV220" s="818"/>
      <c r="AW220" s="818"/>
      <c r="AX220" s="818"/>
      <c r="AY220" s="818"/>
      <c r="AZ220" s="818"/>
      <c r="BA220" s="818"/>
      <c r="BB220" s="818"/>
      <c r="BC220" s="818"/>
      <c r="BD220" s="818"/>
      <c r="BE220" s="818"/>
      <c r="BF220" s="818"/>
      <c r="BG220" s="818"/>
      <c r="BH220" s="818"/>
      <c r="BI220" s="818"/>
      <c r="BJ220" s="818"/>
    </row>
    <row r="221" spans="1:68" ht="11.25" customHeight="1">
      <c r="A221" s="813">
        <v>1</v>
      </c>
      <c r="C221" s="820">
        <f t="shared" ref="C221:AP227" si="65">IF(C$1=$A221,1,B179)/(1+C$7)^0.5</f>
        <v>1</v>
      </c>
      <c r="D221" s="820">
        <f t="shared" si="65"/>
        <v>1</v>
      </c>
      <c r="E221" s="820">
        <f t="shared" si="65"/>
        <v>1</v>
      </c>
      <c r="F221" s="820">
        <f t="shared" si="65"/>
        <v>0.99237355858903964</v>
      </c>
      <c r="G221" s="820">
        <f t="shared" si="65"/>
        <v>0.97111211465057801</v>
      </c>
      <c r="H221" s="820">
        <f t="shared" si="65"/>
        <v>0.94290382915899817</v>
      </c>
      <c r="I221" s="820">
        <f t="shared" si="65"/>
        <v>0.91122820934662963</v>
      </c>
      <c r="J221" s="820">
        <f t="shared" si="65"/>
        <v>0.87537826836351817</v>
      </c>
      <c r="K221" s="820">
        <f t="shared" si="65"/>
        <v>0.83591636796394519</v>
      </c>
      <c r="L221" s="820">
        <f t="shared" si="65"/>
        <v>0.79958807669810905</v>
      </c>
      <c r="M221" s="820">
        <f t="shared" si="65"/>
        <v>0.77055056155772272</v>
      </c>
      <c r="N221" s="820">
        <f t="shared" si="65"/>
        <v>0.74222156306243947</v>
      </c>
      <c r="O221" s="820">
        <f t="shared" si="65"/>
        <v>0.71099875093238141</v>
      </c>
      <c r="P221" s="820">
        <f t="shared" si="65"/>
        <v>0.67804577829264334</v>
      </c>
      <c r="Q221" s="820">
        <f t="shared" si="65"/>
        <v>0.64832006291416899</v>
      </c>
      <c r="R221" s="820">
        <f t="shared" si="65"/>
        <v>0.62282742570641592</v>
      </c>
      <c r="S221" s="820">
        <f t="shared" si="65"/>
        <v>0.59838602510765249</v>
      </c>
      <c r="T221" s="820">
        <f t="shared" si="65"/>
        <v>0.57473396907725416</v>
      </c>
      <c r="U221" s="820">
        <f t="shared" si="65"/>
        <v>0.55167862194942807</v>
      </c>
      <c r="V221" s="820">
        <f t="shared" si="65"/>
        <v>0.52923100077970586</v>
      </c>
      <c r="W221" s="820">
        <f t="shared" si="65"/>
        <v>0.50910362851129964</v>
      </c>
      <c r="X221" s="820">
        <f t="shared" si="65"/>
        <v>0.49095821835563885</v>
      </c>
      <c r="Y221" s="820">
        <f t="shared" si="65"/>
        <v>0.47301168025491463</v>
      </c>
      <c r="Z221" s="820">
        <f t="shared" si="65"/>
        <v>0.45531969607569606</v>
      </c>
      <c r="AA221" s="820">
        <f t="shared" si="65"/>
        <v>0.43794291614778835</v>
      </c>
      <c r="AB221" s="820">
        <f t="shared" si="65"/>
        <v>0.42094572746243891</v>
      </c>
      <c r="AC221" s="820">
        <f t="shared" si="65"/>
        <v>0.40439755625563584</v>
      </c>
      <c r="AD221" s="820">
        <f t="shared" si="65"/>
        <v>0.38837113470152013</v>
      </c>
      <c r="AE221" s="820">
        <f t="shared" si="65"/>
        <v>0.37293803560572125</v>
      </c>
      <c r="AF221" s="820">
        <f t="shared" si="65"/>
        <v>0.3581668572957844</v>
      </c>
      <c r="AG221" s="820">
        <f t="shared" si="65"/>
        <v>0.59247409435763432</v>
      </c>
      <c r="AH221" s="820">
        <f t="shared" si="65"/>
        <v>1.0000000000000002</v>
      </c>
      <c r="AI221" s="820">
        <f t="shared" si="65"/>
        <v>1.0000000000000002</v>
      </c>
      <c r="AJ221" s="820">
        <f t="shared" si="65"/>
        <v>1.0000000000000002</v>
      </c>
      <c r="AK221" s="820">
        <f t="shared" si="65"/>
        <v>1.0000000000000002</v>
      </c>
      <c r="AL221" s="820">
        <f t="shared" si="65"/>
        <v>1.0000000000000002</v>
      </c>
      <c r="AM221" s="820">
        <f t="shared" si="65"/>
        <v>1.0000000000000002</v>
      </c>
      <c r="AN221" s="820">
        <f t="shared" si="65"/>
        <v>1.0000000000000002</v>
      </c>
      <c r="AO221" s="820">
        <f t="shared" si="65"/>
        <v>1.0000000000000002</v>
      </c>
      <c r="AP221" s="820">
        <f t="shared" si="65"/>
        <v>1.0000000000000002</v>
      </c>
      <c r="AQ221" s="821"/>
      <c r="AR221" s="821"/>
      <c r="AS221" s="821"/>
      <c r="AT221" s="821"/>
      <c r="AU221" s="821"/>
      <c r="AV221" s="821"/>
      <c r="AW221" s="821"/>
      <c r="AX221" s="821"/>
      <c r="AY221" s="821"/>
      <c r="AZ221" s="821"/>
      <c r="BA221" s="821"/>
      <c r="BB221" s="821"/>
      <c r="BC221" s="821"/>
      <c r="BD221" s="821"/>
      <c r="BE221" s="821"/>
      <c r="BF221" s="821"/>
      <c r="BG221" s="821"/>
      <c r="BH221" s="821"/>
      <c r="BI221" s="821"/>
      <c r="BJ221" s="821"/>
      <c r="BL221" s="822"/>
      <c r="BM221" s="822"/>
      <c r="BN221" s="822"/>
      <c r="BO221" s="822"/>
      <c r="BP221" s="822"/>
    </row>
    <row r="222" spans="1:68" ht="12.75" hidden="1" customHeight="1" outlineLevel="1">
      <c r="A222" s="813">
        <f>A221+1</f>
        <v>2</v>
      </c>
      <c r="C222" s="825">
        <f t="shared" si="65"/>
        <v>0</v>
      </c>
      <c r="D222" s="825">
        <f t="shared" si="65"/>
        <v>1</v>
      </c>
      <c r="E222" s="825">
        <f t="shared" si="65"/>
        <v>1</v>
      </c>
      <c r="F222" s="825">
        <f t="shared" si="65"/>
        <v>0.99237355858903964</v>
      </c>
      <c r="G222" s="825">
        <f t="shared" si="65"/>
        <v>0.97111211465057801</v>
      </c>
      <c r="H222" s="825">
        <f t="shared" si="65"/>
        <v>0.94290382915899817</v>
      </c>
      <c r="I222" s="825">
        <f t="shared" si="65"/>
        <v>0.91122820934662963</v>
      </c>
      <c r="J222" s="825">
        <f t="shared" si="65"/>
        <v>0.87537826836351817</v>
      </c>
      <c r="K222" s="825">
        <f t="shared" si="65"/>
        <v>0.83591636796394519</v>
      </c>
      <c r="L222" s="825">
        <f t="shared" si="65"/>
        <v>0.79958807669810905</v>
      </c>
      <c r="M222" s="825">
        <f t="shared" si="65"/>
        <v>0.77055056155772272</v>
      </c>
      <c r="N222" s="825">
        <f t="shared" si="65"/>
        <v>0.74222156306243947</v>
      </c>
      <c r="O222" s="825">
        <f t="shared" si="65"/>
        <v>0.71099875093238141</v>
      </c>
      <c r="P222" s="825">
        <f t="shared" si="65"/>
        <v>0.67804577829264334</v>
      </c>
      <c r="Q222" s="825">
        <f t="shared" si="65"/>
        <v>0.64832006291416899</v>
      </c>
      <c r="R222" s="825">
        <f t="shared" si="65"/>
        <v>0.62282742570641592</v>
      </c>
      <c r="S222" s="825">
        <f t="shared" si="65"/>
        <v>0.59838602510765249</v>
      </c>
      <c r="T222" s="825">
        <f t="shared" si="65"/>
        <v>0.57473396907725416</v>
      </c>
      <c r="U222" s="825">
        <f t="shared" si="65"/>
        <v>0.55167862194942807</v>
      </c>
      <c r="V222" s="825">
        <f t="shared" si="65"/>
        <v>0.52923100077970586</v>
      </c>
      <c r="W222" s="825">
        <f t="shared" si="65"/>
        <v>0.50910362851129964</v>
      </c>
      <c r="X222" s="825">
        <f t="shared" si="65"/>
        <v>0.49095821835563885</v>
      </c>
      <c r="Y222" s="825">
        <f t="shared" si="65"/>
        <v>0.47301168025491463</v>
      </c>
      <c r="Z222" s="825">
        <f t="shared" si="65"/>
        <v>0.45531969607569606</v>
      </c>
      <c r="AA222" s="825">
        <f t="shared" si="65"/>
        <v>0.43794291614778835</v>
      </c>
      <c r="AB222" s="825">
        <f t="shared" si="65"/>
        <v>0.42094572746243891</v>
      </c>
      <c r="AC222" s="825">
        <f t="shared" si="65"/>
        <v>0.40439755625563584</v>
      </c>
      <c r="AD222" s="825">
        <f t="shared" si="65"/>
        <v>0.38837113470152013</v>
      </c>
      <c r="AE222" s="825">
        <f t="shared" si="65"/>
        <v>0.37293803560572125</v>
      </c>
      <c r="AF222" s="825">
        <f t="shared" si="65"/>
        <v>0.3581668572957844</v>
      </c>
      <c r="AG222" s="825">
        <f t="shared" si="65"/>
        <v>0.59247409435763432</v>
      </c>
      <c r="AH222" s="825">
        <f t="shared" si="65"/>
        <v>1.0000000000000002</v>
      </c>
      <c r="AI222" s="825">
        <f t="shared" si="65"/>
        <v>1.0000000000000002</v>
      </c>
      <c r="AJ222" s="825">
        <f t="shared" si="65"/>
        <v>1.0000000000000002</v>
      </c>
      <c r="AK222" s="825">
        <f t="shared" si="65"/>
        <v>1.0000000000000002</v>
      </c>
      <c r="AL222" s="825">
        <f t="shared" si="65"/>
        <v>1.0000000000000002</v>
      </c>
      <c r="AM222" s="825">
        <f t="shared" si="65"/>
        <v>1.0000000000000002</v>
      </c>
      <c r="AN222" s="825">
        <f t="shared" si="65"/>
        <v>1.0000000000000002</v>
      </c>
      <c r="AO222" s="825">
        <f t="shared" si="65"/>
        <v>1.0000000000000002</v>
      </c>
      <c r="AP222" s="825">
        <f t="shared" si="65"/>
        <v>1.0000000000000002</v>
      </c>
      <c r="AQ222" s="826"/>
      <c r="AR222" s="826"/>
      <c r="AS222" s="826"/>
      <c r="AT222" s="826"/>
      <c r="AU222" s="826"/>
      <c r="AV222" s="826"/>
      <c r="AW222" s="826"/>
      <c r="AX222" s="826"/>
      <c r="AY222" s="826"/>
      <c r="AZ222" s="826"/>
      <c r="BA222" s="826"/>
      <c r="BB222" s="826"/>
      <c r="BC222" s="826"/>
      <c r="BD222" s="826"/>
      <c r="BE222" s="826"/>
      <c r="BF222" s="826"/>
      <c r="BG222" s="826"/>
      <c r="BH222" s="826"/>
      <c r="BI222" s="826"/>
      <c r="BJ222" s="826"/>
    </row>
    <row r="223" spans="1:68" ht="12.75" hidden="1" customHeight="1" outlineLevel="1">
      <c r="A223" s="813">
        <f t="shared" ref="A223:A259" si="66">A222+1</f>
        <v>3</v>
      </c>
      <c r="C223" s="825">
        <f t="shared" si="65"/>
        <v>0</v>
      </c>
      <c r="D223" s="825">
        <f t="shared" si="65"/>
        <v>0</v>
      </c>
      <c r="E223" s="825">
        <f t="shared" si="65"/>
        <v>1</v>
      </c>
      <c r="F223" s="825">
        <f t="shared" si="65"/>
        <v>0.99237355858903964</v>
      </c>
      <c r="G223" s="825">
        <f t="shared" si="65"/>
        <v>0.97111211465057801</v>
      </c>
      <c r="H223" s="825">
        <f t="shared" si="65"/>
        <v>0.94290382915899817</v>
      </c>
      <c r="I223" s="825">
        <f t="shared" si="65"/>
        <v>0.91122820934662963</v>
      </c>
      <c r="J223" s="825">
        <f t="shared" si="65"/>
        <v>0.87537826836351817</v>
      </c>
      <c r="K223" s="825">
        <f t="shared" si="65"/>
        <v>0.83591636796394519</v>
      </c>
      <c r="L223" s="825">
        <f t="shared" si="65"/>
        <v>0.79958807669810905</v>
      </c>
      <c r="M223" s="825">
        <f t="shared" si="65"/>
        <v>0.77055056155772272</v>
      </c>
      <c r="N223" s="825">
        <f t="shared" si="65"/>
        <v>0.74222156306243947</v>
      </c>
      <c r="O223" s="825">
        <f t="shared" si="65"/>
        <v>0.71099875093238141</v>
      </c>
      <c r="P223" s="825">
        <f t="shared" si="65"/>
        <v>0.67804577829264334</v>
      </c>
      <c r="Q223" s="825">
        <f t="shared" si="65"/>
        <v>0.64832006291416899</v>
      </c>
      <c r="R223" s="825">
        <f t="shared" si="65"/>
        <v>0.62282742570641592</v>
      </c>
      <c r="S223" s="825">
        <f t="shared" si="65"/>
        <v>0.59838602510765249</v>
      </c>
      <c r="T223" s="825">
        <f t="shared" si="65"/>
        <v>0.57473396907725416</v>
      </c>
      <c r="U223" s="825">
        <f t="shared" si="65"/>
        <v>0.55167862194942807</v>
      </c>
      <c r="V223" s="825">
        <f t="shared" si="65"/>
        <v>0.52923100077970586</v>
      </c>
      <c r="W223" s="825">
        <f t="shared" si="65"/>
        <v>0.50910362851129964</v>
      </c>
      <c r="X223" s="825">
        <f t="shared" si="65"/>
        <v>0.49095821835563885</v>
      </c>
      <c r="Y223" s="825">
        <f t="shared" si="65"/>
        <v>0.47301168025491463</v>
      </c>
      <c r="Z223" s="825">
        <f t="shared" si="65"/>
        <v>0.45531969607569606</v>
      </c>
      <c r="AA223" s="825">
        <f t="shared" si="65"/>
        <v>0.43794291614778835</v>
      </c>
      <c r="AB223" s="825">
        <f t="shared" si="65"/>
        <v>0.42094572746243891</v>
      </c>
      <c r="AC223" s="825">
        <f t="shared" si="65"/>
        <v>0.40439755625563584</v>
      </c>
      <c r="AD223" s="825">
        <f t="shared" si="65"/>
        <v>0.38837113470152013</v>
      </c>
      <c r="AE223" s="825">
        <f t="shared" si="65"/>
        <v>0.37293803560572125</v>
      </c>
      <c r="AF223" s="825">
        <f t="shared" si="65"/>
        <v>0.3581668572957844</v>
      </c>
      <c r="AG223" s="825">
        <f t="shared" si="65"/>
        <v>0.59247409435763432</v>
      </c>
      <c r="AH223" s="825">
        <f t="shared" si="65"/>
        <v>1.0000000000000002</v>
      </c>
      <c r="AI223" s="825">
        <f t="shared" si="65"/>
        <v>1.0000000000000002</v>
      </c>
      <c r="AJ223" s="825">
        <f t="shared" si="65"/>
        <v>1.0000000000000002</v>
      </c>
      <c r="AK223" s="825">
        <f t="shared" si="65"/>
        <v>1.0000000000000002</v>
      </c>
      <c r="AL223" s="825">
        <f t="shared" si="65"/>
        <v>1.0000000000000002</v>
      </c>
      <c r="AM223" s="825">
        <f t="shared" si="65"/>
        <v>1.0000000000000002</v>
      </c>
      <c r="AN223" s="825">
        <f t="shared" si="65"/>
        <v>1.0000000000000002</v>
      </c>
      <c r="AO223" s="825">
        <f t="shared" si="65"/>
        <v>1.0000000000000002</v>
      </c>
      <c r="AP223" s="825">
        <f t="shared" si="65"/>
        <v>1.0000000000000002</v>
      </c>
      <c r="AQ223" s="818"/>
      <c r="AR223" s="818"/>
      <c r="AS223" s="818"/>
      <c r="AT223" s="818"/>
      <c r="AU223" s="818"/>
      <c r="AV223" s="818"/>
      <c r="AW223" s="818"/>
      <c r="AX223" s="818"/>
      <c r="AY223" s="818"/>
      <c r="AZ223" s="818"/>
      <c r="BA223" s="818"/>
      <c r="BB223" s="818"/>
      <c r="BC223" s="818"/>
      <c r="BD223" s="818"/>
      <c r="BE223" s="818"/>
      <c r="BF223" s="818"/>
      <c r="BG223" s="818"/>
      <c r="BH223" s="818"/>
      <c r="BI223" s="818"/>
      <c r="BJ223" s="818"/>
    </row>
    <row r="224" spans="1:68" ht="12.75" hidden="1" customHeight="1" outlineLevel="1">
      <c r="A224" s="813">
        <f t="shared" si="66"/>
        <v>4</v>
      </c>
      <c r="C224" s="825">
        <f t="shared" si="65"/>
        <v>0</v>
      </c>
      <c r="D224" s="825">
        <f t="shared" si="65"/>
        <v>0</v>
      </c>
      <c r="E224" s="825">
        <f t="shared" si="65"/>
        <v>0</v>
      </c>
      <c r="F224" s="825">
        <f t="shared" si="65"/>
        <v>0.99237355858903964</v>
      </c>
      <c r="G224" s="825">
        <f t="shared" si="65"/>
        <v>0.97111211465057801</v>
      </c>
      <c r="H224" s="825">
        <f t="shared" si="65"/>
        <v>0.94290382915899817</v>
      </c>
      <c r="I224" s="825">
        <f t="shared" si="65"/>
        <v>0.91122820934662963</v>
      </c>
      <c r="J224" s="825">
        <f t="shared" si="65"/>
        <v>0.87537826836351817</v>
      </c>
      <c r="K224" s="825">
        <f t="shared" si="65"/>
        <v>0.83591636796394519</v>
      </c>
      <c r="L224" s="825">
        <f t="shared" si="65"/>
        <v>0.79958807669810905</v>
      </c>
      <c r="M224" s="825">
        <f t="shared" si="65"/>
        <v>0.77055056155772272</v>
      </c>
      <c r="N224" s="825">
        <f t="shared" si="65"/>
        <v>0.74222156306243947</v>
      </c>
      <c r="O224" s="825">
        <f t="shared" si="65"/>
        <v>0.71099875093238141</v>
      </c>
      <c r="P224" s="825">
        <f t="shared" si="65"/>
        <v>0.67804577829264334</v>
      </c>
      <c r="Q224" s="825">
        <f t="shared" si="65"/>
        <v>0.64832006291416899</v>
      </c>
      <c r="R224" s="825">
        <f t="shared" si="65"/>
        <v>0.62282742570641592</v>
      </c>
      <c r="S224" s="825">
        <f t="shared" si="65"/>
        <v>0.59838602510765249</v>
      </c>
      <c r="T224" s="825">
        <f t="shared" si="65"/>
        <v>0.57473396907725416</v>
      </c>
      <c r="U224" s="825">
        <f t="shared" si="65"/>
        <v>0.55167862194942807</v>
      </c>
      <c r="V224" s="825">
        <f t="shared" si="65"/>
        <v>0.52923100077970586</v>
      </c>
      <c r="W224" s="825">
        <f t="shared" si="65"/>
        <v>0.50910362851129964</v>
      </c>
      <c r="X224" s="825">
        <f t="shared" si="65"/>
        <v>0.49095821835563885</v>
      </c>
      <c r="Y224" s="825">
        <f t="shared" si="65"/>
        <v>0.47301168025491463</v>
      </c>
      <c r="Z224" s="825">
        <f t="shared" si="65"/>
        <v>0.45531969607569606</v>
      </c>
      <c r="AA224" s="825">
        <f t="shared" si="65"/>
        <v>0.43794291614778835</v>
      </c>
      <c r="AB224" s="825">
        <f t="shared" si="65"/>
        <v>0.42094572746243891</v>
      </c>
      <c r="AC224" s="825">
        <f t="shared" si="65"/>
        <v>0.40439755625563584</v>
      </c>
      <c r="AD224" s="825">
        <f t="shared" si="65"/>
        <v>0.38837113470152013</v>
      </c>
      <c r="AE224" s="825">
        <f t="shared" si="65"/>
        <v>0.37293803560572125</v>
      </c>
      <c r="AF224" s="825">
        <f t="shared" si="65"/>
        <v>0.3581668572957844</v>
      </c>
      <c r="AG224" s="825">
        <f t="shared" si="65"/>
        <v>0.59247409435763432</v>
      </c>
      <c r="AH224" s="825">
        <f t="shared" si="65"/>
        <v>1.0000000000000002</v>
      </c>
      <c r="AI224" s="825">
        <f t="shared" si="65"/>
        <v>1.0000000000000002</v>
      </c>
      <c r="AJ224" s="825">
        <f t="shared" si="65"/>
        <v>1.0000000000000002</v>
      </c>
      <c r="AK224" s="825">
        <f t="shared" si="65"/>
        <v>1.0000000000000002</v>
      </c>
      <c r="AL224" s="825">
        <f t="shared" si="65"/>
        <v>1.0000000000000002</v>
      </c>
      <c r="AM224" s="825">
        <f t="shared" si="65"/>
        <v>1.0000000000000002</v>
      </c>
      <c r="AN224" s="825">
        <f t="shared" si="65"/>
        <v>1.0000000000000002</v>
      </c>
      <c r="AO224" s="825">
        <f t="shared" si="65"/>
        <v>1.0000000000000002</v>
      </c>
      <c r="AP224" s="825">
        <f t="shared" si="65"/>
        <v>1.0000000000000002</v>
      </c>
      <c r="AQ224" s="826"/>
      <c r="AR224" s="826"/>
      <c r="AS224" s="826"/>
      <c r="AT224" s="826"/>
      <c r="AU224" s="826"/>
      <c r="AV224" s="826"/>
      <c r="AW224" s="826"/>
      <c r="AX224" s="826"/>
      <c r="AY224" s="826"/>
      <c r="AZ224" s="826"/>
      <c r="BA224" s="826"/>
      <c r="BB224" s="826"/>
      <c r="BC224" s="826"/>
      <c r="BD224" s="826"/>
      <c r="BE224" s="826"/>
      <c r="BF224" s="826"/>
      <c r="BG224" s="826"/>
      <c r="BH224" s="826"/>
      <c r="BI224" s="826"/>
      <c r="BJ224" s="826"/>
    </row>
    <row r="225" spans="1:62" ht="12.75" hidden="1" customHeight="1" outlineLevel="1">
      <c r="A225" s="813">
        <f t="shared" si="66"/>
        <v>5</v>
      </c>
      <c r="C225" s="825">
        <f t="shared" si="65"/>
        <v>0</v>
      </c>
      <c r="D225" s="825">
        <f t="shared" si="65"/>
        <v>0</v>
      </c>
      <c r="E225" s="825">
        <f t="shared" si="65"/>
        <v>0</v>
      </c>
      <c r="F225" s="825">
        <f t="shared" si="65"/>
        <v>0</v>
      </c>
      <c r="G225" s="825">
        <f t="shared" si="65"/>
        <v>0.98609556080054495</v>
      </c>
      <c r="H225" s="825">
        <f t="shared" si="65"/>
        <v>0.95745204510199977</v>
      </c>
      <c r="I225" s="825">
        <f t="shared" si="65"/>
        <v>0.92528769701967617</v>
      </c>
      <c r="J225" s="825">
        <f t="shared" si="65"/>
        <v>0.88888462148897107</v>
      </c>
      <c r="K225" s="825">
        <f t="shared" si="65"/>
        <v>0.84881385703478252</v>
      </c>
      <c r="L225" s="825">
        <f t="shared" si="65"/>
        <v>0.81192505067734144</v>
      </c>
      <c r="M225" s="825">
        <f t="shared" si="65"/>
        <v>0.78243951101139209</v>
      </c>
      <c r="N225" s="825">
        <f t="shared" si="65"/>
        <v>0.7536734198086521</v>
      </c>
      <c r="O225" s="825">
        <f t="shared" si="65"/>
        <v>0.72196886585173048</v>
      </c>
      <c r="P225" s="825">
        <f t="shared" si="65"/>
        <v>0.6885074564583159</v>
      </c>
      <c r="Q225" s="825">
        <f t="shared" si="65"/>
        <v>0.65832309820130763</v>
      </c>
      <c r="R225" s="825">
        <f t="shared" si="65"/>
        <v>0.63243713096393128</v>
      </c>
      <c r="S225" s="825">
        <f t="shared" si="65"/>
        <v>0.60761862003549905</v>
      </c>
      <c r="T225" s="825">
        <f t="shared" si="65"/>
        <v>0.58360163260066134</v>
      </c>
      <c r="U225" s="825">
        <f t="shared" si="65"/>
        <v>0.56019056078672846</v>
      </c>
      <c r="V225" s="825">
        <f t="shared" si="65"/>
        <v>0.53739659163316678</v>
      </c>
      <c r="W225" s="825">
        <f t="shared" si="65"/>
        <v>0.51695867087713054</v>
      </c>
      <c r="X225" s="825">
        <f t="shared" si="65"/>
        <v>0.49853329224838128</v>
      </c>
      <c r="Y225" s="825">
        <f t="shared" si="65"/>
        <v>0.48030985410372412</v>
      </c>
      <c r="Z225" s="825">
        <f t="shared" si="65"/>
        <v>0.4623448974342686</v>
      </c>
      <c r="AA225" s="825">
        <f t="shared" si="65"/>
        <v>0.44470000835358475</v>
      </c>
      <c r="AB225" s="825">
        <f t="shared" si="65"/>
        <v>0.42744056729023938</v>
      </c>
      <c r="AC225" s="825">
        <f t="shared" si="65"/>
        <v>0.4106370716688636</v>
      </c>
      <c r="AD225" s="825">
        <f t="shared" si="65"/>
        <v>0.3943633758600969</v>
      </c>
      <c r="AE225" s="825">
        <f t="shared" si="65"/>
        <v>0.37869215697798253</v>
      </c>
      <c r="AF225" s="825">
        <f t="shared" si="65"/>
        <v>0.36369307176477517</v>
      </c>
      <c r="AG225" s="825">
        <f t="shared" si="65"/>
        <v>0.60161547314812758</v>
      </c>
      <c r="AH225" s="825">
        <f t="shared" si="65"/>
        <v>1.0154291620132434</v>
      </c>
      <c r="AI225" s="825">
        <f t="shared" si="65"/>
        <v>1.0154291620132434</v>
      </c>
      <c r="AJ225" s="825">
        <f t="shared" si="65"/>
        <v>1.0154291620132434</v>
      </c>
      <c r="AK225" s="825">
        <f t="shared" si="65"/>
        <v>1.0154291620132434</v>
      </c>
      <c r="AL225" s="825">
        <f t="shared" si="65"/>
        <v>1.0154291620132434</v>
      </c>
      <c r="AM225" s="825">
        <f t="shared" si="65"/>
        <v>1.0154291620132434</v>
      </c>
      <c r="AN225" s="825">
        <f t="shared" si="65"/>
        <v>1.0154291620132434</v>
      </c>
      <c r="AO225" s="825">
        <f t="shared" si="65"/>
        <v>1.0154291620132434</v>
      </c>
      <c r="AP225" s="825">
        <f t="shared" si="65"/>
        <v>1.0154291620132434</v>
      </c>
      <c r="AQ225" s="818"/>
      <c r="AR225" s="818"/>
      <c r="AS225" s="818"/>
      <c r="AT225" s="818"/>
      <c r="AU225" s="818"/>
      <c r="AV225" s="818"/>
      <c r="AW225" s="818"/>
      <c r="AX225" s="818"/>
      <c r="AY225" s="818"/>
      <c r="AZ225" s="818"/>
      <c r="BA225" s="818"/>
      <c r="BB225" s="818"/>
      <c r="BC225" s="818"/>
      <c r="BD225" s="818"/>
      <c r="BE225" s="818"/>
      <c r="BF225" s="818"/>
      <c r="BG225" s="818"/>
      <c r="BH225" s="818"/>
      <c r="BI225" s="818"/>
      <c r="BJ225" s="818"/>
    </row>
    <row r="226" spans="1:62" ht="12.75" hidden="1" customHeight="1" outlineLevel="1">
      <c r="A226" s="813">
        <f t="shared" si="66"/>
        <v>6</v>
      </c>
      <c r="C226" s="825">
        <f t="shared" si="65"/>
        <v>0</v>
      </c>
      <c r="D226" s="825">
        <f t="shared" si="65"/>
        <v>0</v>
      </c>
      <c r="E226" s="825">
        <f t="shared" si="65"/>
        <v>0</v>
      </c>
      <c r="F226" s="825">
        <f t="shared" si="65"/>
        <v>0</v>
      </c>
      <c r="G226" s="825">
        <f t="shared" si="65"/>
        <v>0</v>
      </c>
      <c r="H226" s="825">
        <f t="shared" si="65"/>
        <v>0.98464351229465885</v>
      </c>
      <c r="I226" s="825">
        <f t="shared" si="65"/>
        <v>0.95156570246756411</v>
      </c>
      <c r="J226" s="825">
        <f t="shared" si="65"/>
        <v>0.91412878608909143</v>
      </c>
      <c r="K226" s="825">
        <f t="shared" si="65"/>
        <v>0.87292001907632577</v>
      </c>
      <c r="L226" s="825">
        <f t="shared" si="65"/>
        <v>0.83498357720233218</v>
      </c>
      <c r="M226" s="825">
        <f t="shared" si="65"/>
        <v>0.80466065347251681</v>
      </c>
      <c r="N226" s="825">
        <f t="shared" si="65"/>
        <v>0.77507761041385692</v>
      </c>
      <c r="O226" s="825">
        <f t="shared" si="65"/>
        <v>0.74247265278326025</v>
      </c>
      <c r="P226" s="825">
        <f t="shared" si="65"/>
        <v>0.70806094533534181</v>
      </c>
      <c r="Q226" s="825">
        <f t="shared" si="65"/>
        <v>0.67701935669120794</v>
      </c>
      <c r="R226" s="825">
        <f t="shared" si="65"/>
        <v>0.65039823260447693</v>
      </c>
      <c r="S226" s="825">
        <f t="shared" si="65"/>
        <v>0.62487488039534189</v>
      </c>
      <c r="T226" s="825">
        <f t="shared" si="65"/>
        <v>0.60017581480396176</v>
      </c>
      <c r="U226" s="825">
        <f t="shared" si="65"/>
        <v>0.57609987272897512</v>
      </c>
      <c r="V226" s="825">
        <f t="shared" si="65"/>
        <v>0.55265855891977211</v>
      </c>
      <c r="W226" s="825">
        <f t="shared" si="65"/>
        <v>0.53164020486207131</v>
      </c>
      <c r="X226" s="825">
        <f t="shared" si="65"/>
        <v>0.51269154876886958</v>
      </c>
      <c r="Y226" s="825">
        <f t="shared" si="65"/>
        <v>0.49395056823346517</v>
      </c>
      <c r="Z226" s="825">
        <f t="shared" si="65"/>
        <v>0.47547541000102383</v>
      </c>
      <c r="AA226" s="825">
        <f t="shared" si="65"/>
        <v>0.45732940921974885</v>
      </c>
      <c r="AB226" s="825">
        <f t="shared" si="65"/>
        <v>0.43957980311070904</v>
      </c>
      <c r="AC226" s="825">
        <f t="shared" si="65"/>
        <v>0.42229909121281267</v>
      </c>
      <c r="AD226" s="825">
        <f t="shared" si="65"/>
        <v>0.40556322534764361</v>
      </c>
      <c r="AE226" s="825">
        <f t="shared" si="65"/>
        <v>0.38944694664631224</v>
      </c>
      <c r="AF226" s="825">
        <f t="shared" si="65"/>
        <v>0.37402189009012088</v>
      </c>
      <c r="AG226" s="825">
        <f t="shared" si="65"/>
        <v>0.61870124520782455</v>
      </c>
      <c r="AH226" s="825">
        <f t="shared" si="65"/>
        <v>1.044267168978293</v>
      </c>
      <c r="AI226" s="825">
        <f t="shared" si="65"/>
        <v>1.044267168978293</v>
      </c>
      <c r="AJ226" s="825">
        <f t="shared" si="65"/>
        <v>1.044267168978293</v>
      </c>
      <c r="AK226" s="825">
        <f t="shared" si="65"/>
        <v>1.044267168978293</v>
      </c>
      <c r="AL226" s="825">
        <f t="shared" si="65"/>
        <v>1.044267168978293</v>
      </c>
      <c r="AM226" s="825">
        <f t="shared" si="65"/>
        <v>1.044267168978293</v>
      </c>
      <c r="AN226" s="825">
        <f t="shared" si="65"/>
        <v>1.044267168978293</v>
      </c>
      <c r="AO226" s="825">
        <f t="shared" si="65"/>
        <v>1.044267168978293</v>
      </c>
      <c r="AP226" s="825">
        <f t="shared" si="65"/>
        <v>1.044267168978293</v>
      </c>
      <c r="AQ226" s="818"/>
      <c r="AR226" s="818"/>
      <c r="AS226" s="818"/>
      <c r="AT226" s="818"/>
      <c r="AU226" s="818"/>
      <c r="AV226" s="818"/>
      <c r="AW226" s="818"/>
      <c r="AX226" s="818"/>
      <c r="AY226" s="818"/>
      <c r="AZ226" s="818"/>
      <c r="BA226" s="818"/>
      <c r="BB226" s="818"/>
      <c r="BC226" s="818"/>
      <c r="BD226" s="818"/>
      <c r="BE226" s="818"/>
      <c r="BF226" s="818"/>
      <c r="BG226" s="818"/>
      <c r="BH226" s="818"/>
      <c r="BI226" s="818"/>
      <c r="BJ226" s="818"/>
    </row>
    <row r="227" spans="1:62" ht="12.75" hidden="1" customHeight="1" outlineLevel="1">
      <c r="A227" s="813">
        <f t="shared" si="66"/>
        <v>7</v>
      </c>
      <c r="C227" s="825">
        <f t="shared" si="65"/>
        <v>0</v>
      </c>
      <c r="D227" s="825">
        <f t="shared" si="65"/>
        <v>0</v>
      </c>
      <c r="E227" s="825">
        <f t="shared" si="65"/>
        <v>0</v>
      </c>
      <c r="F227" s="825">
        <f t="shared" si="65"/>
        <v>0</v>
      </c>
      <c r="G227" s="825">
        <f t="shared" si="65"/>
        <v>0</v>
      </c>
      <c r="H227" s="825">
        <f t="shared" si="65"/>
        <v>0</v>
      </c>
      <c r="I227" s="825">
        <f t="shared" si="65"/>
        <v>0.98147836958679746</v>
      </c>
      <c r="J227" s="825">
        <f t="shared" si="65"/>
        <v>0.94286461590250781</v>
      </c>
      <c r="K227" s="825">
        <f t="shared" si="65"/>
        <v>0.90036044266939363</v>
      </c>
      <c r="L227" s="825">
        <f t="shared" si="65"/>
        <v>0.86123146080102841</v>
      </c>
      <c r="M227" s="825">
        <f t="shared" si="65"/>
        <v>0.82995532961400864</v>
      </c>
      <c r="N227" s="825">
        <f t="shared" si="65"/>
        <v>0.79944233740197668</v>
      </c>
      <c r="O227" s="825">
        <f t="shared" si="65"/>
        <v>0.76581243610063632</v>
      </c>
      <c r="P227" s="825">
        <f t="shared" si="65"/>
        <v>0.73031898942312523</v>
      </c>
      <c r="Q227" s="825">
        <f t="shared" si="65"/>
        <v>0.69830160193971391</v>
      </c>
      <c r="R227" s="825">
        <f t="shared" ref="R227:AP227" si="67">IF(R$1=$A227,1,Q185)/(1+R$7)^0.5</f>
        <v>0.67084363724273266</v>
      </c>
      <c r="S227" s="825">
        <f t="shared" si="67"/>
        <v>0.64451795311219795</v>
      </c>
      <c r="T227" s="825">
        <f t="shared" si="67"/>
        <v>0.61904246722185663</v>
      </c>
      <c r="U227" s="825">
        <f t="shared" si="67"/>
        <v>0.59420969286613134</v>
      </c>
      <c r="V227" s="825">
        <f t="shared" si="67"/>
        <v>0.57003149644861884</v>
      </c>
      <c r="W227" s="825">
        <f t="shared" si="67"/>
        <v>0.54835242602977585</v>
      </c>
      <c r="X227" s="825">
        <f t="shared" si="67"/>
        <v>0.52880811496434976</v>
      </c>
      <c r="Y227" s="825">
        <f t="shared" si="67"/>
        <v>0.50947800778136876</v>
      </c>
      <c r="Z227" s="825">
        <f t="shared" si="67"/>
        <v>0.49042207908110885</v>
      </c>
      <c r="AA227" s="825">
        <f t="shared" si="67"/>
        <v>0.47170565496541983</v>
      </c>
      <c r="AB227" s="825">
        <f t="shared" si="67"/>
        <v>0.45339808627149453</v>
      </c>
      <c r="AC227" s="825">
        <f t="shared" si="67"/>
        <v>0.43557415157642854</v>
      </c>
      <c r="AD227" s="825">
        <f t="shared" si="67"/>
        <v>0.41831219026322181</v>
      </c>
      <c r="AE227" s="825">
        <f t="shared" si="67"/>
        <v>0.4016892929660924</v>
      </c>
      <c r="AF227" s="825">
        <f t="shared" si="67"/>
        <v>0.38577934652698054</v>
      </c>
      <c r="AG227" s="825">
        <f t="shared" si="67"/>
        <v>0.63815024840977363</v>
      </c>
      <c r="AH227" s="825">
        <f t="shared" si="67"/>
        <v>1.0770939261093975</v>
      </c>
      <c r="AI227" s="825">
        <f t="shared" si="67"/>
        <v>1.0770939261093975</v>
      </c>
      <c r="AJ227" s="825">
        <f t="shared" si="67"/>
        <v>1.0770939261093975</v>
      </c>
      <c r="AK227" s="825">
        <f t="shared" si="67"/>
        <v>1.0770939261093975</v>
      </c>
      <c r="AL227" s="825">
        <f t="shared" si="67"/>
        <v>1.0770939261093975</v>
      </c>
      <c r="AM227" s="825">
        <f t="shared" si="67"/>
        <v>1.0770939261093975</v>
      </c>
      <c r="AN227" s="825">
        <f t="shared" si="67"/>
        <v>1.0770939261093975</v>
      </c>
      <c r="AO227" s="825">
        <f t="shared" si="67"/>
        <v>1.0770939261093975</v>
      </c>
      <c r="AP227" s="825">
        <f t="shared" si="67"/>
        <v>1.0770939261093975</v>
      </c>
      <c r="AQ227" s="818"/>
      <c r="AR227" s="818"/>
      <c r="AS227" s="818"/>
      <c r="AT227" s="818"/>
      <c r="AU227" s="818"/>
      <c r="AV227" s="818"/>
      <c r="AW227" s="818"/>
      <c r="AX227" s="818"/>
      <c r="AY227" s="818"/>
      <c r="AZ227" s="818"/>
      <c r="BA227" s="818"/>
      <c r="BB227" s="818"/>
      <c r="BC227" s="818"/>
      <c r="BD227" s="818"/>
      <c r="BE227" s="818"/>
      <c r="BF227" s="818"/>
      <c r="BG227" s="818"/>
      <c r="BH227" s="818"/>
      <c r="BI227" s="818"/>
      <c r="BJ227" s="818"/>
    </row>
    <row r="228" spans="1:62" ht="12.75" hidden="1" customHeight="1" outlineLevel="1">
      <c r="A228" s="813">
        <f t="shared" si="66"/>
        <v>8</v>
      </c>
      <c r="C228" s="825">
        <f t="shared" ref="C228:AP234" si="68">IF(C$1=$A228,1,B186)/(1+C$7)^0.5</f>
        <v>0</v>
      </c>
      <c r="D228" s="825">
        <f t="shared" si="68"/>
        <v>0</v>
      </c>
      <c r="E228" s="825">
        <f t="shared" si="68"/>
        <v>0</v>
      </c>
      <c r="F228" s="825">
        <f t="shared" si="68"/>
        <v>0</v>
      </c>
      <c r="G228" s="825">
        <f t="shared" si="68"/>
        <v>0</v>
      </c>
      <c r="H228" s="825">
        <f t="shared" si="68"/>
        <v>0</v>
      </c>
      <c r="I228" s="825">
        <f t="shared" si="68"/>
        <v>0</v>
      </c>
      <c r="J228" s="825">
        <f t="shared" si="68"/>
        <v>0.97878627787829631</v>
      </c>
      <c r="K228" s="825">
        <f t="shared" si="68"/>
        <v>0.93466276235818913</v>
      </c>
      <c r="L228" s="825">
        <f t="shared" si="68"/>
        <v>0.89404302769623567</v>
      </c>
      <c r="M228" s="825">
        <f t="shared" si="68"/>
        <v>0.8615753250010042</v>
      </c>
      <c r="N228" s="825">
        <f t="shared" si="68"/>
        <v>0.82989983567790893</v>
      </c>
      <c r="O228" s="825">
        <f t="shared" si="68"/>
        <v>0.79498868792140343</v>
      </c>
      <c r="P228" s="825">
        <f t="shared" si="68"/>
        <v>0.75814299663485607</v>
      </c>
      <c r="Q228" s="825">
        <f t="shared" si="68"/>
        <v>0.72490579694179247</v>
      </c>
      <c r="R228" s="825">
        <f t="shared" si="68"/>
        <v>0.69640172688699797</v>
      </c>
      <c r="S228" s="825">
        <f t="shared" si="68"/>
        <v>0.66907307551104045</v>
      </c>
      <c r="T228" s="825">
        <f t="shared" si="68"/>
        <v>0.64262701359378382</v>
      </c>
      <c r="U228" s="825">
        <f t="shared" si="68"/>
        <v>0.61684814951183253</v>
      </c>
      <c r="V228" s="825">
        <f t="shared" si="68"/>
        <v>0.59174880176013533</v>
      </c>
      <c r="W228" s="825">
        <f t="shared" si="68"/>
        <v>0.56924379278510884</v>
      </c>
      <c r="X228" s="825">
        <f t="shared" si="68"/>
        <v>0.54895487414421462</v>
      </c>
      <c r="Y228" s="825">
        <f t="shared" si="68"/>
        <v>0.528888320217479</v>
      </c>
      <c r="Z228" s="825">
        <f t="shared" si="68"/>
        <v>0.50910639054331441</v>
      </c>
      <c r="AA228" s="825">
        <f t="shared" si="68"/>
        <v>0.48967690004551734</v>
      </c>
      <c r="AB228" s="825">
        <f t="shared" si="68"/>
        <v>0.47067184171932686</v>
      </c>
      <c r="AC228" s="825">
        <f t="shared" si="68"/>
        <v>0.45216884308825572</v>
      </c>
      <c r="AD228" s="825">
        <f t="shared" si="68"/>
        <v>0.43424922814283728</v>
      </c>
      <c r="AE228" s="825">
        <f t="shared" si="68"/>
        <v>0.41699302454945431</v>
      </c>
      <c r="AF228" s="825">
        <f t="shared" si="68"/>
        <v>0.40047693412275454</v>
      </c>
      <c r="AG228" s="825">
        <f t="shared" si="68"/>
        <v>0.66246277125399911</v>
      </c>
      <c r="AH228" s="825">
        <f t="shared" si="68"/>
        <v>1.1181295141220435</v>
      </c>
      <c r="AI228" s="825">
        <f t="shared" si="68"/>
        <v>1.1181295141220435</v>
      </c>
      <c r="AJ228" s="825">
        <f t="shared" si="68"/>
        <v>1.1181295141220435</v>
      </c>
      <c r="AK228" s="825">
        <f t="shared" si="68"/>
        <v>1.1181295141220435</v>
      </c>
      <c r="AL228" s="825">
        <f t="shared" si="68"/>
        <v>1.1181295141220435</v>
      </c>
      <c r="AM228" s="825">
        <f t="shared" si="68"/>
        <v>1.1181295141220435</v>
      </c>
      <c r="AN228" s="825">
        <f t="shared" si="68"/>
        <v>1.1181295141220435</v>
      </c>
      <c r="AO228" s="825">
        <f t="shared" si="68"/>
        <v>1.1181295141220435</v>
      </c>
      <c r="AP228" s="825">
        <f t="shared" si="68"/>
        <v>1.1181295141220435</v>
      </c>
      <c r="AQ228" s="818"/>
      <c r="AR228" s="818"/>
      <c r="AS228" s="818"/>
      <c r="AT228" s="818"/>
      <c r="AU228" s="818"/>
      <c r="AV228" s="818"/>
      <c r="AW228" s="818"/>
      <c r="AX228" s="818"/>
      <c r="AY228" s="818"/>
      <c r="AZ228" s="818"/>
      <c r="BA228" s="818"/>
      <c r="BB228" s="818"/>
      <c r="BC228" s="818"/>
      <c r="BD228" s="818"/>
      <c r="BE228" s="818"/>
      <c r="BF228" s="818"/>
      <c r="BG228" s="818"/>
      <c r="BH228" s="818"/>
      <c r="BI228" s="818"/>
      <c r="BJ228" s="818"/>
    </row>
    <row r="229" spans="1:62" ht="12.75" hidden="1" customHeight="1" outlineLevel="1">
      <c r="A229" s="813">
        <f t="shared" si="66"/>
        <v>9</v>
      </c>
      <c r="C229" s="825">
        <f t="shared" si="68"/>
        <v>0</v>
      </c>
      <c r="D229" s="825">
        <f t="shared" si="68"/>
        <v>0</v>
      </c>
      <c r="E229" s="825">
        <f t="shared" si="68"/>
        <v>0</v>
      </c>
      <c r="F229" s="825">
        <f t="shared" si="68"/>
        <v>0</v>
      </c>
      <c r="G229" s="825">
        <f t="shared" si="68"/>
        <v>0</v>
      </c>
      <c r="H229" s="825">
        <f t="shared" si="68"/>
        <v>0</v>
      </c>
      <c r="I229" s="825">
        <f t="shared" si="68"/>
        <v>0</v>
      </c>
      <c r="J229" s="825">
        <f t="shared" si="68"/>
        <v>0</v>
      </c>
      <c r="K229" s="825">
        <f t="shared" si="68"/>
        <v>0.97561663373403018</v>
      </c>
      <c r="L229" s="825">
        <f t="shared" si="68"/>
        <v>0.93321707488771599</v>
      </c>
      <c r="M229" s="825">
        <f t="shared" si="68"/>
        <v>0.89932674343952679</v>
      </c>
      <c r="N229" s="825">
        <f t="shared" si="68"/>
        <v>0.86626333756754503</v>
      </c>
      <c r="O229" s="825">
        <f t="shared" si="68"/>
        <v>0.82982249727124524</v>
      </c>
      <c r="P229" s="825">
        <f t="shared" si="68"/>
        <v>0.7913623480620392</v>
      </c>
      <c r="Q229" s="825">
        <f t="shared" si="68"/>
        <v>0.75666880276931936</v>
      </c>
      <c r="R229" s="825">
        <f t="shared" si="68"/>
        <v>0.72691577740601687</v>
      </c>
      <c r="S229" s="825">
        <f t="shared" si="68"/>
        <v>0.6983896737313261</v>
      </c>
      <c r="T229" s="825">
        <f t="shared" si="68"/>
        <v>0.6707848317045203</v>
      </c>
      <c r="U229" s="825">
        <f t="shared" si="68"/>
        <v>0.64387642194433559</v>
      </c>
      <c r="V229" s="825">
        <f t="shared" si="68"/>
        <v>0.61767730270195964</v>
      </c>
      <c r="W229" s="825">
        <f t="shared" si="68"/>
        <v>0.59418619769316161</v>
      </c>
      <c r="X229" s="825">
        <f t="shared" si="68"/>
        <v>0.57300828486330713</v>
      </c>
      <c r="Y229" s="825">
        <f t="shared" si="68"/>
        <v>0.55206248004355596</v>
      </c>
      <c r="Z229" s="825">
        <f t="shared" si="68"/>
        <v>0.53141377078206975</v>
      </c>
      <c r="AA229" s="825">
        <f t="shared" si="68"/>
        <v>0.5111329434312486</v>
      </c>
      <c r="AB229" s="825">
        <f t="shared" si="68"/>
        <v>0.49129514548438735</v>
      </c>
      <c r="AC229" s="825">
        <f t="shared" si="68"/>
        <v>0.47198140584969223</v>
      </c>
      <c r="AD229" s="825">
        <f t="shared" si="68"/>
        <v>0.45327661186950874</v>
      </c>
      <c r="AE229" s="825">
        <f t="shared" si="68"/>
        <v>0.43526429776133896</v>
      </c>
      <c r="AF229" s="825">
        <f t="shared" si="68"/>
        <v>0.41802452616298302</v>
      </c>
      <c r="AG229" s="825">
        <f t="shared" si="68"/>
        <v>0.69148972751870419</v>
      </c>
      <c r="AH229" s="825">
        <f t="shared" si="68"/>
        <v>1.1671222996988986</v>
      </c>
      <c r="AI229" s="825">
        <f t="shared" si="68"/>
        <v>1.1671222996988986</v>
      </c>
      <c r="AJ229" s="825">
        <f t="shared" si="68"/>
        <v>1.1671222996988986</v>
      </c>
      <c r="AK229" s="825">
        <f t="shared" si="68"/>
        <v>1.1671222996988986</v>
      </c>
      <c r="AL229" s="825">
        <f t="shared" si="68"/>
        <v>1.1671222996988986</v>
      </c>
      <c r="AM229" s="825">
        <f t="shared" si="68"/>
        <v>1.1671222996988986</v>
      </c>
      <c r="AN229" s="825">
        <f t="shared" si="68"/>
        <v>1.1671222996988986</v>
      </c>
      <c r="AO229" s="825">
        <f t="shared" si="68"/>
        <v>1.1671222996988986</v>
      </c>
      <c r="AP229" s="825">
        <f t="shared" si="68"/>
        <v>1.1671222996988986</v>
      </c>
      <c r="AQ229" s="818"/>
      <c r="AR229" s="818"/>
      <c r="AS229" s="818"/>
      <c r="AT229" s="818"/>
      <c r="AU229" s="818"/>
      <c r="AV229" s="818"/>
      <c r="AW229" s="818"/>
      <c r="AX229" s="818"/>
      <c r="AY229" s="818"/>
      <c r="AZ229" s="818"/>
      <c r="BA229" s="818"/>
      <c r="BB229" s="818"/>
      <c r="BC229" s="818"/>
      <c r="BD229" s="818"/>
      <c r="BE229" s="818"/>
      <c r="BF229" s="818"/>
      <c r="BG229" s="818"/>
      <c r="BH229" s="818"/>
      <c r="BI229" s="818"/>
      <c r="BJ229" s="818"/>
    </row>
    <row r="230" spans="1:62" ht="12.75" hidden="1" customHeight="1" outlineLevel="1">
      <c r="A230" s="813">
        <f t="shared" si="66"/>
        <v>10</v>
      </c>
      <c r="C230" s="825">
        <f t="shared" si="68"/>
        <v>0</v>
      </c>
      <c r="D230" s="825">
        <f t="shared" si="68"/>
        <v>0</v>
      </c>
      <c r="E230" s="825">
        <f t="shared" si="68"/>
        <v>0</v>
      </c>
      <c r="F230" s="825">
        <f t="shared" si="68"/>
        <v>0</v>
      </c>
      <c r="G230" s="825">
        <f t="shared" si="68"/>
        <v>0</v>
      </c>
      <c r="H230" s="825">
        <f t="shared" si="68"/>
        <v>0</v>
      </c>
      <c r="I230" s="825">
        <f t="shared" si="68"/>
        <v>0</v>
      </c>
      <c r="J230" s="825">
        <f t="shared" si="68"/>
        <v>0</v>
      </c>
      <c r="K230" s="825">
        <f t="shared" si="68"/>
        <v>0</v>
      </c>
      <c r="L230" s="825">
        <f t="shared" si="68"/>
        <v>0.98044736577603597</v>
      </c>
      <c r="M230" s="825">
        <f t="shared" si="68"/>
        <v>0.94484183830789381</v>
      </c>
      <c r="N230" s="825">
        <f t="shared" si="68"/>
        <v>0.91010508727419803</v>
      </c>
      <c r="O230" s="825">
        <f t="shared" si="68"/>
        <v>0.87181996922760507</v>
      </c>
      <c r="P230" s="825">
        <f t="shared" si="68"/>
        <v>0.83141334466594408</v>
      </c>
      <c r="Q230" s="825">
        <f t="shared" si="68"/>
        <v>0.79496395255021213</v>
      </c>
      <c r="R230" s="825">
        <f t="shared" si="68"/>
        <v>0.76370512100254961</v>
      </c>
      <c r="S230" s="825">
        <f t="shared" si="68"/>
        <v>0.73373530587987856</v>
      </c>
      <c r="T230" s="825">
        <f t="shared" si="68"/>
        <v>0.70473337762958188</v>
      </c>
      <c r="U230" s="825">
        <f t="shared" si="68"/>
        <v>0.67646312821331434</v>
      </c>
      <c r="V230" s="825">
        <f t="shared" si="68"/>
        <v>0.64893806664076403</v>
      </c>
      <c r="W230" s="825">
        <f t="shared" si="68"/>
        <v>0.6242580724091803</v>
      </c>
      <c r="X230" s="825">
        <f t="shared" si="68"/>
        <v>0.60200834144582027</v>
      </c>
      <c r="Y230" s="825">
        <f t="shared" si="68"/>
        <v>0.58000246552241308</v>
      </c>
      <c r="Z230" s="825">
        <f t="shared" si="68"/>
        <v>0.55830872121910058</v>
      </c>
      <c r="AA230" s="825">
        <f t="shared" si="68"/>
        <v>0.5370014773988312</v>
      </c>
      <c r="AB230" s="825">
        <f t="shared" si="68"/>
        <v>0.51615968478360552</v>
      </c>
      <c r="AC230" s="825">
        <f t="shared" si="68"/>
        <v>0.49586847316984517</v>
      </c>
      <c r="AD230" s="825">
        <f t="shared" si="68"/>
        <v>0.47621702606418559</v>
      </c>
      <c r="AE230" s="825">
        <f t="shared" si="68"/>
        <v>0.45729310536651679</v>
      </c>
      <c r="AF230" s="825">
        <f t="shared" si="68"/>
        <v>0.43918082569972827</v>
      </c>
      <c r="AG230" s="825">
        <f t="shared" si="68"/>
        <v>0.72648615209754397</v>
      </c>
      <c r="AH230" s="825">
        <f t="shared" si="68"/>
        <v>1.2261905778094939</v>
      </c>
      <c r="AI230" s="825">
        <f t="shared" si="68"/>
        <v>1.2261905778094939</v>
      </c>
      <c r="AJ230" s="825">
        <f t="shared" si="68"/>
        <v>1.2261905778094939</v>
      </c>
      <c r="AK230" s="825">
        <f t="shared" si="68"/>
        <v>1.2261905778094939</v>
      </c>
      <c r="AL230" s="825">
        <f t="shared" si="68"/>
        <v>1.2261905778094939</v>
      </c>
      <c r="AM230" s="825">
        <f t="shared" si="68"/>
        <v>1.2261905778094939</v>
      </c>
      <c r="AN230" s="825">
        <f t="shared" si="68"/>
        <v>1.2261905778094939</v>
      </c>
      <c r="AO230" s="825">
        <f t="shared" si="68"/>
        <v>1.2261905778094939</v>
      </c>
      <c r="AP230" s="825">
        <f t="shared" si="68"/>
        <v>1.2261905778094939</v>
      </c>
      <c r="AQ230" s="818"/>
      <c r="AR230" s="818"/>
      <c r="AS230" s="818"/>
      <c r="AT230" s="818"/>
      <c r="AU230" s="818"/>
      <c r="AV230" s="818"/>
      <c r="AW230" s="818"/>
      <c r="AX230" s="818"/>
      <c r="AY230" s="818"/>
      <c r="AZ230" s="818"/>
      <c r="BA230" s="818"/>
      <c r="BB230" s="818"/>
      <c r="BC230" s="818"/>
      <c r="BD230" s="818"/>
      <c r="BE230" s="818"/>
      <c r="BF230" s="818"/>
      <c r="BG230" s="818"/>
      <c r="BH230" s="818"/>
      <c r="BI230" s="818"/>
      <c r="BJ230" s="818"/>
    </row>
    <row r="231" spans="1:62" ht="12.75" hidden="1" customHeight="1" outlineLevel="1">
      <c r="A231" s="813">
        <f t="shared" si="66"/>
        <v>11</v>
      </c>
      <c r="C231" s="825">
        <f t="shared" si="68"/>
        <v>0</v>
      </c>
      <c r="D231" s="825">
        <f t="shared" si="68"/>
        <v>0</v>
      </c>
      <c r="E231" s="825">
        <f t="shared" si="68"/>
        <v>0</v>
      </c>
      <c r="F231" s="825">
        <f t="shared" si="68"/>
        <v>0</v>
      </c>
      <c r="G231" s="825">
        <f t="shared" si="68"/>
        <v>0</v>
      </c>
      <c r="H231" s="825">
        <f t="shared" si="68"/>
        <v>0</v>
      </c>
      <c r="I231" s="825">
        <f t="shared" si="68"/>
        <v>0</v>
      </c>
      <c r="J231" s="825">
        <f t="shared" si="68"/>
        <v>0</v>
      </c>
      <c r="K231" s="825">
        <f t="shared" si="68"/>
        <v>0</v>
      </c>
      <c r="L231" s="825">
        <f t="shared" si="68"/>
        <v>0</v>
      </c>
      <c r="M231" s="825">
        <f t="shared" si="68"/>
        <v>0.98290274487405993</v>
      </c>
      <c r="N231" s="825">
        <f t="shared" si="68"/>
        <v>0.94676669907810707</v>
      </c>
      <c r="O231" s="825">
        <f t="shared" si="68"/>
        <v>0.90693934799126708</v>
      </c>
      <c r="P231" s="825">
        <f t="shared" si="68"/>
        <v>0.86490503009539721</v>
      </c>
      <c r="Q231" s="825">
        <f t="shared" si="68"/>
        <v>0.82698735318165628</v>
      </c>
      <c r="R231" s="825">
        <f t="shared" si="68"/>
        <v>0.79446932732372288</v>
      </c>
      <c r="S231" s="825">
        <f t="shared" si="68"/>
        <v>0.76329224312495758</v>
      </c>
      <c r="T231" s="825">
        <f t="shared" si="68"/>
        <v>0.73312203502440565</v>
      </c>
      <c r="U231" s="825">
        <f t="shared" si="68"/>
        <v>0.70371297985461456</v>
      </c>
      <c r="V231" s="825">
        <f t="shared" si="68"/>
        <v>0.67507913080646209</v>
      </c>
      <c r="W231" s="825">
        <f t="shared" si="68"/>
        <v>0.64940495647359908</v>
      </c>
      <c r="X231" s="825">
        <f t="shared" si="68"/>
        <v>0.62625894329983722</v>
      </c>
      <c r="Y231" s="825">
        <f t="shared" si="68"/>
        <v>0.60336660833802902</v>
      </c>
      <c r="Z231" s="825">
        <f t="shared" si="68"/>
        <v>0.58079897854243412</v>
      </c>
      <c r="AA231" s="825">
        <f t="shared" si="68"/>
        <v>0.5586334185645333</v>
      </c>
      <c r="AB231" s="825">
        <f t="shared" si="68"/>
        <v>0.53695205948512548</v>
      </c>
      <c r="AC231" s="825">
        <f t="shared" si="68"/>
        <v>0.51584346037005724</v>
      </c>
      <c r="AD231" s="825">
        <f t="shared" si="68"/>
        <v>0.49540039729032304</v>
      </c>
      <c r="AE231" s="825">
        <f t="shared" si="68"/>
        <v>0.47571416744382417</v>
      </c>
      <c r="AF231" s="825">
        <f t="shared" si="68"/>
        <v>0.45687227382880857</v>
      </c>
      <c r="AG231" s="825">
        <f t="shared" si="68"/>
        <v>0.75575107288695087</v>
      </c>
      <c r="AH231" s="825">
        <f t="shared" si="68"/>
        <v>1.2755850088371259</v>
      </c>
      <c r="AI231" s="825">
        <f t="shared" si="68"/>
        <v>1.2755850088371259</v>
      </c>
      <c r="AJ231" s="825">
        <f t="shared" si="68"/>
        <v>1.2755850088371259</v>
      </c>
      <c r="AK231" s="825">
        <f t="shared" si="68"/>
        <v>1.2755850088371259</v>
      </c>
      <c r="AL231" s="825">
        <f t="shared" si="68"/>
        <v>1.2755850088371259</v>
      </c>
      <c r="AM231" s="825">
        <f t="shared" si="68"/>
        <v>1.2755850088371259</v>
      </c>
      <c r="AN231" s="825">
        <f t="shared" si="68"/>
        <v>1.2755850088371259</v>
      </c>
      <c r="AO231" s="825">
        <f t="shared" si="68"/>
        <v>1.2755850088371259</v>
      </c>
      <c r="AP231" s="825">
        <f t="shared" si="68"/>
        <v>1.2755850088371259</v>
      </c>
      <c r="AQ231" s="818"/>
      <c r="AR231" s="818"/>
      <c r="AS231" s="818"/>
      <c r="AT231" s="818"/>
      <c r="AU231" s="818"/>
      <c r="AV231" s="818"/>
      <c r="AW231" s="818"/>
      <c r="AX231" s="818"/>
      <c r="AY231" s="818"/>
      <c r="AZ231" s="818"/>
      <c r="BA231" s="818"/>
      <c r="BB231" s="818"/>
      <c r="BC231" s="818"/>
      <c r="BD231" s="818"/>
      <c r="BE231" s="818"/>
      <c r="BF231" s="818"/>
      <c r="BG231" s="818"/>
      <c r="BH231" s="818"/>
      <c r="BI231" s="818"/>
      <c r="BJ231" s="818"/>
    </row>
    <row r="232" spans="1:62" ht="12.75" hidden="1" customHeight="1" outlineLevel="1">
      <c r="A232" s="813">
        <f t="shared" si="66"/>
        <v>12</v>
      </c>
      <c r="C232" s="825">
        <f t="shared" si="68"/>
        <v>0</v>
      </c>
      <c r="D232" s="825">
        <f t="shared" si="68"/>
        <v>0</v>
      </c>
      <c r="E232" s="825">
        <f t="shared" si="68"/>
        <v>0</v>
      </c>
      <c r="F232" s="825">
        <f t="shared" si="68"/>
        <v>0</v>
      </c>
      <c r="G232" s="825">
        <f t="shared" si="68"/>
        <v>0</v>
      </c>
      <c r="H232" s="825">
        <f t="shared" si="68"/>
        <v>0</v>
      </c>
      <c r="I232" s="825">
        <f t="shared" si="68"/>
        <v>0</v>
      </c>
      <c r="J232" s="825">
        <f t="shared" si="68"/>
        <v>0</v>
      </c>
      <c r="K232" s="825">
        <f t="shared" si="68"/>
        <v>0</v>
      </c>
      <c r="L232" s="825">
        <f t="shared" si="68"/>
        <v>0</v>
      </c>
      <c r="M232" s="825">
        <f t="shared" si="68"/>
        <v>0</v>
      </c>
      <c r="N232" s="825">
        <f t="shared" si="68"/>
        <v>0.97999052819996135</v>
      </c>
      <c r="O232" s="825">
        <f t="shared" si="68"/>
        <v>0.93876556024703006</v>
      </c>
      <c r="P232" s="825">
        <f t="shared" si="68"/>
        <v>0.8952561788572857</v>
      </c>
      <c r="Q232" s="825">
        <f t="shared" si="68"/>
        <v>0.85600789914593201</v>
      </c>
      <c r="R232" s="825">
        <f t="shared" si="68"/>
        <v>0.82234875442995681</v>
      </c>
      <c r="S232" s="825">
        <f t="shared" si="68"/>
        <v>0.79007760754505563</v>
      </c>
      <c r="T232" s="825">
        <f t="shared" si="68"/>
        <v>0.7588486699396747</v>
      </c>
      <c r="U232" s="825">
        <f t="shared" si="68"/>
        <v>0.72840759555696899</v>
      </c>
      <c r="V232" s="825">
        <f t="shared" si="68"/>
        <v>0.69876893074078927</v>
      </c>
      <c r="W232" s="825">
        <f t="shared" si="68"/>
        <v>0.67219380120775873</v>
      </c>
      <c r="X232" s="825">
        <f t="shared" si="68"/>
        <v>0.64823555077714579</v>
      </c>
      <c r="Y232" s="825">
        <f t="shared" si="68"/>
        <v>0.62453988060539423</v>
      </c>
      <c r="Z232" s="825">
        <f t="shared" si="68"/>
        <v>0.60118031011654915</v>
      </c>
      <c r="AA232" s="825">
        <f t="shared" si="68"/>
        <v>0.57823691883362549</v>
      </c>
      <c r="AB232" s="825">
        <f t="shared" si="68"/>
        <v>0.55579471997195118</v>
      </c>
      <c r="AC232" s="825">
        <f t="shared" si="68"/>
        <v>0.5339453803020201</v>
      </c>
      <c r="AD232" s="825">
        <f t="shared" si="68"/>
        <v>0.51278493158213856</v>
      </c>
      <c r="AE232" s="825">
        <f t="shared" si="68"/>
        <v>0.49240787480107345</v>
      </c>
      <c r="AF232" s="825">
        <f t="shared" si="68"/>
        <v>0.4729047836023163</v>
      </c>
      <c r="AG232" s="825">
        <f t="shared" si="68"/>
        <v>0.78227180342035829</v>
      </c>
      <c r="AH232" s="825">
        <f t="shared" si="68"/>
        <v>1.3203476926168471</v>
      </c>
      <c r="AI232" s="825">
        <f t="shared" si="68"/>
        <v>1.3203476926168471</v>
      </c>
      <c r="AJ232" s="825">
        <f t="shared" si="68"/>
        <v>1.3203476926168471</v>
      </c>
      <c r="AK232" s="825">
        <f t="shared" si="68"/>
        <v>1.3203476926168471</v>
      </c>
      <c r="AL232" s="825">
        <f t="shared" si="68"/>
        <v>1.3203476926168471</v>
      </c>
      <c r="AM232" s="825">
        <f t="shared" si="68"/>
        <v>1.3203476926168471</v>
      </c>
      <c r="AN232" s="825">
        <f t="shared" si="68"/>
        <v>1.3203476926168471</v>
      </c>
      <c r="AO232" s="825">
        <f t="shared" si="68"/>
        <v>1.3203476926168471</v>
      </c>
      <c r="AP232" s="825">
        <f t="shared" si="68"/>
        <v>1.3203476926168471</v>
      </c>
      <c r="AQ232" s="818"/>
      <c r="AR232" s="818"/>
      <c r="AS232" s="818"/>
      <c r="AT232" s="818"/>
      <c r="AU232" s="818"/>
      <c r="AV232" s="818"/>
      <c r="AW232" s="818"/>
      <c r="AX232" s="818"/>
      <c r="AY232" s="818"/>
      <c r="AZ232" s="818"/>
      <c r="BA232" s="818"/>
      <c r="BB232" s="818"/>
      <c r="BC232" s="818"/>
      <c r="BD232" s="818"/>
      <c r="BE232" s="818"/>
      <c r="BF232" s="818"/>
      <c r="BG232" s="818"/>
      <c r="BH232" s="818"/>
      <c r="BI232" s="818"/>
      <c r="BJ232" s="818"/>
    </row>
    <row r="233" spans="1:62" ht="12.75" hidden="1" customHeight="1" outlineLevel="1">
      <c r="A233" s="813">
        <f t="shared" si="66"/>
        <v>13</v>
      </c>
      <c r="C233" s="825">
        <f t="shared" si="68"/>
        <v>0</v>
      </c>
      <c r="D233" s="825">
        <f t="shared" si="68"/>
        <v>0</v>
      </c>
      <c r="E233" s="825">
        <f t="shared" si="68"/>
        <v>0</v>
      </c>
      <c r="F233" s="825">
        <f t="shared" si="68"/>
        <v>0</v>
      </c>
      <c r="G233" s="825">
        <f t="shared" si="68"/>
        <v>0</v>
      </c>
      <c r="H233" s="825">
        <f t="shared" si="68"/>
        <v>0</v>
      </c>
      <c r="I233" s="825">
        <f t="shared" si="68"/>
        <v>0</v>
      </c>
      <c r="J233" s="825">
        <f t="shared" si="68"/>
        <v>0</v>
      </c>
      <c r="K233" s="825">
        <f t="shared" si="68"/>
        <v>0</v>
      </c>
      <c r="L233" s="825">
        <f t="shared" si="68"/>
        <v>0</v>
      </c>
      <c r="M233" s="825">
        <f t="shared" si="68"/>
        <v>0</v>
      </c>
      <c r="N233" s="825">
        <f t="shared" si="68"/>
        <v>0</v>
      </c>
      <c r="O233" s="825">
        <f t="shared" si="68"/>
        <v>0.97749240633075185</v>
      </c>
      <c r="P233" s="825">
        <f t="shared" si="68"/>
        <v>0.93218813472812501</v>
      </c>
      <c r="Q233" s="825">
        <f t="shared" si="68"/>
        <v>0.89132074780641257</v>
      </c>
      <c r="R233" s="825">
        <f t="shared" si="68"/>
        <v>0.85627306417089899</v>
      </c>
      <c r="S233" s="825">
        <f t="shared" si="68"/>
        <v>0.82267063736768886</v>
      </c>
      <c r="T233" s="825">
        <f t="shared" si="68"/>
        <v>0.79015341404837169</v>
      </c>
      <c r="U233" s="825">
        <f t="shared" si="68"/>
        <v>0.75845655563165015</v>
      </c>
      <c r="V233" s="825">
        <f t="shared" si="68"/>
        <v>0.72759520854092963</v>
      </c>
      <c r="W233" s="825">
        <f t="shared" si="68"/>
        <v>0.69992377659261906</v>
      </c>
      <c r="X233" s="825">
        <f t="shared" si="68"/>
        <v>0.67497717772214905</v>
      </c>
      <c r="Y233" s="825">
        <f t="shared" si="68"/>
        <v>0.6503039913200932</v>
      </c>
      <c r="Z233" s="825">
        <f t="shared" si="68"/>
        <v>0.62598076970341465</v>
      </c>
      <c r="AA233" s="825">
        <f t="shared" si="68"/>
        <v>0.60209089591146225</v>
      </c>
      <c r="AB233" s="825">
        <f t="shared" si="68"/>
        <v>0.5787228902052467</v>
      </c>
      <c r="AC233" s="825">
        <f t="shared" si="68"/>
        <v>0.55597220087970445</v>
      </c>
      <c r="AD233" s="825">
        <f t="shared" si="68"/>
        <v>0.53393882128619596</v>
      </c>
      <c r="AE233" s="825">
        <f t="shared" si="68"/>
        <v>0.51272115085778747</v>
      </c>
      <c r="AF233" s="825">
        <f t="shared" si="68"/>
        <v>0.49241349966770265</v>
      </c>
      <c r="AG233" s="825">
        <f t="shared" si="68"/>
        <v>0.81454282081763452</v>
      </c>
      <c r="AH233" s="825">
        <f t="shared" si="68"/>
        <v>1.3748159262571125</v>
      </c>
      <c r="AI233" s="825">
        <f t="shared" si="68"/>
        <v>1.3748159262571125</v>
      </c>
      <c r="AJ233" s="825">
        <f t="shared" si="68"/>
        <v>1.3748159262571125</v>
      </c>
      <c r="AK233" s="825">
        <f t="shared" si="68"/>
        <v>1.3748159262571125</v>
      </c>
      <c r="AL233" s="825">
        <f t="shared" si="68"/>
        <v>1.3748159262571125</v>
      </c>
      <c r="AM233" s="825">
        <f t="shared" si="68"/>
        <v>1.3748159262571125</v>
      </c>
      <c r="AN233" s="825">
        <f t="shared" si="68"/>
        <v>1.3748159262571125</v>
      </c>
      <c r="AO233" s="825">
        <f t="shared" si="68"/>
        <v>1.3748159262571125</v>
      </c>
      <c r="AP233" s="825">
        <f t="shared" si="68"/>
        <v>1.3748159262571125</v>
      </c>
      <c r="AQ233" s="818"/>
      <c r="AR233" s="818"/>
      <c r="AS233" s="818"/>
      <c r="AT233" s="818"/>
      <c r="AU233" s="818"/>
      <c r="AV233" s="818"/>
      <c r="AW233" s="818"/>
      <c r="AX233" s="818"/>
      <c r="AY233" s="818"/>
      <c r="AZ233" s="818"/>
      <c r="BA233" s="818"/>
      <c r="BB233" s="818"/>
      <c r="BC233" s="818"/>
      <c r="BD233" s="818"/>
      <c r="BE233" s="818"/>
      <c r="BF233" s="818"/>
      <c r="BG233" s="818"/>
      <c r="BH233" s="818"/>
      <c r="BI233" s="818"/>
      <c r="BJ233" s="818"/>
    </row>
    <row r="234" spans="1:62" ht="12.75" hidden="1" customHeight="1" outlineLevel="1">
      <c r="A234" s="813">
        <f t="shared" si="66"/>
        <v>14</v>
      </c>
      <c r="C234" s="825">
        <f t="shared" si="68"/>
        <v>0</v>
      </c>
      <c r="D234" s="825">
        <f t="shared" si="68"/>
        <v>0</v>
      </c>
      <c r="E234" s="825">
        <f t="shared" si="68"/>
        <v>0</v>
      </c>
      <c r="F234" s="825">
        <f t="shared" si="68"/>
        <v>0</v>
      </c>
      <c r="G234" s="825">
        <f t="shared" si="68"/>
        <v>0</v>
      </c>
      <c r="H234" s="825">
        <f t="shared" si="68"/>
        <v>0</v>
      </c>
      <c r="I234" s="825">
        <f t="shared" si="68"/>
        <v>0</v>
      </c>
      <c r="J234" s="825">
        <f t="shared" si="68"/>
        <v>0</v>
      </c>
      <c r="K234" s="825">
        <f t="shared" si="68"/>
        <v>0</v>
      </c>
      <c r="L234" s="825">
        <f t="shared" si="68"/>
        <v>0</v>
      </c>
      <c r="M234" s="825">
        <f t="shared" si="68"/>
        <v>0</v>
      </c>
      <c r="N234" s="825">
        <f t="shared" si="68"/>
        <v>0</v>
      </c>
      <c r="O234" s="825">
        <f t="shared" si="68"/>
        <v>0</v>
      </c>
      <c r="P234" s="825">
        <f t="shared" si="68"/>
        <v>0.97561121994608013</v>
      </c>
      <c r="Q234" s="825">
        <f t="shared" si="68"/>
        <v>0.93284015289926703</v>
      </c>
      <c r="R234" s="825">
        <f t="shared" ref="R234:AP234" si="69">IF(R$1=$A234,1,Q192)/(1+R$7)^0.5</f>
        <v>0.89615988191737983</v>
      </c>
      <c r="S234" s="825">
        <f t="shared" si="69"/>
        <v>0.86099219056268361</v>
      </c>
      <c r="T234" s="825">
        <f t="shared" si="69"/>
        <v>0.82696025352127223</v>
      </c>
      <c r="U234" s="825">
        <f t="shared" si="69"/>
        <v>0.79378689553016801</v>
      </c>
      <c r="V234" s="825">
        <f t="shared" si="69"/>
        <v>0.76148796856180623</v>
      </c>
      <c r="W234" s="825">
        <f t="shared" si="69"/>
        <v>0.73252754901235562</v>
      </c>
      <c r="X234" s="825">
        <f t="shared" si="69"/>
        <v>0.7064188904156411</v>
      </c>
      <c r="Y234" s="825">
        <f t="shared" si="69"/>
        <v>0.68059638035688863</v>
      </c>
      <c r="Z234" s="825">
        <f t="shared" si="69"/>
        <v>0.65514013710467467</v>
      </c>
      <c r="AA234" s="825">
        <f t="shared" si="69"/>
        <v>0.63013742783792126</v>
      </c>
      <c r="AB234" s="825">
        <f t="shared" si="69"/>
        <v>0.60568089625870614</v>
      </c>
      <c r="AC234" s="825">
        <f t="shared" si="69"/>
        <v>0.58187043682394834</v>
      </c>
      <c r="AD234" s="825">
        <f t="shared" si="69"/>
        <v>0.55881070076430917</v>
      </c>
      <c r="AE234" s="825">
        <f t="shared" si="69"/>
        <v>0.536604671144429</v>
      </c>
      <c r="AF234" s="825">
        <f t="shared" si="69"/>
        <v>0.51535105117899538</v>
      </c>
      <c r="AG234" s="825">
        <f t="shared" si="69"/>
        <v>0.85248576495557249</v>
      </c>
      <c r="AH234" s="825">
        <f t="shared" si="69"/>
        <v>1.4388574506027061</v>
      </c>
      <c r="AI234" s="825">
        <f t="shared" si="69"/>
        <v>1.4388574506027061</v>
      </c>
      <c r="AJ234" s="825">
        <f t="shared" si="69"/>
        <v>1.4388574506027061</v>
      </c>
      <c r="AK234" s="825">
        <f t="shared" si="69"/>
        <v>1.4388574506027061</v>
      </c>
      <c r="AL234" s="825">
        <f t="shared" si="69"/>
        <v>1.4388574506027061</v>
      </c>
      <c r="AM234" s="825">
        <f t="shared" si="69"/>
        <v>1.4388574506027061</v>
      </c>
      <c r="AN234" s="825">
        <f t="shared" si="69"/>
        <v>1.4388574506027061</v>
      </c>
      <c r="AO234" s="825">
        <f t="shared" si="69"/>
        <v>1.4388574506027061</v>
      </c>
      <c r="AP234" s="825">
        <f t="shared" si="69"/>
        <v>1.4388574506027061</v>
      </c>
      <c r="AQ234" s="818"/>
      <c r="AR234" s="818"/>
      <c r="AS234" s="818"/>
      <c r="AT234" s="818"/>
      <c r="AU234" s="818"/>
      <c r="AV234" s="818"/>
      <c r="AW234" s="818"/>
      <c r="AX234" s="818"/>
      <c r="AY234" s="818"/>
      <c r="AZ234" s="818"/>
      <c r="BA234" s="818"/>
      <c r="BB234" s="818"/>
      <c r="BC234" s="818"/>
      <c r="BD234" s="818"/>
      <c r="BE234" s="818"/>
      <c r="BF234" s="818"/>
      <c r="BG234" s="818"/>
      <c r="BH234" s="818"/>
      <c r="BI234" s="818"/>
      <c r="BJ234" s="818"/>
    </row>
    <row r="235" spans="1:62" ht="12.75" hidden="1" customHeight="1" outlineLevel="1">
      <c r="A235" s="813">
        <f t="shared" si="66"/>
        <v>15</v>
      </c>
      <c r="C235" s="825">
        <f t="shared" ref="C235:AP241" si="70">IF(C$1=$A235,1,B193)/(1+C$7)^0.5</f>
        <v>0</v>
      </c>
      <c r="D235" s="825">
        <f t="shared" si="70"/>
        <v>0</v>
      </c>
      <c r="E235" s="825">
        <f t="shared" si="70"/>
        <v>0</v>
      </c>
      <c r="F235" s="825">
        <f t="shared" si="70"/>
        <v>0</v>
      </c>
      <c r="G235" s="825">
        <f t="shared" si="70"/>
        <v>0</v>
      </c>
      <c r="H235" s="825">
        <f t="shared" si="70"/>
        <v>0</v>
      </c>
      <c r="I235" s="825">
        <f t="shared" si="70"/>
        <v>0</v>
      </c>
      <c r="J235" s="825">
        <f t="shared" si="70"/>
        <v>0</v>
      </c>
      <c r="K235" s="825">
        <f t="shared" si="70"/>
        <v>0</v>
      </c>
      <c r="L235" s="825">
        <f t="shared" si="70"/>
        <v>0</v>
      </c>
      <c r="M235" s="825">
        <f t="shared" si="70"/>
        <v>0</v>
      </c>
      <c r="N235" s="825">
        <f t="shared" si="70"/>
        <v>0</v>
      </c>
      <c r="O235" s="825">
        <f t="shared" si="70"/>
        <v>0</v>
      </c>
      <c r="P235" s="825">
        <f t="shared" si="70"/>
        <v>0</v>
      </c>
      <c r="Q235" s="825">
        <f t="shared" si="70"/>
        <v>0.98006224457912172</v>
      </c>
      <c r="R235" s="825">
        <f t="shared" si="70"/>
        <v>0.94152515052442265</v>
      </c>
      <c r="S235" s="825">
        <f t="shared" si="70"/>
        <v>0.90457720567167665</v>
      </c>
      <c r="T235" s="825">
        <f t="shared" si="70"/>
        <v>0.86882250911351644</v>
      </c>
      <c r="U235" s="825">
        <f t="shared" si="70"/>
        <v>0.83396985446315519</v>
      </c>
      <c r="V235" s="825">
        <f t="shared" si="70"/>
        <v>0.80003589614915438</v>
      </c>
      <c r="W235" s="825">
        <f t="shared" si="70"/>
        <v>0.76960944666649322</v>
      </c>
      <c r="X235" s="825">
        <f t="shared" si="70"/>
        <v>0.74217911954376137</v>
      </c>
      <c r="Y235" s="825">
        <f t="shared" si="70"/>
        <v>0.71504942632655621</v>
      </c>
      <c r="Z235" s="825">
        <f t="shared" si="70"/>
        <v>0.68830454101820382</v>
      </c>
      <c r="AA235" s="825">
        <f t="shared" si="70"/>
        <v>0.66203614842342262</v>
      </c>
      <c r="AB235" s="825">
        <f t="shared" si="70"/>
        <v>0.63634158203962121</v>
      </c>
      <c r="AC235" s="825">
        <f t="shared" si="70"/>
        <v>0.61132579316565239</v>
      </c>
      <c r="AD235" s="825">
        <f t="shared" si="70"/>
        <v>0.58709873067078522</v>
      </c>
      <c r="AE235" s="825">
        <f t="shared" si="70"/>
        <v>0.56376859081262209</v>
      </c>
      <c r="AF235" s="825">
        <f t="shared" si="70"/>
        <v>0.54143907334490227</v>
      </c>
      <c r="AG235" s="825">
        <f t="shared" si="70"/>
        <v>0.89564016908728461</v>
      </c>
      <c r="AH235" s="825">
        <f t="shared" si="70"/>
        <v>1.5116950726062479</v>
      </c>
      <c r="AI235" s="825">
        <f t="shared" si="70"/>
        <v>1.5116950726062479</v>
      </c>
      <c r="AJ235" s="825">
        <f t="shared" si="70"/>
        <v>1.5116950726062479</v>
      </c>
      <c r="AK235" s="825">
        <f t="shared" si="70"/>
        <v>1.5116950726062479</v>
      </c>
      <c r="AL235" s="825">
        <f t="shared" si="70"/>
        <v>1.5116950726062479</v>
      </c>
      <c r="AM235" s="825">
        <f t="shared" si="70"/>
        <v>1.5116950726062479</v>
      </c>
      <c r="AN235" s="825">
        <f t="shared" si="70"/>
        <v>1.5116950726062479</v>
      </c>
      <c r="AO235" s="825">
        <f t="shared" si="70"/>
        <v>1.5116950726062479</v>
      </c>
      <c r="AP235" s="825">
        <f t="shared" si="70"/>
        <v>1.5116950726062479</v>
      </c>
      <c r="AQ235" s="818"/>
      <c r="AR235" s="818"/>
      <c r="AS235" s="818"/>
      <c r="AT235" s="818"/>
      <c r="AU235" s="818"/>
      <c r="AV235" s="818"/>
      <c r="AW235" s="818"/>
      <c r="AX235" s="818"/>
      <c r="AY235" s="818"/>
      <c r="AZ235" s="818"/>
      <c r="BA235" s="818"/>
      <c r="BB235" s="818"/>
      <c r="BC235" s="818"/>
      <c r="BD235" s="818"/>
      <c r="BE235" s="818"/>
      <c r="BF235" s="818"/>
      <c r="BG235" s="818"/>
      <c r="BH235" s="818"/>
      <c r="BI235" s="818"/>
      <c r="BJ235" s="818"/>
    </row>
    <row r="236" spans="1:62" ht="12.75" hidden="1" customHeight="1" outlineLevel="1">
      <c r="A236" s="813">
        <f t="shared" si="66"/>
        <v>16</v>
      </c>
      <c r="C236" s="825">
        <f t="shared" si="70"/>
        <v>0</v>
      </c>
      <c r="D236" s="825">
        <f t="shared" si="70"/>
        <v>0</v>
      </c>
      <c r="E236" s="825">
        <f t="shared" si="70"/>
        <v>0</v>
      </c>
      <c r="F236" s="825">
        <f t="shared" si="70"/>
        <v>0</v>
      </c>
      <c r="G236" s="825">
        <f t="shared" si="70"/>
        <v>0</v>
      </c>
      <c r="H236" s="825">
        <f t="shared" si="70"/>
        <v>0</v>
      </c>
      <c r="I236" s="825">
        <f t="shared" si="70"/>
        <v>0</v>
      </c>
      <c r="J236" s="825">
        <f t="shared" si="70"/>
        <v>0</v>
      </c>
      <c r="K236" s="825">
        <f t="shared" si="70"/>
        <v>0</v>
      </c>
      <c r="L236" s="825">
        <f t="shared" si="70"/>
        <v>0</v>
      </c>
      <c r="M236" s="825">
        <f t="shared" si="70"/>
        <v>0</v>
      </c>
      <c r="N236" s="825">
        <f t="shared" si="70"/>
        <v>0</v>
      </c>
      <c r="O236" s="825">
        <f t="shared" si="70"/>
        <v>0</v>
      </c>
      <c r="P236" s="825">
        <f t="shared" si="70"/>
        <v>0</v>
      </c>
      <c r="Q236" s="825">
        <f t="shared" si="70"/>
        <v>0</v>
      </c>
      <c r="R236" s="825">
        <f t="shared" si="70"/>
        <v>0.98022236590023271</v>
      </c>
      <c r="S236" s="825">
        <f t="shared" si="70"/>
        <v>0.94175583964914178</v>
      </c>
      <c r="T236" s="825">
        <f t="shared" si="70"/>
        <v>0.90453160487138418</v>
      </c>
      <c r="U236" s="825">
        <f t="shared" si="70"/>
        <v>0.86824648643322866</v>
      </c>
      <c r="V236" s="825">
        <f t="shared" si="70"/>
        <v>0.83291782326965569</v>
      </c>
      <c r="W236" s="825">
        <f t="shared" si="70"/>
        <v>0.80124082953111775</v>
      </c>
      <c r="X236" s="825">
        <f t="shared" si="70"/>
        <v>0.77268310047344446</v>
      </c>
      <c r="Y236" s="825">
        <f t="shared" si="70"/>
        <v>0.7444383615445862</v>
      </c>
      <c r="Z236" s="825">
        <f t="shared" si="70"/>
        <v>0.71659424634693947</v>
      </c>
      <c r="AA236" s="825">
        <f t="shared" si="70"/>
        <v>0.68924620798247238</v>
      </c>
      <c r="AB236" s="825">
        <f t="shared" si="70"/>
        <v>0.6624955804103021</v>
      </c>
      <c r="AC236" s="825">
        <f t="shared" si="70"/>
        <v>0.63645162848693138</v>
      </c>
      <c r="AD236" s="825">
        <f t="shared" si="70"/>
        <v>0.61122882004224555</v>
      </c>
      <c r="AE236" s="825">
        <f t="shared" si="70"/>
        <v>0.58693979826113407</v>
      </c>
      <c r="AF236" s="825">
        <f t="shared" si="70"/>
        <v>0.56369252501577516</v>
      </c>
      <c r="AG236" s="825">
        <f t="shared" si="70"/>
        <v>0.9324514858142916</v>
      </c>
      <c r="AH236" s="825">
        <f t="shared" si="70"/>
        <v>1.5738265937606337</v>
      </c>
      <c r="AI236" s="825">
        <f t="shared" si="70"/>
        <v>1.5738265937606337</v>
      </c>
      <c r="AJ236" s="825">
        <f t="shared" si="70"/>
        <v>1.5738265937606337</v>
      </c>
      <c r="AK236" s="825">
        <f t="shared" si="70"/>
        <v>1.5738265937606337</v>
      </c>
      <c r="AL236" s="825">
        <f>IF(AL$1=$A236,1,AK194)/(1+AL$7)^0.5</f>
        <v>1.5738265937606337</v>
      </c>
      <c r="AM236" s="825">
        <f t="shared" si="70"/>
        <v>1.5738265937606337</v>
      </c>
      <c r="AN236" s="825">
        <f t="shared" si="70"/>
        <v>1.5738265937606337</v>
      </c>
      <c r="AO236" s="825">
        <f t="shared" si="70"/>
        <v>1.5738265937606337</v>
      </c>
      <c r="AP236" s="825">
        <f t="shared" si="70"/>
        <v>1.5738265937606337</v>
      </c>
      <c r="AQ236" s="818"/>
      <c r="AR236" s="818"/>
      <c r="AS236" s="818"/>
      <c r="AT236" s="818"/>
      <c r="AU236" s="818"/>
      <c r="AV236" s="818"/>
      <c r="AW236" s="818"/>
      <c r="AX236" s="818"/>
      <c r="AY236" s="818"/>
      <c r="AZ236" s="818"/>
      <c r="BA236" s="818"/>
      <c r="BB236" s="818"/>
      <c r="BC236" s="818"/>
      <c r="BD236" s="818"/>
      <c r="BE236" s="818"/>
      <c r="BF236" s="818"/>
      <c r="BG236" s="818"/>
      <c r="BH236" s="818"/>
      <c r="BI236" s="818"/>
      <c r="BJ236" s="818"/>
    </row>
    <row r="237" spans="1:62" ht="12.75" hidden="1" customHeight="1" outlineLevel="1">
      <c r="A237" s="813">
        <f t="shared" si="66"/>
        <v>17</v>
      </c>
      <c r="C237" s="825">
        <f t="shared" si="70"/>
        <v>0</v>
      </c>
      <c r="D237" s="825">
        <f t="shared" si="70"/>
        <v>0</v>
      </c>
      <c r="E237" s="825">
        <f t="shared" si="70"/>
        <v>0</v>
      </c>
      <c r="F237" s="825">
        <f t="shared" si="70"/>
        <v>0</v>
      </c>
      <c r="G237" s="825">
        <f t="shared" si="70"/>
        <v>0</v>
      </c>
      <c r="H237" s="825">
        <f t="shared" si="70"/>
        <v>0</v>
      </c>
      <c r="I237" s="825">
        <f t="shared" si="70"/>
        <v>0</v>
      </c>
      <c r="J237" s="825">
        <f t="shared" si="70"/>
        <v>0</v>
      </c>
      <c r="K237" s="825">
        <f t="shared" si="70"/>
        <v>0</v>
      </c>
      <c r="L237" s="825">
        <f t="shared" si="70"/>
        <v>0</v>
      </c>
      <c r="M237" s="825">
        <f t="shared" si="70"/>
        <v>0</v>
      </c>
      <c r="N237" s="825">
        <f t="shared" si="70"/>
        <v>0</v>
      </c>
      <c r="O237" s="825">
        <f t="shared" si="70"/>
        <v>0</v>
      </c>
      <c r="P237" s="825">
        <f t="shared" si="70"/>
        <v>0</v>
      </c>
      <c r="Q237" s="825">
        <f t="shared" si="70"/>
        <v>0</v>
      </c>
      <c r="R237" s="825">
        <f t="shared" si="70"/>
        <v>0</v>
      </c>
      <c r="S237" s="825">
        <f t="shared" si="70"/>
        <v>0.98014224153387441</v>
      </c>
      <c r="T237" s="825">
        <f t="shared" si="70"/>
        <v>0.94140072979761891</v>
      </c>
      <c r="U237" s="825">
        <f t="shared" si="70"/>
        <v>0.90363661321561206</v>
      </c>
      <c r="V237" s="825">
        <f t="shared" si="70"/>
        <v>0.86686793746581237</v>
      </c>
      <c r="W237" s="825">
        <f t="shared" si="70"/>
        <v>0.83389977486911193</v>
      </c>
      <c r="X237" s="825">
        <f t="shared" si="70"/>
        <v>0.80417801961869273</v>
      </c>
      <c r="Y237" s="825">
        <f t="shared" si="70"/>
        <v>0.77478201211893138</v>
      </c>
      <c r="Z237" s="825">
        <f t="shared" si="70"/>
        <v>0.74580295795823048</v>
      </c>
      <c r="AA237" s="825">
        <f t="shared" si="70"/>
        <v>0.71734020095096884</v>
      </c>
      <c r="AB237" s="825">
        <f t="shared" si="70"/>
        <v>0.68949920547512111</v>
      </c>
      <c r="AC237" s="825">
        <f t="shared" si="70"/>
        <v>0.6623936900730788</v>
      </c>
      <c r="AD237" s="825">
        <f t="shared" si="70"/>
        <v>0.63614278833620796</v>
      </c>
      <c r="AE237" s="825">
        <f t="shared" si="70"/>
        <v>0.610863734837508</v>
      </c>
      <c r="AF237" s="825">
        <f t="shared" si="70"/>
        <v>0.58666889202480466</v>
      </c>
      <c r="AG237" s="825">
        <f t="shared" si="70"/>
        <v>0.97045863795026233</v>
      </c>
      <c r="AH237" s="825">
        <f t="shared" si="70"/>
        <v>1.6379764907737318</v>
      </c>
      <c r="AI237" s="825">
        <f t="shared" si="70"/>
        <v>1.6379764907737318</v>
      </c>
      <c r="AJ237" s="825">
        <f t="shared" si="70"/>
        <v>1.6379764907737318</v>
      </c>
      <c r="AK237" s="825">
        <f t="shared" si="70"/>
        <v>1.6379764907737318</v>
      </c>
      <c r="AL237" s="825">
        <f t="shared" si="70"/>
        <v>1.6379764907737318</v>
      </c>
      <c r="AM237" s="825">
        <f t="shared" si="70"/>
        <v>1.6379764907737318</v>
      </c>
      <c r="AN237" s="825">
        <f t="shared" si="70"/>
        <v>1.6379764907737318</v>
      </c>
      <c r="AO237" s="825">
        <f t="shared" si="70"/>
        <v>1.6379764907737318</v>
      </c>
      <c r="AP237" s="825">
        <f t="shared" si="70"/>
        <v>1.6379764907737318</v>
      </c>
      <c r="AQ237" s="818"/>
      <c r="AR237" s="818"/>
      <c r="AS237" s="818"/>
      <c r="AT237" s="818"/>
      <c r="AU237" s="818"/>
      <c r="AV237" s="818"/>
      <c r="AW237" s="818"/>
      <c r="AX237" s="818"/>
      <c r="AY237" s="818"/>
      <c r="AZ237" s="818"/>
      <c r="BA237" s="818"/>
      <c r="BB237" s="818"/>
      <c r="BC237" s="818"/>
      <c r="BD237" s="818"/>
      <c r="BE237" s="818"/>
      <c r="BF237" s="818"/>
      <c r="BG237" s="818"/>
      <c r="BH237" s="818"/>
      <c r="BI237" s="818"/>
      <c r="BJ237" s="818"/>
    </row>
    <row r="238" spans="1:62" ht="12.75" hidden="1" customHeight="1" outlineLevel="1">
      <c r="A238" s="813">
        <f t="shared" si="66"/>
        <v>18</v>
      </c>
      <c r="C238" s="825">
        <f t="shared" si="70"/>
        <v>0</v>
      </c>
      <c r="D238" s="825">
        <f t="shared" si="70"/>
        <v>0</v>
      </c>
      <c r="E238" s="825">
        <f t="shared" si="70"/>
        <v>0</v>
      </c>
      <c r="F238" s="825">
        <f t="shared" si="70"/>
        <v>0</v>
      </c>
      <c r="G238" s="825">
        <f t="shared" si="70"/>
        <v>0</v>
      </c>
      <c r="H238" s="825">
        <f t="shared" si="70"/>
        <v>0</v>
      </c>
      <c r="I238" s="825">
        <f t="shared" si="70"/>
        <v>0</v>
      </c>
      <c r="J238" s="825">
        <f t="shared" si="70"/>
        <v>0</v>
      </c>
      <c r="K238" s="825">
        <f t="shared" si="70"/>
        <v>0</v>
      </c>
      <c r="L238" s="825">
        <f t="shared" si="70"/>
        <v>0</v>
      </c>
      <c r="M238" s="825">
        <f t="shared" si="70"/>
        <v>0</v>
      </c>
      <c r="N238" s="825">
        <f t="shared" si="70"/>
        <v>0</v>
      </c>
      <c r="O238" s="825">
        <f t="shared" si="70"/>
        <v>0</v>
      </c>
      <c r="P238" s="825">
        <f t="shared" si="70"/>
        <v>0</v>
      </c>
      <c r="Q238" s="825">
        <f t="shared" si="70"/>
        <v>0</v>
      </c>
      <c r="R238" s="825">
        <f t="shared" si="70"/>
        <v>0</v>
      </c>
      <c r="S238" s="825">
        <f t="shared" si="70"/>
        <v>0</v>
      </c>
      <c r="T238" s="825">
        <f t="shared" si="70"/>
        <v>0.97993285209610925</v>
      </c>
      <c r="U238" s="825">
        <f t="shared" si="70"/>
        <v>0.94062302653749563</v>
      </c>
      <c r="V238" s="825">
        <f t="shared" si="70"/>
        <v>0.9023493858286723</v>
      </c>
      <c r="W238" s="825">
        <f t="shared" si="70"/>
        <v>0.86803181565991083</v>
      </c>
      <c r="X238" s="825">
        <f t="shared" si="70"/>
        <v>0.83709353032619627</v>
      </c>
      <c r="Y238" s="825">
        <f t="shared" si="70"/>
        <v>0.8064943258028765</v>
      </c>
      <c r="Z238" s="825">
        <f t="shared" si="70"/>
        <v>0.77632914078028992</v>
      </c>
      <c r="AA238" s="825">
        <f t="shared" si="70"/>
        <v>0.74670138527744412</v>
      </c>
      <c r="AB238" s="825">
        <f t="shared" si="70"/>
        <v>0.71772084039544959</v>
      </c>
      <c r="AC238" s="825">
        <f t="shared" si="70"/>
        <v>0.68950587924795981</v>
      </c>
      <c r="AD238" s="825">
        <f t="shared" si="70"/>
        <v>0.66218051163895375</v>
      </c>
      <c r="AE238" s="825">
        <f t="shared" si="70"/>
        <v>0.63586677062603081</v>
      </c>
      <c r="AF238" s="825">
        <f t="shared" si="70"/>
        <v>0.61068161772247775</v>
      </c>
      <c r="AG238" s="825">
        <f t="shared" si="70"/>
        <v>1.010180118653984</v>
      </c>
      <c r="AH238" s="825">
        <f t="shared" si="70"/>
        <v>1.7050198958474811</v>
      </c>
      <c r="AI238" s="825">
        <f t="shared" si="70"/>
        <v>1.7050198958474811</v>
      </c>
      <c r="AJ238" s="825">
        <f t="shared" si="70"/>
        <v>1.7050198958474811</v>
      </c>
      <c r="AK238" s="825">
        <f t="shared" si="70"/>
        <v>1.7050198958474811</v>
      </c>
      <c r="AL238" s="825">
        <f t="shared" si="70"/>
        <v>1.7050198958474811</v>
      </c>
      <c r="AM238" s="825">
        <f t="shared" si="70"/>
        <v>1.7050198958474811</v>
      </c>
      <c r="AN238" s="825">
        <f t="shared" si="70"/>
        <v>1.7050198958474811</v>
      </c>
      <c r="AO238" s="825">
        <f t="shared" si="70"/>
        <v>1.7050198958474811</v>
      </c>
      <c r="AP238" s="825">
        <f t="shared" si="70"/>
        <v>1.7050198958474811</v>
      </c>
      <c r="AQ238" s="818"/>
      <c r="AR238" s="818"/>
      <c r="AS238" s="818"/>
      <c r="AT238" s="818"/>
      <c r="AU238" s="818"/>
      <c r="AV238" s="818"/>
      <c r="AW238" s="818"/>
      <c r="AX238" s="818"/>
      <c r="AY238" s="818"/>
      <c r="AZ238" s="818"/>
      <c r="BA238" s="818"/>
      <c r="BB238" s="818"/>
      <c r="BC238" s="818"/>
      <c r="BD238" s="818"/>
      <c r="BE238" s="818"/>
      <c r="BF238" s="818"/>
      <c r="BG238" s="818"/>
      <c r="BH238" s="818"/>
      <c r="BI238" s="818"/>
      <c r="BJ238" s="818"/>
    </row>
    <row r="239" spans="1:62" ht="12.75" hidden="1" customHeight="1" outlineLevel="1">
      <c r="A239" s="813">
        <f t="shared" si="66"/>
        <v>19</v>
      </c>
      <c r="C239" s="825">
        <f t="shared" si="70"/>
        <v>0</v>
      </c>
      <c r="D239" s="825">
        <f t="shared" si="70"/>
        <v>0</v>
      </c>
      <c r="E239" s="825">
        <f t="shared" si="70"/>
        <v>0</v>
      </c>
      <c r="F239" s="825">
        <f t="shared" si="70"/>
        <v>0</v>
      </c>
      <c r="G239" s="825">
        <f t="shared" si="70"/>
        <v>0</v>
      </c>
      <c r="H239" s="825">
        <f t="shared" si="70"/>
        <v>0</v>
      </c>
      <c r="I239" s="825">
        <f t="shared" si="70"/>
        <v>0</v>
      </c>
      <c r="J239" s="825">
        <f t="shared" si="70"/>
        <v>0</v>
      </c>
      <c r="K239" s="825">
        <f t="shared" si="70"/>
        <v>0</v>
      </c>
      <c r="L239" s="825">
        <f t="shared" si="70"/>
        <v>0</v>
      </c>
      <c r="M239" s="825">
        <f t="shared" si="70"/>
        <v>0</v>
      </c>
      <c r="N239" s="825">
        <f t="shared" si="70"/>
        <v>0</v>
      </c>
      <c r="O239" s="825">
        <f t="shared" si="70"/>
        <v>0</v>
      </c>
      <c r="P239" s="825">
        <f t="shared" si="70"/>
        <v>0</v>
      </c>
      <c r="Q239" s="825">
        <f t="shared" si="70"/>
        <v>0</v>
      </c>
      <c r="R239" s="825">
        <f t="shared" si="70"/>
        <v>0</v>
      </c>
      <c r="S239" s="825">
        <f t="shared" si="70"/>
        <v>0</v>
      </c>
      <c r="T239" s="825">
        <f t="shared" si="70"/>
        <v>0</v>
      </c>
      <c r="U239" s="825">
        <f t="shared" si="70"/>
        <v>0.97954179457551505</v>
      </c>
      <c r="V239" s="825">
        <f t="shared" si="70"/>
        <v>0.93968456203160722</v>
      </c>
      <c r="W239" s="825">
        <f t="shared" si="70"/>
        <v>0.90394708450852246</v>
      </c>
      <c r="X239" s="825">
        <f t="shared" si="70"/>
        <v>0.87172871149204179</v>
      </c>
      <c r="Y239" s="825">
        <f t="shared" si="70"/>
        <v>0.83986344893123732</v>
      </c>
      <c r="Z239" s="825">
        <f t="shared" si="70"/>
        <v>0.8084501636542486</v>
      </c>
      <c r="AA239" s="825">
        <f t="shared" si="70"/>
        <v>0.77759654432352387</v>
      </c>
      <c r="AB239" s="825">
        <f t="shared" si="70"/>
        <v>0.74741691429045709</v>
      </c>
      <c r="AC239" s="825">
        <f t="shared" si="70"/>
        <v>0.7180345444179832</v>
      </c>
      <c r="AD239" s="825">
        <f t="shared" si="70"/>
        <v>0.68957857548036261</v>
      </c>
      <c r="AE239" s="825">
        <f t="shared" si="70"/>
        <v>0.66217608971656516</v>
      </c>
      <c r="AF239" s="825">
        <f t="shared" si="70"/>
        <v>0.63594888798345761</v>
      </c>
      <c r="AG239" s="825">
        <f t="shared" si="70"/>
        <v>1.0519768476360876</v>
      </c>
      <c r="AH239" s="825">
        <f t="shared" si="70"/>
        <v>1.7755659828074855</v>
      </c>
      <c r="AI239" s="825">
        <f t="shared" si="70"/>
        <v>1.7755659828074855</v>
      </c>
      <c r="AJ239" s="825">
        <f t="shared" si="70"/>
        <v>1.7755659828074855</v>
      </c>
      <c r="AK239" s="825">
        <f t="shared" si="70"/>
        <v>1.7755659828074855</v>
      </c>
      <c r="AL239" s="825">
        <f t="shared" si="70"/>
        <v>1.7755659828074855</v>
      </c>
      <c r="AM239" s="825">
        <f t="shared" si="70"/>
        <v>1.7755659828074855</v>
      </c>
      <c r="AN239" s="825">
        <f t="shared" si="70"/>
        <v>1.7755659828074855</v>
      </c>
      <c r="AO239" s="825">
        <f t="shared" si="70"/>
        <v>1.7755659828074855</v>
      </c>
      <c r="AP239" s="825">
        <f t="shared" si="70"/>
        <v>1.7755659828074855</v>
      </c>
      <c r="AQ239" s="818"/>
      <c r="AR239" s="818"/>
      <c r="AS239" s="818"/>
      <c r="AT239" s="818"/>
      <c r="AU239" s="818"/>
      <c r="AV239" s="818"/>
      <c r="AW239" s="818"/>
      <c r="AX239" s="818"/>
      <c r="AY239" s="818"/>
      <c r="AZ239" s="818"/>
      <c r="BA239" s="818"/>
      <c r="BB239" s="818"/>
      <c r="BC239" s="818"/>
      <c r="BD239" s="818"/>
      <c r="BE239" s="818"/>
      <c r="BF239" s="818"/>
      <c r="BG239" s="818"/>
      <c r="BH239" s="818"/>
      <c r="BI239" s="818"/>
      <c r="BJ239" s="818"/>
    </row>
    <row r="240" spans="1:62" ht="13.5" hidden="1" customHeight="1" outlineLevel="1">
      <c r="A240" s="813">
        <f t="shared" si="66"/>
        <v>20</v>
      </c>
      <c r="C240" s="825">
        <f t="shared" si="70"/>
        <v>0</v>
      </c>
      <c r="D240" s="825">
        <f t="shared" si="70"/>
        <v>0</v>
      </c>
      <c r="E240" s="825">
        <f t="shared" si="70"/>
        <v>0</v>
      </c>
      <c r="F240" s="825">
        <f t="shared" si="70"/>
        <v>0</v>
      </c>
      <c r="G240" s="825">
        <f t="shared" si="70"/>
        <v>0</v>
      </c>
      <c r="H240" s="825">
        <f t="shared" si="70"/>
        <v>0</v>
      </c>
      <c r="I240" s="825">
        <f t="shared" si="70"/>
        <v>0</v>
      </c>
      <c r="J240" s="825">
        <f t="shared" si="70"/>
        <v>0</v>
      </c>
      <c r="K240" s="825">
        <f t="shared" si="70"/>
        <v>0</v>
      </c>
      <c r="L240" s="825">
        <f t="shared" si="70"/>
        <v>0</v>
      </c>
      <c r="M240" s="825">
        <f t="shared" si="70"/>
        <v>0</v>
      </c>
      <c r="N240" s="825">
        <f t="shared" si="70"/>
        <v>0</v>
      </c>
      <c r="O240" s="825">
        <f t="shared" si="70"/>
        <v>0</v>
      </c>
      <c r="P240" s="825">
        <f t="shared" si="70"/>
        <v>0</v>
      </c>
      <c r="Q240" s="825">
        <f t="shared" si="70"/>
        <v>0</v>
      </c>
      <c r="R240" s="825">
        <f t="shared" si="70"/>
        <v>0</v>
      </c>
      <c r="S240" s="825">
        <f t="shared" si="70"/>
        <v>0</v>
      </c>
      <c r="T240" s="825">
        <f t="shared" si="70"/>
        <v>0</v>
      </c>
      <c r="U240" s="825">
        <f t="shared" si="70"/>
        <v>0</v>
      </c>
      <c r="V240" s="825">
        <f t="shared" si="70"/>
        <v>0.97934599129658861</v>
      </c>
      <c r="W240" s="825">
        <f t="shared" si="70"/>
        <v>0.94210013586227559</v>
      </c>
      <c r="X240" s="825">
        <f t="shared" si="70"/>
        <v>0.90852191638874202</v>
      </c>
      <c r="Y240" s="825">
        <f t="shared" si="70"/>
        <v>0.87531171116512207</v>
      </c>
      <c r="Z240" s="825">
        <f t="shared" si="70"/>
        <v>0.84257255990891533</v>
      </c>
      <c r="AA240" s="825">
        <f t="shared" si="70"/>
        <v>0.81041669651662118</v>
      </c>
      <c r="AB240" s="825">
        <f t="shared" si="70"/>
        <v>0.77896326960515094</v>
      </c>
      <c r="AC240" s="825">
        <f t="shared" si="70"/>
        <v>0.74834075295212854</v>
      </c>
      <c r="AD240" s="825">
        <f t="shared" si="70"/>
        <v>0.71868373799886864</v>
      </c>
      <c r="AE240" s="825">
        <f t="shared" si="70"/>
        <v>0.69012467076643902</v>
      </c>
      <c r="AF240" s="825">
        <f t="shared" si="70"/>
        <v>0.66279049298159431</v>
      </c>
      <c r="AG240" s="825">
        <f t="shared" si="70"/>
        <v>1.0963778168727338</v>
      </c>
      <c r="AH240" s="825">
        <f t="shared" si="70"/>
        <v>1.8505076041534554</v>
      </c>
      <c r="AI240" s="825">
        <f t="shared" si="70"/>
        <v>1.8505076041534554</v>
      </c>
      <c r="AJ240" s="825">
        <f t="shared" si="70"/>
        <v>1.8505076041534554</v>
      </c>
      <c r="AK240" s="825">
        <f t="shared" si="70"/>
        <v>1.8505076041534554</v>
      </c>
      <c r="AL240" s="825">
        <f t="shared" si="70"/>
        <v>1.8505076041534554</v>
      </c>
      <c r="AM240" s="825">
        <f t="shared" si="70"/>
        <v>1.8505076041534554</v>
      </c>
      <c r="AN240" s="825">
        <f t="shared" si="70"/>
        <v>1.8505076041534554</v>
      </c>
      <c r="AO240" s="825">
        <f t="shared" si="70"/>
        <v>1.8505076041534554</v>
      </c>
      <c r="AP240" s="825">
        <f t="shared" si="70"/>
        <v>1.8505076041534554</v>
      </c>
      <c r="AQ240" s="818"/>
      <c r="AR240" s="818"/>
      <c r="AS240" s="818"/>
      <c r="AT240" s="818"/>
      <c r="AU240" s="818"/>
      <c r="AV240" s="818"/>
      <c r="AW240" s="818"/>
      <c r="AX240" s="818"/>
      <c r="AY240" s="818"/>
      <c r="AZ240" s="818"/>
      <c r="BA240" s="818"/>
      <c r="BB240" s="818"/>
      <c r="BC240" s="818"/>
      <c r="BD240" s="818"/>
      <c r="BE240" s="818"/>
      <c r="BF240" s="818"/>
      <c r="BG240" s="818"/>
      <c r="BH240" s="818"/>
      <c r="BI240" s="818"/>
      <c r="BJ240" s="818"/>
    </row>
    <row r="241" spans="1:62" ht="13.5" hidden="1" customHeight="1" outlineLevel="1">
      <c r="A241" s="813">
        <f t="shared" si="66"/>
        <v>21</v>
      </c>
      <c r="C241" s="825">
        <f t="shared" si="70"/>
        <v>0</v>
      </c>
      <c r="D241" s="825">
        <f t="shared" si="70"/>
        <v>0</v>
      </c>
      <c r="E241" s="825">
        <f t="shared" si="70"/>
        <v>0</v>
      </c>
      <c r="F241" s="825">
        <f t="shared" si="70"/>
        <v>0</v>
      </c>
      <c r="G241" s="825">
        <f t="shared" si="70"/>
        <v>0</v>
      </c>
      <c r="H241" s="825">
        <f t="shared" si="70"/>
        <v>0</v>
      </c>
      <c r="I241" s="825">
        <f t="shared" si="70"/>
        <v>0</v>
      </c>
      <c r="J241" s="825">
        <f t="shared" si="70"/>
        <v>0</v>
      </c>
      <c r="K241" s="825">
        <f t="shared" si="70"/>
        <v>0</v>
      </c>
      <c r="L241" s="825">
        <f t="shared" si="70"/>
        <v>0</v>
      </c>
      <c r="M241" s="825">
        <f t="shared" si="70"/>
        <v>0</v>
      </c>
      <c r="N241" s="825">
        <f t="shared" si="70"/>
        <v>0</v>
      </c>
      <c r="O241" s="825">
        <f t="shared" si="70"/>
        <v>0</v>
      </c>
      <c r="P241" s="825">
        <f t="shared" si="70"/>
        <v>0</v>
      </c>
      <c r="Q241" s="825">
        <f t="shared" si="70"/>
        <v>0</v>
      </c>
      <c r="R241" s="825">
        <f t="shared" ref="R241:AP241" si="71">IF(R$1=$A241,1,Q199)/(1+R$7)^0.5</f>
        <v>0</v>
      </c>
      <c r="S241" s="825">
        <f t="shared" si="71"/>
        <v>0</v>
      </c>
      <c r="T241" s="825">
        <f t="shared" si="71"/>
        <v>0</v>
      </c>
      <c r="U241" s="825">
        <f t="shared" si="71"/>
        <v>0</v>
      </c>
      <c r="V241" s="825">
        <f t="shared" si="71"/>
        <v>0</v>
      </c>
      <c r="W241" s="825">
        <f t="shared" si="71"/>
        <v>0.98225617214922956</v>
      </c>
      <c r="X241" s="825">
        <f t="shared" si="71"/>
        <v>0.94724671607111099</v>
      </c>
      <c r="Y241" s="825">
        <f t="shared" si="71"/>
        <v>0.91262096046670671</v>
      </c>
      <c r="Z241" s="825">
        <f t="shared" si="71"/>
        <v>0.87848633701407042</v>
      </c>
      <c r="AA241" s="825">
        <f t="shared" si="71"/>
        <v>0.84495986346255203</v>
      </c>
      <c r="AB241" s="825">
        <f t="shared" si="71"/>
        <v>0.81216576701466359</v>
      </c>
      <c r="AC241" s="825">
        <f t="shared" si="71"/>
        <v>0.78023799750888456</v>
      </c>
      <c r="AD241" s="825">
        <f t="shared" si="71"/>
        <v>0.74931688320642342</v>
      </c>
      <c r="AE241" s="825">
        <f t="shared" si="71"/>
        <v>0.71954051550194009</v>
      </c>
      <c r="AF241" s="825">
        <f t="shared" si="71"/>
        <v>0.69104124688097357</v>
      </c>
      <c r="AG241" s="825">
        <f t="shared" si="71"/>
        <v>1.1431097785004187</v>
      </c>
      <c r="AH241" s="825">
        <f t="shared" si="71"/>
        <v>1.9293835618919153</v>
      </c>
      <c r="AI241" s="825">
        <f t="shared" si="71"/>
        <v>1.9293835618919153</v>
      </c>
      <c r="AJ241" s="825">
        <f t="shared" si="71"/>
        <v>1.9293835618919153</v>
      </c>
      <c r="AK241" s="825">
        <f t="shared" si="71"/>
        <v>1.9293835618919153</v>
      </c>
      <c r="AL241" s="825">
        <f t="shared" si="71"/>
        <v>1.9293835618919153</v>
      </c>
      <c r="AM241" s="825">
        <f t="shared" si="71"/>
        <v>1.9293835618919153</v>
      </c>
      <c r="AN241" s="825">
        <f t="shared" si="71"/>
        <v>1.9293835618919153</v>
      </c>
      <c r="AO241" s="825">
        <f t="shared" si="71"/>
        <v>1.9293835618919153</v>
      </c>
      <c r="AP241" s="825">
        <f t="shared" si="71"/>
        <v>1.9293835618919153</v>
      </c>
      <c r="AQ241" s="818"/>
      <c r="AR241" s="818"/>
      <c r="AS241" s="818"/>
      <c r="AT241" s="818"/>
      <c r="AU241" s="818"/>
      <c r="AV241" s="818"/>
      <c r="AW241" s="818"/>
      <c r="AX241" s="818"/>
      <c r="AY241" s="818"/>
      <c r="AZ241" s="818"/>
      <c r="BA241" s="818"/>
      <c r="BB241" s="818"/>
      <c r="BC241" s="818"/>
      <c r="BD241" s="818"/>
      <c r="BE241" s="818"/>
      <c r="BF241" s="818"/>
      <c r="BG241" s="818"/>
      <c r="BH241" s="818"/>
      <c r="BI241" s="818"/>
      <c r="BJ241" s="818"/>
    </row>
    <row r="242" spans="1:62" ht="13.5" hidden="1" customHeight="1" outlineLevel="1">
      <c r="A242" s="813">
        <f t="shared" si="66"/>
        <v>22</v>
      </c>
      <c r="C242" s="825">
        <f t="shared" ref="C242:AP248" si="72">IF(C$1=$A242,1,B200)/(1+C$7)^0.5</f>
        <v>0</v>
      </c>
      <c r="D242" s="825">
        <f t="shared" si="72"/>
        <v>0</v>
      </c>
      <c r="E242" s="825">
        <f t="shared" si="72"/>
        <v>0</v>
      </c>
      <c r="F242" s="825">
        <f t="shared" si="72"/>
        <v>0</v>
      </c>
      <c r="G242" s="825">
        <f t="shared" si="72"/>
        <v>0</v>
      </c>
      <c r="H242" s="825">
        <f t="shared" si="72"/>
        <v>0</v>
      </c>
      <c r="I242" s="825">
        <f t="shared" si="72"/>
        <v>0</v>
      </c>
      <c r="J242" s="825">
        <f t="shared" si="72"/>
        <v>0</v>
      </c>
      <c r="K242" s="825">
        <f t="shared" si="72"/>
        <v>0</v>
      </c>
      <c r="L242" s="825">
        <f t="shared" si="72"/>
        <v>0</v>
      </c>
      <c r="M242" s="825">
        <f t="shared" si="72"/>
        <v>0</v>
      </c>
      <c r="N242" s="825">
        <f t="shared" si="72"/>
        <v>0</v>
      </c>
      <c r="O242" s="825">
        <f t="shared" si="72"/>
        <v>0</v>
      </c>
      <c r="P242" s="825">
        <f t="shared" si="72"/>
        <v>0</v>
      </c>
      <c r="Q242" s="825">
        <f t="shared" si="72"/>
        <v>0</v>
      </c>
      <c r="R242" s="825">
        <f t="shared" si="72"/>
        <v>0</v>
      </c>
      <c r="S242" s="825">
        <f t="shared" si="72"/>
        <v>0</v>
      </c>
      <c r="T242" s="825">
        <f t="shared" si="72"/>
        <v>0</v>
      </c>
      <c r="U242" s="825">
        <f t="shared" si="72"/>
        <v>0</v>
      </c>
      <c r="V242" s="825">
        <f t="shared" si="72"/>
        <v>0</v>
      </c>
      <c r="W242" s="825">
        <f t="shared" si="72"/>
        <v>0</v>
      </c>
      <c r="X242" s="825">
        <f t="shared" si="72"/>
        <v>0.98177863157484735</v>
      </c>
      <c r="Y242" s="825">
        <f t="shared" si="72"/>
        <v>0.94589059271677955</v>
      </c>
      <c r="Z242" s="825">
        <f t="shared" si="72"/>
        <v>0.91051159025198136</v>
      </c>
      <c r="AA242" s="825">
        <f t="shared" si="72"/>
        <v>0.87576290781636024</v>
      </c>
      <c r="AB242" s="825">
        <f t="shared" si="72"/>
        <v>0.84177330131987849</v>
      </c>
      <c r="AC242" s="825">
        <f t="shared" si="72"/>
        <v>0.80868160374753495</v>
      </c>
      <c r="AD242" s="825">
        <f t="shared" si="72"/>
        <v>0.77663325903270275</v>
      </c>
      <c r="AE242" s="825">
        <f t="shared" si="72"/>
        <v>0.74577139269715076</v>
      </c>
      <c r="AF242" s="825">
        <f t="shared" si="72"/>
        <v>0.71623318214137399</v>
      </c>
      <c r="AG242" s="825">
        <f t="shared" si="72"/>
        <v>1.1847818894858189</v>
      </c>
      <c r="AH242" s="825">
        <f t="shared" si="72"/>
        <v>1.9997193139226963</v>
      </c>
      <c r="AI242" s="825">
        <f t="shared" si="72"/>
        <v>1.9997193139226963</v>
      </c>
      <c r="AJ242" s="825">
        <f t="shared" si="72"/>
        <v>1.9997193139226963</v>
      </c>
      <c r="AK242" s="825">
        <f t="shared" si="72"/>
        <v>1.9997193139226963</v>
      </c>
      <c r="AL242" s="825">
        <f t="shared" si="72"/>
        <v>1.9997193139226963</v>
      </c>
      <c r="AM242" s="825">
        <f t="shared" si="72"/>
        <v>1.9997193139226963</v>
      </c>
      <c r="AN242" s="825">
        <f t="shared" si="72"/>
        <v>1.9997193139226963</v>
      </c>
      <c r="AO242" s="825">
        <f t="shared" si="72"/>
        <v>1.9997193139226963</v>
      </c>
      <c r="AP242" s="825">
        <f t="shared" si="72"/>
        <v>1.9997193139226963</v>
      </c>
      <c r="AQ242" s="818"/>
      <c r="AR242" s="818"/>
      <c r="AS242" s="818"/>
      <c r="AT242" s="818"/>
      <c r="AU242" s="818"/>
      <c r="AV242" s="818"/>
      <c r="AW242" s="818"/>
      <c r="AX242" s="818"/>
      <c r="AY242" s="818"/>
      <c r="AZ242" s="818"/>
      <c r="BA242" s="818"/>
      <c r="BB242" s="818"/>
      <c r="BC242" s="818"/>
      <c r="BD242" s="818"/>
      <c r="BE242" s="818"/>
      <c r="BF242" s="818"/>
      <c r="BG242" s="818"/>
      <c r="BH242" s="818"/>
      <c r="BI242" s="818"/>
      <c r="BJ242" s="818"/>
    </row>
    <row r="243" spans="1:62" ht="13.5" hidden="1" customHeight="1" outlineLevel="1">
      <c r="A243" s="813">
        <f t="shared" si="66"/>
        <v>23</v>
      </c>
      <c r="C243" s="825">
        <f t="shared" si="72"/>
        <v>0</v>
      </c>
      <c r="D243" s="825">
        <f t="shared" si="72"/>
        <v>0</v>
      </c>
      <c r="E243" s="825">
        <f t="shared" si="72"/>
        <v>0</v>
      </c>
      <c r="F243" s="825">
        <f t="shared" si="72"/>
        <v>0</v>
      </c>
      <c r="G243" s="825">
        <f t="shared" si="72"/>
        <v>0</v>
      </c>
      <c r="H243" s="825">
        <f t="shared" si="72"/>
        <v>0</v>
      </c>
      <c r="I243" s="825">
        <f t="shared" si="72"/>
        <v>0</v>
      </c>
      <c r="J243" s="825">
        <f t="shared" si="72"/>
        <v>0</v>
      </c>
      <c r="K243" s="825">
        <f t="shared" si="72"/>
        <v>0</v>
      </c>
      <c r="L243" s="825">
        <f t="shared" si="72"/>
        <v>0</v>
      </c>
      <c r="M243" s="825">
        <f t="shared" si="72"/>
        <v>0</v>
      </c>
      <c r="N243" s="825">
        <f t="shared" si="72"/>
        <v>0</v>
      </c>
      <c r="O243" s="825">
        <f t="shared" si="72"/>
        <v>0</v>
      </c>
      <c r="P243" s="825">
        <f t="shared" si="72"/>
        <v>0</v>
      </c>
      <c r="Q243" s="825">
        <f t="shared" si="72"/>
        <v>0</v>
      </c>
      <c r="R243" s="825">
        <f t="shared" si="72"/>
        <v>0</v>
      </c>
      <c r="S243" s="825">
        <f t="shared" si="72"/>
        <v>0</v>
      </c>
      <c r="T243" s="825">
        <f t="shared" si="72"/>
        <v>0</v>
      </c>
      <c r="U243" s="825">
        <f t="shared" si="72"/>
        <v>0</v>
      </c>
      <c r="V243" s="825">
        <f t="shared" si="72"/>
        <v>0</v>
      </c>
      <c r="W243" s="825">
        <f t="shared" si="72"/>
        <v>0</v>
      </c>
      <c r="X243" s="825">
        <f t="shared" si="72"/>
        <v>0</v>
      </c>
      <c r="Y243" s="825">
        <f t="shared" si="72"/>
        <v>0.98132701644555997</v>
      </c>
      <c r="Z243" s="825">
        <f t="shared" si="72"/>
        <v>0.94462259079535582</v>
      </c>
      <c r="AA243" s="825">
        <f t="shared" si="72"/>
        <v>0.90857209920306592</v>
      </c>
      <c r="AB243" s="825">
        <f t="shared" si="72"/>
        <v>0.87330912123269711</v>
      </c>
      <c r="AC243" s="825">
        <f t="shared" si="72"/>
        <v>0.83897769104634135</v>
      </c>
      <c r="AD243" s="825">
        <f t="shared" si="72"/>
        <v>0.80572870142409048</v>
      </c>
      <c r="AE243" s="825">
        <f t="shared" si="72"/>
        <v>0.77371063987849165</v>
      </c>
      <c r="AF243" s="825">
        <f t="shared" si="72"/>
        <v>0.74306582296305335</v>
      </c>
      <c r="AG243" s="825">
        <f t="shared" si="72"/>
        <v>1.2291680303199481</v>
      </c>
      <c r="AH243" s="825">
        <f t="shared" si="72"/>
        <v>2.0746359073346885</v>
      </c>
      <c r="AI243" s="825">
        <f t="shared" si="72"/>
        <v>2.0746359073346885</v>
      </c>
      <c r="AJ243" s="825">
        <f t="shared" si="72"/>
        <v>2.0746359073346885</v>
      </c>
      <c r="AK243" s="825">
        <f t="shared" si="72"/>
        <v>2.0746359073346885</v>
      </c>
      <c r="AL243" s="825">
        <f t="shared" si="72"/>
        <v>2.0746359073346885</v>
      </c>
      <c r="AM243" s="825">
        <f t="shared" si="72"/>
        <v>2.0746359073346885</v>
      </c>
      <c r="AN243" s="825">
        <f t="shared" si="72"/>
        <v>2.0746359073346885</v>
      </c>
      <c r="AO243" s="825">
        <f t="shared" si="72"/>
        <v>2.0746359073346885</v>
      </c>
      <c r="AP243" s="825">
        <f t="shared" si="72"/>
        <v>2.0746359073346885</v>
      </c>
      <c r="AQ243" s="818"/>
      <c r="AR243" s="818"/>
      <c r="AS243" s="818"/>
      <c r="AT243" s="818"/>
      <c r="AU243" s="818"/>
      <c r="AV243" s="818"/>
      <c r="AW243" s="818"/>
      <c r="AX243" s="818"/>
      <c r="AY243" s="818"/>
      <c r="AZ243" s="818"/>
      <c r="BA243" s="818"/>
      <c r="BB243" s="818"/>
      <c r="BC243" s="818"/>
      <c r="BD243" s="818"/>
      <c r="BE243" s="818"/>
      <c r="BF243" s="818"/>
      <c r="BG243" s="818"/>
      <c r="BH243" s="818"/>
      <c r="BI243" s="818"/>
      <c r="BJ243" s="818"/>
    </row>
    <row r="244" spans="1:62" ht="13.5" hidden="1" customHeight="1" outlineLevel="1">
      <c r="A244" s="813">
        <f t="shared" si="66"/>
        <v>24</v>
      </c>
      <c r="C244" s="825">
        <f t="shared" si="72"/>
        <v>0</v>
      </c>
      <c r="D244" s="825">
        <f t="shared" si="72"/>
        <v>0</v>
      </c>
      <c r="E244" s="825">
        <f t="shared" si="72"/>
        <v>0</v>
      </c>
      <c r="F244" s="825">
        <f t="shared" si="72"/>
        <v>0</v>
      </c>
      <c r="G244" s="825">
        <f t="shared" si="72"/>
        <v>0</v>
      </c>
      <c r="H244" s="825">
        <f t="shared" si="72"/>
        <v>0</v>
      </c>
      <c r="I244" s="825">
        <f t="shared" si="72"/>
        <v>0</v>
      </c>
      <c r="J244" s="825">
        <f t="shared" si="72"/>
        <v>0</v>
      </c>
      <c r="K244" s="825">
        <f t="shared" si="72"/>
        <v>0</v>
      </c>
      <c r="L244" s="825">
        <f t="shared" si="72"/>
        <v>0</v>
      </c>
      <c r="M244" s="825">
        <f t="shared" si="72"/>
        <v>0</v>
      </c>
      <c r="N244" s="825">
        <f t="shared" si="72"/>
        <v>0</v>
      </c>
      <c r="O244" s="825">
        <f t="shared" si="72"/>
        <v>0</v>
      </c>
      <c r="P244" s="825">
        <f t="shared" si="72"/>
        <v>0</v>
      </c>
      <c r="Q244" s="825">
        <f t="shared" si="72"/>
        <v>0</v>
      </c>
      <c r="R244" s="825">
        <f t="shared" si="72"/>
        <v>0</v>
      </c>
      <c r="S244" s="825">
        <f t="shared" si="72"/>
        <v>0</v>
      </c>
      <c r="T244" s="825">
        <f t="shared" si="72"/>
        <v>0</v>
      </c>
      <c r="U244" s="825">
        <f t="shared" si="72"/>
        <v>0</v>
      </c>
      <c r="V244" s="825">
        <f t="shared" si="72"/>
        <v>0</v>
      </c>
      <c r="W244" s="825">
        <f t="shared" si="72"/>
        <v>0</v>
      </c>
      <c r="X244" s="825">
        <f t="shared" si="72"/>
        <v>0</v>
      </c>
      <c r="Y244" s="825">
        <f t="shared" si="72"/>
        <v>0</v>
      </c>
      <c r="Z244" s="825">
        <f t="shared" si="72"/>
        <v>0.98091373766809131</v>
      </c>
      <c r="AA244" s="825">
        <f t="shared" si="72"/>
        <v>0.94347823401070929</v>
      </c>
      <c r="AB244" s="825">
        <f t="shared" si="72"/>
        <v>0.90686049920394596</v>
      </c>
      <c r="AC244" s="825">
        <f t="shared" si="72"/>
        <v>0.87121010101133589</v>
      </c>
      <c r="AD244" s="825">
        <f t="shared" si="72"/>
        <v>0.83668372931341894</v>
      </c>
      <c r="AE244" s="825">
        <f t="shared" si="72"/>
        <v>0.80343557631600193</v>
      </c>
      <c r="AF244" s="825">
        <f t="shared" si="72"/>
        <v>0.77161342618579287</v>
      </c>
      <c r="AG244" s="825">
        <f t="shared" si="72"/>
        <v>1.2763910355225367</v>
      </c>
      <c r="AH244" s="825">
        <f t="shared" si="72"/>
        <v>2.1543406668377827</v>
      </c>
      <c r="AI244" s="825">
        <f t="shared" si="72"/>
        <v>2.1543406668377827</v>
      </c>
      <c r="AJ244" s="825">
        <f t="shared" si="72"/>
        <v>2.1543406668377827</v>
      </c>
      <c r="AK244" s="825">
        <f t="shared" si="72"/>
        <v>2.1543406668377827</v>
      </c>
      <c r="AL244" s="825">
        <f t="shared" si="72"/>
        <v>2.1543406668377827</v>
      </c>
      <c r="AM244" s="825">
        <f t="shared" si="72"/>
        <v>2.1543406668377827</v>
      </c>
      <c r="AN244" s="825">
        <f t="shared" si="72"/>
        <v>2.1543406668377827</v>
      </c>
      <c r="AO244" s="825">
        <f t="shared" si="72"/>
        <v>2.1543406668377827</v>
      </c>
      <c r="AP244" s="825">
        <f t="shared" si="72"/>
        <v>2.1543406668377827</v>
      </c>
      <c r="AQ244" s="818"/>
      <c r="AR244" s="818"/>
      <c r="AS244" s="818"/>
      <c r="AT244" s="818"/>
      <c r="AU244" s="818"/>
      <c r="AV244" s="818"/>
      <c r="AW244" s="818"/>
      <c r="AX244" s="818"/>
      <c r="AY244" s="818"/>
      <c r="AZ244" s="818"/>
      <c r="BA244" s="818"/>
      <c r="BB244" s="818"/>
      <c r="BC244" s="818"/>
      <c r="BD244" s="818"/>
      <c r="BE244" s="818"/>
      <c r="BF244" s="818"/>
      <c r="BG244" s="818"/>
      <c r="BH244" s="818"/>
      <c r="BI244" s="818"/>
      <c r="BJ244" s="818"/>
    </row>
    <row r="245" spans="1:62" ht="12.75" hidden="1" customHeight="1" outlineLevel="1">
      <c r="A245" s="813">
        <f t="shared" si="66"/>
        <v>25</v>
      </c>
      <c r="C245" s="825">
        <f t="shared" si="72"/>
        <v>0</v>
      </c>
      <c r="D245" s="825">
        <f t="shared" si="72"/>
        <v>0</v>
      </c>
      <c r="E245" s="825">
        <f t="shared" si="72"/>
        <v>0</v>
      </c>
      <c r="F245" s="825">
        <f t="shared" si="72"/>
        <v>0</v>
      </c>
      <c r="G245" s="825">
        <f t="shared" si="72"/>
        <v>0</v>
      </c>
      <c r="H245" s="825">
        <f t="shared" si="72"/>
        <v>0</v>
      </c>
      <c r="I245" s="825">
        <f t="shared" si="72"/>
        <v>0</v>
      </c>
      <c r="J245" s="825">
        <f t="shared" si="72"/>
        <v>0</v>
      </c>
      <c r="K245" s="825">
        <f t="shared" si="72"/>
        <v>0</v>
      </c>
      <c r="L245" s="825">
        <f t="shared" si="72"/>
        <v>0</v>
      </c>
      <c r="M245" s="825">
        <f t="shared" si="72"/>
        <v>0</v>
      </c>
      <c r="N245" s="825">
        <f t="shared" si="72"/>
        <v>0</v>
      </c>
      <c r="O245" s="825">
        <f t="shared" si="72"/>
        <v>0</v>
      </c>
      <c r="P245" s="825">
        <f t="shared" si="72"/>
        <v>0</v>
      </c>
      <c r="Q245" s="825">
        <f t="shared" si="72"/>
        <v>0</v>
      </c>
      <c r="R245" s="825">
        <f t="shared" si="72"/>
        <v>0</v>
      </c>
      <c r="S245" s="825">
        <f t="shared" si="72"/>
        <v>0</v>
      </c>
      <c r="T245" s="825">
        <f t="shared" si="72"/>
        <v>0</v>
      </c>
      <c r="U245" s="825">
        <f t="shared" si="72"/>
        <v>0</v>
      </c>
      <c r="V245" s="825">
        <f t="shared" si="72"/>
        <v>0</v>
      </c>
      <c r="W245" s="825">
        <f t="shared" si="72"/>
        <v>0</v>
      </c>
      <c r="X245" s="825">
        <f t="shared" si="72"/>
        <v>0</v>
      </c>
      <c r="Y245" s="825">
        <f t="shared" si="72"/>
        <v>0</v>
      </c>
      <c r="Z245" s="825">
        <f t="shared" si="72"/>
        <v>0</v>
      </c>
      <c r="AA245" s="825">
        <f t="shared" si="72"/>
        <v>0.98055114635281537</v>
      </c>
      <c r="AB245" s="825">
        <f t="shared" si="72"/>
        <v>0.94249455898568413</v>
      </c>
      <c r="AC245" s="825">
        <f t="shared" si="72"/>
        <v>0.90544331863316818</v>
      </c>
      <c r="AD245" s="825">
        <f t="shared" si="72"/>
        <v>0.86956027212781384</v>
      </c>
      <c r="AE245" s="825">
        <f t="shared" si="72"/>
        <v>0.835005670484125</v>
      </c>
      <c r="AF245" s="825">
        <f t="shared" si="72"/>
        <v>0.80193310488084291</v>
      </c>
      <c r="AG245" s="825">
        <f t="shared" si="72"/>
        <v>1.3265453806556753</v>
      </c>
      <c r="AH245" s="825">
        <f t="shared" si="72"/>
        <v>2.2389930518294272</v>
      </c>
      <c r="AI245" s="825">
        <f t="shared" si="72"/>
        <v>2.2389930518294272</v>
      </c>
      <c r="AJ245" s="825">
        <f t="shared" si="72"/>
        <v>2.2389930518294272</v>
      </c>
      <c r="AK245" s="825">
        <f t="shared" si="72"/>
        <v>2.2389930518294272</v>
      </c>
      <c r="AL245" s="825">
        <f t="shared" si="72"/>
        <v>2.2389930518294272</v>
      </c>
      <c r="AM245" s="825">
        <f t="shared" si="72"/>
        <v>2.2389930518294272</v>
      </c>
      <c r="AN245" s="825">
        <f t="shared" si="72"/>
        <v>2.2389930518294272</v>
      </c>
      <c r="AO245" s="825">
        <f t="shared" si="72"/>
        <v>2.2389930518294272</v>
      </c>
      <c r="AP245" s="825">
        <f t="shared" si="72"/>
        <v>2.2389930518294272</v>
      </c>
      <c r="AQ245" s="818"/>
      <c r="AR245" s="818"/>
      <c r="AS245" s="818"/>
      <c r="AT245" s="818"/>
      <c r="AU245" s="818"/>
      <c r="AV245" s="818"/>
      <c r="AW245" s="818"/>
      <c r="AX245" s="818"/>
      <c r="AY245" s="818"/>
      <c r="AZ245" s="818"/>
      <c r="BA245" s="818"/>
      <c r="BB245" s="818"/>
      <c r="BC245" s="818"/>
      <c r="BD245" s="818"/>
      <c r="BE245" s="818"/>
      <c r="BF245" s="818"/>
      <c r="BG245" s="818"/>
      <c r="BH245" s="818"/>
      <c r="BI245" s="818"/>
      <c r="BJ245" s="818"/>
    </row>
    <row r="246" spans="1:62" ht="12.75" hidden="1" customHeight="1" outlineLevel="1">
      <c r="A246" s="813">
        <f t="shared" si="66"/>
        <v>26</v>
      </c>
      <c r="C246" s="825">
        <f t="shared" si="72"/>
        <v>0</v>
      </c>
      <c r="D246" s="825">
        <f t="shared" si="72"/>
        <v>0</v>
      </c>
      <c r="E246" s="825">
        <f t="shared" si="72"/>
        <v>0</v>
      </c>
      <c r="F246" s="825">
        <f t="shared" si="72"/>
        <v>0</v>
      </c>
      <c r="G246" s="825">
        <f t="shared" si="72"/>
        <v>0</v>
      </c>
      <c r="H246" s="825">
        <f t="shared" si="72"/>
        <v>0</v>
      </c>
      <c r="I246" s="825">
        <f t="shared" si="72"/>
        <v>0</v>
      </c>
      <c r="J246" s="825">
        <f t="shared" si="72"/>
        <v>0</v>
      </c>
      <c r="K246" s="825">
        <f t="shared" si="72"/>
        <v>0</v>
      </c>
      <c r="L246" s="825">
        <f t="shared" si="72"/>
        <v>0</v>
      </c>
      <c r="M246" s="825">
        <f t="shared" si="72"/>
        <v>0</v>
      </c>
      <c r="N246" s="825">
        <f t="shared" si="72"/>
        <v>0</v>
      </c>
      <c r="O246" s="825">
        <f t="shared" si="72"/>
        <v>0</v>
      </c>
      <c r="P246" s="825">
        <f t="shared" si="72"/>
        <v>0</v>
      </c>
      <c r="Q246" s="825">
        <f t="shared" si="72"/>
        <v>0</v>
      </c>
      <c r="R246" s="825">
        <f t="shared" si="72"/>
        <v>0</v>
      </c>
      <c r="S246" s="825">
        <f t="shared" si="72"/>
        <v>0</v>
      </c>
      <c r="T246" s="825">
        <f t="shared" si="72"/>
        <v>0</v>
      </c>
      <c r="U246" s="825">
        <f t="shared" si="72"/>
        <v>0</v>
      </c>
      <c r="V246" s="825">
        <f t="shared" si="72"/>
        <v>0</v>
      </c>
      <c r="W246" s="825">
        <f t="shared" si="72"/>
        <v>0</v>
      </c>
      <c r="X246" s="825">
        <f t="shared" si="72"/>
        <v>0</v>
      </c>
      <c r="Y246" s="825">
        <f t="shared" si="72"/>
        <v>0</v>
      </c>
      <c r="Z246" s="825">
        <f t="shared" si="72"/>
        <v>0</v>
      </c>
      <c r="AA246" s="825">
        <f t="shared" si="72"/>
        <v>0</v>
      </c>
      <c r="AB246" s="825">
        <f t="shared" si="72"/>
        <v>0.98025337941988</v>
      </c>
      <c r="AC246" s="825">
        <f t="shared" si="72"/>
        <v>0.94171776855509237</v>
      </c>
      <c r="AD246" s="825">
        <f t="shared" si="72"/>
        <v>0.90439715246728258</v>
      </c>
      <c r="AE246" s="825">
        <f t="shared" si="72"/>
        <v>0.86845820224969505</v>
      </c>
      <c r="AF246" s="825">
        <f t="shared" si="72"/>
        <v>0.83406066234920695</v>
      </c>
      <c r="AG246" s="825">
        <f t="shared" si="72"/>
        <v>1.3796902909879909</v>
      </c>
      <c r="AH246" s="825">
        <f t="shared" si="72"/>
        <v>2.3286930249395357</v>
      </c>
      <c r="AI246" s="825">
        <f t="shared" si="72"/>
        <v>2.3286930249395357</v>
      </c>
      <c r="AJ246" s="825">
        <f t="shared" si="72"/>
        <v>2.3286930249395357</v>
      </c>
      <c r="AK246" s="825">
        <f t="shared" si="72"/>
        <v>2.3286930249395357</v>
      </c>
      <c r="AL246" s="825">
        <f t="shared" si="72"/>
        <v>2.3286930249395357</v>
      </c>
      <c r="AM246" s="825">
        <f t="shared" si="72"/>
        <v>2.3286930249395357</v>
      </c>
      <c r="AN246" s="825">
        <f t="shared" si="72"/>
        <v>2.3286930249395357</v>
      </c>
      <c r="AO246" s="825">
        <f t="shared" si="72"/>
        <v>2.3286930249395357</v>
      </c>
      <c r="AP246" s="825">
        <f t="shared" si="72"/>
        <v>2.3286930249395357</v>
      </c>
      <c r="AQ246" s="818"/>
      <c r="AR246" s="818"/>
      <c r="AS246" s="818"/>
      <c r="AT246" s="818"/>
      <c r="AU246" s="818"/>
      <c r="AV246" s="818"/>
      <c r="AW246" s="818"/>
      <c r="AX246" s="818"/>
      <c r="AY246" s="818"/>
      <c r="AZ246" s="818"/>
      <c r="BA246" s="818"/>
      <c r="BB246" s="818"/>
      <c r="BC246" s="818"/>
      <c r="BD246" s="818"/>
      <c r="BE246" s="818"/>
      <c r="BF246" s="818"/>
      <c r="BG246" s="818"/>
      <c r="BH246" s="818"/>
      <c r="BI246" s="818"/>
      <c r="BJ246" s="818"/>
    </row>
    <row r="247" spans="1:62" ht="12.75" hidden="1" customHeight="1" outlineLevel="1">
      <c r="A247" s="813">
        <f t="shared" si="66"/>
        <v>27</v>
      </c>
      <c r="C247" s="825">
        <f t="shared" si="72"/>
        <v>0</v>
      </c>
      <c r="D247" s="825">
        <f t="shared" si="72"/>
        <v>0</v>
      </c>
      <c r="E247" s="825">
        <f t="shared" si="72"/>
        <v>0</v>
      </c>
      <c r="F247" s="825">
        <f t="shared" si="72"/>
        <v>0</v>
      </c>
      <c r="G247" s="825">
        <f t="shared" si="72"/>
        <v>0</v>
      </c>
      <c r="H247" s="825">
        <f t="shared" si="72"/>
        <v>0</v>
      </c>
      <c r="I247" s="825">
        <f t="shared" si="72"/>
        <v>0</v>
      </c>
      <c r="J247" s="825">
        <f t="shared" si="72"/>
        <v>0</v>
      </c>
      <c r="K247" s="825">
        <f t="shared" si="72"/>
        <v>0</v>
      </c>
      <c r="L247" s="825">
        <f t="shared" si="72"/>
        <v>0</v>
      </c>
      <c r="M247" s="825">
        <f t="shared" si="72"/>
        <v>0</v>
      </c>
      <c r="N247" s="825">
        <f t="shared" si="72"/>
        <v>0</v>
      </c>
      <c r="O247" s="825">
        <f t="shared" si="72"/>
        <v>0</v>
      </c>
      <c r="P247" s="825">
        <f t="shared" si="72"/>
        <v>0</v>
      </c>
      <c r="Q247" s="825">
        <f t="shared" si="72"/>
        <v>0</v>
      </c>
      <c r="R247" s="825">
        <f t="shared" si="72"/>
        <v>0</v>
      </c>
      <c r="S247" s="825">
        <f t="shared" si="72"/>
        <v>0</v>
      </c>
      <c r="T247" s="825">
        <f t="shared" si="72"/>
        <v>0</v>
      </c>
      <c r="U247" s="825">
        <f t="shared" si="72"/>
        <v>0</v>
      </c>
      <c r="V247" s="825">
        <f t="shared" si="72"/>
        <v>0</v>
      </c>
      <c r="W247" s="825">
        <f t="shared" si="72"/>
        <v>0</v>
      </c>
      <c r="X247" s="825">
        <f t="shared" si="72"/>
        <v>0</v>
      </c>
      <c r="Y247" s="825">
        <f t="shared" si="72"/>
        <v>0</v>
      </c>
      <c r="Z247" s="825">
        <f t="shared" si="72"/>
        <v>0</v>
      </c>
      <c r="AA247" s="825">
        <f t="shared" si="72"/>
        <v>0</v>
      </c>
      <c r="AB247" s="825">
        <f t="shared" si="72"/>
        <v>0</v>
      </c>
      <c r="AC247" s="825">
        <f t="shared" si="72"/>
        <v>0.98004060212588096</v>
      </c>
      <c r="AD247" s="825">
        <f t="shared" si="72"/>
        <v>0.94120123827005686</v>
      </c>
      <c r="AE247" s="825">
        <f t="shared" si="72"/>
        <v>0.90379976663269113</v>
      </c>
      <c r="AF247" s="825">
        <f t="shared" si="72"/>
        <v>0.86800243239799024</v>
      </c>
      <c r="AG247" s="825">
        <f t="shared" si="72"/>
        <v>1.4358362438055652</v>
      </c>
      <c r="AH247" s="825">
        <f t="shared" si="72"/>
        <v>2.4234582701245566</v>
      </c>
      <c r="AI247" s="825">
        <f t="shared" si="72"/>
        <v>2.4234582701245566</v>
      </c>
      <c r="AJ247" s="825">
        <f t="shared" si="72"/>
        <v>2.4234582701245566</v>
      </c>
      <c r="AK247" s="825">
        <f t="shared" si="72"/>
        <v>2.4234582701245566</v>
      </c>
      <c r="AL247" s="825">
        <f t="shared" si="72"/>
        <v>2.4234582701245566</v>
      </c>
      <c r="AM247" s="825">
        <f t="shared" si="72"/>
        <v>2.4234582701245566</v>
      </c>
      <c r="AN247" s="825">
        <f t="shared" si="72"/>
        <v>2.4234582701245566</v>
      </c>
      <c r="AO247" s="825">
        <f t="shared" si="72"/>
        <v>2.4234582701245566</v>
      </c>
      <c r="AP247" s="825">
        <f t="shared" si="72"/>
        <v>2.4234582701245566</v>
      </c>
      <c r="AQ247" s="818"/>
      <c r="AR247" s="818"/>
      <c r="AS247" s="818"/>
      <c r="AT247" s="818"/>
      <c r="AU247" s="818"/>
      <c r="AV247" s="818"/>
      <c r="AW247" s="818"/>
      <c r="AX247" s="818"/>
      <c r="AY247" s="818"/>
      <c r="AZ247" s="818"/>
      <c r="BA247" s="818"/>
      <c r="BB247" s="818"/>
      <c r="BC247" s="818"/>
      <c r="BD247" s="818"/>
      <c r="BE247" s="818"/>
      <c r="BF247" s="818"/>
      <c r="BG247" s="818"/>
      <c r="BH247" s="818"/>
      <c r="BI247" s="818"/>
      <c r="BJ247" s="818"/>
    </row>
    <row r="248" spans="1:62" ht="10.5" hidden="1" customHeight="1" outlineLevel="1">
      <c r="A248" s="813">
        <f t="shared" si="66"/>
        <v>28</v>
      </c>
      <c r="C248" s="825">
        <f t="shared" si="72"/>
        <v>0</v>
      </c>
      <c r="D248" s="825">
        <f t="shared" si="72"/>
        <v>0</v>
      </c>
      <c r="E248" s="825">
        <f t="shared" si="72"/>
        <v>0</v>
      </c>
      <c r="F248" s="825">
        <f t="shared" si="72"/>
        <v>0</v>
      </c>
      <c r="G248" s="825">
        <f t="shared" si="72"/>
        <v>0</v>
      </c>
      <c r="H248" s="825">
        <f t="shared" si="72"/>
        <v>0</v>
      </c>
      <c r="I248" s="825">
        <f t="shared" si="72"/>
        <v>0</v>
      </c>
      <c r="J248" s="825">
        <f t="shared" si="72"/>
        <v>0</v>
      </c>
      <c r="K248" s="825">
        <f t="shared" si="72"/>
        <v>0</v>
      </c>
      <c r="L248" s="825">
        <f t="shared" si="72"/>
        <v>0</v>
      </c>
      <c r="M248" s="825">
        <f t="shared" si="72"/>
        <v>0</v>
      </c>
      <c r="N248" s="825">
        <f t="shared" si="72"/>
        <v>0</v>
      </c>
      <c r="O248" s="825">
        <f t="shared" si="72"/>
        <v>0</v>
      </c>
      <c r="P248" s="825">
        <f t="shared" si="72"/>
        <v>0</v>
      </c>
      <c r="Q248" s="825">
        <f t="shared" si="72"/>
        <v>0</v>
      </c>
      <c r="R248" s="825">
        <f t="shared" ref="R248:AP248" si="73">IF(R$1=$A248,1,Q206)/(1+R$7)^0.5</f>
        <v>0</v>
      </c>
      <c r="S248" s="825">
        <f t="shared" si="73"/>
        <v>0</v>
      </c>
      <c r="T248" s="825">
        <f t="shared" si="73"/>
        <v>0</v>
      </c>
      <c r="U248" s="825">
        <f t="shared" si="73"/>
        <v>0</v>
      </c>
      <c r="V248" s="825">
        <f t="shared" si="73"/>
        <v>0</v>
      </c>
      <c r="W248" s="825">
        <f t="shared" si="73"/>
        <v>0</v>
      </c>
      <c r="X248" s="825">
        <f t="shared" si="73"/>
        <v>0</v>
      </c>
      <c r="Y248" s="825">
        <f t="shared" si="73"/>
        <v>0</v>
      </c>
      <c r="Z248" s="825">
        <f t="shared" si="73"/>
        <v>0</v>
      </c>
      <c r="AA248" s="825">
        <f t="shared" si="73"/>
        <v>0</v>
      </c>
      <c r="AB248" s="825">
        <f t="shared" si="73"/>
        <v>0</v>
      </c>
      <c r="AC248" s="825">
        <f t="shared" si="73"/>
        <v>0</v>
      </c>
      <c r="AD248" s="825">
        <f t="shared" si="73"/>
        <v>0.97992841918745688</v>
      </c>
      <c r="AE248" s="825">
        <f t="shared" si="73"/>
        <v>0.94098800614225842</v>
      </c>
      <c r="AF248" s="825">
        <f t="shared" si="73"/>
        <v>0.90371773521463949</v>
      </c>
      <c r="AG248" s="825">
        <f t="shared" si="73"/>
        <v>1.494915947189533</v>
      </c>
      <c r="AH248" s="825">
        <f t="shared" si="73"/>
        <v>2.5231752095597271</v>
      </c>
      <c r="AI248" s="825">
        <f t="shared" si="73"/>
        <v>2.5231752095597271</v>
      </c>
      <c r="AJ248" s="825">
        <f t="shared" si="73"/>
        <v>2.5231752095597271</v>
      </c>
      <c r="AK248" s="825">
        <f t="shared" si="73"/>
        <v>2.5231752095597271</v>
      </c>
      <c r="AL248" s="825">
        <f t="shared" si="73"/>
        <v>2.5231752095597271</v>
      </c>
      <c r="AM248" s="825">
        <f t="shared" si="73"/>
        <v>2.5231752095597271</v>
      </c>
      <c r="AN248" s="825">
        <f t="shared" si="73"/>
        <v>2.5231752095597271</v>
      </c>
      <c r="AO248" s="825">
        <f t="shared" si="73"/>
        <v>2.5231752095597271</v>
      </c>
      <c r="AP248" s="825">
        <f t="shared" si="73"/>
        <v>2.5231752095597271</v>
      </c>
      <c r="AQ248" s="818"/>
      <c r="AR248" s="818"/>
      <c r="AS248" s="818"/>
      <c r="AT248" s="818"/>
      <c r="AU248" s="818"/>
      <c r="AV248" s="818"/>
      <c r="AW248" s="818"/>
      <c r="AX248" s="818"/>
      <c r="AY248" s="818"/>
      <c r="AZ248" s="818"/>
      <c r="BA248" s="818"/>
      <c r="BB248" s="818"/>
      <c r="BC248" s="818"/>
      <c r="BD248" s="818"/>
      <c r="BE248" s="818"/>
      <c r="BF248" s="818"/>
      <c r="BG248" s="818"/>
      <c r="BH248" s="818"/>
      <c r="BI248" s="818"/>
      <c r="BJ248" s="818"/>
    </row>
    <row r="249" spans="1:62" ht="12" hidden="1" customHeight="1" outlineLevel="1">
      <c r="A249" s="813">
        <f t="shared" si="66"/>
        <v>29</v>
      </c>
      <c r="C249" s="825">
        <f t="shared" ref="C249:AP255" si="74">IF(C$1=$A249,1,B207)/(1+C$7)^0.5</f>
        <v>0</v>
      </c>
      <c r="D249" s="825">
        <f t="shared" si="74"/>
        <v>0</v>
      </c>
      <c r="E249" s="825">
        <f t="shared" si="74"/>
        <v>0</v>
      </c>
      <c r="F249" s="825">
        <f t="shared" si="74"/>
        <v>0</v>
      </c>
      <c r="G249" s="825">
        <f t="shared" si="74"/>
        <v>0</v>
      </c>
      <c r="H249" s="825">
        <f t="shared" si="74"/>
        <v>0</v>
      </c>
      <c r="I249" s="825">
        <f t="shared" si="74"/>
        <v>0</v>
      </c>
      <c r="J249" s="825">
        <f t="shared" si="74"/>
        <v>0</v>
      </c>
      <c r="K249" s="825">
        <f t="shared" si="74"/>
        <v>0</v>
      </c>
      <c r="L249" s="825">
        <f t="shared" si="74"/>
        <v>0</v>
      </c>
      <c r="M249" s="825">
        <f t="shared" si="74"/>
        <v>0</v>
      </c>
      <c r="N249" s="825">
        <f t="shared" si="74"/>
        <v>0</v>
      </c>
      <c r="O249" s="825">
        <f t="shared" si="74"/>
        <v>0</v>
      </c>
      <c r="P249" s="825">
        <f t="shared" si="74"/>
        <v>0</v>
      </c>
      <c r="Q249" s="825">
        <f t="shared" si="74"/>
        <v>0</v>
      </c>
      <c r="R249" s="825">
        <f t="shared" si="74"/>
        <v>0</v>
      </c>
      <c r="S249" s="825">
        <f t="shared" si="74"/>
        <v>0</v>
      </c>
      <c r="T249" s="825">
        <f t="shared" si="74"/>
        <v>0</v>
      </c>
      <c r="U249" s="825">
        <f t="shared" si="74"/>
        <v>0</v>
      </c>
      <c r="V249" s="825">
        <f t="shared" si="74"/>
        <v>0</v>
      </c>
      <c r="W249" s="825">
        <f t="shared" si="74"/>
        <v>0</v>
      </c>
      <c r="X249" s="825">
        <f t="shared" si="74"/>
        <v>0</v>
      </c>
      <c r="Y249" s="825">
        <f t="shared" si="74"/>
        <v>0</v>
      </c>
      <c r="Z249" s="825">
        <f t="shared" si="74"/>
        <v>0</v>
      </c>
      <c r="AA249" s="825">
        <f t="shared" si="74"/>
        <v>0</v>
      </c>
      <c r="AB249" s="825">
        <f t="shared" si="74"/>
        <v>0</v>
      </c>
      <c r="AC249" s="825">
        <f t="shared" si="74"/>
        <v>0</v>
      </c>
      <c r="AD249" s="825">
        <f t="shared" si="74"/>
        <v>0</v>
      </c>
      <c r="AE249" s="825">
        <f t="shared" si="74"/>
        <v>0.97993074117982992</v>
      </c>
      <c r="AF249" s="825">
        <f t="shared" si="74"/>
        <v>0.94111804221270479</v>
      </c>
      <c r="AG249" s="825">
        <f t="shared" si="74"/>
        <v>1.5567829585168178</v>
      </c>
      <c r="AH249" s="825">
        <f t="shared" si="74"/>
        <v>2.6275966718927961</v>
      </c>
      <c r="AI249" s="825">
        <f t="shared" si="74"/>
        <v>2.6275966718927961</v>
      </c>
      <c r="AJ249" s="825">
        <f t="shared" si="74"/>
        <v>2.6275966718927961</v>
      </c>
      <c r="AK249" s="825">
        <f t="shared" si="74"/>
        <v>2.6275966718927961</v>
      </c>
      <c r="AL249" s="825">
        <f t="shared" si="74"/>
        <v>2.6275966718927961</v>
      </c>
      <c r="AM249" s="825">
        <f t="shared" si="74"/>
        <v>2.6275966718927961</v>
      </c>
      <c r="AN249" s="825">
        <f t="shared" si="74"/>
        <v>2.6275966718927961</v>
      </c>
      <c r="AO249" s="825">
        <f t="shared" si="74"/>
        <v>2.6275966718927961</v>
      </c>
      <c r="AP249" s="825">
        <f t="shared" si="74"/>
        <v>2.6275966718927961</v>
      </c>
      <c r="AQ249" s="818"/>
      <c r="AR249" s="818"/>
      <c r="AS249" s="818"/>
      <c r="AT249" s="818"/>
      <c r="AU249" s="818"/>
      <c r="AV249" s="818"/>
      <c r="AW249" s="818"/>
      <c r="AX249" s="818"/>
      <c r="AY249" s="818"/>
      <c r="AZ249" s="818"/>
      <c r="BA249" s="818"/>
      <c r="BB249" s="818"/>
      <c r="BC249" s="818"/>
      <c r="BD249" s="818"/>
      <c r="BE249" s="818"/>
      <c r="BF249" s="818"/>
      <c r="BG249" s="818"/>
      <c r="BH249" s="818"/>
      <c r="BI249" s="818"/>
      <c r="BJ249" s="818"/>
    </row>
    <row r="250" spans="1:62" ht="12.75" hidden="1" customHeight="1" outlineLevel="1">
      <c r="A250" s="813">
        <f t="shared" si="66"/>
        <v>30</v>
      </c>
      <c r="C250" s="825">
        <f t="shared" si="74"/>
        <v>0</v>
      </c>
      <c r="D250" s="825">
        <f t="shared" si="74"/>
        <v>0</v>
      </c>
      <c r="E250" s="825">
        <f t="shared" si="74"/>
        <v>0</v>
      </c>
      <c r="F250" s="825">
        <f t="shared" si="74"/>
        <v>0</v>
      </c>
      <c r="G250" s="825">
        <f t="shared" si="74"/>
        <v>0</v>
      </c>
      <c r="H250" s="825">
        <f t="shared" si="74"/>
        <v>0</v>
      </c>
      <c r="I250" s="825">
        <f t="shared" si="74"/>
        <v>0</v>
      </c>
      <c r="J250" s="825">
        <f t="shared" si="74"/>
        <v>0</v>
      </c>
      <c r="K250" s="825">
        <f t="shared" si="74"/>
        <v>0</v>
      </c>
      <c r="L250" s="825">
        <f t="shared" si="74"/>
        <v>0</v>
      </c>
      <c r="M250" s="825">
        <f t="shared" si="74"/>
        <v>0</v>
      </c>
      <c r="N250" s="825">
        <f t="shared" si="74"/>
        <v>0</v>
      </c>
      <c r="O250" s="825">
        <f t="shared" si="74"/>
        <v>0</v>
      </c>
      <c r="P250" s="825">
        <f t="shared" si="74"/>
        <v>0</v>
      </c>
      <c r="Q250" s="825">
        <f t="shared" si="74"/>
        <v>0</v>
      </c>
      <c r="R250" s="825">
        <f t="shared" si="74"/>
        <v>0</v>
      </c>
      <c r="S250" s="825">
        <f t="shared" si="74"/>
        <v>0</v>
      </c>
      <c r="T250" s="825">
        <f t="shared" si="74"/>
        <v>0</v>
      </c>
      <c r="U250" s="825">
        <f t="shared" si="74"/>
        <v>0</v>
      </c>
      <c r="V250" s="825">
        <f t="shared" si="74"/>
        <v>0</v>
      </c>
      <c r="W250" s="825">
        <f t="shared" si="74"/>
        <v>0</v>
      </c>
      <c r="X250" s="825">
        <f t="shared" si="74"/>
        <v>0</v>
      </c>
      <c r="Y250" s="825">
        <f t="shared" si="74"/>
        <v>0</v>
      </c>
      <c r="Z250" s="825">
        <f t="shared" si="74"/>
        <v>0</v>
      </c>
      <c r="AA250" s="825">
        <f t="shared" si="74"/>
        <v>0</v>
      </c>
      <c r="AB250" s="825">
        <f t="shared" si="74"/>
        <v>0</v>
      </c>
      <c r="AC250" s="825">
        <f t="shared" si="74"/>
        <v>0</v>
      </c>
      <c r="AD250" s="825">
        <f t="shared" si="74"/>
        <v>0</v>
      </c>
      <c r="AE250" s="825">
        <f t="shared" si="74"/>
        <v>0</v>
      </c>
      <c r="AF250" s="825">
        <f t="shared" si="74"/>
        <v>0.98006151416464482</v>
      </c>
      <c r="AG250" s="825">
        <f t="shared" si="74"/>
        <v>1.6212026495236083</v>
      </c>
      <c r="AH250" s="825">
        <f t="shared" si="74"/>
        <v>2.7363266427392596</v>
      </c>
      <c r="AI250" s="825">
        <f t="shared" si="74"/>
        <v>2.7363266427392596</v>
      </c>
      <c r="AJ250" s="825">
        <f t="shared" si="74"/>
        <v>2.7363266427392596</v>
      </c>
      <c r="AK250" s="825">
        <f t="shared" si="74"/>
        <v>2.7363266427392596</v>
      </c>
      <c r="AL250" s="825">
        <f t="shared" si="74"/>
        <v>2.7363266427392596</v>
      </c>
      <c r="AM250" s="825">
        <f t="shared" si="74"/>
        <v>2.7363266427392596</v>
      </c>
      <c r="AN250" s="825">
        <f t="shared" si="74"/>
        <v>2.7363266427392596</v>
      </c>
      <c r="AO250" s="825">
        <f t="shared" si="74"/>
        <v>2.7363266427392596</v>
      </c>
      <c r="AP250" s="825">
        <f t="shared" si="74"/>
        <v>2.7363266427392596</v>
      </c>
      <c r="AQ250" s="818"/>
      <c r="AR250" s="818"/>
      <c r="AS250" s="818"/>
      <c r="AT250" s="818"/>
      <c r="AU250" s="818"/>
      <c r="AV250" s="818"/>
      <c r="AW250" s="818"/>
      <c r="AX250" s="818"/>
      <c r="AY250" s="818"/>
      <c r="AZ250" s="818"/>
      <c r="BA250" s="818"/>
      <c r="BB250" s="818"/>
      <c r="BC250" s="818"/>
      <c r="BD250" s="818"/>
      <c r="BE250" s="818"/>
      <c r="BF250" s="818"/>
      <c r="BG250" s="818"/>
      <c r="BH250" s="818"/>
      <c r="BI250" s="818"/>
      <c r="BJ250" s="818"/>
    </row>
    <row r="251" spans="1:62" ht="12.75" hidden="1" customHeight="1" outlineLevel="1">
      <c r="A251" s="813">
        <f t="shared" si="66"/>
        <v>31</v>
      </c>
      <c r="C251" s="825">
        <f t="shared" si="74"/>
        <v>0</v>
      </c>
      <c r="D251" s="825">
        <f t="shared" si="74"/>
        <v>0</v>
      </c>
      <c r="E251" s="825">
        <f t="shared" si="74"/>
        <v>0</v>
      </c>
      <c r="F251" s="825">
        <f t="shared" si="74"/>
        <v>0</v>
      </c>
      <c r="G251" s="825">
        <f t="shared" si="74"/>
        <v>0</v>
      </c>
      <c r="H251" s="825">
        <f t="shared" si="74"/>
        <v>0</v>
      </c>
      <c r="I251" s="825">
        <f t="shared" si="74"/>
        <v>0</v>
      </c>
      <c r="J251" s="825">
        <f t="shared" si="74"/>
        <v>0</v>
      </c>
      <c r="K251" s="825">
        <f t="shared" si="74"/>
        <v>0</v>
      </c>
      <c r="L251" s="825">
        <f t="shared" si="74"/>
        <v>0</v>
      </c>
      <c r="M251" s="825">
        <f t="shared" si="74"/>
        <v>0</v>
      </c>
      <c r="N251" s="825">
        <f t="shared" si="74"/>
        <v>0</v>
      </c>
      <c r="O251" s="825">
        <f t="shared" si="74"/>
        <v>0</v>
      </c>
      <c r="P251" s="825">
        <f t="shared" si="74"/>
        <v>0</v>
      </c>
      <c r="Q251" s="825">
        <f t="shared" si="74"/>
        <v>0</v>
      </c>
      <c r="R251" s="825">
        <f t="shared" si="74"/>
        <v>0</v>
      </c>
      <c r="S251" s="825">
        <f t="shared" si="74"/>
        <v>0</v>
      </c>
      <c r="T251" s="825">
        <f t="shared" si="74"/>
        <v>0</v>
      </c>
      <c r="U251" s="825">
        <f t="shared" si="74"/>
        <v>0</v>
      </c>
      <c r="V251" s="825">
        <f t="shared" si="74"/>
        <v>0</v>
      </c>
      <c r="W251" s="825">
        <f t="shared" si="74"/>
        <v>0</v>
      </c>
      <c r="X251" s="825">
        <f t="shared" si="74"/>
        <v>0</v>
      </c>
      <c r="Y251" s="825">
        <f t="shared" si="74"/>
        <v>0</v>
      </c>
      <c r="Z251" s="825">
        <f t="shared" si="74"/>
        <v>0</v>
      </c>
      <c r="AA251" s="825">
        <f t="shared" si="74"/>
        <v>0</v>
      </c>
      <c r="AB251" s="825">
        <f t="shared" si="74"/>
        <v>0</v>
      </c>
      <c r="AC251" s="825">
        <f t="shared" si="74"/>
        <v>0</v>
      </c>
      <c r="AD251" s="825">
        <f t="shared" si="74"/>
        <v>0</v>
      </c>
      <c r="AE251" s="825">
        <f t="shared" si="74"/>
        <v>0</v>
      </c>
      <c r="AF251" s="825">
        <f t="shared" si="74"/>
        <v>0</v>
      </c>
      <c r="AG251" s="825">
        <f t="shared" si="74"/>
        <v>1.6878375097297873</v>
      </c>
      <c r="AH251" s="825">
        <f t="shared" si="74"/>
        <v>2.8487954592508493</v>
      </c>
      <c r="AI251" s="825">
        <f t="shared" si="74"/>
        <v>2.8487954592508493</v>
      </c>
      <c r="AJ251" s="825">
        <f t="shared" si="74"/>
        <v>2.8487954592508493</v>
      </c>
      <c r="AK251" s="825">
        <f t="shared" si="74"/>
        <v>2.8487954592508493</v>
      </c>
      <c r="AL251" s="825">
        <f t="shared" si="74"/>
        <v>2.8487954592508493</v>
      </c>
      <c r="AM251" s="825">
        <f t="shared" si="74"/>
        <v>2.8487954592508493</v>
      </c>
      <c r="AN251" s="825">
        <f t="shared" si="74"/>
        <v>2.8487954592508493</v>
      </c>
      <c r="AO251" s="825">
        <f t="shared" si="74"/>
        <v>2.8487954592508493</v>
      </c>
      <c r="AP251" s="825">
        <f t="shared" si="74"/>
        <v>2.8487954592508493</v>
      </c>
      <c r="AQ251" s="818"/>
      <c r="AR251" s="818"/>
      <c r="AS251" s="818"/>
      <c r="AT251" s="818"/>
      <c r="AU251" s="818"/>
      <c r="AV251" s="818"/>
      <c r="AW251" s="818"/>
      <c r="AX251" s="818"/>
      <c r="AY251" s="818"/>
      <c r="AZ251" s="818"/>
      <c r="BA251" s="818"/>
      <c r="BB251" s="818"/>
      <c r="BC251" s="818"/>
      <c r="BD251" s="818"/>
      <c r="BE251" s="818"/>
      <c r="BF251" s="818"/>
      <c r="BG251" s="818"/>
      <c r="BH251" s="818"/>
      <c r="BI251" s="818"/>
      <c r="BJ251" s="818"/>
    </row>
    <row r="252" spans="1:62" ht="12.75" hidden="1" customHeight="1" outlineLevel="1">
      <c r="A252" s="813">
        <f t="shared" si="66"/>
        <v>32</v>
      </c>
      <c r="C252" s="825">
        <f t="shared" si="74"/>
        <v>0</v>
      </c>
      <c r="D252" s="825">
        <f t="shared" si="74"/>
        <v>0</v>
      </c>
      <c r="E252" s="825">
        <f t="shared" si="74"/>
        <v>0</v>
      </c>
      <c r="F252" s="825">
        <f t="shared" si="74"/>
        <v>0</v>
      </c>
      <c r="G252" s="825">
        <f t="shared" si="74"/>
        <v>0</v>
      </c>
      <c r="H252" s="825">
        <f t="shared" si="74"/>
        <v>0</v>
      </c>
      <c r="I252" s="825">
        <f t="shared" si="74"/>
        <v>0</v>
      </c>
      <c r="J252" s="825">
        <f t="shared" si="74"/>
        <v>0</v>
      </c>
      <c r="K252" s="825">
        <f t="shared" si="74"/>
        <v>0</v>
      </c>
      <c r="L252" s="825">
        <f t="shared" si="74"/>
        <v>0</v>
      </c>
      <c r="M252" s="825">
        <f t="shared" si="74"/>
        <v>0</v>
      </c>
      <c r="N252" s="825">
        <f t="shared" si="74"/>
        <v>0</v>
      </c>
      <c r="O252" s="825">
        <f t="shared" si="74"/>
        <v>0</v>
      </c>
      <c r="P252" s="825">
        <f t="shared" si="74"/>
        <v>0</v>
      </c>
      <c r="Q252" s="825">
        <f t="shared" si="74"/>
        <v>0</v>
      </c>
      <c r="R252" s="825">
        <f t="shared" si="74"/>
        <v>0</v>
      </c>
      <c r="S252" s="825">
        <f t="shared" si="74"/>
        <v>0</v>
      </c>
      <c r="T252" s="825">
        <f t="shared" si="74"/>
        <v>0</v>
      </c>
      <c r="U252" s="825">
        <f t="shared" si="74"/>
        <v>0</v>
      </c>
      <c r="V252" s="825">
        <f t="shared" si="74"/>
        <v>0</v>
      </c>
      <c r="W252" s="825">
        <f t="shared" si="74"/>
        <v>0</v>
      </c>
      <c r="X252" s="825">
        <f t="shared" si="74"/>
        <v>0</v>
      </c>
      <c r="Y252" s="825">
        <f t="shared" si="74"/>
        <v>0</v>
      </c>
      <c r="Z252" s="825">
        <f t="shared" si="74"/>
        <v>0</v>
      </c>
      <c r="AA252" s="825">
        <f t="shared" si="74"/>
        <v>0</v>
      </c>
      <c r="AB252" s="825">
        <f t="shared" si="74"/>
        <v>0</v>
      </c>
      <c r="AC252" s="825">
        <f t="shared" si="74"/>
        <v>0</v>
      </c>
      <c r="AD252" s="825">
        <f t="shared" si="74"/>
        <v>0</v>
      </c>
      <c r="AE252" s="825">
        <f t="shared" si="74"/>
        <v>0</v>
      </c>
      <c r="AF252" s="825">
        <f t="shared" si="74"/>
        <v>0</v>
      </c>
      <c r="AG252" s="825">
        <f t="shared" si="74"/>
        <v>0</v>
      </c>
      <c r="AH252" s="825">
        <f t="shared" si="74"/>
        <v>1</v>
      </c>
      <c r="AI252" s="825">
        <f t="shared" si="74"/>
        <v>1</v>
      </c>
      <c r="AJ252" s="825">
        <f t="shared" si="74"/>
        <v>1</v>
      </c>
      <c r="AK252" s="825">
        <f t="shared" si="74"/>
        <v>1</v>
      </c>
      <c r="AL252" s="825">
        <f t="shared" si="74"/>
        <v>1</v>
      </c>
      <c r="AM252" s="825">
        <f t="shared" si="74"/>
        <v>1</v>
      </c>
      <c r="AN252" s="825">
        <f t="shared" si="74"/>
        <v>1</v>
      </c>
      <c r="AO252" s="825">
        <f t="shared" si="74"/>
        <v>1</v>
      </c>
      <c r="AP252" s="825">
        <f t="shared" si="74"/>
        <v>1</v>
      </c>
      <c r="AQ252" s="818"/>
      <c r="AR252" s="818"/>
      <c r="AS252" s="818"/>
      <c r="AT252" s="818"/>
      <c r="AU252" s="818"/>
      <c r="AV252" s="818"/>
      <c r="AW252" s="818"/>
      <c r="AX252" s="818"/>
      <c r="AY252" s="818"/>
      <c r="AZ252" s="818"/>
      <c r="BA252" s="818"/>
      <c r="BB252" s="818"/>
      <c r="BC252" s="818"/>
      <c r="BD252" s="818"/>
      <c r="BE252" s="818"/>
      <c r="BF252" s="818"/>
      <c r="BG252" s="818"/>
      <c r="BH252" s="818"/>
      <c r="BI252" s="818"/>
      <c r="BJ252" s="818"/>
    </row>
    <row r="253" spans="1:62" ht="12.75" hidden="1" customHeight="1" outlineLevel="1">
      <c r="A253" s="813">
        <f t="shared" si="66"/>
        <v>33</v>
      </c>
      <c r="C253" s="825">
        <f t="shared" si="74"/>
        <v>0</v>
      </c>
      <c r="D253" s="825">
        <f t="shared" si="74"/>
        <v>0</v>
      </c>
      <c r="E253" s="825">
        <f t="shared" si="74"/>
        <v>0</v>
      </c>
      <c r="F253" s="825">
        <f t="shared" si="74"/>
        <v>0</v>
      </c>
      <c r="G253" s="825">
        <f t="shared" si="74"/>
        <v>0</v>
      </c>
      <c r="H253" s="825">
        <f t="shared" si="74"/>
        <v>0</v>
      </c>
      <c r="I253" s="825">
        <f t="shared" si="74"/>
        <v>0</v>
      </c>
      <c r="J253" s="825">
        <f t="shared" si="74"/>
        <v>0</v>
      </c>
      <c r="K253" s="825">
        <f t="shared" si="74"/>
        <v>0</v>
      </c>
      <c r="L253" s="825">
        <f t="shared" si="74"/>
        <v>0</v>
      </c>
      <c r="M253" s="825">
        <f t="shared" si="74"/>
        <v>0</v>
      </c>
      <c r="N253" s="825">
        <f t="shared" si="74"/>
        <v>0</v>
      </c>
      <c r="O253" s="825">
        <f t="shared" si="74"/>
        <v>0</v>
      </c>
      <c r="P253" s="825">
        <f t="shared" si="74"/>
        <v>0</v>
      </c>
      <c r="Q253" s="825">
        <f t="shared" si="74"/>
        <v>0</v>
      </c>
      <c r="R253" s="825">
        <f t="shared" si="74"/>
        <v>0</v>
      </c>
      <c r="S253" s="825">
        <f t="shared" si="74"/>
        <v>0</v>
      </c>
      <c r="T253" s="825">
        <f t="shared" si="74"/>
        <v>0</v>
      </c>
      <c r="U253" s="825">
        <f t="shared" si="74"/>
        <v>0</v>
      </c>
      <c r="V253" s="825">
        <f t="shared" si="74"/>
        <v>0</v>
      </c>
      <c r="W253" s="825">
        <f t="shared" si="74"/>
        <v>0</v>
      </c>
      <c r="X253" s="825">
        <f t="shared" si="74"/>
        <v>0</v>
      </c>
      <c r="Y253" s="825">
        <f t="shared" si="74"/>
        <v>0</v>
      </c>
      <c r="Z253" s="825">
        <f t="shared" si="74"/>
        <v>0</v>
      </c>
      <c r="AA253" s="825">
        <f t="shared" si="74"/>
        <v>0</v>
      </c>
      <c r="AB253" s="825">
        <f t="shared" si="74"/>
        <v>0</v>
      </c>
      <c r="AC253" s="825">
        <f t="shared" si="74"/>
        <v>0</v>
      </c>
      <c r="AD253" s="825">
        <f t="shared" si="74"/>
        <v>0</v>
      </c>
      <c r="AE253" s="825">
        <f t="shared" si="74"/>
        <v>0</v>
      </c>
      <c r="AF253" s="825">
        <f t="shared" si="74"/>
        <v>0</v>
      </c>
      <c r="AG253" s="825">
        <f t="shared" si="74"/>
        <v>0</v>
      </c>
      <c r="AH253" s="825">
        <f t="shared" si="74"/>
        <v>0</v>
      </c>
      <c r="AI253" s="825">
        <f t="shared" si="74"/>
        <v>1</v>
      </c>
      <c r="AJ253" s="825">
        <f t="shared" si="74"/>
        <v>1</v>
      </c>
      <c r="AK253" s="825">
        <f t="shared" si="74"/>
        <v>1</v>
      </c>
      <c r="AL253" s="825">
        <f t="shared" si="74"/>
        <v>1</v>
      </c>
      <c r="AM253" s="825">
        <f t="shared" si="74"/>
        <v>1</v>
      </c>
      <c r="AN253" s="825">
        <f t="shared" si="74"/>
        <v>1</v>
      </c>
      <c r="AO253" s="825">
        <f t="shared" si="74"/>
        <v>1</v>
      </c>
      <c r="AP253" s="825">
        <f t="shared" si="74"/>
        <v>1</v>
      </c>
      <c r="AQ253" s="818"/>
      <c r="AR253" s="818"/>
      <c r="AS253" s="818"/>
      <c r="AT253" s="818"/>
      <c r="AU253" s="818"/>
      <c r="AV253" s="818"/>
      <c r="AW253" s="818"/>
      <c r="AX253" s="818"/>
      <c r="AY253" s="818"/>
      <c r="AZ253" s="818"/>
      <c r="BA253" s="818"/>
      <c r="BB253" s="818"/>
      <c r="BC253" s="818"/>
      <c r="BD253" s="818"/>
      <c r="BE253" s="818"/>
      <c r="BF253" s="818"/>
      <c r="BG253" s="818"/>
      <c r="BH253" s="818"/>
      <c r="BI253" s="818"/>
      <c r="BJ253" s="818"/>
    </row>
    <row r="254" spans="1:62" ht="12.75" hidden="1" customHeight="1" outlineLevel="1">
      <c r="A254" s="813">
        <f t="shared" si="66"/>
        <v>34</v>
      </c>
      <c r="C254" s="825">
        <f t="shared" si="74"/>
        <v>0</v>
      </c>
      <c r="D254" s="825">
        <f t="shared" si="74"/>
        <v>0</v>
      </c>
      <c r="E254" s="825">
        <f t="shared" si="74"/>
        <v>0</v>
      </c>
      <c r="F254" s="825">
        <f t="shared" si="74"/>
        <v>0</v>
      </c>
      <c r="G254" s="825">
        <f t="shared" si="74"/>
        <v>0</v>
      </c>
      <c r="H254" s="825">
        <f t="shared" si="74"/>
        <v>0</v>
      </c>
      <c r="I254" s="825">
        <f t="shared" si="74"/>
        <v>0</v>
      </c>
      <c r="J254" s="825">
        <f t="shared" si="74"/>
        <v>0</v>
      </c>
      <c r="K254" s="825">
        <f t="shared" si="74"/>
        <v>0</v>
      </c>
      <c r="L254" s="825">
        <f t="shared" si="74"/>
        <v>0</v>
      </c>
      <c r="M254" s="825">
        <f t="shared" si="74"/>
        <v>0</v>
      </c>
      <c r="N254" s="825">
        <f t="shared" si="74"/>
        <v>0</v>
      </c>
      <c r="O254" s="825">
        <f t="shared" si="74"/>
        <v>0</v>
      </c>
      <c r="P254" s="825">
        <f t="shared" si="74"/>
        <v>0</v>
      </c>
      <c r="Q254" s="825">
        <f t="shared" si="74"/>
        <v>0</v>
      </c>
      <c r="R254" s="825">
        <f t="shared" si="74"/>
        <v>0</v>
      </c>
      <c r="S254" s="825">
        <f t="shared" si="74"/>
        <v>0</v>
      </c>
      <c r="T254" s="825">
        <f t="shared" si="74"/>
        <v>0</v>
      </c>
      <c r="U254" s="825">
        <f t="shared" si="74"/>
        <v>0</v>
      </c>
      <c r="V254" s="825">
        <f t="shared" si="74"/>
        <v>0</v>
      </c>
      <c r="W254" s="825">
        <f t="shared" si="74"/>
        <v>0</v>
      </c>
      <c r="X254" s="825">
        <f t="shared" si="74"/>
        <v>0</v>
      </c>
      <c r="Y254" s="825">
        <f t="shared" si="74"/>
        <v>0</v>
      </c>
      <c r="Z254" s="825">
        <f t="shared" si="74"/>
        <v>0</v>
      </c>
      <c r="AA254" s="825">
        <f t="shared" si="74"/>
        <v>0</v>
      </c>
      <c r="AB254" s="825">
        <f t="shared" si="74"/>
        <v>0</v>
      </c>
      <c r="AC254" s="825">
        <f t="shared" si="74"/>
        <v>0</v>
      </c>
      <c r="AD254" s="825">
        <f t="shared" si="74"/>
        <v>0</v>
      </c>
      <c r="AE254" s="825">
        <f t="shared" si="74"/>
        <v>0</v>
      </c>
      <c r="AF254" s="825">
        <f t="shared" si="74"/>
        <v>0</v>
      </c>
      <c r="AG254" s="825">
        <f t="shared" si="74"/>
        <v>0</v>
      </c>
      <c r="AH254" s="825">
        <f t="shared" si="74"/>
        <v>0</v>
      </c>
      <c r="AI254" s="825">
        <f t="shared" si="74"/>
        <v>0</v>
      </c>
      <c r="AJ254" s="825">
        <f t="shared" si="74"/>
        <v>1</v>
      </c>
      <c r="AK254" s="825">
        <f t="shared" si="74"/>
        <v>1</v>
      </c>
      <c r="AL254" s="825">
        <f t="shared" si="74"/>
        <v>1</v>
      </c>
      <c r="AM254" s="825">
        <f t="shared" si="74"/>
        <v>1</v>
      </c>
      <c r="AN254" s="825">
        <f t="shared" si="74"/>
        <v>1</v>
      </c>
      <c r="AO254" s="825">
        <f t="shared" si="74"/>
        <v>1</v>
      </c>
      <c r="AP254" s="825">
        <f t="shared" si="74"/>
        <v>1</v>
      </c>
      <c r="AQ254" s="818"/>
      <c r="AR254" s="818"/>
      <c r="AS254" s="818"/>
      <c r="AT254" s="818"/>
      <c r="AU254" s="818"/>
      <c r="AV254" s="818"/>
      <c r="AW254" s="818"/>
      <c r="AX254" s="818"/>
      <c r="AY254" s="818"/>
      <c r="AZ254" s="818"/>
      <c r="BA254" s="818"/>
      <c r="BB254" s="818"/>
      <c r="BC254" s="818"/>
      <c r="BD254" s="818"/>
      <c r="BE254" s="818"/>
      <c r="BF254" s="818"/>
      <c r="BG254" s="818"/>
      <c r="BH254" s="818"/>
      <c r="BI254" s="818"/>
      <c r="BJ254" s="818"/>
    </row>
    <row r="255" spans="1:62" ht="12.75" hidden="1" customHeight="1" outlineLevel="1">
      <c r="A255" s="813">
        <f t="shared" si="66"/>
        <v>35</v>
      </c>
      <c r="C255" s="825">
        <f t="shared" si="74"/>
        <v>0</v>
      </c>
      <c r="D255" s="825">
        <f t="shared" si="74"/>
        <v>0</v>
      </c>
      <c r="E255" s="825">
        <f t="shared" si="74"/>
        <v>0</v>
      </c>
      <c r="F255" s="825">
        <f t="shared" si="74"/>
        <v>0</v>
      </c>
      <c r="G255" s="825">
        <f t="shared" si="74"/>
        <v>0</v>
      </c>
      <c r="H255" s="825">
        <f t="shared" si="74"/>
        <v>0</v>
      </c>
      <c r="I255" s="825">
        <f t="shared" si="74"/>
        <v>0</v>
      </c>
      <c r="J255" s="825">
        <f t="shared" si="74"/>
        <v>0</v>
      </c>
      <c r="K255" s="825">
        <f t="shared" si="74"/>
        <v>0</v>
      </c>
      <c r="L255" s="825">
        <f t="shared" si="74"/>
        <v>0</v>
      </c>
      <c r="M255" s="825">
        <f t="shared" si="74"/>
        <v>0</v>
      </c>
      <c r="N255" s="825">
        <f t="shared" si="74"/>
        <v>0</v>
      </c>
      <c r="O255" s="825">
        <f t="shared" si="74"/>
        <v>0</v>
      </c>
      <c r="P255" s="825">
        <f t="shared" si="74"/>
        <v>0</v>
      </c>
      <c r="Q255" s="825">
        <f t="shared" si="74"/>
        <v>0</v>
      </c>
      <c r="R255" s="825">
        <f t="shared" ref="R255:AP255" si="75">IF(R$1=$A255,1,Q213)/(1+R$7)^0.5</f>
        <v>0</v>
      </c>
      <c r="S255" s="825">
        <f t="shared" si="75"/>
        <v>0</v>
      </c>
      <c r="T255" s="825">
        <f t="shared" si="75"/>
        <v>0</v>
      </c>
      <c r="U255" s="825">
        <f t="shared" si="75"/>
        <v>0</v>
      </c>
      <c r="V255" s="825">
        <f t="shared" si="75"/>
        <v>0</v>
      </c>
      <c r="W255" s="825">
        <f t="shared" si="75"/>
        <v>0</v>
      </c>
      <c r="X255" s="825">
        <f t="shared" si="75"/>
        <v>0</v>
      </c>
      <c r="Y255" s="825">
        <f t="shared" si="75"/>
        <v>0</v>
      </c>
      <c r="Z255" s="825">
        <f t="shared" si="75"/>
        <v>0</v>
      </c>
      <c r="AA255" s="825">
        <f t="shared" si="75"/>
        <v>0</v>
      </c>
      <c r="AB255" s="825">
        <f t="shared" si="75"/>
        <v>0</v>
      </c>
      <c r="AC255" s="825">
        <f t="shared" si="75"/>
        <v>0</v>
      </c>
      <c r="AD255" s="825">
        <f t="shared" si="75"/>
        <v>0</v>
      </c>
      <c r="AE255" s="825">
        <f t="shared" si="75"/>
        <v>0</v>
      </c>
      <c r="AF255" s="825">
        <f t="shared" si="75"/>
        <v>0</v>
      </c>
      <c r="AG255" s="825">
        <f t="shared" si="75"/>
        <v>0</v>
      </c>
      <c r="AH255" s="825">
        <f t="shared" si="75"/>
        <v>0</v>
      </c>
      <c r="AI255" s="825">
        <f t="shared" si="75"/>
        <v>0</v>
      </c>
      <c r="AJ255" s="825">
        <f t="shared" si="75"/>
        <v>0</v>
      </c>
      <c r="AK255" s="825">
        <f t="shared" si="75"/>
        <v>1</v>
      </c>
      <c r="AL255" s="825">
        <f t="shared" si="75"/>
        <v>1</v>
      </c>
      <c r="AM255" s="825">
        <f t="shared" si="75"/>
        <v>1</v>
      </c>
      <c r="AN255" s="825">
        <f t="shared" si="75"/>
        <v>1</v>
      </c>
      <c r="AO255" s="825">
        <f t="shared" si="75"/>
        <v>1</v>
      </c>
      <c r="AP255" s="825">
        <f t="shared" si="75"/>
        <v>1</v>
      </c>
      <c r="AQ255" s="818"/>
      <c r="AR255" s="818"/>
      <c r="AS255" s="818"/>
      <c r="AT255" s="818"/>
      <c r="AU255" s="818"/>
      <c r="AV255" s="818"/>
      <c r="AW255" s="818"/>
      <c r="AX255" s="818"/>
      <c r="AY255" s="818"/>
      <c r="AZ255" s="818"/>
      <c r="BA255" s="818"/>
      <c r="BB255" s="818"/>
      <c r="BC255" s="818"/>
      <c r="BD255" s="818"/>
      <c r="BE255" s="818"/>
      <c r="BF255" s="818"/>
      <c r="BG255" s="818"/>
      <c r="BH255" s="818"/>
      <c r="BI255" s="818"/>
      <c r="BJ255" s="818"/>
    </row>
    <row r="256" spans="1:62" ht="12.75" hidden="1" customHeight="1" outlineLevel="1">
      <c r="A256" s="813">
        <f t="shared" si="66"/>
        <v>36</v>
      </c>
      <c r="C256" s="825">
        <f t="shared" ref="C256:AP260" si="76">IF(C$1=$A256,1,B214)/(1+C$7)^0.5</f>
        <v>0</v>
      </c>
      <c r="D256" s="825">
        <f t="shared" si="76"/>
        <v>0</v>
      </c>
      <c r="E256" s="825">
        <f t="shared" si="76"/>
        <v>0</v>
      </c>
      <c r="F256" s="825">
        <f t="shared" si="76"/>
        <v>0</v>
      </c>
      <c r="G256" s="825">
        <f t="shared" si="76"/>
        <v>0</v>
      </c>
      <c r="H256" s="825">
        <f t="shared" si="76"/>
        <v>0</v>
      </c>
      <c r="I256" s="825">
        <f t="shared" si="76"/>
        <v>0</v>
      </c>
      <c r="J256" s="825">
        <f t="shared" si="76"/>
        <v>0</v>
      </c>
      <c r="K256" s="825">
        <f t="shared" si="76"/>
        <v>0</v>
      </c>
      <c r="L256" s="825">
        <f t="shared" si="76"/>
        <v>0</v>
      </c>
      <c r="M256" s="825">
        <f t="shared" si="76"/>
        <v>0</v>
      </c>
      <c r="N256" s="825">
        <f t="shared" si="76"/>
        <v>0</v>
      </c>
      <c r="O256" s="825">
        <f t="shared" si="76"/>
        <v>0</v>
      </c>
      <c r="P256" s="825">
        <f t="shared" si="76"/>
        <v>0</v>
      </c>
      <c r="Q256" s="825">
        <f t="shared" si="76"/>
        <v>0</v>
      </c>
      <c r="R256" s="825">
        <f t="shared" si="76"/>
        <v>0</v>
      </c>
      <c r="S256" s="825">
        <f t="shared" si="76"/>
        <v>0</v>
      </c>
      <c r="T256" s="825">
        <f t="shared" si="76"/>
        <v>0</v>
      </c>
      <c r="U256" s="825">
        <f t="shared" si="76"/>
        <v>0</v>
      </c>
      <c r="V256" s="825">
        <f t="shared" si="76"/>
        <v>0</v>
      </c>
      <c r="W256" s="825">
        <f t="shared" si="76"/>
        <v>0</v>
      </c>
      <c r="X256" s="825">
        <f t="shared" si="76"/>
        <v>0</v>
      </c>
      <c r="Y256" s="825">
        <f t="shared" si="76"/>
        <v>0</v>
      </c>
      <c r="Z256" s="825">
        <f t="shared" si="76"/>
        <v>0</v>
      </c>
      <c r="AA256" s="825">
        <f t="shared" si="76"/>
        <v>0</v>
      </c>
      <c r="AB256" s="825">
        <f t="shared" si="76"/>
        <v>0</v>
      </c>
      <c r="AC256" s="825">
        <f t="shared" si="76"/>
        <v>0</v>
      </c>
      <c r="AD256" s="825">
        <f t="shared" si="76"/>
        <v>0</v>
      </c>
      <c r="AE256" s="825">
        <f t="shared" si="76"/>
        <v>0</v>
      </c>
      <c r="AF256" s="825">
        <f t="shared" si="76"/>
        <v>0</v>
      </c>
      <c r="AG256" s="825">
        <f t="shared" si="76"/>
        <v>0</v>
      </c>
      <c r="AH256" s="825">
        <f t="shared" si="76"/>
        <v>0</v>
      </c>
      <c r="AI256" s="825">
        <f t="shared" si="76"/>
        <v>0</v>
      </c>
      <c r="AJ256" s="825">
        <f t="shared" si="76"/>
        <v>0</v>
      </c>
      <c r="AK256" s="825">
        <f t="shared" si="76"/>
        <v>0</v>
      </c>
      <c r="AL256" s="825">
        <f t="shared" si="76"/>
        <v>1</v>
      </c>
      <c r="AM256" s="825">
        <f t="shared" si="76"/>
        <v>1</v>
      </c>
      <c r="AN256" s="825">
        <f t="shared" si="76"/>
        <v>1</v>
      </c>
      <c r="AO256" s="825">
        <f t="shared" si="76"/>
        <v>1</v>
      </c>
      <c r="AP256" s="825">
        <f t="shared" si="76"/>
        <v>1</v>
      </c>
      <c r="AQ256" s="818"/>
      <c r="AR256" s="818"/>
      <c r="AS256" s="818"/>
      <c r="AT256" s="818"/>
      <c r="AU256" s="818"/>
      <c r="AV256" s="818"/>
      <c r="AW256" s="818"/>
      <c r="AX256" s="818"/>
      <c r="AY256" s="818"/>
      <c r="AZ256" s="818"/>
      <c r="BA256" s="818"/>
      <c r="BB256" s="818"/>
      <c r="BC256" s="818"/>
      <c r="BD256" s="818"/>
      <c r="BE256" s="818"/>
      <c r="BF256" s="818"/>
      <c r="BG256" s="818"/>
      <c r="BH256" s="818"/>
      <c r="BI256" s="818"/>
      <c r="BJ256" s="818"/>
    </row>
    <row r="257" spans="1:68" ht="12.75" hidden="1" customHeight="1" outlineLevel="1">
      <c r="A257" s="813">
        <f t="shared" si="66"/>
        <v>37</v>
      </c>
      <c r="C257" s="825">
        <f t="shared" si="76"/>
        <v>0</v>
      </c>
      <c r="D257" s="825">
        <f t="shared" si="76"/>
        <v>0</v>
      </c>
      <c r="E257" s="825">
        <f t="shared" si="76"/>
        <v>0</v>
      </c>
      <c r="F257" s="825">
        <f t="shared" si="76"/>
        <v>0</v>
      </c>
      <c r="G257" s="825">
        <f t="shared" si="76"/>
        <v>0</v>
      </c>
      <c r="H257" s="825">
        <f t="shared" si="76"/>
        <v>0</v>
      </c>
      <c r="I257" s="825">
        <f t="shared" si="76"/>
        <v>0</v>
      </c>
      <c r="J257" s="825">
        <f t="shared" si="76"/>
        <v>0</v>
      </c>
      <c r="K257" s="825">
        <f t="shared" si="76"/>
        <v>0</v>
      </c>
      <c r="L257" s="825">
        <f t="shared" si="76"/>
        <v>0</v>
      </c>
      <c r="M257" s="825">
        <f t="shared" si="76"/>
        <v>0</v>
      </c>
      <c r="N257" s="825">
        <f t="shared" si="76"/>
        <v>0</v>
      </c>
      <c r="O257" s="825">
        <f t="shared" si="76"/>
        <v>0</v>
      </c>
      <c r="P257" s="825">
        <f t="shared" si="76"/>
        <v>0</v>
      </c>
      <c r="Q257" s="825">
        <f t="shared" si="76"/>
        <v>0</v>
      </c>
      <c r="R257" s="825">
        <f t="shared" si="76"/>
        <v>0</v>
      </c>
      <c r="S257" s="825">
        <f t="shared" si="76"/>
        <v>0</v>
      </c>
      <c r="T257" s="825">
        <f t="shared" si="76"/>
        <v>0</v>
      </c>
      <c r="U257" s="825">
        <f t="shared" si="76"/>
        <v>0</v>
      </c>
      <c r="V257" s="825">
        <f t="shared" si="76"/>
        <v>0</v>
      </c>
      <c r="W257" s="825">
        <f t="shared" si="76"/>
        <v>0</v>
      </c>
      <c r="X257" s="825">
        <f t="shared" si="76"/>
        <v>0</v>
      </c>
      <c r="Y257" s="825">
        <f t="shared" si="76"/>
        <v>0</v>
      </c>
      <c r="Z257" s="825">
        <f t="shared" si="76"/>
        <v>0</v>
      </c>
      <c r="AA257" s="825">
        <f t="shared" si="76"/>
        <v>0</v>
      </c>
      <c r="AB257" s="825">
        <f t="shared" si="76"/>
        <v>0</v>
      </c>
      <c r="AC257" s="825">
        <f t="shared" si="76"/>
        <v>0</v>
      </c>
      <c r="AD257" s="825">
        <f t="shared" si="76"/>
        <v>0</v>
      </c>
      <c r="AE257" s="825">
        <f t="shared" si="76"/>
        <v>0</v>
      </c>
      <c r="AF257" s="825">
        <f t="shared" si="76"/>
        <v>0</v>
      </c>
      <c r="AG257" s="825">
        <f t="shared" si="76"/>
        <v>0</v>
      </c>
      <c r="AH257" s="825">
        <f t="shared" si="76"/>
        <v>0</v>
      </c>
      <c r="AI257" s="825">
        <f t="shared" si="76"/>
        <v>0</v>
      </c>
      <c r="AJ257" s="825">
        <f t="shared" si="76"/>
        <v>0</v>
      </c>
      <c r="AK257" s="825">
        <f t="shared" si="76"/>
        <v>0</v>
      </c>
      <c r="AL257" s="825">
        <f t="shared" si="76"/>
        <v>0</v>
      </c>
      <c r="AM257" s="825">
        <f t="shared" si="76"/>
        <v>1</v>
      </c>
      <c r="AN257" s="825">
        <f t="shared" si="76"/>
        <v>1</v>
      </c>
      <c r="AO257" s="825">
        <f t="shared" si="76"/>
        <v>1</v>
      </c>
      <c r="AP257" s="825">
        <f t="shared" si="76"/>
        <v>1</v>
      </c>
      <c r="AQ257" s="818"/>
      <c r="AR257" s="818"/>
      <c r="AS257" s="818"/>
      <c r="AT257" s="818"/>
      <c r="AU257" s="818"/>
      <c r="AV257" s="818"/>
      <c r="AW257" s="818"/>
      <c r="AX257" s="818"/>
      <c r="AY257" s="818"/>
      <c r="AZ257" s="818"/>
      <c r="BA257" s="818"/>
      <c r="BB257" s="818"/>
      <c r="BC257" s="818"/>
      <c r="BD257" s="818"/>
      <c r="BE257" s="818"/>
      <c r="BF257" s="818"/>
      <c r="BG257" s="818"/>
      <c r="BH257" s="818"/>
      <c r="BI257" s="818"/>
      <c r="BJ257" s="818"/>
    </row>
    <row r="258" spans="1:68" ht="12.75" hidden="1" customHeight="1" outlineLevel="1">
      <c r="A258" s="813">
        <f t="shared" si="66"/>
        <v>38</v>
      </c>
      <c r="C258" s="825">
        <f t="shared" si="76"/>
        <v>0</v>
      </c>
      <c r="D258" s="825">
        <f t="shared" si="76"/>
        <v>0</v>
      </c>
      <c r="E258" s="825">
        <f t="shared" si="76"/>
        <v>0</v>
      </c>
      <c r="F258" s="825">
        <f t="shared" si="76"/>
        <v>0</v>
      </c>
      <c r="G258" s="825">
        <f t="shared" si="76"/>
        <v>0</v>
      </c>
      <c r="H258" s="825">
        <f t="shared" si="76"/>
        <v>0</v>
      </c>
      <c r="I258" s="825">
        <f t="shared" si="76"/>
        <v>0</v>
      </c>
      <c r="J258" s="825">
        <f t="shared" si="76"/>
        <v>0</v>
      </c>
      <c r="K258" s="825">
        <f t="shared" si="76"/>
        <v>0</v>
      </c>
      <c r="L258" s="825">
        <f t="shared" si="76"/>
        <v>0</v>
      </c>
      <c r="M258" s="825">
        <f t="shared" si="76"/>
        <v>0</v>
      </c>
      <c r="N258" s="825">
        <f t="shared" si="76"/>
        <v>0</v>
      </c>
      <c r="O258" s="825">
        <f t="shared" si="76"/>
        <v>0</v>
      </c>
      <c r="P258" s="825">
        <f t="shared" si="76"/>
        <v>0</v>
      </c>
      <c r="Q258" s="825">
        <f t="shared" si="76"/>
        <v>0</v>
      </c>
      <c r="R258" s="825">
        <f t="shared" si="76"/>
        <v>0</v>
      </c>
      <c r="S258" s="825">
        <f t="shared" si="76"/>
        <v>0</v>
      </c>
      <c r="T258" s="825">
        <f t="shared" si="76"/>
        <v>0</v>
      </c>
      <c r="U258" s="825">
        <f t="shared" si="76"/>
        <v>0</v>
      </c>
      <c r="V258" s="825">
        <f t="shared" si="76"/>
        <v>0</v>
      </c>
      <c r="W258" s="825">
        <f t="shared" si="76"/>
        <v>0</v>
      </c>
      <c r="X258" s="825">
        <f t="shared" si="76"/>
        <v>0</v>
      </c>
      <c r="Y258" s="825">
        <f t="shared" si="76"/>
        <v>0</v>
      </c>
      <c r="Z258" s="825">
        <f t="shared" si="76"/>
        <v>0</v>
      </c>
      <c r="AA258" s="825">
        <f t="shared" si="76"/>
        <v>0</v>
      </c>
      <c r="AB258" s="825">
        <f t="shared" si="76"/>
        <v>0</v>
      </c>
      <c r="AC258" s="825">
        <f t="shared" si="76"/>
        <v>0</v>
      </c>
      <c r="AD258" s="825">
        <f t="shared" si="76"/>
        <v>0</v>
      </c>
      <c r="AE258" s="825">
        <f t="shared" si="76"/>
        <v>0</v>
      </c>
      <c r="AF258" s="825">
        <f t="shared" si="76"/>
        <v>0</v>
      </c>
      <c r="AG258" s="825">
        <f t="shared" si="76"/>
        <v>0</v>
      </c>
      <c r="AH258" s="825">
        <f t="shared" si="76"/>
        <v>0</v>
      </c>
      <c r="AI258" s="825">
        <f t="shared" si="76"/>
        <v>0</v>
      </c>
      <c r="AJ258" s="825">
        <f t="shared" si="76"/>
        <v>0</v>
      </c>
      <c r="AK258" s="825">
        <f t="shared" si="76"/>
        <v>0</v>
      </c>
      <c r="AL258" s="825">
        <f t="shared" si="76"/>
        <v>0</v>
      </c>
      <c r="AM258" s="825">
        <f t="shared" si="76"/>
        <v>0</v>
      </c>
      <c r="AN258" s="825">
        <f t="shared" si="76"/>
        <v>1</v>
      </c>
      <c r="AO258" s="825">
        <f t="shared" si="76"/>
        <v>1</v>
      </c>
      <c r="AP258" s="825">
        <f t="shared" si="76"/>
        <v>1</v>
      </c>
      <c r="AQ258" s="818"/>
      <c r="AR258" s="818"/>
      <c r="AS258" s="818"/>
      <c r="AT258" s="818"/>
      <c r="AU258" s="818"/>
      <c r="AV258" s="818"/>
      <c r="AW258" s="818"/>
      <c r="AX258" s="818"/>
      <c r="AY258" s="818"/>
      <c r="AZ258" s="818"/>
      <c r="BA258" s="818"/>
      <c r="BB258" s="818"/>
      <c r="BC258" s="818"/>
      <c r="BD258" s="818"/>
      <c r="BE258" s="818"/>
      <c r="BF258" s="818"/>
      <c r="BG258" s="818"/>
      <c r="BH258" s="818"/>
      <c r="BI258" s="818"/>
      <c r="BJ258" s="818"/>
    </row>
    <row r="259" spans="1:68" ht="12.75" hidden="1" customHeight="1" outlineLevel="1">
      <c r="A259" s="813">
        <f t="shared" si="66"/>
        <v>39</v>
      </c>
      <c r="C259" s="825">
        <f t="shared" si="76"/>
        <v>0</v>
      </c>
      <c r="D259" s="825">
        <f t="shared" si="76"/>
        <v>0</v>
      </c>
      <c r="E259" s="825">
        <f t="shared" si="76"/>
        <v>0</v>
      </c>
      <c r="F259" s="825">
        <f t="shared" si="76"/>
        <v>0</v>
      </c>
      <c r="G259" s="825">
        <f t="shared" si="76"/>
        <v>0</v>
      </c>
      <c r="H259" s="825">
        <f t="shared" si="76"/>
        <v>0</v>
      </c>
      <c r="I259" s="825">
        <f t="shared" si="76"/>
        <v>0</v>
      </c>
      <c r="J259" s="825">
        <f t="shared" si="76"/>
        <v>0</v>
      </c>
      <c r="K259" s="825">
        <f t="shared" si="76"/>
        <v>0</v>
      </c>
      <c r="L259" s="825">
        <f t="shared" si="76"/>
        <v>0</v>
      </c>
      <c r="M259" s="825">
        <f t="shared" si="76"/>
        <v>0</v>
      </c>
      <c r="N259" s="825">
        <f t="shared" si="76"/>
        <v>0</v>
      </c>
      <c r="O259" s="825">
        <f t="shared" si="76"/>
        <v>0</v>
      </c>
      <c r="P259" s="825">
        <f t="shared" si="76"/>
        <v>0</v>
      </c>
      <c r="Q259" s="825">
        <f t="shared" si="76"/>
        <v>0</v>
      </c>
      <c r="R259" s="825">
        <f t="shared" si="76"/>
        <v>0</v>
      </c>
      <c r="S259" s="825">
        <f t="shared" si="76"/>
        <v>0</v>
      </c>
      <c r="T259" s="825">
        <f t="shared" si="76"/>
        <v>0</v>
      </c>
      <c r="U259" s="825">
        <f t="shared" si="76"/>
        <v>0</v>
      </c>
      <c r="V259" s="825">
        <f t="shared" si="76"/>
        <v>0</v>
      </c>
      <c r="W259" s="825">
        <f t="shared" si="76"/>
        <v>0</v>
      </c>
      <c r="X259" s="825">
        <f t="shared" si="76"/>
        <v>0</v>
      </c>
      <c r="Y259" s="825">
        <f t="shared" si="76"/>
        <v>0</v>
      </c>
      <c r="Z259" s="825">
        <f t="shared" si="76"/>
        <v>0</v>
      </c>
      <c r="AA259" s="825">
        <f t="shared" si="76"/>
        <v>0</v>
      </c>
      <c r="AB259" s="825">
        <f t="shared" si="76"/>
        <v>0</v>
      </c>
      <c r="AC259" s="825">
        <f t="shared" si="76"/>
        <v>0</v>
      </c>
      <c r="AD259" s="825">
        <f t="shared" si="76"/>
        <v>0</v>
      </c>
      <c r="AE259" s="825">
        <f t="shared" si="76"/>
        <v>0</v>
      </c>
      <c r="AF259" s="825">
        <f t="shared" si="76"/>
        <v>0</v>
      </c>
      <c r="AG259" s="825">
        <f t="shared" si="76"/>
        <v>0</v>
      </c>
      <c r="AH259" s="825">
        <f t="shared" si="76"/>
        <v>0</v>
      </c>
      <c r="AI259" s="825">
        <f t="shared" si="76"/>
        <v>0</v>
      </c>
      <c r="AJ259" s="825">
        <f t="shared" si="76"/>
        <v>0</v>
      </c>
      <c r="AK259" s="825">
        <f t="shared" si="76"/>
        <v>0</v>
      </c>
      <c r="AL259" s="825">
        <f t="shared" si="76"/>
        <v>0</v>
      </c>
      <c r="AM259" s="825">
        <f t="shared" si="76"/>
        <v>0</v>
      </c>
      <c r="AN259" s="825">
        <f t="shared" si="76"/>
        <v>0</v>
      </c>
      <c r="AO259" s="825">
        <f t="shared" si="76"/>
        <v>1</v>
      </c>
      <c r="AP259" s="825">
        <f t="shared" si="76"/>
        <v>1</v>
      </c>
      <c r="AQ259" s="818"/>
      <c r="AR259" s="818"/>
      <c r="AS259" s="818"/>
      <c r="AT259" s="818"/>
      <c r="AU259" s="818"/>
      <c r="AV259" s="818"/>
      <c r="AW259" s="818"/>
      <c r="AX259" s="818"/>
      <c r="AY259" s="818"/>
      <c r="AZ259" s="818"/>
      <c r="BA259" s="818"/>
      <c r="BB259" s="818"/>
      <c r="BC259" s="818"/>
      <c r="BD259" s="818"/>
      <c r="BE259" s="818"/>
      <c r="BF259" s="818"/>
      <c r="BG259" s="818"/>
      <c r="BH259" s="818"/>
      <c r="BI259" s="818"/>
      <c r="BJ259" s="818"/>
    </row>
    <row r="260" spans="1:68" ht="12.75" hidden="1" customHeight="1" outlineLevel="1">
      <c r="A260" s="813">
        <f>A259+1</f>
        <v>40</v>
      </c>
      <c r="C260" s="825">
        <f t="shared" si="76"/>
        <v>0</v>
      </c>
      <c r="D260" s="825">
        <f t="shared" si="76"/>
        <v>0</v>
      </c>
      <c r="E260" s="825">
        <f t="shared" si="76"/>
        <v>0</v>
      </c>
      <c r="F260" s="825">
        <f t="shared" si="76"/>
        <v>0</v>
      </c>
      <c r="G260" s="825">
        <f t="shared" si="76"/>
        <v>0</v>
      </c>
      <c r="H260" s="825">
        <f t="shared" si="76"/>
        <v>0</v>
      </c>
      <c r="I260" s="825">
        <f t="shared" si="76"/>
        <v>0</v>
      </c>
      <c r="J260" s="825">
        <f t="shared" si="76"/>
        <v>0</v>
      </c>
      <c r="K260" s="825">
        <f t="shared" si="76"/>
        <v>0</v>
      </c>
      <c r="L260" s="825">
        <f t="shared" si="76"/>
        <v>0</v>
      </c>
      <c r="M260" s="825">
        <f t="shared" si="76"/>
        <v>0</v>
      </c>
      <c r="N260" s="825">
        <f t="shared" si="76"/>
        <v>0</v>
      </c>
      <c r="O260" s="825">
        <f t="shared" si="76"/>
        <v>0</v>
      </c>
      <c r="P260" s="825">
        <f t="shared" si="76"/>
        <v>0</v>
      </c>
      <c r="Q260" s="825">
        <f t="shared" si="76"/>
        <v>0</v>
      </c>
      <c r="R260" s="825">
        <f t="shared" si="76"/>
        <v>0</v>
      </c>
      <c r="S260" s="825">
        <f t="shared" si="76"/>
        <v>0</v>
      </c>
      <c r="T260" s="825">
        <f t="shared" si="76"/>
        <v>0</v>
      </c>
      <c r="U260" s="825">
        <f t="shared" si="76"/>
        <v>0</v>
      </c>
      <c r="V260" s="825">
        <f t="shared" si="76"/>
        <v>0</v>
      </c>
      <c r="W260" s="825">
        <f t="shared" si="76"/>
        <v>0</v>
      </c>
      <c r="X260" s="825">
        <f t="shared" si="76"/>
        <v>0</v>
      </c>
      <c r="Y260" s="825">
        <f t="shared" si="76"/>
        <v>0</v>
      </c>
      <c r="Z260" s="825">
        <f t="shared" si="76"/>
        <v>0</v>
      </c>
      <c r="AA260" s="825">
        <f t="shared" si="76"/>
        <v>0</v>
      </c>
      <c r="AB260" s="825">
        <f t="shared" si="76"/>
        <v>0</v>
      </c>
      <c r="AC260" s="825">
        <f t="shared" si="76"/>
        <v>0</v>
      </c>
      <c r="AD260" s="825">
        <f t="shared" si="76"/>
        <v>0</v>
      </c>
      <c r="AE260" s="825">
        <f t="shared" si="76"/>
        <v>0</v>
      </c>
      <c r="AF260" s="825">
        <f t="shared" si="76"/>
        <v>0</v>
      </c>
      <c r="AG260" s="825">
        <f t="shared" si="76"/>
        <v>0</v>
      </c>
      <c r="AH260" s="825">
        <f t="shared" si="76"/>
        <v>0</v>
      </c>
      <c r="AI260" s="825">
        <f t="shared" si="76"/>
        <v>0</v>
      </c>
      <c r="AJ260" s="825">
        <f t="shared" si="76"/>
        <v>0</v>
      </c>
      <c r="AK260" s="825">
        <f t="shared" si="76"/>
        <v>0</v>
      </c>
      <c r="AL260" s="825">
        <f t="shared" si="76"/>
        <v>0</v>
      </c>
      <c r="AM260" s="825">
        <f t="shared" si="76"/>
        <v>0</v>
      </c>
      <c r="AN260" s="825">
        <f t="shared" si="76"/>
        <v>0</v>
      </c>
      <c r="AO260" s="825">
        <f t="shared" si="76"/>
        <v>0</v>
      </c>
      <c r="AP260" s="825">
        <f t="shared" si="76"/>
        <v>1</v>
      </c>
      <c r="AQ260" s="818"/>
      <c r="AR260" s="818"/>
      <c r="AS260" s="818"/>
      <c r="AT260" s="818"/>
      <c r="AU260" s="818"/>
      <c r="AV260" s="818"/>
      <c r="AW260" s="818"/>
      <c r="AX260" s="818"/>
      <c r="AY260" s="818"/>
      <c r="AZ260" s="818"/>
      <c r="BA260" s="818"/>
      <c r="BB260" s="818"/>
      <c r="BC260" s="818"/>
      <c r="BD260" s="818"/>
      <c r="BE260" s="818"/>
      <c r="BF260" s="818"/>
      <c r="BG260" s="818"/>
      <c r="BH260" s="818"/>
      <c r="BI260" s="818"/>
      <c r="BJ260" s="818"/>
    </row>
    <row r="261" spans="1:68" collapsed="1">
      <c r="C261" s="823"/>
      <c r="D261" s="823"/>
      <c r="E261" s="823"/>
      <c r="F261" s="823"/>
      <c r="G261" s="823"/>
      <c r="H261" s="823"/>
      <c r="I261" s="823"/>
      <c r="J261" s="823"/>
      <c r="K261" s="823"/>
      <c r="L261" s="823"/>
      <c r="M261" s="823"/>
      <c r="N261" s="823"/>
      <c r="O261" s="823"/>
      <c r="P261" s="823"/>
      <c r="Q261" s="823"/>
      <c r="R261" s="823"/>
      <c r="S261" s="823"/>
      <c r="T261" s="823"/>
      <c r="U261" s="823"/>
      <c r="V261" s="823"/>
      <c r="W261" s="823"/>
      <c r="X261" s="823"/>
      <c r="Y261" s="823"/>
      <c r="Z261" s="823"/>
      <c r="AA261" s="823"/>
      <c r="AB261" s="823"/>
      <c r="AC261" s="823"/>
      <c r="AD261" s="823"/>
      <c r="AE261" s="823"/>
      <c r="AF261" s="823"/>
      <c r="AG261" s="823"/>
      <c r="AH261" s="823"/>
      <c r="AI261" s="823"/>
      <c r="AJ261" s="823"/>
      <c r="AK261" s="823"/>
      <c r="AL261" s="823"/>
      <c r="AM261" s="823"/>
      <c r="AN261" s="823"/>
      <c r="AO261" s="823"/>
      <c r="AP261" s="823"/>
      <c r="AQ261" s="823"/>
      <c r="AR261" s="823"/>
      <c r="AS261" s="823"/>
      <c r="AT261" s="823"/>
      <c r="AU261" s="823"/>
      <c r="AV261" s="823"/>
      <c r="AW261" s="823"/>
      <c r="AX261" s="823"/>
      <c r="AY261" s="823"/>
      <c r="AZ261" s="823"/>
      <c r="BA261" s="823"/>
      <c r="BB261" s="823"/>
      <c r="BC261" s="823"/>
      <c r="BD261" s="823"/>
      <c r="BE261" s="823"/>
      <c r="BF261" s="823"/>
      <c r="BG261" s="823"/>
      <c r="BH261" s="823"/>
      <c r="BI261" s="823"/>
      <c r="BJ261" s="823"/>
    </row>
    <row r="262" spans="1:68" ht="15.75">
      <c r="A262" s="817" t="s">
        <v>650</v>
      </c>
      <c r="B262" s="819"/>
      <c r="C262" s="818"/>
      <c r="D262" s="818"/>
      <c r="E262" s="818"/>
      <c r="F262" s="818"/>
      <c r="G262" s="818"/>
      <c r="H262" s="818"/>
      <c r="I262" s="818"/>
      <c r="J262" s="818"/>
      <c r="K262" s="818"/>
      <c r="L262" s="818"/>
      <c r="M262" s="818"/>
      <c r="N262" s="818"/>
      <c r="O262" s="818"/>
      <c r="P262" s="818"/>
      <c r="Q262" s="818"/>
      <c r="R262" s="818"/>
      <c r="S262" s="818"/>
      <c r="T262" s="818"/>
      <c r="U262" s="818"/>
      <c r="V262" s="818"/>
      <c r="W262" s="818"/>
      <c r="X262" s="818"/>
      <c r="Y262" s="818"/>
      <c r="Z262" s="818"/>
      <c r="AA262" s="818"/>
      <c r="AB262" s="818"/>
      <c r="AC262" s="818"/>
      <c r="AD262" s="818"/>
      <c r="AE262" s="818"/>
      <c r="AF262" s="818"/>
      <c r="AG262" s="818"/>
      <c r="AH262" s="818"/>
      <c r="AI262" s="818"/>
      <c r="AJ262" s="818"/>
      <c r="AK262" s="818"/>
      <c r="AL262" s="818"/>
      <c r="AM262" s="818"/>
      <c r="AN262" s="818"/>
      <c r="AO262" s="818"/>
      <c r="AP262" s="818"/>
      <c r="AQ262" s="818"/>
      <c r="AR262" s="818"/>
      <c r="AS262" s="818"/>
      <c r="AT262" s="818"/>
      <c r="AU262" s="818"/>
      <c r="AV262" s="818"/>
      <c r="AW262" s="818"/>
      <c r="AX262" s="818"/>
      <c r="AY262" s="818"/>
      <c r="AZ262" s="818"/>
      <c r="BA262" s="818"/>
      <c r="BB262" s="818"/>
      <c r="BC262" s="818"/>
      <c r="BD262" s="818"/>
      <c r="BE262" s="818"/>
      <c r="BF262" s="818"/>
      <c r="BG262" s="818"/>
      <c r="BH262" s="818"/>
      <c r="BI262" s="818"/>
      <c r="BJ262" s="818"/>
    </row>
    <row r="263" spans="1:68" ht="11.25" customHeight="1">
      <c r="A263" s="813">
        <v>1</v>
      </c>
      <c r="B263" s="820">
        <v>1</v>
      </c>
      <c r="C263" s="820">
        <f t="shared" ref="C263:AP263" si="77">B263/(1+C$8)</f>
        <v>0.998307431882411</v>
      </c>
      <c r="D263" s="820">
        <f t="shared" si="77"/>
        <v>0.99344507887798306</v>
      </c>
      <c r="E263" s="820">
        <f t="shared" si="77"/>
        <v>0.98414771465478124</v>
      </c>
      <c r="F263" s="820">
        <f t="shared" si="77"/>
        <v>0.96721903944153675</v>
      </c>
      <c r="G263" s="820">
        <f t="shared" si="77"/>
        <v>0.94418403909274184</v>
      </c>
      <c r="H263" s="820">
        <f t="shared" si="77"/>
        <v>0.92089392352681099</v>
      </c>
      <c r="I263" s="820">
        <f t="shared" si="77"/>
        <v>0.89193353618490423</v>
      </c>
      <c r="J263" s="820">
        <f t="shared" si="77"/>
        <v>0.85930154399482683</v>
      </c>
      <c r="K263" s="820">
        <f t="shared" si="77"/>
        <v>0.82390959461242397</v>
      </c>
      <c r="L263" s="820">
        <f t="shared" si="77"/>
        <v>0.79056099158168158</v>
      </c>
      <c r="M263" s="820">
        <f t="shared" si="77"/>
        <v>0.76136703032636288</v>
      </c>
      <c r="N263" s="820">
        <f t="shared" si="77"/>
        <v>0.731415497365279</v>
      </c>
      <c r="O263" s="820">
        <f t="shared" si="77"/>
        <v>0.70086200773846297</v>
      </c>
      <c r="P263" s="820">
        <f t="shared" si="77"/>
        <v>0.67006588759030461</v>
      </c>
      <c r="Q263" s="820">
        <f t="shared" si="77"/>
        <v>0.64684013383543393</v>
      </c>
      <c r="R263" s="820">
        <f t="shared" si="77"/>
        <v>0.62428375580977591</v>
      </c>
      <c r="S263" s="820">
        <f t="shared" si="77"/>
        <v>0.60203000477409696</v>
      </c>
      <c r="T263" s="820">
        <f t="shared" si="77"/>
        <v>0.58010348652248878</v>
      </c>
      <c r="U263" s="820">
        <f t="shared" si="77"/>
        <v>0.55852208956424332</v>
      </c>
      <c r="V263" s="820">
        <f t="shared" si="77"/>
        <v>0.53777002052979594</v>
      </c>
      <c r="W263" s="820">
        <f t="shared" si="77"/>
        <v>0.52134644562133359</v>
      </c>
      <c r="X263" s="820">
        <f t="shared" si="77"/>
        <v>0.5054244490874118</v>
      </c>
      <c r="Y263" s="820">
        <f t="shared" si="77"/>
        <v>0.48998871265127214</v>
      </c>
      <c r="Z263" s="820">
        <f t="shared" si="77"/>
        <v>0.4750243858585641</v>
      </c>
      <c r="AA263" s="820">
        <f t="shared" si="77"/>
        <v>0.46051707178998053</v>
      </c>
      <c r="AB263" s="820">
        <f t="shared" si="77"/>
        <v>0.44645281321023073</v>
      </c>
      <c r="AC263" s="820">
        <f t="shared" si="77"/>
        <v>0.43281807914002685</v>
      </c>
      <c r="AD263" s="820">
        <f t="shared" si="77"/>
        <v>0.41959975183816267</v>
      </c>
      <c r="AE263" s="820">
        <f t="shared" si="77"/>
        <v>0.40678511418116375</v>
      </c>
      <c r="AF263" s="820">
        <f t="shared" si="77"/>
        <v>0.39436183742836173</v>
      </c>
      <c r="AG263" s="820">
        <f t="shared" si="77"/>
        <v>1</v>
      </c>
      <c r="AH263" s="820">
        <f t="shared" si="77"/>
        <v>1</v>
      </c>
      <c r="AI263" s="820">
        <f t="shared" si="77"/>
        <v>1</v>
      </c>
      <c r="AJ263" s="820">
        <f t="shared" si="77"/>
        <v>1</v>
      </c>
      <c r="AK263" s="820">
        <f t="shared" si="77"/>
        <v>1</v>
      </c>
      <c r="AL263" s="820">
        <f t="shared" si="77"/>
        <v>1</v>
      </c>
      <c r="AM263" s="820">
        <f t="shared" si="77"/>
        <v>1</v>
      </c>
      <c r="AN263" s="820">
        <f t="shared" si="77"/>
        <v>1</v>
      </c>
      <c r="AO263" s="820">
        <f t="shared" si="77"/>
        <v>1</v>
      </c>
      <c r="AP263" s="820">
        <f t="shared" si="77"/>
        <v>1</v>
      </c>
      <c r="AQ263" s="821"/>
      <c r="AR263" s="821"/>
      <c r="AS263" s="821"/>
      <c r="AT263" s="821"/>
      <c r="AU263" s="821"/>
      <c r="AV263" s="821"/>
      <c r="AW263" s="821"/>
      <c r="AX263" s="821"/>
      <c r="AY263" s="821"/>
      <c r="AZ263" s="821"/>
      <c r="BA263" s="821"/>
      <c r="BB263" s="821"/>
      <c r="BC263" s="821"/>
      <c r="BD263" s="821"/>
      <c r="BE263" s="821"/>
      <c r="BF263" s="821"/>
      <c r="BG263" s="821"/>
      <c r="BH263" s="821"/>
      <c r="BI263" s="821"/>
      <c r="BJ263" s="821"/>
      <c r="BL263" s="822"/>
      <c r="BM263" s="822"/>
      <c r="BN263" s="822"/>
      <c r="BO263" s="822"/>
      <c r="BP263" s="822"/>
    </row>
    <row r="264" spans="1:68" ht="12.75" hidden="1" customHeight="1" outlineLevel="1">
      <c r="A264" s="813">
        <f>A263+1</f>
        <v>2</v>
      </c>
      <c r="C264" s="825">
        <f t="shared" ref="C264:AP270" si="78">IF(C$1=$A264-1,1,IF($A264&gt;C$1+1,,B264/(1+C$8)))</f>
        <v>1</v>
      </c>
      <c r="D264" s="825">
        <f t="shared" si="78"/>
        <v>0.9951294031786786</v>
      </c>
      <c r="E264" s="825">
        <f t="shared" si="78"/>
        <v>0.98581627585309051</v>
      </c>
      <c r="F264" s="825">
        <f t="shared" si="78"/>
        <v>0.96885889912463752</v>
      </c>
      <c r="G264" s="825">
        <f t="shared" si="78"/>
        <v>0.9457848443664153</v>
      </c>
      <c r="H264" s="825">
        <f t="shared" si="78"/>
        <v>0.92245524185908445</v>
      </c>
      <c r="I264" s="825">
        <f t="shared" si="78"/>
        <v>0.89344575398289094</v>
      </c>
      <c r="J264" s="825">
        <f t="shared" si="78"/>
        <v>0.86075843628102178</v>
      </c>
      <c r="K264" s="825">
        <f t="shared" si="78"/>
        <v>0.82530648205118329</v>
      </c>
      <c r="L264" s="825">
        <f t="shared" si="78"/>
        <v>0.79190133853956968</v>
      </c>
      <c r="M264" s="825">
        <f t="shared" si="78"/>
        <v>0.76265788073993124</v>
      </c>
      <c r="N264" s="825">
        <f t="shared" si="78"/>
        <v>0.73265556681885069</v>
      </c>
      <c r="O264" s="825">
        <f t="shared" si="78"/>
        <v>0.70205027565197597</v>
      </c>
      <c r="P264" s="825">
        <f t="shared" si="78"/>
        <v>0.67120194259881116</v>
      </c>
      <c r="Q264" s="825">
        <f t="shared" si="78"/>
        <v>0.64793681102398537</v>
      </c>
      <c r="R264" s="825">
        <f t="shared" si="78"/>
        <v>0.62534219006326031</v>
      </c>
      <c r="S264" s="825">
        <f t="shared" si="78"/>
        <v>0.60305070917774073</v>
      </c>
      <c r="T264" s="825">
        <f t="shared" si="78"/>
        <v>0.58108701587911082</v>
      </c>
      <c r="U264" s="825">
        <f t="shared" si="78"/>
        <v>0.55946902900551665</v>
      </c>
      <c r="V264" s="825">
        <f t="shared" si="78"/>
        <v>0.53868177612959922</v>
      </c>
      <c r="W264" s="825">
        <f t="shared" si="78"/>
        <v>0.52223035607205848</v>
      </c>
      <c r="X264" s="825">
        <f t="shared" si="78"/>
        <v>0.50628136478397467</v>
      </c>
      <c r="Y264" s="825">
        <f t="shared" si="78"/>
        <v>0.49081945801740479</v>
      </c>
      <c r="Z264" s="825">
        <f t="shared" si="78"/>
        <v>0.47582976013997713</v>
      </c>
      <c r="AA264" s="825">
        <f t="shared" si="78"/>
        <v>0.46129784982330391</v>
      </c>
      <c r="AB264" s="825">
        <f t="shared" si="78"/>
        <v>0.44720974616847065</v>
      </c>
      <c r="AC264" s="825">
        <f t="shared" si="78"/>
        <v>0.43355189525525628</v>
      </c>
      <c r="AD264" s="825">
        <f t="shared" si="78"/>
        <v>0.42031115710214084</v>
      </c>
      <c r="AE264" s="825">
        <f t="shared" si="78"/>
        <v>0.40747479302455841</v>
      </c>
      <c r="AF264" s="825">
        <f t="shared" si="78"/>
        <v>0.39503045337922821</v>
      </c>
      <c r="AG264" s="825">
        <f t="shared" si="78"/>
        <v>1.0016954377614897</v>
      </c>
      <c r="AH264" s="825">
        <f t="shared" si="78"/>
        <v>1.0016954377614897</v>
      </c>
      <c r="AI264" s="825">
        <f t="shared" si="78"/>
        <v>1.0016954377614897</v>
      </c>
      <c r="AJ264" s="825">
        <f t="shared" si="78"/>
        <v>1.0016954377614897</v>
      </c>
      <c r="AK264" s="825">
        <f t="shared" si="78"/>
        <v>1.0016954377614897</v>
      </c>
      <c r="AL264" s="825">
        <f t="shared" si="78"/>
        <v>1.0016954377614897</v>
      </c>
      <c r="AM264" s="825">
        <f t="shared" si="78"/>
        <v>1.0016954377614897</v>
      </c>
      <c r="AN264" s="825">
        <f t="shared" si="78"/>
        <v>1.0016954377614897</v>
      </c>
      <c r="AO264" s="825">
        <f t="shared" si="78"/>
        <v>1.0016954377614897</v>
      </c>
      <c r="AP264" s="825">
        <f t="shared" si="78"/>
        <v>1.0016954377614897</v>
      </c>
      <c r="AQ264" s="826"/>
      <c r="AR264" s="826"/>
      <c r="AS264" s="826"/>
      <c r="AT264" s="826"/>
      <c r="AU264" s="826"/>
      <c r="AV264" s="826"/>
      <c r="AW264" s="826"/>
      <c r="AX264" s="826"/>
      <c r="AY264" s="826"/>
      <c r="AZ264" s="826"/>
      <c r="BA264" s="826"/>
      <c r="BB264" s="826"/>
      <c r="BC264" s="826"/>
      <c r="BD264" s="826"/>
      <c r="BE264" s="826"/>
      <c r="BF264" s="826"/>
      <c r="BG264" s="826"/>
      <c r="BH264" s="826"/>
      <c r="BI264" s="826"/>
      <c r="BJ264" s="826"/>
    </row>
    <row r="265" spans="1:68" ht="12.75" hidden="1" customHeight="1" outlineLevel="1">
      <c r="A265" s="813">
        <f t="shared" ref="A265:A301" si="79">A264+1</f>
        <v>3</v>
      </c>
      <c r="C265" s="825">
        <f t="shared" si="78"/>
        <v>0</v>
      </c>
      <c r="D265" s="825">
        <f t="shared" si="78"/>
        <v>1</v>
      </c>
      <c r="E265" s="825">
        <f t="shared" si="78"/>
        <v>0.99064129017207236</v>
      </c>
      <c r="F265" s="825">
        <f t="shared" si="78"/>
        <v>0.97360091665453075</v>
      </c>
      <c r="G265" s="825">
        <f t="shared" si="78"/>
        <v>0.95041392742024811</v>
      </c>
      <c r="H265" s="825">
        <f t="shared" si="78"/>
        <v>0.92697013967484476</v>
      </c>
      <c r="I265" s="825">
        <f t="shared" si="78"/>
        <v>0.89781866672717547</v>
      </c>
      <c r="J265" s="825">
        <f t="shared" si="78"/>
        <v>0.86497136305243916</v>
      </c>
      <c r="K265" s="825">
        <f t="shared" si="78"/>
        <v>0.82934589151416827</v>
      </c>
      <c r="L265" s="825">
        <f t="shared" si="78"/>
        <v>0.79577724867745803</v>
      </c>
      <c r="M265" s="825">
        <f t="shared" si="78"/>
        <v>0.7663906606556109</v>
      </c>
      <c r="N265" s="825">
        <f t="shared" si="78"/>
        <v>0.73624150233987218</v>
      </c>
      <c r="O265" s="825">
        <f t="shared" si="78"/>
        <v>0.70548641554501501</v>
      </c>
      <c r="P265" s="825">
        <f t="shared" si="78"/>
        <v>0.67448709731099643</v>
      </c>
      <c r="Q265" s="825">
        <f t="shared" si="78"/>
        <v>0.65110809604692821</v>
      </c>
      <c r="R265" s="825">
        <f t="shared" si="78"/>
        <v>0.62840288716800996</v>
      </c>
      <c r="S265" s="825">
        <f t="shared" si="78"/>
        <v>0.6060023020638865</v>
      </c>
      <c r="T265" s="825">
        <f t="shared" si="78"/>
        <v>0.58393110888190158</v>
      </c>
      <c r="U265" s="825">
        <f t="shared" si="78"/>
        <v>0.56220731416280156</v>
      </c>
      <c r="V265" s="825">
        <f t="shared" si="78"/>
        <v>0.54131831941546726</v>
      </c>
      <c r="W265" s="825">
        <f t="shared" si="78"/>
        <v>0.52478637894120228</v>
      </c>
      <c r="X265" s="825">
        <f t="shared" si="78"/>
        <v>0.50875932634167209</v>
      </c>
      <c r="Y265" s="825">
        <f t="shared" si="78"/>
        <v>0.49322174226749954</v>
      </c>
      <c r="Z265" s="825">
        <f t="shared" si="78"/>
        <v>0.47815867827848763</v>
      </c>
      <c r="AA265" s="825">
        <f t="shared" si="78"/>
        <v>0.46355564246198488</v>
      </c>
      <c r="AB265" s="825">
        <f t="shared" si="78"/>
        <v>0.44939858549046685</v>
      </c>
      <c r="AC265" s="825">
        <f t="shared" si="78"/>
        <v>0.43567388710492222</v>
      </c>
      <c r="AD265" s="825">
        <f t="shared" si="78"/>
        <v>0.42236834301103715</v>
      </c>
      <c r="AE265" s="825">
        <f t="shared" si="78"/>
        <v>0.40946915217557389</v>
      </c>
      <c r="AF265" s="825">
        <f t="shared" si="78"/>
        <v>0.39696390451071745</v>
      </c>
      <c r="AG265" s="825">
        <f t="shared" si="78"/>
        <v>1.0065981716165129</v>
      </c>
      <c r="AH265" s="825">
        <f t="shared" si="78"/>
        <v>1.0065981716165129</v>
      </c>
      <c r="AI265" s="825">
        <f t="shared" si="78"/>
        <v>1.0065981716165129</v>
      </c>
      <c r="AJ265" s="825">
        <f t="shared" si="78"/>
        <v>1.0065981716165129</v>
      </c>
      <c r="AK265" s="825">
        <f t="shared" si="78"/>
        <v>1.0065981716165129</v>
      </c>
      <c r="AL265" s="825">
        <f t="shared" si="78"/>
        <v>1.0065981716165129</v>
      </c>
      <c r="AM265" s="825">
        <f t="shared" si="78"/>
        <v>1.0065981716165129</v>
      </c>
      <c r="AN265" s="825">
        <f t="shared" si="78"/>
        <v>1.0065981716165129</v>
      </c>
      <c r="AO265" s="825">
        <f t="shared" si="78"/>
        <v>1.0065981716165129</v>
      </c>
      <c r="AP265" s="825">
        <f t="shared" si="78"/>
        <v>1.0065981716165129</v>
      </c>
      <c r="AQ265" s="818"/>
      <c r="AR265" s="818"/>
      <c r="AS265" s="818"/>
      <c r="AT265" s="818"/>
      <c r="AU265" s="818"/>
      <c r="AV265" s="818"/>
      <c r="AW265" s="818"/>
      <c r="AX265" s="818"/>
      <c r="AY265" s="818"/>
      <c r="AZ265" s="818"/>
      <c r="BA265" s="818"/>
      <c r="BB265" s="818"/>
      <c r="BC265" s="818"/>
      <c r="BD265" s="818"/>
      <c r="BE265" s="818"/>
      <c r="BF265" s="818"/>
      <c r="BG265" s="818"/>
      <c r="BH265" s="818"/>
      <c r="BI265" s="818"/>
      <c r="BJ265" s="818"/>
    </row>
    <row r="266" spans="1:68" ht="12.75" hidden="1" customHeight="1" outlineLevel="1">
      <c r="A266" s="813">
        <f t="shared" si="79"/>
        <v>4</v>
      </c>
      <c r="C266" s="825">
        <f t="shared" si="78"/>
        <v>0</v>
      </c>
      <c r="D266" s="825">
        <f t="shared" si="78"/>
        <v>0</v>
      </c>
      <c r="E266" s="825">
        <f t="shared" si="78"/>
        <v>1</v>
      </c>
      <c r="F266" s="825">
        <f t="shared" si="78"/>
        <v>0.98279864398284689</v>
      </c>
      <c r="G266" s="825">
        <f t="shared" si="78"/>
        <v>0.95939260441603746</v>
      </c>
      <c r="H266" s="825">
        <f t="shared" si="78"/>
        <v>0.93572734033106164</v>
      </c>
      <c r="I266" s="825">
        <f t="shared" si="78"/>
        <v>0.90630046984133494</v>
      </c>
      <c r="J266" s="825">
        <f t="shared" si="78"/>
        <v>0.87314285365815447</v>
      </c>
      <c r="K266" s="825">
        <f t="shared" si="78"/>
        <v>0.83718082391872894</v>
      </c>
      <c r="L266" s="825">
        <f t="shared" si="78"/>
        <v>0.80329505399399725</v>
      </c>
      <c r="M266" s="825">
        <f t="shared" si="78"/>
        <v>0.77363084726913656</v>
      </c>
      <c r="N266" s="825">
        <f t="shared" si="78"/>
        <v>0.74319686615524427</v>
      </c>
      <c r="O266" s="825">
        <f t="shared" si="78"/>
        <v>0.71215123228153898</v>
      </c>
      <c r="P266" s="825">
        <f t="shared" si="78"/>
        <v>0.68085905968429739</v>
      </c>
      <c r="Q266" s="825">
        <f t="shared" si="78"/>
        <v>0.65725919412649558</v>
      </c>
      <c r="R266" s="825">
        <f t="shared" si="78"/>
        <v>0.63433948635318604</v>
      </c>
      <c r="S266" s="825">
        <f t="shared" si="78"/>
        <v>0.6117272801728515</v>
      </c>
      <c r="T266" s="825">
        <f t="shared" si="78"/>
        <v>0.58944757772056311</v>
      </c>
      <c r="U266" s="825">
        <f t="shared" si="78"/>
        <v>0.56751855564706699</v>
      </c>
      <c r="V266" s="825">
        <f t="shared" si="78"/>
        <v>0.54643222000310654</v>
      </c>
      <c r="W266" s="825">
        <f t="shared" si="78"/>
        <v>0.52974410025857877</v>
      </c>
      <c r="X266" s="825">
        <f t="shared" si="78"/>
        <v>0.51356563812649225</v>
      </c>
      <c r="Y266" s="825">
        <f t="shared" si="78"/>
        <v>0.49788126858898413</v>
      </c>
      <c r="Z266" s="825">
        <f t="shared" si="78"/>
        <v>0.48267590198610866</v>
      </c>
      <c r="AA266" s="825">
        <f t="shared" si="78"/>
        <v>0.46793490949833721</v>
      </c>
      <c r="AB266" s="825">
        <f t="shared" si="78"/>
        <v>0.45364410907242425</v>
      </c>
      <c r="AC266" s="825">
        <f t="shared" si="78"/>
        <v>0.43978975177710028</v>
      </c>
      <c r="AD266" s="825">
        <f t="shared" si="78"/>
        <v>0.42635850857546276</v>
      </c>
      <c r="AE266" s="825">
        <f t="shared" si="78"/>
        <v>0.41333745750134221</v>
      </c>
      <c r="AF266" s="825">
        <f t="shared" si="78"/>
        <v>0.40071407122730113</v>
      </c>
      <c r="AG266" s="825">
        <f t="shared" si="78"/>
        <v>1.0161076280614838</v>
      </c>
      <c r="AH266" s="825">
        <f t="shared" si="78"/>
        <v>1.0161076280614838</v>
      </c>
      <c r="AI266" s="825">
        <f t="shared" si="78"/>
        <v>1.0161076280614838</v>
      </c>
      <c r="AJ266" s="825">
        <f t="shared" si="78"/>
        <v>1.0161076280614838</v>
      </c>
      <c r="AK266" s="825">
        <f t="shared" si="78"/>
        <v>1.0161076280614838</v>
      </c>
      <c r="AL266" s="825">
        <f t="shared" si="78"/>
        <v>1.0161076280614838</v>
      </c>
      <c r="AM266" s="825">
        <f t="shared" si="78"/>
        <v>1.0161076280614838</v>
      </c>
      <c r="AN266" s="825">
        <f t="shared" si="78"/>
        <v>1.0161076280614838</v>
      </c>
      <c r="AO266" s="825">
        <f t="shared" si="78"/>
        <v>1.0161076280614838</v>
      </c>
      <c r="AP266" s="825">
        <f t="shared" si="78"/>
        <v>1.0161076280614838</v>
      </c>
      <c r="AQ266" s="826"/>
      <c r="AR266" s="826"/>
      <c r="AS266" s="826"/>
      <c r="AT266" s="826"/>
      <c r="AU266" s="826"/>
      <c r="AV266" s="826"/>
      <c r="AW266" s="826"/>
      <c r="AX266" s="826"/>
      <c r="AY266" s="826"/>
      <c r="AZ266" s="826"/>
      <c r="BA266" s="826"/>
      <c r="BB266" s="826"/>
      <c r="BC266" s="826"/>
      <c r="BD266" s="826"/>
      <c r="BE266" s="826"/>
      <c r="BF266" s="826"/>
      <c r="BG266" s="826"/>
      <c r="BH266" s="826"/>
      <c r="BI266" s="826"/>
      <c r="BJ266" s="826"/>
    </row>
    <row r="267" spans="1:68" ht="12.75" hidden="1" customHeight="1" outlineLevel="1">
      <c r="A267" s="813">
        <f t="shared" si="79"/>
        <v>5</v>
      </c>
      <c r="C267" s="825">
        <f t="shared" si="78"/>
        <v>0</v>
      </c>
      <c r="D267" s="825">
        <f t="shared" si="78"/>
        <v>0</v>
      </c>
      <c r="E267" s="825">
        <f t="shared" si="78"/>
        <v>0</v>
      </c>
      <c r="F267" s="825">
        <f t="shared" si="78"/>
        <v>1</v>
      </c>
      <c r="G267" s="825">
        <f t="shared" si="78"/>
        <v>0.9761842980654154</v>
      </c>
      <c r="H267" s="825">
        <f t="shared" si="78"/>
        <v>0.95210483455591044</v>
      </c>
      <c r="I267" s="825">
        <f t="shared" si="78"/>
        <v>0.9221629225784248</v>
      </c>
      <c r="J267" s="825">
        <f t="shared" si="78"/>
        <v>0.88842496782422675</v>
      </c>
      <c r="K267" s="825">
        <f t="shared" si="78"/>
        <v>0.85183351548594577</v>
      </c>
      <c r="L267" s="825">
        <f t="shared" si="78"/>
        <v>0.81735466253656885</v>
      </c>
      <c r="M267" s="825">
        <f t="shared" si="78"/>
        <v>0.78717126036514862</v>
      </c>
      <c r="N267" s="825">
        <f t="shared" si="78"/>
        <v>0.75620461088895807</v>
      </c>
      <c r="O267" s="825">
        <f t="shared" si="78"/>
        <v>0.72461560324860252</v>
      </c>
      <c r="P267" s="825">
        <f t="shared" si="78"/>
        <v>0.69277574186008017</v>
      </c>
      <c r="Q267" s="825">
        <f t="shared" si="78"/>
        <v>0.66876282151033084</v>
      </c>
      <c r="R267" s="825">
        <f t="shared" si="78"/>
        <v>0.64544196335323556</v>
      </c>
      <c r="S267" s="825">
        <f t="shared" si="78"/>
        <v>0.62243398881157641</v>
      </c>
      <c r="T267" s="825">
        <f t="shared" si="78"/>
        <v>0.59976433761832826</v>
      </c>
      <c r="U267" s="825">
        <f t="shared" si="78"/>
        <v>0.57745150455963834</v>
      </c>
      <c r="V267" s="825">
        <f t="shared" si="78"/>
        <v>0.55599610698348079</v>
      </c>
      <c r="W267" s="825">
        <f t="shared" si="78"/>
        <v>0.53901590473483074</v>
      </c>
      <c r="X267" s="825">
        <f t="shared" si="78"/>
        <v>0.52255428034092399</v>
      </c>
      <c r="Y267" s="825">
        <f t="shared" si="78"/>
        <v>0.50659539635839601</v>
      </c>
      <c r="Z267" s="825">
        <f t="shared" si="78"/>
        <v>0.49112389902171383</v>
      </c>
      <c r="AA267" s="825">
        <f t="shared" si="78"/>
        <v>0.47612490347158493</v>
      </c>
      <c r="AB267" s="825">
        <f t="shared" si="78"/>
        <v>0.46158397943449153</v>
      </c>
      <c r="AC267" s="825">
        <f t="shared" si="78"/>
        <v>0.44748713733957529</v>
      </c>
      <c r="AD267" s="825">
        <f t="shared" si="78"/>
        <v>0.43382081485951296</v>
      </c>
      <c r="AE267" s="825">
        <f t="shared" si="78"/>
        <v>0.42057186386243789</v>
      </c>
      <c r="AF267" s="825">
        <f t="shared" si="78"/>
        <v>0.40772753776234877</v>
      </c>
      <c r="AG267" s="825">
        <f t="shared" si="78"/>
        <v>1.0338919719543476</v>
      </c>
      <c r="AH267" s="825">
        <f t="shared" si="78"/>
        <v>1.0338919719543476</v>
      </c>
      <c r="AI267" s="825">
        <f t="shared" si="78"/>
        <v>1.0338919719543476</v>
      </c>
      <c r="AJ267" s="825">
        <f t="shared" si="78"/>
        <v>1.0338919719543476</v>
      </c>
      <c r="AK267" s="825">
        <f t="shared" si="78"/>
        <v>1.0338919719543476</v>
      </c>
      <c r="AL267" s="825">
        <f t="shared" si="78"/>
        <v>1.0338919719543476</v>
      </c>
      <c r="AM267" s="825">
        <f t="shared" si="78"/>
        <v>1.0338919719543476</v>
      </c>
      <c r="AN267" s="825">
        <f t="shared" si="78"/>
        <v>1.0338919719543476</v>
      </c>
      <c r="AO267" s="825">
        <f t="shared" si="78"/>
        <v>1.0338919719543476</v>
      </c>
      <c r="AP267" s="825">
        <f t="shared" si="78"/>
        <v>1.0338919719543476</v>
      </c>
      <c r="AQ267" s="818"/>
      <c r="AR267" s="818"/>
      <c r="AS267" s="818"/>
      <c r="AT267" s="818"/>
      <c r="AU267" s="818"/>
      <c r="AV267" s="818"/>
      <c r="AW267" s="818"/>
      <c r="AX267" s="818"/>
      <c r="AY267" s="818"/>
      <c r="AZ267" s="818"/>
      <c r="BA267" s="818"/>
      <c r="BB267" s="818"/>
      <c r="BC267" s="818"/>
      <c r="BD267" s="818"/>
      <c r="BE267" s="818"/>
      <c r="BF267" s="818"/>
      <c r="BG267" s="818"/>
      <c r="BH267" s="818"/>
      <c r="BI267" s="818"/>
      <c r="BJ267" s="818"/>
    </row>
    <row r="268" spans="1:68" ht="12.75" hidden="1" customHeight="1" outlineLevel="1">
      <c r="A268" s="813">
        <f t="shared" si="79"/>
        <v>6</v>
      </c>
      <c r="C268" s="825">
        <f t="shared" si="78"/>
        <v>0</v>
      </c>
      <c r="D268" s="825">
        <f t="shared" si="78"/>
        <v>0</v>
      </c>
      <c r="E268" s="825">
        <f t="shared" si="78"/>
        <v>0</v>
      </c>
      <c r="F268" s="825">
        <f t="shared" si="78"/>
        <v>0</v>
      </c>
      <c r="G268" s="825">
        <f t="shared" si="78"/>
        <v>1</v>
      </c>
      <c r="H268" s="825">
        <f t="shared" si="78"/>
        <v>0.97533307639015998</v>
      </c>
      <c r="I268" s="825">
        <f t="shared" si="78"/>
        <v>0.94466067975683576</v>
      </c>
      <c r="J268" s="825">
        <f t="shared" si="78"/>
        <v>0.91009962932705601</v>
      </c>
      <c r="K268" s="825">
        <f t="shared" si="78"/>
        <v>0.87261546531130896</v>
      </c>
      <c r="L268" s="825">
        <f t="shared" si="78"/>
        <v>0.83729544119526189</v>
      </c>
      <c r="M268" s="825">
        <f t="shared" si="78"/>
        <v>0.8063756627976405</v>
      </c>
      <c r="N268" s="825">
        <f t="shared" si="78"/>
        <v>0.77465352842449009</v>
      </c>
      <c r="O268" s="825">
        <f t="shared" si="78"/>
        <v>0.74229385238487533</v>
      </c>
      <c r="P268" s="825">
        <f t="shared" si="78"/>
        <v>0.70967720258665379</v>
      </c>
      <c r="Q268" s="825">
        <f t="shared" si="78"/>
        <v>0.68507844557187925</v>
      </c>
      <c r="R268" s="825">
        <f t="shared" si="78"/>
        <v>0.66118863480222023</v>
      </c>
      <c r="S268" s="825">
        <f t="shared" si="78"/>
        <v>0.63761934098418194</v>
      </c>
      <c r="T268" s="825">
        <f t="shared" si="78"/>
        <v>0.61439662449696275</v>
      </c>
      <c r="U268" s="825">
        <f t="shared" si="78"/>
        <v>0.59153943133896059</v>
      </c>
      <c r="V268" s="825">
        <f t="shared" si="78"/>
        <v>0.56956059228297762</v>
      </c>
      <c r="W268" s="825">
        <f t="shared" si="78"/>
        <v>0.55216612867369697</v>
      </c>
      <c r="X268" s="825">
        <f t="shared" si="78"/>
        <v>0.53530289452157009</v>
      </c>
      <c r="Y268" s="825">
        <f t="shared" si="78"/>
        <v>0.51895466600144835</v>
      </c>
      <c r="Z268" s="825">
        <f t="shared" si="78"/>
        <v>0.50310571476617105</v>
      </c>
      <c r="AA268" s="825">
        <f t="shared" si="78"/>
        <v>0.48774079281459526</v>
      </c>
      <c r="AB268" s="825">
        <f t="shared" si="78"/>
        <v>0.47284511782175803</v>
      </c>
      <c r="AC268" s="825">
        <f t="shared" si="78"/>
        <v>0.45840435891705827</v>
      </c>
      <c r="AD268" s="825">
        <f t="shared" si="78"/>
        <v>0.44440462289677402</v>
      </c>
      <c r="AE268" s="825">
        <f t="shared" si="78"/>
        <v>0.43083244085765332</v>
      </c>
      <c r="AF268" s="825">
        <f t="shared" si="78"/>
        <v>0.41767475523871461</v>
      </c>
      <c r="AG268" s="825">
        <f t="shared" si="78"/>
        <v>1.0591155522612854</v>
      </c>
      <c r="AH268" s="825">
        <f t="shared" si="78"/>
        <v>1.0591155522612854</v>
      </c>
      <c r="AI268" s="825">
        <f t="shared" si="78"/>
        <v>1.0591155522612854</v>
      </c>
      <c r="AJ268" s="825">
        <f t="shared" si="78"/>
        <v>1.0591155522612854</v>
      </c>
      <c r="AK268" s="825">
        <f t="shared" si="78"/>
        <v>1.0591155522612854</v>
      </c>
      <c r="AL268" s="825">
        <f t="shared" si="78"/>
        <v>1.0591155522612854</v>
      </c>
      <c r="AM268" s="825">
        <f t="shared" si="78"/>
        <v>1.0591155522612854</v>
      </c>
      <c r="AN268" s="825">
        <f t="shared" si="78"/>
        <v>1.0591155522612854</v>
      </c>
      <c r="AO268" s="825">
        <f t="shared" si="78"/>
        <v>1.0591155522612854</v>
      </c>
      <c r="AP268" s="825">
        <f t="shared" si="78"/>
        <v>1.0591155522612854</v>
      </c>
      <c r="AQ268" s="818"/>
      <c r="AR268" s="818"/>
      <c r="AS268" s="818"/>
      <c r="AT268" s="818"/>
      <c r="AU268" s="818"/>
      <c r="AV268" s="818"/>
      <c r="AW268" s="818"/>
      <c r="AX268" s="818"/>
      <c r="AY268" s="818"/>
      <c r="AZ268" s="818"/>
      <c r="BA268" s="818"/>
      <c r="BB268" s="818"/>
      <c r="BC268" s="818"/>
      <c r="BD268" s="818"/>
      <c r="BE268" s="818"/>
      <c r="BF268" s="818"/>
      <c r="BG268" s="818"/>
      <c r="BH268" s="818"/>
      <c r="BI268" s="818"/>
      <c r="BJ268" s="818"/>
    </row>
    <row r="269" spans="1:68" ht="12.75" hidden="1" customHeight="1" outlineLevel="1">
      <c r="A269" s="813">
        <f t="shared" si="79"/>
        <v>7</v>
      </c>
      <c r="C269" s="825">
        <f t="shared" si="78"/>
        <v>0</v>
      </c>
      <c r="D269" s="825">
        <f t="shared" si="78"/>
        <v>0</v>
      </c>
      <c r="E269" s="825">
        <f t="shared" si="78"/>
        <v>0</v>
      </c>
      <c r="F269" s="825">
        <f t="shared" si="78"/>
        <v>0</v>
      </c>
      <c r="G269" s="825">
        <f t="shared" si="78"/>
        <v>0</v>
      </c>
      <c r="H269" s="825">
        <f t="shared" si="78"/>
        <v>1</v>
      </c>
      <c r="I269" s="825">
        <f t="shared" si="78"/>
        <v>0.96855187486633088</v>
      </c>
      <c r="J269" s="825">
        <f t="shared" si="78"/>
        <v>0.93311674889101281</v>
      </c>
      <c r="K269" s="825">
        <f t="shared" si="78"/>
        <v>0.89468458153903385</v>
      </c>
      <c r="L269" s="825">
        <f t="shared" si="78"/>
        <v>0.85847128684921237</v>
      </c>
      <c r="M269" s="825">
        <f t="shared" si="78"/>
        <v>0.82676952347617094</v>
      </c>
      <c r="N269" s="825">
        <f t="shared" si="78"/>
        <v>0.79424511192790448</v>
      </c>
      <c r="O269" s="825">
        <f t="shared" si="78"/>
        <v>0.76106703479410898</v>
      </c>
      <c r="P269" s="825">
        <f t="shared" si="78"/>
        <v>0.72762548483771849</v>
      </c>
      <c r="Q269" s="825">
        <f t="shared" si="78"/>
        <v>0.70240460633965929</v>
      </c>
      <c r="R269" s="825">
        <f t="shared" si="78"/>
        <v>0.67791060388249003</v>
      </c>
      <c r="S269" s="825">
        <f t="shared" si="78"/>
        <v>0.65374522449715078</v>
      </c>
      <c r="T269" s="825">
        <f t="shared" si="78"/>
        <v>0.62993518764987233</v>
      </c>
      <c r="U269" s="825">
        <f t="shared" si="78"/>
        <v>0.60649991849792306</v>
      </c>
      <c r="V269" s="825">
        <f t="shared" si="78"/>
        <v>0.58396521769875642</v>
      </c>
      <c r="W269" s="825">
        <f t="shared" si="78"/>
        <v>0.56613083472708492</v>
      </c>
      <c r="X269" s="825">
        <f t="shared" si="78"/>
        <v>0.54884111641409583</v>
      </c>
      <c r="Y269" s="825">
        <f t="shared" si="78"/>
        <v>0.53207942862162527</v>
      </c>
      <c r="Z269" s="825">
        <f t="shared" si="78"/>
        <v>0.51582964522051633</v>
      </c>
      <c r="AA269" s="825">
        <f t="shared" si="78"/>
        <v>0.50007613257595041</v>
      </c>
      <c r="AB269" s="825">
        <f t="shared" si="78"/>
        <v>0.48480373450659736</v>
      </c>
      <c r="AC269" s="825">
        <f t="shared" si="78"/>
        <v>0.46999775770311708</v>
      </c>
      <c r="AD269" s="825">
        <f t="shared" si="78"/>
        <v>0.45564395759198051</v>
      </c>
      <c r="AE269" s="825">
        <f t="shared" si="78"/>
        <v>0.44172852463101381</v>
      </c>
      <c r="AF269" s="825">
        <f t="shared" si="78"/>
        <v>0.42823807102347583</v>
      </c>
      <c r="AG269" s="825">
        <f t="shared" si="78"/>
        <v>1.085901399121227</v>
      </c>
      <c r="AH269" s="825">
        <f t="shared" si="78"/>
        <v>1.085901399121227</v>
      </c>
      <c r="AI269" s="825">
        <f t="shared" si="78"/>
        <v>1.085901399121227</v>
      </c>
      <c r="AJ269" s="825">
        <f t="shared" si="78"/>
        <v>1.085901399121227</v>
      </c>
      <c r="AK269" s="825">
        <f t="shared" si="78"/>
        <v>1.085901399121227</v>
      </c>
      <c r="AL269" s="825">
        <f t="shared" si="78"/>
        <v>1.085901399121227</v>
      </c>
      <c r="AM269" s="825">
        <f t="shared" si="78"/>
        <v>1.085901399121227</v>
      </c>
      <c r="AN269" s="825">
        <f t="shared" si="78"/>
        <v>1.085901399121227</v>
      </c>
      <c r="AO269" s="825">
        <f t="shared" si="78"/>
        <v>1.085901399121227</v>
      </c>
      <c r="AP269" s="825">
        <f t="shared" si="78"/>
        <v>1.085901399121227</v>
      </c>
      <c r="AQ269" s="818"/>
      <c r="AR269" s="818"/>
      <c r="AS269" s="818"/>
      <c r="AT269" s="818"/>
      <c r="AU269" s="818"/>
      <c r="AV269" s="818"/>
      <c r="AW269" s="818"/>
      <c r="AX269" s="818"/>
      <c r="AY269" s="818"/>
      <c r="AZ269" s="818"/>
      <c r="BA269" s="818"/>
      <c r="BB269" s="818"/>
      <c r="BC269" s="818"/>
      <c r="BD269" s="818"/>
      <c r="BE269" s="818"/>
      <c r="BF269" s="818"/>
      <c r="BG269" s="818"/>
      <c r="BH269" s="818"/>
      <c r="BI269" s="818"/>
      <c r="BJ269" s="818"/>
    </row>
    <row r="270" spans="1:68" ht="12.75" hidden="1" customHeight="1" outlineLevel="1">
      <c r="A270" s="813">
        <f t="shared" si="79"/>
        <v>8</v>
      </c>
      <c r="C270" s="825">
        <f t="shared" si="78"/>
        <v>0</v>
      </c>
      <c r="D270" s="825">
        <f t="shared" si="78"/>
        <v>0</v>
      </c>
      <c r="E270" s="825">
        <f t="shared" si="78"/>
        <v>0</v>
      </c>
      <c r="F270" s="825">
        <f t="shared" si="78"/>
        <v>0</v>
      </c>
      <c r="G270" s="825">
        <f t="shared" si="78"/>
        <v>0</v>
      </c>
      <c r="H270" s="825">
        <f t="shared" si="78"/>
        <v>0</v>
      </c>
      <c r="I270" s="825">
        <f t="shared" si="78"/>
        <v>1</v>
      </c>
      <c r="J270" s="825">
        <f t="shared" si="78"/>
        <v>0.96341432307876296</v>
      </c>
      <c r="K270" s="825">
        <f t="shared" si="78"/>
        <v>0.92373429318125966</v>
      </c>
      <c r="L270" s="825">
        <f t="shared" si="78"/>
        <v>0.8863451810133447</v>
      </c>
      <c r="M270" s="825">
        <f t="shared" si="78"/>
        <v>0.8536140860707877</v>
      </c>
      <c r="N270" s="825">
        <f t="shared" si="78"/>
        <v>0.82003363220737935</v>
      </c>
      <c r="O270" s="825">
        <f t="shared" si="78"/>
        <v>0.78577828874591082</v>
      </c>
      <c r="P270" s="825">
        <f t="shared" si="78"/>
        <v>0.7512509177044725</v>
      </c>
      <c r="Q270" s="825">
        <f t="shared" si="78"/>
        <v>0.72521113692190997</v>
      </c>
      <c r="R270" s="825">
        <f t="shared" ref="R270:AP270" si="80">IF(R$1=$A270-1,1,IF($A270&gt;R$1+1,,Q270/(1+R$8)))</f>
        <v>0.69992183327924273</v>
      </c>
      <c r="S270" s="825">
        <f t="shared" si="80"/>
        <v>0.67497182284363832</v>
      </c>
      <c r="T270" s="825">
        <f t="shared" si="80"/>
        <v>0.65038869264158861</v>
      </c>
      <c r="U270" s="825">
        <f t="shared" si="80"/>
        <v>0.62619249855009129</v>
      </c>
      <c r="V270" s="825">
        <f t="shared" si="80"/>
        <v>0.60292611356448933</v>
      </c>
      <c r="W270" s="825">
        <f t="shared" si="80"/>
        <v>0.58451266206594898</v>
      </c>
      <c r="X270" s="825">
        <f t="shared" si="80"/>
        <v>0.56666156006341017</v>
      </c>
      <c r="Y270" s="825">
        <f t="shared" si="80"/>
        <v>0.54935563332119641</v>
      </c>
      <c r="Z270" s="825">
        <f t="shared" si="80"/>
        <v>0.53257823210729494</v>
      </c>
      <c r="AA270" s="825">
        <f t="shared" si="80"/>
        <v>0.516313215174939</v>
      </c>
      <c r="AB270" s="825">
        <f t="shared" si="80"/>
        <v>0.50054493423339341</v>
      </c>
      <c r="AC270" s="825">
        <f t="shared" si="80"/>
        <v>0.48525821889300585</v>
      </c>
      <c r="AD270" s="825">
        <f t="shared" si="80"/>
        <v>0.47043836207003747</v>
      </c>
      <c r="AE270" s="825">
        <f t="shared" si="80"/>
        <v>0.45607110583723409</v>
      </c>
      <c r="AF270" s="825">
        <f t="shared" si="80"/>
        <v>0.44214262770651985</v>
      </c>
      <c r="AG270" s="825">
        <f t="shared" si="80"/>
        <v>1.1211597719235138</v>
      </c>
      <c r="AH270" s="825">
        <f t="shared" si="80"/>
        <v>1.1211597719235138</v>
      </c>
      <c r="AI270" s="825">
        <f t="shared" si="80"/>
        <v>1.1211597719235138</v>
      </c>
      <c r="AJ270" s="825">
        <f t="shared" si="80"/>
        <v>1.1211597719235138</v>
      </c>
      <c r="AK270" s="825">
        <f t="shared" si="80"/>
        <v>1.1211597719235138</v>
      </c>
      <c r="AL270" s="825">
        <f t="shared" si="80"/>
        <v>1.1211597719235138</v>
      </c>
      <c r="AM270" s="825">
        <f t="shared" si="80"/>
        <v>1.1211597719235138</v>
      </c>
      <c r="AN270" s="825">
        <f t="shared" si="80"/>
        <v>1.1211597719235138</v>
      </c>
      <c r="AO270" s="825">
        <f t="shared" si="80"/>
        <v>1.1211597719235138</v>
      </c>
      <c r="AP270" s="825">
        <f t="shared" si="80"/>
        <v>1.1211597719235138</v>
      </c>
      <c r="AQ270" s="818"/>
      <c r="AR270" s="818"/>
      <c r="AS270" s="818"/>
      <c r="AT270" s="818"/>
      <c r="AU270" s="818"/>
      <c r="AV270" s="818"/>
      <c r="AW270" s="818"/>
      <c r="AX270" s="818"/>
      <c r="AY270" s="818"/>
      <c r="AZ270" s="818"/>
      <c r="BA270" s="818"/>
      <c r="BB270" s="818"/>
      <c r="BC270" s="818"/>
      <c r="BD270" s="818"/>
      <c r="BE270" s="818"/>
      <c r="BF270" s="818"/>
      <c r="BG270" s="818"/>
      <c r="BH270" s="818"/>
      <c r="BI270" s="818"/>
      <c r="BJ270" s="818"/>
    </row>
    <row r="271" spans="1:68" ht="12.75" hidden="1" customHeight="1" outlineLevel="1">
      <c r="A271" s="813">
        <f t="shared" si="79"/>
        <v>9</v>
      </c>
      <c r="C271" s="825">
        <f t="shared" ref="C271:AP277" si="81">IF(C$1=$A271-1,1,IF($A271&gt;C$1+1,,B271/(1+C$8)))</f>
        <v>0</v>
      </c>
      <c r="D271" s="825">
        <f t="shared" si="81"/>
        <v>0</v>
      </c>
      <c r="E271" s="825">
        <f t="shared" si="81"/>
        <v>0</v>
      </c>
      <c r="F271" s="825">
        <f t="shared" si="81"/>
        <v>0</v>
      </c>
      <c r="G271" s="825">
        <f t="shared" si="81"/>
        <v>0</v>
      </c>
      <c r="H271" s="825">
        <f t="shared" si="81"/>
        <v>0</v>
      </c>
      <c r="I271" s="825">
        <f t="shared" si="81"/>
        <v>0</v>
      </c>
      <c r="J271" s="825">
        <f t="shared" si="81"/>
        <v>1</v>
      </c>
      <c r="K271" s="825">
        <f t="shared" si="81"/>
        <v>0.95881312022567955</v>
      </c>
      <c r="L271" s="825">
        <f t="shared" si="81"/>
        <v>0.92000415582453665</v>
      </c>
      <c r="M271" s="825">
        <f t="shared" si="81"/>
        <v>0.88603009693992407</v>
      </c>
      <c r="N271" s="825">
        <f t="shared" si="81"/>
        <v>0.85117442471356974</v>
      </c>
      <c r="O271" s="825">
        <f t="shared" si="81"/>
        <v>0.81561823394405797</v>
      </c>
      <c r="P271" s="825">
        <f t="shared" si="81"/>
        <v>0.77977968534214404</v>
      </c>
      <c r="Q271" s="825">
        <f t="shared" si="81"/>
        <v>0.75275104339778542</v>
      </c>
      <c r="R271" s="825">
        <f t="shared" si="81"/>
        <v>0.72650137797673298</v>
      </c>
      <c r="S271" s="825">
        <f t="shared" si="81"/>
        <v>0.70060389042862159</v>
      </c>
      <c r="T271" s="825">
        <f t="shared" si="81"/>
        <v>0.6750872153977896</v>
      </c>
      <c r="U271" s="825">
        <f t="shared" si="81"/>
        <v>0.64997217038353861</v>
      </c>
      <c r="V271" s="825">
        <f t="shared" si="81"/>
        <v>0.62582224399335362</v>
      </c>
      <c r="W271" s="825">
        <f t="shared" si="81"/>
        <v>0.60670954133008315</v>
      </c>
      <c r="X271" s="825">
        <f t="shared" si="81"/>
        <v>0.58818054339543302</v>
      </c>
      <c r="Y271" s="825">
        <f t="shared" si="81"/>
        <v>0.57021742376180584</v>
      </c>
      <c r="Z271" s="825">
        <f t="shared" si="81"/>
        <v>0.5528029004233046</v>
      </c>
      <c r="AA271" s="825">
        <f t="shared" si="81"/>
        <v>0.535920219169015</v>
      </c>
      <c r="AB271" s="825">
        <f t="shared" si="81"/>
        <v>0.51955313746406873</v>
      </c>
      <c r="AC271" s="825">
        <f t="shared" si="81"/>
        <v>0.50368590882298303</v>
      </c>
      <c r="AD271" s="825">
        <f t="shared" si="81"/>
        <v>0.48830326766023918</v>
      </c>
      <c r="AE271" s="825">
        <f t="shared" si="81"/>
        <v>0.4733904146035291</v>
      </c>
      <c r="AF271" s="825">
        <f t="shared" si="81"/>
        <v>0.45893300225553402</v>
      </c>
      <c r="AG271" s="825">
        <f t="shared" si="81"/>
        <v>1.1637358352122549</v>
      </c>
      <c r="AH271" s="825">
        <f t="shared" si="81"/>
        <v>1.1637358352122549</v>
      </c>
      <c r="AI271" s="825">
        <f t="shared" si="81"/>
        <v>1.1637358352122549</v>
      </c>
      <c r="AJ271" s="825">
        <f t="shared" si="81"/>
        <v>1.1637358352122549</v>
      </c>
      <c r="AK271" s="825">
        <f t="shared" si="81"/>
        <v>1.1637358352122549</v>
      </c>
      <c r="AL271" s="825">
        <f t="shared" si="81"/>
        <v>1.1637358352122549</v>
      </c>
      <c r="AM271" s="825">
        <f t="shared" si="81"/>
        <v>1.1637358352122549</v>
      </c>
      <c r="AN271" s="825">
        <f t="shared" si="81"/>
        <v>1.1637358352122549</v>
      </c>
      <c r="AO271" s="825">
        <f t="shared" si="81"/>
        <v>1.1637358352122549</v>
      </c>
      <c r="AP271" s="825">
        <f t="shared" si="81"/>
        <v>1.1637358352122549</v>
      </c>
      <c r="AQ271" s="818"/>
      <c r="AR271" s="818"/>
      <c r="AS271" s="818"/>
      <c r="AT271" s="818"/>
      <c r="AU271" s="818"/>
      <c r="AV271" s="818"/>
      <c r="AW271" s="818"/>
      <c r="AX271" s="818"/>
      <c r="AY271" s="818"/>
      <c r="AZ271" s="818"/>
      <c r="BA271" s="818"/>
      <c r="BB271" s="818"/>
      <c r="BC271" s="818"/>
      <c r="BD271" s="818"/>
      <c r="BE271" s="818"/>
      <c r="BF271" s="818"/>
      <c r="BG271" s="818"/>
      <c r="BH271" s="818"/>
      <c r="BI271" s="818"/>
      <c r="BJ271" s="818"/>
    </row>
    <row r="272" spans="1:68" ht="12.75" hidden="1" customHeight="1" outlineLevel="1">
      <c r="A272" s="813">
        <f t="shared" si="79"/>
        <v>10</v>
      </c>
      <c r="C272" s="825">
        <f t="shared" si="81"/>
        <v>0</v>
      </c>
      <c r="D272" s="825">
        <f t="shared" si="81"/>
        <v>0</v>
      </c>
      <c r="E272" s="825">
        <f t="shared" si="81"/>
        <v>0</v>
      </c>
      <c r="F272" s="825">
        <f t="shared" si="81"/>
        <v>0</v>
      </c>
      <c r="G272" s="825">
        <f t="shared" si="81"/>
        <v>0</v>
      </c>
      <c r="H272" s="825">
        <f t="shared" si="81"/>
        <v>0</v>
      </c>
      <c r="I272" s="825">
        <f t="shared" si="81"/>
        <v>0</v>
      </c>
      <c r="J272" s="825">
        <f t="shared" si="81"/>
        <v>0</v>
      </c>
      <c r="K272" s="825">
        <f t="shared" si="81"/>
        <v>1</v>
      </c>
      <c r="L272" s="825">
        <f t="shared" si="81"/>
        <v>0.95952395353955078</v>
      </c>
      <c r="M272" s="825">
        <f t="shared" si="81"/>
        <v>0.92409050131831305</v>
      </c>
      <c r="N272" s="825">
        <f t="shared" si="81"/>
        <v>0.88773756507756763</v>
      </c>
      <c r="O272" s="825">
        <f t="shared" si="81"/>
        <v>0.85065401874359303</v>
      </c>
      <c r="P272" s="825">
        <f t="shared" si="81"/>
        <v>0.81327598558372294</v>
      </c>
      <c r="Q272" s="825">
        <f t="shared" si="81"/>
        <v>0.78508629838169885</v>
      </c>
      <c r="R272" s="825">
        <f t="shared" si="81"/>
        <v>0.7577090495025075</v>
      </c>
      <c r="S272" s="825">
        <f t="shared" si="81"/>
        <v>0.73069910668694005</v>
      </c>
      <c r="T272" s="825">
        <f t="shared" si="81"/>
        <v>0.70408633461220449</v>
      </c>
      <c r="U272" s="825">
        <f t="shared" si="81"/>
        <v>0.67789244501634716</v>
      </c>
      <c r="V272" s="825">
        <f t="shared" si="81"/>
        <v>0.65270513178423295</v>
      </c>
      <c r="W272" s="825">
        <f t="shared" si="81"/>
        <v>0.63277142180457413</v>
      </c>
      <c r="X272" s="825">
        <f t="shared" si="81"/>
        <v>0.61344649023679487</v>
      </c>
      <c r="Y272" s="825">
        <f t="shared" si="81"/>
        <v>0.59471174489935186</v>
      </c>
      <c r="Z272" s="825">
        <f t="shared" si="81"/>
        <v>0.57654916141863943</v>
      </c>
      <c r="AA272" s="825">
        <f t="shared" si="81"/>
        <v>0.55894126588805282</v>
      </c>
      <c r="AB272" s="825">
        <f t="shared" si="81"/>
        <v>0.54187111805664445</v>
      </c>
      <c r="AC272" s="825">
        <f t="shared" si="81"/>
        <v>0.52532229503120342</v>
      </c>
      <c r="AD272" s="825">
        <f t="shared" si="81"/>
        <v>0.50927887547607342</v>
      </c>
      <c r="AE272" s="825">
        <f t="shared" si="81"/>
        <v>0.49372542429551386</v>
      </c>
      <c r="AF272" s="825">
        <f t="shared" si="81"/>
        <v>0.47864697778385978</v>
      </c>
      <c r="AG272" s="825">
        <f t="shared" si="81"/>
        <v>1.213725397226878</v>
      </c>
      <c r="AH272" s="825">
        <f t="shared" si="81"/>
        <v>1.213725397226878</v>
      </c>
      <c r="AI272" s="825">
        <f t="shared" si="81"/>
        <v>1.213725397226878</v>
      </c>
      <c r="AJ272" s="825">
        <f t="shared" si="81"/>
        <v>1.213725397226878</v>
      </c>
      <c r="AK272" s="825">
        <f t="shared" si="81"/>
        <v>1.213725397226878</v>
      </c>
      <c r="AL272" s="825">
        <f t="shared" si="81"/>
        <v>1.213725397226878</v>
      </c>
      <c r="AM272" s="825">
        <f t="shared" si="81"/>
        <v>1.213725397226878</v>
      </c>
      <c r="AN272" s="825">
        <f t="shared" si="81"/>
        <v>1.213725397226878</v>
      </c>
      <c r="AO272" s="825">
        <f t="shared" si="81"/>
        <v>1.213725397226878</v>
      </c>
      <c r="AP272" s="825">
        <f t="shared" si="81"/>
        <v>1.213725397226878</v>
      </c>
      <c r="AQ272" s="818"/>
      <c r="AR272" s="818"/>
      <c r="AS272" s="818"/>
      <c r="AT272" s="818"/>
      <c r="AU272" s="818"/>
      <c r="AV272" s="818"/>
      <c r="AW272" s="818"/>
      <c r="AX272" s="818"/>
      <c r="AY272" s="818"/>
      <c r="AZ272" s="818"/>
      <c r="BA272" s="818"/>
      <c r="BB272" s="818"/>
      <c r="BC272" s="818"/>
      <c r="BD272" s="818"/>
      <c r="BE272" s="818"/>
      <c r="BF272" s="818"/>
      <c r="BG272" s="818"/>
      <c r="BH272" s="818"/>
      <c r="BI272" s="818"/>
      <c r="BJ272" s="818"/>
    </row>
    <row r="273" spans="1:62" ht="12.75" hidden="1" customHeight="1" outlineLevel="1">
      <c r="A273" s="813">
        <f t="shared" si="79"/>
        <v>11</v>
      </c>
      <c r="C273" s="825">
        <f t="shared" si="81"/>
        <v>0</v>
      </c>
      <c r="D273" s="825">
        <f t="shared" si="81"/>
        <v>0</v>
      </c>
      <c r="E273" s="825">
        <f t="shared" si="81"/>
        <v>0</v>
      </c>
      <c r="F273" s="825">
        <f t="shared" si="81"/>
        <v>0</v>
      </c>
      <c r="G273" s="825">
        <f t="shared" si="81"/>
        <v>0</v>
      </c>
      <c r="H273" s="825">
        <f t="shared" si="81"/>
        <v>0</v>
      </c>
      <c r="I273" s="825">
        <f t="shared" si="81"/>
        <v>0</v>
      </c>
      <c r="J273" s="825">
        <f t="shared" si="81"/>
        <v>0</v>
      </c>
      <c r="K273" s="825">
        <f t="shared" si="81"/>
        <v>0</v>
      </c>
      <c r="L273" s="825">
        <f t="shared" si="81"/>
        <v>1</v>
      </c>
      <c r="M273" s="825">
        <f t="shared" si="81"/>
        <v>0.96307184193731832</v>
      </c>
      <c r="N273" s="825">
        <f t="shared" si="81"/>
        <v>0.92518541283188072</v>
      </c>
      <c r="O273" s="825">
        <f t="shared" si="81"/>
        <v>0.88653755396688982</v>
      </c>
      <c r="P273" s="825">
        <f t="shared" si="81"/>
        <v>0.84758278580087609</v>
      </c>
      <c r="Q273" s="825">
        <f t="shared" si="81"/>
        <v>0.81820395987575323</v>
      </c>
      <c r="R273" s="825">
        <f t="shared" si="81"/>
        <v>0.78967184373816179</v>
      </c>
      <c r="S273" s="825">
        <f t="shared" si="81"/>
        <v>0.76152252790719011</v>
      </c>
      <c r="T273" s="825">
        <f t="shared" si="81"/>
        <v>0.73378713685565389</v>
      </c>
      <c r="U273" s="825">
        <f t="shared" si="81"/>
        <v>0.70648829819797188</v>
      </c>
      <c r="V273" s="825">
        <f t="shared" si="81"/>
        <v>0.68023849678425863</v>
      </c>
      <c r="W273" s="825">
        <f t="shared" si="81"/>
        <v>0.65946391381931424</v>
      </c>
      <c r="X273" s="825">
        <f t="shared" si="81"/>
        <v>0.63932378964993597</v>
      </c>
      <c r="Y273" s="825">
        <f t="shared" si="81"/>
        <v>0.61979874781191502</v>
      </c>
      <c r="Z273" s="825">
        <f t="shared" si="81"/>
        <v>0.60087000360108722</v>
      </c>
      <c r="AA273" s="825">
        <f t="shared" si="81"/>
        <v>0.58251934600089539</v>
      </c>
      <c r="AB273" s="825">
        <f t="shared" si="81"/>
        <v>0.56472912016188537</v>
      </c>
      <c r="AC273" s="825">
        <f t="shared" si="81"/>
        <v>0.54748221041628209</v>
      </c>
      <c r="AD273" s="825">
        <f t="shared" si="81"/>
        <v>0.53076202381130155</v>
      </c>
      <c r="AE273" s="825">
        <f t="shared" si="81"/>
        <v>0.51455247414536043</v>
      </c>
      <c r="AF273" s="825">
        <f t="shared" si="81"/>
        <v>0.4988379664918185</v>
      </c>
      <c r="AG273" s="825">
        <f t="shared" si="81"/>
        <v>1.2649245417476165</v>
      </c>
      <c r="AH273" s="825">
        <f t="shared" si="81"/>
        <v>1.2649245417476165</v>
      </c>
      <c r="AI273" s="825">
        <f t="shared" si="81"/>
        <v>1.2649245417476165</v>
      </c>
      <c r="AJ273" s="825">
        <f t="shared" si="81"/>
        <v>1.2649245417476165</v>
      </c>
      <c r="AK273" s="825">
        <f t="shared" si="81"/>
        <v>1.2649245417476165</v>
      </c>
      <c r="AL273" s="825">
        <f t="shared" si="81"/>
        <v>1.2649245417476165</v>
      </c>
      <c r="AM273" s="825">
        <f t="shared" si="81"/>
        <v>1.2649245417476165</v>
      </c>
      <c r="AN273" s="825">
        <f t="shared" si="81"/>
        <v>1.2649245417476165</v>
      </c>
      <c r="AO273" s="825">
        <f t="shared" si="81"/>
        <v>1.2649245417476165</v>
      </c>
      <c r="AP273" s="825">
        <f t="shared" si="81"/>
        <v>1.2649245417476165</v>
      </c>
      <c r="AQ273" s="818"/>
      <c r="AR273" s="818"/>
      <c r="AS273" s="818"/>
      <c r="AT273" s="818"/>
      <c r="AU273" s="818"/>
      <c r="AV273" s="818"/>
      <c r="AW273" s="818"/>
      <c r="AX273" s="818"/>
      <c r="AY273" s="818"/>
      <c r="AZ273" s="818"/>
      <c r="BA273" s="818"/>
      <c r="BB273" s="818"/>
      <c r="BC273" s="818"/>
      <c r="BD273" s="818"/>
      <c r="BE273" s="818"/>
      <c r="BF273" s="818"/>
      <c r="BG273" s="818"/>
      <c r="BH273" s="818"/>
      <c r="BI273" s="818"/>
      <c r="BJ273" s="818"/>
    </row>
    <row r="274" spans="1:62" ht="12.75" hidden="1" customHeight="1" outlineLevel="1">
      <c r="A274" s="813">
        <f t="shared" si="79"/>
        <v>12</v>
      </c>
      <c r="C274" s="825">
        <f t="shared" si="81"/>
        <v>0</v>
      </c>
      <c r="D274" s="825">
        <f t="shared" si="81"/>
        <v>0</v>
      </c>
      <c r="E274" s="825">
        <f t="shared" si="81"/>
        <v>0</v>
      </c>
      <c r="F274" s="825">
        <f t="shared" si="81"/>
        <v>0</v>
      </c>
      <c r="G274" s="825">
        <f t="shared" si="81"/>
        <v>0</v>
      </c>
      <c r="H274" s="825">
        <f t="shared" si="81"/>
        <v>0</v>
      </c>
      <c r="I274" s="825">
        <f t="shared" si="81"/>
        <v>0</v>
      </c>
      <c r="J274" s="825">
        <f t="shared" si="81"/>
        <v>0</v>
      </c>
      <c r="K274" s="825">
        <f t="shared" si="81"/>
        <v>0</v>
      </c>
      <c r="L274" s="825">
        <f t="shared" si="81"/>
        <v>0</v>
      </c>
      <c r="M274" s="825">
        <f t="shared" si="81"/>
        <v>1</v>
      </c>
      <c r="N274" s="825">
        <f t="shared" si="81"/>
        <v>0.96066084848953204</v>
      </c>
      <c r="O274" s="825">
        <f t="shared" si="81"/>
        <v>0.92053107085295749</v>
      </c>
      <c r="P274" s="825">
        <f t="shared" si="81"/>
        <v>0.88008261574326163</v>
      </c>
      <c r="Q274" s="825">
        <f t="shared" si="81"/>
        <v>0.84957728410982469</v>
      </c>
      <c r="R274" s="825">
        <f t="shared" si="81"/>
        <v>0.81995112861949682</v>
      </c>
      <c r="S274" s="825">
        <f t="shared" si="81"/>
        <v>0.79072245158295662</v>
      </c>
      <c r="T274" s="825">
        <f t="shared" si="81"/>
        <v>0.76192357091405072</v>
      </c>
      <c r="U274" s="825">
        <f t="shared" si="81"/>
        <v>0.73357798186353129</v>
      </c>
      <c r="V274" s="825">
        <f t="shared" si="81"/>
        <v>0.70632165448414386</v>
      </c>
      <c r="W274" s="825">
        <f t="shared" si="81"/>
        <v>0.68475048807650174</v>
      </c>
      <c r="X274" s="825">
        <f t="shared" si="81"/>
        <v>0.66383810823901812</v>
      </c>
      <c r="Y274" s="825">
        <f t="shared" si="81"/>
        <v>0.64356439553369771</v>
      </c>
      <c r="Z274" s="825">
        <f t="shared" si="81"/>
        <v>0.62390984497311786</v>
      </c>
      <c r="AA274" s="825">
        <f t="shared" si="81"/>
        <v>0.60485554725501867</v>
      </c>
      <c r="AB274" s="825">
        <f t="shared" si="81"/>
        <v>0.58638317056999056</v>
      </c>
      <c r="AC274" s="825">
        <f t="shared" si="81"/>
        <v>0.56847494296475876</v>
      </c>
      <c r="AD274" s="825">
        <f t="shared" si="81"/>
        <v>0.55111363524409474</v>
      </c>
      <c r="AE274" s="825">
        <f t="shared" si="81"/>
        <v>0.53428254439490741</v>
      </c>
      <c r="AF274" s="825">
        <f t="shared" si="81"/>
        <v>0.51796547751656263</v>
      </c>
      <c r="AG274" s="825">
        <f t="shared" si="81"/>
        <v>1.3134269809021626</v>
      </c>
      <c r="AH274" s="825">
        <f t="shared" si="81"/>
        <v>1.3134269809021626</v>
      </c>
      <c r="AI274" s="825">
        <f t="shared" si="81"/>
        <v>1.3134269809021626</v>
      </c>
      <c r="AJ274" s="825">
        <f t="shared" si="81"/>
        <v>1.3134269809021626</v>
      </c>
      <c r="AK274" s="825">
        <f t="shared" si="81"/>
        <v>1.3134269809021626</v>
      </c>
      <c r="AL274" s="825">
        <f t="shared" si="81"/>
        <v>1.3134269809021626</v>
      </c>
      <c r="AM274" s="825">
        <f t="shared" si="81"/>
        <v>1.3134269809021626</v>
      </c>
      <c r="AN274" s="825">
        <f t="shared" si="81"/>
        <v>1.3134269809021626</v>
      </c>
      <c r="AO274" s="825">
        <f t="shared" si="81"/>
        <v>1.3134269809021626</v>
      </c>
      <c r="AP274" s="825">
        <f t="shared" si="81"/>
        <v>1.3134269809021626</v>
      </c>
      <c r="AQ274" s="818"/>
      <c r="AR274" s="818"/>
      <c r="AS274" s="818"/>
      <c r="AT274" s="818"/>
      <c r="AU274" s="818"/>
      <c r="AV274" s="818"/>
      <c r="AW274" s="818"/>
      <c r="AX274" s="818"/>
      <c r="AY274" s="818"/>
      <c r="AZ274" s="818"/>
      <c r="BA274" s="818"/>
      <c r="BB274" s="818"/>
      <c r="BC274" s="818"/>
      <c r="BD274" s="818"/>
      <c r="BE274" s="818"/>
      <c r="BF274" s="818"/>
      <c r="BG274" s="818"/>
      <c r="BH274" s="818"/>
      <c r="BI274" s="818"/>
      <c r="BJ274" s="818"/>
    </row>
    <row r="275" spans="1:62" ht="12.75" hidden="1" customHeight="1" outlineLevel="1">
      <c r="A275" s="813">
        <f t="shared" si="79"/>
        <v>13</v>
      </c>
      <c r="C275" s="825">
        <f t="shared" si="81"/>
        <v>0</v>
      </c>
      <c r="D275" s="825">
        <f t="shared" si="81"/>
        <v>0</v>
      </c>
      <c r="E275" s="825">
        <f t="shared" si="81"/>
        <v>0</v>
      </c>
      <c r="F275" s="825">
        <f t="shared" si="81"/>
        <v>0</v>
      </c>
      <c r="G275" s="825">
        <f t="shared" si="81"/>
        <v>0</v>
      </c>
      <c r="H275" s="825">
        <f t="shared" si="81"/>
        <v>0</v>
      </c>
      <c r="I275" s="825">
        <f t="shared" si="81"/>
        <v>0</v>
      </c>
      <c r="J275" s="825">
        <f t="shared" si="81"/>
        <v>0</v>
      </c>
      <c r="K275" s="825">
        <f t="shared" si="81"/>
        <v>0</v>
      </c>
      <c r="L275" s="825">
        <f t="shared" si="81"/>
        <v>0</v>
      </c>
      <c r="M275" s="825">
        <f t="shared" si="81"/>
        <v>0</v>
      </c>
      <c r="N275" s="825">
        <f t="shared" si="81"/>
        <v>1</v>
      </c>
      <c r="O275" s="825">
        <f t="shared" si="81"/>
        <v>0.95822690421945322</v>
      </c>
      <c r="P275" s="825">
        <f t="shared" si="81"/>
        <v>0.91612208109348336</v>
      </c>
      <c r="Q275" s="825">
        <f t="shared" si="81"/>
        <v>0.88436755327921768</v>
      </c>
      <c r="R275" s="825">
        <f t="shared" si="81"/>
        <v>0.85352820395327222</v>
      </c>
      <c r="S275" s="825">
        <f t="shared" si="81"/>
        <v>0.82310260986093775</v>
      </c>
      <c r="T275" s="825">
        <f t="shared" si="81"/>
        <v>0.79312441233765263</v>
      </c>
      <c r="U275" s="825">
        <f t="shared" si="81"/>
        <v>0.76361806876688276</v>
      </c>
      <c r="V275" s="825">
        <f t="shared" si="81"/>
        <v>0.73524559223445907</v>
      </c>
      <c r="W275" s="825">
        <f t="shared" si="81"/>
        <v>0.71279108454679907</v>
      </c>
      <c r="X275" s="825">
        <f t="shared" si="81"/>
        <v>0.69102234080090308</v>
      </c>
      <c r="Y275" s="825">
        <f t="shared" si="81"/>
        <v>0.66991841766590987</v>
      </c>
      <c r="Z275" s="825">
        <f t="shared" si="81"/>
        <v>0.64945901142333928</v>
      </c>
      <c r="AA275" s="825">
        <f t="shared" si="81"/>
        <v>0.62962443843323701</v>
      </c>
      <c r="AB275" s="825">
        <f t="shared" si="81"/>
        <v>0.6103956161968852</v>
      </c>
      <c r="AC275" s="825">
        <f t="shared" si="81"/>
        <v>0.59175404499786188</v>
      </c>
      <c r="AD275" s="825">
        <f t="shared" si="81"/>
        <v>0.57368179010378384</v>
      </c>
      <c r="AE275" s="825">
        <f t="shared" si="81"/>
        <v>0.55616146451161341</v>
      </c>
      <c r="AF275" s="825">
        <f t="shared" si="81"/>
        <v>0.53917621221992229</v>
      </c>
      <c r="AG275" s="825">
        <f t="shared" si="81"/>
        <v>1.3672119384976418</v>
      </c>
      <c r="AH275" s="825">
        <f t="shared" si="81"/>
        <v>1.3672119384976418</v>
      </c>
      <c r="AI275" s="825">
        <f t="shared" si="81"/>
        <v>1.3672119384976418</v>
      </c>
      <c r="AJ275" s="825">
        <f t="shared" si="81"/>
        <v>1.3672119384976418</v>
      </c>
      <c r="AK275" s="825">
        <f t="shared" si="81"/>
        <v>1.3672119384976418</v>
      </c>
      <c r="AL275" s="825">
        <f t="shared" si="81"/>
        <v>1.3672119384976418</v>
      </c>
      <c r="AM275" s="825">
        <f t="shared" si="81"/>
        <v>1.3672119384976418</v>
      </c>
      <c r="AN275" s="825">
        <f t="shared" si="81"/>
        <v>1.3672119384976418</v>
      </c>
      <c r="AO275" s="825">
        <f t="shared" si="81"/>
        <v>1.3672119384976418</v>
      </c>
      <c r="AP275" s="825">
        <f t="shared" si="81"/>
        <v>1.3672119384976418</v>
      </c>
      <c r="AQ275" s="818"/>
      <c r="AR275" s="818"/>
      <c r="AS275" s="818"/>
      <c r="AT275" s="818"/>
      <c r="AU275" s="818"/>
      <c r="AV275" s="818"/>
      <c r="AW275" s="818"/>
      <c r="AX275" s="818"/>
      <c r="AY275" s="818"/>
      <c r="AZ275" s="818"/>
      <c r="BA275" s="818"/>
      <c r="BB275" s="818"/>
      <c r="BC275" s="818"/>
      <c r="BD275" s="818"/>
      <c r="BE275" s="818"/>
      <c r="BF275" s="818"/>
      <c r="BG275" s="818"/>
      <c r="BH275" s="818"/>
      <c r="BI275" s="818"/>
      <c r="BJ275" s="818"/>
    </row>
    <row r="276" spans="1:62" ht="12.75" hidden="1" customHeight="1" outlineLevel="1">
      <c r="A276" s="813">
        <f t="shared" si="79"/>
        <v>14</v>
      </c>
      <c r="C276" s="825">
        <f t="shared" si="81"/>
        <v>0</v>
      </c>
      <c r="D276" s="825">
        <f t="shared" si="81"/>
        <v>0</v>
      </c>
      <c r="E276" s="825">
        <f t="shared" si="81"/>
        <v>0</v>
      </c>
      <c r="F276" s="825">
        <f t="shared" si="81"/>
        <v>0</v>
      </c>
      <c r="G276" s="825">
        <f t="shared" si="81"/>
        <v>0</v>
      </c>
      <c r="H276" s="825">
        <f t="shared" si="81"/>
        <v>0</v>
      </c>
      <c r="I276" s="825">
        <f t="shared" si="81"/>
        <v>0</v>
      </c>
      <c r="J276" s="825">
        <f t="shared" si="81"/>
        <v>0</v>
      </c>
      <c r="K276" s="825">
        <f t="shared" si="81"/>
        <v>0</v>
      </c>
      <c r="L276" s="825">
        <f t="shared" si="81"/>
        <v>0</v>
      </c>
      <c r="M276" s="825">
        <f t="shared" si="81"/>
        <v>0</v>
      </c>
      <c r="N276" s="825">
        <f t="shared" si="81"/>
        <v>0</v>
      </c>
      <c r="O276" s="825">
        <f t="shared" si="81"/>
        <v>1</v>
      </c>
      <c r="P276" s="825">
        <f t="shared" si="81"/>
        <v>0.95605965253055869</v>
      </c>
      <c r="Q276" s="825">
        <f t="shared" si="81"/>
        <v>0.92292081278974381</v>
      </c>
      <c r="R276" s="825">
        <f t="shared" si="81"/>
        <v>0.89073704797355302</v>
      </c>
      <c r="S276" s="825">
        <f t="shared" si="81"/>
        <v>0.85898507570231064</v>
      </c>
      <c r="T276" s="825">
        <f t="shared" si="81"/>
        <v>0.82770000387717269</v>
      </c>
      <c r="U276" s="825">
        <f t="shared" si="81"/>
        <v>0.79690735608066254</v>
      </c>
      <c r="V276" s="825">
        <f t="shared" si="81"/>
        <v>0.76729800530216907</v>
      </c>
      <c r="W276" s="825">
        <f t="shared" si="81"/>
        <v>0.74386461224173228</v>
      </c>
      <c r="X276" s="825">
        <f t="shared" si="81"/>
        <v>0.72114687842520131</v>
      </c>
      <c r="Y276" s="825">
        <f t="shared" si="81"/>
        <v>0.69912294751482484</v>
      </c>
      <c r="Z276" s="825">
        <f t="shared" si="81"/>
        <v>0.67777163066859591</v>
      </c>
      <c r="AA276" s="825">
        <f t="shared" si="81"/>
        <v>0.65707238615483543</v>
      </c>
      <c r="AB276" s="825">
        <f t="shared" si="81"/>
        <v>0.63700529958934693</v>
      </c>
      <c r="AC276" s="825">
        <f t="shared" si="81"/>
        <v>0.61755106477613397</v>
      </c>
      <c r="AD276" s="825">
        <f t="shared" si="81"/>
        <v>0.59869096513324283</v>
      </c>
      <c r="AE276" s="825">
        <f t="shared" si="81"/>
        <v>0.58040685568586514</v>
      </c>
      <c r="AF276" s="825">
        <f t="shared" si="81"/>
        <v>0.56268114560937033</v>
      </c>
      <c r="AG276" s="825">
        <f t="shared" si="81"/>
        <v>1.4268143927886654</v>
      </c>
      <c r="AH276" s="825">
        <f t="shared" si="81"/>
        <v>1.4268143927886654</v>
      </c>
      <c r="AI276" s="825">
        <f t="shared" si="81"/>
        <v>1.4268143927886654</v>
      </c>
      <c r="AJ276" s="825">
        <f t="shared" si="81"/>
        <v>1.4268143927886654</v>
      </c>
      <c r="AK276" s="825">
        <f t="shared" si="81"/>
        <v>1.4268143927886654</v>
      </c>
      <c r="AL276" s="825">
        <f t="shared" si="81"/>
        <v>1.4268143927886654</v>
      </c>
      <c r="AM276" s="825">
        <f t="shared" si="81"/>
        <v>1.4268143927886654</v>
      </c>
      <c r="AN276" s="825">
        <f t="shared" si="81"/>
        <v>1.4268143927886654</v>
      </c>
      <c r="AO276" s="825">
        <f t="shared" si="81"/>
        <v>1.4268143927886654</v>
      </c>
      <c r="AP276" s="825">
        <f t="shared" si="81"/>
        <v>1.4268143927886654</v>
      </c>
      <c r="AQ276" s="818"/>
      <c r="AR276" s="818"/>
      <c r="AS276" s="818"/>
      <c r="AT276" s="818"/>
      <c r="AU276" s="818"/>
      <c r="AV276" s="818"/>
      <c r="AW276" s="818"/>
      <c r="AX276" s="818"/>
      <c r="AY276" s="818"/>
      <c r="AZ276" s="818"/>
      <c r="BA276" s="818"/>
      <c r="BB276" s="818"/>
      <c r="BC276" s="818"/>
      <c r="BD276" s="818"/>
      <c r="BE276" s="818"/>
      <c r="BF276" s="818"/>
      <c r="BG276" s="818"/>
      <c r="BH276" s="818"/>
      <c r="BI276" s="818"/>
      <c r="BJ276" s="818"/>
    </row>
    <row r="277" spans="1:62" ht="12.75" hidden="1" customHeight="1" outlineLevel="1">
      <c r="A277" s="813">
        <f t="shared" si="79"/>
        <v>15</v>
      </c>
      <c r="C277" s="825">
        <f t="shared" si="81"/>
        <v>0</v>
      </c>
      <c r="D277" s="825">
        <f t="shared" si="81"/>
        <v>0</v>
      </c>
      <c r="E277" s="825">
        <f t="shared" si="81"/>
        <v>0</v>
      </c>
      <c r="F277" s="825">
        <f t="shared" si="81"/>
        <v>0</v>
      </c>
      <c r="G277" s="825">
        <f t="shared" si="81"/>
        <v>0</v>
      </c>
      <c r="H277" s="825">
        <f t="shared" si="81"/>
        <v>0</v>
      </c>
      <c r="I277" s="825">
        <f t="shared" si="81"/>
        <v>0</v>
      </c>
      <c r="J277" s="825">
        <f t="shared" si="81"/>
        <v>0</v>
      </c>
      <c r="K277" s="825">
        <f t="shared" si="81"/>
        <v>0</v>
      </c>
      <c r="L277" s="825">
        <f t="shared" si="81"/>
        <v>0</v>
      </c>
      <c r="M277" s="825">
        <f t="shared" si="81"/>
        <v>0</v>
      </c>
      <c r="N277" s="825">
        <f t="shared" si="81"/>
        <v>0</v>
      </c>
      <c r="O277" s="825">
        <f t="shared" si="81"/>
        <v>0</v>
      </c>
      <c r="P277" s="825">
        <f t="shared" si="81"/>
        <v>1</v>
      </c>
      <c r="Q277" s="825">
        <f t="shared" si="81"/>
        <v>0.9653381045282049</v>
      </c>
      <c r="R277" s="825">
        <f t="shared" ref="R277:AP277" si="82">IF(R$1=$A277-1,1,IF($A277&gt;R$1+1,,Q277/(1+R$8)))</f>
        <v>0.93167517907056763</v>
      </c>
      <c r="S277" s="825">
        <f t="shared" si="82"/>
        <v>0.8984638912736197</v>
      </c>
      <c r="T277" s="825">
        <f t="shared" si="82"/>
        <v>0.8657409625919934</v>
      </c>
      <c r="U277" s="825">
        <f t="shared" si="82"/>
        <v>0.83353308966794915</v>
      </c>
      <c r="V277" s="825">
        <f t="shared" si="82"/>
        <v>0.80256289790206758</v>
      </c>
      <c r="W277" s="825">
        <f t="shared" si="82"/>
        <v>0.77805250987511565</v>
      </c>
      <c r="X277" s="825">
        <f t="shared" si="82"/>
        <v>0.7542906726755223</v>
      </c>
      <c r="Y277" s="825">
        <f t="shared" si="82"/>
        <v>0.73125452545177727</v>
      </c>
      <c r="Z277" s="825">
        <f t="shared" si="82"/>
        <v>0.70892190552611167</v>
      </c>
      <c r="AA277" s="825">
        <f t="shared" si="82"/>
        <v>0.68727132707217053</v>
      </c>
      <c r="AB277" s="825">
        <f t="shared" si="82"/>
        <v>0.66628196044387111</v>
      </c>
      <c r="AC277" s="825">
        <f t="shared" si="82"/>
        <v>0.64593361213556189</v>
      </c>
      <c r="AD277" s="825">
        <f t="shared" si="82"/>
        <v>0.62620670535420042</v>
      </c>
      <c r="AE277" s="825">
        <f t="shared" si="82"/>
        <v>0.60708226118486208</v>
      </c>
      <c r="AF277" s="825">
        <f t="shared" si="82"/>
        <v>0.58854188033145272</v>
      </c>
      <c r="AG277" s="825">
        <f t="shared" si="82"/>
        <v>1.4923905522130168</v>
      </c>
      <c r="AH277" s="825">
        <f t="shared" si="82"/>
        <v>1.4923905522130168</v>
      </c>
      <c r="AI277" s="825">
        <f t="shared" si="82"/>
        <v>1.4923905522130168</v>
      </c>
      <c r="AJ277" s="825">
        <f t="shared" si="82"/>
        <v>1.4923905522130168</v>
      </c>
      <c r="AK277" s="825">
        <f t="shared" si="82"/>
        <v>1.4923905522130168</v>
      </c>
      <c r="AL277" s="825">
        <f t="shared" si="82"/>
        <v>1.4923905522130168</v>
      </c>
      <c r="AM277" s="825">
        <f t="shared" si="82"/>
        <v>1.4923905522130168</v>
      </c>
      <c r="AN277" s="825">
        <f t="shared" si="82"/>
        <v>1.4923905522130168</v>
      </c>
      <c r="AO277" s="825">
        <f t="shared" si="82"/>
        <v>1.4923905522130168</v>
      </c>
      <c r="AP277" s="825">
        <f t="shared" si="82"/>
        <v>1.4923905522130168</v>
      </c>
      <c r="AQ277" s="818"/>
      <c r="AR277" s="818"/>
      <c r="AS277" s="818"/>
      <c r="AT277" s="818"/>
      <c r="AU277" s="818"/>
      <c r="AV277" s="818"/>
      <c r="AW277" s="818"/>
      <c r="AX277" s="818"/>
      <c r="AY277" s="818"/>
      <c r="AZ277" s="818"/>
      <c r="BA277" s="818"/>
      <c r="BB277" s="818"/>
      <c r="BC277" s="818"/>
      <c r="BD277" s="818"/>
      <c r="BE277" s="818"/>
      <c r="BF277" s="818"/>
      <c r="BG277" s="818"/>
      <c r="BH277" s="818"/>
      <c r="BI277" s="818"/>
      <c r="BJ277" s="818"/>
    </row>
    <row r="278" spans="1:62" ht="12.75" hidden="1" customHeight="1" outlineLevel="1">
      <c r="A278" s="813">
        <f t="shared" si="79"/>
        <v>16</v>
      </c>
      <c r="C278" s="825">
        <f t="shared" ref="C278:AP284" si="83">IF(C$1=$A278-1,1,IF($A278&gt;C$1+1,,B278/(1+C$8)))</f>
        <v>0</v>
      </c>
      <c r="D278" s="825">
        <f t="shared" si="83"/>
        <v>0</v>
      </c>
      <c r="E278" s="825">
        <f t="shared" si="83"/>
        <v>0</v>
      </c>
      <c r="F278" s="825">
        <f t="shared" si="83"/>
        <v>0</v>
      </c>
      <c r="G278" s="825">
        <f t="shared" si="83"/>
        <v>0</v>
      </c>
      <c r="H278" s="825">
        <f t="shared" si="83"/>
        <v>0</v>
      </c>
      <c r="I278" s="825">
        <f t="shared" si="83"/>
        <v>0</v>
      </c>
      <c r="J278" s="825">
        <f t="shared" si="83"/>
        <v>0</v>
      </c>
      <c r="K278" s="825">
        <f t="shared" si="83"/>
        <v>0</v>
      </c>
      <c r="L278" s="825">
        <f t="shared" si="83"/>
        <v>0</v>
      </c>
      <c r="M278" s="825">
        <f t="shared" si="83"/>
        <v>0</v>
      </c>
      <c r="N278" s="825">
        <f t="shared" si="83"/>
        <v>0</v>
      </c>
      <c r="O278" s="825">
        <f t="shared" si="83"/>
        <v>0</v>
      </c>
      <c r="P278" s="825">
        <f t="shared" si="83"/>
        <v>0</v>
      </c>
      <c r="Q278" s="825">
        <f t="shared" si="83"/>
        <v>1</v>
      </c>
      <c r="R278" s="825">
        <f t="shared" si="83"/>
        <v>0.96512835730845881</v>
      </c>
      <c r="S278" s="825">
        <f t="shared" si="83"/>
        <v>0.93072456899723344</v>
      </c>
      <c r="T278" s="825">
        <f t="shared" si="83"/>
        <v>0.89682667505921354</v>
      </c>
      <c r="U278" s="825">
        <f t="shared" si="83"/>
        <v>0.86346233071916967</v>
      </c>
      <c r="V278" s="825">
        <f t="shared" si="83"/>
        <v>0.83138010831376929</v>
      </c>
      <c r="W278" s="825">
        <f t="shared" si="83"/>
        <v>0.80598963847529648</v>
      </c>
      <c r="X278" s="825">
        <f t="shared" si="83"/>
        <v>0.78137459729114411</v>
      </c>
      <c r="Y278" s="825">
        <f t="shared" si="83"/>
        <v>0.75751130305704395</v>
      </c>
      <c r="Z278" s="825">
        <f t="shared" si="83"/>
        <v>0.73437679731143235</v>
      </c>
      <c r="AA278" s="825">
        <f t="shared" si="83"/>
        <v>0.71194882274751259</v>
      </c>
      <c r="AB278" s="825">
        <f t="shared" si="83"/>
        <v>0.69020580179988544</v>
      </c>
      <c r="AC278" s="825">
        <f t="shared" si="83"/>
        <v>0.66912681588514811</v>
      </c>
      <c r="AD278" s="825">
        <f t="shared" si="83"/>
        <v>0.64869158527648718</v>
      </c>
      <c r="AE278" s="825">
        <f t="shared" si="83"/>
        <v>0.62888044959290701</v>
      </c>
      <c r="AF278" s="825">
        <f t="shared" si="83"/>
        <v>0.60967434888431571</v>
      </c>
      <c r="AG278" s="825">
        <f t="shared" si="83"/>
        <v>1.5459770470185692</v>
      </c>
      <c r="AH278" s="825">
        <f t="shared" si="83"/>
        <v>1.5459770470185692</v>
      </c>
      <c r="AI278" s="825">
        <f t="shared" si="83"/>
        <v>1.5459770470185692</v>
      </c>
      <c r="AJ278" s="825">
        <f t="shared" si="83"/>
        <v>1.5459770470185692</v>
      </c>
      <c r="AK278" s="825">
        <f t="shared" si="83"/>
        <v>1.5459770470185692</v>
      </c>
      <c r="AL278" s="825">
        <f t="shared" si="83"/>
        <v>1.5459770470185692</v>
      </c>
      <c r="AM278" s="825">
        <f t="shared" si="83"/>
        <v>1.5459770470185692</v>
      </c>
      <c r="AN278" s="825">
        <f t="shared" si="83"/>
        <v>1.5459770470185692</v>
      </c>
      <c r="AO278" s="825">
        <f t="shared" si="83"/>
        <v>1.5459770470185692</v>
      </c>
      <c r="AP278" s="825">
        <f t="shared" si="83"/>
        <v>1.5459770470185692</v>
      </c>
      <c r="AQ278" s="818"/>
      <c r="AR278" s="818"/>
      <c r="AS278" s="818"/>
      <c r="AT278" s="818"/>
      <c r="AU278" s="818"/>
      <c r="AV278" s="818"/>
      <c r="AW278" s="818"/>
      <c r="AX278" s="818"/>
      <c r="AY278" s="818"/>
      <c r="AZ278" s="818"/>
      <c r="BA278" s="818"/>
      <c r="BB278" s="818"/>
      <c r="BC278" s="818"/>
      <c r="BD278" s="818"/>
      <c r="BE278" s="818"/>
      <c r="BF278" s="818"/>
      <c r="BG278" s="818"/>
      <c r="BH278" s="818"/>
      <c r="BI278" s="818"/>
      <c r="BJ278" s="818"/>
    </row>
    <row r="279" spans="1:62" ht="12.75" hidden="1" customHeight="1" outlineLevel="1">
      <c r="A279" s="813">
        <f t="shared" si="79"/>
        <v>17</v>
      </c>
      <c r="C279" s="825">
        <f t="shared" si="83"/>
        <v>0</v>
      </c>
      <c r="D279" s="825">
        <f t="shared" si="83"/>
        <v>0</v>
      </c>
      <c r="E279" s="825">
        <f t="shared" si="83"/>
        <v>0</v>
      </c>
      <c r="F279" s="825">
        <f t="shared" si="83"/>
        <v>0</v>
      </c>
      <c r="G279" s="825">
        <f t="shared" si="83"/>
        <v>0</v>
      </c>
      <c r="H279" s="825">
        <f t="shared" si="83"/>
        <v>0</v>
      </c>
      <c r="I279" s="825">
        <f t="shared" si="83"/>
        <v>0</v>
      </c>
      <c r="J279" s="825">
        <f t="shared" si="83"/>
        <v>0</v>
      </c>
      <c r="K279" s="825">
        <f t="shared" si="83"/>
        <v>0</v>
      </c>
      <c r="L279" s="825">
        <f t="shared" si="83"/>
        <v>0</v>
      </c>
      <c r="M279" s="825">
        <f t="shared" si="83"/>
        <v>0</v>
      </c>
      <c r="N279" s="825">
        <f t="shared" si="83"/>
        <v>0</v>
      </c>
      <c r="O279" s="825">
        <f t="shared" si="83"/>
        <v>0</v>
      </c>
      <c r="P279" s="825">
        <f t="shared" si="83"/>
        <v>0</v>
      </c>
      <c r="Q279" s="825">
        <f t="shared" si="83"/>
        <v>0</v>
      </c>
      <c r="R279" s="825">
        <f t="shared" si="83"/>
        <v>1</v>
      </c>
      <c r="S279" s="825">
        <f t="shared" si="83"/>
        <v>0.96435314738117284</v>
      </c>
      <c r="T279" s="825">
        <f t="shared" si="83"/>
        <v>0.92923046791441866</v>
      </c>
      <c r="U279" s="825">
        <f t="shared" si="83"/>
        <v>0.89466061605234093</v>
      </c>
      <c r="V279" s="825">
        <f t="shared" si="83"/>
        <v>0.86141921125632914</v>
      </c>
      <c r="W279" s="825">
        <f t="shared" si="83"/>
        <v>0.83511134283012156</v>
      </c>
      <c r="X279" s="825">
        <f t="shared" si="83"/>
        <v>0.80960692054498784</v>
      </c>
      <c r="Y279" s="825">
        <f t="shared" si="83"/>
        <v>0.78488140703852549</v>
      </c>
      <c r="Z279" s="825">
        <f t="shared" si="83"/>
        <v>0.76091101432296071</v>
      </c>
      <c r="AA279" s="825">
        <f t="shared" si="83"/>
        <v>0.73767268089913851</v>
      </c>
      <c r="AB279" s="825">
        <f t="shared" si="83"/>
        <v>0.7151440495694531</v>
      </c>
      <c r="AC279" s="825">
        <f t="shared" si="83"/>
        <v>0.69330344592837656</v>
      </c>
      <c r="AD279" s="825">
        <f t="shared" si="83"/>
        <v>0.67212985750988841</v>
      </c>
      <c r="AE279" s="825">
        <f t="shared" si="83"/>
        <v>0.65160291357174815</v>
      </c>
      <c r="AF279" s="825">
        <f t="shared" si="83"/>
        <v>0.63170286549715515</v>
      </c>
      <c r="AG279" s="825">
        <f t="shared" si="83"/>
        <v>1.6018356888092853</v>
      </c>
      <c r="AH279" s="825">
        <f t="shared" si="83"/>
        <v>1.6018356888092853</v>
      </c>
      <c r="AI279" s="825">
        <f t="shared" si="83"/>
        <v>1.6018356888092853</v>
      </c>
      <c r="AJ279" s="825">
        <f t="shared" si="83"/>
        <v>1.6018356888092853</v>
      </c>
      <c r="AK279" s="825">
        <f t="shared" si="83"/>
        <v>1.6018356888092853</v>
      </c>
      <c r="AL279" s="825">
        <f t="shared" si="83"/>
        <v>1.6018356888092853</v>
      </c>
      <c r="AM279" s="825">
        <f t="shared" si="83"/>
        <v>1.6018356888092853</v>
      </c>
      <c r="AN279" s="825">
        <f t="shared" si="83"/>
        <v>1.6018356888092853</v>
      </c>
      <c r="AO279" s="825">
        <f t="shared" si="83"/>
        <v>1.6018356888092853</v>
      </c>
      <c r="AP279" s="825">
        <f t="shared" si="83"/>
        <v>1.6018356888092853</v>
      </c>
      <c r="AQ279" s="818"/>
      <c r="AR279" s="818"/>
      <c r="AS279" s="818"/>
      <c r="AT279" s="818"/>
      <c r="AU279" s="818"/>
      <c r="AV279" s="818"/>
      <c r="AW279" s="818"/>
      <c r="AX279" s="818"/>
      <c r="AY279" s="818"/>
      <c r="AZ279" s="818"/>
      <c r="BA279" s="818"/>
      <c r="BB279" s="818"/>
      <c r="BC279" s="818"/>
      <c r="BD279" s="818"/>
      <c r="BE279" s="818"/>
      <c r="BF279" s="818"/>
      <c r="BG279" s="818"/>
      <c r="BH279" s="818"/>
      <c r="BI279" s="818"/>
      <c r="BJ279" s="818"/>
    </row>
    <row r="280" spans="1:62" ht="12.75" hidden="1" customHeight="1" outlineLevel="1">
      <c r="A280" s="813">
        <f t="shared" si="79"/>
        <v>18</v>
      </c>
      <c r="C280" s="825">
        <f t="shared" si="83"/>
        <v>0</v>
      </c>
      <c r="D280" s="825">
        <f t="shared" si="83"/>
        <v>0</v>
      </c>
      <c r="E280" s="825">
        <f t="shared" si="83"/>
        <v>0</v>
      </c>
      <c r="F280" s="825">
        <f t="shared" si="83"/>
        <v>0</v>
      </c>
      <c r="G280" s="825">
        <f t="shared" si="83"/>
        <v>0</v>
      </c>
      <c r="H280" s="825">
        <f t="shared" si="83"/>
        <v>0</v>
      </c>
      <c r="I280" s="825">
        <f t="shared" si="83"/>
        <v>0</v>
      </c>
      <c r="J280" s="825">
        <f t="shared" si="83"/>
        <v>0</v>
      </c>
      <c r="K280" s="825">
        <f t="shared" si="83"/>
        <v>0</v>
      </c>
      <c r="L280" s="825">
        <f t="shared" si="83"/>
        <v>0</v>
      </c>
      <c r="M280" s="825">
        <f t="shared" si="83"/>
        <v>0</v>
      </c>
      <c r="N280" s="825">
        <f t="shared" si="83"/>
        <v>0</v>
      </c>
      <c r="O280" s="825">
        <f t="shared" si="83"/>
        <v>0</v>
      </c>
      <c r="P280" s="825">
        <f t="shared" si="83"/>
        <v>0</v>
      </c>
      <c r="Q280" s="825">
        <f t="shared" si="83"/>
        <v>0</v>
      </c>
      <c r="R280" s="825">
        <f t="shared" si="83"/>
        <v>0</v>
      </c>
      <c r="S280" s="825">
        <f t="shared" si="83"/>
        <v>1</v>
      </c>
      <c r="T280" s="825">
        <f t="shared" si="83"/>
        <v>0.96357902749409341</v>
      </c>
      <c r="U280" s="825">
        <f t="shared" si="83"/>
        <v>0.92773131760072436</v>
      </c>
      <c r="V280" s="825">
        <f t="shared" si="83"/>
        <v>0.89326116018351343</v>
      </c>
      <c r="W280" s="825">
        <f t="shared" si="83"/>
        <v>0.86598083399009551</v>
      </c>
      <c r="X280" s="825">
        <f t="shared" si="83"/>
        <v>0.83953365293988136</v>
      </c>
      <c r="Y280" s="825">
        <f t="shared" si="83"/>
        <v>0.81389417265860919</v>
      </c>
      <c r="Z280" s="825">
        <f t="shared" si="83"/>
        <v>0.78903772584692045</v>
      </c>
      <c r="AA280" s="825">
        <f t="shared" si="83"/>
        <v>0.76494039854837959</v>
      </c>
      <c r="AB280" s="825">
        <f t="shared" si="83"/>
        <v>0.74157900714226987</v>
      </c>
      <c r="AC280" s="825">
        <f t="shared" si="83"/>
        <v>0.71893107603903506</v>
      </c>
      <c r="AD280" s="825">
        <f t="shared" si="83"/>
        <v>0.69697481605690315</v>
      </c>
      <c r="AE280" s="825">
        <f t="shared" si="83"/>
        <v>0.67568910345889499</v>
      </c>
      <c r="AF280" s="825">
        <f t="shared" si="83"/>
        <v>0.65505345963004014</v>
      </c>
      <c r="AG280" s="825">
        <f t="shared" si="83"/>
        <v>1.6610467785160237</v>
      </c>
      <c r="AH280" s="825">
        <f t="shared" si="83"/>
        <v>1.6610467785160237</v>
      </c>
      <c r="AI280" s="825">
        <f t="shared" si="83"/>
        <v>1.6610467785160237</v>
      </c>
      <c r="AJ280" s="825">
        <f t="shared" si="83"/>
        <v>1.6610467785160237</v>
      </c>
      <c r="AK280" s="825">
        <f t="shared" si="83"/>
        <v>1.6610467785160237</v>
      </c>
      <c r="AL280" s="825">
        <f t="shared" si="83"/>
        <v>1.6610467785160237</v>
      </c>
      <c r="AM280" s="825">
        <f t="shared" si="83"/>
        <v>1.6610467785160237</v>
      </c>
      <c r="AN280" s="825">
        <f t="shared" si="83"/>
        <v>1.6610467785160237</v>
      </c>
      <c r="AO280" s="825">
        <f t="shared" si="83"/>
        <v>1.6610467785160237</v>
      </c>
      <c r="AP280" s="825">
        <f t="shared" si="83"/>
        <v>1.6610467785160237</v>
      </c>
      <c r="AQ280" s="818"/>
      <c r="AR280" s="818"/>
      <c r="AS280" s="818"/>
      <c r="AT280" s="818"/>
      <c r="AU280" s="818"/>
      <c r="AV280" s="818"/>
      <c r="AW280" s="818"/>
      <c r="AX280" s="818"/>
      <c r="AY280" s="818"/>
      <c r="AZ280" s="818"/>
      <c r="BA280" s="818"/>
      <c r="BB280" s="818"/>
      <c r="BC280" s="818"/>
      <c r="BD280" s="818"/>
      <c r="BE280" s="818"/>
      <c r="BF280" s="818"/>
      <c r="BG280" s="818"/>
      <c r="BH280" s="818"/>
      <c r="BI280" s="818"/>
      <c r="BJ280" s="818"/>
    </row>
    <row r="281" spans="1:62" ht="12.75" hidden="1" customHeight="1" outlineLevel="1">
      <c r="A281" s="813">
        <f t="shared" si="79"/>
        <v>19</v>
      </c>
      <c r="C281" s="825">
        <f t="shared" si="83"/>
        <v>0</v>
      </c>
      <c r="D281" s="825">
        <f t="shared" si="83"/>
        <v>0</v>
      </c>
      <c r="E281" s="825">
        <f t="shared" si="83"/>
        <v>0</v>
      </c>
      <c r="F281" s="825">
        <f t="shared" si="83"/>
        <v>0</v>
      </c>
      <c r="G281" s="825">
        <f t="shared" si="83"/>
        <v>0</v>
      </c>
      <c r="H281" s="825">
        <f t="shared" si="83"/>
        <v>0</v>
      </c>
      <c r="I281" s="825">
        <f t="shared" si="83"/>
        <v>0</v>
      </c>
      <c r="J281" s="825">
        <f t="shared" si="83"/>
        <v>0</v>
      </c>
      <c r="K281" s="825">
        <f t="shared" si="83"/>
        <v>0</v>
      </c>
      <c r="L281" s="825">
        <f t="shared" si="83"/>
        <v>0</v>
      </c>
      <c r="M281" s="825">
        <f t="shared" si="83"/>
        <v>0</v>
      </c>
      <c r="N281" s="825">
        <f t="shared" si="83"/>
        <v>0</v>
      </c>
      <c r="O281" s="825">
        <f t="shared" si="83"/>
        <v>0</v>
      </c>
      <c r="P281" s="825">
        <f t="shared" si="83"/>
        <v>0</v>
      </c>
      <c r="Q281" s="825">
        <f t="shared" si="83"/>
        <v>0</v>
      </c>
      <c r="R281" s="825">
        <f t="shared" si="83"/>
        <v>0</v>
      </c>
      <c r="S281" s="825">
        <f t="shared" si="83"/>
        <v>0</v>
      </c>
      <c r="T281" s="825">
        <f t="shared" si="83"/>
        <v>1</v>
      </c>
      <c r="U281" s="825">
        <f t="shared" si="83"/>
        <v>0.96279733278691682</v>
      </c>
      <c r="V281" s="825">
        <f t="shared" si="83"/>
        <v>0.92702428622440003</v>
      </c>
      <c r="W281" s="825">
        <f t="shared" si="83"/>
        <v>0.89871282923434515</v>
      </c>
      <c r="X281" s="825">
        <f t="shared" si="83"/>
        <v>0.87126600827250522</v>
      </c>
      <c r="Y281" s="825">
        <f t="shared" si="83"/>
        <v>0.8446574172283946</v>
      </c>
      <c r="Z281" s="825">
        <f t="shared" si="83"/>
        <v>0.81886145643799535</v>
      </c>
      <c r="AA281" s="825">
        <f t="shared" si="83"/>
        <v>0.79385330805476517</v>
      </c>
      <c r="AB281" s="825">
        <f t="shared" si="83"/>
        <v>0.76960891217281668</v>
      </c>
      <c r="AC281" s="825">
        <f t="shared" si="83"/>
        <v>0.7461049436792998</v>
      </c>
      <c r="AD281" s="825">
        <f t="shared" si="83"/>
        <v>0.72331878981371411</v>
      </c>
      <c r="AE281" s="825">
        <f t="shared" si="83"/>
        <v>0.70122852841256644</v>
      </c>
      <c r="AF281" s="825">
        <f t="shared" si="83"/>
        <v>0.67981290681843487</v>
      </c>
      <c r="AG281" s="825">
        <f t="shared" si="83"/>
        <v>1.7238303565362789</v>
      </c>
      <c r="AH281" s="825">
        <f t="shared" si="83"/>
        <v>1.7238303565362789</v>
      </c>
      <c r="AI281" s="825">
        <f t="shared" si="83"/>
        <v>1.7238303565362789</v>
      </c>
      <c r="AJ281" s="825">
        <f t="shared" si="83"/>
        <v>1.7238303565362789</v>
      </c>
      <c r="AK281" s="825">
        <f t="shared" si="83"/>
        <v>1.7238303565362789</v>
      </c>
      <c r="AL281" s="825">
        <f t="shared" si="83"/>
        <v>1.7238303565362789</v>
      </c>
      <c r="AM281" s="825">
        <f t="shared" si="83"/>
        <v>1.7238303565362789</v>
      </c>
      <c r="AN281" s="825">
        <f t="shared" si="83"/>
        <v>1.7238303565362789</v>
      </c>
      <c r="AO281" s="825">
        <f t="shared" si="83"/>
        <v>1.7238303565362789</v>
      </c>
      <c r="AP281" s="825">
        <f t="shared" si="83"/>
        <v>1.7238303565362789</v>
      </c>
      <c r="AQ281" s="818"/>
      <c r="AR281" s="818"/>
      <c r="AS281" s="818"/>
      <c r="AT281" s="818"/>
      <c r="AU281" s="818"/>
      <c r="AV281" s="818"/>
      <c r="AW281" s="818"/>
      <c r="AX281" s="818"/>
      <c r="AY281" s="818"/>
      <c r="AZ281" s="818"/>
      <c r="BA281" s="818"/>
      <c r="BB281" s="818"/>
      <c r="BC281" s="818"/>
      <c r="BD281" s="818"/>
      <c r="BE281" s="818"/>
      <c r="BF281" s="818"/>
      <c r="BG281" s="818"/>
      <c r="BH281" s="818"/>
      <c r="BI281" s="818"/>
      <c r="BJ281" s="818"/>
    </row>
    <row r="282" spans="1:62" ht="13.5" hidden="1" customHeight="1" outlineLevel="1">
      <c r="A282" s="813">
        <f t="shared" si="79"/>
        <v>20</v>
      </c>
      <c r="C282" s="825">
        <f t="shared" si="83"/>
        <v>0</v>
      </c>
      <c r="D282" s="825">
        <f t="shared" si="83"/>
        <v>0</v>
      </c>
      <c r="E282" s="825">
        <f t="shared" si="83"/>
        <v>0</v>
      </c>
      <c r="F282" s="825">
        <f t="shared" si="83"/>
        <v>0</v>
      </c>
      <c r="G282" s="825">
        <f t="shared" si="83"/>
        <v>0</v>
      </c>
      <c r="H282" s="825">
        <f t="shared" si="83"/>
        <v>0</v>
      </c>
      <c r="I282" s="825">
        <f t="shared" si="83"/>
        <v>0</v>
      </c>
      <c r="J282" s="825">
        <f t="shared" si="83"/>
        <v>0</v>
      </c>
      <c r="K282" s="825">
        <f t="shared" si="83"/>
        <v>0</v>
      </c>
      <c r="L282" s="825">
        <f t="shared" si="83"/>
        <v>0</v>
      </c>
      <c r="M282" s="825">
        <f t="shared" si="83"/>
        <v>0</v>
      </c>
      <c r="N282" s="825">
        <f t="shared" si="83"/>
        <v>0</v>
      </c>
      <c r="O282" s="825">
        <f t="shared" si="83"/>
        <v>0</v>
      </c>
      <c r="P282" s="825">
        <f t="shared" si="83"/>
        <v>0</v>
      </c>
      <c r="Q282" s="825">
        <f t="shared" si="83"/>
        <v>0</v>
      </c>
      <c r="R282" s="825">
        <f t="shared" si="83"/>
        <v>0</v>
      </c>
      <c r="S282" s="825">
        <f t="shared" si="83"/>
        <v>0</v>
      </c>
      <c r="T282" s="825">
        <f t="shared" si="83"/>
        <v>0</v>
      </c>
      <c r="U282" s="825">
        <f t="shared" si="83"/>
        <v>1</v>
      </c>
      <c r="V282" s="825">
        <f t="shared" si="83"/>
        <v>0.96284467629447201</v>
      </c>
      <c r="W282" s="825">
        <f t="shared" si="83"/>
        <v>0.93343925936409433</v>
      </c>
      <c r="X282" s="825">
        <f t="shared" si="83"/>
        <v>0.90493188815816028</v>
      </c>
      <c r="Y282" s="825">
        <f t="shared" si="83"/>
        <v>0.87729513622918542</v>
      </c>
      <c r="Z282" s="825">
        <f t="shared" si="83"/>
        <v>0.85050241473739419</v>
      </c>
      <c r="AA282" s="825">
        <f t="shared" si="83"/>
        <v>0.82452794687005859</v>
      </c>
      <c r="AB282" s="825">
        <f t="shared" si="83"/>
        <v>0.79934674304207265</v>
      </c>
      <c r="AC282" s="825">
        <f t="shared" si="83"/>
        <v>0.77493457685390688</v>
      </c>
      <c r="AD282" s="825">
        <f t="shared" si="83"/>
        <v>0.75126796178380817</v>
      </c>
      <c r="AE282" s="825">
        <f t="shared" si="83"/>
        <v>0.72832412859182671</v>
      </c>
      <c r="AF282" s="825">
        <f t="shared" si="83"/>
        <v>0.70608100341392255</v>
      </c>
      <c r="AG282" s="825">
        <f t="shared" si="83"/>
        <v>1.7904394807020001</v>
      </c>
      <c r="AH282" s="825">
        <f t="shared" si="83"/>
        <v>1.7904394807020001</v>
      </c>
      <c r="AI282" s="825">
        <f t="shared" si="83"/>
        <v>1.7904394807020001</v>
      </c>
      <c r="AJ282" s="825">
        <f t="shared" si="83"/>
        <v>1.7904394807020001</v>
      </c>
      <c r="AK282" s="825">
        <f t="shared" si="83"/>
        <v>1.7904394807020001</v>
      </c>
      <c r="AL282" s="825">
        <f t="shared" si="83"/>
        <v>1.7904394807020001</v>
      </c>
      <c r="AM282" s="825">
        <f t="shared" si="83"/>
        <v>1.7904394807020001</v>
      </c>
      <c r="AN282" s="825">
        <f t="shared" si="83"/>
        <v>1.7904394807020001</v>
      </c>
      <c r="AO282" s="825">
        <f t="shared" si="83"/>
        <v>1.7904394807020001</v>
      </c>
      <c r="AP282" s="825">
        <f t="shared" si="83"/>
        <v>1.7904394807020001</v>
      </c>
      <c r="AQ282" s="818"/>
      <c r="AR282" s="818"/>
      <c r="AS282" s="818"/>
      <c r="AT282" s="818"/>
      <c r="AU282" s="818"/>
      <c r="AV282" s="818"/>
      <c r="AW282" s="818"/>
      <c r="AX282" s="818"/>
      <c r="AY282" s="818"/>
      <c r="AZ282" s="818"/>
      <c r="BA282" s="818"/>
      <c r="BB282" s="818"/>
      <c r="BC282" s="818"/>
      <c r="BD282" s="818"/>
      <c r="BE282" s="818"/>
      <c r="BF282" s="818"/>
      <c r="BG282" s="818"/>
      <c r="BH282" s="818"/>
      <c r="BI282" s="818"/>
      <c r="BJ282" s="818"/>
    </row>
    <row r="283" spans="1:62" ht="13.5" hidden="1" customHeight="1" outlineLevel="1">
      <c r="A283" s="813">
        <f t="shared" si="79"/>
        <v>21</v>
      </c>
      <c r="C283" s="825">
        <f t="shared" si="83"/>
        <v>0</v>
      </c>
      <c r="D283" s="825">
        <f t="shared" si="83"/>
        <v>0</v>
      </c>
      <c r="E283" s="825">
        <f t="shared" si="83"/>
        <v>0</v>
      </c>
      <c r="F283" s="825">
        <f t="shared" si="83"/>
        <v>0</v>
      </c>
      <c r="G283" s="825">
        <f t="shared" si="83"/>
        <v>0</v>
      </c>
      <c r="H283" s="825">
        <f t="shared" si="83"/>
        <v>0</v>
      </c>
      <c r="I283" s="825">
        <f t="shared" si="83"/>
        <v>0</v>
      </c>
      <c r="J283" s="825">
        <f t="shared" si="83"/>
        <v>0</v>
      </c>
      <c r="K283" s="825">
        <f t="shared" si="83"/>
        <v>0</v>
      </c>
      <c r="L283" s="825">
        <f t="shared" si="83"/>
        <v>0</v>
      </c>
      <c r="M283" s="825">
        <f t="shared" si="83"/>
        <v>0</v>
      </c>
      <c r="N283" s="825">
        <f t="shared" si="83"/>
        <v>0</v>
      </c>
      <c r="O283" s="825">
        <f t="shared" si="83"/>
        <v>0</v>
      </c>
      <c r="P283" s="825">
        <f t="shared" si="83"/>
        <v>0</v>
      </c>
      <c r="Q283" s="825">
        <f t="shared" si="83"/>
        <v>0</v>
      </c>
      <c r="R283" s="825">
        <f t="shared" si="83"/>
        <v>0</v>
      </c>
      <c r="S283" s="825">
        <f t="shared" si="83"/>
        <v>0</v>
      </c>
      <c r="T283" s="825">
        <f t="shared" si="83"/>
        <v>0</v>
      </c>
      <c r="U283" s="825">
        <f t="shared" si="83"/>
        <v>0</v>
      </c>
      <c r="V283" s="825">
        <f t="shared" si="83"/>
        <v>1</v>
      </c>
      <c r="W283" s="825">
        <f t="shared" si="83"/>
        <v>0.96945985406125412</v>
      </c>
      <c r="X283" s="825">
        <f t="shared" si="83"/>
        <v>0.93985240863646835</v>
      </c>
      <c r="Y283" s="825">
        <f t="shared" si="83"/>
        <v>0.91114917891582903</v>
      </c>
      <c r="Z283" s="825">
        <f t="shared" si="83"/>
        <v>0.88332255001977122</v>
      </c>
      <c r="AA283" s="825">
        <f t="shared" si="83"/>
        <v>0.85634575043118244</v>
      </c>
      <c r="AB283" s="825">
        <f t="shared" si="83"/>
        <v>0.83019282623898949</v>
      </c>
      <c r="AC283" s="825">
        <f t="shared" si="83"/>
        <v>0.80483861616835128</v>
      </c>
      <c r="AD283" s="825">
        <f t="shared" si="83"/>
        <v>0.78025872737343138</v>
      </c>
      <c r="AE283" s="825">
        <f t="shared" si="83"/>
        <v>0.75642951196946684</v>
      </c>
      <c r="AF283" s="825">
        <f t="shared" si="83"/>
        <v>0.73332804428154519</v>
      </c>
      <c r="AG283" s="825">
        <f t="shared" si="83"/>
        <v>1.8595309552861052</v>
      </c>
      <c r="AH283" s="825">
        <f t="shared" si="83"/>
        <v>1.8595309552861052</v>
      </c>
      <c r="AI283" s="825">
        <f t="shared" si="83"/>
        <v>1.8595309552861052</v>
      </c>
      <c r="AJ283" s="825">
        <f t="shared" si="83"/>
        <v>1.8595309552861052</v>
      </c>
      <c r="AK283" s="825">
        <f t="shared" si="83"/>
        <v>1.8595309552861052</v>
      </c>
      <c r="AL283" s="825">
        <f t="shared" si="83"/>
        <v>1.8595309552861052</v>
      </c>
      <c r="AM283" s="825">
        <f t="shared" si="83"/>
        <v>1.8595309552861052</v>
      </c>
      <c r="AN283" s="825">
        <f t="shared" si="83"/>
        <v>1.8595309552861052</v>
      </c>
      <c r="AO283" s="825">
        <f t="shared" si="83"/>
        <v>1.8595309552861052</v>
      </c>
      <c r="AP283" s="825">
        <f t="shared" si="83"/>
        <v>1.8595309552861052</v>
      </c>
      <c r="AQ283" s="818"/>
      <c r="AR283" s="818"/>
      <c r="AS283" s="818"/>
      <c r="AT283" s="818"/>
      <c r="AU283" s="818"/>
      <c r="AV283" s="818"/>
      <c r="AW283" s="818"/>
      <c r="AX283" s="818"/>
      <c r="AY283" s="818"/>
      <c r="AZ283" s="818"/>
      <c r="BA283" s="818"/>
      <c r="BB283" s="818"/>
      <c r="BC283" s="818"/>
      <c r="BD283" s="818"/>
      <c r="BE283" s="818"/>
      <c r="BF283" s="818"/>
      <c r="BG283" s="818"/>
      <c r="BH283" s="818"/>
      <c r="BI283" s="818"/>
      <c r="BJ283" s="818"/>
    </row>
    <row r="284" spans="1:62" ht="13.5" hidden="1" customHeight="1" outlineLevel="1">
      <c r="A284" s="813">
        <f t="shared" si="79"/>
        <v>22</v>
      </c>
      <c r="C284" s="825">
        <f t="shared" si="83"/>
        <v>0</v>
      </c>
      <c r="D284" s="825">
        <f t="shared" si="83"/>
        <v>0</v>
      </c>
      <c r="E284" s="825">
        <f t="shared" si="83"/>
        <v>0</v>
      </c>
      <c r="F284" s="825">
        <f t="shared" si="83"/>
        <v>0</v>
      </c>
      <c r="G284" s="825">
        <f t="shared" si="83"/>
        <v>0</v>
      </c>
      <c r="H284" s="825">
        <f t="shared" si="83"/>
        <v>0</v>
      </c>
      <c r="I284" s="825">
        <f t="shared" si="83"/>
        <v>0</v>
      </c>
      <c r="J284" s="825">
        <f t="shared" si="83"/>
        <v>0</v>
      </c>
      <c r="K284" s="825">
        <f t="shared" si="83"/>
        <v>0</v>
      </c>
      <c r="L284" s="825">
        <f t="shared" si="83"/>
        <v>0</v>
      </c>
      <c r="M284" s="825">
        <f t="shared" si="83"/>
        <v>0</v>
      </c>
      <c r="N284" s="825">
        <f t="shared" si="83"/>
        <v>0</v>
      </c>
      <c r="O284" s="825">
        <f t="shared" si="83"/>
        <v>0</v>
      </c>
      <c r="P284" s="825">
        <f t="shared" si="83"/>
        <v>0</v>
      </c>
      <c r="Q284" s="825">
        <f t="shared" si="83"/>
        <v>0</v>
      </c>
      <c r="R284" s="825">
        <f t="shared" ref="R284:AP284" si="84">IF(R$1=$A284-1,1,IF($A284&gt;R$1+1,,Q284/(1+R$8)))</f>
        <v>0</v>
      </c>
      <c r="S284" s="825">
        <f t="shared" si="84"/>
        <v>0</v>
      </c>
      <c r="T284" s="825">
        <f t="shared" si="84"/>
        <v>0</v>
      </c>
      <c r="U284" s="825">
        <f t="shared" si="84"/>
        <v>0</v>
      </c>
      <c r="V284" s="825">
        <f t="shared" si="84"/>
        <v>0</v>
      </c>
      <c r="W284" s="825">
        <f t="shared" si="84"/>
        <v>1</v>
      </c>
      <c r="X284" s="825">
        <f t="shared" si="84"/>
        <v>0.96945985406125434</v>
      </c>
      <c r="Y284" s="825">
        <f t="shared" si="84"/>
        <v>0.93985240863646857</v>
      </c>
      <c r="Z284" s="825">
        <f t="shared" si="84"/>
        <v>0.91114917891582903</v>
      </c>
      <c r="AA284" s="825">
        <f t="shared" si="84"/>
        <v>0.88332255001977134</v>
      </c>
      <c r="AB284" s="825">
        <f t="shared" si="84"/>
        <v>0.85634575043118255</v>
      </c>
      <c r="AC284" s="825">
        <f t="shared" si="84"/>
        <v>0.83019282623898982</v>
      </c>
      <c r="AD284" s="825">
        <f t="shared" si="84"/>
        <v>0.80483861616835106</v>
      </c>
      <c r="AE284" s="825">
        <f t="shared" si="84"/>
        <v>0.78025872737343149</v>
      </c>
      <c r="AF284" s="825">
        <f t="shared" si="84"/>
        <v>0.75642951196946695</v>
      </c>
      <c r="AG284" s="825">
        <f t="shared" si="84"/>
        <v>1.9181103245236732</v>
      </c>
      <c r="AH284" s="825">
        <f t="shared" si="84"/>
        <v>1.9181103245236732</v>
      </c>
      <c r="AI284" s="825">
        <f t="shared" si="84"/>
        <v>1.9181103245236732</v>
      </c>
      <c r="AJ284" s="825">
        <f t="shared" si="84"/>
        <v>1.9181103245236732</v>
      </c>
      <c r="AK284" s="825">
        <f t="shared" si="84"/>
        <v>1.9181103245236732</v>
      </c>
      <c r="AL284" s="825">
        <f t="shared" si="84"/>
        <v>1.9181103245236732</v>
      </c>
      <c r="AM284" s="825">
        <f t="shared" si="84"/>
        <v>1.9181103245236732</v>
      </c>
      <c r="AN284" s="825">
        <f t="shared" si="84"/>
        <v>1.9181103245236732</v>
      </c>
      <c r="AO284" s="825">
        <f t="shared" si="84"/>
        <v>1.9181103245236732</v>
      </c>
      <c r="AP284" s="825">
        <f t="shared" si="84"/>
        <v>1.9181103245236732</v>
      </c>
      <c r="AQ284" s="818"/>
      <c r="AR284" s="818"/>
      <c r="AS284" s="818"/>
      <c r="AT284" s="818"/>
      <c r="AU284" s="818"/>
      <c r="AV284" s="818"/>
      <c r="AW284" s="818"/>
      <c r="AX284" s="818"/>
      <c r="AY284" s="818"/>
      <c r="AZ284" s="818"/>
      <c r="BA284" s="818"/>
      <c r="BB284" s="818"/>
      <c r="BC284" s="818"/>
      <c r="BD284" s="818"/>
      <c r="BE284" s="818"/>
      <c r="BF284" s="818"/>
      <c r="BG284" s="818"/>
      <c r="BH284" s="818"/>
      <c r="BI284" s="818"/>
      <c r="BJ284" s="818"/>
    </row>
    <row r="285" spans="1:62" ht="13.5" hidden="1" customHeight="1" outlineLevel="1">
      <c r="A285" s="813">
        <f t="shared" si="79"/>
        <v>23</v>
      </c>
      <c r="C285" s="825">
        <f t="shared" ref="C285:AP291" si="85">IF(C$1=$A285-1,1,IF($A285&gt;C$1+1,,B285/(1+C$8)))</f>
        <v>0</v>
      </c>
      <c r="D285" s="825">
        <f t="shared" si="85"/>
        <v>0</v>
      </c>
      <c r="E285" s="825">
        <f t="shared" si="85"/>
        <v>0</v>
      </c>
      <c r="F285" s="825">
        <f t="shared" si="85"/>
        <v>0</v>
      </c>
      <c r="G285" s="825">
        <f t="shared" si="85"/>
        <v>0</v>
      </c>
      <c r="H285" s="825">
        <f t="shared" si="85"/>
        <v>0</v>
      </c>
      <c r="I285" s="825">
        <f t="shared" si="85"/>
        <v>0</v>
      </c>
      <c r="J285" s="825">
        <f t="shared" si="85"/>
        <v>0</v>
      </c>
      <c r="K285" s="825">
        <f t="shared" si="85"/>
        <v>0</v>
      </c>
      <c r="L285" s="825">
        <f t="shared" si="85"/>
        <v>0</v>
      </c>
      <c r="M285" s="825">
        <f t="shared" si="85"/>
        <v>0</v>
      </c>
      <c r="N285" s="825">
        <f t="shared" si="85"/>
        <v>0</v>
      </c>
      <c r="O285" s="825">
        <f t="shared" si="85"/>
        <v>0</v>
      </c>
      <c r="P285" s="825">
        <f t="shared" si="85"/>
        <v>0</v>
      </c>
      <c r="Q285" s="825">
        <f t="shared" si="85"/>
        <v>0</v>
      </c>
      <c r="R285" s="825">
        <f t="shared" si="85"/>
        <v>0</v>
      </c>
      <c r="S285" s="825">
        <f t="shared" si="85"/>
        <v>0</v>
      </c>
      <c r="T285" s="825">
        <f t="shared" si="85"/>
        <v>0</v>
      </c>
      <c r="U285" s="825">
        <f t="shared" si="85"/>
        <v>0</v>
      </c>
      <c r="V285" s="825">
        <f t="shared" si="85"/>
        <v>0</v>
      </c>
      <c r="W285" s="825">
        <f t="shared" si="85"/>
        <v>0</v>
      </c>
      <c r="X285" s="825">
        <f t="shared" si="85"/>
        <v>1</v>
      </c>
      <c r="Y285" s="825">
        <f t="shared" si="85"/>
        <v>0.96945985406125434</v>
      </c>
      <c r="Z285" s="825">
        <f t="shared" si="85"/>
        <v>0.93985240863646835</v>
      </c>
      <c r="AA285" s="825">
        <f t="shared" si="85"/>
        <v>0.91114917891582903</v>
      </c>
      <c r="AB285" s="825">
        <f t="shared" si="85"/>
        <v>0.88332255001977134</v>
      </c>
      <c r="AC285" s="825">
        <f t="shared" si="85"/>
        <v>0.85634575043118277</v>
      </c>
      <c r="AD285" s="825">
        <f t="shared" si="85"/>
        <v>0.83019282623898949</v>
      </c>
      <c r="AE285" s="825">
        <f t="shared" si="85"/>
        <v>0.80483861616835106</v>
      </c>
      <c r="AF285" s="825">
        <f t="shared" si="85"/>
        <v>0.78025872737343149</v>
      </c>
      <c r="AG285" s="825">
        <f t="shared" si="85"/>
        <v>1.9785350744420607</v>
      </c>
      <c r="AH285" s="825">
        <f t="shared" si="85"/>
        <v>1.9785350744420607</v>
      </c>
      <c r="AI285" s="825">
        <f t="shared" si="85"/>
        <v>1.9785350744420607</v>
      </c>
      <c r="AJ285" s="825">
        <f t="shared" si="85"/>
        <v>1.9785350744420607</v>
      </c>
      <c r="AK285" s="825">
        <f t="shared" si="85"/>
        <v>1.9785350744420607</v>
      </c>
      <c r="AL285" s="825">
        <f t="shared" si="85"/>
        <v>1.9785350744420607</v>
      </c>
      <c r="AM285" s="825">
        <f t="shared" si="85"/>
        <v>1.9785350744420607</v>
      </c>
      <c r="AN285" s="825">
        <f t="shared" si="85"/>
        <v>1.9785350744420607</v>
      </c>
      <c r="AO285" s="825">
        <f t="shared" si="85"/>
        <v>1.9785350744420607</v>
      </c>
      <c r="AP285" s="825">
        <f t="shared" si="85"/>
        <v>1.9785350744420607</v>
      </c>
      <c r="AQ285" s="818"/>
      <c r="AR285" s="818"/>
      <c r="AS285" s="818"/>
      <c r="AT285" s="818"/>
      <c r="AU285" s="818"/>
      <c r="AV285" s="818"/>
      <c r="AW285" s="818"/>
      <c r="AX285" s="818"/>
      <c r="AY285" s="818"/>
      <c r="AZ285" s="818"/>
      <c r="BA285" s="818"/>
      <c r="BB285" s="818"/>
      <c r="BC285" s="818"/>
      <c r="BD285" s="818"/>
      <c r="BE285" s="818"/>
      <c r="BF285" s="818"/>
      <c r="BG285" s="818"/>
      <c r="BH285" s="818"/>
      <c r="BI285" s="818"/>
      <c r="BJ285" s="818"/>
    </row>
    <row r="286" spans="1:62" ht="13.5" hidden="1" customHeight="1" outlineLevel="1">
      <c r="A286" s="813">
        <f t="shared" si="79"/>
        <v>24</v>
      </c>
      <c r="C286" s="825">
        <f t="shared" si="85"/>
        <v>0</v>
      </c>
      <c r="D286" s="825">
        <f t="shared" si="85"/>
        <v>0</v>
      </c>
      <c r="E286" s="825">
        <f t="shared" si="85"/>
        <v>0</v>
      </c>
      <c r="F286" s="825">
        <f t="shared" si="85"/>
        <v>0</v>
      </c>
      <c r="G286" s="825">
        <f t="shared" si="85"/>
        <v>0</v>
      </c>
      <c r="H286" s="825">
        <f t="shared" si="85"/>
        <v>0</v>
      </c>
      <c r="I286" s="825">
        <f t="shared" si="85"/>
        <v>0</v>
      </c>
      <c r="J286" s="825">
        <f t="shared" si="85"/>
        <v>0</v>
      </c>
      <c r="K286" s="825">
        <f t="shared" si="85"/>
        <v>0</v>
      </c>
      <c r="L286" s="825">
        <f t="shared" si="85"/>
        <v>0</v>
      </c>
      <c r="M286" s="825">
        <f t="shared" si="85"/>
        <v>0</v>
      </c>
      <c r="N286" s="825">
        <f t="shared" si="85"/>
        <v>0</v>
      </c>
      <c r="O286" s="825">
        <f t="shared" si="85"/>
        <v>0</v>
      </c>
      <c r="P286" s="825">
        <f t="shared" si="85"/>
        <v>0</v>
      </c>
      <c r="Q286" s="825">
        <f t="shared" si="85"/>
        <v>0</v>
      </c>
      <c r="R286" s="825">
        <f t="shared" si="85"/>
        <v>0</v>
      </c>
      <c r="S286" s="825">
        <f t="shared" si="85"/>
        <v>0</v>
      </c>
      <c r="T286" s="825">
        <f t="shared" si="85"/>
        <v>0</v>
      </c>
      <c r="U286" s="825">
        <f t="shared" si="85"/>
        <v>0</v>
      </c>
      <c r="V286" s="825">
        <f t="shared" si="85"/>
        <v>0</v>
      </c>
      <c r="W286" s="825">
        <f t="shared" si="85"/>
        <v>0</v>
      </c>
      <c r="X286" s="825">
        <f t="shared" si="85"/>
        <v>0</v>
      </c>
      <c r="Y286" s="825">
        <f t="shared" si="85"/>
        <v>1</v>
      </c>
      <c r="Z286" s="825">
        <f t="shared" si="85"/>
        <v>0.96945985406125412</v>
      </c>
      <c r="AA286" s="825">
        <f t="shared" si="85"/>
        <v>0.93985240863646835</v>
      </c>
      <c r="AB286" s="825">
        <f t="shared" si="85"/>
        <v>0.91114917891582903</v>
      </c>
      <c r="AC286" s="825">
        <f t="shared" si="85"/>
        <v>0.88332255001977156</v>
      </c>
      <c r="AD286" s="825">
        <f t="shared" si="85"/>
        <v>0.85634575043118244</v>
      </c>
      <c r="AE286" s="825">
        <f t="shared" si="85"/>
        <v>0.83019282623898949</v>
      </c>
      <c r="AF286" s="825">
        <f t="shared" si="85"/>
        <v>0.80483861616835106</v>
      </c>
      <c r="AG286" s="825">
        <f t="shared" si="85"/>
        <v>2.0408633386453245</v>
      </c>
      <c r="AH286" s="825">
        <f t="shared" si="85"/>
        <v>2.0408633386453245</v>
      </c>
      <c r="AI286" s="825">
        <f t="shared" si="85"/>
        <v>2.0408633386453245</v>
      </c>
      <c r="AJ286" s="825">
        <f t="shared" si="85"/>
        <v>2.0408633386453245</v>
      </c>
      <c r="AK286" s="825">
        <f t="shared" si="85"/>
        <v>2.0408633386453245</v>
      </c>
      <c r="AL286" s="825">
        <f t="shared" si="85"/>
        <v>2.0408633386453245</v>
      </c>
      <c r="AM286" s="825">
        <f t="shared" si="85"/>
        <v>2.0408633386453245</v>
      </c>
      <c r="AN286" s="825">
        <f t="shared" si="85"/>
        <v>2.0408633386453245</v>
      </c>
      <c r="AO286" s="825">
        <f t="shared" si="85"/>
        <v>2.0408633386453245</v>
      </c>
      <c r="AP286" s="825">
        <f t="shared" si="85"/>
        <v>2.0408633386453245</v>
      </c>
      <c r="AQ286" s="818"/>
      <c r="AR286" s="818"/>
      <c r="AS286" s="818"/>
      <c r="AT286" s="818"/>
      <c r="AU286" s="818"/>
      <c r="AV286" s="818"/>
      <c r="AW286" s="818"/>
      <c r="AX286" s="818"/>
      <c r="AY286" s="818"/>
      <c r="AZ286" s="818"/>
      <c r="BA286" s="818"/>
      <c r="BB286" s="818"/>
      <c r="BC286" s="818"/>
      <c r="BD286" s="818"/>
      <c r="BE286" s="818"/>
      <c r="BF286" s="818"/>
      <c r="BG286" s="818"/>
      <c r="BH286" s="818"/>
      <c r="BI286" s="818"/>
      <c r="BJ286" s="818"/>
    </row>
    <row r="287" spans="1:62" ht="12.75" hidden="1" customHeight="1" outlineLevel="1">
      <c r="A287" s="813">
        <f t="shared" si="79"/>
        <v>25</v>
      </c>
      <c r="C287" s="825">
        <f t="shared" si="85"/>
        <v>0</v>
      </c>
      <c r="D287" s="825">
        <f t="shared" si="85"/>
        <v>0</v>
      </c>
      <c r="E287" s="825">
        <f t="shared" si="85"/>
        <v>0</v>
      </c>
      <c r="F287" s="825">
        <f t="shared" si="85"/>
        <v>0</v>
      </c>
      <c r="G287" s="825">
        <f t="shared" si="85"/>
        <v>0</v>
      </c>
      <c r="H287" s="825">
        <f t="shared" si="85"/>
        <v>0</v>
      </c>
      <c r="I287" s="825">
        <f t="shared" si="85"/>
        <v>0</v>
      </c>
      <c r="J287" s="825">
        <f t="shared" si="85"/>
        <v>0</v>
      </c>
      <c r="K287" s="825">
        <f t="shared" si="85"/>
        <v>0</v>
      </c>
      <c r="L287" s="825">
        <f t="shared" si="85"/>
        <v>0</v>
      </c>
      <c r="M287" s="825">
        <f t="shared" si="85"/>
        <v>0</v>
      </c>
      <c r="N287" s="825">
        <f t="shared" si="85"/>
        <v>0</v>
      </c>
      <c r="O287" s="825">
        <f t="shared" si="85"/>
        <v>0</v>
      </c>
      <c r="P287" s="825">
        <f t="shared" si="85"/>
        <v>0</v>
      </c>
      <c r="Q287" s="825">
        <f t="shared" si="85"/>
        <v>0</v>
      </c>
      <c r="R287" s="825">
        <f t="shared" si="85"/>
        <v>0</v>
      </c>
      <c r="S287" s="825">
        <f t="shared" si="85"/>
        <v>0</v>
      </c>
      <c r="T287" s="825">
        <f t="shared" si="85"/>
        <v>0</v>
      </c>
      <c r="U287" s="825">
        <f t="shared" si="85"/>
        <v>0</v>
      </c>
      <c r="V287" s="825">
        <f t="shared" si="85"/>
        <v>0</v>
      </c>
      <c r="W287" s="825">
        <f t="shared" si="85"/>
        <v>0</v>
      </c>
      <c r="X287" s="825">
        <f t="shared" si="85"/>
        <v>0</v>
      </c>
      <c r="Y287" s="825">
        <f t="shared" si="85"/>
        <v>0</v>
      </c>
      <c r="Z287" s="825">
        <f t="shared" si="85"/>
        <v>1</v>
      </c>
      <c r="AA287" s="825">
        <f t="shared" si="85"/>
        <v>0.96945985406125434</v>
      </c>
      <c r="AB287" s="825">
        <f t="shared" si="85"/>
        <v>0.93985240863646857</v>
      </c>
      <c r="AC287" s="825">
        <f t="shared" si="85"/>
        <v>0.91114917891582947</v>
      </c>
      <c r="AD287" s="825">
        <f t="shared" si="85"/>
        <v>0.88332255001977145</v>
      </c>
      <c r="AE287" s="825">
        <f t="shared" si="85"/>
        <v>0.85634575043118266</v>
      </c>
      <c r="AF287" s="825">
        <f t="shared" si="85"/>
        <v>0.83019282623898971</v>
      </c>
      <c r="AG287" s="825">
        <f t="shared" si="85"/>
        <v>2.1051550820756062</v>
      </c>
      <c r="AH287" s="825">
        <f t="shared" si="85"/>
        <v>2.1051550820756062</v>
      </c>
      <c r="AI287" s="825">
        <f t="shared" si="85"/>
        <v>2.1051550820756062</v>
      </c>
      <c r="AJ287" s="825">
        <f t="shared" si="85"/>
        <v>2.1051550820756062</v>
      </c>
      <c r="AK287" s="825">
        <f t="shared" si="85"/>
        <v>2.1051550820756062</v>
      </c>
      <c r="AL287" s="825">
        <f t="shared" si="85"/>
        <v>2.1051550820756062</v>
      </c>
      <c r="AM287" s="825">
        <f t="shared" si="85"/>
        <v>2.1051550820756062</v>
      </c>
      <c r="AN287" s="825">
        <f t="shared" si="85"/>
        <v>2.1051550820756062</v>
      </c>
      <c r="AO287" s="825">
        <f t="shared" si="85"/>
        <v>2.1051550820756062</v>
      </c>
      <c r="AP287" s="825">
        <f t="shared" si="85"/>
        <v>2.1051550820756062</v>
      </c>
      <c r="AQ287" s="818"/>
      <c r="AR287" s="818"/>
      <c r="AS287" s="818"/>
      <c r="AT287" s="818"/>
      <c r="AU287" s="818"/>
      <c r="AV287" s="818"/>
      <c r="AW287" s="818"/>
      <c r="AX287" s="818"/>
      <c r="AY287" s="818"/>
      <c r="AZ287" s="818"/>
      <c r="BA287" s="818"/>
      <c r="BB287" s="818"/>
      <c r="BC287" s="818"/>
      <c r="BD287" s="818"/>
      <c r="BE287" s="818"/>
      <c r="BF287" s="818"/>
      <c r="BG287" s="818"/>
      <c r="BH287" s="818"/>
      <c r="BI287" s="818"/>
      <c r="BJ287" s="818"/>
    </row>
    <row r="288" spans="1:62" ht="12.75" hidden="1" customHeight="1" outlineLevel="1">
      <c r="A288" s="813">
        <f t="shared" si="79"/>
        <v>26</v>
      </c>
      <c r="C288" s="825">
        <f>IF(C$1=$A288-1,1,IF($A288&gt;C$1+1,,A288/(1+#REF!)))</f>
        <v>0</v>
      </c>
      <c r="D288" s="825">
        <f t="shared" si="85"/>
        <v>0</v>
      </c>
      <c r="E288" s="825">
        <f t="shared" si="85"/>
        <v>0</v>
      </c>
      <c r="F288" s="825">
        <f t="shared" si="85"/>
        <v>0</v>
      </c>
      <c r="G288" s="825">
        <f t="shared" si="85"/>
        <v>0</v>
      </c>
      <c r="H288" s="825">
        <f t="shared" si="85"/>
        <v>0</v>
      </c>
      <c r="I288" s="825">
        <f t="shared" si="85"/>
        <v>0</v>
      </c>
      <c r="J288" s="825">
        <f t="shared" si="85"/>
        <v>0</v>
      </c>
      <c r="K288" s="825">
        <f t="shared" si="85"/>
        <v>0</v>
      </c>
      <c r="L288" s="825">
        <f t="shared" si="85"/>
        <v>0</v>
      </c>
      <c r="M288" s="825">
        <f t="shared" si="85"/>
        <v>0</v>
      </c>
      <c r="N288" s="825">
        <f t="shared" si="85"/>
        <v>0</v>
      </c>
      <c r="O288" s="825">
        <f t="shared" si="85"/>
        <v>0</v>
      </c>
      <c r="P288" s="825">
        <f t="shared" si="85"/>
        <v>0</v>
      </c>
      <c r="Q288" s="825">
        <f t="shared" si="85"/>
        <v>0</v>
      </c>
      <c r="R288" s="825">
        <f t="shared" si="85"/>
        <v>0</v>
      </c>
      <c r="S288" s="825">
        <f t="shared" si="85"/>
        <v>0</v>
      </c>
      <c r="T288" s="825">
        <f t="shared" si="85"/>
        <v>0</v>
      </c>
      <c r="U288" s="825">
        <f t="shared" si="85"/>
        <v>0</v>
      </c>
      <c r="V288" s="825">
        <f t="shared" si="85"/>
        <v>0</v>
      </c>
      <c r="W288" s="825">
        <f t="shared" si="85"/>
        <v>0</v>
      </c>
      <c r="X288" s="825">
        <f t="shared" si="85"/>
        <v>0</v>
      </c>
      <c r="Y288" s="825">
        <f t="shared" si="85"/>
        <v>0</v>
      </c>
      <c r="Z288" s="825">
        <f t="shared" si="85"/>
        <v>0</v>
      </c>
      <c r="AA288" s="825">
        <f t="shared" si="85"/>
        <v>1</v>
      </c>
      <c r="AB288" s="825">
        <f t="shared" si="85"/>
        <v>0.96945985406125434</v>
      </c>
      <c r="AC288" s="825">
        <f t="shared" si="85"/>
        <v>0.93985240863646879</v>
      </c>
      <c r="AD288" s="825">
        <f t="shared" si="85"/>
        <v>0.91114917891582903</v>
      </c>
      <c r="AE288" s="825">
        <f t="shared" si="85"/>
        <v>0.88332255001977134</v>
      </c>
      <c r="AF288" s="825">
        <f t="shared" si="85"/>
        <v>0.85634575043118255</v>
      </c>
      <c r="AG288" s="825">
        <f t="shared" si="85"/>
        <v>2.1714721587043599</v>
      </c>
      <c r="AH288" s="825">
        <f t="shared" si="85"/>
        <v>2.1714721587043599</v>
      </c>
      <c r="AI288" s="825">
        <f t="shared" si="85"/>
        <v>2.1714721587043599</v>
      </c>
      <c r="AJ288" s="825">
        <f t="shared" si="85"/>
        <v>2.1714721587043599</v>
      </c>
      <c r="AK288" s="825">
        <f t="shared" si="85"/>
        <v>2.1714721587043599</v>
      </c>
      <c r="AL288" s="825">
        <f t="shared" si="85"/>
        <v>2.1714721587043599</v>
      </c>
      <c r="AM288" s="825">
        <f t="shared" si="85"/>
        <v>2.1714721587043599</v>
      </c>
      <c r="AN288" s="825">
        <f t="shared" si="85"/>
        <v>2.1714721587043599</v>
      </c>
      <c r="AO288" s="825">
        <f t="shared" si="85"/>
        <v>2.1714721587043599</v>
      </c>
      <c r="AP288" s="825">
        <f t="shared" si="85"/>
        <v>2.1714721587043599</v>
      </c>
      <c r="AQ288" s="818"/>
      <c r="AR288" s="818"/>
      <c r="AS288" s="818"/>
      <c r="AT288" s="818"/>
      <c r="AU288" s="818"/>
      <c r="AV288" s="818"/>
      <c r="AW288" s="818"/>
      <c r="AX288" s="818"/>
      <c r="AY288" s="818"/>
      <c r="AZ288" s="818"/>
      <c r="BA288" s="818"/>
      <c r="BB288" s="818"/>
      <c r="BC288" s="818"/>
      <c r="BD288" s="818"/>
      <c r="BE288" s="818"/>
      <c r="BF288" s="818"/>
      <c r="BG288" s="818"/>
      <c r="BH288" s="818"/>
      <c r="BI288" s="818"/>
      <c r="BJ288" s="818"/>
    </row>
    <row r="289" spans="1:62" ht="12.75" hidden="1" customHeight="1" outlineLevel="1">
      <c r="A289" s="813">
        <f t="shared" si="79"/>
        <v>27</v>
      </c>
      <c r="C289" s="825">
        <f>IF(C$1=$A289-1,1,IF($A289&gt;C$1+1,,A289/(1+#REF!)))</f>
        <v>0</v>
      </c>
      <c r="D289" s="825">
        <f t="shared" si="85"/>
        <v>0</v>
      </c>
      <c r="E289" s="825">
        <f t="shared" si="85"/>
        <v>0</v>
      </c>
      <c r="F289" s="825">
        <f t="shared" si="85"/>
        <v>0</v>
      </c>
      <c r="G289" s="825">
        <f t="shared" si="85"/>
        <v>0</v>
      </c>
      <c r="H289" s="825">
        <f t="shared" si="85"/>
        <v>0</v>
      </c>
      <c r="I289" s="825">
        <f t="shared" si="85"/>
        <v>0</v>
      </c>
      <c r="J289" s="825">
        <f t="shared" si="85"/>
        <v>0</v>
      </c>
      <c r="K289" s="825">
        <f t="shared" si="85"/>
        <v>0</v>
      </c>
      <c r="L289" s="825">
        <f t="shared" si="85"/>
        <v>0</v>
      </c>
      <c r="M289" s="825">
        <f t="shared" si="85"/>
        <v>0</v>
      </c>
      <c r="N289" s="825">
        <f t="shared" si="85"/>
        <v>0</v>
      </c>
      <c r="O289" s="825">
        <f t="shared" si="85"/>
        <v>0</v>
      </c>
      <c r="P289" s="825">
        <f t="shared" si="85"/>
        <v>0</v>
      </c>
      <c r="Q289" s="825">
        <f t="shared" si="85"/>
        <v>0</v>
      </c>
      <c r="R289" s="825">
        <f t="shared" si="85"/>
        <v>0</v>
      </c>
      <c r="S289" s="825">
        <f t="shared" si="85"/>
        <v>0</v>
      </c>
      <c r="T289" s="825">
        <f t="shared" si="85"/>
        <v>0</v>
      </c>
      <c r="U289" s="825">
        <f t="shared" si="85"/>
        <v>0</v>
      </c>
      <c r="V289" s="825">
        <f t="shared" si="85"/>
        <v>0</v>
      </c>
      <c r="W289" s="825">
        <f t="shared" si="85"/>
        <v>0</v>
      </c>
      <c r="X289" s="825">
        <f t="shared" si="85"/>
        <v>0</v>
      </c>
      <c r="Y289" s="825">
        <f t="shared" si="85"/>
        <v>0</v>
      </c>
      <c r="Z289" s="825">
        <f t="shared" si="85"/>
        <v>0</v>
      </c>
      <c r="AA289" s="825">
        <f t="shared" si="85"/>
        <v>0</v>
      </c>
      <c r="AB289" s="825">
        <f t="shared" si="85"/>
        <v>1</v>
      </c>
      <c r="AC289" s="825">
        <f t="shared" si="85"/>
        <v>0.96945985406125457</v>
      </c>
      <c r="AD289" s="825">
        <f t="shared" si="85"/>
        <v>0.93985240863646846</v>
      </c>
      <c r="AE289" s="825">
        <f t="shared" si="85"/>
        <v>0.91114917891582914</v>
      </c>
      <c r="AF289" s="825">
        <f t="shared" si="85"/>
        <v>0.88332255001977145</v>
      </c>
      <c r="AG289" s="825">
        <f t="shared" si="85"/>
        <v>2.2398783710409922</v>
      </c>
      <c r="AH289" s="825">
        <f t="shared" si="85"/>
        <v>2.2398783710409922</v>
      </c>
      <c r="AI289" s="825">
        <f t="shared" si="85"/>
        <v>2.2398783710409922</v>
      </c>
      <c r="AJ289" s="825">
        <f t="shared" si="85"/>
        <v>2.2398783710409922</v>
      </c>
      <c r="AK289" s="825">
        <f t="shared" si="85"/>
        <v>2.2398783710409922</v>
      </c>
      <c r="AL289" s="825">
        <f t="shared" si="85"/>
        <v>2.2398783710409922</v>
      </c>
      <c r="AM289" s="825">
        <f t="shared" si="85"/>
        <v>2.2398783710409922</v>
      </c>
      <c r="AN289" s="825">
        <f t="shared" si="85"/>
        <v>2.2398783710409922</v>
      </c>
      <c r="AO289" s="825">
        <f t="shared" si="85"/>
        <v>2.2398783710409922</v>
      </c>
      <c r="AP289" s="825">
        <f t="shared" si="85"/>
        <v>2.2398783710409922</v>
      </c>
      <c r="AQ289" s="818"/>
      <c r="AR289" s="818"/>
      <c r="AS289" s="818"/>
      <c r="AT289" s="818"/>
      <c r="AU289" s="818"/>
      <c r="AV289" s="818"/>
      <c r="AW289" s="818"/>
      <c r="AX289" s="818"/>
      <c r="AY289" s="818"/>
      <c r="AZ289" s="818"/>
      <c r="BA289" s="818"/>
      <c r="BB289" s="818"/>
      <c r="BC289" s="818"/>
      <c r="BD289" s="818"/>
      <c r="BE289" s="818"/>
      <c r="BF289" s="818"/>
      <c r="BG289" s="818"/>
      <c r="BH289" s="818"/>
      <c r="BI289" s="818"/>
      <c r="BJ289" s="818"/>
    </row>
    <row r="290" spans="1:62" ht="10.5" hidden="1" customHeight="1" outlineLevel="1">
      <c r="A290" s="813">
        <f t="shared" si="79"/>
        <v>28</v>
      </c>
      <c r="C290" s="825">
        <f>IF(C$1=$A290-1,1,IF($A290&gt;C$1+1,,A290/(1+#REF!)))</f>
        <v>0</v>
      </c>
      <c r="D290" s="825">
        <f t="shared" si="85"/>
        <v>0</v>
      </c>
      <c r="E290" s="825">
        <f t="shared" si="85"/>
        <v>0</v>
      </c>
      <c r="F290" s="825">
        <f t="shared" si="85"/>
        <v>0</v>
      </c>
      <c r="G290" s="825">
        <f t="shared" si="85"/>
        <v>0</v>
      </c>
      <c r="H290" s="825">
        <f t="shared" si="85"/>
        <v>0</v>
      </c>
      <c r="I290" s="825">
        <f t="shared" si="85"/>
        <v>0</v>
      </c>
      <c r="J290" s="825">
        <f t="shared" si="85"/>
        <v>0</v>
      </c>
      <c r="K290" s="825">
        <f t="shared" si="85"/>
        <v>0</v>
      </c>
      <c r="L290" s="825">
        <f t="shared" si="85"/>
        <v>0</v>
      </c>
      <c r="M290" s="825">
        <f t="shared" si="85"/>
        <v>0</v>
      </c>
      <c r="N290" s="825">
        <f t="shared" si="85"/>
        <v>0</v>
      </c>
      <c r="O290" s="825">
        <f t="shared" si="85"/>
        <v>0</v>
      </c>
      <c r="P290" s="825">
        <f t="shared" si="85"/>
        <v>0</v>
      </c>
      <c r="Q290" s="825">
        <f t="shared" si="85"/>
        <v>0</v>
      </c>
      <c r="R290" s="825">
        <f t="shared" si="85"/>
        <v>0</v>
      </c>
      <c r="S290" s="825">
        <f t="shared" si="85"/>
        <v>0</v>
      </c>
      <c r="T290" s="825">
        <f t="shared" si="85"/>
        <v>0</v>
      </c>
      <c r="U290" s="825">
        <f t="shared" si="85"/>
        <v>0</v>
      </c>
      <c r="V290" s="825">
        <f t="shared" si="85"/>
        <v>0</v>
      </c>
      <c r="W290" s="825">
        <f t="shared" si="85"/>
        <v>0</v>
      </c>
      <c r="X290" s="825">
        <f t="shared" si="85"/>
        <v>0</v>
      </c>
      <c r="Y290" s="825">
        <f t="shared" si="85"/>
        <v>0</v>
      </c>
      <c r="Z290" s="825">
        <f t="shared" si="85"/>
        <v>0</v>
      </c>
      <c r="AA290" s="825">
        <f t="shared" si="85"/>
        <v>0</v>
      </c>
      <c r="AB290" s="825">
        <f t="shared" si="85"/>
        <v>0</v>
      </c>
      <c r="AC290" s="825">
        <f t="shared" si="85"/>
        <v>1</v>
      </c>
      <c r="AD290" s="825">
        <f t="shared" si="85"/>
        <v>0.96945985406125401</v>
      </c>
      <c r="AE290" s="825">
        <f t="shared" si="85"/>
        <v>0.93985240863646824</v>
      </c>
      <c r="AF290" s="825">
        <f t="shared" si="85"/>
        <v>0.91114917891582892</v>
      </c>
      <c r="AG290" s="825">
        <f t="shared" si="85"/>
        <v>2.3104395315161419</v>
      </c>
      <c r="AH290" s="825">
        <f t="shared" si="85"/>
        <v>2.3104395315161419</v>
      </c>
      <c r="AI290" s="825">
        <f t="shared" si="85"/>
        <v>2.3104395315161419</v>
      </c>
      <c r="AJ290" s="825">
        <f t="shared" si="85"/>
        <v>2.3104395315161419</v>
      </c>
      <c r="AK290" s="825">
        <f t="shared" si="85"/>
        <v>2.3104395315161419</v>
      </c>
      <c r="AL290" s="825">
        <f t="shared" si="85"/>
        <v>2.3104395315161419</v>
      </c>
      <c r="AM290" s="825">
        <f t="shared" si="85"/>
        <v>2.3104395315161419</v>
      </c>
      <c r="AN290" s="825">
        <f t="shared" si="85"/>
        <v>2.3104395315161419</v>
      </c>
      <c r="AO290" s="825">
        <f t="shared" si="85"/>
        <v>2.3104395315161419</v>
      </c>
      <c r="AP290" s="825">
        <f t="shared" si="85"/>
        <v>2.3104395315161419</v>
      </c>
      <c r="AQ290" s="818"/>
      <c r="AR290" s="818"/>
      <c r="AS290" s="818"/>
      <c r="AT290" s="818"/>
      <c r="AU290" s="818"/>
      <c r="AV290" s="818"/>
      <c r="AW290" s="818"/>
      <c r="AX290" s="818"/>
      <c r="AY290" s="818"/>
      <c r="AZ290" s="818"/>
      <c r="BA290" s="818"/>
      <c r="BB290" s="818"/>
      <c r="BC290" s="818"/>
      <c r="BD290" s="818"/>
      <c r="BE290" s="818"/>
      <c r="BF290" s="818"/>
      <c r="BG290" s="818"/>
      <c r="BH290" s="818"/>
      <c r="BI290" s="818"/>
      <c r="BJ290" s="818"/>
    </row>
    <row r="291" spans="1:62" ht="12" hidden="1" customHeight="1" outlineLevel="1">
      <c r="A291" s="813">
        <f t="shared" si="79"/>
        <v>29</v>
      </c>
      <c r="C291" s="825">
        <f>IF(C$1=$A291-1,1,IF($A291&gt;C$1+1,,A291/(1+#REF!)))</f>
        <v>0</v>
      </c>
      <c r="D291" s="825">
        <f t="shared" si="85"/>
        <v>0</v>
      </c>
      <c r="E291" s="825">
        <f t="shared" si="85"/>
        <v>0</v>
      </c>
      <c r="F291" s="825">
        <f t="shared" si="85"/>
        <v>0</v>
      </c>
      <c r="G291" s="825">
        <f t="shared" si="85"/>
        <v>0</v>
      </c>
      <c r="H291" s="825">
        <f t="shared" si="85"/>
        <v>0</v>
      </c>
      <c r="I291" s="825">
        <f t="shared" si="85"/>
        <v>0</v>
      </c>
      <c r="J291" s="825">
        <f t="shared" si="85"/>
        <v>0</v>
      </c>
      <c r="K291" s="825">
        <f t="shared" si="85"/>
        <v>0</v>
      </c>
      <c r="L291" s="825">
        <f t="shared" si="85"/>
        <v>0</v>
      </c>
      <c r="M291" s="825">
        <f t="shared" si="85"/>
        <v>0</v>
      </c>
      <c r="N291" s="825">
        <f t="shared" si="85"/>
        <v>0</v>
      </c>
      <c r="O291" s="825">
        <f t="shared" si="85"/>
        <v>0</v>
      </c>
      <c r="P291" s="825">
        <f t="shared" si="85"/>
        <v>0</v>
      </c>
      <c r="Q291" s="825">
        <f t="shared" si="85"/>
        <v>0</v>
      </c>
      <c r="R291" s="825">
        <f t="shared" si="85"/>
        <v>0</v>
      </c>
      <c r="S291" s="825">
        <f t="shared" si="85"/>
        <v>0</v>
      </c>
      <c r="T291" s="825">
        <f t="shared" si="85"/>
        <v>0</v>
      </c>
      <c r="U291" s="825">
        <f t="shared" si="85"/>
        <v>0</v>
      </c>
      <c r="V291" s="825">
        <f t="shared" ref="V291:AP291" si="86">IF(V$1=$A291-1,1,IF($A291&gt;V$1+1,,U291/(1+V$8)))</f>
        <v>0</v>
      </c>
      <c r="W291" s="825">
        <f t="shared" si="86"/>
        <v>0</v>
      </c>
      <c r="X291" s="825">
        <f t="shared" si="86"/>
        <v>0</v>
      </c>
      <c r="Y291" s="825">
        <f t="shared" si="86"/>
        <v>0</v>
      </c>
      <c r="Z291" s="825">
        <f t="shared" si="86"/>
        <v>0</v>
      </c>
      <c r="AA291" s="825">
        <f t="shared" si="86"/>
        <v>0</v>
      </c>
      <c r="AB291" s="825">
        <f t="shared" si="86"/>
        <v>0</v>
      </c>
      <c r="AC291" s="825">
        <f t="shared" si="86"/>
        <v>0</v>
      </c>
      <c r="AD291" s="825">
        <f t="shared" si="86"/>
        <v>1</v>
      </c>
      <c r="AE291" s="825">
        <f t="shared" si="86"/>
        <v>0.96945985406125434</v>
      </c>
      <c r="AF291" s="825">
        <f t="shared" si="86"/>
        <v>0.93985240863646857</v>
      </c>
      <c r="AG291" s="825">
        <f t="shared" si="86"/>
        <v>2.3832235257986865</v>
      </c>
      <c r="AH291" s="825">
        <f t="shared" si="86"/>
        <v>2.3832235257986865</v>
      </c>
      <c r="AI291" s="825">
        <f t="shared" si="86"/>
        <v>2.3832235257986865</v>
      </c>
      <c r="AJ291" s="825">
        <f t="shared" si="86"/>
        <v>2.3832235257986865</v>
      </c>
      <c r="AK291" s="825">
        <f t="shared" si="86"/>
        <v>2.3832235257986865</v>
      </c>
      <c r="AL291" s="825">
        <f t="shared" si="86"/>
        <v>2.3832235257986865</v>
      </c>
      <c r="AM291" s="825">
        <f t="shared" si="86"/>
        <v>2.3832235257986865</v>
      </c>
      <c r="AN291" s="825">
        <f t="shared" si="86"/>
        <v>2.3832235257986865</v>
      </c>
      <c r="AO291" s="825">
        <f t="shared" si="86"/>
        <v>2.3832235257986865</v>
      </c>
      <c r="AP291" s="825">
        <f t="shared" si="86"/>
        <v>2.3832235257986865</v>
      </c>
      <c r="AQ291" s="818"/>
      <c r="AR291" s="818"/>
      <c r="AS291" s="818"/>
      <c r="AT291" s="818"/>
      <c r="AU291" s="818"/>
      <c r="AV291" s="818"/>
      <c r="AW291" s="818"/>
      <c r="AX291" s="818"/>
      <c r="AY291" s="818"/>
      <c r="AZ291" s="818"/>
      <c r="BA291" s="818"/>
      <c r="BB291" s="818"/>
      <c r="BC291" s="818"/>
      <c r="BD291" s="818"/>
      <c r="BE291" s="818"/>
      <c r="BF291" s="818"/>
      <c r="BG291" s="818"/>
      <c r="BH291" s="818"/>
      <c r="BI291" s="818"/>
      <c r="BJ291" s="818"/>
    </row>
    <row r="292" spans="1:62" ht="12.75" hidden="1" customHeight="1" outlineLevel="1">
      <c r="A292" s="813">
        <f t="shared" si="79"/>
        <v>30</v>
      </c>
      <c r="C292" s="825">
        <f>IF(C$1=$A292-1,1,IF($A292&gt;C$1+1,,A292/(1+#REF!)))</f>
        <v>0</v>
      </c>
      <c r="D292" s="825">
        <f t="shared" ref="D292:AP298" si="87">IF(D$1=$A292-1,1,IF($A292&gt;D$1+1,,C292/(1+D$8)))</f>
        <v>0</v>
      </c>
      <c r="E292" s="825">
        <f t="shared" si="87"/>
        <v>0</v>
      </c>
      <c r="F292" s="825">
        <f t="shared" si="87"/>
        <v>0</v>
      </c>
      <c r="G292" s="825">
        <f t="shared" si="87"/>
        <v>0</v>
      </c>
      <c r="H292" s="825">
        <f t="shared" si="87"/>
        <v>0</v>
      </c>
      <c r="I292" s="825">
        <f t="shared" si="87"/>
        <v>0</v>
      </c>
      <c r="J292" s="825">
        <f t="shared" si="87"/>
        <v>0</v>
      </c>
      <c r="K292" s="825">
        <f t="shared" si="87"/>
        <v>0</v>
      </c>
      <c r="L292" s="825">
        <f t="shared" si="87"/>
        <v>0</v>
      </c>
      <c r="M292" s="825">
        <f t="shared" si="87"/>
        <v>0</v>
      </c>
      <c r="N292" s="825">
        <f t="shared" si="87"/>
        <v>0</v>
      </c>
      <c r="O292" s="825">
        <f t="shared" si="87"/>
        <v>0</v>
      </c>
      <c r="P292" s="825">
        <f t="shared" si="87"/>
        <v>0</v>
      </c>
      <c r="Q292" s="825">
        <f t="shared" si="87"/>
        <v>0</v>
      </c>
      <c r="R292" s="825">
        <f t="shared" si="87"/>
        <v>0</v>
      </c>
      <c r="S292" s="825">
        <f t="shared" si="87"/>
        <v>0</v>
      </c>
      <c r="T292" s="825">
        <f t="shared" si="87"/>
        <v>0</v>
      </c>
      <c r="U292" s="825">
        <f t="shared" si="87"/>
        <v>0</v>
      </c>
      <c r="V292" s="825">
        <f t="shared" si="87"/>
        <v>0</v>
      </c>
      <c r="W292" s="825">
        <f t="shared" si="87"/>
        <v>0</v>
      </c>
      <c r="X292" s="825">
        <f t="shared" si="87"/>
        <v>0</v>
      </c>
      <c r="Y292" s="825">
        <f t="shared" si="87"/>
        <v>0</v>
      </c>
      <c r="Z292" s="825">
        <f t="shared" si="87"/>
        <v>0</v>
      </c>
      <c r="AA292" s="825">
        <f t="shared" si="87"/>
        <v>0</v>
      </c>
      <c r="AB292" s="825">
        <f t="shared" si="87"/>
        <v>0</v>
      </c>
      <c r="AC292" s="825">
        <f t="shared" si="87"/>
        <v>0</v>
      </c>
      <c r="AD292" s="825">
        <f t="shared" si="87"/>
        <v>0</v>
      </c>
      <c r="AE292" s="825">
        <f t="shared" si="87"/>
        <v>1</v>
      </c>
      <c r="AF292" s="825">
        <f t="shared" si="87"/>
        <v>0.96945985406125434</v>
      </c>
      <c r="AG292" s="825">
        <f t="shared" si="87"/>
        <v>2.4583003781073587</v>
      </c>
      <c r="AH292" s="825">
        <f t="shared" si="87"/>
        <v>2.4583003781073587</v>
      </c>
      <c r="AI292" s="825">
        <f t="shared" si="87"/>
        <v>2.4583003781073587</v>
      </c>
      <c r="AJ292" s="825">
        <f t="shared" si="87"/>
        <v>2.4583003781073587</v>
      </c>
      <c r="AK292" s="825">
        <f t="shared" si="87"/>
        <v>2.4583003781073587</v>
      </c>
      <c r="AL292" s="825">
        <f t="shared" si="87"/>
        <v>2.4583003781073587</v>
      </c>
      <c r="AM292" s="825">
        <f t="shared" si="87"/>
        <v>2.4583003781073587</v>
      </c>
      <c r="AN292" s="825">
        <f t="shared" si="87"/>
        <v>2.4583003781073587</v>
      </c>
      <c r="AO292" s="825">
        <f t="shared" si="87"/>
        <v>2.4583003781073587</v>
      </c>
      <c r="AP292" s="825">
        <f t="shared" si="87"/>
        <v>2.4583003781073587</v>
      </c>
      <c r="AQ292" s="818"/>
      <c r="AR292" s="818"/>
      <c r="AS292" s="818"/>
      <c r="AT292" s="818"/>
      <c r="AU292" s="818"/>
      <c r="AV292" s="818"/>
      <c r="AW292" s="818"/>
      <c r="AX292" s="818"/>
      <c r="AY292" s="818"/>
      <c r="AZ292" s="818"/>
      <c r="BA292" s="818"/>
      <c r="BB292" s="818"/>
      <c r="BC292" s="818"/>
      <c r="BD292" s="818"/>
      <c r="BE292" s="818"/>
      <c r="BF292" s="818"/>
      <c r="BG292" s="818"/>
      <c r="BH292" s="818"/>
      <c r="BI292" s="818"/>
      <c r="BJ292" s="818"/>
    </row>
    <row r="293" spans="1:62" ht="12.75" hidden="1" customHeight="1" outlineLevel="1">
      <c r="A293" s="813">
        <f t="shared" si="79"/>
        <v>31</v>
      </c>
      <c r="C293" s="825">
        <f>IF(C$1=$A293-1,1,IF($A293&gt;C$1+1,,A293/(1+#REF!)))</f>
        <v>0</v>
      </c>
      <c r="D293" s="825">
        <f t="shared" si="87"/>
        <v>0</v>
      </c>
      <c r="E293" s="825">
        <f t="shared" si="87"/>
        <v>0</v>
      </c>
      <c r="F293" s="825">
        <f t="shared" si="87"/>
        <v>0</v>
      </c>
      <c r="G293" s="825">
        <f t="shared" si="87"/>
        <v>0</v>
      </c>
      <c r="H293" s="825">
        <f t="shared" si="87"/>
        <v>0</v>
      </c>
      <c r="I293" s="825">
        <f t="shared" si="87"/>
        <v>0</v>
      </c>
      <c r="J293" s="825">
        <f t="shared" si="87"/>
        <v>0</v>
      </c>
      <c r="K293" s="825">
        <f t="shared" si="87"/>
        <v>0</v>
      </c>
      <c r="L293" s="825">
        <f t="shared" si="87"/>
        <v>0</v>
      </c>
      <c r="M293" s="825">
        <f t="shared" si="87"/>
        <v>0</v>
      </c>
      <c r="N293" s="825">
        <f t="shared" si="87"/>
        <v>0</v>
      </c>
      <c r="O293" s="825">
        <f t="shared" si="87"/>
        <v>0</v>
      </c>
      <c r="P293" s="825">
        <f t="shared" si="87"/>
        <v>0</v>
      </c>
      <c r="Q293" s="825">
        <f t="shared" si="87"/>
        <v>0</v>
      </c>
      <c r="R293" s="825">
        <f t="shared" si="87"/>
        <v>0</v>
      </c>
      <c r="S293" s="825">
        <f t="shared" si="87"/>
        <v>0</v>
      </c>
      <c r="T293" s="825">
        <f t="shared" si="87"/>
        <v>0</v>
      </c>
      <c r="U293" s="825">
        <f t="shared" si="87"/>
        <v>0</v>
      </c>
      <c r="V293" s="825">
        <f t="shared" si="87"/>
        <v>0</v>
      </c>
      <c r="W293" s="825">
        <f t="shared" si="87"/>
        <v>0</v>
      </c>
      <c r="X293" s="825">
        <f t="shared" si="87"/>
        <v>0</v>
      </c>
      <c r="Y293" s="825">
        <f t="shared" si="87"/>
        <v>0</v>
      </c>
      <c r="Z293" s="825">
        <f t="shared" si="87"/>
        <v>0</v>
      </c>
      <c r="AA293" s="825">
        <f t="shared" si="87"/>
        <v>0</v>
      </c>
      <c r="AB293" s="825">
        <f t="shared" si="87"/>
        <v>0</v>
      </c>
      <c r="AC293" s="825">
        <f t="shared" si="87"/>
        <v>0</v>
      </c>
      <c r="AD293" s="825">
        <f t="shared" si="87"/>
        <v>0</v>
      </c>
      <c r="AE293" s="825">
        <f t="shared" si="87"/>
        <v>0</v>
      </c>
      <c r="AF293" s="825">
        <f t="shared" si="87"/>
        <v>1</v>
      </c>
      <c r="AG293" s="825">
        <f t="shared" si="87"/>
        <v>2.5357423185798402</v>
      </c>
      <c r="AH293" s="825">
        <f t="shared" si="87"/>
        <v>2.5357423185798402</v>
      </c>
      <c r="AI293" s="825">
        <f t="shared" si="87"/>
        <v>2.5357423185798402</v>
      </c>
      <c r="AJ293" s="825">
        <f t="shared" si="87"/>
        <v>2.5357423185798402</v>
      </c>
      <c r="AK293" s="825">
        <f t="shared" si="87"/>
        <v>2.5357423185798402</v>
      </c>
      <c r="AL293" s="825">
        <f t="shared" si="87"/>
        <v>2.5357423185798402</v>
      </c>
      <c r="AM293" s="825">
        <f t="shared" si="87"/>
        <v>2.5357423185798402</v>
      </c>
      <c r="AN293" s="825">
        <f t="shared" si="87"/>
        <v>2.5357423185798402</v>
      </c>
      <c r="AO293" s="825">
        <f t="shared" si="87"/>
        <v>2.5357423185798402</v>
      </c>
      <c r="AP293" s="825">
        <f t="shared" si="87"/>
        <v>2.5357423185798402</v>
      </c>
      <c r="AQ293" s="818"/>
      <c r="AR293" s="818"/>
      <c r="AS293" s="818"/>
      <c r="AT293" s="818"/>
      <c r="AU293" s="818"/>
      <c r="AV293" s="818"/>
      <c r="AW293" s="818"/>
      <c r="AX293" s="818"/>
      <c r="AY293" s="818"/>
      <c r="AZ293" s="818"/>
      <c r="BA293" s="818"/>
      <c r="BB293" s="818"/>
      <c r="BC293" s="818"/>
      <c r="BD293" s="818"/>
      <c r="BE293" s="818"/>
      <c r="BF293" s="818"/>
      <c r="BG293" s="818"/>
      <c r="BH293" s="818"/>
      <c r="BI293" s="818"/>
      <c r="BJ293" s="818"/>
    </row>
    <row r="294" spans="1:62" ht="12.75" hidden="1" customHeight="1" outlineLevel="1">
      <c r="A294" s="813">
        <f t="shared" si="79"/>
        <v>32</v>
      </c>
      <c r="C294" s="825">
        <f>IF(C$1=$A294-1,1,IF($A294&gt;C$1+1,,A294/(1+#REF!)))</f>
        <v>0</v>
      </c>
      <c r="D294" s="825">
        <f t="shared" si="87"/>
        <v>0</v>
      </c>
      <c r="E294" s="825">
        <f t="shared" si="87"/>
        <v>0</v>
      </c>
      <c r="F294" s="825">
        <f t="shared" si="87"/>
        <v>0</v>
      </c>
      <c r="G294" s="825">
        <f t="shared" si="87"/>
        <v>0</v>
      </c>
      <c r="H294" s="825">
        <f t="shared" si="87"/>
        <v>0</v>
      </c>
      <c r="I294" s="825">
        <f t="shared" si="87"/>
        <v>0</v>
      </c>
      <c r="J294" s="825">
        <f t="shared" si="87"/>
        <v>0</v>
      </c>
      <c r="K294" s="825">
        <f t="shared" si="87"/>
        <v>0</v>
      </c>
      <c r="L294" s="825">
        <f t="shared" si="87"/>
        <v>0</v>
      </c>
      <c r="M294" s="825">
        <f t="shared" si="87"/>
        <v>0</v>
      </c>
      <c r="N294" s="825">
        <f t="shared" si="87"/>
        <v>0</v>
      </c>
      <c r="O294" s="825">
        <f t="shared" si="87"/>
        <v>0</v>
      </c>
      <c r="P294" s="825">
        <f t="shared" si="87"/>
        <v>0</v>
      </c>
      <c r="Q294" s="825">
        <f t="shared" si="87"/>
        <v>0</v>
      </c>
      <c r="R294" s="825">
        <f t="shared" si="87"/>
        <v>0</v>
      </c>
      <c r="S294" s="825">
        <f t="shared" si="87"/>
        <v>0</v>
      </c>
      <c r="T294" s="825">
        <f t="shared" si="87"/>
        <v>0</v>
      </c>
      <c r="U294" s="825">
        <f t="shared" si="87"/>
        <v>0</v>
      </c>
      <c r="V294" s="825">
        <f t="shared" si="87"/>
        <v>0</v>
      </c>
      <c r="W294" s="825">
        <f t="shared" si="87"/>
        <v>0</v>
      </c>
      <c r="X294" s="825">
        <f t="shared" si="87"/>
        <v>0</v>
      </c>
      <c r="Y294" s="825">
        <f t="shared" si="87"/>
        <v>0</v>
      </c>
      <c r="Z294" s="825">
        <f t="shared" si="87"/>
        <v>0</v>
      </c>
      <c r="AA294" s="825">
        <f t="shared" si="87"/>
        <v>0</v>
      </c>
      <c r="AB294" s="825">
        <f t="shared" si="87"/>
        <v>0</v>
      </c>
      <c r="AC294" s="825">
        <f t="shared" si="87"/>
        <v>0</v>
      </c>
      <c r="AD294" s="825">
        <f t="shared" si="87"/>
        <v>0</v>
      </c>
      <c r="AE294" s="825">
        <f t="shared" si="87"/>
        <v>0</v>
      </c>
      <c r="AF294" s="825">
        <f t="shared" si="87"/>
        <v>0</v>
      </c>
      <c r="AG294" s="825">
        <f t="shared" si="87"/>
        <v>1</v>
      </c>
      <c r="AH294" s="825">
        <f t="shared" si="87"/>
        <v>1</v>
      </c>
      <c r="AI294" s="825">
        <f t="shared" si="87"/>
        <v>1</v>
      </c>
      <c r="AJ294" s="825">
        <f t="shared" si="87"/>
        <v>1</v>
      </c>
      <c r="AK294" s="825">
        <f t="shared" si="87"/>
        <v>1</v>
      </c>
      <c r="AL294" s="825">
        <f t="shared" si="87"/>
        <v>1</v>
      </c>
      <c r="AM294" s="825">
        <f t="shared" si="87"/>
        <v>1</v>
      </c>
      <c r="AN294" s="825">
        <f t="shared" si="87"/>
        <v>1</v>
      </c>
      <c r="AO294" s="825">
        <f t="shared" si="87"/>
        <v>1</v>
      </c>
      <c r="AP294" s="825">
        <f t="shared" si="87"/>
        <v>1</v>
      </c>
      <c r="AQ294" s="818"/>
      <c r="AR294" s="818"/>
      <c r="AS294" s="818"/>
      <c r="AT294" s="818"/>
      <c r="AU294" s="818"/>
      <c r="AV294" s="818"/>
      <c r="AW294" s="818"/>
      <c r="AX294" s="818"/>
      <c r="AY294" s="818"/>
      <c r="AZ294" s="818"/>
      <c r="BA294" s="818"/>
      <c r="BB294" s="818"/>
      <c r="BC294" s="818"/>
      <c r="BD294" s="818"/>
      <c r="BE294" s="818"/>
      <c r="BF294" s="818"/>
      <c r="BG294" s="818"/>
      <c r="BH294" s="818"/>
      <c r="BI294" s="818"/>
      <c r="BJ294" s="818"/>
    </row>
    <row r="295" spans="1:62" ht="12.75" hidden="1" customHeight="1" outlineLevel="1">
      <c r="A295" s="813">
        <f t="shared" si="79"/>
        <v>33</v>
      </c>
      <c r="C295" s="825">
        <f>IF(C$1=$A295-1,1,IF($A295&gt;C$1+1,,A295/(1+#REF!)))</f>
        <v>0</v>
      </c>
      <c r="D295" s="825">
        <f t="shared" si="87"/>
        <v>0</v>
      </c>
      <c r="E295" s="825">
        <f t="shared" si="87"/>
        <v>0</v>
      </c>
      <c r="F295" s="825">
        <f t="shared" si="87"/>
        <v>0</v>
      </c>
      <c r="G295" s="825">
        <f t="shared" si="87"/>
        <v>0</v>
      </c>
      <c r="H295" s="825">
        <f t="shared" si="87"/>
        <v>0</v>
      </c>
      <c r="I295" s="825">
        <f t="shared" si="87"/>
        <v>0</v>
      </c>
      <c r="J295" s="825">
        <f t="shared" si="87"/>
        <v>0</v>
      </c>
      <c r="K295" s="825">
        <f t="shared" si="87"/>
        <v>0</v>
      </c>
      <c r="L295" s="825">
        <f t="shared" si="87"/>
        <v>0</v>
      </c>
      <c r="M295" s="825">
        <f t="shared" si="87"/>
        <v>0</v>
      </c>
      <c r="N295" s="825">
        <f t="shared" si="87"/>
        <v>0</v>
      </c>
      <c r="O295" s="825">
        <f t="shared" si="87"/>
        <v>0</v>
      </c>
      <c r="P295" s="825">
        <f t="shared" si="87"/>
        <v>0</v>
      </c>
      <c r="Q295" s="825">
        <f t="shared" si="87"/>
        <v>0</v>
      </c>
      <c r="R295" s="825">
        <f t="shared" si="87"/>
        <v>0</v>
      </c>
      <c r="S295" s="825">
        <f t="shared" si="87"/>
        <v>0</v>
      </c>
      <c r="T295" s="825">
        <f t="shared" si="87"/>
        <v>0</v>
      </c>
      <c r="U295" s="825">
        <f t="shared" si="87"/>
        <v>0</v>
      </c>
      <c r="V295" s="825">
        <f t="shared" si="87"/>
        <v>0</v>
      </c>
      <c r="W295" s="825">
        <f t="shared" si="87"/>
        <v>0</v>
      </c>
      <c r="X295" s="825">
        <f t="shared" si="87"/>
        <v>0</v>
      </c>
      <c r="Y295" s="825">
        <f t="shared" si="87"/>
        <v>0</v>
      </c>
      <c r="Z295" s="825">
        <f t="shared" si="87"/>
        <v>0</v>
      </c>
      <c r="AA295" s="825">
        <f t="shared" si="87"/>
        <v>0</v>
      </c>
      <c r="AB295" s="825">
        <f t="shared" si="87"/>
        <v>0</v>
      </c>
      <c r="AC295" s="825">
        <f t="shared" si="87"/>
        <v>0</v>
      </c>
      <c r="AD295" s="825">
        <f t="shared" si="87"/>
        <v>0</v>
      </c>
      <c r="AE295" s="825">
        <f t="shared" si="87"/>
        <v>0</v>
      </c>
      <c r="AF295" s="825">
        <f t="shared" si="87"/>
        <v>0</v>
      </c>
      <c r="AG295" s="825">
        <f t="shared" si="87"/>
        <v>0</v>
      </c>
      <c r="AH295" s="825">
        <f t="shared" si="87"/>
        <v>1</v>
      </c>
      <c r="AI295" s="825">
        <f t="shared" si="87"/>
        <v>1</v>
      </c>
      <c r="AJ295" s="825">
        <f t="shared" si="87"/>
        <v>1</v>
      </c>
      <c r="AK295" s="825">
        <f t="shared" si="87"/>
        <v>1</v>
      </c>
      <c r="AL295" s="825">
        <f t="shared" si="87"/>
        <v>1</v>
      </c>
      <c r="AM295" s="825">
        <f t="shared" si="87"/>
        <v>1</v>
      </c>
      <c r="AN295" s="825">
        <f t="shared" si="87"/>
        <v>1</v>
      </c>
      <c r="AO295" s="825">
        <f t="shared" si="87"/>
        <v>1</v>
      </c>
      <c r="AP295" s="825">
        <f t="shared" si="87"/>
        <v>1</v>
      </c>
      <c r="AQ295" s="818"/>
      <c r="AR295" s="818"/>
      <c r="AS295" s="818"/>
      <c r="AT295" s="818"/>
      <c r="AU295" s="818"/>
      <c r="AV295" s="818"/>
      <c r="AW295" s="818"/>
      <c r="AX295" s="818"/>
      <c r="AY295" s="818"/>
      <c r="AZ295" s="818"/>
      <c r="BA295" s="818"/>
      <c r="BB295" s="818"/>
      <c r="BC295" s="818"/>
      <c r="BD295" s="818"/>
      <c r="BE295" s="818"/>
      <c r="BF295" s="818"/>
      <c r="BG295" s="818"/>
      <c r="BH295" s="818"/>
      <c r="BI295" s="818"/>
      <c r="BJ295" s="818"/>
    </row>
    <row r="296" spans="1:62" ht="12.75" hidden="1" customHeight="1" outlineLevel="1">
      <c r="A296" s="813">
        <f t="shared" si="79"/>
        <v>34</v>
      </c>
      <c r="C296" s="825">
        <f>IF(C$1=$A296-1,1,IF($A296&gt;C$1+1,,A296/(1+#REF!)))</f>
        <v>0</v>
      </c>
      <c r="D296" s="825">
        <f t="shared" si="87"/>
        <v>0</v>
      </c>
      <c r="E296" s="825">
        <f t="shared" si="87"/>
        <v>0</v>
      </c>
      <c r="F296" s="825">
        <f t="shared" si="87"/>
        <v>0</v>
      </c>
      <c r="G296" s="825">
        <f t="shared" si="87"/>
        <v>0</v>
      </c>
      <c r="H296" s="825">
        <f t="shared" si="87"/>
        <v>0</v>
      </c>
      <c r="I296" s="825">
        <f t="shared" si="87"/>
        <v>0</v>
      </c>
      <c r="J296" s="825">
        <f t="shared" si="87"/>
        <v>0</v>
      </c>
      <c r="K296" s="825">
        <f t="shared" si="87"/>
        <v>0</v>
      </c>
      <c r="L296" s="825">
        <f t="shared" si="87"/>
        <v>0</v>
      </c>
      <c r="M296" s="825">
        <f t="shared" si="87"/>
        <v>0</v>
      </c>
      <c r="N296" s="825">
        <f t="shared" si="87"/>
        <v>0</v>
      </c>
      <c r="O296" s="825">
        <f t="shared" si="87"/>
        <v>0</v>
      </c>
      <c r="P296" s="825">
        <f t="shared" si="87"/>
        <v>0</v>
      </c>
      <c r="Q296" s="825">
        <f t="shared" si="87"/>
        <v>0</v>
      </c>
      <c r="R296" s="825">
        <f t="shared" si="87"/>
        <v>0</v>
      </c>
      <c r="S296" s="825">
        <f t="shared" si="87"/>
        <v>0</v>
      </c>
      <c r="T296" s="825">
        <f t="shared" si="87"/>
        <v>0</v>
      </c>
      <c r="U296" s="825">
        <f t="shared" si="87"/>
        <v>0</v>
      </c>
      <c r="V296" s="825">
        <f t="shared" si="87"/>
        <v>0</v>
      </c>
      <c r="W296" s="825">
        <f t="shared" si="87"/>
        <v>0</v>
      </c>
      <c r="X296" s="825">
        <f t="shared" si="87"/>
        <v>0</v>
      </c>
      <c r="Y296" s="825">
        <f t="shared" si="87"/>
        <v>0</v>
      </c>
      <c r="Z296" s="825">
        <f t="shared" si="87"/>
        <v>0</v>
      </c>
      <c r="AA296" s="825">
        <f t="shared" si="87"/>
        <v>0</v>
      </c>
      <c r="AB296" s="825">
        <f t="shared" si="87"/>
        <v>0</v>
      </c>
      <c r="AC296" s="825">
        <f t="shared" si="87"/>
        <v>0</v>
      </c>
      <c r="AD296" s="825">
        <f t="shared" si="87"/>
        <v>0</v>
      </c>
      <c r="AE296" s="825">
        <f t="shared" si="87"/>
        <v>0</v>
      </c>
      <c r="AF296" s="825">
        <f t="shared" si="87"/>
        <v>0</v>
      </c>
      <c r="AG296" s="825">
        <f t="shared" si="87"/>
        <v>0</v>
      </c>
      <c r="AH296" s="825">
        <f t="shared" si="87"/>
        <v>0</v>
      </c>
      <c r="AI296" s="825">
        <f t="shared" si="87"/>
        <v>1</v>
      </c>
      <c r="AJ296" s="825">
        <f t="shared" si="87"/>
        <v>1</v>
      </c>
      <c r="AK296" s="825">
        <f t="shared" si="87"/>
        <v>1</v>
      </c>
      <c r="AL296" s="825">
        <f t="shared" si="87"/>
        <v>1</v>
      </c>
      <c r="AM296" s="825">
        <f t="shared" si="87"/>
        <v>1</v>
      </c>
      <c r="AN296" s="825">
        <f t="shared" si="87"/>
        <v>1</v>
      </c>
      <c r="AO296" s="825">
        <f t="shared" si="87"/>
        <v>1</v>
      </c>
      <c r="AP296" s="825">
        <f t="shared" si="87"/>
        <v>1</v>
      </c>
      <c r="AQ296" s="818"/>
      <c r="AR296" s="818"/>
      <c r="AS296" s="818"/>
      <c r="AT296" s="818"/>
      <c r="AU296" s="818"/>
      <c r="AV296" s="818"/>
      <c r="AW296" s="818"/>
      <c r="AX296" s="818"/>
      <c r="AY296" s="818"/>
      <c r="AZ296" s="818"/>
      <c r="BA296" s="818"/>
      <c r="BB296" s="818"/>
      <c r="BC296" s="818"/>
      <c r="BD296" s="818"/>
      <c r="BE296" s="818"/>
      <c r="BF296" s="818"/>
      <c r="BG296" s="818"/>
      <c r="BH296" s="818"/>
      <c r="BI296" s="818"/>
      <c r="BJ296" s="818"/>
    </row>
    <row r="297" spans="1:62" ht="12.75" hidden="1" customHeight="1" outlineLevel="1">
      <c r="A297" s="813">
        <f t="shared" si="79"/>
        <v>35</v>
      </c>
      <c r="C297" s="825">
        <f>IF(C$1=$A297-1,1,IF($A297&gt;C$1+1,,A297/(1+#REF!)))</f>
        <v>0</v>
      </c>
      <c r="D297" s="825">
        <f t="shared" si="87"/>
        <v>0</v>
      </c>
      <c r="E297" s="825">
        <f t="shared" si="87"/>
        <v>0</v>
      </c>
      <c r="F297" s="825">
        <f t="shared" si="87"/>
        <v>0</v>
      </c>
      <c r="G297" s="825">
        <f t="shared" si="87"/>
        <v>0</v>
      </c>
      <c r="H297" s="825">
        <f t="shared" si="87"/>
        <v>0</v>
      </c>
      <c r="I297" s="825">
        <f t="shared" si="87"/>
        <v>0</v>
      </c>
      <c r="J297" s="825">
        <f t="shared" si="87"/>
        <v>0</v>
      </c>
      <c r="K297" s="825">
        <f t="shared" si="87"/>
        <v>0</v>
      </c>
      <c r="L297" s="825">
        <f t="shared" si="87"/>
        <v>0</v>
      </c>
      <c r="M297" s="825">
        <f t="shared" si="87"/>
        <v>0</v>
      </c>
      <c r="N297" s="825">
        <f t="shared" si="87"/>
        <v>0</v>
      </c>
      <c r="O297" s="825">
        <f t="shared" si="87"/>
        <v>0</v>
      </c>
      <c r="P297" s="825">
        <f t="shared" si="87"/>
        <v>0</v>
      </c>
      <c r="Q297" s="825">
        <f t="shared" si="87"/>
        <v>0</v>
      </c>
      <c r="R297" s="825">
        <f t="shared" si="87"/>
        <v>0</v>
      </c>
      <c r="S297" s="825">
        <f t="shared" si="87"/>
        <v>0</v>
      </c>
      <c r="T297" s="825">
        <f t="shared" si="87"/>
        <v>0</v>
      </c>
      <c r="U297" s="825">
        <f t="shared" si="87"/>
        <v>0</v>
      </c>
      <c r="V297" s="825">
        <f t="shared" si="87"/>
        <v>0</v>
      </c>
      <c r="W297" s="825">
        <f t="shared" si="87"/>
        <v>0</v>
      </c>
      <c r="X297" s="825">
        <f t="shared" si="87"/>
        <v>0</v>
      </c>
      <c r="Y297" s="825">
        <f t="shared" si="87"/>
        <v>0</v>
      </c>
      <c r="Z297" s="825">
        <f t="shared" si="87"/>
        <v>0</v>
      </c>
      <c r="AA297" s="825">
        <f t="shared" si="87"/>
        <v>0</v>
      </c>
      <c r="AB297" s="825">
        <f t="shared" si="87"/>
        <v>0</v>
      </c>
      <c r="AC297" s="825">
        <f t="shared" si="87"/>
        <v>0</v>
      </c>
      <c r="AD297" s="825">
        <f t="shared" si="87"/>
        <v>0</v>
      </c>
      <c r="AE297" s="825">
        <f t="shared" si="87"/>
        <v>0</v>
      </c>
      <c r="AF297" s="825">
        <f t="shared" si="87"/>
        <v>0</v>
      </c>
      <c r="AG297" s="825">
        <f t="shared" si="87"/>
        <v>0</v>
      </c>
      <c r="AH297" s="825">
        <f t="shared" si="87"/>
        <v>0</v>
      </c>
      <c r="AI297" s="825">
        <f t="shared" si="87"/>
        <v>0</v>
      </c>
      <c r="AJ297" s="825">
        <f t="shared" si="87"/>
        <v>1</v>
      </c>
      <c r="AK297" s="825">
        <f t="shared" si="87"/>
        <v>1</v>
      </c>
      <c r="AL297" s="825">
        <f t="shared" si="87"/>
        <v>1</v>
      </c>
      <c r="AM297" s="825">
        <f t="shared" si="87"/>
        <v>1</v>
      </c>
      <c r="AN297" s="825">
        <f t="shared" si="87"/>
        <v>1</v>
      </c>
      <c r="AO297" s="825">
        <f t="shared" si="87"/>
        <v>1</v>
      </c>
      <c r="AP297" s="825">
        <f t="shared" si="87"/>
        <v>1</v>
      </c>
      <c r="AQ297" s="818"/>
      <c r="AR297" s="818"/>
      <c r="AS297" s="818"/>
      <c r="AT297" s="818"/>
      <c r="AU297" s="818"/>
      <c r="AV297" s="818"/>
      <c r="AW297" s="818"/>
      <c r="AX297" s="818"/>
      <c r="AY297" s="818"/>
      <c r="AZ297" s="818"/>
      <c r="BA297" s="818"/>
      <c r="BB297" s="818"/>
      <c r="BC297" s="818"/>
      <c r="BD297" s="818"/>
      <c r="BE297" s="818"/>
      <c r="BF297" s="818"/>
      <c r="BG297" s="818"/>
      <c r="BH297" s="818"/>
      <c r="BI297" s="818"/>
      <c r="BJ297" s="818"/>
    </row>
    <row r="298" spans="1:62" ht="12.75" hidden="1" customHeight="1" outlineLevel="1">
      <c r="A298" s="813">
        <f t="shared" si="79"/>
        <v>36</v>
      </c>
      <c r="C298" s="825">
        <f>IF(C$1=$A298-1,1,IF($A298&gt;C$1+1,,A298/(1+#REF!)))</f>
        <v>0</v>
      </c>
      <c r="D298" s="825">
        <f t="shared" si="87"/>
        <v>0</v>
      </c>
      <c r="E298" s="825">
        <f t="shared" si="87"/>
        <v>0</v>
      </c>
      <c r="F298" s="825">
        <f t="shared" si="87"/>
        <v>0</v>
      </c>
      <c r="G298" s="825">
        <f t="shared" si="87"/>
        <v>0</v>
      </c>
      <c r="H298" s="825">
        <f t="shared" si="87"/>
        <v>0</v>
      </c>
      <c r="I298" s="825">
        <f t="shared" si="87"/>
        <v>0</v>
      </c>
      <c r="J298" s="825">
        <f t="shared" si="87"/>
        <v>0</v>
      </c>
      <c r="K298" s="825">
        <f t="shared" si="87"/>
        <v>0</v>
      </c>
      <c r="L298" s="825">
        <f t="shared" si="87"/>
        <v>0</v>
      </c>
      <c r="M298" s="825">
        <f t="shared" si="87"/>
        <v>0</v>
      </c>
      <c r="N298" s="825">
        <f t="shared" si="87"/>
        <v>0</v>
      </c>
      <c r="O298" s="825">
        <f t="shared" si="87"/>
        <v>0</v>
      </c>
      <c r="P298" s="825">
        <f t="shared" si="87"/>
        <v>0</v>
      </c>
      <c r="Q298" s="825">
        <f t="shared" si="87"/>
        <v>0</v>
      </c>
      <c r="R298" s="825">
        <f t="shared" si="87"/>
        <v>0</v>
      </c>
      <c r="S298" s="825">
        <f t="shared" si="87"/>
        <v>0</v>
      </c>
      <c r="T298" s="825">
        <f t="shared" si="87"/>
        <v>0</v>
      </c>
      <c r="U298" s="825">
        <f t="shared" si="87"/>
        <v>0</v>
      </c>
      <c r="V298" s="825">
        <f t="shared" si="87"/>
        <v>0</v>
      </c>
      <c r="W298" s="825">
        <f t="shared" si="87"/>
        <v>0</v>
      </c>
      <c r="X298" s="825">
        <f t="shared" si="87"/>
        <v>0</v>
      </c>
      <c r="Y298" s="825">
        <f t="shared" ref="Y298:AP298" si="88">IF(Y$1=$A298-1,1,IF($A298&gt;Y$1+1,,X298/(1+Y$8)))</f>
        <v>0</v>
      </c>
      <c r="Z298" s="825">
        <f t="shared" si="88"/>
        <v>0</v>
      </c>
      <c r="AA298" s="825">
        <f t="shared" si="88"/>
        <v>0</v>
      </c>
      <c r="AB298" s="825">
        <f t="shared" si="88"/>
        <v>0</v>
      </c>
      <c r="AC298" s="825">
        <f t="shared" si="88"/>
        <v>0</v>
      </c>
      <c r="AD298" s="825">
        <f t="shared" si="88"/>
        <v>0</v>
      </c>
      <c r="AE298" s="825">
        <f t="shared" si="88"/>
        <v>0</v>
      </c>
      <c r="AF298" s="825">
        <f t="shared" si="88"/>
        <v>0</v>
      </c>
      <c r="AG298" s="825">
        <f t="shared" si="88"/>
        <v>0</v>
      </c>
      <c r="AH298" s="825">
        <f t="shared" si="88"/>
        <v>0</v>
      </c>
      <c r="AI298" s="825">
        <f t="shared" si="88"/>
        <v>0</v>
      </c>
      <c r="AJ298" s="825">
        <f t="shared" si="88"/>
        <v>0</v>
      </c>
      <c r="AK298" s="825">
        <f t="shared" si="88"/>
        <v>1</v>
      </c>
      <c r="AL298" s="825">
        <f t="shared" si="88"/>
        <v>1</v>
      </c>
      <c r="AM298" s="825">
        <f t="shared" si="88"/>
        <v>1</v>
      </c>
      <c r="AN298" s="825">
        <f t="shared" si="88"/>
        <v>1</v>
      </c>
      <c r="AO298" s="825">
        <f t="shared" si="88"/>
        <v>1</v>
      </c>
      <c r="AP298" s="825">
        <f t="shared" si="88"/>
        <v>1</v>
      </c>
      <c r="AQ298" s="818"/>
      <c r="AR298" s="818"/>
      <c r="AS298" s="818"/>
      <c r="AT298" s="818"/>
      <c r="AU298" s="818"/>
      <c r="AV298" s="818"/>
      <c r="AW298" s="818"/>
      <c r="AX298" s="818"/>
      <c r="AY298" s="818"/>
      <c r="AZ298" s="818"/>
      <c r="BA298" s="818"/>
      <c r="BB298" s="818"/>
      <c r="BC298" s="818"/>
      <c r="BD298" s="818"/>
      <c r="BE298" s="818"/>
      <c r="BF298" s="818"/>
      <c r="BG298" s="818"/>
      <c r="BH298" s="818"/>
      <c r="BI298" s="818"/>
      <c r="BJ298" s="818"/>
    </row>
    <row r="299" spans="1:62" ht="12.75" hidden="1" customHeight="1" outlineLevel="1">
      <c r="A299" s="813">
        <f t="shared" si="79"/>
        <v>37</v>
      </c>
      <c r="C299" s="825">
        <f>IF(C$1=$A299-1,1,IF($A299&gt;C$1+1,,A299/(1+#REF!)))</f>
        <v>0</v>
      </c>
      <c r="D299" s="825">
        <f t="shared" ref="D299:AP302" si="89">IF(D$1=$A299-1,1,IF($A299&gt;D$1+1,,C299/(1+D$8)))</f>
        <v>0</v>
      </c>
      <c r="E299" s="825">
        <f t="shared" si="89"/>
        <v>0</v>
      </c>
      <c r="F299" s="825">
        <f t="shared" si="89"/>
        <v>0</v>
      </c>
      <c r="G299" s="825">
        <f t="shared" si="89"/>
        <v>0</v>
      </c>
      <c r="H299" s="825">
        <f t="shared" si="89"/>
        <v>0</v>
      </c>
      <c r="I299" s="825">
        <f t="shared" si="89"/>
        <v>0</v>
      </c>
      <c r="J299" s="825">
        <f t="shared" si="89"/>
        <v>0</v>
      </c>
      <c r="K299" s="825">
        <f t="shared" si="89"/>
        <v>0</v>
      </c>
      <c r="L299" s="825">
        <f t="shared" si="89"/>
        <v>0</v>
      </c>
      <c r="M299" s="825">
        <f t="shared" si="89"/>
        <v>0</v>
      </c>
      <c r="N299" s="825">
        <f t="shared" si="89"/>
        <v>0</v>
      </c>
      <c r="O299" s="825">
        <f t="shared" si="89"/>
        <v>0</v>
      </c>
      <c r="P299" s="825">
        <f t="shared" si="89"/>
        <v>0</v>
      </c>
      <c r="Q299" s="825">
        <f t="shared" si="89"/>
        <v>0</v>
      </c>
      <c r="R299" s="825">
        <f t="shared" si="89"/>
        <v>0</v>
      </c>
      <c r="S299" s="825">
        <f t="shared" si="89"/>
        <v>0</v>
      </c>
      <c r="T299" s="825">
        <f t="shared" si="89"/>
        <v>0</v>
      </c>
      <c r="U299" s="825">
        <f t="shared" si="89"/>
        <v>0</v>
      </c>
      <c r="V299" s="825">
        <f t="shared" si="89"/>
        <v>0</v>
      </c>
      <c r="W299" s="825">
        <f t="shared" si="89"/>
        <v>0</v>
      </c>
      <c r="X299" s="825">
        <f t="shared" si="89"/>
        <v>0</v>
      </c>
      <c r="Y299" s="825">
        <f t="shared" si="89"/>
        <v>0</v>
      </c>
      <c r="Z299" s="825">
        <f t="shared" si="89"/>
        <v>0</v>
      </c>
      <c r="AA299" s="825">
        <f t="shared" si="89"/>
        <v>0</v>
      </c>
      <c r="AB299" s="825">
        <f t="shared" si="89"/>
        <v>0</v>
      </c>
      <c r="AC299" s="825">
        <f t="shared" si="89"/>
        <v>0</v>
      </c>
      <c r="AD299" s="825">
        <f t="shared" si="89"/>
        <v>0</v>
      </c>
      <c r="AE299" s="825">
        <f t="shared" si="89"/>
        <v>0</v>
      </c>
      <c r="AF299" s="825">
        <f t="shared" si="89"/>
        <v>0</v>
      </c>
      <c r="AG299" s="825">
        <f t="shared" si="89"/>
        <v>0</v>
      </c>
      <c r="AH299" s="825">
        <f t="shared" si="89"/>
        <v>0</v>
      </c>
      <c r="AI299" s="825">
        <f t="shared" si="89"/>
        <v>0</v>
      </c>
      <c r="AJ299" s="825">
        <f t="shared" si="89"/>
        <v>0</v>
      </c>
      <c r="AK299" s="825">
        <f t="shared" si="89"/>
        <v>0</v>
      </c>
      <c r="AL299" s="825">
        <f t="shared" si="89"/>
        <v>1</v>
      </c>
      <c r="AM299" s="825">
        <f t="shared" si="89"/>
        <v>1</v>
      </c>
      <c r="AN299" s="825">
        <f t="shared" si="89"/>
        <v>1</v>
      </c>
      <c r="AO299" s="825">
        <f t="shared" si="89"/>
        <v>1</v>
      </c>
      <c r="AP299" s="825">
        <f t="shared" si="89"/>
        <v>1</v>
      </c>
      <c r="AQ299" s="818"/>
      <c r="AR299" s="818"/>
      <c r="AS299" s="818"/>
      <c r="AT299" s="818"/>
      <c r="AU299" s="818"/>
      <c r="AV299" s="818"/>
      <c r="AW299" s="818"/>
      <c r="AX299" s="818"/>
      <c r="AY299" s="818"/>
      <c r="AZ299" s="818"/>
      <c r="BA299" s="818"/>
      <c r="BB299" s="818"/>
      <c r="BC299" s="818"/>
      <c r="BD299" s="818"/>
      <c r="BE299" s="818"/>
      <c r="BF299" s="818"/>
      <c r="BG299" s="818"/>
      <c r="BH299" s="818"/>
      <c r="BI299" s="818"/>
      <c r="BJ299" s="818"/>
    </row>
    <row r="300" spans="1:62" ht="12.75" hidden="1" customHeight="1" outlineLevel="1">
      <c r="A300" s="813">
        <f t="shared" si="79"/>
        <v>38</v>
      </c>
      <c r="C300" s="825">
        <f>IF(C$1=$A300-1,1,IF($A300&gt;C$1+1,,A300/(1+#REF!)))</f>
        <v>0</v>
      </c>
      <c r="D300" s="825">
        <f t="shared" si="89"/>
        <v>0</v>
      </c>
      <c r="E300" s="825">
        <f t="shared" si="89"/>
        <v>0</v>
      </c>
      <c r="F300" s="825">
        <f t="shared" si="89"/>
        <v>0</v>
      </c>
      <c r="G300" s="825">
        <f t="shared" si="89"/>
        <v>0</v>
      </c>
      <c r="H300" s="825">
        <f t="shared" si="89"/>
        <v>0</v>
      </c>
      <c r="I300" s="825">
        <f t="shared" si="89"/>
        <v>0</v>
      </c>
      <c r="J300" s="825">
        <f t="shared" si="89"/>
        <v>0</v>
      </c>
      <c r="K300" s="825">
        <f t="shared" si="89"/>
        <v>0</v>
      </c>
      <c r="L300" s="825">
        <f t="shared" si="89"/>
        <v>0</v>
      </c>
      <c r="M300" s="825">
        <f t="shared" si="89"/>
        <v>0</v>
      </c>
      <c r="N300" s="825">
        <f t="shared" si="89"/>
        <v>0</v>
      </c>
      <c r="O300" s="825">
        <f t="shared" si="89"/>
        <v>0</v>
      </c>
      <c r="P300" s="825">
        <f t="shared" si="89"/>
        <v>0</v>
      </c>
      <c r="Q300" s="825">
        <f t="shared" si="89"/>
        <v>0</v>
      </c>
      <c r="R300" s="825">
        <f t="shared" si="89"/>
        <v>0</v>
      </c>
      <c r="S300" s="825">
        <f t="shared" si="89"/>
        <v>0</v>
      </c>
      <c r="T300" s="825">
        <f t="shared" si="89"/>
        <v>0</v>
      </c>
      <c r="U300" s="825">
        <f t="shared" si="89"/>
        <v>0</v>
      </c>
      <c r="V300" s="825">
        <f t="shared" si="89"/>
        <v>0</v>
      </c>
      <c r="W300" s="825">
        <f t="shared" si="89"/>
        <v>0</v>
      </c>
      <c r="X300" s="825">
        <f t="shared" si="89"/>
        <v>0</v>
      </c>
      <c r="Y300" s="825">
        <f t="shared" si="89"/>
        <v>0</v>
      </c>
      <c r="Z300" s="825">
        <f t="shared" si="89"/>
        <v>0</v>
      </c>
      <c r="AA300" s="825">
        <f t="shared" si="89"/>
        <v>0</v>
      </c>
      <c r="AB300" s="825">
        <f t="shared" si="89"/>
        <v>0</v>
      </c>
      <c r="AC300" s="825">
        <f t="shared" si="89"/>
        <v>0</v>
      </c>
      <c r="AD300" s="825">
        <f t="shared" si="89"/>
        <v>0</v>
      </c>
      <c r="AE300" s="825">
        <f t="shared" si="89"/>
        <v>0</v>
      </c>
      <c r="AF300" s="825">
        <f t="shared" si="89"/>
        <v>0</v>
      </c>
      <c r="AG300" s="825">
        <f t="shared" si="89"/>
        <v>0</v>
      </c>
      <c r="AH300" s="825">
        <f t="shared" si="89"/>
        <v>0</v>
      </c>
      <c r="AI300" s="825">
        <f t="shared" si="89"/>
        <v>0</v>
      </c>
      <c r="AJ300" s="825">
        <f t="shared" si="89"/>
        <v>0</v>
      </c>
      <c r="AK300" s="825">
        <f t="shared" si="89"/>
        <v>0</v>
      </c>
      <c r="AL300" s="825">
        <f t="shared" si="89"/>
        <v>0</v>
      </c>
      <c r="AM300" s="825">
        <f t="shared" si="89"/>
        <v>1</v>
      </c>
      <c r="AN300" s="825">
        <f t="shared" si="89"/>
        <v>1</v>
      </c>
      <c r="AO300" s="825">
        <f t="shared" si="89"/>
        <v>1</v>
      </c>
      <c r="AP300" s="825">
        <f t="shared" si="89"/>
        <v>1</v>
      </c>
      <c r="AQ300" s="818"/>
      <c r="AR300" s="818"/>
      <c r="AS300" s="818"/>
      <c r="AT300" s="818"/>
      <c r="AU300" s="818"/>
      <c r="AV300" s="818"/>
      <c r="AW300" s="818"/>
      <c r="AX300" s="818"/>
      <c r="AY300" s="818"/>
      <c r="AZ300" s="818"/>
      <c r="BA300" s="818"/>
      <c r="BB300" s="818"/>
      <c r="BC300" s="818"/>
      <c r="BD300" s="818"/>
      <c r="BE300" s="818"/>
      <c r="BF300" s="818"/>
      <c r="BG300" s="818"/>
      <c r="BH300" s="818"/>
      <c r="BI300" s="818"/>
      <c r="BJ300" s="818"/>
    </row>
    <row r="301" spans="1:62" ht="12.75" hidden="1" customHeight="1" outlineLevel="1">
      <c r="A301" s="813">
        <f t="shared" si="79"/>
        <v>39</v>
      </c>
      <c r="C301" s="825">
        <f>IF(C$1=$A301-1,1,IF($A301&gt;C$1+1,,A301/(1+#REF!)))</f>
        <v>0</v>
      </c>
      <c r="D301" s="825">
        <f t="shared" si="89"/>
        <v>0</v>
      </c>
      <c r="E301" s="825">
        <f t="shared" si="89"/>
        <v>0</v>
      </c>
      <c r="F301" s="825">
        <f t="shared" si="89"/>
        <v>0</v>
      </c>
      <c r="G301" s="825">
        <f t="shared" si="89"/>
        <v>0</v>
      </c>
      <c r="H301" s="825">
        <f t="shared" si="89"/>
        <v>0</v>
      </c>
      <c r="I301" s="825">
        <f t="shared" si="89"/>
        <v>0</v>
      </c>
      <c r="J301" s="825">
        <f t="shared" si="89"/>
        <v>0</v>
      </c>
      <c r="K301" s="825">
        <f t="shared" si="89"/>
        <v>0</v>
      </c>
      <c r="L301" s="825">
        <f t="shared" si="89"/>
        <v>0</v>
      </c>
      <c r="M301" s="825">
        <f t="shared" si="89"/>
        <v>0</v>
      </c>
      <c r="N301" s="825">
        <f t="shared" si="89"/>
        <v>0</v>
      </c>
      <c r="O301" s="825">
        <f t="shared" si="89"/>
        <v>0</v>
      </c>
      <c r="P301" s="825">
        <f t="shared" si="89"/>
        <v>0</v>
      </c>
      <c r="Q301" s="825">
        <f t="shared" si="89"/>
        <v>0</v>
      </c>
      <c r="R301" s="825">
        <f t="shared" si="89"/>
        <v>0</v>
      </c>
      <c r="S301" s="825">
        <f t="shared" si="89"/>
        <v>0</v>
      </c>
      <c r="T301" s="825">
        <f t="shared" si="89"/>
        <v>0</v>
      </c>
      <c r="U301" s="825">
        <f t="shared" si="89"/>
        <v>0</v>
      </c>
      <c r="V301" s="825">
        <f t="shared" si="89"/>
        <v>0</v>
      </c>
      <c r="W301" s="825">
        <f t="shared" si="89"/>
        <v>0</v>
      </c>
      <c r="X301" s="825">
        <f t="shared" si="89"/>
        <v>0</v>
      </c>
      <c r="Y301" s="825">
        <f t="shared" si="89"/>
        <v>0</v>
      </c>
      <c r="Z301" s="825">
        <f t="shared" si="89"/>
        <v>0</v>
      </c>
      <c r="AA301" s="825">
        <f t="shared" si="89"/>
        <v>0</v>
      </c>
      <c r="AB301" s="825">
        <f t="shared" si="89"/>
        <v>0</v>
      </c>
      <c r="AC301" s="825">
        <f t="shared" si="89"/>
        <v>0</v>
      </c>
      <c r="AD301" s="825">
        <f t="shared" si="89"/>
        <v>0</v>
      </c>
      <c r="AE301" s="825">
        <f t="shared" si="89"/>
        <v>0</v>
      </c>
      <c r="AF301" s="825">
        <f t="shared" si="89"/>
        <v>0</v>
      </c>
      <c r="AG301" s="825">
        <f t="shared" si="89"/>
        <v>0</v>
      </c>
      <c r="AH301" s="825">
        <f t="shared" si="89"/>
        <v>0</v>
      </c>
      <c r="AI301" s="825">
        <f t="shared" si="89"/>
        <v>0</v>
      </c>
      <c r="AJ301" s="825">
        <f t="shared" si="89"/>
        <v>0</v>
      </c>
      <c r="AK301" s="825">
        <f t="shared" si="89"/>
        <v>0</v>
      </c>
      <c r="AL301" s="825">
        <f t="shared" si="89"/>
        <v>0</v>
      </c>
      <c r="AM301" s="825">
        <f t="shared" si="89"/>
        <v>0</v>
      </c>
      <c r="AN301" s="825">
        <f t="shared" si="89"/>
        <v>1</v>
      </c>
      <c r="AO301" s="825">
        <f t="shared" si="89"/>
        <v>1</v>
      </c>
      <c r="AP301" s="825">
        <f t="shared" si="89"/>
        <v>1</v>
      </c>
      <c r="AQ301" s="818"/>
      <c r="AR301" s="818"/>
      <c r="AS301" s="818"/>
      <c r="AT301" s="818"/>
      <c r="AU301" s="818"/>
      <c r="AV301" s="818"/>
      <c r="AW301" s="818"/>
      <c r="AX301" s="818"/>
      <c r="AY301" s="818"/>
      <c r="AZ301" s="818"/>
      <c r="BA301" s="818"/>
      <c r="BB301" s="818"/>
      <c r="BC301" s="818"/>
      <c r="BD301" s="818"/>
      <c r="BE301" s="818"/>
      <c r="BF301" s="818"/>
      <c r="BG301" s="818"/>
      <c r="BH301" s="818"/>
      <c r="BI301" s="818"/>
      <c r="BJ301" s="818"/>
    </row>
    <row r="302" spans="1:62" ht="12.75" hidden="1" customHeight="1" outlineLevel="1">
      <c r="A302" s="813">
        <f>A301+1</f>
        <v>40</v>
      </c>
      <c r="C302" s="825">
        <f>IF(C$1=$A302-1,1,IF($A302&gt;C$1+1,,A302/(1+#REF!)))</f>
        <v>0</v>
      </c>
      <c r="D302" s="825">
        <f t="shared" si="89"/>
        <v>0</v>
      </c>
      <c r="E302" s="825">
        <f t="shared" si="89"/>
        <v>0</v>
      </c>
      <c r="F302" s="825">
        <f t="shared" si="89"/>
        <v>0</v>
      </c>
      <c r="G302" s="825">
        <f t="shared" si="89"/>
        <v>0</v>
      </c>
      <c r="H302" s="825">
        <f t="shared" si="89"/>
        <v>0</v>
      </c>
      <c r="I302" s="825">
        <f t="shared" si="89"/>
        <v>0</v>
      </c>
      <c r="J302" s="825">
        <f t="shared" si="89"/>
        <v>0</v>
      </c>
      <c r="K302" s="825">
        <f t="shared" si="89"/>
        <v>0</v>
      </c>
      <c r="L302" s="825">
        <f t="shared" si="89"/>
        <v>0</v>
      </c>
      <c r="M302" s="825">
        <f t="shared" si="89"/>
        <v>0</v>
      </c>
      <c r="N302" s="825">
        <f t="shared" si="89"/>
        <v>0</v>
      </c>
      <c r="O302" s="825">
        <f t="shared" si="89"/>
        <v>0</v>
      </c>
      <c r="P302" s="825">
        <f t="shared" si="89"/>
        <v>0</v>
      </c>
      <c r="Q302" s="825">
        <f t="shared" si="89"/>
        <v>0</v>
      </c>
      <c r="R302" s="825">
        <f t="shared" si="89"/>
        <v>0</v>
      </c>
      <c r="S302" s="825">
        <f t="shared" si="89"/>
        <v>0</v>
      </c>
      <c r="T302" s="825">
        <f t="shared" si="89"/>
        <v>0</v>
      </c>
      <c r="U302" s="825">
        <f t="shared" si="89"/>
        <v>0</v>
      </c>
      <c r="V302" s="825">
        <f t="shared" si="89"/>
        <v>0</v>
      </c>
      <c r="W302" s="825">
        <f t="shared" si="89"/>
        <v>0</v>
      </c>
      <c r="X302" s="825">
        <f t="shared" si="89"/>
        <v>0</v>
      </c>
      <c r="Y302" s="825">
        <f t="shared" si="89"/>
        <v>0</v>
      </c>
      <c r="Z302" s="825">
        <f t="shared" si="89"/>
        <v>0</v>
      </c>
      <c r="AA302" s="825">
        <f t="shared" si="89"/>
        <v>0</v>
      </c>
      <c r="AB302" s="825">
        <f t="shared" si="89"/>
        <v>0</v>
      </c>
      <c r="AC302" s="825">
        <f t="shared" si="89"/>
        <v>0</v>
      </c>
      <c r="AD302" s="825">
        <f t="shared" si="89"/>
        <v>0</v>
      </c>
      <c r="AE302" s="825">
        <f t="shared" si="89"/>
        <v>0</v>
      </c>
      <c r="AF302" s="825">
        <f t="shared" si="89"/>
        <v>0</v>
      </c>
      <c r="AG302" s="825">
        <f t="shared" si="89"/>
        <v>0</v>
      </c>
      <c r="AH302" s="825">
        <f t="shared" si="89"/>
        <v>0</v>
      </c>
      <c r="AI302" s="825">
        <f t="shared" si="89"/>
        <v>0</v>
      </c>
      <c r="AJ302" s="825">
        <f t="shared" si="89"/>
        <v>0</v>
      </c>
      <c r="AK302" s="825">
        <f t="shared" si="89"/>
        <v>0</v>
      </c>
      <c r="AL302" s="825">
        <f t="shared" si="89"/>
        <v>0</v>
      </c>
      <c r="AM302" s="825">
        <f t="shared" si="89"/>
        <v>0</v>
      </c>
      <c r="AN302" s="825">
        <f t="shared" si="89"/>
        <v>0</v>
      </c>
      <c r="AO302" s="825">
        <f t="shared" si="89"/>
        <v>1</v>
      </c>
      <c r="AP302" s="825">
        <f t="shared" si="89"/>
        <v>1</v>
      </c>
      <c r="AQ302" s="818"/>
      <c r="AR302" s="818"/>
      <c r="AS302" s="818"/>
      <c r="AT302" s="818"/>
      <c r="AU302" s="818"/>
      <c r="AV302" s="818"/>
      <c r="AW302" s="818"/>
      <c r="AX302" s="818"/>
      <c r="AY302" s="818"/>
      <c r="AZ302" s="818"/>
      <c r="BA302" s="818"/>
      <c r="BB302" s="818"/>
      <c r="BC302" s="818"/>
      <c r="BD302" s="818"/>
      <c r="BE302" s="818"/>
      <c r="BF302" s="818"/>
      <c r="BG302" s="818"/>
      <c r="BH302" s="818"/>
      <c r="BI302" s="818"/>
      <c r="BJ302" s="818"/>
    </row>
    <row r="303" spans="1:62" collapsed="1">
      <c r="C303" s="825"/>
      <c r="D303" s="825"/>
      <c r="E303" s="825"/>
      <c r="F303" s="825"/>
      <c r="G303" s="825"/>
      <c r="H303" s="825"/>
      <c r="I303" s="825"/>
      <c r="J303" s="825"/>
      <c r="K303" s="825"/>
      <c r="L303" s="825"/>
      <c r="M303" s="825"/>
      <c r="N303" s="825"/>
      <c r="O303" s="825"/>
      <c r="P303" s="825"/>
      <c r="Q303" s="825"/>
      <c r="R303" s="825"/>
      <c r="S303" s="825"/>
      <c r="T303" s="825"/>
      <c r="U303" s="825"/>
      <c r="V303" s="825"/>
      <c r="W303" s="825"/>
      <c r="X303" s="825"/>
      <c r="Y303" s="825"/>
      <c r="Z303" s="825"/>
      <c r="AA303" s="825"/>
      <c r="AB303" s="825"/>
      <c r="AC303" s="825"/>
      <c r="AD303" s="825"/>
      <c r="AE303" s="825"/>
      <c r="AF303" s="825"/>
      <c r="AG303" s="825"/>
      <c r="AH303" s="825"/>
      <c r="AI303" s="825"/>
      <c r="AJ303" s="825"/>
      <c r="AK303" s="825"/>
      <c r="AL303" s="825"/>
      <c r="AM303" s="825"/>
      <c r="AN303" s="825"/>
      <c r="AO303" s="825"/>
      <c r="AP303" s="825"/>
      <c r="AQ303" s="823"/>
      <c r="AR303" s="823"/>
      <c r="AS303" s="823"/>
      <c r="AT303" s="823"/>
      <c r="AU303" s="823"/>
      <c r="AV303" s="823"/>
      <c r="AW303" s="823"/>
      <c r="AX303" s="823"/>
      <c r="AY303" s="823"/>
      <c r="AZ303" s="823"/>
      <c r="BA303" s="823"/>
      <c r="BB303" s="823"/>
      <c r="BC303" s="823"/>
      <c r="BD303" s="823"/>
      <c r="BE303" s="823"/>
      <c r="BF303" s="823"/>
      <c r="BG303" s="823"/>
      <c r="BH303" s="823"/>
      <c r="BI303" s="823"/>
      <c r="BJ303" s="823"/>
    </row>
    <row r="304" spans="1:62" ht="15.75">
      <c r="A304" s="817" t="s">
        <v>651</v>
      </c>
      <c r="B304" s="819"/>
      <c r="C304" s="818"/>
      <c r="D304" s="818"/>
      <c r="E304" s="818"/>
      <c r="F304" s="818"/>
      <c r="G304" s="818"/>
      <c r="H304" s="818"/>
      <c r="I304" s="818"/>
      <c r="J304" s="818"/>
      <c r="K304" s="818"/>
      <c r="L304" s="818"/>
      <c r="M304" s="818"/>
      <c r="N304" s="818"/>
      <c r="O304" s="818"/>
      <c r="P304" s="818"/>
      <c r="Q304" s="818"/>
      <c r="R304" s="818"/>
      <c r="S304" s="818"/>
      <c r="T304" s="818"/>
      <c r="U304" s="818"/>
      <c r="V304" s="818"/>
      <c r="W304" s="818"/>
      <c r="X304" s="818"/>
      <c r="Y304" s="818"/>
      <c r="Z304" s="818"/>
      <c r="AA304" s="818"/>
      <c r="AB304" s="818"/>
      <c r="AC304" s="818"/>
      <c r="AD304" s="818"/>
      <c r="AE304" s="818"/>
      <c r="AF304" s="818"/>
      <c r="AG304" s="818"/>
      <c r="AH304" s="818"/>
      <c r="AI304" s="818"/>
      <c r="AJ304" s="818"/>
      <c r="AK304" s="818"/>
      <c r="AL304" s="818"/>
      <c r="AM304" s="818"/>
      <c r="AN304" s="818"/>
      <c r="AO304" s="818"/>
      <c r="AP304" s="818"/>
      <c r="AQ304" s="818"/>
      <c r="AR304" s="818"/>
      <c r="AS304" s="818"/>
      <c r="AT304" s="818"/>
      <c r="AU304" s="818"/>
      <c r="AV304" s="818"/>
      <c r="AW304" s="818"/>
      <c r="AX304" s="818"/>
      <c r="AY304" s="818"/>
      <c r="AZ304" s="818"/>
      <c r="BA304" s="818"/>
      <c r="BB304" s="818"/>
      <c r="BC304" s="818"/>
      <c r="BD304" s="818"/>
      <c r="BE304" s="818"/>
      <c r="BF304" s="818"/>
      <c r="BG304" s="818"/>
      <c r="BH304" s="818"/>
      <c r="BI304" s="818"/>
      <c r="BJ304" s="818"/>
    </row>
    <row r="305" spans="1:68" ht="11.25" customHeight="1">
      <c r="A305" s="813">
        <v>1</v>
      </c>
      <c r="C305" s="820">
        <f>IF(C$1=$A305,1,B263)/(1+C$8)^0.5</f>
        <v>0.99915335753947743</v>
      </c>
      <c r="D305" s="820">
        <f t="shared" ref="C305:AP311" si="90">IF(D$1=$A305,1,C263)/(1+D$8)^0.5</f>
        <v>0.99587328782877726</v>
      </c>
      <c r="E305" s="820">
        <f t="shared" si="90"/>
        <v>0.98878546915537036</v>
      </c>
      <c r="F305" s="820">
        <f t="shared" si="90"/>
        <v>0.97564666105972053</v>
      </c>
      <c r="G305" s="820">
        <f t="shared" si="90"/>
        <v>0.95563213599549501</v>
      </c>
      <c r="H305" s="820">
        <f t="shared" si="90"/>
        <v>0.93246626978754943</v>
      </c>
      <c r="I305" s="820">
        <f t="shared" si="90"/>
        <v>0.9062980600566567</v>
      </c>
      <c r="J305" s="820">
        <f t="shared" si="90"/>
        <v>0.87546551318967092</v>
      </c>
      <c r="K305" s="820">
        <f t="shared" si="90"/>
        <v>0.8414195070014765</v>
      </c>
      <c r="L305" s="820">
        <f t="shared" si="90"/>
        <v>0.80706306202827749</v>
      </c>
      <c r="M305" s="820">
        <f t="shared" si="90"/>
        <v>0.77582670387942287</v>
      </c>
      <c r="N305" s="820">
        <f t="shared" si="90"/>
        <v>0.74624101010577149</v>
      </c>
      <c r="O305" s="820">
        <f t="shared" si="90"/>
        <v>0.71597579147234847</v>
      </c>
      <c r="P305" s="820">
        <f t="shared" si="90"/>
        <v>0.68529097709921449</v>
      </c>
      <c r="Q305" s="820">
        <f t="shared" si="90"/>
        <v>0.65835059687636899</v>
      </c>
      <c r="R305" s="820">
        <f t="shared" si="90"/>
        <v>0.63546186994915976</v>
      </c>
      <c r="S305" s="820">
        <f t="shared" si="90"/>
        <v>0.61305591302143936</v>
      </c>
      <c r="T305" s="820">
        <f t="shared" si="90"/>
        <v>0.59096506221654443</v>
      </c>
      <c r="U305" s="820">
        <f t="shared" si="90"/>
        <v>0.56921051593943983</v>
      </c>
      <c r="V305" s="820">
        <f t="shared" si="90"/>
        <v>0.54804784058630107</v>
      </c>
      <c r="W305" s="820">
        <f t="shared" si="90"/>
        <v>0.52949455971229831</v>
      </c>
      <c r="X305" s="820">
        <f t="shared" si="90"/>
        <v>0.51332371858491288</v>
      </c>
      <c r="Y305" s="820">
        <f t="shared" si="90"/>
        <v>0.49764673730551007</v>
      </c>
      <c r="Z305" s="820">
        <f t="shared" si="90"/>
        <v>0.48244853332225907</v>
      </c>
      <c r="AA305" s="820">
        <f t="shared" si="90"/>
        <v>0.46771448470666355</v>
      </c>
      <c r="AB305" s="820">
        <f t="shared" si="90"/>
        <v>0.45343041608605678</v>
      </c>
      <c r="AC305" s="820">
        <f t="shared" si="90"/>
        <v>0.4395825850057225</v>
      </c>
      <c r="AD305" s="820">
        <f t="shared" si="90"/>
        <v>0.42615766870751665</v>
      </c>
      <c r="AE305" s="820">
        <f t="shared" si="90"/>
        <v>0.4131427513122734</v>
      </c>
      <c r="AF305" s="820">
        <f t="shared" si="90"/>
        <v>0.40052531139366171</v>
      </c>
      <c r="AG305" s="820">
        <f t="shared" si="90"/>
        <v>0.62798235439251138</v>
      </c>
      <c r="AH305" s="820">
        <f t="shared" si="90"/>
        <v>1</v>
      </c>
      <c r="AI305" s="820">
        <f t="shared" si="90"/>
        <v>1</v>
      </c>
      <c r="AJ305" s="820">
        <f t="shared" si="90"/>
        <v>1</v>
      </c>
      <c r="AK305" s="820">
        <f t="shared" si="90"/>
        <v>1</v>
      </c>
      <c r="AL305" s="820">
        <f t="shared" si="90"/>
        <v>1</v>
      </c>
      <c r="AM305" s="820">
        <f t="shared" si="90"/>
        <v>1</v>
      </c>
      <c r="AN305" s="820">
        <f t="shared" si="90"/>
        <v>1</v>
      </c>
      <c r="AO305" s="820">
        <f t="shared" si="90"/>
        <v>1</v>
      </c>
      <c r="AP305" s="820">
        <f t="shared" si="90"/>
        <v>1</v>
      </c>
      <c r="AQ305" s="821"/>
      <c r="AR305" s="821"/>
      <c r="AS305" s="821"/>
      <c r="AT305" s="821"/>
      <c r="AU305" s="821"/>
      <c r="AV305" s="821"/>
      <c r="AW305" s="821"/>
      <c r="AX305" s="821"/>
      <c r="AY305" s="821"/>
      <c r="AZ305" s="821"/>
      <c r="BA305" s="821"/>
      <c r="BB305" s="821"/>
      <c r="BC305" s="821"/>
      <c r="BD305" s="821"/>
      <c r="BE305" s="821"/>
      <c r="BF305" s="821"/>
      <c r="BG305" s="821"/>
      <c r="BH305" s="821"/>
      <c r="BI305" s="821"/>
      <c r="BJ305" s="821"/>
      <c r="BL305" s="822"/>
      <c r="BM305" s="822"/>
      <c r="BN305" s="822"/>
      <c r="BO305" s="822"/>
      <c r="BP305" s="822"/>
    </row>
    <row r="306" spans="1:68" ht="12.75" hidden="1" customHeight="1" outlineLevel="1">
      <c r="A306" s="813">
        <f>A305+1</f>
        <v>2</v>
      </c>
      <c r="C306" s="825">
        <f t="shared" si="90"/>
        <v>0</v>
      </c>
      <c r="D306" s="825">
        <f t="shared" si="90"/>
        <v>0.99756172900662077</v>
      </c>
      <c r="E306" s="825">
        <f t="shared" si="90"/>
        <v>0.99046189337778834</v>
      </c>
      <c r="F306" s="825">
        <f t="shared" si="90"/>
        <v>0.97730080925075224</v>
      </c>
      <c r="G306" s="825">
        <f t="shared" si="90"/>
        <v>0.95725235080495463</v>
      </c>
      <c r="H306" s="825">
        <f t="shared" si="90"/>
        <v>0.93404720831266252</v>
      </c>
      <c r="I306" s="825">
        <f t="shared" si="90"/>
        <v>0.90783463201084125</v>
      </c>
      <c r="J306" s="825">
        <f t="shared" si="90"/>
        <v>0.8769498104796144</v>
      </c>
      <c r="K306" s="825">
        <f t="shared" si="90"/>
        <v>0.84284608140690054</v>
      </c>
      <c r="L306" s="825">
        <f t="shared" si="90"/>
        <v>0.80843138721954344</v>
      </c>
      <c r="M306" s="825">
        <f t="shared" si="90"/>
        <v>0.77714206976955191</v>
      </c>
      <c r="N306" s="825">
        <f t="shared" si="90"/>
        <v>0.74750621529347672</v>
      </c>
      <c r="O306" s="825">
        <f t="shared" si="90"/>
        <v>0.71718968386552306</v>
      </c>
      <c r="P306" s="825">
        <f t="shared" si="90"/>
        <v>0.68645284529939643</v>
      </c>
      <c r="Q306" s="825">
        <f t="shared" si="90"/>
        <v>0.65946678933861236</v>
      </c>
      <c r="R306" s="825">
        <f t="shared" si="90"/>
        <v>0.63653925599945826</v>
      </c>
      <c r="S306" s="825">
        <f t="shared" si="90"/>
        <v>0.61409531116628036</v>
      </c>
      <c r="T306" s="825">
        <f t="shared" si="90"/>
        <v>0.59196700669874747</v>
      </c>
      <c r="U306" s="825">
        <f t="shared" si="90"/>
        <v>0.57017557694240051</v>
      </c>
      <c r="V306" s="825">
        <f t="shared" si="90"/>
        <v>0.5489770215903339</v>
      </c>
      <c r="W306" s="825">
        <f t="shared" si="90"/>
        <v>0.53039228478333789</v>
      </c>
      <c r="X306" s="825">
        <f t="shared" si="90"/>
        <v>0.51419402700127004</v>
      </c>
      <c r="Y306" s="825">
        <f t="shared" si="90"/>
        <v>0.49849046637581995</v>
      </c>
      <c r="Z306" s="825">
        <f t="shared" si="90"/>
        <v>0.48326649478362893</v>
      </c>
      <c r="AA306" s="825">
        <f t="shared" si="90"/>
        <v>0.46850746550563088</v>
      </c>
      <c r="AB306" s="825">
        <f t="shared" si="90"/>
        <v>0.45419917913569707</v>
      </c>
      <c r="AC306" s="825">
        <f t="shared" si="90"/>
        <v>0.44032786991963441</v>
      </c>
      <c r="AD306" s="825">
        <f t="shared" si="90"/>
        <v>0.42688019251139181</v>
      </c>
      <c r="AE306" s="825">
        <f t="shared" si="90"/>
        <v>0.41384320913373401</v>
      </c>
      <c r="AF306" s="825">
        <f t="shared" si="90"/>
        <v>0.40120437713103096</v>
      </c>
      <c r="AG306" s="825">
        <f t="shared" si="90"/>
        <v>0.62904705938969752</v>
      </c>
      <c r="AH306" s="825">
        <f t="shared" si="90"/>
        <v>1.0016954377614897</v>
      </c>
      <c r="AI306" s="825">
        <f t="shared" si="90"/>
        <v>1.0016954377614897</v>
      </c>
      <c r="AJ306" s="825">
        <f t="shared" si="90"/>
        <v>1.0016954377614897</v>
      </c>
      <c r="AK306" s="825">
        <f t="shared" si="90"/>
        <v>1.0016954377614897</v>
      </c>
      <c r="AL306" s="825">
        <f t="shared" si="90"/>
        <v>1.0016954377614897</v>
      </c>
      <c r="AM306" s="825">
        <f t="shared" si="90"/>
        <v>1.0016954377614897</v>
      </c>
      <c r="AN306" s="825">
        <f t="shared" si="90"/>
        <v>1.0016954377614897</v>
      </c>
      <c r="AO306" s="825">
        <f t="shared" si="90"/>
        <v>1.0016954377614897</v>
      </c>
      <c r="AP306" s="825">
        <f t="shared" si="90"/>
        <v>1.0016954377614897</v>
      </c>
      <c r="AQ306" s="826"/>
      <c r="AR306" s="826"/>
      <c r="AS306" s="826"/>
      <c r="AT306" s="826"/>
      <c r="AU306" s="826"/>
      <c r="AV306" s="826"/>
      <c r="AW306" s="826"/>
      <c r="AX306" s="826"/>
      <c r="AY306" s="826"/>
      <c r="AZ306" s="826"/>
      <c r="BA306" s="826"/>
      <c r="BB306" s="826"/>
      <c r="BC306" s="826"/>
      <c r="BD306" s="826"/>
      <c r="BE306" s="826"/>
      <c r="BF306" s="826"/>
      <c r="BG306" s="826"/>
      <c r="BH306" s="826"/>
      <c r="BI306" s="826"/>
      <c r="BJ306" s="826"/>
    </row>
    <row r="307" spans="1:68" ht="12.75" hidden="1" customHeight="1" outlineLevel="1">
      <c r="A307" s="813">
        <f t="shared" ref="A307:A343" si="91">A306+1</f>
        <v>3</v>
      </c>
      <c r="C307" s="825">
        <f t="shared" si="90"/>
        <v>0</v>
      </c>
      <c r="D307" s="825">
        <f t="shared" si="90"/>
        <v>0</v>
      </c>
      <c r="E307" s="825">
        <f t="shared" si="90"/>
        <v>0.99530964537277145</v>
      </c>
      <c r="F307" s="825">
        <f t="shared" si="90"/>
        <v>0.98208414516647025</v>
      </c>
      <c r="G307" s="825">
        <f t="shared" si="90"/>
        <v>0.96193756083104809</v>
      </c>
      <c r="H307" s="825">
        <f t="shared" si="90"/>
        <v>0.93861884226221737</v>
      </c>
      <c r="I307" s="825">
        <f t="shared" si="90"/>
        <v>0.91227797019262313</v>
      </c>
      <c r="J307" s="825">
        <f t="shared" si="90"/>
        <v>0.88124198489003491</v>
      </c>
      <c r="K307" s="825">
        <f t="shared" si="90"/>
        <v>0.84697133731015384</v>
      </c>
      <c r="L307" s="825">
        <f t="shared" si="90"/>
        <v>0.81238820261688838</v>
      </c>
      <c r="M307" s="825">
        <f t="shared" si="90"/>
        <v>0.78094574161629271</v>
      </c>
      <c r="N307" s="825">
        <f t="shared" si="90"/>
        <v>0.75116483635772913</v>
      </c>
      <c r="O307" s="825">
        <f t="shared" si="90"/>
        <v>0.72069992261775162</v>
      </c>
      <c r="P307" s="825">
        <f t="shared" si="90"/>
        <v>0.68981264457336289</v>
      </c>
      <c r="Q307" s="825">
        <f t="shared" si="90"/>
        <v>0.66269450709839295</v>
      </c>
      <c r="R307" s="825">
        <f t="shared" si="90"/>
        <v>0.63965475642283443</v>
      </c>
      <c r="S307" s="825">
        <f t="shared" si="90"/>
        <v>0.61710096114607271</v>
      </c>
      <c r="T307" s="825">
        <f t="shared" si="90"/>
        <v>0.59486435111641245</v>
      </c>
      <c r="U307" s="825">
        <f t="shared" si="90"/>
        <v>0.57296626460953204</v>
      </c>
      <c r="V307" s="825">
        <f t="shared" si="90"/>
        <v>0.55166395429254877</v>
      </c>
      <c r="W307" s="825">
        <f t="shared" si="90"/>
        <v>0.53298825568729014</v>
      </c>
      <c r="X307" s="825">
        <f t="shared" si="90"/>
        <v>0.51671071657496281</v>
      </c>
      <c r="Y307" s="825">
        <f t="shared" si="90"/>
        <v>0.50093029588264959</v>
      </c>
      <c r="Z307" s="825">
        <f t="shared" si="90"/>
        <v>0.4856318115412544</v>
      </c>
      <c r="AA307" s="825">
        <f t="shared" si="90"/>
        <v>0.47080054514428704</v>
      </c>
      <c r="AB307" s="825">
        <f t="shared" si="90"/>
        <v>0.45642222778753955</v>
      </c>
      <c r="AC307" s="825">
        <f t="shared" si="90"/>
        <v>0.44248302634122066</v>
      </c>
      <c r="AD307" s="825">
        <f t="shared" si="90"/>
        <v>0.42896953014134193</v>
      </c>
      <c r="AE307" s="825">
        <f t="shared" si="90"/>
        <v>0.41586873808755015</v>
      </c>
      <c r="AF307" s="825">
        <f t="shared" si="90"/>
        <v>0.40316804613499435</v>
      </c>
      <c r="AG307" s="825">
        <f t="shared" si="90"/>
        <v>0.63212588973893502</v>
      </c>
      <c r="AH307" s="825">
        <f t="shared" si="90"/>
        <v>1.0065981716165129</v>
      </c>
      <c r="AI307" s="825">
        <f t="shared" si="90"/>
        <v>1.0065981716165129</v>
      </c>
      <c r="AJ307" s="825">
        <f t="shared" si="90"/>
        <v>1.0065981716165129</v>
      </c>
      <c r="AK307" s="825">
        <f t="shared" si="90"/>
        <v>1.0065981716165129</v>
      </c>
      <c r="AL307" s="825">
        <f t="shared" si="90"/>
        <v>1.0065981716165129</v>
      </c>
      <c r="AM307" s="825">
        <f t="shared" si="90"/>
        <v>1.0065981716165129</v>
      </c>
      <c r="AN307" s="825">
        <f t="shared" si="90"/>
        <v>1.0065981716165129</v>
      </c>
      <c r="AO307" s="825">
        <f t="shared" si="90"/>
        <v>1.0065981716165129</v>
      </c>
      <c r="AP307" s="825">
        <f t="shared" si="90"/>
        <v>1.0065981716165129</v>
      </c>
      <c r="AQ307" s="818"/>
      <c r="AR307" s="818"/>
      <c r="AS307" s="818"/>
      <c r="AT307" s="818"/>
      <c r="AU307" s="818"/>
      <c r="AV307" s="818"/>
      <c r="AW307" s="818"/>
      <c r="AX307" s="818"/>
      <c r="AY307" s="818"/>
      <c r="AZ307" s="818"/>
      <c r="BA307" s="818"/>
      <c r="BB307" s="818"/>
      <c r="BC307" s="818"/>
      <c r="BD307" s="818"/>
      <c r="BE307" s="818"/>
      <c r="BF307" s="818"/>
      <c r="BG307" s="818"/>
      <c r="BH307" s="818"/>
      <c r="BI307" s="818"/>
      <c r="BJ307" s="818"/>
    </row>
    <row r="308" spans="1:68" ht="12.75" hidden="1" customHeight="1" outlineLevel="1">
      <c r="A308" s="813">
        <f t="shared" si="91"/>
        <v>4</v>
      </c>
      <c r="C308" s="825">
        <f t="shared" si="90"/>
        <v>0</v>
      </c>
      <c r="D308" s="825">
        <f t="shared" si="90"/>
        <v>0</v>
      </c>
      <c r="E308" s="825">
        <f t="shared" si="90"/>
        <v>0</v>
      </c>
      <c r="F308" s="825">
        <f t="shared" si="90"/>
        <v>0.99136201459549922</v>
      </c>
      <c r="G308" s="825">
        <f t="shared" si="90"/>
        <v>0.97102510300571199</v>
      </c>
      <c r="H308" s="825">
        <f t="shared" si="90"/>
        <v>0.94748608964116676</v>
      </c>
      <c r="I308" s="825">
        <f t="shared" si="90"/>
        <v>0.92089637212089392</v>
      </c>
      <c r="J308" s="825">
        <f t="shared" si="90"/>
        <v>0.88956718605678642</v>
      </c>
      <c r="K308" s="825">
        <f t="shared" si="90"/>
        <v>0.85497277946393357</v>
      </c>
      <c r="L308" s="825">
        <f t="shared" si="90"/>
        <v>0.82006293365359129</v>
      </c>
      <c r="M308" s="825">
        <f t="shared" si="90"/>
        <v>0.78832343186567966</v>
      </c>
      <c r="N308" s="825">
        <f t="shared" si="90"/>
        <v>0.75826118274078136</v>
      </c>
      <c r="O308" s="825">
        <f t="shared" si="90"/>
        <v>0.72750846322241181</v>
      </c>
      <c r="P308" s="825">
        <f t="shared" si="90"/>
        <v>0.69632938927221955</v>
      </c>
      <c r="Q308" s="825">
        <f t="shared" si="90"/>
        <v>0.66895506342490962</v>
      </c>
      <c r="R308" s="825">
        <f t="shared" si="90"/>
        <v>0.64569765339755592</v>
      </c>
      <c r="S308" s="825">
        <f t="shared" si="90"/>
        <v>0.62293078964928217</v>
      </c>
      <c r="T308" s="825">
        <f t="shared" si="90"/>
        <v>0.6004841076360603</v>
      </c>
      <c r="U308" s="825">
        <f t="shared" si="90"/>
        <v>0.57837914721887773</v>
      </c>
      <c r="V308" s="825">
        <f t="shared" si="90"/>
        <v>0.55687559136236464</v>
      </c>
      <c r="W308" s="825">
        <f t="shared" si="90"/>
        <v>0.5380234611407233</v>
      </c>
      <c r="X308" s="825">
        <f t="shared" si="90"/>
        <v>0.52159214611901661</v>
      </c>
      <c r="Y308" s="825">
        <f t="shared" si="90"/>
        <v>0.50566264585603826</v>
      </c>
      <c r="Z308" s="825">
        <f t="shared" si="90"/>
        <v>0.49021963485582243</v>
      </c>
      <c r="AA308" s="825">
        <f t="shared" si="90"/>
        <v>0.47524825566528706</v>
      </c>
      <c r="AB308" s="825">
        <f t="shared" si="90"/>
        <v>0.46073410458013492</v>
      </c>
      <c r="AC308" s="825">
        <f t="shared" si="90"/>
        <v>0.44666321778730028</v>
      </c>
      <c r="AD308" s="825">
        <f t="shared" si="90"/>
        <v>0.43302205793060639</v>
      </c>
      <c r="AE308" s="825">
        <f t="shared" si="90"/>
        <v>0.41979750108670966</v>
      </c>
      <c r="AF308" s="825">
        <f t="shared" si="90"/>
        <v>0.40697682413880082</v>
      </c>
      <c r="AG308" s="825">
        <f t="shared" si="90"/>
        <v>0.63809766058624084</v>
      </c>
      <c r="AH308" s="825">
        <f t="shared" si="90"/>
        <v>1.0161076280614838</v>
      </c>
      <c r="AI308" s="825">
        <f t="shared" si="90"/>
        <v>1.0161076280614838</v>
      </c>
      <c r="AJ308" s="825">
        <f t="shared" si="90"/>
        <v>1.0161076280614838</v>
      </c>
      <c r="AK308" s="825">
        <f t="shared" si="90"/>
        <v>1.0161076280614838</v>
      </c>
      <c r="AL308" s="825">
        <f t="shared" si="90"/>
        <v>1.0161076280614838</v>
      </c>
      <c r="AM308" s="825">
        <f t="shared" si="90"/>
        <v>1.0161076280614838</v>
      </c>
      <c r="AN308" s="825">
        <f t="shared" si="90"/>
        <v>1.0161076280614838</v>
      </c>
      <c r="AO308" s="825">
        <f t="shared" si="90"/>
        <v>1.0161076280614838</v>
      </c>
      <c r="AP308" s="825">
        <f t="shared" si="90"/>
        <v>1.0161076280614838</v>
      </c>
      <c r="AQ308" s="826"/>
      <c r="AR308" s="826"/>
      <c r="AS308" s="826"/>
      <c r="AT308" s="826"/>
      <c r="AU308" s="826"/>
      <c r="AV308" s="826"/>
      <c r="AW308" s="826"/>
      <c r="AX308" s="826"/>
      <c r="AY308" s="826"/>
      <c r="AZ308" s="826"/>
      <c r="BA308" s="826"/>
      <c r="BB308" s="826"/>
      <c r="BC308" s="826"/>
      <c r="BD308" s="826"/>
      <c r="BE308" s="826"/>
      <c r="BF308" s="826"/>
      <c r="BG308" s="826"/>
      <c r="BH308" s="826"/>
      <c r="BI308" s="826"/>
      <c r="BJ308" s="826"/>
    </row>
    <row r="309" spans="1:68" ht="12.75" hidden="1" customHeight="1" outlineLevel="1">
      <c r="A309" s="813">
        <f t="shared" si="91"/>
        <v>5</v>
      </c>
      <c r="C309" s="825">
        <f t="shared" si="90"/>
        <v>0</v>
      </c>
      <c r="D309" s="825">
        <f t="shared" si="90"/>
        <v>0</v>
      </c>
      <c r="E309" s="825">
        <f t="shared" si="90"/>
        <v>0</v>
      </c>
      <c r="F309" s="825">
        <f t="shared" si="90"/>
        <v>0</v>
      </c>
      <c r="G309" s="825">
        <f t="shared" si="90"/>
        <v>0.98802039354732729</v>
      </c>
      <c r="H309" s="825">
        <f t="shared" si="90"/>
        <v>0.96406939045156392</v>
      </c>
      <c r="I309" s="825">
        <f t="shared" si="90"/>
        <v>0.93701428849037616</v>
      </c>
      <c r="J309" s="825">
        <f t="shared" si="90"/>
        <v>0.90513676580969349</v>
      </c>
      <c r="K309" s="825">
        <f t="shared" si="90"/>
        <v>0.86993687333461123</v>
      </c>
      <c r="L309" s="825">
        <f t="shared" si="90"/>
        <v>0.83441602069192933</v>
      </c>
      <c r="M309" s="825">
        <f t="shared" si="90"/>
        <v>0.80212100076873794</v>
      </c>
      <c r="N309" s="825">
        <f t="shared" si="90"/>
        <v>0.77153258949145997</v>
      </c>
      <c r="O309" s="825">
        <f t="shared" si="90"/>
        <v>0.74024162291692097</v>
      </c>
      <c r="P309" s="825">
        <f t="shared" si="90"/>
        <v>0.7085168396756284</v>
      </c>
      <c r="Q309" s="825">
        <f t="shared" si="90"/>
        <v>0.68066339684183086</v>
      </c>
      <c r="R309" s="825">
        <f t="shared" si="90"/>
        <v>0.65699892582353392</v>
      </c>
      <c r="S309" s="825">
        <f t="shared" si="90"/>
        <v>0.63383358683200886</v>
      </c>
      <c r="T309" s="825">
        <f t="shared" si="90"/>
        <v>0.61099403353118686</v>
      </c>
      <c r="U309" s="825">
        <f t="shared" si="90"/>
        <v>0.58850218278177902</v>
      </c>
      <c r="V309" s="825">
        <f t="shared" si="90"/>
        <v>0.56662226262909277</v>
      </c>
      <c r="W309" s="825">
        <f t="shared" si="90"/>
        <v>0.54744017448004723</v>
      </c>
      <c r="X309" s="825">
        <f t="shared" si="90"/>
        <v>0.5307212716586942</v>
      </c>
      <c r="Y309" s="825">
        <f t="shared" si="90"/>
        <v>0.51451296656944101</v>
      </c>
      <c r="Z309" s="825">
        <f t="shared" si="90"/>
        <v>0.49879966548303328</v>
      </c>
      <c r="AA309" s="825">
        <f t="shared" si="90"/>
        <v>0.48356625090498401</v>
      </c>
      <c r="AB309" s="825">
        <f t="shared" si="90"/>
        <v>0.46879806703129367</v>
      </c>
      <c r="AC309" s="825">
        <f t="shared" si="90"/>
        <v>0.45448090564835614</v>
      </c>
      <c r="AD309" s="825">
        <f t="shared" si="90"/>
        <v>0.44060099246348206</v>
      </c>
      <c r="AE309" s="825">
        <f t="shared" si="90"/>
        <v>0.42714497385289102</v>
      </c>
      <c r="AF309" s="825">
        <f t="shared" si="90"/>
        <v>0.41409990401442204</v>
      </c>
      <c r="AG309" s="825">
        <f t="shared" si="90"/>
        <v>0.64926591473540751</v>
      </c>
      <c r="AH309" s="825">
        <f t="shared" si="90"/>
        <v>1.0338919719543476</v>
      </c>
      <c r="AI309" s="825">
        <f t="shared" si="90"/>
        <v>1.0338919719543476</v>
      </c>
      <c r="AJ309" s="825">
        <f t="shared" si="90"/>
        <v>1.0338919719543476</v>
      </c>
      <c r="AK309" s="825">
        <f t="shared" si="90"/>
        <v>1.0338919719543476</v>
      </c>
      <c r="AL309" s="825">
        <f t="shared" si="90"/>
        <v>1.0338919719543476</v>
      </c>
      <c r="AM309" s="825">
        <f t="shared" si="90"/>
        <v>1.0338919719543476</v>
      </c>
      <c r="AN309" s="825">
        <f t="shared" si="90"/>
        <v>1.0338919719543476</v>
      </c>
      <c r="AO309" s="825">
        <f t="shared" si="90"/>
        <v>1.0338919719543476</v>
      </c>
      <c r="AP309" s="825">
        <f t="shared" si="90"/>
        <v>1.0338919719543476</v>
      </c>
      <c r="AQ309" s="818"/>
      <c r="AR309" s="818"/>
      <c r="AS309" s="818"/>
      <c r="AT309" s="818"/>
      <c r="AU309" s="818"/>
      <c r="AV309" s="818"/>
      <c r="AW309" s="818"/>
      <c r="AX309" s="818"/>
      <c r="AY309" s="818"/>
      <c r="AZ309" s="818"/>
      <c r="BA309" s="818"/>
      <c r="BB309" s="818"/>
      <c r="BC309" s="818"/>
      <c r="BD309" s="818"/>
      <c r="BE309" s="818"/>
      <c r="BF309" s="818"/>
      <c r="BG309" s="818"/>
      <c r="BH309" s="818"/>
      <c r="BI309" s="818"/>
      <c r="BJ309" s="818"/>
    </row>
    <row r="310" spans="1:68" ht="12.75" hidden="1" customHeight="1" outlineLevel="1">
      <c r="A310" s="813">
        <f t="shared" si="91"/>
        <v>6</v>
      </c>
      <c r="C310" s="825">
        <f t="shared" si="90"/>
        <v>0</v>
      </c>
      <c r="D310" s="825">
        <f t="shared" si="90"/>
        <v>0</v>
      </c>
      <c r="E310" s="825">
        <f t="shared" si="90"/>
        <v>0</v>
      </c>
      <c r="F310" s="825">
        <f t="shared" si="90"/>
        <v>0</v>
      </c>
      <c r="G310" s="825">
        <f t="shared" si="90"/>
        <v>0</v>
      </c>
      <c r="H310" s="825">
        <f t="shared" si="90"/>
        <v>0.98758952829106084</v>
      </c>
      <c r="I310" s="825">
        <f t="shared" si="90"/>
        <v>0.95987437039023715</v>
      </c>
      <c r="J310" s="825">
        <f t="shared" si="90"/>
        <v>0.92721914048758769</v>
      </c>
      <c r="K310" s="825">
        <f t="shared" si="90"/>
        <v>0.89116048584128704</v>
      </c>
      <c r="L310" s="825">
        <f t="shared" si="90"/>
        <v>0.85477304064976289</v>
      </c>
      <c r="M310" s="825">
        <f t="shared" si="90"/>
        <v>0.82169012793830754</v>
      </c>
      <c r="N310" s="825">
        <f t="shared" si="90"/>
        <v>0.79035545953819342</v>
      </c>
      <c r="O310" s="825">
        <f t="shared" si="90"/>
        <v>0.75830109579094718</v>
      </c>
      <c r="P310" s="825">
        <f t="shared" si="90"/>
        <v>0.72580233167011032</v>
      </c>
      <c r="Q310" s="825">
        <f t="shared" si="90"/>
        <v>0.69726935599226236</v>
      </c>
      <c r="R310" s="825">
        <f t="shared" si="90"/>
        <v>0.67302754933219333</v>
      </c>
      <c r="S310" s="825">
        <f t="shared" si="90"/>
        <v>0.64929705188674824</v>
      </c>
      <c r="T310" s="825">
        <f t="shared" si="90"/>
        <v>0.62590028823660038</v>
      </c>
      <c r="U310" s="825">
        <f t="shared" si="90"/>
        <v>0.60285970994213089</v>
      </c>
      <c r="V310" s="825">
        <f t="shared" si="90"/>
        <v>0.5804459913481651</v>
      </c>
      <c r="W310" s="825">
        <f t="shared" si="90"/>
        <v>0.56079592302903702</v>
      </c>
      <c r="X310" s="825">
        <f t="shared" si="90"/>
        <v>0.54366913369787673</v>
      </c>
      <c r="Y310" s="825">
        <f t="shared" si="90"/>
        <v>0.52706539901235216</v>
      </c>
      <c r="Z310" s="825">
        <f t="shared" si="90"/>
        <v>0.51096874480725152</v>
      </c>
      <c r="AA310" s="825">
        <f t="shared" si="90"/>
        <v>0.49536368477070047</v>
      </c>
      <c r="AB310" s="825">
        <f t="shared" si="90"/>
        <v>0.4802352055450485</v>
      </c>
      <c r="AC310" s="825">
        <f t="shared" si="90"/>
        <v>0.46556875228277922</v>
      </c>
      <c r="AD310" s="825">
        <f t="shared" si="90"/>
        <v>0.45135021464354341</v>
      </c>
      <c r="AE310" s="825">
        <f t="shared" si="90"/>
        <v>0.43756591321884536</v>
      </c>
      <c r="AF310" s="825">
        <f t="shared" si="90"/>
        <v>0.42420258637132136</v>
      </c>
      <c r="AG310" s="825">
        <f t="shared" si="90"/>
        <v>0.66510587808276689</v>
      </c>
      <c r="AH310" s="825">
        <f t="shared" si="90"/>
        <v>1.0591155522612854</v>
      </c>
      <c r="AI310" s="825">
        <f t="shared" si="90"/>
        <v>1.0591155522612854</v>
      </c>
      <c r="AJ310" s="825">
        <f t="shared" si="90"/>
        <v>1.0591155522612854</v>
      </c>
      <c r="AK310" s="825">
        <f t="shared" si="90"/>
        <v>1.0591155522612854</v>
      </c>
      <c r="AL310" s="825">
        <f t="shared" si="90"/>
        <v>1.0591155522612854</v>
      </c>
      <c r="AM310" s="825">
        <f t="shared" si="90"/>
        <v>1.0591155522612854</v>
      </c>
      <c r="AN310" s="825">
        <f t="shared" si="90"/>
        <v>1.0591155522612854</v>
      </c>
      <c r="AO310" s="825">
        <f t="shared" si="90"/>
        <v>1.0591155522612854</v>
      </c>
      <c r="AP310" s="825">
        <f t="shared" si="90"/>
        <v>1.0591155522612854</v>
      </c>
      <c r="AQ310" s="818"/>
      <c r="AR310" s="818"/>
      <c r="AS310" s="818"/>
      <c r="AT310" s="818"/>
      <c r="AU310" s="818"/>
      <c r="AV310" s="818"/>
      <c r="AW310" s="818"/>
      <c r="AX310" s="818"/>
      <c r="AY310" s="818"/>
      <c r="AZ310" s="818"/>
      <c r="BA310" s="818"/>
      <c r="BB310" s="818"/>
      <c r="BC310" s="818"/>
      <c r="BD310" s="818"/>
      <c r="BE310" s="818"/>
      <c r="BF310" s="818"/>
      <c r="BG310" s="818"/>
      <c r="BH310" s="818"/>
      <c r="BI310" s="818"/>
      <c r="BJ310" s="818"/>
    </row>
    <row r="311" spans="1:68" ht="12.75" hidden="1" customHeight="1" outlineLevel="1">
      <c r="A311" s="813">
        <f t="shared" si="91"/>
        <v>7</v>
      </c>
      <c r="C311" s="825">
        <f t="shared" si="90"/>
        <v>0</v>
      </c>
      <c r="D311" s="825">
        <f t="shared" si="90"/>
        <v>0</v>
      </c>
      <c r="E311" s="825">
        <f t="shared" si="90"/>
        <v>0</v>
      </c>
      <c r="F311" s="825">
        <f t="shared" si="90"/>
        <v>0</v>
      </c>
      <c r="G311" s="825">
        <f t="shared" si="90"/>
        <v>0</v>
      </c>
      <c r="H311" s="825">
        <f t="shared" si="90"/>
        <v>0</v>
      </c>
      <c r="I311" s="825">
        <f t="shared" si="90"/>
        <v>0.98415033143637698</v>
      </c>
      <c r="J311" s="825">
        <f t="shared" si="90"/>
        <v>0.95066922565504652</v>
      </c>
      <c r="K311" s="825">
        <f t="shared" si="90"/>
        <v>0.91369861990079615</v>
      </c>
      <c r="L311" s="825">
        <f t="shared" si="90"/>
        <v>0.87639090823556776</v>
      </c>
      <c r="M311" s="825">
        <f t="shared" si="90"/>
        <v>0.84247130321827501</v>
      </c>
      <c r="N311" s="825">
        <f t="shared" si="90"/>
        <v>0.81034415695549478</v>
      </c>
      <c r="O311" s="825">
        <f t="shared" si="90"/>
        <v>0.77747911369675105</v>
      </c>
      <c r="P311" s="825">
        <f t="shared" si="90"/>
        <v>0.74415843083718958</v>
      </c>
      <c r="Q311" s="825">
        <f t="shared" si="90"/>
        <v>0.71490383426034398</v>
      </c>
      <c r="R311" s="825">
        <f t="shared" ref="R311:AP311" si="92">IF(R$1=$A311,1,Q269)/(1+R$8)^0.5</f>
        <v>0.69004893366598363</v>
      </c>
      <c r="S311" s="825">
        <f t="shared" si="92"/>
        <v>0.66571827368952219</v>
      </c>
      <c r="T311" s="825">
        <f t="shared" si="92"/>
        <v>0.64172978789270851</v>
      </c>
      <c r="U311" s="825">
        <f t="shared" si="92"/>
        <v>0.61810649565315312</v>
      </c>
      <c r="V311" s="825">
        <f t="shared" si="92"/>
        <v>0.59512591687803151</v>
      </c>
      <c r="W311" s="825">
        <f t="shared" si="92"/>
        <v>0.57497888321866286</v>
      </c>
      <c r="X311" s="825">
        <f t="shared" si="92"/>
        <v>0.55741894421346794</v>
      </c>
      <c r="Y311" s="825">
        <f t="shared" si="92"/>
        <v>0.54039528830816708</v>
      </c>
      <c r="Z311" s="825">
        <f t="shared" si="92"/>
        <v>0.52389153733862504</v>
      </c>
      <c r="AA311" s="825">
        <f t="shared" si="92"/>
        <v>0.50789181333222966</v>
      </c>
      <c r="AB311" s="825">
        <f t="shared" si="92"/>
        <v>0.49238072323196919</v>
      </c>
      <c r="AC311" s="825">
        <f t="shared" si="92"/>
        <v>0.47734334408703971</v>
      </c>
      <c r="AD311" s="825">
        <f t="shared" si="92"/>
        <v>0.46276520869573268</v>
      </c>
      <c r="AE311" s="825">
        <f t="shared" si="92"/>
        <v>0.44863229168679086</v>
      </c>
      <c r="AF311" s="825">
        <f t="shared" si="92"/>
        <v>0.43493099602584234</v>
      </c>
      <c r="AG311" s="825">
        <f t="shared" si="92"/>
        <v>0.68192691725827026</v>
      </c>
      <c r="AH311" s="825">
        <f t="shared" si="92"/>
        <v>1.085901399121227</v>
      </c>
      <c r="AI311" s="825">
        <f t="shared" si="92"/>
        <v>1.085901399121227</v>
      </c>
      <c r="AJ311" s="825">
        <f t="shared" si="92"/>
        <v>1.085901399121227</v>
      </c>
      <c r="AK311" s="825">
        <f t="shared" si="92"/>
        <v>1.085901399121227</v>
      </c>
      <c r="AL311" s="825">
        <f t="shared" si="92"/>
        <v>1.085901399121227</v>
      </c>
      <c r="AM311" s="825">
        <f t="shared" si="92"/>
        <v>1.085901399121227</v>
      </c>
      <c r="AN311" s="825">
        <f t="shared" si="92"/>
        <v>1.085901399121227</v>
      </c>
      <c r="AO311" s="825">
        <f t="shared" si="92"/>
        <v>1.085901399121227</v>
      </c>
      <c r="AP311" s="825">
        <f t="shared" si="92"/>
        <v>1.085901399121227</v>
      </c>
      <c r="AQ311" s="818"/>
      <c r="AR311" s="818"/>
      <c r="AS311" s="818"/>
      <c r="AT311" s="818"/>
      <c r="AU311" s="818"/>
      <c r="AV311" s="818"/>
      <c r="AW311" s="818"/>
      <c r="AX311" s="818"/>
      <c r="AY311" s="818"/>
      <c r="AZ311" s="818"/>
      <c r="BA311" s="818"/>
      <c r="BB311" s="818"/>
      <c r="BC311" s="818"/>
      <c r="BD311" s="818"/>
      <c r="BE311" s="818"/>
      <c r="BF311" s="818"/>
      <c r="BG311" s="818"/>
      <c r="BH311" s="818"/>
      <c r="BI311" s="818"/>
      <c r="BJ311" s="818"/>
    </row>
    <row r="312" spans="1:68" ht="12.75" hidden="1" customHeight="1" outlineLevel="1">
      <c r="A312" s="813">
        <f t="shared" si="91"/>
        <v>8</v>
      </c>
      <c r="C312" s="825">
        <f t="shared" ref="C312:AP318" si="93">IF(C$1=$A312,1,B270)/(1+C$8)^0.5</f>
        <v>0</v>
      </c>
      <c r="D312" s="825">
        <f t="shared" si="93"/>
        <v>0</v>
      </c>
      <c r="E312" s="825">
        <f t="shared" si="93"/>
        <v>0</v>
      </c>
      <c r="F312" s="825">
        <f t="shared" si="93"/>
        <v>0</v>
      </c>
      <c r="G312" s="825">
        <f t="shared" si="93"/>
        <v>0</v>
      </c>
      <c r="H312" s="825">
        <f t="shared" si="93"/>
        <v>0</v>
      </c>
      <c r="I312" s="825">
        <f t="shared" si="93"/>
        <v>0</v>
      </c>
      <c r="J312" s="825">
        <f t="shared" si="93"/>
        <v>0.98153671509463303</v>
      </c>
      <c r="K312" s="825">
        <f t="shared" si="93"/>
        <v>0.94336570256177044</v>
      </c>
      <c r="L312" s="825">
        <f t="shared" si="93"/>
        <v>0.90484663855151592</v>
      </c>
      <c r="M312" s="825">
        <f t="shared" si="93"/>
        <v>0.86982569037362489</v>
      </c>
      <c r="N312" s="825">
        <f t="shared" si="93"/>
        <v>0.83665540069015898</v>
      </c>
      <c r="O312" s="825">
        <f t="shared" si="93"/>
        <v>0.80272325506989528</v>
      </c>
      <c r="P312" s="825">
        <f t="shared" si="93"/>
        <v>0.76832067558579697</v>
      </c>
      <c r="Q312" s="825">
        <f t="shared" si="93"/>
        <v>0.73811620503961883</v>
      </c>
      <c r="R312" s="825">
        <f t="shared" si="93"/>
        <v>0.71245428517828924</v>
      </c>
      <c r="S312" s="825">
        <f t="shared" si="93"/>
        <v>0.68733362761947825</v>
      </c>
      <c r="T312" s="825">
        <f t="shared" si="93"/>
        <v>0.66256625436946603</v>
      </c>
      <c r="U312" s="825">
        <f t="shared" si="93"/>
        <v>0.63817593222712787</v>
      </c>
      <c r="V312" s="825">
        <f t="shared" si="93"/>
        <v>0.61444919195491143</v>
      </c>
      <c r="W312" s="825">
        <f t="shared" si="93"/>
        <v>0.59364799980178173</v>
      </c>
      <c r="X312" s="825">
        <f t="shared" si="93"/>
        <v>0.57551790325159091</v>
      </c>
      <c r="Y312" s="825">
        <f t="shared" si="93"/>
        <v>0.55794150249592644</v>
      </c>
      <c r="Z312" s="825">
        <f t="shared" si="93"/>
        <v>0.54090188758441771</v>
      </c>
      <c r="AA312" s="825">
        <f t="shared" si="93"/>
        <v>0.52438266499904662</v>
      </c>
      <c r="AB312" s="825">
        <f t="shared" si="93"/>
        <v>0.50836794188222745</v>
      </c>
      <c r="AC312" s="825">
        <f t="shared" si="93"/>
        <v>0.49284231074656443</v>
      </c>
      <c r="AD312" s="825">
        <f t="shared" si="93"/>
        <v>0.47779083465157574</v>
      </c>
      <c r="AE312" s="825">
        <f t="shared" si="93"/>
        <v>0.46319903283312142</v>
      </c>
      <c r="AF312" s="825">
        <f t="shared" si="93"/>
        <v>0.44905286677171208</v>
      </c>
      <c r="AG312" s="825">
        <f t="shared" si="93"/>
        <v>0.70406855322269923</v>
      </c>
      <c r="AH312" s="825">
        <f t="shared" si="93"/>
        <v>1.1211597719235138</v>
      </c>
      <c r="AI312" s="825">
        <f t="shared" si="93"/>
        <v>1.1211597719235138</v>
      </c>
      <c r="AJ312" s="825">
        <f t="shared" si="93"/>
        <v>1.1211597719235138</v>
      </c>
      <c r="AK312" s="825">
        <f t="shared" si="93"/>
        <v>1.1211597719235138</v>
      </c>
      <c r="AL312" s="825">
        <f t="shared" si="93"/>
        <v>1.1211597719235138</v>
      </c>
      <c r="AM312" s="825">
        <f t="shared" si="93"/>
        <v>1.1211597719235138</v>
      </c>
      <c r="AN312" s="825">
        <f t="shared" si="93"/>
        <v>1.1211597719235138</v>
      </c>
      <c r="AO312" s="825">
        <f t="shared" si="93"/>
        <v>1.1211597719235138</v>
      </c>
      <c r="AP312" s="825">
        <f t="shared" si="93"/>
        <v>1.1211597719235138</v>
      </c>
      <c r="AQ312" s="818"/>
      <c r="AR312" s="818"/>
      <c r="AS312" s="818"/>
      <c r="AT312" s="818"/>
      <c r="AU312" s="818"/>
      <c r="AV312" s="818"/>
      <c r="AW312" s="818"/>
      <c r="AX312" s="818"/>
      <c r="AY312" s="818"/>
      <c r="AZ312" s="818"/>
      <c r="BA312" s="818"/>
      <c r="BB312" s="818"/>
      <c r="BC312" s="818"/>
      <c r="BD312" s="818"/>
      <c r="BE312" s="818"/>
      <c r="BF312" s="818"/>
      <c r="BG312" s="818"/>
      <c r="BH312" s="818"/>
      <c r="BI312" s="818"/>
      <c r="BJ312" s="818"/>
    </row>
    <row r="313" spans="1:68" ht="12.75" hidden="1" customHeight="1" outlineLevel="1">
      <c r="A313" s="813">
        <f t="shared" si="91"/>
        <v>9</v>
      </c>
      <c r="C313" s="825">
        <f t="shared" si="93"/>
        <v>0</v>
      </c>
      <c r="D313" s="825">
        <f t="shared" si="93"/>
        <v>0</v>
      </c>
      <c r="E313" s="825">
        <f t="shared" si="93"/>
        <v>0</v>
      </c>
      <c r="F313" s="825">
        <f t="shared" si="93"/>
        <v>0</v>
      </c>
      <c r="G313" s="825">
        <f t="shared" si="93"/>
        <v>0</v>
      </c>
      <c r="H313" s="825">
        <f t="shared" si="93"/>
        <v>0</v>
      </c>
      <c r="I313" s="825">
        <f t="shared" si="93"/>
        <v>0</v>
      </c>
      <c r="J313" s="825">
        <f t="shared" si="93"/>
        <v>0</v>
      </c>
      <c r="K313" s="825">
        <f t="shared" si="93"/>
        <v>0.97919003274424699</v>
      </c>
      <c r="L313" s="825">
        <f t="shared" si="93"/>
        <v>0.93920820655843729</v>
      </c>
      <c r="M313" s="825">
        <f t="shared" si="93"/>
        <v>0.90285733721909101</v>
      </c>
      <c r="N313" s="825">
        <f t="shared" si="93"/>
        <v>0.86842740516507666</v>
      </c>
      <c r="O313" s="825">
        <f t="shared" si="93"/>
        <v>0.83320668568082867</v>
      </c>
      <c r="P313" s="825">
        <f t="shared" si="93"/>
        <v>0.79749766759797658</v>
      </c>
      <c r="Q313" s="825">
        <f t="shared" si="93"/>
        <v>0.76614618171840787</v>
      </c>
      <c r="R313" s="825">
        <f t="shared" si="93"/>
        <v>0.73950974997082675</v>
      </c>
      <c r="S313" s="825">
        <f t="shared" si="93"/>
        <v>0.71343513497181621</v>
      </c>
      <c r="T313" s="825">
        <f t="shared" si="93"/>
        <v>0.68772722025983257</v>
      </c>
      <c r="U313" s="825">
        <f t="shared" si="93"/>
        <v>0.66241067517838259</v>
      </c>
      <c r="V313" s="825">
        <f t="shared" si="93"/>
        <v>0.63778291150097188</v>
      </c>
      <c r="W313" s="825">
        <f t="shared" si="93"/>
        <v>0.61619179368713672</v>
      </c>
      <c r="X313" s="825">
        <f t="shared" si="93"/>
        <v>0.59737320638167413</v>
      </c>
      <c r="Y313" s="825">
        <f t="shared" si="93"/>
        <v>0.5791293414788814</v>
      </c>
      <c r="Z313" s="825">
        <f t="shared" si="93"/>
        <v>0.56144264687270662</v>
      </c>
      <c r="AA313" s="825">
        <f t="shared" si="93"/>
        <v>0.54429610650097859</v>
      </c>
      <c r="AB313" s="825">
        <f t="shared" si="93"/>
        <v>0.52767322397454763</v>
      </c>
      <c r="AC313" s="825">
        <f t="shared" si="93"/>
        <v>0.51155800670639651</v>
      </c>
      <c r="AD313" s="825">
        <f t="shared" si="93"/>
        <v>0.49593495052544939</v>
      </c>
      <c r="AE313" s="825">
        <f t="shared" si="93"/>
        <v>0.48078902476027746</v>
      </c>
      <c r="AF313" s="825">
        <f t="shared" si="93"/>
        <v>0.46610565777835139</v>
      </c>
      <c r="AG313" s="825">
        <f t="shared" si="93"/>
        <v>0.73080556968752741</v>
      </c>
      <c r="AH313" s="825">
        <f t="shared" si="93"/>
        <v>1.1637358352122549</v>
      </c>
      <c r="AI313" s="825">
        <f t="shared" si="93"/>
        <v>1.1637358352122549</v>
      </c>
      <c r="AJ313" s="825">
        <f t="shared" si="93"/>
        <v>1.1637358352122549</v>
      </c>
      <c r="AK313" s="825">
        <f t="shared" si="93"/>
        <v>1.1637358352122549</v>
      </c>
      <c r="AL313" s="825">
        <f t="shared" si="93"/>
        <v>1.1637358352122549</v>
      </c>
      <c r="AM313" s="825">
        <f t="shared" si="93"/>
        <v>1.1637358352122549</v>
      </c>
      <c r="AN313" s="825">
        <f t="shared" si="93"/>
        <v>1.1637358352122549</v>
      </c>
      <c r="AO313" s="825">
        <f t="shared" si="93"/>
        <v>1.1637358352122549</v>
      </c>
      <c r="AP313" s="825">
        <f t="shared" si="93"/>
        <v>1.1637358352122549</v>
      </c>
      <c r="AQ313" s="818"/>
      <c r="AR313" s="818"/>
      <c r="AS313" s="818"/>
      <c r="AT313" s="818"/>
      <c r="AU313" s="818"/>
      <c r="AV313" s="818"/>
      <c r="AW313" s="818"/>
      <c r="AX313" s="818"/>
      <c r="AY313" s="818"/>
      <c r="AZ313" s="818"/>
      <c r="BA313" s="818"/>
      <c r="BB313" s="818"/>
      <c r="BC313" s="818"/>
      <c r="BD313" s="818"/>
      <c r="BE313" s="818"/>
      <c r="BF313" s="818"/>
      <c r="BG313" s="818"/>
      <c r="BH313" s="818"/>
      <c r="BI313" s="818"/>
      <c r="BJ313" s="818"/>
    </row>
    <row r="314" spans="1:68" ht="12.75" hidden="1" customHeight="1" outlineLevel="1">
      <c r="A314" s="813">
        <f t="shared" si="91"/>
        <v>10</v>
      </c>
      <c r="C314" s="825">
        <f t="shared" si="93"/>
        <v>0</v>
      </c>
      <c r="D314" s="825">
        <f t="shared" si="93"/>
        <v>0</v>
      </c>
      <c r="E314" s="825">
        <f t="shared" si="93"/>
        <v>0</v>
      </c>
      <c r="F314" s="825">
        <f t="shared" si="93"/>
        <v>0</v>
      </c>
      <c r="G314" s="825">
        <f t="shared" si="93"/>
        <v>0</v>
      </c>
      <c r="H314" s="825">
        <f t="shared" si="93"/>
        <v>0</v>
      </c>
      <c r="I314" s="825">
        <f t="shared" si="93"/>
        <v>0</v>
      </c>
      <c r="J314" s="825">
        <f t="shared" si="93"/>
        <v>0</v>
      </c>
      <c r="K314" s="825">
        <f t="shared" si="93"/>
        <v>0</v>
      </c>
      <c r="L314" s="825">
        <f t="shared" si="93"/>
        <v>0.97955293554741119</v>
      </c>
      <c r="M314" s="825">
        <f t="shared" si="93"/>
        <v>0.94164057434527171</v>
      </c>
      <c r="N314" s="825">
        <f t="shared" si="93"/>
        <v>0.90573166641761393</v>
      </c>
      <c r="O314" s="825">
        <f t="shared" si="93"/>
        <v>0.86899800190960441</v>
      </c>
      <c r="P314" s="825">
        <f t="shared" si="93"/>
        <v>0.83175506339573935</v>
      </c>
      <c r="Q314" s="825">
        <f t="shared" si="93"/>
        <v>0.79905683970832309</v>
      </c>
      <c r="R314" s="825">
        <f t="shared" si="93"/>
        <v>0.77127621052657847</v>
      </c>
      <c r="S314" s="825">
        <f t="shared" si="93"/>
        <v>0.74408153155423284</v>
      </c>
      <c r="T314" s="825">
        <f t="shared" si="93"/>
        <v>0.71726930488598206</v>
      </c>
      <c r="U314" s="825">
        <f t="shared" si="93"/>
        <v>0.69086525956431266</v>
      </c>
      <c r="V314" s="825">
        <f t="shared" si="93"/>
        <v>0.66517958301494096</v>
      </c>
      <c r="W314" s="825">
        <f t="shared" si="93"/>
        <v>0.64266099481628025</v>
      </c>
      <c r="X314" s="825">
        <f t="shared" si="93"/>
        <v>0.62303403424545156</v>
      </c>
      <c r="Y314" s="825">
        <f t="shared" si="93"/>
        <v>0.60400648391479006</v>
      </c>
      <c r="Z314" s="825">
        <f t="shared" si="93"/>
        <v>0.58556003774808363</v>
      </c>
      <c r="AA314" s="825">
        <f t="shared" si="93"/>
        <v>0.5676769487393597</v>
      </c>
      <c r="AB314" s="825">
        <f t="shared" si="93"/>
        <v>0.55034001187879789</v>
      </c>
      <c r="AC314" s="825">
        <f t="shared" si="93"/>
        <v>0.53353254760008839</v>
      </c>
      <c r="AD314" s="825">
        <f t="shared" si="93"/>
        <v>0.51723838573331093</v>
      </c>
      <c r="AE314" s="825">
        <f t="shared" si="93"/>
        <v>0.50144184994789431</v>
      </c>
      <c r="AF314" s="825">
        <f t="shared" si="93"/>
        <v>0.48612774267069098</v>
      </c>
      <c r="AG314" s="825">
        <f t="shared" si="93"/>
        <v>0.7621981325365208</v>
      </c>
      <c r="AH314" s="825">
        <f t="shared" si="93"/>
        <v>1.213725397226878</v>
      </c>
      <c r="AI314" s="825">
        <f t="shared" si="93"/>
        <v>1.213725397226878</v>
      </c>
      <c r="AJ314" s="825">
        <f t="shared" si="93"/>
        <v>1.213725397226878</v>
      </c>
      <c r="AK314" s="825">
        <f t="shared" si="93"/>
        <v>1.213725397226878</v>
      </c>
      <c r="AL314" s="825">
        <f t="shared" si="93"/>
        <v>1.213725397226878</v>
      </c>
      <c r="AM314" s="825">
        <f t="shared" si="93"/>
        <v>1.213725397226878</v>
      </c>
      <c r="AN314" s="825">
        <f t="shared" si="93"/>
        <v>1.213725397226878</v>
      </c>
      <c r="AO314" s="825">
        <f t="shared" si="93"/>
        <v>1.213725397226878</v>
      </c>
      <c r="AP314" s="825">
        <f t="shared" si="93"/>
        <v>1.213725397226878</v>
      </c>
      <c r="AQ314" s="818"/>
      <c r="AR314" s="818"/>
      <c r="AS314" s="818"/>
      <c r="AT314" s="818"/>
      <c r="AU314" s="818"/>
      <c r="AV314" s="818"/>
      <c r="AW314" s="818"/>
      <c r="AX314" s="818"/>
      <c r="AY314" s="818"/>
      <c r="AZ314" s="818"/>
      <c r="BA314" s="818"/>
      <c r="BB314" s="818"/>
      <c r="BC314" s="818"/>
      <c r="BD314" s="818"/>
      <c r="BE314" s="818"/>
      <c r="BF314" s="818"/>
      <c r="BG314" s="818"/>
      <c r="BH314" s="818"/>
      <c r="BI314" s="818"/>
      <c r="BJ314" s="818"/>
    </row>
    <row r="315" spans="1:68" ht="12.75" hidden="1" customHeight="1" outlineLevel="1">
      <c r="A315" s="813">
        <f t="shared" si="91"/>
        <v>11</v>
      </c>
      <c r="C315" s="825">
        <f t="shared" si="93"/>
        <v>0</v>
      </c>
      <c r="D315" s="825">
        <f t="shared" si="93"/>
        <v>0</v>
      </c>
      <c r="E315" s="825">
        <f t="shared" si="93"/>
        <v>0</v>
      </c>
      <c r="F315" s="825">
        <f t="shared" si="93"/>
        <v>0</v>
      </c>
      <c r="G315" s="825">
        <f t="shared" si="93"/>
        <v>0</v>
      </c>
      <c r="H315" s="825">
        <f t="shared" si="93"/>
        <v>0</v>
      </c>
      <c r="I315" s="825">
        <f t="shared" si="93"/>
        <v>0</v>
      </c>
      <c r="J315" s="825">
        <f t="shared" si="93"/>
        <v>0</v>
      </c>
      <c r="K315" s="825">
        <f t="shared" si="93"/>
        <v>0</v>
      </c>
      <c r="L315" s="825">
        <f t="shared" si="93"/>
        <v>0</v>
      </c>
      <c r="M315" s="825">
        <f t="shared" si="93"/>
        <v>0.9813622378802429</v>
      </c>
      <c r="N315" s="825">
        <f t="shared" si="93"/>
        <v>0.94393856774132157</v>
      </c>
      <c r="O315" s="825">
        <f t="shared" si="93"/>
        <v>0.90565534993054764</v>
      </c>
      <c r="P315" s="825">
        <f t="shared" si="93"/>
        <v>0.86684137517100035</v>
      </c>
      <c r="Q315" s="825">
        <f t="shared" si="93"/>
        <v>0.83276382706311103</v>
      </c>
      <c r="R315" s="825">
        <f t="shared" si="93"/>
        <v>0.8038113146435244</v>
      </c>
      <c r="S315" s="825">
        <f t="shared" si="93"/>
        <v>0.77546946984431087</v>
      </c>
      <c r="T315" s="825">
        <f t="shared" si="93"/>
        <v>0.7475262105131143</v>
      </c>
      <c r="U315" s="825">
        <f t="shared" si="93"/>
        <v>0.7200083510326204</v>
      </c>
      <c r="V315" s="825">
        <f t="shared" si="93"/>
        <v>0.69323916360939786</v>
      </c>
      <c r="W315" s="825">
        <f t="shared" si="93"/>
        <v>0.66977066330193513</v>
      </c>
      <c r="X315" s="825">
        <f t="shared" si="93"/>
        <v>0.64931576949920355</v>
      </c>
      <c r="Y315" s="825">
        <f t="shared" si="93"/>
        <v>0.62948557113836889</v>
      </c>
      <c r="Z315" s="825">
        <f t="shared" si="93"/>
        <v>0.61026098992946831</v>
      </c>
      <c r="AA315" s="825">
        <f t="shared" si="93"/>
        <v>0.59162353023629899</v>
      </c>
      <c r="AB315" s="825">
        <f t="shared" si="93"/>
        <v>0.57355526128208656</v>
      </c>
      <c r="AC315" s="825">
        <f t="shared" si="93"/>
        <v>0.55603879989859617</v>
      </c>
      <c r="AD315" s="825">
        <f t="shared" si="93"/>
        <v>0.53905729380208811</v>
      </c>
      <c r="AE315" s="825">
        <f t="shared" si="93"/>
        <v>0.52259440538002699</v>
      </c>
      <c r="AF315" s="825">
        <f t="shared" si="93"/>
        <v>0.50663429597294896</v>
      </c>
      <c r="AG315" s="825">
        <f t="shared" si="93"/>
        <v>0.79435029185553674</v>
      </c>
      <c r="AH315" s="825">
        <f t="shared" si="93"/>
        <v>1.2649245417476165</v>
      </c>
      <c r="AI315" s="825">
        <f t="shared" si="93"/>
        <v>1.2649245417476165</v>
      </c>
      <c r="AJ315" s="825">
        <f t="shared" si="93"/>
        <v>1.2649245417476165</v>
      </c>
      <c r="AK315" s="825">
        <f t="shared" si="93"/>
        <v>1.2649245417476165</v>
      </c>
      <c r="AL315" s="825">
        <f t="shared" si="93"/>
        <v>1.2649245417476165</v>
      </c>
      <c r="AM315" s="825">
        <f t="shared" si="93"/>
        <v>1.2649245417476165</v>
      </c>
      <c r="AN315" s="825">
        <f t="shared" si="93"/>
        <v>1.2649245417476165</v>
      </c>
      <c r="AO315" s="825">
        <f t="shared" si="93"/>
        <v>1.2649245417476165</v>
      </c>
      <c r="AP315" s="825">
        <f t="shared" si="93"/>
        <v>1.2649245417476165</v>
      </c>
      <c r="AQ315" s="818"/>
      <c r="AR315" s="818"/>
      <c r="AS315" s="818"/>
      <c r="AT315" s="818"/>
      <c r="AU315" s="818"/>
      <c r="AV315" s="818"/>
      <c r="AW315" s="818"/>
      <c r="AX315" s="818"/>
      <c r="AY315" s="818"/>
      <c r="AZ315" s="818"/>
      <c r="BA315" s="818"/>
      <c r="BB315" s="818"/>
      <c r="BC315" s="818"/>
      <c r="BD315" s="818"/>
      <c r="BE315" s="818"/>
      <c r="BF315" s="818"/>
      <c r="BG315" s="818"/>
      <c r="BH315" s="818"/>
      <c r="BI315" s="818"/>
      <c r="BJ315" s="818"/>
    </row>
    <row r="316" spans="1:68" ht="12.75" hidden="1" customHeight="1" outlineLevel="1">
      <c r="A316" s="813">
        <f t="shared" si="91"/>
        <v>12</v>
      </c>
      <c r="C316" s="825">
        <f t="shared" si="93"/>
        <v>0</v>
      </c>
      <c r="D316" s="825">
        <f t="shared" si="93"/>
        <v>0</v>
      </c>
      <c r="E316" s="825">
        <f t="shared" si="93"/>
        <v>0</v>
      </c>
      <c r="F316" s="825">
        <f t="shared" si="93"/>
        <v>0</v>
      </c>
      <c r="G316" s="825">
        <f t="shared" si="93"/>
        <v>0</v>
      </c>
      <c r="H316" s="825">
        <f t="shared" si="93"/>
        <v>0</v>
      </c>
      <c r="I316" s="825">
        <f t="shared" si="93"/>
        <v>0</v>
      </c>
      <c r="J316" s="825">
        <f t="shared" si="93"/>
        <v>0</v>
      </c>
      <c r="K316" s="825">
        <f t="shared" si="93"/>
        <v>0</v>
      </c>
      <c r="L316" s="825">
        <f t="shared" si="93"/>
        <v>0</v>
      </c>
      <c r="M316" s="825">
        <f t="shared" si="93"/>
        <v>0</v>
      </c>
      <c r="N316" s="825">
        <f t="shared" si="93"/>
        <v>0.98013307692860352</v>
      </c>
      <c r="O316" s="825">
        <f t="shared" si="93"/>
        <v>0.940381922192563</v>
      </c>
      <c r="P316" s="825">
        <f t="shared" si="93"/>
        <v>0.90007965909091436</v>
      </c>
      <c r="Q316" s="825">
        <f t="shared" si="93"/>
        <v>0.86469543683046612</v>
      </c>
      <c r="R316" s="825">
        <f t="shared" si="93"/>
        <v>0.83463276532576747</v>
      </c>
      <c r="S316" s="825">
        <f t="shared" si="93"/>
        <v>0.80520417696396784</v>
      </c>
      <c r="T316" s="825">
        <f t="shared" si="93"/>
        <v>0.77618945748573465</v>
      </c>
      <c r="U316" s="825">
        <f t="shared" si="93"/>
        <v>0.74761644944810068</v>
      </c>
      <c r="V316" s="825">
        <f t="shared" si="93"/>
        <v>0.719820820651215</v>
      </c>
      <c r="W316" s="825">
        <f t="shared" si="93"/>
        <v>0.69545244096704384</v>
      </c>
      <c r="X316" s="825">
        <f t="shared" si="93"/>
        <v>0.6742132219264535</v>
      </c>
      <c r="Y316" s="825">
        <f t="shared" si="93"/>
        <v>0.65362265173498779</v>
      </c>
      <c r="Z316" s="825">
        <f t="shared" si="93"/>
        <v>0.63366092056213119</v>
      </c>
      <c r="AA316" s="825">
        <f t="shared" si="93"/>
        <v>0.61430882357248384</v>
      </c>
      <c r="AB316" s="825">
        <f t="shared" si="93"/>
        <v>0.59554774244912101</v>
      </c>
      <c r="AC316" s="825">
        <f t="shared" si="93"/>
        <v>0.57735962748123437</v>
      </c>
      <c r="AD316" s="825">
        <f t="shared" si="93"/>
        <v>0.55972698019881761</v>
      </c>
      <c r="AE316" s="825">
        <f t="shared" si="93"/>
        <v>0.54263283653769234</v>
      </c>
      <c r="AF316" s="825">
        <f t="shared" si="93"/>
        <v>0.52606075051867562</v>
      </c>
      <c r="AG316" s="825">
        <f t="shared" si="93"/>
        <v>0.82480896778958812</v>
      </c>
      <c r="AH316" s="825">
        <f t="shared" si="93"/>
        <v>1.3134269809021626</v>
      </c>
      <c r="AI316" s="825">
        <f t="shared" si="93"/>
        <v>1.3134269809021626</v>
      </c>
      <c r="AJ316" s="825">
        <f t="shared" si="93"/>
        <v>1.3134269809021626</v>
      </c>
      <c r="AK316" s="825">
        <f t="shared" si="93"/>
        <v>1.3134269809021626</v>
      </c>
      <c r="AL316" s="825">
        <f t="shared" si="93"/>
        <v>1.3134269809021626</v>
      </c>
      <c r="AM316" s="825">
        <f t="shared" si="93"/>
        <v>1.3134269809021626</v>
      </c>
      <c r="AN316" s="825">
        <f t="shared" si="93"/>
        <v>1.3134269809021626</v>
      </c>
      <c r="AO316" s="825">
        <f t="shared" si="93"/>
        <v>1.3134269809021626</v>
      </c>
      <c r="AP316" s="825">
        <f t="shared" si="93"/>
        <v>1.3134269809021626</v>
      </c>
      <c r="AQ316" s="818"/>
      <c r="AR316" s="818"/>
      <c r="AS316" s="818"/>
      <c r="AT316" s="818"/>
      <c r="AU316" s="818"/>
      <c r="AV316" s="818"/>
      <c r="AW316" s="818"/>
      <c r="AX316" s="818"/>
      <c r="AY316" s="818"/>
      <c r="AZ316" s="818"/>
      <c r="BA316" s="818"/>
      <c r="BB316" s="818"/>
      <c r="BC316" s="818"/>
      <c r="BD316" s="818"/>
      <c r="BE316" s="818"/>
      <c r="BF316" s="818"/>
      <c r="BG316" s="818"/>
      <c r="BH316" s="818"/>
      <c r="BI316" s="818"/>
      <c r="BJ316" s="818"/>
    </row>
    <row r="317" spans="1:68" ht="12.75" hidden="1" customHeight="1" outlineLevel="1">
      <c r="A317" s="813">
        <f t="shared" si="91"/>
        <v>13</v>
      </c>
      <c r="C317" s="825">
        <f t="shared" si="93"/>
        <v>0</v>
      </c>
      <c r="D317" s="825">
        <f t="shared" si="93"/>
        <v>0</v>
      </c>
      <c r="E317" s="825">
        <f t="shared" si="93"/>
        <v>0</v>
      </c>
      <c r="F317" s="825">
        <f t="shared" si="93"/>
        <v>0</v>
      </c>
      <c r="G317" s="825">
        <f t="shared" si="93"/>
        <v>0</v>
      </c>
      <c r="H317" s="825">
        <f t="shared" si="93"/>
        <v>0</v>
      </c>
      <c r="I317" s="825">
        <f t="shared" si="93"/>
        <v>0</v>
      </c>
      <c r="J317" s="825">
        <f t="shared" si="93"/>
        <v>0</v>
      </c>
      <c r="K317" s="825">
        <f t="shared" si="93"/>
        <v>0</v>
      </c>
      <c r="L317" s="825">
        <f t="shared" si="93"/>
        <v>0</v>
      </c>
      <c r="M317" s="825">
        <f t="shared" si="93"/>
        <v>0</v>
      </c>
      <c r="N317" s="825">
        <f t="shared" si="93"/>
        <v>0</v>
      </c>
      <c r="O317" s="825">
        <f t="shared" si="93"/>
        <v>0.97889064977629303</v>
      </c>
      <c r="P317" s="825">
        <f t="shared" si="93"/>
        <v>0.93693800523476023</v>
      </c>
      <c r="Q317" s="825">
        <f t="shared" si="93"/>
        <v>0.90010479576642011</v>
      </c>
      <c r="R317" s="825">
        <f t="shared" si="93"/>
        <v>0.86881105505452705</v>
      </c>
      <c r="S317" s="825">
        <f t="shared" si="93"/>
        <v>0.83817736324948389</v>
      </c>
      <c r="T317" s="825">
        <f t="shared" si="93"/>
        <v>0.80797448829746132</v>
      </c>
      <c r="U317" s="825">
        <f t="shared" si="93"/>
        <v>0.77823141291080444</v>
      </c>
      <c r="V317" s="825">
        <f t="shared" si="93"/>
        <v>0.7492975505174434</v>
      </c>
      <c r="W317" s="825">
        <f t="shared" si="93"/>
        <v>0.72393128340820689</v>
      </c>
      <c r="X317" s="825">
        <f t="shared" si="93"/>
        <v>0.70182231636329684</v>
      </c>
      <c r="Y317" s="825">
        <f t="shared" si="93"/>
        <v>0.68038856039849327</v>
      </c>
      <c r="Z317" s="825">
        <f t="shared" si="93"/>
        <v>0.65960939446887012</v>
      </c>
      <c r="AA317" s="825">
        <f t="shared" si="93"/>
        <v>0.63946482729922316</v>
      </c>
      <c r="AB317" s="825">
        <f t="shared" si="93"/>
        <v>0.61993547815081007</v>
      </c>
      <c r="AC317" s="825">
        <f t="shared" si="93"/>
        <v>0.60100255817547832</v>
      </c>
      <c r="AD317" s="825">
        <f t="shared" si="93"/>
        <v>0.58264785233923977</v>
      </c>
      <c r="AE317" s="825">
        <f t="shared" si="93"/>
        <v>0.56485370189790252</v>
      </c>
      <c r="AF317" s="825">
        <f t="shared" si="93"/>
        <v>0.54760298740789981</v>
      </c>
      <c r="AG317" s="825">
        <f t="shared" si="93"/>
        <v>0.85858497209129847</v>
      </c>
      <c r="AH317" s="825">
        <f t="shared" si="93"/>
        <v>1.3672119384976418</v>
      </c>
      <c r="AI317" s="825">
        <f t="shared" si="93"/>
        <v>1.3672119384976418</v>
      </c>
      <c r="AJ317" s="825">
        <f t="shared" si="93"/>
        <v>1.3672119384976418</v>
      </c>
      <c r="AK317" s="825">
        <f t="shared" si="93"/>
        <v>1.3672119384976418</v>
      </c>
      <c r="AL317" s="825">
        <f t="shared" si="93"/>
        <v>1.3672119384976418</v>
      </c>
      <c r="AM317" s="825">
        <f t="shared" si="93"/>
        <v>1.3672119384976418</v>
      </c>
      <c r="AN317" s="825">
        <f t="shared" si="93"/>
        <v>1.3672119384976418</v>
      </c>
      <c r="AO317" s="825">
        <f t="shared" si="93"/>
        <v>1.3672119384976418</v>
      </c>
      <c r="AP317" s="825">
        <f t="shared" si="93"/>
        <v>1.3672119384976418</v>
      </c>
      <c r="AQ317" s="818"/>
      <c r="AR317" s="818"/>
      <c r="AS317" s="818"/>
      <c r="AT317" s="818"/>
      <c r="AU317" s="818"/>
      <c r="AV317" s="818"/>
      <c r="AW317" s="818"/>
      <c r="AX317" s="818"/>
      <c r="AY317" s="818"/>
      <c r="AZ317" s="818"/>
      <c r="BA317" s="818"/>
      <c r="BB317" s="818"/>
      <c r="BC317" s="818"/>
      <c r="BD317" s="818"/>
      <c r="BE317" s="818"/>
      <c r="BF317" s="818"/>
      <c r="BG317" s="818"/>
      <c r="BH317" s="818"/>
      <c r="BI317" s="818"/>
      <c r="BJ317" s="818"/>
    </row>
    <row r="318" spans="1:68" ht="12.75" hidden="1" customHeight="1" outlineLevel="1">
      <c r="A318" s="813">
        <f t="shared" si="91"/>
        <v>14</v>
      </c>
      <c r="C318" s="825">
        <f t="shared" si="93"/>
        <v>0</v>
      </c>
      <c r="D318" s="825">
        <f t="shared" si="93"/>
        <v>0</v>
      </c>
      <c r="E318" s="825">
        <f t="shared" si="93"/>
        <v>0</v>
      </c>
      <c r="F318" s="825">
        <f t="shared" si="93"/>
        <v>0</v>
      </c>
      <c r="G318" s="825">
        <f t="shared" si="93"/>
        <v>0</v>
      </c>
      <c r="H318" s="825">
        <f t="shared" si="93"/>
        <v>0</v>
      </c>
      <c r="I318" s="825">
        <f t="shared" si="93"/>
        <v>0</v>
      </c>
      <c r="J318" s="825">
        <f t="shared" si="93"/>
        <v>0</v>
      </c>
      <c r="K318" s="825">
        <f t="shared" si="93"/>
        <v>0</v>
      </c>
      <c r="L318" s="825">
        <f t="shared" si="93"/>
        <v>0</v>
      </c>
      <c r="M318" s="825">
        <f t="shared" si="93"/>
        <v>0</v>
      </c>
      <c r="N318" s="825">
        <f t="shared" si="93"/>
        <v>0</v>
      </c>
      <c r="O318" s="825">
        <f t="shared" si="93"/>
        <v>0</v>
      </c>
      <c r="P318" s="825">
        <f t="shared" si="93"/>
        <v>0.97778302937336703</v>
      </c>
      <c r="Q318" s="825">
        <f t="shared" si="93"/>
        <v>0.93934410712421201</v>
      </c>
      <c r="R318" s="825">
        <f t="shared" ref="R318:AP318" si="94">IF(R$1=$A318,1,Q276)/(1+R$8)^0.5</f>
        <v>0.90668614211186027</v>
      </c>
      <c r="S318" s="825">
        <f t="shared" si="94"/>
        <v>0.874717000283186</v>
      </c>
      <c r="T318" s="825">
        <f t="shared" si="94"/>
        <v>0.84319745640581489</v>
      </c>
      <c r="U318" s="825">
        <f t="shared" si="94"/>
        <v>0.81215775666905488</v>
      </c>
      <c r="V318" s="825">
        <f t="shared" si="94"/>
        <v>0.78196254688528255</v>
      </c>
      <c r="W318" s="825">
        <f t="shared" si="94"/>
        <v>0.75549045870080489</v>
      </c>
      <c r="X318" s="825">
        <f t="shared" si="94"/>
        <v>0.73241766983675238</v>
      </c>
      <c r="Y318" s="825">
        <f t="shared" si="94"/>
        <v>0.71004952731182192</v>
      </c>
      <c r="Z318" s="825">
        <f t="shared" si="94"/>
        <v>0.68836451112398145</v>
      </c>
      <c r="AA318" s="825">
        <f t="shared" si="94"/>
        <v>0.66734175849520172</v>
      </c>
      <c r="AB318" s="825">
        <f t="shared" si="94"/>
        <v>0.64696104379973918</v>
      </c>
      <c r="AC318" s="825">
        <f t="shared" si="94"/>
        <v>0.6272027591054119</v>
      </c>
      <c r="AD318" s="825">
        <f t="shared" si="94"/>
        <v>0.60804789530914871</v>
      </c>
      <c r="AE318" s="825">
        <f t="shared" si="94"/>
        <v>0.58947802384865999</v>
      </c>
      <c r="AF318" s="825">
        <f t="shared" si="94"/>
        <v>0.57147527897263861</v>
      </c>
      <c r="AG318" s="825">
        <f t="shared" si="94"/>
        <v>0.89601426166454756</v>
      </c>
      <c r="AH318" s="825">
        <f t="shared" si="94"/>
        <v>1.4268143927886654</v>
      </c>
      <c r="AI318" s="825">
        <f t="shared" si="94"/>
        <v>1.4268143927886654</v>
      </c>
      <c r="AJ318" s="825">
        <f t="shared" si="94"/>
        <v>1.4268143927886654</v>
      </c>
      <c r="AK318" s="825">
        <f t="shared" si="94"/>
        <v>1.4268143927886654</v>
      </c>
      <c r="AL318" s="825">
        <f t="shared" si="94"/>
        <v>1.4268143927886654</v>
      </c>
      <c r="AM318" s="825">
        <f t="shared" si="94"/>
        <v>1.4268143927886654</v>
      </c>
      <c r="AN318" s="825">
        <f t="shared" si="94"/>
        <v>1.4268143927886654</v>
      </c>
      <c r="AO318" s="825">
        <f t="shared" si="94"/>
        <v>1.4268143927886654</v>
      </c>
      <c r="AP318" s="825">
        <f t="shared" si="94"/>
        <v>1.4268143927886654</v>
      </c>
      <c r="AQ318" s="818"/>
      <c r="AR318" s="818"/>
      <c r="AS318" s="818"/>
      <c r="AT318" s="818"/>
      <c r="AU318" s="818"/>
      <c r="AV318" s="818"/>
      <c r="AW318" s="818"/>
      <c r="AX318" s="818"/>
      <c r="AY318" s="818"/>
      <c r="AZ318" s="818"/>
      <c r="BA318" s="818"/>
      <c r="BB318" s="818"/>
      <c r="BC318" s="818"/>
      <c r="BD318" s="818"/>
      <c r="BE318" s="818"/>
      <c r="BF318" s="818"/>
      <c r="BG318" s="818"/>
      <c r="BH318" s="818"/>
      <c r="BI318" s="818"/>
      <c r="BJ318" s="818"/>
    </row>
    <row r="319" spans="1:68" ht="12.75" hidden="1" customHeight="1" outlineLevel="1">
      <c r="A319" s="813">
        <f t="shared" si="91"/>
        <v>15</v>
      </c>
      <c r="C319" s="825">
        <f t="shared" ref="C319:AP325" si="95">IF(C$1=$A319,1,B277)/(1+C$8)^0.5</f>
        <v>0</v>
      </c>
      <c r="D319" s="825">
        <f t="shared" si="95"/>
        <v>0</v>
      </c>
      <c r="E319" s="825">
        <f t="shared" si="95"/>
        <v>0</v>
      </c>
      <c r="F319" s="825">
        <f t="shared" si="95"/>
        <v>0</v>
      </c>
      <c r="G319" s="825">
        <f t="shared" si="95"/>
        <v>0</v>
      </c>
      <c r="H319" s="825">
        <f t="shared" si="95"/>
        <v>0</v>
      </c>
      <c r="I319" s="825">
        <f t="shared" si="95"/>
        <v>0</v>
      </c>
      <c r="J319" s="825">
        <f t="shared" si="95"/>
        <v>0</v>
      </c>
      <c r="K319" s="825">
        <f t="shared" si="95"/>
        <v>0</v>
      </c>
      <c r="L319" s="825">
        <f t="shared" si="95"/>
        <v>0</v>
      </c>
      <c r="M319" s="825">
        <f t="shared" si="95"/>
        <v>0</v>
      </c>
      <c r="N319" s="825">
        <f t="shared" si="95"/>
        <v>0</v>
      </c>
      <c r="O319" s="825">
        <f t="shared" si="95"/>
        <v>0</v>
      </c>
      <c r="P319" s="825">
        <f t="shared" si="95"/>
        <v>0</v>
      </c>
      <c r="Q319" s="825">
        <f t="shared" si="95"/>
        <v>0.98251621082209362</v>
      </c>
      <c r="R319" s="825">
        <f t="shared" si="95"/>
        <v>0.94835729100374278</v>
      </c>
      <c r="S319" s="825">
        <f t="shared" si="95"/>
        <v>0.91491885257152117</v>
      </c>
      <c r="T319" s="825">
        <f t="shared" si="95"/>
        <v>0.88195067553994866</v>
      </c>
      <c r="U319" s="825">
        <f t="shared" si="95"/>
        <v>0.84948439620831684</v>
      </c>
      <c r="V319" s="825">
        <f t="shared" si="95"/>
        <v>0.81790141945174122</v>
      </c>
      <c r="W319" s="825">
        <f t="shared" si="95"/>
        <v>0.79021267836282516</v>
      </c>
      <c r="X319" s="825">
        <f t="shared" si="95"/>
        <v>0.76607946784297742</v>
      </c>
      <c r="Y319" s="825">
        <f t="shared" si="95"/>
        <v>0.74268328909437631</v>
      </c>
      <c r="Z319" s="825">
        <f t="shared" si="95"/>
        <v>0.72000163305916631</v>
      </c>
      <c r="AA319" s="825">
        <f t="shared" si="95"/>
        <v>0.69801267810940426</v>
      </c>
      <c r="AB319" s="825">
        <f t="shared" si="95"/>
        <v>0.67669526905284827</v>
      </c>
      <c r="AC319" s="825">
        <f t="shared" si="95"/>
        <v>0.6560288967799156</v>
      </c>
      <c r="AD319" s="825">
        <f t="shared" si="95"/>
        <v>0.63599367853222266</v>
      </c>
      <c r="AE319" s="825">
        <f t="shared" si="95"/>
        <v>0.6165703387737288</v>
      </c>
      <c r="AF319" s="825">
        <f t="shared" si="95"/>
        <v>0.59774019064607731</v>
      </c>
      <c r="AG319" s="825">
        <f t="shared" si="95"/>
        <v>0.93719493265187037</v>
      </c>
      <c r="AH319" s="825">
        <f t="shared" si="95"/>
        <v>1.4923905522130168</v>
      </c>
      <c r="AI319" s="825">
        <f t="shared" si="95"/>
        <v>1.4923905522130168</v>
      </c>
      <c r="AJ319" s="825">
        <f t="shared" si="95"/>
        <v>1.4923905522130168</v>
      </c>
      <c r="AK319" s="825">
        <f t="shared" si="95"/>
        <v>1.4923905522130168</v>
      </c>
      <c r="AL319" s="825">
        <f t="shared" si="95"/>
        <v>1.4923905522130168</v>
      </c>
      <c r="AM319" s="825">
        <f t="shared" si="95"/>
        <v>1.4923905522130168</v>
      </c>
      <c r="AN319" s="825">
        <f t="shared" si="95"/>
        <v>1.4923905522130168</v>
      </c>
      <c r="AO319" s="825">
        <f t="shared" si="95"/>
        <v>1.4923905522130168</v>
      </c>
      <c r="AP319" s="825">
        <f t="shared" si="95"/>
        <v>1.4923905522130168</v>
      </c>
      <c r="AQ319" s="818"/>
      <c r="AR319" s="818"/>
      <c r="AS319" s="818"/>
      <c r="AT319" s="818"/>
      <c r="AU319" s="818"/>
      <c r="AV319" s="818"/>
      <c r="AW319" s="818"/>
      <c r="AX319" s="818"/>
      <c r="AY319" s="818"/>
      <c r="AZ319" s="818"/>
      <c r="BA319" s="818"/>
      <c r="BB319" s="818"/>
      <c r="BC319" s="818"/>
      <c r="BD319" s="818"/>
      <c r="BE319" s="818"/>
      <c r="BF319" s="818"/>
      <c r="BG319" s="818"/>
      <c r="BH319" s="818"/>
      <c r="BI319" s="818"/>
      <c r="BJ319" s="818"/>
    </row>
    <row r="320" spans="1:68" ht="12.75" hidden="1" customHeight="1" outlineLevel="1">
      <c r="A320" s="813">
        <f t="shared" si="91"/>
        <v>16</v>
      </c>
      <c r="C320" s="825">
        <f t="shared" si="95"/>
        <v>0</v>
      </c>
      <c r="D320" s="825">
        <f t="shared" si="95"/>
        <v>0</v>
      </c>
      <c r="E320" s="825">
        <f t="shared" si="95"/>
        <v>0</v>
      </c>
      <c r="F320" s="825">
        <f t="shared" si="95"/>
        <v>0</v>
      </c>
      <c r="G320" s="825">
        <f t="shared" si="95"/>
        <v>0</v>
      </c>
      <c r="H320" s="825">
        <f t="shared" si="95"/>
        <v>0</v>
      </c>
      <c r="I320" s="825">
        <f t="shared" si="95"/>
        <v>0</v>
      </c>
      <c r="J320" s="825">
        <f t="shared" si="95"/>
        <v>0</v>
      </c>
      <c r="K320" s="825">
        <f t="shared" si="95"/>
        <v>0</v>
      </c>
      <c r="L320" s="825">
        <f t="shared" si="95"/>
        <v>0</v>
      </c>
      <c r="M320" s="825">
        <f t="shared" si="95"/>
        <v>0</v>
      </c>
      <c r="N320" s="825">
        <f t="shared" si="95"/>
        <v>0</v>
      </c>
      <c r="O320" s="825">
        <f t="shared" si="95"/>
        <v>0</v>
      </c>
      <c r="P320" s="825">
        <f t="shared" si="95"/>
        <v>0</v>
      </c>
      <c r="Q320" s="825">
        <f t="shared" si="95"/>
        <v>0</v>
      </c>
      <c r="R320" s="825">
        <f t="shared" si="95"/>
        <v>0.98240946519689987</v>
      </c>
      <c r="S320" s="825">
        <f t="shared" si="95"/>
        <v>0.94777037007015752</v>
      </c>
      <c r="T320" s="825">
        <f t="shared" si="95"/>
        <v>0.91361842177667829</v>
      </c>
      <c r="U320" s="825">
        <f t="shared" si="95"/>
        <v>0.87998639256397138</v>
      </c>
      <c r="V320" s="825">
        <f t="shared" si="95"/>
        <v>0.8472693822145132</v>
      </c>
      <c r="W320" s="825">
        <f t="shared" si="95"/>
        <v>0.81858643583641644</v>
      </c>
      <c r="X320" s="825">
        <f t="shared" si="95"/>
        <v>0.79358668662249476</v>
      </c>
      <c r="Y320" s="825">
        <f t="shared" si="95"/>
        <v>0.76935043339799813</v>
      </c>
      <c r="Z320" s="825">
        <f t="shared" si="95"/>
        <v>0.74585435888398588</v>
      </c>
      <c r="AA320" s="825">
        <f t="shared" si="95"/>
        <v>0.72307585791461948</v>
      </c>
      <c r="AB320" s="825">
        <f t="shared" si="95"/>
        <v>0.70099301568912331</v>
      </c>
      <c r="AC320" s="825">
        <f t="shared" si="95"/>
        <v>0.67958458668793609</v>
      </c>
      <c r="AD320" s="825">
        <f t="shared" si="95"/>
        <v>0.65882997423276435</v>
      </c>
      <c r="AE320" s="825">
        <f t="shared" si="95"/>
        <v>0.63870921067087549</v>
      </c>
      <c r="AF320" s="825">
        <f t="shared" si="95"/>
        <v>0.61920293816456595</v>
      </c>
      <c r="AG320" s="825">
        <f t="shared" si="95"/>
        <v>0.97084630582350329</v>
      </c>
      <c r="AH320" s="825">
        <f t="shared" si="95"/>
        <v>1.5459770470185692</v>
      </c>
      <c r="AI320" s="825">
        <f t="shared" si="95"/>
        <v>1.5459770470185692</v>
      </c>
      <c r="AJ320" s="825">
        <f t="shared" si="95"/>
        <v>1.5459770470185692</v>
      </c>
      <c r="AK320" s="825">
        <f t="shared" si="95"/>
        <v>1.5459770470185692</v>
      </c>
      <c r="AL320" s="825">
        <f t="shared" si="95"/>
        <v>1.5459770470185692</v>
      </c>
      <c r="AM320" s="825">
        <f t="shared" si="95"/>
        <v>1.5459770470185692</v>
      </c>
      <c r="AN320" s="825">
        <f t="shared" si="95"/>
        <v>1.5459770470185692</v>
      </c>
      <c r="AO320" s="825">
        <f t="shared" si="95"/>
        <v>1.5459770470185692</v>
      </c>
      <c r="AP320" s="825">
        <f t="shared" si="95"/>
        <v>1.5459770470185692</v>
      </c>
      <c r="AQ320" s="818"/>
      <c r="AR320" s="818"/>
      <c r="AS320" s="818"/>
      <c r="AT320" s="818"/>
      <c r="AU320" s="818"/>
      <c r="AV320" s="818"/>
      <c r="AW320" s="818"/>
      <c r="AX320" s="818"/>
      <c r="AY320" s="818"/>
      <c r="AZ320" s="818"/>
      <c r="BA320" s="818"/>
      <c r="BB320" s="818"/>
      <c r="BC320" s="818"/>
      <c r="BD320" s="818"/>
      <c r="BE320" s="818"/>
      <c r="BF320" s="818"/>
      <c r="BG320" s="818"/>
      <c r="BH320" s="818"/>
      <c r="BI320" s="818"/>
      <c r="BJ320" s="818"/>
    </row>
    <row r="321" spans="1:62" ht="12.75" hidden="1" customHeight="1" outlineLevel="1">
      <c r="A321" s="813">
        <f t="shared" si="91"/>
        <v>17</v>
      </c>
      <c r="C321" s="825">
        <f t="shared" si="95"/>
        <v>0</v>
      </c>
      <c r="D321" s="825">
        <f t="shared" si="95"/>
        <v>0</v>
      </c>
      <c r="E321" s="825">
        <f t="shared" si="95"/>
        <v>0</v>
      </c>
      <c r="F321" s="825">
        <f t="shared" si="95"/>
        <v>0</v>
      </c>
      <c r="G321" s="825">
        <f t="shared" si="95"/>
        <v>0</v>
      </c>
      <c r="H321" s="825">
        <f t="shared" si="95"/>
        <v>0</v>
      </c>
      <c r="I321" s="825">
        <f t="shared" si="95"/>
        <v>0</v>
      </c>
      <c r="J321" s="825">
        <f t="shared" si="95"/>
        <v>0</v>
      </c>
      <c r="K321" s="825">
        <f t="shared" si="95"/>
        <v>0</v>
      </c>
      <c r="L321" s="825">
        <f t="shared" si="95"/>
        <v>0</v>
      </c>
      <c r="M321" s="825">
        <f t="shared" si="95"/>
        <v>0</v>
      </c>
      <c r="N321" s="825">
        <f t="shared" si="95"/>
        <v>0</v>
      </c>
      <c r="O321" s="825">
        <f t="shared" si="95"/>
        <v>0</v>
      </c>
      <c r="P321" s="825">
        <f t="shared" si="95"/>
        <v>0</v>
      </c>
      <c r="Q321" s="825">
        <f t="shared" si="95"/>
        <v>0</v>
      </c>
      <c r="R321" s="825">
        <f t="shared" si="95"/>
        <v>0</v>
      </c>
      <c r="S321" s="825">
        <f t="shared" si="95"/>
        <v>0.98201484071330258</v>
      </c>
      <c r="T321" s="825">
        <f t="shared" si="95"/>
        <v>0.94662892749786054</v>
      </c>
      <c r="U321" s="825">
        <f t="shared" si="95"/>
        <v>0.91178171887734116</v>
      </c>
      <c r="V321" s="825">
        <f t="shared" si="95"/>
        <v>0.87788259022599879</v>
      </c>
      <c r="W321" s="825">
        <f t="shared" si="95"/>
        <v>0.84816328277751862</v>
      </c>
      <c r="X321" s="825">
        <f t="shared" si="95"/>
        <v>0.82226025234160771</v>
      </c>
      <c r="Y321" s="825">
        <f t="shared" si="95"/>
        <v>0.79714830423546523</v>
      </c>
      <c r="Z321" s="825">
        <f t="shared" si="95"/>
        <v>0.77280327868929033</v>
      </c>
      <c r="AA321" s="825">
        <f t="shared" si="95"/>
        <v>0.74920175377617826</v>
      </c>
      <c r="AB321" s="825">
        <f t="shared" si="95"/>
        <v>0.72632102287828959</v>
      </c>
      <c r="AC321" s="825">
        <f t="shared" si="95"/>
        <v>0.70413907284120769</v>
      </c>
      <c r="AD321" s="825">
        <f t="shared" si="95"/>
        <v>0.68263456279546408</v>
      </c>
      <c r="AE321" s="825">
        <f t="shared" si="95"/>
        <v>0.66178680362485864</v>
      </c>
      <c r="AF321" s="825">
        <f t="shared" si="95"/>
        <v>0.64157573806181956</v>
      </c>
      <c r="AG321" s="825">
        <f t="shared" si="95"/>
        <v>1.0059245472084051</v>
      </c>
      <c r="AH321" s="825">
        <f t="shared" si="95"/>
        <v>1.6018356888092853</v>
      </c>
      <c r="AI321" s="825">
        <f t="shared" si="95"/>
        <v>1.6018356888092853</v>
      </c>
      <c r="AJ321" s="825">
        <f t="shared" si="95"/>
        <v>1.6018356888092853</v>
      </c>
      <c r="AK321" s="825">
        <f t="shared" si="95"/>
        <v>1.6018356888092853</v>
      </c>
      <c r="AL321" s="825">
        <f t="shared" si="95"/>
        <v>1.6018356888092853</v>
      </c>
      <c r="AM321" s="825">
        <f t="shared" si="95"/>
        <v>1.6018356888092853</v>
      </c>
      <c r="AN321" s="825">
        <f t="shared" si="95"/>
        <v>1.6018356888092853</v>
      </c>
      <c r="AO321" s="825">
        <f t="shared" si="95"/>
        <v>1.6018356888092853</v>
      </c>
      <c r="AP321" s="825">
        <f t="shared" si="95"/>
        <v>1.6018356888092853</v>
      </c>
      <c r="AQ321" s="818"/>
      <c r="AR321" s="818"/>
      <c r="AS321" s="818"/>
      <c r="AT321" s="818"/>
      <c r="AU321" s="818"/>
      <c r="AV321" s="818"/>
      <c r="AW321" s="818"/>
      <c r="AX321" s="818"/>
      <c r="AY321" s="818"/>
      <c r="AZ321" s="818"/>
      <c r="BA321" s="818"/>
      <c r="BB321" s="818"/>
      <c r="BC321" s="818"/>
      <c r="BD321" s="818"/>
      <c r="BE321" s="818"/>
      <c r="BF321" s="818"/>
      <c r="BG321" s="818"/>
      <c r="BH321" s="818"/>
      <c r="BI321" s="818"/>
      <c r="BJ321" s="818"/>
    </row>
    <row r="322" spans="1:62" ht="12.75" hidden="1" customHeight="1" outlineLevel="1">
      <c r="A322" s="813">
        <f t="shared" si="91"/>
        <v>18</v>
      </c>
      <c r="C322" s="825">
        <f t="shared" si="95"/>
        <v>0</v>
      </c>
      <c r="D322" s="825">
        <f t="shared" si="95"/>
        <v>0</v>
      </c>
      <c r="E322" s="825">
        <f t="shared" si="95"/>
        <v>0</v>
      </c>
      <c r="F322" s="825">
        <f t="shared" si="95"/>
        <v>0</v>
      </c>
      <c r="G322" s="825">
        <f t="shared" si="95"/>
        <v>0</v>
      </c>
      <c r="H322" s="825">
        <f t="shared" si="95"/>
        <v>0</v>
      </c>
      <c r="I322" s="825">
        <f t="shared" si="95"/>
        <v>0</v>
      </c>
      <c r="J322" s="825">
        <f t="shared" si="95"/>
        <v>0</v>
      </c>
      <c r="K322" s="825">
        <f t="shared" si="95"/>
        <v>0</v>
      </c>
      <c r="L322" s="825">
        <f t="shared" si="95"/>
        <v>0</v>
      </c>
      <c r="M322" s="825">
        <f t="shared" si="95"/>
        <v>0</v>
      </c>
      <c r="N322" s="825">
        <f t="shared" si="95"/>
        <v>0</v>
      </c>
      <c r="O322" s="825">
        <f t="shared" si="95"/>
        <v>0</v>
      </c>
      <c r="P322" s="825">
        <f t="shared" si="95"/>
        <v>0</v>
      </c>
      <c r="Q322" s="825">
        <f t="shared" si="95"/>
        <v>0</v>
      </c>
      <c r="R322" s="825">
        <f t="shared" si="95"/>
        <v>0</v>
      </c>
      <c r="S322" s="825">
        <f t="shared" si="95"/>
        <v>0</v>
      </c>
      <c r="T322" s="825">
        <f t="shared" si="95"/>
        <v>0.98162061281031254</v>
      </c>
      <c r="U322" s="825">
        <f t="shared" si="95"/>
        <v>0.94548529379865009</v>
      </c>
      <c r="V322" s="825">
        <f t="shared" si="95"/>
        <v>0.91033310007853863</v>
      </c>
      <c r="W322" s="825">
        <f t="shared" si="95"/>
        <v>0.87951523265187348</v>
      </c>
      <c r="X322" s="825">
        <f t="shared" si="95"/>
        <v>0.85265470909133545</v>
      </c>
      <c r="Y322" s="825">
        <f t="shared" si="95"/>
        <v>0.82661450984032736</v>
      </c>
      <c r="Z322" s="825">
        <f t="shared" si="95"/>
        <v>0.80136958207471898</v>
      </c>
      <c r="AA322" s="825">
        <f t="shared" si="95"/>
        <v>0.77689563808728546</v>
      </c>
      <c r="AB322" s="825">
        <f t="shared" si="95"/>
        <v>0.75316913192092483</v>
      </c>
      <c r="AC322" s="825">
        <f t="shared" si="95"/>
        <v>0.73016723671550154</v>
      </c>
      <c r="AD322" s="825">
        <f t="shared" si="95"/>
        <v>0.70786782274651949</v>
      </c>
      <c r="AE322" s="825">
        <f t="shared" si="95"/>
        <v>0.68624943613449851</v>
      </c>
      <c r="AF322" s="825">
        <f t="shared" si="95"/>
        <v>0.66529127820456901</v>
      </c>
      <c r="AG322" s="825">
        <f t="shared" si="95"/>
        <v>1.043108066728589</v>
      </c>
      <c r="AH322" s="825">
        <f t="shared" si="95"/>
        <v>1.6610467785160237</v>
      </c>
      <c r="AI322" s="825">
        <f t="shared" si="95"/>
        <v>1.6610467785160237</v>
      </c>
      <c r="AJ322" s="825">
        <f t="shared" si="95"/>
        <v>1.6610467785160237</v>
      </c>
      <c r="AK322" s="825">
        <f t="shared" si="95"/>
        <v>1.6610467785160237</v>
      </c>
      <c r="AL322" s="825">
        <f t="shared" si="95"/>
        <v>1.6610467785160237</v>
      </c>
      <c r="AM322" s="825">
        <f t="shared" si="95"/>
        <v>1.6610467785160237</v>
      </c>
      <c r="AN322" s="825">
        <f t="shared" si="95"/>
        <v>1.6610467785160237</v>
      </c>
      <c r="AO322" s="825">
        <f t="shared" si="95"/>
        <v>1.6610467785160237</v>
      </c>
      <c r="AP322" s="825">
        <f t="shared" si="95"/>
        <v>1.6610467785160237</v>
      </c>
      <c r="AQ322" s="818"/>
      <c r="AR322" s="818"/>
      <c r="AS322" s="818"/>
      <c r="AT322" s="818"/>
      <c r="AU322" s="818"/>
      <c r="AV322" s="818"/>
      <c r="AW322" s="818"/>
      <c r="AX322" s="818"/>
      <c r="AY322" s="818"/>
      <c r="AZ322" s="818"/>
      <c r="BA322" s="818"/>
      <c r="BB322" s="818"/>
      <c r="BC322" s="818"/>
      <c r="BD322" s="818"/>
      <c r="BE322" s="818"/>
      <c r="BF322" s="818"/>
      <c r="BG322" s="818"/>
      <c r="BH322" s="818"/>
      <c r="BI322" s="818"/>
      <c r="BJ322" s="818"/>
    </row>
    <row r="323" spans="1:62" ht="12.75" hidden="1" customHeight="1" outlineLevel="1">
      <c r="A323" s="813">
        <f t="shared" si="91"/>
        <v>19</v>
      </c>
      <c r="C323" s="825">
        <f t="shared" si="95"/>
        <v>0</v>
      </c>
      <c r="D323" s="825">
        <f t="shared" si="95"/>
        <v>0</v>
      </c>
      <c r="E323" s="825">
        <f t="shared" si="95"/>
        <v>0</v>
      </c>
      <c r="F323" s="825">
        <f t="shared" si="95"/>
        <v>0</v>
      </c>
      <c r="G323" s="825">
        <f t="shared" si="95"/>
        <v>0</v>
      </c>
      <c r="H323" s="825">
        <f t="shared" si="95"/>
        <v>0</v>
      </c>
      <c r="I323" s="825">
        <f t="shared" si="95"/>
        <v>0</v>
      </c>
      <c r="J323" s="825">
        <f t="shared" si="95"/>
        <v>0</v>
      </c>
      <c r="K323" s="825">
        <f t="shared" si="95"/>
        <v>0</v>
      </c>
      <c r="L323" s="825">
        <f t="shared" si="95"/>
        <v>0</v>
      </c>
      <c r="M323" s="825">
        <f t="shared" si="95"/>
        <v>0</v>
      </c>
      <c r="N323" s="825">
        <f t="shared" si="95"/>
        <v>0</v>
      </c>
      <c r="O323" s="825">
        <f t="shared" si="95"/>
        <v>0</v>
      </c>
      <c r="P323" s="825">
        <f t="shared" si="95"/>
        <v>0</v>
      </c>
      <c r="Q323" s="825">
        <f t="shared" si="95"/>
        <v>0</v>
      </c>
      <c r="R323" s="825">
        <f t="shared" si="95"/>
        <v>0</v>
      </c>
      <c r="S323" s="825">
        <f t="shared" si="95"/>
        <v>0</v>
      </c>
      <c r="T323" s="825">
        <f t="shared" si="95"/>
        <v>0</v>
      </c>
      <c r="U323" s="825">
        <f t="shared" si="95"/>
        <v>0.98122236663608353</v>
      </c>
      <c r="V323" s="825">
        <f t="shared" si="95"/>
        <v>0.94474150443682081</v>
      </c>
      <c r="W323" s="825">
        <f t="shared" si="95"/>
        <v>0.9127587956528711</v>
      </c>
      <c r="X323" s="825">
        <f t="shared" si="95"/>
        <v>0.88488300882675874</v>
      </c>
      <c r="Y323" s="825">
        <f t="shared" si="95"/>
        <v>0.85785855259847321</v>
      </c>
      <c r="Z323" s="825">
        <f t="shared" si="95"/>
        <v>0.83165942720731456</v>
      </c>
      <c r="AA323" s="825">
        <f t="shared" si="95"/>
        <v>0.80626042692906963</v>
      </c>
      <c r="AB323" s="825">
        <f t="shared" si="95"/>
        <v>0.78163711582602047</v>
      </c>
      <c r="AC323" s="825">
        <f t="shared" si="95"/>
        <v>0.75776580423755358</v>
      </c>
      <c r="AD323" s="825">
        <f t="shared" si="95"/>
        <v>0.73462352598874781</v>
      </c>
      <c r="AE323" s="825">
        <f t="shared" si="95"/>
        <v>0.71218801629501549</v>
      </c>
      <c r="AF323" s="825">
        <f t="shared" si="95"/>
        <v>0.69043769034154001</v>
      </c>
      <c r="AG323" s="825">
        <f t="shared" si="95"/>
        <v>1.0825350458709346</v>
      </c>
      <c r="AH323" s="825">
        <f t="shared" si="95"/>
        <v>1.7238303565362789</v>
      </c>
      <c r="AI323" s="825">
        <f t="shared" si="95"/>
        <v>1.7238303565362789</v>
      </c>
      <c r="AJ323" s="825">
        <f t="shared" si="95"/>
        <v>1.7238303565362789</v>
      </c>
      <c r="AK323" s="825">
        <f t="shared" si="95"/>
        <v>1.7238303565362789</v>
      </c>
      <c r="AL323" s="825">
        <f t="shared" si="95"/>
        <v>1.7238303565362789</v>
      </c>
      <c r="AM323" s="825">
        <f t="shared" si="95"/>
        <v>1.7238303565362789</v>
      </c>
      <c r="AN323" s="825">
        <f t="shared" si="95"/>
        <v>1.7238303565362789</v>
      </c>
      <c r="AO323" s="825">
        <f t="shared" si="95"/>
        <v>1.7238303565362789</v>
      </c>
      <c r="AP323" s="825">
        <f t="shared" si="95"/>
        <v>1.7238303565362789</v>
      </c>
      <c r="AQ323" s="818"/>
      <c r="AR323" s="818"/>
      <c r="AS323" s="818"/>
      <c r="AT323" s="818"/>
      <c r="AU323" s="818"/>
      <c r="AV323" s="818"/>
      <c r="AW323" s="818"/>
      <c r="AX323" s="818"/>
      <c r="AY323" s="818"/>
      <c r="AZ323" s="818"/>
      <c r="BA323" s="818"/>
      <c r="BB323" s="818"/>
      <c r="BC323" s="818"/>
      <c r="BD323" s="818"/>
      <c r="BE323" s="818"/>
      <c r="BF323" s="818"/>
      <c r="BG323" s="818"/>
      <c r="BH323" s="818"/>
      <c r="BI323" s="818"/>
      <c r="BJ323" s="818"/>
    </row>
    <row r="324" spans="1:62" ht="13.5" hidden="1" customHeight="1" outlineLevel="1">
      <c r="A324" s="813">
        <f t="shared" si="91"/>
        <v>20</v>
      </c>
      <c r="C324" s="825">
        <f t="shared" si="95"/>
        <v>0</v>
      </c>
      <c r="D324" s="825">
        <f t="shared" si="95"/>
        <v>0</v>
      </c>
      <c r="E324" s="825">
        <f t="shared" si="95"/>
        <v>0</v>
      </c>
      <c r="F324" s="825">
        <f t="shared" si="95"/>
        <v>0</v>
      </c>
      <c r="G324" s="825">
        <f t="shared" si="95"/>
        <v>0</v>
      </c>
      <c r="H324" s="825">
        <f t="shared" si="95"/>
        <v>0</v>
      </c>
      <c r="I324" s="825">
        <f t="shared" si="95"/>
        <v>0</v>
      </c>
      <c r="J324" s="825">
        <f t="shared" si="95"/>
        <v>0</v>
      </c>
      <c r="K324" s="825">
        <f t="shared" si="95"/>
        <v>0</v>
      </c>
      <c r="L324" s="825">
        <f t="shared" si="95"/>
        <v>0</v>
      </c>
      <c r="M324" s="825">
        <f t="shared" si="95"/>
        <v>0</v>
      </c>
      <c r="N324" s="825">
        <f t="shared" si="95"/>
        <v>0</v>
      </c>
      <c r="O324" s="825">
        <f t="shared" si="95"/>
        <v>0</v>
      </c>
      <c r="P324" s="825">
        <f t="shared" si="95"/>
        <v>0</v>
      </c>
      <c r="Q324" s="825">
        <f t="shared" si="95"/>
        <v>0</v>
      </c>
      <c r="R324" s="825">
        <f t="shared" si="95"/>
        <v>0</v>
      </c>
      <c r="S324" s="825">
        <f t="shared" si="95"/>
        <v>0</v>
      </c>
      <c r="T324" s="825">
        <f t="shared" si="95"/>
        <v>0</v>
      </c>
      <c r="U324" s="825">
        <f t="shared" si="95"/>
        <v>0</v>
      </c>
      <c r="V324" s="825">
        <f t="shared" si="95"/>
        <v>0.9812464910991896</v>
      </c>
      <c r="W324" s="825">
        <f t="shared" si="95"/>
        <v>0.94802796452582183</v>
      </c>
      <c r="X324" s="825">
        <f t="shared" si="95"/>
        <v>0.91907505213519125</v>
      </c>
      <c r="Y324" s="825">
        <f t="shared" si="95"/>
        <v>0.89100636591432236</v>
      </c>
      <c r="Z324" s="825">
        <f t="shared" si="95"/>
        <v>0.86379490146694737</v>
      </c>
      <c r="AA324" s="825">
        <f t="shared" si="95"/>
        <v>0.83741447911500233</v>
      </c>
      <c r="AB324" s="825">
        <f t="shared" si="95"/>
        <v>0.81183971871161154</v>
      </c>
      <c r="AC324" s="825">
        <f t="shared" si="95"/>
        <v>0.78704601522328865</v>
      </c>
      <c r="AD324" s="825">
        <f t="shared" si="95"/>
        <v>0.76300951505786119</v>
      </c>
      <c r="AE324" s="825">
        <f t="shared" si="95"/>
        <v>0.73970709311534244</v>
      </c>
      <c r="AF324" s="825">
        <f t="shared" si="95"/>
        <v>0.71711633053967461</v>
      </c>
      <c r="AG324" s="825">
        <f t="shared" si="95"/>
        <v>1.1243644004885474</v>
      </c>
      <c r="AH324" s="825">
        <f t="shared" si="95"/>
        <v>1.7904394807020001</v>
      </c>
      <c r="AI324" s="825">
        <f t="shared" si="95"/>
        <v>1.7904394807020001</v>
      </c>
      <c r="AJ324" s="825">
        <f t="shared" si="95"/>
        <v>1.7904394807020001</v>
      </c>
      <c r="AK324" s="825">
        <f t="shared" si="95"/>
        <v>1.7904394807020001</v>
      </c>
      <c r="AL324" s="825">
        <f t="shared" si="95"/>
        <v>1.7904394807020001</v>
      </c>
      <c r="AM324" s="825">
        <f t="shared" si="95"/>
        <v>1.7904394807020001</v>
      </c>
      <c r="AN324" s="825">
        <f t="shared" si="95"/>
        <v>1.7904394807020001</v>
      </c>
      <c r="AO324" s="825">
        <f t="shared" si="95"/>
        <v>1.7904394807020001</v>
      </c>
      <c r="AP324" s="825">
        <f t="shared" si="95"/>
        <v>1.7904394807020001</v>
      </c>
      <c r="AQ324" s="818"/>
      <c r="AR324" s="818"/>
      <c r="AS324" s="818"/>
      <c r="AT324" s="818"/>
      <c r="AU324" s="818"/>
      <c r="AV324" s="818"/>
      <c r="AW324" s="818"/>
      <c r="AX324" s="818"/>
      <c r="AY324" s="818"/>
      <c r="AZ324" s="818"/>
      <c r="BA324" s="818"/>
      <c r="BB324" s="818"/>
      <c r="BC324" s="818"/>
      <c r="BD324" s="818"/>
      <c r="BE324" s="818"/>
      <c r="BF324" s="818"/>
      <c r="BG324" s="818"/>
      <c r="BH324" s="818"/>
      <c r="BI324" s="818"/>
      <c r="BJ324" s="818"/>
    </row>
    <row r="325" spans="1:62" ht="13.5" hidden="1" customHeight="1" outlineLevel="1">
      <c r="A325" s="813">
        <f t="shared" si="91"/>
        <v>21</v>
      </c>
      <c r="C325" s="825">
        <f t="shared" si="95"/>
        <v>0</v>
      </c>
      <c r="D325" s="825">
        <f t="shared" si="95"/>
        <v>0</v>
      </c>
      <c r="E325" s="825">
        <f t="shared" si="95"/>
        <v>0</v>
      </c>
      <c r="F325" s="825">
        <f t="shared" si="95"/>
        <v>0</v>
      </c>
      <c r="G325" s="825">
        <f t="shared" si="95"/>
        <v>0</v>
      </c>
      <c r="H325" s="825">
        <f t="shared" si="95"/>
        <v>0</v>
      </c>
      <c r="I325" s="825">
        <f t="shared" si="95"/>
        <v>0</v>
      </c>
      <c r="J325" s="825">
        <f t="shared" si="95"/>
        <v>0</v>
      </c>
      <c r="K325" s="825">
        <f t="shared" si="95"/>
        <v>0</v>
      </c>
      <c r="L325" s="825">
        <f t="shared" si="95"/>
        <v>0</v>
      </c>
      <c r="M325" s="825">
        <f t="shared" si="95"/>
        <v>0</v>
      </c>
      <c r="N325" s="825">
        <f t="shared" si="95"/>
        <v>0</v>
      </c>
      <c r="O325" s="825">
        <f t="shared" si="95"/>
        <v>0</v>
      </c>
      <c r="P325" s="825">
        <f t="shared" si="95"/>
        <v>0</v>
      </c>
      <c r="Q325" s="825">
        <f t="shared" si="95"/>
        <v>0</v>
      </c>
      <c r="R325" s="825">
        <f t="shared" ref="R325:AP325" si="96">IF(R$1=$A325,1,Q283)/(1+R$8)^0.5</f>
        <v>0</v>
      </c>
      <c r="S325" s="825">
        <f t="shared" si="96"/>
        <v>0</v>
      </c>
      <c r="T325" s="825">
        <f t="shared" si="96"/>
        <v>0</v>
      </c>
      <c r="U325" s="825">
        <f t="shared" si="96"/>
        <v>0</v>
      </c>
      <c r="V325" s="825">
        <f t="shared" si="96"/>
        <v>0</v>
      </c>
      <c r="W325" s="825">
        <f t="shared" si="96"/>
        <v>0.98461152444060596</v>
      </c>
      <c r="X325" s="825">
        <f t="shared" si="96"/>
        <v>0.95454134479121899</v>
      </c>
      <c r="Y325" s="825">
        <f t="shared" si="96"/>
        <v>0.92538951281672865</v>
      </c>
      <c r="Z325" s="825">
        <f t="shared" si="96"/>
        <v>0.8971279820451209</v>
      </c>
      <c r="AA325" s="825">
        <f t="shared" si="96"/>
        <v>0.86972956254773059</v>
      </c>
      <c r="AB325" s="825">
        <f t="shared" si="96"/>
        <v>0.84316789478028142</v>
      </c>
      <c r="AC325" s="825">
        <f t="shared" si="96"/>
        <v>0.81741742422282671</v>
      </c>
      <c r="AD325" s="825">
        <f t="shared" si="96"/>
        <v>0.79245337679418815</v>
      </c>
      <c r="AE325" s="825">
        <f t="shared" si="96"/>
        <v>0.76825173501724164</v>
      </c>
      <c r="AF325" s="825">
        <f t="shared" si="96"/>
        <v>0.74478921491212047</v>
      </c>
      <c r="AG325" s="825">
        <f t="shared" si="96"/>
        <v>1.1677526273663241</v>
      </c>
      <c r="AH325" s="825">
        <f t="shared" si="96"/>
        <v>1.8595309552861052</v>
      </c>
      <c r="AI325" s="825">
        <f t="shared" si="96"/>
        <v>1.8595309552861052</v>
      </c>
      <c r="AJ325" s="825">
        <f t="shared" si="96"/>
        <v>1.8595309552861052</v>
      </c>
      <c r="AK325" s="825">
        <f t="shared" si="96"/>
        <v>1.8595309552861052</v>
      </c>
      <c r="AL325" s="825">
        <f t="shared" si="96"/>
        <v>1.8595309552861052</v>
      </c>
      <c r="AM325" s="825">
        <f t="shared" si="96"/>
        <v>1.8595309552861052</v>
      </c>
      <c r="AN325" s="825">
        <f t="shared" si="96"/>
        <v>1.8595309552861052</v>
      </c>
      <c r="AO325" s="825">
        <f t="shared" si="96"/>
        <v>1.8595309552861052</v>
      </c>
      <c r="AP325" s="825">
        <f t="shared" si="96"/>
        <v>1.8595309552861052</v>
      </c>
      <c r="AQ325" s="818"/>
      <c r="AR325" s="818"/>
      <c r="AS325" s="818"/>
      <c r="AT325" s="818"/>
      <c r="AU325" s="818"/>
      <c r="AV325" s="818"/>
      <c r="AW325" s="818"/>
      <c r="AX325" s="818"/>
      <c r="AY325" s="818"/>
      <c r="AZ325" s="818"/>
      <c r="BA325" s="818"/>
      <c r="BB325" s="818"/>
      <c r="BC325" s="818"/>
      <c r="BD325" s="818"/>
      <c r="BE325" s="818"/>
      <c r="BF325" s="818"/>
      <c r="BG325" s="818"/>
      <c r="BH325" s="818"/>
      <c r="BI325" s="818"/>
      <c r="BJ325" s="818"/>
    </row>
    <row r="326" spans="1:62" ht="13.5" hidden="1" customHeight="1" outlineLevel="1">
      <c r="A326" s="813">
        <f t="shared" si="91"/>
        <v>22</v>
      </c>
      <c r="C326" s="825">
        <f t="shared" ref="C326:AP332" si="97">IF(C$1=$A326,1,B284)/(1+C$8)^0.5</f>
        <v>0</v>
      </c>
      <c r="D326" s="825">
        <f t="shared" si="97"/>
        <v>0</v>
      </c>
      <c r="E326" s="825">
        <f t="shared" si="97"/>
        <v>0</v>
      </c>
      <c r="F326" s="825">
        <f t="shared" si="97"/>
        <v>0</v>
      </c>
      <c r="G326" s="825">
        <f t="shared" si="97"/>
        <v>0</v>
      </c>
      <c r="H326" s="825">
        <f t="shared" si="97"/>
        <v>0</v>
      </c>
      <c r="I326" s="825">
        <f t="shared" si="97"/>
        <v>0</v>
      </c>
      <c r="J326" s="825">
        <f t="shared" si="97"/>
        <v>0</v>
      </c>
      <c r="K326" s="825">
        <f t="shared" si="97"/>
        <v>0</v>
      </c>
      <c r="L326" s="825">
        <f t="shared" si="97"/>
        <v>0</v>
      </c>
      <c r="M326" s="825">
        <f t="shared" si="97"/>
        <v>0</v>
      </c>
      <c r="N326" s="825">
        <f t="shared" si="97"/>
        <v>0</v>
      </c>
      <c r="O326" s="825">
        <f t="shared" si="97"/>
        <v>0</v>
      </c>
      <c r="P326" s="825">
        <f t="shared" si="97"/>
        <v>0</v>
      </c>
      <c r="Q326" s="825">
        <f t="shared" si="97"/>
        <v>0</v>
      </c>
      <c r="R326" s="825">
        <f t="shared" si="97"/>
        <v>0</v>
      </c>
      <c r="S326" s="825">
        <f t="shared" si="97"/>
        <v>0</v>
      </c>
      <c r="T326" s="825">
        <f t="shared" si="97"/>
        <v>0</v>
      </c>
      <c r="U326" s="825">
        <f t="shared" si="97"/>
        <v>0</v>
      </c>
      <c r="V326" s="825">
        <f t="shared" si="97"/>
        <v>0</v>
      </c>
      <c r="W326" s="825">
        <f t="shared" si="97"/>
        <v>0</v>
      </c>
      <c r="X326" s="825">
        <f t="shared" si="97"/>
        <v>0.98461152444060618</v>
      </c>
      <c r="Y326" s="825">
        <f t="shared" si="97"/>
        <v>0.95454134479121922</v>
      </c>
      <c r="Z326" s="825">
        <f t="shared" si="97"/>
        <v>0.92538951281672865</v>
      </c>
      <c r="AA326" s="825">
        <f t="shared" si="97"/>
        <v>0.89712798204512101</v>
      </c>
      <c r="AB326" s="825">
        <f t="shared" si="97"/>
        <v>0.86972956254773071</v>
      </c>
      <c r="AC326" s="825">
        <f t="shared" si="97"/>
        <v>0.84316789478028153</v>
      </c>
      <c r="AD326" s="825">
        <f t="shared" si="97"/>
        <v>0.81741742422282682</v>
      </c>
      <c r="AE326" s="825">
        <f t="shared" si="97"/>
        <v>0.79245337679418804</v>
      </c>
      <c r="AF326" s="825">
        <f t="shared" si="97"/>
        <v>0.76825173501724175</v>
      </c>
      <c r="AG326" s="825">
        <f t="shared" si="97"/>
        <v>1.2045394375789602</v>
      </c>
      <c r="AH326" s="825">
        <f t="shared" si="97"/>
        <v>1.9181103245236732</v>
      </c>
      <c r="AI326" s="825">
        <f t="shared" si="97"/>
        <v>1.9181103245236732</v>
      </c>
      <c r="AJ326" s="825">
        <f t="shared" si="97"/>
        <v>1.9181103245236732</v>
      </c>
      <c r="AK326" s="825">
        <f t="shared" si="97"/>
        <v>1.9181103245236732</v>
      </c>
      <c r="AL326" s="825">
        <f t="shared" si="97"/>
        <v>1.9181103245236732</v>
      </c>
      <c r="AM326" s="825">
        <f t="shared" si="97"/>
        <v>1.9181103245236732</v>
      </c>
      <c r="AN326" s="825">
        <f t="shared" si="97"/>
        <v>1.9181103245236732</v>
      </c>
      <c r="AO326" s="825">
        <f t="shared" si="97"/>
        <v>1.9181103245236732</v>
      </c>
      <c r="AP326" s="825">
        <f t="shared" si="97"/>
        <v>1.9181103245236732</v>
      </c>
      <c r="AQ326" s="818"/>
      <c r="AR326" s="818"/>
      <c r="AS326" s="818"/>
      <c r="AT326" s="818"/>
      <c r="AU326" s="818"/>
      <c r="AV326" s="818"/>
      <c r="AW326" s="818"/>
      <c r="AX326" s="818"/>
      <c r="AY326" s="818"/>
      <c r="AZ326" s="818"/>
      <c r="BA326" s="818"/>
      <c r="BB326" s="818"/>
      <c r="BC326" s="818"/>
      <c r="BD326" s="818"/>
      <c r="BE326" s="818"/>
      <c r="BF326" s="818"/>
      <c r="BG326" s="818"/>
      <c r="BH326" s="818"/>
      <c r="BI326" s="818"/>
      <c r="BJ326" s="818"/>
    </row>
    <row r="327" spans="1:62" ht="13.5" hidden="1" customHeight="1" outlineLevel="1">
      <c r="A327" s="813">
        <f t="shared" si="91"/>
        <v>23</v>
      </c>
      <c r="C327" s="825">
        <f t="shared" si="97"/>
        <v>0</v>
      </c>
      <c r="D327" s="825">
        <f t="shared" si="97"/>
        <v>0</v>
      </c>
      <c r="E327" s="825">
        <f t="shared" si="97"/>
        <v>0</v>
      </c>
      <c r="F327" s="825">
        <f t="shared" si="97"/>
        <v>0</v>
      </c>
      <c r="G327" s="825">
        <f t="shared" si="97"/>
        <v>0</v>
      </c>
      <c r="H327" s="825">
        <f t="shared" si="97"/>
        <v>0</v>
      </c>
      <c r="I327" s="825">
        <f t="shared" si="97"/>
        <v>0</v>
      </c>
      <c r="J327" s="825">
        <f t="shared" si="97"/>
        <v>0</v>
      </c>
      <c r="K327" s="825">
        <f t="shared" si="97"/>
        <v>0</v>
      </c>
      <c r="L327" s="825">
        <f t="shared" si="97"/>
        <v>0</v>
      </c>
      <c r="M327" s="825">
        <f t="shared" si="97"/>
        <v>0</v>
      </c>
      <c r="N327" s="825">
        <f t="shared" si="97"/>
        <v>0</v>
      </c>
      <c r="O327" s="825">
        <f t="shared" si="97"/>
        <v>0</v>
      </c>
      <c r="P327" s="825">
        <f t="shared" si="97"/>
        <v>0</v>
      </c>
      <c r="Q327" s="825">
        <f t="shared" si="97"/>
        <v>0</v>
      </c>
      <c r="R327" s="825">
        <f t="shared" si="97"/>
        <v>0</v>
      </c>
      <c r="S327" s="825">
        <f t="shared" si="97"/>
        <v>0</v>
      </c>
      <c r="T327" s="825">
        <f t="shared" si="97"/>
        <v>0</v>
      </c>
      <c r="U327" s="825">
        <f t="shared" si="97"/>
        <v>0</v>
      </c>
      <c r="V327" s="825">
        <f t="shared" si="97"/>
        <v>0</v>
      </c>
      <c r="W327" s="825">
        <f t="shared" si="97"/>
        <v>0</v>
      </c>
      <c r="X327" s="825">
        <f t="shared" si="97"/>
        <v>0</v>
      </c>
      <c r="Y327" s="825">
        <f t="shared" si="97"/>
        <v>0.98461152444060618</v>
      </c>
      <c r="Z327" s="825">
        <f t="shared" si="97"/>
        <v>0.95454134479121899</v>
      </c>
      <c r="AA327" s="825">
        <f t="shared" si="97"/>
        <v>0.92538951281672865</v>
      </c>
      <c r="AB327" s="825">
        <f t="shared" si="97"/>
        <v>0.89712798204512101</v>
      </c>
      <c r="AC327" s="825">
        <f t="shared" si="97"/>
        <v>0.86972956254773071</v>
      </c>
      <c r="AD327" s="825">
        <f t="shared" si="97"/>
        <v>0.84316789478028153</v>
      </c>
      <c r="AE327" s="825">
        <f t="shared" si="97"/>
        <v>0.81741742422282671</v>
      </c>
      <c r="AF327" s="825">
        <f t="shared" si="97"/>
        <v>0.79245337679418804</v>
      </c>
      <c r="AG327" s="825">
        <f t="shared" si="97"/>
        <v>1.2424851142962878</v>
      </c>
      <c r="AH327" s="825">
        <f t="shared" si="97"/>
        <v>1.9785350744420607</v>
      </c>
      <c r="AI327" s="825">
        <f t="shared" si="97"/>
        <v>1.9785350744420607</v>
      </c>
      <c r="AJ327" s="825">
        <f t="shared" si="97"/>
        <v>1.9785350744420607</v>
      </c>
      <c r="AK327" s="825">
        <f t="shared" si="97"/>
        <v>1.9785350744420607</v>
      </c>
      <c r="AL327" s="825">
        <f t="shared" si="97"/>
        <v>1.9785350744420607</v>
      </c>
      <c r="AM327" s="825">
        <f t="shared" si="97"/>
        <v>1.9785350744420607</v>
      </c>
      <c r="AN327" s="825">
        <f t="shared" si="97"/>
        <v>1.9785350744420607</v>
      </c>
      <c r="AO327" s="825">
        <f t="shared" si="97"/>
        <v>1.9785350744420607</v>
      </c>
      <c r="AP327" s="825">
        <f t="shared" si="97"/>
        <v>1.9785350744420607</v>
      </c>
      <c r="AQ327" s="818"/>
      <c r="AR327" s="818"/>
      <c r="AS327" s="818"/>
      <c r="AT327" s="818"/>
      <c r="AU327" s="818"/>
      <c r="AV327" s="818"/>
      <c r="AW327" s="818"/>
      <c r="AX327" s="818"/>
      <c r="AY327" s="818"/>
      <c r="AZ327" s="818"/>
      <c r="BA327" s="818"/>
      <c r="BB327" s="818"/>
      <c r="BC327" s="818"/>
      <c r="BD327" s="818"/>
      <c r="BE327" s="818"/>
      <c r="BF327" s="818"/>
      <c r="BG327" s="818"/>
      <c r="BH327" s="818"/>
      <c r="BI327" s="818"/>
      <c r="BJ327" s="818"/>
    </row>
    <row r="328" spans="1:62" ht="13.5" hidden="1" customHeight="1" outlineLevel="1">
      <c r="A328" s="813">
        <f t="shared" si="91"/>
        <v>24</v>
      </c>
      <c r="C328" s="825">
        <f t="shared" si="97"/>
        <v>0</v>
      </c>
      <c r="D328" s="825">
        <f t="shared" si="97"/>
        <v>0</v>
      </c>
      <c r="E328" s="825">
        <f t="shared" si="97"/>
        <v>0</v>
      </c>
      <c r="F328" s="825">
        <f t="shared" si="97"/>
        <v>0</v>
      </c>
      <c r="G328" s="825">
        <f t="shared" si="97"/>
        <v>0</v>
      </c>
      <c r="H328" s="825">
        <f t="shared" si="97"/>
        <v>0</v>
      </c>
      <c r="I328" s="825">
        <f t="shared" si="97"/>
        <v>0</v>
      </c>
      <c r="J328" s="825">
        <f t="shared" si="97"/>
        <v>0</v>
      </c>
      <c r="K328" s="825">
        <f t="shared" si="97"/>
        <v>0</v>
      </c>
      <c r="L328" s="825">
        <f t="shared" si="97"/>
        <v>0</v>
      </c>
      <c r="M328" s="825">
        <f t="shared" si="97"/>
        <v>0</v>
      </c>
      <c r="N328" s="825">
        <f t="shared" si="97"/>
        <v>0</v>
      </c>
      <c r="O328" s="825">
        <f t="shared" si="97"/>
        <v>0</v>
      </c>
      <c r="P328" s="825">
        <f t="shared" si="97"/>
        <v>0</v>
      </c>
      <c r="Q328" s="825">
        <f t="shared" si="97"/>
        <v>0</v>
      </c>
      <c r="R328" s="825">
        <f t="shared" si="97"/>
        <v>0</v>
      </c>
      <c r="S328" s="825">
        <f t="shared" si="97"/>
        <v>0</v>
      </c>
      <c r="T328" s="825">
        <f t="shared" si="97"/>
        <v>0</v>
      </c>
      <c r="U328" s="825">
        <f t="shared" si="97"/>
        <v>0</v>
      </c>
      <c r="V328" s="825">
        <f t="shared" si="97"/>
        <v>0</v>
      </c>
      <c r="W328" s="825">
        <f t="shared" si="97"/>
        <v>0</v>
      </c>
      <c r="X328" s="825">
        <f t="shared" si="97"/>
        <v>0</v>
      </c>
      <c r="Y328" s="825">
        <f t="shared" si="97"/>
        <v>0</v>
      </c>
      <c r="Z328" s="825">
        <f t="shared" si="97"/>
        <v>0.98461152444060596</v>
      </c>
      <c r="AA328" s="825">
        <f t="shared" si="97"/>
        <v>0.95454134479121899</v>
      </c>
      <c r="AB328" s="825">
        <f t="shared" si="97"/>
        <v>0.92538951281672865</v>
      </c>
      <c r="AC328" s="825">
        <f t="shared" si="97"/>
        <v>0.89712798204512101</v>
      </c>
      <c r="AD328" s="825">
        <f t="shared" si="97"/>
        <v>0.86972956254773071</v>
      </c>
      <c r="AE328" s="825">
        <f t="shared" si="97"/>
        <v>0.84316789478028142</v>
      </c>
      <c r="AF328" s="825">
        <f t="shared" si="97"/>
        <v>0.81741742422282671</v>
      </c>
      <c r="AG328" s="825">
        <f t="shared" si="97"/>
        <v>1.2816261643958522</v>
      </c>
      <c r="AH328" s="825">
        <f t="shared" si="97"/>
        <v>2.0408633386453245</v>
      </c>
      <c r="AI328" s="825">
        <f t="shared" si="97"/>
        <v>2.0408633386453245</v>
      </c>
      <c r="AJ328" s="825">
        <f t="shared" si="97"/>
        <v>2.0408633386453245</v>
      </c>
      <c r="AK328" s="825">
        <f t="shared" si="97"/>
        <v>2.0408633386453245</v>
      </c>
      <c r="AL328" s="825">
        <f t="shared" si="97"/>
        <v>2.0408633386453245</v>
      </c>
      <c r="AM328" s="825">
        <f t="shared" si="97"/>
        <v>2.0408633386453245</v>
      </c>
      <c r="AN328" s="825">
        <f t="shared" si="97"/>
        <v>2.0408633386453245</v>
      </c>
      <c r="AO328" s="825">
        <f t="shared" si="97"/>
        <v>2.0408633386453245</v>
      </c>
      <c r="AP328" s="825">
        <f t="shared" si="97"/>
        <v>2.0408633386453245</v>
      </c>
      <c r="AQ328" s="818"/>
      <c r="AR328" s="818"/>
      <c r="AS328" s="818"/>
      <c r="AT328" s="818"/>
      <c r="AU328" s="818"/>
      <c r="AV328" s="818"/>
      <c r="AW328" s="818"/>
      <c r="AX328" s="818"/>
      <c r="AY328" s="818"/>
      <c r="AZ328" s="818"/>
      <c r="BA328" s="818"/>
      <c r="BB328" s="818"/>
      <c r="BC328" s="818"/>
      <c r="BD328" s="818"/>
      <c r="BE328" s="818"/>
      <c r="BF328" s="818"/>
      <c r="BG328" s="818"/>
      <c r="BH328" s="818"/>
      <c r="BI328" s="818"/>
      <c r="BJ328" s="818"/>
    </row>
    <row r="329" spans="1:62" ht="12.75" hidden="1" customHeight="1" outlineLevel="1">
      <c r="A329" s="813">
        <f t="shared" si="91"/>
        <v>25</v>
      </c>
      <c r="C329" s="825">
        <f t="shared" si="97"/>
        <v>0</v>
      </c>
      <c r="D329" s="825">
        <f t="shared" si="97"/>
        <v>0</v>
      </c>
      <c r="E329" s="825">
        <f t="shared" si="97"/>
        <v>0</v>
      </c>
      <c r="F329" s="825">
        <f t="shared" si="97"/>
        <v>0</v>
      </c>
      <c r="G329" s="825">
        <f t="shared" si="97"/>
        <v>0</v>
      </c>
      <c r="H329" s="825">
        <f t="shared" si="97"/>
        <v>0</v>
      </c>
      <c r="I329" s="825">
        <f t="shared" si="97"/>
        <v>0</v>
      </c>
      <c r="J329" s="825">
        <f t="shared" si="97"/>
        <v>0</v>
      </c>
      <c r="K329" s="825">
        <f t="shared" si="97"/>
        <v>0</v>
      </c>
      <c r="L329" s="825">
        <f t="shared" si="97"/>
        <v>0</v>
      </c>
      <c r="M329" s="825">
        <f t="shared" si="97"/>
        <v>0</v>
      </c>
      <c r="N329" s="825">
        <f t="shared" si="97"/>
        <v>0</v>
      </c>
      <c r="O329" s="825">
        <f t="shared" si="97"/>
        <v>0</v>
      </c>
      <c r="P329" s="825">
        <f t="shared" si="97"/>
        <v>0</v>
      </c>
      <c r="Q329" s="825">
        <f t="shared" si="97"/>
        <v>0</v>
      </c>
      <c r="R329" s="825">
        <f t="shared" si="97"/>
        <v>0</v>
      </c>
      <c r="S329" s="825">
        <f t="shared" si="97"/>
        <v>0</v>
      </c>
      <c r="T329" s="825">
        <f t="shared" si="97"/>
        <v>0</v>
      </c>
      <c r="U329" s="825">
        <f t="shared" si="97"/>
        <v>0</v>
      </c>
      <c r="V329" s="825">
        <f t="shared" si="97"/>
        <v>0</v>
      </c>
      <c r="W329" s="825">
        <f t="shared" si="97"/>
        <v>0</v>
      </c>
      <c r="X329" s="825">
        <f t="shared" si="97"/>
        <v>0</v>
      </c>
      <c r="Y329" s="825">
        <f t="shared" si="97"/>
        <v>0</v>
      </c>
      <c r="Z329" s="825">
        <f t="shared" si="97"/>
        <v>0</v>
      </c>
      <c r="AA329" s="825">
        <f t="shared" si="97"/>
        <v>0.98461152444060618</v>
      </c>
      <c r="AB329" s="825">
        <f t="shared" si="97"/>
        <v>0.95454134479121922</v>
      </c>
      <c r="AC329" s="825">
        <f t="shared" si="97"/>
        <v>0.92538951281672888</v>
      </c>
      <c r="AD329" s="825">
        <f t="shared" si="97"/>
        <v>0.89712798204512134</v>
      </c>
      <c r="AE329" s="825">
        <f t="shared" si="97"/>
        <v>0.86972956254773082</v>
      </c>
      <c r="AF329" s="825">
        <f t="shared" si="97"/>
        <v>0.84316789478028165</v>
      </c>
      <c r="AG329" s="825">
        <f t="shared" si="97"/>
        <v>1.3220002448031996</v>
      </c>
      <c r="AH329" s="825">
        <f t="shared" si="97"/>
        <v>2.1051550820756062</v>
      </c>
      <c r="AI329" s="825">
        <f t="shared" si="97"/>
        <v>2.1051550820756062</v>
      </c>
      <c r="AJ329" s="825">
        <f t="shared" si="97"/>
        <v>2.1051550820756062</v>
      </c>
      <c r="AK329" s="825">
        <f t="shared" si="97"/>
        <v>2.1051550820756062</v>
      </c>
      <c r="AL329" s="825">
        <f t="shared" si="97"/>
        <v>2.1051550820756062</v>
      </c>
      <c r="AM329" s="825">
        <f t="shared" si="97"/>
        <v>2.1051550820756062</v>
      </c>
      <c r="AN329" s="825">
        <f t="shared" si="97"/>
        <v>2.1051550820756062</v>
      </c>
      <c r="AO329" s="825">
        <f t="shared" si="97"/>
        <v>2.1051550820756062</v>
      </c>
      <c r="AP329" s="825">
        <f t="shared" si="97"/>
        <v>2.1051550820756062</v>
      </c>
      <c r="AQ329" s="818"/>
      <c r="AR329" s="818"/>
      <c r="AS329" s="818"/>
      <c r="AT329" s="818"/>
      <c r="AU329" s="818"/>
      <c r="AV329" s="818"/>
      <c r="AW329" s="818"/>
      <c r="AX329" s="818"/>
      <c r="AY329" s="818"/>
      <c r="AZ329" s="818"/>
      <c r="BA329" s="818"/>
      <c r="BB329" s="818"/>
      <c r="BC329" s="818"/>
      <c r="BD329" s="818"/>
      <c r="BE329" s="818"/>
      <c r="BF329" s="818"/>
      <c r="BG329" s="818"/>
      <c r="BH329" s="818"/>
      <c r="BI329" s="818"/>
      <c r="BJ329" s="818"/>
    </row>
    <row r="330" spans="1:62" ht="12.75" hidden="1" customHeight="1" outlineLevel="1">
      <c r="A330" s="813">
        <f t="shared" si="91"/>
        <v>26</v>
      </c>
      <c r="C330" s="825">
        <f t="shared" si="97"/>
        <v>0</v>
      </c>
      <c r="D330" s="825">
        <f t="shared" si="97"/>
        <v>0</v>
      </c>
      <c r="E330" s="825">
        <f t="shared" si="97"/>
        <v>0</v>
      </c>
      <c r="F330" s="825">
        <f t="shared" si="97"/>
        <v>0</v>
      </c>
      <c r="G330" s="825">
        <f t="shared" si="97"/>
        <v>0</v>
      </c>
      <c r="H330" s="825">
        <f t="shared" si="97"/>
        <v>0</v>
      </c>
      <c r="I330" s="825">
        <f t="shared" si="97"/>
        <v>0</v>
      </c>
      <c r="J330" s="825">
        <f t="shared" si="97"/>
        <v>0</v>
      </c>
      <c r="K330" s="825">
        <f t="shared" si="97"/>
        <v>0</v>
      </c>
      <c r="L330" s="825">
        <f t="shared" si="97"/>
        <v>0</v>
      </c>
      <c r="M330" s="825">
        <f t="shared" si="97"/>
        <v>0</v>
      </c>
      <c r="N330" s="825">
        <f t="shared" si="97"/>
        <v>0</v>
      </c>
      <c r="O330" s="825">
        <f t="shared" si="97"/>
        <v>0</v>
      </c>
      <c r="P330" s="825">
        <f t="shared" si="97"/>
        <v>0</v>
      </c>
      <c r="Q330" s="825">
        <f t="shared" si="97"/>
        <v>0</v>
      </c>
      <c r="R330" s="825">
        <f t="shared" si="97"/>
        <v>0</v>
      </c>
      <c r="S330" s="825">
        <f t="shared" si="97"/>
        <v>0</v>
      </c>
      <c r="T330" s="825">
        <f t="shared" si="97"/>
        <v>0</v>
      </c>
      <c r="U330" s="825">
        <f t="shared" si="97"/>
        <v>0</v>
      </c>
      <c r="V330" s="825">
        <f t="shared" si="97"/>
        <v>0</v>
      </c>
      <c r="W330" s="825">
        <f t="shared" si="97"/>
        <v>0</v>
      </c>
      <c r="X330" s="825">
        <f t="shared" si="97"/>
        <v>0</v>
      </c>
      <c r="Y330" s="825">
        <f t="shared" si="97"/>
        <v>0</v>
      </c>
      <c r="Z330" s="825">
        <f t="shared" si="97"/>
        <v>0</v>
      </c>
      <c r="AA330" s="825">
        <f t="shared" si="97"/>
        <v>0</v>
      </c>
      <c r="AB330" s="825">
        <f t="shared" si="97"/>
        <v>0.98461152444060618</v>
      </c>
      <c r="AC330" s="825">
        <f t="shared" si="97"/>
        <v>0.95454134479121922</v>
      </c>
      <c r="AD330" s="825">
        <f t="shared" si="97"/>
        <v>0.92538951281672888</v>
      </c>
      <c r="AE330" s="825">
        <f t="shared" si="97"/>
        <v>0.89712798204512101</v>
      </c>
      <c r="AF330" s="825">
        <f t="shared" si="97"/>
        <v>0.86972956254773071</v>
      </c>
      <c r="AG330" s="825">
        <f t="shared" si="97"/>
        <v>1.3636461987209532</v>
      </c>
      <c r="AH330" s="825">
        <f t="shared" si="97"/>
        <v>2.1714721587043599</v>
      </c>
      <c r="AI330" s="825">
        <f t="shared" si="97"/>
        <v>2.1714721587043599</v>
      </c>
      <c r="AJ330" s="825">
        <f t="shared" si="97"/>
        <v>2.1714721587043599</v>
      </c>
      <c r="AK330" s="825">
        <f t="shared" si="97"/>
        <v>2.1714721587043599</v>
      </c>
      <c r="AL330" s="825">
        <f t="shared" si="97"/>
        <v>2.1714721587043599</v>
      </c>
      <c r="AM330" s="825">
        <f t="shared" si="97"/>
        <v>2.1714721587043599</v>
      </c>
      <c r="AN330" s="825">
        <f t="shared" si="97"/>
        <v>2.1714721587043599</v>
      </c>
      <c r="AO330" s="825">
        <f t="shared" si="97"/>
        <v>2.1714721587043599</v>
      </c>
      <c r="AP330" s="825">
        <f t="shared" si="97"/>
        <v>2.1714721587043599</v>
      </c>
      <c r="AQ330" s="818"/>
      <c r="AR330" s="818"/>
      <c r="AS330" s="818"/>
      <c r="AT330" s="818"/>
      <c r="AU330" s="818"/>
      <c r="AV330" s="818"/>
      <c r="AW330" s="818"/>
      <c r="AX330" s="818"/>
      <c r="AY330" s="818"/>
      <c r="AZ330" s="818"/>
      <c r="BA330" s="818"/>
      <c r="BB330" s="818"/>
      <c r="BC330" s="818"/>
      <c r="BD330" s="818"/>
      <c r="BE330" s="818"/>
      <c r="BF330" s="818"/>
      <c r="BG330" s="818"/>
      <c r="BH330" s="818"/>
      <c r="BI330" s="818"/>
      <c r="BJ330" s="818"/>
    </row>
    <row r="331" spans="1:62" ht="12.75" hidden="1" customHeight="1" outlineLevel="1">
      <c r="A331" s="813">
        <f t="shared" si="91"/>
        <v>27</v>
      </c>
      <c r="C331" s="825">
        <f t="shared" si="97"/>
        <v>0</v>
      </c>
      <c r="D331" s="825">
        <f t="shared" si="97"/>
        <v>0</v>
      </c>
      <c r="E331" s="825">
        <f t="shared" si="97"/>
        <v>0</v>
      </c>
      <c r="F331" s="825">
        <f t="shared" si="97"/>
        <v>0</v>
      </c>
      <c r="G331" s="825">
        <f t="shared" si="97"/>
        <v>0</v>
      </c>
      <c r="H331" s="825">
        <f t="shared" si="97"/>
        <v>0</v>
      </c>
      <c r="I331" s="825">
        <f t="shared" si="97"/>
        <v>0</v>
      </c>
      <c r="J331" s="825">
        <f t="shared" si="97"/>
        <v>0</v>
      </c>
      <c r="K331" s="825">
        <f t="shared" si="97"/>
        <v>0</v>
      </c>
      <c r="L331" s="825">
        <f t="shared" si="97"/>
        <v>0</v>
      </c>
      <c r="M331" s="825">
        <f t="shared" si="97"/>
        <v>0</v>
      </c>
      <c r="N331" s="825">
        <f t="shared" si="97"/>
        <v>0</v>
      </c>
      <c r="O331" s="825">
        <f t="shared" si="97"/>
        <v>0</v>
      </c>
      <c r="P331" s="825">
        <f t="shared" si="97"/>
        <v>0</v>
      </c>
      <c r="Q331" s="825">
        <f t="shared" si="97"/>
        <v>0</v>
      </c>
      <c r="R331" s="825">
        <f t="shared" si="97"/>
        <v>0</v>
      </c>
      <c r="S331" s="825">
        <f t="shared" si="97"/>
        <v>0</v>
      </c>
      <c r="T331" s="825">
        <f t="shared" si="97"/>
        <v>0</v>
      </c>
      <c r="U331" s="825">
        <f t="shared" si="97"/>
        <v>0</v>
      </c>
      <c r="V331" s="825">
        <f t="shared" si="97"/>
        <v>0</v>
      </c>
      <c r="W331" s="825">
        <f t="shared" si="97"/>
        <v>0</v>
      </c>
      <c r="X331" s="825">
        <f t="shared" si="97"/>
        <v>0</v>
      </c>
      <c r="Y331" s="825">
        <f t="shared" si="97"/>
        <v>0</v>
      </c>
      <c r="Z331" s="825">
        <f t="shared" si="97"/>
        <v>0</v>
      </c>
      <c r="AA331" s="825">
        <f t="shared" si="97"/>
        <v>0</v>
      </c>
      <c r="AB331" s="825">
        <f t="shared" si="97"/>
        <v>0</v>
      </c>
      <c r="AC331" s="825">
        <f t="shared" si="97"/>
        <v>0.98461152444060618</v>
      </c>
      <c r="AD331" s="825">
        <f t="shared" si="97"/>
        <v>0.95454134479121922</v>
      </c>
      <c r="AE331" s="825">
        <f t="shared" si="97"/>
        <v>0.92538951281672877</v>
      </c>
      <c r="AF331" s="825">
        <f t="shared" si="97"/>
        <v>0.89712798204512112</v>
      </c>
      <c r="AG331" s="825">
        <f t="shared" si="97"/>
        <v>1.4066040929991854</v>
      </c>
      <c r="AH331" s="825">
        <f t="shared" si="97"/>
        <v>2.2398783710409922</v>
      </c>
      <c r="AI331" s="825">
        <f t="shared" si="97"/>
        <v>2.2398783710409922</v>
      </c>
      <c r="AJ331" s="825">
        <f t="shared" si="97"/>
        <v>2.2398783710409922</v>
      </c>
      <c r="AK331" s="825">
        <f t="shared" si="97"/>
        <v>2.2398783710409922</v>
      </c>
      <c r="AL331" s="825">
        <f t="shared" si="97"/>
        <v>2.2398783710409922</v>
      </c>
      <c r="AM331" s="825">
        <f t="shared" si="97"/>
        <v>2.2398783710409922</v>
      </c>
      <c r="AN331" s="825">
        <f t="shared" si="97"/>
        <v>2.2398783710409922</v>
      </c>
      <c r="AO331" s="825">
        <f t="shared" si="97"/>
        <v>2.2398783710409922</v>
      </c>
      <c r="AP331" s="825">
        <f t="shared" si="97"/>
        <v>2.2398783710409922</v>
      </c>
      <c r="AQ331" s="818"/>
      <c r="AR331" s="818"/>
      <c r="AS331" s="818"/>
      <c r="AT331" s="818"/>
      <c r="AU331" s="818"/>
      <c r="AV331" s="818"/>
      <c r="AW331" s="818"/>
      <c r="AX331" s="818"/>
      <c r="AY331" s="818"/>
      <c r="AZ331" s="818"/>
      <c r="BA331" s="818"/>
      <c r="BB331" s="818"/>
      <c r="BC331" s="818"/>
      <c r="BD331" s="818"/>
      <c r="BE331" s="818"/>
      <c r="BF331" s="818"/>
      <c r="BG331" s="818"/>
      <c r="BH331" s="818"/>
      <c r="BI331" s="818"/>
      <c r="BJ331" s="818"/>
    </row>
    <row r="332" spans="1:62" ht="10.5" hidden="1" customHeight="1" outlineLevel="1">
      <c r="A332" s="813">
        <f t="shared" si="91"/>
        <v>28</v>
      </c>
      <c r="C332" s="825">
        <f t="shared" si="97"/>
        <v>0</v>
      </c>
      <c r="D332" s="825">
        <f t="shared" si="97"/>
        <v>0</v>
      </c>
      <c r="E332" s="825">
        <f t="shared" si="97"/>
        <v>0</v>
      </c>
      <c r="F332" s="825">
        <f t="shared" si="97"/>
        <v>0</v>
      </c>
      <c r="G332" s="825">
        <f t="shared" si="97"/>
        <v>0</v>
      </c>
      <c r="H332" s="825">
        <f t="shared" si="97"/>
        <v>0</v>
      </c>
      <c r="I332" s="825">
        <f t="shared" si="97"/>
        <v>0</v>
      </c>
      <c r="J332" s="825">
        <f t="shared" si="97"/>
        <v>0</v>
      </c>
      <c r="K332" s="825">
        <f t="shared" si="97"/>
        <v>0</v>
      </c>
      <c r="L332" s="825">
        <f t="shared" si="97"/>
        <v>0</v>
      </c>
      <c r="M332" s="825">
        <f t="shared" si="97"/>
        <v>0</v>
      </c>
      <c r="N332" s="825">
        <f t="shared" si="97"/>
        <v>0</v>
      </c>
      <c r="O332" s="825">
        <f t="shared" si="97"/>
        <v>0</v>
      </c>
      <c r="P332" s="825">
        <f t="shared" si="97"/>
        <v>0</v>
      </c>
      <c r="Q332" s="825">
        <f t="shared" si="97"/>
        <v>0</v>
      </c>
      <c r="R332" s="825">
        <f t="shared" ref="R332:AP332" si="98">IF(R$1=$A332,1,Q290)/(1+R$8)^0.5</f>
        <v>0</v>
      </c>
      <c r="S332" s="825">
        <f t="shared" si="98"/>
        <v>0</v>
      </c>
      <c r="T332" s="825">
        <f t="shared" si="98"/>
        <v>0</v>
      </c>
      <c r="U332" s="825">
        <f t="shared" si="98"/>
        <v>0</v>
      </c>
      <c r="V332" s="825">
        <f t="shared" si="98"/>
        <v>0</v>
      </c>
      <c r="W332" s="825">
        <f t="shared" si="98"/>
        <v>0</v>
      </c>
      <c r="X332" s="825">
        <f t="shared" si="98"/>
        <v>0</v>
      </c>
      <c r="Y332" s="825">
        <f t="shared" si="98"/>
        <v>0</v>
      </c>
      <c r="Z332" s="825">
        <f t="shared" si="98"/>
        <v>0</v>
      </c>
      <c r="AA332" s="825">
        <f t="shared" si="98"/>
        <v>0</v>
      </c>
      <c r="AB332" s="825">
        <f t="shared" si="98"/>
        <v>0</v>
      </c>
      <c r="AC332" s="825">
        <f t="shared" si="98"/>
        <v>0</v>
      </c>
      <c r="AD332" s="825">
        <f t="shared" si="98"/>
        <v>0.98461152444060596</v>
      </c>
      <c r="AE332" s="825">
        <f t="shared" si="98"/>
        <v>0.95454134479121888</v>
      </c>
      <c r="AF332" s="825">
        <f t="shared" si="98"/>
        <v>0.92538951281672854</v>
      </c>
      <c r="AG332" s="825">
        <f t="shared" si="98"/>
        <v>1.4509152566830377</v>
      </c>
      <c r="AH332" s="825">
        <f t="shared" si="98"/>
        <v>2.3104395315161419</v>
      </c>
      <c r="AI332" s="825">
        <f t="shared" si="98"/>
        <v>2.3104395315161419</v>
      </c>
      <c r="AJ332" s="825">
        <f t="shared" si="98"/>
        <v>2.3104395315161419</v>
      </c>
      <c r="AK332" s="825">
        <f t="shared" si="98"/>
        <v>2.3104395315161419</v>
      </c>
      <c r="AL332" s="825">
        <f t="shared" si="98"/>
        <v>2.3104395315161419</v>
      </c>
      <c r="AM332" s="825">
        <f t="shared" si="98"/>
        <v>2.3104395315161419</v>
      </c>
      <c r="AN332" s="825">
        <f t="shared" si="98"/>
        <v>2.3104395315161419</v>
      </c>
      <c r="AO332" s="825">
        <f t="shared" si="98"/>
        <v>2.3104395315161419</v>
      </c>
      <c r="AP332" s="825">
        <f t="shared" si="98"/>
        <v>2.3104395315161419</v>
      </c>
      <c r="AQ332" s="818"/>
      <c r="AR332" s="818"/>
      <c r="AS332" s="818"/>
      <c r="AT332" s="818"/>
      <c r="AU332" s="818"/>
      <c r="AV332" s="818"/>
      <c r="AW332" s="818"/>
      <c r="AX332" s="818"/>
      <c r="AY332" s="818"/>
      <c r="AZ332" s="818"/>
      <c r="BA332" s="818"/>
      <c r="BB332" s="818"/>
      <c r="BC332" s="818"/>
      <c r="BD332" s="818"/>
      <c r="BE332" s="818"/>
      <c r="BF332" s="818"/>
      <c r="BG332" s="818"/>
      <c r="BH332" s="818"/>
      <c r="BI332" s="818"/>
      <c r="BJ332" s="818"/>
    </row>
    <row r="333" spans="1:62" ht="12" hidden="1" customHeight="1" outlineLevel="1">
      <c r="A333" s="813">
        <f t="shared" si="91"/>
        <v>29</v>
      </c>
      <c r="C333" s="825">
        <f t="shared" ref="C333:AP339" si="99">IF(C$1=$A333,1,B291)/(1+C$8)^0.5</f>
        <v>0</v>
      </c>
      <c r="D333" s="825">
        <f t="shared" si="99"/>
        <v>0</v>
      </c>
      <c r="E333" s="825">
        <f t="shared" si="99"/>
        <v>0</v>
      </c>
      <c r="F333" s="825">
        <f t="shared" si="99"/>
        <v>0</v>
      </c>
      <c r="G333" s="825">
        <f t="shared" si="99"/>
        <v>0</v>
      </c>
      <c r="H333" s="825">
        <f t="shared" si="99"/>
        <v>0</v>
      </c>
      <c r="I333" s="825">
        <f t="shared" si="99"/>
        <v>0</v>
      </c>
      <c r="J333" s="825">
        <f t="shared" si="99"/>
        <v>0</v>
      </c>
      <c r="K333" s="825">
        <f t="shared" si="99"/>
        <v>0</v>
      </c>
      <c r="L333" s="825">
        <f t="shared" si="99"/>
        <v>0</v>
      </c>
      <c r="M333" s="825">
        <f t="shared" si="99"/>
        <v>0</v>
      </c>
      <c r="N333" s="825">
        <f t="shared" si="99"/>
        <v>0</v>
      </c>
      <c r="O333" s="825">
        <f t="shared" si="99"/>
        <v>0</v>
      </c>
      <c r="P333" s="825">
        <f t="shared" si="99"/>
        <v>0</v>
      </c>
      <c r="Q333" s="825">
        <f t="shared" si="99"/>
        <v>0</v>
      </c>
      <c r="R333" s="825">
        <f t="shared" si="99"/>
        <v>0</v>
      </c>
      <c r="S333" s="825">
        <f t="shared" si="99"/>
        <v>0</v>
      </c>
      <c r="T333" s="825">
        <f t="shared" si="99"/>
        <v>0</v>
      </c>
      <c r="U333" s="825">
        <f t="shared" si="99"/>
        <v>0</v>
      </c>
      <c r="V333" s="825">
        <f t="shared" si="99"/>
        <v>0</v>
      </c>
      <c r="W333" s="825">
        <f t="shared" si="99"/>
        <v>0</v>
      </c>
      <c r="X333" s="825">
        <f t="shared" si="99"/>
        <v>0</v>
      </c>
      <c r="Y333" s="825">
        <f t="shared" si="99"/>
        <v>0</v>
      </c>
      <c r="Z333" s="825">
        <f t="shared" si="99"/>
        <v>0</v>
      </c>
      <c r="AA333" s="825">
        <f t="shared" si="99"/>
        <v>0</v>
      </c>
      <c r="AB333" s="825">
        <f t="shared" si="99"/>
        <v>0</v>
      </c>
      <c r="AC333" s="825">
        <f t="shared" si="99"/>
        <v>0</v>
      </c>
      <c r="AD333" s="825">
        <f t="shared" si="99"/>
        <v>0</v>
      </c>
      <c r="AE333" s="825">
        <f t="shared" si="99"/>
        <v>0.98461152444060618</v>
      </c>
      <c r="AF333" s="825">
        <f t="shared" si="99"/>
        <v>0.95454134479121922</v>
      </c>
      <c r="AG333" s="825">
        <f t="shared" si="99"/>
        <v>1.4966223207746809</v>
      </c>
      <c r="AH333" s="825">
        <f t="shared" si="99"/>
        <v>2.3832235257986865</v>
      </c>
      <c r="AI333" s="825">
        <f t="shared" si="99"/>
        <v>2.3832235257986865</v>
      </c>
      <c r="AJ333" s="825">
        <f t="shared" si="99"/>
        <v>2.3832235257986865</v>
      </c>
      <c r="AK333" s="825">
        <f t="shared" si="99"/>
        <v>2.3832235257986865</v>
      </c>
      <c r="AL333" s="825">
        <f t="shared" si="99"/>
        <v>2.3832235257986865</v>
      </c>
      <c r="AM333" s="825">
        <f t="shared" si="99"/>
        <v>2.3832235257986865</v>
      </c>
      <c r="AN333" s="825">
        <f t="shared" si="99"/>
        <v>2.3832235257986865</v>
      </c>
      <c r="AO333" s="825">
        <f t="shared" si="99"/>
        <v>2.3832235257986865</v>
      </c>
      <c r="AP333" s="825">
        <f t="shared" si="99"/>
        <v>2.3832235257986865</v>
      </c>
      <c r="AQ333" s="818"/>
      <c r="AR333" s="818"/>
      <c r="AS333" s="818"/>
      <c r="AT333" s="818"/>
      <c r="AU333" s="818"/>
      <c r="AV333" s="818"/>
      <c r="AW333" s="818"/>
      <c r="AX333" s="818"/>
      <c r="AY333" s="818"/>
      <c r="AZ333" s="818"/>
      <c r="BA333" s="818"/>
      <c r="BB333" s="818"/>
      <c r="BC333" s="818"/>
      <c r="BD333" s="818"/>
      <c r="BE333" s="818"/>
      <c r="BF333" s="818"/>
      <c r="BG333" s="818"/>
      <c r="BH333" s="818"/>
      <c r="BI333" s="818"/>
      <c r="BJ333" s="818"/>
    </row>
    <row r="334" spans="1:62" ht="12.75" hidden="1" customHeight="1" outlineLevel="1">
      <c r="A334" s="813">
        <f t="shared" si="91"/>
        <v>30</v>
      </c>
      <c r="C334" s="825">
        <f t="shared" si="99"/>
        <v>0</v>
      </c>
      <c r="D334" s="825">
        <f t="shared" si="99"/>
        <v>0</v>
      </c>
      <c r="E334" s="825">
        <f t="shared" si="99"/>
        <v>0</v>
      </c>
      <c r="F334" s="825">
        <f t="shared" si="99"/>
        <v>0</v>
      </c>
      <c r="G334" s="825">
        <f t="shared" si="99"/>
        <v>0</v>
      </c>
      <c r="H334" s="825">
        <f t="shared" si="99"/>
        <v>0</v>
      </c>
      <c r="I334" s="825">
        <f t="shared" si="99"/>
        <v>0</v>
      </c>
      <c r="J334" s="825">
        <f t="shared" si="99"/>
        <v>0</v>
      </c>
      <c r="K334" s="825">
        <f t="shared" si="99"/>
        <v>0</v>
      </c>
      <c r="L334" s="825">
        <f t="shared" si="99"/>
        <v>0</v>
      </c>
      <c r="M334" s="825">
        <f t="shared" si="99"/>
        <v>0</v>
      </c>
      <c r="N334" s="825">
        <f t="shared" si="99"/>
        <v>0</v>
      </c>
      <c r="O334" s="825">
        <f t="shared" si="99"/>
        <v>0</v>
      </c>
      <c r="P334" s="825">
        <f t="shared" si="99"/>
        <v>0</v>
      </c>
      <c r="Q334" s="825">
        <f t="shared" si="99"/>
        <v>0</v>
      </c>
      <c r="R334" s="825">
        <f t="shared" si="99"/>
        <v>0</v>
      </c>
      <c r="S334" s="825">
        <f t="shared" si="99"/>
        <v>0</v>
      </c>
      <c r="T334" s="825">
        <f t="shared" si="99"/>
        <v>0</v>
      </c>
      <c r="U334" s="825">
        <f t="shared" si="99"/>
        <v>0</v>
      </c>
      <c r="V334" s="825">
        <f t="shared" si="99"/>
        <v>0</v>
      </c>
      <c r="W334" s="825">
        <f t="shared" si="99"/>
        <v>0</v>
      </c>
      <c r="X334" s="825">
        <f t="shared" si="99"/>
        <v>0</v>
      </c>
      <c r="Y334" s="825">
        <f t="shared" si="99"/>
        <v>0</v>
      </c>
      <c r="Z334" s="825">
        <f t="shared" si="99"/>
        <v>0</v>
      </c>
      <c r="AA334" s="825">
        <f t="shared" si="99"/>
        <v>0</v>
      </c>
      <c r="AB334" s="825">
        <f t="shared" si="99"/>
        <v>0</v>
      </c>
      <c r="AC334" s="825">
        <f t="shared" si="99"/>
        <v>0</v>
      </c>
      <c r="AD334" s="825">
        <f t="shared" si="99"/>
        <v>0</v>
      </c>
      <c r="AE334" s="825">
        <f t="shared" si="99"/>
        <v>0</v>
      </c>
      <c r="AF334" s="825">
        <f t="shared" si="99"/>
        <v>0.98461152444060618</v>
      </c>
      <c r="AG334" s="825">
        <f t="shared" si="99"/>
        <v>1.54376925924786</v>
      </c>
      <c r="AH334" s="825">
        <f t="shared" si="99"/>
        <v>2.4583003781073587</v>
      </c>
      <c r="AI334" s="825">
        <f t="shared" si="99"/>
        <v>2.4583003781073587</v>
      </c>
      <c r="AJ334" s="825">
        <f t="shared" si="99"/>
        <v>2.4583003781073587</v>
      </c>
      <c r="AK334" s="825">
        <f t="shared" si="99"/>
        <v>2.4583003781073587</v>
      </c>
      <c r="AL334" s="825">
        <f t="shared" si="99"/>
        <v>2.4583003781073587</v>
      </c>
      <c r="AM334" s="825">
        <f t="shared" si="99"/>
        <v>2.4583003781073587</v>
      </c>
      <c r="AN334" s="825">
        <f t="shared" si="99"/>
        <v>2.4583003781073587</v>
      </c>
      <c r="AO334" s="825">
        <f t="shared" si="99"/>
        <v>2.4583003781073587</v>
      </c>
      <c r="AP334" s="825">
        <f t="shared" si="99"/>
        <v>2.4583003781073587</v>
      </c>
      <c r="AQ334" s="818"/>
      <c r="AR334" s="818"/>
      <c r="AS334" s="818"/>
      <c r="AT334" s="818"/>
      <c r="AU334" s="818"/>
      <c r="AV334" s="818"/>
      <c r="AW334" s="818"/>
      <c r="AX334" s="818"/>
      <c r="AY334" s="818"/>
      <c r="AZ334" s="818"/>
      <c r="BA334" s="818"/>
      <c r="BB334" s="818"/>
      <c r="BC334" s="818"/>
      <c r="BD334" s="818"/>
      <c r="BE334" s="818"/>
      <c r="BF334" s="818"/>
      <c r="BG334" s="818"/>
      <c r="BH334" s="818"/>
      <c r="BI334" s="818"/>
      <c r="BJ334" s="818"/>
    </row>
    <row r="335" spans="1:62" ht="12.75" hidden="1" customHeight="1" outlineLevel="1">
      <c r="A335" s="813">
        <f t="shared" si="91"/>
        <v>31</v>
      </c>
      <c r="C335" s="825">
        <f t="shared" si="99"/>
        <v>0</v>
      </c>
      <c r="D335" s="825">
        <f t="shared" si="99"/>
        <v>0</v>
      </c>
      <c r="E335" s="825">
        <f t="shared" si="99"/>
        <v>0</v>
      </c>
      <c r="F335" s="825">
        <f t="shared" si="99"/>
        <v>0</v>
      </c>
      <c r="G335" s="825">
        <f t="shared" si="99"/>
        <v>0</v>
      </c>
      <c r="H335" s="825">
        <f t="shared" si="99"/>
        <v>0</v>
      </c>
      <c r="I335" s="825">
        <f t="shared" si="99"/>
        <v>0</v>
      </c>
      <c r="J335" s="825">
        <f t="shared" si="99"/>
        <v>0</v>
      </c>
      <c r="K335" s="825">
        <f t="shared" si="99"/>
        <v>0</v>
      </c>
      <c r="L335" s="825">
        <f t="shared" si="99"/>
        <v>0</v>
      </c>
      <c r="M335" s="825">
        <f t="shared" si="99"/>
        <v>0</v>
      </c>
      <c r="N335" s="825">
        <f t="shared" si="99"/>
        <v>0</v>
      </c>
      <c r="O335" s="825">
        <f t="shared" si="99"/>
        <v>0</v>
      </c>
      <c r="P335" s="825">
        <f t="shared" si="99"/>
        <v>0</v>
      </c>
      <c r="Q335" s="825">
        <f t="shared" si="99"/>
        <v>0</v>
      </c>
      <c r="R335" s="825">
        <f t="shared" si="99"/>
        <v>0</v>
      </c>
      <c r="S335" s="825">
        <f t="shared" si="99"/>
        <v>0</v>
      </c>
      <c r="T335" s="825">
        <f t="shared" si="99"/>
        <v>0</v>
      </c>
      <c r="U335" s="825">
        <f t="shared" si="99"/>
        <v>0</v>
      </c>
      <c r="V335" s="825">
        <f t="shared" si="99"/>
        <v>0</v>
      </c>
      <c r="W335" s="825">
        <f t="shared" si="99"/>
        <v>0</v>
      </c>
      <c r="X335" s="825">
        <f t="shared" si="99"/>
        <v>0</v>
      </c>
      <c r="Y335" s="825">
        <f t="shared" si="99"/>
        <v>0</v>
      </c>
      <c r="Z335" s="825">
        <f t="shared" si="99"/>
        <v>0</v>
      </c>
      <c r="AA335" s="825">
        <f t="shared" si="99"/>
        <v>0</v>
      </c>
      <c r="AB335" s="825">
        <f t="shared" si="99"/>
        <v>0</v>
      </c>
      <c r="AC335" s="825">
        <f t="shared" si="99"/>
        <v>0</v>
      </c>
      <c r="AD335" s="825">
        <f t="shared" si="99"/>
        <v>0</v>
      </c>
      <c r="AE335" s="825">
        <f t="shared" si="99"/>
        <v>0</v>
      </c>
      <c r="AF335" s="825">
        <f t="shared" si="99"/>
        <v>0</v>
      </c>
      <c r="AG335" s="825">
        <f t="shared" si="99"/>
        <v>1.5924014313544936</v>
      </c>
      <c r="AH335" s="825">
        <f t="shared" si="99"/>
        <v>2.5357423185798402</v>
      </c>
      <c r="AI335" s="825">
        <f t="shared" si="99"/>
        <v>2.5357423185798402</v>
      </c>
      <c r="AJ335" s="825">
        <f t="shared" si="99"/>
        <v>2.5357423185798402</v>
      </c>
      <c r="AK335" s="825">
        <f t="shared" si="99"/>
        <v>2.5357423185798402</v>
      </c>
      <c r="AL335" s="825">
        <f t="shared" si="99"/>
        <v>2.5357423185798402</v>
      </c>
      <c r="AM335" s="825">
        <f t="shared" si="99"/>
        <v>2.5357423185798402</v>
      </c>
      <c r="AN335" s="825">
        <f t="shared" si="99"/>
        <v>2.5357423185798402</v>
      </c>
      <c r="AO335" s="825">
        <f t="shared" si="99"/>
        <v>2.5357423185798402</v>
      </c>
      <c r="AP335" s="825">
        <f t="shared" si="99"/>
        <v>2.5357423185798402</v>
      </c>
      <c r="AQ335" s="818"/>
      <c r="AR335" s="818"/>
      <c r="AS335" s="818"/>
      <c r="AT335" s="818"/>
      <c r="AU335" s="818"/>
      <c r="AV335" s="818"/>
      <c r="AW335" s="818"/>
      <c r="AX335" s="818"/>
      <c r="AY335" s="818"/>
      <c r="AZ335" s="818"/>
      <c r="BA335" s="818"/>
      <c r="BB335" s="818"/>
      <c r="BC335" s="818"/>
      <c r="BD335" s="818"/>
      <c r="BE335" s="818"/>
      <c r="BF335" s="818"/>
      <c r="BG335" s="818"/>
      <c r="BH335" s="818"/>
      <c r="BI335" s="818"/>
      <c r="BJ335" s="818"/>
    </row>
    <row r="336" spans="1:62" ht="12.75" hidden="1" customHeight="1" outlineLevel="1">
      <c r="A336" s="813">
        <f t="shared" si="91"/>
        <v>32</v>
      </c>
      <c r="C336" s="825">
        <f t="shared" si="99"/>
        <v>0</v>
      </c>
      <c r="D336" s="825">
        <f t="shared" si="99"/>
        <v>0</v>
      </c>
      <c r="E336" s="825">
        <f t="shared" si="99"/>
        <v>0</v>
      </c>
      <c r="F336" s="825">
        <f t="shared" si="99"/>
        <v>0</v>
      </c>
      <c r="G336" s="825">
        <f t="shared" si="99"/>
        <v>0</v>
      </c>
      <c r="H336" s="825">
        <f t="shared" si="99"/>
        <v>0</v>
      </c>
      <c r="I336" s="825">
        <f t="shared" si="99"/>
        <v>0</v>
      </c>
      <c r="J336" s="825">
        <f t="shared" si="99"/>
        <v>0</v>
      </c>
      <c r="K336" s="825">
        <f t="shared" si="99"/>
        <v>0</v>
      </c>
      <c r="L336" s="825">
        <f t="shared" si="99"/>
        <v>0</v>
      </c>
      <c r="M336" s="825">
        <f t="shared" si="99"/>
        <v>0</v>
      </c>
      <c r="N336" s="825">
        <f t="shared" si="99"/>
        <v>0</v>
      </c>
      <c r="O336" s="825">
        <f t="shared" si="99"/>
        <v>0</v>
      </c>
      <c r="P336" s="825">
        <f t="shared" si="99"/>
        <v>0</v>
      </c>
      <c r="Q336" s="825">
        <f t="shared" si="99"/>
        <v>0</v>
      </c>
      <c r="R336" s="825">
        <f t="shared" si="99"/>
        <v>0</v>
      </c>
      <c r="S336" s="825">
        <f t="shared" si="99"/>
        <v>0</v>
      </c>
      <c r="T336" s="825">
        <f t="shared" si="99"/>
        <v>0</v>
      </c>
      <c r="U336" s="825">
        <f t="shared" si="99"/>
        <v>0</v>
      </c>
      <c r="V336" s="825">
        <f t="shared" si="99"/>
        <v>0</v>
      </c>
      <c r="W336" s="825">
        <f t="shared" si="99"/>
        <v>0</v>
      </c>
      <c r="X336" s="825">
        <f t="shared" si="99"/>
        <v>0</v>
      </c>
      <c r="Y336" s="825">
        <f t="shared" si="99"/>
        <v>0</v>
      </c>
      <c r="Z336" s="825">
        <f t="shared" si="99"/>
        <v>0</v>
      </c>
      <c r="AA336" s="825">
        <f t="shared" si="99"/>
        <v>0</v>
      </c>
      <c r="AB336" s="825">
        <f t="shared" si="99"/>
        <v>0</v>
      </c>
      <c r="AC336" s="825">
        <f t="shared" si="99"/>
        <v>0</v>
      </c>
      <c r="AD336" s="825">
        <f t="shared" si="99"/>
        <v>0</v>
      </c>
      <c r="AE336" s="825">
        <f t="shared" si="99"/>
        <v>0</v>
      </c>
      <c r="AF336" s="825">
        <f t="shared" si="99"/>
        <v>0</v>
      </c>
      <c r="AG336" s="825">
        <f t="shared" si="99"/>
        <v>0</v>
      </c>
      <c r="AH336" s="825">
        <f t="shared" si="99"/>
        <v>1</v>
      </c>
      <c r="AI336" s="825">
        <f t="shared" si="99"/>
        <v>1</v>
      </c>
      <c r="AJ336" s="825">
        <f t="shared" si="99"/>
        <v>1</v>
      </c>
      <c r="AK336" s="825">
        <f t="shared" si="99"/>
        <v>1</v>
      </c>
      <c r="AL336" s="825">
        <f t="shared" si="99"/>
        <v>1</v>
      </c>
      <c r="AM336" s="825">
        <f t="shared" si="99"/>
        <v>1</v>
      </c>
      <c r="AN336" s="825">
        <f t="shared" si="99"/>
        <v>1</v>
      </c>
      <c r="AO336" s="825">
        <f t="shared" si="99"/>
        <v>1</v>
      </c>
      <c r="AP336" s="825">
        <f t="shared" si="99"/>
        <v>1</v>
      </c>
      <c r="AQ336" s="818"/>
      <c r="AR336" s="818"/>
      <c r="AS336" s="818"/>
      <c r="AT336" s="818"/>
      <c r="AU336" s="818"/>
      <c r="AV336" s="818"/>
      <c r="AW336" s="818"/>
      <c r="AX336" s="818"/>
      <c r="AY336" s="818"/>
      <c r="AZ336" s="818"/>
      <c r="BA336" s="818"/>
      <c r="BB336" s="818"/>
      <c r="BC336" s="818"/>
      <c r="BD336" s="818"/>
      <c r="BE336" s="818"/>
      <c r="BF336" s="818"/>
      <c r="BG336" s="818"/>
      <c r="BH336" s="818"/>
      <c r="BI336" s="818"/>
      <c r="BJ336" s="818"/>
    </row>
    <row r="337" spans="1:62" ht="12.75" hidden="1" customHeight="1" outlineLevel="1">
      <c r="A337" s="813">
        <f t="shared" si="91"/>
        <v>33</v>
      </c>
      <c r="C337" s="825">
        <f t="shared" si="99"/>
        <v>0</v>
      </c>
      <c r="D337" s="825">
        <f t="shared" si="99"/>
        <v>0</v>
      </c>
      <c r="E337" s="825">
        <f t="shared" si="99"/>
        <v>0</v>
      </c>
      <c r="F337" s="825">
        <f t="shared" si="99"/>
        <v>0</v>
      </c>
      <c r="G337" s="825">
        <f t="shared" si="99"/>
        <v>0</v>
      </c>
      <c r="H337" s="825">
        <f t="shared" si="99"/>
        <v>0</v>
      </c>
      <c r="I337" s="825">
        <f t="shared" si="99"/>
        <v>0</v>
      </c>
      <c r="J337" s="825">
        <f t="shared" si="99"/>
        <v>0</v>
      </c>
      <c r="K337" s="825">
        <f t="shared" si="99"/>
        <v>0</v>
      </c>
      <c r="L337" s="825">
        <f t="shared" si="99"/>
        <v>0</v>
      </c>
      <c r="M337" s="825">
        <f t="shared" si="99"/>
        <v>0</v>
      </c>
      <c r="N337" s="825">
        <f t="shared" si="99"/>
        <v>0</v>
      </c>
      <c r="O337" s="825">
        <f t="shared" si="99"/>
        <v>0</v>
      </c>
      <c r="P337" s="825">
        <f t="shared" si="99"/>
        <v>0</v>
      </c>
      <c r="Q337" s="825">
        <f t="shared" si="99"/>
        <v>0</v>
      </c>
      <c r="R337" s="825">
        <f t="shared" si="99"/>
        <v>0</v>
      </c>
      <c r="S337" s="825">
        <f t="shared" si="99"/>
        <v>0</v>
      </c>
      <c r="T337" s="825">
        <f t="shared" si="99"/>
        <v>0</v>
      </c>
      <c r="U337" s="825">
        <f t="shared" si="99"/>
        <v>0</v>
      </c>
      <c r="V337" s="825">
        <f t="shared" si="99"/>
        <v>0</v>
      </c>
      <c r="W337" s="825">
        <f t="shared" si="99"/>
        <v>0</v>
      </c>
      <c r="X337" s="825">
        <f t="shared" si="99"/>
        <v>0</v>
      </c>
      <c r="Y337" s="825">
        <f t="shared" si="99"/>
        <v>0</v>
      </c>
      <c r="Z337" s="825">
        <f t="shared" si="99"/>
        <v>0</v>
      </c>
      <c r="AA337" s="825">
        <f t="shared" si="99"/>
        <v>0</v>
      </c>
      <c r="AB337" s="825">
        <f t="shared" si="99"/>
        <v>0</v>
      </c>
      <c r="AC337" s="825">
        <f t="shared" si="99"/>
        <v>0</v>
      </c>
      <c r="AD337" s="825">
        <f t="shared" si="99"/>
        <v>0</v>
      </c>
      <c r="AE337" s="825">
        <f t="shared" si="99"/>
        <v>0</v>
      </c>
      <c r="AF337" s="825">
        <f t="shared" si="99"/>
        <v>0</v>
      </c>
      <c r="AG337" s="825">
        <f t="shared" si="99"/>
        <v>0</v>
      </c>
      <c r="AH337" s="825">
        <f t="shared" si="99"/>
        <v>0</v>
      </c>
      <c r="AI337" s="825">
        <f t="shared" si="99"/>
        <v>1</v>
      </c>
      <c r="AJ337" s="825">
        <f t="shared" si="99"/>
        <v>1</v>
      </c>
      <c r="AK337" s="825">
        <f t="shared" si="99"/>
        <v>1</v>
      </c>
      <c r="AL337" s="825">
        <f t="shared" si="99"/>
        <v>1</v>
      </c>
      <c r="AM337" s="825">
        <f t="shared" si="99"/>
        <v>1</v>
      </c>
      <c r="AN337" s="825">
        <f t="shared" si="99"/>
        <v>1</v>
      </c>
      <c r="AO337" s="825">
        <f t="shared" si="99"/>
        <v>1</v>
      </c>
      <c r="AP337" s="825">
        <f t="shared" si="99"/>
        <v>1</v>
      </c>
      <c r="AQ337" s="818"/>
      <c r="AR337" s="818"/>
      <c r="AS337" s="818"/>
      <c r="AT337" s="818"/>
      <c r="AU337" s="818"/>
      <c r="AV337" s="818"/>
      <c r="AW337" s="818"/>
      <c r="AX337" s="818"/>
      <c r="AY337" s="818"/>
      <c r="AZ337" s="818"/>
      <c r="BA337" s="818"/>
      <c r="BB337" s="818"/>
      <c r="BC337" s="818"/>
      <c r="BD337" s="818"/>
      <c r="BE337" s="818"/>
      <c r="BF337" s="818"/>
      <c r="BG337" s="818"/>
      <c r="BH337" s="818"/>
      <c r="BI337" s="818"/>
      <c r="BJ337" s="818"/>
    </row>
    <row r="338" spans="1:62" ht="12.75" hidden="1" customHeight="1" outlineLevel="1">
      <c r="A338" s="813">
        <f t="shared" si="91"/>
        <v>34</v>
      </c>
      <c r="C338" s="825">
        <f t="shared" si="99"/>
        <v>0</v>
      </c>
      <c r="D338" s="825">
        <f t="shared" si="99"/>
        <v>0</v>
      </c>
      <c r="E338" s="825">
        <f t="shared" si="99"/>
        <v>0</v>
      </c>
      <c r="F338" s="825">
        <f t="shared" si="99"/>
        <v>0</v>
      </c>
      <c r="G338" s="825">
        <f t="shared" si="99"/>
        <v>0</v>
      </c>
      <c r="H338" s="825">
        <f t="shared" si="99"/>
        <v>0</v>
      </c>
      <c r="I338" s="825">
        <f t="shared" si="99"/>
        <v>0</v>
      </c>
      <c r="J338" s="825">
        <f t="shared" si="99"/>
        <v>0</v>
      </c>
      <c r="K338" s="825">
        <f t="shared" si="99"/>
        <v>0</v>
      </c>
      <c r="L338" s="825">
        <f t="shared" si="99"/>
        <v>0</v>
      </c>
      <c r="M338" s="825">
        <f t="shared" si="99"/>
        <v>0</v>
      </c>
      <c r="N338" s="825">
        <f t="shared" si="99"/>
        <v>0</v>
      </c>
      <c r="O338" s="825">
        <f t="shared" si="99"/>
        <v>0</v>
      </c>
      <c r="P338" s="825">
        <f t="shared" si="99"/>
        <v>0</v>
      </c>
      <c r="Q338" s="825">
        <f t="shared" si="99"/>
        <v>0</v>
      </c>
      <c r="R338" s="825">
        <f t="shared" si="99"/>
        <v>0</v>
      </c>
      <c r="S338" s="825">
        <f t="shared" si="99"/>
        <v>0</v>
      </c>
      <c r="T338" s="825">
        <f t="shared" si="99"/>
        <v>0</v>
      </c>
      <c r="U338" s="825">
        <f t="shared" si="99"/>
        <v>0</v>
      </c>
      <c r="V338" s="825">
        <f t="shared" si="99"/>
        <v>0</v>
      </c>
      <c r="W338" s="825">
        <f t="shared" si="99"/>
        <v>0</v>
      </c>
      <c r="X338" s="825">
        <f t="shared" si="99"/>
        <v>0</v>
      </c>
      <c r="Y338" s="825">
        <f t="shared" si="99"/>
        <v>0</v>
      </c>
      <c r="Z338" s="825">
        <f t="shared" si="99"/>
        <v>0</v>
      </c>
      <c r="AA338" s="825">
        <f t="shared" si="99"/>
        <v>0</v>
      </c>
      <c r="AB338" s="825">
        <f t="shared" si="99"/>
        <v>0</v>
      </c>
      <c r="AC338" s="825">
        <f t="shared" si="99"/>
        <v>0</v>
      </c>
      <c r="AD338" s="825">
        <f t="shared" si="99"/>
        <v>0</v>
      </c>
      <c r="AE338" s="825">
        <f t="shared" si="99"/>
        <v>0</v>
      </c>
      <c r="AF338" s="825">
        <f t="shared" si="99"/>
        <v>0</v>
      </c>
      <c r="AG338" s="825">
        <f t="shared" si="99"/>
        <v>0</v>
      </c>
      <c r="AH338" s="825">
        <f t="shared" si="99"/>
        <v>0</v>
      </c>
      <c r="AI338" s="825">
        <f t="shared" si="99"/>
        <v>0</v>
      </c>
      <c r="AJ338" s="825">
        <f t="shared" si="99"/>
        <v>1</v>
      </c>
      <c r="AK338" s="825">
        <f t="shared" si="99"/>
        <v>1</v>
      </c>
      <c r="AL338" s="825">
        <f t="shared" si="99"/>
        <v>1</v>
      </c>
      <c r="AM338" s="825">
        <f t="shared" si="99"/>
        <v>1</v>
      </c>
      <c r="AN338" s="825">
        <f t="shared" si="99"/>
        <v>1</v>
      </c>
      <c r="AO338" s="825">
        <f t="shared" si="99"/>
        <v>1</v>
      </c>
      <c r="AP338" s="825">
        <f t="shared" si="99"/>
        <v>1</v>
      </c>
      <c r="AQ338" s="818"/>
      <c r="AR338" s="818"/>
      <c r="AS338" s="818"/>
      <c r="AT338" s="818"/>
      <c r="AU338" s="818"/>
      <c r="AV338" s="818"/>
      <c r="AW338" s="818"/>
      <c r="AX338" s="818"/>
      <c r="AY338" s="818"/>
      <c r="AZ338" s="818"/>
      <c r="BA338" s="818"/>
      <c r="BB338" s="818"/>
      <c r="BC338" s="818"/>
      <c r="BD338" s="818"/>
      <c r="BE338" s="818"/>
      <c r="BF338" s="818"/>
      <c r="BG338" s="818"/>
      <c r="BH338" s="818"/>
      <c r="BI338" s="818"/>
      <c r="BJ338" s="818"/>
    </row>
    <row r="339" spans="1:62" ht="12.75" hidden="1" customHeight="1" outlineLevel="1">
      <c r="A339" s="813">
        <f t="shared" si="91"/>
        <v>35</v>
      </c>
      <c r="C339" s="825">
        <f t="shared" si="99"/>
        <v>0</v>
      </c>
      <c r="D339" s="825">
        <f t="shared" si="99"/>
        <v>0</v>
      </c>
      <c r="E339" s="825">
        <f t="shared" si="99"/>
        <v>0</v>
      </c>
      <c r="F339" s="825">
        <f t="shared" si="99"/>
        <v>0</v>
      </c>
      <c r="G339" s="825">
        <f t="shared" si="99"/>
        <v>0</v>
      </c>
      <c r="H339" s="825">
        <f t="shared" si="99"/>
        <v>0</v>
      </c>
      <c r="I339" s="825">
        <f t="shared" si="99"/>
        <v>0</v>
      </c>
      <c r="J339" s="825">
        <f t="shared" si="99"/>
        <v>0</v>
      </c>
      <c r="K339" s="825">
        <f t="shared" si="99"/>
        <v>0</v>
      </c>
      <c r="L339" s="825">
        <f t="shared" si="99"/>
        <v>0</v>
      </c>
      <c r="M339" s="825">
        <f t="shared" si="99"/>
        <v>0</v>
      </c>
      <c r="N339" s="825">
        <f t="shared" si="99"/>
        <v>0</v>
      </c>
      <c r="O339" s="825">
        <f t="shared" si="99"/>
        <v>0</v>
      </c>
      <c r="P339" s="825">
        <f t="shared" si="99"/>
        <v>0</v>
      </c>
      <c r="Q339" s="825">
        <f t="shared" si="99"/>
        <v>0</v>
      </c>
      <c r="R339" s="825">
        <f t="shared" ref="R339:AP339" si="100">IF(R$1=$A339,1,Q297)/(1+R$8)^0.5</f>
        <v>0</v>
      </c>
      <c r="S339" s="825">
        <f t="shared" si="100"/>
        <v>0</v>
      </c>
      <c r="T339" s="825">
        <f t="shared" si="100"/>
        <v>0</v>
      </c>
      <c r="U339" s="825">
        <f t="shared" si="100"/>
        <v>0</v>
      </c>
      <c r="V339" s="825">
        <f t="shared" si="100"/>
        <v>0</v>
      </c>
      <c r="W339" s="825">
        <f t="shared" si="100"/>
        <v>0</v>
      </c>
      <c r="X339" s="825">
        <f t="shared" si="100"/>
        <v>0</v>
      </c>
      <c r="Y339" s="825">
        <f t="shared" si="100"/>
        <v>0</v>
      </c>
      <c r="Z339" s="825">
        <f t="shared" si="100"/>
        <v>0</v>
      </c>
      <c r="AA339" s="825">
        <f t="shared" si="100"/>
        <v>0</v>
      </c>
      <c r="AB339" s="825">
        <f t="shared" si="100"/>
        <v>0</v>
      </c>
      <c r="AC339" s="825">
        <f t="shared" si="100"/>
        <v>0</v>
      </c>
      <c r="AD339" s="825">
        <f t="shared" si="100"/>
        <v>0</v>
      </c>
      <c r="AE339" s="825">
        <f t="shared" si="100"/>
        <v>0</v>
      </c>
      <c r="AF339" s="825">
        <f t="shared" si="100"/>
        <v>0</v>
      </c>
      <c r="AG339" s="825">
        <f t="shared" si="100"/>
        <v>0</v>
      </c>
      <c r="AH339" s="825">
        <f t="shared" si="100"/>
        <v>0</v>
      </c>
      <c r="AI339" s="825">
        <f t="shared" si="100"/>
        <v>0</v>
      </c>
      <c r="AJ339" s="825">
        <f t="shared" si="100"/>
        <v>0</v>
      </c>
      <c r="AK339" s="825">
        <f t="shared" si="100"/>
        <v>1</v>
      </c>
      <c r="AL339" s="825">
        <f t="shared" si="100"/>
        <v>1</v>
      </c>
      <c r="AM339" s="825">
        <f t="shared" si="100"/>
        <v>1</v>
      </c>
      <c r="AN339" s="825">
        <f t="shared" si="100"/>
        <v>1</v>
      </c>
      <c r="AO339" s="825">
        <f t="shared" si="100"/>
        <v>1</v>
      </c>
      <c r="AP339" s="825">
        <f t="shared" si="100"/>
        <v>1</v>
      </c>
      <c r="AQ339" s="818"/>
      <c r="AR339" s="818"/>
      <c r="AS339" s="818"/>
      <c r="AT339" s="818"/>
      <c r="AU339" s="818"/>
      <c r="AV339" s="818"/>
      <c r="AW339" s="818"/>
      <c r="AX339" s="818"/>
      <c r="AY339" s="818"/>
      <c r="AZ339" s="818"/>
      <c r="BA339" s="818"/>
      <c r="BB339" s="818"/>
      <c r="BC339" s="818"/>
      <c r="BD339" s="818"/>
      <c r="BE339" s="818"/>
      <c r="BF339" s="818"/>
      <c r="BG339" s="818"/>
      <c r="BH339" s="818"/>
      <c r="BI339" s="818"/>
      <c r="BJ339" s="818"/>
    </row>
    <row r="340" spans="1:62" ht="12.75" hidden="1" customHeight="1" outlineLevel="1">
      <c r="A340" s="813">
        <f t="shared" si="91"/>
        <v>36</v>
      </c>
      <c r="C340" s="825">
        <f t="shared" ref="C340:AP344" si="101">IF(C$1=$A340,1,B298)/(1+C$8)^0.5</f>
        <v>0</v>
      </c>
      <c r="D340" s="825">
        <f t="shared" si="101"/>
        <v>0</v>
      </c>
      <c r="E340" s="825">
        <f t="shared" si="101"/>
        <v>0</v>
      </c>
      <c r="F340" s="825">
        <f t="shared" si="101"/>
        <v>0</v>
      </c>
      <c r="G340" s="825">
        <f t="shared" si="101"/>
        <v>0</v>
      </c>
      <c r="H340" s="825">
        <f t="shared" si="101"/>
        <v>0</v>
      </c>
      <c r="I340" s="825">
        <f t="shared" si="101"/>
        <v>0</v>
      </c>
      <c r="J340" s="825">
        <f t="shared" si="101"/>
        <v>0</v>
      </c>
      <c r="K340" s="825">
        <f t="shared" si="101"/>
        <v>0</v>
      </c>
      <c r="L340" s="825">
        <f t="shared" si="101"/>
        <v>0</v>
      </c>
      <c r="M340" s="825">
        <f t="shared" si="101"/>
        <v>0</v>
      </c>
      <c r="N340" s="825">
        <f t="shared" si="101"/>
        <v>0</v>
      </c>
      <c r="O340" s="825">
        <f t="shared" si="101"/>
        <v>0</v>
      </c>
      <c r="P340" s="825">
        <f t="shared" si="101"/>
        <v>0</v>
      </c>
      <c r="Q340" s="825">
        <f t="shared" si="101"/>
        <v>0</v>
      </c>
      <c r="R340" s="825">
        <f t="shared" si="101"/>
        <v>0</v>
      </c>
      <c r="S340" s="825">
        <f t="shared" si="101"/>
        <v>0</v>
      </c>
      <c r="T340" s="825">
        <f t="shared" si="101"/>
        <v>0</v>
      </c>
      <c r="U340" s="825">
        <f t="shared" si="101"/>
        <v>0</v>
      </c>
      <c r="V340" s="825">
        <f t="shared" si="101"/>
        <v>0</v>
      </c>
      <c r="W340" s="825">
        <f t="shared" si="101"/>
        <v>0</v>
      </c>
      <c r="X340" s="825">
        <f t="shared" si="101"/>
        <v>0</v>
      </c>
      <c r="Y340" s="825">
        <f t="shared" si="101"/>
        <v>0</v>
      </c>
      <c r="Z340" s="825">
        <f t="shared" si="101"/>
        <v>0</v>
      </c>
      <c r="AA340" s="825">
        <f t="shared" si="101"/>
        <v>0</v>
      </c>
      <c r="AB340" s="825">
        <f t="shared" si="101"/>
        <v>0</v>
      </c>
      <c r="AC340" s="825">
        <f t="shared" si="101"/>
        <v>0</v>
      </c>
      <c r="AD340" s="825">
        <f t="shared" si="101"/>
        <v>0</v>
      </c>
      <c r="AE340" s="825">
        <f t="shared" si="101"/>
        <v>0</v>
      </c>
      <c r="AF340" s="825">
        <f t="shared" si="101"/>
        <v>0</v>
      </c>
      <c r="AG340" s="825">
        <f t="shared" si="101"/>
        <v>0</v>
      </c>
      <c r="AH340" s="825">
        <f t="shared" si="101"/>
        <v>0</v>
      </c>
      <c r="AI340" s="825">
        <f t="shared" si="101"/>
        <v>0</v>
      </c>
      <c r="AJ340" s="825">
        <f t="shared" si="101"/>
        <v>0</v>
      </c>
      <c r="AK340" s="825">
        <f t="shared" si="101"/>
        <v>0</v>
      </c>
      <c r="AL340" s="825">
        <f t="shared" si="101"/>
        <v>1</v>
      </c>
      <c r="AM340" s="825">
        <f t="shared" si="101"/>
        <v>1</v>
      </c>
      <c r="AN340" s="825">
        <f t="shared" si="101"/>
        <v>1</v>
      </c>
      <c r="AO340" s="825">
        <f t="shared" si="101"/>
        <v>1</v>
      </c>
      <c r="AP340" s="825">
        <f t="shared" si="101"/>
        <v>1</v>
      </c>
      <c r="AQ340" s="818"/>
      <c r="AR340" s="818"/>
      <c r="AS340" s="818"/>
      <c r="AT340" s="818"/>
      <c r="AU340" s="818"/>
      <c r="AV340" s="818"/>
      <c r="AW340" s="818"/>
      <c r="AX340" s="818"/>
      <c r="AY340" s="818"/>
      <c r="AZ340" s="818"/>
      <c r="BA340" s="818"/>
      <c r="BB340" s="818"/>
      <c r="BC340" s="818"/>
      <c r="BD340" s="818"/>
      <c r="BE340" s="818"/>
      <c r="BF340" s="818"/>
      <c r="BG340" s="818"/>
      <c r="BH340" s="818"/>
      <c r="BI340" s="818"/>
      <c r="BJ340" s="818"/>
    </row>
    <row r="341" spans="1:62" ht="12.75" hidden="1" customHeight="1" outlineLevel="1">
      <c r="A341" s="813">
        <f t="shared" si="91"/>
        <v>37</v>
      </c>
      <c r="C341" s="825">
        <f t="shared" si="101"/>
        <v>0</v>
      </c>
      <c r="D341" s="825">
        <f t="shared" si="101"/>
        <v>0</v>
      </c>
      <c r="E341" s="825">
        <f t="shared" si="101"/>
        <v>0</v>
      </c>
      <c r="F341" s="825">
        <f t="shared" si="101"/>
        <v>0</v>
      </c>
      <c r="G341" s="825">
        <f t="shared" si="101"/>
        <v>0</v>
      </c>
      <c r="H341" s="825">
        <f t="shared" si="101"/>
        <v>0</v>
      </c>
      <c r="I341" s="825">
        <f t="shared" si="101"/>
        <v>0</v>
      </c>
      <c r="J341" s="825">
        <f t="shared" si="101"/>
        <v>0</v>
      </c>
      <c r="K341" s="825">
        <f t="shared" si="101"/>
        <v>0</v>
      </c>
      <c r="L341" s="825">
        <f t="shared" si="101"/>
        <v>0</v>
      </c>
      <c r="M341" s="825">
        <f t="shared" si="101"/>
        <v>0</v>
      </c>
      <c r="N341" s="825">
        <f t="shared" si="101"/>
        <v>0</v>
      </c>
      <c r="O341" s="825">
        <f t="shared" si="101"/>
        <v>0</v>
      </c>
      <c r="P341" s="825">
        <f t="shared" si="101"/>
        <v>0</v>
      </c>
      <c r="Q341" s="825">
        <f t="shared" si="101"/>
        <v>0</v>
      </c>
      <c r="R341" s="825">
        <f t="shared" si="101"/>
        <v>0</v>
      </c>
      <c r="S341" s="825">
        <f t="shared" si="101"/>
        <v>0</v>
      </c>
      <c r="T341" s="825">
        <f t="shared" si="101"/>
        <v>0</v>
      </c>
      <c r="U341" s="825">
        <f t="shared" si="101"/>
        <v>0</v>
      </c>
      <c r="V341" s="825">
        <f t="shared" si="101"/>
        <v>0</v>
      </c>
      <c r="W341" s="825">
        <f t="shared" si="101"/>
        <v>0</v>
      </c>
      <c r="X341" s="825">
        <f t="shared" si="101"/>
        <v>0</v>
      </c>
      <c r="Y341" s="825">
        <f t="shared" si="101"/>
        <v>0</v>
      </c>
      <c r="Z341" s="825">
        <f t="shared" si="101"/>
        <v>0</v>
      </c>
      <c r="AA341" s="825">
        <f t="shared" si="101"/>
        <v>0</v>
      </c>
      <c r="AB341" s="825">
        <f t="shared" si="101"/>
        <v>0</v>
      </c>
      <c r="AC341" s="825">
        <f t="shared" si="101"/>
        <v>0</v>
      </c>
      <c r="AD341" s="825">
        <f t="shared" si="101"/>
        <v>0</v>
      </c>
      <c r="AE341" s="825">
        <f t="shared" si="101"/>
        <v>0</v>
      </c>
      <c r="AF341" s="825">
        <f t="shared" si="101"/>
        <v>0</v>
      </c>
      <c r="AG341" s="825">
        <f t="shared" si="101"/>
        <v>0</v>
      </c>
      <c r="AH341" s="825">
        <f t="shared" si="101"/>
        <v>0</v>
      </c>
      <c r="AI341" s="825">
        <f t="shared" si="101"/>
        <v>0</v>
      </c>
      <c r="AJ341" s="825">
        <f t="shared" si="101"/>
        <v>0</v>
      </c>
      <c r="AK341" s="825">
        <f t="shared" si="101"/>
        <v>0</v>
      </c>
      <c r="AL341" s="825">
        <f t="shared" si="101"/>
        <v>0</v>
      </c>
      <c r="AM341" s="825">
        <f t="shared" si="101"/>
        <v>1</v>
      </c>
      <c r="AN341" s="825">
        <f t="shared" si="101"/>
        <v>1</v>
      </c>
      <c r="AO341" s="825">
        <f t="shared" si="101"/>
        <v>1</v>
      </c>
      <c r="AP341" s="825">
        <f t="shared" si="101"/>
        <v>1</v>
      </c>
      <c r="AQ341" s="818"/>
      <c r="AR341" s="818"/>
      <c r="AS341" s="818"/>
      <c r="AT341" s="818"/>
      <c r="AU341" s="818"/>
      <c r="AV341" s="818"/>
      <c r="AW341" s="818"/>
      <c r="AX341" s="818"/>
      <c r="AY341" s="818"/>
      <c r="AZ341" s="818"/>
      <c r="BA341" s="818"/>
      <c r="BB341" s="818"/>
      <c r="BC341" s="818"/>
      <c r="BD341" s="818"/>
      <c r="BE341" s="818"/>
      <c r="BF341" s="818"/>
      <c r="BG341" s="818"/>
      <c r="BH341" s="818"/>
      <c r="BI341" s="818"/>
      <c r="BJ341" s="818"/>
    </row>
    <row r="342" spans="1:62" ht="12.75" hidden="1" customHeight="1" outlineLevel="1">
      <c r="A342" s="813">
        <f t="shared" si="91"/>
        <v>38</v>
      </c>
      <c r="C342" s="825">
        <f t="shared" si="101"/>
        <v>0</v>
      </c>
      <c r="D342" s="825">
        <f t="shared" si="101"/>
        <v>0</v>
      </c>
      <c r="E342" s="825">
        <f t="shared" si="101"/>
        <v>0</v>
      </c>
      <c r="F342" s="825">
        <f t="shared" si="101"/>
        <v>0</v>
      </c>
      <c r="G342" s="825">
        <f t="shared" si="101"/>
        <v>0</v>
      </c>
      <c r="H342" s="825">
        <f t="shared" si="101"/>
        <v>0</v>
      </c>
      <c r="I342" s="825">
        <f t="shared" si="101"/>
        <v>0</v>
      </c>
      <c r="J342" s="825">
        <f t="shared" si="101"/>
        <v>0</v>
      </c>
      <c r="K342" s="825">
        <f t="shared" si="101"/>
        <v>0</v>
      </c>
      <c r="L342" s="825">
        <f t="shared" si="101"/>
        <v>0</v>
      </c>
      <c r="M342" s="825">
        <f t="shared" si="101"/>
        <v>0</v>
      </c>
      <c r="N342" s="825">
        <f t="shared" si="101"/>
        <v>0</v>
      </c>
      <c r="O342" s="825">
        <f t="shared" si="101"/>
        <v>0</v>
      </c>
      <c r="P342" s="825">
        <f t="shared" si="101"/>
        <v>0</v>
      </c>
      <c r="Q342" s="825">
        <f t="shared" si="101"/>
        <v>0</v>
      </c>
      <c r="R342" s="825">
        <f t="shared" si="101"/>
        <v>0</v>
      </c>
      <c r="S342" s="825">
        <f t="shared" si="101"/>
        <v>0</v>
      </c>
      <c r="T342" s="825">
        <f t="shared" si="101"/>
        <v>0</v>
      </c>
      <c r="U342" s="825">
        <f t="shared" si="101"/>
        <v>0</v>
      </c>
      <c r="V342" s="825">
        <f t="shared" si="101"/>
        <v>0</v>
      </c>
      <c r="W342" s="825">
        <f t="shared" si="101"/>
        <v>0</v>
      </c>
      <c r="X342" s="825">
        <f t="shared" si="101"/>
        <v>0</v>
      </c>
      <c r="Y342" s="825">
        <f t="shared" si="101"/>
        <v>0</v>
      </c>
      <c r="Z342" s="825">
        <f t="shared" si="101"/>
        <v>0</v>
      </c>
      <c r="AA342" s="825">
        <f t="shared" si="101"/>
        <v>0</v>
      </c>
      <c r="AB342" s="825">
        <f t="shared" si="101"/>
        <v>0</v>
      </c>
      <c r="AC342" s="825">
        <f t="shared" si="101"/>
        <v>0</v>
      </c>
      <c r="AD342" s="825">
        <f t="shared" si="101"/>
        <v>0</v>
      </c>
      <c r="AE342" s="825">
        <f t="shared" si="101"/>
        <v>0</v>
      </c>
      <c r="AF342" s="825">
        <f t="shared" si="101"/>
        <v>0</v>
      </c>
      <c r="AG342" s="825">
        <f t="shared" si="101"/>
        <v>0</v>
      </c>
      <c r="AH342" s="825">
        <f t="shared" si="101"/>
        <v>0</v>
      </c>
      <c r="AI342" s="825">
        <f t="shared" si="101"/>
        <v>0</v>
      </c>
      <c r="AJ342" s="825">
        <f t="shared" si="101"/>
        <v>0</v>
      </c>
      <c r="AK342" s="825">
        <f t="shared" si="101"/>
        <v>0</v>
      </c>
      <c r="AL342" s="825">
        <f t="shared" si="101"/>
        <v>0</v>
      </c>
      <c r="AM342" s="825">
        <f t="shared" si="101"/>
        <v>0</v>
      </c>
      <c r="AN342" s="825">
        <f t="shared" si="101"/>
        <v>1</v>
      </c>
      <c r="AO342" s="825">
        <f t="shared" si="101"/>
        <v>1</v>
      </c>
      <c r="AP342" s="825">
        <f t="shared" si="101"/>
        <v>1</v>
      </c>
      <c r="AQ342" s="818"/>
      <c r="AR342" s="818"/>
      <c r="AS342" s="818"/>
      <c r="AT342" s="818"/>
      <c r="AU342" s="818"/>
      <c r="AV342" s="818"/>
      <c r="AW342" s="818"/>
      <c r="AX342" s="818"/>
      <c r="AY342" s="818"/>
      <c r="AZ342" s="818"/>
      <c r="BA342" s="818"/>
      <c r="BB342" s="818"/>
      <c r="BC342" s="818"/>
      <c r="BD342" s="818"/>
      <c r="BE342" s="818"/>
      <c r="BF342" s="818"/>
      <c r="BG342" s="818"/>
      <c r="BH342" s="818"/>
      <c r="BI342" s="818"/>
      <c r="BJ342" s="818"/>
    </row>
    <row r="343" spans="1:62" ht="12.75" hidden="1" customHeight="1" outlineLevel="1">
      <c r="A343" s="813">
        <f t="shared" si="91"/>
        <v>39</v>
      </c>
      <c r="C343" s="825">
        <f t="shared" si="101"/>
        <v>0</v>
      </c>
      <c r="D343" s="825">
        <f t="shared" si="101"/>
        <v>0</v>
      </c>
      <c r="E343" s="825">
        <f t="shared" si="101"/>
        <v>0</v>
      </c>
      <c r="F343" s="825">
        <f t="shared" si="101"/>
        <v>0</v>
      </c>
      <c r="G343" s="825">
        <f t="shared" si="101"/>
        <v>0</v>
      </c>
      <c r="H343" s="825">
        <f t="shared" si="101"/>
        <v>0</v>
      </c>
      <c r="I343" s="825">
        <f t="shared" si="101"/>
        <v>0</v>
      </c>
      <c r="J343" s="825">
        <f t="shared" si="101"/>
        <v>0</v>
      </c>
      <c r="K343" s="825">
        <f t="shared" si="101"/>
        <v>0</v>
      </c>
      <c r="L343" s="825">
        <f t="shared" si="101"/>
        <v>0</v>
      </c>
      <c r="M343" s="825">
        <f t="shared" si="101"/>
        <v>0</v>
      </c>
      <c r="N343" s="825">
        <f t="shared" si="101"/>
        <v>0</v>
      </c>
      <c r="O343" s="825">
        <f t="shared" si="101"/>
        <v>0</v>
      </c>
      <c r="P343" s="825">
        <f t="shared" si="101"/>
        <v>0</v>
      </c>
      <c r="Q343" s="825">
        <f t="shared" si="101"/>
        <v>0</v>
      </c>
      <c r="R343" s="825">
        <f t="shared" si="101"/>
        <v>0</v>
      </c>
      <c r="S343" s="825">
        <f t="shared" si="101"/>
        <v>0</v>
      </c>
      <c r="T343" s="825">
        <f t="shared" si="101"/>
        <v>0</v>
      </c>
      <c r="U343" s="825">
        <f t="shared" si="101"/>
        <v>0</v>
      </c>
      <c r="V343" s="825">
        <f t="shared" si="101"/>
        <v>0</v>
      </c>
      <c r="W343" s="825">
        <f t="shared" si="101"/>
        <v>0</v>
      </c>
      <c r="X343" s="825">
        <f t="shared" si="101"/>
        <v>0</v>
      </c>
      <c r="Y343" s="825">
        <f t="shared" si="101"/>
        <v>0</v>
      </c>
      <c r="Z343" s="825">
        <f t="shared" si="101"/>
        <v>0</v>
      </c>
      <c r="AA343" s="825">
        <f t="shared" si="101"/>
        <v>0</v>
      </c>
      <c r="AB343" s="825">
        <f t="shared" si="101"/>
        <v>0</v>
      </c>
      <c r="AC343" s="825">
        <f t="shared" si="101"/>
        <v>0</v>
      </c>
      <c r="AD343" s="825">
        <f t="shared" si="101"/>
        <v>0</v>
      </c>
      <c r="AE343" s="825">
        <f t="shared" si="101"/>
        <v>0</v>
      </c>
      <c r="AF343" s="825">
        <f t="shared" si="101"/>
        <v>0</v>
      </c>
      <c r="AG343" s="825">
        <f t="shared" si="101"/>
        <v>0</v>
      </c>
      <c r="AH343" s="825">
        <f t="shared" si="101"/>
        <v>0</v>
      </c>
      <c r="AI343" s="825">
        <f t="shared" si="101"/>
        <v>0</v>
      </c>
      <c r="AJ343" s="825">
        <f t="shared" si="101"/>
        <v>0</v>
      </c>
      <c r="AK343" s="825">
        <f t="shared" si="101"/>
        <v>0</v>
      </c>
      <c r="AL343" s="825">
        <f t="shared" si="101"/>
        <v>0</v>
      </c>
      <c r="AM343" s="825">
        <f t="shared" si="101"/>
        <v>0</v>
      </c>
      <c r="AN343" s="825">
        <f t="shared" si="101"/>
        <v>0</v>
      </c>
      <c r="AO343" s="825">
        <f t="shared" si="101"/>
        <v>1</v>
      </c>
      <c r="AP343" s="825">
        <f t="shared" si="101"/>
        <v>1</v>
      </c>
      <c r="AQ343" s="818"/>
      <c r="AR343" s="818"/>
      <c r="AS343" s="818"/>
      <c r="AT343" s="818"/>
      <c r="AU343" s="818"/>
      <c r="AV343" s="818"/>
      <c r="AW343" s="818"/>
      <c r="AX343" s="818"/>
      <c r="AY343" s="818"/>
      <c r="AZ343" s="818"/>
      <c r="BA343" s="818"/>
      <c r="BB343" s="818"/>
      <c r="BC343" s="818"/>
      <c r="BD343" s="818"/>
      <c r="BE343" s="818"/>
      <c r="BF343" s="818"/>
      <c r="BG343" s="818"/>
      <c r="BH343" s="818"/>
      <c r="BI343" s="818"/>
      <c r="BJ343" s="818"/>
    </row>
    <row r="344" spans="1:62" ht="12.75" hidden="1" customHeight="1" outlineLevel="1">
      <c r="A344" s="813">
        <f>A343+1</f>
        <v>40</v>
      </c>
      <c r="C344" s="825">
        <f t="shared" si="101"/>
        <v>0</v>
      </c>
      <c r="D344" s="825">
        <f t="shared" si="101"/>
        <v>0</v>
      </c>
      <c r="E344" s="825">
        <f t="shared" si="101"/>
        <v>0</v>
      </c>
      <c r="F344" s="825">
        <f t="shared" si="101"/>
        <v>0</v>
      </c>
      <c r="G344" s="825">
        <f t="shared" si="101"/>
        <v>0</v>
      </c>
      <c r="H344" s="825">
        <f t="shared" si="101"/>
        <v>0</v>
      </c>
      <c r="I344" s="825">
        <f t="shared" si="101"/>
        <v>0</v>
      </c>
      <c r="J344" s="825">
        <f t="shared" si="101"/>
        <v>0</v>
      </c>
      <c r="K344" s="825">
        <f t="shared" si="101"/>
        <v>0</v>
      </c>
      <c r="L344" s="825">
        <f t="shared" si="101"/>
        <v>0</v>
      </c>
      <c r="M344" s="825">
        <f t="shared" si="101"/>
        <v>0</v>
      </c>
      <c r="N344" s="825">
        <f t="shared" si="101"/>
        <v>0</v>
      </c>
      <c r="O344" s="825">
        <f t="shared" si="101"/>
        <v>0</v>
      </c>
      <c r="P344" s="825">
        <f t="shared" si="101"/>
        <v>0</v>
      </c>
      <c r="Q344" s="825">
        <f t="shared" si="101"/>
        <v>0</v>
      </c>
      <c r="R344" s="825">
        <f t="shared" si="101"/>
        <v>0</v>
      </c>
      <c r="S344" s="825">
        <f t="shared" si="101"/>
        <v>0</v>
      </c>
      <c r="T344" s="825">
        <f t="shared" si="101"/>
        <v>0</v>
      </c>
      <c r="U344" s="825">
        <f t="shared" si="101"/>
        <v>0</v>
      </c>
      <c r="V344" s="825">
        <f t="shared" si="101"/>
        <v>0</v>
      </c>
      <c r="W344" s="825">
        <f t="shared" si="101"/>
        <v>0</v>
      </c>
      <c r="X344" s="825">
        <f t="shared" si="101"/>
        <v>0</v>
      </c>
      <c r="Y344" s="825">
        <f t="shared" si="101"/>
        <v>0</v>
      </c>
      <c r="Z344" s="825">
        <f t="shared" si="101"/>
        <v>0</v>
      </c>
      <c r="AA344" s="825">
        <f t="shared" si="101"/>
        <v>0</v>
      </c>
      <c r="AB344" s="825">
        <f t="shared" si="101"/>
        <v>0</v>
      </c>
      <c r="AC344" s="825">
        <f t="shared" si="101"/>
        <v>0</v>
      </c>
      <c r="AD344" s="825">
        <f t="shared" si="101"/>
        <v>0</v>
      </c>
      <c r="AE344" s="825">
        <f t="shared" si="101"/>
        <v>0</v>
      </c>
      <c r="AF344" s="825">
        <f t="shared" si="101"/>
        <v>0</v>
      </c>
      <c r="AG344" s="825">
        <f t="shared" si="101"/>
        <v>0</v>
      </c>
      <c r="AH344" s="825">
        <f t="shared" si="101"/>
        <v>0</v>
      </c>
      <c r="AI344" s="825">
        <f t="shared" si="101"/>
        <v>0</v>
      </c>
      <c r="AJ344" s="825">
        <f t="shared" si="101"/>
        <v>0</v>
      </c>
      <c r="AK344" s="825">
        <f t="shared" si="101"/>
        <v>0</v>
      </c>
      <c r="AL344" s="825">
        <f t="shared" si="101"/>
        <v>0</v>
      </c>
      <c r="AM344" s="825">
        <f t="shared" si="101"/>
        <v>0</v>
      </c>
      <c r="AN344" s="825">
        <f t="shared" si="101"/>
        <v>0</v>
      </c>
      <c r="AO344" s="825">
        <f t="shared" si="101"/>
        <v>0</v>
      </c>
      <c r="AP344" s="825">
        <f t="shared" si="101"/>
        <v>1</v>
      </c>
      <c r="AQ344" s="818"/>
      <c r="AR344" s="818"/>
      <c r="AS344" s="818"/>
      <c r="AT344" s="818"/>
      <c r="AU344" s="818"/>
      <c r="AV344" s="818"/>
      <c r="AW344" s="818"/>
      <c r="AX344" s="818"/>
      <c r="AY344" s="818"/>
      <c r="AZ344" s="818"/>
      <c r="BA344" s="818"/>
      <c r="BB344" s="818"/>
      <c r="BC344" s="818"/>
      <c r="BD344" s="818"/>
      <c r="BE344" s="818"/>
      <c r="BF344" s="818"/>
      <c r="BG344" s="818"/>
      <c r="BH344" s="818"/>
      <c r="BI344" s="818"/>
      <c r="BJ344" s="818"/>
    </row>
    <row r="345" spans="1:62" collapsed="1">
      <c r="C345" s="823"/>
      <c r="D345" s="823"/>
      <c r="E345" s="823"/>
      <c r="F345" s="823"/>
      <c r="G345" s="823"/>
      <c r="H345" s="823"/>
      <c r="I345" s="823"/>
      <c r="J345" s="823"/>
      <c r="K345" s="823"/>
      <c r="L345" s="823"/>
      <c r="M345" s="823"/>
      <c r="N345" s="823"/>
      <c r="O345" s="823"/>
      <c r="P345" s="823"/>
      <c r="Q345" s="823"/>
      <c r="R345" s="823"/>
      <c r="S345" s="823"/>
      <c r="T345" s="823"/>
      <c r="U345" s="823"/>
      <c r="V345" s="823"/>
      <c r="W345" s="823"/>
      <c r="X345" s="823"/>
      <c r="Y345" s="823"/>
      <c r="Z345" s="823"/>
      <c r="AA345" s="823"/>
      <c r="AB345" s="823"/>
      <c r="AC345" s="823"/>
      <c r="AD345" s="823"/>
      <c r="AE345" s="823"/>
      <c r="AF345" s="823"/>
      <c r="AG345" s="823"/>
      <c r="AH345" s="823"/>
      <c r="AI345" s="823"/>
      <c r="AJ345" s="823"/>
      <c r="AK345" s="823"/>
      <c r="AL345" s="823"/>
      <c r="AM345" s="823"/>
      <c r="AN345" s="823"/>
      <c r="AO345" s="823"/>
      <c r="AP345" s="823"/>
      <c r="AQ345" s="823"/>
      <c r="AR345" s="823"/>
      <c r="AS345" s="823"/>
      <c r="AT345" s="823"/>
      <c r="AU345" s="823"/>
      <c r="AV345" s="823"/>
      <c r="AW345" s="823"/>
      <c r="AX345" s="823"/>
      <c r="AY345" s="823"/>
      <c r="AZ345" s="823"/>
      <c r="BA345" s="823"/>
      <c r="BB345" s="823"/>
      <c r="BC345" s="823"/>
      <c r="BD345" s="823"/>
      <c r="BE345" s="823"/>
      <c r="BF345" s="823"/>
      <c r="BG345" s="823"/>
      <c r="BH345" s="823"/>
      <c r="BI345" s="823"/>
      <c r="BJ345" s="823"/>
    </row>
  </sheetData>
  <sheetProtection password="C389" sheet="1" objects="1" scenarios="1"/>
  <pageMargins left="0.78740157499999996" right="0.78740157499999996" top="0.984251969" bottom="0.984251969" header="0.4921259845" footer="0.4921259845"/>
  <pageSetup paperSize="9" scale="67" orientation="landscape" r:id="rId1"/>
  <headerFooter alignWithMargins="0"/>
  <rowBreaks count="4" manualBreakCount="4">
    <brk id="38" max="16" man="1"/>
    <brk id="74" max="16" man="1"/>
    <brk id="110" max="16" man="1"/>
    <brk id="146" max="16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9" tint="-0.249977111117893"/>
  </sheetPr>
  <dimension ref="A1:AF286"/>
  <sheetViews>
    <sheetView topLeftCell="A184" zoomScaleNormal="100" workbookViewId="0">
      <selection activeCell="B207" sqref="B207"/>
    </sheetView>
  </sheetViews>
  <sheetFormatPr baseColWidth="10" defaultRowHeight="11.25" outlineLevelRow="1"/>
  <cols>
    <col min="1" max="1" width="3.7109375" style="6" customWidth="1"/>
    <col min="2" max="2" width="22.7109375" style="6" customWidth="1"/>
    <col min="3" max="32" width="11.140625" style="6" customWidth="1"/>
    <col min="33" max="16384" width="11.42578125" style="6"/>
  </cols>
  <sheetData>
    <row r="1" spans="1:32" ht="13.5" thickBot="1">
      <c r="A1" s="1032" t="s">
        <v>634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4"/>
      <c r="N1" s="1034"/>
      <c r="O1" s="1034"/>
      <c r="P1" s="1034"/>
      <c r="Q1" s="1035"/>
    </row>
    <row r="3" spans="1:32">
      <c r="D3" s="36"/>
      <c r="E3" s="36"/>
    </row>
    <row r="4" spans="1:32" s="3" customFormat="1" ht="12">
      <c r="A4" s="18" t="s">
        <v>17</v>
      </c>
      <c r="B4" s="1036" t="s">
        <v>76</v>
      </c>
      <c r="C4" s="1036"/>
      <c r="D4" s="1036"/>
      <c r="E4" s="1036"/>
      <c r="F4" s="1036"/>
      <c r="G4" s="1036"/>
      <c r="H4" s="1036"/>
      <c r="I4" s="1036"/>
      <c r="J4" s="1036"/>
      <c r="K4" s="1036"/>
      <c r="L4" s="1036"/>
      <c r="M4" s="1036"/>
      <c r="N4" s="1036"/>
      <c r="O4" s="1036"/>
      <c r="P4" s="1036"/>
      <c r="Q4" s="1036"/>
    </row>
    <row r="5" spans="1:32">
      <c r="C5" s="20"/>
    </row>
    <row r="6" spans="1:32" s="5" customFormat="1">
      <c r="B6" s="43" t="s">
        <v>47</v>
      </c>
      <c r="C6" s="44">
        <v>1</v>
      </c>
      <c r="D6" s="44">
        <f>C6+1</f>
        <v>2</v>
      </c>
      <c r="E6" s="44">
        <f t="shared" ref="E6:AF6" si="0">D6+1</f>
        <v>3</v>
      </c>
      <c r="F6" s="44">
        <f t="shared" si="0"/>
        <v>4</v>
      </c>
      <c r="G6" s="44">
        <f t="shared" si="0"/>
        <v>5</v>
      </c>
      <c r="H6" s="44">
        <f t="shared" si="0"/>
        <v>6</v>
      </c>
      <c r="I6" s="44">
        <f t="shared" si="0"/>
        <v>7</v>
      </c>
      <c r="J6" s="44">
        <f t="shared" si="0"/>
        <v>8</v>
      </c>
      <c r="K6" s="44">
        <f t="shared" si="0"/>
        <v>9</v>
      </c>
      <c r="L6" s="44">
        <f t="shared" si="0"/>
        <v>10</v>
      </c>
      <c r="M6" s="44">
        <f t="shared" si="0"/>
        <v>11</v>
      </c>
      <c r="N6" s="44">
        <f t="shared" si="0"/>
        <v>12</v>
      </c>
      <c r="O6" s="44">
        <f t="shared" si="0"/>
        <v>13</v>
      </c>
      <c r="P6" s="44">
        <f t="shared" si="0"/>
        <v>14</v>
      </c>
      <c r="Q6" s="44">
        <f t="shared" si="0"/>
        <v>15</v>
      </c>
      <c r="R6" s="44">
        <f t="shared" si="0"/>
        <v>16</v>
      </c>
      <c r="S6" s="44">
        <f t="shared" si="0"/>
        <v>17</v>
      </c>
      <c r="T6" s="44">
        <f t="shared" si="0"/>
        <v>18</v>
      </c>
      <c r="U6" s="44">
        <f t="shared" si="0"/>
        <v>19</v>
      </c>
      <c r="V6" s="44">
        <f t="shared" si="0"/>
        <v>20</v>
      </c>
      <c r="W6" s="44">
        <f t="shared" si="0"/>
        <v>21</v>
      </c>
      <c r="X6" s="44">
        <f t="shared" si="0"/>
        <v>22</v>
      </c>
      <c r="Y6" s="44">
        <f t="shared" si="0"/>
        <v>23</v>
      </c>
      <c r="Z6" s="44">
        <f t="shared" si="0"/>
        <v>24</v>
      </c>
      <c r="AA6" s="44">
        <f t="shared" si="0"/>
        <v>25</v>
      </c>
      <c r="AB6" s="44">
        <f t="shared" si="0"/>
        <v>26</v>
      </c>
      <c r="AC6" s="44">
        <f t="shared" si="0"/>
        <v>27</v>
      </c>
      <c r="AD6" s="44">
        <f t="shared" si="0"/>
        <v>28</v>
      </c>
      <c r="AE6" s="44">
        <f t="shared" si="0"/>
        <v>29</v>
      </c>
      <c r="AF6" s="44">
        <f t="shared" si="0"/>
        <v>30</v>
      </c>
    </row>
    <row r="7" spans="1:32" s="5" customFormat="1">
      <c r="B7" s="45"/>
      <c r="C7" s="45">
        <f>Inputs!B29</f>
        <v>2019</v>
      </c>
      <c r="D7" s="45">
        <f>Inputs!C29</f>
        <v>2020</v>
      </c>
      <c r="E7" s="45">
        <f>Inputs!D29</f>
        <v>2021</v>
      </c>
      <c r="F7" s="45">
        <f>Inputs!E29</f>
        <v>2022</v>
      </c>
      <c r="G7" s="45">
        <f>Inputs!F29</f>
        <v>2023</v>
      </c>
      <c r="H7" s="45">
        <f>Inputs!G29</f>
        <v>2024</v>
      </c>
      <c r="I7" s="45">
        <f>Inputs!H29</f>
        <v>2025</v>
      </c>
      <c r="J7" s="45">
        <f>Inputs!I29</f>
        <v>2026</v>
      </c>
      <c r="K7" s="45">
        <f>Inputs!J29</f>
        <v>2027</v>
      </c>
      <c r="L7" s="45">
        <f>Inputs!K29</f>
        <v>2028</v>
      </c>
      <c r="M7" s="45">
        <f>Inputs!L29</f>
        <v>2029</v>
      </c>
      <c r="N7" s="45">
        <f>Inputs!M29</f>
        <v>2030</v>
      </c>
      <c r="O7" s="45">
        <f>Inputs!N29</f>
        <v>2031</v>
      </c>
      <c r="P7" s="45">
        <f>Inputs!O29</f>
        <v>2032</v>
      </c>
      <c r="Q7" s="45">
        <f>Inputs!P29</f>
        <v>2033</v>
      </c>
      <c r="R7" s="45">
        <f>Inputs!Q29</f>
        <v>2034</v>
      </c>
      <c r="S7" s="45">
        <f>Inputs!R29</f>
        <v>2035</v>
      </c>
      <c r="T7" s="45">
        <f>Inputs!S29</f>
        <v>2036</v>
      </c>
      <c r="U7" s="45">
        <f>Inputs!T29</f>
        <v>2037</v>
      </c>
      <c r="V7" s="45">
        <f>Inputs!U29</f>
        <v>2038</v>
      </c>
      <c r="W7" s="45">
        <f>Inputs!V29</f>
        <v>2039</v>
      </c>
      <c r="X7" s="45">
        <f>Inputs!W29</f>
        <v>2040</v>
      </c>
      <c r="Y7" s="45">
        <f>Inputs!X29</f>
        <v>2041</v>
      </c>
      <c r="Z7" s="45">
        <f>Inputs!Y29</f>
        <v>2042</v>
      </c>
      <c r="AA7" s="45">
        <f>Inputs!Z29</f>
        <v>2043</v>
      </c>
      <c r="AB7" s="45">
        <f>Inputs!AA29</f>
        <v>2044</v>
      </c>
      <c r="AC7" s="45">
        <f>Inputs!AB29</f>
        <v>2045</v>
      </c>
      <c r="AD7" s="45">
        <f>Inputs!AC29</f>
        <v>2046</v>
      </c>
      <c r="AE7" s="45">
        <f>Inputs!AD29</f>
        <v>2047</v>
      </c>
      <c r="AF7" s="45">
        <f>Inputs!AE29</f>
        <v>2048</v>
      </c>
    </row>
    <row r="8" spans="1:32">
      <c r="B8" s="19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</row>
    <row r="9" spans="1:32" outlineLevel="1">
      <c r="B9" s="800" t="s">
        <v>20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1:32" outlineLevel="1">
      <c r="B10" s="38" t="s">
        <v>21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1:32" outlineLevel="1">
      <c r="B11" s="801" t="s">
        <v>0</v>
      </c>
      <c r="C11" s="20">
        <f>IF(ISNUMBER(Inputs!$B$17),Inputs!$B$17*C25,0)</f>
        <v>0</v>
      </c>
      <c r="D11" s="20">
        <f>IF(ISNUMBER(Inputs!$B$17),Inputs!$B$17*D25,0)</f>
        <v>0</v>
      </c>
      <c r="E11" s="20">
        <f>IF(ISNUMBER(Inputs!$B$17),Inputs!$B$17*E25,0)</f>
        <v>0</v>
      </c>
      <c r="F11" s="20">
        <f>IF(ISNUMBER(Inputs!$B$17),Inputs!$B$17*F25,0)</f>
        <v>0</v>
      </c>
      <c r="G11" s="20">
        <f>IF(ISNUMBER(Inputs!$B$17),Inputs!$B$17*G25,0)</f>
        <v>0</v>
      </c>
      <c r="H11" s="20">
        <f>IF(ISNUMBER(Inputs!$B$17),Inputs!$B$17*H25,0)</f>
        <v>0</v>
      </c>
      <c r="I11" s="20">
        <f>IF(ISNUMBER(Inputs!$B$17),Inputs!$B$17*I25,0)</f>
        <v>0</v>
      </c>
      <c r="J11" s="20">
        <f>IF(ISNUMBER(Inputs!$B$17),Inputs!$B$17*J25,0)</f>
        <v>0</v>
      </c>
      <c r="K11" s="20">
        <f>IF(ISNUMBER(Inputs!$B$17),Inputs!$B$17*K25,0)</f>
        <v>0</v>
      </c>
      <c r="L11" s="20">
        <f>IF(ISNUMBER(Inputs!$B$17),Inputs!$B$17*L25,0)</f>
        <v>0</v>
      </c>
      <c r="M11" s="20">
        <f>IF(ISNUMBER(Inputs!$B$17),Inputs!$B$17*M25,0)</f>
        <v>0</v>
      </c>
      <c r="N11" s="20">
        <f>IF(ISNUMBER(Inputs!$B$17),Inputs!$B$17*N25,0)</f>
        <v>0</v>
      </c>
      <c r="O11" s="20">
        <f>IF(ISNUMBER(Inputs!$B$17),Inputs!$B$17*O25,0)</f>
        <v>0</v>
      </c>
      <c r="P11" s="20">
        <f>IF(ISNUMBER(Inputs!$B$17),Inputs!$B$17*P25,0)</f>
        <v>0</v>
      </c>
      <c r="Q11" s="20">
        <f>IF(ISNUMBER(Inputs!$B$17),Inputs!$B$17*Q25,0)</f>
        <v>0</v>
      </c>
      <c r="R11" s="20">
        <f>IF(ISNUMBER(Inputs!$B$17),Inputs!$B$17*R25,0)</f>
        <v>0</v>
      </c>
      <c r="S11" s="20">
        <f>IF(ISNUMBER(Inputs!$B$17),Inputs!$B$17*S25,0)</f>
        <v>0</v>
      </c>
      <c r="T11" s="20">
        <f>IF(ISNUMBER(Inputs!$B$17),Inputs!$B$17*T25,0)</f>
        <v>0</v>
      </c>
      <c r="U11" s="20">
        <f>IF(ISNUMBER(Inputs!$B$17),Inputs!$B$17*U25,0)</f>
        <v>0</v>
      </c>
      <c r="V11" s="20">
        <f>IF(ISNUMBER(Inputs!$B$17),Inputs!$B$17*V25,0)</f>
        <v>0</v>
      </c>
      <c r="W11" s="20">
        <f>IF(ISNUMBER(Inputs!$B$17),Inputs!$B$17*W25,0)</f>
        <v>0</v>
      </c>
      <c r="X11" s="20">
        <f>IF(ISNUMBER(Inputs!$B$17),Inputs!$B$17*X25,0)</f>
        <v>0</v>
      </c>
      <c r="Y11" s="20">
        <f>IF(ISNUMBER(Inputs!$B$17),Inputs!$B$17*Y25,0)</f>
        <v>0</v>
      </c>
      <c r="Z11" s="20">
        <f>IF(ISNUMBER(Inputs!$B$17),Inputs!$B$17*Z25,0)</f>
        <v>0</v>
      </c>
      <c r="AA11" s="20">
        <f>IF(ISNUMBER(Inputs!$B$17),Inputs!$B$17*AA25,0)</f>
        <v>0</v>
      </c>
      <c r="AB11" s="20">
        <f>IF(ISNUMBER(Inputs!$B$17),Inputs!$B$17*AB25,0)</f>
        <v>0</v>
      </c>
      <c r="AC11" s="20">
        <f>IF(ISNUMBER(Inputs!$B$17),Inputs!$B$17*AC25,0)</f>
        <v>0</v>
      </c>
      <c r="AD11" s="20">
        <f>IF(ISNUMBER(Inputs!$B$17),Inputs!$B$17*AD25,0)</f>
        <v>0</v>
      </c>
      <c r="AE11" s="20">
        <f>IF(ISNUMBER(Inputs!$B$17),Inputs!$B$17*AE25,0)</f>
        <v>0</v>
      </c>
      <c r="AF11" s="20">
        <f>IF(ISNUMBER(Inputs!$B$17),Inputs!$B$17*AF25,0)</f>
        <v>0</v>
      </c>
    </row>
    <row r="12" spans="1:32" outlineLevel="1">
      <c r="B12" s="801" t="s">
        <v>1</v>
      </c>
      <c r="C12" s="20">
        <f>IF(ISNUMBER(Inputs!$B$18),Inputs!$B$18*C25,0)</f>
        <v>0</v>
      </c>
      <c r="D12" s="20">
        <f>IF(ISNUMBER(Inputs!$B$18),Inputs!$B$18*D25,0)</f>
        <v>0</v>
      </c>
      <c r="E12" s="20">
        <f>IF(ISNUMBER(Inputs!$B$18),Inputs!$B$18*E25,0)</f>
        <v>0</v>
      </c>
      <c r="F12" s="20">
        <f>IF(ISNUMBER(Inputs!$B$18),Inputs!$B$18*F25,0)</f>
        <v>0</v>
      </c>
      <c r="G12" s="20">
        <f>IF(ISNUMBER(Inputs!$B$18),Inputs!$B$18*G25,0)</f>
        <v>0</v>
      </c>
      <c r="H12" s="20">
        <f>IF(ISNUMBER(Inputs!$B$18),Inputs!$B$18*H25,0)</f>
        <v>0</v>
      </c>
      <c r="I12" s="20">
        <f>IF(ISNUMBER(Inputs!$B$18),Inputs!$B$18*I25,0)</f>
        <v>0</v>
      </c>
      <c r="J12" s="20">
        <f>IF(ISNUMBER(Inputs!$B$18),Inputs!$B$18*J25,0)</f>
        <v>0</v>
      </c>
      <c r="K12" s="20">
        <f>IF(ISNUMBER(Inputs!$B$18),Inputs!$B$18*K25,0)</f>
        <v>0</v>
      </c>
      <c r="L12" s="20">
        <f>IF(ISNUMBER(Inputs!$B$18),Inputs!$B$18*L25,0)</f>
        <v>0</v>
      </c>
      <c r="M12" s="20">
        <f>IF(ISNUMBER(Inputs!$B$18),Inputs!$B$18*M25,0)</f>
        <v>0</v>
      </c>
      <c r="N12" s="20">
        <f>IF(ISNUMBER(Inputs!$B$18),Inputs!$B$18*N25,0)</f>
        <v>0</v>
      </c>
      <c r="O12" s="20">
        <f>IF(ISNUMBER(Inputs!$B$18),Inputs!$B$18*O25,0)</f>
        <v>0</v>
      </c>
      <c r="P12" s="20">
        <f>IF(ISNUMBER(Inputs!$B$18),Inputs!$B$18*P25,0)</f>
        <v>0</v>
      </c>
      <c r="Q12" s="20">
        <f>IF(ISNUMBER(Inputs!$B$18),Inputs!$B$18*Q25,0)</f>
        <v>0</v>
      </c>
      <c r="R12" s="20">
        <f>IF(ISNUMBER(Inputs!$B$18),Inputs!$B$18*R25,0)</f>
        <v>0</v>
      </c>
      <c r="S12" s="20">
        <f>IF(ISNUMBER(Inputs!$B$18),Inputs!$B$18*S25,0)</f>
        <v>0</v>
      </c>
      <c r="T12" s="20">
        <f>IF(ISNUMBER(Inputs!$B$18),Inputs!$B$18*T25,0)</f>
        <v>0</v>
      </c>
      <c r="U12" s="20">
        <f>IF(ISNUMBER(Inputs!$B$18),Inputs!$B$18*U25,0)</f>
        <v>0</v>
      </c>
      <c r="V12" s="20">
        <f>IF(ISNUMBER(Inputs!$B$18),Inputs!$B$18*V25,0)</f>
        <v>0</v>
      </c>
      <c r="W12" s="20">
        <f>IF(ISNUMBER(Inputs!$B$18),Inputs!$B$18*W25,0)</f>
        <v>0</v>
      </c>
      <c r="X12" s="20">
        <f>IF(ISNUMBER(Inputs!$B$18),Inputs!$B$18*X25,0)</f>
        <v>0</v>
      </c>
      <c r="Y12" s="20">
        <f>IF(ISNUMBER(Inputs!$B$18),Inputs!$B$18*Y25,0)</f>
        <v>0</v>
      </c>
      <c r="Z12" s="20">
        <f>IF(ISNUMBER(Inputs!$B$18),Inputs!$B$18*Z25,0)</f>
        <v>0</v>
      </c>
      <c r="AA12" s="20">
        <f>IF(ISNUMBER(Inputs!$B$18),Inputs!$B$18*AA25,0)</f>
        <v>0</v>
      </c>
      <c r="AB12" s="20">
        <f>IF(ISNUMBER(Inputs!$B$18),Inputs!$B$18*AB25,0)</f>
        <v>0</v>
      </c>
      <c r="AC12" s="20">
        <f>IF(ISNUMBER(Inputs!$B$18),Inputs!$B$18*AC25,0)</f>
        <v>0</v>
      </c>
      <c r="AD12" s="20">
        <f>IF(ISNUMBER(Inputs!$B$18),Inputs!$B$18*AD25,0)</f>
        <v>0</v>
      </c>
      <c r="AE12" s="20">
        <f>IF(ISNUMBER(Inputs!$B$18),Inputs!$B$18*AE25,0)</f>
        <v>0</v>
      </c>
      <c r="AF12" s="20">
        <f>IF(ISNUMBER(Inputs!$B$18),Inputs!$B$18*AF25,0)</f>
        <v>0</v>
      </c>
    </row>
    <row r="13" spans="1:32" outlineLevel="1">
      <c r="B13" s="38" t="s">
        <v>22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1:32" outlineLevel="1">
      <c r="B14" s="801" t="s">
        <v>0</v>
      </c>
      <c r="C14" s="20">
        <f>IF(ISNUMBER(Inputs!$B$15),Inputs!$B$15*C25,0)</f>
        <v>0</v>
      </c>
      <c r="D14" s="20">
        <f>IF(ISNUMBER(Inputs!$B$15),Inputs!$B$15*D25,0)</f>
        <v>0</v>
      </c>
      <c r="E14" s="20">
        <f>IF(ISNUMBER(Inputs!$B$15),Inputs!$B$15*E25,0)</f>
        <v>0</v>
      </c>
      <c r="F14" s="20">
        <f>IF(ISNUMBER(Inputs!$B$15),Inputs!$B$15*F25,0)</f>
        <v>0</v>
      </c>
      <c r="G14" s="20">
        <f>IF(ISNUMBER(Inputs!$B$15),Inputs!$B$15*G25,0)</f>
        <v>0</v>
      </c>
      <c r="H14" s="20">
        <f>IF(ISNUMBER(Inputs!$B$15),Inputs!$B$15*H25,0)</f>
        <v>0</v>
      </c>
      <c r="I14" s="20">
        <f>IF(ISNUMBER(Inputs!$B$15),Inputs!$B$15*I25,0)</f>
        <v>0</v>
      </c>
      <c r="J14" s="20">
        <f>IF(ISNUMBER(Inputs!$B$15),Inputs!$B$15*J25,0)</f>
        <v>0</v>
      </c>
      <c r="K14" s="20">
        <f>IF(ISNUMBER(Inputs!$B$15),Inputs!$B$15*K25,0)</f>
        <v>0</v>
      </c>
      <c r="L14" s="20">
        <f>IF(ISNUMBER(Inputs!$B$15),Inputs!$B$15*L25,0)</f>
        <v>0</v>
      </c>
      <c r="M14" s="20">
        <f>IF(ISNUMBER(Inputs!$B$15),Inputs!$B$15*M25,0)</f>
        <v>0</v>
      </c>
      <c r="N14" s="20">
        <f>IF(ISNUMBER(Inputs!$B$15),Inputs!$B$15*N25,0)</f>
        <v>0</v>
      </c>
      <c r="O14" s="20">
        <f>IF(ISNUMBER(Inputs!$B$15),Inputs!$B$15*O25,0)</f>
        <v>0</v>
      </c>
      <c r="P14" s="20">
        <f>IF(ISNUMBER(Inputs!$B$15),Inputs!$B$15*P25,0)</f>
        <v>0</v>
      </c>
      <c r="Q14" s="20">
        <f>IF(ISNUMBER(Inputs!$B$15),Inputs!$B$15*Q25,0)</f>
        <v>0</v>
      </c>
      <c r="R14" s="20">
        <f>IF(ISNUMBER(Inputs!$B$15),Inputs!$B$15*R25,0)</f>
        <v>0</v>
      </c>
      <c r="S14" s="20">
        <f>IF(ISNUMBER(Inputs!$B$15),Inputs!$B$15*S25,0)</f>
        <v>0</v>
      </c>
      <c r="T14" s="20">
        <f>IF(ISNUMBER(Inputs!$B$15),Inputs!$B$15*T25,0)</f>
        <v>0</v>
      </c>
      <c r="U14" s="20">
        <f>IF(ISNUMBER(Inputs!$B$15),Inputs!$B$15*U25,0)</f>
        <v>0</v>
      </c>
      <c r="V14" s="20">
        <f>IF(ISNUMBER(Inputs!$B$15),Inputs!$B$15*V25,0)</f>
        <v>0</v>
      </c>
      <c r="W14" s="20">
        <f>IF(ISNUMBER(Inputs!$B$15),Inputs!$B$15*W25,0)</f>
        <v>0</v>
      </c>
      <c r="X14" s="20">
        <f>IF(ISNUMBER(Inputs!$B$15),Inputs!$B$15*X25,0)</f>
        <v>0</v>
      </c>
      <c r="Y14" s="20">
        <f>IF(ISNUMBER(Inputs!$B$15),Inputs!$B$15*Y25,0)</f>
        <v>0</v>
      </c>
      <c r="Z14" s="20">
        <f>IF(ISNUMBER(Inputs!$B$15),Inputs!$B$15*Z25,0)</f>
        <v>0</v>
      </c>
      <c r="AA14" s="20">
        <f>IF(ISNUMBER(Inputs!$B$15),Inputs!$B$15*AA25,0)</f>
        <v>0</v>
      </c>
      <c r="AB14" s="20">
        <f>IF(ISNUMBER(Inputs!$B$15),Inputs!$B$15*AB25,0)</f>
        <v>0</v>
      </c>
      <c r="AC14" s="20">
        <f>IF(ISNUMBER(Inputs!$B$15),Inputs!$B$15*AC25,0)</f>
        <v>0</v>
      </c>
      <c r="AD14" s="20">
        <f>IF(ISNUMBER(Inputs!$B$15),Inputs!$B$15*AD25,0)</f>
        <v>0</v>
      </c>
      <c r="AE14" s="20">
        <f>IF(ISNUMBER(Inputs!$B$15),Inputs!$B$15*AE25,0)</f>
        <v>0</v>
      </c>
      <c r="AF14" s="20">
        <f>IF(ISNUMBER(Inputs!$B$15),Inputs!$B$15*AF25,0)</f>
        <v>0</v>
      </c>
    </row>
    <row r="15" spans="1:32" outlineLevel="1">
      <c r="B15" s="801" t="s">
        <v>1</v>
      </c>
      <c r="C15" s="20">
        <f>IF(ISNUMBER(Inputs!$B$16),Inputs!$B$16*C25,0)</f>
        <v>0</v>
      </c>
      <c r="D15" s="20">
        <f>IF(ISNUMBER(Inputs!$B$16),Inputs!$B$16*D25,0)</f>
        <v>0</v>
      </c>
      <c r="E15" s="20">
        <f>IF(ISNUMBER(Inputs!$B$16),Inputs!$B$16*E25,0)</f>
        <v>0</v>
      </c>
      <c r="F15" s="20">
        <f>IF(ISNUMBER(Inputs!$B$16),Inputs!$B$16*F25,0)</f>
        <v>0</v>
      </c>
      <c r="G15" s="20">
        <f>IF(ISNUMBER(Inputs!$B$16),Inputs!$B$16*G25,0)</f>
        <v>0</v>
      </c>
      <c r="H15" s="20">
        <f>IF(ISNUMBER(Inputs!$B$16),Inputs!$B$16*H25,0)</f>
        <v>0</v>
      </c>
      <c r="I15" s="20">
        <f>IF(ISNUMBER(Inputs!$B$16),Inputs!$B$16*I25,0)</f>
        <v>0</v>
      </c>
      <c r="J15" s="20">
        <f>IF(ISNUMBER(Inputs!$B$16),Inputs!$B$16*J25,0)</f>
        <v>0</v>
      </c>
      <c r="K15" s="20">
        <f>IF(ISNUMBER(Inputs!$B$16),Inputs!$B$16*K25,0)</f>
        <v>0</v>
      </c>
      <c r="L15" s="20">
        <f>IF(ISNUMBER(Inputs!$B$16),Inputs!$B$16*L25,0)</f>
        <v>0</v>
      </c>
      <c r="M15" s="20">
        <f>IF(ISNUMBER(Inputs!$B$16),Inputs!$B$16*M25,0)</f>
        <v>0</v>
      </c>
      <c r="N15" s="20">
        <f>IF(ISNUMBER(Inputs!$B$16),Inputs!$B$16*N25,0)</f>
        <v>0</v>
      </c>
      <c r="O15" s="20">
        <f>IF(ISNUMBER(Inputs!$B$16),Inputs!$B$16*O25,0)</f>
        <v>0</v>
      </c>
      <c r="P15" s="20">
        <f>IF(ISNUMBER(Inputs!$B$16),Inputs!$B$16*P25,0)</f>
        <v>0</v>
      </c>
      <c r="Q15" s="20">
        <f>IF(ISNUMBER(Inputs!$B$16),Inputs!$B$16*Q25,0)</f>
        <v>0</v>
      </c>
      <c r="R15" s="20">
        <f>IF(ISNUMBER(Inputs!$B$16),Inputs!$B$16*R25,0)</f>
        <v>0</v>
      </c>
      <c r="S15" s="20">
        <f>IF(ISNUMBER(Inputs!$B$16),Inputs!$B$16*S25,0)</f>
        <v>0</v>
      </c>
      <c r="T15" s="20">
        <f>IF(ISNUMBER(Inputs!$B$16),Inputs!$B$16*T25,0)</f>
        <v>0</v>
      </c>
      <c r="U15" s="20">
        <f>IF(ISNUMBER(Inputs!$B$16),Inputs!$B$16*U25,0)</f>
        <v>0</v>
      </c>
      <c r="V15" s="20">
        <f>IF(ISNUMBER(Inputs!$B$16),Inputs!$B$16*V25,0)</f>
        <v>0</v>
      </c>
      <c r="W15" s="20">
        <f>IF(ISNUMBER(Inputs!$B$16),Inputs!$B$16*W25,0)</f>
        <v>0</v>
      </c>
      <c r="X15" s="20">
        <f>IF(ISNUMBER(Inputs!$B$16),Inputs!$B$16*X25,0)</f>
        <v>0</v>
      </c>
      <c r="Y15" s="20">
        <f>IF(ISNUMBER(Inputs!$B$16),Inputs!$B$16*Y25,0)</f>
        <v>0</v>
      </c>
      <c r="Z15" s="20">
        <f>IF(ISNUMBER(Inputs!$B$16),Inputs!$B$16*Z25,0)</f>
        <v>0</v>
      </c>
      <c r="AA15" s="20">
        <f>IF(ISNUMBER(Inputs!$B$16),Inputs!$B$16*AA25,0)</f>
        <v>0</v>
      </c>
      <c r="AB15" s="20">
        <f>IF(ISNUMBER(Inputs!$B$16),Inputs!$B$16*AB25,0)</f>
        <v>0</v>
      </c>
      <c r="AC15" s="20">
        <f>IF(ISNUMBER(Inputs!$B$16),Inputs!$B$16*AC25,0)</f>
        <v>0</v>
      </c>
      <c r="AD15" s="20">
        <f>IF(ISNUMBER(Inputs!$B$16),Inputs!$B$16*AD25,0)</f>
        <v>0</v>
      </c>
      <c r="AE15" s="20">
        <f>IF(ISNUMBER(Inputs!$B$16),Inputs!$B$16*AE25,0)</f>
        <v>0</v>
      </c>
      <c r="AF15" s="20">
        <f>IF(ISNUMBER(Inputs!$B$16),Inputs!$B$16*AF25,0)</f>
        <v>0</v>
      </c>
    </row>
    <row r="16" spans="1:32" outlineLevel="1">
      <c r="B16" s="8" t="s">
        <v>23</v>
      </c>
      <c r="C16" s="20">
        <f>IF(ISNUMBER(Inputs!$B$21),Inputs!$B$21*C25,0)</f>
        <v>0</v>
      </c>
      <c r="D16" s="20">
        <f>IF(ISNUMBER(Inputs!$B$21),Inputs!$B$21*D25,0)</f>
        <v>0</v>
      </c>
      <c r="E16" s="20">
        <f>IF(ISNUMBER(Inputs!$B$21),Inputs!$B$21*E25,0)</f>
        <v>0</v>
      </c>
      <c r="F16" s="20">
        <f>IF(ISNUMBER(Inputs!$B$21),Inputs!$B$21*F25,0)</f>
        <v>0</v>
      </c>
      <c r="G16" s="20">
        <f>IF(ISNUMBER(Inputs!$B$21),Inputs!$B$21*G25,0)</f>
        <v>0</v>
      </c>
      <c r="H16" s="20">
        <f>IF(ISNUMBER(Inputs!$B$21),Inputs!$B$21*H25,0)</f>
        <v>0</v>
      </c>
      <c r="I16" s="20">
        <f>IF(ISNUMBER(Inputs!$B$21),Inputs!$B$21*I25,0)</f>
        <v>0</v>
      </c>
      <c r="J16" s="20">
        <f>IF(ISNUMBER(Inputs!$B$21),Inputs!$B$21*J25,0)</f>
        <v>0</v>
      </c>
      <c r="K16" s="20">
        <f>IF(ISNUMBER(Inputs!$B$21),Inputs!$B$21*K25,0)</f>
        <v>0</v>
      </c>
      <c r="L16" s="20">
        <f>IF(ISNUMBER(Inputs!$B$21),Inputs!$B$21*L25,0)</f>
        <v>0</v>
      </c>
      <c r="M16" s="20">
        <f>IF(ISNUMBER(Inputs!$B$21),Inputs!$B$21*M25,0)</f>
        <v>0</v>
      </c>
      <c r="N16" s="20">
        <f>IF(ISNUMBER(Inputs!$B$21),Inputs!$B$21*N25,0)</f>
        <v>0</v>
      </c>
      <c r="O16" s="20">
        <f>IF(ISNUMBER(Inputs!$B$21),Inputs!$B$21*O25,0)</f>
        <v>0</v>
      </c>
      <c r="P16" s="20">
        <f>IF(ISNUMBER(Inputs!$B$21),Inputs!$B$21*P25,0)</f>
        <v>0</v>
      </c>
      <c r="Q16" s="20">
        <f>IF(ISNUMBER(Inputs!$B$21),Inputs!$B$21*Q25,0)</f>
        <v>0</v>
      </c>
      <c r="R16" s="20">
        <f>IF(ISNUMBER(Inputs!$B$21),Inputs!$B$21*R25,0)</f>
        <v>0</v>
      </c>
      <c r="S16" s="20">
        <f>IF(ISNUMBER(Inputs!$B$21),Inputs!$B$21*S25,0)</f>
        <v>0</v>
      </c>
      <c r="T16" s="20">
        <f>IF(ISNUMBER(Inputs!$B$21),Inputs!$B$21*T25,0)</f>
        <v>0</v>
      </c>
      <c r="U16" s="20">
        <f>IF(ISNUMBER(Inputs!$B$21),Inputs!$B$21*U25,0)</f>
        <v>0</v>
      </c>
      <c r="V16" s="20">
        <f>IF(ISNUMBER(Inputs!$B$21),Inputs!$B$21*V25,0)</f>
        <v>0</v>
      </c>
      <c r="W16" s="20">
        <f>IF(ISNUMBER(Inputs!$B$21),Inputs!$B$21*W25,0)</f>
        <v>0</v>
      </c>
      <c r="X16" s="20">
        <f>IF(ISNUMBER(Inputs!$B$21),Inputs!$B$21*X25,0)</f>
        <v>0</v>
      </c>
      <c r="Y16" s="20">
        <f>IF(ISNUMBER(Inputs!$B$21),Inputs!$B$21*Y25,0)</f>
        <v>0</v>
      </c>
      <c r="Z16" s="20">
        <f>IF(ISNUMBER(Inputs!$B$21),Inputs!$B$21*Z25,0)</f>
        <v>0</v>
      </c>
      <c r="AA16" s="20">
        <f>IF(ISNUMBER(Inputs!$B$21),Inputs!$B$21*AA25,0)</f>
        <v>0</v>
      </c>
      <c r="AB16" s="20">
        <f>IF(ISNUMBER(Inputs!$B$21),Inputs!$B$21*AB25,0)</f>
        <v>0</v>
      </c>
      <c r="AC16" s="20">
        <f>IF(ISNUMBER(Inputs!$B$21),Inputs!$B$21*AC25,0)</f>
        <v>0</v>
      </c>
      <c r="AD16" s="20">
        <f>IF(ISNUMBER(Inputs!$B$21),Inputs!$B$21*AD25,0)</f>
        <v>0</v>
      </c>
      <c r="AE16" s="20">
        <f>IF(ISNUMBER(Inputs!$B$21),Inputs!$B$21*AE25,0)</f>
        <v>0</v>
      </c>
      <c r="AF16" s="20">
        <f>IF(ISNUMBER(Inputs!$B$21),Inputs!$B$21*AF25,0)</f>
        <v>0</v>
      </c>
    </row>
    <row r="17" spans="2:32" outlineLevel="1">
      <c r="B17" s="8" t="s">
        <v>24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 outlineLevel="1">
      <c r="B18" s="802" t="s">
        <v>2</v>
      </c>
      <c r="C18" s="20">
        <f>IF(ISNUMBER(Inputs!$B$19),Inputs!$B$19*C25,0)</f>
        <v>0</v>
      </c>
      <c r="D18" s="20">
        <f>IF(ISNUMBER(Inputs!$B$19),Inputs!$B$19*D25,0)</f>
        <v>0</v>
      </c>
      <c r="E18" s="20">
        <f>IF(ISNUMBER(Inputs!$B$19),Inputs!$B$19*E25,0)</f>
        <v>0</v>
      </c>
      <c r="F18" s="20">
        <f>IF(ISNUMBER(Inputs!$B$19),Inputs!$B$19*F25,0)</f>
        <v>0</v>
      </c>
      <c r="G18" s="20">
        <f>IF(ISNUMBER(Inputs!$B$19),Inputs!$B$19*G25,0)</f>
        <v>0</v>
      </c>
      <c r="H18" s="20">
        <f>IF(ISNUMBER(Inputs!$B$19),Inputs!$B$19*H25,0)</f>
        <v>0</v>
      </c>
      <c r="I18" s="20">
        <f>IF(ISNUMBER(Inputs!$B$19),Inputs!$B$19*I25,0)</f>
        <v>0</v>
      </c>
      <c r="J18" s="20">
        <f>IF(ISNUMBER(Inputs!$B$19),Inputs!$B$19*J25,0)</f>
        <v>0</v>
      </c>
      <c r="K18" s="20">
        <f>IF(ISNUMBER(Inputs!$B$19),Inputs!$B$19*K25,0)</f>
        <v>0</v>
      </c>
      <c r="L18" s="20">
        <f>IF(ISNUMBER(Inputs!$B$19),Inputs!$B$19*L25,0)</f>
        <v>0</v>
      </c>
      <c r="M18" s="20">
        <f>IF(ISNUMBER(Inputs!$B$19),Inputs!$B$19*M25,0)</f>
        <v>0</v>
      </c>
      <c r="N18" s="20">
        <f>IF(ISNUMBER(Inputs!$B$19),Inputs!$B$19*N25,0)</f>
        <v>0</v>
      </c>
      <c r="O18" s="20">
        <f>IF(ISNUMBER(Inputs!$B$19),Inputs!$B$19*O25,0)</f>
        <v>0</v>
      </c>
      <c r="P18" s="20">
        <f>IF(ISNUMBER(Inputs!$B$19),Inputs!$B$19*P25,0)</f>
        <v>0</v>
      </c>
      <c r="Q18" s="20">
        <f>IF(ISNUMBER(Inputs!$B$19),Inputs!$B$19*Q25,0)</f>
        <v>0</v>
      </c>
      <c r="R18" s="20">
        <f>IF(ISNUMBER(Inputs!$B$19),Inputs!$B$19*R25,0)</f>
        <v>0</v>
      </c>
      <c r="S18" s="20">
        <f>IF(ISNUMBER(Inputs!$B$19),Inputs!$B$19*S25,0)</f>
        <v>0</v>
      </c>
      <c r="T18" s="20">
        <f>IF(ISNUMBER(Inputs!$B$19),Inputs!$B$19*T25,0)</f>
        <v>0</v>
      </c>
      <c r="U18" s="20">
        <f>IF(ISNUMBER(Inputs!$B$19),Inputs!$B$19*U25,0)</f>
        <v>0</v>
      </c>
      <c r="V18" s="20">
        <f>IF(ISNUMBER(Inputs!$B$19),Inputs!$B$19*V25,0)</f>
        <v>0</v>
      </c>
      <c r="W18" s="20">
        <f>IF(ISNUMBER(Inputs!$B$19),Inputs!$B$19*W25,0)</f>
        <v>0</v>
      </c>
      <c r="X18" s="20">
        <f>IF(ISNUMBER(Inputs!$B$19),Inputs!$B$19*X25,0)</f>
        <v>0</v>
      </c>
      <c r="Y18" s="20">
        <f>IF(ISNUMBER(Inputs!$B$19),Inputs!$B$19*Y25,0)</f>
        <v>0</v>
      </c>
      <c r="Z18" s="20">
        <f>IF(ISNUMBER(Inputs!$B$19),Inputs!$B$19*Z25,0)</f>
        <v>0</v>
      </c>
      <c r="AA18" s="20">
        <f>IF(ISNUMBER(Inputs!$B$19),Inputs!$B$19*AA25,0)</f>
        <v>0</v>
      </c>
      <c r="AB18" s="20">
        <f>IF(ISNUMBER(Inputs!$B$19),Inputs!$B$19*AB25,0)</f>
        <v>0</v>
      </c>
      <c r="AC18" s="20">
        <f>IF(ISNUMBER(Inputs!$B$19),Inputs!$B$19*AC25,0)</f>
        <v>0</v>
      </c>
      <c r="AD18" s="20">
        <f>IF(ISNUMBER(Inputs!$B$19),Inputs!$B$19*AD25,0)</f>
        <v>0</v>
      </c>
      <c r="AE18" s="20">
        <f>IF(ISNUMBER(Inputs!$B$19),Inputs!$B$19*AE25,0)</f>
        <v>0</v>
      </c>
      <c r="AF18" s="20">
        <f>IF(ISNUMBER(Inputs!$B$19),Inputs!$B$19*AF25,0)</f>
        <v>0</v>
      </c>
    </row>
    <row r="19" spans="2:32" outlineLevel="1">
      <c r="B19" s="802" t="s">
        <v>3</v>
      </c>
      <c r="C19" s="20">
        <f>IF(ISNUMBER(Inputs!$B$20),Inputs!$B$20*C25,0)</f>
        <v>0</v>
      </c>
      <c r="D19" s="20">
        <f>IF(ISNUMBER(Inputs!$B$20),Inputs!$B$20*D25,0)</f>
        <v>0</v>
      </c>
      <c r="E19" s="20">
        <f>IF(ISNUMBER(Inputs!$B$20),Inputs!$B$20*E25,0)</f>
        <v>0</v>
      </c>
      <c r="F19" s="20">
        <f>IF(ISNUMBER(Inputs!$B$20),Inputs!$B$20*F25,0)</f>
        <v>0</v>
      </c>
      <c r="G19" s="20">
        <f>IF(ISNUMBER(Inputs!$B$20),Inputs!$B$20*G25,0)</f>
        <v>0</v>
      </c>
      <c r="H19" s="20">
        <f>IF(ISNUMBER(Inputs!$B$20),Inputs!$B$20*H25,0)</f>
        <v>0</v>
      </c>
      <c r="I19" s="20">
        <f>IF(ISNUMBER(Inputs!$B$20),Inputs!$B$20*I25,0)</f>
        <v>0</v>
      </c>
      <c r="J19" s="20">
        <f>IF(ISNUMBER(Inputs!$B$20),Inputs!$B$20*J25,0)</f>
        <v>0</v>
      </c>
      <c r="K19" s="20">
        <f>IF(ISNUMBER(Inputs!$B$20),Inputs!$B$20*K25,0)</f>
        <v>0</v>
      </c>
      <c r="L19" s="20">
        <f>IF(ISNUMBER(Inputs!$B$20),Inputs!$B$20*L25,0)</f>
        <v>0</v>
      </c>
      <c r="M19" s="20">
        <f>IF(ISNUMBER(Inputs!$B$20),Inputs!$B$20*M25,0)</f>
        <v>0</v>
      </c>
      <c r="N19" s="20">
        <f>IF(ISNUMBER(Inputs!$B$20),Inputs!$B$20*N25,0)</f>
        <v>0</v>
      </c>
      <c r="O19" s="20">
        <f>IF(ISNUMBER(Inputs!$B$20),Inputs!$B$20*O25,0)</f>
        <v>0</v>
      </c>
      <c r="P19" s="20">
        <f>IF(ISNUMBER(Inputs!$B$20),Inputs!$B$20*P25,0)</f>
        <v>0</v>
      </c>
      <c r="Q19" s="20">
        <f>IF(ISNUMBER(Inputs!$B$20),Inputs!$B$20*Q25,0)</f>
        <v>0</v>
      </c>
      <c r="R19" s="20">
        <f>IF(ISNUMBER(Inputs!$B$20),Inputs!$B$20*R25,0)</f>
        <v>0</v>
      </c>
      <c r="S19" s="20">
        <f>IF(ISNUMBER(Inputs!$B$20),Inputs!$B$20*S25,0)</f>
        <v>0</v>
      </c>
      <c r="T19" s="20">
        <f>IF(ISNUMBER(Inputs!$B$20),Inputs!$B$20*T25,0)</f>
        <v>0</v>
      </c>
      <c r="U19" s="20">
        <f>IF(ISNUMBER(Inputs!$B$20),Inputs!$B$20*U25,0)</f>
        <v>0</v>
      </c>
      <c r="V19" s="20">
        <f>IF(ISNUMBER(Inputs!$B$20),Inputs!$B$20*V25,0)</f>
        <v>0</v>
      </c>
      <c r="W19" s="20">
        <f>IF(ISNUMBER(Inputs!$B$20),Inputs!$B$20*W25,0)</f>
        <v>0</v>
      </c>
      <c r="X19" s="20">
        <f>IF(ISNUMBER(Inputs!$B$20),Inputs!$B$20*X25,0)</f>
        <v>0</v>
      </c>
      <c r="Y19" s="20">
        <f>IF(ISNUMBER(Inputs!$B$20),Inputs!$B$20*Y25,0)</f>
        <v>0</v>
      </c>
      <c r="Z19" s="20">
        <f>IF(ISNUMBER(Inputs!$B$20),Inputs!$B$20*Z25,0)</f>
        <v>0</v>
      </c>
      <c r="AA19" s="20">
        <f>IF(ISNUMBER(Inputs!$B$20),Inputs!$B$20*AA25,0)</f>
        <v>0</v>
      </c>
      <c r="AB19" s="20">
        <f>IF(ISNUMBER(Inputs!$B$20),Inputs!$B$20*AB25,0)</f>
        <v>0</v>
      </c>
      <c r="AC19" s="20">
        <f>IF(ISNUMBER(Inputs!$B$20),Inputs!$B$20*AC25,0)</f>
        <v>0</v>
      </c>
      <c r="AD19" s="20">
        <f>IF(ISNUMBER(Inputs!$B$20),Inputs!$B$20*AD25,0)</f>
        <v>0</v>
      </c>
      <c r="AE19" s="20">
        <f>IF(ISNUMBER(Inputs!$B$20),Inputs!$B$20*AE25,0)</f>
        <v>0</v>
      </c>
      <c r="AF19" s="20">
        <f>IF(ISNUMBER(Inputs!$B$20),Inputs!$B$20*AF25,0)</f>
        <v>0</v>
      </c>
    </row>
    <row r="20" spans="2:32" outlineLevel="1">
      <c r="B20" s="803" t="s">
        <v>25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 outlineLevel="1">
      <c r="B21" s="802" t="s">
        <v>48</v>
      </c>
      <c r="C21" s="20">
        <f>IF(ISNUMBER(Inputs!$B$22),Inputs!$B$22*C25,0)</f>
        <v>0</v>
      </c>
      <c r="D21" s="20">
        <f>IF(ISNUMBER(Inputs!$B$22),Inputs!$B$22*D25,0)</f>
        <v>0</v>
      </c>
      <c r="E21" s="20">
        <f>IF(ISNUMBER(Inputs!$B$22),Inputs!$B$22*E25,0)</f>
        <v>0</v>
      </c>
      <c r="F21" s="20">
        <f>IF(ISNUMBER(Inputs!$B$22),Inputs!$B$22*F25,0)</f>
        <v>0</v>
      </c>
      <c r="G21" s="20">
        <f>IF(ISNUMBER(Inputs!$B$22),Inputs!$B$22*G25,0)</f>
        <v>0</v>
      </c>
      <c r="H21" s="20">
        <f>IF(ISNUMBER(Inputs!$B$22),Inputs!$B$22*H25,0)</f>
        <v>0</v>
      </c>
      <c r="I21" s="20">
        <f>IF(ISNUMBER(Inputs!$B$22),Inputs!$B$22*I25,0)</f>
        <v>0</v>
      </c>
      <c r="J21" s="20">
        <f>IF(ISNUMBER(Inputs!$B$22),Inputs!$B$22*J25,0)</f>
        <v>0</v>
      </c>
      <c r="K21" s="20">
        <f>IF(ISNUMBER(Inputs!$B$22),Inputs!$B$22*K25,0)</f>
        <v>0</v>
      </c>
      <c r="L21" s="20">
        <f>IF(ISNUMBER(Inputs!$B$22),Inputs!$B$22*L25,0)</f>
        <v>0</v>
      </c>
      <c r="M21" s="20">
        <f>IF(ISNUMBER(Inputs!$B$22),Inputs!$B$22*M25,0)</f>
        <v>0</v>
      </c>
      <c r="N21" s="20">
        <f>IF(ISNUMBER(Inputs!$B$22),Inputs!$B$22*N25,0)</f>
        <v>0</v>
      </c>
      <c r="O21" s="20">
        <f>IF(ISNUMBER(Inputs!$B$22),Inputs!$B$22*O25,0)</f>
        <v>0</v>
      </c>
      <c r="P21" s="20">
        <f>IF(ISNUMBER(Inputs!$B$22),Inputs!$B$22*P25,0)</f>
        <v>0</v>
      </c>
      <c r="Q21" s="20">
        <f>IF(ISNUMBER(Inputs!$B$22),Inputs!$B$22*Q25,0)</f>
        <v>0</v>
      </c>
      <c r="R21" s="20">
        <f>IF(ISNUMBER(Inputs!$B$22),Inputs!$B$22*R25,0)</f>
        <v>0</v>
      </c>
      <c r="S21" s="20">
        <f>IF(ISNUMBER(Inputs!$B$22),Inputs!$B$22*S25,0)</f>
        <v>0</v>
      </c>
      <c r="T21" s="20">
        <f>IF(ISNUMBER(Inputs!$B$22),Inputs!$B$22*T25,0)</f>
        <v>0</v>
      </c>
      <c r="U21" s="20">
        <f>IF(ISNUMBER(Inputs!$B$22),Inputs!$B$22*U25,0)</f>
        <v>0</v>
      </c>
      <c r="V21" s="20">
        <f>IF(ISNUMBER(Inputs!$B$22),Inputs!$B$22*V25,0)</f>
        <v>0</v>
      </c>
      <c r="W21" s="20">
        <f>IF(ISNUMBER(Inputs!$B$22),Inputs!$B$22*W25,0)</f>
        <v>0</v>
      </c>
      <c r="X21" s="20">
        <f>IF(ISNUMBER(Inputs!$B$22),Inputs!$B$22*X25,0)</f>
        <v>0</v>
      </c>
      <c r="Y21" s="20">
        <f>IF(ISNUMBER(Inputs!$B$22),Inputs!$B$22*Y25,0)</f>
        <v>0</v>
      </c>
      <c r="Z21" s="20">
        <f>IF(ISNUMBER(Inputs!$B$22),Inputs!$B$22*Z25,0)</f>
        <v>0</v>
      </c>
      <c r="AA21" s="20">
        <f>IF(ISNUMBER(Inputs!$B$22),Inputs!$B$22*AA25,0)</f>
        <v>0</v>
      </c>
      <c r="AB21" s="20">
        <f>IF(ISNUMBER(Inputs!$B$22),Inputs!$B$22*AB25,0)</f>
        <v>0</v>
      </c>
      <c r="AC21" s="20">
        <f>IF(ISNUMBER(Inputs!$B$22),Inputs!$B$22*AC25,0)</f>
        <v>0</v>
      </c>
      <c r="AD21" s="20">
        <f>IF(ISNUMBER(Inputs!$B$22),Inputs!$B$22*AD25,0)</f>
        <v>0</v>
      </c>
      <c r="AE21" s="20">
        <f>IF(ISNUMBER(Inputs!$B$22),Inputs!$B$22*AE25,0)</f>
        <v>0</v>
      </c>
      <c r="AF21" s="20">
        <f>IF(ISNUMBER(Inputs!$B$22),Inputs!$B$22*AF25,0)</f>
        <v>0</v>
      </c>
    </row>
    <row r="22" spans="2:32" outlineLevel="1">
      <c r="B22" s="802" t="s">
        <v>49</v>
      </c>
      <c r="C22" s="20">
        <f>IF(ISNUMBER(Inputs!$B$23),Inputs!$B$23*C25,0)</f>
        <v>0</v>
      </c>
      <c r="D22" s="20">
        <f>IF(ISNUMBER(Inputs!$B$23),Inputs!$B$23*D25,0)</f>
        <v>0</v>
      </c>
      <c r="E22" s="20">
        <f>IF(ISNUMBER(Inputs!$B$23),Inputs!$B$23*E25,0)</f>
        <v>0</v>
      </c>
      <c r="F22" s="20">
        <f>IF(ISNUMBER(Inputs!$B$23),Inputs!$B$23*F25,0)</f>
        <v>0</v>
      </c>
      <c r="G22" s="20">
        <f>IF(ISNUMBER(Inputs!$B$23),Inputs!$B$23*G25,0)</f>
        <v>0</v>
      </c>
      <c r="H22" s="20">
        <f>IF(ISNUMBER(Inputs!$B$23),Inputs!$B$23*H25,0)</f>
        <v>0</v>
      </c>
      <c r="I22" s="20">
        <f>IF(ISNUMBER(Inputs!$B$23),Inputs!$B$23*I25,0)</f>
        <v>0</v>
      </c>
      <c r="J22" s="20">
        <f>IF(ISNUMBER(Inputs!$B$23),Inputs!$B$23*J25,0)</f>
        <v>0</v>
      </c>
      <c r="K22" s="20">
        <f>IF(ISNUMBER(Inputs!$B$23),Inputs!$B$23*K25,0)</f>
        <v>0</v>
      </c>
      <c r="L22" s="20">
        <f>IF(ISNUMBER(Inputs!$B$23),Inputs!$B$23*L25,0)</f>
        <v>0</v>
      </c>
      <c r="M22" s="20">
        <f>IF(ISNUMBER(Inputs!$B$23),Inputs!$B$23*M25,0)</f>
        <v>0</v>
      </c>
      <c r="N22" s="20">
        <f>IF(ISNUMBER(Inputs!$B$23),Inputs!$B$23*N25,0)</f>
        <v>0</v>
      </c>
      <c r="O22" s="20">
        <f>IF(ISNUMBER(Inputs!$B$23),Inputs!$B$23*O25,0)</f>
        <v>0</v>
      </c>
      <c r="P22" s="20">
        <f>IF(ISNUMBER(Inputs!$B$23),Inputs!$B$23*P25,0)</f>
        <v>0</v>
      </c>
      <c r="Q22" s="20">
        <f>IF(ISNUMBER(Inputs!$B$23),Inputs!$B$23*Q25,0)</f>
        <v>0</v>
      </c>
      <c r="R22" s="20">
        <f>IF(ISNUMBER(Inputs!$B$23),Inputs!$B$23*R25,0)</f>
        <v>0</v>
      </c>
      <c r="S22" s="20">
        <f>IF(ISNUMBER(Inputs!$B$23),Inputs!$B$23*S25,0)</f>
        <v>0</v>
      </c>
      <c r="T22" s="20">
        <f>IF(ISNUMBER(Inputs!$B$23),Inputs!$B$23*T25,0)</f>
        <v>0</v>
      </c>
      <c r="U22" s="20">
        <f>IF(ISNUMBER(Inputs!$B$23),Inputs!$B$23*U25,0)</f>
        <v>0</v>
      </c>
      <c r="V22" s="20">
        <f>IF(ISNUMBER(Inputs!$B$23),Inputs!$B$23*V25,0)</f>
        <v>0</v>
      </c>
      <c r="W22" s="20">
        <f>IF(ISNUMBER(Inputs!$B$23),Inputs!$B$23*W25,0)</f>
        <v>0</v>
      </c>
      <c r="X22" s="20">
        <f>IF(ISNUMBER(Inputs!$B$23),Inputs!$B$23*X25,0)</f>
        <v>0</v>
      </c>
      <c r="Y22" s="20">
        <f>IF(ISNUMBER(Inputs!$B$23),Inputs!$B$23*Y25,0)</f>
        <v>0</v>
      </c>
      <c r="Z22" s="20">
        <f>IF(ISNUMBER(Inputs!$B$23),Inputs!$B$23*Z25,0)</f>
        <v>0</v>
      </c>
      <c r="AA22" s="20">
        <f>IF(ISNUMBER(Inputs!$B$23),Inputs!$B$23*AA25,0)</f>
        <v>0</v>
      </c>
      <c r="AB22" s="20">
        <f>IF(ISNUMBER(Inputs!$B$23),Inputs!$B$23*AB25,0)</f>
        <v>0</v>
      </c>
      <c r="AC22" s="20">
        <f>IF(ISNUMBER(Inputs!$B$23),Inputs!$B$23*AC25,0)</f>
        <v>0</v>
      </c>
      <c r="AD22" s="20">
        <f>IF(ISNUMBER(Inputs!$B$23),Inputs!$B$23*AD25,0)</f>
        <v>0</v>
      </c>
      <c r="AE22" s="20">
        <f>IF(ISNUMBER(Inputs!$B$23),Inputs!$B$23*AE25,0)</f>
        <v>0</v>
      </c>
      <c r="AF22" s="20">
        <f>IF(ISNUMBER(Inputs!$B$23),Inputs!$B$23*AF25,0)</f>
        <v>0</v>
      </c>
    </row>
    <row r="23" spans="2:32" outlineLevel="1">
      <c r="B23" s="8" t="s">
        <v>26</v>
      </c>
      <c r="C23" s="20">
        <f>IF(ISNUMBER(Inputs!$B$24),Inputs!$B$24*C25,0)</f>
        <v>0</v>
      </c>
      <c r="D23" s="20">
        <f>IF(ISNUMBER(Inputs!$B$24),Inputs!$B$24*D25,0)</f>
        <v>0</v>
      </c>
      <c r="E23" s="20">
        <f>IF(ISNUMBER(Inputs!$B$24),Inputs!$B$24*E25,0)</f>
        <v>0</v>
      </c>
      <c r="F23" s="20">
        <f>IF(ISNUMBER(Inputs!$B$24),Inputs!$B$24*F25,0)</f>
        <v>0</v>
      </c>
      <c r="G23" s="20">
        <f>IF(ISNUMBER(Inputs!$B$24),Inputs!$B$24*G25,0)</f>
        <v>0</v>
      </c>
      <c r="H23" s="20">
        <f>IF(ISNUMBER(Inputs!$B$24),Inputs!$B$24*H25,0)</f>
        <v>0</v>
      </c>
      <c r="I23" s="20">
        <f>IF(ISNUMBER(Inputs!$B$24),Inputs!$B$24*I25,0)</f>
        <v>0</v>
      </c>
      <c r="J23" s="20">
        <f>IF(ISNUMBER(Inputs!$B$24),Inputs!$B$24*J25,0)</f>
        <v>0</v>
      </c>
      <c r="K23" s="20">
        <f>IF(ISNUMBER(Inputs!$B$24),Inputs!$B$24*K25,0)</f>
        <v>0</v>
      </c>
      <c r="L23" s="20">
        <f>IF(ISNUMBER(Inputs!$B$24),Inputs!$B$24*L25,0)</f>
        <v>0</v>
      </c>
      <c r="M23" s="20">
        <f>IF(ISNUMBER(Inputs!$B$24),Inputs!$B$24*M25,0)</f>
        <v>0</v>
      </c>
      <c r="N23" s="20">
        <f>IF(ISNUMBER(Inputs!$B$24),Inputs!$B$24*N25,0)</f>
        <v>0</v>
      </c>
      <c r="O23" s="20">
        <f>IF(ISNUMBER(Inputs!$B$24),Inputs!$B$24*O25,0)</f>
        <v>0</v>
      </c>
      <c r="P23" s="20">
        <f>IF(ISNUMBER(Inputs!$B$24),Inputs!$B$24*P25,0)</f>
        <v>0</v>
      </c>
      <c r="Q23" s="20">
        <f>IF(ISNUMBER(Inputs!$B$24),Inputs!$B$24*Q25,0)</f>
        <v>0</v>
      </c>
      <c r="R23" s="20">
        <f>IF(ISNUMBER(Inputs!$B$24),Inputs!$B$24*R25,0)</f>
        <v>0</v>
      </c>
      <c r="S23" s="20">
        <f>IF(ISNUMBER(Inputs!$B$24),Inputs!$B$24*S25,0)</f>
        <v>0</v>
      </c>
      <c r="T23" s="20">
        <f>IF(ISNUMBER(Inputs!$B$24),Inputs!$B$24*T25,0)</f>
        <v>0</v>
      </c>
      <c r="U23" s="20">
        <f>IF(ISNUMBER(Inputs!$B$24),Inputs!$B$24*U25,0)</f>
        <v>0</v>
      </c>
      <c r="V23" s="20">
        <f>IF(ISNUMBER(Inputs!$B$24),Inputs!$B$24*V25,0)</f>
        <v>0</v>
      </c>
      <c r="W23" s="20">
        <f>IF(ISNUMBER(Inputs!$B$24),Inputs!$B$24*W25,0)</f>
        <v>0</v>
      </c>
      <c r="X23" s="20">
        <f>IF(ISNUMBER(Inputs!$B$24),Inputs!$B$24*X25,0)</f>
        <v>0</v>
      </c>
      <c r="Y23" s="20">
        <f>IF(ISNUMBER(Inputs!$B$24),Inputs!$B$24*Y25,0)</f>
        <v>0</v>
      </c>
      <c r="Z23" s="20">
        <f>IF(ISNUMBER(Inputs!$B$24),Inputs!$B$24*Z25,0)</f>
        <v>0</v>
      </c>
      <c r="AA23" s="20">
        <f>IF(ISNUMBER(Inputs!$B$24),Inputs!$B$24*AA25,0)</f>
        <v>0</v>
      </c>
      <c r="AB23" s="20">
        <f>IF(ISNUMBER(Inputs!$B$24),Inputs!$B$24*AB25,0)</f>
        <v>0</v>
      </c>
      <c r="AC23" s="20">
        <f>IF(ISNUMBER(Inputs!$B$24),Inputs!$B$24*AC25,0)</f>
        <v>0</v>
      </c>
      <c r="AD23" s="20">
        <f>IF(ISNUMBER(Inputs!$B$24),Inputs!$B$24*AD25,0)</f>
        <v>0</v>
      </c>
      <c r="AE23" s="20">
        <f>IF(ISNUMBER(Inputs!$B$24),Inputs!$B$24*AE25,0)</f>
        <v>0</v>
      </c>
      <c r="AF23" s="20">
        <f>IF(ISNUMBER(Inputs!$B$24),Inputs!$B$24*AF25,0)</f>
        <v>0</v>
      </c>
    </row>
    <row r="24" spans="2:32">
      <c r="B24" s="8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46" t="s">
        <v>27</v>
      </c>
      <c r="C25" s="47">
        <f>Inputs!B40+Inputs!B51+Inputs!B57</f>
        <v>0</v>
      </c>
      <c r="D25" s="47">
        <f>Inputs!C40+Inputs!C51+Inputs!C57</f>
        <v>0</v>
      </c>
      <c r="E25" s="47">
        <f>Inputs!D40+Inputs!D51+Inputs!D57</f>
        <v>0</v>
      </c>
      <c r="F25" s="47">
        <f>Inputs!E40+Inputs!E51+Inputs!E57</f>
        <v>0</v>
      </c>
      <c r="G25" s="47">
        <f>Inputs!F40+Inputs!F51+Inputs!F57</f>
        <v>0</v>
      </c>
      <c r="H25" s="47">
        <f>Inputs!G40+Inputs!G51+Inputs!G57</f>
        <v>0</v>
      </c>
      <c r="I25" s="47">
        <f>Inputs!H40+Inputs!H51+Inputs!H57</f>
        <v>0</v>
      </c>
      <c r="J25" s="47">
        <f>Inputs!I40+Inputs!I51+Inputs!I57</f>
        <v>0</v>
      </c>
      <c r="K25" s="47">
        <f>Inputs!J40+Inputs!J51+Inputs!J57</f>
        <v>0</v>
      </c>
      <c r="L25" s="47">
        <f>Inputs!K40+Inputs!K51+Inputs!K57</f>
        <v>0</v>
      </c>
      <c r="M25" s="47">
        <f>Inputs!L40+Inputs!L51+Inputs!L57</f>
        <v>0</v>
      </c>
      <c r="N25" s="47">
        <f>Inputs!M40+Inputs!M51+Inputs!M57</f>
        <v>0</v>
      </c>
      <c r="O25" s="47">
        <f>Inputs!N40+Inputs!N51+Inputs!N57</f>
        <v>0</v>
      </c>
      <c r="P25" s="47">
        <f>Inputs!O40+Inputs!O51+Inputs!O57</f>
        <v>0</v>
      </c>
      <c r="Q25" s="47">
        <f>Inputs!P40+Inputs!P51+Inputs!P57</f>
        <v>0</v>
      </c>
      <c r="R25" s="47">
        <f>Inputs!Q40+Inputs!Q51+Inputs!Q57</f>
        <v>0</v>
      </c>
      <c r="S25" s="47">
        <f>Inputs!R40+Inputs!R51+Inputs!R57</f>
        <v>0</v>
      </c>
      <c r="T25" s="47">
        <f>Inputs!S40+Inputs!S51+Inputs!S57</f>
        <v>0</v>
      </c>
      <c r="U25" s="47">
        <f>Inputs!T40+Inputs!T51+Inputs!T57</f>
        <v>0</v>
      </c>
      <c r="V25" s="47">
        <f>Inputs!U40+Inputs!U51+Inputs!U57</f>
        <v>0</v>
      </c>
      <c r="W25" s="47">
        <f>Inputs!V40+Inputs!V51+Inputs!V57</f>
        <v>0</v>
      </c>
      <c r="X25" s="47">
        <f>Inputs!W40+Inputs!W51+Inputs!W57</f>
        <v>0</v>
      </c>
      <c r="Y25" s="47">
        <f>Inputs!X40+Inputs!X51+Inputs!X57</f>
        <v>0</v>
      </c>
      <c r="Z25" s="47">
        <f>Inputs!Y40+Inputs!Y51+Inputs!Y57</f>
        <v>0</v>
      </c>
      <c r="AA25" s="47">
        <f>Inputs!Z40+Inputs!Z51+Inputs!Z57</f>
        <v>0</v>
      </c>
      <c r="AB25" s="47">
        <f>Inputs!AA40+Inputs!AA51+Inputs!AA57</f>
        <v>0</v>
      </c>
      <c r="AC25" s="47">
        <f>Inputs!AB40+Inputs!AB51+Inputs!AB57</f>
        <v>0</v>
      </c>
      <c r="AD25" s="47">
        <f>Inputs!AC40+Inputs!AC51+Inputs!AC57</f>
        <v>0</v>
      </c>
      <c r="AE25" s="47">
        <f>Inputs!AD40+Inputs!AD51+Inputs!AD57</f>
        <v>0</v>
      </c>
      <c r="AF25" s="47">
        <f>Inputs!AE40+Inputs!AE51+Inputs!AE57</f>
        <v>0</v>
      </c>
    </row>
    <row r="28" spans="2:32" s="5" customFormat="1">
      <c r="B28" s="43" t="s">
        <v>37</v>
      </c>
      <c r="C28" s="44">
        <f>C$6</f>
        <v>1</v>
      </c>
      <c r="D28" s="44">
        <f t="shared" ref="D28:AF28" si="1">D$6</f>
        <v>2</v>
      </c>
      <c r="E28" s="44">
        <f t="shared" si="1"/>
        <v>3</v>
      </c>
      <c r="F28" s="44">
        <f t="shared" si="1"/>
        <v>4</v>
      </c>
      <c r="G28" s="44">
        <f t="shared" si="1"/>
        <v>5</v>
      </c>
      <c r="H28" s="44">
        <f t="shared" si="1"/>
        <v>6</v>
      </c>
      <c r="I28" s="44">
        <f t="shared" si="1"/>
        <v>7</v>
      </c>
      <c r="J28" s="44">
        <f t="shared" si="1"/>
        <v>8</v>
      </c>
      <c r="K28" s="44">
        <f t="shared" si="1"/>
        <v>9</v>
      </c>
      <c r="L28" s="44">
        <f t="shared" si="1"/>
        <v>10</v>
      </c>
      <c r="M28" s="44">
        <f t="shared" si="1"/>
        <v>11</v>
      </c>
      <c r="N28" s="44">
        <f t="shared" si="1"/>
        <v>12</v>
      </c>
      <c r="O28" s="44">
        <f t="shared" si="1"/>
        <v>13</v>
      </c>
      <c r="P28" s="44">
        <f t="shared" si="1"/>
        <v>14</v>
      </c>
      <c r="Q28" s="44">
        <f t="shared" si="1"/>
        <v>15</v>
      </c>
      <c r="R28" s="44">
        <f t="shared" si="1"/>
        <v>16</v>
      </c>
      <c r="S28" s="44">
        <f t="shared" si="1"/>
        <v>17</v>
      </c>
      <c r="T28" s="44">
        <f t="shared" si="1"/>
        <v>18</v>
      </c>
      <c r="U28" s="44">
        <f t="shared" si="1"/>
        <v>19</v>
      </c>
      <c r="V28" s="44">
        <f t="shared" si="1"/>
        <v>20</v>
      </c>
      <c r="W28" s="44">
        <f t="shared" si="1"/>
        <v>21</v>
      </c>
      <c r="X28" s="44">
        <f t="shared" si="1"/>
        <v>22</v>
      </c>
      <c r="Y28" s="44">
        <f t="shared" si="1"/>
        <v>23</v>
      </c>
      <c r="Z28" s="44">
        <f t="shared" si="1"/>
        <v>24</v>
      </c>
      <c r="AA28" s="44">
        <f t="shared" si="1"/>
        <v>25</v>
      </c>
      <c r="AB28" s="44">
        <f t="shared" si="1"/>
        <v>26</v>
      </c>
      <c r="AC28" s="44">
        <f t="shared" si="1"/>
        <v>27</v>
      </c>
      <c r="AD28" s="44">
        <f t="shared" si="1"/>
        <v>28</v>
      </c>
      <c r="AE28" s="44">
        <f t="shared" si="1"/>
        <v>29</v>
      </c>
      <c r="AF28" s="44">
        <f t="shared" si="1"/>
        <v>30</v>
      </c>
    </row>
    <row r="29" spans="2:32" s="5" customFormat="1">
      <c r="B29" s="45"/>
      <c r="C29" s="45">
        <f>C$7</f>
        <v>2019</v>
      </c>
      <c r="D29" s="45">
        <f t="shared" ref="D29:AF29" si="2">D$7</f>
        <v>2020</v>
      </c>
      <c r="E29" s="45">
        <f t="shared" si="2"/>
        <v>2021</v>
      </c>
      <c r="F29" s="45">
        <f t="shared" si="2"/>
        <v>2022</v>
      </c>
      <c r="G29" s="45">
        <f t="shared" si="2"/>
        <v>2023</v>
      </c>
      <c r="H29" s="45">
        <f t="shared" si="2"/>
        <v>2024</v>
      </c>
      <c r="I29" s="45">
        <f t="shared" si="2"/>
        <v>2025</v>
      </c>
      <c r="J29" s="45">
        <f t="shared" si="2"/>
        <v>2026</v>
      </c>
      <c r="K29" s="45">
        <f t="shared" si="2"/>
        <v>2027</v>
      </c>
      <c r="L29" s="45">
        <f t="shared" si="2"/>
        <v>2028</v>
      </c>
      <c r="M29" s="45">
        <f t="shared" si="2"/>
        <v>2029</v>
      </c>
      <c r="N29" s="45">
        <f t="shared" si="2"/>
        <v>2030</v>
      </c>
      <c r="O29" s="45">
        <f t="shared" si="2"/>
        <v>2031</v>
      </c>
      <c r="P29" s="45">
        <f t="shared" si="2"/>
        <v>2032</v>
      </c>
      <c r="Q29" s="45">
        <f t="shared" si="2"/>
        <v>2033</v>
      </c>
      <c r="R29" s="45">
        <f t="shared" si="2"/>
        <v>2034</v>
      </c>
      <c r="S29" s="45">
        <f t="shared" si="2"/>
        <v>2035</v>
      </c>
      <c r="T29" s="45">
        <f t="shared" si="2"/>
        <v>2036</v>
      </c>
      <c r="U29" s="45">
        <f t="shared" si="2"/>
        <v>2037</v>
      </c>
      <c r="V29" s="45">
        <f t="shared" si="2"/>
        <v>2038</v>
      </c>
      <c r="W29" s="45">
        <f t="shared" si="2"/>
        <v>2039</v>
      </c>
      <c r="X29" s="45">
        <f t="shared" si="2"/>
        <v>2040</v>
      </c>
      <c r="Y29" s="45">
        <f t="shared" si="2"/>
        <v>2041</v>
      </c>
      <c r="Z29" s="45">
        <f t="shared" si="2"/>
        <v>2042</v>
      </c>
      <c r="AA29" s="45">
        <f t="shared" si="2"/>
        <v>2043</v>
      </c>
      <c r="AB29" s="45">
        <f t="shared" si="2"/>
        <v>2044</v>
      </c>
      <c r="AC29" s="45">
        <f t="shared" si="2"/>
        <v>2045</v>
      </c>
      <c r="AD29" s="45">
        <f t="shared" si="2"/>
        <v>2046</v>
      </c>
      <c r="AE29" s="45">
        <f t="shared" si="2"/>
        <v>2047</v>
      </c>
      <c r="AF29" s="45">
        <f t="shared" si="2"/>
        <v>2048</v>
      </c>
    </row>
    <row r="30" spans="2:32" outlineLevel="1">
      <c r="B30" s="41" t="s">
        <v>38</v>
      </c>
      <c r="C30" s="42">
        <f t="shared" ref="C30" ca="1" si="3">SUM(C31:C32)</f>
        <v>0</v>
      </c>
      <c r="D30" s="42">
        <f t="shared" ref="D30" ca="1" si="4">SUM(D31:D32)</f>
        <v>0</v>
      </c>
      <c r="E30" s="42">
        <f t="shared" ref="E30" ca="1" si="5">SUM(E31:E32)</f>
        <v>0</v>
      </c>
      <c r="F30" s="42">
        <f t="shared" ref="F30" ca="1" si="6">SUM(F31:F32)</f>
        <v>0</v>
      </c>
      <c r="G30" s="42">
        <f t="shared" ref="G30" ca="1" si="7">SUM(G31:G32)</f>
        <v>0</v>
      </c>
      <c r="H30" s="42">
        <f t="shared" ref="H30" ca="1" si="8">SUM(H31:H32)</f>
        <v>0</v>
      </c>
      <c r="I30" s="42">
        <f t="shared" ref="I30" ca="1" si="9">SUM(I31:I32)</f>
        <v>0</v>
      </c>
      <c r="J30" s="42">
        <f t="shared" ref="J30" ca="1" si="10">SUM(J31:J32)</f>
        <v>0</v>
      </c>
      <c r="K30" s="42">
        <f t="shared" ref="K30" ca="1" si="11">SUM(K31:K32)</f>
        <v>0</v>
      </c>
      <c r="L30" s="42">
        <f t="shared" ref="L30" ca="1" si="12">SUM(L31:L32)</f>
        <v>0</v>
      </c>
      <c r="M30" s="42">
        <f t="shared" ref="M30" ca="1" si="13">SUM(M31:M32)</f>
        <v>0</v>
      </c>
      <c r="N30" s="42">
        <f t="shared" ref="N30" ca="1" si="14">SUM(N31:N32)</f>
        <v>0</v>
      </c>
      <c r="O30" s="42">
        <f t="shared" ref="O30" ca="1" si="15">SUM(O31:O32)</f>
        <v>0</v>
      </c>
      <c r="P30" s="42">
        <f t="shared" ref="P30" ca="1" si="16">SUM(P31:P32)</f>
        <v>0</v>
      </c>
      <c r="Q30" s="42">
        <f t="shared" ref="Q30" ca="1" si="17">SUM(Q31:Q32)</f>
        <v>0</v>
      </c>
      <c r="R30" s="42">
        <f t="shared" ref="R30" ca="1" si="18">SUM(R31:R32)</f>
        <v>0</v>
      </c>
      <c r="S30" s="42">
        <f t="shared" ref="S30" ca="1" si="19">SUM(S31:S32)</f>
        <v>0</v>
      </c>
      <c r="T30" s="42">
        <f t="shared" ref="T30" ca="1" si="20">SUM(T31:T32)</f>
        <v>0</v>
      </c>
      <c r="U30" s="42">
        <f t="shared" ref="U30" ca="1" si="21">SUM(U31:U32)</f>
        <v>0</v>
      </c>
      <c r="V30" s="42">
        <f t="shared" ref="V30" ca="1" si="22">SUM(V31:V32)</f>
        <v>0</v>
      </c>
      <c r="W30" s="42">
        <f t="shared" ref="W30" ca="1" si="23">SUM(W31:W32)</f>
        <v>0</v>
      </c>
      <c r="X30" s="42">
        <f t="shared" ref="X30" ca="1" si="24">SUM(X31:X32)</f>
        <v>0</v>
      </c>
      <c r="Y30" s="42">
        <f t="shared" ref="Y30" ca="1" si="25">SUM(Y31:Y32)</f>
        <v>0</v>
      </c>
      <c r="Z30" s="42">
        <f t="shared" ref="Z30" ca="1" si="26">SUM(Z31:Z32)</f>
        <v>0</v>
      </c>
      <c r="AA30" s="42">
        <f t="shared" ref="AA30" ca="1" si="27">SUM(AA31:AA32)</f>
        <v>0</v>
      </c>
      <c r="AB30" s="42">
        <f t="shared" ref="AB30" ca="1" si="28">SUM(AB31:AB32)</f>
        <v>0</v>
      </c>
      <c r="AC30" s="42">
        <f t="shared" ref="AC30" ca="1" si="29">SUM(AC31:AC32)</f>
        <v>0</v>
      </c>
      <c r="AD30" s="42">
        <f t="shared" ref="AD30" ca="1" si="30">SUM(AD31:AD32)</f>
        <v>0</v>
      </c>
      <c r="AE30" s="42">
        <f t="shared" ref="AE30" ca="1" si="31">SUM(AE31:AE32)</f>
        <v>0</v>
      </c>
      <c r="AF30" s="42">
        <f t="shared" ref="AF30" ca="1" si="32">SUM(AF31:AF32)</f>
        <v>0</v>
      </c>
    </row>
    <row r="31" spans="2:32" outlineLevel="1">
      <c r="B31" s="38" t="s">
        <v>664</v>
      </c>
      <c r="C31" s="20">
        <f t="shared" ref="C31:AF31" ca="1" si="33">C25-C32-C38</f>
        <v>0</v>
      </c>
      <c r="D31" s="20">
        <f t="shared" ca="1" si="33"/>
        <v>0</v>
      </c>
      <c r="E31" s="20">
        <f t="shared" ca="1" si="33"/>
        <v>0</v>
      </c>
      <c r="F31" s="20">
        <f t="shared" ca="1" si="33"/>
        <v>0</v>
      </c>
      <c r="G31" s="20">
        <f t="shared" ca="1" si="33"/>
        <v>0</v>
      </c>
      <c r="H31" s="20">
        <f t="shared" ca="1" si="33"/>
        <v>0</v>
      </c>
      <c r="I31" s="20">
        <f t="shared" ca="1" si="33"/>
        <v>0</v>
      </c>
      <c r="J31" s="20">
        <f t="shared" ca="1" si="33"/>
        <v>0</v>
      </c>
      <c r="K31" s="20">
        <f t="shared" ca="1" si="33"/>
        <v>0</v>
      </c>
      <c r="L31" s="20">
        <f t="shared" ca="1" si="33"/>
        <v>0</v>
      </c>
      <c r="M31" s="20">
        <f t="shared" ca="1" si="33"/>
        <v>0</v>
      </c>
      <c r="N31" s="20">
        <f t="shared" ca="1" si="33"/>
        <v>0</v>
      </c>
      <c r="O31" s="20">
        <f t="shared" ca="1" si="33"/>
        <v>0</v>
      </c>
      <c r="P31" s="20">
        <f t="shared" ca="1" si="33"/>
        <v>0</v>
      </c>
      <c r="Q31" s="20">
        <f t="shared" ca="1" si="33"/>
        <v>0</v>
      </c>
      <c r="R31" s="20">
        <f t="shared" ca="1" si="33"/>
        <v>0</v>
      </c>
      <c r="S31" s="20">
        <f t="shared" ca="1" si="33"/>
        <v>0</v>
      </c>
      <c r="T31" s="20">
        <f t="shared" ca="1" si="33"/>
        <v>0</v>
      </c>
      <c r="U31" s="20">
        <f t="shared" ca="1" si="33"/>
        <v>0</v>
      </c>
      <c r="V31" s="20">
        <f t="shared" ca="1" si="33"/>
        <v>0</v>
      </c>
      <c r="W31" s="20">
        <f t="shared" ca="1" si="33"/>
        <v>0</v>
      </c>
      <c r="X31" s="20">
        <f t="shared" ca="1" si="33"/>
        <v>0</v>
      </c>
      <c r="Y31" s="20">
        <f t="shared" ca="1" si="33"/>
        <v>0</v>
      </c>
      <c r="Z31" s="20">
        <f t="shared" ca="1" si="33"/>
        <v>0</v>
      </c>
      <c r="AA31" s="20">
        <f t="shared" ca="1" si="33"/>
        <v>0</v>
      </c>
      <c r="AB31" s="20">
        <f t="shared" ca="1" si="33"/>
        <v>0</v>
      </c>
      <c r="AC31" s="20">
        <f t="shared" ca="1" si="33"/>
        <v>0</v>
      </c>
      <c r="AD31" s="20">
        <f t="shared" ca="1" si="33"/>
        <v>0</v>
      </c>
      <c r="AE31" s="20">
        <f t="shared" ca="1" si="33"/>
        <v>0</v>
      </c>
      <c r="AF31" s="20">
        <f t="shared" ca="1" si="33"/>
        <v>0</v>
      </c>
    </row>
    <row r="32" spans="2:32" outlineLevel="1">
      <c r="B32" s="804" t="s">
        <v>50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0</v>
      </c>
      <c r="Q32" s="20">
        <v>0</v>
      </c>
      <c r="R32" s="20">
        <v>0</v>
      </c>
      <c r="S32" s="20">
        <v>0</v>
      </c>
      <c r="T32" s="20">
        <v>0</v>
      </c>
      <c r="U32" s="20">
        <v>0</v>
      </c>
      <c r="V32" s="20">
        <v>0</v>
      </c>
      <c r="W32" s="20">
        <v>0</v>
      </c>
      <c r="X32" s="20">
        <v>0</v>
      </c>
      <c r="Y32" s="20">
        <v>0</v>
      </c>
      <c r="Z32" s="20">
        <v>0</v>
      </c>
      <c r="AA32" s="20">
        <v>0</v>
      </c>
      <c r="AB32" s="20">
        <v>0</v>
      </c>
      <c r="AC32" s="20">
        <v>0</v>
      </c>
      <c r="AD32" s="20">
        <v>0</v>
      </c>
      <c r="AE32" s="20">
        <v>0</v>
      </c>
      <c r="AF32" s="20">
        <v>0</v>
      </c>
    </row>
    <row r="33" spans="1:32" outlineLevel="1">
      <c r="B33" s="805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1:32" outlineLevel="1">
      <c r="B34" s="805" t="s">
        <v>691</v>
      </c>
      <c r="C34" s="20">
        <f ca="1">IF(Prem_Type="Single Premium",-Inputs!B34,SUMPRODUCT(POWER((1+OFFSET('helper calculation'!D$4:$AZ$4,C$6-1,0)),-C$6:$AY$6-1+C$6),Inputs!C69:$AY69,OFFSET('helper calculation'!E$449:$BA$449,C$6-1,0)))</f>
        <v>0</v>
      </c>
      <c r="D34" s="20">
        <f ca="1">IF(Prem_Type="Single Premium",-Inputs!C34,SUMPRODUCT(POWER((1+OFFSET('helper calculation'!E$4:$AZ$4,D$6-1,0)),-D$6:$AY$6-1+D$6),Inputs!D69:$AY69,OFFSET('helper calculation'!F$449:$BA$449,D$6-1,0)))</f>
        <v>0</v>
      </c>
      <c r="E34" s="20">
        <f ca="1">IF(Prem_Type="Single Premium",-Inputs!D34,SUMPRODUCT(POWER((1+OFFSET('helper calculation'!F$4:$AZ$4,E$6-1,0)),-E$6:$AY$6-1+E$6),Inputs!E69:$AY69,OFFSET('helper calculation'!G$449:$BA$449,E$6-1,0)))</f>
        <v>0</v>
      </c>
      <c r="F34" s="20">
        <f ca="1">IF(Prem_Type="Single Premium",-Inputs!E34,SUMPRODUCT(POWER((1+OFFSET('helper calculation'!G$4:$AZ$4,F$6-1,0)),-F$6:$AY$6-1+F$6),Inputs!F69:$AY69,OFFSET('helper calculation'!H$449:$BA$449,F$6-1,0)))</f>
        <v>0</v>
      </c>
      <c r="G34" s="20">
        <f ca="1">IF(Prem_Type="Single Premium",-Inputs!F34,SUMPRODUCT(POWER((1+OFFSET('helper calculation'!H$4:$AZ$4,G$6-1,0)),-G$6:$AY$6-1+G$6),Inputs!G69:$AY69,OFFSET('helper calculation'!I$449:$BA$449,G$6-1,0)))</f>
        <v>0</v>
      </c>
      <c r="H34" s="20">
        <f ca="1">IF(Prem_Type="Single Premium",-Inputs!G34,SUMPRODUCT(POWER((1+OFFSET('helper calculation'!I$4:$AZ$4,H$6-1,0)),-H$6:$AY$6-1+H$6),Inputs!H69:$AY69,OFFSET('helper calculation'!J$449:$BA$449,H$6-1,0)))</f>
        <v>0</v>
      </c>
      <c r="I34" s="20">
        <f ca="1">IF(Prem_Type="Single Premium",-Inputs!H34,SUMPRODUCT(POWER((1+OFFSET('helper calculation'!J$4:$AZ$4,I$6-1,0)),-I$6:$AY$6-1+I$6),Inputs!I69:$AY69,OFFSET('helper calculation'!K$449:$BA$449,I$6-1,0)))</f>
        <v>0</v>
      </c>
      <c r="J34" s="20">
        <f ca="1">IF(Prem_Type="Single Premium",-Inputs!I34,SUMPRODUCT(POWER((1+OFFSET('helper calculation'!K$4:$AZ$4,J$6-1,0)),-J$6:$AY$6-1+J$6),Inputs!J69:$AY69,OFFSET('helper calculation'!L$449:$BA$449,J$6-1,0)))</f>
        <v>0</v>
      </c>
      <c r="K34" s="20">
        <f ca="1">IF(Prem_Type="Single Premium",-Inputs!J34,SUMPRODUCT(POWER((1+OFFSET('helper calculation'!L$4:$AZ$4,K$6-1,0)),-K$6:$AY$6-1+K$6),Inputs!K69:$AY69,OFFSET('helper calculation'!M$449:$BA$449,K$6-1,0)))</f>
        <v>0</v>
      </c>
      <c r="L34" s="20">
        <f ca="1">IF(Prem_Type="Single Premium",-Inputs!K34,SUMPRODUCT(POWER((1+OFFSET('helper calculation'!M$4:$AZ$4,L$6-1,0)),-L$6:$AY$6-1+L$6),Inputs!L69:$AY69,OFFSET('helper calculation'!N$449:$BA$449,L$6-1,0)))</f>
        <v>0</v>
      </c>
      <c r="M34" s="20">
        <f ca="1">IF(Prem_Type="Single Premium",-Inputs!L34,SUMPRODUCT(POWER((1+OFFSET('helper calculation'!N$4:$AZ$4,M$6-1,0)),-M$6:$AY$6-1+M$6),Inputs!M69:$AY69,OFFSET('helper calculation'!O$449:$BA$449,M$6-1,0)))</f>
        <v>0</v>
      </c>
      <c r="N34" s="20">
        <f ca="1">IF(Prem_Type="Single Premium",-Inputs!M34,SUMPRODUCT(POWER((1+OFFSET('helper calculation'!O$4:$AZ$4,N$6-1,0)),-N$6:$AY$6-1+N$6),Inputs!N69:$AY69,OFFSET('helper calculation'!P$449:$BA$449,N$6-1,0)))</f>
        <v>0</v>
      </c>
      <c r="O34" s="20">
        <f ca="1">IF(Prem_Type="Single Premium",-Inputs!N34,SUMPRODUCT(POWER((1+OFFSET('helper calculation'!P$4:$AZ$4,O$6-1,0)),-O$6:$AY$6-1+O$6),Inputs!O69:$AY69,OFFSET('helper calculation'!Q$449:$BA$449,O$6-1,0)))</f>
        <v>0</v>
      </c>
      <c r="P34" s="20">
        <f ca="1">IF(Prem_Type="Single Premium",-Inputs!O34,SUMPRODUCT(POWER((1+OFFSET('helper calculation'!Q$4:$AZ$4,P$6-1,0)),-P$6:$AY$6-1+P$6),Inputs!P69:$AY69,OFFSET('helper calculation'!R$449:$BA$449,P$6-1,0)))</f>
        <v>0</v>
      </c>
      <c r="Q34" s="20">
        <f ca="1">IF(Prem_Type="Single Premium",-Inputs!P34,SUMPRODUCT(POWER((1+OFFSET('helper calculation'!R$4:$AZ$4,Q$6-1,0)),-Q$6:$AY$6-1+Q$6),Inputs!Q69:$AY69,OFFSET('helper calculation'!S$449:$BA$449,Q$6-1,0)))</f>
        <v>0</v>
      </c>
      <c r="R34" s="20">
        <f ca="1">IF(Prem_Type="Single Premium",-Inputs!Q34,SUMPRODUCT(POWER((1+OFFSET('helper calculation'!S$4:$AZ$4,R$6-1,0)),-R$6:$AY$6-1+R$6),Inputs!R69:$AY69,OFFSET('helper calculation'!T$449:$BA$449,R$6-1,0)))</f>
        <v>0</v>
      </c>
      <c r="S34" s="20">
        <f ca="1">IF(Prem_Type="Single Premium",-Inputs!R34,SUMPRODUCT(POWER((1+OFFSET('helper calculation'!T$4:$AZ$4,S$6-1,0)),-S$6:$AY$6-1+S$6),Inputs!S69:$AY69,OFFSET('helper calculation'!U$449:$BA$449,S$6-1,0)))</f>
        <v>0</v>
      </c>
      <c r="T34" s="20">
        <f ca="1">IF(Prem_Type="Single Premium",-Inputs!S34,SUMPRODUCT(POWER((1+OFFSET('helper calculation'!U$4:$AZ$4,T$6-1,0)),-T$6:$AY$6-1+T$6),Inputs!T69:$AY69,OFFSET('helper calculation'!V$449:$BA$449,T$6-1,0)))</f>
        <v>0</v>
      </c>
      <c r="U34" s="20">
        <f ca="1">IF(Prem_Type="Single Premium",-Inputs!T34,SUMPRODUCT(POWER((1+OFFSET('helper calculation'!V$4:$AZ$4,U$6-1,0)),-U$6:$AY$6-1+U$6),Inputs!U69:$AY69,OFFSET('helper calculation'!W$449:$BA$449,U$6-1,0)))</f>
        <v>0</v>
      </c>
      <c r="V34" s="20">
        <f ca="1">IF(Prem_Type="Single Premium",-Inputs!U34,SUMPRODUCT(POWER((1+OFFSET('helper calculation'!W$4:$AZ$4,V$6-1,0)),-V$6:$AY$6-1+V$6),Inputs!V69:$AY69,OFFSET('helper calculation'!X$449:$BA$449,V$6-1,0)))</f>
        <v>0</v>
      </c>
      <c r="W34" s="20">
        <f ca="1">IF(Prem_Type="Single Premium",-Inputs!V34,SUMPRODUCT(POWER((1+OFFSET('helper calculation'!X$4:$AZ$4,W$6-1,0)),-W$6:$AY$6-1+W$6),Inputs!W69:$AY69,OFFSET('helper calculation'!Y$449:$BA$449,W$6-1,0)))</f>
        <v>0</v>
      </c>
      <c r="X34" s="20">
        <f ca="1">IF(Prem_Type="Single Premium",-Inputs!W34,SUMPRODUCT(POWER((1+OFFSET('helper calculation'!Y$4:$AZ$4,X$6-1,0)),-X$6:$AY$6-1+X$6),Inputs!X69:$AY69,OFFSET('helper calculation'!Z$449:$BA$449,X$6-1,0)))</f>
        <v>0</v>
      </c>
      <c r="Y34" s="20">
        <f ca="1">IF(Prem_Type="Single Premium",-Inputs!X34,SUMPRODUCT(POWER((1+OFFSET('helper calculation'!Z$4:$AZ$4,Y$6-1,0)),-Y$6:$AY$6-1+Y$6),Inputs!Y69:$AY69,OFFSET('helper calculation'!AA$449:$BA$449,Y$6-1,0)))</f>
        <v>0</v>
      </c>
      <c r="Z34" s="20">
        <f ca="1">IF(Prem_Type="Single Premium",-Inputs!Y34,SUMPRODUCT(POWER((1+OFFSET('helper calculation'!AA$4:$AZ$4,Z$6-1,0)),-Z$6:$AY$6-1+Z$6),Inputs!Z69:$AY69,OFFSET('helper calculation'!AB$449:$BA$449,Z$6-1,0)))</f>
        <v>0</v>
      </c>
      <c r="AA34" s="20">
        <f ca="1">IF(Prem_Type="Single Premium",-Inputs!Z34,SUMPRODUCT(POWER((1+OFFSET('helper calculation'!AB$4:$AZ$4,AA$6-1,0)),-AA$6:$AY$6-1+AA$6),Inputs!AA69:$AY69,OFFSET('helper calculation'!AC$449:$BA$449,AA$6-1,0)))</f>
        <v>0</v>
      </c>
      <c r="AB34" s="20">
        <f ca="1">IF(Prem_Type="Single Premium",-Inputs!AA34,SUMPRODUCT(POWER((1+OFFSET('helper calculation'!AC$4:$AZ$4,AB$6-1,0)),-AB$6:$AY$6-1+AB$6),Inputs!AB69:$AY69,OFFSET('helper calculation'!AD$449:$BA$449,AB$6-1,0)))</f>
        <v>0</v>
      </c>
      <c r="AC34" s="20">
        <f ca="1">IF(Prem_Type="Single Premium",-Inputs!AB34,SUMPRODUCT(POWER((1+OFFSET('helper calculation'!AD$4:$AZ$4,AC$6-1,0)),-AC$6:$AY$6-1+AC$6),Inputs!AC69:$AY69,OFFSET('helper calculation'!AE$449:$BA$449,AC$6-1,0)))</f>
        <v>0</v>
      </c>
      <c r="AD34" s="20">
        <f ca="1">IF(Prem_Type="Single Premium",-Inputs!AC34,SUMPRODUCT(POWER((1+OFFSET('helper calculation'!AE$4:$AZ$4,AD$6-1,0)),-AD$6:$AY$6-1+AD$6),Inputs!AD69:$AY69,OFFSET('helper calculation'!AF$449:$BA$449,AD$6-1,0)))</f>
        <v>0</v>
      </c>
      <c r="AE34" s="20">
        <f ca="1">IF(Prem_Type="Single Premium",-Inputs!AD34,SUMPRODUCT(POWER((1+OFFSET('helper calculation'!AF$4:$AZ$4,AE$6-1,0)),-AE$6:$AY$6-1+AE$6),Inputs!AE69:$AY69,OFFSET('helper calculation'!AG$449:$BA$449,AE$6-1,0)))</f>
        <v>0</v>
      </c>
      <c r="AF34" s="20">
        <f ca="1">IF(Prem_Type="Single Premium",-Inputs!AE34,SUMPRODUCT(POWER((1+OFFSET('helper calculation'!AG$4:$AZ$4,AF$6-1,0)),-AF$6:$AY$6-1+AF$6),Inputs!AF69:$AY69,OFFSET('helper calculation'!AH$449:$BA$449,AF$6-1,0)))</f>
        <v>0</v>
      </c>
    </row>
    <row r="35" spans="1:32" outlineLevel="1">
      <c r="B35" s="805" t="s">
        <v>692</v>
      </c>
      <c r="C35" s="20">
        <f ca="1">SUMPRODUCT(POWER((1+OFFSET('helper calculation'!D$4:$AZ$4,C$6-1,0)),-C$6:$AY$6-1+C$6),Inputs!C70:$AY70,OFFSET('helper calculation'!E$449:$BA$449,C$6-1,0))</f>
        <v>0</v>
      </c>
      <c r="D35" s="20">
        <f ca="1">SUMPRODUCT(POWER((1+OFFSET('helper calculation'!E$4:$AZ$4,D$6-1,0)),-D$6:$AY$6-1+D$6),Inputs!D70:$AY70,OFFSET('helper calculation'!F$449:$BA$449,D$6-1,0))</f>
        <v>0</v>
      </c>
      <c r="E35" s="20">
        <f ca="1">SUMPRODUCT(POWER((1+OFFSET('helper calculation'!F$4:$AZ$4,E$6-1,0)),-E$6:$AY$6-1+E$6),Inputs!E70:$AY70,OFFSET('helper calculation'!G$449:$BA$449,E$6-1,0))</f>
        <v>0</v>
      </c>
      <c r="F35" s="20">
        <f ca="1">SUMPRODUCT(POWER((1+OFFSET('helper calculation'!G$4:$AZ$4,F$6-1,0)),-F$6:$AY$6-1+F$6),Inputs!F70:$AY70,OFFSET('helper calculation'!H$449:$BA$449,F$6-1,0))</f>
        <v>0</v>
      </c>
      <c r="G35" s="20">
        <f ca="1">SUMPRODUCT(POWER((1+OFFSET('helper calculation'!H$4:$AZ$4,G$6-1,0)),-G$6:$AY$6-1+G$6),Inputs!G70:$AY70,OFFSET('helper calculation'!I$449:$BA$449,G$6-1,0))</f>
        <v>0</v>
      </c>
      <c r="H35" s="20">
        <f ca="1">SUMPRODUCT(POWER((1+OFFSET('helper calculation'!I$4:$AZ$4,H$6-1,0)),-H$6:$AY$6-1+H$6),Inputs!H70:$AY70,OFFSET('helper calculation'!J$449:$BA$449,H$6-1,0))</f>
        <v>0</v>
      </c>
      <c r="I35" s="20">
        <f ca="1">SUMPRODUCT(POWER((1+OFFSET('helper calculation'!J$4:$AZ$4,I$6-1,0)),-I$6:$AY$6-1+I$6),Inputs!I70:$AY70,OFFSET('helper calculation'!K$449:$BA$449,I$6-1,0))</f>
        <v>0</v>
      </c>
      <c r="J35" s="20">
        <f ca="1">SUMPRODUCT(POWER((1+OFFSET('helper calculation'!K$4:$AZ$4,J$6-1,0)),-J$6:$AY$6-1+J$6),Inputs!J70:$AY70,OFFSET('helper calculation'!L$449:$BA$449,J$6-1,0))</f>
        <v>0</v>
      </c>
      <c r="K35" s="20">
        <f ca="1">SUMPRODUCT(POWER((1+OFFSET('helper calculation'!L$4:$AZ$4,K$6-1,0)),-K$6:$AY$6-1+K$6),Inputs!K70:$AY70,OFFSET('helper calculation'!M$449:$BA$449,K$6-1,0))</f>
        <v>0</v>
      </c>
      <c r="L35" s="20">
        <f ca="1">SUMPRODUCT(POWER((1+OFFSET('helper calculation'!M$4:$AZ$4,L$6-1,0)),-L$6:$AY$6-1+L$6),Inputs!L70:$AY70,OFFSET('helper calculation'!N$449:$BA$449,L$6-1,0))</f>
        <v>0</v>
      </c>
      <c r="M35" s="20">
        <f ca="1">SUMPRODUCT(POWER((1+OFFSET('helper calculation'!N$4:$AZ$4,M$6-1,0)),-M$6:$AY$6-1+M$6),Inputs!M70:$AY70,OFFSET('helper calculation'!O$449:$BA$449,M$6-1,0))</f>
        <v>0</v>
      </c>
      <c r="N35" s="20">
        <f ca="1">SUMPRODUCT(POWER((1+OFFSET('helper calculation'!O$4:$AZ$4,N$6-1,0)),-N$6:$AY$6-1+N$6),Inputs!N70:$AY70,OFFSET('helper calculation'!P$449:$BA$449,N$6-1,0))</f>
        <v>0</v>
      </c>
      <c r="O35" s="20">
        <f ca="1">SUMPRODUCT(POWER((1+OFFSET('helper calculation'!P$4:$AZ$4,O$6-1,0)),-O$6:$AY$6-1+O$6),Inputs!O70:$AY70,OFFSET('helper calculation'!Q$449:$BA$449,O$6-1,0))</f>
        <v>0</v>
      </c>
      <c r="P35" s="20">
        <f ca="1">SUMPRODUCT(POWER((1+OFFSET('helper calculation'!Q$4:$AZ$4,P$6-1,0)),-P$6:$AY$6-1+P$6),Inputs!P70:$AY70,OFFSET('helper calculation'!R$449:$BA$449,P$6-1,0))</f>
        <v>0</v>
      </c>
      <c r="Q35" s="20">
        <f ca="1">SUMPRODUCT(POWER((1+OFFSET('helper calculation'!R$4:$AZ$4,Q$6-1,0)),-Q$6:$AY$6-1+Q$6),Inputs!Q70:$AY70,OFFSET('helper calculation'!S$449:$BA$449,Q$6-1,0))</f>
        <v>0</v>
      </c>
      <c r="R35" s="20">
        <f ca="1">SUMPRODUCT(POWER((1+OFFSET('helper calculation'!S$4:$AZ$4,R$6-1,0)),-R$6:$AY$6-1+R$6),Inputs!R70:$AY70,OFFSET('helper calculation'!T$449:$BA$449,R$6-1,0))</f>
        <v>0</v>
      </c>
      <c r="S35" s="20">
        <f ca="1">SUMPRODUCT(POWER((1+OFFSET('helper calculation'!T$4:$AZ$4,S$6-1,0)),-S$6:$AY$6-1+S$6),Inputs!S70:$AY70,OFFSET('helper calculation'!U$449:$BA$449,S$6-1,0))</f>
        <v>0</v>
      </c>
      <c r="T35" s="20">
        <f ca="1">SUMPRODUCT(POWER((1+OFFSET('helper calculation'!U$4:$AZ$4,T$6-1,0)),-T$6:$AY$6-1+T$6),Inputs!T70:$AY70,OFFSET('helper calculation'!V$449:$BA$449,T$6-1,0))</f>
        <v>0</v>
      </c>
      <c r="U35" s="20">
        <f ca="1">SUMPRODUCT(POWER((1+OFFSET('helper calculation'!V$4:$AZ$4,U$6-1,0)),-U$6:$AY$6-1+U$6),Inputs!U70:$AY70,OFFSET('helper calculation'!W$449:$BA$449,U$6-1,0))</f>
        <v>0</v>
      </c>
      <c r="V35" s="20">
        <f ca="1">SUMPRODUCT(POWER((1+OFFSET('helper calculation'!W$4:$AZ$4,V$6-1,0)),-V$6:$AY$6-1+V$6),Inputs!V70:$AY70,OFFSET('helper calculation'!X$449:$BA$449,V$6-1,0))</f>
        <v>0</v>
      </c>
      <c r="W35" s="20">
        <f ca="1">SUMPRODUCT(POWER((1+OFFSET('helper calculation'!X$4:$AZ$4,W$6-1,0)),-W$6:$AY$6-1+W$6),Inputs!W70:$AY70,OFFSET('helper calculation'!Y$449:$BA$449,W$6-1,0))</f>
        <v>0</v>
      </c>
      <c r="X35" s="20">
        <f ca="1">SUMPRODUCT(POWER((1+OFFSET('helper calculation'!Y$4:$AZ$4,X$6-1,0)),-X$6:$AY$6-1+X$6),Inputs!X70:$AY70,OFFSET('helper calculation'!Z$449:$BA$449,X$6-1,0))</f>
        <v>0</v>
      </c>
      <c r="Y35" s="20">
        <f ca="1">SUMPRODUCT(POWER((1+OFFSET('helper calculation'!Z$4:$AZ$4,Y$6-1,0)),-Y$6:$AY$6-1+Y$6),Inputs!Y70:$AY70,OFFSET('helper calculation'!AA$449:$BA$449,Y$6-1,0))</f>
        <v>0</v>
      </c>
      <c r="Z35" s="20">
        <f ca="1">SUMPRODUCT(POWER((1+OFFSET('helper calculation'!AA$4:$AZ$4,Z$6-1,0)),-Z$6:$AY$6-1+Z$6),Inputs!Z70:$AY70,OFFSET('helper calculation'!AB$449:$BA$449,Z$6-1,0))</f>
        <v>0</v>
      </c>
      <c r="AA35" s="20">
        <f ca="1">SUMPRODUCT(POWER((1+OFFSET('helper calculation'!AB$4:$AZ$4,AA$6-1,0)),-AA$6:$AY$6-1+AA$6),Inputs!AA70:$AY70,OFFSET('helper calculation'!AC$449:$BA$449,AA$6-1,0))</f>
        <v>0</v>
      </c>
      <c r="AB35" s="20">
        <f ca="1">SUMPRODUCT(POWER((1+OFFSET('helper calculation'!AC$4:$AZ$4,AB$6-1,0)),-AB$6:$AY$6-1+AB$6),Inputs!AB70:$AY70,OFFSET('helper calculation'!AD$449:$BA$449,AB$6-1,0))</f>
        <v>0</v>
      </c>
      <c r="AC35" s="20">
        <f ca="1">SUMPRODUCT(POWER((1+OFFSET('helper calculation'!AD$4:$AZ$4,AC$6-1,0)),-AC$6:$AY$6-1+AC$6),Inputs!AC70:$AY70,OFFSET('helper calculation'!AE$449:$BA$449,AC$6-1,0))</f>
        <v>0</v>
      </c>
      <c r="AD35" s="20">
        <f ca="1">SUMPRODUCT(POWER((1+OFFSET('helper calculation'!AE$4:$AZ$4,AD$6-1,0)),-AD$6:$AY$6-1+AD$6),Inputs!AD70:$AY70,OFFSET('helper calculation'!AF$449:$BA$449,AD$6-1,0))</f>
        <v>0</v>
      </c>
      <c r="AE35" s="20">
        <f ca="1">SUMPRODUCT(POWER((1+OFFSET('helper calculation'!AF$4:$AZ$4,AE$6-1,0)),-AE$6:$AY$6-1+AE$6),Inputs!AE70:$AY70,OFFSET('helper calculation'!AG$449:$BA$449,AE$6-1,0))</f>
        <v>0</v>
      </c>
      <c r="AF35" s="20">
        <f ca="1">SUMPRODUCT(POWER((1+OFFSET('helper calculation'!AG$4:$AZ$4,AF$6-1,0)),-AF$6:$AY$6-1+AF$6),Inputs!AF70:$AY70,OFFSET('helper calculation'!AH$449:$BA$449,AF$6-1,0))</f>
        <v>0</v>
      </c>
    </row>
    <row r="36" spans="1:32" outlineLevel="1">
      <c r="B36" s="805" t="s">
        <v>694</v>
      </c>
      <c r="C36" s="20">
        <f ca="1">SUMPRODUCT(POWER((1+OFFSET('helper calculation'!D$4:$AZ$4,C$6-1,0)),-C$6:$AY$6-1+C$6),Inputs!C71:$AY71,OFFSET('helper calculation'!E$449:$BA$449,C$6-1,0))</f>
        <v>0</v>
      </c>
      <c r="D36" s="20">
        <f ca="1">SUMPRODUCT(POWER((1+OFFSET('helper calculation'!E$4:$AZ$4,D$6-1,0)),-D$6:$AY$6-1+D$6),Inputs!D71:$AY71,OFFSET('helper calculation'!F$449:$BA$449,D$6-1,0))</f>
        <v>0</v>
      </c>
      <c r="E36" s="20">
        <f ca="1">SUMPRODUCT(POWER((1+OFFSET('helper calculation'!F$4:$AZ$4,E$6-1,0)),-E$6:$AY$6-1+E$6),Inputs!E71:$AY71,OFFSET('helper calculation'!G$449:$BA$449,E$6-1,0))</f>
        <v>0</v>
      </c>
      <c r="F36" s="20">
        <f ca="1">SUMPRODUCT(POWER((1+OFFSET('helper calculation'!G$4:$AZ$4,F$6-1,0)),-F$6:$AY$6-1+F$6),Inputs!F71:$AY71,OFFSET('helper calculation'!H$449:$BA$449,F$6-1,0))</f>
        <v>0</v>
      </c>
      <c r="G36" s="20">
        <f ca="1">SUMPRODUCT(POWER((1+OFFSET('helper calculation'!H$4:$AZ$4,G$6-1,0)),-G$6:$AY$6-1+G$6),Inputs!G71:$AY71,OFFSET('helper calculation'!I$449:$BA$449,G$6-1,0))</f>
        <v>0</v>
      </c>
      <c r="H36" s="20">
        <f ca="1">SUMPRODUCT(POWER((1+OFFSET('helper calculation'!I$4:$AZ$4,H$6-1,0)),-H$6:$AY$6-1+H$6),Inputs!H71:$AY71,OFFSET('helper calculation'!J$449:$BA$449,H$6-1,0))</f>
        <v>0</v>
      </c>
      <c r="I36" s="20">
        <f ca="1">SUMPRODUCT(POWER((1+OFFSET('helper calculation'!J$4:$AZ$4,I$6-1,0)),-I$6:$AY$6-1+I$6),Inputs!I71:$AY71,OFFSET('helper calculation'!K$449:$BA$449,I$6-1,0))</f>
        <v>0</v>
      </c>
      <c r="J36" s="20">
        <f ca="1">SUMPRODUCT(POWER((1+OFFSET('helper calculation'!K$4:$AZ$4,J$6-1,0)),-J$6:$AY$6-1+J$6),Inputs!J71:$AY71,OFFSET('helper calculation'!L$449:$BA$449,J$6-1,0))</f>
        <v>0</v>
      </c>
      <c r="K36" s="20">
        <f ca="1">SUMPRODUCT(POWER((1+OFFSET('helper calculation'!L$4:$AZ$4,K$6-1,0)),-K$6:$AY$6-1+K$6),Inputs!K71:$AY71,OFFSET('helper calculation'!M$449:$BA$449,K$6-1,0))</f>
        <v>0</v>
      </c>
      <c r="L36" s="20">
        <f ca="1">SUMPRODUCT(POWER((1+OFFSET('helper calculation'!M$4:$AZ$4,L$6-1,0)),-L$6:$AY$6-1+L$6),Inputs!L71:$AY71,OFFSET('helper calculation'!N$449:$BA$449,L$6-1,0))</f>
        <v>0</v>
      </c>
      <c r="M36" s="20">
        <f ca="1">SUMPRODUCT(POWER((1+OFFSET('helper calculation'!N$4:$AZ$4,M$6-1,0)),-M$6:$AY$6-1+M$6),Inputs!M71:$AY71,OFFSET('helper calculation'!O$449:$BA$449,M$6-1,0))</f>
        <v>0</v>
      </c>
      <c r="N36" s="20">
        <f ca="1">SUMPRODUCT(POWER((1+OFFSET('helper calculation'!O$4:$AZ$4,N$6-1,0)),-N$6:$AY$6-1+N$6),Inputs!N71:$AY71,OFFSET('helper calculation'!P$449:$BA$449,N$6-1,0))</f>
        <v>0</v>
      </c>
      <c r="O36" s="20">
        <f ca="1">SUMPRODUCT(POWER((1+OFFSET('helper calculation'!P$4:$AZ$4,O$6-1,0)),-O$6:$AY$6-1+O$6),Inputs!O71:$AY71,OFFSET('helper calculation'!Q$449:$BA$449,O$6-1,0))</f>
        <v>0</v>
      </c>
      <c r="P36" s="20">
        <f ca="1">SUMPRODUCT(POWER((1+OFFSET('helper calculation'!Q$4:$AZ$4,P$6-1,0)),-P$6:$AY$6-1+P$6),Inputs!P71:$AY71,OFFSET('helper calculation'!R$449:$BA$449,P$6-1,0))</f>
        <v>0</v>
      </c>
      <c r="Q36" s="20">
        <f ca="1">SUMPRODUCT(POWER((1+OFFSET('helper calculation'!R$4:$AZ$4,Q$6-1,0)),-Q$6:$AY$6-1+Q$6),Inputs!Q71:$AY71,OFFSET('helper calculation'!S$449:$BA$449,Q$6-1,0))</f>
        <v>0</v>
      </c>
      <c r="R36" s="20">
        <f ca="1">SUMPRODUCT(POWER((1+OFFSET('helper calculation'!S$4:$AZ$4,R$6-1,0)),-R$6:$AY$6-1+R$6),Inputs!R71:$AY71,OFFSET('helper calculation'!T$449:$BA$449,R$6-1,0))</f>
        <v>0</v>
      </c>
      <c r="S36" s="20">
        <f ca="1">SUMPRODUCT(POWER((1+OFFSET('helper calculation'!T$4:$AZ$4,S$6-1,0)),-S$6:$AY$6-1+S$6),Inputs!S71:$AY71,OFFSET('helper calculation'!U$449:$BA$449,S$6-1,0))</f>
        <v>0</v>
      </c>
      <c r="T36" s="20">
        <f ca="1">SUMPRODUCT(POWER((1+OFFSET('helper calculation'!U$4:$AZ$4,T$6-1,0)),-T$6:$AY$6-1+T$6),Inputs!T71:$AY71,OFFSET('helper calculation'!V$449:$BA$449,T$6-1,0))</f>
        <v>0</v>
      </c>
      <c r="U36" s="20">
        <f ca="1">SUMPRODUCT(POWER((1+OFFSET('helper calculation'!V$4:$AZ$4,U$6-1,0)),-U$6:$AY$6-1+U$6),Inputs!U71:$AY71,OFFSET('helper calculation'!W$449:$BA$449,U$6-1,0))</f>
        <v>0</v>
      </c>
      <c r="V36" s="20">
        <f ca="1">SUMPRODUCT(POWER((1+OFFSET('helper calculation'!W$4:$AZ$4,V$6-1,0)),-V$6:$AY$6-1+V$6),Inputs!V71:$AY71,OFFSET('helper calculation'!X$449:$BA$449,V$6-1,0))</f>
        <v>0</v>
      </c>
      <c r="W36" s="20">
        <f ca="1">SUMPRODUCT(POWER((1+OFFSET('helper calculation'!X$4:$AZ$4,W$6-1,0)),-W$6:$AY$6-1+W$6),Inputs!W71:$AY71,OFFSET('helper calculation'!Y$449:$BA$449,W$6-1,0))</f>
        <v>0</v>
      </c>
      <c r="X36" s="20">
        <f ca="1">SUMPRODUCT(POWER((1+OFFSET('helper calculation'!Y$4:$AZ$4,X$6-1,0)),-X$6:$AY$6-1+X$6),Inputs!X71:$AY71,OFFSET('helper calculation'!Z$449:$BA$449,X$6-1,0))</f>
        <v>0</v>
      </c>
      <c r="Y36" s="20">
        <f ca="1">SUMPRODUCT(POWER((1+OFFSET('helper calculation'!Z$4:$AZ$4,Y$6-1,0)),-Y$6:$AY$6-1+Y$6),Inputs!Y71:$AY71,OFFSET('helper calculation'!AA$449:$BA$449,Y$6-1,0))</f>
        <v>0</v>
      </c>
      <c r="Z36" s="20">
        <f ca="1">SUMPRODUCT(POWER((1+OFFSET('helper calculation'!AA$4:$AZ$4,Z$6-1,0)),-Z$6:$AY$6-1+Z$6),Inputs!Z71:$AY71,OFFSET('helper calculation'!AB$449:$BA$449,Z$6-1,0))</f>
        <v>0</v>
      </c>
      <c r="AA36" s="20">
        <f ca="1">SUMPRODUCT(POWER((1+OFFSET('helper calculation'!AB$4:$AZ$4,AA$6-1,0)),-AA$6:$AY$6-1+AA$6),Inputs!AA71:$AY71,OFFSET('helper calculation'!AC$449:$BA$449,AA$6-1,0))</f>
        <v>0</v>
      </c>
      <c r="AB36" s="20">
        <f ca="1">SUMPRODUCT(POWER((1+OFFSET('helper calculation'!AC$4:$AZ$4,AB$6-1,0)),-AB$6:$AY$6-1+AB$6),Inputs!AB71:$AY71,OFFSET('helper calculation'!AD$449:$BA$449,AB$6-1,0))</f>
        <v>0</v>
      </c>
      <c r="AC36" s="20">
        <f ca="1">SUMPRODUCT(POWER((1+OFFSET('helper calculation'!AD$4:$AZ$4,AC$6-1,0)),-AC$6:$AY$6-1+AC$6),Inputs!AC71:$AY71,OFFSET('helper calculation'!AE$449:$BA$449,AC$6-1,0))</f>
        <v>0</v>
      </c>
      <c r="AD36" s="20">
        <f ca="1">SUMPRODUCT(POWER((1+OFFSET('helper calculation'!AE$4:$AZ$4,AD$6-1,0)),-AD$6:$AY$6-1+AD$6),Inputs!AD71:$AY71,OFFSET('helper calculation'!AF$449:$BA$449,AD$6-1,0))</f>
        <v>0</v>
      </c>
      <c r="AE36" s="20">
        <f ca="1">SUMPRODUCT(POWER((1+OFFSET('helper calculation'!AF$4:$AZ$4,AE$6-1,0)),-AE$6:$AY$6-1+AE$6),Inputs!AE71:$AY71,OFFSET('helper calculation'!AG$449:$BA$449,AE$6-1,0))</f>
        <v>0</v>
      </c>
      <c r="AF36" s="20">
        <f ca="1">SUMPRODUCT(POWER((1+OFFSET('helper calculation'!AG$4:$AZ$4,AF$6-1,0)),-AF$6:$AY$6-1+AF$6),Inputs!AF71:$AY71,OFFSET('helper calculation'!AH$449:$BA$449,AF$6-1,0))</f>
        <v>0</v>
      </c>
    </row>
    <row r="37" spans="1:32" outlineLevel="1">
      <c r="B37" s="805" t="s">
        <v>693</v>
      </c>
      <c r="C37" s="20">
        <f ca="1">SUMPRODUCT(POWER((1+OFFSET('helper calculation'!D$4:$AZ$4,C$6-1,0)),-C$6:$AY$6-1+C$6),Inputs!C72:$AY72,OFFSET('helper calculation'!E$449:$BA$449,C$6-1,0))</f>
        <v>0</v>
      </c>
      <c r="D37" s="20">
        <f ca="1">SUMPRODUCT(POWER((1+OFFSET('helper calculation'!E$4:$AZ$4,D$6-1,0)),-D$6:$AY$6-1+D$6),Inputs!D72:$AY72,OFFSET('helper calculation'!F$449:$BA$449,D$6-1,0))</f>
        <v>0</v>
      </c>
      <c r="E37" s="20">
        <f ca="1">SUMPRODUCT(POWER((1+OFFSET('helper calculation'!F$4:$AZ$4,E$6-1,0)),-E$6:$AY$6-1+E$6),Inputs!E72:$AY72,OFFSET('helper calculation'!G$449:$BA$449,E$6-1,0))</f>
        <v>0</v>
      </c>
      <c r="F37" s="20">
        <f ca="1">SUMPRODUCT(POWER((1+OFFSET('helper calculation'!G$4:$AZ$4,F$6-1,0)),-F$6:$AY$6-1+F$6),Inputs!F72:$AY72,OFFSET('helper calculation'!H$449:$BA$449,F$6-1,0))</f>
        <v>0</v>
      </c>
      <c r="G37" s="20">
        <f ca="1">SUMPRODUCT(POWER((1+OFFSET('helper calculation'!H$4:$AZ$4,G$6-1,0)),-G$6:$AY$6-1+G$6),Inputs!G72:$AY72,OFFSET('helper calculation'!I$449:$BA$449,G$6-1,0))</f>
        <v>0</v>
      </c>
      <c r="H37" s="20">
        <f ca="1">SUMPRODUCT(POWER((1+OFFSET('helper calculation'!I$4:$AZ$4,H$6-1,0)),-H$6:$AY$6-1+H$6),Inputs!H72:$AY72,OFFSET('helper calculation'!J$449:$BA$449,H$6-1,0))</f>
        <v>0</v>
      </c>
      <c r="I37" s="20">
        <f ca="1">SUMPRODUCT(POWER((1+OFFSET('helper calculation'!J$4:$AZ$4,I$6-1,0)),-I$6:$AY$6-1+I$6),Inputs!I72:$AY72,OFFSET('helper calculation'!K$449:$BA$449,I$6-1,0))</f>
        <v>0</v>
      </c>
      <c r="J37" s="20">
        <f ca="1">SUMPRODUCT(POWER((1+OFFSET('helper calculation'!K$4:$AZ$4,J$6-1,0)),-J$6:$AY$6-1+J$6),Inputs!J72:$AY72,OFFSET('helper calculation'!L$449:$BA$449,J$6-1,0))</f>
        <v>0</v>
      </c>
      <c r="K37" s="20">
        <f ca="1">SUMPRODUCT(POWER((1+OFFSET('helper calculation'!L$4:$AZ$4,K$6-1,0)),-K$6:$AY$6-1+K$6),Inputs!K72:$AY72,OFFSET('helper calculation'!M$449:$BA$449,K$6-1,0))</f>
        <v>0</v>
      </c>
      <c r="L37" s="20">
        <f ca="1">SUMPRODUCT(POWER((1+OFFSET('helper calculation'!M$4:$AZ$4,L$6-1,0)),-L$6:$AY$6-1+L$6),Inputs!L72:$AY72,OFFSET('helper calculation'!N$449:$BA$449,L$6-1,0))</f>
        <v>0</v>
      </c>
      <c r="M37" s="20">
        <f ca="1">SUMPRODUCT(POWER((1+OFFSET('helper calculation'!N$4:$AZ$4,M$6-1,0)),-M$6:$AY$6-1+M$6),Inputs!M72:$AY72,OFFSET('helper calculation'!O$449:$BA$449,M$6-1,0))</f>
        <v>0</v>
      </c>
      <c r="N37" s="20">
        <f ca="1">SUMPRODUCT(POWER((1+OFFSET('helper calculation'!O$4:$AZ$4,N$6-1,0)),-N$6:$AY$6-1+N$6),Inputs!N72:$AY72,OFFSET('helper calculation'!P$449:$BA$449,N$6-1,0))</f>
        <v>0</v>
      </c>
      <c r="O37" s="20">
        <f ca="1">SUMPRODUCT(POWER((1+OFFSET('helper calculation'!P$4:$AZ$4,O$6-1,0)),-O$6:$AY$6-1+O$6),Inputs!O72:$AY72,OFFSET('helper calculation'!Q$449:$BA$449,O$6-1,0))</f>
        <v>0</v>
      </c>
      <c r="P37" s="20">
        <f ca="1">SUMPRODUCT(POWER((1+OFFSET('helper calculation'!Q$4:$AZ$4,P$6-1,0)),-P$6:$AY$6-1+P$6),Inputs!P72:$AY72,OFFSET('helper calculation'!R$449:$BA$449,P$6-1,0))</f>
        <v>0</v>
      </c>
      <c r="Q37" s="20">
        <f ca="1">SUMPRODUCT(POWER((1+OFFSET('helper calculation'!R$4:$AZ$4,Q$6-1,0)),-Q$6:$AY$6-1+Q$6),Inputs!Q72:$AY72,OFFSET('helper calculation'!S$449:$BA$449,Q$6-1,0))</f>
        <v>0</v>
      </c>
      <c r="R37" s="20">
        <f ca="1">SUMPRODUCT(POWER((1+OFFSET('helper calculation'!S$4:$AZ$4,R$6-1,0)),-R$6:$AY$6-1+R$6),Inputs!R72:$AY72,OFFSET('helper calculation'!T$449:$BA$449,R$6-1,0))</f>
        <v>0</v>
      </c>
      <c r="S37" s="20">
        <f ca="1">SUMPRODUCT(POWER((1+OFFSET('helper calculation'!T$4:$AZ$4,S$6-1,0)),-S$6:$AY$6-1+S$6),Inputs!S72:$AY72,OFFSET('helper calculation'!U$449:$BA$449,S$6-1,0))</f>
        <v>0</v>
      </c>
      <c r="T37" s="20">
        <f ca="1">SUMPRODUCT(POWER((1+OFFSET('helper calculation'!U$4:$AZ$4,T$6-1,0)),-T$6:$AY$6-1+T$6),Inputs!T72:$AY72,OFFSET('helper calculation'!V$449:$BA$449,T$6-1,0))</f>
        <v>0</v>
      </c>
      <c r="U37" s="20">
        <f ca="1">SUMPRODUCT(POWER((1+OFFSET('helper calculation'!V$4:$AZ$4,U$6-1,0)),-U$6:$AY$6-1+U$6),Inputs!U72:$AY72,OFFSET('helper calculation'!W$449:$BA$449,U$6-1,0))</f>
        <v>0</v>
      </c>
      <c r="V37" s="20">
        <f ca="1">SUMPRODUCT(POWER((1+OFFSET('helper calculation'!W$4:$AZ$4,V$6-1,0)),-V$6:$AY$6-1+V$6),Inputs!V72:$AY72,OFFSET('helper calculation'!X$449:$BA$449,V$6-1,0))</f>
        <v>0</v>
      </c>
      <c r="W37" s="20">
        <f ca="1">SUMPRODUCT(POWER((1+OFFSET('helper calculation'!X$4:$AZ$4,W$6-1,0)),-W$6:$AY$6-1+W$6),Inputs!W72:$AY72,OFFSET('helper calculation'!Y$449:$BA$449,W$6-1,0))</f>
        <v>0</v>
      </c>
      <c r="X37" s="20">
        <f ca="1">SUMPRODUCT(POWER((1+OFFSET('helper calculation'!Y$4:$AZ$4,X$6-1,0)),-X$6:$AY$6-1+X$6),Inputs!X72:$AY72,OFFSET('helper calculation'!Z$449:$BA$449,X$6-1,0))</f>
        <v>0</v>
      </c>
      <c r="Y37" s="20">
        <f ca="1">SUMPRODUCT(POWER((1+OFFSET('helper calculation'!Z$4:$AZ$4,Y$6-1,0)),-Y$6:$AY$6-1+Y$6),Inputs!Y72:$AY72,OFFSET('helper calculation'!AA$449:$BA$449,Y$6-1,0))</f>
        <v>0</v>
      </c>
      <c r="Z37" s="20">
        <f ca="1">SUMPRODUCT(POWER((1+OFFSET('helper calculation'!AA$4:$AZ$4,Z$6-1,0)),-Z$6:$AY$6-1+Z$6),Inputs!Z72:$AY72,OFFSET('helper calculation'!AB$449:$BA$449,Z$6-1,0))</f>
        <v>0</v>
      </c>
      <c r="AA37" s="20">
        <f ca="1">SUMPRODUCT(POWER((1+OFFSET('helper calculation'!AB$4:$AZ$4,AA$6-1,0)),-AA$6:$AY$6-1+AA$6),Inputs!AA72:$AY72,OFFSET('helper calculation'!AC$449:$BA$449,AA$6-1,0))</f>
        <v>0</v>
      </c>
      <c r="AB37" s="20">
        <f ca="1">SUMPRODUCT(POWER((1+OFFSET('helper calculation'!AC$4:$AZ$4,AB$6-1,0)),-AB$6:$AY$6-1+AB$6),Inputs!AB72:$AY72,OFFSET('helper calculation'!AD$449:$BA$449,AB$6-1,0))</f>
        <v>0</v>
      </c>
      <c r="AC37" s="20">
        <f ca="1">SUMPRODUCT(POWER((1+OFFSET('helper calculation'!AD$4:$AZ$4,AC$6-1,0)),-AC$6:$AY$6-1+AC$6),Inputs!AC72:$AY72,OFFSET('helper calculation'!AE$449:$BA$449,AC$6-1,0))</f>
        <v>0</v>
      </c>
      <c r="AD37" s="20">
        <f ca="1">SUMPRODUCT(POWER((1+OFFSET('helper calculation'!AE$4:$AZ$4,AD$6-1,0)),-AD$6:$AY$6-1+AD$6),Inputs!AD72:$AY72,OFFSET('helper calculation'!AF$449:$BA$449,AD$6-1,0))</f>
        <v>0</v>
      </c>
      <c r="AE37" s="20">
        <f ca="1">SUMPRODUCT(POWER((1+OFFSET('helper calculation'!AF$4:$AZ$4,AE$6-1,0)),-AE$6:$AY$6-1+AE$6),Inputs!AE72:$AY72,OFFSET('helper calculation'!AG$449:$BA$449,AE$6-1,0))</f>
        <v>0</v>
      </c>
      <c r="AF37" s="20">
        <f ca="1">SUMPRODUCT(POWER((1+OFFSET('helper calculation'!AG$4:$AZ$4,AF$6-1,0)),-AF$6:$AY$6-1+AF$6),Inputs!AF72:$AY72,OFFSET('helper calculation'!AH$449:$BA$449,AF$6-1,0))</f>
        <v>0</v>
      </c>
    </row>
    <row r="38" spans="1:32" outlineLevel="1">
      <c r="B38" s="806" t="s">
        <v>39</v>
      </c>
      <c r="C38" s="42">
        <f ca="1">SUM(C34:C37)</f>
        <v>0</v>
      </c>
      <c r="D38" s="42">
        <f t="shared" ref="D38:AF38" ca="1" si="34">SUM(D34:D37)</f>
        <v>0</v>
      </c>
      <c r="E38" s="42">
        <f t="shared" ca="1" si="34"/>
        <v>0</v>
      </c>
      <c r="F38" s="42">
        <f t="shared" ca="1" si="34"/>
        <v>0</v>
      </c>
      <c r="G38" s="42">
        <f t="shared" ca="1" si="34"/>
        <v>0</v>
      </c>
      <c r="H38" s="42">
        <f t="shared" ca="1" si="34"/>
        <v>0</v>
      </c>
      <c r="I38" s="42">
        <f t="shared" ca="1" si="34"/>
        <v>0</v>
      </c>
      <c r="J38" s="42">
        <f t="shared" ca="1" si="34"/>
        <v>0</v>
      </c>
      <c r="K38" s="42">
        <f t="shared" ca="1" si="34"/>
        <v>0</v>
      </c>
      <c r="L38" s="42">
        <f t="shared" ca="1" si="34"/>
        <v>0</v>
      </c>
      <c r="M38" s="42">
        <f t="shared" ca="1" si="34"/>
        <v>0</v>
      </c>
      <c r="N38" s="42">
        <f t="shared" ca="1" si="34"/>
        <v>0</v>
      </c>
      <c r="O38" s="42">
        <f t="shared" ca="1" si="34"/>
        <v>0</v>
      </c>
      <c r="P38" s="42">
        <f t="shared" ca="1" si="34"/>
        <v>0</v>
      </c>
      <c r="Q38" s="42">
        <f t="shared" ca="1" si="34"/>
        <v>0</v>
      </c>
      <c r="R38" s="42">
        <f t="shared" ca="1" si="34"/>
        <v>0</v>
      </c>
      <c r="S38" s="42">
        <f t="shared" ca="1" si="34"/>
        <v>0</v>
      </c>
      <c r="T38" s="42">
        <f t="shared" ca="1" si="34"/>
        <v>0</v>
      </c>
      <c r="U38" s="42">
        <f t="shared" ca="1" si="34"/>
        <v>0</v>
      </c>
      <c r="V38" s="42">
        <f t="shared" ca="1" si="34"/>
        <v>0</v>
      </c>
      <c r="W38" s="42">
        <f t="shared" ca="1" si="34"/>
        <v>0</v>
      </c>
      <c r="X38" s="42">
        <f t="shared" ca="1" si="34"/>
        <v>0</v>
      </c>
      <c r="Y38" s="42">
        <f t="shared" ca="1" si="34"/>
        <v>0</v>
      </c>
      <c r="Z38" s="42">
        <f t="shared" ca="1" si="34"/>
        <v>0</v>
      </c>
      <c r="AA38" s="42">
        <f t="shared" ca="1" si="34"/>
        <v>0</v>
      </c>
      <c r="AB38" s="42">
        <f t="shared" ca="1" si="34"/>
        <v>0</v>
      </c>
      <c r="AC38" s="42">
        <f t="shared" ca="1" si="34"/>
        <v>0</v>
      </c>
      <c r="AD38" s="42">
        <f t="shared" ca="1" si="34"/>
        <v>0</v>
      </c>
      <c r="AE38" s="42">
        <f t="shared" ca="1" si="34"/>
        <v>0</v>
      </c>
      <c r="AF38" s="42">
        <f t="shared" ca="1" si="34"/>
        <v>0</v>
      </c>
    </row>
    <row r="39" spans="1:32">
      <c r="B39" s="38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1:32">
      <c r="B40" s="46" t="s">
        <v>27</v>
      </c>
      <c r="C40" s="47">
        <f t="shared" ref="C40:AF40" ca="1" si="35">C30+C38</f>
        <v>0</v>
      </c>
      <c r="D40" s="47">
        <f t="shared" ca="1" si="35"/>
        <v>0</v>
      </c>
      <c r="E40" s="47">
        <f t="shared" ca="1" si="35"/>
        <v>0</v>
      </c>
      <c r="F40" s="47">
        <f t="shared" ca="1" si="35"/>
        <v>0</v>
      </c>
      <c r="G40" s="47">
        <f t="shared" ca="1" si="35"/>
        <v>0</v>
      </c>
      <c r="H40" s="47">
        <f t="shared" ca="1" si="35"/>
        <v>0</v>
      </c>
      <c r="I40" s="47">
        <f t="shared" ca="1" si="35"/>
        <v>0</v>
      </c>
      <c r="J40" s="47">
        <f t="shared" ca="1" si="35"/>
        <v>0</v>
      </c>
      <c r="K40" s="47">
        <f t="shared" ca="1" si="35"/>
        <v>0</v>
      </c>
      <c r="L40" s="47">
        <f t="shared" ca="1" si="35"/>
        <v>0</v>
      </c>
      <c r="M40" s="47">
        <f t="shared" ca="1" si="35"/>
        <v>0</v>
      </c>
      <c r="N40" s="47">
        <f t="shared" ca="1" si="35"/>
        <v>0</v>
      </c>
      <c r="O40" s="47">
        <f t="shared" ca="1" si="35"/>
        <v>0</v>
      </c>
      <c r="P40" s="47">
        <f t="shared" ca="1" si="35"/>
        <v>0</v>
      </c>
      <c r="Q40" s="47">
        <f t="shared" ca="1" si="35"/>
        <v>0</v>
      </c>
      <c r="R40" s="47">
        <f t="shared" ca="1" si="35"/>
        <v>0</v>
      </c>
      <c r="S40" s="47">
        <f t="shared" ca="1" si="35"/>
        <v>0</v>
      </c>
      <c r="T40" s="47">
        <f t="shared" ca="1" si="35"/>
        <v>0</v>
      </c>
      <c r="U40" s="47">
        <f t="shared" ca="1" si="35"/>
        <v>0</v>
      </c>
      <c r="V40" s="47">
        <f t="shared" ca="1" si="35"/>
        <v>0</v>
      </c>
      <c r="W40" s="47">
        <f t="shared" ca="1" si="35"/>
        <v>0</v>
      </c>
      <c r="X40" s="47">
        <f t="shared" ca="1" si="35"/>
        <v>0</v>
      </c>
      <c r="Y40" s="47">
        <f t="shared" ca="1" si="35"/>
        <v>0</v>
      </c>
      <c r="Z40" s="47">
        <f t="shared" ca="1" si="35"/>
        <v>0</v>
      </c>
      <c r="AA40" s="47">
        <f t="shared" ca="1" si="35"/>
        <v>0</v>
      </c>
      <c r="AB40" s="47">
        <f t="shared" ca="1" si="35"/>
        <v>0</v>
      </c>
      <c r="AC40" s="47">
        <f t="shared" ca="1" si="35"/>
        <v>0</v>
      </c>
      <c r="AD40" s="47">
        <f t="shared" ca="1" si="35"/>
        <v>0</v>
      </c>
      <c r="AE40" s="47">
        <f t="shared" ca="1" si="35"/>
        <v>0</v>
      </c>
      <c r="AF40" s="47">
        <f t="shared" ca="1" si="35"/>
        <v>0</v>
      </c>
    </row>
    <row r="41" spans="1:32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3" spans="1:32" s="3" customFormat="1" ht="12">
      <c r="A43" s="18" t="s">
        <v>19</v>
      </c>
      <c r="B43" s="1036" t="s">
        <v>51</v>
      </c>
      <c r="C43" s="1036"/>
      <c r="D43" s="1036"/>
      <c r="E43" s="1036"/>
      <c r="F43" s="1036"/>
      <c r="G43" s="1036"/>
      <c r="H43" s="1036"/>
      <c r="I43" s="1036"/>
      <c r="J43" s="1036"/>
      <c r="K43" s="1036"/>
      <c r="L43" s="1036"/>
      <c r="M43" s="1036"/>
      <c r="N43" s="1036"/>
      <c r="O43" s="1036"/>
      <c r="P43" s="1036"/>
      <c r="Q43" s="1036"/>
    </row>
    <row r="45" spans="1:32" s="5" customFormat="1">
      <c r="B45" s="43"/>
      <c r="C45" s="44">
        <f>C$6</f>
        <v>1</v>
      </c>
      <c r="D45" s="44">
        <f t="shared" ref="D45:AF45" si="36">D$6</f>
        <v>2</v>
      </c>
      <c r="E45" s="44">
        <f t="shared" si="36"/>
        <v>3</v>
      </c>
      <c r="F45" s="44">
        <f t="shared" si="36"/>
        <v>4</v>
      </c>
      <c r="G45" s="44">
        <f t="shared" si="36"/>
        <v>5</v>
      </c>
      <c r="H45" s="44">
        <f t="shared" si="36"/>
        <v>6</v>
      </c>
      <c r="I45" s="44">
        <f t="shared" si="36"/>
        <v>7</v>
      </c>
      <c r="J45" s="44">
        <f t="shared" si="36"/>
        <v>8</v>
      </c>
      <c r="K45" s="44">
        <f t="shared" si="36"/>
        <v>9</v>
      </c>
      <c r="L45" s="44">
        <f t="shared" si="36"/>
        <v>10</v>
      </c>
      <c r="M45" s="44">
        <f t="shared" si="36"/>
        <v>11</v>
      </c>
      <c r="N45" s="44">
        <f t="shared" si="36"/>
        <v>12</v>
      </c>
      <c r="O45" s="44">
        <f t="shared" si="36"/>
        <v>13</v>
      </c>
      <c r="P45" s="44">
        <f t="shared" si="36"/>
        <v>14</v>
      </c>
      <c r="Q45" s="44">
        <f t="shared" si="36"/>
        <v>15</v>
      </c>
      <c r="R45" s="44">
        <f t="shared" si="36"/>
        <v>16</v>
      </c>
      <c r="S45" s="44">
        <f t="shared" si="36"/>
        <v>17</v>
      </c>
      <c r="T45" s="44">
        <f t="shared" si="36"/>
        <v>18</v>
      </c>
      <c r="U45" s="44">
        <f t="shared" si="36"/>
        <v>19</v>
      </c>
      <c r="V45" s="44">
        <f t="shared" si="36"/>
        <v>20</v>
      </c>
      <c r="W45" s="44">
        <f t="shared" si="36"/>
        <v>21</v>
      </c>
      <c r="X45" s="44">
        <f t="shared" si="36"/>
        <v>22</v>
      </c>
      <c r="Y45" s="44">
        <f t="shared" si="36"/>
        <v>23</v>
      </c>
      <c r="Z45" s="44">
        <f t="shared" si="36"/>
        <v>24</v>
      </c>
      <c r="AA45" s="44">
        <f t="shared" si="36"/>
        <v>25</v>
      </c>
      <c r="AB45" s="44">
        <f t="shared" si="36"/>
        <v>26</v>
      </c>
      <c r="AC45" s="44">
        <f t="shared" si="36"/>
        <v>27</v>
      </c>
      <c r="AD45" s="44">
        <f t="shared" si="36"/>
        <v>28</v>
      </c>
      <c r="AE45" s="44">
        <f t="shared" si="36"/>
        <v>29</v>
      </c>
      <c r="AF45" s="44">
        <f t="shared" si="36"/>
        <v>30</v>
      </c>
    </row>
    <row r="46" spans="1:32" s="5" customFormat="1">
      <c r="B46" s="45"/>
      <c r="C46" s="45">
        <f>C$7</f>
        <v>2019</v>
      </c>
      <c r="D46" s="45">
        <f t="shared" ref="D46:AF46" si="37">D$7</f>
        <v>2020</v>
      </c>
      <c r="E46" s="45">
        <f t="shared" si="37"/>
        <v>2021</v>
      </c>
      <c r="F46" s="45">
        <f t="shared" si="37"/>
        <v>2022</v>
      </c>
      <c r="G46" s="45">
        <f t="shared" si="37"/>
        <v>2023</v>
      </c>
      <c r="H46" s="45">
        <f t="shared" si="37"/>
        <v>2024</v>
      </c>
      <c r="I46" s="45">
        <f t="shared" si="37"/>
        <v>2025</v>
      </c>
      <c r="J46" s="45">
        <f t="shared" si="37"/>
        <v>2026</v>
      </c>
      <c r="K46" s="45">
        <f t="shared" si="37"/>
        <v>2027</v>
      </c>
      <c r="L46" s="45">
        <f t="shared" si="37"/>
        <v>2028</v>
      </c>
      <c r="M46" s="45">
        <f t="shared" si="37"/>
        <v>2029</v>
      </c>
      <c r="N46" s="45">
        <f t="shared" si="37"/>
        <v>2030</v>
      </c>
      <c r="O46" s="45">
        <f t="shared" si="37"/>
        <v>2031</v>
      </c>
      <c r="P46" s="45">
        <f t="shared" si="37"/>
        <v>2032</v>
      </c>
      <c r="Q46" s="45">
        <f t="shared" si="37"/>
        <v>2033</v>
      </c>
      <c r="R46" s="45">
        <f t="shared" si="37"/>
        <v>2034</v>
      </c>
      <c r="S46" s="45">
        <f t="shared" si="37"/>
        <v>2035</v>
      </c>
      <c r="T46" s="45">
        <f t="shared" si="37"/>
        <v>2036</v>
      </c>
      <c r="U46" s="45">
        <f t="shared" si="37"/>
        <v>2037</v>
      </c>
      <c r="V46" s="45">
        <f t="shared" si="37"/>
        <v>2038</v>
      </c>
      <c r="W46" s="45">
        <f t="shared" si="37"/>
        <v>2039</v>
      </c>
      <c r="X46" s="45">
        <f t="shared" si="37"/>
        <v>2040</v>
      </c>
      <c r="Y46" s="45">
        <f t="shared" si="37"/>
        <v>2041</v>
      </c>
      <c r="Z46" s="45">
        <f t="shared" si="37"/>
        <v>2042</v>
      </c>
      <c r="AA46" s="45">
        <f t="shared" si="37"/>
        <v>2043</v>
      </c>
      <c r="AB46" s="45">
        <f t="shared" si="37"/>
        <v>2044</v>
      </c>
      <c r="AC46" s="45">
        <f t="shared" si="37"/>
        <v>2045</v>
      </c>
      <c r="AD46" s="45">
        <f t="shared" si="37"/>
        <v>2046</v>
      </c>
      <c r="AE46" s="45">
        <f t="shared" si="37"/>
        <v>2047</v>
      </c>
      <c r="AF46" s="45">
        <f t="shared" si="37"/>
        <v>2048</v>
      </c>
    </row>
    <row r="47" spans="1:32" outlineLevel="1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1:32" s="39" customFormat="1">
      <c r="B48" s="913" t="s">
        <v>47</v>
      </c>
      <c r="C48" s="913">
        <f>Inputs!B26</f>
        <v>4.7799777364808156</v>
      </c>
      <c r="D48" s="913">
        <f>C48</f>
        <v>4.7799777364808156</v>
      </c>
      <c r="E48" s="913">
        <f t="shared" ref="E48:AF48" si="38">D48</f>
        <v>4.7799777364808156</v>
      </c>
      <c r="F48" s="913">
        <f t="shared" si="38"/>
        <v>4.7799777364808156</v>
      </c>
      <c r="G48" s="913">
        <f t="shared" si="38"/>
        <v>4.7799777364808156</v>
      </c>
      <c r="H48" s="913">
        <f t="shared" si="38"/>
        <v>4.7799777364808156</v>
      </c>
      <c r="I48" s="913">
        <f t="shared" si="38"/>
        <v>4.7799777364808156</v>
      </c>
      <c r="J48" s="913">
        <f t="shared" si="38"/>
        <v>4.7799777364808156</v>
      </c>
      <c r="K48" s="913">
        <f t="shared" si="38"/>
        <v>4.7799777364808156</v>
      </c>
      <c r="L48" s="913">
        <f t="shared" si="38"/>
        <v>4.7799777364808156</v>
      </c>
      <c r="M48" s="913">
        <f t="shared" si="38"/>
        <v>4.7799777364808156</v>
      </c>
      <c r="N48" s="913">
        <f t="shared" si="38"/>
        <v>4.7799777364808156</v>
      </c>
      <c r="O48" s="913">
        <f t="shared" si="38"/>
        <v>4.7799777364808156</v>
      </c>
      <c r="P48" s="913">
        <f t="shared" si="38"/>
        <v>4.7799777364808156</v>
      </c>
      <c r="Q48" s="913">
        <f t="shared" si="38"/>
        <v>4.7799777364808156</v>
      </c>
      <c r="R48" s="913">
        <f t="shared" si="38"/>
        <v>4.7799777364808156</v>
      </c>
      <c r="S48" s="913">
        <f t="shared" si="38"/>
        <v>4.7799777364808156</v>
      </c>
      <c r="T48" s="913">
        <f t="shared" si="38"/>
        <v>4.7799777364808156</v>
      </c>
      <c r="U48" s="913">
        <f t="shared" si="38"/>
        <v>4.7799777364808156</v>
      </c>
      <c r="V48" s="913">
        <f t="shared" si="38"/>
        <v>4.7799777364808156</v>
      </c>
      <c r="W48" s="913">
        <f t="shared" si="38"/>
        <v>4.7799777364808156</v>
      </c>
      <c r="X48" s="913">
        <f t="shared" si="38"/>
        <v>4.7799777364808156</v>
      </c>
      <c r="Y48" s="913">
        <f t="shared" si="38"/>
        <v>4.7799777364808156</v>
      </c>
      <c r="Z48" s="913">
        <f t="shared" si="38"/>
        <v>4.7799777364808156</v>
      </c>
      <c r="AA48" s="913">
        <f t="shared" si="38"/>
        <v>4.7799777364808156</v>
      </c>
      <c r="AB48" s="913">
        <f t="shared" si="38"/>
        <v>4.7799777364808156</v>
      </c>
      <c r="AC48" s="913">
        <f t="shared" si="38"/>
        <v>4.7799777364808156</v>
      </c>
      <c r="AD48" s="913">
        <f t="shared" si="38"/>
        <v>4.7799777364808156</v>
      </c>
      <c r="AE48" s="913">
        <f t="shared" si="38"/>
        <v>4.7799777364808156</v>
      </c>
      <c r="AF48" s="913">
        <f t="shared" si="38"/>
        <v>4.7799777364808156</v>
      </c>
    </row>
    <row r="51" spans="1:32" s="3" customFormat="1" ht="12">
      <c r="A51" s="18" t="s">
        <v>36</v>
      </c>
      <c r="B51" s="1036" t="s">
        <v>77</v>
      </c>
      <c r="C51" s="1036"/>
      <c r="D51" s="1036"/>
      <c r="E51" s="1036"/>
      <c r="F51" s="1036"/>
      <c r="G51" s="1036"/>
      <c r="H51" s="1036"/>
      <c r="I51" s="1036"/>
      <c r="J51" s="1036"/>
      <c r="K51" s="1036"/>
      <c r="L51" s="1036"/>
      <c r="M51" s="1036"/>
      <c r="N51" s="1036"/>
      <c r="O51" s="1036"/>
      <c r="P51" s="1036"/>
      <c r="Q51" s="1036"/>
    </row>
    <row r="53" spans="1:32" s="5" customFormat="1">
      <c r="B53" s="1037" t="s">
        <v>78</v>
      </c>
      <c r="C53" s="1037"/>
      <c r="D53" s="1037"/>
      <c r="E53" s="1037"/>
      <c r="F53" s="1037"/>
      <c r="G53" s="1037"/>
      <c r="H53" s="1037"/>
      <c r="I53" s="1037"/>
      <c r="J53" s="1037"/>
      <c r="K53" s="1037"/>
      <c r="L53" s="1037"/>
      <c r="M53" s="1037"/>
      <c r="N53" s="1037"/>
      <c r="O53" s="1037"/>
      <c r="P53" s="1037"/>
    </row>
    <row r="55" spans="1:32" s="5" customFormat="1">
      <c r="B55" s="43" t="s">
        <v>47</v>
      </c>
      <c r="C55" s="44">
        <f>C$6</f>
        <v>1</v>
      </c>
      <c r="D55" s="44">
        <f t="shared" ref="D55:AF55" si="39">D$6</f>
        <v>2</v>
      </c>
      <c r="E55" s="44">
        <f t="shared" si="39"/>
        <v>3</v>
      </c>
      <c r="F55" s="44">
        <f t="shared" si="39"/>
        <v>4</v>
      </c>
      <c r="G55" s="44">
        <f t="shared" si="39"/>
        <v>5</v>
      </c>
      <c r="H55" s="44">
        <f t="shared" si="39"/>
        <v>6</v>
      </c>
      <c r="I55" s="44">
        <f t="shared" si="39"/>
        <v>7</v>
      </c>
      <c r="J55" s="44">
        <f t="shared" si="39"/>
        <v>8</v>
      </c>
      <c r="K55" s="44">
        <f t="shared" si="39"/>
        <v>9</v>
      </c>
      <c r="L55" s="44">
        <f t="shared" si="39"/>
        <v>10</v>
      </c>
      <c r="M55" s="44">
        <f t="shared" si="39"/>
        <v>11</v>
      </c>
      <c r="N55" s="44">
        <f t="shared" si="39"/>
        <v>12</v>
      </c>
      <c r="O55" s="44">
        <f t="shared" si="39"/>
        <v>13</v>
      </c>
      <c r="P55" s="44">
        <f t="shared" si="39"/>
        <v>14</v>
      </c>
      <c r="Q55" s="44">
        <f t="shared" si="39"/>
        <v>15</v>
      </c>
      <c r="R55" s="44">
        <f t="shared" si="39"/>
        <v>16</v>
      </c>
      <c r="S55" s="44">
        <f t="shared" si="39"/>
        <v>17</v>
      </c>
      <c r="T55" s="44">
        <f t="shared" si="39"/>
        <v>18</v>
      </c>
      <c r="U55" s="44">
        <f t="shared" si="39"/>
        <v>19</v>
      </c>
      <c r="V55" s="44">
        <f t="shared" si="39"/>
        <v>20</v>
      </c>
      <c r="W55" s="44">
        <f t="shared" si="39"/>
        <v>21</v>
      </c>
      <c r="X55" s="44">
        <f t="shared" si="39"/>
        <v>22</v>
      </c>
      <c r="Y55" s="44">
        <f t="shared" si="39"/>
        <v>23</v>
      </c>
      <c r="Z55" s="44">
        <f t="shared" si="39"/>
        <v>24</v>
      </c>
      <c r="AA55" s="44">
        <f t="shared" si="39"/>
        <v>25</v>
      </c>
      <c r="AB55" s="44">
        <f t="shared" si="39"/>
        <v>26</v>
      </c>
      <c r="AC55" s="44">
        <f t="shared" si="39"/>
        <v>27</v>
      </c>
      <c r="AD55" s="44">
        <f t="shared" si="39"/>
        <v>28</v>
      </c>
      <c r="AE55" s="44">
        <f t="shared" si="39"/>
        <v>29</v>
      </c>
      <c r="AF55" s="44">
        <f t="shared" si="39"/>
        <v>30</v>
      </c>
    </row>
    <row r="56" spans="1:32" s="5" customFormat="1">
      <c r="B56" s="45"/>
      <c r="C56" s="45">
        <f>C$7</f>
        <v>2019</v>
      </c>
      <c r="D56" s="45">
        <f t="shared" ref="D56:AF56" si="40">D$7</f>
        <v>2020</v>
      </c>
      <c r="E56" s="45">
        <f t="shared" si="40"/>
        <v>2021</v>
      </c>
      <c r="F56" s="45">
        <f t="shared" si="40"/>
        <v>2022</v>
      </c>
      <c r="G56" s="45">
        <f t="shared" si="40"/>
        <v>2023</v>
      </c>
      <c r="H56" s="45">
        <f t="shared" si="40"/>
        <v>2024</v>
      </c>
      <c r="I56" s="45">
        <f t="shared" si="40"/>
        <v>2025</v>
      </c>
      <c r="J56" s="45">
        <f t="shared" si="40"/>
        <v>2026</v>
      </c>
      <c r="K56" s="45">
        <f t="shared" si="40"/>
        <v>2027</v>
      </c>
      <c r="L56" s="45">
        <f t="shared" si="40"/>
        <v>2028</v>
      </c>
      <c r="M56" s="45">
        <f t="shared" si="40"/>
        <v>2029</v>
      </c>
      <c r="N56" s="45">
        <f t="shared" si="40"/>
        <v>2030</v>
      </c>
      <c r="O56" s="45">
        <f t="shared" si="40"/>
        <v>2031</v>
      </c>
      <c r="P56" s="45">
        <f t="shared" si="40"/>
        <v>2032</v>
      </c>
      <c r="Q56" s="45">
        <f t="shared" si="40"/>
        <v>2033</v>
      </c>
      <c r="R56" s="45">
        <f t="shared" si="40"/>
        <v>2034</v>
      </c>
      <c r="S56" s="45">
        <f t="shared" si="40"/>
        <v>2035</v>
      </c>
      <c r="T56" s="45">
        <f t="shared" si="40"/>
        <v>2036</v>
      </c>
      <c r="U56" s="45">
        <f t="shared" si="40"/>
        <v>2037</v>
      </c>
      <c r="V56" s="45">
        <f t="shared" si="40"/>
        <v>2038</v>
      </c>
      <c r="W56" s="45">
        <f t="shared" si="40"/>
        <v>2039</v>
      </c>
      <c r="X56" s="45">
        <f t="shared" si="40"/>
        <v>2040</v>
      </c>
      <c r="Y56" s="45">
        <f t="shared" si="40"/>
        <v>2041</v>
      </c>
      <c r="Z56" s="45">
        <f t="shared" si="40"/>
        <v>2042</v>
      </c>
      <c r="AA56" s="45">
        <f t="shared" si="40"/>
        <v>2043</v>
      </c>
      <c r="AB56" s="45">
        <f t="shared" si="40"/>
        <v>2044</v>
      </c>
      <c r="AC56" s="45">
        <f t="shared" si="40"/>
        <v>2045</v>
      </c>
      <c r="AD56" s="45">
        <f t="shared" si="40"/>
        <v>2046</v>
      </c>
      <c r="AE56" s="45">
        <f t="shared" si="40"/>
        <v>2047</v>
      </c>
      <c r="AF56" s="45">
        <f t="shared" si="40"/>
        <v>2048</v>
      </c>
    </row>
    <row r="57" spans="1:32" outlineLevel="1">
      <c r="B57" s="19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>
      <c r="B58" s="46" t="s">
        <v>27</v>
      </c>
      <c r="C58" s="47">
        <f>(C11+C14)*(1-C$48*(SUMIF('MK Shocks'!$5:$5,MIN(MAX(ROUND(C$48,0),1),30),'MK Shocks'!$11:$11)-SUMIF('MK Shocks'!$5:$5,MIN(MAX(ROUND(C$48,0),1),30),'MK Shocks'!$8:$8)))+C12+C15+C16+C18+C19+C21+C22+C23</f>
        <v>0</v>
      </c>
      <c r="D58" s="47">
        <f>(D11+D14)*(1-D$48*(SUMIF('MK Shocks'!$5:$5,MIN(MAX(ROUND(D$48,0),1),30),'MK Shocks'!$11:$11)-SUMIF('MK Shocks'!$5:$5,MIN(MAX(ROUND(D$48,0),1),30),'MK Shocks'!$8:$8)))+D12+D15+D16+D18+D19+D21+D22+D23</f>
        <v>0</v>
      </c>
      <c r="E58" s="47">
        <f>(E11+E14)*(1-E$48*(SUMIF('MK Shocks'!$5:$5,MIN(MAX(ROUND(E$48,0),1),30),'MK Shocks'!$11:$11)-SUMIF('MK Shocks'!$5:$5,MIN(MAX(ROUND(E$48,0),1),30),'MK Shocks'!$8:$8)))+E12+E15+E16+E18+E19+E21+E22+E23</f>
        <v>0</v>
      </c>
      <c r="F58" s="47">
        <f>(F11+F14)*(1-F$48*(SUMIF('MK Shocks'!$5:$5,MIN(MAX(ROUND(F$48,0),1),30),'MK Shocks'!$11:$11)-SUMIF('MK Shocks'!$5:$5,MIN(MAX(ROUND(F$48,0),1),30),'MK Shocks'!$8:$8)))+F12+F15+F16+F18+F19+F21+F22+F23</f>
        <v>0</v>
      </c>
      <c r="G58" s="47">
        <f>(G11+G14)*(1-G$48*(SUMIF('MK Shocks'!$5:$5,MIN(MAX(ROUND(G$48,0),1),30),'MK Shocks'!$11:$11)-SUMIF('MK Shocks'!$5:$5,MIN(MAX(ROUND(G$48,0),1),30),'MK Shocks'!$8:$8)))+G12+G15+G16+G18+G19+G21+G22+G23</f>
        <v>0</v>
      </c>
      <c r="H58" s="47">
        <f>(H11+H14)*(1-H$48*(SUMIF('MK Shocks'!$5:$5,MIN(MAX(ROUND(H$48,0),1),30),'MK Shocks'!$11:$11)-SUMIF('MK Shocks'!$5:$5,MIN(MAX(ROUND(H$48,0),1),30),'MK Shocks'!$8:$8)))+H12+H15+H16+H18+H19+H21+H22+H23</f>
        <v>0</v>
      </c>
      <c r="I58" s="47">
        <f>(I11+I14)*(1-I$48*(SUMIF('MK Shocks'!$5:$5,MIN(MAX(ROUND(I$48,0),1),30),'MK Shocks'!$11:$11)-SUMIF('MK Shocks'!$5:$5,MIN(MAX(ROUND(I$48,0),1),30),'MK Shocks'!$8:$8)))+I12+I15+I16+I18+I19+I21+I22+I23</f>
        <v>0</v>
      </c>
      <c r="J58" s="47">
        <f>(J11+J14)*(1-J$48*(SUMIF('MK Shocks'!$5:$5,MIN(MAX(ROUND(J$48,0),1),30),'MK Shocks'!$11:$11)-SUMIF('MK Shocks'!$5:$5,MIN(MAX(ROUND(J$48,0),1),30),'MK Shocks'!$8:$8)))+J12+J15+J16+J18+J19+J21+J22+J23</f>
        <v>0</v>
      </c>
      <c r="K58" s="47">
        <f>(K11+K14)*(1-K$48*(SUMIF('MK Shocks'!$5:$5,MIN(MAX(ROUND(K$48,0),1),30),'MK Shocks'!$11:$11)-SUMIF('MK Shocks'!$5:$5,MIN(MAX(ROUND(K$48,0),1),30),'MK Shocks'!$8:$8)))+K12+K15+K16+K18+K19+K21+K22+K23</f>
        <v>0</v>
      </c>
      <c r="L58" s="47">
        <f>(L11+L14)*(1-L$48*(SUMIF('MK Shocks'!$5:$5,MIN(MAX(ROUND(L$48,0),1),30),'MK Shocks'!$11:$11)-SUMIF('MK Shocks'!$5:$5,MIN(MAX(ROUND(L$48,0),1),30),'MK Shocks'!$8:$8)))+L12+L15+L16+L18+L19+L21+L22+L23</f>
        <v>0</v>
      </c>
      <c r="M58" s="47">
        <f>(M11+M14)*(1-M$48*(SUMIF('MK Shocks'!$5:$5,MIN(MAX(ROUND(M$48,0),1),30),'MK Shocks'!$11:$11)-SUMIF('MK Shocks'!$5:$5,MIN(MAX(ROUND(M$48,0),1),30),'MK Shocks'!$8:$8)))+M12+M15+M16+M18+M19+M21+M22+M23</f>
        <v>0</v>
      </c>
      <c r="N58" s="47">
        <f>(N11+N14)*(1-N$48*(SUMIF('MK Shocks'!$5:$5,MIN(MAX(ROUND(N$48,0),1),30),'MK Shocks'!$11:$11)-SUMIF('MK Shocks'!$5:$5,MIN(MAX(ROUND(N$48,0),1),30),'MK Shocks'!$8:$8)))+N12+N15+N16+N18+N19+N21+N22+N23</f>
        <v>0</v>
      </c>
      <c r="O58" s="47">
        <f>(O11+O14)*(1-O$48*(SUMIF('MK Shocks'!$5:$5,MIN(MAX(ROUND(O$48,0),1),30),'MK Shocks'!$11:$11)-SUMIF('MK Shocks'!$5:$5,MIN(MAX(ROUND(O$48,0),1),30),'MK Shocks'!$8:$8)))+O12+O15+O16+O18+O19+O21+O22+O23</f>
        <v>0</v>
      </c>
      <c r="P58" s="47">
        <f>(P11+P14)*(1-P$48*(SUMIF('MK Shocks'!$5:$5,MIN(MAX(ROUND(P$48,0),1),30),'MK Shocks'!$11:$11)-SUMIF('MK Shocks'!$5:$5,MIN(MAX(ROUND(P$48,0),1),30),'MK Shocks'!$8:$8)))+P12+P15+P16+P18+P19+P21+P22+P23</f>
        <v>0</v>
      </c>
      <c r="Q58" s="47">
        <f>(Q11+Q14)*(1-Q$48*(SUMIF('MK Shocks'!$5:$5,MIN(MAX(ROUND(Q$48,0),1),30),'MK Shocks'!$11:$11)-SUMIF('MK Shocks'!$5:$5,MIN(MAX(ROUND(Q$48,0),1),30),'MK Shocks'!$8:$8)))+Q12+Q15+Q16+Q18+Q19+Q21+Q22+Q23</f>
        <v>0</v>
      </c>
      <c r="R58" s="47">
        <f>(R11+R14)*(1-R$48*(SUMIF('MK Shocks'!$5:$5,MIN(MAX(ROUND(R$48,0),1),30),'MK Shocks'!$11:$11)-SUMIF('MK Shocks'!$5:$5,MIN(MAX(ROUND(R$48,0),1),30),'MK Shocks'!$8:$8)))+R12+R15+R16+R18+R19+R21+R22+R23</f>
        <v>0</v>
      </c>
      <c r="S58" s="47">
        <f>(S11+S14)*(1-S$48*(SUMIF('MK Shocks'!$5:$5,MIN(MAX(ROUND(S$48,0),1),30),'MK Shocks'!$11:$11)-SUMIF('MK Shocks'!$5:$5,MIN(MAX(ROUND(S$48,0),1),30),'MK Shocks'!$8:$8)))+S12+S15+S16+S18+S19+S21+S22+S23</f>
        <v>0</v>
      </c>
      <c r="T58" s="47">
        <f>(T11+T14)*(1-T$48*(SUMIF('MK Shocks'!$5:$5,MIN(MAX(ROUND(T$48,0),1),30),'MK Shocks'!$11:$11)-SUMIF('MK Shocks'!$5:$5,MIN(MAX(ROUND(T$48,0),1),30),'MK Shocks'!$8:$8)))+T12+T15+T16+T18+T19+T21+T22+T23</f>
        <v>0</v>
      </c>
      <c r="U58" s="47">
        <f>(U11+U14)*(1-U$48*(SUMIF('MK Shocks'!$5:$5,MIN(MAX(ROUND(U$48,0),1),30),'MK Shocks'!$11:$11)-SUMIF('MK Shocks'!$5:$5,MIN(MAX(ROUND(U$48,0),1),30),'MK Shocks'!$8:$8)))+U12+U15+U16+U18+U19+U21+U22+U23</f>
        <v>0</v>
      </c>
      <c r="V58" s="47">
        <f>(V11+V14)*(1-V$48*(SUMIF('MK Shocks'!$5:$5,MIN(MAX(ROUND(V$48,0),1),30),'MK Shocks'!$11:$11)-SUMIF('MK Shocks'!$5:$5,MIN(MAX(ROUND(V$48,0),1),30),'MK Shocks'!$8:$8)))+V12+V15+V16+V18+V19+V21+V22+V23</f>
        <v>0</v>
      </c>
      <c r="W58" s="47">
        <f>(W11+W14)*(1-W$48*(SUMIF('MK Shocks'!$5:$5,MIN(MAX(ROUND(W$48,0),1),30),'MK Shocks'!$11:$11)-SUMIF('MK Shocks'!$5:$5,MIN(MAX(ROUND(W$48,0),1),30),'MK Shocks'!$8:$8)))+W12+W15+W16+W18+W19+W21+W22+W23</f>
        <v>0</v>
      </c>
      <c r="X58" s="47">
        <f>(X11+X14)*(1-X$48*(SUMIF('MK Shocks'!$5:$5,MIN(MAX(ROUND(X$48,0),1),30),'MK Shocks'!$11:$11)-SUMIF('MK Shocks'!$5:$5,MIN(MAX(ROUND(X$48,0),1),30),'MK Shocks'!$8:$8)))+X12+X15+X16+X18+X19+X21+X22+X23</f>
        <v>0</v>
      </c>
      <c r="Y58" s="47">
        <f>(Y11+Y14)*(1-Y$48*(SUMIF('MK Shocks'!$5:$5,MIN(MAX(ROUND(Y$48,0),1),30),'MK Shocks'!$11:$11)-SUMIF('MK Shocks'!$5:$5,MIN(MAX(ROUND(Y$48,0),1),30),'MK Shocks'!$8:$8)))+Y12+Y15+Y16+Y18+Y19+Y21+Y22+Y23</f>
        <v>0</v>
      </c>
      <c r="Z58" s="47">
        <f>(Z11+Z14)*(1-Z$48*(SUMIF('MK Shocks'!$5:$5,MIN(MAX(ROUND(Z$48,0),1),30),'MK Shocks'!$11:$11)-SUMIF('MK Shocks'!$5:$5,MIN(MAX(ROUND(Z$48,0),1),30),'MK Shocks'!$8:$8)))+Z12+Z15+Z16+Z18+Z19+Z21+Z22+Z23</f>
        <v>0</v>
      </c>
      <c r="AA58" s="47">
        <f>(AA11+AA14)*(1-AA$48*(SUMIF('MK Shocks'!$5:$5,MIN(MAX(ROUND(AA$48,0),1),30),'MK Shocks'!$11:$11)-SUMIF('MK Shocks'!$5:$5,MIN(MAX(ROUND(AA$48,0),1),30),'MK Shocks'!$8:$8)))+AA12+AA15+AA16+AA18+AA19+AA21+AA22+AA23</f>
        <v>0</v>
      </c>
      <c r="AB58" s="47">
        <f>(AB11+AB14)*(1-AB$48*(SUMIF('MK Shocks'!$5:$5,MIN(MAX(ROUND(AB$48,0),1),30),'MK Shocks'!$11:$11)-SUMIF('MK Shocks'!$5:$5,MIN(MAX(ROUND(AB$48,0),1),30),'MK Shocks'!$8:$8)))+AB12+AB15+AB16+AB18+AB19+AB21+AB22+AB23</f>
        <v>0</v>
      </c>
      <c r="AC58" s="47">
        <f>(AC11+AC14)*(1-AC$48*(SUMIF('MK Shocks'!$5:$5,MIN(MAX(ROUND(AC$48,0),1),30),'MK Shocks'!$11:$11)-SUMIF('MK Shocks'!$5:$5,MIN(MAX(ROUND(AC$48,0),1),30),'MK Shocks'!$8:$8)))+AC12+AC15+AC16+AC18+AC19+AC21+AC22+AC23</f>
        <v>0</v>
      </c>
      <c r="AD58" s="47">
        <f>(AD11+AD14)*(1-AD$48*(SUMIF('MK Shocks'!$5:$5,MIN(MAX(ROUND(AD$48,0),1),30),'MK Shocks'!$11:$11)-SUMIF('MK Shocks'!$5:$5,MIN(MAX(ROUND(AD$48,0),1),30),'MK Shocks'!$8:$8)))+AD12+AD15+AD16+AD18+AD19+AD21+AD22+AD23</f>
        <v>0</v>
      </c>
      <c r="AE58" s="47">
        <f>(AE11+AE14)*(1-AE$48*(SUMIF('MK Shocks'!$5:$5,MIN(MAX(ROUND(AE$48,0),1),30),'MK Shocks'!$11:$11)-SUMIF('MK Shocks'!$5:$5,MIN(MAX(ROUND(AE$48,0),1),30),'MK Shocks'!$8:$8)))+AE12+AE15+AE16+AE18+AE19+AE21+AE22+AE23</f>
        <v>0</v>
      </c>
      <c r="AF58" s="47">
        <f>(AF11+AF14)*(1-AF$48*(SUMIF('MK Shocks'!$5:$5,MIN(MAX(ROUND(AF$48,0),1),30),'MK Shocks'!$11:$11)-SUMIF('MK Shocks'!$5:$5,MIN(MAX(ROUND(AF$48,0),1),30),'MK Shocks'!$8:$8)))+AF12+AF15+AF16+AF18+AF19+AF21+AF22+AF23</f>
        <v>0</v>
      </c>
    </row>
    <row r="61" spans="1:32" s="5" customFormat="1">
      <c r="B61" s="43" t="s">
        <v>37</v>
      </c>
      <c r="C61" s="44">
        <f>C$6</f>
        <v>1</v>
      </c>
      <c r="D61" s="44">
        <f t="shared" ref="D61:AF61" si="41">D$6</f>
        <v>2</v>
      </c>
      <c r="E61" s="44">
        <f t="shared" si="41"/>
        <v>3</v>
      </c>
      <c r="F61" s="44">
        <f t="shared" si="41"/>
        <v>4</v>
      </c>
      <c r="G61" s="44">
        <f t="shared" si="41"/>
        <v>5</v>
      </c>
      <c r="H61" s="44">
        <f t="shared" si="41"/>
        <v>6</v>
      </c>
      <c r="I61" s="44">
        <f t="shared" si="41"/>
        <v>7</v>
      </c>
      <c r="J61" s="44">
        <f t="shared" si="41"/>
        <v>8</v>
      </c>
      <c r="K61" s="44">
        <f t="shared" si="41"/>
        <v>9</v>
      </c>
      <c r="L61" s="44">
        <f t="shared" si="41"/>
        <v>10</v>
      </c>
      <c r="M61" s="44">
        <f t="shared" si="41"/>
        <v>11</v>
      </c>
      <c r="N61" s="44">
        <f t="shared" si="41"/>
        <v>12</v>
      </c>
      <c r="O61" s="44">
        <f t="shared" si="41"/>
        <v>13</v>
      </c>
      <c r="P61" s="44">
        <f t="shared" si="41"/>
        <v>14</v>
      </c>
      <c r="Q61" s="44">
        <f t="shared" si="41"/>
        <v>15</v>
      </c>
      <c r="R61" s="44">
        <f t="shared" si="41"/>
        <v>16</v>
      </c>
      <c r="S61" s="44">
        <f t="shared" si="41"/>
        <v>17</v>
      </c>
      <c r="T61" s="44">
        <f t="shared" si="41"/>
        <v>18</v>
      </c>
      <c r="U61" s="44">
        <f t="shared" si="41"/>
        <v>19</v>
      </c>
      <c r="V61" s="44">
        <f t="shared" si="41"/>
        <v>20</v>
      </c>
      <c r="W61" s="44">
        <f t="shared" si="41"/>
        <v>21</v>
      </c>
      <c r="X61" s="44">
        <f t="shared" si="41"/>
        <v>22</v>
      </c>
      <c r="Y61" s="44">
        <f t="shared" si="41"/>
        <v>23</v>
      </c>
      <c r="Z61" s="44">
        <f t="shared" si="41"/>
        <v>24</v>
      </c>
      <c r="AA61" s="44">
        <f t="shared" si="41"/>
        <v>25</v>
      </c>
      <c r="AB61" s="44">
        <f t="shared" si="41"/>
        <v>26</v>
      </c>
      <c r="AC61" s="44">
        <f t="shared" si="41"/>
        <v>27</v>
      </c>
      <c r="AD61" s="44">
        <f t="shared" si="41"/>
        <v>28</v>
      </c>
      <c r="AE61" s="44">
        <f t="shared" si="41"/>
        <v>29</v>
      </c>
      <c r="AF61" s="44">
        <f t="shared" si="41"/>
        <v>30</v>
      </c>
    </row>
    <row r="62" spans="1:32" s="5" customFormat="1">
      <c r="B62" s="45"/>
      <c r="C62" s="45">
        <f>C$7</f>
        <v>2019</v>
      </c>
      <c r="D62" s="45">
        <f t="shared" ref="D62:AF62" si="42">D$7</f>
        <v>2020</v>
      </c>
      <c r="E62" s="45">
        <f t="shared" si="42"/>
        <v>2021</v>
      </c>
      <c r="F62" s="45">
        <f t="shared" si="42"/>
        <v>2022</v>
      </c>
      <c r="G62" s="45">
        <f t="shared" si="42"/>
        <v>2023</v>
      </c>
      <c r="H62" s="45">
        <f t="shared" si="42"/>
        <v>2024</v>
      </c>
      <c r="I62" s="45">
        <f t="shared" si="42"/>
        <v>2025</v>
      </c>
      <c r="J62" s="45">
        <f t="shared" si="42"/>
        <v>2026</v>
      </c>
      <c r="K62" s="45">
        <f t="shared" si="42"/>
        <v>2027</v>
      </c>
      <c r="L62" s="45">
        <f t="shared" si="42"/>
        <v>2028</v>
      </c>
      <c r="M62" s="45">
        <f t="shared" si="42"/>
        <v>2029</v>
      </c>
      <c r="N62" s="45">
        <f t="shared" si="42"/>
        <v>2030</v>
      </c>
      <c r="O62" s="45">
        <f t="shared" si="42"/>
        <v>2031</v>
      </c>
      <c r="P62" s="45">
        <f t="shared" si="42"/>
        <v>2032</v>
      </c>
      <c r="Q62" s="45">
        <f t="shared" si="42"/>
        <v>2033</v>
      </c>
      <c r="R62" s="45">
        <f t="shared" si="42"/>
        <v>2034</v>
      </c>
      <c r="S62" s="45">
        <f t="shared" si="42"/>
        <v>2035</v>
      </c>
      <c r="T62" s="45">
        <f t="shared" si="42"/>
        <v>2036</v>
      </c>
      <c r="U62" s="45">
        <f t="shared" si="42"/>
        <v>2037</v>
      </c>
      <c r="V62" s="45">
        <f t="shared" si="42"/>
        <v>2038</v>
      </c>
      <c r="W62" s="45">
        <f t="shared" si="42"/>
        <v>2039</v>
      </c>
      <c r="X62" s="45">
        <f t="shared" si="42"/>
        <v>2040</v>
      </c>
      <c r="Y62" s="45">
        <f t="shared" si="42"/>
        <v>2041</v>
      </c>
      <c r="Z62" s="45">
        <f t="shared" si="42"/>
        <v>2042</v>
      </c>
      <c r="AA62" s="45">
        <f t="shared" si="42"/>
        <v>2043</v>
      </c>
      <c r="AB62" s="45">
        <f t="shared" si="42"/>
        <v>2044</v>
      </c>
      <c r="AC62" s="45">
        <f t="shared" si="42"/>
        <v>2045</v>
      </c>
      <c r="AD62" s="45">
        <f t="shared" si="42"/>
        <v>2046</v>
      </c>
      <c r="AE62" s="45">
        <f t="shared" si="42"/>
        <v>2047</v>
      </c>
      <c r="AF62" s="45">
        <f t="shared" si="42"/>
        <v>2048</v>
      </c>
    </row>
    <row r="63" spans="1:32" outlineLevel="1">
      <c r="B63" s="41" t="s">
        <v>38</v>
      </c>
      <c r="C63" s="42">
        <f t="shared" ref="C63:AF63" ca="1" si="43">SUM(C64:C65)</f>
        <v>0</v>
      </c>
      <c r="D63" s="42">
        <f t="shared" ca="1" si="43"/>
        <v>0</v>
      </c>
      <c r="E63" s="42">
        <f t="shared" ca="1" si="43"/>
        <v>0</v>
      </c>
      <c r="F63" s="42">
        <f t="shared" ca="1" si="43"/>
        <v>0</v>
      </c>
      <c r="G63" s="42">
        <f t="shared" ca="1" si="43"/>
        <v>0</v>
      </c>
      <c r="H63" s="42">
        <f t="shared" ca="1" si="43"/>
        <v>0</v>
      </c>
      <c r="I63" s="42">
        <f t="shared" ca="1" si="43"/>
        <v>0</v>
      </c>
      <c r="J63" s="42">
        <f t="shared" ca="1" si="43"/>
        <v>0</v>
      </c>
      <c r="K63" s="42">
        <f t="shared" ca="1" si="43"/>
        <v>0</v>
      </c>
      <c r="L63" s="42">
        <f t="shared" ca="1" si="43"/>
        <v>0</v>
      </c>
      <c r="M63" s="42">
        <f t="shared" ca="1" si="43"/>
        <v>0</v>
      </c>
      <c r="N63" s="42">
        <f t="shared" ca="1" si="43"/>
        <v>0</v>
      </c>
      <c r="O63" s="42">
        <f t="shared" ca="1" si="43"/>
        <v>0</v>
      </c>
      <c r="P63" s="42">
        <f t="shared" ca="1" si="43"/>
        <v>0</v>
      </c>
      <c r="Q63" s="42">
        <f t="shared" ca="1" si="43"/>
        <v>0</v>
      </c>
      <c r="R63" s="42">
        <f t="shared" ca="1" si="43"/>
        <v>0</v>
      </c>
      <c r="S63" s="42">
        <f t="shared" ca="1" si="43"/>
        <v>0</v>
      </c>
      <c r="T63" s="42">
        <f t="shared" ca="1" si="43"/>
        <v>0</v>
      </c>
      <c r="U63" s="42">
        <f t="shared" ca="1" si="43"/>
        <v>0</v>
      </c>
      <c r="V63" s="42">
        <f t="shared" ca="1" si="43"/>
        <v>0</v>
      </c>
      <c r="W63" s="42">
        <f t="shared" ca="1" si="43"/>
        <v>0</v>
      </c>
      <c r="X63" s="42">
        <f t="shared" ca="1" si="43"/>
        <v>0</v>
      </c>
      <c r="Y63" s="42">
        <f t="shared" ca="1" si="43"/>
        <v>0</v>
      </c>
      <c r="Z63" s="42">
        <f t="shared" ca="1" si="43"/>
        <v>0</v>
      </c>
      <c r="AA63" s="42">
        <f t="shared" ca="1" si="43"/>
        <v>0</v>
      </c>
      <c r="AB63" s="42">
        <f t="shared" ca="1" si="43"/>
        <v>0</v>
      </c>
      <c r="AC63" s="42">
        <f t="shared" ca="1" si="43"/>
        <v>0</v>
      </c>
      <c r="AD63" s="42">
        <f t="shared" ca="1" si="43"/>
        <v>0</v>
      </c>
      <c r="AE63" s="42">
        <f t="shared" ca="1" si="43"/>
        <v>0</v>
      </c>
      <c r="AF63" s="42">
        <f t="shared" ca="1" si="43"/>
        <v>0</v>
      </c>
    </row>
    <row r="64" spans="1:32" outlineLevel="1">
      <c r="B64" s="38" t="s">
        <v>665</v>
      </c>
      <c r="C64" s="37">
        <f ca="1">C$31</f>
        <v>0</v>
      </c>
      <c r="D64" s="37">
        <f t="shared" ref="D64:AF64" ca="1" si="44">D$31</f>
        <v>0</v>
      </c>
      <c r="E64" s="37">
        <f t="shared" ca="1" si="44"/>
        <v>0</v>
      </c>
      <c r="F64" s="37">
        <f t="shared" ca="1" si="44"/>
        <v>0</v>
      </c>
      <c r="G64" s="37">
        <f t="shared" ca="1" si="44"/>
        <v>0</v>
      </c>
      <c r="H64" s="37">
        <f t="shared" ca="1" si="44"/>
        <v>0</v>
      </c>
      <c r="I64" s="37">
        <f t="shared" ca="1" si="44"/>
        <v>0</v>
      </c>
      <c r="J64" s="37">
        <f t="shared" ca="1" si="44"/>
        <v>0</v>
      </c>
      <c r="K64" s="37">
        <f t="shared" ca="1" si="44"/>
        <v>0</v>
      </c>
      <c r="L64" s="37">
        <f t="shared" ca="1" si="44"/>
        <v>0</v>
      </c>
      <c r="M64" s="37">
        <f t="shared" ca="1" si="44"/>
        <v>0</v>
      </c>
      <c r="N64" s="37">
        <f t="shared" ca="1" si="44"/>
        <v>0</v>
      </c>
      <c r="O64" s="37">
        <f t="shared" ca="1" si="44"/>
        <v>0</v>
      </c>
      <c r="P64" s="37">
        <f t="shared" ca="1" si="44"/>
        <v>0</v>
      </c>
      <c r="Q64" s="37">
        <f t="shared" ca="1" si="44"/>
        <v>0</v>
      </c>
      <c r="R64" s="37">
        <f t="shared" ca="1" si="44"/>
        <v>0</v>
      </c>
      <c r="S64" s="37">
        <f t="shared" ca="1" si="44"/>
        <v>0</v>
      </c>
      <c r="T64" s="37">
        <f t="shared" ca="1" si="44"/>
        <v>0</v>
      </c>
      <c r="U64" s="37">
        <f t="shared" ca="1" si="44"/>
        <v>0</v>
      </c>
      <c r="V64" s="37">
        <f t="shared" ca="1" si="44"/>
        <v>0</v>
      </c>
      <c r="W64" s="37">
        <f t="shared" ca="1" si="44"/>
        <v>0</v>
      </c>
      <c r="X64" s="37">
        <f t="shared" ca="1" si="44"/>
        <v>0</v>
      </c>
      <c r="Y64" s="37">
        <f t="shared" ca="1" si="44"/>
        <v>0</v>
      </c>
      <c r="Z64" s="37">
        <f t="shared" ca="1" si="44"/>
        <v>0</v>
      </c>
      <c r="AA64" s="37">
        <f t="shared" ca="1" si="44"/>
        <v>0</v>
      </c>
      <c r="AB64" s="37">
        <f t="shared" ca="1" si="44"/>
        <v>0</v>
      </c>
      <c r="AC64" s="37">
        <f t="shared" ca="1" si="44"/>
        <v>0</v>
      </c>
      <c r="AD64" s="37">
        <f t="shared" ca="1" si="44"/>
        <v>0</v>
      </c>
      <c r="AE64" s="37">
        <f t="shared" ca="1" si="44"/>
        <v>0</v>
      </c>
      <c r="AF64" s="37">
        <f t="shared" ca="1" si="44"/>
        <v>0</v>
      </c>
    </row>
    <row r="65" spans="2:32" outlineLevel="1">
      <c r="B65" s="21" t="s">
        <v>666</v>
      </c>
      <c r="C65" s="20">
        <f ca="1">C58-C64-C71</f>
        <v>0</v>
      </c>
      <c r="D65" s="20">
        <f t="shared" ref="D65" ca="1" si="45">D58-D64-D71</f>
        <v>0</v>
      </c>
      <c r="E65" s="20">
        <f t="shared" ref="E65" ca="1" si="46">E58-E64-E71</f>
        <v>0</v>
      </c>
      <c r="F65" s="20">
        <f t="shared" ref="F65" ca="1" si="47">F58-F64-F71</f>
        <v>0</v>
      </c>
      <c r="G65" s="20">
        <f t="shared" ref="G65" ca="1" si="48">G58-G64-G71</f>
        <v>0</v>
      </c>
      <c r="H65" s="20">
        <f t="shared" ref="H65" ca="1" si="49">H58-H64-H71</f>
        <v>0</v>
      </c>
      <c r="I65" s="20">
        <f t="shared" ref="I65" ca="1" si="50">I58-I64-I71</f>
        <v>0</v>
      </c>
      <c r="J65" s="20">
        <f t="shared" ref="J65" ca="1" si="51">J58-J64-J71</f>
        <v>0</v>
      </c>
      <c r="K65" s="20">
        <f t="shared" ref="K65" ca="1" si="52">K58-K64-K71</f>
        <v>0</v>
      </c>
      <c r="L65" s="20">
        <f t="shared" ref="L65" ca="1" si="53">L58-L64-L71</f>
        <v>0</v>
      </c>
      <c r="M65" s="20">
        <f t="shared" ref="M65" ca="1" si="54">M58-M64-M71</f>
        <v>0</v>
      </c>
      <c r="N65" s="20">
        <f t="shared" ref="N65" ca="1" si="55">N58-N64-N71</f>
        <v>0</v>
      </c>
      <c r="O65" s="20">
        <f t="shared" ref="O65" ca="1" si="56">O58-O64-O71</f>
        <v>0</v>
      </c>
      <c r="P65" s="20">
        <f t="shared" ref="P65" ca="1" si="57">P58-P64-P71</f>
        <v>0</v>
      </c>
      <c r="Q65" s="20">
        <f t="shared" ref="Q65" ca="1" si="58">Q58-Q64-Q71</f>
        <v>0</v>
      </c>
      <c r="R65" s="20">
        <f t="shared" ref="R65" ca="1" si="59">R58-R64-R71</f>
        <v>0</v>
      </c>
      <c r="S65" s="20">
        <f t="shared" ref="S65" ca="1" si="60">S58-S64-S71</f>
        <v>0</v>
      </c>
      <c r="T65" s="20">
        <f t="shared" ref="T65" ca="1" si="61">T58-T64-T71</f>
        <v>0</v>
      </c>
      <c r="U65" s="20">
        <f t="shared" ref="U65" ca="1" si="62">U58-U64-U71</f>
        <v>0</v>
      </c>
      <c r="V65" s="20">
        <f t="shared" ref="V65" ca="1" si="63">V58-V64-V71</f>
        <v>0</v>
      </c>
      <c r="W65" s="20">
        <f t="shared" ref="W65" ca="1" si="64">W58-W64-W71</f>
        <v>0</v>
      </c>
      <c r="X65" s="20">
        <f t="shared" ref="X65" ca="1" si="65">X58-X64-X71</f>
        <v>0</v>
      </c>
      <c r="Y65" s="20">
        <f t="shared" ref="Y65" ca="1" si="66">Y58-Y64-Y71</f>
        <v>0</v>
      </c>
      <c r="Z65" s="20">
        <f t="shared" ref="Z65" ca="1" si="67">Z58-Z64-Z71</f>
        <v>0</v>
      </c>
      <c r="AA65" s="20">
        <f t="shared" ref="AA65" ca="1" si="68">AA58-AA64-AA71</f>
        <v>0</v>
      </c>
      <c r="AB65" s="20">
        <f t="shared" ref="AB65" ca="1" si="69">AB58-AB64-AB71</f>
        <v>0</v>
      </c>
      <c r="AC65" s="20">
        <f t="shared" ref="AC65" ca="1" si="70">AC58-AC64-AC71</f>
        <v>0</v>
      </c>
      <c r="AD65" s="20">
        <f t="shared" ref="AD65" ca="1" si="71">AD58-AD64-AD71</f>
        <v>0</v>
      </c>
      <c r="AE65" s="20">
        <f t="shared" ref="AE65" ca="1" si="72">AE58-AE64-AE71</f>
        <v>0</v>
      </c>
      <c r="AF65" s="20">
        <f t="shared" ref="AF65" ca="1" si="73">AF58-AF64-AF71</f>
        <v>0</v>
      </c>
    </row>
    <row r="66" spans="2:32" outlineLevel="1">
      <c r="B66" s="25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</row>
    <row r="67" spans="2:32" outlineLevel="1">
      <c r="B67" s="805" t="s">
        <v>691</v>
      </c>
      <c r="C67" s="20">
        <f ca="1">IF(Prem_Type="Single Premium",-Inputs!B34,SUMPRODUCT(POWER((1+OFFSET('helper calculation'!D$559:$AZ$559,C$6-1,0)),-C$6:$AY$6-1+C$6),Inputs!C69:$AY69,OFFSET('helper calculation'!E$449:$BA$449,C$6-1,0)))</f>
        <v>0</v>
      </c>
      <c r="D67" s="20">
        <f ca="1">IF(Prem_Type="Single Premium",-Inputs!C34,SUMPRODUCT(POWER((1+OFFSET('helper calculation'!E$559:$AZ$559,D$6-1,0)),-D$6:$AY$6-1+D$6),Inputs!D69:$AY69,OFFSET('helper calculation'!F$449:$BA$449,D$6-1,0)))</f>
        <v>0</v>
      </c>
      <c r="E67" s="20">
        <f ca="1">IF(Prem_Type="Single Premium",-Inputs!D34,SUMPRODUCT(POWER((1+OFFSET('helper calculation'!F$559:$AZ$559,E$6-1,0)),-E$6:$AY$6-1+E$6),Inputs!E69:$AY69,OFFSET('helper calculation'!G$449:$BA$449,E$6-1,0)))</f>
        <v>0</v>
      </c>
      <c r="F67" s="20">
        <f ca="1">IF(Prem_Type="Single Premium",-Inputs!E34,SUMPRODUCT(POWER((1+OFFSET('helper calculation'!G$559:$AZ$559,F$6-1,0)),-F$6:$AY$6-1+F$6),Inputs!F69:$AY69,OFFSET('helper calculation'!H$449:$BA$449,F$6-1,0)))</f>
        <v>0</v>
      </c>
      <c r="G67" s="20">
        <f ca="1">IF(Prem_Type="Single Premium",-Inputs!F34,SUMPRODUCT(POWER((1+OFFSET('helper calculation'!H$559:$AZ$559,G$6-1,0)),-G$6:$AY$6-1+G$6),Inputs!G69:$AY69,OFFSET('helper calculation'!I$449:$BA$449,G$6-1,0)))</f>
        <v>0</v>
      </c>
      <c r="H67" s="20">
        <f ca="1">IF(Prem_Type="Single Premium",-Inputs!G34,SUMPRODUCT(POWER((1+OFFSET('helper calculation'!I$559:$AZ$559,H$6-1,0)),-H$6:$AY$6-1+H$6),Inputs!H69:$AY69,OFFSET('helper calculation'!J$449:$BA$449,H$6-1,0)))</f>
        <v>0</v>
      </c>
      <c r="I67" s="20">
        <f ca="1">IF(Prem_Type="Single Premium",-Inputs!H34,SUMPRODUCT(POWER((1+OFFSET('helper calculation'!J$559:$AZ$559,I$6-1,0)),-I$6:$AY$6-1+I$6),Inputs!I69:$AY69,OFFSET('helper calculation'!K$449:$BA$449,I$6-1,0)))</f>
        <v>0</v>
      </c>
      <c r="J67" s="20">
        <f ca="1">IF(Prem_Type="Single Premium",-Inputs!I34,SUMPRODUCT(POWER((1+OFFSET('helper calculation'!K$559:$AZ$559,J$6-1,0)),-J$6:$AY$6-1+J$6),Inputs!J69:$AY69,OFFSET('helper calculation'!L$449:$BA$449,J$6-1,0)))</f>
        <v>0</v>
      </c>
      <c r="K67" s="20">
        <f ca="1">IF(Prem_Type="Single Premium",-Inputs!J34,SUMPRODUCT(POWER((1+OFFSET('helper calculation'!L$559:$AZ$559,K$6-1,0)),-K$6:$AY$6-1+K$6),Inputs!K69:$AY69,OFFSET('helper calculation'!M$449:$BA$449,K$6-1,0)))</f>
        <v>0</v>
      </c>
      <c r="L67" s="20">
        <f ca="1">IF(Prem_Type="Single Premium",-Inputs!K34,SUMPRODUCT(POWER((1+OFFSET('helper calculation'!M$559:$AZ$559,L$6-1,0)),-L$6:$AY$6-1+L$6),Inputs!L69:$AY69,OFFSET('helper calculation'!N$449:$BA$449,L$6-1,0)))</f>
        <v>0</v>
      </c>
      <c r="M67" s="20">
        <f ca="1">IF(Prem_Type="Single Premium",-Inputs!L34,SUMPRODUCT(POWER((1+OFFSET('helper calculation'!N$559:$AZ$559,M$6-1,0)),-M$6:$AY$6-1+M$6),Inputs!M69:$AY69,OFFSET('helper calculation'!O$449:$BA$449,M$6-1,0)))</f>
        <v>0</v>
      </c>
      <c r="N67" s="20">
        <f ca="1">IF(Prem_Type="Single Premium",-Inputs!M34,SUMPRODUCT(POWER((1+OFFSET('helper calculation'!O$559:$AZ$559,N$6-1,0)),-N$6:$AY$6-1+N$6),Inputs!N69:$AY69,OFFSET('helper calculation'!P$449:$BA$449,N$6-1,0)))</f>
        <v>0</v>
      </c>
      <c r="O67" s="20">
        <f ca="1">IF(Prem_Type="Single Premium",-Inputs!N34,SUMPRODUCT(POWER((1+OFFSET('helper calculation'!P$559:$AZ$559,O$6-1,0)),-O$6:$AY$6-1+O$6),Inputs!O69:$AY69,OFFSET('helper calculation'!Q$449:$BA$449,O$6-1,0)))</f>
        <v>0</v>
      </c>
      <c r="P67" s="20">
        <f ca="1">IF(Prem_Type="Single Premium",-Inputs!O34,SUMPRODUCT(POWER((1+OFFSET('helper calculation'!Q$559:$AZ$559,P$6-1,0)),-P$6:$AY$6-1+P$6),Inputs!P69:$AY69,OFFSET('helper calculation'!R$449:$BA$449,P$6-1,0)))</f>
        <v>0</v>
      </c>
      <c r="Q67" s="20">
        <f ca="1">IF(Prem_Type="Single Premium",-Inputs!P34,SUMPRODUCT(POWER((1+OFFSET('helper calculation'!R$559:$AZ$559,Q$6-1,0)),-Q$6:$AY$6-1+Q$6),Inputs!Q69:$AY69,OFFSET('helper calculation'!S$449:$BA$449,Q$6-1,0)))</f>
        <v>0</v>
      </c>
      <c r="R67" s="20">
        <f ca="1">IF(Prem_Type="Single Premium",-Inputs!Q34,SUMPRODUCT(POWER((1+OFFSET('helper calculation'!S$559:$AZ$559,R$6-1,0)),-R$6:$AY$6-1+R$6),Inputs!R69:$AY69,OFFSET('helper calculation'!T$449:$BA$449,R$6-1,0)))</f>
        <v>0</v>
      </c>
      <c r="S67" s="20">
        <f ca="1">IF(Prem_Type="Single Premium",-Inputs!R34,SUMPRODUCT(POWER((1+OFFSET('helper calculation'!T$559:$AZ$559,S$6-1,0)),-S$6:$AY$6-1+S$6),Inputs!S69:$AY69,OFFSET('helper calculation'!U$449:$BA$449,S$6-1,0)))</f>
        <v>0</v>
      </c>
      <c r="T67" s="20">
        <f ca="1">IF(Prem_Type="Single Premium",-Inputs!S34,SUMPRODUCT(POWER((1+OFFSET('helper calculation'!U$559:$AZ$559,T$6-1,0)),-T$6:$AY$6-1+T$6),Inputs!T69:$AY69,OFFSET('helper calculation'!V$449:$BA$449,T$6-1,0)))</f>
        <v>0</v>
      </c>
      <c r="U67" s="20">
        <f ca="1">IF(Prem_Type="Single Premium",-Inputs!T34,SUMPRODUCT(POWER((1+OFFSET('helper calculation'!V$559:$AZ$559,U$6-1,0)),-U$6:$AY$6-1+U$6),Inputs!U69:$AY69,OFFSET('helper calculation'!W$449:$BA$449,U$6-1,0)))</f>
        <v>0</v>
      </c>
      <c r="V67" s="20">
        <f ca="1">IF(Prem_Type="Single Premium",-Inputs!U34,SUMPRODUCT(POWER((1+OFFSET('helper calculation'!W$559:$AZ$559,V$6-1,0)),-V$6:$AY$6-1+V$6),Inputs!V69:$AY69,OFFSET('helper calculation'!X$449:$BA$449,V$6-1,0)))</f>
        <v>0</v>
      </c>
      <c r="W67" s="20">
        <f ca="1">IF(Prem_Type="Single Premium",-Inputs!V34,SUMPRODUCT(POWER((1+OFFSET('helper calculation'!X$559:$AZ$559,W$6-1,0)),-W$6:$AY$6-1+W$6),Inputs!W69:$AY69,OFFSET('helper calculation'!Y$449:$BA$449,W$6-1,0)))</f>
        <v>0</v>
      </c>
      <c r="X67" s="20">
        <f ca="1">IF(Prem_Type="Single Premium",-Inputs!W34,SUMPRODUCT(POWER((1+OFFSET('helper calculation'!Y$559:$AZ$559,X$6-1,0)),-X$6:$AY$6-1+X$6),Inputs!X69:$AY69,OFFSET('helper calculation'!Z$449:$BA$449,X$6-1,0)))</f>
        <v>0</v>
      </c>
      <c r="Y67" s="20">
        <f ca="1">IF(Prem_Type="Single Premium",-Inputs!X34,SUMPRODUCT(POWER((1+OFFSET('helper calculation'!Z$559:$AZ$559,Y$6-1,0)),-Y$6:$AY$6-1+Y$6),Inputs!Y69:$AY69,OFFSET('helper calculation'!AA$449:$BA$449,Y$6-1,0)))</f>
        <v>0</v>
      </c>
      <c r="Z67" s="20">
        <f ca="1">IF(Prem_Type="Single Premium",-Inputs!Y34,SUMPRODUCT(POWER((1+OFFSET('helper calculation'!AA$559:$AZ$559,Z$6-1,0)),-Z$6:$AY$6-1+Z$6),Inputs!Z69:$AY69,OFFSET('helper calculation'!AB$449:$BA$449,Z$6-1,0)))</f>
        <v>0</v>
      </c>
      <c r="AA67" s="20">
        <f ca="1">IF(Prem_Type="Single Premium",-Inputs!Z34,SUMPRODUCT(POWER((1+OFFSET('helper calculation'!AB$559:$AZ$559,AA$6-1,0)),-AA$6:$AY$6-1+AA$6),Inputs!AA69:$AY69,OFFSET('helper calculation'!AC$449:$BA$449,AA$6-1,0)))</f>
        <v>0</v>
      </c>
      <c r="AB67" s="20">
        <f ca="1">IF(Prem_Type="Single Premium",-Inputs!AA34,SUMPRODUCT(POWER((1+OFFSET('helper calculation'!AC$559:$AZ$559,AB$6-1,0)),-AB$6:$AY$6-1+AB$6),Inputs!AB69:$AY69,OFFSET('helper calculation'!AD$449:$BA$449,AB$6-1,0)))</f>
        <v>0</v>
      </c>
      <c r="AC67" s="20">
        <f ca="1">IF(Prem_Type="Single Premium",-Inputs!AB34,SUMPRODUCT(POWER((1+OFFSET('helper calculation'!AD$559:$AZ$559,AC$6-1,0)),-AC$6:$AY$6-1+AC$6),Inputs!AC69:$AY69,OFFSET('helper calculation'!AE$449:$BA$449,AC$6-1,0)))</f>
        <v>0</v>
      </c>
      <c r="AD67" s="20">
        <f ca="1">IF(Prem_Type="Single Premium",-Inputs!AC34,SUMPRODUCT(POWER((1+OFFSET('helper calculation'!AE$559:$AZ$559,AD$6-1,0)),-AD$6:$AY$6-1+AD$6),Inputs!AD69:$AY69,OFFSET('helper calculation'!AF$449:$BA$449,AD$6-1,0)))</f>
        <v>0</v>
      </c>
      <c r="AE67" s="20">
        <f ca="1">IF(Prem_Type="Single Premium",-Inputs!AD34,SUMPRODUCT(POWER((1+OFFSET('helper calculation'!AF$559:$AZ$559,AE$6-1,0)),-AE$6:$AY$6-1+AE$6),Inputs!AE69:$AY69,OFFSET('helper calculation'!AG$449:$BA$449,AE$6-1,0)))</f>
        <v>0</v>
      </c>
      <c r="AF67" s="20">
        <f ca="1">IF(Prem_Type="Single Premium",-Inputs!AE34,SUMPRODUCT(POWER((1+OFFSET('helper calculation'!AG$559:$AZ$559,AF$6-1,0)),-AF$6:$AY$6-1+AF$6),Inputs!AF69:$AY69,OFFSET('helper calculation'!AH$449:$BA$449,AF$6-1,0)))</f>
        <v>0</v>
      </c>
    </row>
    <row r="68" spans="2:32" outlineLevel="1">
      <c r="B68" s="805" t="s">
        <v>692</v>
      </c>
      <c r="C68" s="20">
        <f ca="1">SUMPRODUCT(POWER((1+OFFSET('helper calculation'!D$559:$AZ$559,C$6-1,0)),-C$6:$AY$6-1+C$6),Inputs!C70:$AY70,OFFSET('helper calculation'!E$449:$BA$449,C$6-1,0))</f>
        <v>0</v>
      </c>
      <c r="D68" s="20">
        <f ca="1">SUMPRODUCT(POWER((1+OFFSET('helper calculation'!E$559:$AZ$559,D$6-1,0)),-D$6:$AY$6-1+D$6),Inputs!D70:$AY70,OFFSET('helper calculation'!F$449:$BA$449,D$6-1,0))</f>
        <v>0</v>
      </c>
      <c r="E68" s="20">
        <f ca="1">SUMPRODUCT(POWER((1+OFFSET('helper calculation'!F$559:$AZ$559,E$6-1,0)),-E$6:$AY$6-1+E$6),Inputs!E70:$AY70,OFFSET('helper calculation'!G$449:$BA$449,E$6-1,0))</f>
        <v>0</v>
      </c>
      <c r="F68" s="20">
        <f ca="1">SUMPRODUCT(POWER((1+OFFSET('helper calculation'!G$559:$AZ$559,F$6-1,0)),-F$6:$AY$6-1+F$6),Inputs!F70:$AY70,OFFSET('helper calculation'!H$449:$BA$449,F$6-1,0))</f>
        <v>0</v>
      </c>
      <c r="G68" s="20">
        <f ca="1">SUMPRODUCT(POWER((1+OFFSET('helper calculation'!H$559:$AZ$559,G$6-1,0)),-G$6:$AY$6-1+G$6),Inputs!G70:$AY70,OFFSET('helper calculation'!I$449:$BA$449,G$6-1,0))</f>
        <v>0</v>
      </c>
      <c r="H68" s="20">
        <f ca="1">SUMPRODUCT(POWER((1+OFFSET('helper calculation'!I$559:$AZ$559,H$6-1,0)),-H$6:$AY$6-1+H$6),Inputs!H70:$AY70,OFFSET('helper calculation'!J$449:$BA$449,H$6-1,0))</f>
        <v>0</v>
      </c>
      <c r="I68" s="20">
        <f ca="1">SUMPRODUCT(POWER((1+OFFSET('helper calculation'!J$559:$AZ$559,I$6-1,0)),-I$6:$AY$6-1+I$6),Inputs!I70:$AY70,OFFSET('helper calculation'!K$449:$BA$449,I$6-1,0))</f>
        <v>0</v>
      </c>
      <c r="J68" s="20">
        <f ca="1">SUMPRODUCT(POWER((1+OFFSET('helper calculation'!K$559:$AZ$559,J$6-1,0)),-J$6:$AY$6-1+J$6),Inputs!J70:$AY70,OFFSET('helper calculation'!L$449:$BA$449,J$6-1,0))</f>
        <v>0</v>
      </c>
      <c r="K68" s="20">
        <f ca="1">SUMPRODUCT(POWER((1+OFFSET('helper calculation'!L$559:$AZ$559,K$6-1,0)),-K$6:$AY$6-1+K$6),Inputs!K70:$AY70,OFFSET('helper calculation'!M$449:$BA$449,K$6-1,0))</f>
        <v>0</v>
      </c>
      <c r="L68" s="20">
        <f ca="1">SUMPRODUCT(POWER((1+OFFSET('helper calculation'!M$559:$AZ$559,L$6-1,0)),-L$6:$AY$6-1+L$6),Inputs!L70:$AY70,OFFSET('helper calculation'!N$449:$BA$449,L$6-1,0))</f>
        <v>0</v>
      </c>
      <c r="M68" s="20">
        <f ca="1">SUMPRODUCT(POWER((1+OFFSET('helper calculation'!N$559:$AZ$559,M$6-1,0)),-M$6:$AY$6-1+M$6),Inputs!M70:$AY70,OFFSET('helper calculation'!O$449:$BA$449,M$6-1,0))</f>
        <v>0</v>
      </c>
      <c r="N68" s="20">
        <f ca="1">SUMPRODUCT(POWER((1+OFFSET('helper calculation'!O$559:$AZ$559,N$6-1,0)),-N$6:$AY$6-1+N$6),Inputs!N70:$AY70,OFFSET('helper calculation'!P$449:$BA$449,N$6-1,0))</f>
        <v>0</v>
      </c>
      <c r="O68" s="20">
        <f ca="1">SUMPRODUCT(POWER((1+OFFSET('helper calculation'!P$559:$AZ$559,O$6-1,0)),-O$6:$AY$6-1+O$6),Inputs!O70:$AY70,OFFSET('helper calculation'!Q$449:$BA$449,O$6-1,0))</f>
        <v>0</v>
      </c>
      <c r="P68" s="20">
        <f ca="1">SUMPRODUCT(POWER((1+OFFSET('helper calculation'!Q$559:$AZ$559,P$6-1,0)),-P$6:$AY$6-1+P$6),Inputs!P70:$AY70,OFFSET('helper calculation'!R$449:$BA$449,P$6-1,0))</f>
        <v>0</v>
      </c>
      <c r="Q68" s="20">
        <f ca="1">SUMPRODUCT(POWER((1+OFFSET('helper calculation'!R$559:$AZ$559,Q$6-1,0)),-Q$6:$AY$6-1+Q$6),Inputs!Q70:$AY70,OFFSET('helper calculation'!S$449:$BA$449,Q$6-1,0))</f>
        <v>0</v>
      </c>
      <c r="R68" s="20">
        <f ca="1">SUMPRODUCT(POWER((1+OFFSET('helper calculation'!S$559:$AZ$559,R$6-1,0)),-R$6:$AY$6-1+R$6),Inputs!R70:$AY70,OFFSET('helper calculation'!T$449:$BA$449,R$6-1,0))</f>
        <v>0</v>
      </c>
      <c r="S68" s="20">
        <f ca="1">SUMPRODUCT(POWER((1+OFFSET('helper calculation'!T$559:$AZ$559,S$6-1,0)),-S$6:$AY$6-1+S$6),Inputs!S70:$AY70,OFFSET('helper calculation'!U$449:$BA$449,S$6-1,0))</f>
        <v>0</v>
      </c>
      <c r="T68" s="20">
        <f ca="1">SUMPRODUCT(POWER((1+OFFSET('helper calculation'!U$559:$AZ$559,T$6-1,0)),-T$6:$AY$6-1+T$6),Inputs!T70:$AY70,OFFSET('helper calculation'!V$449:$BA$449,T$6-1,0))</f>
        <v>0</v>
      </c>
      <c r="U68" s="20">
        <f ca="1">SUMPRODUCT(POWER((1+OFFSET('helper calculation'!V$559:$AZ$559,U$6-1,0)),-U$6:$AY$6-1+U$6),Inputs!U70:$AY70,OFFSET('helper calculation'!W$449:$BA$449,U$6-1,0))</f>
        <v>0</v>
      </c>
      <c r="V68" s="20">
        <f ca="1">SUMPRODUCT(POWER((1+OFFSET('helper calculation'!W$559:$AZ$559,V$6-1,0)),-V$6:$AY$6-1+V$6),Inputs!V70:$AY70,OFFSET('helper calculation'!X$449:$BA$449,V$6-1,0))</f>
        <v>0</v>
      </c>
      <c r="W68" s="20">
        <f ca="1">SUMPRODUCT(POWER((1+OFFSET('helper calculation'!X$559:$AZ$559,W$6-1,0)),-W$6:$AY$6-1+W$6),Inputs!W70:$AY70,OFFSET('helper calculation'!Y$449:$BA$449,W$6-1,0))</f>
        <v>0</v>
      </c>
      <c r="X68" s="20">
        <f ca="1">SUMPRODUCT(POWER((1+OFFSET('helper calculation'!Y$559:$AZ$559,X$6-1,0)),-X$6:$AY$6-1+X$6),Inputs!X70:$AY70,OFFSET('helper calculation'!Z$449:$BA$449,X$6-1,0))</f>
        <v>0</v>
      </c>
      <c r="Y68" s="20">
        <f ca="1">SUMPRODUCT(POWER((1+OFFSET('helper calculation'!Z$559:$AZ$559,Y$6-1,0)),-Y$6:$AY$6-1+Y$6),Inputs!Y70:$AY70,OFFSET('helper calculation'!AA$449:$BA$449,Y$6-1,0))</f>
        <v>0</v>
      </c>
      <c r="Z68" s="20">
        <f ca="1">SUMPRODUCT(POWER((1+OFFSET('helper calculation'!AA$559:$AZ$559,Z$6-1,0)),-Z$6:$AY$6-1+Z$6),Inputs!Z70:$AY70,OFFSET('helper calculation'!AB$449:$BA$449,Z$6-1,0))</f>
        <v>0</v>
      </c>
      <c r="AA68" s="20">
        <f ca="1">SUMPRODUCT(POWER((1+OFFSET('helper calculation'!AB$559:$AZ$559,AA$6-1,0)),-AA$6:$AY$6-1+AA$6),Inputs!AA70:$AY70,OFFSET('helper calculation'!AC$449:$BA$449,AA$6-1,0))</f>
        <v>0</v>
      </c>
      <c r="AB68" s="20">
        <f ca="1">SUMPRODUCT(POWER((1+OFFSET('helper calculation'!AC$559:$AZ$559,AB$6-1,0)),-AB$6:$AY$6-1+AB$6),Inputs!AB70:$AY70,OFFSET('helper calculation'!AD$449:$BA$449,AB$6-1,0))</f>
        <v>0</v>
      </c>
      <c r="AC68" s="20">
        <f ca="1">SUMPRODUCT(POWER((1+OFFSET('helper calculation'!AD$559:$AZ$559,AC$6-1,0)),-AC$6:$AY$6-1+AC$6),Inputs!AC70:$AY70,OFFSET('helper calculation'!AE$449:$BA$449,AC$6-1,0))</f>
        <v>0</v>
      </c>
      <c r="AD68" s="20">
        <f ca="1">SUMPRODUCT(POWER((1+OFFSET('helper calculation'!AE$559:$AZ$559,AD$6-1,0)),-AD$6:$AY$6-1+AD$6),Inputs!AD70:$AY70,OFFSET('helper calculation'!AF$449:$BA$449,AD$6-1,0))</f>
        <v>0</v>
      </c>
      <c r="AE68" s="20">
        <f ca="1">SUMPRODUCT(POWER((1+OFFSET('helper calculation'!AF$559:$AZ$559,AE$6-1,0)),-AE$6:$AY$6-1+AE$6),Inputs!AE70:$AY70,OFFSET('helper calculation'!AG$449:$BA$449,AE$6-1,0))</f>
        <v>0</v>
      </c>
      <c r="AF68" s="20">
        <f ca="1">SUMPRODUCT(POWER((1+OFFSET('helper calculation'!AG$559:$AZ$559,AF$6-1,0)),-AF$6:$AY$6-1+AF$6),Inputs!AF70:$AY70,OFFSET('helper calculation'!AH$449:$BA$449,AF$6-1,0))</f>
        <v>0</v>
      </c>
    </row>
    <row r="69" spans="2:32" outlineLevel="1">
      <c r="B69" s="805" t="s">
        <v>694</v>
      </c>
      <c r="C69" s="20">
        <f ca="1">SUMPRODUCT(POWER((1+OFFSET('helper calculation'!D$559:$AZ$559,C$6-1,0)),-C$6:$AY$6-1+C$6),Inputs!C71:$AY71,OFFSET('helper calculation'!E$449:$BA$449,C$6-1,0))</f>
        <v>0</v>
      </c>
      <c r="D69" s="20">
        <f ca="1">SUMPRODUCT(POWER((1+OFFSET('helper calculation'!E$559:$AZ$559,D$6-1,0)),-D$6:$AY$6-1+D$6),Inputs!D71:$AY71,OFFSET('helper calculation'!F$449:$BA$449,D$6-1,0))</f>
        <v>0</v>
      </c>
      <c r="E69" s="20">
        <f ca="1">SUMPRODUCT(POWER((1+OFFSET('helper calculation'!F$559:$AZ$559,E$6-1,0)),-E$6:$AY$6-1+E$6),Inputs!E71:$AY71,OFFSET('helper calculation'!G$449:$BA$449,E$6-1,0))</f>
        <v>0</v>
      </c>
      <c r="F69" s="20">
        <f ca="1">SUMPRODUCT(POWER((1+OFFSET('helper calculation'!G$559:$AZ$559,F$6-1,0)),-F$6:$AY$6-1+F$6),Inputs!F71:$AY71,OFFSET('helper calculation'!H$449:$BA$449,F$6-1,0))</f>
        <v>0</v>
      </c>
      <c r="G69" s="20">
        <f ca="1">SUMPRODUCT(POWER((1+OFFSET('helper calculation'!H$559:$AZ$559,G$6-1,0)),-G$6:$AY$6-1+G$6),Inputs!G71:$AY71,OFFSET('helper calculation'!I$449:$BA$449,G$6-1,0))</f>
        <v>0</v>
      </c>
      <c r="H69" s="20">
        <f ca="1">SUMPRODUCT(POWER((1+OFFSET('helper calculation'!I$559:$AZ$559,H$6-1,0)),-H$6:$AY$6-1+H$6),Inputs!H71:$AY71,OFFSET('helper calculation'!J$449:$BA$449,H$6-1,0))</f>
        <v>0</v>
      </c>
      <c r="I69" s="20">
        <f ca="1">SUMPRODUCT(POWER((1+OFFSET('helper calculation'!J$559:$AZ$559,I$6-1,0)),-I$6:$AY$6-1+I$6),Inputs!I71:$AY71,OFFSET('helper calculation'!K$449:$BA$449,I$6-1,0))</f>
        <v>0</v>
      </c>
      <c r="J69" s="20">
        <f ca="1">SUMPRODUCT(POWER((1+OFFSET('helper calculation'!K$559:$AZ$559,J$6-1,0)),-J$6:$AY$6-1+J$6),Inputs!J71:$AY71,OFFSET('helper calculation'!L$449:$BA$449,J$6-1,0))</f>
        <v>0</v>
      </c>
      <c r="K69" s="20">
        <f ca="1">SUMPRODUCT(POWER((1+OFFSET('helper calculation'!L$559:$AZ$559,K$6-1,0)),-K$6:$AY$6-1+K$6),Inputs!K71:$AY71,OFFSET('helper calculation'!M$449:$BA$449,K$6-1,0))</f>
        <v>0</v>
      </c>
      <c r="L69" s="20">
        <f ca="1">SUMPRODUCT(POWER((1+OFFSET('helper calculation'!M$559:$AZ$559,L$6-1,0)),-L$6:$AY$6-1+L$6),Inputs!L71:$AY71,OFFSET('helper calculation'!N$449:$BA$449,L$6-1,0))</f>
        <v>0</v>
      </c>
      <c r="M69" s="20">
        <f ca="1">SUMPRODUCT(POWER((1+OFFSET('helper calculation'!N$559:$AZ$559,M$6-1,0)),-M$6:$AY$6-1+M$6),Inputs!M71:$AY71,OFFSET('helper calculation'!O$449:$BA$449,M$6-1,0))</f>
        <v>0</v>
      </c>
      <c r="N69" s="20">
        <f ca="1">SUMPRODUCT(POWER((1+OFFSET('helper calculation'!O$559:$AZ$559,N$6-1,0)),-N$6:$AY$6-1+N$6),Inputs!N71:$AY71,OFFSET('helper calculation'!P$449:$BA$449,N$6-1,0))</f>
        <v>0</v>
      </c>
      <c r="O69" s="20">
        <f ca="1">SUMPRODUCT(POWER((1+OFFSET('helper calculation'!P$559:$AZ$559,O$6-1,0)),-O$6:$AY$6-1+O$6),Inputs!O71:$AY71,OFFSET('helper calculation'!Q$449:$BA$449,O$6-1,0))</f>
        <v>0</v>
      </c>
      <c r="P69" s="20">
        <f ca="1">SUMPRODUCT(POWER((1+OFFSET('helper calculation'!Q$559:$AZ$559,P$6-1,0)),-P$6:$AY$6-1+P$6),Inputs!P71:$AY71,OFFSET('helper calculation'!R$449:$BA$449,P$6-1,0))</f>
        <v>0</v>
      </c>
      <c r="Q69" s="20">
        <f ca="1">SUMPRODUCT(POWER((1+OFFSET('helper calculation'!R$559:$AZ$559,Q$6-1,0)),-Q$6:$AY$6-1+Q$6),Inputs!Q71:$AY71,OFFSET('helper calculation'!S$449:$BA$449,Q$6-1,0))</f>
        <v>0</v>
      </c>
      <c r="R69" s="20">
        <f ca="1">SUMPRODUCT(POWER((1+OFFSET('helper calculation'!S$559:$AZ$559,R$6-1,0)),-R$6:$AY$6-1+R$6),Inputs!R71:$AY71,OFFSET('helper calculation'!T$449:$BA$449,R$6-1,0))</f>
        <v>0</v>
      </c>
      <c r="S69" s="20">
        <f ca="1">SUMPRODUCT(POWER((1+OFFSET('helper calculation'!T$559:$AZ$559,S$6-1,0)),-S$6:$AY$6-1+S$6),Inputs!S71:$AY71,OFFSET('helper calculation'!U$449:$BA$449,S$6-1,0))</f>
        <v>0</v>
      </c>
      <c r="T69" s="20">
        <f ca="1">SUMPRODUCT(POWER((1+OFFSET('helper calculation'!U$559:$AZ$559,T$6-1,0)),-T$6:$AY$6-1+T$6),Inputs!T71:$AY71,OFFSET('helper calculation'!V$449:$BA$449,T$6-1,0))</f>
        <v>0</v>
      </c>
      <c r="U69" s="20">
        <f ca="1">SUMPRODUCT(POWER((1+OFFSET('helper calculation'!V$559:$AZ$559,U$6-1,0)),-U$6:$AY$6-1+U$6),Inputs!U71:$AY71,OFFSET('helper calculation'!W$449:$BA$449,U$6-1,0))</f>
        <v>0</v>
      </c>
      <c r="V69" s="20">
        <f ca="1">SUMPRODUCT(POWER((1+OFFSET('helper calculation'!W$559:$AZ$559,V$6-1,0)),-V$6:$AY$6-1+V$6),Inputs!V71:$AY71,OFFSET('helper calculation'!X$449:$BA$449,V$6-1,0))</f>
        <v>0</v>
      </c>
      <c r="W69" s="20">
        <f ca="1">SUMPRODUCT(POWER((1+OFFSET('helper calculation'!X$559:$AZ$559,W$6-1,0)),-W$6:$AY$6-1+W$6),Inputs!W71:$AY71,OFFSET('helper calculation'!Y$449:$BA$449,W$6-1,0))</f>
        <v>0</v>
      </c>
      <c r="X69" s="20">
        <f ca="1">SUMPRODUCT(POWER((1+OFFSET('helper calculation'!Y$559:$AZ$559,X$6-1,0)),-X$6:$AY$6-1+X$6),Inputs!X71:$AY71,OFFSET('helper calculation'!Z$449:$BA$449,X$6-1,0))</f>
        <v>0</v>
      </c>
      <c r="Y69" s="20">
        <f ca="1">SUMPRODUCT(POWER((1+OFFSET('helper calculation'!Z$559:$AZ$559,Y$6-1,0)),-Y$6:$AY$6-1+Y$6),Inputs!Y71:$AY71,OFFSET('helper calculation'!AA$449:$BA$449,Y$6-1,0))</f>
        <v>0</v>
      </c>
      <c r="Z69" s="20">
        <f ca="1">SUMPRODUCT(POWER((1+OFFSET('helper calculation'!AA$559:$AZ$559,Z$6-1,0)),-Z$6:$AY$6-1+Z$6),Inputs!Z71:$AY71,OFFSET('helper calculation'!AB$449:$BA$449,Z$6-1,0))</f>
        <v>0</v>
      </c>
      <c r="AA69" s="20">
        <f ca="1">SUMPRODUCT(POWER((1+OFFSET('helper calculation'!AB$559:$AZ$559,AA$6-1,0)),-AA$6:$AY$6-1+AA$6),Inputs!AA71:$AY71,OFFSET('helper calculation'!AC$449:$BA$449,AA$6-1,0))</f>
        <v>0</v>
      </c>
      <c r="AB69" s="20">
        <f ca="1">SUMPRODUCT(POWER((1+OFFSET('helper calculation'!AC$559:$AZ$559,AB$6-1,0)),-AB$6:$AY$6-1+AB$6),Inputs!AB71:$AY71,OFFSET('helper calculation'!AD$449:$BA$449,AB$6-1,0))</f>
        <v>0</v>
      </c>
      <c r="AC69" s="20">
        <f ca="1">SUMPRODUCT(POWER((1+OFFSET('helper calculation'!AD$559:$AZ$559,AC$6-1,0)),-AC$6:$AY$6-1+AC$6),Inputs!AC71:$AY71,OFFSET('helper calculation'!AE$449:$BA$449,AC$6-1,0))</f>
        <v>0</v>
      </c>
      <c r="AD69" s="20">
        <f ca="1">SUMPRODUCT(POWER((1+OFFSET('helper calculation'!AE$559:$AZ$559,AD$6-1,0)),-AD$6:$AY$6-1+AD$6),Inputs!AD71:$AY71,OFFSET('helper calculation'!AF$449:$BA$449,AD$6-1,0))</f>
        <v>0</v>
      </c>
      <c r="AE69" s="20">
        <f ca="1">SUMPRODUCT(POWER((1+OFFSET('helper calculation'!AF$559:$AZ$559,AE$6-1,0)),-AE$6:$AY$6-1+AE$6),Inputs!AE71:$AY71,OFFSET('helper calculation'!AG$449:$BA$449,AE$6-1,0))</f>
        <v>0</v>
      </c>
      <c r="AF69" s="20">
        <f ca="1">SUMPRODUCT(POWER((1+OFFSET('helper calculation'!AG$559:$AZ$559,AF$6-1,0)),-AF$6:$AY$6-1+AF$6),Inputs!AF71:$AY71,OFFSET('helper calculation'!AH$449:$BA$449,AF$6-1,0))</f>
        <v>0</v>
      </c>
    </row>
    <row r="70" spans="2:32" outlineLevel="1">
      <c r="B70" s="805" t="s">
        <v>693</v>
      </c>
      <c r="C70" s="20">
        <f ca="1">SUMPRODUCT(POWER((1+OFFSET('helper calculation'!D$559:$AZ$559,C$6-1,0)),-C$6:$AY$6-1+C$6),Inputs!C72:$AY72,OFFSET('helper calculation'!E$449:$BA$449,C$6-1,0))</f>
        <v>0</v>
      </c>
      <c r="D70" s="20">
        <f ca="1">SUMPRODUCT(POWER((1+OFFSET('helper calculation'!E$559:$AZ$559,D$6-1,0)),-D$6:$AY$6-1+D$6),Inputs!D72:$AY72,OFFSET('helper calculation'!F$449:$BA$449,D$6-1,0))</f>
        <v>0</v>
      </c>
      <c r="E70" s="20">
        <f ca="1">SUMPRODUCT(POWER((1+OFFSET('helper calculation'!F$559:$AZ$559,E$6-1,0)),-E$6:$AY$6-1+E$6),Inputs!E72:$AY72,OFFSET('helper calculation'!G$449:$BA$449,E$6-1,0))</f>
        <v>0</v>
      </c>
      <c r="F70" s="20">
        <f ca="1">SUMPRODUCT(POWER((1+OFFSET('helper calculation'!G$559:$AZ$559,F$6-1,0)),-F$6:$AY$6-1+F$6),Inputs!F72:$AY72,OFFSET('helper calculation'!H$449:$BA$449,F$6-1,0))</f>
        <v>0</v>
      </c>
      <c r="G70" s="20">
        <f ca="1">SUMPRODUCT(POWER((1+OFFSET('helper calculation'!H$559:$AZ$559,G$6-1,0)),-G$6:$AY$6-1+G$6),Inputs!G72:$AY72,OFFSET('helper calculation'!I$449:$BA$449,G$6-1,0))</f>
        <v>0</v>
      </c>
      <c r="H70" s="20">
        <f ca="1">SUMPRODUCT(POWER((1+OFFSET('helper calculation'!I$559:$AZ$559,H$6-1,0)),-H$6:$AY$6-1+H$6),Inputs!H72:$AY72,OFFSET('helper calculation'!J$449:$BA$449,H$6-1,0))</f>
        <v>0</v>
      </c>
      <c r="I70" s="20">
        <f ca="1">SUMPRODUCT(POWER((1+OFFSET('helper calculation'!J$559:$AZ$559,I$6-1,0)),-I$6:$AY$6-1+I$6),Inputs!I72:$AY72,OFFSET('helper calculation'!K$449:$BA$449,I$6-1,0))</f>
        <v>0</v>
      </c>
      <c r="J70" s="20">
        <f ca="1">SUMPRODUCT(POWER((1+OFFSET('helper calculation'!K$559:$AZ$559,J$6-1,0)),-J$6:$AY$6-1+J$6),Inputs!J72:$AY72,OFFSET('helper calculation'!L$449:$BA$449,J$6-1,0))</f>
        <v>0</v>
      </c>
      <c r="K70" s="20">
        <f ca="1">SUMPRODUCT(POWER((1+OFFSET('helper calculation'!L$559:$AZ$559,K$6-1,0)),-K$6:$AY$6-1+K$6),Inputs!K72:$AY72,OFFSET('helper calculation'!M$449:$BA$449,K$6-1,0))</f>
        <v>0</v>
      </c>
      <c r="L70" s="20">
        <f ca="1">SUMPRODUCT(POWER((1+OFFSET('helper calculation'!M$559:$AZ$559,L$6-1,0)),-L$6:$AY$6-1+L$6),Inputs!L72:$AY72,OFFSET('helper calculation'!N$449:$BA$449,L$6-1,0))</f>
        <v>0</v>
      </c>
      <c r="M70" s="20">
        <f ca="1">SUMPRODUCT(POWER((1+OFFSET('helper calculation'!N$559:$AZ$559,M$6-1,0)),-M$6:$AY$6-1+M$6),Inputs!M72:$AY72,OFFSET('helper calculation'!O$449:$BA$449,M$6-1,0))</f>
        <v>0</v>
      </c>
      <c r="N70" s="20">
        <f ca="1">SUMPRODUCT(POWER((1+OFFSET('helper calculation'!O$559:$AZ$559,N$6-1,0)),-N$6:$AY$6-1+N$6),Inputs!N72:$AY72,OFFSET('helper calculation'!P$449:$BA$449,N$6-1,0))</f>
        <v>0</v>
      </c>
      <c r="O70" s="20">
        <f ca="1">SUMPRODUCT(POWER((1+OFFSET('helper calculation'!P$559:$AZ$559,O$6-1,0)),-O$6:$AY$6-1+O$6),Inputs!O72:$AY72,OFFSET('helper calculation'!Q$449:$BA$449,O$6-1,0))</f>
        <v>0</v>
      </c>
      <c r="P70" s="20">
        <f ca="1">SUMPRODUCT(POWER((1+OFFSET('helper calculation'!Q$559:$AZ$559,P$6-1,0)),-P$6:$AY$6-1+P$6),Inputs!P72:$AY72,OFFSET('helper calculation'!R$449:$BA$449,P$6-1,0))</f>
        <v>0</v>
      </c>
      <c r="Q70" s="20">
        <f ca="1">SUMPRODUCT(POWER((1+OFFSET('helper calculation'!R$559:$AZ$559,Q$6-1,0)),-Q$6:$AY$6-1+Q$6),Inputs!Q72:$AY72,OFFSET('helper calculation'!S$449:$BA$449,Q$6-1,0))</f>
        <v>0</v>
      </c>
      <c r="R70" s="20">
        <f ca="1">SUMPRODUCT(POWER((1+OFFSET('helper calculation'!S$559:$AZ$559,R$6-1,0)),-R$6:$AY$6-1+R$6),Inputs!R72:$AY72,OFFSET('helper calculation'!T$449:$BA$449,R$6-1,0))</f>
        <v>0</v>
      </c>
      <c r="S70" s="20">
        <f ca="1">SUMPRODUCT(POWER((1+OFFSET('helper calculation'!T$559:$AZ$559,S$6-1,0)),-S$6:$AY$6-1+S$6),Inputs!S72:$AY72,OFFSET('helper calculation'!U$449:$BA$449,S$6-1,0))</f>
        <v>0</v>
      </c>
      <c r="T70" s="20">
        <f ca="1">SUMPRODUCT(POWER((1+OFFSET('helper calculation'!U$559:$AZ$559,T$6-1,0)),-T$6:$AY$6-1+T$6),Inputs!T72:$AY72,OFFSET('helper calculation'!V$449:$BA$449,T$6-1,0))</f>
        <v>0</v>
      </c>
      <c r="U70" s="20">
        <f ca="1">SUMPRODUCT(POWER((1+OFFSET('helper calculation'!V$559:$AZ$559,U$6-1,0)),-U$6:$AY$6-1+U$6),Inputs!U72:$AY72,OFFSET('helper calculation'!W$449:$BA$449,U$6-1,0))</f>
        <v>0</v>
      </c>
      <c r="V70" s="20">
        <f ca="1">SUMPRODUCT(POWER((1+OFFSET('helper calculation'!W$559:$AZ$559,V$6-1,0)),-V$6:$AY$6-1+V$6),Inputs!V72:$AY72,OFFSET('helper calculation'!X$449:$BA$449,V$6-1,0))</f>
        <v>0</v>
      </c>
      <c r="W70" s="20">
        <f ca="1">SUMPRODUCT(POWER((1+OFFSET('helper calculation'!X$559:$AZ$559,W$6-1,0)),-W$6:$AY$6-1+W$6),Inputs!W72:$AY72,OFFSET('helper calculation'!Y$449:$BA$449,W$6-1,0))</f>
        <v>0</v>
      </c>
      <c r="X70" s="20">
        <f ca="1">SUMPRODUCT(POWER((1+OFFSET('helper calculation'!Y$559:$AZ$559,X$6-1,0)),-X$6:$AY$6-1+X$6),Inputs!X72:$AY72,OFFSET('helper calculation'!Z$449:$BA$449,X$6-1,0))</f>
        <v>0</v>
      </c>
      <c r="Y70" s="20">
        <f ca="1">SUMPRODUCT(POWER((1+OFFSET('helper calculation'!Z$559:$AZ$559,Y$6-1,0)),-Y$6:$AY$6-1+Y$6),Inputs!Y72:$AY72,OFFSET('helper calculation'!AA$449:$BA$449,Y$6-1,0))</f>
        <v>0</v>
      </c>
      <c r="Z70" s="20">
        <f ca="1">SUMPRODUCT(POWER((1+OFFSET('helper calculation'!AA$559:$AZ$559,Z$6-1,0)),-Z$6:$AY$6-1+Z$6),Inputs!Z72:$AY72,OFFSET('helper calculation'!AB$449:$BA$449,Z$6-1,0))</f>
        <v>0</v>
      </c>
      <c r="AA70" s="20">
        <f ca="1">SUMPRODUCT(POWER((1+OFFSET('helper calculation'!AB$559:$AZ$559,AA$6-1,0)),-AA$6:$AY$6-1+AA$6),Inputs!AA72:$AY72,OFFSET('helper calculation'!AC$449:$BA$449,AA$6-1,0))</f>
        <v>0</v>
      </c>
      <c r="AB70" s="20">
        <f ca="1">SUMPRODUCT(POWER((1+OFFSET('helper calculation'!AC$559:$AZ$559,AB$6-1,0)),-AB$6:$AY$6-1+AB$6),Inputs!AB72:$AY72,OFFSET('helper calculation'!AD$449:$BA$449,AB$6-1,0))</f>
        <v>0</v>
      </c>
      <c r="AC70" s="20">
        <f ca="1">SUMPRODUCT(POWER((1+OFFSET('helper calculation'!AD$559:$AZ$559,AC$6-1,0)),-AC$6:$AY$6-1+AC$6),Inputs!AC72:$AY72,OFFSET('helper calculation'!AE$449:$BA$449,AC$6-1,0))</f>
        <v>0</v>
      </c>
      <c r="AD70" s="20">
        <f ca="1">SUMPRODUCT(POWER((1+OFFSET('helper calculation'!AE$559:$AZ$559,AD$6-1,0)),-AD$6:$AY$6-1+AD$6),Inputs!AD72:$AY72,OFFSET('helper calculation'!AF$449:$BA$449,AD$6-1,0))</f>
        <v>0</v>
      </c>
      <c r="AE70" s="20">
        <f ca="1">SUMPRODUCT(POWER((1+OFFSET('helper calculation'!AF$559:$AZ$559,AE$6-1,0)),-AE$6:$AY$6-1+AE$6),Inputs!AE72:$AY72,OFFSET('helper calculation'!AG$449:$BA$449,AE$6-1,0))</f>
        <v>0</v>
      </c>
      <c r="AF70" s="20">
        <f ca="1">SUMPRODUCT(POWER((1+OFFSET('helper calculation'!AG$559:$AZ$559,AF$6-1,0)),-AF$6:$AY$6-1+AF$6),Inputs!AF72:$AY72,OFFSET('helper calculation'!AH$449:$BA$449,AF$6-1,0))</f>
        <v>0</v>
      </c>
    </row>
    <row r="71" spans="2:32" outlineLevel="1">
      <c r="B71" s="41" t="s">
        <v>39</v>
      </c>
      <c r="C71" s="42">
        <f ca="1">SUM(C67:C70)</f>
        <v>0</v>
      </c>
      <c r="D71" s="42">
        <f t="shared" ref="D71" ca="1" si="74">SUM(D67:D70)</f>
        <v>0</v>
      </c>
      <c r="E71" s="42">
        <f t="shared" ref="E71" ca="1" si="75">SUM(E67:E70)</f>
        <v>0</v>
      </c>
      <c r="F71" s="42">
        <f t="shared" ref="F71" ca="1" si="76">SUM(F67:F70)</f>
        <v>0</v>
      </c>
      <c r="G71" s="42">
        <f t="shared" ref="G71" ca="1" si="77">SUM(G67:G70)</f>
        <v>0</v>
      </c>
      <c r="H71" s="42">
        <f t="shared" ref="H71" ca="1" si="78">SUM(H67:H70)</f>
        <v>0</v>
      </c>
      <c r="I71" s="42">
        <f t="shared" ref="I71" ca="1" si="79">SUM(I67:I70)</f>
        <v>0</v>
      </c>
      <c r="J71" s="42">
        <f t="shared" ref="J71" ca="1" si="80">SUM(J67:J70)</f>
        <v>0</v>
      </c>
      <c r="K71" s="42">
        <f t="shared" ref="K71" ca="1" si="81">SUM(K67:K70)</f>
        <v>0</v>
      </c>
      <c r="L71" s="42">
        <f t="shared" ref="L71" ca="1" si="82">SUM(L67:L70)</f>
        <v>0</v>
      </c>
      <c r="M71" s="42">
        <f t="shared" ref="M71" ca="1" si="83">SUM(M67:M70)</f>
        <v>0</v>
      </c>
      <c r="N71" s="42">
        <f t="shared" ref="N71" ca="1" si="84">SUM(N67:N70)</f>
        <v>0</v>
      </c>
      <c r="O71" s="42">
        <f t="shared" ref="O71" ca="1" si="85">SUM(O67:O70)</f>
        <v>0</v>
      </c>
      <c r="P71" s="42">
        <f t="shared" ref="P71" ca="1" si="86">SUM(P67:P70)</f>
        <v>0</v>
      </c>
      <c r="Q71" s="42">
        <f t="shared" ref="Q71" ca="1" si="87">SUM(Q67:Q70)</f>
        <v>0</v>
      </c>
      <c r="R71" s="42">
        <f t="shared" ref="R71" ca="1" si="88">SUM(R67:R70)</f>
        <v>0</v>
      </c>
      <c r="S71" s="42">
        <f t="shared" ref="S71" ca="1" si="89">SUM(S67:S70)</f>
        <v>0</v>
      </c>
      <c r="T71" s="42">
        <f t="shared" ref="T71" ca="1" si="90">SUM(T67:T70)</f>
        <v>0</v>
      </c>
      <c r="U71" s="42">
        <f t="shared" ref="U71" ca="1" si="91">SUM(U67:U70)</f>
        <v>0</v>
      </c>
      <c r="V71" s="42">
        <f t="shared" ref="V71" ca="1" si="92">SUM(V67:V70)</f>
        <v>0</v>
      </c>
      <c r="W71" s="42">
        <f t="shared" ref="W71" ca="1" si="93">SUM(W67:W70)</f>
        <v>0</v>
      </c>
      <c r="X71" s="42">
        <f t="shared" ref="X71" ca="1" si="94">SUM(X67:X70)</f>
        <v>0</v>
      </c>
      <c r="Y71" s="42">
        <f t="shared" ref="Y71" ca="1" si="95">SUM(Y67:Y70)</f>
        <v>0</v>
      </c>
      <c r="Z71" s="42">
        <f t="shared" ref="Z71" ca="1" si="96">SUM(Z67:Z70)</f>
        <v>0</v>
      </c>
      <c r="AA71" s="42">
        <f t="shared" ref="AA71" ca="1" si="97">SUM(AA67:AA70)</f>
        <v>0</v>
      </c>
      <c r="AB71" s="42">
        <f t="shared" ref="AB71" ca="1" si="98">SUM(AB67:AB70)</f>
        <v>0</v>
      </c>
      <c r="AC71" s="42">
        <f t="shared" ref="AC71" ca="1" si="99">SUM(AC67:AC70)</f>
        <v>0</v>
      </c>
      <c r="AD71" s="42">
        <f t="shared" ref="AD71" ca="1" si="100">SUM(AD67:AD70)</f>
        <v>0</v>
      </c>
      <c r="AE71" s="42">
        <f t="shared" ref="AE71" ca="1" si="101">SUM(AE67:AE70)</f>
        <v>0</v>
      </c>
      <c r="AF71" s="42">
        <f t="shared" ref="AF71" ca="1" si="102">SUM(AF67:AF70)</f>
        <v>0</v>
      </c>
    </row>
    <row r="72" spans="2:32" outlineLevel="1">
      <c r="B72" s="8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</row>
    <row r="73" spans="2:32">
      <c r="B73" s="46" t="s">
        <v>27</v>
      </c>
      <c r="C73" s="47">
        <f t="shared" ref="C73:AF73" ca="1" si="103">C63+C71</f>
        <v>0</v>
      </c>
      <c r="D73" s="47">
        <f t="shared" ca="1" si="103"/>
        <v>0</v>
      </c>
      <c r="E73" s="47">
        <f t="shared" ca="1" si="103"/>
        <v>0</v>
      </c>
      <c r="F73" s="47">
        <f t="shared" ca="1" si="103"/>
        <v>0</v>
      </c>
      <c r="G73" s="47">
        <f t="shared" ca="1" si="103"/>
        <v>0</v>
      </c>
      <c r="H73" s="47">
        <f t="shared" ca="1" si="103"/>
        <v>0</v>
      </c>
      <c r="I73" s="47">
        <f t="shared" ca="1" si="103"/>
        <v>0</v>
      </c>
      <c r="J73" s="47">
        <f t="shared" ca="1" si="103"/>
        <v>0</v>
      </c>
      <c r="K73" s="47">
        <f t="shared" ca="1" si="103"/>
        <v>0</v>
      </c>
      <c r="L73" s="47">
        <f t="shared" ca="1" si="103"/>
        <v>0</v>
      </c>
      <c r="M73" s="47">
        <f t="shared" ca="1" si="103"/>
        <v>0</v>
      </c>
      <c r="N73" s="47">
        <f t="shared" ca="1" si="103"/>
        <v>0</v>
      </c>
      <c r="O73" s="47">
        <f t="shared" ca="1" si="103"/>
        <v>0</v>
      </c>
      <c r="P73" s="47">
        <f t="shared" ca="1" si="103"/>
        <v>0</v>
      </c>
      <c r="Q73" s="47">
        <f t="shared" ca="1" si="103"/>
        <v>0</v>
      </c>
      <c r="R73" s="47">
        <f t="shared" ca="1" si="103"/>
        <v>0</v>
      </c>
      <c r="S73" s="47">
        <f t="shared" ca="1" si="103"/>
        <v>0</v>
      </c>
      <c r="T73" s="47">
        <f t="shared" ca="1" si="103"/>
        <v>0</v>
      </c>
      <c r="U73" s="47">
        <f t="shared" ca="1" si="103"/>
        <v>0</v>
      </c>
      <c r="V73" s="47">
        <f t="shared" ca="1" si="103"/>
        <v>0</v>
      </c>
      <c r="W73" s="47">
        <f t="shared" ca="1" si="103"/>
        <v>0</v>
      </c>
      <c r="X73" s="47">
        <f t="shared" ca="1" si="103"/>
        <v>0</v>
      </c>
      <c r="Y73" s="47">
        <f t="shared" ca="1" si="103"/>
        <v>0</v>
      </c>
      <c r="Z73" s="47">
        <f t="shared" ca="1" si="103"/>
        <v>0</v>
      </c>
      <c r="AA73" s="47">
        <f t="shared" ca="1" si="103"/>
        <v>0</v>
      </c>
      <c r="AB73" s="47">
        <f t="shared" ca="1" si="103"/>
        <v>0</v>
      </c>
      <c r="AC73" s="47">
        <f t="shared" ca="1" si="103"/>
        <v>0</v>
      </c>
      <c r="AD73" s="47">
        <f t="shared" ca="1" si="103"/>
        <v>0</v>
      </c>
      <c r="AE73" s="47">
        <f t="shared" ca="1" si="103"/>
        <v>0</v>
      </c>
      <c r="AF73" s="47">
        <f t="shared" ca="1" si="103"/>
        <v>0</v>
      </c>
    </row>
    <row r="74" spans="2:32">
      <c r="C74" s="20"/>
    </row>
    <row r="76" spans="2:32" s="5" customFormat="1">
      <c r="B76" s="1037" t="s">
        <v>79</v>
      </c>
      <c r="C76" s="1037"/>
      <c r="D76" s="1037"/>
      <c r="E76" s="1037"/>
      <c r="F76" s="1037"/>
      <c r="G76" s="1037"/>
      <c r="H76" s="1037"/>
      <c r="I76" s="1037"/>
      <c r="J76" s="1037"/>
      <c r="K76" s="1037"/>
      <c r="L76" s="1037"/>
      <c r="M76" s="1037"/>
      <c r="N76" s="1037"/>
      <c r="O76" s="1037"/>
      <c r="P76" s="1037"/>
    </row>
    <row r="78" spans="2:32" s="5" customFormat="1">
      <c r="B78" s="43" t="s">
        <v>47</v>
      </c>
      <c r="C78" s="44">
        <f>C$6</f>
        <v>1</v>
      </c>
      <c r="D78" s="44">
        <f t="shared" ref="D78:AF78" si="104">D$6</f>
        <v>2</v>
      </c>
      <c r="E78" s="44">
        <f t="shared" si="104"/>
        <v>3</v>
      </c>
      <c r="F78" s="44">
        <f t="shared" si="104"/>
        <v>4</v>
      </c>
      <c r="G78" s="44">
        <f t="shared" si="104"/>
        <v>5</v>
      </c>
      <c r="H78" s="44">
        <f t="shared" si="104"/>
        <v>6</v>
      </c>
      <c r="I78" s="44">
        <f t="shared" si="104"/>
        <v>7</v>
      </c>
      <c r="J78" s="44">
        <f t="shared" si="104"/>
        <v>8</v>
      </c>
      <c r="K78" s="44">
        <f t="shared" si="104"/>
        <v>9</v>
      </c>
      <c r="L78" s="44">
        <f t="shared" si="104"/>
        <v>10</v>
      </c>
      <c r="M78" s="44">
        <f t="shared" si="104"/>
        <v>11</v>
      </c>
      <c r="N78" s="44">
        <f t="shared" si="104"/>
        <v>12</v>
      </c>
      <c r="O78" s="44">
        <f t="shared" si="104"/>
        <v>13</v>
      </c>
      <c r="P78" s="44">
        <f t="shared" si="104"/>
        <v>14</v>
      </c>
      <c r="Q78" s="44">
        <f t="shared" si="104"/>
        <v>15</v>
      </c>
      <c r="R78" s="44">
        <f t="shared" si="104"/>
        <v>16</v>
      </c>
      <c r="S78" s="44">
        <f t="shared" si="104"/>
        <v>17</v>
      </c>
      <c r="T78" s="44">
        <f t="shared" si="104"/>
        <v>18</v>
      </c>
      <c r="U78" s="44">
        <f t="shared" si="104"/>
        <v>19</v>
      </c>
      <c r="V78" s="44">
        <f t="shared" si="104"/>
        <v>20</v>
      </c>
      <c r="W78" s="44">
        <f t="shared" si="104"/>
        <v>21</v>
      </c>
      <c r="X78" s="44">
        <f t="shared" si="104"/>
        <v>22</v>
      </c>
      <c r="Y78" s="44">
        <f t="shared" si="104"/>
        <v>23</v>
      </c>
      <c r="Z78" s="44">
        <f t="shared" si="104"/>
        <v>24</v>
      </c>
      <c r="AA78" s="44">
        <f t="shared" si="104"/>
        <v>25</v>
      </c>
      <c r="AB78" s="44">
        <f t="shared" si="104"/>
        <v>26</v>
      </c>
      <c r="AC78" s="44">
        <f t="shared" si="104"/>
        <v>27</v>
      </c>
      <c r="AD78" s="44">
        <f t="shared" si="104"/>
        <v>28</v>
      </c>
      <c r="AE78" s="44">
        <f t="shared" si="104"/>
        <v>29</v>
      </c>
      <c r="AF78" s="44">
        <f t="shared" si="104"/>
        <v>30</v>
      </c>
    </row>
    <row r="79" spans="2:32" s="5" customFormat="1">
      <c r="B79" s="45"/>
      <c r="C79" s="45">
        <f>C$7</f>
        <v>2019</v>
      </c>
      <c r="D79" s="45">
        <f t="shared" ref="D79:AF79" si="105">D$7</f>
        <v>2020</v>
      </c>
      <c r="E79" s="45">
        <f t="shared" si="105"/>
        <v>2021</v>
      </c>
      <c r="F79" s="45">
        <f t="shared" si="105"/>
        <v>2022</v>
      </c>
      <c r="G79" s="45">
        <f t="shared" si="105"/>
        <v>2023</v>
      </c>
      <c r="H79" s="45">
        <f t="shared" si="105"/>
        <v>2024</v>
      </c>
      <c r="I79" s="45">
        <f t="shared" si="105"/>
        <v>2025</v>
      </c>
      <c r="J79" s="45">
        <f t="shared" si="105"/>
        <v>2026</v>
      </c>
      <c r="K79" s="45">
        <f t="shared" si="105"/>
        <v>2027</v>
      </c>
      <c r="L79" s="45">
        <f t="shared" si="105"/>
        <v>2028</v>
      </c>
      <c r="M79" s="45">
        <f t="shared" si="105"/>
        <v>2029</v>
      </c>
      <c r="N79" s="45">
        <f t="shared" si="105"/>
        <v>2030</v>
      </c>
      <c r="O79" s="45">
        <f t="shared" si="105"/>
        <v>2031</v>
      </c>
      <c r="P79" s="45">
        <f t="shared" si="105"/>
        <v>2032</v>
      </c>
      <c r="Q79" s="45">
        <f t="shared" si="105"/>
        <v>2033</v>
      </c>
      <c r="R79" s="45">
        <f t="shared" si="105"/>
        <v>2034</v>
      </c>
      <c r="S79" s="45">
        <f t="shared" si="105"/>
        <v>2035</v>
      </c>
      <c r="T79" s="45">
        <f t="shared" si="105"/>
        <v>2036</v>
      </c>
      <c r="U79" s="45">
        <f t="shared" si="105"/>
        <v>2037</v>
      </c>
      <c r="V79" s="45">
        <f t="shared" si="105"/>
        <v>2038</v>
      </c>
      <c r="W79" s="45">
        <f t="shared" si="105"/>
        <v>2039</v>
      </c>
      <c r="X79" s="45">
        <f t="shared" si="105"/>
        <v>2040</v>
      </c>
      <c r="Y79" s="45">
        <f t="shared" si="105"/>
        <v>2041</v>
      </c>
      <c r="Z79" s="45">
        <f t="shared" si="105"/>
        <v>2042</v>
      </c>
      <c r="AA79" s="45">
        <f t="shared" si="105"/>
        <v>2043</v>
      </c>
      <c r="AB79" s="45">
        <f t="shared" si="105"/>
        <v>2044</v>
      </c>
      <c r="AC79" s="45">
        <f t="shared" si="105"/>
        <v>2045</v>
      </c>
      <c r="AD79" s="45">
        <f t="shared" si="105"/>
        <v>2046</v>
      </c>
      <c r="AE79" s="45">
        <f t="shared" si="105"/>
        <v>2047</v>
      </c>
      <c r="AF79" s="45">
        <f t="shared" si="105"/>
        <v>2048</v>
      </c>
    </row>
    <row r="80" spans="2:32" outlineLevel="1">
      <c r="B80" s="19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</row>
    <row r="81" spans="2:32">
      <c r="B81" s="46" t="s">
        <v>27</v>
      </c>
      <c r="C81" s="47">
        <f>(C11+C14)*(1-C$48*(SUMIF('MK Shocks'!$5:$5,MIN(MAX(ROUND(C$48,0),1),30),'MK Shocks'!$12:$12)-SUMIF('MK Shocks'!$5:$5,MIN(MAX(ROUND(C$48,0),1),30),'MK Shocks'!$8:$8)))+C12+C15+C16+C18+C19+C21+C22+C23</f>
        <v>0</v>
      </c>
      <c r="D81" s="47">
        <f>(D11+D14)*(1-D$48*(SUMIF('MK Shocks'!$5:$5,MIN(MAX(ROUND(D$48,0),1),30),'MK Shocks'!$12:$12)-SUMIF('MK Shocks'!$5:$5,MIN(MAX(ROUND(D$48,0),1),30),'MK Shocks'!$8:$8)))+D12+D15+D16+D18+D19+D21+D22+D23</f>
        <v>0</v>
      </c>
      <c r="E81" s="47">
        <f>(E11+E14)*(1-E$48*(SUMIF('MK Shocks'!$5:$5,MIN(MAX(ROUND(E$48,0),1),30),'MK Shocks'!$12:$12)-SUMIF('MK Shocks'!$5:$5,MIN(MAX(ROUND(E$48,0),1),30),'MK Shocks'!$8:$8)))+E12+E15+E16+E18+E19+E21+E22+E23</f>
        <v>0</v>
      </c>
      <c r="F81" s="47">
        <f>(F11+F14)*(1-F$48*(SUMIF('MK Shocks'!$5:$5,MIN(MAX(ROUND(F$48,0),1),30),'MK Shocks'!$12:$12)-SUMIF('MK Shocks'!$5:$5,MIN(MAX(ROUND(F$48,0),1),30),'MK Shocks'!$8:$8)))+F12+F15+F16+F18+F19+F21+F22+F23</f>
        <v>0</v>
      </c>
      <c r="G81" s="47">
        <f>(G11+G14)*(1-G$48*(SUMIF('MK Shocks'!$5:$5,MIN(MAX(ROUND(G$48,0),1),30),'MK Shocks'!$12:$12)-SUMIF('MK Shocks'!$5:$5,MIN(MAX(ROUND(G$48,0),1),30),'MK Shocks'!$8:$8)))+G12+G15+G16+G18+G19+G21+G22+G23</f>
        <v>0</v>
      </c>
      <c r="H81" s="47">
        <f>(H11+H14)*(1-H$48*(SUMIF('MK Shocks'!$5:$5,MIN(MAX(ROUND(H$48,0),1),30),'MK Shocks'!$12:$12)-SUMIF('MK Shocks'!$5:$5,MIN(MAX(ROUND(H$48,0),1),30),'MK Shocks'!$8:$8)))+H12+H15+H16+H18+H19+H21+H22+H23</f>
        <v>0</v>
      </c>
      <c r="I81" s="47">
        <f>(I11+I14)*(1-I$48*(SUMIF('MK Shocks'!$5:$5,MIN(MAX(ROUND(I$48,0),1),30),'MK Shocks'!$12:$12)-SUMIF('MK Shocks'!$5:$5,MIN(MAX(ROUND(I$48,0),1),30),'MK Shocks'!$8:$8)))+I12+I15+I16+I18+I19+I21+I22+I23</f>
        <v>0</v>
      </c>
      <c r="J81" s="47">
        <f>(J11+J14)*(1-J$48*(SUMIF('MK Shocks'!$5:$5,MIN(MAX(ROUND(J$48,0),1),30),'MK Shocks'!$12:$12)-SUMIF('MK Shocks'!$5:$5,MIN(MAX(ROUND(J$48,0),1),30),'MK Shocks'!$8:$8)))+J12+J15+J16+J18+J19+J21+J22+J23</f>
        <v>0</v>
      </c>
      <c r="K81" s="47">
        <f>(K11+K14)*(1-K$48*(SUMIF('MK Shocks'!$5:$5,MIN(MAX(ROUND(K$48,0),1),30),'MK Shocks'!$12:$12)-SUMIF('MK Shocks'!$5:$5,MIN(MAX(ROUND(K$48,0),1),30),'MK Shocks'!$8:$8)))+K12+K15+K16+K18+K19+K21+K22+K23</f>
        <v>0</v>
      </c>
      <c r="L81" s="47">
        <f>(L11+L14)*(1-L$48*(SUMIF('MK Shocks'!$5:$5,MIN(MAX(ROUND(L$48,0),1),30),'MK Shocks'!$12:$12)-SUMIF('MK Shocks'!$5:$5,MIN(MAX(ROUND(L$48,0),1),30),'MK Shocks'!$8:$8)))+L12+L15+L16+L18+L19+L21+L22+L23</f>
        <v>0</v>
      </c>
      <c r="M81" s="47">
        <f>(M11+M14)*(1-M$48*(SUMIF('MK Shocks'!$5:$5,MIN(MAX(ROUND(M$48,0),1),30),'MK Shocks'!$12:$12)-SUMIF('MK Shocks'!$5:$5,MIN(MAX(ROUND(M$48,0),1),30),'MK Shocks'!$8:$8)))+M12+M15+M16+M18+M19+M21+M22+M23</f>
        <v>0</v>
      </c>
      <c r="N81" s="47">
        <f>(N11+N14)*(1-N$48*(SUMIF('MK Shocks'!$5:$5,MIN(MAX(ROUND(N$48,0),1),30),'MK Shocks'!$12:$12)-SUMIF('MK Shocks'!$5:$5,MIN(MAX(ROUND(N$48,0),1),30),'MK Shocks'!$8:$8)))+N12+N15+N16+N18+N19+N21+N22+N23</f>
        <v>0</v>
      </c>
      <c r="O81" s="47">
        <f>(O11+O14)*(1-O$48*(SUMIF('MK Shocks'!$5:$5,MIN(MAX(ROUND(O$48,0),1),30),'MK Shocks'!$12:$12)-SUMIF('MK Shocks'!$5:$5,MIN(MAX(ROUND(O$48,0),1),30),'MK Shocks'!$8:$8)))+O12+O15+O16+O18+O19+O21+O22+O23</f>
        <v>0</v>
      </c>
      <c r="P81" s="47">
        <f>(P11+P14)*(1-P$48*(SUMIF('MK Shocks'!$5:$5,MIN(MAX(ROUND(P$48,0),1),30),'MK Shocks'!$12:$12)-SUMIF('MK Shocks'!$5:$5,MIN(MAX(ROUND(P$48,0),1),30),'MK Shocks'!$8:$8)))+P12+P15+P16+P18+P19+P21+P22+P23</f>
        <v>0</v>
      </c>
      <c r="Q81" s="47">
        <f>(Q11+Q14)*(1-Q$48*(SUMIF('MK Shocks'!$5:$5,MIN(MAX(ROUND(Q$48,0),1),30),'MK Shocks'!$12:$12)-SUMIF('MK Shocks'!$5:$5,MIN(MAX(ROUND(Q$48,0),1),30),'MK Shocks'!$8:$8)))+Q12+Q15+Q16+Q18+Q19+Q21+Q22+Q23</f>
        <v>0</v>
      </c>
      <c r="R81" s="47">
        <f>(R11+R14)*(1-R$48*(SUMIF('MK Shocks'!$5:$5,MIN(MAX(ROUND(R$48,0),1),30),'MK Shocks'!$12:$12)-SUMIF('MK Shocks'!$5:$5,MIN(MAX(ROUND(R$48,0),1),30),'MK Shocks'!$8:$8)))+R12+R15+R16+R18+R19+R21+R22+R23</f>
        <v>0</v>
      </c>
      <c r="S81" s="47">
        <f>(S11+S14)*(1-S$48*(SUMIF('MK Shocks'!$5:$5,MIN(MAX(ROUND(S$48,0),1),30),'MK Shocks'!$12:$12)-SUMIF('MK Shocks'!$5:$5,MIN(MAX(ROUND(S$48,0),1),30),'MK Shocks'!$8:$8)))+S12+S15+S16+S18+S19+S21+S22+S23</f>
        <v>0</v>
      </c>
      <c r="T81" s="47">
        <f>(T11+T14)*(1-T$48*(SUMIF('MK Shocks'!$5:$5,MIN(MAX(ROUND(T$48,0),1),30),'MK Shocks'!$12:$12)-SUMIF('MK Shocks'!$5:$5,MIN(MAX(ROUND(T$48,0),1),30),'MK Shocks'!$8:$8)))+T12+T15+T16+T18+T19+T21+T22+T23</f>
        <v>0</v>
      </c>
      <c r="U81" s="47">
        <f>(U11+U14)*(1-U$48*(SUMIF('MK Shocks'!$5:$5,MIN(MAX(ROUND(U$48,0),1),30),'MK Shocks'!$12:$12)-SUMIF('MK Shocks'!$5:$5,MIN(MAX(ROUND(U$48,0),1),30),'MK Shocks'!$8:$8)))+U12+U15+U16+U18+U19+U21+U22+U23</f>
        <v>0</v>
      </c>
      <c r="V81" s="47">
        <f>(V11+V14)*(1-V$48*(SUMIF('MK Shocks'!$5:$5,MIN(MAX(ROUND(V$48,0),1),30),'MK Shocks'!$12:$12)-SUMIF('MK Shocks'!$5:$5,MIN(MAX(ROUND(V$48,0),1),30),'MK Shocks'!$8:$8)))+V12+V15+V16+V18+V19+V21+V22+V23</f>
        <v>0</v>
      </c>
      <c r="W81" s="47">
        <f>(W11+W14)*(1-W$48*(SUMIF('MK Shocks'!$5:$5,MIN(MAX(ROUND(W$48,0),1),30),'MK Shocks'!$12:$12)-SUMIF('MK Shocks'!$5:$5,MIN(MAX(ROUND(W$48,0),1),30),'MK Shocks'!$8:$8)))+W12+W15+W16+W18+W19+W21+W22+W23</f>
        <v>0</v>
      </c>
      <c r="X81" s="47">
        <f>(X11+X14)*(1-X$48*(SUMIF('MK Shocks'!$5:$5,MIN(MAX(ROUND(X$48,0),1),30),'MK Shocks'!$12:$12)-SUMIF('MK Shocks'!$5:$5,MIN(MAX(ROUND(X$48,0),1),30),'MK Shocks'!$8:$8)))+X12+X15+X16+X18+X19+X21+X22+X23</f>
        <v>0</v>
      </c>
      <c r="Y81" s="47">
        <f>(Y11+Y14)*(1-Y$48*(SUMIF('MK Shocks'!$5:$5,MIN(MAX(ROUND(Y$48,0),1),30),'MK Shocks'!$12:$12)-SUMIF('MK Shocks'!$5:$5,MIN(MAX(ROUND(Y$48,0),1),30),'MK Shocks'!$8:$8)))+Y12+Y15+Y16+Y18+Y19+Y21+Y22+Y23</f>
        <v>0</v>
      </c>
      <c r="Z81" s="47">
        <f>(Z11+Z14)*(1-Z$48*(SUMIF('MK Shocks'!$5:$5,MIN(MAX(ROUND(Z$48,0),1),30),'MK Shocks'!$12:$12)-SUMIF('MK Shocks'!$5:$5,MIN(MAX(ROUND(Z$48,0),1),30),'MK Shocks'!$8:$8)))+Z12+Z15+Z16+Z18+Z19+Z21+Z22+Z23</f>
        <v>0</v>
      </c>
      <c r="AA81" s="47">
        <f>(AA11+AA14)*(1-AA$48*(SUMIF('MK Shocks'!$5:$5,MIN(MAX(ROUND(AA$48,0),1),30),'MK Shocks'!$12:$12)-SUMIF('MK Shocks'!$5:$5,MIN(MAX(ROUND(AA$48,0),1),30),'MK Shocks'!$8:$8)))+AA12+AA15+AA16+AA18+AA19+AA21+AA22+AA23</f>
        <v>0</v>
      </c>
      <c r="AB81" s="47">
        <f>(AB11+AB14)*(1-AB$48*(SUMIF('MK Shocks'!$5:$5,MIN(MAX(ROUND(AB$48,0),1),30),'MK Shocks'!$12:$12)-SUMIF('MK Shocks'!$5:$5,MIN(MAX(ROUND(AB$48,0),1),30),'MK Shocks'!$8:$8)))+AB12+AB15+AB16+AB18+AB19+AB21+AB22+AB23</f>
        <v>0</v>
      </c>
      <c r="AC81" s="47">
        <f>(AC11+AC14)*(1-AC$48*(SUMIF('MK Shocks'!$5:$5,MIN(MAX(ROUND(AC$48,0),1),30),'MK Shocks'!$12:$12)-SUMIF('MK Shocks'!$5:$5,MIN(MAX(ROUND(AC$48,0),1),30),'MK Shocks'!$8:$8)))+AC12+AC15+AC16+AC18+AC19+AC21+AC22+AC23</f>
        <v>0</v>
      </c>
      <c r="AD81" s="47">
        <f>(AD11+AD14)*(1-AD$48*(SUMIF('MK Shocks'!$5:$5,MIN(MAX(ROUND(AD$48,0),1),30),'MK Shocks'!$12:$12)-SUMIF('MK Shocks'!$5:$5,MIN(MAX(ROUND(AD$48,0),1),30),'MK Shocks'!$8:$8)))+AD12+AD15+AD16+AD18+AD19+AD21+AD22+AD23</f>
        <v>0</v>
      </c>
      <c r="AE81" s="47">
        <f>(AE11+AE14)*(1-AE$48*(SUMIF('MK Shocks'!$5:$5,MIN(MAX(ROUND(AE$48,0),1),30),'MK Shocks'!$12:$12)-SUMIF('MK Shocks'!$5:$5,MIN(MAX(ROUND(AE$48,0),1),30),'MK Shocks'!$8:$8)))+AE12+AE15+AE16+AE18+AE19+AE21+AE22+AE23</f>
        <v>0</v>
      </c>
      <c r="AF81" s="47">
        <f>(AF11+AF14)*(1-AF$48*(SUMIF('MK Shocks'!$5:$5,MIN(MAX(ROUND(AF$48,0),1),30),'MK Shocks'!$12:$12)-SUMIF('MK Shocks'!$5:$5,MIN(MAX(ROUND(AF$48,0),1),30),'MK Shocks'!$8:$8)))+AF12+AF15+AF16+AF18+AF19+AF21+AF22+AF23</f>
        <v>0</v>
      </c>
    </row>
    <row r="82" spans="2:32">
      <c r="C82" s="20"/>
    </row>
    <row r="84" spans="2:32" s="5" customFormat="1">
      <c r="B84" s="43" t="s">
        <v>37</v>
      </c>
      <c r="C84" s="44">
        <f>C$6</f>
        <v>1</v>
      </c>
      <c r="D84" s="44">
        <f t="shared" ref="D84:AF84" si="106">D$6</f>
        <v>2</v>
      </c>
      <c r="E84" s="44">
        <f t="shared" si="106"/>
        <v>3</v>
      </c>
      <c r="F84" s="44">
        <f t="shared" si="106"/>
        <v>4</v>
      </c>
      <c r="G84" s="44">
        <f t="shared" si="106"/>
        <v>5</v>
      </c>
      <c r="H84" s="44">
        <f t="shared" si="106"/>
        <v>6</v>
      </c>
      <c r="I84" s="44">
        <f t="shared" si="106"/>
        <v>7</v>
      </c>
      <c r="J84" s="44">
        <f t="shared" si="106"/>
        <v>8</v>
      </c>
      <c r="K84" s="44">
        <f t="shared" si="106"/>
        <v>9</v>
      </c>
      <c r="L84" s="44">
        <f t="shared" si="106"/>
        <v>10</v>
      </c>
      <c r="M84" s="44">
        <f t="shared" si="106"/>
        <v>11</v>
      </c>
      <c r="N84" s="44">
        <f t="shared" si="106"/>
        <v>12</v>
      </c>
      <c r="O84" s="44">
        <f t="shared" si="106"/>
        <v>13</v>
      </c>
      <c r="P84" s="44">
        <f t="shared" si="106"/>
        <v>14</v>
      </c>
      <c r="Q84" s="44">
        <f t="shared" si="106"/>
        <v>15</v>
      </c>
      <c r="R84" s="44">
        <f t="shared" si="106"/>
        <v>16</v>
      </c>
      <c r="S84" s="44">
        <f t="shared" si="106"/>
        <v>17</v>
      </c>
      <c r="T84" s="44">
        <f t="shared" si="106"/>
        <v>18</v>
      </c>
      <c r="U84" s="44">
        <f t="shared" si="106"/>
        <v>19</v>
      </c>
      <c r="V84" s="44">
        <f t="shared" si="106"/>
        <v>20</v>
      </c>
      <c r="W84" s="44">
        <f t="shared" si="106"/>
        <v>21</v>
      </c>
      <c r="X84" s="44">
        <f t="shared" si="106"/>
        <v>22</v>
      </c>
      <c r="Y84" s="44">
        <f t="shared" si="106"/>
        <v>23</v>
      </c>
      <c r="Z84" s="44">
        <f t="shared" si="106"/>
        <v>24</v>
      </c>
      <c r="AA84" s="44">
        <f t="shared" si="106"/>
        <v>25</v>
      </c>
      <c r="AB84" s="44">
        <f t="shared" si="106"/>
        <v>26</v>
      </c>
      <c r="AC84" s="44">
        <f t="shared" si="106"/>
        <v>27</v>
      </c>
      <c r="AD84" s="44">
        <f t="shared" si="106"/>
        <v>28</v>
      </c>
      <c r="AE84" s="44">
        <f t="shared" si="106"/>
        <v>29</v>
      </c>
      <c r="AF84" s="44">
        <f t="shared" si="106"/>
        <v>30</v>
      </c>
    </row>
    <row r="85" spans="2:32" s="5" customFormat="1">
      <c r="B85" s="45"/>
      <c r="C85" s="45">
        <f>C$7</f>
        <v>2019</v>
      </c>
      <c r="D85" s="45">
        <f t="shared" ref="D85:AF85" si="107">D$7</f>
        <v>2020</v>
      </c>
      <c r="E85" s="45">
        <f t="shared" si="107"/>
        <v>2021</v>
      </c>
      <c r="F85" s="45">
        <f t="shared" si="107"/>
        <v>2022</v>
      </c>
      <c r="G85" s="45">
        <f t="shared" si="107"/>
        <v>2023</v>
      </c>
      <c r="H85" s="45">
        <f t="shared" si="107"/>
        <v>2024</v>
      </c>
      <c r="I85" s="45">
        <f t="shared" si="107"/>
        <v>2025</v>
      </c>
      <c r="J85" s="45">
        <f t="shared" si="107"/>
        <v>2026</v>
      </c>
      <c r="K85" s="45">
        <f t="shared" si="107"/>
        <v>2027</v>
      </c>
      <c r="L85" s="45">
        <f t="shared" si="107"/>
        <v>2028</v>
      </c>
      <c r="M85" s="45">
        <f t="shared" si="107"/>
        <v>2029</v>
      </c>
      <c r="N85" s="45">
        <f t="shared" si="107"/>
        <v>2030</v>
      </c>
      <c r="O85" s="45">
        <f t="shared" si="107"/>
        <v>2031</v>
      </c>
      <c r="P85" s="45">
        <f t="shared" si="107"/>
        <v>2032</v>
      </c>
      <c r="Q85" s="45">
        <f t="shared" si="107"/>
        <v>2033</v>
      </c>
      <c r="R85" s="45">
        <f t="shared" si="107"/>
        <v>2034</v>
      </c>
      <c r="S85" s="45">
        <f t="shared" si="107"/>
        <v>2035</v>
      </c>
      <c r="T85" s="45">
        <f t="shared" si="107"/>
        <v>2036</v>
      </c>
      <c r="U85" s="45">
        <f t="shared" si="107"/>
        <v>2037</v>
      </c>
      <c r="V85" s="45">
        <f t="shared" si="107"/>
        <v>2038</v>
      </c>
      <c r="W85" s="45">
        <f t="shared" si="107"/>
        <v>2039</v>
      </c>
      <c r="X85" s="45">
        <f t="shared" si="107"/>
        <v>2040</v>
      </c>
      <c r="Y85" s="45">
        <f t="shared" si="107"/>
        <v>2041</v>
      </c>
      <c r="Z85" s="45">
        <f t="shared" si="107"/>
        <v>2042</v>
      </c>
      <c r="AA85" s="45">
        <f t="shared" si="107"/>
        <v>2043</v>
      </c>
      <c r="AB85" s="45">
        <f t="shared" si="107"/>
        <v>2044</v>
      </c>
      <c r="AC85" s="45">
        <f t="shared" si="107"/>
        <v>2045</v>
      </c>
      <c r="AD85" s="45">
        <f t="shared" si="107"/>
        <v>2046</v>
      </c>
      <c r="AE85" s="45">
        <f t="shared" si="107"/>
        <v>2047</v>
      </c>
      <c r="AF85" s="45">
        <f t="shared" si="107"/>
        <v>2048</v>
      </c>
    </row>
    <row r="86" spans="2:32" outlineLevel="1">
      <c r="B86" s="41" t="s">
        <v>38</v>
      </c>
      <c r="C86" s="42">
        <f t="shared" ref="C86:AF86" ca="1" si="108">SUM(C87:C88)</f>
        <v>0</v>
      </c>
      <c r="D86" s="42">
        <f t="shared" ca="1" si="108"/>
        <v>0</v>
      </c>
      <c r="E86" s="42">
        <f t="shared" ca="1" si="108"/>
        <v>0</v>
      </c>
      <c r="F86" s="42">
        <f t="shared" ca="1" si="108"/>
        <v>0</v>
      </c>
      <c r="G86" s="42">
        <f t="shared" ca="1" si="108"/>
        <v>0</v>
      </c>
      <c r="H86" s="42">
        <f t="shared" ca="1" si="108"/>
        <v>0</v>
      </c>
      <c r="I86" s="42">
        <f t="shared" ca="1" si="108"/>
        <v>0</v>
      </c>
      <c r="J86" s="42">
        <f t="shared" ca="1" si="108"/>
        <v>0</v>
      </c>
      <c r="K86" s="42">
        <f t="shared" ca="1" si="108"/>
        <v>0</v>
      </c>
      <c r="L86" s="42">
        <f t="shared" ca="1" si="108"/>
        <v>0</v>
      </c>
      <c r="M86" s="42">
        <f t="shared" ca="1" si="108"/>
        <v>0</v>
      </c>
      <c r="N86" s="42">
        <f t="shared" ca="1" si="108"/>
        <v>0</v>
      </c>
      <c r="O86" s="42">
        <f t="shared" ca="1" si="108"/>
        <v>0</v>
      </c>
      <c r="P86" s="42">
        <f t="shared" ca="1" si="108"/>
        <v>0</v>
      </c>
      <c r="Q86" s="42">
        <f t="shared" ca="1" si="108"/>
        <v>0</v>
      </c>
      <c r="R86" s="42">
        <f t="shared" ca="1" si="108"/>
        <v>0</v>
      </c>
      <c r="S86" s="42">
        <f t="shared" ca="1" si="108"/>
        <v>0</v>
      </c>
      <c r="T86" s="42">
        <f t="shared" ca="1" si="108"/>
        <v>0</v>
      </c>
      <c r="U86" s="42">
        <f t="shared" ca="1" si="108"/>
        <v>0</v>
      </c>
      <c r="V86" s="42">
        <f t="shared" ca="1" si="108"/>
        <v>0</v>
      </c>
      <c r="W86" s="42">
        <f t="shared" ca="1" si="108"/>
        <v>0</v>
      </c>
      <c r="X86" s="42">
        <f t="shared" ca="1" si="108"/>
        <v>0</v>
      </c>
      <c r="Y86" s="42">
        <f t="shared" ca="1" si="108"/>
        <v>0</v>
      </c>
      <c r="Z86" s="42">
        <f t="shared" ca="1" si="108"/>
        <v>0</v>
      </c>
      <c r="AA86" s="42">
        <f t="shared" ca="1" si="108"/>
        <v>0</v>
      </c>
      <c r="AB86" s="42">
        <f t="shared" ca="1" si="108"/>
        <v>0</v>
      </c>
      <c r="AC86" s="42">
        <f t="shared" ca="1" si="108"/>
        <v>0</v>
      </c>
      <c r="AD86" s="42">
        <f t="shared" ca="1" si="108"/>
        <v>0</v>
      </c>
      <c r="AE86" s="42">
        <f t="shared" ca="1" si="108"/>
        <v>0</v>
      </c>
      <c r="AF86" s="42">
        <f t="shared" ca="1" si="108"/>
        <v>0</v>
      </c>
    </row>
    <row r="87" spans="2:32" outlineLevel="1">
      <c r="B87" s="38" t="s">
        <v>664</v>
      </c>
      <c r="C87" s="37">
        <f ca="1">C$31</f>
        <v>0</v>
      </c>
      <c r="D87" s="37">
        <f t="shared" ref="D87:AF87" ca="1" si="109">D$31</f>
        <v>0</v>
      </c>
      <c r="E87" s="37">
        <f t="shared" ca="1" si="109"/>
        <v>0</v>
      </c>
      <c r="F87" s="37">
        <f t="shared" ca="1" si="109"/>
        <v>0</v>
      </c>
      <c r="G87" s="37">
        <f t="shared" ca="1" si="109"/>
        <v>0</v>
      </c>
      <c r="H87" s="37">
        <f t="shared" ca="1" si="109"/>
        <v>0</v>
      </c>
      <c r="I87" s="37">
        <f t="shared" ca="1" si="109"/>
        <v>0</v>
      </c>
      <c r="J87" s="37">
        <f t="shared" ca="1" si="109"/>
        <v>0</v>
      </c>
      <c r="K87" s="37">
        <f t="shared" ca="1" si="109"/>
        <v>0</v>
      </c>
      <c r="L87" s="37">
        <f t="shared" ca="1" si="109"/>
        <v>0</v>
      </c>
      <c r="M87" s="37">
        <f t="shared" ca="1" si="109"/>
        <v>0</v>
      </c>
      <c r="N87" s="37">
        <f t="shared" ca="1" si="109"/>
        <v>0</v>
      </c>
      <c r="O87" s="37">
        <f t="shared" ca="1" si="109"/>
        <v>0</v>
      </c>
      <c r="P87" s="37">
        <f t="shared" ca="1" si="109"/>
        <v>0</v>
      </c>
      <c r="Q87" s="37">
        <f t="shared" ca="1" si="109"/>
        <v>0</v>
      </c>
      <c r="R87" s="37">
        <f t="shared" ca="1" si="109"/>
        <v>0</v>
      </c>
      <c r="S87" s="37">
        <f t="shared" ca="1" si="109"/>
        <v>0</v>
      </c>
      <c r="T87" s="37">
        <f t="shared" ca="1" si="109"/>
        <v>0</v>
      </c>
      <c r="U87" s="37">
        <f t="shared" ca="1" si="109"/>
        <v>0</v>
      </c>
      <c r="V87" s="37">
        <f t="shared" ca="1" si="109"/>
        <v>0</v>
      </c>
      <c r="W87" s="37">
        <f t="shared" ca="1" si="109"/>
        <v>0</v>
      </c>
      <c r="X87" s="37">
        <f t="shared" ca="1" si="109"/>
        <v>0</v>
      </c>
      <c r="Y87" s="37">
        <f t="shared" ca="1" si="109"/>
        <v>0</v>
      </c>
      <c r="Z87" s="37">
        <f t="shared" ca="1" si="109"/>
        <v>0</v>
      </c>
      <c r="AA87" s="37">
        <f t="shared" ca="1" si="109"/>
        <v>0</v>
      </c>
      <c r="AB87" s="37">
        <f t="shared" ca="1" si="109"/>
        <v>0</v>
      </c>
      <c r="AC87" s="37">
        <f t="shared" ca="1" si="109"/>
        <v>0</v>
      </c>
      <c r="AD87" s="37">
        <f t="shared" ca="1" si="109"/>
        <v>0</v>
      </c>
      <c r="AE87" s="37">
        <f t="shared" ca="1" si="109"/>
        <v>0</v>
      </c>
      <c r="AF87" s="37">
        <f t="shared" ca="1" si="109"/>
        <v>0</v>
      </c>
    </row>
    <row r="88" spans="2:32" outlineLevel="1">
      <c r="B88" s="26" t="s">
        <v>50</v>
      </c>
      <c r="C88" s="20">
        <f ca="1">C81-C87-C94</f>
        <v>0</v>
      </c>
      <c r="D88" s="20">
        <f t="shared" ref="D88:AF88" ca="1" si="110">D81-D87-D94</f>
        <v>0</v>
      </c>
      <c r="E88" s="20">
        <f t="shared" ca="1" si="110"/>
        <v>0</v>
      </c>
      <c r="F88" s="20">
        <f t="shared" ca="1" si="110"/>
        <v>0</v>
      </c>
      <c r="G88" s="20">
        <f t="shared" ca="1" si="110"/>
        <v>0</v>
      </c>
      <c r="H88" s="20">
        <f t="shared" ca="1" si="110"/>
        <v>0</v>
      </c>
      <c r="I88" s="20">
        <f t="shared" ca="1" si="110"/>
        <v>0</v>
      </c>
      <c r="J88" s="20">
        <f t="shared" ca="1" si="110"/>
        <v>0</v>
      </c>
      <c r="K88" s="20">
        <f t="shared" ca="1" si="110"/>
        <v>0</v>
      </c>
      <c r="L88" s="20">
        <f t="shared" ca="1" si="110"/>
        <v>0</v>
      </c>
      <c r="M88" s="20">
        <f t="shared" ca="1" si="110"/>
        <v>0</v>
      </c>
      <c r="N88" s="20">
        <f t="shared" ca="1" si="110"/>
        <v>0</v>
      </c>
      <c r="O88" s="20">
        <f t="shared" ca="1" si="110"/>
        <v>0</v>
      </c>
      <c r="P88" s="20">
        <f t="shared" ca="1" si="110"/>
        <v>0</v>
      </c>
      <c r="Q88" s="20">
        <f t="shared" ca="1" si="110"/>
        <v>0</v>
      </c>
      <c r="R88" s="20">
        <f t="shared" ca="1" si="110"/>
        <v>0</v>
      </c>
      <c r="S88" s="20">
        <f t="shared" ca="1" si="110"/>
        <v>0</v>
      </c>
      <c r="T88" s="20">
        <f t="shared" ca="1" si="110"/>
        <v>0</v>
      </c>
      <c r="U88" s="20">
        <f t="shared" ca="1" si="110"/>
        <v>0</v>
      </c>
      <c r="V88" s="20">
        <f t="shared" ca="1" si="110"/>
        <v>0</v>
      </c>
      <c r="W88" s="20">
        <f t="shared" ca="1" si="110"/>
        <v>0</v>
      </c>
      <c r="X88" s="20">
        <f t="shared" ca="1" si="110"/>
        <v>0</v>
      </c>
      <c r="Y88" s="20">
        <f t="shared" ca="1" si="110"/>
        <v>0</v>
      </c>
      <c r="Z88" s="20">
        <f t="shared" ca="1" si="110"/>
        <v>0</v>
      </c>
      <c r="AA88" s="20">
        <f t="shared" ca="1" si="110"/>
        <v>0</v>
      </c>
      <c r="AB88" s="20">
        <f t="shared" ca="1" si="110"/>
        <v>0</v>
      </c>
      <c r="AC88" s="20">
        <f t="shared" ca="1" si="110"/>
        <v>0</v>
      </c>
      <c r="AD88" s="20">
        <f t="shared" ca="1" si="110"/>
        <v>0</v>
      </c>
      <c r="AE88" s="20">
        <f t="shared" ca="1" si="110"/>
        <v>0</v>
      </c>
      <c r="AF88" s="20">
        <f t="shared" ca="1" si="110"/>
        <v>0</v>
      </c>
    </row>
    <row r="89" spans="2:32" outlineLevel="1">
      <c r="B89" s="25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</row>
    <row r="90" spans="2:32" outlineLevel="1">
      <c r="B90" s="805" t="s">
        <v>691</v>
      </c>
      <c r="C90" s="20">
        <f ca="1">IF(Prem_Type="Single Premium",-Inputs!B34,SUMPRODUCT(POWER((1+OFFSET('helper calculation'!D$615:$AZ$615,C$6-1,0)),-C$6:$AY$6-1+C$6),Inputs!C69:$AY69,OFFSET('helper calculation'!E$449:$BA$449,C$6-1,0)))</f>
        <v>0</v>
      </c>
      <c r="D90" s="20">
        <f ca="1">IF(Prem_Type="Single Premium",-Inputs!C34,SUMPRODUCT(POWER((1+OFFSET('helper calculation'!E$615:$AZ$615,D$6-1,0)),-D$6:$AY$6-1+D$6),Inputs!D69:$AY69,OFFSET('helper calculation'!F$449:$BA$449,D$6-1,0)))</f>
        <v>0</v>
      </c>
      <c r="E90" s="20">
        <f ca="1">IF(Prem_Type="Single Premium",-Inputs!D34,SUMPRODUCT(POWER((1+OFFSET('helper calculation'!F$615:$AZ$615,E$6-1,0)),-E$6:$AY$6-1+E$6),Inputs!E69:$AY69,OFFSET('helper calculation'!G$449:$BA$449,E$6-1,0)))</f>
        <v>0</v>
      </c>
      <c r="F90" s="20">
        <f ca="1">IF(Prem_Type="Single Premium",-Inputs!E34,SUMPRODUCT(POWER((1+OFFSET('helper calculation'!G$615:$AZ$615,F$6-1,0)),-F$6:$AY$6-1+F$6),Inputs!F69:$AY69,OFFSET('helper calculation'!H$449:$BA$449,F$6-1,0)))</f>
        <v>0</v>
      </c>
      <c r="G90" s="20">
        <f ca="1">IF(Prem_Type="Single Premium",-Inputs!F34,SUMPRODUCT(POWER((1+OFFSET('helper calculation'!H$615:$AZ$615,G$6-1,0)),-G$6:$AY$6-1+G$6),Inputs!G69:$AY69,OFFSET('helper calculation'!I$449:$BA$449,G$6-1,0)))</f>
        <v>0</v>
      </c>
      <c r="H90" s="20">
        <f ca="1">IF(Prem_Type="Single Premium",-Inputs!G34,SUMPRODUCT(POWER((1+OFFSET('helper calculation'!I$615:$AZ$615,H$6-1,0)),-H$6:$AY$6-1+H$6),Inputs!H69:$AY69,OFFSET('helper calculation'!J$449:$BA$449,H$6-1,0)))</f>
        <v>0</v>
      </c>
      <c r="I90" s="20">
        <f ca="1">IF(Prem_Type="Single Premium",-Inputs!H34,SUMPRODUCT(POWER((1+OFFSET('helper calculation'!J$615:$AZ$615,I$6-1,0)),-I$6:$AY$6-1+I$6),Inputs!I69:$AY69,OFFSET('helper calculation'!K$449:$BA$449,I$6-1,0)))</f>
        <v>0</v>
      </c>
      <c r="J90" s="20">
        <f ca="1">IF(Prem_Type="Single Premium",-Inputs!I34,SUMPRODUCT(POWER((1+OFFSET('helper calculation'!K$615:$AZ$615,J$6-1,0)),-J$6:$AY$6-1+J$6),Inputs!J69:$AY69,OFFSET('helper calculation'!L$449:$BA$449,J$6-1,0)))</f>
        <v>0</v>
      </c>
      <c r="K90" s="20">
        <f ca="1">IF(Prem_Type="Single Premium",-Inputs!J34,SUMPRODUCT(POWER((1+OFFSET('helper calculation'!L$615:$AZ$615,K$6-1,0)),-K$6:$AY$6-1+K$6),Inputs!K69:$AY69,OFFSET('helper calculation'!M$449:$BA$449,K$6-1,0)))</f>
        <v>0</v>
      </c>
      <c r="L90" s="20">
        <f ca="1">IF(Prem_Type="Single Premium",-Inputs!K34,SUMPRODUCT(POWER((1+OFFSET('helper calculation'!M$615:$AZ$615,L$6-1,0)),-L$6:$AY$6-1+L$6),Inputs!L69:$AY69,OFFSET('helper calculation'!N$449:$BA$449,L$6-1,0)))</f>
        <v>0</v>
      </c>
      <c r="M90" s="20">
        <f ca="1">IF(Prem_Type="Single Premium",-Inputs!L34,SUMPRODUCT(POWER((1+OFFSET('helper calculation'!N$615:$AZ$615,M$6-1,0)),-M$6:$AY$6-1+M$6),Inputs!M69:$AY69,OFFSET('helper calculation'!O$449:$BA$449,M$6-1,0)))</f>
        <v>0</v>
      </c>
      <c r="N90" s="20">
        <f ca="1">IF(Prem_Type="Single Premium",-Inputs!M34,SUMPRODUCT(POWER((1+OFFSET('helper calculation'!O$615:$AZ$615,N$6-1,0)),-N$6:$AY$6-1+N$6),Inputs!N69:$AY69,OFFSET('helper calculation'!P$449:$BA$449,N$6-1,0)))</f>
        <v>0</v>
      </c>
      <c r="O90" s="20">
        <f ca="1">IF(Prem_Type="Single Premium",-Inputs!N34,SUMPRODUCT(POWER((1+OFFSET('helper calculation'!P$615:$AZ$615,O$6-1,0)),-O$6:$AY$6-1+O$6),Inputs!O69:$AY69,OFFSET('helper calculation'!Q$449:$BA$449,O$6-1,0)))</f>
        <v>0</v>
      </c>
      <c r="P90" s="20">
        <f ca="1">IF(Prem_Type="Single Premium",-Inputs!O34,SUMPRODUCT(POWER((1+OFFSET('helper calculation'!Q$615:$AZ$615,P$6-1,0)),-P$6:$AY$6-1+P$6),Inputs!P69:$AY69,OFFSET('helper calculation'!R$449:$BA$449,P$6-1,0)))</f>
        <v>0</v>
      </c>
      <c r="Q90" s="20">
        <f ca="1">IF(Prem_Type="Single Premium",-Inputs!P34,SUMPRODUCT(POWER((1+OFFSET('helper calculation'!R$615:$AZ$615,Q$6-1,0)),-Q$6:$AY$6-1+Q$6),Inputs!Q69:$AY69,OFFSET('helper calculation'!S$449:$BA$449,Q$6-1,0)))</f>
        <v>0</v>
      </c>
      <c r="R90" s="20">
        <f ca="1">IF(Prem_Type="Single Premium",-Inputs!Q34,SUMPRODUCT(POWER((1+OFFSET('helper calculation'!S$615:$AZ$615,R$6-1,0)),-R$6:$AY$6-1+R$6),Inputs!R69:$AY69,OFFSET('helper calculation'!T$449:$BA$449,R$6-1,0)))</f>
        <v>0</v>
      </c>
      <c r="S90" s="20">
        <f ca="1">IF(Prem_Type="Single Premium",-Inputs!R34,SUMPRODUCT(POWER((1+OFFSET('helper calculation'!T$615:$AZ$615,S$6-1,0)),-S$6:$AY$6-1+S$6),Inputs!S69:$AY69,OFFSET('helper calculation'!U$449:$BA$449,S$6-1,0)))</f>
        <v>0</v>
      </c>
      <c r="T90" s="20">
        <f ca="1">IF(Prem_Type="Single Premium",-Inputs!S34,SUMPRODUCT(POWER((1+OFFSET('helper calculation'!U$615:$AZ$615,T$6-1,0)),-T$6:$AY$6-1+T$6),Inputs!T69:$AY69,OFFSET('helper calculation'!V$449:$BA$449,T$6-1,0)))</f>
        <v>0</v>
      </c>
      <c r="U90" s="20">
        <f ca="1">IF(Prem_Type="Single Premium",-Inputs!T34,SUMPRODUCT(POWER((1+OFFSET('helper calculation'!V$615:$AZ$615,U$6-1,0)),-U$6:$AY$6-1+U$6),Inputs!U69:$AY69,OFFSET('helper calculation'!W$449:$BA$449,U$6-1,0)))</f>
        <v>0</v>
      </c>
      <c r="V90" s="20">
        <f ca="1">IF(Prem_Type="Single Premium",-Inputs!U34,SUMPRODUCT(POWER((1+OFFSET('helper calculation'!W$615:$AZ$615,V$6-1,0)),-V$6:$AY$6-1+V$6),Inputs!V69:$AY69,OFFSET('helper calculation'!X$449:$BA$449,V$6-1,0)))</f>
        <v>0</v>
      </c>
      <c r="W90" s="20">
        <f ca="1">IF(Prem_Type="Single Premium",-Inputs!V34,SUMPRODUCT(POWER((1+OFFSET('helper calculation'!X$615:$AZ$615,W$6-1,0)),-W$6:$AY$6-1+W$6),Inputs!W69:$AY69,OFFSET('helper calculation'!Y$449:$BA$449,W$6-1,0)))</f>
        <v>0</v>
      </c>
      <c r="X90" s="20">
        <f ca="1">IF(Prem_Type="Single Premium",-Inputs!W34,SUMPRODUCT(POWER((1+OFFSET('helper calculation'!Y$615:$AZ$615,X$6-1,0)),-X$6:$AY$6-1+X$6),Inputs!X69:$AY69,OFFSET('helper calculation'!Z$449:$BA$449,X$6-1,0)))</f>
        <v>0</v>
      </c>
      <c r="Y90" s="20">
        <f ca="1">IF(Prem_Type="Single Premium",-Inputs!X34,SUMPRODUCT(POWER((1+OFFSET('helper calculation'!Z$615:$AZ$615,Y$6-1,0)),-Y$6:$AY$6-1+Y$6),Inputs!Y69:$AY69,OFFSET('helper calculation'!AA$449:$BA$449,Y$6-1,0)))</f>
        <v>0</v>
      </c>
      <c r="Z90" s="20">
        <f ca="1">IF(Prem_Type="Single Premium",-Inputs!Y34,SUMPRODUCT(POWER((1+OFFSET('helper calculation'!AA$615:$AZ$615,Z$6-1,0)),-Z$6:$AY$6-1+Z$6),Inputs!Z69:$AY69,OFFSET('helper calculation'!AB$449:$BA$449,Z$6-1,0)))</f>
        <v>0</v>
      </c>
      <c r="AA90" s="20">
        <f ca="1">IF(Prem_Type="Single Premium",-Inputs!Z34,SUMPRODUCT(POWER((1+OFFSET('helper calculation'!AB$615:$AZ$615,AA$6-1,0)),-AA$6:$AY$6-1+AA$6),Inputs!AA69:$AY69,OFFSET('helper calculation'!AC$449:$BA$449,AA$6-1,0)))</f>
        <v>0</v>
      </c>
      <c r="AB90" s="20">
        <f ca="1">IF(Prem_Type="Single Premium",-Inputs!AA34,SUMPRODUCT(POWER((1+OFFSET('helper calculation'!AC$615:$AZ$615,AB$6-1,0)),-AB$6:$AY$6-1+AB$6),Inputs!AB69:$AY69,OFFSET('helper calculation'!AD$449:$BA$449,AB$6-1,0)))</f>
        <v>0</v>
      </c>
      <c r="AC90" s="20">
        <f ca="1">IF(Prem_Type="Single Premium",-Inputs!AB34,SUMPRODUCT(POWER((1+OFFSET('helper calculation'!AD$615:$AZ$615,AC$6-1,0)),-AC$6:$AY$6-1+AC$6),Inputs!AC69:$AY69,OFFSET('helper calculation'!AE$449:$BA$449,AC$6-1,0)))</f>
        <v>0</v>
      </c>
      <c r="AD90" s="20">
        <f ca="1">IF(Prem_Type="Single Premium",-Inputs!AC34,SUMPRODUCT(POWER((1+OFFSET('helper calculation'!AE$615:$AZ$615,AD$6-1,0)),-AD$6:$AY$6-1+AD$6),Inputs!AD69:$AY69,OFFSET('helper calculation'!AF$449:$BA$449,AD$6-1,0)))</f>
        <v>0</v>
      </c>
      <c r="AE90" s="20">
        <f ca="1">IF(Prem_Type="Single Premium",-Inputs!AD34,SUMPRODUCT(POWER((1+OFFSET('helper calculation'!AF$615:$AZ$615,AE$6-1,0)),-AE$6:$AY$6-1+AE$6),Inputs!AE69:$AY69,OFFSET('helper calculation'!AG$449:$BA$449,AE$6-1,0)))</f>
        <v>0</v>
      </c>
      <c r="AF90" s="20">
        <f ca="1">IF(Prem_Type="Single Premium",-Inputs!AE34,SUMPRODUCT(POWER((1+OFFSET('helper calculation'!AG$615:$AZ$615,AF$6-1,0)),-AF$6:$AY$6-1+AF$6),Inputs!AF69:$AY69,OFFSET('helper calculation'!AH$449:$BA$449,AF$6-1,0)))</f>
        <v>0</v>
      </c>
    </row>
    <row r="91" spans="2:32" outlineLevel="1">
      <c r="B91" s="805" t="s">
        <v>692</v>
      </c>
      <c r="C91" s="20">
        <f ca="1">SUMPRODUCT(POWER((1+OFFSET('helper calculation'!D$615:$AZ$615,C$6-1,0)),-C$6:$AY$6-1+C$6),Inputs!C70:$AY70,OFFSET('helper calculation'!E$449:$BA$449,C$6-1,0))</f>
        <v>0</v>
      </c>
      <c r="D91" s="20">
        <f ca="1">SUMPRODUCT(POWER((1+OFFSET('helper calculation'!E$615:$AZ$615,D$6-1,0)),-D$6:$AY$6-1+D$6),Inputs!D70:$AY70,OFFSET('helper calculation'!F$449:$BA$449,D$6-1,0))</f>
        <v>0</v>
      </c>
      <c r="E91" s="20">
        <f ca="1">SUMPRODUCT(POWER((1+OFFSET('helper calculation'!F$615:$AZ$615,E$6-1,0)),-E$6:$AY$6-1+E$6),Inputs!E70:$AY70,OFFSET('helper calculation'!G$449:$BA$449,E$6-1,0))</f>
        <v>0</v>
      </c>
      <c r="F91" s="20">
        <f ca="1">SUMPRODUCT(POWER((1+OFFSET('helper calculation'!G$615:$AZ$615,F$6-1,0)),-F$6:$AY$6-1+F$6),Inputs!F70:$AY70,OFFSET('helper calculation'!H$449:$BA$449,F$6-1,0))</f>
        <v>0</v>
      </c>
      <c r="G91" s="20">
        <f ca="1">SUMPRODUCT(POWER((1+OFFSET('helper calculation'!H$615:$AZ$615,G$6-1,0)),-G$6:$AY$6-1+G$6),Inputs!G70:$AY70,OFFSET('helper calculation'!I$449:$BA$449,G$6-1,0))</f>
        <v>0</v>
      </c>
      <c r="H91" s="20">
        <f ca="1">SUMPRODUCT(POWER((1+OFFSET('helper calculation'!I$615:$AZ$615,H$6-1,0)),-H$6:$AY$6-1+H$6),Inputs!H70:$AY70,OFFSET('helper calculation'!J$449:$BA$449,H$6-1,0))</f>
        <v>0</v>
      </c>
      <c r="I91" s="20">
        <f ca="1">SUMPRODUCT(POWER((1+OFFSET('helper calculation'!J$615:$AZ$615,I$6-1,0)),-I$6:$AY$6-1+I$6),Inputs!I70:$AY70,OFFSET('helper calculation'!K$449:$BA$449,I$6-1,0))</f>
        <v>0</v>
      </c>
      <c r="J91" s="20">
        <f ca="1">SUMPRODUCT(POWER((1+OFFSET('helper calculation'!K$615:$AZ$615,J$6-1,0)),-J$6:$AY$6-1+J$6),Inputs!J70:$AY70,OFFSET('helper calculation'!L$449:$BA$449,J$6-1,0))</f>
        <v>0</v>
      </c>
      <c r="K91" s="20">
        <f ca="1">SUMPRODUCT(POWER((1+OFFSET('helper calculation'!L$615:$AZ$615,K$6-1,0)),-K$6:$AY$6-1+K$6),Inputs!K70:$AY70,OFFSET('helper calculation'!M$449:$BA$449,K$6-1,0))</f>
        <v>0</v>
      </c>
      <c r="L91" s="20">
        <f ca="1">SUMPRODUCT(POWER((1+OFFSET('helper calculation'!M$615:$AZ$615,L$6-1,0)),-L$6:$AY$6-1+L$6),Inputs!L70:$AY70,OFFSET('helper calculation'!N$449:$BA$449,L$6-1,0))</f>
        <v>0</v>
      </c>
      <c r="M91" s="20">
        <f ca="1">SUMPRODUCT(POWER((1+OFFSET('helper calculation'!N$615:$AZ$615,M$6-1,0)),-M$6:$AY$6-1+M$6),Inputs!M70:$AY70,OFFSET('helper calculation'!O$449:$BA$449,M$6-1,0))</f>
        <v>0</v>
      </c>
      <c r="N91" s="20">
        <f ca="1">SUMPRODUCT(POWER((1+OFFSET('helper calculation'!O$615:$AZ$615,N$6-1,0)),-N$6:$AY$6-1+N$6),Inputs!N70:$AY70,OFFSET('helper calculation'!P$449:$BA$449,N$6-1,0))</f>
        <v>0</v>
      </c>
      <c r="O91" s="20">
        <f ca="1">SUMPRODUCT(POWER((1+OFFSET('helper calculation'!P$615:$AZ$615,O$6-1,0)),-O$6:$AY$6-1+O$6),Inputs!O70:$AY70,OFFSET('helper calculation'!Q$449:$BA$449,O$6-1,0))</f>
        <v>0</v>
      </c>
      <c r="P91" s="20">
        <f ca="1">SUMPRODUCT(POWER((1+OFFSET('helper calculation'!Q$615:$AZ$615,P$6-1,0)),-P$6:$AY$6-1+P$6),Inputs!P70:$AY70,OFFSET('helper calculation'!R$449:$BA$449,P$6-1,0))</f>
        <v>0</v>
      </c>
      <c r="Q91" s="20">
        <f ca="1">SUMPRODUCT(POWER((1+OFFSET('helper calculation'!R$615:$AZ$615,Q$6-1,0)),-Q$6:$AY$6-1+Q$6),Inputs!Q70:$AY70,OFFSET('helper calculation'!S$449:$BA$449,Q$6-1,0))</f>
        <v>0</v>
      </c>
      <c r="R91" s="20">
        <f ca="1">SUMPRODUCT(POWER((1+OFFSET('helper calculation'!S$615:$AZ$615,R$6-1,0)),-R$6:$AY$6-1+R$6),Inputs!R70:$AY70,OFFSET('helper calculation'!T$449:$BA$449,R$6-1,0))</f>
        <v>0</v>
      </c>
      <c r="S91" s="20">
        <f ca="1">SUMPRODUCT(POWER((1+OFFSET('helper calculation'!T$615:$AZ$615,S$6-1,0)),-S$6:$AY$6-1+S$6),Inputs!S70:$AY70,OFFSET('helper calculation'!U$449:$BA$449,S$6-1,0))</f>
        <v>0</v>
      </c>
      <c r="T91" s="20">
        <f ca="1">SUMPRODUCT(POWER((1+OFFSET('helper calculation'!U$615:$AZ$615,T$6-1,0)),-T$6:$AY$6-1+T$6),Inputs!T70:$AY70,OFFSET('helper calculation'!V$449:$BA$449,T$6-1,0))</f>
        <v>0</v>
      </c>
      <c r="U91" s="20">
        <f ca="1">SUMPRODUCT(POWER((1+OFFSET('helper calculation'!V$615:$AZ$615,U$6-1,0)),-U$6:$AY$6-1+U$6),Inputs!U70:$AY70,OFFSET('helper calculation'!W$449:$BA$449,U$6-1,0))</f>
        <v>0</v>
      </c>
      <c r="V91" s="20">
        <f ca="1">SUMPRODUCT(POWER((1+OFFSET('helper calculation'!W$615:$AZ$615,V$6-1,0)),-V$6:$AY$6-1+V$6),Inputs!V70:$AY70,OFFSET('helper calculation'!X$449:$BA$449,V$6-1,0))</f>
        <v>0</v>
      </c>
      <c r="W91" s="20">
        <f ca="1">SUMPRODUCT(POWER((1+OFFSET('helper calculation'!X$615:$AZ$615,W$6-1,0)),-W$6:$AY$6-1+W$6),Inputs!W70:$AY70,OFFSET('helper calculation'!Y$449:$BA$449,W$6-1,0))</f>
        <v>0</v>
      </c>
      <c r="X91" s="20">
        <f ca="1">SUMPRODUCT(POWER((1+OFFSET('helper calculation'!Y$615:$AZ$615,X$6-1,0)),-X$6:$AY$6-1+X$6),Inputs!X70:$AY70,OFFSET('helper calculation'!Z$449:$BA$449,X$6-1,0))</f>
        <v>0</v>
      </c>
      <c r="Y91" s="20">
        <f ca="1">SUMPRODUCT(POWER((1+OFFSET('helper calculation'!Z$615:$AZ$615,Y$6-1,0)),-Y$6:$AY$6-1+Y$6),Inputs!Y70:$AY70,OFFSET('helper calculation'!AA$449:$BA$449,Y$6-1,0))</f>
        <v>0</v>
      </c>
      <c r="Z91" s="20">
        <f ca="1">SUMPRODUCT(POWER((1+OFFSET('helper calculation'!AA$615:$AZ$615,Z$6-1,0)),-Z$6:$AY$6-1+Z$6),Inputs!Z70:$AY70,OFFSET('helper calculation'!AB$449:$BA$449,Z$6-1,0))</f>
        <v>0</v>
      </c>
      <c r="AA91" s="20">
        <f ca="1">SUMPRODUCT(POWER((1+OFFSET('helper calculation'!AB$615:$AZ$615,AA$6-1,0)),-AA$6:$AY$6-1+AA$6),Inputs!AA70:$AY70,OFFSET('helper calculation'!AC$449:$BA$449,AA$6-1,0))</f>
        <v>0</v>
      </c>
      <c r="AB91" s="20">
        <f ca="1">SUMPRODUCT(POWER((1+OFFSET('helper calculation'!AC$615:$AZ$615,AB$6-1,0)),-AB$6:$AY$6-1+AB$6),Inputs!AB70:$AY70,OFFSET('helper calculation'!AD$449:$BA$449,AB$6-1,0))</f>
        <v>0</v>
      </c>
      <c r="AC91" s="20">
        <f ca="1">SUMPRODUCT(POWER((1+OFFSET('helper calculation'!AD$615:$AZ$615,AC$6-1,0)),-AC$6:$AY$6-1+AC$6),Inputs!AC70:$AY70,OFFSET('helper calculation'!AE$449:$BA$449,AC$6-1,0))</f>
        <v>0</v>
      </c>
      <c r="AD91" s="20">
        <f ca="1">SUMPRODUCT(POWER((1+OFFSET('helper calculation'!AE$615:$AZ$615,AD$6-1,0)),-AD$6:$AY$6-1+AD$6),Inputs!AD70:$AY70,OFFSET('helper calculation'!AF$449:$BA$449,AD$6-1,0))</f>
        <v>0</v>
      </c>
      <c r="AE91" s="20">
        <f ca="1">SUMPRODUCT(POWER((1+OFFSET('helper calculation'!AF$615:$AZ$615,AE$6-1,0)),-AE$6:$AY$6-1+AE$6),Inputs!AE70:$AY70,OFFSET('helper calculation'!AG$449:$BA$449,AE$6-1,0))</f>
        <v>0</v>
      </c>
      <c r="AF91" s="20">
        <f ca="1">SUMPRODUCT(POWER((1+OFFSET('helper calculation'!AG$615:$AZ$615,AF$6-1,0)),-AF$6:$AY$6-1+AF$6),Inputs!AF70:$AY70,OFFSET('helper calculation'!AH$449:$BA$449,AF$6-1,0))</f>
        <v>0</v>
      </c>
    </row>
    <row r="92" spans="2:32" outlineLevel="1">
      <c r="B92" s="805" t="s">
        <v>694</v>
      </c>
      <c r="C92" s="20">
        <f ca="1">SUMPRODUCT(POWER((1+OFFSET('helper calculation'!D$615:$AZ$615,C$6-1,0)),-C$6:$AY$6-1+C$6),Inputs!C71:$AY71,OFFSET('helper calculation'!E$449:$BA$449,C$6-1,0))</f>
        <v>0</v>
      </c>
      <c r="D92" s="20">
        <f ca="1">SUMPRODUCT(POWER((1+OFFSET('helper calculation'!E$615:$AZ$615,D$6-1,0)),-D$6:$AY$6-1+D$6),Inputs!D71:$AY71,OFFSET('helper calculation'!F$449:$BA$449,D$6-1,0))</f>
        <v>0</v>
      </c>
      <c r="E92" s="20">
        <f ca="1">SUMPRODUCT(POWER((1+OFFSET('helper calculation'!F$615:$AZ$615,E$6-1,0)),-E$6:$AY$6-1+E$6),Inputs!E71:$AY71,OFFSET('helper calculation'!G$449:$BA$449,E$6-1,0))</f>
        <v>0</v>
      </c>
      <c r="F92" s="20">
        <f ca="1">SUMPRODUCT(POWER((1+OFFSET('helper calculation'!G$615:$AZ$615,F$6-1,0)),-F$6:$AY$6-1+F$6),Inputs!F71:$AY71,OFFSET('helper calculation'!H$449:$BA$449,F$6-1,0))</f>
        <v>0</v>
      </c>
      <c r="G92" s="20">
        <f ca="1">SUMPRODUCT(POWER((1+OFFSET('helper calculation'!H$615:$AZ$615,G$6-1,0)),-G$6:$AY$6-1+G$6),Inputs!G71:$AY71,OFFSET('helper calculation'!I$449:$BA$449,G$6-1,0))</f>
        <v>0</v>
      </c>
      <c r="H92" s="20">
        <f ca="1">SUMPRODUCT(POWER((1+OFFSET('helper calculation'!I$615:$AZ$615,H$6-1,0)),-H$6:$AY$6-1+H$6),Inputs!H71:$AY71,OFFSET('helper calculation'!J$449:$BA$449,H$6-1,0))</f>
        <v>0</v>
      </c>
      <c r="I92" s="20">
        <f ca="1">SUMPRODUCT(POWER((1+OFFSET('helper calculation'!J$615:$AZ$615,I$6-1,0)),-I$6:$AY$6-1+I$6),Inputs!I71:$AY71,OFFSET('helper calculation'!K$449:$BA$449,I$6-1,0))</f>
        <v>0</v>
      </c>
      <c r="J92" s="20">
        <f ca="1">SUMPRODUCT(POWER((1+OFFSET('helper calculation'!K$615:$AZ$615,J$6-1,0)),-J$6:$AY$6-1+J$6),Inputs!J71:$AY71,OFFSET('helper calculation'!L$449:$BA$449,J$6-1,0))</f>
        <v>0</v>
      </c>
      <c r="K92" s="20">
        <f ca="1">SUMPRODUCT(POWER((1+OFFSET('helper calculation'!L$615:$AZ$615,K$6-1,0)),-K$6:$AY$6-1+K$6),Inputs!K71:$AY71,OFFSET('helper calculation'!M$449:$BA$449,K$6-1,0))</f>
        <v>0</v>
      </c>
      <c r="L92" s="20">
        <f ca="1">SUMPRODUCT(POWER((1+OFFSET('helper calculation'!M$615:$AZ$615,L$6-1,0)),-L$6:$AY$6-1+L$6),Inputs!L71:$AY71,OFFSET('helper calculation'!N$449:$BA$449,L$6-1,0))</f>
        <v>0</v>
      </c>
      <c r="M92" s="20">
        <f ca="1">SUMPRODUCT(POWER((1+OFFSET('helper calculation'!N$615:$AZ$615,M$6-1,0)),-M$6:$AY$6-1+M$6),Inputs!M71:$AY71,OFFSET('helper calculation'!O$449:$BA$449,M$6-1,0))</f>
        <v>0</v>
      </c>
      <c r="N92" s="20">
        <f ca="1">SUMPRODUCT(POWER((1+OFFSET('helper calculation'!O$615:$AZ$615,N$6-1,0)),-N$6:$AY$6-1+N$6),Inputs!N71:$AY71,OFFSET('helper calculation'!P$449:$BA$449,N$6-1,0))</f>
        <v>0</v>
      </c>
      <c r="O92" s="20">
        <f ca="1">SUMPRODUCT(POWER((1+OFFSET('helper calculation'!P$615:$AZ$615,O$6-1,0)),-O$6:$AY$6-1+O$6),Inputs!O71:$AY71,OFFSET('helper calculation'!Q$449:$BA$449,O$6-1,0))</f>
        <v>0</v>
      </c>
      <c r="P92" s="20">
        <f ca="1">SUMPRODUCT(POWER((1+OFFSET('helper calculation'!Q$615:$AZ$615,P$6-1,0)),-P$6:$AY$6-1+P$6),Inputs!P71:$AY71,OFFSET('helper calculation'!R$449:$BA$449,P$6-1,0))</f>
        <v>0</v>
      </c>
      <c r="Q92" s="20">
        <f ca="1">SUMPRODUCT(POWER((1+OFFSET('helper calculation'!R$615:$AZ$615,Q$6-1,0)),-Q$6:$AY$6-1+Q$6),Inputs!Q71:$AY71,OFFSET('helper calculation'!S$449:$BA$449,Q$6-1,0))</f>
        <v>0</v>
      </c>
      <c r="R92" s="20">
        <f ca="1">SUMPRODUCT(POWER((1+OFFSET('helper calculation'!S$615:$AZ$615,R$6-1,0)),-R$6:$AY$6-1+R$6),Inputs!R71:$AY71,OFFSET('helper calculation'!T$449:$BA$449,R$6-1,0))</f>
        <v>0</v>
      </c>
      <c r="S92" s="20">
        <f ca="1">SUMPRODUCT(POWER((1+OFFSET('helper calculation'!T$615:$AZ$615,S$6-1,0)),-S$6:$AY$6-1+S$6),Inputs!S71:$AY71,OFFSET('helper calculation'!U$449:$BA$449,S$6-1,0))</f>
        <v>0</v>
      </c>
      <c r="T92" s="20">
        <f ca="1">SUMPRODUCT(POWER((1+OFFSET('helper calculation'!U$615:$AZ$615,T$6-1,0)),-T$6:$AY$6-1+T$6),Inputs!T71:$AY71,OFFSET('helper calculation'!V$449:$BA$449,T$6-1,0))</f>
        <v>0</v>
      </c>
      <c r="U92" s="20">
        <f ca="1">SUMPRODUCT(POWER((1+OFFSET('helper calculation'!V$615:$AZ$615,U$6-1,0)),-U$6:$AY$6-1+U$6),Inputs!U71:$AY71,OFFSET('helper calculation'!W$449:$BA$449,U$6-1,0))</f>
        <v>0</v>
      </c>
      <c r="V92" s="20">
        <f ca="1">SUMPRODUCT(POWER((1+OFFSET('helper calculation'!W$615:$AZ$615,V$6-1,0)),-V$6:$AY$6-1+V$6),Inputs!V71:$AY71,OFFSET('helper calculation'!X$449:$BA$449,V$6-1,0))</f>
        <v>0</v>
      </c>
      <c r="W92" s="20">
        <f ca="1">SUMPRODUCT(POWER((1+OFFSET('helper calculation'!X$615:$AZ$615,W$6-1,0)),-W$6:$AY$6-1+W$6),Inputs!W71:$AY71,OFFSET('helper calculation'!Y$449:$BA$449,W$6-1,0))</f>
        <v>0</v>
      </c>
      <c r="X92" s="20">
        <f ca="1">SUMPRODUCT(POWER((1+OFFSET('helper calculation'!Y$615:$AZ$615,X$6-1,0)),-X$6:$AY$6-1+X$6),Inputs!X71:$AY71,OFFSET('helper calculation'!Z$449:$BA$449,X$6-1,0))</f>
        <v>0</v>
      </c>
      <c r="Y92" s="20">
        <f ca="1">SUMPRODUCT(POWER((1+OFFSET('helper calculation'!Z$615:$AZ$615,Y$6-1,0)),-Y$6:$AY$6-1+Y$6),Inputs!Y71:$AY71,OFFSET('helper calculation'!AA$449:$BA$449,Y$6-1,0))</f>
        <v>0</v>
      </c>
      <c r="Z92" s="20">
        <f ca="1">SUMPRODUCT(POWER((1+OFFSET('helper calculation'!AA$615:$AZ$615,Z$6-1,0)),-Z$6:$AY$6-1+Z$6),Inputs!Z71:$AY71,OFFSET('helper calculation'!AB$449:$BA$449,Z$6-1,0))</f>
        <v>0</v>
      </c>
      <c r="AA92" s="20">
        <f ca="1">SUMPRODUCT(POWER((1+OFFSET('helper calculation'!AB$615:$AZ$615,AA$6-1,0)),-AA$6:$AY$6-1+AA$6),Inputs!AA71:$AY71,OFFSET('helper calculation'!AC$449:$BA$449,AA$6-1,0))</f>
        <v>0</v>
      </c>
      <c r="AB92" s="20">
        <f ca="1">SUMPRODUCT(POWER((1+OFFSET('helper calculation'!AC$615:$AZ$615,AB$6-1,0)),-AB$6:$AY$6-1+AB$6),Inputs!AB71:$AY71,OFFSET('helper calculation'!AD$449:$BA$449,AB$6-1,0))</f>
        <v>0</v>
      </c>
      <c r="AC92" s="20">
        <f ca="1">SUMPRODUCT(POWER((1+OFFSET('helper calculation'!AD$615:$AZ$615,AC$6-1,0)),-AC$6:$AY$6-1+AC$6),Inputs!AC71:$AY71,OFFSET('helper calculation'!AE$449:$BA$449,AC$6-1,0))</f>
        <v>0</v>
      </c>
      <c r="AD92" s="20">
        <f ca="1">SUMPRODUCT(POWER((1+OFFSET('helper calculation'!AE$615:$AZ$615,AD$6-1,0)),-AD$6:$AY$6-1+AD$6),Inputs!AD71:$AY71,OFFSET('helper calculation'!AF$449:$BA$449,AD$6-1,0))</f>
        <v>0</v>
      </c>
      <c r="AE92" s="20">
        <f ca="1">SUMPRODUCT(POWER((1+OFFSET('helper calculation'!AF$615:$AZ$615,AE$6-1,0)),-AE$6:$AY$6-1+AE$6),Inputs!AE71:$AY71,OFFSET('helper calculation'!AG$449:$BA$449,AE$6-1,0))</f>
        <v>0</v>
      </c>
      <c r="AF92" s="20">
        <f ca="1">SUMPRODUCT(POWER((1+OFFSET('helper calculation'!AG$615:$AZ$615,AF$6-1,0)),-AF$6:$AY$6-1+AF$6),Inputs!AF71:$AY71,OFFSET('helper calculation'!AH$449:$BA$449,AF$6-1,0))</f>
        <v>0</v>
      </c>
    </row>
    <row r="93" spans="2:32" outlineLevel="1">
      <c r="B93" s="805" t="s">
        <v>693</v>
      </c>
      <c r="C93" s="20">
        <f ca="1">SUMPRODUCT(POWER((1+OFFSET('helper calculation'!D$615:$AZ$615,C$6-1,0)),-C$6:$AY$6-1+C$6),Inputs!C72:$AY72,OFFSET('helper calculation'!E$449:$BA$449,C$6-1,0))</f>
        <v>0</v>
      </c>
      <c r="D93" s="20">
        <f ca="1">SUMPRODUCT(POWER((1+OFFSET('helper calculation'!E$615:$AZ$615,D$6-1,0)),-D$6:$AY$6-1+D$6),Inputs!D72:$AY72,OFFSET('helper calculation'!F$449:$BA$449,D$6-1,0))</f>
        <v>0</v>
      </c>
      <c r="E93" s="20">
        <f ca="1">SUMPRODUCT(POWER((1+OFFSET('helper calculation'!F$615:$AZ$615,E$6-1,0)),-E$6:$AY$6-1+E$6),Inputs!E72:$AY72,OFFSET('helper calculation'!G$449:$BA$449,E$6-1,0))</f>
        <v>0</v>
      </c>
      <c r="F93" s="20">
        <f ca="1">SUMPRODUCT(POWER((1+OFFSET('helper calculation'!G$615:$AZ$615,F$6-1,0)),-F$6:$AY$6-1+F$6),Inputs!F72:$AY72,OFFSET('helper calculation'!H$449:$BA$449,F$6-1,0))</f>
        <v>0</v>
      </c>
      <c r="G93" s="20">
        <f ca="1">SUMPRODUCT(POWER((1+OFFSET('helper calculation'!H$615:$AZ$615,G$6-1,0)),-G$6:$AY$6-1+G$6),Inputs!G72:$AY72,OFFSET('helper calculation'!I$449:$BA$449,G$6-1,0))</f>
        <v>0</v>
      </c>
      <c r="H93" s="20">
        <f ca="1">SUMPRODUCT(POWER((1+OFFSET('helper calculation'!I$615:$AZ$615,H$6-1,0)),-H$6:$AY$6-1+H$6),Inputs!H72:$AY72,OFFSET('helper calculation'!J$449:$BA$449,H$6-1,0))</f>
        <v>0</v>
      </c>
      <c r="I93" s="20">
        <f ca="1">SUMPRODUCT(POWER((1+OFFSET('helper calculation'!J$615:$AZ$615,I$6-1,0)),-I$6:$AY$6-1+I$6),Inputs!I72:$AY72,OFFSET('helper calculation'!K$449:$BA$449,I$6-1,0))</f>
        <v>0</v>
      </c>
      <c r="J93" s="20">
        <f ca="1">SUMPRODUCT(POWER((1+OFFSET('helper calculation'!K$615:$AZ$615,J$6-1,0)),-J$6:$AY$6-1+J$6),Inputs!J72:$AY72,OFFSET('helper calculation'!L$449:$BA$449,J$6-1,0))</f>
        <v>0</v>
      </c>
      <c r="K93" s="20">
        <f ca="1">SUMPRODUCT(POWER((1+OFFSET('helper calculation'!L$615:$AZ$615,K$6-1,0)),-K$6:$AY$6-1+K$6),Inputs!K72:$AY72,OFFSET('helper calculation'!M$449:$BA$449,K$6-1,0))</f>
        <v>0</v>
      </c>
      <c r="L93" s="20">
        <f ca="1">SUMPRODUCT(POWER((1+OFFSET('helper calculation'!M$615:$AZ$615,L$6-1,0)),-L$6:$AY$6-1+L$6),Inputs!L72:$AY72,OFFSET('helper calculation'!N$449:$BA$449,L$6-1,0))</f>
        <v>0</v>
      </c>
      <c r="M93" s="20">
        <f ca="1">SUMPRODUCT(POWER((1+OFFSET('helper calculation'!N$615:$AZ$615,M$6-1,0)),-M$6:$AY$6-1+M$6),Inputs!M72:$AY72,OFFSET('helper calculation'!O$449:$BA$449,M$6-1,0))</f>
        <v>0</v>
      </c>
      <c r="N93" s="20">
        <f ca="1">SUMPRODUCT(POWER((1+OFFSET('helper calculation'!O$615:$AZ$615,N$6-1,0)),-N$6:$AY$6-1+N$6),Inputs!N72:$AY72,OFFSET('helper calculation'!P$449:$BA$449,N$6-1,0))</f>
        <v>0</v>
      </c>
      <c r="O93" s="20">
        <f ca="1">SUMPRODUCT(POWER((1+OFFSET('helper calculation'!P$615:$AZ$615,O$6-1,0)),-O$6:$AY$6-1+O$6),Inputs!O72:$AY72,OFFSET('helper calculation'!Q$449:$BA$449,O$6-1,0))</f>
        <v>0</v>
      </c>
      <c r="P93" s="20">
        <f ca="1">SUMPRODUCT(POWER((1+OFFSET('helper calculation'!Q$615:$AZ$615,P$6-1,0)),-P$6:$AY$6-1+P$6),Inputs!P72:$AY72,OFFSET('helper calculation'!R$449:$BA$449,P$6-1,0))</f>
        <v>0</v>
      </c>
      <c r="Q93" s="20">
        <f ca="1">SUMPRODUCT(POWER((1+OFFSET('helper calculation'!R$615:$AZ$615,Q$6-1,0)),-Q$6:$AY$6-1+Q$6),Inputs!Q72:$AY72,OFFSET('helper calculation'!S$449:$BA$449,Q$6-1,0))</f>
        <v>0</v>
      </c>
      <c r="R93" s="20">
        <f ca="1">SUMPRODUCT(POWER((1+OFFSET('helper calculation'!S$615:$AZ$615,R$6-1,0)),-R$6:$AY$6-1+R$6),Inputs!R72:$AY72,OFFSET('helper calculation'!T$449:$BA$449,R$6-1,0))</f>
        <v>0</v>
      </c>
      <c r="S93" s="20">
        <f ca="1">SUMPRODUCT(POWER((1+OFFSET('helper calculation'!T$615:$AZ$615,S$6-1,0)),-S$6:$AY$6-1+S$6),Inputs!S72:$AY72,OFFSET('helper calculation'!U$449:$BA$449,S$6-1,0))</f>
        <v>0</v>
      </c>
      <c r="T93" s="20">
        <f ca="1">SUMPRODUCT(POWER((1+OFFSET('helper calculation'!U$615:$AZ$615,T$6-1,0)),-T$6:$AY$6-1+T$6),Inputs!T72:$AY72,OFFSET('helper calculation'!V$449:$BA$449,T$6-1,0))</f>
        <v>0</v>
      </c>
      <c r="U93" s="20">
        <f ca="1">SUMPRODUCT(POWER((1+OFFSET('helper calculation'!V$615:$AZ$615,U$6-1,0)),-U$6:$AY$6-1+U$6),Inputs!U72:$AY72,OFFSET('helper calculation'!W$449:$BA$449,U$6-1,0))</f>
        <v>0</v>
      </c>
      <c r="V93" s="20">
        <f ca="1">SUMPRODUCT(POWER((1+OFFSET('helper calculation'!W$615:$AZ$615,V$6-1,0)),-V$6:$AY$6-1+V$6),Inputs!V72:$AY72,OFFSET('helper calculation'!X$449:$BA$449,V$6-1,0))</f>
        <v>0</v>
      </c>
      <c r="W93" s="20">
        <f ca="1">SUMPRODUCT(POWER((1+OFFSET('helper calculation'!X$615:$AZ$615,W$6-1,0)),-W$6:$AY$6-1+W$6),Inputs!W72:$AY72,OFFSET('helper calculation'!Y$449:$BA$449,W$6-1,0))</f>
        <v>0</v>
      </c>
      <c r="X93" s="20">
        <f ca="1">SUMPRODUCT(POWER((1+OFFSET('helper calculation'!Y$615:$AZ$615,X$6-1,0)),-X$6:$AY$6-1+X$6),Inputs!X72:$AY72,OFFSET('helper calculation'!Z$449:$BA$449,X$6-1,0))</f>
        <v>0</v>
      </c>
      <c r="Y93" s="20">
        <f ca="1">SUMPRODUCT(POWER((1+OFFSET('helper calculation'!Z$615:$AZ$615,Y$6-1,0)),-Y$6:$AY$6-1+Y$6),Inputs!Y72:$AY72,OFFSET('helper calculation'!AA$449:$BA$449,Y$6-1,0))</f>
        <v>0</v>
      </c>
      <c r="Z93" s="20">
        <f ca="1">SUMPRODUCT(POWER((1+OFFSET('helper calculation'!AA$615:$AZ$615,Z$6-1,0)),-Z$6:$AY$6-1+Z$6),Inputs!Z72:$AY72,OFFSET('helper calculation'!AB$449:$BA$449,Z$6-1,0))</f>
        <v>0</v>
      </c>
      <c r="AA93" s="20">
        <f ca="1">SUMPRODUCT(POWER((1+OFFSET('helper calculation'!AB$615:$AZ$615,AA$6-1,0)),-AA$6:$AY$6-1+AA$6),Inputs!AA72:$AY72,OFFSET('helper calculation'!AC$449:$BA$449,AA$6-1,0))</f>
        <v>0</v>
      </c>
      <c r="AB93" s="20">
        <f ca="1">SUMPRODUCT(POWER((1+OFFSET('helper calculation'!AC$615:$AZ$615,AB$6-1,0)),-AB$6:$AY$6-1+AB$6),Inputs!AB72:$AY72,OFFSET('helper calculation'!AD$449:$BA$449,AB$6-1,0))</f>
        <v>0</v>
      </c>
      <c r="AC93" s="20">
        <f ca="1">SUMPRODUCT(POWER((1+OFFSET('helper calculation'!AD$615:$AZ$615,AC$6-1,0)),-AC$6:$AY$6-1+AC$6),Inputs!AC72:$AY72,OFFSET('helper calculation'!AE$449:$BA$449,AC$6-1,0))</f>
        <v>0</v>
      </c>
      <c r="AD93" s="20">
        <f ca="1">SUMPRODUCT(POWER((1+OFFSET('helper calculation'!AE$615:$AZ$615,AD$6-1,0)),-AD$6:$AY$6-1+AD$6),Inputs!AD72:$AY72,OFFSET('helper calculation'!AF$449:$BA$449,AD$6-1,0))</f>
        <v>0</v>
      </c>
      <c r="AE93" s="20">
        <f ca="1">SUMPRODUCT(POWER((1+OFFSET('helper calculation'!AF$615:$AZ$615,AE$6-1,0)),-AE$6:$AY$6-1+AE$6),Inputs!AE72:$AY72,OFFSET('helper calculation'!AG$449:$BA$449,AE$6-1,0))</f>
        <v>0</v>
      </c>
      <c r="AF93" s="20">
        <f ca="1">SUMPRODUCT(POWER((1+OFFSET('helper calculation'!AG$615:$AZ$615,AF$6-1,0)),-AF$6:$AY$6-1+AF$6),Inputs!AF72:$AY72,OFFSET('helper calculation'!AH$449:$BA$449,AF$6-1,0))</f>
        <v>0</v>
      </c>
    </row>
    <row r="94" spans="2:32" outlineLevel="1">
      <c r="B94" s="41" t="s">
        <v>39</v>
      </c>
      <c r="C94" s="42">
        <f ca="1">SUM(C90:C93)</f>
        <v>0</v>
      </c>
      <c r="D94" s="42">
        <f t="shared" ref="D94:AF94" ca="1" si="111">SUM(D90:D93)</f>
        <v>0</v>
      </c>
      <c r="E94" s="42">
        <f t="shared" ca="1" si="111"/>
        <v>0</v>
      </c>
      <c r="F94" s="42">
        <f t="shared" ca="1" si="111"/>
        <v>0</v>
      </c>
      <c r="G94" s="42">
        <f t="shared" ca="1" si="111"/>
        <v>0</v>
      </c>
      <c r="H94" s="42">
        <f t="shared" ca="1" si="111"/>
        <v>0</v>
      </c>
      <c r="I94" s="42">
        <f t="shared" ca="1" si="111"/>
        <v>0</v>
      </c>
      <c r="J94" s="42">
        <f t="shared" ca="1" si="111"/>
        <v>0</v>
      </c>
      <c r="K94" s="42">
        <f t="shared" ca="1" si="111"/>
        <v>0</v>
      </c>
      <c r="L94" s="42">
        <f t="shared" ca="1" si="111"/>
        <v>0</v>
      </c>
      <c r="M94" s="42">
        <f t="shared" ca="1" si="111"/>
        <v>0</v>
      </c>
      <c r="N94" s="42">
        <f t="shared" ca="1" si="111"/>
        <v>0</v>
      </c>
      <c r="O94" s="42">
        <f t="shared" ca="1" si="111"/>
        <v>0</v>
      </c>
      <c r="P94" s="42">
        <f t="shared" ca="1" si="111"/>
        <v>0</v>
      </c>
      <c r="Q94" s="42">
        <f t="shared" ca="1" si="111"/>
        <v>0</v>
      </c>
      <c r="R94" s="42">
        <f t="shared" ca="1" si="111"/>
        <v>0</v>
      </c>
      <c r="S94" s="42">
        <f t="shared" ca="1" si="111"/>
        <v>0</v>
      </c>
      <c r="T94" s="42">
        <f t="shared" ca="1" si="111"/>
        <v>0</v>
      </c>
      <c r="U94" s="42">
        <f t="shared" ca="1" si="111"/>
        <v>0</v>
      </c>
      <c r="V94" s="42">
        <f t="shared" ca="1" si="111"/>
        <v>0</v>
      </c>
      <c r="W94" s="42">
        <f t="shared" ca="1" si="111"/>
        <v>0</v>
      </c>
      <c r="X94" s="42">
        <f t="shared" ca="1" si="111"/>
        <v>0</v>
      </c>
      <c r="Y94" s="42">
        <f t="shared" ca="1" si="111"/>
        <v>0</v>
      </c>
      <c r="Z94" s="42">
        <f t="shared" ca="1" si="111"/>
        <v>0</v>
      </c>
      <c r="AA94" s="42">
        <f t="shared" ca="1" si="111"/>
        <v>0</v>
      </c>
      <c r="AB94" s="42">
        <f t="shared" ca="1" si="111"/>
        <v>0</v>
      </c>
      <c r="AC94" s="42">
        <f t="shared" ca="1" si="111"/>
        <v>0</v>
      </c>
      <c r="AD94" s="42">
        <f t="shared" ca="1" si="111"/>
        <v>0</v>
      </c>
      <c r="AE94" s="42">
        <f t="shared" ca="1" si="111"/>
        <v>0</v>
      </c>
      <c r="AF94" s="42">
        <f t="shared" ca="1" si="111"/>
        <v>0</v>
      </c>
    </row>
    <row r="95" spans="2:32" outlineLevel="1">
      <c r="B95" s="25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</row>
    <row r="96" spans="2:32">
      <c r="B96" s="46" t="s">
        <v>27</v>
      </c>
      <c r="C96" s="47">
        <f ca="1">C86+C94</f>
        <v>0</v>
      </c>
      <c r="D96" s="47">
        <f t="shared" ref="D96:AF96" ca="1" si="112">D86+D94</f>
        <v>0</v>
      </c>
      <c r="E96" s="47">
        <f t="shared" ca="1" si="112"/>
        <v>0</v>
      </c>
      <c r="F96" s="47">
        <f t="shared" ca="1" si="112"/>
        <v>0</v>
      </c>
      <c r="G96" s="47">
        <f t="shared" ca="1" si="112"/>
        <v>0</v>
      </c>
      <c r="H96" s="47">
        <f t="shared" ca="1" si="112"/>
        <v>0</v>
      </c>
      <c r="I96" s="47">
        <f t="shared" ca="1" si="112"/>
        <v>0</v>
      </c>
      <c r="J96" s="47">
        <f t="shared" ca="1" si="112"/>
        <v>0</v>
      </c>
      <c r="K96" s="47">
        <f t="shared" ca="1" si="112"/>
        <v>0</v>
      </c>
      <c r="L96" s="47">
        <f t="shared" ca="1" si="112"/>
        <v>0</v>
      </c>
      <c r="M96" s="47">
        <f t="shared" ca="1" si="112"/>
        <v>0</v>
      </c>
      <c r="N96" s="47">
        <f t="shared" ca="1" si="112"/>
        <v>0</v>
      </c>
      <c r="O96" s="47">
        <f t="shared" ca="1" si="112"/>
        <v>0</v>
      </c>
      <c r="P96" s="47">
        <f t="shared" ca="1" si="112"/>
        <v>0</v>
      </c>
      <c r="Q96" s="47">
        <f t="shared" ca="1" si="112"/>
        <v>0</v>
      </c>
      <c r="R96" s="47">
        <f t="shared" ca="1" si="112"/>
        <v>0</v>
      </c>
      <c r="S96" s="47">
        <f t="shared" ca="1" si="112"/>
        <v>0</v>
      </c>
      <c r="T96" s="47">
        <f t="shared" ca="1" si="112"/>
        <v>0</v>
      </c>
      <c r="U96" s="47">
        <f t="shared" ca="1" si="112"/>
        <v>0</v>
      </c>
      <c r="V96" s="47">
        <f t="shared" ca="1" si="112"/>
        <v>0</v>
      </c>
      <c r="W96" s="47">
        <f t="shared" ca="1" si="112"/>
        <v>0</v>
      </c>
      <c r="X96" s="47">
        <f t="shared" ca="1" si="112"/>
        <v>0</v>
      </c>
      <c r="Y96" s="47">
        <f t="shared" ca="1" si="112"/>
        <v>0</v>
      </c>
      <c r="Z96" s="47">
        <f t="shared" ca="1" si="112"/>
        <v>0</v>
      </c>
      <c r="AA96" s="47">
        <f t="shared" ca="1" si="112"/>
        <v>0</v>
      </c>
      <c r="AB96" s="47">
        <f t="shared" ca="1" si="112"/>
        <v>0</v>
      </c>
      <c r="AC96" s="47">
        <f t="shared" ca="1" si="112"/>
        <v>0</v>
      </c>
      <c r="AD96" s="47">
        <f t="shared" ca="1" si="112"/>
        <v>0</v>
      </c>
      <c r="AE96" s="47">
        <f t="shared" ca="1" si="112"/>
        <v>0</v>
      </c>
      <c r="AF96" s="47">
        <f t="shared" ca="1" si="112"/>
        <v>0</v>
      </c>
    </row>
    <row r="97" spans="1:32">
      <c r="C97" s="39"/>
    </row>
    <row r="98" spans="1:32">
      <c r="C98" s="40"/>
    </row>
    <row r="99" spans="1:32" s="3" customFormat="1" ht="12">
      <c r="A99" s="18" t="s">
        <v>40</v>
      </c>
      <c r="B99" s="1036" t="s">
        <v>636</v>
      </c>
      <c r="C99" s="1036"/>
      <c r="D99" s="1036"/>
      <c r="E99" s="1036"/>
      <c r="F99" s="1036"/>
      <c r="G99" s="1036"/>
      <c r="H99" s="1036"/>
      <c r="I99" s="1036"/>
      <c r="J99" s="1036"/>
      <c r="K99" s="1036"/>
      <c r="L99" s="1036"/>
      <c r="M99" s="1036"/>
      <c r="N99" s="1036"/>
      <c r="O99" s="1036"/>
      <c r="P99" s="1036"/>
      <c r="Q99" s="1036"/>
    </row>
    <row r="101" spans="1:32" s="5" customFormat="1">
      <c r="B101" s="43" t="s">
        <v>47</v>
      </c>
      <c r="C101" s="44">
        <f>C$6</f>
        <v>1</v>
      </c>
      <c r="D101" s="44">
        <f t="shared" ref="D101:AF101" si="113">D$6</f>
        <v>2</v>
      </c>
      <c r="E101" s="44">
        <f t="shared" si="113"/>
        <v>3</v>
      </c>
      <c r="F101" s="44">
        <f t="shared" si="113"/>
        <v>4</v>
      </c>
      <c r="G101" s="44">
        <f t="shared" si="113"/>
        <v>5</v>
      </c>
      <c r="H101" s="44">
        <f t="shared" si="113"/>
        <v>6</v>
      </c>
      <c r="I101" s="44">
        <f t="shared" si="113"/>
        <v>7</v>
      </c>
      <c r="J101" s="44">
        <f t="shared" si="113"/>
        <v>8</v>
      </c>
      <c r="K101" s="44">
        <f t="shared" si="113"/>
        <v>9</v>
      </c>
      <c r="L101" s="44">
        <f t="shared" si="113"/>
        <v>10</v>
      </c>
      <c r="M101" s="44">
        <f t="shared" si="113"/>
        <v>11</v>
      </c>
      <c r="N101" s="44">
        <f t="shared" si="113"/>
        <v>12</v>
      </c>
      <c r="O101" s="44">
        <f t="shared" si="113"/>
        <v>13</v>
      </c>
      <c r="P101" s="44">
        <f t="shared" si="113"/>
        <v>14</v>
      </c>
      <c r="Q101" s="44">
        <f t="shared" si="113"/>
        <v>15</v>
      </c>
      <c r="R101" s="44">
        <f t="shared" si="113"/>
        <v>16</v>
      </c>
      <c r="S101" s="44">
        <f t="shared" si="113"/>
        <v>17</v>
      </c>
      <c r="T101" s="44">
        <f t="shared" si="113"/>
        <v>18</v>
      </c>
      <c r="U101" s="44">
        <f t="shared" si="113"/>
        <v>19</v>
      </c>
      <c r="V101" s="44">
        <f t="shared" si="113"/>
        <v>20</v>
      </c>
      <c r="W101" s="44">
        <f t="shared" si="113"/>
        <v>21</v>
      </c>
      <c r="X101" s="44">
        <f t="shared" si="113"/>
        <v>22</v>
      </c>
      <c r="Y101" s="44">
        <f t="shared" si="113"/>
        <v>23</v>
      </c>
      <c r="Z101" s="44">
        <f t="shared" si="113"/>
        <v>24</v>
      </c>
      <c r="AA101" s="44">
        <f t="shared" si="113"/>
        <v>25</v>
      </c>
      <c r="AB101" s="44">
        <f t="shared" si="113"/>
        <v>26</v>
      </c>
      <c r="AC101" s="44">
        <f t="shared" si="113"/>
        <v>27</v>
      </c>
      <c r="AD101" s="44">
        <f t="shared" si="113"/>
        <v>28</v>
      </c>
      <c r="AE101" s="44">
        <f t="shared" si="113"/>
        <v>29</v>
      </c>
      <c r="AF101" s="44">
        <f t="shared" si="113"/>
        <v>30</v>
      </c>
    </row>
    <row r="102" spans="1:32" s="5" customFormat="1">
      <c r="B102" s="45"/>
      <c r="C102" s="45">
        <f>C$7</f>
        <v>2019</v>
      </c>
      <c r="D102" s="45">
        <f t="shared" ref="D102:AF102" si="114">D$7</f>
        <v>2020</v>
      </c>
      <c r="E102" s="45">
        <f t="shared" si="114"/>
        <v>2021</v>
      </c>
      <c r="F102" s="45">
        <f t="shared" si="114"/>
        <v>2022</v>
      </c>
      <c r="G102" s="45">
        <f t="shared" si="114"/>
        <v>2023</v>
      </c>
      <c r="H102" s="45">
        <f t="shared" si="114"/>
        <v>2024</v>
      </c>
      <c r="I102" s="45">
        <f t="shared" si="114"/>
        <v>2025</v>
      </c>
      <c r="J102" s="45">
        <f t="shared" si="114"/>
        <v>2026</v>
      </c>
      <c r="K102" s="45">
        <f t="shared" si="114"/>
        <v>2027</v>
      </c>
      <c r="L102" s="45">
        <f t="shared" si="114"/>
        <v>2028</v>
      </c>
      <c r="M102" s="45">
        <f t="shared" si="114"/>
        <v>2029</v>
      </c>
      <c r="N102" s="45">
        <f t="shared" si="114"/>
        <v>2030</v>
      </c>
      <c r="O102" s="45">
        <f t="shared" si="114"/>
        <v>2031</v>
      </c>
      <c r="P102" s="45">
        <f t="shared" si="114"/>
        <v>2032</v>
      </c>
      <c r="Q102" s="45">
        <f t="shared" si="114"/>
        <v>2033</v>
      </c>
      <c r="R102" s="45">
        <f t="shared" si="114"/>
        <v>2034</v>
      </c>
      <c r="S102" s="45">
        <f t="shared" si="114"/>
        <v>2035</v>
      </c>
      <c r="T102" s="45">
        <f t="shared" si="114"/>
        <v>2036</v>
      </c>
      <c r="U102" s="45">
        <f t="shared" si="114"/>
        <v>2037</v>
      </c>
      <c r="V102" s="45">
        <f t="shared" si="114"/>
        <v>2038</v>
      </c>
      <c r="W102" s="45">
        <f t="shared" si="114"/>
        <v>2039</v>
      </c>
      <c r="X102" s="45">
        <f t="shared" si="114"/>
        <v>2040</v>
      </c>
      <c r="Y102" s="45">
        <f t="shared" si="114"/>
        <v>2041</v>
      </c>
      <c r="Z102" s="45">
        <f t="shared" si="114"/>
        <v>2042</v>
      </c>
      <c r="AA102" s="45">
        <f t="shared" si="114"/>
        <v>2043</v>
      </c>
      <c r="AB102" s="45">
        <f t="shared" si="114"/>
        <v>2044</v>
      </c>
      <c r="AC102" s="45">
        <f t="shared" si="114"/>
        <v>2045</v>
      </c>
      <c r="AD102" s="45">
        <f t="shared" si="114"/>
        <v>2046</v>
      </c>
      <c r="AE102" s="45">
        <f t="shared" si="114"/>
        <v>2047</v>
      </c>
      <c r="AF102" s="45">
        <f t="shared" si="114"/>
        <v>2048</v>
      </c>
    </row>
    <row r="103" spans="1:32" outlineLevel="1">
      <c r="B103" s="19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</row>
    <row r="104" spans="1:32" outlineLevel="1">
      <c r="B104" s="800" t="s">
        <v>20</v>
      </c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</row>
    <row r="105" spans="1:32" outlineLevel="1">
      <c r="B105" s="21" t="s">
        <v>21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</row>
    <row r="106" spans="1:32" outlineLevel="1">
      <c r="B106" s="22" t="s">
        <v>0</v>
      </c>
      <c r="C106" s="20">
        <f>C11</f>
        <v>0</v>
      </c>
      <c r="D106" s="20">
        <f t="shared" ref="D106:AF107" si="115">D11</f>
        <v>0</v>
      </c>
      <c r="E106" s="20">
        <f t="shared" si="115"/>
        <v>0</v>
      </c>
      <c r="F106" s="20">
        <f t="shared" si="115"/>
        <v>0</v>
      </c>
      <c r="G106" s="20">
        <f t="shared" si="115"/>
        <v>0</v>
      </c>
      <c r="H106" s="20">
        <f t="shared" si="115"/>
        <v>0</v>
      </c>
      <c r="I106" s="20">
        <f t="shared" si="115"/>
        <v>0</v>
      </c>
      <c r="J106" s="20">
        <f t="shared" si="115"/>
        <v>0</v>
      </c>
      <c r="K106" s="20">
        <f t="shared" si="115"/>
        <v>0</v>
      </c>
      <c r="L106" s="20">
        <f t="shared" si="115"/>
        <v>0</v>
      </c>
      <c r="M106" s="20">
        <f t="shared" si="115"/>
        <v>0</v>
      </c>
      <c r="N106" s="20">
        <f t="shared" si="115"/>
        <v>0</v>
      </c>
      <c r="O106" s="20">
        <f t="shared" si="115"/>
        <v>0</v>
      </c>
      <c r="P106" s="20">
        <f t="shared" si="115"/>
        <v>0</v>
      </c>
      <c r="Q106" s="20">
        <f t="shared" si="115"/>
        <v>0</v>
      </c>
      <c r="R106" s="20">
        <f t="shared" si="115"/>
        <v>0</v>
      </c>
      <c r="S106" s="20">
        <f t="shared" si="115"/>
        <v>0</v>
      </c>
      <c r="T106" s="20">
        <f t="shared" si="115"/>
        <v>0</v>
      </c>
      <c r="U106" s="20">
        <f t="shared" si="115"/>
        <v>0</v>
      </c>
      <c r="V106" s="20">
        <f t="shared" si="115"/>
        <v>0</v>
      </c>
      <c r="W106" s="20">
        <f t="shared" si="115"/>
        <v>0</v>
      </c>
      <c r="X106" s="20">
        <f t="shared" si="115"/>
        <v>0</v>
      </c>
      <c r="Y106" s="20">
        <f t="shared" si="115"/>
        <v>0</v>
      </c>
      <c r="Z106" s="20">
        <f t="shared" si="115"/>
        <v>0</v>
      </c>
      <c r="AA106" s="20">
        <f t="shared" si="115"/>
        <v>0</v>
      </c>
      <c r="AB106" s="20">
        <f t="shared" si="115"/>
        <v>0</v>
      </c>
      <c r="AC106" s="20">
        <f t="shared" si="115"/>
        <v>0</v>
      </c>
      <c r="AD106" s="20">
        <f t="shared" si="115"/>
        <v>0</v>
      </c>
      <c r="AE106" s="20">
        <f t="shared" si="115"/>
        <v>0</v>
      </c>
      <c r="AF106" s="20">
        <f t="shared" si="115"/>
        <v>0</v>
      </c>
    </row>
    <row r="107" spans="1:32" outlineLevel="1">
      <c r="B107" s="22" t="s">
        <v>1</v>
      </c>
      <c r="C107" s="20">
        <f>C12</f>
        <v>0</v>
      </c>
      <c r="D107" s="20">
        <f t="shared" si="115"/>
        <v>0</v>
      </c>
      <c r="E107" s="20">
        <f t="shared" si="115"/>
        <v>0</v>
      </c>
      <c r="F107" s="20">
        <f t="shared" si="115"/>
        <v>0</v>
      </c>
      <c r="G107" s="20">
        <f t="shared" si="115"/>
        <v>0</v>
      </c>
      <c r="H107" s="20">
        <f t="shared" si="115"/>
        <v>0</v>
      </c>
      <c r="I107" s="20">
        <f t="shared" si="115"/>
        <v>0</v>
      </c>
      <c r="J107" s="20">
        <f t="shared" si="115"/>
        <v>0</v>
      </c>
      <c r="K107" s="20">
        <f t="shared" si="115"/>
        <v>0</v>
      </c>
      <c r="L107" s="20">
        <f t="shared" si="115"/>
        <v>0</v>
      </c>
      <c r="M107" s="20">
        <f t="shared" si="115"/>
        <v>0</v>
      </c>
      <c r="N107" s="20">
        <f t="shared" si="115"/>
        <v>0</v>
      </c>
      <c r="O107" s="20">
        <f t="shared" si="115"/>
        <v>0</v>
      </c>
      <c r="P107" s="20">
        <f t="shared" si="115"/>
        <v>0</v>
      </c>
      <c r="Q107" s="20">
        <f t="shared" si="115"/>
        <v>0</v>
      </c>
      <c r="R107" s="20">
        <f t="shared" si="115"/>
        <v>0</v>
      </c>
      <c r="S107" s="20">
        <f t="shared" si="115"/>
        <v>0</v>
      </c>
      <c r="T107" s="20">
        <f t="shared" si="115"/>
        <v>0</v>
      </c>
      <c r="U107" s="20">
        <f t="shared" si="115"/>
        <v>0</v>
      </c>
      <c r="V107" s="20">
        <f t="shared" si="115"/>
        <v>0</v>
      </c>
      <c r="W107" s="20">
        <f t="shared" si="115"/>
        <v>0</v>
      </c>
      <c r="X107" s="20">
        <f t="shared" si="115"/>
        <v>0</v>
      </c>
      <c r="Y107" s="20">
        <f t="shared" si="115"/>
        <v>0</v>
      </c>
      <c r="Z107" s="20">
        <f t="shared" si="115"/>
        <v>0</v>
      </c>
      <c r="AA107" s="20">
        <f t="shared" si="115"/>
        <v>0</v>
      </c>
      <c r="AB107" s="20">
        <f t="shared" si="115"/>
        <v>0</v>
      </c>
      <c r="AC107" s="20">
        <f t="shared" si="115"/>
        <v>0</v>
      </c>
      <c r="AD107" s="20">
        <f t="shared" si="115"/>
        <v>0</v>
      </c>
      <c r="AE107" s="20">
        <f t="shared" si="115"/>
        <v>0</v>
      </c>
      <c r="AF107" s="20">
        <f t="shared" si="115"/>
        <v>0</v>
      </c>
    </row>
    <row r="108" spans="1:32" outlineLevel="1">
      <c r="B108" s="21" t="s">
        <v>22</v>
      </c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</row>
    <row r="109" spans="1:32" outlineLevel="1">
      <c r="B109" s="22" t="s">
        <v>0</v>
      </c>
      <c r="C109" s="20">
        <f>C14</f>
        <v>0</v>
      </c>
      <c r="D109" s="20">
        <f t="shared" ref="D109:AF111" si="116">D14</f>
        <v>0</v>
      </c>
      <c r="E109" s="20">
        <f t="shared" si="116"/>
        <v>0</v>
      </c>
      <c r="F109" s="20">
        <f t="shared" si="116"/>
        <v>0</v>
      </c>
      <c r="G109" s="20">
        <f t="shared" si="116"/>
        <v>0</v>
      </c>
      <c r="H109" s="20">
        <f t="shared" si="116"/>
        <v>0</v>
      </c>
      <c r="I109" s="20">
        <f t="shared" si="116"/>
        <v>0</v>
      </c>
      <c r="J109" s="20">
        <f t="shared" si="116"/>
        <v>0</v>
      </c>
      <c r="K109" s="20">
        <f t="shared" si="116"/>
        <v>0</v>
      </c>
      <c r="L109" s="20">
        <f t="shared" si="116"/>
        <v>0</v>
      </c>
      <c r="M109" s="20">
        <f t="shared" si="116"/>
        <v>0</v>
      </c>
      <c r="N109" s="20">
        <f t="shared" si="116"/>
        <v>0</v>
      </c>
      <c r="O109" s="20">
        <f t="shared" si="116"/>
        <v>0</v>
      </c>
      <c r="P109" s="20">
        <f t="shared" si="116"/>
        <v>0</v>
      </c>
      <c r="Q109" s="20">
        <f t="shared" si="116"/>
        <v>0</v>
      </c>
      <c r="R109" s="20">
        <f t="shared" si="116"/>
        <v>0</v>
      </c>
      <c r="S109" s="20">
        <f t="shared" si="116"/>
        <v>0</v>
      </c>
      <c r="T109" s="20">
        <f t="shared" si="116"/>
        <v>0</v>
      </c>
      <c r="U109" s="20">
        <f t="shared" si="116"/>
        <v>0</v>
      </c>
      <c r="V109" s="20">
        <f t="shared" si="116"/>
        <v>0</v>
      </c>
      <c r="W109" s="20">
        <f t="shared" si="116"/>
        <v>0</v>
      </c>
      <c r="X109" s="20">
        <f t="shared" si="116"/>
        <v>0</v>
      </c>
      <c r="Y109" s="20">
        <f t="shared" si="116"/>
        <v>0</v>
      </c>
      <c r="Z109" s="20">
        <f t="shared" si="116"/>
        <v>0</v>
      </c>
      <c r="AA109" s="20">
        <f t="shared" si="116"/>
        <v>0</v>
      </c>
      <c r="AB109" s="20">
        <f t="shared" si="116"/>
        <v>0</v>
      </c>
      <c r="AC109" s="20">
        <f t="shared" si="116"/>
        <v>0</v>
      </c>
      <c r="AD109" s="20">
        <f t="shared" si="116"/>
        <v>0</v>
      </c>
      <c r="AE109" s="20">
        <f t="shared" si="116"/>
        <v>0</v>
      </c>
      <c r="AF109" s="20">
        <f t="shared" si="116"/>
        <v>0</v>
      </c>
    </row>
    <row r="110" spans="1:32" outlineLevel="1">
      <c r="B110" s="22" t="s">
        <v>1</v>
      </c>
      <c r="C110" s="20">
        <f>C15</f>
        <v>0</v>
      </c>
      <c r="D110" s="20">
        <f t="shared" si="116"/>
        <v>0</v>
      </c>
      <c r="E110" s="20">
        <f t="shared" si="116"/>
        <v>0</v>
      </c>
      <c r="F110" s="20">
        <f t="shared" si="116"/>
        <v>0</v>
      </c>
      <c r="G110" s="20">
        <f t="shared" si="116"/>
        <v>0</v>
      </c>
      <c r="H110" s="20">
        <f t="shared" si="116"/>
        <v>0</v>
      </c>
      <c r="I110" s="20">
        <f t="shared" si="116"/>
        <v>0</v>
      </c>
      <c r="J110" s="20">
        <f t="shared" si="116"/>
        <v>0</v>
      </c>
      <c r="K110" s="20">
        <f t="shared" si="116"/>
        <v>0</v>
      </c>
      <c r="L110" s="20">
        <f t="shared" si="116"/>
        <v>0</v>
      </c>
      <c r="M110" s="20">
        <f t="shared" si="116"/>
        <v>0</v>
      </c>
      <c r="N110" s="20">
        <f t="shared" si="116"/>
        <v>0</v>
      </c>
      <c r="O110" s="20">
        <f t="shared" si="116"/>
        <v>0</v>
      </c>
      <c r="P110" s="20">
        <f t="shared" si="116"/>
        <v>0</v>
      </c>
      <c r="Q110" s="20">
        <f t="shared" si="116"/>
        <v>0</v>
      </c>
      <c r="R110" s="20">
        <f t="shared" si="116"/>
        <v>0</v>
      </c>
      <c r="S110" s="20">
        <f t="shared" si="116"/>
        <v>0</v>
      </c>
      <c r="T110" s="20">
        <f t="shared" si="116"/>
        <v>0</v>
      </c>
      <c r="U110" s="20">
        <f t="shared" si="116"/>
        <v>0</v>
      </c>
      <c r="V110" s="20">
        <f t="shared" si="116"/>
        <v>0</v>
      </c>
      <c r="W110" s="20">
        <f t="shared" si="116"/>
        <v>0</v>
      </c>
      <c r="X110" s="20">
        <f t="shared" si="116"/>
        <v>0</v>
      </c>
      <c r="Y110" s="20">
        <f t="shared" si="116"/>
        <v>0</v>
      </c>
      <c r="Z110" s="20">
        <f t="shared" si="116"/>
        <v>0</v>
      </c>
      <c r="AA110" s="20">
        <f t="shared" si="116"/>
        <v>0</v>
      </c>
      <c r="AB110" s="20">
        <f t="shared" si="116"/>
        <v>0</v>
      </c>
      <c r="AC110" s="20">
        <f t="shared" si="116"/>
        <v>0</v>
      </c>
      <c r="AD110" s="20">
        <f t="shared" si="116"/>
        <v>0</v>
      </c>
      <c r="AE110" s="20">
        <f t="shared" si="116"/>
        <v>0</v>
      </c>
      <c r="AF110" s="20">
        <f t="shared" si="116"/>
        <v>0</v>
      </c>
    </row>
    <row r="111" spans="1:32" outlineLevel="1">
      <c r="B111" s="800" t="s">
        <v>23</v>
      </c>
      <c r="C111" s="20">
        <f>C16</f>
        <v>0</v>
      </c>
      <c r="D111" s="20">
        <f t="shared" si="116"/>
        <v>0</v>
      </c>
      <c r="E111" s="20">
        <f t="shared" si="116"/>
        <v>0</v>
      </c>
      <c r="F111" s="20">
        <f t="shared" si="116"/>
        <v>0</v>
      </c>
      <c r="G111" s="20">
        <f t="shared" si="116"/>
        <v>0</v>
      </c>
      <c r="H111" s="20">
        <f t="shared" si="116"/>
        <v>0</v>
      </c>
      <c r="I111" s="20">
        <f t="shared" si="116"/>
        <v>0</v>
      </c>
      <c r="J111" s="20">
        <f t="shared" si="116"/>
        <v>0</v>
      </c>
      <c r="K111" s="20">
        <f t="shared" si="116"/>
        <v>0</v>
      </c>
      <c r="L111" s="20">
        <f t="shared" si="116"/>
        <v>0</v>
      </c>
      <c r="M111" s="20">
        <f t="shared" si="116"/>
        <v>0</v>
      </c>
      <c r="N111" s="20">
        <f t="shared" si="116"/>
        <v>0</v>
      </c>
      <c r="O111" s="20">
        <f t="shared" si="116"/>
        <v>0</v>
      </c>
      <c r="P111" s="20">
        <f t="shared" si="116"/>
        <v>0</v>
      </c>
      <c r="Q111" s="20">
        <f t="shared" si="116"/>
        <v>0</v>
      </c>
      <c r="R111" s="20">
        <f t="shared" si="116"/>
        <v>0</v>
      </c>
      <c r="S111" s="20">
        <f t="shared" si="116"/>
        <v>0</v>
      </c>
      <c r="T111" s="20">
        <f t="shared" si="116"/>
        <v>0</v>
      </c>
      <c r="U111" s="20">
        <f t="shared" si="116"/>
        <v>0</v>
      </c>
      <c r="V111" s="20">
        <f t="shared" si="116"/>
        <v>0</v>
      </c>
      <c r="W111" s="20">
        <f t="shared" si="116"/>
        <v>0</v>
      </c>
      <c r="X111" s="20">
        <f t="shared" si="116"/>
        <v>0</v>
      </c>
      <c r="Y111" s="20">
        <f t="shared" si="116"/>
        <v>0</v>
      </c>
      <c r="Z111" s="20">
        <f t="shared" si="116"/>
        <v>0</v>
      </c>
      <c r="AA111" s="20">
        <f t="shared" si="116"/>
        <v>0</v>
      </c>
      <c r="AB111" s="20">
        <f t="shared" si="116"/>
        <v>0</v>
      </c>
      <c r="AC111" s="20">
        <f t="shared" si="116"/>
        <v>0</v>
      </c>
      <c r="AD111" s="20">
        <f t="shared" si="116"/>
        <v>0</v>
      </c>
      <c r="AE111" s="20">
        <f t="shared" si="116"/>
        <v>0</v>
      </c>
      <c r="AF111" s="20">
        <f t="shared" si="116"/>
        <v>0</v>
      </c>
    </row>
    <row r="112" spans="1:32" outlineLevel="1">
      <c r="B112" s="800" t="s">
        <v>24</v>
      </c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</row>
    <row r="113" spans="2:32" outlineLevel="1">
      <c r="B113" s="808" t="s">
        <v>2</v>
      </c>
      <c r="C113" s="807">
        <f>C18*(1+'MK Shocks'!$C$26)</f>
        <v>0</v>
      </c>
      <c r="D113" s="807">
        <f>D18*(1+'MK Shocks'!$C$26)</f>
        <v>0</v>
      </c>
      <c r="E113" s="807">
        <f>E18*(1+'MK Shocks'!$C$26)</f>
        <v>0</v>
      </c>
      <c r="F113" s="807">
        <f>F18*(1+'MK Shocks'!$C$26)</f>
        <v>0</v>
      </c>
      <c r="G113" s="807">
        <f>G18*(1+'MK Shocks'!$C$26)</f>
        <v>0</v>
      </c>
      <c r="H113" s="807">
        <f>H18*(1+'MK Shocks'!$C$26)</f>
        <v>0</v>
      </c>
      <c r="I113" s="807">
        <f>I18*(1+'MK Shocks'!$C$26)</f>
        <v>0</v>
      </c>
      <c r="J113" s="807">
        <f>J18*(1+'MK Shocks'!$C$26)</f>
        <v>0</v>
      </c>
      <c r="K113" s="807">
        <f>K18*(1+'MK Shocks'!$C$26)</f>
        <v>0</v>
      </c>
      <c r="L113" s="807">
        <f>L18*(1+'MK Shocks'!$C$26)</f>
        <v>0</v>
      </c>
      <c r="M113" s="807">
        <f>M18*(1+'MK Shocks'!$C$26)</f>
        <v>0</v>
      </c>
      <c r="N113" s="807">
        <f>N18*(1+'MK Shocks'!$C$26)</f>
        <v>0</v>
      </c>
      <c r="O113" s="807">
        <f>O18*(1+'MK Shocks'!$C$26)</f>
        <v>0</v>
      </c>
      <c r="P113" s="807">
        <f>P18*(1+'MK Shocks'!$C$26)</f>
        <v>0</v>
      </c>
      <c r="Q113" s="807">
        <f>Q18*(1+'MK Shocks'!$C$26)</f>
        <v>0</v>
      </c>
      <c r="R113" s="807">
        <f>R18*(1+'MK Shocks'!$C$26)</f>
        <v>0</v>
      </c>
      <c r="S113" s="807">
        <f>S18*(1+'MK Shocks'!$C$26)</f>
        <v>0</v>
      </c>
      <c r="T113" s="807">
        <f>T18*(1+'MK Shocks'!$C$26)</f>
        <v>0</v>
      </c>
      <c r="U113" s="807">
        <f>U18*(1+'MK Shocks'!$C$26)</f>
        <v>0</v>
      </c>
      <c r="V113" s="807">
        <f>V18*(1+'MK Shocks'!$C$26)</f>
        <v>0</v>
      </c>
      <c r="W113" s="807">
        <f>W18*(1+'MK Shocks'!$C$26)</f>
        <v>0</v>
      </c>
      <c r="X113" s="807">
        <f>X18*(1+'MK Shocks'!$C$26)</f>
        <v>0</v>
      </c>
      <c r="Y113" s="807">
        <f>Y18*(1+'MK Shocks'!$C$26)</f>
        <v>0</v>
      </c>
      <c r="Z113" s="807">
        <f>Z18*(1+'MK Shocks'!$C$26)</f>
        <v>0</v>
      </c>
      <c r="AA113" s="807">
        <f>AA18*(1+'MK Shocks'!$C$26)</f>
        <v>0</v>
      </c>
      <c r="AB113" s="807">
        <f>AB18*(1+'MK Shocks'!$C$26)</f>
        <v>0</v>
      </c>
      <c r="AC113" s="807">
        <f>AC18*(1+'MK Shocks'!$C$26)</f>
        <v>0</v>
      </c>
      <c r="AD113" s="807">
        <f>AD18*(1+'MK Shocks'!$C$26)</f>
        <v>0</v>
      </c>
      <c r="AE113" s="807">
        <f>AE18*(1+'MK Shocks'!$C$26)</f>
        <v>0</v>
      </c>
      <c r="AF113" s="807">
        <f>AF18*(1+'MK Shocks'!$C$26)</f>
        <v>0</v>
      </c>
    </row>
    <row r="114" spans="2:32" outlineLevel="1">
      <c r="B114" s="23" t="s">
        <v>3</v>
      </c>
      <c r="C114" s="20">
        <f>C19</f>
        <v>0</v>
      </c>
      <c r="D114" s="20">
        <f t="shared" ref="D114:AF114" si="117">D19</f>
        <v>0</v>
      </c>
      <c r="E114" s="20">
        <f t="shared" si="117"/>
        <v>0</v>
      </c>
      <c r="F114" s="20">
        <f t="shared" si="117"/>
        <v>0</v>
      </c>
      <c r="G114" s="20">
        <f t="shared" si="117"/>
        <v>0</v>
      </c>
      <c r="H114" s="20">
        <f t="shared" si="117"/>
        <v>0</v>
      </c>
      <c r="I114" s="20">
        <f t="shared" si="117"/>
        <v>0</v>
      </c>
      <c r="J114" s="20">
        <f t="shared" si="117"/>
        <v>0</v>
      </c>
      <c r="K114" s="20">
        <f t="shared" si="117"/>
        <v>0</v>
      </c>
      <c r="L114" s="20">
        <f t="shared" si="117"/>
        <v>0</v>
      </c>
      <c r="M114" s="20">
        <f t="shared" si="117"/>
        <v>0</v>
      </c>
      <c r="N114" s="20">
        <f t="shared" si="117"/>
        <v>0</v>
      </c>
      <c r="O114" s="20">
        <f t="shared" si="117"/>
        <v>0</v>
      </c>
      <c r="P114" s="20">
        <f t="shared" si="117"/>
        <v>0</v>
      </c>
      <c r="Q114" s="20">
        <f t="shared" si="117"/>
        <v>0</v>
      </c>
      <c r="R114" s="20">
        <f t="shared" si="117"/>
        <v>0</v>
      </c>
      <c r="S114" s="20">
        <f t="shared" si="117"/>
        <v>0</v>
      </c>
      <c r="T114" s="20">
        <f t="shared" si="117"/>
        <v>0</v>
      </c>
      <c r="U114" s="20">
        <f t="shared" si="117"/>
        <v>0</v>
      </c>
      <c r="V114" s="20">
        <f t="shared" si="117"/>
        <v>0</v>
      </c>
      <c r="W114" s="20">
        <f t="shared" si="117"/>
        <v>0</v>
      </c>
      <c r="X114" s="20">
        <f t="shared" si="117"/>
        <v>0</v>
      </c>
      <c r="Y114" s="20">
        <f t="shared" si="117"/>
        <v>0</v>
      </c>
      <c r="Z114" s="20">
        <f t="shared" si="117"/>
        <v>0</v>
      </c>
      <c r="AA114" s="20">
        <f t="shared" si="117"/>
        <v>0</v>
      </c>
      <c r="AB114" s="20">
        <f t="shared" si="117"/>
        <v>0</v>
      </c>
      <c r="AC114" s="20">
        <f t="shared" si="117"/>
        <v>0</v>
      </c>
      <c r="AD114" s="20">
        <f t="shared" si="117"/>
        <v>0</v>
      </c>
      <c r="AE114" s="20">
        <f t="shared" si="117"/>
        <v>0</v>
      </c>
      <c r="AF114" s="20">
        <f t="shared" si="117"/>
        <v>0</v>
      </c>
    </row>
    <row r="115" spans="2:32" outlineLevel="1">
      <c r="B115" s="24" t="s">
        <v>25</v>
      </c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</row>
    <row r="116" spans="2:32" outlineLevel="1">
      <c r="B116" s="23" t="s">
        <v>48</v>
      </c>
      <c r="C116" s="20">
        <f>C21</f>
        <v>0</v>
      </c>
      <c r="D116" s="20">
        <f t="shared" ref="D116:AF118" si="118">D21</f>
        <v>0</v>
      </c>
      <c r="E116" s="20">
        <f t="shared" si="118"/>
        <v>0</v>
      </c>
      <c r="F116" s="20">
        <f t="shared" si="118"/>
        <v>0</v>
      </c>
      <c r="G116" s="20">
        <f t="shared" si="118"/>
        <v>0</v>
      </c>
      <c r="H116" s="20">
        <f t="shared" si="118"/>
        <v>0</v>
      </c>
      <c r="I116" s="20">
        <f t="shared" si="118"/>
        <v>0</v>
      </c>
      <c r="J116" s="20">
        <f t="shared" si="118"/>
        <v>0</v>
      </c>
      <c r="K116" s="20">
        <f t="shared" si="118"/>
        <v>0</v>
      </c>
      <c r="L116" s="20">
        <f t="shared" si="118"/>
        <v>0</v>
      </c>
      <c r="M116" s="20">
        <f t="shared" si="118"/>
        <v>0</v>
      </c>
      <c r="N116" s="20">
        <f t="shared" si="118"/>
        <v>0</v>
      </c>
      <c r="O116" s="20">
        <f t="shared" si="118"/>
        <v>0</v>
      </c>
      <c r="P116" s="20">
        <f t="shared" si="118"/>
        <v>0</v>
      </c>
      <c r="Q116" s="20">
        <f t="shared" si="118"/>
        <v>0</v>
      </c>
      <c r="R116" s="20">
        <f t="shared" si="118"/>
        <v>0</v>
      </c>
      <c r="S116" s="20">
        <f t="shared" si="118"/>
        <v>0</v>
      </c>
      <c r="T116" s="20">
        <f t="shared" si="118"/>
        <v>0</v>
      </c>
      <c r="U116" s="20">
        <f t="shared" si="118"/>
        <v>0</v>
      </c>
      <c r="V116" s="20">
        <f t="shared" si="118"/>
        <v>0</v>
      </c>
      <c r="W116" s="20">
        <f t="shared" si="118"/>
        <v>0</v>
      </c>
      <c r="X116" s="20">
        <f t="shared" si="118"/>
        <v>0</v>
      </c>
      <c r="Y116" s="20">
        <f t="shared" si="118"/>
        <v>0</v>
      </c>
      <c r="Z116" s="20">
        <f t="shared" si="118"/>
        <v>0</v>
      </c>
      <c r="AA116" s="20">
        <f t="shared" si="118"/>
        <v>0</v>
      </c>
      <c r="AB116" s="20">
        <f t="shared" si="118"/>
        <v>0</v>
      </c>
      <c r="AC116" s="20">
        <f t="shared" si="118"/>
        <v>0</v>
      </c>
      <c r="AD116" s="20">
        <f t="shared" si="118"/>
        <v>0</v>
      </c>
      <c r="AE116" s="20">
        <f t="shared" si="118"/>
        <v>0</v>
      </c>
      <c r="AF116" s="20">
        <f t="shared" si="118"/>
        <v>0</v>
      </c>
    </row>
    <row r="117" spans="2:32" outlineLevel="1">
      <c r="B117" s="23" t="s">
        <v>49</v>
      </c>
      <c r="C117" s="20">
        <f>C22</f>
        <v>0</v>
      </c>
      <c r="D117" s="20">
        <f t="shared" si="118"/>
        <v>0</v>
      </c>
      <c r="E117" s="20">
        <f t="shared" si="118"/>
        <v>0</v>
      </c>
      <c r="F117" s="20">
        <f t="shared" si="118"/>
        <v>0</v>
      </c>
      <c r="G117" s="20">
        <f t="shared" si="118"/>
        <v>0</v>
      </c>
      <c r="H117" s="20">
        <f t="shared" si="118"/>
        <v>0</v>
      </c>
      <c r="I117" s="20">
        <f t="shared" si="118"/>
        <v>0</v>
      </c>
      <c r="J117" s="20">
        <f t="shared" si="118"/>
        <v>0</v>
      </c>
      <c r="K117" s="20">
        <f t="shared" si="118"/>
        <v>0</v>
      </c>
      <c r="L117" s="20">
        <f t="shared" si="118"/>
        <v>0</v>
      </c>
      <c r="M117" s="20">
        <f t="shared" si="118"/>
        <v>0</v>
      </c>
      <c r="N117" s="20">
        <f t="shared" si="118"/>
        <v>0</v>
      </c>
      <c r="O117" s="20">
        <f t="shared" si="118"/>
        <v>0</v>
      </c>
      <c r="P117" s="20">
        <f t="shared" si="118"/>
        <v>0</v>
      </c>
      <c r="Q117" s="20">
        <f t="shared" si="118"/>
        <v>0</v>
      </c>
      <c r="R117" s="20">
        <f t="shared" si="118"/>
        <v>0</v>
      </c>
      <c r="S117" s="20">
        <f t="shared" si="118"/>
        <v>0</v>
      </c>
      <c r="T117" s="20">
        <f t="shared" si="118"/>
        <v>0</v>
      </c>
      <c r="U117" s="20">
        <f t="shared" si="118"/>
        <v>0</v>
      </c>
      <c r="V117" s="20">
        <f t="shared" si="118"/>
        <v>0</v>
      </c>
      <c r="W117" s="20">
        <f t="shared" si="118"/>
        <v>0</v>
      </c>
      <c r="X117" s="20">
        <f t="shared" si="118"/>
        <v>0</v>
      </c>
      <c r="Y117" s="20">
        <f t="shared" si="118"/>
        <v>0</v>
      </c>
      <c r="Z117" s="20">
        <f t="shared" si="118"/>
        <v>0</v>
      </c>
      <c r="AA117" s="20">
        <f t="shared" si="118"/>
        <v>0</v>
      </c>
      <c r="AB117" s="20">
        <f t="shared" si="118"/>
        <v>0</v>
      </c>
      <c r="AC117" s="20">
        <f t="shared" si="118"/>
        <v>0</v>
      </c>
      <c r="AD117" s="20">
        <f t="shared" si="118"/>
        <v>0</v>
      </c>
      <c r="AE117" s="20">
        <f t="shared" si="118"/>
        <v>0</v>
      </c>
      <c r="AF117" s="20">
        <f t="shared" si="118"/>
        <v>0</v>
      </c>
    </row>
    <row r="118" spans="2:32" outlineLevel="1">
      <c r="B118" s="800" t="s">
        <v>26</v>
      </c>
      <c r="C118" s="20">
        <f>C23</f>
        <v>0</v>
      </c>
      <c r="D118" s="20">
        <f t="shared" si="118"/>
        <v>0</v>
      </c>
      <c r="E118" s="20">
        <f t="shared" si="118"/>
        <v>0</v>
      </c>
      <c r="F118" s="20">
        <f t="shared" si="118"/>
        <v>0</v>
      </c>
      <c r="G118" s="20">
        <f t="shared" si="118"/>
        <v>0</v>
      </c>
      <c r="H118" s="20">
        <f t="shared" si="118"/>
        <v>0</v>
      </c>
      <c r="I118" s="20">
        <f t="shared" si="118"/>
        <v>0</v>
      </c>
      <c r="J118" s="20">
        <f t="shared" si="118"/>
        <v>0</v>
      </c>
      <c r="K118" s="20">
        <f t="shared" si="118"/>
        <v>0</v>
      </c>
      <c r="L118" s="20">
        <f t="shared" si="118"/>
        <v>0</v>
      </c>
      <c r="M118" s="20">
        <f t="shared" si="118"/>
        <v>0</v>
      </c>
      <c r="N118" s="20">
        <f t="shared" si="118"/>
        <v>0</v>
      </c>
      <c r="O118" s="20">
        <f t="shared" si="118"/>
        <v>0</v>
      </c>
      <c r="P118" s="20">
        <f t="shared" si="118"/>
        <v>0</v>
      </c>
      <c r="Q118" s="20">
        <f t="shared" si="118"/>
        <v>0</v>
      </c>
      <c r="R118" s="20">
        <f t="shared" si="118"/>
        <v>0</v>
      </c>
      <c r="S118" s="20">
        <f t="shared" si="118"/>
        <v>0</v>
      </c>
      <c r="T118" s="20">
        <f t="shared" si="118"/>
        <v>0</v>
      </c>
      <c r="U118" s="20">
        <f t="shared" si="118"/>
        <v>0</v>
      </c>
      <c r="V118" s="20">
        <f t="shared" si="118"/>
        <v>0</v>
      </c>
      <c r="W118" s="20">
        <f t="shared" si="118"/>
        <v>0</v>
      </c>
      <c r="X118" s="20">
        <f t="shared" si="118"/>
        <v>0</v>
      </c>
      <c r="Y118" s="20">
        <f t="shared" si="118"/>
        <v>0</v>
      </c>
      <c r="Z118" s="20">
        <f t="shared" si="118"/>
        <v>0</v>
      </c>
      <c r="AA118" s="20">
        <f t="shared" si="118"/>
        <v>0</v>
      </c>
      <c r="AB118" s="20">
        <f t="shared" si="118"/>
        <v>0</v>
      </c>
      <c r="AC118" s="20">
        <f t="shared" si="118"/>
        <v>0</v>
      </c>
      <c r="AD118" s="20">
        <f t="shared" si="118"/>
        <v>0</v>
      </c>
      <c r="AE118" s="20">
        <f t="shared" si="118"/>
        <v>0</v>
      </c>
      <c r="AF118" s="20">
        <f t="shared" si="118"/>
        <v>0</v>
      </c>
    </row>
    <row r="119" spans="2:32">
      <c r="B119" s="80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>
        <v>0</v>
      </c>
      <c r="AF119" s="20"/>
    </row>
    <row r="120" spans="2:32">
      <c r="B120" s="46" t="s">
        <v>27</v>
      </c>
      <c r="C120" s="47">
        <f>SUM(C106:C118)</f>
        <v>0</v>
      </c>
      <c r="D120" s="47">
        <f t="shared" ref="D120:AF120" si="119">SUM(D106:D118)</f>
        <v>0</v>
      </c>
      <c r="E120" s="47">
        <f t="shared" si="119"/>
        <v>0</v>
      </c>
      <c r="F120" s="47">
        <f t="shared" si="119"/>
        <v>0</v>
      </c>
      <c r="G120" s="47">
        <f t="shared" si="119"/>
        <v>0</v>
      </c>
      <c r="H120" s="47">
        <f t="shared" si="119"/>
        <v>0</v>
      </c>
      <c r="I120" s="47">
        <f t="shared" si="119"/>
        <v>0</v>
      </c>
      <c r="J120" s="47">
        <f t="shared" si="119"/>
        <v>0</v>
      </c>
      <c r="K120" s="47">
        <f t="shared" si="119"/>
        <v>0</v>
      </c>
      <c r="L120" s="47">
        <f t="shared" si="119"/>
        <v>0</v>
      </c>
      <c r="M120" s="47">
        <f t="shared" si="119"/>
        <v>0</v>
      </c>
      <c r="N120" s="47">
        <f t="shared" si="119"/>
        <v>0</v>
      </c>
      <c r="O120" s="47">
        <f t="shared" si="119"/>
        <v>0</v>
      </c>
      <c r="P120" s="47">
        <f t="shared" si="119"/>
        <v>0</v>
      </c>
      <c r="Q120" s="47">
        <f t="shared" si="119"/>
        <v>0</v>
      </c>
      <c r="R120" s="47">
        <f t="shared" si="119"/>
        <v>0</v>
      </c>
      <c r="S120" s="47">
        <f t="shared" si="119"/>
        <v>0</v>
      </c>
      <c r="T120" s="47">
        <f t="shared" si="119"/>
        <v>0</v>
      </c>
      <c r="U120" s="47">
        <f t="shared" si="119"/>
        <v>0</v>
      </c>
      <c r="V120" s="47">
        <f t="shared" si="119"/>
        <v>0</v>
      </c>
      <c r="W120" s="47">
        <f t="shared" si="119"/>
        <v>0</v>
      </c>
      <c r="X120" s="47">
        <f t="shared" si="119"/>
        <v>0</v>
      </c>
      <c r="Y120" s="47">
        <f t="shared" si="119"/>
        <v>0</v>
      </c>
      <c r="Z120" s="47">
        <f t="shared" si="119"/>
        <v>0</v>
      </c>
      <c r="AA120" s="47">
        <f t="shared" si="119"/>
        <v>0</v>
      </c>
      <c r="AB120" s="47">
        <f t="shared" si="119"/>
        <v>0</v>
      </c>
      <c r="AC120" s="47">
        <f t="shared" si="119"/>
        <v>0</v>
      </c>
      <c r="AD120" s="47">
        <f t="shared" si="119"/>
        <v>0</v>
      </c>
      <c r="AE120" s="47">
        <f t="shared" si="119"/>
        <v>0</v>
      </c>
      <c r="AF120" s="47">
        <f t="shared" si="119"/>
        <v>0</v>
      </c>
    </row>
    <row r="123" spans="2:32" s="5" customFormat="1">
      <c r="B123" s="43" t="s">
        <v>37</v>
      </c>
      <c r="C123" s="44">
        <f>C$6</f>
        <v>1</v>
      </c>
      <c r="D123" s="44">
        <f t="shared" ref="D123:AF123" si="120">D$6</f>
        <v>2</v>
      </c>
      <c r="E123" s="44">
        <f t="shared" si="120"/>
        <v>3</v>
      </c>
      <c r="F123" s="44">
        <f t="shared" si="120"/>
        <v>4</v>
      </c>
      <c r="G123" s="44">
        <f t="shared" si="120"/>
        <v>5</v>
      </c>
      <c r="H123" s="44">
        <f t="shared" si="120"/>
        <v>6</v>
      </c>
      <c r="I123" s="44">
        <f t="shared" si="120"/>
        <v>7</v>
      </c>
      <c r="J123" s="44">
        <f t="shared" si="120"/>
        <v>8</v>
      </c>
      <c r="K123" s="44">
        <f t="shared" si="120"/>
        <v>9</v>
      </c>
      <c r="L123" s="44">
        <f t="shared" si="120"/>
        <v>10</v>
      </c>
      <c r="M123" s="44">
        <f t="shared" si="120"/>
        <v>11</v>
      </c>
      <c r="N123" s="44">
        <f t="shared" si="120"/>
        <v>12</v>
      </c>
      <c r="O123" s="44">
        <f t="shared" si="120"/>
        <v>13</v>
      </c>
      <c r="P123" s="44">
        <f t="shared" si="120"/>
        <v>14</v>
      </c>
      <c r="Q123" s="44">
        <f t="shared" si="120"/>
        <v>15</v>
      </c>
      <c r="R123" s="44">
        <f t="shared" si="120"/>
        <v>16</v>
      </c>
      <c r="S123" s="44">
        <f t="shared" si="120"/>
        <v>17</v>
      </c>
      <c r="T123" s="44">
        <f t="shared" si="120"/>
        <v>18</v>
      </c>
      <c r="U123" s="44">
        <f t="shared" si="120"/>
        <v>19</v>
      </c>
      <c r="V123" s="44">
        <f t="shared" si="120"/>
        <v>20</v>
      </c>
      <c r="W123" s="44">
        <f t="shared" si="120"/>
        <v>21</v>
      </c>
      <c r="X123" s="44">
        <f t="shared" si="120"/>
        <v>22</v>
      </c>
      <c r="Y123" s="44">
        <f t="shared" si="120"/>
        <v>23</v>
      </c>
      <c r="Z123" s="44">
        <f t="shared" si="120"/>
        <v>24</v>
      </c>
      <c r="AA123" s="44">
        <f t="shared" si="120"/>
        <v>25</v>
      </c>
      <c r="AB123" s="44">
        <f t="shared" si="120"/>
        <v>26</v>
      </c>
      <c r="AC123" s="44">
        <f t="shared" si="120"/>
        <v>27</v>
      </c>
      <c r="AD123" s="44">
        <f t="shared" si="120"/>
        <v>28</v>
      </c>
      <c r="AE123" s="44">
        <f t="shared" si="120"/>
        <v>29</v>
      </c>
      <c r="AF123" s="44">
        <f t="shared" si="120"/>
        <v>30</v>
      </c>
    </row>
    <row r="124" spans="2:32" s="5" customFormat="1">
      <c r="B124" s="45"/>
      <c r="C124" s="45">
        <f>C$7</f>
        <v>2019</v>
      </c>
      <c r="D124" s="45">
        <f t="shared" ref="D124:AF124" si="121">D$7</f>
        <v>2020</v>
      </c>
      <c r="E124" s="45">
        <f t="shared" si="121"/>
        <v>2021</v>
      </c>
      <c r="F124" s="45">
        <f t="shared" si="121"/>
        <v>2022</v>
      </c>
      <c r="G124" s="45">
        <f t="shared" si="121"/>
        <v>2023</v>
      </c>
      <c r="H124" s="45">
        <f t="shared" si="121"/>
        <v>2024</v>
      </c>
      <c r="I124" s="45">
        <f t="shared" si="121"/>
        <v>2025</v>
      </c>
      <c r="J124" s="45">
        <f t="shared" si="121"/>
        <v>2026</v>
      </c>
      <c r="K124" s="45">
        <f t="shared" si="121"/>
        <v>2027</v>
      </c>
      <c r="L124" s="45">
        <f t="shared" si="121"/>
        <v>2028</v>
      </c>
      <c r="M124" s="45">
        <f t="shared" si="121"/>
        <v>2029</v>
      </c>
      <c r="N124" s="45">
        <f t="shared" si="121"/>
        <v>2030</v>
      </c>
      <c r="O124" s="45">
        <f t="shared" si="121"/>
        <v>2031</v>
      </c>
      <c r="P124" s="45">
        <f t="shared" si="121"/>
        <v>2032</v>
      </c>
      <c r="Q124" s="45">
        <f t="shared" si="121"/>
        <v>2033</v>
      </c>
      <c r="R124" s="45">
        <f t="shared" si="121"/>
        <v>2034</v>
      </c>
      <c r="S124" s="45">
        <f t="shared" si="121"/>
        <v>2035</v>
      </c>
      <c r="T124" s="45">
        <f t="shared" si="121"/>
        <v>2036</v>
      </c>
      <c r="U124" s="45">
        <f t="shared" si="121"/>
        <v>2037</v>
      </c>
      <c r="V124" s="45">
        <f t="shared" si="121"/>
        <v>2038</v>
      </c>
      <c r="W124" s="45">
        <f t="shared" si="121"/>
        <v>2039</v>
      </c>
      <c r="X124" s="45">
        <f t="shared" si="121"/>
        <v>2040</v>
      </c>
      <c r="Y124" s="45">
        <f t="shared" si="121"/>
        <v>2041</v>
      </c>
      <c r="Z124" s="45">
        <f t="shared" si="121"/>
        <v>2042</v>
      </c>
      <c r="AA124" s="45">
        <f t="shared" si="121"/>
        <v>2043</v>
      </c>
      <c r="AB124" s="45">
        <f t="shared" si="121"/>
        <v>2044</v>
      </c>
      <c r="AC124" s="45">
        <f t="shared" si="121"/>
        <v>2045</v>
      </c>
      <c r="AD124" s="45">
        <f t="shared" si="121"/>
        <v>2046</v>
      </c>
      <c r="AE124" s="45">
        <f t="shared" si="121"/>
        <v>2047</v>
      </c>
      <c r="AF124" s="45">
        <f t="shared" si="121"/>
        <v>2048</v>
      </c>
    </row>
    <row r="125" spans="2:32" outlineLevel="1">
      <c r="B125" s="41" t="s">
        <v>38</v>
      </c>
      <c r="C125" s="42">
        <f ca="1">C126+C127</f>
        <v>0</v>
      </c>
      <c r="D125" s="42">
        <f t="shared" ref="D125:AF125" ca="1" si="122">D126+D127</f>
        <v>0</v>
      </c>
      <c r="E125" s="42">
        <f t="shared" ca="1" si="122"/>
        <v>0</v>
      </c>
      <c r="F125" s="42">
        <f t="shared" ca="1" si="122"/>
        <v>0</v>
      </c>
      <c r="G125" s="42">
        <f t="shared" ca="1" si="122"/>
        <v>0</v>
      </c>
      <c r="H125" s="42">
        <f t="shared" ca="1" si="122"/>
        <v>0</v>
      </c>
      <c r="I125" s="42">
        <f t="shared" ca="1" si="122"/>
        <v>0</v>
      </c>
      <c r="J125" s="42">
        <f t="shared" ca="1" si="122"/>
        <v>0</v>
      </c>
      <c r="K125" s="42">
        <f t="shared" ca="1" si="122"/>
        <v>0</v>
      </c>
      <c r="L125" s="42">
        <f t="shared" ca="1" si="122"/>
        <v>0</v>
      </c>
      <c r="M125" s="42">
        <f t="shared" ca="1" si="122"/>
        <v>0</v>
      </c>
      <c r="N125" s="42">
        <f t="shared" ca="1" si="122"/>
        <v>0</v>
      </c>
      <c r="O125" s="42">
        <f t="shared" ca="1" si="122"/>
        <v>0</v>
      </c>
      <c r="P125" s="42">
        <f t="shared" ca="1" si="122"/>
        <v>0</v>
      </c>
      <c r="Q125" s="42">
        <f t="shared" ca="1" si="122"/>
        <v>0</v>
      </c>
      <c r="R125" s="42">
        <f t="shared" ca="1" si="122"/>
        <v>0</v>
      </c>
      <c r="S125" s="42">
        <f t="shared" ca="1" si="122"/>
        <v>0</v>
      </c>
      <c r="T125" s="42">
        <f t="shared" ca="1" si="122"/>
        <v>0</v>
      </c>
      <c r="U125" s="42">
        <f t="shared" ca="1" si="122"/>
        <v>0</v>
      </c>
      <c r="V125" s="42">
        <f t="shared" ca="1" si="122"/>
        <v>0</v>
      </c>
      <c r="W125" s="42">
        <f t="shared" ca="1" si="122"/>
        <v>0</v>
      </c>
      <c r="X125" s="42">
        <f t="shared" ca="1" si="122"/>
        <v>0</v>
      </c>
      <c r="Y125" s="42">
        <f t="shared" ca="1" si="122"/>
        <v>0</v>
      </c>
      <c r="Z125" s="42">
        <f t="shared" ca="1" si="122"/>
        <v>0</v>
      </c>
      <c r="AA125" s="42">
        <f t="shared" ca="1" si="122"/>
        <v>0</v>
      </c>
      <c r="AB125" s="42">
        <f t="shared" ca="1" si="122"/>
        <v>0</v>
      </c>
      <c r="AC125" s="42">
        <f t="shared" ca="1" si="122"/>
        <v>0</v>
      </c>
      <c r="AD125" s="42">
        <f t="shared" ca="1" si="122"/>
        <v>0</v>
      </c>
      <c r="AE125" s="42">
        <f t="shared" ca="1" si="122"/>
        <v>0</v>
      </c>
      <c r="AF125" s="42">
        <f t="shared" ca="1" si="122"/>
        <v>0</v>
      </c>
    </row>
    <row r="126" spans="2:32" outlineLevel="1">
      <c r="B126" s="38" t="s">
        <v>665</v>
      </c>
      <c r="C126" s="37">
        <f ca="1">C$31</f>
        <v>0</v>
      </c>
      <c r="D126" s="37">
        <f t="shared" ref="D126:AF126" ca="1" si="123">D31</f>
        <v>0</v>
      </c>
      <c r="E126" s="37">
        <f t="shared" ca="1" si="123"/>
        <v>0</v>
      </c>
      <c r="F126" s="37">
        <f t="shared" ca="1" si="123"/>
        <v>0</v>
      </c>
      <c r="G126" s="37">
        <f t="shared" ca="1" si="123"/>
        <v>0</v>
      </c>
      <c r="H126" s="37">
        <f t="shared" ca="1" si="123"/>
        <v>0</v>
      </c>
      <c r="I126" s="37">
        <f t="shared" ca="1" si="123"/>
        <v>0</v>
      </c>
      <c r="J126" s="37">
        <f t="shared" ca="1" si="123"/>
        <v>0</v>
      </c>
      <c r="K126" s="37">
        <f t="shared" ca="1" si="123"/>
        <v>0</v>
      </c>
      <c r="L126" s="37">
        <f t="shared" ca="1" si="123"/>
        <v>0</v>
      </c>
      <c r="M126" s="37">
        <f t="shared" ca="1" si="123"/>
        <v>0</v>
      </c>
      <c r="N126" s="37">
        <f t="shared" ca="1" si="123"/>
        <v>0</v>
      </c>
      <c r="O126" s="37">
        <f t="shared" ca="1" si="123"/>
        <v>0</v>
      </c>
      <c r="P126" s="37">
        <f t="shared" ca="1" si="123"/>
        <v>0</v>
      </c>
      <c r="Q126" s="37">
        <f t="shared" ca="1" si="123"/>
        <v>0</v>
      </c>
      <c r="R126" s="37">
        <f t="shared" ca="1" si="123"/>
        <v>0</v>
      </c>
      <c r="S126" s="37">
        <f t="shared" ca="1" si="123"/>
        <v>0</v>
      </c>
      <c r="T126" s="37">
        <f t="shared" ca="1" si="123"/>
        <v>0</v>
      </c>
      <c r="U126" s="37">
        <f t="shared" ca="1" si="123"/>
        <v>0</v>
      </c>
      <c r="V126" s="37">
        <f t="shared" ca="1" si="123"/>
        <v>0</v>
      </c>
      <c r="W126" s="37">
        <f t="shared" ca="1" si="123"/>
        <v>0</v>
      </c>
      <c r="X126" s="37">
        <f t="shared" ca="1" si="123"/>
        <v>0</v>
      </c>
      <c r="Y126" s="37">
        <f t="shared" ca="1" si="123"/>
        <v>0</v>
      </c>
      <c r="Z126" s="37">
        <f t="shared" ca="1" si="123"/>
        <v>0</v>
      </c>
      <c r="AA126" s="37">
        <f t="shared" ca="1" si="123"/>
        <v>0</v>
      </c>
      <c r="AB126" s="37">
        <f t="shared" ca="1" si="123"/>
        <v>0</v>
      </c>
      <c r="AC126" s="37">
        <f t="shared" ca="1" si="123"/>
        <v>0</v>
      </c>
      <c r="AD126" s="37">
        <f t="shared" ca="1" si="123"/>
        <v>0</v>
      </c>
      <c r="AE126" s="37">
        <f t="shared" ca="1" si="123"/>
        <v>0</v>
      </c>
      <c r="AF126" s="37">
        <f t="shared" ca="1" si="123"/>
        <v>0</v>
      </c>
    </row>
    <row r="127" spans="2:32" outlineLevel="1">
      <c r="B127" s="21" t="s">
        <v>666</v>
      </c>
      <c r="C127" s="20">
        <f ca="1">C120-C126-C129</f>
        <v>0</v>
      </c>
      <c r="D127" s="20">
        <f t="shared" ref="D127:AF127" ca="1" si="124">D120-D126-D129</f>
        <v>0</v>
      </c>
      <c r="E127" s="20">
        <f t="shared" ca="1" si="124"/>
        <v>0</v>
      </c>
      <c r="F127" s="20">
        <f t="shared" ca="1" si="124"/>
        <v>0</v>
      </c>
      <c r="G127" s="20">
        <f t="shared" ca="1" si="124"/>
        <v>0</v>
      </c>
      <c r="H127" s="20">
        <f t="shared" ca="1" si="124"/>
        <v>0</v>
      </c>
      <c r="I127" s="20">
        <f t="shared" ca="1" si="124"/>
        <v>0</v>
      </c>
      <c r="J127" s="20">
        <f t="shared" ca="1" si="124"/>
        <v>0</v>
      </c>
      <c r="K127" s="20">
        <f t="shared" ca="1" si="124"/>
        <v>0</v>
      </c>
      <c r="L127" s="20">
        <f t="shared" ca="1" si="124"/>
        <v>0</v>
      </c>
      <c r="M127" s="20">
        <f t="shared" ca="1" si="124"/>
        <v>0</v>
      </c>
      <c r="N127" s="20">
        <f t="shared" ca="1" si="124"/>
        <v>0</v>
      </c>
      <c r="O127" s="20">
        <f t="shared" ca="1" si="124"/>
        <v>0</v>
      </c>
      <c r="P127" s="20">
        <f t="shared" ca="1" si="124"/>
        <v>0</v>
      </c>
      <c r="Q127" s="20">
        <f t="shared" ca="1" si="124"/>
        <v>0</v>
      </c>
      <c r="R127" s="20">
        <f t="shared" ca="1" si="124"/>
        <v>0</v>
      </c>
      <c r="S127" s="20">
        <f t="shared" ca="1" si="124"/>
        <v>0</v>
      </c>
      <c r="T127" s="20">
        <f t="shared" ca="1" si="124"/>
        <v>0</v>
      </c>
      <c r="U127" s="20">
        <f t="shared" ca="1" si="124"/>
        <v>0</v>
      </c>
      <c r="V127" s="20">
        <f t="shared" ca="1" si="124"/>
        <v>0</v>
      </c>
      <c r="W127" s="20">
        <f t="shared" ca="1" si="124"/>
        <v>0</v>
      </c>
      <c r="X127" s="20">
        <f t="shared" ca="1" si="124"/>
        <v>0</v>
      </c>
      <c r="Y127" s="20">
        <f t="shared" ca="1" si="124"/>
        <v>0</v>
      </c>
      <c r="Z127" s="20">
        <f t="shared" ca="1" si="124"/>
        <v>0</v>
      </c>
      <c r="AA127" s="20">
        <f t="shared" ca="1" si="124"/>
        <v>0</v>
      </c>
      <c r="AB127" s="20">
        <f t="shared" ca="1" si="124"/>
        <v>0</v>
      </c>
      <c r="AC127" s="20">
        <f t="shared" ca="1" si="124"/>
        <v>0</v>
      </c>
      <c r="AD127" s="20">
        <f t="shared" ca="1" si="124"/>
        <v>0</v>
      </c>
      <c r="AE127" s="20">
        <f t="shared" ca="1" si="124"/>
        <v>0</v>
      </c>
      <c r="AF127" s="20">
        <f t="shared" ca="1" si="124"/>
        <v>0</v>
      </c>
    </row>
    <row r="128" spans="2:32" outlineLevel="1">
      <c r="B128" s="25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</row>
    <row r="129" spans="1:32" outlineLevel="1">
      <c r="B129" s="41" t="s">
        <v>39</v>
      </c>
      <c r="C129" s="42">
        <f ca="1">C$38</f>
        <v>0</v>
      </c>
      <c r="D129" s="42">
        <f t="shared" ref="D129:AF129" ca="1" si="125">D$38</f>
        <v>0</v>
      </c>
      <c r="E129" s="42">
        <f t="shared" ca="1" si="125"/>
        <v>0</v>
      </c>
      <c r="F129" s="42">
        <f t="shared" ca="1" si="125"/>
        <v>0</v>
      </c>
      <c r="G129" s="42">
        <f t="shared" ca="1" si="125"/>
        <v>0</v>
      </c>
      <c r="H129" s="42">
        <f t="shared" ca="1" si="125"/>
        <v>0</v>
      </c>
      <c r="I129" s="42">
        <f t="shared" ca="1" si="125"/>
        <v>0</v>
      </c>
      <c r="J129" s="42">
        <f t="shared" ca="1" si="125"/>
        <v>0</v>
      </c>
      <c r="K129" s="42">
        <f t="shared" ca="1" si="125"/>
        <v>0</v>
      </c>
      <c r="L129" s="42">
        <f t="shared" ca="1" si="125"/>
        <v>0</v>
      </c>
      <c r="M129" s="42">
        <f t="shared" ca="1" si="125"/>
        <v>0</v>
      </c>
      <c r="N129" s="42">
        <f t="shared" ca="1" si="125"/>
        <v>0</v>
      </c>
      <c r="O129" s="42">
        <f t="shared" ca="1" si="125"/>
        <v>0</v>
      </c>
      <c r="P129" s="42">
        <f t="shared" ca="1" si="125"/>
        <v>0</v>
      </c>
      <c r="Q129" s="42">
        <f t="shared" ca="1" si="125"/>
        <v>0</v>
      </c>
      <c r="R129" s="42">
        <f t="shared" ca="1" si="125"/>
        <v>0</v>
      </c>
      <c r="S129" s="42">
        <f t="shared" ca="1" si="125"/>
        <v>0</v>
      </c>
      <c r="T129" s="42">
        <f t="shared" ca="1" si="125"/>
        <v>0</v>
      </c>
      <c r="U129" s="42">
        <f t="shared" ca="1" si="125"/>
        <v>0</v>
      </c>
      <c r="V129" s="42">
        <f t="shared" ca="1" si="125"/>
        <v>0</v>
      </c>
      <c r="W129" s="42">
        <f t="shared" ca="1" si="125"/>
        <v>0</v>
      </c>
      <c r="X129" s="42">
        <f t="shared" ca="1" si="125"/>
        <v>0</v>
      </c>
      <c r="Y129" s="42">
        <f t="shared" ca="1" si="125"/>
        <v>0</v>
      </c>
      <c r="Z129" s="42">
        <f t="shared" ca="1" si="125"/>
        <v>0</v>
      </c>
      <c r="AA129" s="42">
        <f t="shared" ca="1" si="125"/>
        <v>0</v>
      </c>
      <c r="AB129" s="42">
        <f t="shared" ca="1" si="125"/>
        <v>0</v>
      </c>
      <c r="AC129" s="42">
        <f t="shared" ca="1" si="125"/>
        <v>0</v>
      </c>
      <c r="AD129" s="42">
        <f t="shared" ca="1" si="125"/>
        <v>0</v>
      </c>
      <c r="AE129" s="42">
        <f t="shared" ca="1" si="125"/>
        <v>0</v>
      </c>
      <c r="AF129" s="42">
        <f t="shared" ca="1" si="125"/>
        <v>0</v>
      </c>
    </row>
    <row r="130" spans="1:32" outlineLevel="1">
      <c r="B130" s="25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</row>
    <row r="131" spans="1:32">
      <c r="B131" s="46" t="s">
        <v>27</v>
      </c>
      <c r="C131" s="47">
        <f t="shared" ref="C131:AF131" ca="1" si="126">C125+C129</f>
        <v>0</v>
      </c>
      <c r="D131" s="47">
        <f t="shared" ca="1" si="126"/>
        <v>0</v>
      </c>
      <c r="E131" s="47">
        <f t="shared" ca="1" si="126"/>
        <v>0</v>
      </c>
      <c r="F131" s="47">
        <f t="shared" ca="1" si="126"/>
        <v>0</v>
      </c>
      <c r="G131" s="47">
        <f t="shared" ca="1" si="126"/>
        <v>0</v>
      </c>
      <c r="H131" s="47">
        <f t="shared" ca="1" si="126"/>
        <v>0</v>
      </c>
      <c r="I131" s="47">
        <f t="shared" ca="1" si="126"/>
        <v>0</v>
      </c>
      <c r="J131" s="47">
        <f t="shared" ca="1" si="126"/>
        <v>0</v>
      </c>
      <c r="K131" s="47">
        <f t="shared" ca="1" si="126"/>
        <v>0</v>
      </c>
      <c r="L131" s="47">
        <f t="shared" ca="1" si="126"/>
        <v>0</v>
      </c>
      <c r="M131" s="47">
        <f t="shared" ca="1" si="126"/>
        <v>0</v>
      </c>
      <c r="N131" s="47">
        <f t="shared" ca="1" si="126"/>
        <v>0</v>
      </c>
      <c r="O131" s="47">
        <f t="shared" ca="1" si="126"/>
        <v>0</v>
      </c>
      <c r="P131" s="47">
        <f t="shared" ca="1" si="126"/>
        <v>0</v>
      </c>
      <c r="Q131" s="47">
        <f t="shared" ca="1" si="126"/>
        <v>0</v>
      </c>
      <c r="R131" s="47">
        <f t="shared" ca="1" si="126"/>
        <v>0</v>
      </c>
      <c r="S131" s="47">
        <f t="shared" ca="1" si="126"/>
        <v>0</v>
      </c>
      <c r="T131" s="47">
        <f t="shared" ca="1" si="126"/>
        <v>0</v>
      </c>
      <c r="U131" s="47">
        <f t="shared" ca="1" si="126"/>
        <v>0</v>
      </c>
      <c r="V131" s="47">
        <f t="shared" ca="1" si="126"/>
        <v>0</v>
      </c>
      <c r="W131" s="47">
        <f t="shared" ca="1" si="126"/>
        <v>0</v>
      </c>
      <c r="X131" s="47">
        <f t="shared" ca="1" si="126"/>
        <v>0</v>
      </c>
      <c r="Y131" s="47">
        <f t="shared" ca="1" si="126"/>
        <v>0</v>
      </c>
      <c r="Z131" s="47">
        <f t="shared" ca="1" si="126"/>
        <v>0</v>
      </c>
      <c r="AA131" s="47">
        <f t="shared" ca="1" si="126"/>
        <v>0</v>
      </c>
      <c r="AB131" s="47">
        <f t="shared" ca="1" si="126"/>
        <v>0</v>
      </c>
      <c r="AC131" s="47">
        <f t="shared" ca="1" si="126"/>
        <v>0</v>
      </c>
      <c r="AD131" s="47">
        <f t="shared" ca="1" si="126"/>
        <v>0</v>
      </c>
      <c r="AE131" s="47">
        <f t="shared" ca="1" si="126"/>
        <v>0</v>
      </c>
      <c r="AF131" s="47">
        <f t="shared" ca="1" si="126"/>
        <v>0</v>
      </c>
    </row>
    <row r="132" spans="1:32">
      <c r="C132" s="20"/>
    </row>
    <row r="133" spans="1:32">
      <c r="D133" s="883"/>
    </row>
    <row r="134" spans="1:32" s="3" customFormat="1" ht="12">
      <c r="A134" s="18" t="s">
        <v>40</v>
      </c>
      <c r="B134" s="1036" t="s">
        <v>637</v>
      </c>
      <c r="C134" s="1036"/>
      <c r="D134" s="1036"/>
      <c r="E134" s="1036"/>
      <c r="F134" s="1036"/>
      <c r="G134" s="1036"/>
      <c r="H134" s="1036"/>
      <c r="I134" s="1036"/>
      <c r="J134" s="1036"/>
      <c r="K134" s="1036"/>
      <c r="L134" s="1036"/>
      <c r="M134" s="1036"/>
      <c r="N134" s="1036"/>
      <c r="O134" s="1036"/>
      <c r="P134" s="1036"/>
      <c r="Q134" s="1036"/>
    </row>
    <row r="136" spans="1:32" s="5" customFormat="1">
      <c r="B136" s="43" t="s">
        <v>47</v>
      </c>
      <c r="C136" s="44">
        <f>C$6</f>
        <v>1</v>
      </c>
      <c r="D136" s="44">
        <f t="shared" ref="D136:AF136" si="127">D$6</f>
        <v>2</v>
      </c>
      <c r="E136" s="44">
        <f t="shared" si="127"/>
        <v>3</v>
      </c>
      <c r="F136" s="44">
        <f t="shared" si="127"/>
        <v>4</v>
      </c>
      <c r="G136" s="44">
        <f t="shared" si="127"/>
        <v>5</v>
      </c>
      <c r="H136" s="44">
        <f t="shared" si="127"/>
        <v>6</v>
      </c>
      <c r="I136" s="44">
        <f t="shared" si="127"/>
        <v>7</v>
      </c>
      <c r="J136" s="44">
        <f t="shared" si="127"/>
        <v>8</v>
      </c>
      <c r="K136" s="44">
        <f t="shared" si="127"/>
        <v>9</v>
      </c>
      <c r="L136" s="44">
        <f t="shared" si="127"/>
        <v>10</v>
      </c>
      <c r="M136" s="44">
        <f t="shared" si="127"/>
        <v>11</v>
      </c>
      <c r="N136" s="44">
        <f t="shared" si="127"/>
        <v>12</v>
      </c>
      <c r="O136" s="44">
        <f t="shared" si="127"/>
        <v>13</v>
      </c>
      <c r="P136" s="44">
        <f t="shared" si="127"/>
        <v>14</v>
      </c>
      <c r="Q136" s="44">
        <f t="shared" si="127"/>
        <v>15</v>
      </c>
      <c r="R136" s="44">
        <f t="shared" si="127"/>
        <v>16</v>
      </c>
      <c r="S136" s="44">
        <f t="shared" si="127"/>
        <v>17</v>
      </c>
      <c r="T136" s="44">
        <f t="shared" si="127"/>
        <v>18</v>
      </c>
      <c r="U136" s="44">
        <f t="shared" si="127"/>
        <v>19</v>
      </c>
      <c r="V136" s="44">
        <f t="shared" si="127"/>
        <v>20</v>
      </c>
      <c r="W136" s="44">
        <f t="shared" si="127"/>
        <v>21</v>
      </c>
      <c r="X136" s="44">
        <f t="shared" si="127"/>
        <v>22</v>
      </c>
      <c r="Y136" s="44">
        <f t="shared" si="127"/>
        <v>23</v>
      </c>
      <c r="Z136" s="44">
        <f t="shared" si="127"/>
        <v>24</v>
      </c>
      <c r="AA136" s="44">
        <f t="shared" si="127"/>
        <v>25</v>
      </c>
      <c r="AB136" s="44">
        <f t="shared" si="127"/>
        <v>26</v>
      </c>
      <c r="AC136" s="44">
        <f t="shared" si="127"/>
        <v>27</v>
      </c>
      <c r="AD136" s="44">
        <f t="shared" si="127"/>
        <v>28</v>
      </c>
      <c r="AE136" s="44">
        <f t="shared" si="127"/>
        <v>29</v>
      </c>
      <c r="AF136" s="44">
        <f t="shared" si="127"/>
        <v>30</v>
      </c>
    </row>
    <row r="137" spans="1:32" s="5" customFormat="1">
      <c r="B137" s="45"/>
      <c r="C137" s="45">
        <f>C$7</f>
        <v>2019</v>
      </c>
      <c r="D137" s="45">
        <f t="shared" ref="D137:AF137" si="128">D$7</f>
        <v>2020</v>
      </c>
      <c r="E137" s="45">
        <f t="shared" si="128"/>
        <v>2021</v>
      </c>
      <c r="F137" s="45">
        <f t="shared" si="128"/>
        <v>2022</v>
      </c>
      <c r="G137" s="45">
        <f t="shared" si="128"/>
        <v>2023</v>
      </c>
      <c r="H137" s="45">
        <f t="shared" si="128"/>
        <v>2024</v>
      </c>
      <c r="I137" s="45">
        <f t="shared" si="128"/>
        <v>2025</v>
      </c>
      <c r="J137" s="45">
        <f t="shared" si="128"/>
        <v>2026</v>
      </c>
      <c r="K137" s="45">
        <f t="shared" si="128"/>
        <v>2027</v>
      </c>
      <c r="L137" s="45">
        <f t="shared" si="128"/>
        <v>2028</v>
      </c>
      <c r="M137" s="45">
        <f t="shared" si="128"/>
        <v>2029</v>
      </c>
      <c r="N137" s="45">
        <f t="shared" si="128"/>
        <v>2030</v>
      </c>
      <c r="O137" s="45">
        <f t="shared" si="128"/>
        <v>2031</v>
      </c>
      <c r="P137" s="45">
        <f t="shared" si="128"/>
        <v>2032</v>
      </c>
      <c r="Q137" s="45">
        <f t="shared" si="128"/>
        <v>2033</v>
      </c>
      <c r="R137" s="45">
        <f t="shared" si="128"/>
        <v>2034</v>
      </c>
      <c r="S137" s="45">
        <f t="shared" si="128"/>
        <v>2035</v>
      </c>
      <c r="T137" s="45">
        <f t="shared" si="128"/>
        <v>2036</v>
      </c>
      <c r="U137" s="45">
        <f t="shared" si="128"/>
        <v>2037</v>
      </c>
      <c r="V137" s="45">
        <f t="shared" si="128"/>
        <v>2038</v>
      </c>
      <c r="W137" s="45">
        <f t="shared" si="128"/>
        <v>2039</v>
      </c>
      <c r="X137" s="45">
        <f t="shared" si="128"/>
        <v>2040</v>
      </c>
      <c r="Y137" s="45">
        <f t="shared" si="128"/>
        <v>2041</v>
      </c>
      <c r="Z137" s="45">
        <f t="shared" si="128"/>
        <v>2042</v>
      </c>
      <c r="AA137" s="45">
        <f t="shared" si="128"/>
        <v>2043</v>
      </c>
      <c r="AB137" s="45">
        <f t="shared" si="128"/>
        <v>2044</v>
      </c>
      <c r="AC137" s="45">
        <f t="shared" si="128"/>
        <v>2045</v>
      </c>
      <c r="AD137" s="45">
        <f t="shared" si="128"/>
        <v>2046</v>
      </c>
      <c r="AE137" s="45">
        <f t="shared" si="128"/>
        <v>2047</v>
      </c>
      <c r="AF137" s="45">
        <f t="shared" si="128"/>
        <v>2048</v>
      </c>
    </row>
    <row r="138" spans="1:32" outlineLevel="1">
      <c r="B138" s="19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</row>
    <row r="139" spans="1:32" outlineLevel="1">
      <c r="B139" s="800" t="s">
        <v>20</v>
      </c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</row>
    <row r="140" spans="1:32" outlineLevel="1">
      <c r="B140" s="21" t="s">
        <v>21</v>
      </c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</row>
    <row r="141" spans="1:32" outlineLevel="1">
      <c r="B141" s="22" t="s">
        <v>0</v>
      </c>
      <c r="C141" s="20">
        <f>C11</f>
        <v>0</v>
      </c>
      <c r="D141" s="20">
        <f t="shared" ref="D141:AF142" si="129">D11</f>
        <v>0</v>
      </c>
      <c r="E141" s="20">
        <f t="shared" si="129"/>
        <v>0</v>
      </c>
      <c r="F141" s="20">
        <f t="shared" si="129"/>
        <v>0</v>
      </c>
      <c r="G141" s="20">
        <f t="shared" si="129"/>
        <v>0</v>
      </c>
      <c r="H141" s="20">
        <f t="shared" si="129"/>
        <v>0</v>
      </c>
      <c r="I141" s="20">
        <f t="shared" si="129"/>
        <v>0</v>
      </c>
      <c r="J141" s="20">
        <f t="shared" si="129"/>
        <v>0</v>
      </c>
      <c r="K141" s="20">
        <f t="shared" si="129"/>
        <v>0</v>
      </c>
      <c r="L141" s="20">
        <f t="shared" si="129"/>
        <v>0</v>
      </c>
      <c r="M141" s="20">
        <f t="shared" si="129"/>
        <v>0</v>
      </c>
      <c r="N141" s="20">
        <f t="shared" si="129"/>
        <v>0</v>
      </c>
      <c r="O141" s="20">
        <f t="shared" si="129"/>
        <v>0</v>
      </c>
      <c r="P141" s="20">
        <f t="shared" si="129"/>
        <v>0</v>
      </c>
      <c r="Q141" s="20">
        <f t="shared" si="129"/>
        <v>0</v>
      </c>
      <c r="R141" s="20">
        <f t="shared" si="129"/>
        <v>0</v>
      </c>
      <c r="S141" s="20">
        <f t="shared" si="129"/>
        <v>0</v>
      </c>
      <c r="T141" s="20">
        <f t="shared" si="129"/>
        <v>0</v>
      </c>
      <c r="U141" s="20">
        <f t="shared" si="129"/>
        <v>0</v>
      </c>
      <c r="V141" s="20">
        <f t="shared" si="129"/>
        <v>0</v>
      </c>
      <c r="W141" s="20">
        <f t="shared" si="129"/>
        <v>0</v>
      </c>
      <c r="X141" s="20">
        <f t="shared" si="129"/>
        <v>0</v>
      </c>
      <c r="Y141" s="20">
        <f t="shared" si="129"/>
        <v>0</v>
      </c>
      <c r="Z141" s="20">
        <f t="shared" si="129"/>
        <v>0</v>
      </c>
      <c r="AA141" s="20">
        <f t="shared" si="129"/>
        <v>0</v>
      </c>
      <c r="AB141" s="20">
        <f t="shared" si="129"/>
        <v>0</v>
      </c>
      <c r="AC141" s="20">
        <f t="shared" si="129"/>
        <v>0</v>
      </c>
      <c r="AD141" s="20">
        <f t="shared" si="129"/>
        <v>0</v>
      </c>
      <c r="AE141" s="20">
        <f t="shared" si="129"/>
        <v>0</v>
      </c>
      <c r="AF141" s="20">
        <f t="shared" si="129"/>
        <v>0</v>
      </c>
    </row>
    <row r="142" spans="1:32" outlineLevel="1">
      <c r="B142" s="22" t="s">
        <v>1</v>
      </c>
      <c r="C142" s="20">
        <f>C12</f>
        <v>0</v>
      </c>
      <c r="D142" s="20">
        <f t="shared" si="129"/>
        <v>0</v>
      </c>
      <c r="E142" s="20">
        <f t="shared" si="129"/>
        <v>0</v>
      </c>
      <c r="F142" s="20">
        <f t="shared" si="129"/>
        <v>0</v>
      </c>
      <c r="G142" s="20">
        <f t="shared" si="129"/>
        <v>0</v>
      </c>
      <c r="H142" s="20">
        <f t="shared" si="129"/>
        <v>0</v>
      </c>
      <c r="I142" s="20">
        <f t="shared" si="129"/>
        <v>0</v>
      </c>
      <c r="J142" s="20">
        <f t="shared" si="129"/>
        <v>0</v>
      </c>
      <c r="K142" s="20">
        <f t="shared" si="129"/>
        <v>0</v>
      </c>
      <c r="L142" s="20">
        <f t="shared" si="129"/>
        <v>0</v>
      </c>
      <c r="M142" s="20">
        <f t="shared" si="129"/>
        <v>0</v>
      </c>
      <c r="N142" s="20">
        <f t="shared" si="129"/>
        <v>0</v>
      </c>
      <c r="O142" s="20">
        <f t="shared" si="129"/>
        <v>0</v>
      </c>
      <c r="P142" s="20">
        <f t="shared" si="129"/>
        <v>0</v>
      </c>
      <c r="Q142" s="20">
        <f t="shared" si="129"/>
        <v>0</v>
      </c>
      <c r="R142" s="20">
        <f t="shared" si="129"/>
        <v>0</v>
      </c>
      <c r="S142" s="20">
        <f t="shared" si="129"/>
        <v>0</v>
      </c>
      <c r="T142" s="20">
        <f t="shared" si="129"/>
        <v>0</v>
      </c>
      <c r="U142" s="20">
        <f t="shared" si="129"/>
        <v>0</v>
      </c>
      <c r="V142" s="20">
        <f t="shared" si="129"/>
        <v>0</v>
      </c>
      <c r="W142" s="20">
        <f t="shared" si="129"/>
        <v>0</v>
      </c>
      <c r="X142" s="20">
        <f t="shared" si="129"/>
        <v>0</v>
      </c>
      <c r="Y142" s="20">
        <f t="shared" si="129"/>
        <v>0</v>
      </c>
      <c r="Z142" s="20">
        <f t="shared" si="129"/>
        <v>0</v>
      </c>
      <c r="AA142" s="20">
        <f t="shared" si="129"/>
        <v>0</v>
      </c>
      <c r="AB142" s="20">
        <f t="shared" si="129"/>
        <v>0</v>
      </c>
      <c r="AC142" s="20">
        <f t="shared" si="129"/>
        <v>0</v>
      </c>
      <c r="AD142" s="20">
        <f t="shared" si="129"/>
        <v>0</v>
      </c>
      <c r="AE142" s="20">
        <f t="shared" si="129"/>
        <v>0</v>
      </c>
      <c r="AF142" s="20">
        <f t="shared" si="129"/>
        <v>0</v>
      </c>
    </row>
    <row r="143" spans="1:32" outlineLevel="1">
      <c r="B143" s="21" t="s">
        <v>22</v>
      </c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</row>
    <row r="144" spans="1:32" outlineLevel="1">
      <c r="B144" s="22" t="s">
        <v>0</v>
      </c>
      <c r="C144" s="20">
        <f t="shared" ref="C144:AF146" si="130">C14</f>
        <v>0</v>
      </c>
      <c r="D144" s="20">
        <f t="shared" si="130"/>
        <v>0</v>
      </c>
      <c r="E144" s="20">
        <f t="shared" si="130"/>
        <v>0</v>
      </c>
      <c r="F144" s="20">
        <f t="shared" si="130"/>
        <v>0</v>
      </c>
      <c r="G144" s="20">
        <f t="shared" si="130"/>
        <v>0</v>
      </c>
      <c r="H144" s="20">
        <f t="shared" si="130"/>
        <v>0</v>
      </c>
      <c r="I144" s="20">
        <f t="shared" si="130"/>
        <v>0</v>
      </c>
      <c r="J144" s="20">
        <f t="shared" si="130"/>
        <v>0</v>
      </c>
      <c r="K144" s="20">
        <f t="shared" si="130"/>
        <v>0</v>
      </c>
      <c r="L144" s="20">
        <f t="shared" si="130"/>
        <v>0</v>
      </c>
      <c r="M144" s="20">
        <f t="shared" si="130"/>
        <v>0</v>
      </c>
      <c r="N144" s="20">
        <f t="shared" si="130"/>
        <v>0</v>
      </c>
      <c r="O144" s="20">
        <f t="shared" si="130"/>
        <v>0</v>
      </c>
      <c r="P144" s="20">
        <f t="shared" si="130"/>
        <v>0</v>
      </c>
      <c r="Q144" s="20">
        <f t="shared" si="130"/>
        <v>0</v>
      </c>
      <c r="R144" s="20">
        <f t="shared" si="130"/>
        <v>0</v>
      </c>
      <c r="S144" s="20">
        <f t="shared" si="130"/>
        <v>0</v>
      </c>
      <c r="T144" s="20">
        <f t="shared" si="130"/>
        <v>0</v>
      </c>
      <c r="U144" s="20">
        <f t="shared" si="130"/>
        <v>0</v>
      </c>
      <c r="V144" s="20">
        <f t="shared" si="130"/>
        <v>0</v>
      </c>
      <c r="W144" s="20">
        <f t="shared" si="130"/>
        <v>0</v>
      </c>
      <c r="X144" s="20">
        <f t="shared" si="130"/>
        <v>0</v>
      </c>
      <c r="Y144" s="20">
        <f t="shared" si="130"/>
        <v>0</v>
      </c>
      <c r="Z144" s="20">
        <f t="shared" si="130"/>
        <v>0</v>
      </c>
      <c r="AA144" s="20">
        <f t="shared" si="130"/>
        <v>0</v>
      </c>
      <c r="AB144" s="20">
        <f t="shared" si="130"/>
        <v>0</v>
      </c>
      <c r="AC144" s="20">
        <f t="shared" si="130"/>
        <v>0</v>
      </c>
      <c r="AD144" s="20">
        <f t="shared" si="130"/>
        <v>0</v>
      </c>
      <c r="AE144" s="20">
        <f t="shared" si="130"/>
        <v>0</v>
      </c>
      <c r="AF144" s="20">
        <f t="shared" si="130"/>
        <v>0</v>
      </c>
    </row>
    <row r="145" spans="2:32" outlineLevel="1">
      <c r="B145" s="22" t="s">
        <v>1</v>
      </c>
      <c r="C145" s="20">
        <f t="shared" si="130"/>
        <v>0</v>
      </c>
      <c r="D145" s="20">
        <f t="shared" si="130"/>
        <v>0</v>
      </c>
      <c r="E145" s="20">
        <f t="shared" si="130"/>
        <v>0</v>
      </c>
      <c r="F145" s="20">
        <f t="shared" si="130"/>
        <v>0</v>
      </c>
      <c r="G145" s="20">
        <f t="shared" si="130"/>
        <v>0</v>
      </c>
      <c r="H145" s="20">
        <f t="shared" si="130"/>
        <v>0</v>
      </c>
      <c r="I145" s="20">
        <f t="shared" si="130"/>
        <v>0</v>
      </c>
      <c r="J145" s="20">
        <f t="shared" si="130"/>
        <v>0</v>
      </c>
      <c r="K145" s="20">
        <f t="shared" si="130"/>
        <v>0</v>
      </c>
      <c r="L145" s="20">
        <f t="shared" si="130"/>
        <v>0</v>
      </c>
      <c r="M145" s="20">
        <f t="shared" si="130"/>
        <v>0</v>
      </c>
      <c r="N145" s="20">
        <f t="shared" si="130"/>
        <v>0</v>
      </c>
      <c r="O145" s="20">
        <f t="shared" si="130"/>
        <v>0</v>
      </c>
      <c r="P145" s="20">
        <f t="shared" si="130"/>
        <v>0</v>
      </c>
      <c r="Q145" s="20">
        <f t="shared" si="130"/>
        <v>0</v>
      </c>
      <c r="R145" s="20">
        <f t="shared" si="130"/>
        <v>0</v>
      </c>
      <c r="S145" s="20">
        <f t="shared" si="130"/>
        <v>0</v>
      </c>
      <c r="T145" s="20">
        <f t="shared" si="130"/>
        <v>0</v>
      </c>
      <c r="U145" s="20">
        <f t="shared" si="130"/>
        <v>0</v>
      </c>
      <c r="V145" s="20">
        <f t="shared" si="130"/>
        <v>0</v>
      </c>
      <c r="W145" s="20">
        <f t="shared" si="130"/>
        <v>0</v>
      </c>
      <c r="X145" s="20">
        <f t="shared" si="130"/>
        <v>0</v>
      </c>
      <c r="Y145" s="20">
        <f t="shared" si="130"/>
        <v>0</v>
      </c>
      <c r="Z145" s="20">
        <f t="shared" si="130"/>
        <v>0</v>
      </c>
      <c r="AA145" s="20">
        <f t="shared" si="130"/>
        <v>0</v>
      </c>
      <c r="AB145" s="20">
        <f t="shared" si="130"/>
        <v>0</v>
      </c>
      <c r="AC145" s="20">
        <f t="shared" si="130"/>
        <v>0</v>
      </c>
      <c r="AD145" s="20">
        <f t="shared" si="130"/>
        <v>0</v>
      </c>
      <c r="AE145" s="20">
        <f t="shared" si="130"/>
        <v>0</v>
      </c>
      <c r="AF145" s="20">
        <f t="shared" si="130"/>
        <v>0</v>
      </c>
    </row>
    <row r="146" spans="2:32" outlineLevel="1">
      <c r="B146" s="800" t="s">
        <v>23</v>
      </c>
      <c r="C146" s="20">
        <f t="shared" si="130"/>
        <v>0</v>
      </c>
      <c r="D146" s="20">
        <f t="shared" si="130"/>
        <v>0</v>
      </c>
      <c r="E146" s="20">
        <f t="shared" si="130"/>
        <v>0</v>
      </c>
      <c r="F146" s="20">
        <f t="shared" si="130"/>
        <v>0</v>
      </c>
      <c r="G146" s="20">
        <f t="shared" si="130"/>
        <v>0</v>
      </c>
      <c r="H146" s="20">
        <f t="shared" si="130"/>
        <v>0</v>
      </c>
      <c r="I146" s="20">
        <f t="shared" si="130"/>
        <v>0</v>
      </c>
      <c r="J146" s="20">
        <f t="shared" si="130"/>
        <v>0</v>
      </c>
      <c r="K146" s="20">
        <f t="shared" si="130"/>
        <v>0</v>
      </c>
      <c r="L146" s="20">
        <f t="shared" si="130"/>
        <v>0</v>
      </c>
      <c r="M146" s="20">
        <f t="shared" si="130"/>
        <v>0</v>
      </c>
      <c r="N146" s="20">
        <f t="shared" si="130"/>
        <v>0</v>
      </c>
      <c r="O146" s="20">
        <f t="shared" si="130"/>
        <v>0</v>
      </c>
      <c r="P146" s="20">
        <f t="shared" si="130"/>
        <v>0</v>
      </c>
      <c r="Q146" s="20">
        <f t="shared" si="130"/>
        <v>0</v>
      </c>
      <c r="R146" s="20">
        <f t="shared" si="130"/>
        <v>0</v>
      </c>
      <c r="S146" s="20">
        <f t="shared" si="130"/>
        <v>0</v>
      </c>
      <c r="T146" s="20">
        <f t="shared" si="130"/>
        <v>0</v>
      </c>
      <c r="U146" s="20">
        <f t="shared" si="130"/>
        <v>0</v>
      </c>
      <c r="V146" s="20">
        <f t="shared" si="130"/>
        <v>0</v>
      </c>
      <c r="W146" s="20">
        <f t="shared" si="130"/>
        <v>0</v>
      </c>
      <c r="X146" s="20">
        <f t="shared" si="130"/>
        <v>0</v>
      </c>
      <c r="Y146" s="20">
        <f t="shared" si="130"/>
        <v>0</v>
      </c>
      <c r="Z146" s="20">
        <f t="shared" si="130"/>
        <v>0</v>
      </c>
      <c r="AA146" s="20">
        <f t="shared" si="130"/>
        <v>0</v>
      </c>
      <c r="AB146" s="20">
        <f t="shared" si="130"/>
        <v>0</v>
      </c>
      <c r="AC146" s="20">
        <f t="shared" si="130"/>
        <v>0</v>
      </c>
      <c r="AD146" s="20">
        <f t="shared" si="130"/>
        <v>0</v>
      </c>
      <c r="AE146" s="20">
        <f t="shared" si="130"/>
        <v>0</v>
      </c>
      <c r="AF146" s="20">
        <f t="shared" si="130"/>
        <v>0</v>
      </c>
    </row>
    <row r="147" spans="2:32" outlineLevel="1">
      <c r="B147" s="800" t="s">
        <v>24</v>
      </c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</row>
    <row r="148" spans="2:32" outlineLevel="1">
      <c r="B148" s="23" t="s">
        <v>2</v>
      </c>
      <c r="C148" s="20">
        <f>C18</f>
        <v>0</v>
      </c>
      <c r="D148" s="20">
        <f t="shared" ref="D148:AF148" si="131">D18</f>
        <v>0</v>
      </c>
      <c r="E148" s="20">
        <f t="shared" si="131"/>
        <v>0</v>
      </c>
      <c r="F148" s="20">
        <f t="shared" si="131"/>
        <v>0</v>
      </c>
      <c r="G148" s="20">
        <f t="shared" si="131"/>
        <v>0</v>
      </c>
      <c r="H148" s="20">
        <f t="shared" si="131"/>
        <v>0</v>
      </c>
      <c r="I148" s="20">
        <f t="shared" si="131"/>
        <v>0</v>
      </c>
      <c r="J148" s="20">
        <f t="shared" si="131"/>
        <v>0</v>
      </c>
      <c r="K148" s="20">
        <f t="shared" si="131"/>
        <v>0</v>
      </c>
      <c r="L148" s="20">
        <f t="shared" si="131"/>
        <v>0</v>
      </c>
      <c r="M148" s="20">
        <f t="shared" si="131"/>
        <v>0</v>
      </c>
      <c r="N148" s="20">
        <f t="shared" si="131"/>
        <v>0</v>
      </c>
      <c r="O148" s="20">
        <f t="shared" si="131"/>
        <v>0</v>
      </c>
      <c r="P148" s="20">
        <f t="shared" si="131"/>
        <v>0</v>
      </c>
      <c r="Q148" s="20">
        <f t="shared" si="131"/>
        <v>0</v>
      </c>
      <c r="R148" s="20">
        <f t="shared" si="131"/>
        <v>0</v>
      </c>
      <c r="S148" s="20">
        <f t="shared" si="131"/>
        <v>0</v>
      </c>
      <c r="T148" s="20">
        <f t="shared" si="131"/>
        <v>0</v>
      </c>
      <c r="U148" s="20">
        <f t="shared" si="131"/>
        <v>0</v>
      </c>
      <c r="V148" s="20">
        <f t="shared" si="131"/>
        <v>0</v>
      </c>
      <c r="W148" s="20">
        <f t="shared" si="131"/>
        <v>0</v>
      </c>
      <c r="X148" s="20">
        <f t="shared" si="131"/>
        <v>0</v>
      </c>
      <c r="Y148" s="20">
        <f t="shared" si="131"/>
        <v>0</v>
      </c>
      <c r="Z148" s="20">
        <f t="shared" si="131"/>
        <v>0</v>
      </c>
      <c r="AA148" s="20">
        <f t="shared" si="131"/>
        <v>0</v>
      </c>
      <c r="AB148" s="20">
        <f t="shared" si="131"/>
        <v>0</v>
      </c>
      <c r="AC148" s="20">
        <f t="shared" si="131"/>
        <v>0</v>
      </c>
      <c r="AD148" s="20">
        <f t="shared" si="131"/>
        <v>0</v>
      </c>
      <c r="AE148" s="20">
        <f t="shared" si="131"/>
        <v>0</v>
      </c>
      <c r="AF148" s="20">
        <f t="shared" si="131"/>
        <v>0</v>
      </c>
    </row>
    <row r="149" spans="2:32" outlineLevel="1">
      <c r="B149" s="808" t="s">
        <v>3</v>
      </c>
      <c r="C149" s="807">
        <f>C19*(1+'MK Shocks'!$C27)</f>
        <v>0</v>
      </c>
      <c r="D149" s="807">
        <f>D19*(1+'MK Shocks'!$C27)</f>
        <v>0</v>
      </c>
      <c r="E149" s="807">
        <f>E19*(1+'MK Shocks'!$C27)</f>
        <v>0</v>
      </c>
      <c r="F149" s="807">
        <f>F19*(1+'MK Shocks'!$C27)</f>
        <v>0</v>
      </c>
      <c r="G149" s="807">
        <f>G19*(1+'MK Shocks'!$C27)</f>
        <v>0</v>
      </c>
      <c r="H149" s="807">
        <f>H19*(1+'MK Shocks'!$C27)</f>
        <v>0</v>
      </c>
      <c r="I149" s="807">
        <f>I19*(1+'MK Shocks'!$C27)</f>
        <v>0</v>
      </c>
      <c r="J149" s="807">
        <f>J19*(1+'MK Shocks'!$C27)</f>
        <v>0</v>
      </c>
      <c r="K149" s="807">
        <f>K19*(1+'MK Shocks'!$C27)</f>
        <v>0</v>
      </c>
      <c r="L149" s="807">
        <f>L19*(1+'MK Shocks'!$C27)</f>
        <v>0</v>
      </c>
      <c r="M149" s="807">
        <f>M19*(1+'MK Shocks'!$C27)</f>
        <v>0</v>
      </c>
      <c r="N149" s="807">
        <f>N19*(1+'MK Shocks'!$C27)</f>
        <v>0</v>
      </c>
      <c r="O149" s="807">
        <f>O19*(1+'MK Shocks'!$C27)</f>
        <v>0</v>
      </c>
      <c r="P149" s="807">
        <f>P19*(1+'MK Shocks'!$C27)</f>
        <v>0</v>
      </c>
      <c r="Q149" s="807">
        <f>Q19*(1+'MK Shocks'!$C27)</f>
        <v>0</v>
      </c>
      <c r="R149" s="807">
        <f>R19*(1+'MK Shocks'!$C27)</f>
        <v>0</v>
      </c>
      <c r="S149" s="807">
        <f>S19*(1+'MK Shocks'!$C27)</f>
        <v>0</v>
      </c>
      <c r="T149" s="807">
        <f>T19*(1+'MK Shocks'!$C27)</f>
        <v>0</v>
      </c>
      <c r="U149" s="807">
        <f>U19*(1+'MK Shocks'!$C27)</f>
        <v>0</v>
      </c>
      <c r="V149" s="807">
        <f>V19*(1+'MK Shocks'!$C27)</f>
        <v>0</v>
      </c>
      <c r="W149" s="807">
        <f>W19*(1+'MK Shocks'!$C27)</f>
        <v>0</v>
      </c>
      <c r="X149" s="807">
        <f>X19*(1+'MK Shocks'!$C27)</f>
        <v>0</v>
      </c>
      <c r="Y149" s="807">
        <f>Y19*(1+'MK Shocks'!$C27)</f>
        <v>0</v>
      </c>
      <c r="Z149" s="807">
        <f>Z19*(1+'MK Shocks'!$C27)</f>
        <v>0</v>
      </c>
      <c r="AA149" s="807">
        <f>AA19*(1+'MK Shocks'!$C27)</f>
        <v>0</v>
      </c>
      <c r="AB149" s="807">
        <f>AB19*(1+'MK Shocks'!$C27)</f>
        <v>0</v>
      </c>
      <c r="AC149" s="807">
        <f>AC19*(1+'MK Shocks'!$C27)</f>
        <v>0</v>
      </c>
      <c r="AD149" s="807">
        <f>AD19*(1+'MK Shocks'!$C27)</f>
        <v>0</v>
      </c>
      <c r="AE149" s="807">
        <f>AE19*(1+'MK Shocks'!$C27)</f>
        <v>0</v>
      </c>
      <c r="AF149" s="807">
        <f>AF19*(1+'MK Shocks'!$C27)</f>
        <v>0</v>
      </c>
    </row>
    <row r="150" spans="2:32" outlineLevel="1">
      <c r="B150" s="24" t="s">
        <v>25</v>
      </c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</row>
    <row r="151" spans="2:32" outlineLevel="1">
      <c r="B151" s="23" t="s">
        <v>48</v>
      </c>
      <c r="C151" s="20">
        <f t="shared" ref="C151:AF153" si="132">C21</f>
        <v>0</v>
      </c>
      <c r="D151" s="20">
        <f t="shared" si="132"/>
        <v>0</v>
      </c>
      <c r="E151" s="20">
        <f t="shared" si="132"/>
        <v>0</v>
      </c>
      <c r="F151" s="20">
        <f t="shared" si="132"/>
        <v>0</v>
      </c>
      <c r="G151" s="20">
        <f t="shared" si="132"/>
        <v>0</v>
      </c>
      <c r="H151" s="20">
        <f t="shared" si="132"/>
        <v>0</v>
      </c>
      <c r="I151" s="20">
        <f t="shared" si="132"/>
        <v>0</v>
      </c>
      <c r="J151" s="20">
        <f t="shared" si="132"/>
        <v>0</v>
      </c>
      <c r="K151" s="20">
        <f t="shared" si="132"/>
        <v>0</v>
      </c>
      <c r="L151" s="20">
        <f t="shared" si="132"/>
        <v>0</v>
      </c>
      <c r="M151" s="20">
        <f t="shared" si="132"/>
        <v>0</v>
      </c>
      <c r="N151" s="20">
        <f t="shared" si="132"/>
        <v>0</v>
      </c>
      <c r="O151" s="20">
        <f t="shared" si="132"/>
        <v>0</v>
      </c>
      <c r="P151" s="20">
        <f t="shared" si="132"/>
        <v>0</v>
      </c>
      <c r="Q151" s="20">
        <f t="shared" si="132"/>
        <v>0</v>
      </c>
      <c r="R151" s="20">
        <f t="shared" si="132"/>
        <v>0</v>
      </c>
      <c r="S151" s="20">
        <f t="shared" si="132"/>
        <v>0</v>
      </c>
      <c r="T151" s="20">
        <f t="shared" si="132"/>
        <v>0</v>
      </c>
      <c r="U151" s="20">
        <f t="shared" si="132"/>
        <v>0</v>
      </c>
      <c r="V151" s="20">
        <f t="shared" si="132"/>
        <v>0</v>
      </c>
      <c r="W151" s="20">
        <f t="shared" si="132"/>
        <v>0</v>
      </c>
      <c r="X151" s="20">
        <f t="shared" si="132"/>
        <v>0</v>
      </c>
      <c r="Y151" s="20">
        <f t="shared" si="132"/>
        <v>0</v>
      </c>
      <c r="Z151" s="20">
        <f t="shared" si="132"/>
        <v>0</v>
      </c>
      <c r="AA151" s="20">
        <f t="shared" si="132"/>
        <v>0</v>
      </c>
      <c r="AB151" s="20">
        <f t="shared" si="132"/>
        <v>0</v>
      </c>
      <c r="AC151" s="20">
        <f t="shared" si="132"/>
        <v>0</v>
      </c>
      <c r="AD151" s="20">
        <f t="shared" si="132"/>
        <v>0</v>
      </c>
      <c r="AE151" s="20">
        <f t="shared" si="132"/>
        <v>0</v>
      </c>
      <c r="AF151" s="20">
        <f t="shared" si="132"/>
        <v>0</v>
      </c>
    </row>
    <row r="152" spans="2:32" outlineLevel="1">
      <c r="B152" s="23" t="s">
        <v>49</v>
      </c>
      <c r="C152" s="20">
        <f t="shared" si="132"/>
        <v>0</v>
      </c>
      <c r="D152" s="20">
        <f t="shared" si="132"/>
        <v>0</v>
      </c>
      <c r="E152" s="20">
        <f t="shared" si="132"/>
        <v>0</v>
      </c>
      <c r="F152" s="20">
        <f t="shared" si="132"/>
        <v>0</v>
      </c>
      <c r="G152" s="20">
        <f t="shared" si="132"/>
        <v>0</v>
      </c>
      <c r="H152" s="20">
        <f t="shared" si="132"/>
        <v>0</v>
      </c>
      <c r="I152" s="20">
        <f t="shared" si="132"/>
        <v>0</v>
      </c>
      <c r="J152" s="20">
        <f t="shared" si="132"/>
        <v>0</v>
      </c>
      <c r="K152" s="20">
        <f t="shared" si="132"/>
        <v>0</v>
      </c>
      <c r="L152" s="20">
        <f t="shared" si="132"/>
        <v>0</v>
      </c>
      <c r="M152" s="20">
        <f t="shared" si="132"/>
        <v>0</v>
      </c>
      <c r="N152" s="20">
        <f t="shared" si="132"/>
        <v>0</v>
      </c>
      <c r="O152" s="20">
        <f t="shared" si="132"/>
        <v>0</v>
      </c>
      <c r="P152" s="20">
        <f t="shared" si="132"/>
        <v>0</v>
      </c>
      <c r="Q152" s="20">
        <f t="shared" si="132"/>
        <v>0</v>
      </c>
      <c r="R152" s="20">
        <f t="shared" si="132"/>
        <v>0</v>
      </c>
      <c r="S152" s="20">
        <f t="shared" si="132"/>
        <v>0</v>
      </c>
      <c r="T152" s="20">
        <f t="shared" si="132"/>
        <v>0</v>
      </c>
      <c r="U152" s="20">
        <f t="shared" si="132"/>
        <v>0</v>
      </c>
      <c r="V152" s="20">
        <f t="shared" si="132"/>
        <v>0</v>
      </c>
      <c r="W152" s="20">
        <f t="shared" si="132"/>
        <v>0</v>
      </c>
      <c r="X152" s="20">
        <f t="shared" si="132"/>
        <v>0</v>
      </c>
      <c r="Y152" s="20">
        <f t="shared" si="132"/>
        <v>0</v>
      </c>
      <c r="Z152" s="20">
        <f t="shared" si="132"/>
        <v>0</v>
      </c>
      <c r="AA152" s="20">
        <f t="shared" si="132"/>
        <v>0</v>
      </c>
      <c r="AB152" s="20">
        <f t="shared" si="132"/>
        <v>0</v>
      </c>
      <c r="AC152" s="20">
        <f t="shared" si="132"/>
        <v>0</v>
      </c>
      <c r="AD152" s="20">
        <f t="shared" si="132"/>
        <v>0</v>
      </c>
      <c r="AE152" s="20">
        <f t="shared" si="132"/>
        <v>0</v>
      </c>
      <c r="AF152" s="20">
        <f t="shared" si="132"/>
        <v>0</v>
      </c>
    </row>
    <row r="153" spans="2:32" outlineLevel="1">
      <c r="B153" s="800" t="s">
        <v>26</v>
      </c>
      <c r="C153" s="20">
        <f t="shared" si="132"/>
        <v>0</v>
      </c>
      <c r="D153" s="20">
        <f t="shared" si="132"/>
        <v>0</v>
      </c>
      <c r="E153" s="20">
        <f t="shared" si="132"/>
        <v>0</v>
      </c>
      <c r="F153" s="20">
        <f t="shared" si="132"/>
        <v>0</v>
      </c>
      <c r="G153" s="20">
        <f t="shared" si="132"/>
        <v>0</v>
      </c>
      <c r="H153" s="20">
        <f t="shared" si="132"/>
        <v>0</v>
      </c>
      <c r="I153" s="20">
        <f t="shared" si="132"/>
        <v>0</v>
      </c>
      <c r="J153" s="20">
        <f t="shared" si="132"/>
        <v>0</v>
      </c>
      <c r="K153" s="20">
        <f t="shared" si="132"/>
        <v>0</v>
      </c>
      <c r="L153" s="20">
        <f t="shared" si="132"/>
        <v>0</v>
      </c>
      <c r="M153" s="20">
        <f t="shared" si="132"/>
        <v>0</v>
      </c>
      <c r="N153" s="20">
        <f t="shared" si="132"/>
        <v>0</v>
      </c>
      <c r="O153" s="20">
        <f t="shared" si="132"/>
        <v>0</v>
      </c>
      <c r="P153" s="20">
        <f t="shared" si="132"/>
        <v>0</v>
      </c>
      <c r="Q153" s="20">
        <f t="shared" si="132"/>
        <v>0</v>
      </c>
      <c r="R153" s="20">
        <f t="shared" si="132"/>
        <v>0</v>
      </c>
      <c r="S153" s="20">
        <f t="shared" si="132"/>
        <v>0</v>
      </c>
      <c r="T153" s="20">
        <f t="shared" si="132"/>
        <v>0</v>
      </c>
      <c r="U153" s="20">
        <f t="shared" si="132"/>
        <v>0</v>
      </c>
      <c r="V153" s="20">
        <f t="shared" si="132"/>
        <v>0</v>
      </c>
      <c r="W153" s="20">
        <f t="shared" si="132"/>
        <v>0</v>
      </c>
      <c r="X153" s="20">
        <f t="shared" si="132"/>
        <v>0</v>
      </c>
      <c r="Y153" s="20">
        <f t="shared" si="132"/>
        <v>0</v>
      </c>
      <c r="Z153" s="20">
        <f t="shared" si="132"/>
        <v>0</v>
      </c>
      <c r="AA153" s="20">
        <f t="shared" si="132"/>
        <v>0</v>
      </c>
      <c r="AB153" s="20">
        <f t="shared" si="132"/>
        <v>0</v>
      </c>
      <c r="AC153" s="20">
        <f t="shared" si="132"/>
        <v>0</v>
      </c>
      <c r="AD153" s="20">
        <f t="shared" si="132"/>
        <v>0</v>
      </c>
      <c r="AE153" s="20">
        <f t="shared" si="132"/>
        <v>0</v>
      </c>
      <c r="AF153" s="20">
        <f t="shared" si="132"/>
        <v>0</v>
      </c>
    </row>
    <row r="154" spans="2:32">
      <c r="B154" s="80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</row>
    <row r="155" spans="2:32">
      <c r="B155" s="46" t="s">
        <v>27</v>
      </c>
      <c r="C155" s="47">
        <f>SUM(C141:C153)</f>
        <v>0</v>
      </c>
      <c r="D155" s="47">
        <f t="shared" ref="D155:AF155" si="133">SUM(D141:D153)</f>
        <v>0</v>
      </c>
      <c r="E155" s="47">
        <f t="shared" si="133"/>
        <v>0</v>
      </c>
      <c r="F155" s="47">
        <f t="shared" si="133"/>
        <v>0</v>
      </c>
      <c r="G155" s="47">
        <f t="shared" si="133"/>
        <v>0</v>
      </c>
      <c r="H155" s="47">
        <f t="shared" si="133"/>
        <v>0</v>
      </c>
      <c r="I155" s="47">
        <f t="shared" si="133"/>
        <v>0</v>
      </c>
      <c r="J155" s="47">
        <f t="shared" si="133"/>
        <v>0</v>
      </c>
      <c r="K155" s="47">
        <f t="shared" si="133"/>
        <v>0</v>
      </c>
      <c r="L155" s="47">
        <f t="shared" si="133"/>
        <v>0</v>
      </c>
      <c r="M155" s="47">
        <f t="shared" si="133"/>
        <v>0</v>
      </c>
      <c r="N155" s="47">
        <f t="shared" si="133"/>
        <v>0</v>
      </c>
      <c r="O155" s="47">
        <f t="shared" si="133"/>
        <v>0</v>
      </c>
      <c r="P155" s="47">
        <f t="shared" si="133"/>
        <v>0</v>
      </c>
      <c r="Q155" s="47">
        <f t="shared" si="133"/>
        <v>0</v>
      </c>
      <c r="R155" s="47">
        <f t="shared" si="133"/>
        <v>0</v>
      </c>
      <c r="S155" s="47">
        <f t="shared" si="133"/>
        <v>0</v>
      </c>
      <c r="T155" s="47">
        <f t="shared" si="133"/>
        <v>0</v>
      </c>
      <c r="U155" s="47">
        <f t="shared" si="133"/>
        <v>0</v>
      </c>
      <c r="V155" s="47">
        <f t="shared" si="133"/>
        <v>0</v>
      </c>
      <c r="W155" s="47">
        <f t="shared" si="133"/>
        <v>0</v>
      </c>
      <c r="X155" s="47">
        <f t="shared" si="133"/>
        <v>0</v>
      </c>
      <c r="Y155" s="47">
        <f t="shared" si="133"/>
        <v>0</v>
      </c>
      <c r="Z155" s="47">
        <f t="shared" si="133"/>
        <v>0</v>
      </c>
      <c r="AA155" s="47">
        <f t="shared" si="133"/>
        <v>0</v>
      </c>
      <c r="AB155" s="47">
        <f t="shared" si="133"/>
        <v>0</v>
      </c>
      <c r="AC155" s="47">
        <f t="shared" si="133"/>
        <v>0</v>
      </c>
      <c r="AD155" s="47">
        <f t="shared" si="133"/>
        <v>0</v>
      </c>
      <c r="AE155" s="47">
        <f t="shared" si="133"/>
        <v>0</v>
      </c>
      <c r="AF155" s="47">
        <f t="shared" si="133"/>
        <v>0</v>
      </c>
    </row>
    <row r="158" spans="2:32" s="5" customFormat="1">
      <c r="B158" s="43" t="s">
        <v>37</v>
      </c>
      <c r="C158" s="44">
        <f>C$6</f>
        <v>1</v>
      </c>
      <c r="D158" s="44">
        <f t="shared" ref="D158:AF158" si="134">D$6</f>
        <v>2</v>
      </c>
      <c r="E158" s="44">
        <f t="shared" si="134"/>
        <v>3</v>
      </c>
      <c r="F158" s="44">
        <f t="shared" si="134"/>
        <v>4</v>
      </c>
      <c r="G158" s="44">
        <f t="shared" si="134"/>
        <v>5</v>
      </c>
      <c r="H158" s="44">
        <f t="shared" si="134"/>
        <v>6</v>
      </c>
      <c r="I158" s="44">
        <f t="shared" si="134"/>
        <v>7</v>
      </c>
      <c r="J158" s="44">
        <f t="shared" si="134"/>
        <v>8</v>
      </c>
      <c r="K158" s="44">
        <f t="shared" si="134"/>
        <v>9</v>
      </c>
      <c r="L158" s="44">
        <f t="shared" si="134"/>
        <v>10</v>
      </c>
      <c r="M158" s="44">
        <f t="shared" si="134"/>
        <v>11</v>
      </c>
      <c r="N158" s="44">
        <f t="shared" si="134"/>
        <v>12</v>
      </c>
      <c r="O158" s="44">
        <f t="shared" si="134"/>
        <v>13</v>
      </c>
      <c r="P158" s="44">
        <f t="shared" si="134"/>
        <v>14</v>
      </c>
      <c r="Q158" s="44">
        <f t="shared" si="134"/>
        <v>15</v>
      </c>
      <c r="R158" s="44">
        <f t="shared" si="134"/>
        <v>16</v>
      </c>
      <c r="S158" s="44">
        <f t="shared" si="134"/>
        <v>17</v>
      </c>
      <c r="T158" s="44">
        <f t="shared" si="134"/>
        <v>18</v>
      </c>
      <c r="U158" s="44">
        <f t="shared" si="134"/>
        <v>19</v>
      </c>
      <c r="V158" s="44">
        <f t="shared" si="134"/>
        <v>20</v>
      </c>
      <c r="W158" s="44">
        <f t="shared" si="134"/>
        <v>21</v>
      </c>
      <c r="X158" s="44">
        <f t="shared" si="134"/>
        <v>22</v>
      </c>
      <c r="Y158" s="44">
        <f t="shared" si="134"/>
        <v>23</v>
      </c>
      <c r="Z158" s="44">
        <f t="shared" si="134"/>
        <v>24</v>
      </c>
      <c r="AA158" s="44">
        <f t="shared" si="134"/>
        <v>25</v>
      </c>
      <c r="AB158" s="44">
        <f t="shared" si="134"/>
        <v>26</v>
      </c>
      <c r="AC158" s="44">
        <f t="shared" si="134"/>
        <v>27</v>
      </c>
      <c r="AD158" s="44">
        <f t="shared" si="134"/>
        <v>28</v>
      </c>
      <c r="AE158" s="44">
        <f t="shared" si="134"/>
        <v>29</v>
      </c>
      <c r="AF158" s="44">
        <f t="shared" si="134"/>
        <v>30</v>
      </c>
    </row>
    <row r="159" spans="2:32" s="5" customFormat="1">
      <c r="B159" s="45"/>
      <c r="C159" s="45">
        <f>C$7</f>
        <v>2019</v>
      </c>
      <c r="D159" s="45">
        <f t="shared" ref="D159:AF159" si="135">D$7</f>
        <v>2020</v>
      </c>
      <c r="E159" s="45">
        <f t="shared" si="135"/>
        <v>2021</v>
      </c>
      <c r="F159" s="45">
        <f t="shared" si="135"/>
        <v>2022</v>
      </c>
      <c r="G159" s="45">
        <f t="shared" si="135"/>
        <v>2023</v>
      </c>
      <c r="H159" s="45">
        <f t="shared" si="135"/>
        <v>2024</v>
      </c>
      <c r="I159" s="45">
        <f t="shared" si="135"/>
        <v>2025</v>
      </c>
      <c r="J159" s="45">
        <f t="shared" si="135"/>
        <v>2026</v>
      </c>
      <c r="K159" s="45">
        <f t="shared" si="135"/>
        <v>2027</v>
      </c>
      <c r="L159" s="45">
        <f t="shared" si="135"/>
        <v>2028</v>
      </c>
      <c r="M159" s="45">
        <f t="shared" si="135"/>
        <v>2029</v>
      </c>
      <c r="N159" s="45">
        <f t="shared" si="135"/>
        <v>2030</v>
      </c>
      <c r="O159" s="45">
        <f t="shared" si="135"/>
        <v>2031</v>
      </c>
      <c r="P159" s="45">
        <f t="shared" si="135"/>
        <v>2032</v>
      </c>
      <c r="Q159" s="45">
        <f t="shared" si="135"/>
        <v>2033</v>
      </c>
      <c r="R159" s="45">
        <f t="shared" si="135"/>
        <v>2034</v>
      </c>
      <c r="S159" s="45">
        <f t="shared" si="135"/>
        <v>2035</v>
      </c>
      <c r="T159" s="45">
        <f t="shared" si="135"/>
        <v>2036</v>
      </c>
      <c r="U159" s="45">
        <f t="shared" si="135"/>
        <v>2037</v>
      </c>
      <c r="V159" s="45">
        <f t="shared" si="135"/>
        <v>2038</v>
      </c>
      <c r="W159" s="45">
        <f t="shared" si="135"/>
        <v>2039</v>
      </c>
      <c r="X159" s="45">
        <f t="shared" si="135"/>
        <v>2040</v>
      </c>
      <c r="Y159" s="45">
        <f t="shared" si="135"/>
        <v>2041</v>
      </c>
      <c r="Z159" s="45">
        <f t="shared" si="135"/>
        <v>2042</v>
      </c>
      <c r="AA159" s="45">
        <f t="shared" si="135"/>
        <v>2043</v>
      </c>
      <c r="AB159" s="45">
        <f t="shared" si="135"/>
        <v>2044</v>
      </c>
      <c r="AC159" s="45">
        <f t="shared" si="135"/>
        <v>2045</v>
      </c>
      <c r="AD159" s="45">
        <f t="shared" si="135"/>
        <v>2046</v>
      </c>
      <c r="AE159" s="45">
        <f t="shared" si="135"/>
        <v>2047</v>
      </c>
      <c r="AF159" s="45">
        <f t="shared" si="135"/>
        <v>2048</v>
      </c>
    </row>
    <row r="160" spans="2:32" outlineLevel="1">
      <c r="B160" s="41" t="s">
        <v>38</v>
      </c>
      <c r="C160" s="42">
        <f ca="1">SUM(C161:C162)</f>
        <v>0</v>
      </c>
      <c r="D160" s="42">
        <f t="shared" ref="D160:AF160" ca="1" si="136">SUM(D161:D162)</f>
        <v>0</v>
      </c>
      <c r="E160" s="42">
        <f t="shared" ca="1" si="136"/>
        <v>0</v>
      </c>
      <c r="F160" s="42">
        <f t="shared" ca="1" si="136"/>
        <v>0</v>
      </c>
      <c r="G160" s="42">
        <f t="shared" ca="1" si="136"/>
        <v>0</v>
      </c>
      <c r="H160" s="42">
        <f t="shared" ca="1" si="136"/>
        <v>0</v>
      </c>
      <c r="I160" s="42">
        <f t="shared" ca="1" si="136"/>
        <v>0</v>
      </c>
      <c r="J160" s="42">
        <f t="shared" ca="1" si="136"/>
        <v>0</v>
      </c>
      <c r="K160" s="42">
        <f t="shared" ca="1" si="136"/>
        <v>0</v>
      </c>
      <c r="L160" s="42">
        <f t="shared" ca="1" si="136"/>
        <v>0</v>
      </c>
      <c r="M160" s="42">
        <f t="shared" ca="1" si="136"/>
        <v>0</v>
      </c>
      <c r="N160" s="42">
        <f t="shared" ca="1" si="136"/>
        <v>0</v>
      </c>
      <c r="O160" s="42">
        <f t="shared" ca="1" si="136"/>
        <v>0</v>
      </c>
      <c r="P160" s="42">
        <f t="shared" ca="1" si="136"/>
        <v>0</v>
      </c>
      <c r="Q160" s="42">
        <f t="shared" ca="1" si="136"/>
        <v>0</v>
      </c>
      <c r="R160" s="42">
        <f t="shared" ca="1" si="136"/>
        <v>0</v>
      </c>
      <c r="S160" s="42">
        <f t="shared" ca="1" si="136"/>
        <v>0</v>
      </c>
      <c r="T160" s="42">
        <f t="shared" ca="1" si="136"/>
        <v>0</v>
      </c>
      <c r="U160" s="42">
        <f t="shared" ca="1" si="136"/>
        <v>0</v>
      </c>
      <c r="V160" s="42">
        <f t="shared" ca="1" si="136"/>
        <v>0</v>
      </c>
      <c r="W160" s="42">
        <f t="shared" ca="1" si="136"/>
        <v>0</v>
      </c>
      <c r="X160" s="42">
        <f t="shared" ca="1" si="136"/>
        <v>0</v>
      </c>
      <c r="Y160" s="42">
        <f t="shared" ca="1" si="136"/>
        <v>0</v>
      </c>
      <c r="Z160" s="42">
        <f t="shared" ca="1" si="136"/>
        <v>0</v>
      </c>
      <c r="AA160" s="42">
        <f t="shared" ca="1" si="136"/>
        <v>0</v>
      </c>
      <c r="AB160" s="42">
        <f t="shared" ca="1" si="136"/>
        <v>0</v>
      </c>
      <c r="AC160" s="42">
        <f t="shared" ca="1" si="136"/>
        <v>0</v>
      </c>
      <c r="AD160" s="42">
        <f t="shared" ca="1" si="136"/>
        <v>0</v>
      </c>
      <c r="AE160" s="42">
        <f t="shared" ca="1" si="136"/>
        <v>0</v>
      </c>
      <c r="AF160" s="42">
        <f t="shared" ca="1" si="136"/>
        <v>0</v>
      </c>
    </row>
    <row r="161" spans="1:32" outlineLevel="1">
      <c r="B161" s="38" t="s">
        <v>665</v>
      </c>
      <c r="C161" s="37">
        <f ca="1">C$31</f>
        <v>0</v>
      </c>
      <c r="D161" s="37">
        <f t="shared" ref="D161:AF161" ca="1" si="137">D$31</f>
        <v>0</v>
      </c>
      <c r="E161" s="37">
        <f t="shared" ca="1" si="137"/>
        <v>0</v>
      </c>
      <c r="F161" s="37">
        <f t="shared" ca="1" si="137"/>
        <v>0</v>
      </c>
      <c r="G161" s="37">
        <f t="shared" ca="1" si="137"/>
        <v>0</v>
      </c>
      <c r="H161" s="37">
        <f t="shared" ca="1" si="137"/>
        <v>0</v>
      </c>
      <c r="I161" s="37">
        <f t="shared" ca="1" si="137"/>
        <v>0</v>
      </c>
      <c r="J161" s="37">
        <f t="shared" ca="1" si="137"/>
        <v>0</v>
      </c>
      <c r="K161" s="37">
        <f t="shared" ca="1" si="137"/>
        <v>0</v>
      </c>
      <c r="L161" s="37">
        <f t="shared" ca="1" si="137"/>
        <v>0</v>
      </c>
      <c r="M161" s="37">
        <f t="shared" ca="1" si="137"/>
        <v>0</v>
      </c>
      <c r="N161" s="37">
        <f t="shared" ca="1" si="137"/>
        <v>0</v>
      </c>
      <c r="O161" s="37">
        <f t="shared" ca="1" si="137"/>
        <v>0</v>
      </c>
      <c r="P161" s="37">
        <f t="shared" ca="1" si="137"/>
        <v>0</v>
      </c>
      <c r="Q161" s="37">
        <f t="shared" ca="1" si="137"/>
        <v>0</v>
      </c>
      <c r="R161" s="37">
        <f t="shared" ca="1" si="137"/>
        <v>0</v>
      </c>
      <c r="S161" s="37">
        <f t="shared" ca="1" si="137"/>
        <v>0</v>
      </c>
      <c r="T161" s="37">
        <f t="shared" ca="1" si="137"/>
        <v>0</v>
      </c>
      <c r="U161" s="37">
        <f t="shared" ca="1" si="137"/>
        <v>0</v>
      </c>
      <c r="V161" s="37">
        <f t="shared" ca="1" si="137"/>
        <v>0</v>
      </c>
      <c r="W161" s="37">
        <f t="shared" ca="1" si="137"/>
        <v>0</v>
      </c>
      <c r="X161" s="37">
        <f t="shared" ca="1" si="137"/>
        <v>0</v>
      </c>
      <c r="Y161" s="37">
        <f t="shared" ca="1" si="137"/>
        <v>0</v>
      </c>
      <c r="Z161" s="37">
        <f t="shared" ca="1" si="137"/>
        <v>0</v>
      </c>
      <c r="AA161" s="37">
        <f t="shared" ca="1" si="137"/>
        <v>0</v>
      </c>
      <c r="AB161" s="37">
        <f t="shared" ca="1" si="137"/>
        <v>0</v>
      </c>
      <c r="AC161" s="37">
        <f t="shared" ca="1" si="137"/>
        <v>0</v>
      </c>
      <c r="AD161" s="37">
        <f t="shared" ca="1" si="137"/>
        <v>0</v>
      </c>
      <c r="AE161" s="37">
        <f t="shared" ca="1" si="137"/>
        <v>0</v>
      </c>
      <c r="AF161" s="37">
        <f t="shared" ca="1" si="137"/>
        <v>0</v>
      </c>
    </row>
    <row r="162" spans="1:32" outlineLevel="1">
      <c r="B162" s="21" t="s">
        <v>666</v>
      </c>
      <c r="C162" s="20">
        <f ca="1">C155-C161-C164</f>
        <v>0</v>
      </c>
      <c r="D162" s="20">
        <f t="shared" ref="D162:AF162" ca="1" si="138">D155-D161-D164</f>
        <v>0</v>
      </c>
      <c r="E162" s="20">
        <f t="shared" ca="1" si="138"/>
        <v>0</v>
      </c>
      <c r="F162" s="20">
        <f t="shared" ca="1" si="138"/>
        <v>0</v>
      </c>
      <c r="G162" s="20">
        <f t="shared" ca="1" si="138"/>
        <v>0</v>
      </c>
      <c r="H162" s="20">
        <f t="shared" ca="1" si="138"/>
        <v>0</v>
      </c>
      <c r="I162" s="20">
        <f t="shared" ca="1" si="138"/>
        <v>0</v>
      </c>
      <c r="J162" s="20">
        <f t="shared" ca="1" si="138"/>
        <v>0</v>
      </c>
      <c r="K162" s="20">
        <f t="shared" ca="1" si="138"/>
        <v>0</v>
      </c>
      <c r="L162" s="20">
        <f t="shared" ca="1" si="138"/>
        <v>0</v>
      </c>
      <c r="M162" s="20">
        <f t="shared" ca="1" si="138"/>
        <v>0</v>
      </c>
      <c r="N162" s="20">
        <f t="shared" ca="1" si="138"/>
        <v>0</v>
      </c>
      <c r="O162" s="20">
        <f t="shared" ca="1" si="138"/>
        <v>0</v>
      </c>
      <c r="P162" s="20">
        <f t="shared" ca="1" si="138"/>
        <v>0</v>
      </c>
      <c r="Q162" s="20">
        <f t="shared" ca="1" si="138"/>
        <v>0</v>
      </c>
      <c r="R162" s="20">
        <f t="shared" ca="1" si="138"/>
        <v>0</v>
      </c>
      <c r="S162" s="20">
        <f t="shared" ca="1" si="138"/>
        <v>0</v>
      </c>
      <c r="T162" s="20">
        <f t="shared" ca="1" si="138"/>
        <v>0</v>
      </c>
      <c r="U162" s="20">
        <f t="shared" ca="1" si="138"/>
        <v>0</v>
      </c>
      <c r="V162" s="20">
        <f t="shared" ca="1" si="138"/>
        <v>0</v>
      </c>
      <c r="W162" s="20">
        <f t="shared" ca="1" si="138"/>
        <v>0</v>
      </c>
      <c r="X162" s="20">
        <f t="shared" ca="1" si="138"/>
        <v>0</v>
      </c>
      <c r="Y162" s="20">
        <f t="shared" ca="1" si="138"/>
        <v>0</v>
      </c>
      <c r="Z162" s="20">
        <f t="shared" ca="1" si="138"/>
        <v>0</v>
      </c>
      <c r="AA162" s="20">
        <f t="shared" ca="1" si="138"/>
        <v>0</v>
      </c>
      <c r="AB162" s="20">
        <f t="shared" ca="1" si="138"/>
        <v>0</v>
      </c>
      <c r="AC162" s="20">
        <f t="shared" ca="1" si="138"/>
        <v>0</v>
      </c>
      <c r="AD162" s="20">
        <f t="shared" ca="1" si="138"/>
        <v>0</v>
      </c>
      <c r="AE162" s="20">
        <f t="shared" ca="1" si="138"/>
        <v>0</v>
      </c>
      <c r="AF162" s="20">
        <f t="shared" ca="1" si="138"/>
        <v>0</v>
      </c>
    </row>
    <row r="163" spans="1:32" outlineLevel="1">
      <c r="B163" s="25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</row>
    <row r="164" spans="1:32" outlineLevel="1">
      <c r="B164" s="41" t="s">
        <v>39</v>
      </c>
      <c r="C164" s="827">
        <f ca="1">C38</f>
        <v>0</v>
      </c>
      <c r="D164" s="827">
        <f t="shared" ref="D164:AF164" ca="1" si="139">D38</f>
        <v>0</v>
      </c>
      <c r="E164" s="827">
        <f t="shared" ca="1" si="139"/>
        <v>0</v>
      </c>
      <c r="F164" s="827">
        <f t="shared" ca="1" si="139"/>
        <v>0</v>
      </c>
      <c r="G164" s="827">
        <f t="shared" ca="1" si="139"/>
        <v>0</v>
      </c>
      <c r="H164" s="827">
        <f t="shared" ca="1" si="139"/>
        <v>0</v>
      </c>
      <c r="I164" s="827">
        <f t="shared" ca="1" si="139"/>
        <v>0</v>
      </c>
      <c r="J164" s="827">
        <f t="shared" ca="1" si="139"/>
        <v>0</v>
      </c>
      <c r="K164" s="827">
        <f t="shared" ca="1" si="139"/>
        <v>0</v>
      </c>
      <c r="L164" s="827">
        <f t="shared" ca="1" si="139"/>
        <v>0</v>
      </c>
      <c r="M164" s="827">
        <f t="shared" ca="1" si="139"/>
        <v>0</v>
      </c>
      <c r="N164" s="827">
        <f t="shared" ca="1" si="139"/>
        <v>0</v>
      </c>
      <c r="O164" s="827">
        <f t="shared" ca="1" si="139"/>
        <v>0</v>
      </c>
      <c r="P164" s="827">
        <f t="shared" ca="1" si="139"/>
        <v>0</v>
      </c>
      <c r="Q164" s="827">
        <f t="shared" ca="1" si="139"/>
        <v>0</v>
      </c>
      <c r="R164" s="827">
        <f t="shared" ca="1" si="139"/>
        <v>0</v>
      </c>
      <c r="S164" s="827">
        <f t="shared" ca="1" si="139"/>
        <v>0</v>
      </c>
      <c r="T164" s="827">
        <f t="shared" ca="1" si="139"/>
        <v>0</v>
      </c>
      <c r="U164" s="827">
        <f t="shared" ca="1" si="139"/>
        <v>0</v>
      </c>
      <c r="V164" s="827">
        <f t="shared" ca="1" si="139"/>
        <v>0</v>
      </c>
      <c r="W164" s="827">
        <f t="shared" ca="1" si="139"/>
        <v>0</v>
      </c>
      <c r="X164" s="827">
        <f t="shared" ca="1" si="139"/>
        <v>0</v>
      </c>
      <c r="Y164" s="827">
        <f t="shared" ca="1" si="139"/>
        <v>0</v>
      </c>
      <c r="Z164" s="827">
        <f t="shared" ca="1" si="139"/>
        <v>0</v>
      </c>
      <c r="AA164" s="827">
        <f t="shared" ca="1" si="139"/>
        <v>0</v>
      </c>
      <c r="AB164" s="827">
        <f t="shared" ca="1" si="139"/>
        <v>0</v>
      </c>
      <c r="AC164" s="827">
        <f t="shared" ca="1" si="139"/>
        <v>0</v>
      </c>
      <c r="AD164" s="827">
        <f t="shared" ca="1" si="139"/>
        <v>0</v>
      </c>
      <c r="AE164" s="827">
        <f t="shared" ca="1" si="139"/>
        <v>0</v>
      </c>
      <c r="AF164" s="827">
        <f t="shared" ca="1" si="139"/>
        <v>0</v>
      </c>
    </row>
    <row r="165" spans="1:32" outlineLevel="1">
      <c r="B165" s="25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</row>
    <row r="166" spans="1:32">
      <c r="B166" s="46" t="s">
        <v>27</v>
      </c>
      <c r="C166" s="47">
        <f ca="1">C160+C164</f>
        <v>0</v>
      </c>
      <c r="D166" s="47">
        <f t="shared" ref="D166:AF166" ca="1" si="140">D160+D164</f>
        <v>0</v>
      </c>
      <c r="E166" s="47">
        <f t="shared" ca="1" si="140"/>
        <v>0</v>
      </c>
      <c r="F166" s="47">
        <f t="shared" ca="1" si="140"/>
        <v>0</v>
      </c>
      <c r="G166" s="47">
        <f t="shared" ca="1" si="140"/>
        <v>0</v>
      </c>
      <c r="H166" s="47">
        <f t="shared" ca="1" si="140"/>
        <v>0</v>
      </c>
      <c r="I166" s="47">
        <f t="shared" ca="1" si="140"/>
        <v>0</v>
      </c>
      <c r="J166" s="47">
        <f t="shared" ca="1" si="140"/>
        <v>0</v>
      </c>
      <c r="K166" s="47">
        <f t="shared" ca="1" si="140"/>
        <v>0</v>
      </c>
      <c r="L166" s="47">
        <f t="shared" ca="1" si="140"/>
        <v>0</v>
      </c>
      <c r="M166" s="47">
        <f t="shared" ca="1" si="140"/>
        <v>0</v>
      </c>
      <c r="N166" s="47">
        <f t="shared" ca="1" si="140"/>
        <v>0</v>
      </c>
      <c r="O166" s="47">
        <f t="shared" ca="1" si="140"/>
        <v>0</v>
      </c>
      <c r="P166" s="47">
        <f t="shared" ca="1" si="140"/>
        <v>0</v>
      </c>
      <c r="Q166" s="47">
        <f t="shared" ca="1" si="140"/>
        <v>0</v>
      </c>
      <c r="R166" s="47">
        <f t="shared" ca="1" si="140"/>
        <v>0</v>
      </c>
      <c r="S166" s="47">
        <f t="shared" ca="1" si="140"/>
        <v>0</v>
      </c>
      <c r="T166" s="47">
        <f t="shared" ca="1" si="140"/>
        <v>0</v>
      </c>
      <c r="U166" s="47">
        <f t="shared" ca="1" si="140"/>
        <v>0</v>
      </c>
      <c r="V166" s="47">
        <f t="shared" ca="1" si="140"/>
        <v>0</v>
      </c>
      <c r="W166" s="47">
        <f t="shared" ca="1" si="140"/>
        <v>0</v>
      </c>
      <c r="X166" s="47">
        <f t="shared" ca="1" si="140"/>
        <v>0</v>
      </c>
      <c r="Y166" s="47">
        <f t="shared" ca="1" si="140"/>
        <v>0</v>
      </c>
      <c r="Z166" s="47">
        <f t="shared" ca="1" si="140"/>
        <v>0</v>
      </c>
      <c r="AA166" s="47">
        <f t="shared" ca="1" si="140"/>
        <v>0</v>
      </c>
      <c r="AB166" s="47">
        <f t="shared" ca="1" si="140"/>
        <v>0</v>
      </c>
      <c r="AC166" s="47">
        <f t="shared" ca="1" si="140"/>
        <v>0</v>
      </c>
      <c r="AD166" s="47">
        <f t="shared" ca="1" si="140"/>
        <v>0</v>
      </c>
      <c r="AE166" s="47">
        <f t="shared" ca="1" si="140"/>
        <v>0</v>
      </c>
      <c r="AF166" s="47">
        <f t="shared" ca="1" si="140"/>
        <v>0</v>
      </c>
    </row>
    <row r="167" spans="1:32">
      <c r="C167" s="20"/>
    </row>
    <row r="169" spans="1:32" s="3" customFormat="1" ht="12">
      <c r="A169" s="18" t="s">
        <v>41</v>
      </c>
      <c r="B169" s="1036" t="s">
        <v>80</v>
      </c>
      <c r="C169" s="1036"/>
      <c r="D169" s="1036"/>
      <c r="E169" s="1036"/>
      <c r="F169" s="1036"/>
      <c r="G169" s="1036"/>
      <c r="H169" s="1036"/>
      <c r="I169" s="1036"/>
      <c r="J169" s="1036"/>
      <c r="K169" s="1036"/>
      <c r="L169" s="1036"/>
      <c r="M169" s="1036"/>
      <c r="N169" s="1036"/>
      <c r="O169" s="1036"/>
      <c r="P169" s="1036"/>
      <c r="Q169" s="1036"/>
    </row>
    <row r="171" spans="1:32" s="5" customFormat="1">
      <c r="B171" s="43" t="s">
        <v>47</v>
      </c>
      <c r="C171" s="44">
        <f>C$6</f>
        <v>1</v>
      </c>
      <c r="D171" s="44">
        <f t="shared" ref="D171:AF171" si="141">D$6</f>
        <v>2</v>
      </c>
      <c r="E171" s="44">
        <f t="shared" si="141"/>
        <v>3</v>
      </c>
      <c r="F171" s="44">
        <f t="shared" si="141"/>
        <v>4</v>
      </c>
      <c r="G171" s="44">
        <f t="shared" si="141"/>
        <v>5</v>
      </c>
      <c r="H171" s="44">
        <f t="shared" si="141"/>
        <v>6</v>
      </c>
      <c r="I171" s="44">
        <f t="shared" si="141"/>
        <v>7</v>
      </c>
      <c r="J171" s="44">
        <f t="shared" si="141"/>
        <v>8</v>
      </c>
      <c r="K171" s="44">
        <f t="shared" si="141"/>
        <v>9</v>
      </c>
      <c r="L171" s="44">
        <f t="shared" si="141"/>
        <v>10</v>
      </c>
      <c r="M171" s="44">
        <f t="shared" si="141"/>
        <v>11</v>
      </c>
      <c r="N171" s="44">
        <f t="shared" si="141"/>
        <v>12</v>
      </c>
      <c r="O171" s="44">
        <f t="shared" si="141"/>
        <v>13</v>
      </c>
      <c r="P171" s="44">
        <f t="shared" si="141"/>
        <v>14</v>
      </c>
      <c r="Q171" s="44">
        <f t="shared" si="141"/>
        <v>15</v>
      </c>
      <c r="R171" s="44">
        <f t="shared" si="141"/>
        <v>16</v>
      </c>
      <c r="S171" s="44">
        <f t="shared" si="141"/>
        <v>17</v>
      </c>
      <c r="T171" s="44">
        <f t="shared" si="141"/>
        <v>18</v>
      </c>
      <c r="U171" s="44">
        <f t="shared" si="141"/>
        <v>19</v>
      </c>
      <c r="V171" s="44">
        <f t="shared" si="141"/>
        <v>20</v>
      </c>
      <c r="W171" s="44">
        <f t="shared" si="141"/>
        <v>21</v>
      </c>
      <c r="X171" s="44">
        <f t="shared" si="141"/>
        <v>22</v>
      </c>
      <c r="Y171" s="44">
        <f t="shared" si="141"/>
        <v>23</v>
      </c>
      <c r="Z171" s="44">
        <f t="shared" si="141"/>
        <v>24</v>
      </c>
      <c r="AA171" s="44">
        <f t="shared" si="141"/>
        <v>25</v>
      </c>
      <c r="AB171" s="44">
        <f t="shared" si="141"/>
        <v>26</v>
      </c>
      <c r="AC171" s="44">
        <f t="shared" si="141"/>
        <v>27</v>
      </c>
      <c r="AD171" s="44">
        <f t="shared" si="141"/>
        <v>28</v>
      </c>
      <c r="AE171" s="44">
        <f t="shared" si="141"/>
        <v>29</v>
      </c>
      <c r="AF171" s="44">
        <f t="shared" si="141"/>
        <v>30</v>
      </c>
    </row>
    <row r="172" spans="1:32" s="5" customFormat="1">
      <c r="B172" s="45"/>
      <c r="C172" s="45">
        <f>C$7</f>
        <v>2019</v>
      </c>
      <c r="D172" s="45">
        <f t="shared" ref="D172:AF172" si="142">D$7</f>
        <v>2020</v>
      </c>
      <c r="E172" s="45">
        <f t="shared" si="142"/>
        <v>2021</v>
      </c>
      <c r="F172" s="45">
        <f t="shared" si="142"/>
        <v>2022</v>
      </c>
      <c r="G172" s="45">
        <f t="shared" si="142"/>
        <v>2023</v>
      </c>
      <c r="H172" s="45">
        <f t="shared" si="142"/>
        <v>2024</v>
      </c>
      <c r="I172" s="45">
        <f t="shared" si="142"/>
        <v>2025</v>
      </c>
      <c r="J172" s="45">
        <f t="shared" si="142"/>
        <v>2026</v>
      </c>
      <c r="K172" s="45">
        <f t="shared" si="142"/>
        <v>2027</v>
      </c>
      <c r="L172" s="45">
        <f t="shared" si="142"/>
        <v>2028</v>
      </c>
      <c r="M172" s="45">
        <f t="shared" si="142"/>
        <v>2029</v>
      </c>
      <c r="N172" s="45">
        <f t="shared" si="142"/>
        <v>2030</v>
      </c>
      <c r="O172" s="45">
        <f t="shared" si="142"/>
        <v>2031</v>
      </c>
      <c r="P172" s="45">
        <f t="shared" si="142"/>
        <v>2032</v>
      </c>
      <c r="Q172" s="45">
        <f t="shared" si="142"/>
        <v>2033</v>
      </c>
      <c r="R172" s="45">
        <f t="shared" si="142"/>
        <v>2034</v>
      </c>
      <c r="S172" s="45">
        <f t="shared" si="142"/>
        <v>2035</v>
      </c>
      <c r="T172" s="45">
        <f t="shared" si="142"/>
        <v>2036</v>
      </c>
      <c r="U172" s="45">
        <f t="shared" si="142"/>
        <v>2037</v>
      </c>
      <c r="V172" s="45">
        <f t="shared" si="142"/>
        <v>2038</v>
      </c>
      <c r="W172" s="45">
        <f t="shared" si="142"/>
        <v>2039</v>
      </c>
      <c r="X172" s="45">
        <f t="shared" si="142"/>
        <v>2040</v>
      </c>
      <c r="Y172" s="45">
        <f t="shared" si="142"/>
        <v>2041</v>
      </c>
      <c r="Z172" s="45">
        <f t="shared" si="142"/>
        <v>2042</v>
      </c>
      <c r="AA172" s="45">
        <f t="shared" si="142"/>
        <v>2043</v>
      </c>
      <c r="AB172" s="45">
        <f t="shared" si="142"/>
        <v>2044</v>
      </c>
      <c r="AC172" s="45">
        <f t="shared" si="142"/>
        <v>2045</v>
      </c>
      <c r="AD172" s="45">
        <f t="shared" si="142"/>
        <v>2046</v>
      </c>
      <c r="AE172" s="45">
        <f t="shared" si="142"/>
        <v>2047</v>
      </c>
      <c r="AF172" s="45">
        <f t="shared" si="142"/>
        <v>2048</v>
      </c>
    </row>
    <row r="173" spans="1:32" outlineLevel="1">
      <c r="B173" s="19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</row>
    <row r="174" spans="1:32" outlineLevel="1">
      <c r="B174" s="800" t="s">
        <v>20</v>
      </c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</row>
    <row r="175" spans="1:32" outlineLevel="1">
      <c r="B175" s="21" t="s">
        <v>21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</row>
    <row r="176" spans="1:32" outlineLevel="1">
      <c r="B176" s="22" t="s">
        <v>0</v>
      </c>
      <c r="C176" s="20">
        <f>C11</f>
        <v>0</v>
      </c>
      <c r="D176" s="20">
        <f t="shared" ref="D176:AF177" si="143">D11</f>
        <v>0</v>
      </c>
      <c r="E176" s="20">
        <f t="shared" si="143"/>
        <v>0</v>
      </c>
      <c r="F176" s="20">
        <f t="shared" si="143"/>
        <v>0</v>
      </c>
      <c r="G176" s="20">
        <f t="shared" si="143"/>
        <v>0</v>
      </c>
      <c r="H176" s="20">
        <f t="shared" si="143"/>
        <v>0</v>
      </c>
      <c r="I176" s="20">
        <f t="shared" si="143"/>
        <v>0</v>
      </c>
      <c r="J176" s="20">
        <f t="shared" si="143"/>
        <v>0</v>
      </c>
      <c r="K176" s="20">
        <f t="shared" si="143"/>
        <v>0</v>
      </c>
      <c r="L176" s="20">
        <f t="shared" si="143"/>
        <v>0</v>
      </c>
      <c r="M176" s="20">
        <f t="shared" si="143"/>
        <v>0</v>
      </c>
      <c r="N176" s="20">
        <f t="shared" si="143"/>
        <v>0</v>
      </c>
      <c r="O176" s="20">
        <f t="shared" si="143"/>
        <v>0</v>
      </c>
      <c r="P176" s="20">
        <f t="shared" si="143"/>
        <v>0</v>
      </c>
      <c r="Q176" s="20">
        <f t="shared" si="143"/>
        <v>0</v>
      </c>
      <c r="R176" s="20">
        <f t="shared" si="143"/>
        <v>0</v>
      </c>
      <c r="S176" s="20">
        <f t="shared" si="143"/>
        <v>0</v>
      </c>
      <c r="T176" s="20">
        <f t="shared" si="143"/>
        <v>0</v>
      </c>
      <c r="U176" s="20">
        <f t="shared" si="143"/>
        <v>0</v>
      </c>
      <c r="V176" s="20">
        <f t="shared" si="143"/>
        <v>0</v>
      </c>
      <c r="W176" s="20">
        <f t="shared" si="143"/>
        <v>0</v>
      </c>
      <c r="X176" s="20">
        <f t="shared" si="143"/>
        <v>0</v>
      </c>
      <c r="Y176" s="20">
        <f t="shared" si="143"/>
        <v>0</v>
      </c>
      <c r="Z176" s="20">
        <f t="shared" si="143"/>
        <v>0</v>
      </c>
      <c r="AA176" s="20">
        <f t="shared" si="143"/>
        <v>0</v>
      </c>
      <c r="AB176" s="20">
        <f t="shared" si="143"/>
        <v>0</v>
      </c>
      <c r="AC176" s="20">
        <f t="shared" si="143"/>
        <v>0</v>
      </c>
      <c r="AD176" s="20">
        <f t="shared" si="143"/>
        <v>0</v>
      </c>
      <c r="AE176" s="20">
        <f t="shared" si="143"/>
        <v>0</v>
      </c>
      <c r="AF176" s="20">
        <f t="shared" si="143"/>
        <v>0</v>
      </c>
    </row>
    <row r="177" spans="2:32" outlineLevel="1">
      <c r="B177" s="22" t="s">
        <v>1</v>
      </c>
      <c r="C177" s="20">
        <f>C12</f>
        <v>0</v>
      </c>
      <c r="D177" s="20">
        <f t="shared" si="143"/>
        <v>0</v>
      </c>
      <c r="E177" s="20">
        <f t="shared" si="143"/>
        <v>0</v>
      </c>
      <c r="F177" s="20">
        <f t="shared" si="143"/>
        <v>0</v>
      </c>
      <c r="G177" s="20">
        <f t="shared" si="143"/>
        <v>0</v>
      </c>
      <c r="H177" s="20">
        <f t="shared" si="143"/>
        <v>0</v>
      </c>
      <c r="I177" s="20">
        <f t="shared" si="143"/>
        <v>0</v>
      </c>
      <c r="J177" s="20">
        <f t="shared" si="143"/>
        <v>0</v>
      </c>
      <c r="K177" s="20">
        <f t="shared" si="143"/>
        <v>0</v>
      </c>
      <c r="L177" s="20">
        <f t="shared" si="143"/>
        <v>0</v>
      </c>
      <c r="M177" s="20">
        <f t="shared" si="143"/>
        <v>0</v>
      </c>
      <c r="N177" s="20">
        <f t="shared" si="143"/>
        <v>0</v>
      </c>
      <c r="O177" s="20">
        <f t="shared" si="143"/>
        <v>0</v>
      </c>
      <c r="P177" s="20">
        <f t="shared" si="143"/>
        <v>0</v>
      </c>
      <c r="Q177" s="20">
        <f t="shared" si="143"/>
        <v>0</v>
      </c>
      <c r="R177" s="20">
        <f t="shared" si="143"/>
        <v>0</v>
      </c>
      <c r="S177" s="20">
        <f t="shared" si="143"/>
        <v>0</v>
      </c>
      <c r="T177" s="20">
        <f t="shared" si="143"/>
        <v>0</v>
      </c>
      <c r="U177" s="20">
        <f t="shared" si="143"/>
        <v>0</v>
      </c>
      <c r="V177" s="20">
        <f t="shared" si="143"/>
        <v>0</v>
      </c>
      <c r="W177" s="20">
        <f t="shared" si="143"/>
        <v>0</v>
      </c>
      <c r="X177" s="20">
        <f t="shared" si="143"/>
        <v>0</v>
      </c>
      <c r="Y177" s="20">
        <f t="shared" si="143"/>
        <v>0</v>
      </c>
      <c r="Z177" s="20">
        <f t="shared" si="143"/>
        <v>0</v>
      </c>
      <c r="AA177" s="20">
        <f t="shared" si="143"/>
        <v>0</v>
      </c>
      <c r="AB177" s="20">
        <f t="shared" si="143"/>
        <v>0</v>
      </c>
      <c r="AC177" s="20">
        <f t="shared" si="143"/>
        <v>0</v>
      </c>
      <c r="AD177" s="20">
        <f t="shared" si="143"/>
        <v>0</v>
      </c>
      <c r="AE177" s="20">
        <f t="shared" si="143"/>
        <v>0</v>
      </c>
      <c r="AF177" s="20">
        <f t="shared" si="143"/>
        <v>0</v>
      </c>
    </row>
    <row r="178" spans="2:32" outlineLevel="1">
      <c r="B178" s="21" t="s">
        <v>22</v>
      </c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</row>
    <row r="179" spans="2:32" outlineLevel="1">
      <c r="B179" s="22" t="s">
        <v>0</v>
      </c>
      <c r="C179" s="20">
        <f t="shared" ref="C179:AF180" si="144">C14</f>
        <v>0</v>
      </c>
      <c r="D179" s="20">
        <f t="shared" si="144"/>
        <v>0</v>
      </c>
      <c r="E179" s="20">
        <f t="shared" si="144"/>
        <v>0</v>
      </c>
      <c r="F179" s="20">
        <f t="shared" si="144"/>
        <v>0</v>
      </c>
      <c r="G179" s="20">
        <f t="shared" si="144"/>
        <v>0</v>
      </c>
      <c r="H179" s="20">
        <f t="shared" si="144"/>
        <v>0</v>
      </c>
      <c r="I179" s="20">
        <f t="shared" si="144"/>
        <v>0</v>
      </c>
      <c r="J179" s="20">
        <f t="shared" si="144"/>
        <v>0</v>
      </c>
      <c r="K179" s="20">
        <f t="shared" si="144"/>
        <v>0</v>
      </c>
      <c r="L179" s="20">
        <f t="shared" si="144"/>
        <v>0</v>
      </c>
      <c r="M179" s="20">
        <f t="shared" si="144"/>
        <v>0</v>
      </c>
      <c r="N179" s="20">
        <f t="shared" si="144"/>
        <v>0</v>
      </c>
      <c r="O179" s="20">
        <f t="shared" si="144"/>
        <v>0</v>
      </c>
      <c r="P179" s="20">
        <f t="shared" si="144"/>
        <v>0</v>
      </c>
      <c r="Q179" s="20">
        <f t="shared" si="144"/>
        <v>0</v>
      </c>
      <c r="R179" s="20">
        <f t="shared" si="144"/>
        <v>0</v>
      </c>
      <c r="S179" s="20">
        <f t="shared" si="144"/>
        <v>0</v>
      </c>
      <c r="T179" s="20">
        <f t="shared" si="144"/>
        <v>0</v>
      </c>
      <c r="U179" s="20">
        <f t="shared" si="144"/>
        <v>0</v>
      </c>
      <c r="V179" s="20">
        <f t="shared" si="144"/>
        <v>0</v>
      </c>
      <c r="W179" s="20">
        <f t="shared" si="144"/>
        <v>0</v>
      </c>
      <c r="X179" s="20">
        <f t="shared" si="144"/>
        <v>0</v>
      </c>
      <c r="Y179" s="20">
        <f t="shared" si="144"/>
        <v>0</v>
      </c>
      <c r="Z179" s="20">
        <f t="shared" si="144"/>
        <v>0</v>
      </c>
      <c r="AA179" s="20">
        <f t="shared" si="144"/>
        <v>0</v>
      </c>
      <c r="AB179" s="20">
        <f t="shared" si="144"/>
        <v>0</v>
      </c>
      <c r="AC179" s="20">
        <f t="shared" si="144"/>
        <v>0</v>
      </c>
      <c r="AD179" s="20">
        <f t="shared" si="144"/>
        <v>0</v>
      </c>
      <c r="AE179" s="20">
        <f t="shared" si="144"/>
        <v>0</v>
      </c>
      <c r="AF179" s="20">
        <f t="shared" si="144"/>
        <v>0</v>
      </c>
    </row>
    <row r="180" spans="2:32" outlineLevel="1">
      <c r="B180" s="22" t="s">
        <v>1</v>
      </c>
      <c r="C180" s="20">
        <f t="shared" si="144"/>
        <v>0</v>
      </c>
      <c r="D180" s="20">
        <f t="shared" si="144"/>
        <v>0</v>
      </c>
      <c r="E180" s="20">
        <f t="shared" si="144"/>
        <v>0</v>
      </c>
      <c r="F180" s="20">
        <f t="shared" si="144"/>
        <v>0</v>
      </c>
      <c r="G180" s="20">
        <f t="shared" si="144"/>
        <v>0</v>
      </c>
      <c r="H180" s="20">
        <f t="shared" si="144"/>
        <v>0</v>
      </c>
      <c r="I180" s="20">
        <f t="shared" si="144"/>
        <v>0</v>
      </c>
      <c r="J180" s="20">
        <f t="shared" si="144"/>
        <v>0</v>
      </c>
      <c r="K180" s="20">
        <f t="shared" si="144"/>
        <v>0</v>
      </c>
      <c r="L180" s="20">
        <f t="shared" si="144"/>
        <v>0</v>
      </c>
      <c r="M180" s="20">
        <f t="shared" si="144"/>
        <v>0</v>
      </c>
      <c r="N180" s="20">
        <f t="shared" si="144"/>
        <v>0</v>
      </c>
      <c r="O180" s="20">
        <f t="shared" si="144"/>
        <v>0</v>
      </c>
      <c r="P180" s="20">
        <f t="shared" si="144"/>
        <v>0</v>
      </c>
      <c r="Q180" s="20">
        <f t="shared" si="144"/>
        <v>0</v>
      </c>
      <c r="R180" s="20">
        <f t="shared" si="144"/>
        <v>0</v>
      </c>
      <c r="S180" s="20">
        <f t="shared" si="144"/>
        <v>0</v>
      </c>
      <c r="T180" s="20">
        <f t="shared" si="144"/>
        <v>0</v>
      </c>
      <c r="U180" s="20">
        <f t="shared" si="144"/>
        <v>0</v>
      </c>
      <c r="V180" s="20">
        <f t="shared" si="144"/>
        <v>0</v>
      </c>
      <c r="W180" s="20">
        <f t="shared" si="144"/>
        <v>0</v>
      </c>
      <c r="X180" s="20">
        <f t="shared" si="144"/>
        <v>0</v>
      </c>
      <c r="Y180" s="20">
        <f t="shared" si="144"/>
        <v>0</v>
      </c>
      <c r="Z180" s="20">
        <f t="shared" si="144"/>
        <v>0</v>
      </c>
      <c r="AA180" s="20">
        <f t="shared" si="144"/>
        <v>0</v>
      </c>
      <c r="AB180" s="20">
        <f t="shared" si="144"/>
        <v>0</v>
      </c>
      <c r="AC180" s="20">
        <f t="shared" si="144"/>
        <v>0</v>
      </c>
      <c r="AD180" s="20">
        <f t="shared" si="144"/>
        <v>0</v>
      </c>
      <c r="AE180" s="20">
        <f t="shared" si="144"/>
        <v>0</v>
      </c>
      <c r="AF180" s="20">
        <f t="shared" si="144"/>
        <v>0</v>
      </c>
    </row>
    <row r="181" spans="2:32" outlineLevel="1">
      <c r="B181" s="809" t="s">
        <v>23</v>
      </c>
      <c r="C181" s="807">
        <f>C16*(1+'MK Shocks'!$C$32)</f>
        <v>0</v>
      </c>
      <c r="D181" s="807">
        <f>D16*(1+'MK Shocks'!$C$32)</f>
        <v>0</v>
      </c>
      <c r="E181" s="807">
        <f>E16*(1+'MK Shocks'!$C$32)</f>
        <v>0</v>
      </c>
      <c r="F181" s="807">
        <f>F16*(1+'MK Shocks'!$C$32)</f>
        <v>0</v>
      </c>
      <c r="G181" s="807">
        <f>G16*(1+'MK Shocks'!$C$32)</f>
        <v>0</v>
      </c>
      <c r="H181" s="807">
        <f>H16*(1+'MK Shocks'!$C$32)</f>
        <v>0</v>
      </c>
      <c r="I181" s="807">
        <f>I16*(1+'MK Shocks'!$C$32)</f>
        <v>0</v>
      </c>
      <c r="J181" s="807">
        <f>J16*(1+'MK Shocks'!$C$32)</f>
        <v>0</v>
      </c>
      <c r="K181" s="807">
        <f>K16*(1+'MK Shocks'!$C$32)</f>
        <v>0</v>
      </c>
      <c r="L181" s="807">
        <f>L16*(1+'MK Shocks'!$C$32)</f>
        <v>0</v>
      </c>
      <c r="M181" s="807">
        <f>M16*(1+'MK Shocks'!$C$32)</f>
        <v>0</v>
      </c>
      <c r="N181" s="807">
        <f>N16*(1+'MK Shocks'!$C$32)</f>
        <v>0</v>
      </c>
      <c r="O181" s="807">
        <f>O16*(1+'MK Shocks'!$C$32)</f>
        <v>0</v>
      </c>
      <c r="P181" s="807">
        <f>P16*(1+'MK Shocks'!$C$32)</f>
        <v>0</v>
      </c>
      <c r="Q181" s="807">
        <f>Q16*(1+'MK Shocks'!$C$32)</f>
        <v>0</v>
      </c>
      <c r="R181" s="807">
        <f>R16*(1+'MK Shocks'!$C$32)</f>
        <v>0</v>
      </c>
      <c r="S181" s="807">
        <f>S16*(1+'MK Shocks'!$C$32)</f>
        <v>0</v>
      </c>
      <c r="T181" s="807">
        <f>T16*(1+'MK Shocks'!$C$32)</f>
        <v>0</v>
      </c>
      <c r="U181" s="807">
        <f>U16*(1+'MK Shocks'!$C$32)</f>
        <v>0</v>
      </c>
      <c r="V181" s="807">
        <f>V16*(1+'MK Shocks'!$C$32)</f>
        <v>0</v>
      </c>
      <c r="W181" s="807">
        <f>W16*(1+'MK Shocks'!$C$32)</f>
        <v>0</v>
      </c>
      <c r="X181" s="807">
        <f>X16*(1+'MK Shocks'!$C$32)</f>
        <v>0</v>
      </c>
      <c r="Y181" s="807">
        <f>Y16*(1+'MK Shocks'!$C$32)</f>
        <v>0</v>
      </c>
      <c r="Z181" s="807">
        <f>Z16*(1+'MK Shocks'!$C$32)</f>
        <v>0</v>
      </c>
      <c r="AA181" s="807">
        <f>AA16*(1+'MK Shocks'!$C$32)</f>
        <v>0</v>
      </c>
      <c r="AB181" s="807">
        <f>AB16*(1+'MK Shocks'!$C$32)</f>
        <v>0</v>
      </c>
      <c r="AC181" s="807">
        <f>AC16*(1+'MK Shocks'!$C$32)</f>
        <v>0</v>
      </c>
      <c r="AD181" s="807">
        <f>AD16*(1+'MK Shocks'!$C$32)</f>
        <v>0</v>
      </c>
      <c r="AE181" s="807">
        <f>AE16*(1+'MK Shocks'!$C$32)</f>
        <v>0</v>
      </c>
      <c r="AF181" s="807">
        <f>AF16*(1+'MK Shocks'!$C$32)</f>
        <v>0</v>
      </c>
    </row>
    <row r="182" spans="2:32" outlineLevel="1">
      <c r="B182" s="800" t="s">
        <v>24</v>
      </c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</row>
    <row r="183" spans="2:32" outlineLevel="1">
      <c r="B183" s="23" t="s">
        <v>2</v>
      </c>
      <c r="C183" s="20">
        <f t="shared" ref="C183:AF184" si="145">C18</f>
        <v>0</v>
      </c>
      <c r="D183" s="20">
        <f t="shared" si="145"/>
        <v>0</v>
      </c>
      <c r="E183" s="20">
        <f t="shared" si="145"/>
        <v>0</v>
      </c>
      <c r="F183" s="20">
        <f t="shared" si="145"/>
        <v>0</v>
      </c>
      <c r="G183" s="20">
        <f t="shared" si="145"/>
        <v>0</v>
      </c>
      <c r="H183" s="20">
        <f t="shared" si="145"/>
        <v>0</v>
      </c>
      <c r="I183" s="20">
        <f t="shared" si="145"/>
        <v>0</v>
      </c>
      <c r="J183" s="20">
        <f t="shared" si="145"/>
        <v>0</v>
      </c>
      <c r="K183" s="20">
        <f t="shared" si="145"/>
        <v>0</v>
      </c>
      <c r="L183" s="20">
        <f t="shared" si="145"/>
        <v>0</v>
      </c>
      <c r="M183" s="20">
        <f t="shared" si="145"/>
        <v>0</v>
      </c>
      <c r="N183" s="20">
        <f t="shared" si="145"/>
        <v>0</v>
      </c>
      <c r="O183" s="20">
        <f t="shared" si="145"/>
        <v>0</v>
      </c>
      <c r="P183" s="20">
        <f t="shared" si="145"/>
        <v>0</v>
      </c>
      <c r="Q183" s="20">
        <f t="shared" si="145"/>
        <v>0</v>
      </c>
      <c r="R183" s="20">
        <f t="shared" si="145"/>
        <v>0</v>
      </c>
      <c r="S183" s="20">
        <f t="shared" si="145"/>
        <v>0</v>
      </c>
      <c r="T183" s="20">
        <f t="shared" si="145"/>
        <v>0</v>
      </c>
      <c r="U183" s="20">
        <f t="shared" si="145"/>
        <v>0</v>
      </c>
      <c r="V183" s="20">
        <f t="shared" si="145"/>
        <v>0</v>
      </c>
      <c r="W183" s="20">
        <f t="shared" si="145"/>
        <v>0</v>
      </c>
      <c r="X183" s="20">
        <f t="shared" si="145"/>
        <v>0</v>
      </c>
      <c r="Y183" s="20">
        <f t="shared" si="145"/>
        <v>0</v>
      </c>
      <c r="Z183" s="20">
        <f t="shared" si="145"/>
        <v>0</v>
      </c>
      <c r="AA183" s="20">
        <f t="shared" si="145"/>
        <v>0</v>
      </c>
      <c r="AB183" s="20">
        <f t="shared" si="145"/>
        <v>0</v>
      </c>
      <c r="AC183" s="20">
        <f t="shared" si="145"/>
        <v>0</v>
      </c>
      <c r="AD183" s="20">
        <f t="shared" si="145"/>
        <v>0</v>
      </c>
      <c r="AE183" s="20">
        <f t="shared" si="145"/>
        <v>0</v>
      </c>
      <c r="AF183" s="20">
        <f t="shared" si="145"/>
        <v>0</v>
      </c>
    </row>
    <row r="184" spans="2:32" outlineLevel="1">
      <c r="B184" s="23" t="s">
        <v>3</v>
      </c>
      <c r="C184" s="20">
        <f t="shared" si="145"/>
        <v>0</v>
      </c>
      <c r="D184" s="20">
        <f t="shared" si="145"/>
        <v>0</v>
      </c>
      <c r="E184" s="20">
        <f t="shared" si="145"/>
        <v>0</v>
      </c>
      <c r="F184" s="20">
        <f t="shared" si="145"/>
        <v>0</v>
      </c>
      <c r="G184" s="20">
        <f t="shared" si="145"/>
        <v>0</v>
      </c>
      <c r="H184" s="20">
        <f t="shared" si="145"/>
        <v>0</v>
      </c>
      <c r="I184" s="20">
        <f t="shared" si="145"/>
        <v>0</v>
      </c>
      <c r="J184" s="20">
        <f t="shared" si="145"/>
        <v>0</v>
      </c>
      <c r="K184" s="20">
        <f t="shared" si="145"/>
        <v>0</v>
      </c>
      <c r="L184" s="20">
        <f t="shared" si="145"/>
        <v>0</v>
      </c>
      <c r="M184" s="20">
        <f t="shared" si="145"/>
        <v>0</v>
      </c>
      <c r="N184" s="20">
        <f t="shared" si="145"/>
        <v>0</v>
      </c>
      <c r="O184" s="20">
        <f t="shared" si="145"/>
        <v>0</v>
      </c>
      <c r="P184" s="20">
        <f t="shared" si="145"/>
        <v>0</v>
      </c>
      <c r="Q184" s="20">
        <f t="shared" si="145"/>
        <v>0</v>
      </c>
      <c r="R184" s="20">
        <f t="shared" si="145"/>
        <v>0</v>
      </c>
      <c r="S184" s="20">
        <f t="shared" si="145"/>
        <v>0</v>
      </c>
      <c r="T184" s="20">
        <f t="shared" si="145"/>
        <v>0</v>
      </c>
      <c r="U184" s="20">
        <f t="shared" si="145"/>
        <v>0</v>
      </c>
      <c r="V184" s="20">
        <f t="shared" si="145"/>
        <v>0</v>
      </c>
      <c r="W184" s="20">
        <f t="shared" si="145"/>
        <v>0</v>
      </c>
      <c r="X184" s="20">
        <f t="shared" si="145"/>
        <v>0</v>
      </c>
      <c r="Y184" s="20">
        <f t="shared" si="145"/>
        <v>0</v>
      </c>
      <c r="Z184" s="20">
        <f t="shared" si="145"/>
        <v>0</v>
      </c>
      <c r="AA184" s="20">
        <f t="shared" si="145"/>
        <v>0</v>
      </c>
      <c r="AB184" s="20">
        <f t="shared" si="145"/>
        <v>0</v>
      </c>
      <c r="AC184" s="20">
        <f t="shared" si="145"/>
        <v>0</v>
      </c>
      <c r="AD184" s="20">
        <f t="shared" si="145"/>
        <v>0</v>
      </c>
      <c r="AE184" s="20">
        <f t="shared" si="145"/>
        <v>0</v>
      </c>
      <c r="AF184" s="20">
        <f t="shared" si="145"/>
        <v>0</v>
      </c>
    </row>
    <row r="185" spans="2:32" outlineLevel="1">
      <c r="B185" s="24" t="s">
        <v>25</v>
      </c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</row>
    <row r="186" spans="2:32" outlineLevel="1">
      <c r="B186" s="23" t="s">
        <v>48</v>
      </c>
      <c r="C186" s="20">
        <f t="shared" ref="C186:AF188" si="146">C21</f>
        <v>0</v>
      </c>
      <c r="D186" s="20">
        <f t="shared" si="146"/>
        <v>0</v>
      </c>
      <c r="E186" s="20">
        <f t="shared" si="146"/>
        <v>0</v>
      </c>
      <c r="F186" s="20">
        <f t="shared" si="146"/>
        <v>0</v>
      </c>
      <c r="G186" s="20">
        <f t="shared" si="146"/>
        <v>0</v>
      </c>
      <c r="H186" s="20">
        <f t="shared" si="146"/>
        <v>0</v>
      </c>
      <c r="I186" s="20">
        <f t="shared" si="146"/>
        <v>0</v>
      </c>
      <c r="J186" s="20">
        <f t="shared" si="146"/>
        <v>0</v>
      </c>
      <c r="K186" s="20">
        <f t="shared" si="146"/>
        <v>0</v>
      </c>
      <c r="L186" s="20">
        <f t="shared" si="146"/>
        <v>0</v>
      </c>
      <c r="M186" s="20">
        <f t="shared" si="146"/>
        <v>0</v>
      </c>
      <c r="N186" s="20">
        <f t="shared" si="146"/>
        <v>0</v>
      </c>
      <c r="O186" s="20">
        <f t="shared" si="146"/>
        <v>0</v>
      </c>
      <c r="P186" s="20">
        <f t="shared" si="146"/>
        <v>0</v>
      </c>
      <c r="Q186" s="20">
        <f t="shared" si="146"/>
        <v>0</v>
      </c>
      <c r="R186" s="20">
        <f t="shared" si="146"/>
        <v>0</v>
      </c>
      <c r="S186" s="20">
        <f t="shared" si="146"/>
        <v>0</v>
      </c>
      <c r="T186" s="20">
        <f t="shared" si="146"/>
        <v>0</v>
      </c>
      <c r="U186" s="20">
        <f t="shared" si="146"/>
        <v>0</v>
      </c>
      <c r="V186" s="20">
        <f t="shared" si="146"/>
        <v>0</v>
      </c>
      <c r="W186" s="20">
        <f t="shared" si="146"/>
        <v>0</v>
      </c>
      <c r="X186" s="20">
        <f t="shared" si="146"/>
        <v>0</v>
      </c>
      <c r="Y186" s="20">
        <f t="shared" si="146"/>
        <v>0</v>
      </c>
      <c r="Z186" s="20">
        <f t="shared" si="146"/>
        <v>0</v>
      </c>
      <c r="AA186" s="20">
        <f t="shared" si="146"/>
        <v>0</v>
      </c>
      <c r="AB186" s="20">
        <f t="shared" si="146"/>
        <v>0</v>
      </c>
      <c r="AC186" s="20">
        <f t="shared" si="146"/>
        <v>0</v>
      </c>
      <c r="AD186" s="20">
        <f t="shared" si="146"/>
        <v>0</v>
      </c>
      <c r="AE186" s="20">
        <f t="shared" si="146"/>
        <v>0</v>
      </c>
      <c r="AF186" s="20">
        <f t="shared" si="146"/>
        <v>0</v>
      </c>
    </row>
    <row r="187" spans="2:32" outlineLevel="1">
      <c r="B187" s="23" t="s">
        <v>49</v>
      </c>
      <c r="C187" s="20">
        <f t="shared" si="146"/>
        <v>0</v>
      </c>
      <c r="D187" s="20">
        <f t="shared" si="146"/>
        <v>0</v>
      </c>
      <c r="E187" s="20">
        <f t="shared" si="146"/>
        <v>0</v>
      </c>
      <c r="F187" s="20">
        <f t="shared" si="146"/>
        <v>0</v>
      </c>
      <c r="G187" s="20">
        <f t="shared" si="146"/>
        <v>0</v>
      </c>
      <c r="H187" s="20">
        <f t="shared" si="146"/>
        <v>0</v>
      </c>
      <c r="I187" s="20">
        <f t="shared" si="146"/>
        <v>0</v>
      </c>
      <c r="J187" s="20">
        <f t="shared" si="146"/>
        <v>0</v>
      </c>
      <c r="K187" s="20">
        <f t="shared" si="146"/>
        <v>0</v>
      </c>
      <c r="L187" s="20">
        <f t="shared" si="146"/>
        <v>0</v>
      </c>
      <c r="M187" s="20">
        <f t="shared" si="146"/>
        <v>0</v>
      </c>
      <c r="N187" s="20">
        <f t="shared" si="146"/>
        <v>0</v>
      </c>
      <c r="O187" s="20">
        <f t="shared" si="146"/>
        <v>0</v>
      </c>
      <c r="P187" s="20">
        <f t="shared" si="146"/>
        <v>0</v>
      </c>
      <c r="Q187" s="20">
        <f t="shared" si="146"/>
        <v>0</v>
      </c>
      <c r="R187" s="20">
        <f t="shared" si="146"/>
        <v>0</v>
      </c>
      <c r="S187" s="20">
        <f t="shared" si="146"/>
        <v>0</v>
      </c>
      <c r="T187" s="20">
        <f t="shared" si="146"/>
        <v>0</v>
      </c>
      <c r="U187" s="20">
        <f t="shared" si="146"/>
        <v>0</v>
      </c>
      <c r="V187" s="20">
        <f t="shared" si="146"/>
        <v>0</v>
      </c>
      <c r="W187" s="20">
        <f t="shared" si="146"/>
        <v>0</v>
      </c>
      <c r="X187" s="20">
        <f t="shared" si="146"/>
        <v>0</v>
      </c>
      <c r="Y187" s="20">
        <f t="shared" si="146"/>
        <v>0</v>
      </c>
      <c r="Z187" s="20">
        <f t="shared" si="146"/>
        <v>0</v>
      </c>
      <c r="AA187" s="20">
        <f t="shared" si="146"/>
        <v>0</v>
      </c>
      <c r="AB187" s="20">
        <f t="shared" si="146"/>
        <v>0</v>
      </c>
      <c r="AC187" s="20">
        <f t="shared" si="146"/>
        <v>0</v>
      </c>
      <c r="AD187" s="20">
        <f t="shared" si="146"/>
        <v>0</v>
      </c>
      <c r="AE187" s="20">
        <f t="shared" si="146"/>
        <v>0</v>
      </c>
      <c r="AF187" s="20">
        <f t="shared" si="146"/>
        <v>0</v>
      </c>
    </row>
    <row r="188" spans="2:32" outlineLevel="1">
      <c r="B188" s="800" t="s">
        <v>26</v>
      </c>
      <c r="C188" s="20">
        <f t="shared" si="146"/>
        <v>0</v>
      </c>
      <c r="D188" s="20">
        <f t="shared" si="146"/>
        <v>0</v>
      </c>
      <c r="E188" s="20">
        <f t="shared" si="146"/>
        <v>0</v>
      </c>
      <c r="F188" s="20">
        <f t="shared" si="146"/>
        <v>0</v>
      </c>
      <c r="G188" s="20">
        <f t="shared" si="146"/>
        <v>0</v>
      </c>
      <c r="H188" s="20">
        <f t="shared" si="146"/>
        <v>0</v>
      </c>
      <c r="I188" s="20">
        <f t="shared" si="146"/>
        <v>0</v>
      </c>
      <c r="J188" s="20">
        <f t="shared" si="146"/>
        <v>0</v>
      </c>
      <c r="K188" s="20">
        <f t="shared" si="146"/>
        <v>0</v>
      </c>
      <c r="L188" s="20">
        <f t="shared" si="146"/>
        <v>0</v>
      </c>
      <c r="M188" s="20">
        <f t="shared" si="146"/>
        <v>0</v>
      </c>
      <c r="N188" s="20">
        <f t="shared" si="146"/>
        <v>0</v>
      </c>
      <c r="O188" s="20">
        <f t="shared" si="146"/>
        <v>0</v>
      </c>
      <c r="P188" s="20">
        <f t="shared" si="146"/>
        <v>0</v>
      </c>
      <c r="Q188" s="20">
        <f t="shared" si="146"/>
        <v>0</v>
      </c>
      <c r="R188" s="20">
        <f t="shared" si="146"/>
        <v>0</v>
      </c>
      <c r="S188" s="20">
        <f t="shared" si="146"/>
        <v>0</v>
      </c>
      <c r="T188" s="20">
        <f t="shared" si="146"/>
        <v>0</v>
      </c>
      <c r="U188" s="20">
        <f t="shared" si="146"/>
        <v>0</v>
      </c>
      <c r="V188" s="20">
        <f t="shared" si="146"/>
        <v>0</v>
      </c>
      <c r="W188" s="20">
        <f t="shared" si="146"/>
        <v>0</v>
      </c>
      <c r="X188" s="20">
        <f t="shared" si="146"/>
        <v>0</v>
      </c>
      <c r="Y188" s="20">
        <f t="shared" si="146"/>
        <v>0</v>
      </c>
      <c r="Z188" s="20">
        <f t="shared" si="146"/>
        <v>0</v>
      </c>
      <c r="AA188" s="20">
        <f t="shared" si="146"/>
        <v>0</v>
      </c>
      <c r="AB188" s="20">
        <f t="shared" si="146"/>
        <v>0</v>
      </c>
      <c r="AC188" s="20">
        <f t="shared" si="146"/>
        <v>0</v>
      </c>
      <c r="AD188" s="20">
        <f t="shared" si="146"/>
        <v>0</v>
      </c>
      <c r="AE188" s="20">
        <f t="shared" si="146"/>
        <v>0</v>
      </c>
      <c r="AF188" s="20">
        <f t="shared" si="146"/>
        <v>0</v>
      </c>
    </row>
    <row r="189" spans="2:32">
      <c r="B189" s="80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</row>
    <row r="190" spans="2:32">
      <c r="B190" s="46" t="s">
        <v>27</v>
      </c>
      <c r="C190" s="47">
        <f>SUM(C176:C188)</f>
        <v>0</v>
      </c>
      <c r="D190" s="47">
        <f t="shared" ref="D190:AF190" si="147">SUM(D176:D188)</f>
        <v>0</v>
      </c>
      <c r="E190" s="47">
        <f t="shared" si="147"/>
        <v>0</v>
      </c>
      <c r="F190" s="47">
        <f t="shared" si="147"/>
        <v>0</v>
      </c>
      <c r="G190" s="47">
        <f t="shared" si="147"/>
        <v>0</v>
      </c>
      <c r="H190" s="47">
        <f t="shared" si="147"/>
        <v>0</v>
      </c>
      <c r="I190" s="47">
        <f t="shared" si="147"/>
        <v>0</v>
      </c>
      <c r="J190" s="47">
        <f t="shared" si="147"/>
        <v>0</v>
      </c>
      <c r="K190" s="47">
        <f t="shared" si="147"/>
        <v>0</v>
      </c>
      <c r="L190" s="47">
        <f t="shared" si="147"/>
        <v>0</v>
      </c>
      <c r="M190" s="47">
        <f t="shared" si="147"/>
        <v>0</v>
      </c>
      <c r="N190" s="47">
        <f t="shared" si="147"/>
        <v>0</v>
      </c>
      <c r="O190" s="47">
        <f t="shared" si="147"/>
        <v>0</v>
      </c>
      <c r="P190" s="47">
        <f t="shared" si="147"/>
        <v>0</v>
      </c>
      <c r="Q190" s="47">
        <f t="shared" si="147"/>
        <v>0</v>
      </c>
      <c r="R190" s="47">
        <f t="shared" si="147"/>
        <v>0</v>
      </c>
      <c r="S190" s="47">
        <f t="shared" si="147"/>
        <v>0</v>
      </c>
      <c r="T190" s="47">
        <f t="shared" si="147"/>
        <v>0</v>
      </c>
      <c r="U190" s="47">
        <f t="shared" si="147"/>
        <v>0</v>
      </c>
      <c r="V190" s="47">
        <f t="shared" si="147"/>
        <v>0</v>
      </c>
      <c r="W190" s="47">
        <f t="shared" si="147"/>
        <v>0</v>
      </c>
      <c r="X190" s="47">
        <f t="shared" si="147"/>
        <v>0</v>
      </c>
      <c r="Y190" s="47">
        <f t="shared" si="147"/>
        <v>0</v>
      </c>
      <c r="Z190" s="47">
        <f t="shared" si="147"/>
        <v>0</v>
      </c>
      <c r="AA190" s="47">
        <f t="shared" si="147"/>
        <v>0</v>
      </c>
      <c r="AB190" s="47">
        <f t="shared" si="147"/>
        <v>0</v>
      </c>
      <c r="AC190" s="47">
        <f t="shared" si="147"/>
        <v>0</v>
      </c>
      <c r="AD190" s="47">
        <f t="shared" si="147"/>
        <v>0</v>
      </c>
      <c r="AE190" s="47">
        <f t="shared" si="147"/>
        <v>0</v>
      </c>
      <c r="AF190" s="47">
        <f t="shared" si="147"/>
        <v>0</v>
      </c>
    </row>
    <row r="191" spans="2:32">
      <c r="C191" s="20"/>
      <c r="D191" s="20"/>
    </row>
    <row r="192" spans="2:32">
      <c r="C192" s="20"/>
    </row>
    <row r="193" spans="1:32" s="5" customFormat="1">
      <c r="B193" s="43" t="s">
        <v>37</v>
      </c>
      <c r="C193" s="44">
        <f>C$6</f>
        <v>1</v>
      </c>
      <c r="D193" s="44">
        <f t="shared" ref="D193:AF193" si="148">D$6</f>
        <v>2</v>
      </c>
      <c r="E193" s="44">
        <f t="shared" si="148"/>
        <v>3</v>
      </c>
      <c r="F193" s="44">
        <f t="shared" si="148"/>
        <v>4</v>
      </c>
      <c r="G193" s="44">
        <f t="shared" si="148"/>
        <v>5</v>
      </c>
      <c r="H193" s="44">
        <f t="shared" si="148"/>
        <v>6</v>
      </c>
      <c r="I193" s="44">
        <f t="shared" si="148"/>
        <v>7</v>
      </c>
      <c r="J193" s="44">
        <f t="shared" si="148"/>
        <v>8</v>
      </c>
      <c r="K193" s="44">
        <f t="shared" si="148"/>
        <v>9</v>
      </c>
      <c r="L193" s="44">
        <f t="shared" si="148"/>
        <v>10</v>
      </c>
      <c r="M193" s="44">
        <f t="shared" si="148"/>
        <v>11</v>
      </c>
      <c r="N193" s="44">
        <f t="shared" si="148"/>
        <v>12</v>
      </c>
      <c r="O193" s="44">
        <f t="shared" si="148"/>
        <v>13</v>
      </c>
      <c r="P193" s="44">
        <f t="shared" si="148"/>
        <v>14</v>
      </c>
      <c r="Q193" s="44">
        <f t="shared" si="148"/>
        <v>15</v>
      </c>
      <c r="R193" s="44">
        <f t="shared" si="148"/>
        <v>16</v>
      </c>
      <c r="S193" s="44">
        <f t="shared" si="148"/>
        <v>17</v>
      </c>
      <c r="T193" s="44">
        <f t="shared" si="148"/>
        <v>18</v>
      </c>
      <c r="U193" s="44">
        <f t="shared" si="148"/>
        <v>19</v>
      </c>
      <c r="V193" s="44">
        <f t="shared" si="148"/>
        <v>20</v>
      </c>
      <c r="W193" s="44">
        <f t="shared" si="148"/>
        <v>21</v>
      </c>
      <c r="X193" s="44">
        <f t="shared" si="148"/>
        <v>22</v>
      </c>
      <c r="Y193" s="44">
        <f t="shared" si="148"/>
        <v>23</v>
      </c>
      <c r="Z193" s="44">
        <f t="shared" si="148"/>
        <v>24</v>
      </c>
      <c r="AA193" s="44">
        <f t="shared" si="148"/>
        <v>25</v>
      </c>
      <c r="AB193" s="44">
        <f t="shared" si="148"/>
        <v>26</v>
      </c>
      <c r="AC193" s="44">
        <f t="shared" si="148"/>
        <v>27</v>
      </c>
      <c r="AD193" s="44">
        <f t="shared" si="148"/>
        <v>28</v>
      </c>
      <c r="AE193" s="44">
        <f t="shared" si="148"/>
        <v>29</v>
      </c>
      <c r="AF193" s="44">
        <f t="shared" si="148"/>
        <v>30</v>
      </c>
    </row>
    <row r="194" spans="1:32" s="5" customFormat="1">
      <c r="B194" s="45"/>
      <c r="C194" s="45">
        <f>C$7</f>
        <v>2019</v>
      </c>
      <c r="D194" s="45">
        <f t="shared" ref="D194:AF194" si="149">D$7</f>
        <v>2020</v>
      </c>
      <c r="E194" s="45">
        <f t="shared" si="149"/>
        <v>2021</v>
      </c>
      <c r="F194" s="45">
        <f t="shared" si="149"/>
        <v>2022</v>
      </c>
      <c r="G194" s="45">
        <f t="shared" si="149"/>
        <v>2023</v>
      </c>
      <c r="H194" s="45">
        <f t="shared" si="149"/>
        <v>2024</v>
      </c>
      <c r="I194" s="45">
        <f t="shared" si="149"/>
        <v>2025</v>
      </c>
      <c r="J194" s="45">
        <f t="shared" si="149"/>
        <v>2026</v>
      </c>
      <c r="K194" s="45">
        <f t="shared" si="149"/>
        <v>2027</v>
      </c>
      <c r="L194" s="45">
        <f t="shared" si="149"/>
        <v>2028</v>
      </c>
      <c r="M194" s="45">
        <f t="shared" si="149"/>
        <v>2029</v>
      </c>
      <c r="N194" s="45">
        <f t="shared" si="149"/>
        <v>2030</v>
      </c>
      <c r="O194" s="45">
        <f t="shared" si="149"/>
        <v>2031</v>
      </c>
      <c r="P194" s="45">
        <f t="shared" si="149"/>
        <v>2032</v>
      </c>
      <c r="Q194" s="45">
        <f t="shared" si="149"/>
        <v>2033</v>
      </c>
      <c r="R194" s="45">
        <f t="shared" si="149"/>
        <v>2034</v>
      </c>
      <c r="S194" s="45">
        <f t="shared" si="149"/>
        <v>2035</v>
      </c>
      <c r="T194" s="45">
        <f t="shared" si="149"/>
        <v>2036</v>
      </c>
      <c r="U194" s="45">
        <f t="shared" si="149"/>
        <v>2037</v>
      </c>
      <c r="V194" s="45">
        <f t="shared" si="149"/>
        <v>2038</v>
      </c>
      <c r="W194" s="45">
        <f t="shared" si="149"/>
        <v>2039</v>
      </c>
      <c r="X194" s="45">
        <f t="shared" si="149"/>
        <v>2040</v>
      </c>
      <c r="Y194" s="45">
        <f t="shared" si="149"/>
        <v>2041</v>
      </c>
      <c r="Z194" s="45">
        <f t="shared" si="149"/>
        <v>2042</v>
      </c>
      <c r="AA194" s="45">
        <f t="shared" si="149"/>
        <v>2043</v>
      </c>
      <c r="AB194" s="45">
        <f t="shared" si="149"/>
        <v>2044</v>
      </c>
      <c r="AC194" s="45">
        <f t="shared" si="149"/>
        <v>2045</v>
      </c>
      <c r="AD194" s="45">
        <f t="shared" si="149"/>
        <v>2046</v>
      </c>
      <c r="AE194" s="45">
        <f t="shared" si="149"/>
        <v>2047</v>
      </c>
      <c r="AF194" s="45">
        <f t="shared" si="149"/>
        <v>2048</v>
      </c>
    </row>
    <row r="195" spans="1:32" outlineLevel="1">
      <c r="B195" s="41" t="s">
        <v>38</v>
      </c>
      <c r="C195" s="42">
        <f ca="1">SUM(C196:C197)</f>
        <v>0</v>
      </c>
      <c r="D195" s="42">
        <f t="shared" ref="D195:AF195" ca="1" si="150">SUM(D196:D197)</f>
        <v>0</v>
      </c>
      <c r="E195" s="42">
        <f t="shared" ca="1" si="150"/>
        <v>0</v>
      </c>
      <c r="F195" s="42">
        <f t="shared" ca="1" si="150"/>
        <v>0</v>
      </c>
      <c r="G195" s="42">
        <f t="shared" ca="1" si="150"/>
        <v>0</v>
      </c>
      <c r="H195" s="42">
        <f t="shared" ca="1" si="150"/>
        <v>0</v>
      </c>
      <c r="I195" s="42">
        <f t="shared" ca="1" si="150"/>
        <v>0</v>
      </c>
      <c r="J195" s="42">
        <f t="shared" ca="1" si="150"/>
        <v>0</v>
      </c>
      <c r="K195" s="42">
        <f t="shared" ca="1" si="150"/>
        <v>0</v>
      </c>
      <c r="L195" s="42">
        <f t="shared" ca="1" si="150"/>
        <v>0</v>
      </c>
      <c r="M195" s="42">
        <f t="shared" ca="1" si="150"/>
        <v>0</v>
      </c>
      <c r="N195" s="42">
        <f t="shared" ca="1" si="150"/>
        <v>0</v>
      </c>
      <c r="O195" s="42">
        <f t="shared" ca="1" si="150"/>
        <v>0</v>
      </c>
      <c r="P195" s="42">
        <f t="shared" ca="1" si="150"/>
        <v>0</v>
      </c>
      <c r="Q195" s="42">
        <f t="shared" ca="1" si="150"/>
        <v>0</v>
      </c>
      <c r="R195" s="42">
        <f t="shared" ca="1" si="150"/>
        <v>0</v>
      </c>
      <c r="S195" s="42">
        <f t="shared" ca="1" si="150"/>
        <v>0</v>
      </c>
      <c r="T195" s="42">
        <f t="shared" ca="1" si="150"/>
        <v>0</v>
      </c>
      <c r="U195" s="42">
        <f t="shared" ca="1" si="150"/>
        <v>0</v>
      </c>
      <c r="V195" s="42">
        <f t="shared" ca="1" si="150"/>
        <v>0</v>
      </c>
      <c r="W195" s="42">
        <f t="shared" ca="1" si="150"/>
        <v>0</v>
      </c>
      <c r="X195" s="42">
        <f t="shared" ca="1" si="150"/>
        <v>0</v>
      </c>
      <c r="Y195" s="42">
        <f t="shared" ca="1" si="150"/>
        <v>0</v>
      </c>
      <c r="Z195" s="42">
        <f t="shared" ca="1" si="150"/>
        <v>0</v>
      </c>
      <c r="AA195" s="42">
        <f t="shared" ca="1" si="150"/>
        <v>0</v>
      </c>
      <c r="AB195" s="42">
        <f t="shared" ca="1" si="150"/>
        <v>0</v>
      </c>
      <c r="AC195" s="42">
        <f t="shared" ca="1" si="150"/>
        <v>0</v>
      </c>
      <c r="AD195" s="42">
        <f t="shared" ca="1" si="150"/>
        <v>0</v>
      </c>
      <c r="AE195" s="42">
        <f t="shared" ca="1" si="150"/>
        <v>0</v>
      </c>
      <c r="AF195" s="42">
        <f t="shared" ca="1" si="150"/>
        <v>0</v>
      </c>
    </row>
    <row r="196" spans="1:32" outlineLevel="1">
      <c r="B196" s="38" t="s">
        <v>665</v>
      </c>
      <c r="C196" s="37">
        <f ca="1">C$31</f>
        <v>0</v>
      </c>
      <c r="D196" s="37">
        <f t="shared" ref="D196:AF196" ca="1" si="151">D$31</f>
        <v>0</v>
      </c>
      <c r="E196" s="37">
        <f t="shared" ca="1" si="151"/>
        <v>0</v>
      </c>
      <c r="F196" s="37">
        <f t="shared" ca="1" si="151"/>
        <v>0</v>
      </c>
      <c r="G196" s="37">
        <f t="shared" ca="1" si="151"/>
        <v>0</v>
      </c>
      <c r="H196" s="37">
        <f t="shared" ca="1" si="151"/>
        <v>0</v>
      </c>
      <c r="I196" s="37">
        <f t="shared" ca="1" si="151"/>
        <v>0</v>
      </c>
      <c r="J196" s="37">
        <f t="shared" ca="1" si="151"/>
        <v>0</v>
      </c>
      <c r="K196" s="37">
        <f t="shared" ca="1" si="151"/>
        <v>0</v>
      </c>
      <c r="L196" s="37">
        <f t="shared" ca="1" si="151"/>
        <v>0</v>
      </c>
      <c r="M196" s="37">
        <f t="shared" ca="1" si="151"/>
        <v>0</v>
      </c>
      <c r="N196" s="37">
        <f t="shared" ca="1" si="151"/>
        <v>0</v>
      </c>
      <c r="O196" s="37">
        <f t="shared" ca="1" si="151"/>
        <v>0</v>
      </c>
      <c r="P196" s="37">
        <f t="shared" ca="1" si="151"/>
        <v>0</v>
      </c>
      <c r="Q196" s="37">
        <f t="shared" ca="1" si="151"/>
        <v>0</v>
      </c>
      <c r="R196" s="37">
        <f t="shared" ca="1" si="151"/>
        <v>0</v>
      </c>
      <c r="S196" s="37">
        <f t="shared" ca="1" si="151"/>
        <v>0</v>
      </c>
      <c r="T196" s="37">
        <f t="shared" ca="1" si="151"/>
        <v>0</v>
      </c>
      <c r="U196" s="37">
        <f t="shared" ca="1" si="151"/>
        <v>0</v>
      </c>
      <c r="V196" s="37">
        <f t="shared" ca="1" si="151"/>
        <v>0</v>
      </c>
      <c r="W196" s="37">
        <f t="shared" ca="1" si="151"/>
        <v>0</v>
      </c>
      <c r="X196" s="37">
        <f t="shared" ca="1" si="151"/>
        <v>0</v>
      </c>
      <c r="Y196" s="37">
        <f t="shared" ca="1" si="151"/>
        <v>0</v>
      </c>
      <c r="Z196" s="37">
        <f t="shared" ca="1" si="151"/>
        <v>0</v>
      </c>
      <c r="AA196" s="37">
        <f t="shared" ca="1" si="151"/>
        <v>0</v>
      </c>
      <c r="AB196" s="37">
        <f t="shared" ca="1" si="151"/>
        <v>0</v>
      </c>
      <c r="AC196" s="37">
        <f t="shared" ca="1" si="151"/>
        <v>0</v>
      </c>
      <c r="AD196" s="37">
        <f t="shared" ca="1" si="151"/>
        <v>0</v>
      </c>
      <c r="AE196" s="37">
        <f t="shared" ca="1" si="151"/>
        <v>0</v>
      </c>
      <c r="AF196" s="37">
        <f t="shared" ca="1" si="151"/>
        <v>0</v>
      </c>
    </row>
    <row r="197" spans="1:32" outlineLevel="1">
      <c r="B197" s="21" t="s">
        <v>666</v>
      </c>
      <c r="C197" s="20">
        <f ca="1">C190-C196-C199</f>
        <v>0</v>
      </c>
      <c r="D197" s="20">
        <f t="shared" ref="D197:AF197" ca="1" si="152">D190-D196-D199</f>
        <v>0</v>
      </c>
      <c r="E197" s="20">
        <f t="shared" ca="1" si="152"/>
        <v>0</v>
      </c>
      <c r="F197" s="20">
        <f t="shared" ca="1" si="152"/>
        <v>0</v>
      </c>
      <c r="G197" s="20">
        <f t="shared" ca="1" si="152"/>
        <v>0</v>
      </c>
      <c r="H197" s="20">
        <f t="shared" ca="1" si="152"/>
        <v>0</v>
      </c>
      <c r="I197" s="20">
        <f t="shared" ca="1" si="152"/>
        <v>0</v>
      </c>
      <c r="J197" s="20">
        <f t="shared" ca="1" si="152"/>
        <v>0</v>
      </c>
      <c r="K197" s="20">
        <f t="shared" ca="1" si="152"/>
        <v>0</v>
      </c>
      <c r="L197" s="20">
        <f t="shared" ca="1" si="152"/>
        <v>0</v>
      </c>
      <c r="M197" s="20">
        <f t="shared" ca="1" si="152"/>
        <v>0</v>
      </c>
      <c r="N197" s="20">
        <f t="shared" ca="1" si="152"/>
        <v>0</v>
      </c>
      <c r="O197" s="20">
        <f t="shared" ca="1" si="152"/>
        <v>0</v>
      </c>
      <c r="P197" s="20">
        <f t="shared" ca="1" si="152"/>
        <v>0</v>
      </c>
      <c r="Q197" s="20">
        <f t="shared" ca="1" si="152"/>
        <v>0</v>
      </c>
      <c r="R197" s="20">
        <f t="shared" ca="1" si="152"/>
        <v>0</v>
      </c>
      <c r="S197" s="20">
        <f t="shared" ca="1" si="152"/>
        <v>0</v>
      </c>
      <c r="T197" s="20">
        <f t="shared" ca="1" si="152"/>
        <v>0</v>
      </c>
      <c r="U197" s="20">
        <f t="shared" ca="1" si="152"/>
        <v>0</v>
      </c>
      <c r="V197" s="20">
        <f t="shared" ca="1" si="152"/>
        <v>0</v>
      </c>
      <c r="W197" s="20">
        <f t="shared" ca="1" si="152"/>
        <v>0</v>
      </c>
      <c r="X197" s="20">
        <f t="shared" ca="1" si="152"/>
        <v>0</v>
      </c>
      <c r="Y197" s="20">
        <f t="shared" ca="1" si="152"/>
        <v>0</v>
      </c>
      <c r="Z197" s="20">
        <f t="shared" ca="1" si="152"/>
        <v>0</v>
      </c>
      <c r="AA197" s="20">
        <f t="shared" ca="1" si="152"/>
        <v>0</v>
      </c>
      <c r="AB197" s="20">
        <f t="shared" ca="1" si="152"/>
        <v>0</v>
      </c>
      <c r="AC197" s="20">
        <f t="shared" ca="1" si="152"/>
        <v>0</v>
      </c>
      <c r="AD197" s="20">
        <f t="shared" ca="1" si="152"/>
        <v>0</v>
      </c>
      <c r="AE197" s="20">
        <f t="shared" ca="1" si="152"/>
        <v>0</v>
      </c>
      <c r="AF197" s="20">
        <f t="shared" ca="1" si="152"/>
        <v>0</v>
      </c>
    </row>
    <row r="198" spans="1:32" outlineLevel="1">
      <c r="B198" s="25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</row>
    <row r="199" spans="1:32" outlineLevel="1">
      <c r="B199" s="41" t="s">
        <v>39</v>
      </c>
      <c r="C199" s="827">
        <f ca="1">C$38</f>
        <v>0</v>
      </c>
      <c r="D199" s="827">
        <f t="shared" ref="D199:AF199" ca="1" si="153">D$38</f>
        <v>0</v>
      </c>
      <c r="E199" s="827">
        <f t="shared" ca="1" si="153"/>
        <v>0</v>
      </c>
      <c r="F199" s="827">
        <f t="shared" ca="1" si="153"/>
        <v>0</v>
      </c>
      <c r="G199" s="827">
        <f t="shared" ca="1" si="153"/>
        <v>0</v>
      </c>
      <c r="H199" s="827">
        <f t="shared" ca="1" si="153"/>
        <v>0</v>
      </c>
      <c r="I199" s="827">
        <f t="shared" ca="1" si="153"/>
        <v>0</v>
      </c>
      <c r="J199" s="827">
        <f t="shared" ca="1" si="153"/>
        <v>0</v>
      </c>
      <c r="K199" s="827">
        <f t="shared" ca="1" si="153"/>
        <v>0</v>
      </c>
      <c r="L199" s="827">
        <f t="shared" ca="1" si="153"/>
        <v>0</v>
      </c>
      <c r="M199" s="827">
        <f t="shared" ca="1" si="153"/>
        <v>0</v>
      </c>
      <c r="N199" s="827">
        <f t="shared" ca="1" si="153"/>
        <v>0</v>
      </c>
      <c r="O199" s="827">
        <f t="shared" ca="1" si="153"/>
        <v>0</v>
      </c>
      <c r="P199" s="827">
        <f t="shared" ca="1" si="153"/>
        <v>0</v>
      </c>
      <c r="Q199" s="827">
        <f t="shared" ca="1" si="153"/>
        <v>0</v>
      </c>
      <c r="R199" s="827">
        <f t="shared" ca="1" si="153"/>
        <v>0</v>
      </c>
      <c r="S199" s="827">
        <f t="shared" ca="1" si="153"/>
        <v>0</v>
      </c>
      <c r="T199" s="827">
        <f t="shared" ca="1" si="153"/>
        <v>0</v>
      </c>
      <c r="U199" s="827">
        <f t="shared" ca="1" si="153"/>
        <v>0</v>
      </c>
      <c r="V199" s="827">
        <f t="shared" ca="1" si="153"/>
        <v>0</v>
      </c>
      <c r="W199" s="827">
        <f t="shared" ca="1" si="153"/>
        <v>0</v>
      </c>
      <c r="X199" s="827">
        <f t="shared" ca="1" si="153"/>
        <v>0</v>
      </c>
      <c r="Y199" s="827">
        <f t="shared" ca="1" si="153"/>
        <v>0</v>
      </c>
      <c r="Z199" s="827">
        <f t="shared" ca="1" si="153"/>
        <v>0</v>
      </c>
      <c r="AA199" s="827">
        <f t="shared" ca="1" si="153"/>
        <v>0</v>
      </c>
      <c r="AB199" s="827">
        <f t="shared" ca="1" si="153"/>
        <v>0</v>
      </c>
      <c r="AC199" s="827">
        <f t="shared" ca="1" si="153"/>
        <v>0</v>
      </c>
      <c r="AD199" s="827">
        <f t="shared" ca="1" si="153"/>
        <v>0</v>
      </c>
      <c r="AE199" s="827">
        <f t="shared" ca="1" si="153"/>
        <v>0</v>
      </c>
      <c r="AF199" s="827">
        <f t="shared" ca="1" si="153"/>
        <v>0</v>
      </c>
    </row>
    <row r="200" spans="1:32" outlineLevel="1">
      <c r="B200" s="25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</row>
    <row r="201" spans="1:32">
      <c r="B201" s="46" t="s">
        <v>27</v>
      </c>
      <c r="C201" s="47">
        <f ca="1">C195+C199</f>
        <v>0</v>
      </c>
      <c r="D201" s="47">
        <f t="shared" ref="D201:AF201" ca="1" si="154">D195+D199</f>
        <v>0</v>
      </c>
      <c r="E201" s="47">
        <f t="shared" ca="1" si="154"/>
        <v>0</v>
      </c>
      <c r="F201" s="47">
        <f t="shared" ca="1" si="154"/>
        <v>0</v>
      </c>
      <c r="G201" s="47">
        <f t="shared" ca="1" si="154"/>
        <v>0</v>
      </c>
      <c r="H201" s="47">
        <f t="shared" ca="1" si="154"/>
        <v>0</v>
      </c>
      <c r="I201" s="47">
        <f t="shared" ca="1" si="154"/>
        <v>0</v>
      </c>
      <c r="J201" s="47">
        <f t="shared" ca="1" si="154"/>
        <v>0</v>
      </c>
      <c r="K201" s="47">
        <f t="shared" ca="1" si="154"/>
        <v>0</v>
      </c>
      <c r="L201" s="47">
        <f t="shared" ca="1" si="154"/>
        <v>0</v>
      </c>
      <c r="M201" s="47">
        <f t="shared" ca="1" si="154"/>
        <v>0</v>
      </c>
      <c r="N201" s="47">
        <f t="shared" ca="1" si="154"/>
        <v>0</v>
      </c>
      <c r="O201" s="47">
        <f t="shared" ca="1" si="154"/>
        <v>0</v>
      </c>
      <c r="P201" s="47">
        <f t="shared" ca="1" si="154"/>
        <v>0</v>
      </c>
      <c r="Q201" s="47">
        <f t="shared" ca="1" si="154"/>
        <v>0</v>
      </c>
      <c r="R201" s="47">
        <f t="shared" ca="1" si="154"/>
        <v>0</v>
      </c>
      <c r="S201" s="47">
        <f t="shared" ca="1" si="154"/>
        <v>0</v>
      </c>
      <c r="T201" s="47">
        <f t="shared" ca="1" si="154"/>
        <v>0</v>
      </c>
      <c r="U201" s="47">
        <f t="shared" ca="1" si="154"/>
        <v>0</v>
      </c>
      <c r="V201" s="47">
        <f t="shared" ca="1" si="154"/>
        <v>0</v>
      </c>
      <c r="W201" s="47">
        <f t="shared" ca="1" si="154"/>
        <v>0</v>
      </c>
      <c r="X201" s="47">
        <f t="shared" ca="1" si="154"/>
        <v>0</v>
      </c>
      <c r="Y201" s="47">
        <f t="shared" ca="1" si="154"/>
        <v>0</v>
      </c>
      <c r="Z201" s="47">
        <f t="shared" ca="1" si="154"/>
        <v>0</v>
      </c>
      <c r="AA201" s="47">
        <f t="shared" ca="1" si="154"/>
        <v>0</v>
      </c>
      <c r="AB201" s="47">
        <f t="shared" ca="1" si="154"/>
        <v>0</v>
      </c>
      <c r="AC201" s="47">
        <f t="shared" ca="1" si="154"/>
        <v>0</v>
      </c>
      <c r="AD201" s="47">
        <f t="shared" ca="1" si="154"/>
        <v>0</v>
      </c>
      <c r="AE201" s="47">
        <f t="shared" ca="1" si="154"/>
        <v>0</v>
      </c>
      <c r="AF201" s="47">
        <f t="shared" ca="1" si="154"/>
        <v>0</v>
      </c>
    </row>
    <row r="204" spans="1:32" s="3" customFormat="1" ht="12">
      <c r="A204" s="18" t="s">
        <v>42</v>
      </c>
      <c r="B204" s="1036" t="s">
        <v>81</v>
      </c>
      <c r="C204" s="1036"/>
      <c r="D204" s="1036"/>
      <c r="E204" s="1036"/>
      <c r="F204" s="1036"/>
      <c r="G204" s="1036"/>
      <c r="H204" s="1036"/>
      <c r="I204" s="1036"/>
      <c r="J204" s="1036"/>
      <c r="K204" s="1036"/>
      <c r="L204" s="1036"/>
      <c r="M204" s="1036"/>
      <c r="N204" s="1036"/>
      <c r="O204" s="1036"/>
      <c r="P204" s="1036"/>
      <c r="Q204" s="1036"/>
    </row>
    <row r="206" spans="1:32" s="5" customFormat="1">
      <c r="B206" s="43" t="s">
        <v>635</v>
      </c>
      <c r="C206" s="44">
        <f>C$6</f>
        <v>1</v>
      </c>
      <c r="D206" s="44">
        <f t="shared" ref="D206:AF206" si="155">D$6</f>
        <v>2</v>
      </c>
      <c r="E206" s="44">
        <f t="shared" si="155"/>
        <v>3</v>
      </c>
      <c r="F206" s="44">
        <f t="shared" si="155"/>
        <v>4</v>
      </c>
      <c r="G206" s="44">
        <f t="shared" si="155"/>
        <v>5</v>
      </c>
      <c r="H206" s="44">
        <f t="shared" si="155"/>
        <v>6</v>
      </c>
      <c r="I206" s="44">
        <f t="shared" si="155"/>
        <v>7</v>
      </c>
      <c r="J206" s="44">
        <f t="shared" si="155"/>
        <v>8</v>
      </c>
      <c r="K206" s="44">
        <f t="shared" si="155"/>
        <v>9</v>
      </c>
      <c r="L206" s="44">
        <f t="shared" si="155"/>
        <v>10</v>
      </c>
      <c r="M206" s="44">
        <f t="shared" si="155"/>
        <v>11</v>
      </c>
      <c r="N206" s="44">
        <f t="shared" si="155"/>
        <v>12</v>
      </c>
      <c r="O206" s="44">
        <f t="shared" si="155"/>
        <v>13</v>
      </c>
      <c r="P206" s="44">
        <f t="shared" si="155"/>
        <v>14</v>
      </c>
      <c r="Q206" s="44">
        <f t="shared" si="155"/>
        <v>15</v>
      </c>
      <c r="R206" s="44">
        <f t="shared" si="155"/>
        <v>16</v>
      </c>
      <c r="S206" s="44">
        <f t="shared" si="155"/>
        <v>17</v>
      </c>
      <c r="T206" s="44">
        <f t="shared" si="155"/>
        <v>18</v>
      </c>
      <c r="U206" s="44">
        <f t="shared" si="155"/>
        <v>19</v>
      </c>
      <c r="V206" s="44">
        <f t="shared" si="155"/>
        <v>20</v>
      </c>
      <c r="W206" s="44">
        <f t="shared" si="155"/>
        <v>21</v>
      </c>
      <c r="X206" s="44">
        <f t="shared" si="155"/>
        <v>22</v>
      </c>
      <c r="Y206" s="44">
        <f t="shared" si="155"/>
        <v>23</v>
      </c>
      <c r="Z206" s="44">
        <f t="shared" si="155"/>
        <v>24</v>
      </c>
      <c r="AA206" s="44">
        <f t="shared" si="155"/>
        <v>25</v>
      </c>
      <c r="AB206" s="44">
        <f t="shared" si="155"/>
        <v>26</v>
      </c>
      <c r="AC206" s="44">
        <f t="shared" si="155"/>
        <v>27</v>
      </c>
      <c r="AD206" s="44">
        <f t="shared" si="155"/>
        <v>28</v>
      </c>
      <c r="AE206" s="44">
        <f t="shared" si="155"/>
        <v>29</v>
      </c>
      <c r="AF206" s="44">
        <f t="shared" si="155"/>
        <v>30</v>
      </c>
    </row>
    <row r="207" spans="1:32" s="5" customFormat="1">
      <c r="B207" s="45" t="s">
        <v>660</v>
      </c>
      <c r="C207" s="45">
        <f>C$7</f>
        <v>2019</v>
      </c>
      <c r="D207" s="45">
        <f t="shared" ref="D207:AF207" si="156">D$7</f>
        <v>2020</v>
      </c>
      <c r="E207" s="45">
        <f t="shared" si="156"/>
        <v>2021</v>
      </c>
      <c r="F207" s="45">
        <f t="shared" si="156"/>
        <v>2022</v>
      </c>
      <c r="G207" s="45">
        <f t="shared" si="156"/>
        <v>2023</v>
      </c>
      <c r="H207" s="45">
        <f t="shared" si="156"/>
        <v>2024</v>
      </c>
      <c r="I207" s="45">
        <f t="shared" si="156"/>
        <v>2025</v>
      </c>
      <c r="J207" s="45">
        <f t="shared" si="156"/>
        <v>2026</v>
      </c>
      <c r="K207" s="45">
        <f t="shared" si="156"/>
        <v>2027</v>
      </c>
      <c r="L207" s="45">
        <f t="shared" si="156"/>
        <v>2028</v>
      </c>
      <c r="M207" s="45">
        <f t="shared" si="156"/>
        <v>2029</v>
      </c>
      <c r="N207" s="45">
        <f t="shared" si="156"/>
        <v>2030</v>
      </c>
      <c r="O207" s="45">
        <f t="shared" si="156"/>
        <v>2031</v>
      </c>
      <c r="P207" s="45">
        <f t="shared" si="156"/>
        <v>2032</v>
      </c>
      <c r="Q207" s="45">
        <f t="shared" si="156"/>
        <v>2033</v>
      </c>
      <c r="R207" s="45">
        <f t="shared" si="156"/>
        <v>2034</v>
      </c>
      <c r="S207" s="45">
        <f t="shared" si="156"/>
        <v>2035</v>
      </c>
      <c r="T207" s="45">
        <f t="shared" si="156"/>
        <v>2036</v>
      </c>
      <c r="U207" s="45">
        <f t="shared" si="156"/>
        <v>2037</v>
      </c>
      <c r="V207" s="45">
        <f t="shared" si="156"/>
        <v>2038</v>
      </c>
      <c r="W207" s="45">
        <f t="shared" si="156"/>
        <v>2039</v>
      </c>
      <c r="X207" s="45">
        <f t="shared" si="156"/>
        <v>2040</v>
      </c>
      <c r="Y207" s="45">
        <f t="shared" si="156"/>
        <v>2041</v>
      </c>
      <c r="Z207" s="45">
        <f t="shared" si="156"/>
        <v>2042</v>
      </c>
      <c r="AA207" s="45">
        <f t="shared" si="156"/>
        <v>2043</v>
      </c>
      <c r="AB207" s="45">
        <f t="shared" si="156"/>
        <v>2044</v>
      </c>
      <c r="AC207" s="45">
        <f t="shared" si="156"/>
        <v>2045</v>
      </c>
      <c r="AD207" s="45">
        <f t="shared" si="156"/>
        <v>2046</v>
      </c>
      <c r="AE207" s="45">
        <f t="shared" si="156"/>
        <v>2047</v>
      </c>
      <c r="AF207" s="45">
        <f t="shared" si="156"/>
        <v>2048</v>
      </c>
    </row>
    <row r="208" spans="1:32" outlineLevel="1"/>
    <row r="209" spans="2:32" outlineLevel="1">
      <c r="B209" s="6" t="s">
        <v>700</v>
      </c>
      <c r="C209" s="20">
        <f>C48</f>
        <v>4.7799777364808156</v>
      </c>
      <c r="D209" s="20">
        <f t="shared" ref="D209:AF209" si="157">D48</f>
        <v>4.7799777364808156</v>
      </c>
      <c r="E209" s="20">
        <f t="shared" si="157"/>
        <v>4.7799777364808156</v>
      </c>
      <c r="F209" s="20">
        <f t="shared" si="157"/>
        <v>4.7799777364808156</v>
      </c>
      <c r="G209" s="20">
        <f t="shared" si="157"/>
        <v>4.7799777364808156</v>
      </c>
      <c r="H209" s="20">
        <f t="shared" si="157"/>
        <v>4.7799777364808156</v>
      </c>
      <c r="I209" s="20">
        <f t="shared" si="157"/>
        <v>4.7799777364808156</v>
      </c>
      <c r="J209" s="20">
        <f t="shared" si="157"/>
        <v>4.7799777364808156</v>
      </c>
      <c r="K209" s="20">
        <f t="shared" si="157"/>
        <v>4.7799777364808156</v>
      </c>
      <c r="L209" s="20">
        <f t="shared" si="157"/>
        <v>4.7799777364808156</v>
      </c>
      <c r="M209" s="20">
        <f t="shared" si="157"/>
        <v>4.7799777364808156</v>
      </c>
      <c r="N209" s="20">
        <f t="shared" si="157"/>
        <v>4.7799777364808156</v>
      </c>
      <c r="O209" s="20">
        <f t="shared" si="157"/>
        <v>4.7799777364808156</v>
      </c>
      <c r="P209" s="20">
        <f t="shared" si="157"/>
        <v>4.7799777364808156</v>
      </c>
      <c r="Q209" s="20">
        <f t="shared" si="157"/>
        <v>4.7799777364808156</v>
      </c>
      <c r="R209" s="20">
        <f t="shared" si="157"/>
        <v>4.7799777364808156</v>
      </c>
      <c r="S209" s="20">
        <f t="shared" si="157"/>
        <v>4.7799777364808156</v>
      </c>
      <c r="T209" s="20">
        <f t="shared" si="157"/>
        <v>4.7799777364808156</v>
      </c>
      <c r="U209" s="20">
        <f t="shared" si="157"/>
        <v>4.7799777364808156</v>
      </c>
      <c r="V209" s="20">
        <f t="shared" si="157"/>
        <v>4.7799777364808156</v>
      </c>
      <c r="W209" s="20">
        <f t="shared" si="157"/>
        <v>4.7799777364808156</v>
      </c>
      <c r="X209" s="20">
        <f t="shared" si="157"/>
        <v>4.7799777364808156</v>
      </c>
      <c r="Y209" s="20">
        <f t="shared" si="157"/>
        <v>4.7799777364808156</v>
      </c>
      <c r="Z209" s="20">
        <f t="shared" si="157"/>
        <v>4.7799777364808156</v>
      </c>
      <c r="AA209" s="20">
        <f t="shared" si="157"/>
        <v>4.7799777364808156</v>
      </c>
      <c r="AB209" s="20">
        <f t="shared" si="157"/>
        <v>4.7799777364808156</v>
      </c>
      <c r="AC209" s="20">
        <f t="shared" si="157"/>
        <v>4.7799777364808156</v>
      </c>
      <c r="AD209" s="20">
        <f t="shared" si="157"/>
        <v>4.7799777364808156</v>
      </c>
      <c r="AE209" s="20">
        <f t="shared" si="157"/>
        <v>4.7799777364808156</v>
      </c>
      <c r="AF209" s="20">
        <f t="shared" si="157"/>
        <v>4.7799777364808156</v>
      </c>
    </row>
    <row r="210" spans="2:32" outlineLevel="1">
      <c r="E210" s="883"/>
      <c r="I210" s="880"/>
    </row>
    <row r="211" spans="2:32" outlineLevel="1">
      <c r="B211" s="6" t="s">
        <v>638</v>
      </c>
      <c r="D211" s="878"/>
      <c r="E211" s="879"/>
      <c r="F211" s="881"/>
      <c r="G211" s="882"/>
      <c r="H211" s="881"/>
      <c r="I211" s="880"/>
    </row>
    <row r="212" spans="2:32" outlineLevel="1">
      <c r="B212" s="28" t="s">
        <v>28</v>
      </c>
      <c r="C212" s="20">
        <f ca="1">-Inputs!$F20*(C$11+C$12)*(OFFSET('MK Shocks'!$B$40,MATCH($B212,'MK Shocks'!$B$40:$B$48,0)-1,MATCH(ROUNDDOWN(C$209/5,0)*5,'MK Shocks'!$38:$38,0)-2)+OFFSET('MK Shocks'!$B$40,MATCH($B212,'MK Shocks'!$B$40:$B$48,0)-1,MATCH(ROUNDDOWN(C$209/5,0)*5,'MK Shocks'!$38:$38,0)-1)*(C$209-ROUNDDOWN(C$209/5,0)*5))</f>
        <v>0</v>
      </c>
      <c r="D212" s="20">
        <f ca="1">-Inputs!$F20*(D$11+D$12)*(OFFSET('MK Shocks'!$B$40,MATCH($B212,'MK Shocks'!$B$40:$B$48,0)-1,MATCH(ROUNDDOWN(D$209/5,0)*5,'MK Shocks'!$38:$38,0)-2)+OFFSET('MK Shocks'!$B$40,MATCH($B212,'MK Shocks'!$B$40:$B$48,0)-1,MATCH(ROUNDDOWN(D$209/5,0)*5,'MK Shocks'!$38:$38,0)-1)*(D$209-ROUNDDOWN(D$209/5,0)*5))</f>
        <v>0</v>
      </c>
      <c r="E212" s="20">
        <f ca="1">-Inputs!$F20*(E$11+E$12)*(OFFSET('MK Shocks'!$B$40,MATCH($B212,'MK Shocks'!$B$40:$B$48,0)-1,MATCH(ROUNDDOWN(E$209/5,0)*5,'MK Shocks'!$38:$38,0)-2)+OFFSET('MK Shocks'!$B$40,MATCH($B212,'MK Shocks'!$B$40:$B$48,0)-1,MATCH(ROUNDDOWN(E$209/5,0)*5,'MK Shocks'!$38:$38,0)-1)*(E$209-ROUNDDOWN(E$209/5,0)*5))</f>
        <v>0</v>
      </c>
      <c r="F212" s="20">
        <f ca="1">-Inputs!$F20*(F$11+F$12)*(OFFSET('MK Shocks'!$B$40,MATCH($B212,'MK Shocks'!$B$40:$B$48,0)-1,MATCH(ROUNDDOWN(F$209/5,0)*5,'MK Shocks'!$38:$38,0)-2)+OFFSET('MK Shocks'!$B$40,MATCH($B212,'MK Shocks'!$B$40:$B$48,0)-1,MATCH(ROUNDDOWN(F$209/5,0)*5,'MK Shocks'!$38:$38,0)-1)*(F$209-ROUNDDOWN(F$209/5,0)*5))</f>
        <v>0</v>
      </c>
      <c r="G212" s="20">
        <f ca="1">-Inputs!$F20*(G$11+G$12)*(OFFSET('MK Shocks'!$B$40,MATCH($B212,'MK Shocks'!$B$40:$B$48,0)-1,MATCH(ROUNDDOWN(G$209/5,0)*5,'MK Shocks'!$38:$38,0)-2)+OFFSET('MK Shocks'!$B$40,MATCH($B212,'MK Shocks'!$B$40:$B$48,0)-1,MATCH(ROUNDDOWN(G$209/5,0)*5,'MK Shocks'!$38:$38,0)-1)*(G$209-ROUNDDOWN(G$209/5,0)*5))</f>
        <v>0</v>
      </c>
      <c r="H212" s="20">
        <f ca="1">-Inputs!$F20*(H$11+H$12)*(OFFSET('MK Shocks'!$B$40,MATCH($B212,'MK Shocks'!$B$40:$B$48,0)-1,MATCH(ROUNDDOWN(H$209/5,0)*5,'MK Shocks'!$38:$38,0)-2)+OFFSET('MK Shocks'!$B$40,MATCH($B212,'MK Shocks'!$B$40:$B$48,0)-1,MATCH(ROUNDDOWN(H$209/5,0)*5,'MK Shocks'!$38:$38,0)-1)*(H$209-ROUNDDOWN(H$209/5,0)*5))</f>
        <v>0</v>
      </c>
      <c r="I212" s="20">
        <f ca="1">-Inputs!$F20*(I$11+I$12)*(OFFSET('MK Shocks'!$B$40,MATCH($B212,'MK Shocks'!$B$40:$B$48,0)-1,MATCH(ROUNDDOWN(I$209/5,0)*5,'MK Shocks'!$38:$38,0)-2)+OFFSET('MK Shocks'!$B$40,MATCH($B212,'MK Shocks'!$B$40:$B$48,0)-1,MATCH(ROUNDDOWN(I$209/5,0)*5,'MK Shocks'!$38:$38,0)-1)*(I$209-ROUNDDOWN(I$209/5,0)*5))</f>
        <v>0</v>
      </c>
      <c r="J212" s="20">
        <f ca="1">-Inputs!$F20*(J$11+J$12)*(OFFSET('MK Shocks'!$B$40,MATCH($B212,'MK Shocks'!$B$40:$B$48,0)-1,MATCH(ROUNDDOWN(J$209/5,0)*5,'MK Shocks'!$38:$38,0)-2)+OFFSET('MK Shocks'!$B$40,MATCH($B212,'MK Shocks'!$B$40:$B$48,0)-1,MATCH(ROUNDDOWN(J$209/5,0)*5,'MK Shocks'!$38:$38,0)-1)*(J$209-ROUNDDOWN(J$209/5,0)*5))</f>
        <v>0</v>
      </c>
      <c r="K212" s="20">
        <f ca="1">-Inputs!$F20*(K$11+K$12)*(OFFSET('MK Shocks'!$B$40,MATCH($B212,'MK Shocks'!$B$40:$B$48,0)-1,MATCH(ROUNDDOWN(K$209/5,0)*5,'MK Shocks'!$38:$38,0)-2)+OFFSET('MK Shocks'!$B$40,MATCH($B212,'MK Shocks'!$B$40:$B$48,0)-1,MATCH(ROUNDDOWN(K$209/5,0)*5,'MK Shocks'!$38:$38,0)-1)*(K$209-ROUNDDOWN(K$209/5,0)*5))</f>
        <v>0</v>
      </c>
      <c r="L212" s="20">
        <f ca="1">-Inputs!$F20*(L$11+L$12)*(OFFSET('MK Shocks'!$B$40,MATCH($B212,'MK Shocks'!$B$40:$B$48,0)-1,MATCH(ROUNDDOWN(L$209/5,0)*5,'MK Shocks'!$38:$38,0)-2)+OFFSET('MK Shocks'!$B$40,MATCH($B212,'MK Shocks'!$B$40:$B$48,0)-1,MATCH(ROUNDDOWN(L$209/5,0)*5,'MK Shocks'!$38:$38,0)-1)*(L$209-ROUNDDOWN(L$209/5,0)*5))</f>
        <v>0</v>
      </c>
      <c r="M212" s="20">
        <f ca="1">-Inputs!$F20*(M$11+M$12)*(OFFSET('MK Shocks'!$B$40,MATCH($B212,'MK Shocks'!$B$40:$B$48,0)-1,MATCH(ROUNDDOWN(M$209/5,0)*5,'MK Shocks'!$38:$38,0)-2)+OFFSET('MK Shocks'!$B$40,MATCH($B212,'MK Shocks'!$B$40:$B$48,0)-1,MATCH(ROUNDDOWN(M$209/5,0)*5,'MK Shocks'!$38:$38,0)-1)*(M$209-ROUNDDOWN(M$209/5,0)*5))</f>
        <v>0</v>
      </c>
      <c r="N212" s="20">
        <f ca="1">-Inputs!$F20*(N$11+N$12)*(OFFSET('MK Shocks'!$B$40,MATCH($B212,'MK Shocks'!$B$40:$B$48,0)-1,MATCH(ROUNDDOWN(N$209/5,0)*5,'MK Shocks'!$38:$38,0)-2)+OFFSET('MK Shocks'!$B$40,MATCH($B212,'MK Shocks'!$B$40:$B$48,0)-1,MATCH(ROUNDDOWN(N$209/5,0)*5,'MK Shocks'!$38:$38,0)-1)*(N$209-ROUNDDOWN(N$209/5,0)*5))</f>
        <v>0</v>
      </c>
      <c r="O212" s="20">
        <f ca="1">-Inputs!$F20*(O$11+O$12)*(OFFSET('MK Shocks'!$B$40,MATCH($B212,'MK Shocks'!$B$40:$B$48,0)-1,MATCH(ROUNDDOWN(O$209/5,0)*5,'MK Shocks'!$38:$38,0)-2)+OFFSET('MK Shocks'!$B$40,MATCH($B212,'MK Shocks'!$B$40:$B$48,0)-1,MATCH(ROUNDDOWN(O$209/5,0)*5,'MK Shocks'!$38:$38,0)-1)*(O$209-ROUNDDOWN(O$209/5,0)*5))</f>
        <v>0</v>
      </c>
      <c r="P212" s="20">
        <f ca="1">-Inputs!$F20*(P$11+P$12)*(OFFSET('MK Shocks'!$B$40,MATCH($B212,'MK Shocks'!$B$40:$B$48,0)-1,MATCH(ROUNDDOWN(P$209/5,0)*5,'MK Shocks'!$38:$38,0)-2)+OFFSET('MK Shocks'!$B$40,MATCH($B212,'MK Shocks'!$B$40:$B$48,0)-1,MATCH(ROUNDDOWN(P$209/5,0)*5,'MK Shocks'!$38:$38,0)-1)*(P$209-ROUNDDOWN(P$209/5,0)*5))</f>
        <v>0</v>
      </c>
      <c r="Q212" s="20">
        <f ca="1">-Inputs!$F20*(Q$11+Q$12)*(OFFSET('MK Shocks'!$B$40,MATCH($B212,'MK Shocks'!$B$40:$B$48,0)-1,MATCH(ROUNDDOWN(Q$209/5,0)*5,'MK Shocks'!$38:$38,0)-2)+OFFSET('MK Shocks'!$B$40,MATCH($B212,'MK Shocks'!$B$40:$B$48,0)-1,MATCH(ROUNDDOWN(Q$209/5,0)*5,'MK Shocks'!$38:$38,0)-1)*(Q$209-ROUNDDOWN(Q$209/5,0)*5))</f>
        <v>0</v>
      </c>
      <c r="R212" s="20">
        <f ca="1">-Inputs!$F20*(R$11+R$12)*(OFFSET('MK Shocks'!$B$40,MATCH($B212,'MK Shocks'!$B$40:$B$48,0)-1,MATCH(ROUNDDOWN(R$209/5,0)*5,'MK Shocks'!$38:$38,0)-2)+OFFSET('MK Shocks'!$B$40,MATCH($B212,'MK Shocks'!$B$40:$B$48,0)-1,MATCH(ROUNDDOWN(R$209/5,0)*5,'MK Shocks'!$38:$38,0)-1)*(R$209-ROUNDDOWN(R$209/5,0)*5))</f>
        <v>0</v>
      </c>
      <c r="S212" s="20">
        <f ca="1">-Inputs!$F20*(S$11+S$12)*(OFFSET('MK Shocks'!$B$40,MATCH($B212,'MK Shocks'!$B$40:$B$48,0)-1,MATCH(ROUNDDOWN(S$209/5,0)*5,'MK Shocks'!$38:$38,0)-2)+OFFSET('MK Shocks'!$B$40,MATCH($B212,'MK Shocks'!$B$40:$B$48,0)-1,MATCH(ROUNDDOWN(S$209/5,0)*5,'MK Shocks'!$38:$38,0)-1)*(S$209-ROUNDDOWN(S$209/5,0)*5))</f>
        <v>0</v>
      </c>
      <c r="T212" s="20">
        <f ca="1">-Inputs!$F20*(T$11+T$12)*(OFFSET('MK Shocks'!$B$40,MATCH($B212,'MK Shocks'!$B$40:$B$48,0)-1,MATCH(ROUNDDOWN(T$209/5,0)*5,'MK Shocks'!$38:$38,0)-2)+OFFSET('MK Shocks'!$B$40,MATCH($B212,'MK Shocks'!$B$40:$B$48,0)-1,MATCH(ROUNDDOWN(T$209/5,0)*5,'MK Shocks'!$38:$38,0)-1)*(T$209-ROUNDDOWN(T$209/5,0)*5))</f>
        <v>0</v>
      </c>
      <c r="U212" s="20">
        <f ca="1">-Inputs!$F20*(U$11+U$12)*(OFFSET('MK Shocks'!$B$40,MATCH($B212,'MK Shocks'!$B$40:$B$48,0)-1,MATCH(ROUNDDOWN(U$209/5,0)*5,'MK Shocks'!$38:$38,0)-2)+OFFSET('MK Shocks'!$B$40,MATCH($B212,'MK Shocks'!$B$40:$B$48,0)-1,MATCH(ROUNDDOWN(U$209/5,0)*5,'MK Shocks'!$38:$38,0)-1)*(U$209-ROUNDDOWN(U$209/5,0)*5))</f>
        <v>0</v>
      </c>
      <c r="V212" s="20">
        <f ca="1">-Inputs!$F20*(V$11+V$12)*(OFFSET('MK Shocks'!$B$40,MATCH($B212,'MK Shocks'!$B$40:$B$48,0)-1,MATCH(ROUNDDOWN(V$209/5,0)*5,'MK Shocks'!$38:$38,0)-2)+OFFSET('MK Shocks'!$B$40,MATCH($B212,'MK Shocks'!$B$40:$B$48,0)-1,MATCH(ROUNDDOWN(V$209/5,0)*5,'MK Shocks'!$38:$38,0)-1)*(V$209-ROUNDDOWN(V$209/5,0)*5))</f>
        <v>0</v>
      </c>
      <c r="W212" s="20">
        <f ca="1">-Inputs!$F20*(W$11+W$12)*(OFFSET('MK Shocks'!$B$40,MATCH($B212,'MK Shocks'!$B$40:$B$48,0)-1,MATCH(ROUNDDOWN(W$209/5,0)*5,'MK Shocks'!$38:$38,0)-2)+OFFSET('MK Shocks'!$B$40,MATCH($B212,'MK Shocks'!$B$40:$B$48,0)-1,MATCH(ROUNDDOWN(W$209/5,0)*5,'MK Shocks'!$38:$38,0)-1)*(W$209-ROUNDDOWN(W$209/5,0)*5))</f>
        <v>0</v>
      </c>
      <c r="X212" s="20">
        <f ca="1">-Inputs!$F20*(X$11+X$12)*(OFFSET('MK Shocks'!$B$40,MATCH($B212,'MK Shocks'!$B$40:$B$48,0)-1,MATCH(ROUNDDOWN(X$209/5,0)*5,'MK Shocks'!$38:$38,0)-2)+OFFSET('MK Shocks'!$B$40,MATCH($B212,'MK Shocks'!$B$40:$B$48,0)-1,MATCH(ROUNDDOWN(X$209/5,0)*5,'MK Shocks'!$38:$38,0)-1)*(X$209-ROUNDDOWN(X$209/5,0)*5))</f>
        <v>0</v>
      </c>
      <c r="Y212" s="20">
        <f ca="1">-Inputs!$F20*(Y$11+Y$12)*(OFFSET('MK Shocks'!$B$40,MATCH($B212,'MK Shocks'!$B$40:$B$48,0)-1,MATCH(ROUNDDOWN(Y$209/5,0)*5,'MK Shocks'!$38:$38,0)-2)+OFFSET('MK Shocks'!$B$40,MATCH($B212,'MK Shocks'!$B$40:$B$48,0)-1,MATCH(ROUNDDOWN(Y$209/5,0)*5,'MK Shocks'!$38:$38,0)-1)*(Y$209-ROUNDDOWN(Y$209/5,0)*5))</f>
        <v>0</v>
      </c>
      <c r="Z212" s="20">
        <f ca="1">-Inputs!$F20*(Z$11+Z$12)*(OFFSET('MK Shocks'!$B$40,MATCH($B212,'MK Shocks'!$B$40:$B$48,0)-1,MATCH(ROUNDDOWN(Z$209/5,0)*5,'MK Shocks'!$38:$38,0)-2)+OFFSET('MK Shocks'!$B$40,MATCH($B212,'MK Shocks'!$B$40:$B$48,0)-1,MATCH(ROUNDDOWN(Z$209/5,0)*5,'MK Shocks'!$38:$38,0)-1)*(Z$209-ROUNDDOWN(Z$209/5,0)*5))</f>
        <v>0</v>
      </c>
      <c r="AA212" s="20">
        <f ca="1">-Inputs!$F20*(AA$11+AA$12)*(OFFSET('MK Shocks'!$B$40,MATCH($B212,'MK Shocks'!$B$40:$B$48,0)-1,MATCH(ROUNDDOWN(AA$209/5,0)*5,'MK Shocks'!$38:$38,0)-2)+OFFSET('MK Shocks'!$B$40,MATCH($B212,'MK Shocks'!$B$40:$B$48,0)-1,MATCH(ROUNDDOWN(AA$209/5,0)*5,'MK Shocks'!$38:$38,0)-1)*(AA$209-ROUNDDOWN(AA$209/5,0)*5))</f>
        <v>0</v>
      </c>
      <c r="AB212" s="20">
        <f ca="1">-Inputs!$F20*(AB$11+AB$12)*(OFFSET('MK Shocks'!$B$40,MATCH($B212,'MK Shocks'!$B$40:$B$48,0)-1,MATCH(ROUNDDOWN(AB$209/5,0)*5,'MK Shocks'!$38:$38,0)-2)+OFFSET('MK Shocks'!$B$40,MATCH($B212,'MK Shocks'!$B$40:$B$48,0)-1,MATCH(ROUNDDOWN(AB$209/5,0)*5,'MK Shocks'!$38:$38,0)-1)*(AB$209-ROUNDDOWN(AB$209/5,0)*5))</f>
        <v>0</v>
      </c>
      <c r="AC212" s="20">
        <f ca="1">-Inputs!$F20*(AC$11+AC$12)*(OFFSET('MK Shocks'!$B$40,MATCH($B212,'MK Shocks'!$B$40:$B$48,0)-1,MATCH(ROUNDDOWN(AC$209/5,0)*5,'MK Shocks'!$38:$38,0)-2)+OFFSET('MK Shocks'!$B$40,MATCH($B212,'MK Shocks'!$B$40:$B$48,0)-1,MATCH(ROUNDDOWN(AC$209/5,0)*5,'MK Shocks'!$38:$38,0)-1)*(AC$209-ROUNDDOWN(AC$209/5,0)*5))</f>
        <v>0</v>
      </c>
      <c r="AD212" s="20">
        <f ca="1">-Inputs!$F20*(AD$11+AD$12)*(OFFSET('MK Shocks'!$B$40,MATCH($B212,'MK Shocks'!$B$40:$B$48,0)-1,MATCH(ROUNDDOWN(AD$209/5,0)*5,'MK Shocks'!$38:$38,0)-2)+OFFSET('MK Shocks'!$B$40,MATCH($B212,'MK Shocks'!$B$40:$B$48,0)-1,MATCH(ROUNDDOWN(AD$209/5,0)*5,'MK Shocks'!$38:$38,0)-1)*(AD$209-ROUNDDOWN(AD$209/5,0)*5))</f>
        <v>0</v>
      </c>
      <c r="AE212" s="20">
        <f ca="1">-Inputs!$F20*(AE$11+AE$12)*(OFFSET('MK Shocks'!$B$40,MATCH($B212,'MK Shocks'!$B$40:$B$48,0)-1,MATCH(ROUNDDOWN(AE$209/5,0)*5,'MK Shocks'!$38:$38,0)-2)+OFFSET('MK Shocks'!$B$40,MATCH($B212,'MK Shocks'!$B$40:$B$48,0)-1,MATCH(ROUNDDOWN(AE$209/5,0)*5,'MK Shocks'!$38:$38,0)-1)*(AE$209-ROUNDDOWN(AE$209/5,0)*5))</f>
        <v>0</v>
      </c>
      <c r="AF212" s="20">
        <f ca="1">-Inputs!$F20*(AF$11+AF$12)*(OFFSET('MK Shocks'!$B$40,MATCH($B212,'MK Shocks'!$B$40:$B$48,0)-1,MATCH(ROUNDDOWN(AF$209/5,0)*5,'MK Shocks'!$38:$38,0)-2)+OFFSET('MK Shocks'!$B$40,MATCH($B212,'MK Shocks'!$B$40:$B$48,0)-1,MATCH(ROUNDDOWN(AF$209/5,0)*5,'MK Shocks'!$38:$38,0)-1)*(AF$209-ROUNDDOWN(AF$209/5,0)*5))</f>
        <v>0</v>
      </c>
    </row>
    <row r="213" spans="2:32" outlineLevel="1">
      <c r="B213" s="28" t="s">
        <v>29</v>
      </c>
      <c r="C213" s="20">
        <f ca="1">-Inputs!$F21*(C$11+C$12)*(OFFSET('MK Shocks'!$B$40,MATCH($B213,'MK Shocks'!$B$40:$B$48,0)-1,MATCH(ROUNDDOWN(C$209/5,0)*5,'MK Shocks'!$38:$38,0)-2)+OFFSET('MK Shocks'!$B$40,MATCH($B213,'MK Shocks'!$B$40:$B$48,0)-1,MATCH(ROUNDDOWN(C$209/5,0)*5,'MK Shocks'!$38:$38,0)-1)*(C$209-ROUNDDOWN(C$209/5,0)*5))</f>
        <v>0</v>
      </c>
      <c r="D213" s="20">
        <f ca="1">-Inputs!$F21*(D$11+D$12)*(OFFSET('MK Shocks'!$B$40,MATCH($B213,'MK Shocks'!$B$40:$B$48,0)-1,MATCH(ROUNDDOWN(D$209/5,0)*5,'MK Shocks'!$38:$38,0)-2)+OFFSET('MK Shocks'!$B$40,MATCH($B213,'MK Shocks'!$B$40:$B$48,0)-1,MATCH(ROUNDDOWN(D$209/5,0)*5,'MK Shocks'!$38:$38,0)-1)*(D$209-ROUNDDOWN(D$209/5,0)*5))</f>
        <v>0</v>
      </c>
      <c r="E213" s="20">
        <f ca="1">-Inputs!$F21*(E$11+E$12)*(OFFSET('MK Shocks'!$B$40,MATCH($B213,'MK Shocks'!$B$40:$B$48,0)-1,MATCH(ROUNDDOWN(E$209/5,0)*5,'MK Shocks'!$38:$38,0)-2)+OFFSET('MK Shocks'!$B$40,MATCH($B213,'MK Shocks'!$B$40:$B$48,0)-1,MATCH(ROUNDDOWN(E$209/5,0)*5,'MK Shocks'!$38:$38,0)-1)*(E$209-ROUNDDOWN(E$209/5,0)*5))</f>
        <v>0</v>
      </c>
      <c r="F213" s="20">
        <f ca="1">-Inputs!$F21*(F$11+F$12)*(OFFSET('MK Shocks'!$B$40,MATCH($B213,'MK Shocks'!$B$40:$B$48,0)-1,MATCH(ROUNDDOWN(F$209/5,0)*5,'MK Shocks'!$38:$38,0)-2)+OFFSET('MK Shocks'!$B$40,MATCH($B213,'MK Shocks'!$B$40:$B$48,0)-1,MATCH(ROUNDDOWN(F$209/5,0)*5,'MK Shocks'!$38:$38,0)-1)*(F$209-ROUNDDOWN(F$209/5,0)*5))</f>
        <v>0</v>
      </c>
      <c r="G213" s="20">
        <f ca="1">-Inputs!$F21*(G$11+G$12)*(OFFSET('MK Shocks'!$B$40,MATCH($B213,'MK Shocks'!$B$40:$B$48,0)-1,MATCH(ROUNDDOWN(G$209/5,0)*5,'MK Shocks'!$38:$38,0)-2)+OFFSET('MK Shocks'!$B$40,MATCH($B213,'MK Shocks'!$B$40:$B$48,0)-1,MATCH(ROUNDDOWN(G$209/5,0)*5,'MK Shocks'!$38:$38,0)-1)*(G$209-ROUNDDOWN(G$209/5,0)*5))</f>
        <v>0</v>
      </c>
      <c r="H213" s="20">
        <f ca="1">-Inputs!$F21*(H$11+H$12)*(OFFSET('MK Shocks'!$B$40,MATCH($B213,'MK Shocks'!$B$40:$B$48,0)-1,MATCH(ROUNDDOWN(H$209/5,0)*5,'MK Shocks'!$38:$38,0)-2)+OFFSET('MK Shocks'!$B$40,MATCH($B213,'MK Shocks'!$B$40:$B$48,0)-1,MATCH(ROUNDDOWN(H$209/5,0)*5,'MK Shocks'!$38:$38,0)-1)*(H$209-ROUNDDOWN(H$209/5,0)*5))</f>
        <v>0</v>
      </c>
      <c r="I213" s="20">
        <f ca="1">-Inputs!$F21*(I$11+I$12)*(OFFSET('MK Shocks'!$B$40,MATCH($B213,'MK Shocks'!$B$40:$B$48,0)-1,MATCH(ROUNDDOWN(I$209/5,0)*5,'MK Shocks'!$38:$38,0)-2)+OFFSET('MK Shocks'!$B$40,MATCH($B213,'MK Shocks'!$B$40:$B$48,0)-1,MATCH(ROUNDDOWN(I$209/5,0)*5,'MK Shocks'!$38:$38,0)-1)*(I$209-ROUNDDOWN(I$209/5,0)*5))</f>
        <v>0</v>
      </c>
      <c r="J213" s="20">
        <f ca="1">-Inputs!$F21*(J$11+J$12)*(OFFSET('MK Shocks'!$B$40,MATCH($B213,'MK Shocks'!$B$40:$B$48,0)-1,MATCH(ROUNDDOWN(J$209/5,0)*5,'MK Shocks'!$38:$38,0)-2)+OFFSET('MK Shocks'!$B$40,MATCH($B213,'MK Shocks'!$B$40:$B$48,0)-1,MATCH(ROUNDDOWN(J$209/5,0)*5,'MK Shocks'!$38:$38,0)-1)*(J$209-ROUNDDOWN(J$209/5,0)*5))</f>
        <v>0</v>
      </c>
      <c r="K213" s="20">
        <f ca="1">-Inputs!$F21*(K$11+K$12)*(OFFSET('MK Shocks'!$B$40,MATCH($B213,'MK Shocks'!$B$40:$B$48,0)-1,MATCH(ROUNDDOWN(K$209/5,0)*5,'MK Shocks'!$38:$38,0)-2)+OFFSET('MK Shocks'!$B$40,MATCH($B213,'MK Shocks'!$B$40:$B$48,0)-1,MATCH(ROUNDDOWN(K$209/5,0)*5,'MK Shocks'!$38:$38,0)-1)*(K$209-ROUNDDOWN(K$209/5,0)*5))</f>
        <v>0</v>
      </c>
      <c r="L213" s="20">
        <f ca="1">-Inputs!$F21*(L$11+L$12)*(OFFSET('MK Shocks'!$B$40,MATCH($B213,'MK Shocks'!$B$40:$B$48,0)-1,MATCH(ROUNDDOWN(L$209/5,0)*5,'MK Shocks'!$38:$38,0)-2)+OFFSET('MK Shocks'!$B$40,MATCH($B213,'MK Shocks'!$B$40:$B$48,0)-1,MATCH(ROUNDDOWN(L$209/5,0)*5,'MK Shocks'!$38:$38,0)-1)*(L$209-ROUNDDOWN(L$209/5,0)*5))</f>
        <v>0</v>
      </c>
      <c r="M213" s="20">
        <f ca="1">-Inputs!$F21*(M$11+M$12)*(OFFSET('MK Shocks'!$B$40,MATCH($B213,'MK Shocks'!$B$40:$B$48,0)-1,MATCH(ROUNDDOWN(M$209/5,0)*5,'MK Shocks'!$38:$38,0)-2)+OFFSET('MK Shocks'!$B$40,MATCH($B213,'MK Shocks'!$B$40:$B$48,0)-1,MATCH(ROUNDDOWN(M$209/5,0)*5,'MK Shocks'!$38:$38,0)-1)*(M$209-ROUNDDOWN(M$209/5,0)*5))</f>
        <v>0</v>
      </c>
      <c r="N213" s="20">
        <f ca="1">-Inputs!$F21*(N$11+N$12)*(OFFSET('MK Shocks'!$B$40,MATCH($B213,'MK Shocks'!$B$40:$B$48,0)-1,MATCH(ROUNDDOWN(N$209/5,0)*5,'MK Shocks'!$38:$38,0)-2)+OFFSET('MK Shocks'!$B$40,MATCH($B213,'MK Shocks'!$B$40:$B$48,0)-1,MATCH(ROUNDDOWN(N$209/5,0)*5,'MK Shocks'!$38:$38,0)-1)*(N$209-ROUNDDOWN(N$209/5,0)*5))</f>
        <v>0</v>
      </c>
      <c r="O213" s="20">
        <f ca="1">-Inputs!$F21*(O$11+O$12)*(OFFSET('MK Shocks'!$B$40,MATCH($B213,'MK Shocks'!$B$40:$B$48,0)-1,MATCH(ROUNDDOWN(O$209/5,0)*5,'MK Shocks'!$38:$38,0)-2)+OFFSET('MK Shocks'!$B$40,MATCH($B213,'MK Shocks'!$B$40:$B$48,0)-1,MATCH(ROUNDDOWN(O$209/5,0)*5,'MK Shocks'!$38:$38,0)-1)*(O$209-ROUNDDOWN(O$209/5,0)*5))</f>
        <v>0</v>
      </c>
      <c r="P213" s="20">
        <f ca="1">-Inputs!$F21*(P$11+P$12)*(OFFSET('MK Shocks'!$B$40,MATCH($B213,'MK Shocks'!$B$40:$B$48,0)-1,MATCH(ROUNDDOWN(P$209/5,0)*5,'MK Shocks'!$38:$38,0)-2)+OFFSET('MK Shocks'!$B$40,MATCH($B213,'MK Shocks'!$B$40:$B$48,0)-1,MATCH(ROUNDDOWN(P$209/5,0)*5,'MK Shocks'!$38:$38,0)-1)*(P$209-ROUNDDOWN(P$209/5,0)*5))</f>
        <v>0</v>
      </c>
      <c r="Q213" s="20">
        <f ca="1">-Inputs!$F21*(Q$11+Q$12)*(OFFSET('MK Shocks'!$B$40,MATCH($B213,'MK Shocks'!$B$40:$B$48,0)-1,MATCH(ROUNDDOWN(Q$209/5,0)*5,'MK Shocks'!$38:$38,0)-2)+OFFSET('MK Shocks'!$B$40,MATCH($B213,'MK Shocks'!$B$40:$B$48,0)-1,MATCH(ROUNDDOWN(Q$209/5,0)*5,'MK Shocks'!$38:$38,0)-1)*(Q$209-ROUNDDOWN(Q$209/5,0)*5))</f>
        <v>0</v>
      </c>
      <c r="R213" s="20">
        <f ca="1">-Inputs!$F21*(R$11+R$12)*(OFFSET('MK Shocks'!$B$40,MATCH($B213,'MK Shocks'!$B$40:$B$48,0)-1,MATCH(ROUNDDOWN(R$209/5,0)*5,'MK Shocks'!$38:$38,0)-2)+OFFSET('MK Shocks'!$B$40,MATCH($B213,'MK Shocks'!$B$40:$B$48,0)-1,MATCH(ROUNDDOWN(R$209/5,0)*5,'MK Shocks'!$38:$38,0)-1)*(R$209-ROUNDDOWN(R$209/5,0)*5))</f>
        <v>0</v>
      </c>
      <c r="S213" s="20">
        <f ca="1">-Inputs!$F21*(S$11+S$12)*(OFFSET('MK Shocks'!$B$40,MATCH($B213,'MK Shocks'!$B$40:$B$48,0)-1,MATCH(ROUNDDOWN(S$209/5,0)*5,'MK Shocks'!$38:$38,0)-2)+OFFSET('MK Shocks'!$B$40,MATCH($B213,'MK Shocks'!$B$40:$B$48,0)-1,MATCH(ROUNDDOWN(S$209/5,0)*5,'MK Shocks'!$38:$38,0)-1)*(S$209-ROUNDDOWN(S$209/5,0)*5))</f>
        <v>0</v>
      </c>
      <c r="T213" s="20">
        <f ca="1">-Inputs!$F21*(T$11+T$12)*(OFFSET('MK Shocks'!$B$40,MATCH($B213,'MK Shocks'!$B$40:$B$48,0)-1,MATCH(ROUNDDOWN(T$209/5,0)*5,'MK Shocks'!$38:$38,0)-2)+OFFSET('MK Shocks'!$B$40,MATCH($B213,'MK Shocks'!$B$40:$B$48,0)-1,MATCH(ROUNDDOWN(T$209/5,0)*5,'MK Shocks'!$38:$38,0)-1)*(T$209-ROUNDDOWN(T$209/5,0)*5))</f>
        <v>0</v>
      </c>
      <c r="U213" s="20">
        <f ca="1">-Inputs!$F21*(U$11+U$12)*(OFFSET('MK Shocks'!$B$40,MATCH($B213,'MK Shocks'!$B$40:$B$48,0)-1,MATCH(ROUNDDOWN(U$209/5,0)*5,'MK Shocks'!$38:$38,0)-2)+OFFSET('MK Shocks'!$B$40,MATCH($B213,'MK Shocks'!$B$40:$B$48,0)-1,MATCH(ROUNDDOWN(U$209/5,0)*5,'MK Shocks'!$38:$38,0)-1)*(U$209-ROUNDDOWN(U$209/5,0)*5))</f>
        <v>0</v>
      </c>
      <c r="V213" s="20">
        <f ca="1">-Inputs!$F21*(V$11+V$12)*(OFFSET('MK Shocks'!$B$40,MATCH($B213,'MK Shocks'!$B$40:$B$48,0)-1,MATCH(ROUNDDOWN(V$209/5,0)*5,'MK Shocks'!$38:$38,0)-2)+OFFSET('MK Shocks'!$B$40,MATCH($B213,'MK Shocks'!$B$40:$B$48,0)-1,MATCH(ROUNDDOWN(V$209/5,0)*5,'MK Shocks'!$38:$38,0)-1)*(V$209-ROUNDDOWN(V$209/5,0)*5))</f>
        <v>0</v>
      </c>
      <c r="W213" s="20">
        <f ca="1">-Inputs!$F21*(W$11+W$12)*(OFFSET('MK Shocks'!$B$40,MATCH($B213,'MK Shocks'!$B$40:$B$48,0)-1,MATCH(ROUNDDOWN(W$209/5,0)*5,'MK Shocks'!$38:$38,0)-2)+OFFSET('MK Shocks'!$B$40,MATCH($B213,'MK Shocks'!$B$40:$B$48,0)-1,MATCH(ROUNDDOWN(W$209/5,0)*5,'MK Shocks'!$38:$38,0)-1)*(W$209-ROUNDDOWN(W$209/5,0)*5))</f>
        <v>0</v>
      </c>
      <c r="X213" s="20">
        <f ca="1">-Inputs!$F21*(X$11+X$12)*(OFFSET('MK Shocks'!$B$40,MATCH($B213,'MK Shocks'!$B$40:$B$48,0)-1,MATCH(ROUNDDOWN(X$209/5,0)*5,'MK Shocks'!$38:$38,0)-2)+OFFSET('MK Shocks'!$B$40,MATCH($B213,'MK Shocks'!$B$40:$B$48,0)-1,MATCH(ROUNDDOWN(X$209/5,0)*5,'MK Shocks'!$38:$38,0)-1)*(X$209-ROUNDDOWN(X$209/5,0)*5))</f>
        <v>0</v>
      </c>
      <c r="Y213" s="20">
        <f ca="1">-Inputs!$F21*(Y$11+Y$12)*(OFFSET('MK Shocks'!$B$40,MATCH($B213,'MK Shocks'!$B$40:$B$48,0)-1,MATCH(ROUNDDOWN(Y$209/5,0)*5,'MK Shocks'!$38:$38,0)-2)+OFFSET('MK Shocks'!$B$40,MATCH($B213,'MK Shocks'!$B$40:$B$48,0)-1,MATCH(ROUNDDOWN(Y$209/5,0)*5,'MK Shocks'!$38:$38,0)-1)*(Y$209-ROUNDDOWN(Y$209/5,0)*5))</f>
        <v>0</v>
      </c>
      <c r="Z213" s="20">
        <f ca="1">-Inputs!$F21*(Z$11+Z$12)*(OFFSET('MK Shocks'!$B$40,MATCH($B213,'MK Shocks'!$B$40:$B$48,0)-1,MATCH(ROUNDDOWN(Z$209/5,0)*5,'MK Shocks'!$38:$38,0)-2)+OFFSET('MK Shocks'!$B$40,MATCH($B213,'MK Shocks'!$B$40:$B$48,0)-1,MATCH(ROUNDDOWN(Z$209/5,0)*5,'MK Shocks'!$38:$38,0)-1)*(Z$209-ROUNDDOWN(Z$209/5,0)*5))</f>
        <v>0</v>
      </c>
      <c r="AA213" s="20">
        <f ca="1">-Inputs!$F21*(AA$11+AA$12)*(OFFSET('MK Shocks'!$B$40,MATCH($B213,'MK Shocks'!$B$40:$B$48,0)-1,MATCH(ROUNDDOWN(AA$209/5,0)*5,'MK Shocks'!$38:$38,0)-2)+OFFSET('MK Shocks'!$B$40,MATCH($B213,'MK Shocks'!$B$40:$B$48,0)-1,MATCH(ROUNDDOWN(AA$209/5,0)*5,'MK Shocks'!$38:$38,0)-1)*(AA$209-ROUNDDOWN(AA$209/5,0)*5))</f>
        <v>0</v>
      </c>
      <c r="AB213" s="20">
        <f ca="1">-Inputs!$F21*(AB$11+AB$12)*(OFFSET('MK Shocks'!$B$40,MATCH($B213,'MK Shocks'!$B$40:$B$48,0)-1,MATCH(ROUNDDOWN(AB$209/5,0)*5,'MK Shocks'!$38:$38,0)-2)+OFFSET('MK Shocks'!$B$40,MATCH($B213,'MK Shocks'!$B$40:$B$48,0)-1,MATCH(ROUNDDOWN(AB$209/5,0)*5,'MK Shocks'!$38:$38,0)-1)*(AB$209-ROUNDDOWN(AB$209/5,0)*5))</f>
        <v>0</v>
      </c>
      <c r="AC213" s="20">
        <f ca="1">-Inputs!$F21*(AC$11+AC$12)*(OFFSET('MK Shocks'!$B$40,MATCH($B213,'MK Shocks'!$B$40:$B$48,0)-1,MATCH(ROUNDDOWN(AC$209/5,0)*5,'MK Shocks'!$38:$38,0)-2)+OFFSET('MK Shocks'!$B$40,MATCH($B213,'MK Shocks'!$B$40:$B$48,0)-1,MATCH(ROUNDDOWN(AC$209/5,0)*5,'MK Shocks'!$38:$38,0)-1)*(AC$209-ROUNDDOWN(AC$209/5,0)*5))</f>
        <v>0</v>
      </c>
      <c r="AD213" s="20">
        <f ca="1">-Inputs!$F21*(AD$11+AD$12)*(OFFSET('MK Shocks'!$B$40,MATCH($B213,'MK Shocks'!$B$40:$B$48,0)-1,MATCH(ROUNDDOWN(AD$209/5,0)*5,'MK Shocks'!$38:$38,0)-2)+OFFSET('MK Shocks'!$B$40,MATCH($B213,'MK Shocks'!$B$40:$B$48,0)-1,MATCH(ROUNDDOWN(AD$209/5,0)*5,'MK Shocks'!$38:$38,0)-1)*(AD$209-ROUNDDOWN(AD$209/5,0)*5))</f>
        <v>0</v>
      </c>
      <c r="AE213" s="20">
        <f ca="1">-Inputs!$F21*(AE$11+AE$12)*(OFFSET('MK Shocks'!$B$40,MATCH($B213,'MK Shocks'!$B$40:$B$48,0)-1,MATCH(ROUNDDOWN(AE$209/5,0)*5,'MK Shocks'!$38:$38,0)-2)+OFFSET('MK Shocks'!$B$40,MATCH($B213,'MK Shocks'!$B$40:$B$48,0)-1,MATCH(ROUNDDOWN(AE$209/5,0)*5,'MK Shocks'!$38:$38,0)-1)*(AE$209-ROUNDDOWN(AE$209/5,0)*5))</f>
        <v>0</v>
      </c>
      <c r="AF213" s="20">
        <f ca="1">-Inputs!$F21*(AF$11+AF$12)*(OFFSET('MK Shocks'!$B$40,MATCH($B213,'MK Shocks'!$B$40:$B$48,0)-1,MATCH(ROUNDDOWN(AF$209/5,0)*5,'MK Shocks'!$38:$38,0)-2)+OFFSET('MK Shocks'!$B$40,MATCH($B213,'MK Shocks'!$B$40:$B$48,0)-1,MATCH(ROUNDDOWN(AF$209/5,0)*5,'MK Shocks'!$38:$38,0)-1)*(AF$209-ROUNDDOWN(AF$209/5,0)*5))</f>
        <v>0</v>
      </c>
    </row>
    <row r="214" spans="2:32" outlineLevel="1">
      <c r="B214" s="28" t="s">
        <v>30</v>
      </c>
      <c r="C214" s="20">
        <f ca="1">-Inputs!$F22*(C$11+C$12)*(OFFSET('MK Shocks'!$B$40,MATCH($B214,'MK Shocks'!$B$40:$B$48,0)-1,MATCH(ROUNDDOWN(C$209/5,0)*5,'MK Shocks'!$38:$38,0)-2)+OFFSET('MK Shocks'!$B$40,MATCH($B214,'MK Shocks'!$B$40:$B$48,0)-1,MATCH(ROUNDDOWN(C$209/5,0)*5,'MK Shocks'!$38:$38,0)-1)*(C$209-ROUNDDOWN(C$209/5,0)*5))</f>
        <v>0</v>
      </c>
      <c r="D214" s="20">
        <f ca="1">-Inputs!$F22*(D$11+D$12)*(OFFSET('MK Shocks'!$B$40,MATCH($B214,'MK Shocks'!$B$40:$B$48,0)-1,MATCH(ROUNDDOWN(D$209/5,0)*5,'MK Shocks'!$38:$38,0)-2)+OFFSET('MK Shocks'!$B$40,MATCH($B214,'MK Shocks'!$B$40:$B$48,0)-1,MATCH(ROUNDDOWN(D$209/5,0)*5,'MK Shocks'!$38:$38,0)-1)*(D$209-ROUNDDOWN(D$209/5,0)*5))</f>
        <v>0</v>
      </c>
      <c r="E214" s="20">
        <f ca="1">-Inputs!$F22*(E$11+E$12)*(OFFSET('MK Shocks'!$B$40,MATCH($B214,'MK Shocks'!$B$40:$B$48,0)-1,MATCH(ROUNDDOWN(E$209/5,0)*5,'MK Shocks'!$38:$38,0)-2)+OFFSET('MK Shocks'!$B$40,MATCH($B214,'MK Shocks'!$B$40:$B$48,0)-1,MATCH(ROUNDDOWN(E$209/5,0)*5,'MK Shocks'!$38:$38,0)-1)*(E$209-ROUNDDOWN(E$209/5,0)*5))</f>
        <v>0</v>
      </c>
      <c r="F214" s="20">
        <f ca="1">-Inputs!$F22*(F$11+F$12)*(OFFSET('MK Shocks'!$B$40,MATCH($B214,'MK Shocks'!$B$40:$B$48,0)-1,MATCH(ROUNDDOWN(F$209/5,0)*5,'MK Shocks'!$38:$38,0)-2)+OFFSET('MK Shocks'!$B$40,MATCH($B214,'MK Shocks'!$B$40:$B$48,0)-1,MATCH(ROUNDDOWN(F$209/5,0)*5,'MK Shocks'!$38:$38,0)-1)*(F$209-ROUNDDOWN(F$209/5,0)*5))</f>
        <v>0</v>
      </c>
      <c r="G214" s="20">
        <f ca="1">-Inputs!$F22*(G$11+G$12)*(OFFSET('MK Shocks'!$B$40,MATCH($B214,'MK Shocks'!$B$40:$B$48,0)-1,MATCH(ROUNDDOWN(G$209/5,0)*5,'MK Shocks'!$38:$38,0)-2)+OFFSET('MK Shocks'!$B$40,MATCH($B214,'MK Shocks'!$B$40:$B$48,0)-1,MATCH(ROUNDDOWN(G$209/5,0)*5,'MK Shocks'!$38:$38,0)-1)*(G$209-ROUNDDOWN(G$209/5,0)*5))</f>
        <v>0</v>
      </c>
      <c r="H214" s="20">
        <f ca="1">-Inputs!$F22*(H$11+H$12)*(OFFSET('MK Shocks'!$B$40,MATCH($B214,'MK Shocks'!$B$40:$B$48,0)-1,MATCH(ROUNDDOWN(H$209/5,0)*5,'MK Shocks'!$38:$38,0)-2)+OFFSET('MK Shocks'!$B$40,MATCH($B214,'MK Shocks'!$B$40:$B$48,0)-1,MATCH(ROUNDDOWN(H$209/5,0)*5,'MK Shocks'!$38:$38,0)-1)*(H$209-ROUNDDOWN(H$209/5,0)*5))</f>
        <v>0</v>
      </c>
      <c r="I214" s="20">
        <f ca="1">-Inputs!$F22*(I$11+I$12)*(OFFSET('MK Shocks'!$B$40,MATCH($B214,'MK Shocks'!$B$40:$B$48,0)-1,MATCH(ROUNDDOWN(I$209/5,0)*5,'MK Shocks'!$38:$38,0)-2)+OFFSET('MK Shocks'!$B$40,MATCH($B214,'MK Shocks'!$B$40:$B$48,0)-1,MATCH(ROUNDDOWN(I$209/5,0)*5,'MK Shocks'!$38:$38,0)-1)*(I$209-ROUNDDOWN(I$209/5,0)*5))</f>
        <v>0</v>
      </c>
      <c r="J214" s="20">
        <f ca="1">-Inputs!$F22*(J$11+J$12)*(OFFSET('MK Shocks'!$B$40,MATCH($B214,'MK Shocks'!$B$40:$B$48,0)-1,MATCH(ROUNDDOWN(J$209/5,0)*5,'MK Shocks'!$38:$38,0)-2)+OFFSET('MK Shocks'!$B$40,MATCH($B214,'MK Shocks'!$B$40:$B$48,0)-1,MATCH(ROUNDDOWN(J$209/5,0)*5,'MK Shocks'!$38:$38,0)-1)*(J$209-ROUNDDOWN(J$209/5,0)*5))</f>
        <v>0</v>
      </c>
      <c r="K214" s="20">
        <f ca="1">-Inputs!$F22*(K$11+K$12)*(OFFSET('MK Shocks'!$B$40,MATCH($B214,'MK Shocks'!$B$40:$B$48,0)-1,MATCH(ROUNDDOWN(K$209/5,0)*5,'MK Shocks'!$38:$38,0)-2)+OFFSET('MK Shocks'!$B$40,MATCH($B214,'MK Shocks'!$B$40:$B$48,0)-1,MATCH(ROUNDDOWN(K$209/5,0)*5,'MK Shocks'!$38:$38,0)-1)*(K$209-ROUNDDOWN(K$209/5,0)*5))</f>
        <v>0</v>
      </c>
      <c r="L214" s="20">
        <f ca="1">-Inputs!$F22*(L$11+L$12)*(OFFSET('MK Shocks'!$B$40,MATCH($B214,'MK Shocks'!$B$40:$B$48,0)-1,MATCH(ROUNDDOWN(L$209/5,0)*5,'MK Shocks'!$38:$38,0)-2)+OFFSET('MK Shocks'!$B$40,MATCH($B214,'MK Shocks'!$B$40:$B$48,0)-1,MATCH(ROUNDDOWN(L$209/5,0)*5,'MK Shocks'!$38:$38,0)-1)*(L$209-ROUNDDOWN(L$209/5,0)*5))</f>
        <v>0</v>
      </c>
      <c r="M214" s="20">
        <f ca="1">-Inputs!$F22*(M$11+M$12)*(OFFSET('MK Shocks'!$B$40,MATCH($B214,'MK Shocks'!$B$40:$B$48,0)-1,MATCH(ROUNDDOWN(M$209/5,0)*5,'MK Shocks'!$38:$38,0)-2)+OFFSET('MK Shocks'!$B$40,MATCH($B214,'MK Shocks'!$B$40:$B$48,0)-1,MATCH(ROUNDDOWN(M$209/5,0)*5,'MK Shocks'!$38:$38,0)-1)*(M$209-ROUNDDOWN(M$209/5,0)*5))</f>
        <v>0</v>
      </c>
      <c r="N214" s="20">
        <f ca="1">-Inputs!$F22*(N$11+N$12)*(OFFSET('MK Shocks'!$B$40,MATCH($B214,'MK Shocks'!$B$40:$B$48,0)-1,MATCH(ROUNDDOWN(N$209/5,0)*5,'MK Shocks'!$38:$38,0)-2)+OFFSET('MK Shocks'!$B$40,MATCH($B214,'MK Shocks'!$B$40:$B$48,0)-1,MATCH(ROUNDDOWN(N$209/5,0)*5,'MK Shocks'!$38:$38,0)-1)*(N$209-ROUNDDOWN(N$209/5,0)*5))</f>
        <v>0</v>
      </c>
      <c r="O214" s="20">
        <f ca="1">-Inputs!$F22*(O$11+O$12)*(OFFSET('MK Shocks'!$B$40,MATCH($B214,'MK Shocks'!$B$40:$B$48,0)-1,MATCH(ROUNDDOWN(O$209/5,0)*5,'MK Shocks'!$38:$38,0)-2)+OFFSET('MK Shocks'!$B$40,MATCH($B214,'MK Shocks'!$B$40:$B$48,0)-1,MATCH(ROUNDDOWN(O$209/5,0)*5,'MK Shocks'!$38:$38,0)-1)*(O$209-ROUNDDOWN(O$209/5,0)*5))</f>
        <v>0</v>
      </c>
      <c r="P214" s="20">
        <f ca="1">-Inputs!$F22*(P$11+P$12)*(OFFSET('MK Shocks'!$B$40,MATCH($B214,'MK Shocks'!$B$40:$B$48,0)-1,MATCH(ROUNDDOWN(P$209/5,0)*5,'MK Shocks'!$38:$38,0)-2)+OFFSET('MK Shocks'!$B$40,MATCH($B214,'MK Shocks'!$B$40:$B$48,0)-1,MATCH(ROUNDDOWN(P$209/5,0)*5,'MK Shocks'!$38:$38,0)-1)*(P$209-ROUNDDOWN(P$209/5,0)*5))</f>
        <v>0</v>
      </c>
      <c r="Q214" s="20">
        <f ca="1">-Inputs!$F22*(Q$11+Q$12)*(OFFSET('MK Shocks'!$B$40,MATCH($B214,'MK Shocks'!$B$40:$B$48,0)-1,MATCH(ROUNDDOWN(Q$209/5,0)*5,'MK Shocks'!$38:$38,0)-2)+OFFSET('MK Shocks'!$B$40,MATCH($B214,'MK Shocks'!$B$40:$B$48,0)-1,MATCH(ROUNDDOWN(Q$209/5,0)*5,'MK Shocks'!$38:$38,0)-1)*(Q$209-ROUNDDOWN(Q$209/5,0)*5))</f>
        <v>0</v>
      </c>
      <c r="R214" s="20">
        <f ca="1">-Inputs!$F22*(R$11+R$12)*(OFFSET('MK Shocks'!$B$40,MATCH($B214,'MK Shocks'!$B$40:$B$48,0)-1,MATCH(ROUNDDOWN(R$209/5,0)*5,'MK Shocks'!$38:$38,0)-2)+OFFSET('MK Shocks'!$B$40,MATCH($B214,'MK Shocks'!$B$40:$B$48,0)-1,MATCH(ROUNDDOWN(R$209/5,0)*5,'MK Shocks'!$38:$38,0)-1)*(R$209-ROUNDDOWN(R$209/5,0)*5))</f>
        <v>0</v>
      </c>
      <c r="S214" s="20">
        <f ca="1">-Inputs!$F22*(S$11+S$12)*(OFFSET('MK Shocks'!$B$40,MATCH($B214,'MK Shocks'!$B$40:$B$48,0)-1,MATCH(ROUNDDOWN(S$209/5,0)*5,'MK Shocks'!$38:$38,0)-2)+OFFSET('MK Shocks'!$B$40,MATCH($B214,'MK Shocks'!$B$40:$B$48,0)-1,MATCH(ROUNDDOWN(S$209/5,0)*5,'MK Shocks'!$38:$38,0)-1)*(S$209-ROUNDDOWN(S$209/5,0)*5))</f>
        <v>0</v>
      </c>
      <c r="T214" s="20">
        <f ca="1">-Inputs!$F22*(T$11+T$12)*(OFFSET('MK Shocks'!$B$40,MATCH($B214,'MK Shocks'!$B$40:$B$48,0)-1,MATCH(ROUNDDOWN(T$209/5,0)*5,'MK Shocks'!$38:$38,0)-2)+OFFSET('MK Shocks'!$B$40,MATCH($B214,'MK Shocks'!$B$40:$B$48,0)-1,MATCH(ROUNDDOWN(T$209/5,0)*5,'MK Shocks'!$38:$38,0)-1)*(T$209-ROUNDDOWN(T$209/5,0)*5))</f>
        <v>0</v>
      </c>
      <c r="U214" s="20">
        <f ca="1">-Inputs!$F22*(U$11+U$12)*(OFFSET('MK Shocks'!$B$40,MATCH($B214,'MK Shocks'!$B$40:$B$48,0)-1,MATCH(ROUNDDOWN(U$209/5,0)*5,'MK Shocks'!$38:$38,0)-2)+OFFSET('MK Shocks'!$B$40,MATCH($B214,'MK Shocks'!$B$40:$B$48,0)-1,MATCH(ROUNDDOWN(U$209/5,0)*5,'MK Shocks'!$38:$38,0)-1)*(U$209-ROUNDDOWN(U$209/5,0)*5))</f>
        <v>0</v>
      </c>
      <c r="V214" s="20">
        <f ca="1">-Inputs!$F22*(V$11+V$12)*(OFFSET('MK Shocks'!$B$40,MATCH($B214,'MK Shocks'!$B$40:$B$48,0)-1,MATCH(ROUNDDOWN(V$209/5,0)*5,'MK Shocks'!$38:$38,0)-2)+OFFSET('MK Shocks'!$B$40,MATCH($B214,'MK Shocks'!$B$40:$B$48,0)-1,MATCH(ROUNDDOWN(V$209/5,0)*5,'MK Shocks'!$38:$38,0)-1)*(V$209-ROUNDDOWN(V$209/5,0)*5))</f>
        <v>0</v>
      </c>
      <c r="W214" s="20">
        <f ca="1">-Inputs!$F22*(W$11+W$12)*(OFFSET('MK Shocks'!$B$40,MATCH($B214,'MK Shocks'!$B$40:$B$48,0)-1,MATCH(ROUNDDOWN(W$209/5,0)*5,'MK Shocks'!$38:$38,0)-2)+OFFSET('MK Shocks'!$B$40,MATCH($B214,'MK Shocks'!$B$40:$B$48,0)-1,MATCH(ROUNDDOWN(W$209/5,0)*5,'MK Shocks'!$38:$38,0)-1)*(W$209-ROUNDDOWN(W$209/5,0)*5))</f>
        <v>0</v>
      </c>
      <c r="X214" s="20">
        <f ca="1">-Inputs!$F22*(X$11+X$12)*(OFFSET('MK Shocks'!$B$40,MATCH($B214,'MK Shocks'!$B$40:$B$48,0)-1,MATCH(ROUNDDOWN(X$209/5,0)*5,'MK Shocks'!$38:$38,0)-2)+OFFSET('MK Shocks'!$B$40,MATCH($B214,'MK Shocks'!$B$40:$B$48,0)-1,MATCH(ROUNDDOWN(X$209/5,0)*5,'MK Shocks'!$38:$38,0)-1)*(X$209-ROUNDDOWN(X$209/5,0)*5))</f>
        <v>0</v>
      </c>
      <c r="Y214" s="20">
        <f ca="1">-Inputs!$F22*(Y$11+Y$12)*(OFFSET('MK Shocks'!$B$40,MATCH($B214,'MK Shocks'!$B$40:$B$48,0)-1,MATCH(ROUNDDOWN(Y$209/5,0)*5,'MK Shocks'!$38:$38,0)-2)+OFFSET('MK Shocks'!$B$40,MATCH($B214,'MK Shocks'!$B$40:$B$48,0)-1,MATCH(ROUNDDOWN(Y$209/5,0)*5,'MK Shocks'!$38:$38,0)-1)*(Y$209-ROUNDDOWN(Y$209/5,0)*5))</f>
        <v>0</v>
      </c>
      <c r="Z214" s="20">
        <f ca="1">-Inputs!$F22*(Z$11+Z$12)*(OFFSET('MK Shocks'!$B$40,MATCH($B214,'MK Shocks'!$B$40:$B$48,0)-1,MATCH(ROUNDDOWN(Z$209/5,0)*5,'MK Shocks'!$38:$38,0)-2)+OFFSET('MK Shocks'!$B$40,MATCH($B214,'MK Shocks'!$B$40:$B$48,0)-1,MATCH(ROUNDDOWN(Z$209/5,0)*5,'MK Shocks'!$38:$38,0)-1)*(Z$209-ROUNDDOWN(Z$209/5,0)*5))</f>
        <v>0</v>
      </c>
      <c r="AA214" s="20">
        <f ca="1">-Inputs!$F22*(AA$11+AA$12)*(OFFSET('MK Shocks'!$B$40,MATCH($B214,'MK Shocks'!$B$40:$B$48,0)-1,MATCH(ROUNDDOWN(AA$209/5,0)*5,'MK Shocks'!$38:$38,0)-2)+OFFSET('MK Shocks'!$B$40,MATCH($B214,'MK Shocks'!$B$40:$B$48,0)-1,MATCH(ROUNDDOWN(AA$209/5,0)*5,'MK Shocks'!$38:$38,0)-1)*(AA$209-ROUNDDOWN(AA$209/5,0)*5))</f>
        <v>0</v>
      </c>
      <c r="AB214" s="20">
        <f ca="1">-Inputs!$F22*(AB$11+AB$12)*(OFFSET('MK Shocks'!$B$40,MATCH($B214,'MK Shocks'!$B$40:$B$48,0)-1,MATCH(ROUNDDOWN(AB$209/5,0)*5,'MK Shocks'!$38:$38,0)-2)+OFFSET('MK Shocks'!$B$40,MATCH($B214,'MK Shocks'!$B$40:$B$48,0)-1,MATCH(ROUNDDOWN(AB$209/5,0)*5,'MK Shocks'!$38:$38,0)-1)*(AB$209-ROUNDDOWN(AB$209/5,0)*5))</f>
        <v>0</v>
      </c>
      <c r="AC214" s="20">
        <f ca="1">-Inputs!$F22*(AC$11+AC$12)*(OFFSET('MK Shocks'!$B$40,MATCH($B214,'MK Shocks'!$B$40:$B$48,0)-1,MATCH(ROUNDDOWN(AC$209/5,0)*5,'MK Shocks'!$38:$38,0)-2)+OFFSET('MK Shocks'!$B$40,MATCH($B214,'MK Shocks'!$B$40:$B$48,0)-1,MATCH(ROUNDDOWN(AC$209/5,0)*5,'MK Shocks'!$38:$38,0)-1)*(AC$209-ROUNDDOWN(AC$209/5,0)*5))</f>
        <v>0</v>
      </c>
      <c r="AD214" s="20">
        <f ca="1">-Inputs!$F22*(AD$11+AD$12)*(OFFSET('MK Shocks'!$B$40,MATCH($B214,'MK Shocks'!$B$40:$B$48,0)-1,MATCH(ROUNDDOWN(AD$209/5,0)*5,'MK Shocks'!$38:$38,0)-2)+OFFSET('MK Shocks'!$B$40,MATCH($B214,'MK Shocks'!$B$40:$B$48,0)-1,MATCH(ROUNDDOWN(AD$209/5,0)*5,'MK Shocks'!$38:$38,0)-1)*(AD$209-ROUNDDOWN(AD$209/5,0)*5))</f>
        <v>0</v>
      </c>
      <c r="AE214" s="20">
        <f ca="1">-Inputs!$F22*(AE$11+AE$12)*(OFFSET('MK Shocks'!$B$40,MATCH($B214,'MK Shocks'!$B$40:$B$48,0)-1,MATCH(ROUNDDOWN(AE$209/5,0)*5,'MK Shocks'!$38:$38,0)-2)+OFFSET('MK Shocks'!$B$40,MATCH($B214,'MK Shocks'!$B$40:$B$48,0)-1,MATCH(ROUNDDOWN(AE$209/5,0)*5,'MK Shocks'!$38:$38,0)-1)*(AE$209-ROUNDDOWN(AE$209/5,0)*5))</f>
        <v>0</v>
      </c>
      <c r="AF214" s="20">
        <f ca="1">-Inputs!$F22*(AF$11+AF$12)*(OFFSET('MK Shocks'!$B$40,MATCH($B214,'MK Shocks'!$B$40:$B$48,0)-1,MATCH(ROUNDDOWN(AF$209/5,0)*5,'MK Shocks'!$38:$38,0)-2)+OFFSET('MK Shocks'!$B$40,MATCH($B214,'MK Shocks'!$B$40:$B$48,0)-1,MATCH(ROUNDDOWN(AF$209/5,0)*5,'MK Shocks'!$38:$38,0)-1)*(AF$209-ROUNDDOWN(AF$209/5,0)*5))</f>
        <v>0</v>
      </c>
    </row>
    <row r="215" spans="2:32" outlineLevel="1">
      <c r="B215" s="28" t="s">
        <v>31</v>
      </c>
      <c r="C215" s="20">
        <f ca="1">-Inputs!$F23*(C$11+C$12)*(OFFSET('MK Shocks'!$B$40,MATCH($B215,'MK Shocks'!$B$40:$B$48,0)-1,MATCH(ROUNDDOWN(C$209/5,0)*5,'MK Shocks'!$38:$38,0)-2)+OFFSET('MK Shocks'!$B$40,MATCH($B215,'MK Shocks'!$B$40:$B$48,0)-1,MATCH(ROUNDDOWN(C$209/5,0)*5,'MK Shocks'!$38:$38,0)-1)*(C$209-ROUNDDOWN(C$209/5,0)*5))</f>
        <v>0</v>
      </c>
      <c r="D215" s="20">
        <f ca="1">-Inputs!$F23*(D$11+D$12)*(OFFSET('MK Shocks'!$B$40,MATCH($B215,'MK Shocks'!$B$40:$B$48,0)-1,MATCH(ROUNDDOWN(D$209/5,0)*5,'MK Shocks'!$38:$38,0)-2)+OFFSET('MK Shocks'!$B$40,MATCH($B215,'MK Shocks'!$B$40:$B$48,0)-1,MATCH(ROUNDDOWN(D$209/5,0)*5,'MK Shocks'!$38:$38,0)-1)*(D$209-ROUNDDOWN(D$209/5,0)*5))</f>
        <v>0</v>
      </c>
      <c r="E215" s="20">
        <f ca="1">-Inputs!$F23*(E$11+E$12)*(OFFSET('MK Shocks'!$B$40,MATCH($B215,'MK Shocks'!$B$40:$B$48,0)-1,MATCH(ROUNDDOWN(E$209/5,0)*5,'MK Shocks'!$38:$38,0)-2)+OFFSET('MK Shocks'!$B$40,MATCH($B215,'MK Shocks'!$B$40:$B$48,0)-1,MATCH(ROUNDDOWN(E$209/5,0)*5,'MK Shocks'!$38:$38,0)-1)*(E$209-ROUNDDOWN(E$209/5,0)*5))</f>
        <v>0</v>
      </c>
      <c r="F215" s="20">
        <f ca="1">-Inputs!$F23*(F$11+F$12)*(OFFSET('MK Shocks'!$B$40,MATCH($B215,'MK Shocks'!$B$40:$B$48,0)-1,MATCH(ROUNDDOWN(F$209/5,0)*5,'MK Shocks'!$38:$38,0)-2)+OFFSET('MK Shocks'!$B$40,MATCH($B215,'MK Shocks'!$B$40:$B$48,0)-1,MATCH(ROUNDDOWN(F$209/5,0)*5,'MK Shocks'!$38:$38,0)-1)*(F$209-ROUNDDOWN(F$209/5,0)*5))</f>
        <v>0</v>
      </c>
      <c r="G215" s="20">
        <f ca="1">-Inputs!$F23*(G$11+G$12)*(OFFSET('MK Shocks'!$B$40,MATCH($B215,'MK Shocks'!$B$40:$B$48,0)-1,MATCH(ROUNDDOWN(G$209/5,0)*5,'MK Shocks'!$38:$38,0)-2)+OFFSET('MK Shocks'!$B$40,MATCH($B215,'MK Shocks'!$B$40:$B$48,0)-1,MATCH(ROUNDDOWN(G$209/5,0)*5,'MK Shocks'!$38:$38,0)-1)*(G$209-ROUNDDOWN(G$209/5,0)*5))</f>
        <v>0</v>
      </c>
      <c r="H215" s="20">
        <f ca="1">-Inputs!$F23*(H$11+H$12)*(OFFSET('MK Shocks'!$B$40,MATCH($B215,'MK Shocks'!$B$40:$B$48,0)-1,MATCH(ROUNDDOWN(H$209/5,0)*5,'MK Shocks'!$38:$38,0)-2)+OFFSET('MK Shocks'!$B$40,MATCH($B215,'MK Shocks'!$B$40:$B$48,0)-1,MATCH(ROUNDDOWN(H$209/5,0)*5,'MK Shocks'!$38:$38,0)-1)*(H$209-ROUNDDOWN(H$209/5,0)*5))</f>
        <v>0</v>
      </c>
      <c r="I215" s="20">
        <f ca="1">-Inputs!$F23*(I$11+I$12)*(OFFSET('MK Shocks'!$B$40,MATCH($B215,'MK Shocks'!$B$40:$B$48,0)-1,MATCH(ROUNDDOWN(I$209/5,0)*5,'MK Shocks'!$38:$38,0)-2)+OFFSET('MK Shocks'!$B$40,MATCH($B215,'MK Shocks'!$B$40:$B$48,0)-1,MATCH(ROUNDDOWN(I$209/5,0)*5,'MK Shocks'!$38:$38,0)-1)*(I$209-ROUNDDOWN(I$209/5,0)*5))</f>
        <v>0</v>
      </c>
      <c r="J215" s="20">
        <f ca="1">-Inputs!$F23*(J$11+J$12)*(OFFSET('MK Shocks'!$B$40,MATCH($B215,'MK Shocks'!$B$40:$B$48,0)-1,MATCH(ROUNDDOWN(J$209/5,0)*5,'MK Shocks'!$38:$38,0)-2)+OFFSET('MK Shocks'!$B$40,MATCH($B215,'MK Shocks'!$B$40:$B$48,0)-1,MATCH(ROUNDDOWN(J$209/5,0)*5,'MK Shocks'!$38:$38,0)-1)*(J$209-ROUNDDOWN(J$209/5,0)*5))</f>
        <v>0</v>
      </c>
      <c r="K215" s="20">
        <f ca="1">-Inputs!$F23*(K$11+K$12)*(OFFSET('MK Shocks'!$B$40,MATCH($B215,'MK Shocks'!$B$40:$B$48,0)-1,MATCH(ROUNDDOWN(K$209/5,0)*5,'MK Shocks'!$38:$38,0)-2)+OFFSET('MK Shocks'!$B$40,MATCH($B215,'MK Shocks'!$B$40:$B$48,0)-1,MATCH(ROUNDDOWN(K$209/5,0)*5,'MK Shocks'!$38:$38,0)-1)*(K$209-ROUNDDOWN(K$209/5,0)*5))</f>
        <v>0</v>
      </c>
      <c r="L215" s="20">
        <f ca="1">-Inputs!$F23*(L$11+L$12)*(OFFSET('MK Shocks'!$B$40,MATCH($B215,'MK Shocks'!$B$40:$B$48,0)-1,MATCH(ROUNDDOWN(L$209/5,0)*5,'MK Shocks'!$38:$38,0)-2)+OFFSET('MK Shocks'!$B$40,MATCH($B215,'MK Shocks'!$B$40:$B$48,0)-1,MATCH(ROUNDDOWN(L$209/5,0)*5,'MK Shocks'!$38:$38,0)-1)*(L$209-ROUNDDOWN(L$209/5,0)*5))</f>
        <v>0</v>
      </c>
      <c r="M215" s="20">
        <f ca="1">-Inputs!$F23*(M$11+M$12)*(OFFSET('MK Shocks'!$B$40,MATCH($B215,'MK Shocks'!$B$40:$B$48,0)-1,MATCH(ROUNDDOWN(M$209/5,0)*5,'MK Shocks'!$38:$38,0)-2)+OFFSET('MK Shocks'!$B$40,MATCH($B215,'MK Shocks'!$B$40:$B$48,0)-1,MATCH(ROUNDDOWN(M$209/5,0)*5,'MK Shocks'!$38:$38,0)-1)*(M$209-ROUNDDOWN(M$209/5,0)*5))</f>
        <v>0</v>
      </c>
      <c r="N215" s="20">
        <f ca="1">-Inputs!$F23*(N$11+N$12)*(OFFSET('MK Shocks'!$B$40,MATCH($B215,'MK Shocks'!$B$40:$B$48,0)-1,MATCH(ROUNDDOWN(N$209/5,0)*5,'MK Shocks'!$38:$38,0)-2)+OFFSET('MK Shocks'!$B$40,MATCH($B215,'MK Shocks'!$B$40:$B$48,0)-1,MATCH(ROUNDDOWN(N$209/5,0)*5,'MK Shocks'!$38:$38,0)-1)*(N$209-ROUNDDOWN(N$209/5,0)*5))</f>
        <v>0</v>
      </c>
      <c r="O215" s="20">
        <f ca="1">-Inputs!$F23*(O$11+O$12)*(OFFSET('MK Shocks'!$B$40,MATCH($B215,'MK Shocks'!$B$40:$B$48,0)-1,MATCH(ROUNDDOWN(O$209/5,0)*5,'MK Shocks'!$38:$38,0)-2)+OFFSET('MK Shocks'!$B$40,MATCH($B215,'MK Shocks'!$B$40:$B$48,0)-1,MATCH(ROUNDDOWN(O$209/5,0)*5,'MK Shocks'!$38:$38,0)-1)*(O$209-ROUNDDOWN(O$209/5,0)*5))</f>
        <v>0</v>
      </c>
      <c r="P215" s="20">
        <f ca="1">-Inputs!$F23*(P$11+P$12)*(OFFSET('MK Shocks'!$B$40,MATCH($B215,'MK Shocks'!$B$40:$B$48,0)-1,MATCH(ROUNDDOWN(P$209/5,0)*5,'MK Shocks'!$38:$38,0)-2)+OFFSET('MK Shocks'!$B$40,MATCH($B215,'MK Shocks'!$B$40:$B$48,0)-1,MATCH(ROUNDDOWN(P$209/5,0)*5,'MK Shocks'!$38:$38,0)-1)*(P$209-ROUNDDOWN(P$209/5,0)*5))</f>
        <v>0</v>
      </c>
      <c r="Q215" s="20">
        <f ca="1">-Inputs!$F23*(Q$11+Q$12)*(OFFSET('MK Shocks'!$B$40,MATCH($B215,'MK Shocks'!$B$40:$B$48,0)-1,MATCH(ROUNDDOWN(Q$209/5,0)*5,'MK Shocks'!$38:$38,0)-2)+OFFSET('MK Shocks'!$B$40,MATCH($B215,'MK Shocks'!$B$40:$B$48,0)-1,MATCH(ROUNDDOWN(Q$209/5,0)*5,'MK Shocks'!$38:$38,0)-1)*(Q$209-ROUNDDOWN(Q$209/5,0)*5))</f>
        <v>0</v>
      </c>
      <c r="R215" s="20">
        <f ca="1">-Inputs!$F23*(R$11+R$12)*(OFFSET('MK Shocks'!$B$40,MATCH($B215,'MK Shocks'!$B$40:$B$48,0)-1,MATCH(ROUNDDOWN(R$209/5,0)*5,'MK Shocks'!$38:$38,0)-2)+OFFSET('MK Shocks'!$B$40,MATCH($B215,'MK Shocks'!$B$40:$B$48,0)-1,MATCH(ROUNDDOWN(R$209/5,0)*5,'MK Shocks'!$38:$38,0)-1)*(R$209-ROUNDDOWN(R$209/5,0)*5))</f>
        <v>0</v>
      </c>
      <c r="S215" s="20">
        <f ca="1">-Inputs!$F23*(S$11+S$12)*(OFFSET('MK Shocks'!$B$40,MATCH($B215,'MK Shocks'!$B$40:$B$48,0)-1,MATCH(ROUNDDOWN(S$209/5,0)*5,'MK Shocks'!$38:$38,0)-2)+OFFSET('MK Shocks'!$B$40,MATCH($B215,'MK Shocks'!$B$40:$B$48,0)-1,MATCH(ROUNDDOWN(S$209/5,0)*5,'MK Shocks'!$38:$38,0)-1)*(S$209-ROUNDDOWN(S$209/5,0)*5))</f>
        <v>0</v>
      </c>
      <c r="T215" s="20">
        <f ca="1">-Inputs!$F23*(T$11+T$12)*(OFFSET('MK Shocks'!$B$40,MATCH($B215,'MK Shocks'!$B$40:$B$48,0)-1,MATCH(ROUNDDOWN(T$209/5,0)*5,'MK Shocks'!$38:$38,0)-2)+OFFSET('MK Shocks'!$B$40,MATCH($B215,'MK Shocks'!$B$40:$B$48,0)-1,MATCH(ROUNDDOWN(T$209/5,0)*5,'MK Shocks'!$38:$38,0)-1)*(T$209-ROUNDDOWN(T$209/5,0)*5))</f>
        <v>0</v>
      </c>
      <c r="U215" s="20">
        <f ca="1">-Inputs!$F23*(U$11+U$12)*(OFFSET('MK Shocks'!$B$40,MATCH($B215,'MK Shocks'!$B$40:$B$48,0)-1,MATCH(ROUNDDOWN(U$209/5,0)*5,'MK Shocks'!$38:$38,0)-2)+OFFSET('MK Shocks'!$B$40,MATCH($B215,'MK Shocks'!$B$40:$B$48,0)-1,MATCH(ROUNDDOWN(U$209/5,0)*5,'MK Shocks'!$38:$38,0)-1)*(U$209-ROUNDDOWN(U$209/5,0)*5))</f>
        <v>0</v>
      </c>
      <c r="V215" s="20">
        <f ca="1">-Inputs!$F23*(V$11+V$12)*(OFFSET('MK Shocks'!$B$40,MATCH($B215,'MK Shocks'!$B$40:$B$48,0)-1,MATCH(ROUNDDOWN(V$209/5,0)*5,'MK Shocks'!$38:$38,0)-2)+OFFSET('MK Shocks'!$B$40,MATCH($B215,'MK Shocks'!$B$40:$B$48,0)-1,MATCH(ROUNDDOWN(V$209/5,0)*5,'MK Shocks'!$38:$38,0)-1)*(V$209-ROUNDDOWN(V$209/5,0)*5))</f>
        <v>0</v>
      </c>
      <c r="W215" s="20">
        <f ca="1">-Inputs!$F23*(W$11+W$12)*(OFFSET('MK Shocks'!$B$40,MATCH($B215,'MK Shocks'!$B$40:$B$48,0)-1,MATCH(ROUNDDOWN(W$209/5,0)*5,'MK Shocks'!$38:$38,0)-2)+OFFSET('MK Shocks'!$B$40,MATCH($B215,'MK Shocks'!$B$40:$B$48,0)-1,MATCH(ROUNDDOWN(W$209/5,0)*5,'MK Shocks'!$38:$38,0)-1)*(W$209-ROUNDDOWN(W$209/5,0)*5))</f>
        <v>0</v>
      </c>
      <c r="X215" s="20">
        <f ca="1">-Inputs!$F23*(X$11+X$12)*(OFFSET('MK Shocks'!$B$40,MATCH($B215,'MK Shocks'!$B$40:$B$48,0)-1,MATCH(ROUNDDOWN(X$209/5,0)*5,'MK Shocks'!$38:$38,0)-2)+OFFSET('MK Shocks'!$B$40,MATCH($B215,'MK Shocks'!$B$40:$B$48,0)-1,MATCH(ROUNDDOWN(X$209/5,0)*5,'MK Shocks'!$38:$38,0)-1)*(X$209-ROUNDDOWN(X$209/5,0)*5))</f>
        <v>0</v>
      </c>
      <c r="Y215" s="20">
        <f ca="1">-Inputs!$F23*(Y$11+Y$12)*(OFFSET('MK Shocks'!$B$40,MATCH($B215,'MK Shocks'!$B$40:$B$48,0)-1,MATCH(ROUNDDOWN(Y$209/5,0)*5,'MK Shocks'!$38:$38,0)-2)+OFFSET('MK Shocks'!$B$40,MATCH($B215,'MK Shocks'!$B$40:$B$48,0)-1,MATCH(ROUNDDOWN(Y$209/5,0)*5,'MK Shocks'!$38:$38,0)-1)*(Y$209-ROUNDDOWN(Y$209/5,0)*5))</f>
        <v>0</v>
      </c>
      <c r="Z215" s="20">
        <f ca="1">-Inputs!$F23*(Z$11+Z$12)*(OFFSET('MK Shocks'!$B$40,MATCH($B215,'MK Shocks'!$B$40:$B$48,0)-1,MATCH(ROUNDDOWN(Z$209/5,0)*5,'MK Shocks'!$38:$38,0)-2)+OFFSET('MK Shocks'!$B$40,MATCH($B215,'MK Shocks'!$B$40:$B$48,0)-1,MATCH(ROUNDDOWN(Z$209/5,0)*5,'MK Shocks'!$38:$38,0)-1)*(Z$209-ROUNDDOWN(Z$209/5,0)*5))</f>
        <v>0</v>
      </c>
      <c r="AA215" s="20">
        <f ca="1">-Inputs!$F23*(AA$11+AA$12)*(OFFSET('MK Shocks'!$B$40,MATCH($B215,'MK Shocks'!$B$40:$B$48,0)-1,MATCH(ROUNDDOWN(AA$209/5,0)*5,'MK Shocks'!$38:$38,0)-2)+OFFSET('MK Shocks'!$B$40,MATCH($B215,'MK Shocks'!$B$40:$B$48,0)-1,MATCH(ROUNDDOWN(AA$209/5,0)*5,'MK Shocks'!$38:$38,0)-1)*(AA$209-ROUNDDOWN(AA$209/5,0)*5))</f>
        <v>0</v>
      </c>
      <c r="AB215" s="20">
        <f ca="1">-Inputs!$F23*(AB$11+AB$12)*(OFFSET('MK Shocks'!$B$40,MATCH($B215,'MK Shocks'!$B$40:$B$48,0)-1,MATCH(ROUNDDOWN(AB$209/5,0)*5,'MK Shocks'!$38:$38,0)-2)+OFFSET('MK Shocks'!$B$40,MATCH($B215,'MK Shocks'!$B$40:$B$48,0)-1,MATCH(ROUNDDOWN(AB$209/5,0)*5,'MK Shocks'!$38:$38,0)-1)*(AB$209-ROUNDDOWN(AB$209/5,0)*5))</f>
        <v>0</v>
      </c>
      <c r="AC215" s="20">
        <f ca="1">-Inputs!$F23*(AC$11+AC$12)*(OFFSET('MK Shocks'!$B$40,MATCH($B215,'MK Shocks'!$B$40:$B$48,0)-1,MATCH(ROUNDDOWN(AC$209/5,0)*5,'MK Shocks'!$38:$38,0)-2)+OFFSET('MK Shocks'!$B$40,MATCH($B215,'MK Shocks'!$B$40:$B$48,0)-1,MATCH(ROUNDDOWN(AC$209/5,0)*5,'MK Shocks'!$38:$38,0)-1)*(AC$209-ROUNDDOWN(AC$209/5,0)*5))</f>
        <v>0</v>
      </c>
      <c r="AD215" s="20">
        <f ca="1">-Inputs!$F23*(AD$11+AD$12)*(OFFSET('MK Shocks'!$B$40,MATCH($B215,'MK Shocks'!$B$40:$B$48,0)-1,MATCH(ROUNDDOWN(AD$209/5,0)*5,'MK Shocks'!$38:$38,0)-2)+OFFSET('MK Shocks'!$B$40,MATCH($B215,'MK Shocks'!$B$40:$B$48,0)-1,MATCH(ROUNDDOWN(AD$209/5,0)*5,'MK Shocks'!$38:$38,0)-1)*(AD$209-ROUNDDOWN(AD$209/5,0)*5))</f>
        <v>0</v>
      </c>
      <c r="AE215" s="20">
        <f ca="1">-Inputs!$F23*(AE$11+AE$12)*(OFFSET('MK Shocks'!$B$40,MATCH($B215,'MK Shocks'!$B$40:$B$48,0)-1,MATCH(ROUNDDOWN(AE$209/5,0)*5,'MK Shocks'!$38:$38,0)-2)+OFFSET('MK Shocks'!$B$40,MATCH($B215,'MK Shocks'!$B$40:$B$48,0)-1,MATCH(ROUNDDOWN(AE$209/5,0)*5,'MK Shocks'!$38:$38,0)-1)*(AE$209-ROUNDDOWN(AE$209/5,0)*5))</f>
        <v>0</v>
      </c>
      <c r="AF215" s="20">
        <f ca="1">-Inputs!$F23*(AF$11+AF$12)*(OFFSET('MK Shocks'!$B$40,MATCH($B215,'MK Shocks'!$B$40:$B$48,0)-1,MATCH(ROUNDDOWN(AF$209/5,0)*5,'MK Shocks'!$38:$38,0)-2)+OFFSET('MK Shocks'!$B$40,MATCH($B215,'MK Shocks'!$B$40:$B$48,0)-1,MATCH(ROUNDDOWN(AF$209/5,0)*5,'MK Shocks'!$38:$38,0)-1)*(AF$209-ROUNDDOWN(AF$209/5,0)*5))</f>
        <v>0</v>
      </c>
    </row>
    <row r="216" spans="2:32" outlineLevel="1">
      <c r="B216" s="28" t="s">
        <v>32</v>
      </c>
      <c r="C216" s="20">
        <f ca="1">-Inputs!$F24*(C$11+C$12)*(OFFSET('MK Shocks'!$B$40,MATCH($B216,'MK Shocks'!$B$40:$B$48,0)-1,MATCH(ROUNDDOWN(C$209/5,0)*5,'MK Shocks'!$38:$38,0)-2)+OFFSET('MK Shocks'!$B$40,MATCH($B216,'MK Shocks'!$B$40:$B$48,0)-1,MATCH(ROUNDDOWN(C$209/5,0)*5,'MK Shocks'!$38:$38,0)-1)*(C$209-ROUNDDOWN(C$209/5,0)*5))</f>
        <v>0</v>
      </c>
      <c r="D216" s="20">
        <f ca="1">-Inputs!$F24*(D$11+D$12)*(OFFSET('MK Shocks'!$B$40,MATCH($B216,'MK Shocks'!$B$40:$B$48,0)-1,MATCH(ROUNDDOWN(D$209/5,0)*5,'MK Shocks'!$38:$38,0)-2)+OFFSET('MK Shocks'!$B$40,MATCH($B216,'MK Shocks'!$B$40:$B$48,0)-1,MATCH(ROUNDDOWN(D$209/5,0)*5,'MK Shocks'!$38:$38,0)-1)*(D$209-ROUNDDOWN(D$209/5,0)*5))</f>
        <v>0</v>
      </c>
      <c r="E216" s="20">
        <f ca="1">-Inputs!$F24*(E$11+E$12)*(OFFSET('MK Shocks'!$B$40,MATCH($B216,'MK Shocks'!$B$40:$B$48,0)-1,MATCH(ROUNDDOWN(E$209/5,0)*5,'MK Shocks'!$38:$38,0)-2)+OFFSET('MK Shocks'!$B$40,MATCH($B216,'MK Shocks'!$B$40:$B$48,0)-1,MATCH(ROUNDDOWN(E$209/5,0)*5,'MK Shocks'!$38:$38,0)-1)*(E$209-ROUNDDOWN(E$209/5,0)*5))</f>
        <v>0</v>
      </c>
      <c r="F216" s="20">
        <f ca="1">-Inputs!$F24*(F$11+F$12)*(OFFSET('MK Shocks'!$B$40,MATCH($B216,'MK Shocks'!$B$40:$B$48,0)-1,MATCH(ROUNDDOWN(F$209/5,0)*5,'MK Shocks'!$38:$38,0)-2)+OFFSET('MK Shocks'!$B$40,MATCH($B216,'MK Shocks'!$B$40:$B$48,0)-1,MATCH(ROUNDDOWN(F$209/5,0)*5,'MK Shocks'!$38:$38,0)-1)*(F$209-ROUNDDOWN(F$209/5,0)*5))</f>
        <v>0</v>
      </c>
      <c r="G216" s="20">
        <f ca="1">-Inputs!$F24*(G$11+G$12)*(OFFSET('MK Shocks'!$B$40,MATCH($B216,'MK Shocks'!$B$40:$B$48,0)-1,MATCH(ROUNDDOWN(G$209/5,0)*5,'MK Shocks'!$38:$38,0)-2)+OFFSET('MK Shocks'!$B$40,MATCH($B216,'MK Shocks'!$B$40:$B$48,0)-1,MATCH(ROUNDDOWN(G$209/5,0)*5,'MK Shocks'!$38:$38,0)-1)*(G$209-ROUNDDOWN(G$209/5,0)*5))</f>
        <v>0</v>
      </c>
      <c r="H216" s="20">
        <f ca="1">-Inputs!$F24*(H$11+H$12)*(OFFSET('MK Shocks'!$B$40,MATCH($B216,'MK Shocks'!$B$40:$B$48,0)-1,MATCH(ROUNDDOWN(H$209/5,0)*5,'MK Shocks'!$38:$38,0)-2)+OFFSET('MK Shocks'!$B$40,MATCH($B216,'MK Shocks'!$B$40:$B$48,0)-1,MATCH(ROUNDDOWN(H$209/5,0)*5,'MK Shocks'!$38:$38,0)-1)*(H$209-ROUNDDOWN(H$209/5,0)*5))</f>
        <v>0</v>
      </c>
      <c r="I216" s="20">
        <f ca="1">-Inputs!$F24*(I$11+I$12)*(OFFSET('MK Shocks'!$B$40,MATCH($B216,'MK Shocks'!$B$40:$B$48,0)-1,MATCH(ROUNDDOWN(I$209/5,0)*5,'MK Shocks'!$38:$38,0)-2)+OFFSET('MK Shocks'!$B$40,MATCH($B216,'MK Shocks'!$B$40:$B$48,0)-1,MATCH(ROUNDDOWN(I$209/5,0)*5,'MK Shocks'!$38:$38,0)-1)*(I$209-ROUNDDOWN(I$209/5,0)*5))</f>
        <v>0</v>
      </c>
      <c r="J216" s="20">
        <f ca="1">-Inputs!$F24*(J$11+J$12)*(OFFSET('MK Shocks'!$B$40,MATCH($B216,'MK Shocks'!$B$40:$B$48,0)-1,MATCH(ROUNDDOWN(J$209/5,0)*5,'MK Shocks'!$38:$38,0)-2)+OFFSET('MK Shocks'!$B$40,MATCH($B216,'MK Shocks'!$B$40:$B$48,0)-1,MATCH(ROUNDDOWN(J$209/5,0)*5,'MK Shocks'!$38:$38,0)-1)*(J$209-ROUNDDOWN(J$209/5,0)*5))</f>
        <v>0</v>
      </c>
      <c r="K216" s="20">
        <f ca="1">-Inputs!$F24*(K$11+K$12)*(OFFSET('MK Shocks'!$B$40,MATCH($B216,'MK Shocks'!$B$40:$B$48,0)-1,MATCH(ROUNDDOWN(K$209/5,0)*5,'MK Shocks'!$38:$38,0)-2)+OFFSET('MK Shocks'!$B$40,MATCH($B216,'MK Shocks'!$B$40:$B$48,0)-1,MATCH(ROUNDDOWN(K$209/5,0)*5,'MK Shocks'!$38:$38,0)-1)*(K$209-ROUNDDOWN(K$209/5,0)*5))</f>
        <v>0</v>
      </c>
      <c r="L216" s="20">
        <f ca="1">-Inputs!$F24*(L$11+L$12)*(OFFSET('MK Shocks'!$B$40,MATCH($B216,'MK Shocks'!$B$40:$B$48,0)-1,MATCH(ROUNDDOWN(L$209/5,0)*5,'MK Shocks'!$38:$38,0)-2)+OFFSET('MK Shocks'!$B$40,MATCH($B216,'MK Shocks'!$B$40:$B$48,0)-1,MATCH(ROUNDDOWN(L$209/5,0)*5,'MK Shocks'!$38:$38,0)-1)*(L$209-ROUNDDOWN(L$209/5,0)*5))</f>
        <v>0</v>
      </c>
      <c r="M216" s="20">
        <f ca="1">-Inputs!$F24*(M$11+M$12)*(OFFSET('MK Shocks'!$B$40,MATCH($B216,'MK Shocks'!$B$40:$B$48,0)-1,MATCH(ROUNDDOWN(M$209/5,0)*5,'MK Shocks'!$38:$38,0)-2)+OFFSET('MK Shocks'!$B$40,MATCH($B216,'MK Shocks'!$B$40:$B$48,0)-1,MATCH(ROUNDDOWN(M$209/5,0)*5,'MK Shocks'!$38:$38,0)-1)*(M$209-ROUNDDOWN(M$209/5,0)*5))</f>
        <v>0</v>
      </c>
      <c r="N216" s="20">
        <f ca="1">-Inputs!$F24*(N$11+N$12)*(OFFSET('MK Shocks'!$B$40,MATCH($B216,'MK Shocks'!$B$40:$B$48,0)-1,MATCH(ROUNDDOWN(N$209/5,0)*5,'MK Shocks'!$38:$38,0)-2)+OFFSET('MK Shocks'!$B$40,MATCH($B216,'MK Shocks'!$B$40:$B$48,0)-1,MATCH(ROUNDDOWN(N$209/5,0)*5,'MK Shocks'!$38:$38,0)-1)*(N$209-ROUNDDOWN(N$209/5,0)*5))</f>
        <v>0</v>
      </c>
      <c r="O216" s="20">
        <f ca="1">-Inputs!$F24*(O$11+O$12)*(OFFSET('MK Shocks'!$B$40,MATCH($B216,'MK Shocks'!$B$40:$B$48,0)-1,MATCH(ROUNDDOWN(O$209/5,0)*5,'MK Shocks'!$38:$38,0)-2)+OFFSET('MK Shocks'!$B$40,MATCH($B216,'MK Shocks'!$B$40:$B$48,0)-1,MATCH(ROUNDDOWN(O$209/5,0)*5,'MK Shocks'!$38:$38,0)-1)*(O$209-ROUNDDOWN(O$209/5,0)*5))</f>
        <v>0</v>
      </c>
      <c r="P216" s="20">
        <f ca="1">-Inputs!$F24*(P$11+P$12)*(OFFSET('MK Shocks'!$B$40,MATCH($B216,'MK Shocks'!$B$40:$B$48,0)-1,MATCH(ROUNDDOWN(P$209/5,0)*5,'MK Shocks'!$38:$38,0)-2)+OFFSET('MK Shocks'!$B$40,MATCH($B216,'MK Shocks'!$B$40:$B$48,0)-1,MATCH(ROUNDDOWN(P$209/5,0)*5,'MK Shocks'!$38:$38,0)-1)*(P$209-ROUNDDOWN(P$209/5,0)*5))</f>
        <v>0</v>
      </c>
      <c r="Q216" s="20">
        <f ca="1">-Inputs!$F24*(Q$11+Q$12)*(OFFSET('MK Shocks'!$B$40,MATCH($B216,'MK Shocks'!$B$40:$B$48,0)-1,MATCH(ROUNDDOWN(Q$209/5,0)*5,'MK Shocks'!$38:$38,0)-2)+OFFSET('MK Shocks'!$B$40,MATCH($B216,'MK Shocks'!$B$40:$B$48,0)-1,MATCH(ROUNDDOWN(Q$209/5,0)*5,'MK Shocks'!$38:$38,0)-1)*(Q$209-ROUNDDOWN(Q$209/5,0)*5))</f>
        <v>0</v>
      </c>
      <c r="R216" s="20">
        <f ca="1">-Inputs!$F24*(R$11+R$12)*(OFFSET('MK Shocks'!$B$40,MATCH($B216,'MK Shocks'!$B$40:$B$48,0)-1,MATCH(ROUNDDOWN(R$209/5,0)*5,'MK Shocks'!$38:$38,0)-2)+OFFSET('MK Shocks'!$B$40,MATCH($B216,'MK Shocks'!$B$40:$B$48,0)-1,MATCH(ROUNDDOWN(R$209/5,0)*5,'MK Shocks'!$38:$38,0)-1)*(R$209-ROUNDDOWN(R$209/5,0)*5))</f>
        <v>0</v>
      </c>
      <c r="S216" s="20">
        <f ca="1">-Inputs!$F24*(S$11+S$12)*(OFFSET('MK Shocks'!$B$40,MATCH($B216,'MK Shocks'!$B$40:$B$48,0)-1,MATCH(ROUNDDOWN(S$209/5,0)*5,'MK Shocks'!$38:$38,0)-2)+OFFSET('MK Shocks'!$B$40,MATCH($B216,'MK Shocks'!$B$40:$B$48,0)-1,MATCH(ROUNDDOWN(S$209/5,0)*5,'MK Shocks'!$38:$38,0)-1)*(S$209-ROUNDDOWN(S$209/5,0)*5))</f>
        <v>0</v>
      </c>
      <c r="T216" s="20">
        <f ca="1">-Inputs!$F24*(T$11+T$12)*(OFFSET('MK Shocks'!$B$40,MATCH($B216,'MK Shocks'!$B$40:$B$48,0)-1,MATCH(ROUNDDOWN(T$209/5,0)*5,'MK Shocks'!$38:$38,0)-2)+OFFSET('MK Shocks'!$B$40,MATCH($B216,'MK Shocks'!$B$40:$B$48,0)-1,MATCH(ROUNDDOWN(T$209/5,0)*5,'MK Shocks'!$38:$38,0)-1)*(T$209-ROUNDDOWN(T$209/5,0)*5))</f>
        <v>0</v>
      </c>
      <c r="U216" s="20">
        <f ca="1">-Inputs!$F24*(U$11+U$12)*(OFFSET('MK Shocks'!$B$40,MATCH($B216,'MK Shocks'!$B$40:$B$48,0)-1,MATCH(ROUNDDOWN(U$209/5,0)*5,'MK Shocks'!$38:$38,0)-2)+OFFSET('MK Shocks'!$B$40,MATCH($B216,'MK Shocks'!$B$40:$B$48,0)-1,MATCH(ROUNDDOWN(U$209/5,0)*5,'MK Shocks'!$38:$38,0)-1)*(U$209-ROUNDDOWN(U$209/5,0)*5))</f>
        <v>0</v>
      </c>
      <c r="V216" s="20">
        <f ca="1">-Inputs!$F24*(V$11+V$12)*(OFFSET('MK Shocks'!$B$40,MATCH($B216,'MK Shocks'!$B$40:$B$48,0)-1,MATCH(ROUNDDOWN(V$209/5,0)*5,'MK Shocks'!$38:$38,0)-2)+OFFSET('MK Shocks'!$B$40,MATCH($B216,'MK Shocks'!$B$40:$B$48,0)-1,MATCH(ROUNDDOWN(V$209/5,0)*5,'MK Shocks'!$38:$38,0)-1)*(V$209-ROUNDDOWN(V$209/5,0)*5))</f>
        <v>0</v>
      </c>
      <c r="W216" s="20">
        <f ca="1">-Inputs!$F24*(W$11+W$12)*(OFFSET('MK Shocks'!$B$40,MATCH($B216,'MK Shocks'!$B$40:$B$48,0)-1,MATCH(ROUNDDOWN(W$209/5,0)*5,'MK Shocks'!$38:$38,0)-2)+OFFSET('MK Shocks'!$B$40,MATCH($B216,'MK Shocks'!$B$40:$B$48,0)-1,MATCH(ROUNDDOWN(W$209/5,0)*5,'MK Shocks'!$38:$38,0)-1)*(W$209-ROUNDDOWN(W$209/5,0)*5))</f>
        <v>0</v>
      </c>
      <c r="X216" s="20">
        <f ca="1">-Inputs!$F24*(X$11+X$12)*(OFFSET('MK Shocks'!$B$40,MATCH($B216,'MK Shocks'!$B$40:$B$48,0)-1,MATCH(ROUNDDOWN(X$209/5,0)*5,'MK Shocks'!$38:$38,0)-2)+OFFSET('MK Shocks'!$B$40,MATCH($B216,'MK Shocks'!$B$40:$B$48,0)-1,MATCH(ROUNDDOWN(X$209/5,0)*5,'MK Shocks'!$38:$38,0)-1)*(X$209-ROUNDDOWN(X$209/5,0)*5))</f>
        <v>0</v>
      </c>
      <c r="Y216" s="20">
        <f ca="1">-Inputs!$F24*(Y$11+Y$12)*(OFFSET('MK Shocks'!$B$40,MATCH($B216,'MK Shocks'!$B$40:$B$48,0)-1,MATCH(ROUNDDOWN(Y$209/5,0)*5,'MK Shocks'!$38:$38,0)-2)+OFFSET('MK Shocks'!$B$40,MATCH($B216,'MK Shocks'!$B$40:$B$48,0)-1,MATCH(ROUNDDOWN(Y$209/5,0)*5,'MK Shocks'!$38:$38,0)-1)*(Y$209-ROUNDDOWN(Y$209/5,0)*5))</f>
        <v>0</v>
      </c>
      <c r="Z216" s="20">
        <f ca="1">-Inputs!$F24*(Z$11+Z$12)*(OFFSET('MK Shocks'!$B$40,MATCH($B216,'MK Shocks'!$B$40:$B$48,0)-1,MATCH(ROUNDDOWN(Z$209/5,0)*5,'MK Shocks'!$38:$38,0)-2)+OFFSET('MK Shocks'!$B$40,MATCH($B216,'MK Shocks'!$B$40:$B$48,0)-1,MATCH(ROUNDDOWN(Z$209/5,0)*5,'MK Shocks'!$38:$38,0)-1)*(Z$209-ROUNDDOWN(Z$209/5,0)*5))</f>
        <v>0</v>
      </c>
      <c r="AA216" s="20">
        <f ca="1">-Inputs!$F24*(AA$11+AA$12)*(OFFSET('MK Shocks'!$B$40,MATCH($B216,'MK Shocks'!$B$40:$B$48,0)-1,MATCH(ROUNDDOWN(AA$209/5,0)*5,'MK Shocks'!$38:$38,0)-2)+OFFSET('MK Shocks'!$B$40,MATCH($B216,'MK Shocks'!$B$40:$B$48,0)-1,MATCH(ROUNDDOWN(AA$209/5,0)*5,'MK Shocks'!$38:$38,0)-1)*(AA$209-ROUNDDOWN(AA$209/5,0)*5))</f>
        <v>0</v>
      </c>
      <c r="AB216" s="20">
        <f ca="1">-Inputs!$F24*(AB$11+AB$12)*(OFFSET('MK Shocks'!$B$40,MATCH($B216,'MK Shocks'!$B$40:$B$48,0)-1,MATCH(ROUNDDOWN(AB$209/5,0)*5,'MK Shocks'!$38:$38,0)-2)+OFFSET('MK Shocks'!$B$40,MATCH($B216,'MK Shocks'!$B$40:$B$48,0)-1,MATCH(ROUNDDOWN(AB$209/5,0)*5,'MK Shocks'!$38:$38,0)-1)*(AB$209-ROUNDDOWN(AB$209/5,0)*5))</f>
        <v>0</v>
      </c>
      <c r="AC216" s="20">
        <f ca="1">-Inputs!$F24*(AC$11+AC$12)*(OFFSET('MK Shocks'!$B$40,MATCH($B216,'MK Shocks'!$B$40:$B$48,0)-1,MATCH(ROUNDDOWN(AC$209/5,0)*5,'MK Shocks'!$38:$38,0)-2)+OFFSET('MK Shocks'!$B$40,MATCH($B216,'MK Shocks'!$B$40:$B$48,0)-1,MATCH(ROUNDDOWN(AC$209/5,0)*5,'MK Shocks'!$38:$38,0)-1)*(AC$209-ROUNDDOWN(AC$209/5,0)*5))</f>
        <v>0</v>
      </c>
      <c r="AD216" s="20">
        <f ca="1">-Inputs!$F24*(AD$11+AD$12)*(OFFSET('MK Shocks'!$B$40,MATCH($B216,'MK Shocks'!$B$40:$B$48,0)-1,MATCH(ROUNDDOWN(AD$209/5,0)*5,'MK Shocks'!$38:$38,0)-2)+OFFSET('MK Shocks'!$B$40,MATCH($B216,'MK Shocks'!$B$40:$B$48,0)-1,MATCH(ROUNDDOWN(AD$209/5,0)*5,'MK Shocks'!$38:$38,0)-1)*(AD$209-ROUNDDOWN(AD$209/5,0)*5))</f>
        <v>0</v>
      </c>
      <c r="AE216" s="20">
        <f ca="1">-Inputs!$F24*(AE$11+AE$12)*(OFFSET('MK Shocks'!$B$40,MATCH($B216,'MK Shocks'!$B$40:$B$48,0)-1,MATCH(ROUNDDOWN(AE$209/5,0)*5,'MK Shocks'!$38:$38,0)-2)+OFFSET('MK Shocks'!$B$40,MATCH($B216,'MK Shocks'!$B$40:$B$48,0)-1,MATCH(ROUNDDOWN(AE$209/5,0)*5,'MK Shocks'!$38:$38,0)-1)*(AE$209-ROUNDDOWN(AE$209/5,0)*5))</f>
        <v>0</v>
      </c>
      <c r="AF216" s="20">
        <f ca="1">-Inputs!$F24*(AF$11+AF$12)*(OFFSET('MK Shocks'!$B$40,MATCH($B216,'MK Shocks'!$B$40:$B$48,0)-1,MATCH(ROUNDDOWN(AF$209/5,0)*5,'MK Shocks'!$38:$38,0)-2)+OFFSET('MK Shocks'!$B$40,MATCH($B216,'MK Shocks'!$B$40:$B$48,0)-1,MATCH(ROUNDDOWN(AF$209/5,0)*5,'MK Shocks'!$38:$38,0)-1)*(AF$209-ROUNDDOWN(AF$209/5,0)*5))</f>
        <v>0</v>
      </c>
    </row>
    <row r="217" spans="2:32" outlineLevel="1">
      <c r="B217" s="28" t="s">
        <v>33</v>
      </c>
      <c r="C217" s="20">
        <f ca="1">-Inputs!$F25*(C$11+C$12)*(OFFSET('MK Shocks'!$B$40,MATCH($B217,'MK Shocks'!$B$40:$B$48,0)-1,MATCH(ROUNDDOWN(C$209/5,0)*5,'MK Shocks'!$38:$38,0)-2)+OFFSET('MK Shocks'!$B$40,MATCH($B217,'MK Shocks'!$B$40:$B$48,0)-1,MATCH(ROUNDDOWN(C$209/5,0)*5,'MK Shocks'!$38:$38,0)-1)*(C$209-ROUNDDOWN(C$209/5,0)*5))</f>
        <v>0</v>
      </c>
      <c r="D217" s="20">
        <f ca="1">-Inputs!$F25*(D$11+D$12)*(OFFSET('MK Shocks'!$B$40,MATCH($B217,'MK Shocks'!$B$40:$B$48,0)-1,MATCH(ROUNDDOWN(D$209/5,0)*5,'MK Shocks'!$38:$38,0)-2)+OFFSET('MK Shocks'!$B$40,MATCH($B217,'MK Shocks'!$B$40:$B$48,0)-1,MATCH(ROUNDDOWN(D$209/5,0)*5,'MK Shocks'!$38:$38,0)-1)*(D$209-ROUNDDOWN(D$209/5,0)*5))</f>
        <v>0</v>
      </c>
      <c r="E217" s="20">
        <f ca="1">-Inputs!$F25*(E$11+E$12)*(OFFSET('MK Shocks'!$B$40,MATCH($B217,'MK Shocks'!$B$40:$B$48,0)-1,MATCH(ROUNDDOWN(E$209/5,0)*5,'MK Shocks'!$38:$38,0)-2)+OFFSET('MK Shocks'!$B$40,MATCH($B217,'MK Shocks'!$B$40:$B$48,0)-1,MATCH(ROUNDDOWN(E$209/5,0)*5,'MK Shocks'!$38:$38,0)-1)*(E$209-ROUNDDOWN(E$209/5,0)*5))</f>
        <v>0</v>
      </c>
      <c r="F217" s="20">
        <f ca="1">-Inputs!$F25*(F$11+F$12)*(OFFSET('MK Shocks'!$B$40,MATCH($B217,'MK Shocks'!$B$40:$B$48,0)-1,MATCH(ROUNDDOWN(F$209/5,0)*5,'MK Shocks'!$38:$38,0)-2)+OFFSET('MK Shocks'!$B$40,MATCH($B217,'MK Shocks'!$B$40:$B$48,0)-1,MATCH(ROUNDDOWN(F$209/5,0)*5,'MK Shocks'!$38:$38,0)-1)*(F$209-ROUNDDOWN(F$209/5,0)*5))</f>
        <v>0</v>
      </c>
      <c r="G217" s="20">
        <f ca="1">-Inputs!$F25*(G$11+G$12)*(OFFSET('MK Shocks'!$B$40,MATCH($B217,'MK Shocks'!$B$40:$B$48,0)-1,MATCH(ROUNDDOWN(G$209/5,0)*5,'MK Shocks'!$38:$38,0)-2)+OFFSET('MK Shocks'!$B$40,MATCH($B217,'MK Shocks'!$B$40:$B$48,0)-1,MATCH(ROUNDDOWN(G$209/5,0)*5,'MK Shocks'!$38:$38,0)-1)*(G$209-ROUNDDOWN(G$209/5,0)*5))</f>
        <v>0</v>
      </c>
      <c r="H217" s="20">
        <f ca="1">-Inputs!$F25*(H$11+H$12)*(OFFSET('MK Shocks'!$B$40,MATCH($B217,'MK Shocks'!$B$40:$B$48,0)-1,MATCH(ROUNDDOWN(H$209/5,0)*5,'MK Shocks'!$38:$38,0)-2)+OFFSET('MK Shocks'!$B$40,MATCH($B217,'MK Shocks'!$B$40:$B$48,0)-1,MATCH(ROUNDDOWN(H$209/5,0)*5,'MK Shocks'!$38:$38,0)-1)*(H$209-ROUNDDOWN(H$209/5,0)*5))</f>
        <v>0</v>
      </c>
      <c r="I217" s="20">
        <f ca="1">-Inputs!$F25*(I$11+I$12)*(OFFSET('MK Shocks'!$B$40,MATCH($B217,'MK Shocks'!$B$40:$B$48,0)-1,MATCH(ROUNDDOWN(I$209/5,0)*5,'MK Shocks'!$38:$38,0)-2)+OFFSET('MK Shocks'!$B$40,MATCH($B217,'MK Shocks'!$B$40:$B$48,0)-1,MATCH(ROUNDDOWN(I$209/5,0)*5,'MK Shocks'!$38:$38,0)-1)*(I$209-ROUNDDOWN(I$209/5,0)*5))</f>
        <v>0</v>
      </c>
      <c r="J217" s="20">
        <f ca="1">-Inputs!$F25*(J$11+J$12)*(OFFSET('MK Shocks'!$B$40,MATCH($B217,'MK Shocks'!$B$40:$B$48,0)-1,MATCH(ROUNDDOWN(J$209/5,0)*5,'MK Shocks'!$38:$38,0)-2)+OFFSET('MK Shocks'!$B$40,MATCH($B217,'MK Shocks'!$B$40:$B$48,0)-1,MATCH(ROUNDDOWN(J$209/5,0)*5,'MK Shocks'!$38:$38,0)-1)*(J$209-ROUNDDOWN(J$209/5,0)*5))</f>
        <v>0</v>
      </c>
      <c r="K217" s="20">
        <f ca="1">-Inputs!$F25*(K$11+K$12)*(OFFSET('MK Shocks'!$B$40,MATCH($B217,'MK Shocks'!$B$40:$B$48,0)-1,MATCH(ROUNDDOWN(K$209/5,0)*5,'MK Shocks'!$38:$38,0)-2)+OFFSET('MK Shocks'!$B$40,MATCH($B217,'MK Shocks'!$B$40:$B$48,0)-1,MATCH(ROUNDDOWN(K$209/5,0)*5,'MK Shocks'!$38:$38,0)-1)*(K$209-ROUNDDOWN(K$209/5,0)*5))</f>
        <v>0</v>
      </c>
      <c r="L217" s="20">
        <f ca="1">-Inputs!$F25*(L$11+L$12)*(OFFSET('MK Shocks'!$B$40,MATCH($B217,'MK Shocks'!$B$40:$B$48,0)-1,MATCH(ROUNDDOWN(L$209/5,0)*5,'MK Shocks'!$38:$38,0)-2)+OFFSET('MK Shocks'!$B$40,MATCH($B217,'MK Shocks'!$B$40:$B$48,0)-1,MATCH(ROUNDDOWN(L$209/5,0)*5,'MK Shocks'!$38:$38,0)-1)*(L$209-ROUNDDOWN(L$209/5,0)*5))</f>
        <v>0</v>
      </c>
      <c r="M217" s="20">
        <f ca="1">-Inputs!$F25*(M$11+M$12)*(OFFSET('MK Shocks'!$B$40,MATCH($B217,'MK Shocks'!$B$40:$B$48,0)-1,MATCH(ROUNDDOWN(M$209/5,0)*5,'MK Shocks'!$38:$38,0)-2)+OFFSET('MK Shocks'!$B$40,MATCH($B217,'MK Shocks'!$B$40:$B$48,0)-1,MATCH(ROUNDDOWN(M$209/5,0)*5,'MK Shocks'!$38:$38,0)-1)*(M$209-ROUNDDOWN(M$209/5,0)*5))</f>
        <v>0</v>
      </c>
      <c r="N217" s="20">
        <f ca="1">-Inputs!$F25*(N$11+N$12)*(OFFSET('MK Shocks'!$B$40,MATCH($B217,'MK Shocks'!$B$40:$B$48,0)-1,MATCH(ROUNDDOWN(N$209/5,0)*5,'MK Shocks'!$38:$38,0)-2)+OFFSET('MK Shocks'!$B$40,MATCH($B217,'MK Shocks'!$B$40:$B$48,0)-1,MATCH(ROUNDDOWN(N$209/5,0)*5,'MK Shocks'!$38:$38,0)-1)*(N$209-ROUNDDOWN(N$209/5,0)*5))</f>
        <v>0</v>
      </c>
      <c r="O217" s="20">
        <f ca="1">-Inputs!$F25*(O$11+O$12)*(OFFSET('MK Shocks'!$B$40,MATCH($B217,'MK Shocks'!$B$40:$B$48,0)-1,MATCH(ROUNDDOWN(O$209/5,0)*5,'MK Shocks'!$38:$38,0)-2)+OFFSET('MK Shocks'!$B$40,MATCH($B217,'MK Shocks'!$B$40:$B$48,0)-1,MATCH(ROUNDDOWN(O$209/5,0)*5,'MK Shocks'!$38:$38,0)-1)*(O$209-ROUNDDOWN(O$209/5,0)*5))</f>
        <v>0</v>
      </c>
      <c r="P217" s="20">
        <f ca="1">-Inputs!$F25*(P$11+P$12)*(OFFSET('MK Shocks'!$B$40,MATCH($B217,'MK Shocks'!$B$40:$B$48,0)-1,MATCH(ROUNDDOWN(P$209/5,0)*5,'MK Shocks'!$38:$38,0)-2)+OFFSET('MK Shocks'!$B$40,MATCH($B217,'MK Shocks'!$B$40:$B$48,0)-1,MATCH(ROUNDDOWN(P$209/5,0)*5,'MK Shocks'!$38:$38,0)-1)*(P$209-ROUNDDOWN(P$209/5,0)*5))</f>
        <v>0</v>
      </c>
      <c r="Q217" s="20">
        <f ca="1">-Inputs!$F25*(Q$11+Q$12)*(OFFSET('MK Shocks'!$B$40,MATCH($B217,'MK Shocks'!$B$40:$B$48,0)-1,MATCH(ROUNDDOWN(Q$209/5,0)*5,'MK Shocks'!$38:$38,0)-2)+OFFSET('MK Shocks'!$B$40,MATCH($B217,'MK Shocks'!$B$40:$B$48,0)-1,MATCH(ROUNDDOWN(Q$209/5,0)*5,'MK Shocks'!$38:$38,0)-1)*(Q$209-ROUNDDOWN(Q$209/5,0)*5))</f>
        <v>0</v>
      </c>
      <c r="R217" s="20">
        <f ca="1">-Inputs!$F25*(R$11+R$12)*(OFFSET('MK Shocks'!$B$40,MATCH($B217,'MK Shocks'!$B$40:$B$48,0)-1,MATCH(ROUNDDOWN(R$209/5,0)*5,'MK Shocks'!$38:$38,0)-2)+OFFSET('MK Shocks'!$B$40,MATCH($B217,'MK Shocks'!$B$40:$B$48,0)-1,MATCH(ROUNDDOWN(R$209/5,0)*5,'MK Shocks'!$38:$38,0)-1)*(R$209-ROUNDDOWN(R$209/5,0)*5))</f>
        <v>0</v>
      </c>
      <c r="S217" s="20">
        <f ca="1">-Inputs!$F25*(S$11+S$12)*(OFFSET('MK Shocks'!$B$40,MATCH($B217,'MK Shocks'!$B$40:$B$48,0)-1,MATCH(ROUNDDOWN(S$209/5,0)*5,'MK Shocks'!$38:$38,0)-2)+OFFSET('MK Shocks'!$B$40,MATCH($B217,'MK Shocks'!$B$40:$B$48,0)-1,MATCH(ROUNDDOWN(S$209/5,0)*5,'MK Shocks'!$38:$38,0)-1)*(S$209-ROUNDDOWN(S$209/5,0)*5))</f>
        <v>0</v>
      </c>
      <c r="T217" s="20">
        <f ca="1">-Inputs!$F25*(T$11+T$12)*(OFFSET('MK Shocks'!$B$40,MATCH($B217,'MK Shocks'!$B$40:$B$48,0)-1,MATCH(ROUNDDOWN(T$209/5,0)*5,'MK Shocks'!$38:$38,0)-2)+OFFSET('MK Shocks'!$B$40,MATCH($B217,'MK Shocks'!$B$40:$B$48,0)-1,MATCH(ROUNDDOWN(T$209/5,0)*5,'MK Shocks'!$38:$38,0)-1)*(T$209-ROUNDDOWN(T$209/5,0)*5))</f>
        <v>0</v>
      </c>
      <c r="U217" s="20">
        <f ca="1">-Inputs!$F25*(U$11+U$12)*(OFFSET('MK Shocks'!$B$40,MATCH($B217,'MK Shocks'!$B$40:$B$48,0)-1,MATCH(ROUNDDOWN(U$209/5,0)*5,'MK Shocks'!$38:$38,0)-2)+OFFSET('MK Shocks'!$B$40,MATCH($B217,'MK Shocks'!$B$40:$B$48,0)-1,MATCH(ROUNDDOWN(U$209/5,0)*5,'MK Shocks'!$38:$38,0)-1)*(U$209-ROUNDDOWN(U$209/5,0)*5))</f>
        <v>0</v>
      </c>
      <c r="V217" s="20">
        <f ca="1">-Inputs!$F25*(V$11+V$12)*(OFFSET('MK Shocks'!$B$40,MATCH($B217,'MK Shocks'!$B$40:$B$48,0)-1,MATCH(ROUNDDOWN(V$209/5,0)*5,'MK Shocks'!$38:$38,0)-2)+OFFSET('MK Shocks'!$B$40,MATCH($B217,'MK Shocks'!$B$40:$B$48,0)-1,MATCH(ROUNDDOWN(V$209/5,0)*5,'MK Shocks'!$38:$38,0)-1)*(V$209-ROUNDDOWN(V$209/5,0)*5))</f>
        <v>0</v>
      </c>
      <c r="W217" s="20">
        <f ca="1">-Inputs!$F25*(W$11+W$12)*(OFFSET('MK Shocks'!$B$40,MATCH($B217,'MK Shocks'!$B$40:$B$48,0)-1,MATCH(ROUNDDOWN(W$209/5,0)*5,'MK Shocks'!$38:$38,0)-2)+OFFSET('MK Shocks'!$B$40,MATCH($B217,'MK Shocks'!$B$40:$B$48,0)-1,MATCH(ROUNDDOWN(W$209/5,0)*5,'MK Shocks'!$38:$38,0)-1)*(W$209-ROUNDDOWN(W$209/5,0)*5))</f>
        <v>0</v>
      </c>
      <c r="X217" s="20">
        <f ca="1">-Inputs!$F25*(X$11+X$12)*(OFFSET('MK Shocks'!$B$40,MATCH($B217,'MK Shocks'!$B$40:$B$48,0)-1,MATCH(ROUNDDOWN(X$209/5,0)*5,'MK Shocks'!$38:$38,0)-2)+OFFSET('MK Shocks'!$B$40,MATCH($B217,'MK Shocks'!$B$40:$B$48,0)-1,MATCH(ROUNDDOWN(X$209/5,0)*5,'MK Shocks'!$38:$38,0)-1)*(X$209-ROUNDDOWN(X$209/5,0)*5))</f>
        <v>0</v>
      </c>
      <c r="Y217" s="20">
        <f ca="1">-Inputs!$F25*(Y$11+Y$12)*(OFFSET('MK Shocks'!$B$40,MATCH($B217,'MK Shocks'!$B$40:$B$48,0)-1,MATCH(ROUNDDOWN(Y$209/5,0)*5,'MK Shocks'!$38:$38,0)-2)+OFFSET('MK Shocks'!$B$40,MATCH($B217,'MK Shocks'!$B$40:$B$48,0)-1,MATCH(ROUNDDOWN(Y$209/5,0)*5,'MK Shocks'!$38:$38,0)-1)*(Y$209-ROUNDDOWN(Y$209/5,0)*5))</f>
        <v>0</v>
      </c>
      <c r="Z217" s="20">
        <f ca="1">-Inputs!$F25*(Z$11+Z$12)*(OFFSET('MK Shocks'!$B$40,MATCH($B217,'MK Shocks'!$B$40:$B$48,0)-1,MATCH(ROUNDDOWN(Z$209/5,0)*5,'MK Shocks'!$38:$38,0)-2)+OFFSET('MK Shocks'!$B$40,MATCH($B217,'MK Shocks'!$B$40:$B$48,0)-1,MATCH(ROUNDDOWN(Z$209/5,0)*5,'MK Shocks'!$38:$38,0)-1)*(Z$209-ROUNDDOWN(Z$209/5,0)*5))</f>
        <v>0</v>
      </c>
      <c r="AA217" s="20">
        <f ca="1">-Inputs!$F25*(AA$11+AA$12)*(OFFSET('MK Shocks'!$B$40,MATCH($B217,'MK Shocks'!$B$40:$B$48,0)-1,MATCH(ROUNDDOWN(AA$209/5,0)*5,'MK Shocks'!$38:$38,0)-2)+OFFSET('MK Shocks'!$B$40,MATCH($B217,'MK Shocks'!$B$40:$B$48,0)-1,MATCH(ROUNDDOWN(AA$209/5,0)*5,'MK Shocks'!$38:$38,0)-1)*(AA$209-ROUNDDOWN(AA$209/5,0)*5))</f>
        <v>0</v>
      </c>
      <c r="AB217" s="20">
        <f ca="1">-Inputs!$F25*(AB$11+AB$12)*(OFFSET('MK Shocks'!$B$40,MATCH($B217,'MK Shocks'!$B$40:$B$48,0)-1,MATCH(ROUNDDOWN(AB$209/5,0)*5,'MK Shocks'!$38:$38,0)-2)+OFFSET('MK Shocks'!$B$40,MATCH($B217,'MK Shocks'!$B$40:$B$48,0)-1,MATCH(ROUNDDOWN(AB$209/5,0)*5,'MK Shocks'!$38:$38,0)-1)*(AB$209-ROUNDDOWN(AB$209/5,0)*5))</f>
        <v>0</v>
      </c>
      <c r="AC217" s="20">
        <f ca="1">-Inputs!$F25*(AC$11+AC$12)*(OFFSET('MK Shocks'!$B$40,MATCH($B217,'MK Shocks'!$B$40:$B$48,0)-1,MATCH(ROUNDDOWN(AC$209/5,0)*5,'MK Shocks'!$38:$38,0)-2)+OFFSET('MK Shocks'!$B$40,MATCH($B217,'MK Shocks'!$B$40:$B$48,0)-1,MATCH(ROUNDDOWN(AC$209/5,0)*5,'MK Shocks'!$38:$38,0)-1)*(AC$209-ROUNDDOWN(AC$209/5,0)*5))</f>
        <v>0</v>
      </c>
      <c r="AD217" s="20">
        <f ca="1">-Inputs!$F25*(AD$11+AD$12)*(OFFSET('MK Shocks'!$B$40,MATCH($B217,'MK Shocks'!$B$40:$B$48,0)-1,MATCH(ROUNDDOWN(AD$209/5,0)*5,'MK Shocks'!$38:$38,0)-2)+OFFSET('MK Shocks'!$B$40,MATCH($B217,'MK Shocks'!$B$40:$B$48,0)-1,MATCH(ROUNDDOWN(AD$209/5,0)*5,'MK Shocks'!$38:$38,0)-1)*(AD$209-ROUNDDOWN(AD$209/5,0)*5))</f>
        <v>0</v>
      </c>
      <c r="AE217" s="20">
        <f ca="1">-Inputs!$F25*(AE$11+AE$12)*(OFFSET('MK Shocks'!$B$40,MATCH($B217,'MK Shocks'!$B$40:$B$48,0)-1,MATCH(ROUNDDOWN(AE$209/5,0)*5,'MK Shocks'!$38:$38,0)-2)+OFFSET('MK Shocks'!$B$40,MATCH($B217,'MK Shocks'!$B$40:$B$48,0)-1,MATCH(ROUNDDOWN(AE$209/5,0)*5,'MK Shocks'!$38:$38,0)-1)*(AE$209-ROUNDDOWN(AE$209/5,0)*5))</f>
        <v>0</v>
      </c>
      <c r="AF217" s="20">
        <f ca="1">-Inputs!$F25*(AF$11+AF$12)*(OFFSET('MK Shocks'!$B$40,MATCH($B217,'MK Shocks'!$B$40:$B$48,0)-1,MATCH(ROUNDDOWN(AF$209/5,0)*5,'MK Shocks'!$38:$38,0)-2)+OFFSET('MK Shocks'!$B$40,MATCH($B217,'MK Shocks'!$B$40:$B$48,0)-1,MATCH(ROUNDDOWN(AF$209/5,0)*5,'MK Shocks'!$38:$38,0)-1)*(AF$209-ROUNDDOWN(AF$209/5,0)*5))</f>
        <v>0</v>
      </c>
    </row>
    <row r="218" spans="2:32" outlineLevel="1">
      <c r="B218" s="28" t="s">
        <v>34</v>
      </c>
      <c r="C218" s="20">
        <f ca="1">-Inputs!$F26*(C$11+C$12)*(OFFSET('MK Shocks'!$B$40,MATCH($B218,'MK Shocks'!$B$40:$B$48,0)-1,MATCH(ROUNDDOWN(C$209/5,0)*5,'MK Shocks'!$38:$38,0)-2)+OFFSET('MK Shocks'!$B$40,MATCH($B218,'MK Shocks'!$B$40:$B$48,0)-1,MATCH(ROUNDDOWN(C$209/5,0)*5,'MK Shocks'!$38:$38,0)-1)*(C$209-ROUNDDOWN(C$209/5,0)*5))</f>
        <v>0</v>
      </c>
      <c r="D218" s="20">
        <f ca="1">-Inputs!$F26*(D$11+D$12)*(OFFSET('MK Shocks'!$B$40,MATCH($B218,'MK Shocks'!$B$40:$B$48,0)-1,MATCH(ROUNDDOWN(D$209/5,0)*5,'MK Shocks'!$38:$38,0)-2)+OFFSET('MK Shocks'!$B$40,MATCH($B218,'MK Shocks'!$B$40:$B$48,0)-1,MATCH(ROUNDDOWN(D$209/5,0)*5,'MK Shocks'!$38:$38,0)-1)*(D$209-ROUNDDOWN(D$209/5,0)*5))</f>
        <v>0</v>
      </c>
      <c r="E218" s="20">
        <f ca="1">-Inputs!$F26*(E$11+E$12)*(OFFSET('MK Shocks'!$B$40,MATCH($B218,'MK Shocks'!$B$40:$B$48,0)-1,MATCH(ROUNDDOWN(E$209/5,0)*5,'MK Shocks'!$38:$38,0)-2)+OFFSET('MK Shocks'!$B$40,MATCH($B218,'MK Shocks'!$B$40:$B$48,0)-1,MATCH(ROUNDDOWN(E$209/5,0)*5,'MK Shocks'!$38:$38,0)-1)*(E$209-ROUNDDOWN(E$209/5,0)*5))</f>
        <v>0</v>
      </c>
      <c r="F218" s="20">
        <f ca="1">-Inputs!$F26*(F$11+F$12)*(OFFSET('MK Shocks'!$B$40,MATCH($B218,'MK Shocks'!$B$40:$B$48,0)-1,MATCH(ROUNDDOWN(F$209/5,0)*5,'MK Shocks'!$38:$38,0)-2)+OFFSET('MK Shocks'!$B$40,MATCH($B218,'MK Shocks'!$B$40:$B$48,0)-1,MATCH(ROUNDDOWN(F$209/5,0)*5,'MK Shocks'!$38:$38,0)-1)*(F$209-ROUNDDOWN(F$209/5,0)*5))</f>
        <v>0</v>
      </c>
      <c r="G218" s="20">
        <f ca="1">-Inputs!$F26*(G$11+G$12)*(OFFSET('MK Shocks'!$B$40,MATCH($B218,'MK Shocks'!$B$40:$B$48,0)-1,MATCH(ROUNDDOWN(G$209/5,0)*5,'MK Shocks'!$38:$38,0)-2)+OFFSET('MK Shocks'!$B$40,MATCH($B218,'MK Shocks'!$B$40:$B$48,0)-1,MATCH(ROUNDDOWN(G$209/5,0)*5,'MK Shocks'!$38:$38,0)-1)*(G$209-ROUNDDOWN(G$209/5,0)*5))</f>
        <v>0</v>
      </c>
      <c r="H218" s="20">
        <f ca="1">-Inputs!$F26*(H$11+H$12)*(OFFSET('MK Shocks'!$B$40,MATCH($B218,'MK Shocks'!$B$40:$B$48,0)-1,MATCH(ROUNDDOWN(H$209/5,0)*5,'MK Shocks'!$38:$38,0)-2)+OFFSET('MK Shocks'!$B$40,MATCH($B218,'MK Shocks'!$B$40:$B$48,0)-1,MATCH(ROUNDDOWN(H$209/5,0)*5,'MK Shocks'!$38:$38,0)-1)*(H$209-ROUNDDOWN(H$209/5,0)*5))</f>
        <v>0</v>
      </c>
      <c r="I218" s="20">
        <f ca="1">-Inputs!$F26*(I$11+I$12)*(OFFSET('MK Shocks'!$B$40,MATCH($B218,'MK Shocks'!$B$40:$B$48,0)-1,MATCH(ROUNDDOWN(I$209/5,0)*5,'MK Shocks'!$38:$38,0)-2)+OFFSET('MK Shocks'!$B$40,MATCH($B218,'MK Shocks'!$B$40:$B$48,0)-1,MATCH(ROUNDDOWN(I$209/5,0)*5,'MK Shocks'!$38:$38,0)-1)*(I$209-ROUNDDOWN(I$209/5,0)*5))</f>
        <v>0</v>
      </c>
      <c r="J218" s="20">
        <f ca="1">-Inputs!$F26*(J$11+J$12)*(OFFSET('MK Shocks'!$B$40,MATCH($B218,'MK Shocks'!$B$40:$B$48,0)-1,MATCH(ROUNDDOWN(J$209/5,0)*5,'MK Shocks'!$38:$38,0)-2)+OFFSET('MK Shocks'!$B$40,MATCH($B218,'MK Shocks'!$B$40:$B$48,0)-1,MATCH(ROUNDDOWN(J$209/5,0)*5,'MK Shocks'!$38:$38,0)-1)*(J$209-ROUNDDOWN(J$209/5,0)*5))</f>
        <v>0</v>
      </c>
      <c r="K218" s="20">
        <f ca="1">-Inputs!$F26*(K$11+K$12)*(OFFSET('MK Shocks'!$B$40,MATCH($B218,'MK Shocks'!$B$40:$B$48,0)-1,MATCH(ROUNDDOWN(K$209/5,0)*5,'MK Shocks'!$38:$38,0)-2)+OFFSET('MK Shocks'!$B$40,MATCH($B218,'MK Shocks'!$B$40:$B$48,0)-1,MATCH(ROUNDDOWN(K$209/5,0)*5,'MK Shocks'!$38:$38,0)-1)*(K$209-ROUNDDOWN(K$209/5,0)*5))</f>
        <v>0</v>
      </c>
      <c r="L218" s="20">
        <f ca="1">-Inputs!$F26*(L$11+L$12)*(OFFSET('MK Shocks'!$B$40,MATCH($B218,'MK Shocks'!$B$40:$B$48,0)-1,MATCH(ROUNDDOWN(L$209/5,0)*5,'MK Shocks'!$38:$38,0)-2)+OFFSET('MK Shocks'!$B$40,MATCH($B218,'MK Shocks'!$B$40:$B$48,0)-1,MATCH(ROUNDDOWN(L$209/5,0)*5,'MK Shocks'!$38:$38,0)-1)*(L$209-ROUNDDOWN(L$209/5,0)*5))</f>
        <v>0</v>
      </c>
      <c r="M218" s="20">
        <f ca="1">-Inputs!$F26*(M$11+M$12)*(OFFSET('MK Shocks'!$B$40,MATCH($B218,'MK Shocks'!$B$40:$B$48,0)-1,MATCH(ROUNDDOWN(M$209/5,0)*5,'MK Shocks'!$38:$38,0)-2)+OFFSET('MK Shocks'!$B$40,MATCH($B218,'MK Shocks'!$B$40:$B$48,0)-1,MATCH(ROUNDDOWN(M$209/5,0)*5,'MK Shocks'!$38:$38,0)-1)*(M$209-ROUNDDOWN(M$209/5,0)*5))</f>
        <v>0</v>
      </c>
      <c r="N218" s="20">
        <f ca="1">-Inputs!$F26*(N$11+N$12)*(OFFSET('MK Shocks'!$B$40,MATCH($B218,'MK Shocks'!$B$40:$B$48,0)-1,MATCH(ROUNDDOWN(N$209/5,0)*5,'MK Shocks'!$38:$38,0)-2)+OFFSET('MK Shocks'!$B$40,MATCH($B218,'MK Shocks'!$B$40:$B$48,0)-1,MATCH(ROUNDDOWN(N$209/5,0)*5,'MK Shocks'!$38:$38,0)-1)*(N$209-ROUNDDOWN(N$209/5,0)*5))</f>
        <v>0</v>
      </c>
      <c r="O218" s="20">
        <f ca="1">-Inputs!$F26*(O$11+O$12)*(OFFSET('MK Shocks'!$B$40,MATCH($B218,'MK Shocks'!$B$40:$B$48,0)-1,MATCH(ROUNDDOWN(O$209/5,0)*5,'MK Shocks'!$38:$38,0)-2)+OFFSET('MK Shocks'!$B$40,MATCH($B218,'MK Shocks'!$B$40:$B$48,0)-1,MATCH(ROUNDDOWN(O$209/5,0)*5,'MK Shocks'!$38:$38,0)-1)*(O$209-ROUNDDOWN(O$209/5,0)*5))</f>
        <v>0</v>
      </c>
      <c r="P218" s="20">
        <f ca="1">-Inputs!$F26*(P$11+P$12)*(OFFSET('MK Shocks'!$B$40,MATCH($B218,'MK Shocks'!$B$40:$B$48,0)-1,MATCH(ROUNDDOWN(P$209/5,0)*5,'MK Shocks'!$38:$38,0)-2)+OFFSET('MK Shocks'!$B$40,MATCH($B218,'MK Shocks'!$B$40:$B$48,0)-1,MATCH(ROUNDDOWN(P$209/5,0)*5,'MK Shocks'!$38:$38,0)-1)*(P$209-ROUNDDOWN(P$209/5,0)*5))</f>
        <v>0</v>
      </c>
      <c r="Q218" s="20">
        <f ca="1">-Inputs!$F26*(Q$11+Q$12)*(OFFSET('MK Shocks'!$B$40,MATCH($B218,'MK Shocks'!$B$40:$B$48,0)-1,MATCH(ROUNDDOWN(Q$209/5,0)*5,'MK Shocks'!$38:$38,0)-2)+OFFSET('MK Shocks'!$B$40,MATCH($B218,'MK Shocks'!$B$40:$B$48,0)-1,MATCH(ROUNDDOWN(Q$209/5,0)*5,'MK Shocks'!$38:$38,0)-1)*(Q$209-ROUNDDOWN(Q$209/5,0)*5))</f>
        <v>0</v>
      </c>
      <c r="R218" s="20">
        <f ca="1">-Inputs!$F26*(R$11+R$12)*(OFFSET('MK Shocks'!$B$40,MATCH($B218,'MK Shocks'!$B$40:$B$48,0)-1,MATCH(ROUNDDOWN(R$209/5,0)*5,'MK Shocks'!$38:$38,0)-2)+OFFSET('MK Shocks'!$B$40,MATCH($B218,'MK Shocks'!$B$40:$B$48,0)-1,MATCH(ROUNDDOWN(R$209/5,0)*5,'MK Shocks'!$38:$38,0)-1)*(R$209-ROUNDDOWN(R$209/5,0)*5))</f>
        <v>0</v>
      </c>
      <c r="S218" s="20">
        <f ca="1">-Inputs!$F26*(S$11+S$12)*(OFFSET('MK Shocks'!$B$40,MATCH($B218,'MK Shocks'!$B$40:$B$48,0)-1,MATCH(ROUNDDOWN(S$209/5,0)*5,'MK Shocks'!$38:$38,0)-2)+OFFSET('MK Shocks'!$B$40,MATCH($B218,'MK Shocks'!$B$40:$B$48,0)-1,MATCH(ROUNDDOWN(S$209/5,0)*5,'MK Shocks'!$38:$38,0)-1)*(S$209-ROUNDDOWN(S$209/5,0)*5))</f>
        <v>0</v>
      </c>
      <c r="T218" s="20">
        <f ca="1">-Inputs!$F26*(T$11+T$12)*(OFFSET('MK Shocks'!$B$40,MATCH($B218,'MK Shocks'!$B$40:$B$48,0)-1,MATCH(ROUNDDOWN(T$209/5,0)*5,'MK Shocks'!$38:$38,0)-2)+OFFSET('MK Shocks'!$B$40,MATCH($B218,'MK Shocks'!$B$40:$B$48,0)-1,MATCH(ROUNDDOWN(T$209/5,0)*5,'MK Shocks'!$38:$38,0)-1)*(T$209-ROUNDDOWN(T$209/5,0)*5))</f>
        <v>0</v>
      </c>
      <c r="U218" s="20">
        <f ca="1">-Inputs!$F26*(U$11+U$12)*(OFFSET('MK Shocks'!$B$40,MATCH($B218,'MK Shocks'!$B$40:$B$48,0)-1,MATCH(ROUNDDOWN(U$209/5,0)*5,'MK Shocks'!$38:$38,0)-2)+OFFSET('MK Shocks'!$B$40,MATCH($B218,'MK Shocks'!$B$40:$B$48,0)-1,MATCH(ROUNDDOWN(U$209/5,0)*5,'MK Shocks'!$38:$38,0)-1)*(U$209-ROUNDDOWN(U$209/5,0)*5))</f>
        <v>0</v>
      </c>
      <c r="V218" s="20">
        <f ca="1">-Inputs!$F26*(V$11+V$12)*(OFFSET('MK Shocks'!$B$40,MATCH($B218,'MK Shocks'!$B$40:$B$48,0)-1,MATCH(ROUNDDOWN(V$209/5,0)*5,'MK Shocks'!$38:$38,0)-2)+OFFSET('MK Shocks'!$B$40,MATCH($B218,'MK Shocks'!$B$40:$B$48,0)-1,MATCH(ROUNDDOWN(V$209/5,0)*5,'MK Shocks'!$38:$38,0)-1)*(V$209-ROUNDDOWN(V$209/5,0)*5))</f>
        <v>0</v>
      </c>
      <c r="W218" s="20">
        <f ca="1">-Inputs!$F26*(W$11+W$12)*(OFFSET('MK Shocks'!$B$40,MATCH($B218,'MK Shocks'!$B$40:$B$48,0)-1,MATCH(ROUNDDOWN(W$209/5,0)*5,'MK Shocks'!$38:$38,0)-2)+OFFSET('MK Shocks'!$B$40,MATCH($B218,'MK Shocks'!$B$40:$B$48,0)-1,MATCH(ROUNDDOWN(W$209/5,0)*5,'MK Shocks'!$38:$38,0)-1)*(W$209-ROUNDDOWN(W$209/5,0)*5))</f>
        <v>0</v>
      </c>
      <c r="X218" s="20">
        <f ca="1">-Inputs!$F26*(X$11+X$12)*(OFFSET('MK Shocks'!$B$40,MATCH($B218,'MK Shocks'!$B$40:$B$48,0)-1,MATCH(ROUNDDOWN(X$209/5,0)*5,'MK Shocks'!$38:$38,0)-2)+OFFSET('MK Shocks'!$B$40,MATCH($B218,'MK Shocks'!$B$40:$B$48,0)-1,MATCH(ROUNDDOWN(X$209/5,0)*5,'MK Shocks'!$38:$38,0)-1)*(X$209-ROUNDDOWN(X$209/5,0)*5))</f>
        <v>0</v>
      </c>
      <c r="Y218" s="20">
        <f ca="1">-Inputs!$F26*(Y$11+Y$12)*(OFFSET('MK Shocks'!$B$40,MATCH($B218,'MK Shocks'!$B$40:$B$48,0)-1,MATCH(ROUNDDOWN(Y$209/5,0)*5,'MK Shocks'!$38:$38,0)-2)+OFFSET('MK Shocks'!$B$40,MATCH($B218,'MK Shocks'!$B$40:$B$48,0)-1,MATCH(ROUNDDOWN(Y$209/5,0)*5,'MK Shocks'!$38:$38,0)-1)*(Y$209-ROUNDDOWN(Y$209/5,0)*5))</f>
        <v>0</v>
      </c>
      <c r="Z218" s="20">
        <f ca="1">-Inputs!$F26*(Z$11+Z$12)*(OFFSET('MK Shocks'!$B$40,MATCH($B218,'MK Shocks'!$B$40:$B$48,0)-1,MATCH(ROUNDDOWN(Z$209/5,0)*5,'MK Shocks'!$38:$38,0)-2)+OFFSET('MK Shocks'!$B$40,MATCH($B218,'MK Shocks'!$B$40:$B$48,0)-1,MATCH(ROUNDDOWN(Z$209/5,0)*5,'MK Shocks'!$38:$38,0)-1)*(Z$209-ROUNDDOWN(Z$209/5,0)*5))</f>
        <v>0</v>
      </c>
      <c r="AA218" s="20">
        <f ca="1">-Inputs!$F26*(AA$11+AA$12)*(OFFSET('MK Shocks'!$B$40,MATCH($B218,'MK Shocks'!$B$40:$B$48,0)-1,MATCH(ROUNDDOWN(AA$209/5,0)*5,'MK Shocks'!$38:$38,0)-2)+OFFSET('MK Shocks'!$B$40,MATCH($B218,'MK Shocks'!$B$40:$B$48,0)-1,MATCH(ROUNDDOWN(AA$209/5,0)*5,'MK Shocks'!$38:$38,0)-1)*(AA$209-ROUNDDOWN(AA$209/5,0)*5))</f>
        <v>0</v>
      </c>
      <c r="AB218" s="20">
        <f ca="1">-Inputs!$F26*(AB$11+AB$12)*(OFFSET('MK Shocks'!$B$40,MATCH($B218,'MK Shocks'!$B$40:$B$48,0)-1,MATCH(ROUNDDOWN(AB$209/5,0)*5,'MK Shocks'!$38:$38,0)-2)+OFFSET('MK Shocks'!$B$40,MATCH($B218,'MK Shocks'!$B$40:$B$48,0)-1,MATCH(ROUNDDOWN(AB$209/5,0)*5,'MK Shocks'!$38:$38,0)-1)*(AB$209-ROUNDDOWN(AB$209/5,0)*5))</f>
        <v>0</v>
      </c>
      <c r="AC218" s="20">
        <f ca="1">-Inputs!$F26*(AC$11+AC$12)*(OFFSET('MK Shocks'!$B$40,MATCH($B218,'MK Shocks'!$B$40:$B$48,0)-1,MATCH(ROUNDDOWN(AC$209/5,0)*5,'MK Shocks'!$38:$38,0)-2)+OFFSET('MK Shocks'!$B$40,MATCH($B218,'MK Shocks'!$B$40:$B$48,0)-1,MATCH(ROUNDDOWN(AC$209/5,0)*5,'MK Shocks'!$38:$38,0)-1)*(AC$209-ROUNDDOWN(AC$209/5,0)*5))</f>
        <v>0</v>
      </c>
      <c r="AD218" s="20">
        <f ca="1">-Inputs!$F26*(AD$11+AD$12)*(OFFSET('MK Shocks'!$B$40,MATCH($B218,'MK Shocks'!$B$40:$B$48,0)-1,MATCH(ROUNDDOWN(AD$209/5,0)*5,'MK Shocks'!$38:$38,0)-2)+OFFSET('MK Shocks'!$B$40,MATCH($B218,'MK Shocks'!$B$40:$B$48,0)-1,MATCH(ROUNDDOWN(AD$209/5,0)*5,'MK Shocks'!$38:$38,0)-1)*(AD$209-ROUNDDOWN(AD$209/5,0)*5))</f>
        <v>0</v>
      </c>
      <c r="AE218" s="20">
        <f ca="1">-Inputs!$F26*(AE$11+AE$12)*(OFFSET('MK Shocks'!$B$40,MATCH($B218,'MK Shocks'!$B$40:$B$48,0)-1,MATCH(ROUNDDOWN(AE$209/5,0)*5,'MK Shocks'!$38:$38,0)-2)+OFFSET('MK Shocks'!$B$40,MATCH($B218,'MK Shocks'!$B$40:$B$48,0)-1,MATCH(ROUNDDOWN(AE$209/5,0)*5,'MK Shocks'!$38:$38,0)-1)*(AE$209-ROUNDDOWN(AE$209/5,0)*5))</f>
        <v>0</v>
      </c>
      <c r="AF218" s="20">
        <f ca="1">-Inputs!$F26*(AF$11+AF$12)*(OFFSET('MK Shocks'!$B$40,MATCH($B218,'MK Shocks'!$B$40:$B$48,0)-1,MATCH(ROUNDDOWN(AF$209/5,0)*5,'MK Shocks'!$38:$38,0)-2)+OFFSET('MK Shocks'!$B$40,MATCH($B218,'MK Shocks'!$B$40:$B$48,0)-1,MATCH(ROUNDDOWN(AF$209/5,0)*5,'MK Shocks'!$38:$38,0)-1)*(AF$209-ROUNDDOWN(AF$209/5,0)*5))</f>
        <v>0</v>
      </c>
    </row>
    <row r="219" spans="2:32" outlineLevel="1">
      <c r="B219" s="28" t="s">
        <v>35</v>
      </c>
      <c r="C219" s="20">
        <f ca="1">-Inputs!$F27*(C$11+C$12)*(OFFSET('MK Shocks'!$B$40,MATCH($B219,'MK Shocks'!$B$40:$B$48,0)-1,MATCH(ROUNDDOWN(C$209/5,0)*5,'MK Shocks'!$38:$38,0)-2)+OFFSET('MK Shocks'!$B$40,MATCH($B219,'MK Shocks'!$B$40:$B$48,0)-1,MATCH(ROUNDDOWN(C$209/5,0)*5,'MK Shocks'!$38:$38,0)-1)*(C$209-ROUNDDOWN(C$209/5,0)*5))</f>
        <v>0</v>
      </c>
      <c r="D219" s="20">
        <f ca="1">-Inputs!$F27*(D$11+D$12)*(OFFSET('MK Shocks'!$B$40,MATCH($B219,'MK Shocks'!$B$40:$B$48,0)-1,MATCH(ROUNDDOWN(D$209/5,0)*5,'MK Shocks'!$38:$38,0)-2)+OFFSET('MK Shocks'!$B$40,MATCH($B219,'MK Shocks'!$B$40:$B$48,0)-1,MATCH(ROUNDDOWN(D$209/5,0)*5,'MK Shocks'!$38:$38,0)-1)*(D$209-ROUNDDOWN(D$209/5,0)*5))</f>
        <v>0</v>
      </c>
      <c r="E219" s="20">
        <f ca="1">-Inputs!$F27*(E$11+E$12)*(OFFSET('MK Shocks'!$B$40,MATCH($B219,'MK Shocks'!$B$40:$B$48,0)-1,MATCH(ROUNDDOWN(E$209/5,0)*5,'MK Shocks'!$38:$38,0)-2)+OFFSET('MK Shocks'!$B$40,MATCH($B219,'MK Shocks'!$B$40:$B$48,0)-1,MATCH(ROUNDDOWN(E$209/5,0)*5,'MK Shocks'!$38:$38,0)-1)*(E$209-ROUNDDOWN(E$209/5,0)*5))</f>
        <v>0</v>
      </c>
      <c r="F219" s="20">
        <f ca="1">-Inputs!$F27*(F$11+F$12)*(OFFSET('MK Shocks'!$B$40,MATCH($B219,'MK Shocks'!$B$40:$B$48,0)-1,MATCH(ROUNDDOWN(F$209/5,0)*5,'MK Shocks'!$38:$38,0)-2)+OFFSET('MK Shocks'!$B$40,MATCH($B219,'MK Shocks'!$B$40:$B$48,0)-1,MATCH(ROUNDDOWN(F$209/5,0)*5,'MK Shocks'!$38:$38,0)-1)*(F$209-ROUNDDOWN(F$209/5,0)*5))</f>
        <v>0</v>
      </c>
      <c r="G219" s="20">
        <f ca="1">-Inputs!$F27*(G$11+G$12)*(OFFSET('MK Shocks'!$B$40,MATCH($B219,'MK Shocks'!$B$40:$B$48,0)-1,MATCH(ROUNDDOWN(G$209/5,0)*5,'MK Shocks'!$38:$38,0)-2)+OFFSET('MK Shocks'!$B$40,MATCH($B219,'MK Shocks'!$B$40:$B$48,0)-1,MATCH(ROUNDDOWN(G$209/5,0)*5,'MK Shocks'!$38:$38,0)-1)*(G$209-ROUNDDOWN(G$209/5,0)*5))</f>
        <v>0</v>
      </c>
      <c r="H219" s="20">
        <f ca="1">-Inputs!$F27*(H$11+H$12)*(OFFSET('MK Shocks'!$B$40,MATCH($B219,'MK Shocks'!$B$40:$B$48,0)-1,MATCH(ROUNDDOWN(H$209/5,0)*5,'MK Shocks'!$38:$38,0)-2)+OFFSET('MK Shocks'!$B$40,MATCH($B219,'MK Shocks'!$B$40:$B$48,0)-1,MATCH(ROUNDDOWN(H$209/5,0)*5,'MK Shocks'!$38:$38,0)-1)*(H$209-ROUNDDOWN(H$209/5,0)*5))</f>
        <v>0</v>
      </c>
      <c r="I219" s="20">
        <f ca="1">-Inputs!$F27*(I$11+I$12)*(OFFSET('MK Shocks'!$B$40,MATCH($B219,'MK Shocks'!$B$40:$B$48,0)-1,MATCH(ROUNDDOWN(I$209/5,0)*5,'MK Shocks'!$38:$38,0)-2)+OFFSET('MK Shocks'!$B$40,MATCH($B219,'MK Shocks'!$B$40:$B$48,0)-1,MATCH(ROUNDDOWN(I$209/5,0)*5,'MK Shocks'!$38:$38,0)-1)*(I$209-ROUNDDOWN(I$209/5,0)*5))</f>
        <v>0</v>
      </c>
      <c r="J219" s="20">
        <f ca="1">-Inputs!$F27*(J$11+J$12)*(OFFSET('MK Shocks'!$B$40,MATCH($B219,'MK Shocks'!$B$40:$B$48,0)-1,MATCH(ROUNDDOWN(J$209/5,0)*5,'MK Shocks'!$38:$38,0)-2)+OFFSET('MK Shocks'!$B$40,MATCH($B219,'MK Shocks'!$B$40:$B$48,0)-1,MATCH(ROUNDDOWN(J$209/5,0)*5,'MK Shocks'!$38:$38,0)-1)*(J$209-ROUNDDOWN(J$209/5,0)*5))</f>
        <v>0</v>
      </c>
      <c r="K219" s="20">
        <f ca="1">-Inputs!$F27*(K$11+K$12)*(OFFSET('MK Shocks'!$B$40,MATCH($B219,'MK Shocks'!$B$40:$B$48,0)-1,MATCH(ROUNDDOWN(K$209/5,0)*5,'MK Shocks'!$38:$38,0)-2)+OFFSET('MK Shocks'!$B$40,MATCH($B219,'MK Shocks'!$B$40:$B$48,0)-1,MATCH(ROUNDDOWN(K$209/5,0)*5,'MK Shocks'!$38:$38,0)-1)*(K$209-ROUNDDOWN(K$209/5,0)*5))</f>
        <v>0</v>
      </c>
      <c r="L219" s="20">
        <f ca="1">-Inputs!$F27*(L$11+L$12)*(OFFSET('MK Shocks'!$B$40,MATCH($B219,'MK Shocks'!$B$40:$B$48,0)-1,MATCH(ROUNDDOWN(L$209/5,0)*5,'MK Shocks'!$38:$38,0)-2)+OFFSET('MK Shocks'!$B$40,MATCH($B219,'MK Shocks'!$B$40:$B$48,0)-1,MATCH(ROUNDDOWN(L$209/5,0)*5,'MK Shocks'!$38:$38,0)-1)*(L$209-ROUNDDOWN(L$209/5,0)*5))</f>
        <v>0</v>
      </c>
      <c r="M219" s="20">
        <f ca="1">-Inputs!$F27*(M$11+M$12)*(OFFSET('MK Shocks'!$B$40,MATCH($B219,'MK Shocks'!$B$40:$B$48,0)-1,MATCH(ROUNDDOWN(M$209/5,0)*5,'MK Shocks'!$38:$38,0)-2)+OFFSET('MK Shocks'!$B$40,MATCH($B219,'MK Shocks'!$B$40:$B$48,0)-1,MATCH(ROUNDDOWN(M$209/5,0)*5,'MK Shocks'!$38:$38,0)-1)*(M$209-ROUNDDOWN(M$209/5,0)*5))</f>
        <v>0</v>
      </c>
      <c r="N219" s="20">
        <f ca="1">-Inputs!$F27*(N$11+N$12)*(OFFSET('MK Shocks'!$B$40,MATCH($B219,'MK Shocks'!$B$40:$B$48,0)-1,MATCH(ROUNDDOWN(N$209/5,0)*5,'MK Shocks'!$38:$38,0)-2)+OFFSET('MK Shocks'!$B$40,MATCH($B219,'MK Shocks'!$B$40:$B$48,0)-1,MATCH(ROUNDDOWN(N$209/5,0)*5,'MK Shocks'!$38:$38,0)-1)*(N$209-ROUNDDOWN(N$209/5,0)*5))</f>
        <v>0</v>
      </c>
      <c r="O219" s="20">
        <f ca="1">-Inputs!$F27*(O$11+O$12)*(OFFSET('MK Shocks'!$B$40,MATCH($B219,'MK Shocks'!$B$40:$B$48,0)-1,MATCH(ROUNDDOWN(O$209/5,0)*5,'MK Shocks'!$38:$38,0)-2)+OFFSET('MK Shocks'!$B$40,MATCH($B219,'MK Shocks'!$B$40:$B$48,0)-1,MATCH(ROUNDDOWN(O$209/5,0)*5,'MK Shocks'!$38:$38,0)-1)*(O$209-ROUNDDOWN(O$209/5,0)*5))</f>
        <v>0</v>
      </c>
      <c r="P219" s="20">
        <f ca="1">-Inputs!$F27*(P$11+P$12)*(OFFSET('MK Shocks'!$B$40,MATCH($B219,'MK Shocks'!$B$40:$B$48,0)-1,MATCH(ROUNDDOWN(P$209/5,0)*5,'MK Shocks'!$38:$38,0)-2)+OFFSET('MK Shocks'!$B$40,MATCH($B219,'MK Shocks'!$B$40:$B$48,0)-1,MATCH(ROUNDDOWN(P$209/5,0)*5,'MK Shocks'!$38:$38,0)-1)*(P$209-ROUNDDOWN(P$209/5,0)*5))</f>
        <v>0</v>
      </c>
      <c r="Q219" s="20">
        <f ca="1">-Inputs!$F27*(Q$11+Q$12)*(OFFSET('MK Shocks'!$B$40,MATCH($B219,'MK Shocks'!$B$40:$B$48,0)-1,MATCH(ROUNDDOWN(Q$209/5,0)*5,'MK Shocks'!$38:$38,0)-2)+OFFSET('MK Shocks'!$B$40,MATCH($B219,'MK Shocks'!$B$40:$B$48,0)-1,MATCH(ROUNDDOWN(Q$209/5,0)*5,'MK Shocks'!$38:$38,0)-1)*(Q$209-ROUNDDOWN(Q$209/5,0)*5))</f>
        <v>0</v>
      </c>
      <c r="R219" s="20">
        <f ca="1">-Inputs!$F27*(R$11+R$12)*(OFFSET('MK Shocks'!$B$40,MATCH($B219,'MK Shocks'!$B$40:$B$48,0)-1,MATCH(ROUNDDOWN(R$209/5,0)*5,'MK Shocks'!$38:$38,0)-2)+OFFSET('MK Shocks'!$B$40,MATCH($B219,'MK Shocks'!$B$40:$B$48,0)-1,MATCH(ROUNDDOWN(R$209/5,0)*5,'MK Shocks'!$38:$38,0)-1)*(R$209-ROUNDDOWN(R$209/5,0)*5))</f>
        <v>0</v>
      </c>
      <c r="S219" s="20">
        <f ca="1">-Inputs!$F27*(S$11+S$12)*(OFFSET('MK Shocks'!$B$40,MATCH($B219,'MK Shocks'!$B$40:$B$48,0)-1,MATCH(ROUNDDOWN(S$209/5,0)*5,'MK Shocks'!$38:$38,0)-2)+OFFSET('MK Shocks'!$B$40,MATCH($B219,'MK Shocks'!$B$40:$B$48,0)-1,MATCH(ROUNDDOWN(S$209/5,0)*5,'MK Shocks'!$38:$38,0)-1)*(S$209-ROUNDDOWN(S$209/5,0)*5))</f>
        <v>0</v>
      </c>
      <c r="T219" s="20">
        <f ca="1">-Inputs!$F27*(T$11+T$12)*(OFFSET('MK Shocks'!$B$40,MATCH($B219,'MK Shocks'!$B$40:$B$48,0)-1,MATCH(ROUNDDOWN(T$209/5,0)*5,'MK Shocks'!$38:$38,0)-2)+OFFSET('MK Shocks'!$B$40,MATCH($B219,'MK Shocks'!$B$40:$B$48,0)-1,MATCH(ROUNDDOWN(T$209/5,0)*5,'MK Shocks'!$38:$38,0)-1)*(T$209-ROUNDDOWN(T$209/5,0)*5))</f>
        <v>0</v>
      </c>
      <c r="U219" s="20">
        <f ca="1">-Inputs!$F27*(U$11+U$12)*(OFFSET('MK Shocks'!$B$40,MATCH($B219,'MK Shocks'!$B$40:$B$48,0)-1,MATCH(ROUNDDOWN(U$209/5,0)*5,'MK Shocks'!$38:$38,0)-2)+OFFSET('MK Shocks'!$B$40,MATCH($B219,'MK Shocks'!$B$40:$B$48,0)-1,MATCH(ROUNDDOWN(U$209/5,0)*5,'MK Shocks'!$38:$38,0)-1)*(U$209-ROUNDDOWN(U$209/5,0)*5))</f>
        <v>0</v>
      </c>
      <c r="V219" s="20">
        <f ca="1">-Inputs!$F27*(V$11+V$12)*(OFFSET('MK Shocks'!$B$40,MATCH($B219,'MK Shocks'!$B$40:$B$48,0)-1,MATCH(ROUNDDOWN(V$209/5,0)*5,'MK Shocks'!$38:$38,0)-2)+OFFSET('MK Shocks'!$B$40,MATCH($B219,'MK Shocks'!$B$40:$B$48,0)-1,MATCH(ROUNDDOWN(V$209/5,0)*5,'MK Shocks'!$38:$38,0)-1)*(V$209-ROUNDDOWN(V$209/5,0)*5))</f>
        <v>0</v>
      </c>
      <c r="W219" s="20">
        <f ca="1">-Inputs!$F27*(W$11+W$12)*(OFFSET('MK Shocks'!$B$40,MATCH($B219,'MK Shocks'!$B$40:$B$48,0)-1,MATCH(ROUNDDOWN(W$209/5,0)*5,'MK Shocks'!$38:$38,0)-2)+OFFSET('MK Shocks'!$B$40,MATCH($B219,'MK Shocks'!$B$40:$B$48,0)-1,MATCH(ROUNDDOWN(W$209/5,0)*5,'MK Shocks'!$38:$38,0)-1)*(W$209-ROUNDDOWN(W$209/5,0)*5))</f>
        <v>0</v>
      </c>
      <c r="X219" s="20">
        <f ca="1">-Inputs!$F27*(X$11+X$12)*(OFFSET('MK Shocks'!$B$40,MATCH($B219,'MK Shocks'!$B$40:$B$48,0)-1,MATCH(ROUNDDOWN(X$209/5,0)*5,'MK Shocks'!$38:$38,0)-2)+OFFSET('MK Shocks'!$B$40,MATCH($B219,'MK Shocks'!$B$40:$B$48,0)-1,MATCH(ROUNDDOWN(X$209/5,0)*5,'MK Shocks'!$38:$38,0)-1)*(X$209-ROUNDDOWN(X$209/5,0)*5))</f>
        <v>0</v>
      </c>
      <c r="Y219" s="20">
        <f ca="1">-Inputs!$F27*(Y$11+Y$12)*(OFFSET('MK Shocks'!$B$40,MATCH($B219,'MK Shocks'!$B$40:$B$48,0)-1,MATCH(ROUNDDOWN(Y$209/5,0)*5,'MK Shocks'!$38:$38,0)-2)+OFFSET('MK Shocks'!$B$40,MATCH($B219,'MK Shocks'!$B$40:$B$48,0)-1,MATCH(ROUNDDOWN(Y$209/5,0)*5,'MK Shocks'!$38:$38,0)-1)*(Y$209-ROUNDDOWN(Y$209/5,0)*5))</f>
        <v>0</v>
      </c>
      <c r="Z219" s="20">
        <f ca="1">-Inputs!$F27*(Z$11+Z$12)*(OFFSET('MK Shocks'!$B$40,MATCH($B219,'MK Shocks'!$B$40:$B$48,0)-1,MATCH(ROUNDDOWN(Z$209/5,0)*5,'MK Shocks'!$38:$38,0)-2)+OFFSET('MK Shocks'!$B$40,MATCH($B219,'MK Shocks'!$B$40:$B$48,0)-1,MATCH(ROUNDDOWN(Z$209/5,0)*5,'MK Shocks'!$38:$38,0)-1)*(Z$209-ROUNDDOWN(Z$209/5,0)*5))</f>
        <v>0</v>
      </c>
      <c r="AA219" s="20">
        <f ca="1">-Inputs!$F27*(AA$11+AA$12)*(OFFSET('MK Shocks'!$B$40,MATCH($B219,'MK Shocks'!$B$40:$B$48,0)-1,MATCH(ROUNDDOWN(AA$209/5,0)*5,'MK Shocks'!$38:$38,0)-2)+OFFSET('MK Shocks'!$B$40,MATCH($B219,'MK Shocks'!$B$40:$B$48,0)-1,MATCH(ROUNDDOWN(AA$209/5,0)*5,'MK Shocks'!$38:$38,0)-1)*(AA$209-ROUNDDOWN(AA$209/5,0)*5))</f>
        <v>0</v>
      </c>
      <c r="AB219" s="20">
        <f ca="1">-Inputs!$F27*(AB$11+AB$12)*(OFFSET('MK Shocks'!$B$40,MATCH($B219,'MK Shocks'!$B$40:$B$48,0)-1,MATCH(ROUNDDOWN(AB$209/5,0)*5,'MK Shocks'!$38:$38,0)-2)+OFFSET('MK Shocks'!$B$40,MATCH($B219,'MK Shocks'!$B$40:$B$48,0)-1,MATCH(ROUNDDOWN(AB$209/5,0)*5,'MK Shocks'!$38:$38,0)-1)*(AB$209-ROUNDDOWN(AB$209/5,0)*5))</f>
        <v>0</v>
      </c>
      <c r="AC219" s="20">
        <f ca="1">-Inputs!$F27*(AC$11+AC$12)*(OFFSET('MK Shocks'!$B$40,MATCH($B219,'MK Shocks'!$B$40:$B$48,0)-1,MATCH(ROUNDDOWN(AC$209/5,0)*5,'MK Shocks'!$38:$38,0)-2)+OFFSET('MK Shocks'!$B$40,MATCH($B219,'MK Shocks'!$B$40:$B$48,0)-1,MATCH(ROUNDDOWN(AC$209/5,0)*5,'MK Shocks'!$38:$38,0)-1)*(AC$209-ROUNDDOWN(AC$209/5,0)*5))</f>
        <v>0</v>
      </c>
      <c r="AD219" s="20">
        <f ca="1">-Inputs!$F27*(AD$11+AD$12)*(OFFSET('MK Shocks'!$B$40,MATCH($B219,'MK Shocks'!$B$40:$B$48,0)-1,MATCH(ROUNDDOWN(AD$209/5,0)*5,'MK Shocks'!$38:$38,0)-2)+OFFSET('MK Shocks'!$B$40,MATCH($B219,'MK Shocks'!$B$40:$B$48,0)-1,MATCH(ROUNDDOWN(AD$209/5,0)*5,'MK Shocks'!$38:$38,0)-1)*(AD$209-ROUNDDOWN(AD$209/5,0)*5))</f>
        <v>0</v>
      </c>
      <c r="AE219" s="20">
        <f ca="1">-Inputs!$F27*(AE$11+AE$12)*(OFFSET('MK Shocks'!$B$40,MATCH($B219,'MK Shocks'!$B$40:$B$48,0)-1,MATCH(ROUNDDOWN(AE$209/5,0)*5,'MK Shocks'!$38:$38,0)-2)+OFFSET('MK Shocks'!$B$40,MATCH($B219,'MK Shocks'!$B$40:$B$48,0)-1,MATCH(ROUNDDOWN(AE$209/5,0)*5,'MK Shocks'!$38:$38,0)-1)*(AE$209-ROUNDDOWN(AE$209/5,0)*5))</f>
        <v>0</v>
      </c>
      <c r="AF219" s="20">
        <f ca="1">-Inputs!$F27*(AF$11+AF$12)*(OFFSET('MK Shocks'!$B$40,MATCH($B219,'MK Shocks'!$B$40:$B$48,0)-1,MATCH(ROUNDDOWN(AF$209/5,0)*5,'MK Shocks'!$38:$38,0)-2)+OFFSET('MK Shocks'!$B$40,MATCH($B219,'MK Shocks'!$B$40:$B$48,0)-1,MATCH(ROUNDDOWN(AF$209/5,0)*5,'MK Shocks'!$38:$38,0)-1)*(AF$209-ROUNDDOWN(AF$209/5,0)*5))</f>
        <v>0</v>
      </c>
    </row>
    <row r="220" spans="2:32" outlineLevel="1"/>
    <row r="221" spans="2:32" outlineLevel="1">
      <c r="B221" s="6" t="str">
        <f>IF(B207="EEA","No spread on EEA State bonds","State bonds - Delta Market Value by rating")</f>
        <v>No spread on EEA State bonds</v>
      </c>
    </row>
    <row r="222" spans="2:32" outlineLevel="1">
      <c r="B222" s="28" t="s">
        <v>28</v>
      </c>
      <c r="C222" s="20">
        <f ca="1">-IF($B$207="EEA",,Inputs!$E20*(C$14+C$15))*(OFFSET('MK Shocks'!$B$53,MATCH($B222,'MK Shocks'!$B$40:$B$48,0)-1,MATCH(ROUNDDOWN(C$209/5,0)*5,'MK Shocks'!$38:$38,0)-2)+OFFSET('MK Shocks'!$B$53,MATCH($B222,'MK Shocks'!$B$40:$B$48,0)-1,MATCH(ROUNDDOWN(C$209/5,0)*5,'MK Shocks'!$38:$38,0)-1)*(C$209-ROUNDDOWN(C$209/5,0)*5))</f>
        <v>0</v>
      </c>
      <c r="D222" s="20">
        <f ca="1">-IF($B$207="EEA",,Inputs!$E20*(D$14+D$15))*(OFFSET('MK Shocks'!$B$53,MATCH($B222,'MK Shocks'!$B$40:$B$48,0)-1,MATCH(ROUNDDOWN(D$209/5,0)*5,'MK Shocks'!$38:$38,0)-2)+OFFSET('MK Shocks'!$B$53,MATCH($B222,'MK Shocks'!$B$40:$B$48,0)-1,MATCH(ROUNDDOWN(D$209/5,0)*5,'MK Shocks'!$38:$38,0)-1)*(D$209-ROUNDDOWN(D$209/5,0)*5))</f>
        <v>0</v>
      </c>
      <c r="E222" s="20">
        <f ca="1">-IF($B$207="EEA",,Inputs!$E20*(E$14+E$15))*(OFFSET('MK Shocks'!$B$53,MATCH($B222,'MK Shocks'!$B$40:$B$48,0)-1,MATCH(ROUNDDOWN(E$209/5,0)*5,'MK Shocks'!$38:$38,0)-2)+OFFSET('MK Shocks'!$B$53,MATCH($B222,'MK Shocks'!$B$40:$B$48,0)-1,MATCH(ROUNDDOWN(E$209/5,0)*5,'MK Shocks'!$38:$38,0)-1)*(E$209-ROUNDDOWN(E$209/5,0)*5))</f>
        <v>0</v>
      </c>
      <c r="F222" s="20">
        <f ca="1">-IF($B$207="EEA",,Inputs!$E20*(F$14+F$15))*(OFFSET('MK Shocks'!$B$53,MATCH($B222,'MK Shocks'!$B$40:$B$48,0)-1,MATCH(ROUNDDOWN(F$209/5,0)*5,'MK Shocks'!$38:$38,0)-2)+OFFSET('MK Shocks'!$B$53,MATCH($B222,'MK Shocks'!$B$40:$B$48,0)-1,MATCH(ROUNDDOWN(F$209/5,0)*5,'MK Shocks'!$38:$38,0)-1)*(F$209-ROUNDDOWN(F$209/5,0)*5))</f>
        <v>0</v>
      </c>
      <c r="G222" s="20">
        <f ca="1">-IF($B$207="EEA",,Inputs!$E20*(G$14+G$15))*(OFFSET('MK Shocks'!$B$53,MATCH($B222,'MK Shocks'!$B$40:$B$48,0)-1,MATCH(ROUNDDOWN(G$209/5,0)*5,'MK Shocks'!$38:$38,0)-2)+OFFSET('MK Shocks'!$B$53,MATCH($B222,'MK Shocks'!$B$40:$B$48,0)-1,MATCH(ROUNDDOWN(G$209/5,0)*5,'MK Shocks'!$38:$38,0)-1)*(G$209-ROUNDDOWN(G$209/5,0)*5))</f>
        <v>0</v>
      </c>
      <c r="H222" s="20">
        <f ca="1">-IF($B$207="EEA",,Inputs!$E20*(H$14+H$15))*(OFFSET('MK Shocks'!$B$53,MATCH($B222,'MK Shocks'!$B$40:$B$48,0)-1,MATCH(ROUNDDOWN(H$209/5,0)*5,'MK Shocks'!$38:$38,0)-2)+OFFSET('MK Shocks'!$B$53,MATCH($B222,'MK Shocks'!$B$40:$B$48,0)-1,MATCH(ROUNDDOWN(H$209/5,0)*5,'MK Shocks'!$38:$38,0)-1)*(H$209-ROUNDDOWN(H$209/5,0)*5))</f>
        <v>0</v>
      </c>
      <c r="I222" s="20">
        <f ca="1">-IF($B$207="EEA",,Inputs!$E20*(I$14+I$15))*(OFFSET('MK Shocks'!$B$53,MATCH($B222,'MK Shocks'!$B$40:$B$48,0)-1,MATCH(ROUNDDOWN(I$209/5,0)*5,'MK Shocks'!$38:$38,0)-2)+OFFSET('MK Shocks'!$B$53,MATCH($B222,'MK Shocks'!$B$40:$B$48,0)-1,MATCH(ROUNDDOWN(I$209/5,0)*5,'MK Shocks'!$38:$38,0)-1)*(I$209-ROUNDDOWN(I$209/5,0)*5))</f>
        <v>0</v>
      </c>
      <c r="J222" s="20">
        <f ca="1">-IF($B$207="EEA",,Inputs!$E20*(J$14+J$15))*(OFFSET('MK Shocks'!$B$53,MATCH($B222,'MK Shocks'!$B$40:$B$48,0)-1,MATCH(ROUNDDOWN(J$209/5,0)*5,'MK Shocks'!$38:$38,0)-2)+OFFSET('MK Shocks'!$B$53,MATCH($B222,'MK Shocks'!$B$40:$B$48,0)-1,MATCH(ROUNDDOWN(J$209/5,0)*5,'MK Shocks'!$38:$38,0)-1)*(J$209-ROUNDDOWN(J$209/5,0)*5))</f>
        <v>0</v>
      </c>
      <c r="K222" s="20">
        <f ca="1">-IF($B$207="EEA",,Inputs!$E20*(K$14+K$15))*(OFFSET('MK Shocks'!$B$53,MATCH($B222,'MK Shocks'!$B$40:$B$48,0)-1,MATCH(ROUNDDOWN(K$209/5,0)*5,'MK Shocks'!$38:$38,0)-2)+OFFSET('MK Shocks'!$B$53,MATCH($B222,'MK Shocks'!$B$40:$B$48,0)-1,MATCH(ROUNDDOWN(K$209/5,0)*5,'MK Shocks'!$38:$38,0)-1)*(K$209-ROUNDDOWN(K$209/5,0)*5))</f>
        <v>0</v>
      </c>
      <c r="L222" s="20">
        <f ca="1">-IF($B$207="EEA",,Inputs!$E20*(L$14+L$15))*(OFFSET('MK Shocks'!$B$53,MATCH($B222,'MK Shocks'!$B$40:$B$48,0)-1,MATCH(ROUNDDOWN(L$209/5,0)*5,'MK Shocks'!$38:$38,0)-2)+OFFSET('MK Shocks'!$B$53,MATCH($B222,'MK Shocks'!$B$40:$B$48,0)-1,MATCH(ROUNDDOWN(L$209/5,0)*5,'MK Shocks'!$38:$38,0)-1)*(L$209-ROUNDDOWN(L$209/5,0)*5))</f>
        <v>0</v>
      </c>
      <c r="M222" s="20">
        <f ca="1">-IF($B$207="EEA",,Inputs!$E20*(M$14+M$15))*(OFFSET('MK Shocks'!$B$53,MATCH($B222,'MK Shocks'!$B$40:$B$48,0)-1,MATCH(ROUNDDOWN(M$209/5,0)*5,'MK Shocks'!$38:$38,0)-2)+OFFSET('MK Shocks'!$B$53,MATCH($B222,'MK Shocks'!$B$40:$B$48,0)-1,MATCH(ROUNDDOWN(M$209/5,0)*5,'MK Shocks'!$38:$38,0)-1)*(M$209-ROUNDDOWN(M$209/5,0)*5))</f>
        <v>0</v>
      </c>
      <c r="N222" s="20">
        <f ca="1">-IF($B$207="EEA",,Inputs!$E20*(N$14+N$15))*(OFFSET('MK Shocks'!$B$53,MATCH($B222,'MK Shocks'!$B$40:$B$48,0)-1,MATCH(ROUNDDOWN(N$209/5,0)*5,'MK Shocks'!$38:$38,0)-2)+OFFSET('MK Shocks'!$B$53,MATCH($B222,'MK Shocks'!$B$40:$B$48,0)-1,MATCH(ROUNDDOWN(N$209/5,0)*5,'MK Shocks'!$38:$38,0)-1)*(N$209-ROUNDDOWN(N$209/5,0)*5))</f>
        <v>0</v>
      </c>
      <c r="O222" s="20">
        <f ca="1">-IF($B$207="EEA",,Inputs!$E20*(O$14+O$15))*(OFFSET('MK Shocks'!$B$53,MATCH($B222,'MK Shocks'!$B$40:$B$48,0)-1,MATCH(ROUNDDOWN(O$209/5,0)*5,'MK Shocks'!$38:$38,0)-2)+OFFSET('MK Shocks'!$B$53,MATCH($B222,'MK Shocks'!$B$40:$B$48,0)-1,MATCH(ROUNDDOWN(O$209/5,0)*5,'MK Shocks'!$38:$38,0)-1)*(O$209-ROUNDDOWN(O$209/5,0)*5))</f>
        <v>0</v>
      </c>
      <c r="P222" s="20">
        <f ca="1">-IF($B$207="EEA",,Inputs!$E20*(P$14+P$15))*(OFFSET('MK Shocks'!$B$53,MATCH($B222,'MK Shocks'!$B$40:$B$48,0)-1,MATCH(ROUNDDOWN(P$209/5,0)*5,'MK Shocks'!$38:$38,0)-2)+OFFSET('MK Shocks'!$B$53,MATCH($B222,'MK Shocks'!$B$40:$B$48,0)-1,MATCH(ROUNDDOWN(P$209/5,0)*5,'MK Shocks'!$38:$38,0)-1)*(P$209-ROUNDDOWN(P$209/5,0)*5))</f>
        <v>0</v>
      </c>
      <c r="Q222" s="20">
        <f ca="1">-IF($B$207="EEA",,Inputs!$E20*(Q$14+Q$15))*(OFFSET('MK Shocks'!$B$53,MATCH($B222,'MK Shocks'!$B$40:$B$48,0)-1,MATCH(ROUNDDOWN(Q$209/5,0)*5,'MK Shocks'!$38:$38,0)-2)+OFFSET('MK Shocks'!$B$53,MATCH($B222,'MK Shocks'!$B$40:$B$48,0)-1,MATCH(ROUNDDOWN(Q$209/5,0)*5,'MK Shocks'!$38:$38,0)-1)*(Q$209-ROUNDDOWN(Q$209/5,0)*5))</f>
        <v>0</v>
      </c>
      <c r="R222" s="20">
        <f ca="1">-IF($B$207="EEA",,Inputs!$E20*(R$14+R$15))*(OFFSET('MK Shocks'!$B$53,MATCH($B222,'MK Shocks'!$B$40:$B$48,0)-1,MATCH(ROUNDDOWN(R$209/5,0)*5,'MK Shocks'!$38:$38,0)-2)+OFFSET('MK Shocks'!$B$53,MATCH($B222,'MK Shocks'!$B$40:$B$48,0)-1,MATCH(ROUNDDOWN(R$209/5,0)*5,'MK Shocks'!$38:$38,0)-1)*(R$209-ROUNDDOWN(R$209/5,0)*5))</f>
        <v>0</v>
      </c>
      <c r="S222" s="20">
        <f ca="1">-IF($B$207="EEA",,Inputs!$E20*(S$14+S$15))*(OFFSET('MK Shocks'!$B$53,MATCH($B222,'MK Shocks'!$B$40:$B$48,0)-1,MATCH(ROUNDDOWN(S$209/5,0)*5,'MK Shocks'!$38:$38,0)-2)+OFFSET('MK Shocks'!$B$53,MATCH($B222,'MK Shocks'!$B$40:$B$48,0)-1,MATCH(ROUNDDOWN(S$209/5,0)*5,'MK Shocks'!$38:$38,0)-1)*(S$209-ROUNDDOWN(S$209/5,0)*5))</f>
        <v>0</v>
      </c>
      <c r="T222" s="20">
        <f ca="1">-IF($B$207="EEA",,Inputs!$E20*(T$14+T$15))*(OFFSET('MK Shocks'!$B$53,MATCH($B222,'MK Shocks'!$B$40:$B$48,0)-1,MATCH(ROUNDDOWN(T$209/5,0)*5,'MK Shocks'!$38:$38,0)-2)+OFFSET('MK Shocks'!$B$53,MATCH($B222,'MK Shocks'!$B$40:$B$48,0)-1,MATCH(ROUNDDOWN(T$209/5,0)*5,'MK Shocks'!$38:$38,0)-1)*(T$209-ROUNDDOWN(T$209/5,0)*5))</f>
        <v>0</v>
      </c>
      <c r="U222" s="20">
        <f ca="1">-IF($B$207="EEA",,Inputs!$E20*(U$14+U$15))*(OFFSET('MK Shocks'!$B$53,MATCH($B222,'MK Shocks'!$B$40:$B$48,0)-1,MATCH(ROUNDDOWN(U$209/5,0)*5,'MK Shocks'!$38:$38,0)-2)+OFFSET('MK Shocks'!$B$53,MATCH($B222,'MK Shocks'!$B$40:$B$48,0)-1,MATCH(ROUNDDOWN(U$209/5,0)*5,'MK Shocks'!$38:$38,0)-1)*(U$209-ROUNDDOWN(U$209/5,0)*5))</f>
        <v>0</v>
      </c>
      <c r="V222" s="20">
        <f ca="1">-IF($B$207="EEA",,Inputs!$E20*(V$14+V$15))*(OFFSET('MK Shocks'!$B$53,MATCH($B222,'MK Shocks'!$B$40:$B$48,0)-1,MATCH(ROUNDDOWN(V$209/5,0)*5,'MK Shocks'!$38:$38,0)-2)+OFFSET('MK Shocks'!$B$53,MATCH($B222,'MK Shocks'!$B$40:$B$48,0)-1,MATCH(ROUNDDOWN(V$209/5,0)*5,'MK Shocks'!$38:$38,0)-1)*(V$209-ROUNDDOWN(V$209/5,0)*5))</f>
        <v>0</v>
      </c>
      <c r="W222" s="20">
        <f ca="1">-IF($B$207="EEA",,Inputs!$E20*(W$14+W$15))*(OFFSET('MK Shocks'!$B$53,MATCH($B222,'MK Shocks'!$B$40:$B$48,0)-1,MATCH(ROUNDDOWN(W$209/5,0)*5,'MK Shocks'!$38:$38,0)-2)+OFFSET('MK Shocks'!$B$53,MATCH($B222,'MK Shocks'!$B$40:$B$48,0)-1,MATCH(ROUNDDOWN(W$209/5,0)*5,'MK Shocks'!$38:$38,0)-1)*(W$209-ROUNDDOWN(W$209/5,0)*5))</f>
        <v>0</v>
      </c>
      <c r="X222" s="20">
        <f ca="1">-IF($B$207="EEA",,Inputs!$E20*(X$14+X$15))*(OFFSET('MK Shocks'!$B$53,MATCH($B222,'MK Shocks'!$B$40:$B$48,0)-1,MATCH(ROUNDDOWN(X$209/5,0)*5,'MK Shocks'!$38:$38,0)-2)+OFFSET('MK Shocks'!$B$53,MATCH($B222,'MK Shocks'!$B$40:$B$48,0)-1,MATCH(ROUNDDOWN(X$209/5,0)*5,'MK Shocks'!$38:$38,0)-1)*(X$209-ROUNDDOWN(X$209/5,0)*5))</f>
        <v>0</v>
      </c>
      <c r="Y222" s="20">
        <f ca="1">-IF($B$207="EEA",,Inputs!$E20*(Y$14+Y$15))*(OFFSET('MK Shocks'!$B$53,MATCH($B222,'MK Shocks'!$B$40:$B$48,0)-1,MATCH(ROUNDDOWN(Y$209/5,0)*5,'MK Shocks'!$38:$38,0)-2)+OFFSET('MK Shocks'!$B$53,MATCH($B222,'MK Shocks'!$B$40:$B$48,0)-1,MATCH(ROUNDDOWN(Y$209/5,0)*5,'MK Shocks'!$38:$38,0)-1)*(Y$209-ROUNDDOWN(Y$209/5,0)*5))</f>
        <v>0</v>
      </c>
      <c r="Z222" s="20">
        <f ca="1">-IF($B$207="EEA",,Inputs!$E20*(Z$14+Z$15))*(OFFSET('MK Shocks'!$B$53,MATCH($B222,'MK Shocks'!$B$40:$B$48,0)-1,MATCH(ROUNDDOWN(Z$209/5,0)*5,'MK Shocks'!$38:$38,0)-2)+OFFSET('MK Shocks'!$B$53,MATCH($B222,'MK Shocks'!$B$40:$B$48,0)-1,MATCH(ROUNDDOWN(Z$209/5,0)*5,'MK Shocks'!$38:$38,0)-1)*(Z$209-ROUNDDOWN(Z$209/5,0)*5))</f>
        <v>0</v>
      </c>
      <c r="AA222" s="20">
        <f ca="1">-IF($B$207="EEA",,Inputs!$E20*(AA$14+AA$15))*(OFFSET('MK Shocks'!$B$53,MATCH($B222,'MK Shocks'!$B$40:$B$48,0)-1,MATCH(ROUNDDOWN(AA$209/5,0)*5,'MK Shocks'!$38:$38,0)-2)+OFFSET('MK Shocks'!$B$53,MATCH($B222,'MK Shocks'!$B$40:$B$48,0)-1,MATCH(ROUNDDOWN(AA$209/5,0)*5,'MK Shocks'!$38:$38,0)-1)*(AA$209-ROUNDDOWN(AA$209/5,0)*5))</f>
        <v>0</v>
      </c>
      <c r="AB222" s="20">
        <f ca="1">-IF($B$207="EEA",,Inputs!$E20*(AB$14+AB$15))*(OFFSET('MK Shocks'!$B$53,MATCH($B222,'MK Shocks'!$B$40:$B$48,0)-1,MATCH(ROUNDDOWN(AB$209/5,0)*5,'MK Shocks'!$38:$38,0)-2)+OFFSET('MK Shocks'!$B$53,MATCH($B222,'MK Shocks'!$B$40:$B$48,0)-1,MATCH(ROUNDDOWN(AB$209/5,0)*5,'MK Shocks'!$38:$38,0)-1)*(AB$209-ROUNDDOWN(AB$209/5,0)*5))</f>
        <v>0</v>
      </c>
      <c r="AC222" s="20">
        <f ca="1">-IF($B$207="EEA",,Inputs!$E20*(AC$14+AC$15))*(OFFSET('MK Shocks'!$B$53,MATCH($B222,'MK Shocks'!$B$40:$B$48,0)-1,MATCH(ROUNDDOWN(AC$209/5,0)*5,'MK Shocks'!$38:$38,0)-2)+OFFSET('MK Shocks'!$B$53,MATCH($B222,'MK Shocks'!$B$40:$B$48,0)-1,MATCH(ROUNDDOWN(AC$209/5,0)*5,'MK Shocks'!$38:$38,0)-1)*(AC$209-ROUNDDOWN(AC$209/5,0)*5))</f>
        <v>0</v>
      </c>
      <c r="AD222" s="20">
        <f ca="1">-IF($B$207="EEA",,Inputs!$E20*(AD$14+AD$15))*(OFFSET('MK Shocks'!$B$53,MATCH($B222,'MK Shocks'!$B$40:$B$48,0)-1,MATCH(ROUNDDOWN(AD$209/5,0)*5,'MK Shocks'!$38:$38,0)-2)+OFFSET('MK Shocks'!$B$53,MATCH($B222,'MK Shocks'!$B$40:$B$48,0)-1,MATCH(ROUNDDOWN(AD$209/5,0)*5,'MK Shocks'!$38:$38,0)-1)*(AD$209-ROUNDDOWN(AD$209/5,0)*5))</f>
        <v>0</v>
      </c>
      <c r="AE222" s="20">
        <f ca="1">-IF($B$207="EEA",,Inputs!$E20*(AE$14+AE$15))*(OFFSET('MK Shocks'!$B$53,MATCH($B222,'MK Shocks'!$B$40:$B$48,0)-1,MATCH(ROUNDDOWN(AE$209/5,0)*5,'MK Shocks'!$38:$38,0)-2)+OFFSET('MK Shocks'!$B$53,MATCH($B222,'MK Shocks'!$B$40:$B$48,0)-1,MATCH(ROUNDDOWN(AE$209/5,0)*5,'MK Shocks'!$38:$38,0)-1)*(AE$209-ROUNDDOWN(AE$209/5,0)*5))</f>
        <v>0</v>
      </c>
      <c r="AF222" s="20">
        <f ca="1">-IF($B$207="EEA",,Inputs!$E20*(AF$14+AF$15))*(OFFSET('MK Shocks'!$B$53,MATCH($B222,'MK Shocks'!$B$40:$B$48,0)-1,MATCH(ROUNDDOWN(AF$209/5,0)*5,'MK Shocks'!$38:$38,0)-2)+OFFSET('MK Shocks'!$B$53,MATCH($B222,'MK Shocks'!$B$40:$B$48,0)-1,MATCH(ROUNDDOWN(AF$209/5,0)*5,'MK Shocks'!$38:$38,0)-1)*(AF$209-ROUNDDOWN(AF$209/5,0)*5))</f>
        <v>0</v>
      </c>
    </row>
    <row r="223" spans="2:32" outlineLevel="1">
      <c r="B223" s="28" t="s">
        <v>29</v>
      </c>
      <c r="C223" s="20">
        <f ca="1">-IF($B$207="EEA",,Inputs!$E21*(C$14+C$15))*(OFFSET('MK Shocks'!$B$53,MATCH($B223,'MK Shocks'!$B$40:$B$48,0)-1,MATCH(ROUNDDOWN(C$209/5,0)*5,'MK Shocks'!$38:$38,0)-2)+OFFSET('MK Shocks'!$B$53,MATCH($B223,'MK Shocks'!$B$40:$B$48,0)-1,MATCH(ROUNDDOWN(C$209/5,0)*5,'MK Shocks'!$38:$38,0)-1)*(C$209-ROUNDDOWN(C$209/5,0)*5))</f>
        <v>0</v>
      </c>
      <c r="D223" s="20">
        <f ca="1">-IF($B$207="EEA",,Inputs!$E21*(D$14+D$15))*(OFFSET('MK Shocks'!$B$53,MATCH($B223,'MK Shocks'!$B$40:$B$48,0)-1,MATCH(ROUNDDOWN(D$209/5,0)*5,'MK Shocks'!$38:$38,0)-2)+OFFSET('MK Shocks'!$B$53,MATCH($B223,'MK Shocks'!$B$40:$B$48,0)-1,MATCH(ROUNDDOWN(D$209/5,0)*5,'MK Shocks'!$38:$38,0)-1)*(D$209-ROUNDDOWN(D$209/5,0)*5))</f>
        <v>0</v>
      </c>
      <c r="E223" s="20">
        <f ca="1">-IF($B$207="EEA",,Inputs!$E21*(E$14+E$15))*(OFFSET('MK Shocks'!$B$53,MATCH($B223,'MK Shocks'!$B$40:$B$48,0)-1,MATCH(ROUNDDOWN(E$209/5,0)*5,'MK Shocks'!$38:$38,0)-2)+OFFSET('MK Shocks'!$B$53,MATCH($B223,'MK Shocks'!$B$40:$B$48,0)-1,MATCH(ROUNDDOWN(E$209/5,0)*5,'MK Shocks'!$38:$38,0)-1)*(E$209-ROUNDDOWN(E$209/5,0)*5))</f>
        <v>0</v>
      </c>
      <c r="F223" s="20">
        <f ca="1">-IF($B$207="EEA",,Inputs!$E21*(F$14+F$15))*(OFFSET('MK Shocks'!$B$53,MATCH($B223,'MK Shocks'!$B$40:$B$48,0)-1,MATCH(ROUNDDOWN(F$209/5,0)*5,'MK Shocks'!$38:$38,0)-2)+OFFSET('MK Shocks'!$B$53,MATCH($B223,'MK Shocks'!$B$40:$B$48,0)-1,MATCH(ROUNDDOWN(F$209/5,0)*5,'MK Shocks'!$38:$38,0)-1)*(F$209-ROUNDDOWN(F$209/5,0)*5))</f>
        <v>0</v>
      </c>
      <c r="G223" s="20">
        <f ca="1">-IF($B$207="EEA",,Inputs!$E21*(G$14+G$15))*(OFFSET('MK Shocks'!$B$53,MATCH($B223,'MK Shocks'!$B$40:$B$48,0)-1,MATCH(ROUNDDOWN(G$209/5,0)*5,'MK Shocks'!$38:$38,0)-2)+OFFSET('MK Shocks'!$B$53,MATCH($B223,'MK Shocks'!$B$40:$B$48,0)-1,MATCH(ROUNDDOWN(G$209/5,0)*5,'MK Shocks'!$38:$38,0)-1)*(G$209-ROUNDDOWN(G$209/5,0)*5))</f>
        <v>0</v>
      </c>
      <c r="H223" s="20">
        <f ca="1">-IF($B$207="EEA",,Inputs!$E21*(H$14+H$15))*(OFFSET('MK Shocks'!$B$53,MATCH($B223,'MK Shocks'!$B$40:$B$48,0)-1,MATCH(ROUNDDOWN(H$209/5,0)*5,'MK Shocks'!$38:$38,0)-2)+OFFSET('MK Shocks'!$B$53,MATCH($B223,'MK Shocks'!$B$40:$B$48,0)-1,MATCH(ROUNDDOWN(H$209/5,0)*5,'MK Shocks'!$38:$38,0)-1)*(H$209-ROUNDDOWN(H$209/5,0)*5))</f>
        <v>0</v>
      </c>
      <c r="I223" s="20">
        <f ca="1">-IF($B$207="EEA",,Inputs!$E21*(I$14+I$15))*(OFFSET('MK Shocks'!$B$53,MATCH($B223,'MK Shocks'!$B$40:$B$48,0)-1,MATCH(ROUNDDOWN(I$209/5,0)*5,'MK Shocks'!$38:$38,0)-2)+OFFSET('MK Shocks'!$B$53,MATCH($B223,'MK Shocks'!$B$40:$B$48,0)-1,MATCH(ROUNDDOWN(I$209/5,0)*5,'MK Shocks'!$38:$38,0)-1)*(I$209-ROUNDDOWN(I$209/5,0)*5))</f>
        <v>0</v>
      </c>
      <c r="J223" s="20">
        <f ca="1">-IF($B$207="EEA",,Inputs!$E21*(J$14+J$15))*(OFFSET('MK Shocks'!$B$53,MATCH($B223,'MK Shocks'!$B$40:$B$48,0)-1,MATCH(ROUNDDOWN(J$209/5,0)*5,'MK Shocks'!$38:$38,0)-2)+OFFSET('MK Shocks'!$B$53,MATCH($B223,'MK Shocks'!$B$40:$B$48,0)-1,MATCH(ROUNDDOWN(J$209/5,0)*5,'MK Shocks'!$38:$38,0)-1)*(J$209-ROUNDDOWN(J$209/5,0)*5))</f>
        <v>0</v>
      </c>
      <c r="K223" s="20">
        <f ca="1">-IF($B$207="EEA",,Inputs!$E21*(K$14+K$15))*(OFFSET('MK Shocks'!$B$53,MATCH($B223,'MK Shocks'!$B$40:$B$48,0)-1,MATCH(ROUNDDOWN(K$209/5,0)*5,'MK Shocks'!$38:$38,0)-2)+OFFSET('MK Shocks'!$B$53,MATCH($B223,'MK Shocks'!$B$40:$B$48,0)-1,MATCH(ROUNDDOWN(K$209/5,0)*5,'MK Shocks'!$38:$38,0)-1)*(K$209-ROUNDDOWN(K$209/5,0)*5))</f>
        <v>0</v>
      </c>
      <c r="L223" s="20">
        <f ca="1">-IF($B$207="EEA",,Inputs!$E21*(L$14+L$15))*(OFFSET('MK Shocks'!$B$53,MATCH($B223,'MK Shocks'!$B$40:$B$48,0)-1,MATCH(ROUNDDOWN(L$209/5,0)*5,'MK Shocks'!$38:$38,0)-2)+OFFSET('MK Shocks'!$B$53,MATCH($B223,'MK Shocks'!$B$40:$B$48,0)-1,MATCH(ROUNDDOWN(L$209/5,0)*5,'MK Shocks'!$38:$38,0)-1)*(L$209-ROUNDDOWN(L$209/5,0)*5))</f>
        <v>0</v>
      </c>
      <c r="M223" s="20">
        <f ca="1">-IF($B$207="EEA",,Inputs!$E21*(M$14+M$15))*(OFFSET('MK Shocks'!$B$53,MATCH($B223,'MK Shocks'!$B$40:$B$48,0)-1,MATCH(ROUNDDOWN(M$209/5,0)*5,'MK Shocks'!$38:$38,0)-2)+OFFSET('MK Shocks'!$B$53,MATCH($B223,'MK Shocks'!$B$40:$B$48,0)-1,MATCH(ROUNDDOWN(M$209/5,0)*5,'MK Shocks'!$38:$38,0)-1)*(M$209-ROUNDDOWN(M$209/5,0)*5))</f>
        <v>0</v>
      </c>
      <c r="N223" s="20">
        <f ca="1">-IF($B$207="EEA",,Inputs!$E21*(N$14+N$15))*(OFFSET('MK Shocks'!$B$53,MATCH($B223,'MK Shocks'!$B$40:$B$48,0)-1,MATCH(ROUNDDOWN(N$209/5,0)*5,'MK Shocks'!$38:$38,0)-2)+OFFSET('MK Shocks'!$B$53,MATCH($B223,'MK Shocks'!$B$40:$B$48,0)-1,MATCH(ROUNDDOWN(N$209/5,0)*5,'MK Shocks'!$38:$38,0)-1)*(N$209-ROUNDDOWN(N$209/5,0)*5))</f>
        <v>0</v>
      </c>
      <c r="O223" s="20">
        <f ca="1">-IF($B$207="EEA",,Inputs!$E21*(O$14+O$15))*(OFFSET('MK Shocks'!$B$53,MATCH($B223,'MK Shocks'!$B$40:$B$48,0)-1,MATCH(ROUNDDOWN(O$209/5,0)*5,'MK Shocks'!$38:$38,0)-2)+OFFSET('MK Shocks'!$B$53,MATCH($B223,'MK Shocks'!$B$40:$B$48,0)-1,MATCH(ROUNDDOWN(O$209/5,0)*5,'MK Shocks'!$38:$38,0)-1)*(O$209-ROUNDDOWN(O$209/5,0)*5))</f>
        <v>0</v>
      </c>
      <c r="P223" s="20">
        <f ca="1">-IF($B$207="EEA",,Inputs!$E21*(P$14+P$15))*(OFFSET('MK Shocks'!$B$53,MATCH($B223,'MK Shocks'!$B$40:$B$48,0)-1,MATCH(ROUNDDOWN(P$209/5,0)*5,'MK Shocks'!$38:$38,0)-2)+OFFSET('MK Shocks'!$B$53,MATCH($B223,'MK Shocks'!$B$40:$B$48,0)-1,MATCH(ROUNDDOWN(P$209/5,0)*5,'MK Shocks'!$38:$38,0)-1)*(P$209-ROUNDDOWN(P$209/5,0)*5))</f>
        <v>0</v>
      </c>
      <c r="Q223" s="20">
        <f ca="1">-IF($B$207="EEA",,Inputs!$E21*(Q$14+Q$15))*(OFFSET('MK Shocks'!$B$53,MATCH($B223,'MK Shocks'!$B$40:$B$48,0)-1,MATCH(ROUNDDOWN(Q$209/5,0)*5,'MK Shocks'!$38:$38,0)-2)+OFFSET('MK Shocks'!$B$53,MATCH($B223,'MK Shocks'!$B$40:$B$48,0)-1,MATCH(ROUNDDOWN(Q$209/5,0)*5,'MK Shocks'!$38:$38,0)-1)*(Q$209-ROUNDDOWN(Q$209/5,0)*5))</f>
        <v>0</v>
      </c>
      <c r="R223" s="20">
        <f ca="1">-IF($B$207="EEA",,Inputs!$E21*(R$14+R$15))*(OFFSET('MK Shocks'!$B$53,MATCH($B223,'MK Shocks'!$B$40:$B$48,0)-1,MATCH(ROUNDDOWN(R$209/5,0)*5,'MK Shocks'!$38:$38,0)-2)+OFFSET('MK Shocks'!$B$53,MATCH($B223,'MK Shocks'!$B$40:$B$48,0)-1,MATCH(ROUNDDOWN(R$209/5,0)*5,'MK Shocks'!$38:$38,0)-1)*(R$209-ROUNDDOWN(R$209/5,0)*5))</f>
        <v>0</v>
      </c>
      <c r="S223" s="20">
        <f ca="1">-IF($B$207="EEA",,Inputs!$E21*(S$14+S$15))*(OFFSET('MK Shocks'!$B$53,MATCH($B223,'MK Shocks'!$B$40:$B$48,0)-1,MATCH(ROUNDDOWN(S$209/5,0)*5,'MK Shocks'!$38:$38,0)-2)+OFFSET('MK Shocks'!$B$53,MATCH($B223,'MK Shocks'!$B$40:$B$48,0)-1,MATCH(ROUNDDOWN(S$209/5,0)*5,'MK Shocks'!$38:$38,0)-1)*(S$209-ROUNDDOWN(S$209/5,0)*5))</f>
        <v>0</v>
      </c>
      <c r="T223" s="20">
        <f ca="1">-IF($B$207="EEA",,Inputs!$E21*(T$14+T$15))*(OFFSET('MK Shocks'!$B$53,MATCH($B223,'MK Shocks'!$B$40:$B$48,0)-1,MATCH(ROUNDDOWN(T$209/5,0)*5,'MK Shocks'!$38:$38,0)-2)+OFFSET('MK Shocks'!$B$53,MATCH($B223,'MK Shocks'!$B$40:$B$48,0)-1,MATCH(ROUNDDOWN(T$209/5,0)*5,'MK Shocks'!$38:$38,0)-1)*(T$209-ROUNDDOWN(T$209/5,0)*5))</f>
        <v>0</v>
      </c>
      <c r="U223" s="20">
        <f ca="1">-IF($B$207="EEA",,Inputs!$E21*(U$14+U$15))*(OFFSET('MK Shocks'!$B$53,MATCH($B223,'MK Shocks'!$B$40:$B$48,0)-1,MATCH(ROUNDDOWN(U$209/5,0)*5,'MK Shocks'!$38:$38,0)-2)+OFFSET('MK Shocks'!$B$53,MATCH($B223,'MK Shocks'!$B$40:$B$48,0)-1,MATCH(ROUNDDOWN(U$209/5,0)*5,'MK Shocks'!$38:$38,0)-1)*(U$209-ROUNDDOWN(U$209/5,0)*5))</f>
        <v>0</v>
      </c>
      <c r="V223" s="20">
        <f ca="1">-IF($B$207="EEA",,Inputs!$E21*(V$14+V$15))*(OFFSET('MK Shocks'!$B$53,MATCH($B223,'MK Shocks'!$B$40:$B$48,0)-1,MATCH(ROUNDDOWN(V$209/5,0)*5,'MK Shocks'!$38:$38,0)-2)+OFFSET('MK Shocks'!$B$53,MATCH($B223,'MK Shocks'!$B$40:$B$48,0)-1,MATCH(ROUNDDOWN(V$209/5,0)*5,'MK Shocks'!$38:$38,0)-1)*(V$209-ROUNDDOWN(V$209/5,0)*5))</f>
        <v>0</v>
      </c>
      <c r="W223" s="20">
        <f ca="1">-IF($B$207="EEA",,Inputs!$E21*(W$14+W$15))*(OFFSET('MK Shocks'!$B$53,MATCH($B223,'MK Shocks'!$B$40:$B$48,0)-1,MATCH(ROUNDDOWN(W$209/5,0)*5,'MK Shocks'!$38:$38,0)-2)+OFFSET('MK Shocks'!$B$53,MATCH($B223,'MK Shocks'!$B$40:$B$48,0)-1,MATCH(ROUNDDOWN(W$209/5,0)*5,'MK Shocks'!$38:$38,0)-1)*(W$209-ROUNDDOWN(W$209/5,0)*5))</f>
        <v>0</v>
      </c>
      <c r="X223" s="20">
        <f ca="1">-IF($B$207="EEA",,Inputs!$E21*(X$14+X$15))*(OFFSET('MK Shocks'!$B$53,MATCH($B223,'MK Shocks'!$B$40:$B$48,0)-1,MATCH(ROUNDDOWN(X$209/5,0)*5,'MK Shocks'!$38:$38,0)-2)+OFFSET('MK Shocks'!$B$53,MATCH($B223,'MK Shocks'!$B$40:$B$48,0)-1,MATCH(ROUNDDOWN(X$209/5,0)*5,'MK Shocks'!$38:$38,0)-1)*(X$209-ROUNDDOWN(X$209/5,0)*5))</f>
        <v>0</v>
      </c>
      <c r="Y223" s="20">
        <f ca="1">-IF($B$207="EEA",,Inputs!$E21*(Y$14+Y$15))*(OFFSET('MK Shocks'!$B$53,MATCH($B223,'MK Shocks'!$B$40:$B$48,0)-1,MATCH(ROUNDDOWN(Y$209/5,0)*5,'MK Shocks'!$38:$38,0)-2)+OFFSET('MK Shocks'!$B$53,MATCH($B223,'MK Shocks'!$B$40:$B$48,0)-1,MATCH(ROUNDDOWN(Y$209/5,0)*5,'MK Shocks'!$38:$38,0)-1)*(Y$209-ROUNDDOWN(Y$209/5,0)*5))</f>
        <v>0</v>
      </c>
      <c r="Z223" s="20">
        <f ca="1">-IF($B$207="EEA",,Inputs!$E21*(Z$14+Z$15))*(OFFSET('MK Shocks'!$B$53,MATCH($B223,'MK Shocks'!$B$40:$B$48,0)-1,MATCH(ROUNDDOWN(Z$209/5,0)*5,'MK Shocks'!$38:$38,0)-2)+OFFSET('MK Shocks'!$B$53,MATCH($B223,'MK Shocks'!$B$40:$B$48,0)-1,MATCH(ROUNDDOWN(Z$209/5,0)*5,'MK Shocks'!$38:$38,0)-1)*(Z$209-ROUNDDOWN(Z$209/5,0)*5))</f>
        <v>0</v>
      </c>
      <c r="AA223" s="20">
        <f ca="1">-IF($B$207="EEA",,Inputs!$E21*(AA$14+AA$15))*(OFFSET('MK Shocks'!$B$53,MATCH($B223,'MK Shocks'!$B$40:$B$48,0)-1,MATCH(ROUNDDOWN(AA$209/5,0)*5,'MK Shocks'!$38:$38,0)-2)+OFFSET('MK Shocks'!$B$53,MATCH($B223,'MK Shocks'!$B$40:$B$48,0)-1,MATCH(ROUNDDOWN(AA$209/5,0)*5,'MK Shocks'!$38:$38,0)-1)*(AA$209-ROUNDDOWN(AA$209/5,0)*5))</f>
        <v>0</v>
      </c>
      <c r="AB223" s="20">
        <f ca="1">-IF($B$207="EEA",,Inputs!$E21*(AB$14+AB$15))*(OFFSET('MK Shocks'!$B$53,MATCH($B223,'MK Shocks'!$B$40:$B$48,0)-1,MATCH(ROUNDDOWN(AB$209/5,0)*5,'MK Shocks'!$38:$38,0)-2)+OFFSET('MK Shocks'!$B$53,MATCH($B223,'MK Shocks'!$B$40:$B$48,0)-1,MATCH(ROUNDDOWN(AB$209/5,0)*5,'MK Shocks'!$38:$38,0)-1)*(AB$209-ROUNDDOWN(AB$209/5,0)*5))</f>
        <v>0</v>
      </c>
      <c r="AC223" s="20">
        <f ca="1">-IF($B$207="EEA",,Inputs!$E21*(AC$14+AC$15))*(OFFSET('MK Shocks'!$B$53,MATCH($B223,'MK Shocks'!$B$40:$B$48,0)-1,MATCH(ROUNDDOWN(AC$209/5,0)*5,'MK Shocks'!$38:$38,0)-2)+OFFSET('MK Shocks'!$B$53,MATCH($B223,'MK Shocks'!$B$40:$B$48,0)-1,MATCH(ROUNDDOWN(AC$209/5,0)*5,'MK Shocks'!$38:$38,0)-1)*(AC$209-ROUNDDOWN(AC$209/5,0)*5))</f>
        <v>0</v>
      </c>
      <c r="AD223" s="20">
        <f ca="1">-IF($B$207="EEA",,Inputs!$E21*(AD$14+AD$15))*(OFFSET('MK Shocks'!$B$53,MATCH($B223,'MK Shocks'!$B$40:$B$48,0)-1,MATCH(ROUNDDOWN(AD$209/5,0)*5,'MK Shocks'!$38:$38,0)-2)+OFFSET('MK Shocks'!$B$53,MATCH($B223,'MK Shocks'!$B$40:$B$48,0)-1,MATCH(ROUNDDOWN(AD$209/5,0)*5,'MK Shocks'!$38:$38,0)-1)*(AD$209-ROUNDDOWN(AD$209/5,0)*5))</f>
        <v>0</v>
      </c>
      <c r="AE223" s="20">
        <f ca="1">-IF($B$207="EEA",,Inputs!$E21*(AE$14+AE$15))*(OFFSET('MK Shocks'!$B$53,MATCH($B223,'MK Shocks'!$B$40:$B$48,0)-1,MATCH(ROUNDDOWN(AE$209/5,0)*5,'MK Shocks'!$38:$38,0)-2)+OFFSET('MK Shocks'!$B$53,MATCH($B223,'MK Shocks'!$B$40:$B$48,0)-1,MATCH(ROUNDDOWN(AE$209/5,0)*5,'MK Shocks'!$38:$38,0)-1)*(AE$209-ROUNDDOWN(AE$209/5,0)*5))</f>
        <v>0</v>
      </c>
      <c r="AF223" s="20">
        <f ca="1">-IF($B$207="EEA",,Inputs!$E21*(AF$14+AF$15))*(OFFSET('MK Shocks'!$B$53,MATCH($B223,'MK Shocks'!$B$40:$B$48,0)-1,MATCH(ROUNDDOWN(AF$209/5,0)*5,'MK Shocks'!$38:$38,0)-2)+OFFSET('MK Shocks'!$B$53,MATCH($B223,'MK Shocks'!$B$40:$B$48,0)-1,MATCH(ROUNDDOWN(AF$209/5,0)*5,'MK Shocks'!$38:$38,0)-1)*(AF$209-ROUNDDOWN(AF$209/5,0)*5))</f>
        <v>0</v>
      </c>
    </row>
    <row r="224" spans="2:32" outlineLevel="1">
      <c r="B224" s="28" t="s">
        <v>30</v>
      </c>
      <c r="C224" s="20">
        <f ca="1">-IF($B$207="EEA",,Inputs!$E22*(C$14+C$15))*(OFFSET('MK Shocks'!$B$53,MATCH($B224,'MK Shocks'!$B$40:$B$48,0)-1,MATCH(ROUNDDOWN(C$209/5,0)*5,'MK Shocks'!$38:$38,0)-2)+OFFSET('MK Shocks'!$B$53,MATCH($B224,'MK Shocks'!$B$40:$B$48,0)-1,MATCH(ROUNDDOWN(C$209/5,0)*5,'MK Shocks'!$38:$38,0)-1)*(C$209-ROUNDDOWN(C$209/5,0)*5))</f>
        <v>0</v>
      </c>
      <c r="D224" s="20">
        <f ca="1">-IF($B$207="EEA",,Inputs!$E22*(D$14+D$15))*(OFFSET('MK Shocks'!$B$53,MATCH($B224,'MK Shocks'!$B$40:$B$48,0)-1,MATCH(ROUNDDOWN(D$209/5,0)*5,'MK Shocks'!$38:$38,0)-2)+OFFSET('MK Shocks'!$B$53,MATCH($B224,'MK Shocks'!$B$40:$B$48,0)-1,MATCH(ROUNDDOWN(D$209/5,0)*5,'MK Shocks'!$38:$38,0)-1)*(D$209-ROUNDDOWN(D$209/5,0)*5))</f>
        <v>0</v>
      </c>
      <c r="E224" s="20">
        <f ca="1">-IF($B$207="EEA",,Inputs!$E22*(E$14+E$15))*(OFFSET('MK Shocks'!$B$53,MATCH($B224,'MK Shocks'!$B$40:$B$48,0)-1,MATCH(ROUNDDOWN(E$209/5,0)*5,'MK Shocks'!$38:$38,0)-2)+OFFSET('MK Shocks'!$B$53,MATCH($B224,'MK Shocks'!$B$40:$B$48,0)-1,MATCH(ROUNDDOWN(E$209/5,0)*5,'MK Shocks'!$38:$38,0)-1)*(E$209-ROUNDDOWN(E$209/5,0)*5))</f>
        <v>0</v>
      </c>
      <c r="F224" s="20">
        <f ca="1">-IF($B$207="EEA",,Inputs!$E22*(F$14+F$15))*(OFFSET('MK Shocks'!$B$53,MATCH($B224,'MK Shocks'!$B$40:$B$48,0)-1,MATCH(ROUNDDOWN(F$209/5,0)*5,'MK Shocks'!$38:$38,0)-2)+OFFSET('MK Shocks'!$B$53,MATCH($B224,'MK Shocks'!$B$40:$B$48,0)-1,MATCH(ROUNDDOWN(F$209/5,0)*5,'MK Shocks'!$38:$38,0)-1)*(F$209-ROUNDDOWN(F$209/5,0)*5))</f>
        <v>0</v>
      </c>
      <c r="G224" s="20">
        <f ca="1">-IF($B$207="EEA",,Inputs!$E22*(G$14+G$15))*(OFFSET('MK Shocks'!$B$53,MATCH($B224,'MK Shocks'!$B$40:$B$48,0)-1,MATCH(ROUNDDOWN(G$209/5,0)*5,'MK Shocks'!$38:$38,0)-2)+OFFSET('MK Shocks'!$B$53,MATCH($B224,'MK Shocks'!$B$40:$B$48,0)-1,MATCH(ROUNDDOWN(G$209/5,0)*5,'MK Shocks'!$38:$38,0)-1)*(G$209-ROUNDDOWN(G$209/5,0)*5))</f>
        <v>0</v>
      </c>
      <c r="H224" s="20">
        <f ca="1">-IF($B$207="EEA",,Inputs!$E22*(H$14+H$15))*(OFFSET('MK Shocks'!$B$53,MATCH($B224,'MK Shocks'!$B$40:$B$48,0)-1,MATCH(ROUNDDOWN(H$209/5,0)*5,'MK Shocks'!$38:$38,0)-2)+OFFSET('MK Shocks'!$B$53,MATCH($B224,'MK Shocks'!$B$40:$B$48,0)-1,MATCH(ROUNDDOWN(H$209/5,0)*5,'MK Shocks'!$38:$38,0)-1)*(H$209-ROUNDDOWN(H$209/5,0)*5))</f>
        <v>0</v>
      </c>
      <c r="I224" s="20">
        <f ca="1">-IF($B$207="EEA",,Inputs!$E22*(I$14+I$15))*(OFFSET('MK Shocks'!$B$53,MATCH($B224,'MK Shocks'!$B$40:$B$48,0)-1,MATCH(ROUNDDOWN(I$209/5,0)*5,'MK Shocks'!$38:$38,0)-2)+OFFSET('MK Shocks'!$B$53,MATCH($B224,'MK Shocks'!$B$40:$B$48,0)-1,MATCH(ROUNDDOWN(I$209/5,0)*5,'MK Shocks'!$38:$38,0)-1)*(I$209-ROUNDDOWN(I$209/5,0)*5))</f>
        <v>0</v>
      </c>
      <c r="J224" s="20">
        <f ca="1">-IF($B$207="EEA",,Inputs!$E22*(J$14+J$15))*(OFFSET('MK Shocks'!$B$53,MATCH($B224,'MK Shocks'!$B$40:$B$48,0)-1,MATCH(ROUNDDOWN(J$209/5,0)*5,'MK Shocks'!$38:$38,0)-2)+OFFSET('MK Shocks'!$B$53,MATCH($B224,'MK Shocks'!$B$40:$B$48,0)-1,MATCH(ROUNDDOWN(J$209/5,0)*5,'MK Shocks'!$38:$38,0)-1)*(J$209-ROUNDDOWN(J$209/5,0)*5))</f>
        <v>0</v>
      </c>
      <c r="K224" s="20">
        <f ca="1">-IF($B$207="EEA",,Inputs!$E22*(K$14+K$15))*(OFFSET('MK Shocks'!$B$53,MATCH($B224,'MK Shocks'!$B$40:$B$48,0)-1,MATCH(ROUNDDOWN(K$209/5,0)*5,'MK Shocks'!$38:$38,0)-2)+OFFSET('MK Shocks'!$B$53,MATCH($B224,'MK Shocks'!$B$40:$B$48,0)-1,MATCH(ROUNDDOWN(K$209/5,0)*5,'MK Shocks'!$38:$38,0)-1)*(K$209-ROUNDDOWN(K$209/5,0)*5))</f>
        <v>0</v>
      </c>
      <c r="L224" s="20">
        <f ca="1">-IF($B$207="EEA",,Inputs!$E22*(L$14+L$15))*(OFFSET('MK Shocks'!$B$53,MATCH($B224,'MK Shocks'!$B$40:$B$48,0)-1,MATCH(ROUNDDOWN(L$209/5,0)*5,'MK Shocks'!$38:$38,0)-2)+OFFSET('MK Shocks'!$B$53,MATCH($B224,'MK Shocks'!$B$40:$B$48,0)-1,MATCH(ROUNDDOWN(L$209/5,0)*5,'MK Shocks'!$38:$38,0)-1)*(L$209-ROUNDDOWN(L$209/5,0)*5))</f>
        <v>0</v>
      </c>
      <c r="M224" s="20">
        <f ca="1">-IF($B$207="EEA",,Inputs!$E22*(M$14+M$15))*(OFFSET('MK Shocks'!$B$53,MATCH($B224,'MK Shocks'!$B$40:$B$48,0)-1,MATCH(ROUNDDOWN(M$209/5,0)*5,'MK Shocks'!$38:$38,0)-2)+OFFSET('MK Shocks'!$B$53,MATCH($B224,'MK Shocks'!$B$40:$B$48,0)-1,MATCH(ROUNDDOWN(M$209/5,0)*5,'MK Shocks'!$38:$38,0)-1)*(M$209-ROUNDDOWN(M$209/5,0)*5))</f>
        <v>0</v>
      </c>
      <c r="N224" s="20">
        <f ca="1">-IF($B$207="EEA",,Inputs!$E22*(N$14+N$15))*(OFFSET('MK Shocks'!$B$53,MATCH($B224,'MK Shocks'!$B$40:$B$48,0)-1,MATCH(ROUNDDOWN(N$209/5,0)*5,'MK Shocks'!$38:$38,0)-2)+OFFSET('MK Shocks'!$B$53,MATCH($B224,'MK Shocks'!$B$40:$B$48,0)-1,MATCH(ROUNDDOWN(N$209/5,0)*5,'MK Shocks'!$38:$38,0)-1)*(N$209-ROUNDDOWN(N$209/5,0)*5))</f>
        <v>0</v>
      </c>
      <c r="O224" s="20">
        <f ca="1">-IF($B$207="EEA",,Inputs!$E22*(O$14+O$15))*(OFFSET('MK Shocks'!$B$53,MATCH($B224,'MK Shocks'!$B$40:$B$48,0)-1,MATCH(ROUNDDOWN(O$209/5,0)*5,'MK Shocks'!$38:$38,0)-2)+OFFSET('MK Shocks'!$B$53,MATCH($B224,'MK Shocks'!$B$40:$B$48,0)-1,MATCH(ROUNDDOWN(O$209/5,0)*5,'MK Shocks'!$38:$38,0)-1)*(O$209-ROUNDDOWN(O$209/5,0)*5))</f>
        <v>0</v>
      </c>
      <c r="P224" s="20">
        <f ca="1">-IF($B$207="EEA",,Inputs!$E22*(P$14+P$15))*(OFFSET('MK Shocks'!$B$53,MATCH($B224,'MK Shocks'!$B$40:$B$48,0)-1,MATCH(ROUNDDOWN(P$209/5,0)*5,'MK Shocks'!$38:$38,0)-2)+OFFSET('MK Shocks'!$B$53,MATCH($B224,'MK Shocks'!$B$40:$B$48,0)-1,MATCH(ROUNDDOWN(P$209/5,0)*5,'MK Shocks'!$38:$38,0)-1)*(P$209-ROUNDDOWN(P$209/5,0)*5))</f>
        <v>0</v>
      </c>
      <c r="Q224" s="20">
        <f ca="1">-IF($B$207="EEA",,Inputs!$E22*(Q$14+Q$15))*(OFFSET('MK Shocks'!$B$53,MATCH($B224,'MK Shocks'!$B$40:$B$48,0)-1,MATCH(ROUNDDOWN(Q$209/5,0)*5,'MK Shocks'!$38:$38,0)-2)+OFFSET('MK Shocks'!$B$53,MATCH($B224,'MK Shocks'!$B$40:$B$48,0)-1,MATCH(ROUNDDOWN(Q$209/5,0)*5,'MK Shocks'!$38:$38,0)-1)*(Q$209-ROUNDDOWN(Q$209/5,0)*5))</f>
        <v>0</v>
      </c>
      <c r="R224" s="20">
        <f ca="1">-IF($B$207="EEA",,Inputs!$E22*(R$14+R$15))*(OFFSET('MK Shocks'!$B$53,MATCH($B224,'MK Shocks'!$B$40:$B$48,0)-1,MATCH(ROUNDDOWN(R$209/5,0)*5,'MK Shocks'!$38:$38,0)-2)+OFFSET('MK Shocks'!$B$53,MATCH($B224,'MK Shocks'!$B$40:$B$48,0)-1,MATCH(ROUNDDOWN(R$209/5,0)*5,'MK Shocks'!$38:$38,0)-1)*(R$209-ROUNDDOWN(R$209/5,0)*5))</f>
        <v>0</v>
      </c>
      <c r="S224" s="20">
        <f ca="1">-IF($B$207="EEA",,Inputs!$E22*(S$14+S$15))*(OFFSET('MK Shocks'!$B$53,MATCH($B224,'MK Shocks'!$B$40:$B$48,0)-1,MATCH(ROUNDDOWN(S$209/5,0)*5,'MK Shocks'!$38:$38,0)-2)+OFFSET('MK Shocks'!$B$53,MATCH($B224,'MK Shocks'!$B$40:$B$48,0)-1,MATCH(ROUNDDOWN(S$209/5,0)*5,'MK Shocks'!$38:$38,0)-1)*(S$209-ROUNDDOWN(S$209/5,0)*5))</f>
        <v>0</v>
      </c>
      <c r="T224" s="20">
        <f ca="1">-IF($B$207="EEA",,Inputs!$E22*(T$14+T$15))*(OFFSET('MK Shocks'!$B$53,MATCH($B224,'MK Shocks'!$B$40:$B$48,0)-1,MATCH(ROUNDDOWN(T$209/5,0)*5,'MK Shocks'!$38:$38,0)-2)+OFFSET('MK Shocks'!$B$53,MATCH($B224,'MK Shocks'!$B$40:$B$48,0)-1,MATCH(ROUNDDOWN(T$209/5,0)*5,'MK Shocks'!$38:$38,0)-1)*(T$209-ROUNDDOWN(T$209/5,0)*5))</f>
        <v>0</v>
      </c>
      <c r="U224" s="20">
        <f ca="1">-IF($B$207="EEA",,Inputs!$E22*(U$14+U$15))*(OFFSET('MK Shocks'!$B$53,MATCH($B224,'MK Shocks'!$B$40:$B$48,0)-1,MATCH(ROUNDDOWN(U$209/5,0)*5,'MK Shocks'!$38:$38,0)-2)+OFFSET('MK Shocks'!$B$53,MATCH($B224,'MK Shocks'!$B$40:$B$48,0)-1,MATCH(ROUNDDOWN(U$209/5,0)*5,'MK Shocks'!$38:$38,0)-1)*(U$209-ROUNDDOWN(U$209/5,0)*5))</f>
        <v>0</v>
      </c>
      <c r="V224" s="20">
        <f ca="1">-IF($B$207="EEA",,Inputs!$E22*(V$14+V$15))*(OFFSET('MK Shocks'!$B$53,MATCH($B224,'MK Shocks'!$B$40:$B$48,0)-1,MATCH(ROUNDDOWN(V$209/5,0)*5,'MK Shocks'!$38:$38,0)-2)+OFFSET('MK Shocks'!$B$53,MATCH($B224,'MK Shocks'!$B$40:$B$48,0)-1,MATCH(ROUNDDOWN(V$209/5,0)*5,'MK Shocks'!$38:$38,0)-1)*(V$209-ROUNDDOWN(V$209/5,0)*5))</f>
        <v>0</v>
      </c>
      <c r="W224" s="20">
        <f ca="1">-IF($B$207="EEA",,Inputs!$E22*(W$14+W$15))*(OFFSET('MK Shocks'!$B$53,MATCH($B224,'MK Shocks'!$B$40:$B$48,0)-1,MATCH(ROUNDDOWN(W$209/5,0)*5,'MK Shocks'!$38:$38,0)-2)+OFFSET('MK Shocks'!$B$53,MATCH($B224,'MK Shocks'!$B$40:$B$48,0)-1,MATCH(ROUNDDOWN(W$209/5,0)*5,'MK Shocks'!$38:$38,0)-1)*(W$209-ROUNDDOWN(W$209/5,0)*5))</f>
        <v>0</v>
      </c>
      <c r="X224" s="20">
        <f ca="1">-IF($B$207="EEA",,Inputs!$E22*(X$14+X$15))*(OFFSET('MK Shocks'!$B$53,MATCH($B224,'MK Shocks'!$B$40:$B$48,0)-1,MATCH(ROUNDDOWN(X$209/5,0)*5,'MK Shocks'!$38:$38,0)-2)+OFFSET('MK Shocks'!$B$53,MATCH($B224,'MK Shocks'!$B$40:$B$48,0)-1,MATCH(ROUNDDOWN(X$209/5,0)*5,'MK Shocks'!$38:$38,0)-1)*(X$209-ROUNDDOWN(X$209/5,0)*5))</f>
        <v>0</v>
      </c>
      <c r="Y224" s="20">
        <f ca="1">-IF($B$207="EEA",,Inputs!$E22*(Y$14+Y$15))*(OFFSET('MK Shocks'!$B$53,MATCH($B224,'MK Shocks'!$B$40:$B$48,0)-1,MATCH(ROUNDDOWN(Y$209/5,0)*5,'MK Shocks'!$38:$38,0)-2)+OFFSET('MK Shocks'!$B$53,MATCH($B224,'MK Shocks'!$B$40:$B$48,0)-1,MATCH(ROUNDDOWN(Y$209/5,0)*5,'MK Shocks'!$38:$38,0)-1)*(Y$209-ROUNDDOWN(Y$209/5,0)*5))</f>
        <v>0</v>
      </c>
      <c r="Z224" s="20">
        <f ca="1">-IF($B$207="EEA",,Inputs!$E22*(Z$14+Z$15))*(OFFSET('MK Shocks'!$B$53,MATCH($B224,'MK Shocks'!$B$40:$B$48,0)-1,MATCH(ROUNDDOWN(Z$209/5,0)*5,'MK Shocks'!$38:$38,0)-2)+OFFSET('MK Shocks'!$B$53,MATCH($B224,'MK Shocks'!$B$40:$B$48,0)-1,MATCH(ROUNDDOWN(Z$209/5,0)*5,'MK Shocks'!$38:$38,0)-1)*(Z$209-ROUNDDOWN(Z$209/5,0)*5))</f>
        <v>0</v>
      </c>
      <c r="AA224" s="20">
        <f ca="1">-IF($B$207="EEA",,Inputs!$E22*(AA$14+AA$15))*(OFFSET('MK Shocks'!$B$53,MATCH($B224,'MK Shocks'!$B$40:$B$48,0)-1,MATCH(ROUNDDOWN(AA$209/5,0)*5,'MK Shocks'!$38:$38,0)-2)+OFFSET('MK Shocks'!$B$53,MATCH($B224,'MK Shocks'!$B$40:$B$48,0)-1,MATCH(ROUNDDOWN(AA$209/5,0)*5,'MK Shocks'!$38:$38,0)-1)*(AA$209-ROUNDDOWN(AA$209/5,0)*5))</f>
        <v>0</v>
      </c>
      <c r="AB224" s="20">
        <f ca="1">-IF($B$207="EEA",,Inputs!$E22*(AB$14+AB$15))*(OFFSET('MK Shocks'!$B$53,MATCH($B224,'MK Shocks'!$B$40:$B$48,0)-1,MATCH(ROUNDDOWN(AB$209/5,0)*5,'MK Shocks'!$38:$38,0)-2)+OFFSET('MK Shocks'!$B$53,MATCH($B224,'MK Shocks'!$B$40:$B$48,0)-1,MATCH(ROUNDDOWN(AB$209/5,0)*5,'MK Shocks'!$38:$38,0)-1)*(AB$209-ROUNDDOWN(AB$209/5,0)*5))</f>
        <v>0</v>
      </c>
      <c r="AC224" s="20">
        <f ca="1">-IF($B$207="EEA",,Inputs!$E22*(AC$14+AC$15))*(OFFSET('MK Shocks'!$B$53,MATCH($B224,'MK Shocks'!$B$40:$B$48,0)-1,MATCH(ROUNDDOWN(AC$209/5,0)*5,'MK Shocks'!$38:$38,0)-2)+OFFSET('MK Shocks'!$B$53,MATCH($B224,'MK Shocks'!$B$40:$B$48,0)-1,MATCH(ROUNDDOWN(AC$209/5,0)*5,'MK Shocks'!$38:$38,0)-1)*(AC$209-ROUNDDOWN(AC$209/5,0)*5))</f>
        <v>0</v>
      </c>
      <c r="AD224" s="20">
        <f ca="1">-IF($B$207="EEA",,Inputs!$E22*(AD$14+AD$15))*(OFFSET('MK Shocks'!$B$53,MATCH($B224,'MK Shocks'!$B$40:$B$48,0)-1,MATCH(ROUNDDOWN(AD$209/5,0)*5,'MK Shocks'!$38:$38,0)-2)+OFFSET('MK Shocks'!$B$53,MATCH($B224,'MK Shocks'!$B$40:$B$48,0)-1,MATCH(ROUNDDOWN(AD$209/5,0)*5,'MK Shocks'!$38:$38,0)-1)*(AD$209-ROUNDDOWN(AD$209/5,0)*5))</f>
        <v>0</v>
      </c>
      <c r="AE224" s="20">
        <f ca="1">-IF($B$207="EEA",,Inputs!$E22*(AE$14+AE$15))*(OFFSET('MK Shocks'!$B$53,MATCH($B224,'MK Shocks'!$B$40:$B$48,0)-1,MATCH(ROUNDDOWN(AE$209/5,0)*5,'MK Shocks'!$38:$38,0)-2)+OFFSET('MK Shocks'!$B$53,MATCH($B224,'MK Shocks'!$B$40:$B$48,0)-1,MATCH(ROUNDDOWN(AE$209/5,0)*5,'MK Shocks'!$38:$38,0)-1)*(AE$209-ROUNDDOWN(AE$209/5,0)*5))</f>
        <v>0</v>
      </c>
      <c r="AF224" s="20">
        <f ca="1">-IF($B$207="EEA",,Inputs!$E22*(AF$14+AF$15))*(OFFSET('MK Shocks'!$B$53,MATCH($B224,'MK Shocks'!$B$40:$B$48,0)-1,MATCH(ROUNDDOWN(AF$209/5,0)*5,'MK Shocks'!$38:$38,0)-2)+OFFSET('MK Shocks'!$B$53,MATCH($B224,'MK Shocks'!$B$40:$B$48,0)-1,MATCH(ROUNDDOWN(AF$209/5,0)*5,'MK Shocks'!$38:$38,0)-1)*(AF$209-ROUNDDOWN(AF$209/5,0)*5))</f>
        <v>0</v>
      </c>
    </row>
    <row r="225" spans="1:32" outlineLevel="1">
      <c r="B225" s="28" t="s">
        <v>31</v>
      </c>
      <c r="C225" s="20">
        <f ca="1">-IF($B$207="EEA",,Inputs!$E23*(C$14+C$15))*(OFFSET('MK Shocks'!$B$53,MATCH($B225,'MK Shocks'!$B$40:$B$48,0)-1,MATCH(ROUNDDOWN(C$209/5,0)*5,'MK Shocks'!$38:$38,0)-2)+OFFSET('MK Shocks'!$B$53,MATCH($B225,'MK Shocks'!$B$40:$B$48,0)-1,MATCH(ROUNDDOWN(C$209/5,0)*5,'MK Shocks'!$38:$38,0)-1)*(C$209-ROUNDDOWN(C$209/5,0)*5))</f>
        <v>0</v>
      </c>
      <c r="D225" s="20">
        <f ca="1">-IF($B$207="EEA",,Inputs!$E23*(D$14+D$15))*(OFFSET('MK Shocks'!$B$53,MATCH($B225,'MK Shocks'!$B$40:$B$48,0)-1,MATCH(ROUNDDOWN(D$209/5,0)*5,'MK Shocks'!$38:$38,0)-2)+OFFSET('MK Shocks'!$B$53,MATCH($B225,'MK Shocks'!$B$40:$B$48,0)-1,MATCH(ROUNDDOWN(D$209/5,0)*5,'MK Shocks'!$38:$38,0)-1)*(D$209-ROUNDDOWN(D$209/5,0)*5))</f>
        <v>0</v>
      </c>
      <c r="E225" s="20">
        <f ca="1">-IF($B$207="EEA",,Inputs!$E23*(E$14+E$15))*(OFFSET('MK Shocks'!$B$53,MATCH($B225,'MK Shocks'!$B$40:$B$48,0)-1,MATCH(ROUNDDOWN(E$209/5,0)*5,'MK Shocks'!$38:$38,0)-2)+OFFSET('MK Shocks'!$B$53,MATCH($B225,'MK Shocks'!$B$40:$B$48,0)-1,MATCH(ROUNDDOWN(E$209/5,0)*5,'MK Shocks'!$38:$38,0)-1)*(E$209-ROUNDDOWN(E$209/5,0)*5))</f>
        <v>0</v>
      </c>
      <c r="F225" s="20">
        <f ca="1">-IF($B$207="EEA",,Inputs!$E23*(F$14+F$15))*(OFFSET('MK Shocks'!$B$53,MATCH($B225,'MK Shocks'!$B$40:$B$48,0)-1,MATCH(ROUNDDOWN(F$209/5,0)*5,'MK Shocks'!$38:$38,0)-2)+OFFSET('MK Shocks'!$B$53,MATCH($B225,'MK Shocks'!$B$40:$B$48,0)-1,MATCH(ROUNDDOWN(F$209/5,0)*5,'MK Shocks'!$38:$38,0)-1)*(F$209-ROUNDDOWN(F$209/5,0)*5))</f>
        <v>0</v>
      </c>
      <c r="G225" s="20">
        <f ca="1">-IF($B$207="EEA",,Inputs!$E23*(G$14+G$15))*(OFFSET('MK Shocks'!$B$53,MATCH($B225,'MK Shocks'!$B$40:$B$48,0)-1,MATCH(ROUNDDOWN(G$209/5,0)*5,'MK Shocks'!$38:$38,0)-2)+OFFSET('MK Shocks'!$B$53,MATCH($B225,'MK Shocks'!$B$40:$B$48,0)-1,MATCH(ROUNDDOWN(G$209/5,0)*5,'MK Shocks'!$38:$38,0)-1)*(G$209-ROUNDDOWN(G$209/5,0)*5))</f>
        <v>0</v>
      </c>
      <c r="H225" s="20">
        <f ca="1">-IF($B$207="EEA",,Inputs!$E23*(H$14+H$15))*(OFFSET('MK Shocks'!$B$53,MATCH($B225,'MK Shocks'!$B$40:$B$48,0)-1,MATCH(ROUNDDOWN(H$209/5,0)*5,'MK Shocks'!$38:$38,0)-2)+OFFSET('MK Shocks'!$B$53,MATCH($B225,'MK Shocks'!$B$40:$B$48,0)-1,MATCH(ROUNDDOWN(H$209/5,0)*5,'MK Shocks'!$38:$38,0)-1)*(H$209-ROUNDDOWN(H$209/5,0)*5))</f>
        <v>0</v>
      </c>
      <c r="I225" s="20">
        <f ca="1">-IF($B$207="EEA",,Inputs!$E23*(I$14+I$15))*(OFFSET('MK Shocks'!$B$53,MATCH($B225,'MK Shocks'!$B$40:$B$48,0)-1,MATCH(ROUNDDOWN(I$209/5,0)*5,'MK Shocks'!$38:$38,0)-2)+OFFSET('MK Shocks'!$B$53,MATCH($B225,'MK Shocks'!$B$40:$B$48,0)-1,MATCH(ROUNDDOWN(I$209/5,0)*5,'MK Shocks'!$38:$38,0)-1)*(I$209-ROUNDDOWN(I$209/5,0)*5))</f>
        <v>0</v>
      </c>
      <c r="J225" s="20">
        <f ca="1">-IF($B$207="EEA",,Inputs!$E23*(J$14+J$15))*(OFFSET('MK Shocks'!$B$53,MATCH($B225,'MK Shocks'!$B$40:$B$48,0)-1,MATCH(ROUNDDOWN(J$209/5,0)*5,'MK Shocks'!$38:$38,0)-2)+OFFSET('MK Shocks'!$B$53,MATCH($B225,'MK Shocks'!$B$40:$B$48,0)-1,MATCH(ROUNDDOWN(J$209/5,0)*5,'MK Shocks'!$38:$38,0)-1)*(J$209-ROUNDDOWN(J$209/5,0)*5))</f>
        <v>0</v>
      </c>
      <c r="K225" s="20">
        <f ca="1">-IF($B$207="EEA",,Inputs!$E23*(K$14+K$15))*(OFFSET('MK Shocks'!$B$53,MATCH($B225,'MK Shocks'!$B$40:$B$48,0)-1,MATCH(ROUNDDOWN(K$209/5,0)*5,'MK Shocks'!$38:$38,0)-2)+OFFSET('MK Shocks'!$B$53,MATCH($B225,'MK Shocks'!$B$40:$B$48,0)-1,MATCH(ROUNDDOWN(K$209/5,0)*5,'MK Shocks'!$38:$38,0)-1)*(K$209-ROUNDDOWN(K$209/5,0)*5))</f>
        <v>0</v>
      </c>
      <c r="L225" s="20">
        <f ca="1">-IF($B$207="EEA",,Inputs!$E23*(L$14+L$15))*(OFFSET('MK Shocks'!$B$53,MATCH($B225,'MK Shocks'!$B$40:$B$48,0)-1,MATCH(ROUNDDOWN(L$209/5,0)*5,'MK Shocks'!$38:$38,0)-2)+OFFSET('MK Shocks'!$B$53,MATCH($B225,'MK Shocks'!$B$40:$B$48,0)-1,MATCH(ROUNDDOWN(L$209/5,0)*5,'MK Shocks'!$38:$38,0)-1)*(L$209-ROUNDDOWN(L$209/5,0)*5))</f>
        <v>0</v>
      </c>
      <c r="M225" s="20">
        <f ca="1">-IF($B$207="EEA",,Inputs!$E23*(M$14+M$15))*(OFFSET('MK Shocks'!$B$53,MATCH($B225,'MK Shocks'!$B$40:$B$48,0)-1,MATCH(ROUNDDOWN(M$209/5,0)*5,'MK Shocks'!$38:$38,0)-2)+OFFSET('MK Shocks'!$B$53,MATCH($B225,'MK Shocks'!$B$40:$B$48,0)-1,MATCH(ROUNDDOWN(M$209/5,0)*5,'MK Shocks'!$38:$38,0)-1)*(M$209-ROUNDDOWN(M$209/5,0)*5))</f>
        <v>0</v>
      </c>
      <c r="N225" s="20">
        <f ca="1">-IF($B$207="EEA",,Inputs!$E23*(N$14+N$15))*(OFFSET('MK Shocks'!$B$53,MATCH($B225,'MK Shocks'!$B$40:$B$48,0)-1,MATCH(ROUNDDOWN(N$209/5,0)*5,'MK Shocks'!$38:$38,0)-2)+OFFSET('MK Shocks'!$B$53,MATCH($B225,'MK Shocks'!$B$40:$B$48,0)-1,MATCH(ROUNDDOWN(N$209/5,0)*5,'MK Shocks'!$38:$38,0)-1)*(N$209-ROUNDDOWN(N$209/5,0)*5))</f>
        <v>0</v>
      </c>
      <c r="O225" s="20">
        <f ca="1">-IF($B$207="EEA",,Inputs!$E23*(O$14+O$15))*(OFFSET('MK Shocks'!$B$53,MATCH($B225,'MK Shocks'!$B$40:$B$48,0)-1,MATCH(ROUNDDOWN(O$209/5,0)*5,'MK Shocks'!$38:$38,0)-2)+OFFSET('MK Shocks'!$B$53,MATCH($B225,'MK Shocks'!$B$40:$B$48,0)-1,MATCH(ROUNDDOWN(O$209/5,0)*5,'MK Shocks'!$38:$38,0)-1)*(O$209-ROUNDDOWN(O$209/5,0)*5))</f>
        <v>0</v>
      </c>
      <c r="P225" s="20">
        <f ca="1">-IF($B$207="EEA",,Inputs!$E23*(P$14+P$15))*(OFFSET('MK Shocks'!$B$53,MATCH($B225,'MK Shocks'!$B$40:$B$48,0)-1,MATCH(ROUNDDOWN(P$209/5,0)*5,'MK Shocks'!$38:$38,0)-2)+OFFSET('MK Shocks'!$B$53,MATCH($B225,'MK Shocks'!$B$40:$B$48,0)-1,MATCH(ROUNDDOWN(P$209/5,0)*5,'MK Shocks'!$38:$38,0)-1)*(P$209-ROUNDDOWN(P$209/5,0)*5))</f>
        <v>0</v>
      </c>
      <c r="Q225" s="20">
        <f ca="1">-IF($B$207="EEA",,Inputs!$E23*(Q$14+Q$15))*(OFFSET('MK Shocks'!$B$53,MATCH($B225,'MK Shocks'!$B$40:$B$48,0)-1,MATCH(ROUNDDOWN(Q$209/5,0)*5,'MK Shocks'!$38:$38,0)-2)+OFFSET('MK Shocks'!$B$53,MATCH($B225,'MK Shocks'!$B$40:$B$48,0)-1,MATCH(ROUNDDOWN(Q$209/5,0)*5,'MK Shocks'!$38:$38,0)-1)*(Q$209-ROUNDDOWN(Q$209/5,0)*5))</f>
        <v>0</v>
      </c>
      <c r="R225" s="20">
        <f ca="1">-IF($B$207="EEA",,Inputs!$E23*(R$14+R$15))*(OFFSET('MK Shocks'!$B$53,MATCH($B225,'MK Shocks'!$B$40:$B$48,0)-1,MATCH(ROUNDDOWN(R$209/5,0)*5,'MK Shocks'!$38:$38,0)-2)+OFFSET('MK Shocks'!$B$53,MATCH($B225,'MK Shocks'!$B$40:$B$48,0)-1,MATCH(ROUNDDOWN(R$209/5,0)*5,'MK Shocks'!$38:$38,0)-1)*(R$209-ROUNDDOWN(R$209/5,0)*5))</f>
        <v>0</v>
      </c>
      <c r="S225" s="20">
        <f ca="1">-IF($B$207="EEA",,Inputs!$E23*(S$14+S$15))*(OFFSET('MK Shocks'!$B$53,MATCH($B225,'MK Shocks'!$B$40:$B$48,0)-1,MATCH(ROUNDDOWN(S$209/5,0)*5,'MK Shocks'!$38:$38,0)-2)+OFFSET('MK Shocks'!$B$53,MATCH($B225,'MK Shocks'!$B$40:$B$48,0)-1,MATCH(ROUNDDOWN(S$209/5,0)*5,'MK Shocks'!$38:$38,0)-1)*(S$209-ROUNDDOWN(S$209/5,0)*5))</f>
        <v>0</v>
      </c>
      <c r="T225" s="20">
        <f ca="1">-IF($B$207="EEA",,Inputs!$E23*(T$14+T$15))*(OFFSET('MK Shocks'!$B$53,MATCH($B225,'MK Shocks'!$B$40:$B$48,0)-1,MATCH(ROUNDDOWN(T$209/5,0)*5,'MK Shocks'!$38:$38,0)-2)+OFFSET('MK Shocks'!$B$53,MATCH($B225,'MK Shocks'!$B$40:$B$48,0)-1,MATCH(ROUNDDOWN(T$209/5,0)*5,'MK Shocks'!$38:$38,0)-1)*(T$209-ROUNDDOWN(T$209/5,0)*5))</f>
        <v>0</v>
      </c>
      <c r="U225" s="20">
        <f ca="1">-IF($B$207="EEA",,Inputs!$E23*(U$14+U$15))*(OFFSET('MK Shocks'!$B$53,MATCH($B225,'MK Shocks'!$B$40:$B$48,0)-1,MATCH(ROUNDDOWN(U$209/5,0)*5,'MK Shocks'!$38:$38,0)-2)+OFFSET('MK Shocks'!$B$53,MATCH($B225,'MK Shocks'!$B$40:$B$48,0)-1,MATCH(ROUNDDOWN(U$209/5,0)*5,'MK Shocks'!$38:$38,0)-1)*(U$209-ROUNDDOWN(U$209/5,0)*5))</f>
        <v>0</v>
      </c>
      <c r="V225" s="20">
        <f ca="1">-IF($B$207="EEA",,Inputs!$E23*(V$14+V$15))*(OFFSET('MK Shocks'!$B$53,MATCH($B225,'MK Shocks'!$B$40:$B$48,0)-1,MATCH(ROUNDDOWN(V$209/5,0)*5,'MK Shocks'!$38:$38,0)-2)+OFFSET('MK Shocks'!$B$53,MATCH($B225,'MK Shocks'!$B$40:$B$48,0)-1,MATCH(ROUNDDOWN(V$209/5,0)*5,'MK Shocks'!$38:$38,0)-1)*(V$209-ROUNDDOWN(V$209/5,0)*5))</f>
        <v>0</v>
      </c>
      <c r="W225" s="20">
        <f ca="1">-IF($B$207="EEA",,Inputs!$E23*(W$14+W$15))*(OFFSET('MK Shocks'!$B$53,MATCH($B225,'MK Shocks'!$B$40:$B$48,0)-1,MATCH(ROUNDDOWN(W$209/5,0)*5,'MK Shocks'!$38:$38,0)-2)+OFFSET('MK Shocks'!$B$53,MATCH($B225,'MK Shocks'!$B$40:$B$48,0)-1,MATCH(ROUNDDOWN(W$209/5,0)*5,'MK Shocks'!$38:$38,0)-1)*(W$209-ROUNDDOWN(W$209/5,0)*5))</f>
        <v>0</v>
      </c>
      <c r="X225" s="20">
        <f ca="1">-IF($B$207="EEA",,Inputs!$E23*(X$14+X$15))*(OFFSET('MK Shocks'!$B$53,MATCH($B225,'MK Shocks'!$B$40:$B$48,0)-1,MATCH(ROUNDDOWN(X$209/5,0)*5,'MK Shocks'!$38:$38,0)-2)+OFFSET('MK Shocks'!$B$53,MATCH($B225,'MK Shocks'!$B$40:$B$48,0)-1,MATCH(ROUNDDOWN(X$209/5,0)*5,'MK Shocks'!$38:$38,0)-1)*(X$209-ROUNDDOWN(X$209/5,0)*5))</f>
        <v>0</v>
      </c>
      <c r="Y225" s="20">
        <f ca="1">-IF($B$207="EEA",,Inputs!$E23*(Y$14+Y$15))*(OFFSET('MK Shocks'!$B$53,MATCH($B225,'MK Shocks'!$B$40:$B$48,0)-1,MATCH(ROUNDDOWN(Y$209/5,0)*5,'MK Shocks'!$38:$38,0)-2)+OFFSET('MK Shocks'!$B$53,MATCH($B225,'MK Shocks'!$B$40:$B$48,0)-1,MATCH(ROUNDDOWN(Y$209/5,0)*5,'MK Shocks'!$38:$38,0)-1)*(Y$209-ROUNDDOWN(Y$209/5,0)*5))</f>
        <v>0</v>
      </c>
      <c r="Z225" s="20">
        <f ca="1">-IF($B$207="EEA",,Inputs!$E23*(Z$14+Z$15))*(OFFSET('MK Shocks'!$B$53,MATCH($B225,'MK Shocks'!$B$40:$B$48,0)-1,MATCH(ROUNDDOWN(Z$209/5,0)*5,'MK Shocks'!$38:$38,0)-2)+OFFSET('MK Shocks'!$B$53,MATCH($B225,'MK Shocks'!$B$40:$B$48,0)-1,MATCH(ROUNDDOWN(Z$209/5,0)*5,'MK Shocks'!$38:$38,0)-1)*(Z$209-ROUNDDOWN(Z$209/5,0)*5))</f>
        <v>0</v>
      </c>
      <c r="AA225" s="20">
        <f ca="1">-IF($B$207="EEA",,Inputs!$E23*(AA$14+AA$15))*(OFFSET('MK Shocks'!$B$53,MATCH($B225,'MK Shocks'!$B$40:$B$48,0)-1,MATCH(ROUNDDOWN(AA$209/5,0)*5,'MK Shocks'!$38:$38,0)-2)+OFFSET('MK Shocks'!$B$53,MATCH($B225,'MK Shocks'!$B$40:$B$48,0)-1,MATCH(ROUNDDOWN(AA$209/5,0)*5,'MK Shocks'!$38:$38,0)-1)*(AA$209-ROUNDDOWN(AA$209/5,0)*5))</f>
        <v>0</v>
      </c>
      <c r="AB225" s="20">
        <f ca="1">-IF($B$207="EEA",,Inputs!$E23*(AB$14+AB$15))*(OFFSET('MK Shocks'!$B$53,MATCH($B225,'MK Shocks'!$B$40:$B$48,0)-1,MATCH(ROUNDDOWN(AB$209/5,0)*5,'MK Shocks'!$38:$38,0)-2)+OFFSET('MK Shocks'!$B$53,MATCH($B225,'MK Shocks'!$B$40:$B$48,0)-1,MATCH(ROUNDDOWN(AB$209/5,0)*5,'MK Shocks'!$38:$38,0)-1)*(AB$209-ROUNDDOWN(AB$209/5,0)*5))</f>
        <v>0</v>
      </c>
      <c r="AC225" s="20">
        <f ca="1">-IF($B$207="EEA",,Inputs!$E23*(AC$14+AC$15))*(OFFSET('MK Shocks'!$B$53,MATCH($B225,'MK Shocks'!$B$40:$B$48,0)-1,MATCH(ROUNDDOWN(AC$209/5,0)*5,'MK Shocks'!$38:$38,0)-2)+OFFSET('MK Shocks'!$B$53,MATCH($B225,'MK Shocks'!$B$40:$B$48,0)-1,MATCH(ROUNDDOWN(AC$209/5,0)*5,'MK Shocks'!$38:$38,0)-1)*(AC$209-ROUNDDOWN(AC$209/5,0)*5))</f>
        <v>0</v>
      </c>
      <c r="AD225" s="20">
        <f ca="1">-IF($B$207="EEA",,Inputs!$E23*(AD$14+AD$15))*(OFFSET('MK Shocks'!$B$53,MATCH($B225,'MK Shocks'!$B$40:$B$48,0)-1,MATCH(ROUNDDOWN(AD$209/5,0)*5,'MK Shocks'!$38:$38,0)-2)+OFFSET('MK Shocks'!$B$53,MATCH($B225,'MK Shocks'!$B$40:$B$48,0)-1,MATCH(ROUNDDOWN(AD$209/5,0)*5,'MK Shocks'!$38:$38,0)-1)*(AD$209-ROUNDDOWN(AD$209/5,0)*5))</f>
        <v>0</v>
      </c>
      <c r="AE225" s="20">
        <f ca="1">-IF($B$207="EEA",,Inputs!$E23*(AE$14+AE$15))*(OFFSET('MK Shocks'!$B$53,MATCH($B225,'MK Shocks'!$B$40:$B$48,0)-1,MATCH(ROUNDDOWN(AE$209/5,0)*5,'MK Shocks'!$38:$38,0)-2)+OFFSET('MK Shocks'!$B$53,MATCH($B225,'MK Shocks'!$B$40:$B$48,0)-1,MATCH(ROUNDDOWN(AE$209/5,0)*5,'MK Shocks'!$38:$38,0)-1)*(AE$209-ROUNDDOWN(AE$209/5,0)*5))</f>
        <v>0</v>
      </c>
      <c r="AF225" s="20">
        <f ca="1">-IF($B$207="EEA",,Inputs!$E23*(AF$14+AF$15))*(OFFSET('MK Shocks'!$B$53,MATCH($B225,'MK Shocks'!$B$40:$B$48,0)-1,MATCH(ROUNDDOWN(AF$209/5,0)*5,'MK Shocks'!$38:$38,0)-2)+OFFSET('MK Shocks'!$B$53,MATCH($B225,'MK Shocks'!$B$40:$B$48,0)-1,MATCH(ROUNDDOWN(AF$209/5,0)*5,'MK Shocks'!$38:$38,0)-1)*(AF$209-ROUNDDOWN(AF$209/5,0)*5))</f>
        <v>0</v>
      </c>
    </row>
    <row r="226" spans="1:32" outlineLevel="1">
      <c r="B226" s="28" t="s">
        <v>32</v>
      </c>
      <c r="C226" s="20">
        <f ca="1">-IF($B$207="EEA",,Inputs!$E24*(C$14+C$15))*(OFFSET('MK Shocks'!$B$53,MATCH($B226,'MK Shocks'!$B$40:$B$48,0)-1,MATCH(ROUNDDOWN(C$209/5,0)*5,'MK Shocks'!$38:$38,0)-2)+OFFSET('MK Shocks'!$B$53,MATCH($B226,'MK Shocks'!$B$40:$B$48,0)-1,MATCH(ROUNDDOWN(C$209/5,0)*5,'MK Shocks'!$38:$38,0)-1)*(C$209-ROUNDDOWN(C$209/5,0)*5))</f>
        <v>0</v>
      </c>
      <c r="D226" s="20">
        <f ca="1">-IF($B$207="EEA",,Inputs!$E24*(D$14+D$15))*(OFFSET('MK Shocks'!$B$53,MATCH($B226,'MK Shocks'!$B$40:$B$48,0)-1,MATCH(ROUNDDOWN(D$209/5,0)*5,'MK Shocks'!$38:$38,0)-2)+OFFSET('MK Shocks'!$B$53,MATCH($B226,'MK Shocks'!$B$40:$B$48,0)-1,MATCH(ROUNDDOWN(D$209/5,0)*5,'MK Shocks'!$38:$38,0)-1)*(D$209-ROUNDDOWN(D$209/5,0)*5))</f>
        <v>0</v>
      </c>
      <c r="E226" s="20">
        <f ca="1">-IF($B$207="EEA",,Inputs!$E24*(E$14+E$15))*(OFFSET('MK Shocks'!$B$53,MATCH($B226,'MK Shocks'!$B$40:$B$48,0)-1,MATCH(ROUNDDOWN(E$209/5,0)*5,'MK Shocks'!$38:$38,0)-2)+OFFSET('MK Shocks'!$B$53,MATCH($B226,'MK Shocks'!$B$40:$B$48,0)-1,MATCH(ROUNDDOWN(E$209/5,0)*5,'MK Shocks'!$38:$38,0)-1)*(E$209-ROUNDDOWN(E$209/5,0)*5))</f>
        <v>0</v>
      </c>
      <c r="F226" s="20">
        <f ca="1">-IF($B$207="EEA",,Inputs!$E24*(F$14+F$15))*(OFFSET('MK Shocks'!$B$53,MATCH($B226,'MK Shocks'!$B$40:$B$48,0)-1,MATCH(ROUNDDOWN(F$209/5,0)*5,'MK Shocks'!$38:$38,0)-2)+OFFSET('MK Shocks'!$B$53,MATCH($B226,'MK Shocks'!$B$40:$B$48,0)-1,MATCH(ROUNDDOWN(F$209/5,0)*5,'MK Shocks'!$38:$38,0)-1)*(F$209-ROUNDDOWN(F$209/5,0)*5))</f>
        <v>0</v>
      </c>
      <c r="G226" s="20">
        <f ca="1">-IF($B$207="EEA",,Inputs!$E24*(G$14+G$15))*(OFFSET('MK Shocks'!$B$53,MATCH($B226,'MK Shocks'!$B$40:$B$48,0)-1,MATCH(ROUNDDOWN(G$209/5,0)*5,'MK Shocks'!$38:$38,0)-2)+OFFSET('MK Shocks'!$B$53,MATCH($B226,'MK Shocks'!$B$40:$B$48,0)-1,MATCH(ROUNDDOWN(G$209/5,0)*5,'MK Shocks'!$38:$38,0)-1)*(G$209-ROUNDDOWN(G$209/5,0)*5))</f>
        <v>0</v>
      </c>
      <c r="H226" s="20">
        <f ca="1">-IF($B$207="EEA",,Inputs!$E24*(H$14+H$15))*(OFFSET('MK Shocks'!$B$53,MATCH($B226,'MK Shocks'!$B$40:$B$48,0)-1,MATCH(ROUNDDOWN(H$209/5,0)*5,'MK Shocks'!$38:$38,0)-2)+OFFSET('MK Shocks'!$B$53,MATCH($B226,'MK Shocks'!$B$40:$B$48,0)-1,MATCH(ROUNDDOWN(H$209/5,0)*5,'MK Shocks'!$38:$38,0)-1)*(H$209-ROUNDDOWN(H$209/5,0)*5))</f>
        <v>0</v>
      </c>
      <c r="I226" s="20">
        <f ca="1">-IF($B$207="EEA",,Inputs!$E24*(I$14+I$15))*(OFFSET('MK Shocks'!$B$53,MATCH($B226,'MK Shocks'!$B$40:$B$48,0)-1,MATCH(ROUNDDOWN(I$209/5,0)*5,'MK Shocks'!$38:$38,0)-2)+OFFSET('MK Shocks'!$B$53,MATCH($B226,'MK Shocks'!$B$40:$B$48,0)-1,MATCH(ROUNDDOWN(I$209/5,0)*5,'MK Shocks'!$38:$38,0)-1)*(I$209-ROUNDDOWN(I$209/5,0)*5))</f>
        <v>0</v>
      </c>
      <c r="J226" s="20">
        <f ca="1">-IF($B$207="EEA",,Inputs!$E24*(J$14+J$15))*(OFFSET('MK Shocks'!$B$53,MATCH($B226,'MK Shocks'!$B$40:$B$48,0)-1,MATCH(ROUNDDOWN(J$209/5,0)*5,'MK Shocks'!$38:$38,0)-2)+OFFSET('MK Shocks'!$B$53,MATCH($B226,'MK Shocks'!$B$40:$B$48,0)-1,MATCH(ROUNDDOWN(J$209/5,0)*5,'MK Shocks'!$38:$38,0)-1)*(J$209-ROUNDDOWN(J$209/5,0)*5))</f>
        <v>0</v>
      </c>
      <c r="K226" s="20">
        <f ca="1">-IF($B$207="EEA",,Inputs!$E24*(K$14+K$15))*(OFFSET('MK Shocks'!$B$53,MATCH($B226,'MK Shocks'!$B$40:$B$48,0)-1,MATCH(ROUNDDOWN(K$209/5,0)*5,'MK Shocks'!$38:$38,0)-2)+OFFSET('MK Shocks'!$B$53,MATCH($B226,'MK Shocks'!$B$40:$B$48,0)-1,MATCH(ROUNDDOWN(K$209/5,0)*5,'MK Shocks'!$38:$38,0)-1)*(K$209-ROUNDDOWN(K$209/5,0)*5))</f>
        <v>0</v>
      </c>
      <c r="L226" s="20">
        <f ca="1">-IF($B$207="EEA",,Inputs!$E24*(L$14+L$15))*(OFFSET('MK Shocks'!$B$53,MATCH($B226,'MK Shocks'!$B$40:$B$48,0)-1,MATCH(ROUNDDOWN(L$209/5,0)*5,'MK Shocks'!$38:$38,0)-2)+OFFSET('MK Shocks'!$B$53,MATCH($B226,'MK Shocks'!$B$40:$B$48,0)-1,MATCH(ROUNDDOWN(L$209/5,0)*5,'MK Shocks'!$38:$38,0)-1)*(L$209-ROUNDDOWN(L$209/5,0)*5))</f>
        <v>0</v>
      </c>
      <c r="M226" s="20">
        <f ca="1">-IF($B$207="EEA",,Inputs!$E24*(M$14+M$15))*(OFFSET('MK Shocks'!$B$53,MATCH($B226,'MK Shocks'!$B$40:$B$48,0)-1,MATCH(ROUNDDOWN(M$209/5,0)*5,'MK Shocks'!$38:$38,0)-2)+OFFSET('MK Shocks'!$B$53,MATCH($B226,'MK Shocks'!$B$40:$B$48,0)-1,MATCH(ROUNDDOWN(M$209/5,0)*5,'MK Shocks'!$38:$38,0)-1)*(M$209-ROUNDDOWN(M$209/5,0)*5))</f>
        <v>0</v>
      </c>
      <c r="N226" s="20">
        <f ca="1">-IF($B$207="EEA",,Inputs!$E24*(N$14+N$15))*(OFFSET('MK Shocks'!$B$53,MATCH($B226,'MK Shocks'!$B$40:$B$48,0)-1,MATCH(ROUNDDOWN(N$209/5,0)*5,'MK Shocks'!$38:$38,0)-2)+OFFSET('MK Shocks'!$B$53,MATCH($B226,'MK Shocks'!$B$40:$B$48,0)-1,MATCH(ROUNDDOWN(N$209/5,0)*5,'MK Shocks'!$38:$38,0)-1)*(N$209-ROUNDDOWN(N$209/5,0)*5))</f>
        <v>0</v>
      </c>
      <c r="O226" s="20">
        <f ca="1">-IF($B$207="EEA",,Inputs!$E24*(O$14+O$15))*(OFFSET('MK Shocks'!$B$53,MATCH($B226,'MK Shocks'!$B$40:$B$48,0)-1,MATCH(ROUNDDOWN(O$209/5,0)*5,'MK Shocks'!$38:$38,0)-2)+OFFSET('MK Shocks'!$B$53,MATCH($B226,'MK Shocks'!$B$40:$B$48,0)-1,MATCH(ROUNDDOWN(O$209/5,0)*5,'MK Shocks'!$38:$38,0)-1)*(O$209-ROUNDDOWN(O$209/5,0)*5))</f>
        <v>0</v>
      </c>
      <c r="P226" s="20">
        <f ca="1">-IF($B$207="EEA",,Inputs!$E24*(P$14+P$15))*(OFFSET('MK Shocks'!$B$53,MATCH($B226,'MK Shocks'!$B$40:$B$48,0)-1,MATCH(ROUNDDOWN(P$209/5,0)*5,'MK Shocks'!$38:$38,0)-2)+OFFSET('MK Shocks'!$B$53,MATCH($B226,'MK Shocks'!$B$40:$B$48,0)-1,MATCH(ROUNDDOWN(P$209/5,0)*5,'MK Shocks'!$38:$38,0)-1)*(P$209-ROUNDDOWN(P$209/5,0)*5))</f>
        <v>0</v>
      </c>
      <c r="Q226" s="20">
        <f ca="1">-IF($B$207="EEA",,Inputs!$E24*(Q$14+Q$15))*(OFFSET('MK Shocks'!$B$53,MATCH($B226,'MK Shocks'!$B$40:$B$48,0)-1,MATCH(ROUNDDOWN(Q$209/5,0)*5,'MK Shocks'!$38:$38,0)-2)+OFFSET('MK Shocks'!$B$53,MATCH($B226,'MK Shocks'!$B$40:$B$48,0)-1,MATCH(ROUNDDOWN(Q$209/5,0)*5,'MK Shocks'!$38:$38,0)-1)*(Q$209-ROUNDDOWN(Q$209/5,0)*5))</f>
        <v>0</v>
      </c>
      <c r="R226" s="20">
        <f ca="1">-IF($B$207="EEA",,Inputs!$E24*(R$14+R$15))*(OFFSET('MK Shocks'!$B$53,MATCH($B226,'MK Shocks'!$B$40:$B$48,0)-1,MATCH(ROUNDDOWN(R$209/5,0)*5,'MK Shocks'!$38:$38,0)-2)+OFFSET('MK Shocks'!$B$53,MATCH($B226,'MK Shocks'!$B$40:$B$48,0)-1,MATCH(ROUNDDOWN(R$209/5,0)*5,'MK Shocks'!$38:$38,0)-1)*(R$209-ROUNDDOWN(R$209/5,0)*5))</f>
        <v>0</v>
      </c>
      <c r="S226" s="20">
        <f ca="1">-IF($B$207="EEA",,Inputs!$E24*(S$14+S$15))*(OFFSET('MK Shocks'!$B$53,MATCH($B226,'MK Shocks'!$B$40:$B$48,0)-1,MATCH(ROUNDDOWN(S$209/5,0)*5,'MK Shocks'!$38:$38,0)-2)+OFFSET('MK Shocks'!$B$53,MATCH($B226,'MK Shocks'!$B$40:$B$48,0)-1,MATCH(ROUNDDOWN(S$209/5,0)*5,'MK Shocks'!$38:$38,0)-1)*(S$209-ROUNDDOWN(S$209/5,0)*5))</f>
        <v>0</v>
      </c>
      <c r="T226" s="20">
        <f ca="1">-IF($B$207="EEA",,Inputs!$E24*(T$14+T$15))*(OFFSET('MK Shocks'!$B$53,MATCH($B226,'MK Shocks'!$B$40:$B$48,0)-1,MATCH(ROUNDDOWN(T$209/5,0)*5,'MK Shocks'!$38:$38,0)-2)+OFFSET('MK Shocks'!$B$53,MATCH($B226,'MK Shocks'!$B$40:$B$48,0)-1,MATCH(ROUNDDOWN(T$209/5,0)*5,'MK Shocks'!$38:$38,0)-1)*(T$209-ROUNDDOWN(T$209/5,0)*5))</f>
        <v>0</v>
      </c>
      <c r="U226" s="20">
        <f ca="1">-IF($B$207="EEA",,Inputs!$E24*(U$14+U$15))*(OFFSET('MK Shocks'!$B$53,MATCH($B226,'MK Shocks'!$B$40:$B$48,0)-1,MATCH(ROUNDDOWN(U$209/5,0)*5,'MK Shocks'!$38:$38,0)-2)+OFFSET('MK Shocks'!$B$53,MATCH($B226,'MK Shocks'!$B$40:$B$48,0)-1,MATCH(ROUNDDOWN(U$209/5,0)*5,'MK Shocks'!$38:$38,0)-1)*(U$209-ROUNDDOWN(U$209/5,0)*5))</f>
        <v>0</v>
      </c>
      <c r="V226" s="20">
        <f ca="1">-IF($B$207="EEA",,Inputs!$E24*(V$14+V$15))*(OFFSET('MK Shocks'!$B$53,MATCH($B226,'MK Shocks'!$B$40:$B$48,0)-1,MATCH(ROUNDDOWN(V$209/5,0)*5,'MK Shocks'!$38:$38,0)-2)+OFFSET('MK Shocks'!$B$53,MATCH($B226,'MK Shocks'!$B$40:$B$48,0)-1,MATCH(ROUNDDOWN(V$209/5,0)*5,'MK Shocks'!$38:$38,0)-1)*(V$209-ROUNDDOWN(V$209/5,0)*5))</f>
        <v>0</v>
      </c>
      <c r="W226" s="20">
        <f ca="1">-IF($B$207="EEA",,Inputs!$E24*(W$14+W$15))*(OFFSET('MK Shocks'!$B$53,MATCH($B226,'MK Shocks'!$B$40:$B$48,0)-1,MATCH(ROUNDDOWN(W$209/5,0)*5,'MK Shocks'!$38:$38,0)-2)+OFFSET('MK Shocks'!$B$53,MATCH($B226,'MK Shocks'!$B$40:$B$48,0)-1,MATCH(ROUNDDOWN(W$209/5,0)*5,'MK Shocks'!$38:$38,0)-1)*(W$209-ROUNDDOWN(W$209/5,0)*5))</f>
        <v>0</v>
      </c>
      <c r="X226" s="20">
        <f ca="1">-IF($B$207="EEA",,Inputs!$E24*(X$14+X$15))*(OFFSET('MK Shocks'!$B$53,MATCH($B226,'MK Shocks'!$B$40:$B$48,0)-1,MATCH(ROUNDDOWN(X$209/5,0)*5,'MK Shocks'!$38:$38,0)-2)+OFFSET('MK Shocks'!$B$53,MATCH($B226,'MK Shocks'!$B$40:$B$48,0)-1,MATCH(ROUNDDOWN(X$209/5,0)*5,'MK Shocks'!$38:$38,0)-1)*(X$209-ROUNDDOWN(X$209/5,0)*5))</f>
        <v>0</v>
      </c>
      <c r="Y226" s="20">
        <f ca="1">-IF($B$207="EEA",,Inputs!$E24*(Y$14+Y$15))*(OFFSET('MK Shocks'!$B$53,MATCH($B226,'MK Shocks'!$B$40:$B$48,0)-1,MATCH(ROUNDDOWN(Y$209/5,0)*5,'MK Shocks'!$38:$38,0)-2)+OFFSET('MK Shocks'!$B$53,MATCH($B226,'MK Shocks'!$B$40:$B$48,0)-1,MATCH(ROUNDDOWN(Y$209/5,0)*5,'MK Shocks'!$38:$38,0)-1)*(Y$209-ROUNDDOWN(Y$209/5,0)*5))</f>
        <v>0</v>
      </c>
      <c r="Z226" s="20">
        <f ca="1">-IF($B$207="EEA",,Inputs!$E24*(Z$14+Z$15))*(OFFSET('MK Shocks'!$B$53,MATCH($B226,'MK Shocks'!$B$40:$B$48,0)-1,MATCH(ROUNDDOWN(Z$209/5,0)*5,'MK Shocks'!$38:$38,0)-2)+OFFSET('MK Shocks'!$B$53,MATCH($B226,'MK Shocks'!$B$40:$B$48,0)-1,MATCH(ROUNDDOWN(Z$209/5,0)*5,'MK Shocks'!$38:$38,0)-1)*(Z$209-ROUNDDOWN(Z$209/5,0)*5))</f>
        <v>0</v>
      </c>
      <c r="AA226" s="20">
        <f ca="1">-IF($B$207="EEA",,Inputs!$E24*(AA$14+AA$15))*(OFFSET('MK Shocks'!$B$53,MATCH($B226,'MK Shocks'!$B$40:$B$48,0)-1,MATCH(ROUNDDOWN(AA$209/5,0)*5,'MK Shocks'!$38:$38,0)-2)+OFFSET('MK Shocks'!$B$53,MATCH($B226,'MK Shocks'!$B$40:$B$48,0)-1,MATCH(ROUNDDOWN(AA$209/5,0)*5,'MK Shocks'!$38:$38,0)-1)*(AA$209-ROUNDDOWN(AA$209/5,0)*5))</f>
        <v>0</v>
      </c>
      <c r="AB226" s="20">
        <f ca="1">-IF($B$207="EEA",,Inputs!$E24*(AB$14+AB$15))*(OFFSET('MK Shocks'!$B$53,MATCH($B226,'MK Shocks'!$B$40:$B$48,0)-1,MATCH(ROUNDDOWN(AB$209/5,0)*5,'MK Shocks'!$38:$38,0)-2)+OFFSET('MK Shocks'!$B$53,MATCH($B226,'MK Shocks'!$B$40:$B$48,0)-1,MATCH(ROUNDDOWN(AB$209/5,0)*5,'MK Shocks'!$38:$38,0)-1)*(AB$209-ROUNDDOWN(AB$209/5,0)*5))</f>
        <v>0</v>
      </c>
      <c r="AC226" s="20">
        <f ca="1">-IF($B$207="EEA",,Inputs!$E24*(AC$14+AC$15))*(OFFSET('MK Shocks'!$B$53,MATCH($B226,'MK Shocks'!$B$40:$B$48,0)-1,MATCH(ROUNDDOWN(AC$209/5,0)*5,'MK Shocks'!$38:$38,0)-2)+OFFSET('MK Shocks'!$B$53,MATCH($B226,'MK Shocks'!$B$40:$B$48,0)-1,MATCH(ROUNDDOWN(AC$209/5,0)*5,'MK Shocks'!$38:$38,0)-1)*(AC$209-ROUNDDOWN(AC$209/5,0)*5))</f>
        <v>0</v>
      </c>
      <c r="AD226" s="20">
        <f ca="1">-IF($B$207="EEA",,Inputs!$E24*(AD$14+AD$15))*(OFFSET('MK Shocks'!$B$53,MATCH($B226,'MK Shocks'!$B$40:$B$48,0)-1,MATCH(ROUNDDOWN(AD$209/5,0)*5,'MK Shocks'!$38:$38,0)-2)+OFFSET('MK Shocks'!$B$53,MATCH($B226,'MK Shocks'!$B$40:$B$48,0)-1,MATCH(ROUNDDOWN(AD$209/5,0)*5,'MK Shocks'!$38:$38,0)-1)*(AD$209-ROUNDDOWN(AD$209/5,0)*5))</f>
        <v>0</v>
      </c>
      <c r="AE226" s="20">
        <f ca="1">-IF($B$207="EEA",,Inputs!$E24*(AE$14+AE$15))*(OFFSET('MK Shocks'!$B$53,MATCH($B226,'MK Shocks'!$B$40:$B$48,0)-1,MATCH(ROUNDDOWN(AE$209/5,0)*5,'MK Shocks'!$38:$38,0)-2)+OFFSET('MK Shocks'!$B$53,MATCH($B226,'MK Shocks'!$B$40:$B$48,0)-1,MATCH(ROUNDDOWN(AE$209/5,0)*5,'MK Shocks'!$38:$38,0)-1)*(AE$209-ROUNDDOWN(AE$209/5,0)*5))</f>
        <v>0</v>
      </c>
      <c r="AF226" s="20">
        <f ca="1">-IF($B$207="EEA",,Inputs!$E24*(AF$14+AF$15))*(OFFSET('MK Shocks'!$B$53,MATCH($B226,'MK Shocks'!$B$40:$B$48,0)-1,MATCH(ROUNDDOWN(AF$209/5,0)*5,'MK Shocks'!$38:$38,0)-2)+OFFSET('MK Shocks'!$B$53,MATCH($B226,'MK Shocks'!$B$40:$B$48,0)-1,MATCH(ROUNDDOWN(AF$209/5,0)*5,'MK Shocks'!$38:$38,0)-1)*(AF$209-ROUNDDOWN(AF$209/5,0)*5))</f>
        <v>0</v>
      </c>
    </row>
    <row r="227" spans="1:32" outlineLevel="1">
      <c r="B227" s="28" t="s">
        <v>33</v>
      </c>
      <c r="C227" s="20">
        <f ca="1">-IF($B$207="EEA",,Inputs!$E25*(C$14+C$15))*(OFFSET('MK Shocks'!$B$53,MATCH($B227,'MK Shocks'!$B$40:$B$48,0)-1,MATCH(ROUNDDOWN(C$209/5,0)*5,'MK Shocks'!$38:$38,0)-2)+OFFSET('MK Shocks'!$B$53,MATCH($B227,'MK Shocks'!$B$40:$B$48,0)-1,MATCH(ROUNDDOWN(C$209/5,0)*5,'MK Shocks'!$38:$38,0)-1)*(C$209-ROUNDDOWN(C$209/5,0)*5))</f>
        <v>0</v>
      </c>
      <c r="D227" s="20">
        <f ca="1">-IF($B$207="EEA",,Inputs!$E25*(D$14+D$15))*(OFFSET('MK Shocks'!$B$53,MATCH($B227,'MK Shocks'!$B$40:$B$48,0)-1,MATCH(ROUNDDOWN(D$209/5,0)*5,'MK Shocks'!$38:$38,0)-2)+OFFSET('MK Shocks'!$B$53,MATCH($B227,'MK Shocks'!$B$40:$B$48,0)-1,MATCH(ROUNDDOWN(D$209/5,0)*5,'MK Shocks'!$38:$38,0)-1)*(D$209-ROUNDDOWN(D$209/5,0)*5))</f>
        <v>0</v>
      </c>
      <c r="E227" s="20">
        <f ca="1">-IF($B$207="EEA",,Inputs!$E25*(E$14+E$15))*(OFFSET('MK Shocks'!$B$53,MATCH($B227,'MK Shocks'!$B$40:$B$48,0)-1,MATCH(ROUNDDOWN(E$209/5,0)*5,'MK Shocks'!$38:$38,0)-2)+OFFSET('MK Shocks'!$B$53,MATCH($B227,'MK Shocks'!$B$40:$B$48,0)-1,MATCH(ROUNDDOWN(E$209/5,0)*5,'MK Shocks'!$38:$38,0)-1)*(E$209-ROUNDDOWN(E$209/5,0)*5))</f>
        <v>0</v>
      </c>
      <c r="F227" s="20">
        <f ca="1">-IF($B$207="EEA",,Inputs!$E25*(F$14+F$15))*(OFFSET('MK Shocks'!$B$53,MATCH($B227,'MK Shocks'!$B$40:$B$48,0)-1,MATCH(ROUNDDOWN(F$209/5,0)*5,'MK Shocks'!$38:$38,0)-2)+OFFSET('MK Shocks'!$B$53,MATCH($B227,'MK Shocks'!$B$40:$B$48,0)-1,MATCH(ROUNDDOWN(F$209/5,0)*5,'MK Shocks'!$38:$38,0)-1)*(F$209-ROUNDDOWN(F$209/5,0)*5))</f>
        <v>0</v>
      </c>
      <c r="G227" s="20">
        <f ca="1">-IF($B$207="EEA",,Inputs!$E25*(G$14+G$15))*(OFFSET('MK Shocks'!$B$53,MATCH($B227,'MK Shocks'!$B$40:$B$48,0)-1,MATCH(ROUNDDOWN(G$209/5,0)*5,'MK Shocks'!$38:$38,0)-2)+OFFSET('MK Shocks'!$B$53,MATCH($B227,'MK Shocks'!$B$40:$B$48,0)-1,MATCH(ROUNDDOWN(G$209/5,0)*5,'MK Shocks'!$38:$38,0)-1)*(G$209-ROUNDDOWN(G$209/5,0)*5))</f>
        <v>0</v>
      </c>
      <c r="H227" s="20">
        <f ca="1">-IF($B$207="EEA",,Inputs!$E25*(H$14+H$15))*(OFFSET('MK Shocks'!$B$53,MATCH($B227,'MK Shocks'!$B$40:$B$48,0)-1,MATCH(ROUNDDOWN(H$209/5,0)*5,'MK Shocks'!$38:$38,0)-2)+OFFSET('MK Shocks'!$B$53,MATCH($B227,'MK Shocks'!$B$40:$B$48,0)-1,MATCH(ROUNDDOWN(H$209/5,0)*5,'MK Shocks'!$38:$38,0)-1)*(H$209-ROUNDDOWN(H$209/5,0)*5))</f>
        <v>0</v>
      </c>
      <c r="I227" s="20">
        <f ca="1">-IF($B$207="EEA",,Inputs!$E25*(I$14+I$15))*(OFFSET('MK Shocks'!$B$53,MATCH($B227,'MK Shocks'!$B$40:$B$48,0)-1,MATCH(ROUNDDOWN(I$209/5,0)*5,'MK Shocks'!$38:$38,0)-2)+OFFSET('MK Shocks'!$B$53,MATCH($B227,'MK Shocks'!$B$40:$B$48,0)-1,MATCH(ROUNDDOWN(I$209/5,0)*5,'MK Shocks'!$38:$38,0)-1)*(I$209-ROUNDDOWN(I$209/5,0)*5))</f>
        <v>0</v>
      </c>
      <c r="J227" s="20">
        <f ca="1">-IF($B$207="EEA",,Inputs!$E25*(J$14+J$15))*(OFFSET('MK Shocks'!$B$53,MATCH($B227,'MK Shocks'!$B$40:$B$48,0)-1,MATCH(ROUNDDOWN(J$209/5,0)*5,'MK Shocks'!$38:$38,0)-2)+OFFSET('MK Shocks'!$B$53,MATCH($B227,'MK Shocks'!$B$40:$B$48,0)-1,MATCH(ROUNDDOWN(J$209/5,0)*5,'MK Shocks'!$38:$38,0)-1)*(J$209-ROUNDDOWN(J$209/5,0)*5))</f>
        <v>0</v>
      </c>
      <c r="K227" s="20">
        <f ca="1">-IF($B$207="EEA",,Inputs!$E25*(K$14+K$15))*(OFFSET('MK Shocks'!$B$53,MATCH($B227,'MK Shocks'!$B$40:$B$48,0)-1,MATCH(ROUNDDOWN(K$209/5,0)*5,'MK Shocks'!$38:$38,0)-2)+OFFSET('MK Shocks'!$B$53,MATCH($B227,'MK Shocks'!$B$40:$B$48,0)-1,MATCH(ROUNDDOWN(K$209/5,0)*5,'MK Shocks'!$38:$38,0)-1)*(K$209-ROUNDDOWN(K$209/5,0)*5))</f>
        <v>0</v>
      </c>
      <c r="L227" s="20">
        <f ca="1">-IF($B$207="EEA",,Inputs!$E25*(L$14+L$15))*(OFFSET('MK Shocks'!$B$53,MATCH($B227,'MK Shocks'!$B$40:$B$48,0)-1,MATCH(ROUNDDOWN(L$209/5,0)*5,'MK Shocks'!$38:$38,0)-2)+OFFSET('MK Shocks'!$B$53,MATCH($B227,'MK Shocks'!$B$40:$B$48,0)-1,MATCH(ROUNDDOWN(L$209/5,0)*5,'MK Shocks'!$38:$38,0)-1)*(L$209-ROUNDDOWN(L$209/5,0)*5))</f>
        <v>0</v>
      </c>
      <c r="M227" s="20">
        <f ca="1">-IF($B$207="EEA",,Inputs!$E25*(M$14+M$15))*(OFFSET('MK Shocks'!$B$53,MATCH($B227,'MK Shocks'!$B$40:$B$48,0)-1,MATCH(ROUNDDOWN(M$209/5,0)*5,'MK Shocks'!$38:$38,0)-2)+OFFSET('MK Shocks'!$B$53,MATCH($B227,'MK Shocks'!$B$40:$B$48,0)-1,MATCH(ROUNDDOWN(M$209/5,0)*5,'MK Shocks'!$38:$38,0)-1)*(M$209-ROUNDDOWN(M$209/5,0)*5))</f>
        <v>0</v>
      </c>
      <c r="N227" s="20">
        <f ca="1">-IF($B$207="EEA",,Inputs!$E25*(N$14+N$15))*(OFFSET('MK Shocks'!$B$53,MATCH($B227,'MK Shocks'!$B$40:$B$48,0)-1,MATCH(ROUNDDOWN(N$209/5,0)*5,'MK Shocks'!$38:$38,0)-2)+OFFSET('MK Shocks'!$B$53,MATCH($B227,'MK Shocks'!$B$40:$B$48,0)-1,MATCH(ROUNDDOWN(N$209/5,0)*5,'MK Shocks'!$38:$38,0)-1)*(N$209-ROUNDDOWN(N$209/5,0)*5))</f>
        <v>0</v>
      </c>
      <c r="O227" s="20">
        <f ca="1">-IF($B$207="EEA",,Inputs!$E25*(O$14+O$15))*(OFFSET('MK Shocks'!$B$53,MATCH($B227,'MK Shocks'!$B$40:$B$48,0)-1,MATCH(ROUNDDOWN(O$209/5,0)*5,'MK Shocks'!$38:$38,0)-2)+OFFSET('MK Shocks'!$B$53,MATCH($B227,'MK Shocks'!$B$40:$B$48,0)-1,MATCH(ROUNDDOWN(O$209/5,0)*5,'MK Shocks'!$38:$38,0)-1)*(O$209-ROUNDDOWN(O$209/5,0)*5))</f>
        <v>0</v>
      </c>
      <c r="P227" s="20">
        <f ca="1">-IF($B$207="EEA",,Inputs!$E25*(P$14+P$15))*(OFFSET('MK Shocks'!$B$53,MATCH($B227,'MK Shocks'!$B$40:$B$48,0)-1,MATCH(ROUNDDOWN(P$209/5,0)*5,'MK Shocks'!$38:$38,0)-2)+OFFSET('MK Shocks'!$B$53,MATCH($B227,'MK Shocks'!$B$40:$B$48,0)-1,MATCH(ROUNDDOWN(P$209/5,0)*5,'MK Shocks'!$38:$38,0)-1)*(P$209-ROUNDDOWN(P$209/5,0)*5))</f>
        <v>0</v>
      </c>
      <c r="Q227" s="20">
        <f ca="1">-IF($B$207="EEA",,Inputs!$E25*(Q$14+Q$15))*(OFFSET('MK Shocks'!$B$53,MATCH($B227,'MK Shocks'!$B$40:$B$48,0)-1,MATCH(ROUNDDOWN(Q$209/5,0)*5,'MK Shocks'!$38:$38,0)-2)+OFFSET('MK Shocks'!$B$53,MATCH($B227,'MK Shocks'!$B$40:$B$48,0)-1,MATCH(ROUNDDOWN(Q$209/5,0)*5,'MK Shocks'!$38:$38,0)-1)*(Q$209-ROUNDDOWN(Q$209/5,0)*5))</f>
        <v>0</v>
      </c>
      <c r="R227" s="20">
        <f ca="1">-IF($B$207="EEA",,Inputs!$E25*(R$14+R$15))*(OFFSET('MK Shocks'!$B$53,MATCH($B227,'MK Shocks'!$B$40:$B$48,0)-1,MATCH(ROUNDDOWN(R$209/5,0)*5,'MK Shocks'!$38:$38,0)-2)+OFFSET('MK Shocks'!$B$53,MATCH($B227,'MK Shocks'!$B$40:$B$48,0)-1,MATCH(ROUNDDOWN(R$209/5,0)*5,'MK Shocks'!$38:$38,0)-1)*(R$209-ROUNDDOWN(R$209/5,0)*5))</f>
        <v>0</v>
      </c>
      <c r="S227" s="20">
        <f ca="1">-IF($B$207="EEA",,Inputs!$E25*(S$14+S$15))*(OFFSET('MK Shocks'!$B$53,MATCH($B227,'MK Shocks'!$B$40:$B$48,0)-1,MATCH(ROUNDDOWN(S$209/5,0)*5,'MK Shocks'!$38:$38,0)-2)+OFFSET('MK Shocks'!$B$53,MATCH($B227,'MK Shocks'!$B$40:$B$48,0)-1,MATCH(ROUNDDOWN(S$209/5,0)*5,'MK Shocks'!$38:$38,0)-1)*(S$209-ROUNDDOWN(S$209/5,0)*5))</f>
        <v>0</v>
      </c>
      <c r="T227" s="20">
        <f ca="1">-IF($B$207="EEA",,Inputs!$E25*(T$14+T$15))*(OFFSET('MK Shocks'!$B$53,MATCH($B227,'MK Shocks'!$B$40:$B$48,0)-1,MATCH(ROUNDDOWN(T$209/5,0)*5,'MK Shocks'!$38:$38,0)-2)+OFFSET('MK Shocks'!$B$53,MATCH($B227,'MK Shocks'!$B$40:$B$48,0)-1,MATCH(ROUNDDOWN(T$209/5,0)*5,'MK Shocks'!$38:$38,0)-1)*(T$209-ROUNDDOWN(T$209/5,0)*5))</f>
        <v>0</v>
      </c>
      <c r="U227" s="20">
        <f ca="1">-IF($B$207="EEA",,Inputs!$E25*(U$14+U$15))*(OFFSET('MK Shocks'!$B$53,MATCH($B227,'MK Shocks'!$B$40:$B$48,0)-1,MATCH(ROUNDDOWN(U$209/5,0)*5,'MK Shocks'!$38:$38,0)-2)+OFFSET('MK Shocks'!$B$53,MATCH($B227,'MK Shocks'!$B$40:$B$48,0)-1,MATCH(ROUNDDOWN(U$209/5,0)*5,'MK Shocks'!$38:$38,0)-1)*(U$209-ROUNDDOWN(U$209/5,0)*5))</f>
        <v>0</v>
      </c>
      <c r="V227" s="20">
        <f ca="1">-IF($B$207="EEA",,Inputs!$E25*(V$14+V$15))*(OFFSET('MK Shocks'!$B$53,MATCH($B227,'MK Shocks'!$B$40:$B$48,0)-1,MATCH(ROUNDDOWN(V$209/5,0)*5,'MK Shocks'!$38:$38,0)-2)+OFFSET('MK Shocks'!$B$53,MATCH($B227,'MK Shocks'!$B$40:$B$48,0)-1,MATCH(ROUNDDOWN(V$209/5,0)*5,'MK Shocks'!$38:$38,0)-1)*(V$209-ROUNDDOWN(V$209/5,0)*5))</f>
        <v>0</v>
      </c>
      <c r="W227" s="20">
        <f ca="1">-IF($B$207="EEA",,Inputs!$E25*(W$14+W$15))*(OFFSET('MK Shocks'!$B$53,MATCH($B227,'MK Shocks'!$B$40:$B$48,0)-1,MATCH(ROUNDDOWN(W$209/5,0)*5,'MK Shocks'!$38:$38,0)-2)+OFFSET('MK Shocks'!$B$53,MATCH($B227,'MK Shocks'!$B$40:$B$48,0)-1,MATCH(ROUNDDOWN(W$209/5,0)*5,'MK Shocks'!$38:$38,0)-1)*(W$209-ROUNDDOWN(W$209/5,0)*5))</f>
        <v>0</v>
      </c>
      <c r="X227" s="20">
        <f ca="1">-IF($B$207="EEA",,Inputs!$E25*(X$14+X$15))*(OFFSET('MK Shocks'!$B$53,MATCH($B227,'MK Shocks'!$B$40:$B$48,0)-1,MATCH(ROUNDDOWN(X$209/5,0)*5,'MK Shocks'!$38:$38,0)-2)+OFFSET('MK Shocks'!$B$53,MATCH($B227,'MK Shocks'!$B$40:$B$48,0)-1,MATCH(ROUNDDOWN(X$209/5,0)*5,'MK Shocks'!$38:$38,0)-1)*(X$209-ROUNDDOWN(X$209/5,0)*5))</f>
        <v>0</v>
      </c>
      <c r="Y227" s="20">
        <f ca="1">-IF($B$207="EEA",,Inputs!$E25*(Y$14+Y$15))*(OFFSET('MK Shocks'!$B$53,MATCH($B227,'MK Shocks'!$B$40:$B$48,0)-1,MATCH(ROUNDDOWN(Y$209/5,0)*5,'MK Shocks'!$38:$38,0)-2)+OFFSET('MK Shocks'!$B$53,MATCH($B227,'MK Shocks'!$B$40:$B$48,0)-1,MATCH(ROUNDDOWN(Y$209/5,0)*5,'MK Shocks'!$38:$38,0)-1)*(Y$209-ROUNDDOWN(Y$209/5,0)*5))</f>
        <v>0</v>
      </c>
      <c r="Z227" s="20">
        <f ca="1">-IF($B$207="EEA",,Inputs!$E25*(Z$14+Z$15))*(OFFSET('MK Shocks'!$B$53,MATCH($B227,'MK Shocks'!$B$40:$B$48,0)-1,MATCH(ROUNDDOWN(Z$209/5,0)*5,'MK Shocks'!$38:$38,0)-2)+OFFSET('MK Shocks'!$B$53,MATCH($B227,'MK Shocks'!$B$40:$B$48,0)-1,MATCH(ROUNDDOWN(Z$209/5,0)*5,'MK Shocks'!$38:$38,0)-1)*(Z$209-ROUNDDOWN(Z$209/5,0)*5))</f>
        <v>0</v>
      </c>
      <c r="AA227" s="20">
        <f ca="1">-IF($B$207="EEA",,Inputs!$E25*(AA$14+AA$15))*(OFFSET('MK Shocks'!$B$53,MATCH($B227,'MK Shocks'!$B$40:$B$48,0)-1,MATCH(ROUNDDOWN(AA$209/5,0)*5,'MK Shocks'!$38:$38,0)-2)+OFFSET('MK Shocks'!$B$53,MATCH($B227,'MK Shocks'!$B$40:$B$48,0)-1,MATCH(ROUNDDOWN(AA$209/5,0)*5,'MK Shocks'!$38:$38,0)-1)*(AA$209-ROUNDDOWN(AA$209/5,0)*5))</f>
        <v>0</v>
      </c>
      <c r="AB227" s="20">
        <f ca="1">-IF($B$207="EEA",,Inputs!$E25*(AB$14+AB$15))*(OFFSET('MK Shocks'!$B$53,MATCH($B227,'MK Shocks'!$B$40:$B$48,0)-1,MATCH(ROUNDDOWN(AB$209/5,0)*5,'MK Shocks'!$38:$38,0)-2)+OFFSET('MK Shocks'!$B$53,MATCH($B227,'MK Shocks'!$B$40:$B$48,0)-1,MATCH(ROUNDDOWN(AB$209/5,0)*5,'MK Shocks'!$38:$38,0)-1)*(AB$209-ROUNDDOWN(AB$209/5,0)*5))</f>
        <v>0</v>
      </c>
      <c r="AC227" s="20">
        <f ca="1">-IF($B$207="EEA",,Inputs!$E25*(AC$14+AC$15))*(OFFSET('MK Shocks'!$B$53,MATCH($B227,'MK Shocks'!$B$40:$B$48,0)-1,MATCH(ROUNDDOWN(AC$209/5,0)*5,'MK Shocks'!$38:$38,0)-2)+OFFSET('MK Shocks'!$B$53,MATCH($B227,'MK Shocks'!$B$40:$B$48,0)-1,MATCH(ROUNDDOWN(AC$209/5,0)*5,'MK Shocks'!$38:$38,0)-1)*(AC$209-ROUNDDOWN(AC$209/5,0)*5))</f>
        <v>0</v>
      </c>
      <c r="AD227" s="20">
        <f ca="1">-IF($B$207="EEA",,Inputs!$E25*(AD$14+AD$15))*(OFFSET('MK Shocks'!$B$53,MATCH($B227,'MK Shocks'!$B$40:$B$48,0)-1,MATCH(ROUNDDOWN(AD$209/5,0)*5,'MK Shocks'!$38:$38,0)-2)+OFFSET('MK Shocks'!$B$53,MATCH($B227,'MK Shocks'!$B$40:$B$48,0)-1,MATCH(ROUNDDOWN(AD$209/5,0)*5,'MK Shocks'!$38:$38,0)-1)*(AD$209-ROUNDDOWN(AD$209/5,0)*5))</f>
        <v>0</v>
      </c>
      <c r="AE227" s="20">
        <f ca="1">-IF($B$207="EEA",,Inputs!$E25*(AE$14+AE$15))*(OFFSET('MK Shocks'!$B$53,MATCH($B227,'MK Shocks'!$B$40:$B$48,0)-1,MATCH(ROUNDDOWN(AE$209/5,0)*5,'MK Shocks'!$38:$38,0)-2)+OFFSET('MK Shocks'!$B$53,MATCH($B227,'MK Shocks'!$B$40:$B$48,0)-1,MATCH(ROUNDDOWN(AE$209/5,0)*5,'MK Shocks'!$38:$38,0)-1)*(AE$209-ROUNDDOWN(AE$209/5,0)*5))</f>
        <v>0</v>
      </c>
      <c r="AF227" s="20">
        <f ca="1">-IF($B$207="EEA",,Inputs!$E25*(AF$14+AF$15))*(OFFSET('MK Shocks'!$B$53,MATCH($B227,'MK Shocks'!$B$40:$B$48,0)-1,MATCH(ROUNDDOWN(AF$209/5,0)*5,'MK Shocks'!$38:$38,0)-2)+OFFSET('MK Shocks'!$B$53,MATCH($B227,'MK Shocks'!$B$40:$B$48,0)-1,MATCH(ROUNDDOWN(AF$209/5,0)*5,'MK Shocks'!$38:$38,0)-1)*(AF$209-ROUNDDOWN(AF$209/5,0)*5))</f>
        <v>0</v>
      </c>
    </row>
    <row r="228" spans="1:32" outlineLevel="1">
      <c r="B228" s="28" t="s">
        <v>34</v>
      </c>
      <c r="C228" s="20">
        <f ca="1">-IF($B$207="EEA",,Inputs!$E26*(C$14+C$15))*(OFFSET('MK Shocks'!$B$53,MATCH($B228,'MK Shocks'!$B$40:$B$48,0)-1,MATCH(ROUNDDOWN(C$209/5,0)*5,'MK Shocks'!$38:$38,0)-2)+OFFSET('MK Shocks'!$B$53,MATCH($B228,'MK Shocks'!$B$40:$B$48,0)-1,MATCH(ROUNDDOWN(C$209/5,0)*5,'MK Shocks'!$38:$38,0)-1)*(C$209-ROUNDDOWN(C$209/5,0)*5))</f>
        <v>0</v>
      </c>
      <c r="D228" s="20">
        <f ca="1">-IF($B$207="EEA",,Inputs!$E26*(D$14+D$15))*(OFFSET('MK Shocks'!$B$53,MATCH($B228,'MK Shocks'!$B$40:$B$48,0)-1,MATCH(ROUNDDOWN(D$209/5,0)*5,'MK Shocks'!$38:$38,0)-2)+OFFSET('MK Shocks'!$B$53,MATCH($B228,'MK Shocks'!$B$40:$B$48,0)-1,MATCH(ROUNDDOWN(D$209/5,0)*5,'MK Shocks'!$38:$38,0)-1)*(D$209-ROUNDDOWN(D$209/5,0)*5))</f>
        <v>0</v>
      </c>
      <c r="E228" s="20">
        <f ca="1">-IF($B$207="EEA",,Inputs!$E26*(E$14+E$15))*(OFFSET('MK Shocks'!$B$53,MATCH($B228,'MK Shocks'!$B$40:$B$48,0)-1,MATCH(ROUNDDOWN(E$209/5,0)*5,'MK Shocks'!$38:$38,0)-2)+OFFSET('MK Shocks'!$B$53,MATCH($B228,'MK Shocks'!$B$40:$B$48,0)-1,MATCH(ROUNDDOWN(E$209/5,0)*5,'MK Shocks'!$38:$38,0)-1)*(E$209-ROUNDDOWN(E$209/5,0)*5))</f>
        <v>0</v>
      </c>
      <c r="F228" s="20">
        <f ca="1">-IF($B$207="EEA",,Inputs!$E26*(F$14+F$15))*(OFFSET('MK Shocks'!$B$53,MATCH($B228,'MK Shocks'!$B$40:$B$48,0)-1,MATCH(ROUNDDOWN(F$209/5,0)*5,'MK Shocks'!$38:$38,0)-2)+OFFSET('MK Shocks'!$B$53,MATCH($B228,'MK Shocks'!$B$40:$B$48,0)-1,MATCH(ROUNDDOWN(F$209/5,0)*5,'MK Shocks'!$38:$38,0)-1)*(F$209-ROUNDDOWN(F$209/5,0)*5))</f>
        <v>0</v>
      </c>
      <c r="G228" s="20">
        <f ca="1">-IF($B$207="EEA",,Inputs!$E26*(G$14+G$15))*(OFFSET('MK Shocks'!$B$53,MATCH($B228,'MK Shocks'!$B$40:$B$48,0)-1,MATCH(ROUNDDOWN(G$209/5,0)*5,'MK Shocks'!$38:$38,0)-2)+OFFSET('MK Shocks'!$B$53,MATCH($B228,'MK Shocks'!$B$40:$B$48,0)-1,MATCH(ROUNDDOWN(G$209/5,0)*5,'MK Shocks'!$38:$38,0)-1)*(G$209-ROUNDDOWN(G$209/5,0)*5))</f>
        <v>0</v>
      </c>
      <c r="H228" s="20">
        <f ca="1">-IF($B$207="EEA",,Inputs!$E26*(H$14+H$15))*(OFFSET('MK Shocks'!$B$53,MATCH($B228,'MK Shocks'!$B$40:$B$48,0)-1,MATCH(ROUNDDOWN(H$209/5,0)*5,'MK Shocks'!$38:$38,0)-2)+OFFSET('MK Shocks'!$B$53,MATCH($B228,'MK Shocks'!$B$40:$B$48,0)-1,MATCH(ROUNDDOWN(H$209/5,0)*5,'MK Shocks'!$38:$38,0)-1)*(H$209-ROUNDDOWN(H$209/5,0)*5))</f>
        <v>0</v>
      </c>
      <c r="I228" s="20">
        <f ca="1">-IF($B$207="EEA",,Inputs!$E26*(I$14+I$15))*(OFFSET('MK Shocks'!$B$53,MATCH($B228,'MK Shocks'!$B$40:$B$48,0)-1,MATCH(ROUNDDOWN(I$209/5,0)*5,'MK Shocks'!$38:$38,0)-2)+OFFSET('MK Shocks'!$B$53,MATCH($B228,'MK Shocks'!$B$40:$B$48,0)-1,MATCH(ROUNDDOWN(I$209/5,0)*5,'MK Shocks'!$38:$38,0)-1)*(I$209-ROUNDDOWN(I$209/5,0)*5))</f>
        <v>0</v>
      </c>
      <c r="J228" s="20">
        <f ca="1">-IF($B$207="EEA",,Inputs!$E26*(J$14+J$15))*(OFFSET('MK Shocks'!$B$53,MATCH($B228,'MK Shocks'!$B$40:$B$48,0)-1,MATCH(ROUNDDOWN(J$209/5,0)*5,'MK Shocks'!$38:$38,0)-2)+OFFSET('MK Shocks'!$B$53,MATCH($B228,'MK Shocks'!$B$40:$B$48,0)-1,MATCH(ROUNDDOWN(J$209/5,0)*5,'MK Shocks'!$38:$38,0)-1)*(J$209-ROUNDDOWN(J$209/5,0)*5))</f>
        <v>0</v>
      </c>
      <c r="K228" s="20">
        <f ca="1">-IF($B$207="EEA",,Inputs!$E26*(K$14+K$15))*(OFFSET('MK Shocks'!$B$53,MATCH($B228,'MK Shocks'!$B$40:$B$48,0)-1,MATCH(ROUNDDOWN(K$209/5,0)*5,'MK Shocks'!$38:$38,0)-2)+OFFSET('MK Shocks'!$B$53,MATCH($B228,'MK Shocks'!$B$40:$B$48,0)-1,MATCH(ROUNDDOWN(K$209/5,0)*5,'MK Shocks'!$38:$38,0)-1)*(K$209-ROUNDDOWN(K$209/5,0)*5))</f>
        <v>0</v>
      </c>
      <c r="L228" s="20">
        <f ca="1">-IF($B$207="EEA",,Inputs!$E26*(L$14+L$15))*(OFFSET('MK Shocks'!$B$53,MATCH($B228,'MK Shocks'!$B$40:$B$48,0)-1,MATCH(ROUNDDOWN(L$209/5,0)*5,'MK Shocks'!$38:$38,0)-2)+OFFSET('MK Shocks'!$B$53,MATCH($B228,'MK Shocks'!$B$40:$B$48,0)-1,MATCH(ROUNDDOWN(L$209/5,0)*5,'MK Shocks'!$38:$38,0)-1)*(L$209-ROUNDDOWN(L$209/5,0)*5))</f>
        <v>0</v>
      </c>
      <c r="M228" s="20">
        <f ca="1">-IF($B$207="EEA",,Inputs!$E26*(M$14+M$15))*(OFFSET('MK Shocks'!$B$53,MATCH($B228,'MK Shocks'!$B$40:$B$48,0)-1,MATCH(ROUNDDOWN(M$209/5,0)*5,'MK Shocks'!$38:$38,0)-2)+OFFSET('MK Shocks'!$B$53,MATCH($B228,'MK Shocks'!$B$40:$B$48,0)-1,MATCH(ROUNDDOWN(M$209/5,0)*5,'MK Shocks'!$38:$38,0)-1)*(M$209-ROUNDDOWN(M$209/5,0)*5))</f>
        <v>0</v>
      </c>
      <c r="N228" s="20">
        <f ca="1">-IF($B$207="EEA",,Inputs!$E26*(N$14+N$15))*(OFFSET('MK Shocks'!$B$53,MATCH($B228,'MK Shocks'!$B$40:$B$48,0)-1,MATCH(ROUNDDOWN(N$209/5,0)*5,'MK Shocks'!$38:$38,0)-2)+OFFSET('MK Shocks'!$B$53,MATCH($B228,'MK Shocks'!$B$40:$B$48,0)-1,MATCH(ROUNDDOWN(N$209/5,0)*5,'MK Shocks'!$38:$38,0)-1)*(N$209-ROUNDDOWN(N$209/5,0)*5))</f>
        <v>0</v>
      </c>
      <c r="O228" s="20">
        <f ca="1">-IF($B$207="EEA",,Inputs!$E26*(O$14+O$15))*(OFFSET('MK Shocks'!$B$53,MATCH($B228,'MK Shocks'!$B$40:$B$48,0)-1,MATCH(ROUNDDOWN(O$209/5,0)*5,'MK Shocks'!$38:$38,0)-2)+OFFSET('MK Shocks'!$B$53,MATCH($B228,'MK Shocks'!$B$40:$B$48,0)-1,MATCH(ROUNDDOWN(O$209/5,0)*5,'MK Shocks'!$38:$38,0)-1)*(O$209-ROUNDDOWN(O$209/5,0)*5))</f>
        <v>0</v>
      </c>
      <c r="P228" s="20">
        <f ca="1">-IF($B$207="EEA",,Inputs!$E26*(P$14+P$15))*(OFFSET('MK Shocks'!$B$53,MATCH($B228,'MK Shocks'!$B$40:$B$48,0)-1,MATCH(ROUNDDOWN(P$209/5,0)*5,'MK Shocks'!$38:$38,0)-2)+OFFSET('MK Shocks'!$B$53,MATCH($B228,'MK Shocks'!$B$40:$B$48,0)-1,MATCH(ROUNDDOWN(P$209/5,0)*5,'MK Shocks'!$38:$38,0)-1)*(P$209-ROUNDDOWN(P$209/5,0)*5))</f>
        <v>0</v>
      </c>
      <c r="Q228" s="20">
        <f ca="1">-IF($B$207="EEA",,Inputs!$E26*(Q$14+Q$15))*(OFFSET('MK Shocks'!$B$53,MATCH($B228,'MK Shocks'!$B$40:$B$48,0)-1,MATCH(ROUNDDOWN(Q$209/5,0)*5,'MK Shocks'!$38:$38,0)-2)+OFFSET('MK Shocks'!$B$53,MATCH($B228,'MK Shocks'!$B$40:$B$48,0)-1,MATCH(ROUNDDOWN(Q$209/5,0)*5,'MK Shocks'!$38:$38,0)-1)*(Q$209-ROUNDDOWN(Q$209/5,0)*5))</f>
        <v>0</v>
      </c>
      <c r="R228" s="20">
        <f ca="1">-IF($B$207="EEA",,Inputs!$E26*(R$14+R$15))*(OFFSET('MK Shocks'!$B$53,MATCH($B228,'MK Shocks'!$B$40:$B$48,0)-1,MATCH(ROUNDDOWN(R$209/5,0)*5,'MK Shocks'!$38:$38,0)-2)+OFFSET('MK Shocks'!$B$53,MATCH($B228,'MK Shocks'!$B$40:$B$48,0)-1,MATCH(ROUNDDOWN(R$209/5,0)*5,'MK Shocks'!$38:$38,0)-1)*(R$209-ROUNDDOWN(R$209/5,0)*5))</f>
        <v>0</v>
      </c>
      <c r="S228" s="20">
        <f ca="1">-IF($B$207="EEA",,Inputs!$E26*(S$14+S$15))*(OFFSET('MK Shocks'!$B$53,MATCH($B228,'MK Shocks'!$B$40:$B$48,0)-1,MATCH(ROUNDDOWN(S$209/5,0)*5,'MK Shocks'!$38:$38,0)-2)+OFFSET('MK Shocks'!$B$53,MATCH($B228,'MK Shocks'!$B$40:$B$48,0)-1,MATCH(ROUNDDOWN(S$209/5,0)*5,'MK Shocks'!$38:$38,0)-1)*(S$209-ROUNDDOWN(S$209/5,0)*5))</f>
        <v>0</v>
      </c>
      <c r="T228" s="20">
        <f ca="1">-IF($B$207="EEA",,Inputs!$E26*(T$14+T$15))*(OFFSET('MK Shocks'!$B$53,MATCH($B228,'MK Shocks'!$B$40:$B$48,0)-1,MATCH(ROUNDDOWN(T$209/5,0)*5,'MK Shocks'!$38:$38,0)-2)+OFFSET('MK Shocks'!$B$53,MATCH($B228,'MK Shocks'!$B$40:$B$48,0)-1,MATCH(ROUNDDOWN(T$209/5,0)*5,'MK Shocks'!$38:$38,0)-1)*(T$209-ROUNDDOWN(T$209/5,0)*5))</f>
        <v>0</v>
      </c>
      <c r="U228" s="20">
        <f ca="1">-IF($B$207="EEA",,Inputs!$E26*(U$14+U$15))*(OFFSET('MK Shocks'!$B$53,MATCH($B228,'MK Shocks'!$B$40:$B$48,0)-1,MATCH(ROUNDDOWN(U$209/5,0)*5,'MK Shocks'!$38:$38,0)-2)+OFFSET('MK Shocks'!$B$53,MATCH($B228,'MK Shocks'!$B$40:$B$48,0)-1,MATCH(ROUNDDOWN(U$209/5,0)*5,'MK Shocks'!$38:$38,0)-1)*(U$209-ROUNDDOWN(U$209/5,0)*5))</f>
        <v>0</v>
      </c>
      <c r="V228" s="20">
        <f ca="1">-IF($B$207="EEA",,Inputs!$E26*(V$14+V$15))*(OFFSET('MK Shocks'!$B$53,MATCH($B228,'MK Shocks'!$B$40:$B$48,0)-1,MATCH(ROUNDDOWN(V$209/5,0)*5,'MK Shocks'!$38:$38,0)-2)+OFFSET('MK Shocks'!$B$53,MATCH($B228,'MK Shocks'!$B$40:$B$48,0)-1,MATCH(ROUNDDOWN(V$209/5,0)*5,'MK Shocks'!$38:$38,0)-1)*(V$209-ROUNDDOWN(V$209/5,0)*5))</f>
        <v>0</v>
      </c>
      <c r="W228" s="20">
        <f ca="1">-IF($B$207="EEA",,Inputs!$E26*(W$14+W$15))*(OFFSET('MK Shocks'!$B$53,MATCH($B228,'MK Shocks'!$B$40:$B$48,0)-1,MATCH(ROUNDDOWN(W$209/5,0)*5,'MK Shocks'!$38:$38,0)-2)+OFFSET('MK Shocks'!$B$53,MATCH($B228,'MK Shocks'!$B$40:$B$48,0)-1,MATCH(ROUNDDOWN(W$209/5,0)*5,'MK Shocks'!$38:$38,0)-1)*(W$209-ROUNDDOWN(W$209/5,0)*5))</f>
        <v>0</v>
      </c>
      <c r="X228" s="20">
        <f ca="1">-IF($B$207="EEA",,Inputs!$E26*(X$14+X$15))*(OFFSET('MK Shocks'!$B$53,MATCH($B228,'MK Shocks'!$B$40:$B$48,0)-1,MATCH(ROUNDDOWN(X$209/5,0)*5,'MK Shocks'!$38:$38,0)-2)+OFFSET('MK Shocks'!$B$53,MATCH($B228,'MK Shocks'!$B$40:$B$48,0)-1,MATCH(ROUNDDOWN(X$209/5,0)*5,'MK Shocks'!$38:$38,0)-1)*(X$209-ROUNDDOWN(X$209/5,0)*5))</f>
        <v>0</v>
      </c>
      <c r="Y228" s="20">
        <f ca="1">-IF($B$207="EEA",,Inputs!$E26*(Y$14+Y$15))*(OFFSET('MK Shocks'!$B$53,MATCH($B228,'MK Shocks'!$B$40:$B$48,0)-1,MATCH(ROUNDDOWN(Y$209/5,0)*5,'MK Shocks'!$38:$38,0)-2)+OFFSET('MK Shocks'!$B$53,MATCH($B228,'MK Shocks'!$B$40:$B$48,0)-1,MATCH(ROUNDDOWN(Y$209/5,0)*5,'MK Shocks'!$38:$38,0)-1)*(Y$209-ROUNDDOWN(Y$209/5,0)*5))</f>
        <v>0</v>
      </c>
      <c r="Z228" s="20">
        <f ca="1">-IF($B$207="EEA",,Inputs!$E26*(Z$14+Z$15))*(OFFSET('MK Shocks'!$B$53,MATCH($B228,'MK Shocks'!$B$40:$B$48,0)-1,MATCH(ROUNDDOWN(Z$209/5,0)*5,'MK Shocks'!$38:$38,0)-2)+OFFSET('MK Shocks'!$B$53,MATCH($B228,'MK Shocks'!$B$40:$B$48,0)-1,MATCH(ROUNDDOWN(Z$209/5,0)*5,'MK Shocks'!$38:$38,0)-1)*(Z$209-ROUNDDOWN(Z$209/5,0)*5))</f>
        <v>0</v>
      </c>
      <c r="AA228" s="20">
        <f ca="1">-IF($B$207="EEA",,Inputs!$E26*(AA$14+AA$15))*(OFFSET('MK Shocks'!$B$53,MATCH($B228,'MK Shocks'!$B$40:$B$48,0)-1,MATCH(ROUNDDOWN(AA$209/5,0)*5,'MK Shocks'!$38:$38,0)-2)+OFFSET('MK Shocks'!$B$53,MATCH($B228,'MK Shocks'!$B$40:$B$48,0)-1,MATCH(ROUNDDOWN(AA$209/5,0)*5,'MK Shocks'!$38:$38,0)-1)*(AA$209-ROUNDDOWN(AA$209/5,0)*5))</f>
        <v>0</v>
      </c>
      <c r="AB228" s="20">
        <f ca="1">-IF($B$207="EEA",,Inputs!$E26*(AB$14+AB$15))*(OFFSET('MK Shocks'!$B$53,MATCH($B228,'MK Shocks'!$B$40:$B$48,0)-1,MATCH(ROUNDDOWN(AB$209/5,0)*5,'MK Shocks'!$38:$38,0)-2)+OFFSET('MK Shocks'!$B$53,MATCH($B228,'MK Shocks'!$B$40:$B$48,0)-1,MATCH(ROUNDDOWN(AB$209/5,0)*5,'MK Shocks'!$38:$38,0)-1)*(AB$209-ROUNDDOWN(AB$209/5,0)*5))</f>
        <v>0</v>
      </c>
      <c r="AC228" s="20">
        <f ca="1">-IF($B$207="EEA",,Inputs!$E26*(AC$14+AC$15))*(OFFSET('MK Shocks'!$B$53,MATCH($B228,'MK Shocks'!$B$40:$B$48,0)-1,MATCH(ROUNDDOWN(AC$209/5,0)*5,'MK Shocks'!$38:$38,0)-2)+OFFSET('MK Shocks'!$B$53,MATCH($B228,'MK Shocks'!$B$40:$B$48,0)-1,MATCH(ROUNDDOWN(AC$209/5,0)*5,'MK Shocks'!$38:$38,0)-1)*(AC$209-ROUNDDOWN(AC$209/5,0)*5))</f>
        <v>0</v>
      </c>
      <c r="AD228" s="20">
        <f ca="1">-IF($B$207="EEA",,Inputs!$E26*(AD$14+AD$15))*(OFFSET('MK Shocks'!$B$53,MATCH($B228,'MK Shocks'!$B$40:$B$48,0)-1,MATCH(ROUNDDOWN(AD$209/5,0)*5,'MK Shocks'!$38:$38,0)-2)+OFFSET('MK Shocks'!$B$53,MATCH($B228,'MK Shocks'!$B$40:$B$48,0)-1,MATCH(ROUNDDOWN(AD$209/5,0)*5,'MK Shocks'!$38:$38,0)-1)*(AD$209-ROUNDDOWN(AD$209/5,0)*5))</f>
        <v>0</v>
      </c>
      <c r="AE228" s="20">
        <f ca="1">-IF($B$207="EEA",,Inputs!$E26*(AE$14+AE$15))*(OFFSET('MK Shocks'!$B$53,MATCH($B228,'MK Shocks'!$B$40:$B$48,0)-1,MATCH(ROUNDDOWN(AE$209/5,0)*5,'MK Shocks'!$38:$38,0)-2)+OFFSET('MK Shocks'!$B$53,MATCH($B228,'MK Shocks'!$B$40:$B$48,0)-1,MATCH(ROUNDDOWN(AE$209/5,0)*5,'MK Shocks'!$38:$38,0)-1)*(AE$209-ROUNDDOWN(AE$209/5,0)*5))</f>
        <v>0</v>
      </c>
      <c r="AF228" s="20">
        <f ca="1">-IF($B$207="EEA",,Inputs!$E26*(AF$14+AF$15))*(OFFSET('MK Shocks'!$B$53,MATCH($B228,'MK Shocks'!$B$40:$B$48,0)-1,MATCH(ROUNDDOWN(AF$209/5,0)*5,'MK Shocks'!$38:$38,0)-2)+OFFSET('MK Shocks'!$B$53,MATCH($B228,'MK Shocks'!$B$40:$B$48,0)-1,MATCH(ROUNDDOWN(AF$209/5,0)*5,'MK Shocks'!$38:$38,0)-1)*(AF$209-ROUNDDOWN(AF$209/5,0)*5))</f>
        <v>0</v>
      </c>
    </row>
    <row r="229" spans="1:32" outlineLevel="1">
      <c r="B229" s="28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</row>
    <row r="230" spans="1:32">
      <c r="B230" s="46" t="s">
        <v>82</v>
      </c>
      <c r="C230" s="47">
        <f ca="1">-SUM(C212:C228)</f>
        <v>0</v>
      </c>
      <c r="D230" s="47">
        <f ca="1">-SUM(D212:D228)</f>
        <v>0</v>
      </c>
      <c r="E230" s="47">
        <f t="shared" ref="E230:AF230" ca="1" si="158">-SUM(E212:E228)</f>
        <v>0</v>
      </c>
      <c r="F230" s="47">
        <f t="shared" ca="1" si="158"/>
        <v>0</v>
      </c>
      <c r="G230" s="47">
        <f t="shared" ca="1" si="158"/>
        <v>0</v>
      </c>
      <c r="H230" s="47">
        <f t="shared" ca="1" si="158"/>
        <v>0</v>
      </c>
      <c r="I230" s="47">
        <f t="shared" ca="1" si="158"/>
        <v>0</v>
      </c>
      <c r="J230" s="47">
        <f t="shared" ca="1" si="158"/>
        <v>0</v>
      </c>
      <c r="K230" s="47">
        <f t="shared" ca="1" si="158"/>
        <v>0</v>
      </c>
      <c r="L230" s="47">
        <f t="shared" ca="1" si="158"/>
        <v>0</v>
      </c>
      <c r="M230" s="47">
        <f t="shared" ca="1" si="158"/>
        <v>0</v>
      </c>
      <c r="N230" s="47">
        <f t="shared" ca="1" si="158"/>
        <v>0</v>
      </c>
      <c r="O230" s="47">
        <f t="shared" ca="1" si="158"/>
        <v>0</v>
      </c>
      <c r="P230" s="47">
        <f t="shared" ca="1" si="158"/>
        <v>0</v>
      </c>
      <c r="Q230" s="47">
        <f t="shared" ca="1" si="158"/>
        <v>0</v>
      </c>
      <c r="R230" s="47">
        <f t="shared" ca="1" si="158"/>
        <v>0</v>
      </c>
      <c r="S230" s="47">
        <f t="shared" ca="1" si="158"/>
        <v>0</v>
      </c>
      <c r="T230" s="47">
        <f t="shared" ca="1" si="158"/>
        <v>0</v>
      </c>
      <c r="U230" s="47">
        <f t="shared" ca="1" si="158"/>
        <v>0</v>
      </c>
      <c r="V230" s="47">
        <f t="shared" ca="1" si="158"/>
        <v>0</v>
      </c>
      <c r="W230" s="47">
        <f t="shared" ca="1" si="158"/>
        <v>0</v>
      </c>
      <c r="X230" s="47">
        <f t="shared" ca="1" si="158"/>
        <v>0</v>
      </c>
      <c r="Y230" s="47">
        <f t="shared" ca="1" si="158"/>
        <v>0</v>
      </c>
      <c r="Z230" s="47">
        <f t="shared" ca="1" si="158"/>
        <v>0</v>
      </c>
      <c r="AA230" s="47">
        <f t="shared" ca="1" si="158"/>
        <v>0</v>
      </c>
      <c r="AB230" s="47">
        <f t="shared" ca="1" si="158"/>
        <v>0</v>
      </c>
      <c r="AC230" s="47">
        <f t="shared" ca="1" si="158"/>
        <v>0</v>
      </c>
      <c r="AD230" s="47">
        <f t="shared" ca="1" si="158"/>
        <v>0</v>
      </c>
      <c r="AE230" s="47">
        <f t="shared" ca="1" si="158"/>
        <v>0</v>
      </c>
      <c r="AF230" s="47">
        <f t="shared" ca="1" si="158"/>
        <v>0</v>
      </c>
    </row>
    <row r="232" spans="1:32" s="3" customFormat="1" ht="12">
      <c r="A232" s="18" t="s">
        <v>46</v>
      </c>
      <c r="B232" s="1036" t="s">
        <v>83</v>
      </c>
      <c r="C232" s="1036"/>
      <c r="D232" s="1036"/>
      <c r="E232" s="1036"/>
      <c r="F232" s="1036"/>
      <c r="G232" s="1036"/>
      <c r="H232" s="1036"/>
      <c r="I232" s="1036"/>
      <c r="J232" s="1036"/>
      <c r="K232" s="1036"/>
      <c r="L232" s="1036"/>
      <c r="M232" s="1036"/>
      <c r="N232" s="1036"/>
      <c r="O232" s="1036"/>
      <c r="P232" s="1036"/>
      <c r="Q232" s="1036"/>
    </row>
    <row r="235" spans="1:32" s="5" customFormat="1">
      <c r="B235" s="43" t="s">
        <v>37</v>
      </c>
      <c r="C235" s="44">
        <f>C$6</f>
        <v>1</v>
      </c>
      <c r="D235" s="44">
        <f t="shared" ref="D235:AF235" si="159">D$6</f>
        <v>2</v>
      </c>
      <c r="E235" s="44">
        <f t="shared" si="159"/>
        <v>3</v>
      </c>
      <c r="F235" s="44">
        <f t="shared" si="159"/>
        <v>4</v>
      </c>
      <c r="G235" s="44">
        <f t="shared" si="159"/>
        <v>5</v>
      </c>
      <c r="H235" s="44">
        <f t="shared" si="159"/>
        <v>6</v>
      </c>
      <c r="I235" s="44">
        <f t="shared" si="159"/>
        <v>7</v>
      </c>
      <c r="J235" s="44">
        <f t="shared" si="159"/>
        <v>8</v>
      </c>
      <c r="K235" s="44">
        <f t="shared" si="159"/>
        <v>9</v>
      </c>
      <c r="L235" s="44">
        <f t="shared" si="159"/>
        <v>10</v>
      </c>
      <c r="M235" s="44">
        <f t="shared" si="159"/>
        <v>11</v>
      </c>
      <c r="N235" s="44">
        <f t="shared" si="159"/>
        <v>12</v>
      </c>
      <c r="O235" s="44">
        <f t="shared" si="159"/>
        <v>13</v>
      </c>
      <c r="P235" s="44">
        <f t="shared" si="159"/>
        <v>14</v>
      </c>
      <c r="Q235" s="44">
        <f t="shared" si="159"/>
        <v>15</v>
      </c>
      <c r="R235" s="44">
        <f t="shared" si="159"/>
        <v>16</v>
      </c>
      <c r="S235" s="44">
        <f t="shared" si="159"/>
        <v>17</v>
      </c>
      <c r="T235" s="44">
        <f t="shared" si="159"/>
        <v>18</v>
      </c>
      <c r="U235" s="44">
        <f t="shared" si="159"/>
        <v>19</v>
      </c>
      <c r="V235" s="44">
        <f t="shared" si="159"/>
        <v>20</v>
      </c>
      <c r="W235" s="44">
        <f t="shared" si="159"/>
        <v>21</v>
      </c>
      <c r="X235" s="44">
        <f t="shared" si="159"/>
        <v>22</v>
      </c>
      <c r="Y235" s="44">
        <f t="shared" si="159"/>
        <v>23</v>
      </c>
      <c r="Z235" s="44">
        <f t="shared" si="159"/>
        <v>24</v>
      </c>
      <c r="AA235" s="44">
        <f t="shared" si="159"/>
        <v>25</v>
      </c>
      <c r="AB235" s="44">
        <f t="shared" si="159"/>
        <v>26</v>
      </c>
      <c r="AC235" s="44">
        <f t="shared" si="159"/>
        <v>27</v>
      </c>
      <c r="AD235" s="44">
        <f t="shared" si="159"/>
        <v>28</v>
      </c>
      <c r="AE235" s="44">
        <f t="shared" si="159"/>
        <v>29</v>
      </c>
      <c r="AF235" s="44">
        <f t="shared" si="159"/>
        <v>30</v>
      </c>
    </row>
    <row r="236" spans="1:32" s="5" customFormat="1">
      <c r="B236" s="45"/>
      <c r="C236" s="45">
        <f>C$7</f>
        <v>2019</v>
      </c>
      <c r="D236" s="45">
        <f t="shared" ref="D236:AF236" si="160">D$7</f>
        <v>2020</v>
      </c>
      <c r="E236" s="45">
        <f t="shared" si="160"/>
        <v>2021</v>
      </c>
      <c r="F236" s="45">
        <f t="shared" si="160"/>
        <v>2022</v>
      </c>
      <c r="G236" s="45">
        <f t="shared" si="160"/>
        <v>2023</v>
      </c>
      <c r="H236" s="45">
        <f t="shared" si="160"/>
        <v>2024</v>
      </c>
      <c r="I236" s="45">
        <f t="shared" si="160"/>
        <v>2025</v>
      </c>
      <c r="J236" s="45">
        <f t="shared" si="160"/>
        <v>2026</v>
      </c>
      <c r="K236" s="45">
        <f t="shared" si="160"/>
        <v>2027</v>
      </c>
      <c r="L236" s="45">
        <f t="shared" si="160"/>
        <v>2028</v>
      </c>
      <c r="M236" s="45">
        <f t="shared" si="160"/>
        <v>2029</v>
      </c>
      <c r="N236" s="45">
        <f t="shared" si="160"/>
        <v>2030</v>
      </c>
      <c r="O236" s="45">
        <f t="shared" si="160"/>
        <v>2031</v>
      </c>
      <c r="P236" s="45">
        <f t="shared" si="160"/>
        <v>2032</v>
      </c>
      <c r="Q236" s="45">
        <f t="shared" si="160"/>
        <v>2033</v>
      </c>
      <c r="R236" s="45">
        <f t="shared" si="160"/>
        <v>2034</v>
      </c>
      <c r="S236" s="45">
        <f t="shared" si="160"/>
        <v>2035</v>
      </c>
      <c r="T236" s="45">
        <f t="shared" si="160"/>
        <v>2036</v>
      </c>
      <c r="U236" s="45">
        <f t="shared" si="160"/>
        <v>2037</v>
      </c>
      <c r="V236" s="45">
        <f t="shared" si="160"/>
        <v>2038</v>
      </c>
      <c r="W236" s="45">
        <f t="shared" si="160"/>
        <v>2039</v>
      </c>
      <c r="X236" s="45">
        <f t="shared" si="160"/>
        <v>2040</v>
      </c>
      <c r="Y236" s="45">
        <f t="shared" si="160"/>
        <v>2041</v>
      </c>
      <c r="Z236" s="45">
        <f t="shared" si="160"/>
        <v>2042</v>
      </c>
      <c r="AA236" s="45">
        <f t="shared" si="160"/>
        <v>2043</v>
      </c>
      <c r="AB236" s="45">
        <f t="shared" si="160"/>
        <v>2044</v>
      </c>
      <c r="AC236" s="45">
        <f t="shared" si="160"/>
        <v>2045</v>
      </c>
      <c r="AD236" s="45">
        <f t="shared" si="160"/>
        <v>2046</v>
      </c>
      <c r="AE236" s="45">
        <f t="shared" si="160"/>
        <v>2047</v>
      </c>
      <c r="AF236" s="45">
        <f t="shared" si="160"/>
        <v>2048</v>
      </c>
    </row>
    <row r="237" spans="1:32" outlineLevel="1">
      <c r="B237" s="41" t="s">
        <v>38</v>
      </c>
      <c r="C237" s="42">
        <f ca="1">SUM(C238:C239)</f>
        <v>0</v>
      </c>
      <c r="D237" s="42">
        <f t="shared" ref="D237:AF237" ca="1" si="161">SUM(D238:D239)</f>
        <v>0</v>
      </c>
      <c r="E237" s="42">
        <f t="shared" ca="1" si="161"/>
        <v>0</v>
      </c>
      <c r="F237" s="42">
        <f t="shared" ca="1" si="161"/>
        <v>0</v>
      </c>
      <c r="G237" s="42">
        <f t="shared" ca="1" si="161"/>
        <v>0</v>
      </c>
      <c r="H237" s="42">
        <f t="shared" ca="1" si="161"/>
        <v>0</v>
      </c>
      <c r="I237" s="42">
        <f t="shared" ca="1" si="161"/>
        <v>0</v>
      </c>
      <c r="J237" s="42">
        <f t="shared" ca="1" si="161"/>
        <v>0</v>
      </c>
      <c r="K237" s="42">
        <f t="shared" ca="1" si="161"/>
        <v>0</v>
      </c>
      <c r="L237" s="42">
        <f t="shared" ca="1" si="161"/>
        <v>0</v>
      </c>
      <c r="M237" s="42">
        <f t="shared" ca="1" si="161"/>
        <v>0</v>
      </c>
      <c r="N237" s="42">
        <f t="shared" ca="1" si="161"/>
        <v>0</v>
      </c>
      <c r="O237" s="42">
        <f t="shared" ca="1" si="161"/>
        <v>0</v>
      </c>
      <c r="P237" s="42">
        <f t="shared" ca="1" si="161"/>
        <v>0</v>
      </c>
      <c r="Q237" s="42">
        <f t="shared" ca="1" si="161"/>
        <v>0</v>
      </c>
      <c r="R237" s="42">
        <f t="shared" ca="1" si="161"/>
        <v>0</v>
      </c>
      <c r="S237" s="42">
        <f t="shared" ca="1" si="161"/>
        <v>0</v>
      </c>
      <c r="T237" s="42">
        <f t="shared" ca="1" si="161"/>
        <v>0</v>
      </c>
      <c r="U237" s="42">
        <f t="shared" ca="1" si="161"/>
        <v>0</v>
      </c>
      <c r="V237" s="42">
        <f t="shared" ca="1" si="161"/>
        <v>0</v>
      </c>
      <c r="W237" s="42">
        <f t="shared" ca="1" si="161"/>
        <v>0</v>
      </c>
      <c r="X237" s="42">
        <f t="shared" ca="1" si="161"/>
        <v>0</v>
      </c>
      <c r="Y237" s="42">
        <f t="shared" ca="1" si="161"/>
        <v>0</v>
      </c>
      <c r="Z237" s="42">
        <f t="shared" ca="1" si="161"/>
        <v>0</v>
      </c>
      <c r="AA237" s="42">
        <f t="shared" ca="1" si="161"/>
        <v>0</v>
      </c>
      <c r="AB237" s="42">
        <f t="shared" ca="1" si="161"/>
        <v>0</v>
      </c>
      <c r="AC237" s="42">
        <f t="shared" ca="1" si="161"/>
        <v>0</v>
      </c>
      <c r="AD237" s="42">
        <f t="shared" ca="1" si="161"/>
        <v>0</v>
      </c>
      <c r="AE237" s="42">
        <f t="shared" ca="1" si="161"/>
        <v>0</v>
      </c>
      <c r="AF237" s="42">
        <f t="shared" ca="1" si="161"/>
        <v>0</v>
      </c>
    </row>
    <row r="238" spans="1:32" outlineLevel="1">
      <c r="B238" s="38" t="s">
        <v>665</v>
      </c>
      <c r="C238" s="37">
        <f ca="1">C$31</f>
        <v>0</v>
      </c>
      <c r="D238" s="37">
        <f t="shared" ref="D238:AF238" ca="1" si="162">D$31</f>
        <v>0</v>
      </c>
      <c r="E238" s="37">
        <f t="shared" ca="1" si="162"/>
        <v>0</v>
      </c>
      <c r="F238" s="37">
        <f t="shared" ca="1" si="162"/>
        <v>0</v>
      </c>
      <c r="G238" s="37">
        <f t="shared" ca="1" si="162"/>
        <v>0</v>
      </c>
      <c r="H238" s="37">
        <f t="shared" ca="1" si="162"/>
        <v>0</v>
      </c>
      <c r="I238" s="37">
        <f t="shared" ca="1" si="162"/>
        <v>0</v>
      </c>
      <c r="J238" s="37">
        <f t="shared" ca="1" si="162"/>
        <v>0</v>
      </c>
      <c r="K238" s="37">
        <f t="shared" ca="1" si="162"/>
        <v>0</v>
      </c>
      <c r="L238" s="37">
        <f t="shared" ca="1" si="162"/>
        <v>0</v>
      </c>
      <c r="M238" s="37">
        <f t="shared" ca="1" si="162"/>
        <v>0</v>
      </c>
      <c r="N238" s="37">
        <f t="shared" ca="1" si="162"/>
        <v>0</v>
      </c>
      <c r="O238" s="37">
        <f t="shared" ca="1" si="162"/>
        <v>0</v>
      </c>
      <c r="P238" s="37">
        <f t="shared" ca="1" si="162"/>
        <v>0</v>
      </c>
      <c r="Q238" s="37">
        <f t="shared" ca="1" si="162"/>
        <v>0</v>
      </c>
      <c r="R238" s="37">
        <f t="shared" ca="1" si="162"/>
        <v>0</v>
      </c>
      <c r="S238" s="37">
        <f t="shared" ca="1" si="162"/>
        <v>0</v>
      </c>
      <c r="T238" s="37">
        <f t="shared" ca="1" si="162"/>
        <v>0</v>
      </c>
      <c r="U238" s="37">
        <f t="shared" ca="1" si="162"/>
        <v>0</v>
      </c>
      <c r="V238" s="37">
        <f t="shared" ca="1" si="162"/>
        <v>0</v>
      </c>
      <c r="W238" s="37">
        <f t="shared" ca="1" si="162"/>
        <v>0</v>
      </c>
      <c r="X238" s="37">
        <f t="shared" ca="1" si="162"/>
        <v>0</v>
      </c>
      <c r="Y238" s="37">
        <f t="shared" ca="1" si="162"/>
        <v>0</v>
      </c>
      <c r="Z238" s="37">
        <f t="shared" ca="1" si="162"/>
        <v>0</v>
      </c>
      <c r="AA238" s="37">
        <f t="shared" ca="1" si="162"/>
        <v>0</v>
      </c>
      <c r="AB238" s="37">
        <f t="shared" ca="1" si="162"/>
        <v>0</v>
      </c>
      <c r="AC238" s="37">
        <f t="shared" ca="1" si="162"/>
        <v>0</v>
      </c>
      <c r="AD238" s="37">
        <f t="shared" ca="1" si="162"/>
        <v>0</v>
      </c>
      <c r="AE238" s="37">
        <f t="shared" ca="1" si="162"/>
        <v>0</v>
      </c>
      <c r="AF238" s="37">
        <f t="shared" ca="1" si="162"/>
        <v>0</v>
      </c>
    </row>
    <row r="239" spans="1:32" outlineLevel="1">
      <c r="B239" s="21" t="s">
        <v>666</v>
      </c>
      <c r="C239" s="20">
        <f t="shared" ref="C239:AF239" ca="1" si="163">C25-C238-C241</f>
        <v>0</v>
      </c>
      <c r="D239" s="20">
        <f t="shared" ca="1" si="163"/>
        <v>0</v>
      </c>
      <c r="E239" s="20">
        <f t="shared" ca="1" si="163"/>
        <v>0</v>
      </c>
      <c r="F239" s="20">
        <f t="shared" ca="1" si="163"/>
        <v>0</v>
      </c>
      <c r="G239" s="20">
        <f t="shared" ca="1" si="163"/>
        <v>0</v>
      </c>
      <c r="H239" s="20">
        <f t="shared" ca="1" si="163"/>
        <v>0</v>
      </c>
      <c r="I239" s="20">
        <f t="shared" ca="1" si="163"/>
        <v>0</v>
      </c>
      <c r="J239" s="20">
        <f t="shared" ca="1" si="163"/>
        <v>0</v>
      </c>
      <c r="K239" s="20">
        <f t="shared" ca="1" si="163"/>
        <v>0</v>
      </c>
      <c r="L239" s="20">
        <f t="shared" ca="1" si="163"/>
        <v>0</v>
      </c>
      <c r="M239" s="20">
        <f t="shared" ca="1" si="163"/>
        <v>0</v>
      </c>
      <c r="N239" s="20">
        <f t="shared" ca="1" si="163"/>
        <v>0</v>
      </c>
      <c r="O239" s="20">
        <f t="shared" ca="1" si="163"/>
        <v>0</v>
      </c>
      <c r="P239" s="20">
        <f t="shared" ca="1" si="163"/>
        <v>0</v>
      </c>
      <c r="Q239" s="20">
        <f t="shared" ca="1" si="163"/>
        <v>0</v>
      </c>
      <c r="R239" s="20">
        <f t="shared" ca="1" si="163"/>
        <v>0</v>
      </c>
      <c r="S239" s="20">
        <f t="shared" ca="1" si="163"/>
        <v>0</v>
      </c>
      <c r="T239" s="20">
        <f t="shared" ca="1" si="163"/>
        <v>0</v>
      </c>
      <c r="U239" s="20">
        <f t="shared" ca="1" si="163"/>
        <v>0</v>
      </c>
      <c r="V239" s="20">
        <f t="shared" ca="1" si="163"/>
        <v>0</v>
      </c>
      <c r="W239" s="20">
        <f t="shared" ca="1" si="163"/>
        <v>0</v>
      </c>
      <c r="X239" s="20">
        <f t="shared" ca="1" si="163"/>
        <v>0</v>
      </c>
      <c r="Y239" s="20">
        <f t="shared" ca="1" si="163"/>
        <v>0</v>
      </c>
      <c r="Z239" s="20">
        <f t="shared" ca="1" si="163"/>
        <v>0</v>
      </c>
      <c r="AA239" s="20">
        <f t="shared" ca="1" si="163"/>
        <v>0</v>
      </c>
      <c r="AB239" s="20">
        <f t="shared" ca="1" si="163"/>
        <v>0</v>
      </c>
      <c r="AC239" s="20">
        <f t="shared" ca="1" si="163"/>
        <v>0</v>
      </c>
      <c r="AD239" s="20">
        <f t="shared" ca="1" si="163"/>
        <v>0</v>
      </c>
      <c r="AE239" s="20">
        <f t="shared" ca="1" si="163"/>
        <v>0</v>
      </c>
      <c r="AF239" s="20">
        <f t="shared" ca="1" si="163"/>
        <v>0</v>
      </c>
    </row>
    <row r="240" spans="1:32" outlineLevel="1">
      <c r="B240" s="25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</row>
    <row r="241" spans="1:32" outlineLevel="1">
      <c r="B241" s="41" t="s">
        <v>39</v>
      </c>
      <c r="C241" s="42">
        <f ca="1">C38</f>
        <v>0</v>
      </c>
      <c r="D241" s="42">
        <f t="shared" ref="D241:AF241" ca="1" si="164">D38</f>
        <v>0</v>
      </c>
      <c r="E241" s="42">
        <f t="shared" ca="1" si="164"/>
        <v>0</v>
      </c>
      <c r="F241" s="42">
        <f t="shared" ca="1" si="164"/>
        <v>0</v>
      </c>
      <c r="G241" s="42">
        <f t="shared" ca="1" si="164"/>
        <v>0</v>
      </c>
      <c r="H241" s="42">
        <f t="shared" ca="1" si="164"/>
        <v>0</v>
      </c>
      <c r="I241" s="42">
        <f t="shared" ca="1" si="164"/>
        <v>0</v>
      </c>
      <c r="J241" s="42">
        <f t="shared" ca="1" si="164"/>
        <v>0</v>
      </c>
      <c r="K241" s="42">
        <f t="shared" ca="1" si="164"/>
        <v>0</v>
      </c>
      <c r="L241" s="42">
        <f t="shared" ca="1" si="164"/>
        <v>0</v>
      </c>
      <c r="M241" s="42">
        <f t="shared" ca="1" si="164"/>
        <v>0</v>
      </c>
      <c r="N241" s="42">
        <f t="shared" ca="1" si="164"/>
        <v>0</v>
      </c>
      <c r="O241" s="42">
        <f t="shared" ca="1" si="164"/>
        <v>0</v>
      </c>
      <c r="P241" s="42">
        <f t="shared" ca="1" si="164"/>
        <v>0</v>
      </c>
      <c r="Q241" s="42">
        <f t="shared" ca="1" si="164"/>
        <v>0</v>
      </c>
      <c r="R241" s="42">
        <f t="shared" ca="1" si="164"/>
        <v>0</v>
      </c>
      <c r="S241" s="42">
        <f t="shared" ca="1" si="164"/>
        <v>0</v>
      </c>
      <c r="T241" s="42">
        <f t="shared" ca="1" si="164"/>
        <v>0</v>
      </c>
      <c r="U241" s="42">
        <f t="shared" ca="1" si="164"/>
        <v>0</v>
      </c>
      <c r="V241" s="42">
        <f t="shared" ca="1" si="164"/>
        <v>0</v>
      </c>
      <c r="W241" s="42">
        <f t="shared" ca="1" si="164"/>
        <v>0</v>
      </c>
      <c r="X241" s="42">
        <f t="shared" ca="1" si="164"/>
        <v>0</v>
      </c>
      <c r="Y241" s="42">
        <f t="shared" ca="1" si="164"/>
        <v>0</v>
      </c>
      <c r="Z241" s="42">
        <f t="shared" ca="1" si="164"/>
        <v>0</v>
      </c>
      <c r="AA241" s="42">
        <f t="shared" ca="1" si="164"/>
        <v>0</v>
      </c>
      <c r="AB241" s="42">
        <f t="shared" ca="1" si="164"/>
        <v>0</v>
      </c>
      <c r="AC241" s="42">
        <f t="shared" ca="1" si="164"/>
        <v>0</v>
      </c>
      <c r="AD241" s="42">
        <f t="shared" ca="1" si="164"/>
        <v>0</v>
      </c>
      <c r="AE241" s="42">
        <f t="shared" ca="1" si="164"/>
        <v>0</v>
      </c>
      <c r="AF241" s="42">
        <f t="shared" ca="1" si="164"/>
        <v>0</v>
      </c>
    </row>
    <row r="242" spans="1:32" outlineLevel="1">
      <c r="B242" s="25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</row>
    <row r="243" spans="1:32">
      <c r="B243" s="46" t="s">
        <v>27</v>
      </c>
      <c r="C243" s="47">
        <f ca="1">C237+C241</f>
        <v>0</v>
      </c>
      <c r="D243" s="47">
        <f t="shared" ref="D243:AF243" ca="1" si="165">D237+D241</f>
        <v>0</v>
      </c>
      <c r="E243" s="47">
        <f t="shared" ca="1" si="165"/>
        <v>0</v>
      </c>
      <c r="F243" s="47">
        <f t="shared" ca="1" si="165"/>
        <v>0</v>
      </c>
      <c r="G243" s="47">
        <f t="shared" ca="1" si="165"/>
        <v>0</v>
      </c>
      <c r="H243" s="47">
        <f t="shared" ca="1" si="165"/>
        <v>0</v>
      </c>
      <c r="I243" s="47">
        <f t="shared" ca="1" si="165"/>
        <v>0</v>
      </c>
      <c r="J243" s="47">
        <f t="shared" ca="1" si="165"/>
        <v>0</v>
      </c>
      <c r="K243" s="47">
        <f t="shared" ca="1" si="165"/>
        <v>0</v>
      </c>
      <c r="L243" s="47">
        <f t="shared" ca="1" si="165"/>
        <v>0</v>
      </c>
      <c r="M243" s="47">
        <f t="shared" ca="1" si="165"/>
        <v>0</v>
      </c>
      <c r="N243" s="47">
        <f t="shared" ca="1" si="165"/>
        <v>0</v>
      </c>
      <c r="O243" s="47">
        <f t="shared" ca="1" si="165"/>
        <v>0</v>
      </c>
      <c r="P243" s="47">
        <f t="shared" ca="1" si="165"/>
        <v>0</v>
      </c>
      <c r="Q243" s="47">
        <f t="shared" ca="1" si="165"/>
        <v>0</v>
      </c>
      <c r="R243" s="47">
        <f t="shared" ca="1" si="165"/>
        <v>0</v>
      </c>
      <c r="S243" s="47">
        <f t="shared" ca="1" si="165"/>
        <v>0</v>
      </c>
      <c r="T243" s="47">
        <f t="shared" ca="1" si="165"/>
        <v>0</v>
      </c>
      <c r="U243" s="47">
        <f t="shared" ca="1" si="165"/>
        <v>0</v>
      </c>
      <c r="V243" s="47">
        <f t="shared" ca="1" si="165"/>
        <v>0</v>
      </c>
      <c r="W243" s="47">
        <f t="shared" ca="1" si="165"/>
        <v>0</v>
      </c>
      <c r="X243" s="47">
        <f t="shared" ca="1" si="165"/>
        <v>0</v>
      </c>
      <c r="Y243" s="47">
        <f t="shared" ca="1" si="165"/>
        <v>0</v>
      </c>
      <c r="Z243" s="47">
        <f t="shared" ca="1" si="165"/>
        <v>0</v>
      </c>
      <c r="AA243" s="47">
        <f t="shared" ca="1" si="165"/>
        <v>0</v>
      </c>
      <c r="AB243" s="47">
        <f t="shared" ca="1" si="165"/>
        <v>0</v>
      </c>
      <c r="AC243" s="47">
        <f t="shared" ca="1" si="165"/>
        <v>0</v>
      </c>
      <c r="AD243" s="47">
        <f t="shared" ca="1" si="165"/>
        <v>0</v>
      </c>
      <c r="AE243" s="47">
        <f t="shared" ca="1" si="165"/>
        <v>0</v>
      </c>
      <c r="AF243" s="47">
        <f t="shared" ca="1" si="165"/>
        <v>0</v>
      </c>
    </row>
    <row r="244" spans="1:32">
      <c r="I244" s="36"/>
      <c r="J244" s="36"/>
    </row>
    <row r="245" spans="1:32">
      <c r="C245" s="36"/>
      <c r="I245" s="36"/>
    </row>
    <row r="246" spans="1:32" s="3" customFormat="1" ht="12">
      <c r="A246" s="18" t="s">
        <v>46</v>
      </c>
      <c r="B246" s="1036" t="s">
        <v>84</v>
      </c>
      <c r="C246" s="1036"/>
      <c r="D246" s="1036"/>
      <c r="E246" s="1036"/>
      <c r="F246" s="1036"/>
      <c r="G246" s="1036"/>
      <c r="H246" s="1036"/>
      <c r="I246" s="1036"/>
      <c r="J246" s="1036"/>
      <c r="K246" s="1036"/>
      <c r="L246" s="1036"/>
      <c r="M246" s="1036"/>
      <c r="N246" s="1036"/>
      <c r="O246" s="1036"/>
      <c r="P246" s="1036"/>
      <c r="Q246" s="1036"/>
    </row>
    <row r="248" spans="1:32" s="5" customFormat="1">
      <c r="B248" s="43" t="s">
        <v>85</v>
      </c>
      <c r="C248" s="44">
        <f>C$6</f>
        <v>1</v>
      </c>
      <c r="D248" s="44">
        <f t="shared" ref="D248:AF248" si="166">D$6</f>
        <v>2</v>
      </c>
      <c r="E248" s="44">
        <f t="shared" si="166"/>
        <v>3</v>
      </c>
      <c r="F248" s="44">
        <f t="shared" si="166"/>
        <v>4</v>
      </c>
      <c r="G248" s="44">
        <f t="shared" si="166"/>
        <v>5</v>
      </c>
      <c r="H248" s="44">
        <f t="shared" si="166"/>
        <v>6</v>
      </c>
      <c r="I248" s="44">
        <f t="shared" si="166"/>
        <v>7</v>
      </c>
      <c r="J248" s="44">
        <f t="shared" si="166"/>
        <v>8</v>
      </c>
      <c r="K248" s="44">
        <f t="shared" si="166"/>
        <v>9</v>
      </c>
      <c r="L248" s="44">
        <f t="shared" si="166"/>
        <v>10</v>
      </c>
      <c r="M248" s="44">
        <f t="shared" si="166"/>
        <v>11</v>
      </c>
      <c r="N248" s="44">
        <f t="shared" si="166"/>
        <v>12</v>
      </c>
      <c r="O248" s="44">
        <f t="shared" si="166"/>
        <v>13</v>
      </c>
      <c r="P248" s="44">
        <f t="shared" si="166"/>
        <v>14</v>
      </c>
      <c r="Q248" s="44">
        <f t="shared" si="166"/>
        <v>15</v>
      </c>
      <c r="R248" s="44">
        <f t="shared" si="166"/>
        <v>16</v>
      </c>
      <c r="S248" s="44">
        <f t="shared" si="166"/>
        <v>17</v>
      </c>
      <c r="T248" s="44">
        <f t="shared" si="166"/>
        <v>18</v>
      </c>
      <c r="U248" s="44">
        <f t="shared" si="166"/>
        <v>19</v>
      </c>
      <c r="V248" s="44">
        <f t="shared" si="166"/>
        <v>20</v>
      </c>
      <c r="W248" s="44">
        <f t="shared" si="166"/>
        <v>21</v>
      </c>
      <c r="X248" s="44">
        <f t="shared" si="166"/>
        <v>22</v>
      </c>
      <c r="Y248" s="44">
        <f t="shared" si="166"/>
        <v>23</v>
      </c>
      <c r="Z248" s="44">
        <f t="shared" si="166"/>
        <v>24</v>
      </c>
      <c r="AA248" s="44">
        <f t="shared" si="166"/>
        <v>25</v>
      </c>
      <c r="AB248" s="44">
        <f t="shared" si="166"/>
        <v>26</v>
      </c>
      <c r="AC248" s="44">
        <f t="shared" si="166"/>
        <v>27</v>
      </c>
      <c r="AD248" s="44">
        <f t="shared" si="166"/>
        <v>28</v>
      </c>
      <c r="AE248" s="44">
        <f t="shared" si="166"/>
        <v>29</v>
      </c>
      <c r="AF248" s="44">
        <f t="shared" si="166"/>
        <v>30</v>
      </c>
    </row>
    <row r="249" spans="1:32" s="5" customFormat="1">
      <c r="B249" s="45" t="s">
        <v>24</v>
      </c>
      <c r="C249" s="45">
        <f>C$7</f>
        <v>2019</v>
      </c>
      <c r="D249" s="45">
        <f t="shared" ref="D249:AF249" si="167">D$7</f>
        <v>2020</v>
      </c>
      <c r="E249" s="45">
        <f t="shared" si="167"/>
        <v>2021</v>
      </c>
      <c r="F249" s="45">
        <f t="shared" si="167"/>
        <v>2022</v>
      </c>
      <c r="G249" s="45">
        <f t="shared" si="167"/>
        <v>2023</v>
      </c>
      <c r="H249" s="45">
        <f t="shared" si="167"/>
        <v>2024</v>
      </c>
      <c r="I249" s="45">
        <f t="shared" si="167"/>
        <v>2025</v>
      </c>
      <c r="J249" s="45">
        <f t="shared" si="167"/>
        <v>2026</v>
      </c>
      <c r="K249" s="45">
        <f t="shared" si="167"/>
        <v>2027</v>
      </c>
      <c r="L249" s="45">
        <f t="shared" si="167"/>
        <v>2028</v>
      </c>
      <c r="M249" s="45">
        <f t="shared" si="167"/>
        <v>2029</v>
      </c>
      <c r="N249" s="45">
        <f t="shared" si="167"/>
        <v>2030</v>
      </c>
      <c r="O249" s="45">
        <f t="shared" si="167"/>
        <v>2031</v>
      </c>
      <c r="P249" s="45">
        <f t="shared" si="167"/>
        <v>2032</v>
      </c>
      <c r="Q249" s="45">
        <f t="shared" si="167"/>
        <v>2033</v>
      </c>
      <c r="R249" s="45">
        <f t="shared" si="167"/>
        <v>2034</v>
      </c>
      <c r="S249" s="45">
        <f t="shared" si="167"/>
        <v>2035</v>
      </c>
      <c r="T249" s="45">
        <f t="shared" si="167"/>
        <v>2036</v>
      </c>
      <c r="U249" s="45">
        <f t="shared" si="167"/>
        <v>2037</v>
      </c>
      <c r="V249" s="45">
        <f t="shared" si="167"/>
        <v>2038</v>
      </c>
      <c r="W249" s="45">
        <f t="shared" si="167"/>
        <v>2039</v>
      </c>
      <c r="X249" s="45">
        <f t="shared" si="167"/>
        <v>2040</v>
      </c>
      <c r="Y249" s="45">
        <f t="shared" si="167"/>
        <v>2041</v>
      </c>
      <c r="Z249" s="45">
        <f t="shared" si="167"/>
        <v>2042</v>
      </c>
      <c r="AA249" s="45">
        <f t="shared" si="167"/>
        <v>2043</v>
      </c>
      <c r="AB249" s="45">
        <f t="shared" si="167"/>
        <v>2044</v>
      </c>
      <c r="AC249" s="45">
        <f t="shared" si="167"/>
        <v>2045</v>
      </c>
      <c r="AD249" s="45">
        <f t="shared" si="167"/>
        <v>2046</v>
      </c>
      <c r="AE249" s="45">
        <f t="shared" si="167"/>
        <v>2047</v>
      </c>
      <c r="AF249" s="45">
        <f t="shared" si="167"/>
        <v>2048</v>
      </c>
    </row>
    <row r="250" spans="1:32">
      <c r="B250" s="6" t="s">
        <v>165</v>
      </c>
      <c r="C250" s="20">
        <f t="shared" ref="C250:AF250" ca="1" si="168">MAX(-C127,0)</f>
        <v>0</v>
      </c>
      <c r="D250" s="20">
        <f t="shared" ca="1" si="168"/>
        <v>0</v>
      </c>
      <c r="E250" s="20">
        <f t="shared" ca="1" si="168"/>
        <v>0</v>
      </c>
      <c r="F250" s="20">
        <f t="shared" ca="1" si="168"/>
        <v>0</v>
      </c>
      <c r="G250" s="20">
        <f t="shared" ca="1" si="168"/>
        <v>0</v>
      </c>
      <c r="H250" s="20">
        <f t="shared" ca="1" si="168"/>
        <v>0</v>
      </c>
      <c r="I250" s="20">
        <f t="shared" ca="1" si="168"/>
        <v>0</v>
      </c>
      <c r="J250" s="20">
        <f t="shared" ca="1" si="168"/>
        <v>0</v>
      </c>
      <c r="K250" s="20">
        <f t="shared" ca="1" si="168"/>
        <v>0</v>
      </c>
      <c r="L250" s="20">
        <f t="shared" ca="1" si="168"/>
        <v>0</v>
      </c>
      <c r="M250" s="20">
        <f t="shared" ca="1" si="168"/>
        <v>0</v>
      </c>
      <c r="N250" s="20">
        <f t="shared" ca="1" si="168"/>
        <v>0</v>
      </c>
      <c r="O250" s="20">
        <f t="shared" ca="1" si="168"/>
        <v>0</v>
      </c>
      <c r="P250" s="20">
        <f t="shared" ca="1" si="168"/>
        <v>0</v>
      </c>
      <c r="Q250" s="20">
        <f t="shared" ca="1" si="168"/>
        <v>0</v>
      </c>
      <c r="R250" s="20">
        <f t="shared" ca="1" si="168"/>
        <v>0</v>
      </c>
      <c r="S250" s="20">
        <f t="shared" ca="1" si="168"/>
        <v>0</v>
      </c>
      <c r="T250" s="20">
        <f t="shared" ca="1" si="168"/>
        <v>0</v>
      </c>
      <c r="U250" s="20">
        <f t="shared" ca="1" si="168"/>
        <v>0</v>
      </c>
      <c r="V250" s="20">
        <f t="shared" ca="1" si="168"/>
        <v>0</v>
      </c>
      <c r="W250" s="20">
        <f t="shared" ca="1" si="168"/>
        <v>0</v>
      </c>
      <c r="X250" s="20">
        <f t="shared" ca="1" si="168"/>
        <v>0</v>
      </c>
      <c r="Y250" s="20">
        <f t="shared" ca="1" si="168"/>
        <v>0</v>
      </c>
      <c r="Z250" s="20">
        <f t="shared" ca="1" si="168"/>
        <v>0</v>
      </c>
      <c r="AA250" s="20">
        <f t="shared" ca="1" si="168"/>
        <v>0</v>
      </c>
      <c r="AB250" s="20">
        <f t="shared" ca="1" si="168"/>
        <v>0</v>
      </c>
      <c r="AC250" s="20">
        <f t="shared" ca="1" si="168"/>
        <v>0</v>
      </c>
      <c r="AD250" s="20">
        <f t="shared" ca="1" si="168"/>
        <v>0</v>
      </c>
      <c r="AE250" s="20">
        <f t="shared" ca="1" si="168"/>
        <v>0</v>
      </c>
      <c r="AF250" s="20">
        <f t="shared" ca="1" si="168"/>
        <v>0</v>
      </c>
    </row>
    <row r="251" spans="1:32">
      <c r="B251" s="6" t="s">
        <v>639</v>
      </c>
      <c r="C251" s="20">
        <f t="shared" ref="C251:AF251" ca="1" si="169">MAX(-C162,0)</f>
        <v>0</v>
      </c>
      <c r="D251" s="20">
        <f t="shared" ca="1" si="169"/>
        <v>0</v>
      </c>
      <c r="E251" s="20">
        <f t="shared" ca="1" si="169"/>
        <v>0</v>
      </c>
      <c r="F251" s="20">
        <f t="shared" ca="1" si="169"/>
        <v>0</v>
      </c>
      <c r="G251" s="20">
        <f t="shared" ca="1" si="169"/>
        <v>0</v>
      </c>
      <c r="H251" s="20">
        <f t="shared" ca="1" si="169"/>
        <v>0</v>
      </c>
      <c r="I251" s="20">
        <f t="shared" ca="1" si="169"/>
        <v>0</v>
      </c>
      <c r="J251" s="20">
        <f t="shared" ca="1" si="169"/>
        <v>0</v>
      </c>
      <c r="K251" s="20">
        <f t="shared" ca="1" si="169"/>
        <v>0</v>
      </c>
      <c r="L251" s="20">
        <f t="shared" ca="1" si="169"/>
        <v>0</v>
      </c>
      <c r="M251" s="20">
        <f t="shared" ca="1" si="169"/>
        <v>0</v>
      </c>
      <c r="N251" s="20">
        <f t="shared" ca="1" si="169"/>
        <v>0</v>
      </c>
      <c r="O251" s="20">
        <f t="shared" ca="1" si="169"/>
        <v>0</v>
      </c>
      <c r="P251" s="20">
        <f t="shared" ca="1" si="169"/>
        <v>0</v>
      </c>
      <c r="Q251" s="20">
        <f t="shared" ca="1" si="169"/>
        <v>0</v>
      </c>
      <c r="R251" s="20">
        <f t="shared" ca="1" si="169"/>
        <v>0</v>
      </c>
      <c r="S251" s="20">
        <f t="shared" ca="1" si="169"/>
        <v>0</v>
      </c>
      <c r="T251" s="20">
        <f t="shared" ca="1" si="169"/>
        <v>0</v>
      </c>
      <c r="U251" s="20">
        <f t="shared" ca="1" si="169"/>
        <v>0</v>
      </c>
      <c r="V251" s="20">
        <f t="shared" ca="1" si="169"/>
        <v>0</v>
      </c>
      <c r="W251" s="20">
        <f t="shared" ca="1" si="169"/>
        <v>0</v>
      </c>
      <c r="X251" s="20">
        <f t="shared" ca="1" si="169"/>
        <v>0</v>
      </c>
      <c r="Y251" s="20">
        <f t="shared" ca="1" si="169"/>
        <v>0</v>
      </c>
      <c r="Z251" s="20">
        <f t="shared" ca="1" si="169"/>
        <v>0</v>
      </c>
      <c r="AA251" s="20">
        <f t="shared" ca="1" si="169"/>
        <v>0</v>
      </c>
      <c r="AB251" s="20">
        <f t="shared" ca="1" si="169"/>
        <v>0</v>
      </c>
      <c r="AC251" s="20">
        <f t="shared" ca="1" si="169"/>
        <v>0</v>
      </c>
      <c r="AD251" s="20">
        <f t="shared" ca="1" si="169"/>
        <v>0</v>
      </c>
      <c r="AE251" s="20">
        <f t="shared" ca="1" si="169"/>
        <v>0</v>
      </c>
      <c r="AF251" s="20">
        <f t="shared" ca="1" si="169"/>
        <v>0</v>
      </c>
    </row>
    <row r="252" spans="1:32">
      <c r="B252" s="29" t="s">
        <v>640</v>
      </c>
      <c r="C252" s="30">
        <f ca="1">scr_correlation(C250:C251,'MK Shocks'!$C$89:$D$90)</f>
        <v>0</v>
      </c>
      <c r="D252" s="30">
        <f ca="1">scr_correlation(D250:D251,'MK Shocks'!$C$89:$D$90)</f>
        <v>0</v>
      </c>
      <c r="E252" s="30">
        <f ca="1">scr_correlation(E250:E251,'MK Shocks'!$C$89:$D$90)</f>
        <v>0</v>
      </c>
      <c r="F252" s="30">
        <f ca="1">scr_correlation(F250:F251,'MK Shocks'!$C$89:$D$90)</f>
        <v>0</v>
      </c>
      <c r="G252" s="30">
        <f ca="1">scr_correlation(G250:G251,'MK Shocks'!$C$89:$D$90)</f>
        <v>0</v>
      </c>
      <c r="H252" s="30">
        <f ca="1">scr_correlation(H250:H251,'MK Shocks'!$C$89:$D$90)</f>
        <v>0</v>
      </c>
      <c r="I252" s="30">
        <f ca="1">scr_correlation(I250:I251,'MK Shocks'!$C$89:$D$90)</f>
        <v>0</v>
      </c>
      <c r="J252" s="30">
        <f ca="1">scr_correlation(J250:J251,'MK Shocks'!$C$89:$D$90)</f>
        <v>0</v>
      </c>
      <c r="K252" s="30">
        <f ca="1">scr_correlation(K250:K251,'MK Shocks'!$C$89:$D$90)</f>
        <v>0</v>
      </c>
      <c r="L252" s="30">
        <f ca="1">scr_correlation(L250:L251,'MK Shocks'!$C$89:$D$90)</f>
        <v>0</v>
      </c>
      <c r="M252" s="30">
        <f ca="1">scr_correlation(M250:M251,'MK Shocks'!$C$89:$D$90)</f>
        <v>0</v>
      </c>
      <c r="N252" s="30">
        <f ca="1">scr_correlation(N250:N251,'MK Shocks'!$C$89:$D$90)</f>
        <v>0</v>
      </c>
      <c r="O252" s="30">
        <f ca="1">scr_correlation(O250:O251,'MK Shocks'!$C$89:$D$90)</f>
        <v>0</v>
      </c>
      <c r="P252" s="30">
        <f ca="1">scr_correlation(P250:P251,'MK Shocks'!$C$89:$D$90)</f>
        <v>0</v>
      </c>
      <c r="Q252" s="30">
        <f ca="1">scr_correlation(Q250:Q251,'MK Shocks'!$C$89:$D$90)</f>
        <v>0</v>
      </c>
      <c r="R252" s="30">
        <f ca="1">scr_correlation(R250:R251,'MK Shocks'!$C$89:$D$90)</f>
        <v>0</v>
      </c>
      <c r="S252" s="30">
        <f ca="1">scr_correlation(S250:S251,'MK Shocks'!$C$89:$D$90)</f>
        <v>0</v>
      </c>
      <c r="T252" s="30">
        <f ca="1">scr_correlation(T250:T251,'MK Shocks'!$C$89:$D$90)</f>
        <v>0</v>
      </c>
      <c r="U252" s="30">
        <f ca="1">scr_correlation(U250:U251,'MK Shocks'!$C$89:$D$90)</f>
        <v>0</v>
      </c>
      <c r="V252" s="30">
        <f ca="1">scr_correlation(V250:V251,'MK Shocks'!$C$89:$D$90)</f>
        <v>0</v>
      </c>
      <c r="W252" s="30">
        <f ca="1">scr_correlation(W250:W251,'MK Shocks'!$C$89:$D$90)</f>
        <v>0</v>
      </c>
      <c r="X252" s="30">
        <f ca="1">scr_correlation(X250:X251,'MK Shocks'!$C$89:$D$90)</f>
        <v>0</v>
      </c>
      <c r="Y252" s="30">
        <f ca="1">scr_correlation(Y250:Y251,'MK Shocks'!$C$89:$D$90)</f>
        <v>0</v>
      </c>
      <c r="Z252" s="30">
        <f ca="1">scr_correlation(Z250:Z251,'MK Shocks'!$C$89:$D$90)</f>
        <v>0</v>
      </c>
      <c r="AA252" s="30">
        <f ca="1">scr_correlation(AA250:AA251,'MK Shocks'!$C$89:$D$90)</f>
        <v>0</v>
      </c>
      <c r="AB252" s="30">
        <f ca="1">scr_correlation(AB250:AB251,'MK Shocks'!$C$89:$D$90)</f>
        <v>0</v>
      </c>
      <c r="AC252" s="30">
        <f ca="1">scr_correlation(AC250:AC251,'MK Shocks'!$C$89:$D$90)</f>
        <v>0</v>
      </c>
      <c r="AD252" s="30">
        <f ca="1">scr_correlation(AD250:AD251,'MK Shocks'!$C$89:$D$90)</f>
        <v>0</v>
      </c>
      <c r="AE252" s="30">
        <f ca="1">scr_correlation(AE250:AE251,'MK Shocks'!$C$89:$D$90)</f>
        <v>0</v>
      </c>
      <c r="AF252" s="30">
        <f ca="1">scr_correlation(AF250:AF251,'MK Shocks'!$C$89:$D$90)</f>
        <v>0</v>
      </c>
    </row>
    <row r="253" spans="1:32" s="33" customFormat="1">
      <c r="B253" s="31" t="s">
        <v>87</v>
      </c>
      <c r="C253" s="32">
        <f ca="1">IF(SUM(C250:C251)&lt;&gt;0,C252/SUM(C250:C251)-1,0)</f>
        <v>0</v>
      </c>
      <c r="D253" s="32">
        <f t="shared" ref="D253:AF253" ca="1" si="170">IF(SUM(D250:D251)&lt;&gt;0,D252/SUM(D250:D251)-1,0)</f>
        <v>0</v>
      </c>
      <c r="E253" s="32">
        <f t="shared" ca="1" si="170"/>
        <v>0</v>
      </c>
      <c r="F253" s="32">
        <f t="shared" ca="1" si="170"/>
        <v>0</v>
      </c>
      <c r="G253" s="32">
        <f t="shared" ca="1" si="170"/>
        <v>0</v>
      </c>
      <c r="H253" s="32">
        <f t="shared" ca="1" si="170"/>
        <v>0</v>
      </c>
      <c r="I253" s="32">
        <f t="shared" ca="1" si="170"/>
        <v>0</v>
      </c>
      <c r="J253" s="32">
        <f t="shared" ca="1" si="170"/>
        <v>0</v>
      </c>
      <c r="K253" s="32">
        <f t="shared" ca="1" si="170"/>
        <v>0</v>
      </c>
      <c r="L253" s="32">
        <f t="shared" ca="1" si="170"/>
        <v>0</v>
      </c>
      <c r="M253" s="32">
        <f t="shared" ca="1" si="170"/>
        <v>0</v>
      </c>
      <c r="N253" s="32">
        <f t="shared" ca="1" si="170"/>
        <v>0</v>
      </c>
      <c r="O253" s="32">
        <f t="shared" ca="1" si="170"/>
        <v>0</v>
      </c>
      <c r="P253" s="32">
        <f t="shared" ca="1" si="170"/>
        <v>0</v>
      </c>
      <c r="Q253" s="32">
        <f t="shared" ca="1" si="170"/>
        <v>0</v>
      </c>
      <c r="R253" s="32">
        <f t="shared" ca="1" si="170"/>
        <v>0</v>
      </c>
      <c r="S253" s="32">
        <f t="shared" ca="1" si="170"/>
        <v>0</v>
      </c>
      <c r="T253" s="32">
        <f t="shared" ca="1" si="170"/>
        <v>0</v>
      </c>
      <c r="U253" s="32">
        <f t="shared" ca="1" si="170"/>
        <v>0</v>
      </c>
      <c r="V253" s="32">
        <f t="shared" ca="1" si="170"/>
        <v>0</v>
      </c>
      <c r="W253" s="32">
        <f t="shared" ca="1" si="170"/>
        <v>0</v>
      </c>
      <c r="X253" s="32">
        <f t="shared" ca="1" si="170"/>
        <v>0</v>
      </c>
      <c r="Y253" s="32">
        <f t="shared" ca="1" si="170"/>
        <v>0</v>
      </c>
      <c r="Z253" s="32">
        <f t="shared" ca="1" si="170"/>
        <v>0</v>
      </c>
      <c r="AA253" s="32">
        <f t="shared" ca="1" si="170"/>
        <v>0</v>
      </c>
      <c r="AB253" s="32">
        <f t="shared" ca="1" si="170"/>
        <v>0</v>
      </c>
      <c r="AC253" s="32">
        <f t="shared" ca="1" si="170"/>
        <v>0</v>
      </c>
      <c r="AD253" s="32">
        <f t="shared" ca="1" si="170"/>
        <v>0</v>
      </c>
      <c r="AE253" s="32">
        <f t="shared" ca="1" si="170"/>
        <v>0</v>
      </c>
      <c r="AF253" s="32">
        <f t="shared" ca="1" si="170"/>
        <v>0</v>
      </c>
    </row>
    <row r="255" spans="1:32" s="5" customFormat="1">
      <c r="B255" s="43" t="s">
        <v>85</v>
      </c>
      <c r="C255" s="44">
        <f>C$6</f>
        <v>1</v>
      </c>
      <c r="D255" s="44">
        <f t="shared" ref="D255:AF255" si="171">D$6</f>
        <v>2</v>
      </c>
      <c r="E255" s="44">
        <f t="shared" si="171"/>
        <v>3</v>
      </c>
      <c r="F255" s="44">
        <f t="shared" si="171"/>
        <v>4</v>
      </c>
      <c r="G255" s="44">
        <f t="shared" si="171"/>
        <v>5</v>
      </c>
      <c r="H255" s="44">
        <f t="shared" si="171"/>
        <v>6</v>
      </c>
      <c r="I255" s="44">
        <f t="shared" si="171"/>
        <v>7</v>
      </c>
      <c r="J255" s="44">
        <f t="shared" si="171"/>
        <v>8</v>
      </c>
      <c r="K255" s="44">
        <f t="shared" si="171"/>
        <v>9</v>
      </c>
      <c r="L255" s="44">
        <f t="shared" si="171"/>
        <v>10</v>
      </c>
      <c r="M255" s="44">
        <f t="shared" si="171"/>
        <v>11</v>
      </c>
      <c r="N255" s="44">
        <f t="shared" si="171"/>
        <v>12</v>
      </c>
      <c r="O255" s="44">
        <f t="shared" si="171"/>
        <v>13</v>
      </c>
      <c r="P255" s="44">
        <f t="shared" si="171"/>
        <v>14</v>
      </c>
      <c r="Q255" s="44">
        <f t="shared" si="171"/>
        <v>15</v>
      </c>
      <c r="R255" s="44">
        <f t="shared" si="171"/>
        <v>16</v>
      </c>
      <c r="S255" s="44">
        <f t="shared" si="171"/>
        <v>17</v>
      </c>
      <c r="T255" s="44">
        <f t="shared" si="171"/>
        <v>18</v>
      </c>
      <c r="U255" s="44">
        <f t="shared" si="171"/>
        <v>19</v>
      </c>
      <c r="V255" s="44">
        <f t="shared" si="171"/>
        <v>20</v>
      </c>
      <c r="W255" s="44">
        <f t="shared" si="171"/>
        <v>21</v>
      </c>
      <c r="X255" s="44">
        <f t="shared" si="171"/>
        <v>22</v>
      </c>
      <c r="Y255" s="44">
        <f t="shared" si="171"/>
        <v>23</v>
      </c>
      <c r="Z255" s="44">
        <f t="shared" si="171"/>
        <v>24</v>
      </c>
      <c r="AA255" s="44">
        <f t="shared" si="171"/>
        <v>25</v>
      </c>
      <c r="AB255" s="44">
        <f t="shared" si="171"/>
        <v>26</v>
      </c>
      <c r="AC255" s="44">
        <f t="shared" si="171"/>
        <v>27</v>
      </c>
      <c r="AD255" s="44">
        <f t="shared" si="171"/>
        <v>28</v>
      </c>
      <c r="AE255" s="44">
        <f t="shared" si="171"/>
        <v>29</v>
      </c>
      <c r="AF255" s="44">
        <f t="shared" si="171"/>
        <v>30</v>
      </c>
    </row>
    <row r="256" spans="1:32" s="5" customFormat="1">
      <c r="B256" s="45"/>
      <c r="C256" s="45">
        <f>C$7</f>
        <v>2019</v>
      </c>
      <c r="D256" s="45">
        <f t="shared" ref="D256:AF256" si="172">D$7</f>
        <v>2020</v>
      </c>
      <c r="E256" s="45">
        <f t="shared" si="172"/>
        <v>2021</v>
      </c>
      <c r="F256" s="45">
        <f t="shared" si="172"/>
        <v>2022</v>
      </c>
      <c r="G256" s="45">
        <f t="shared" si="172"/>
        <v>2023</v>
      </c>
      <c r="H256" s="45">
        <f t="shared" si="172"/>
        <v>2024</v>
      </c>
      <c r="I256" s="45">
        <f t="shared" si="172"/>
        <v>2025</v>
      </c>
      <c r="J256" s="45">
        <f t="shared" si="172"/>
        <v>2026</v>
      </c>
      <c r="K256" s="45">
        <f t="shared" si="172"/>
        <v>2027</v>
      </c>
      <c r="L256" s="45">
        <f t="shared" si="172"/>
        <v>2028</v>
      </c>
      <c r="M256" s="45">
        <f t="shared" si="172"/>
        <v>2029</v>
      </c>
      <c r="N256" s="45">
        <f t="shared" si="172"/>
        <v>2030</v>
      </c>
      <c r="O256" s="45">
        <f t="shared" si="172"/>
        <v>2031</v>
      </c>
      <c r="P256" s="45">
        <f t="shared" si="172"/>
        <v>2032</v>
      </c>
      <c r="Q256" s="45">
        <f t="shared" si="172"/>
        <v>2033</v>
      </c>
      <c r="R256" s="45">
        <f t="shared" si="172"/>
        <v>2034</v>
      </c>
      <c r="S256" s="45">
        <f t="shared" si="172"/>
        <v>2035</v>
      </c>
      <c r="T256" s="45">
        <f t="shared" si="172"/>
        <v>2036</v>
      </c>
      <c r="U256" s="45">
        <f t="shared" si="172"/>
        <v>2037</v>
      </c>
      <c r="V256" s="45">
        <f t="shared" si="172"/>
        <v>2038</v>
      </c>
      <c r="W256" s="45">
        <f t="shared" si="172"/>
        <v>2039</v>
      </c>
      <c r="X256" s="45">
        <f t="shared" si="172"/>
        <v>2040</v>
      </c>
      <c r="Y256" s="45">
        <f t="shared" si="172"/>
        <v>2041</v>
      </c>
      <c r="Z256" s="45">
        <f t="shared" si="172"/>
        <v>2042</v>
      </c>
      <c r="AA256" s="45">
        <f t="shared" si="172"/>
        <v>2043</v>
      </c>
      <c r="AB256" s="45">
        <f t="shared" si="172"/>
        <v>2044</v>
      </c>
      <c r="AC256" s="45">
        <f t="shared" si="172"/>
        <v>2045</v>
      </c>
      <c r="AD256" s="45">
        <f t="shared" si="172"/>
        <v>2046</v>
      </c>
      <c r="AE256" s="45">
        <f t="shared" si="172"/>
        <v>2047</v>
      </c>
      <c r="AF256" s="45">
        <f t="shared" si="172"/>
        <v>2048</v>
      </c>
    </row>
    <row r="257" spans="2:32">
      <c r="B257" s="6" t="s">
        <v>75</v>
      </c>
      <c r="C257" s="20">
        <f t="shared" ref="C257:AF257" ca="1" si="173">MAX(MAX(-C65,0),MAX(-C88,0))</f>
        <v>0</v>
      </c>
      <c r="D257" s="20">
        <f t="shared" ca="1" si="173"/>
        <v>0</v>
      </c>
      <c r="E257" s="20">
        <f t="shared" ca="1" si="173"/>
        <v>0</v>
      </c>
      <c r="F257" s="20">
        <f t="shared" ca="1" si="173"/>
        <v>0</v>
      </c>
      <c r="G257" s="20">
        <f t="shared" ca="1" si="173"/>
        <v>0</v>
      </c>
      <c r="H257" s="20">
        <f t="shared" ca="1" si="173"/>
        <v>0</v>
      </c>
      <c r="I257" s="20">
        <f t="shared" ca="1" si="173"/>
        <v>0</v>
      </c>
      <c r="J257" s="20">
        <f t="shared" ca="1" si="173"/>
        <v>0</v>
      </c>
      <c r="K257" s="20">
        <f t="shared" ca="1" si="173"/>
        <v>0</v>
      </c>
      <c r="L257" s="20">
        <f t="shared" ca="1" si="173"/>
        <v>0</v>
      </c>
      <c r="M257" s="20">
        <f t="shared" ca="1" si="173"/>
        <v>0</v>
      </c>
      <c r="N257" s="20">
        <f t="shared" ca="1" si="173"/>
        <v>0</v>
      </c>
      <c r="O257" s="20">
        <f t="shared" ca="1" si="173"/>
        <v>0</v>
      </c>
      <c r="P257" s="20">
        <f t="shared" ca="1" si="173"/>
        <v>0</v>
      </c>
      <c r="Q257" s="20">
        <f t="shared" ca="1" si="173"/>
        <v>0</v>
      </c>
      <c r="R257" s="20">
        <f t="shared" ca="1" si="173"/>
        <v>0</v>
      </c>
      <c r="S257" s="20">
        <f t="shared" ca="1" si="173"/>
        <v>0</v>
      </c>
      <c r="T257" s="20">
        <f t="shared" ca="1" si="173"/>
        <v>0</v>
      </c>
      <c r="U257" s="20">
        <f t="shared" ca="1" si="173"/>
        <v>0</v>
      </c>
      <c r="V257" s="20">
        <f t="shared" ca="1" si="173"/>
        <v>0</v>
      </c>
      <c r="W257" s="20">
        <f t="shared" ca="1" si="173"/>
        <v>0</v>
      </c>
      <c r="X257" s="20">
        <f t="shared" ca="1" si="173"/>
        <v>0</v>
      </c>
      <c r="Y257" s="20">
        <f t="shared" ca="1" si="173"/>
        <v>0</v>
      </c>
      <c r="Z257" s="20">
        <f t="shared" ca="1" si="173"/>
        <v>0</v>
      </c>
      <c r="AA257" s="20">
        <f t="shared" ca="1" si="173"/>
        <v>0</v>
      </c>
      <c r="AB257" s="20">
        <f t="shared" ca="1" si="173"/>
        <v>0</v>
      </c>
      <c r="AC257" s="20">
        <f t="shared" ca="1" si="173"/>
        <v>0</v>
      </c>
      <c r="AD257" s="20">
        <f t="shared" ca="1" si="173"/>
        <v>0</v>
      </c>
      <c r="AE257" s="20">
        <f t="shared" ca="1" si="173"/>
        <v>0</v>
      </c>
      <c r="AF257" s="20">
        <f t="shared" ca="1" si="173"/>
        <v>0</v>
      </c>
    </row>
    <row r="258" spans="2:32">
      <c r="B258" s="6" t="s">
        <v>24</v>
      </c>
      <c r="C258" s="20">
        <f t="shared" ref="C258:AF258" ca="1" si="174">C252</f>
        <v>0</v>
      </c>
      <c r="D258" s="20">
        <f t="shared" ca="1" si="174"/>
        <v>0</v>
      </c>
      <c r="E258" s="20">
        <f t="shared" ca="1" si="174"/>
        <v>0</v>
      </c>
      <c r="F258" s="20">
        <f t="shared" ca="1" si="174"/>
        <v>0</v>
      </c>
      <c r="G258" s="20">
        <f t="shared" ca="1" si="174"/>
        <v>0</v>
      </c>
      <c r="H258" s="20">
        <f t="shared" ca="1" si="174"/>
        <v>0</v>
      </c>
      <c r="I258" s="20">
        <f t="shared" ca="1" si="174"/>
        <v>0</v>
      </c>
      <c r="J258" s="20">
        <f t="shared" ca="1" si="174"/>
        <v>0</v>
      </c>
      <c r="K258" s="20">
        <f t="shared" ca="1" si="174"/>
        <v>0</v>
      </c>
      <c r="L258" s="20">
        <f t="shared" ca="1" si="174"/>
        <v>0</v>
      </c>
      <c r="M258" s="20">
        <f t="shared" ca="1" si="174"/>
        <v>0</v>
      </c>
      <c r="N258" s="20">
        <f t="shared" ca="1" si="174"/>
        <v>0</v>
      </c>
      <c r="O258" s="20">
        <f t="shared" ca="1" si="174"/>
        <v>0</v>
      </c>
      <c r="P258" s="20">
        <f t="shared" ca="1" si="174"/>
        <v>0</v>
      </c>
      <c r="Q258" s="20">
        <f t="shared" ca="1" si="174"/>
        <v>0</v>
      </c>
      <c r="R258" s="20">
        <f t="shared" ca="1" si="174"/>
        <v>0</v>
      </c>
      <c r="S258" s="20">
        <f t="shared" ca="1" si="174"/>
        <v>0</v>
      </c>
      <c r="T258" s="20">
        <f t="shared" ca="1" si="174"/>
        <v>0</v>
      </c>
      <c r="U258" s="20">
        <f t="shared" ca="1" si="174"/>
        <v>0</v>
      </c>
      <c r="V258" s="20">
        <f t="shared" ca="1" si="174"/>
        <v>0</v>
      </c>
      <c r="W258" s="20">
        <f t="shared" ca="1" si="174"/>
        <v>0</v>
      </c>
      <c r="X258" s="20">
        <f t="shared" ca="1" si="174"/>
        <v>0</v>
      </c>
      <c r="Y258" s="20">
        <f t="shared" ca="1" si="174"/>
        <v>0</v>
      </c>
      <c r="Z258" s="20">
        <f t="shared" ca="1" si="174"/>
        <v>0</v>
      </c>
      <c r="AA258" s="20">
        <f t="shared" ca="1" si="174"/>
        <v>0</v>
      </c>
      <c r="AB258" s="20">
        <f t="shared" ca="1" si="174"/>
        <v>0</v>
      </c>
      <c r="AC258" s="20">
        <f t="shared" ca="1" si="174"/>
        <v>0</v>
      </c>
      <c r="AD258" s="20">
        <f t="shared" ca="1" si="174"/>
        <v>0</v>
      </c>
      <c r="AE258" s="20">
        <f t="shared" ca="1" si="174"/>
        <v>0</v>
      </c>
      <c r="AF258" s="20">
        <f t="shared" ca="1" si="174"/>
        <v>0</v>
      </c>
    </row>
    <row r="259" spans="2:32">
      <c r="B259" s="6" t="s">
        <v>5</v>
      </c>
      <c r="C259" s="20">
        <f ca="1">MAX(-C197,0)</f>
        <v>0</v>
      </c>
      <c r="D259" s="20">
        <f t="shared" ref="D259:AF259" ca="1" si="175">MAX(-D197,0)</f>
        <v>0</v>
      </c>
      <c r="E259" s="20">
        <f t="shared" ca="1" si="175"/>
        <v>0</v>
      </c>
      <c r="F259" s="20">
        <f t="shared" ca="1" si="175"/>
        <v>0</v>
      </c>
      <c r="G259" s="20">
        <f t="shared" ca="1" si="175"/>
        <v>0</v>
      </c>
      <c r="H259" s="20">
        <f t="shared" ca="1" si="175"/>
        <v>0</v>
      </c>
      <c r="I259" s="20">
        <f t="shared" ca="1" si="175"/>
        <v>0</v>
      </c>
      <c r="J259" s="20">
        <f t="shared" ca="1" si="175"/>
        <v>0</v>
      </c>
      <c r="K259" s="20">
        <f t="shared" ca="1" si="175"/>
        <v>0</v>
      </c>
      <c r="L259" s="20">
        <f t="shared" ca="1" si="175"/>
        <v>0</v>
      </c>
      <c r="M259" s="20">
        <f t="shared" ca="1" si="175"/>
        <v>0</v>
      </c>
      <c r="N259" s="20">
        <f t="shared" ca="1" si="175"/>
        <v>0</v>
      </c>
      <c r="O259" s="20">
        <f t="shared" ca="1" si="175"/>
        <v>0</v>
      </c>
      <c r="P259" s="20">
        <f t="shared" ca="1" si="175"/>
        <v>0</v>
      </c>
      <c r="Q259" s="20">
        <f t="shared" ca="1" si="175"/>
        <v>0</v>
      </c>
      <c r="R259" s="20">
        <f t="shared" ca="1" si="175"/>
        <v>0</v>
      </c>
      <c r="S259" s="20">
        <f t="shared" ca="1" si="175"/>
        <v>0</v>
      </c>
      <c r="T259" s="20">
        <f t="shared" ca="1" si="175"/>
        <v>0</v>
      </c>
      <c r="U259" s="20">
        <f t="shared" ca="1" si="175"/>
        <v>0</v>
      </c>
      <c r="V259" s="20">
        <f t="shared" ca="1" si="175"/>
        <v>0</v>
      </c>
      <c r="W259" s="20">
        <f t="shared" ca="1" si="175"/>
        <v>0</v>
      </c>
      <c r="X259" s="20">
        <f t="shared" ca="1" si="175"/>
        <v>0</v>
      </c>
      <c r="Y259" s="20">
        <f t="shared" ca="1" si="175"/>
        <v>0</v>
      </c>
      <c r="Z259" s="20">
        <f t="shared" ca="1" si="175"/>
        <v>0</v>
      </c>
      <c r="AA259" s="20">
        <f t="shared" ca="1" si="175"/>
        <v>0</v>
      </c>
      <c r="AB259" s="20">
        <f t="shared" ca="1" si="175"/>
        <v>0</v>
      </c>
      <c r="AC259" s="20">
        <f t="shared" ca="1" si="175"/>
        <v>0</v>
      </c>
      <c r="AD259" s="20">
        <f t="shared" ca="1" si="175"/>
        <v>0</v>
      </c>
      <c r="AE259" s="20">
        <f t="shared" ca="1" si="175"/>
        <v>0</v>
      </c>
      <c r="AF259" s="20">
        <f t="shared" ca="1" si="175"/>
        <v>0</v>
      </c>
    </row>
    <row r="260" spans="2:32">
      <c r="B260" s="6" t="s">
        <v>43</v>
      </c>
      <c r="C260" s="20">
        <f ca="1">C230</f>
        <v>0</v>
      </c>
      <c r="D260" s="20">
        <f ca="1">D230</f>
        <v>0</v>
      </c>
      <c r="E260" s="20">
        <f t="shared" ref="E260:AF260" ca="1" si="176">E230</f>
        <v>0</v>
      </c>
      <c r="F260" s="20">
        <f t="shared" ca="1" si="176"/>
        <v>0</v>
      </c>
      <c r="G260" s="20">
        <f t="shared" ca="1" si="176"/>
        <v>0</v>
      </c>
      <c r="H260" s="20">
        <f t="shared" ca="1" si="176"/>
        <v>0</v>
      </c>
      <c r="I260" s="20">
        <f t="shared" ca="1" si="176"/>
        <v>0</v>
      </c>
      <c r="J260" s="20">
        <f t="shared" ca="1" si="176"/>
        <v>0</v>
      </c>
      <c r="K260" s="20">
        <f t="shared" ca="1" si="176"/>
        <v>0</v>
      </c>
      <c r="L260" s="20">
        <f t="shared" ca="1" si="176"/>
        <v>0</v>
      </c>
      <c r="M260" s="20">
        <f t="shared" ca="1" si="176"/>
        <v>0</v>
      </c>
      <c r="N260" s="20">
        <f t="shared" ca="1" si="176"/>
        <v>0</v>
      </c>
      <c r="O260" s="20">
        <f t="shared" ca="1" si="176"/>
        <v>0</v>
      </c>
      <c r="P260" s="20">
        <f t="shared" ca="1" si="176"/>
        <v>0</v>
      </c>
      <c r="Q260" s="20">
        <f t="shared" ca="1" si="176"/>
        <v>0</v>
      </c>
      <c r="R260" s="20">
        <f t="shared" ca="1" si="176"/>
        <v>0</v>
      </c>
      <c r="S260" s="20">
        <f t="shared" ca="1" si="176"/>
        <v>0</v>
      </c>
      <c r="T260" s="20">
        <f t="shared" ca="1" si="176"/>
        <v>0</v>
      </c>
      <c r="U260" s="20">
        <f t="shared" ca="1" si="176"/>
        <v>0</v>
      </c>
      <c r="V260" s="20">
        <f t="shared" ca="1" si="176"/>
        <v>0</v>
      </c>
      <c r="W260" s="20">
        <f t="shared" ca="1" si="176"/>
        <v>0</v>
      </c>
      <c r="X260" s="20">
        <f t="shared" ca="1" si="176"/>
        <v>0</v>
      </c>
      <c r="Y260" s="20">
        <f t="shared" ca="1" si="176"/>
        <v>0</v>
      </c>
      <c r="Z260" s="20">
        <f t="shared" ca="1" si="176"/>
        <v>0</v>
      </c>
      <c r="AA260" s="20">
        <f t="shared" ca="1" si="176"/>
        <v>0</v>
      </c>
      <c r="AB260" s="20">
        <f t="shared" ca="1" si="176"/>
        <v>0</v>
      </c>
      <c r="AC260" s="20">
        <f t="shared" ca="1" si="176"/>
        <v>0</v>
      </c>
      <c r="AD260" s="20">
        <f t="shared" ca="1" si="176"/>
        <v>0</v>
      </c>
      <c r="AE260" s="20">
        <f t="shared" ca="1" si="176"/>
        <v>0</v>
      </c>
      <c r="AF260" s="20">
        <f t="shared" ca="1" si="176"/>
        <v>0</v>
      </c>
    </row>
    <row r="261" spans="2:32">
      <c r="B261" s="6" t="s">
        <v>45</v>
      </c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</row>
    <row r="262" spans="2:32">
      <c r="B262" s="6" t="s">
        <v>44</v>
      </c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</row>
    <row r="263" spans="2:32">
      <c r="B263" s="6" t="s">
        <v>6</v>
      </c>
      <c r="C263" s="20">
        <f ca="1">MAX(-C239,0)</f>
        <v>0</v>
      </c>
      <c r="D263" s="20">
        <f t="shared" ref="D263:AF263" ca="1" si="177">MAX(-D239,0)</f>
        <v>0</v>
      </c>
      <c r="E263" s="20">
        <f t="shared" ca="1" si="177"/>
        <v>0</v>
      </c>
      <c r="F263" s="20">
        <f t="shared" ca="1" si="177"/>
        <v>0</v>
      </c>
      <c r="G263" s="20">
        <f t="shared" ca="1" si="177"/>
        <v>0</v>
      </c>
      <c r="H263" s="20">
        <f t="shared" ca="1" si="177"/>
        <v>0</v>
      </c>
      <c r="I263" s="20">
        <f t="shared" ca="1" si="177"/>
        <v>0</v>
      </c>
      <c r="J263" s="20">
        <f t="shared" ca="1" si="177"/>
        <v>0</v>
      </c>
      <c r="K263" s="20">
        <f t="shared" ca="1" si="177"/>
        <v>0</v>
      </c>
      <c r="L263" s="20">
        <f t="shared" ca="1" si="177"/>
        <v>0</v>
      </c>
      <c r="M263" s="20">
        <f t="shared" ca="1" si="177"/>
        <v>0</v>
      </c>
      <c r="N263" s="20">
        <f t="shared" ca="1" si="177"/>
        <v>0</v>
      </c>
      <c r="O263" s="20">
        <f t="shared" ca="1" si="177"/>
        <v>0</v>
      </c>
      <c r="P263" s="20">
        <f t="shared" ca="1" si="177"/>
        <v>0</v>
      </c>
      <c r="Q263" s="20">
        <f t="shared" ca="1" si="177"/>
        <v>0</v>
      </c>
      <c r="R263" s="20">
        <f t="shared" ca="1" si="177"/>
        <v>0</v>
      </c>
      <c r="S263" s="20">
        <f t="shared" ca="1" si="177"/>
        <v>0</v>
      </c>
      <c r="T263" s="20">
        <f t="shared" ca="1" si="177"/>
        <v>0</v>
      </c>
      <c r="U263" s="20">
        <f t="shared" ca="1" si="177"/>
        <v>0</v>
      </c>
      <c r="V263" s="20">
        <f t="shared" ca="1" si="177"/>
        <v>0</v>
      </c>
      <c r="W263" s="20">
        <f t="shared" ca="1" si="177"/>
        <v>0</v>
      </c>
      <c r="X263" s="20">
        <f t="shared" ca="1" si="177"/>
        <v>0</v>
      </c>
      <c r="Y263" s="20">
        <f t="shared" ca="1" si="177"/>
        <v>0</v>
      </c>
      <c r="Z263" s="20">
        <f t="shared" ca="1" si="177"/>
        <v>0</v>
      </c>
      <c r="AA263" s="20">
        <f t="shared" ca="1" si="177"/>
        <v>0</v>
      </c>
      <c r="AB263" s="20">
        <f t="shared" ca="1" si="177"/>
        <v>0</v>
      </c>
      <c r="AC263" s="20">
        <f t="shared" ca="1" si="177"/>
        <v>0</v>
      </c>
      <c r="AD263" s="20">
        <f t="shared" ca="1" si="177"/>
        <v>0</v>
      </c>
      <c r="AE263" s="20">
        <f t="shared" ca="1" si="177"/>
        <v>0</v>
      </c>
      <c r="AF263" s="20">
        <f t="shared" ca="1" si="177"/>
        <v>0</v>
      </c>
    </row>
    <row r="264" spans="2:32" s="35" customFormat="1">
      <c r="B264" s="34" t="s">
        <v>86</v>
      </c>
      <c r="C264" s="17">
        <f ca="1">IF(C65&lt;C88,scr_correlation(C$257:C$263,'MK Shocks'!$C$79:$I$85),scr_correlation(C$257:C$263,'MK Shocks'!$C$70:$I$76))</f>
        <v>0</v>
      </c>
      <c r="D264" s="17">
        <f ca="1">IF(D65&lt;D88,scr_correlation(D$257:D$263,'MK Shocks'!$C$79:$I$85),scr_correlation(D$257:D$263,'MK Shocks'!$C$70:$I$76))</f>
        <v>0</v>
      </c>
      <c r="E264" s="17">
        <f ca="1">IF(E65&lt;E88,scr_correlation(E$257:E$263,'MK Shocks'!$C$79:$I$85),scr_correlation(E$257:E$263,'MK Shocks'!$C$70:$I$76))</f>
        <v>0</v>
      </c>
      <c r="F264" s="17">
        <f ca="1">IF(F65&lt;F88,scr_correlation(F$257:F$263,'MK Shocks'!$C$79:$I$85),scr_correlation(F$257:F$263,'MK Shocks'!$C$70:$I$76))</f>
        <v>0</v>
      </c>
      <c r="G264" s="17">
        <f ca="1">IF(G65&lt;G88,scr_correlation(G$257:G$263,'MK Shocks'!$C$79:$I$85),scr_correlation(G$257:G$263,'MK Shocks'!$C$70:$I$76))</f>
        <v>0</v>
      </c>
      <c r="H264" s="17">
        <f ca="1">IF(H65&lt;H88,scr_correlation(H$257:H$263,'MK Shocks'!$C$79:$I$85),scr_correlation(H$257:H$263,'MK Shocks'!$C$70:$I$76))</f>
        <v>0</v>
      </c>
      <c r="I264" s="17">
        <f ca="1">IF(I65&lt;I88,scr_correlation(I$257:I$263,'MK Shocks'!$C$79:$I$85),scr_correlation(I$257:I$263,'MK Shocks'!$C$70:$I$76))</f>
        <v>0</v>
      </c>
      <c r="J264" s="17">
        <f ca="1">IF(J65&lt;J88,scr_correlation(J$257:J$263,'MK Shocks'!$C$79:$I$85),scr_correlation(J$257:J$263,'MK Shocks'!$C$70:$I$76))</f>
        <v>0</v>
      </c>
      <c r="K264" s="17">
        <f ca="1">IF(K65&lt;K88,scr_correlation(K$257:K$263,'MK Shocks'!$C$79:$I$85),scr_correlation(K$257:K$263,'MK Shocks'!$C$70:$I$76))</f>
        <v>0</v>
      </c>
      <c r="L264" s="17">
        <f ca="1">IF(L65&lt;L88,scr_correlation(L$257:L$263,'MK Shocks'!$C$79:$I$85),scr_correlation(L$257:L$263,'MK Shocks'!$C$70:$I$76))</f>
        <v>0</v>
      </c>
      <c r="M264" s="17">
        <f ca="1">IF(M65&lt;M88,scr_correlation(M$257:M$263,'MK Shocks'!$C$79:$I$85),scr_correlation(M$257:M$263,'MK Shocks'!$C$70:$I$76))</f>
        <v>0</v>
      </c>
      <c r="N264" s="17">
        <f ca="1">IF(N65&lt;N88,scr_correlation(N$257:N$263,'MK Shocks'!$C$79:$I$85),scr_correlation(N$257:N$263,'MK Shocks'!$C$70:$I$76))</f>
        <v>0</v>
      </c>
      <c r="O264" s="17">
        <f ca="1">IF(O65&lt;O88,scr_correlation(O$257:O$263,'MK Shocks'!$C$79:$I$85),scr_correlation(O$257:O$263,'MK Shocks'!$C$70:$I$76))</f>
        <v>0</v>
      </c>
      <c r="P264" s="17">
        <f ca="1">IF(P65&lt;P88,scr_correlation(P$257:P$263,'MK Shocks'!$C$79:$I$85),scr_correlation(P$257:P$263,'MK Shocks'!$C$70:$I$76))</f>
        <v>0</v>
      </c>
      <c r="Q264" s="17">
        <f ca="1">IF(Q65&lt;Q88,scr_correlation(Q$257:Q$263,'MK Shocks'!$C$79:$I$85),scr_correlation(Q$257:Q$263,'MK Shocks'!$C$70:$I$76))</f>
        <v>0</v>
      </c>
      <c r="R264" s="17">
        <f ca="1">IF(R65&lt;R88,scr_correlation(R$257:R$263,'MK Shocks'!$C$79:$I$85),scr_correlation(R$257:R$263,'MK Shocks'!$C$70:$I$76))</f>
        <v>0</v>
      </c>
      <c r="S264" s="17">
        <f ca="1">IF(S65&lt;S88,scr_correlation(S$257:S$263,'MK Shocks'!$C$79:$I$85),scr_correlation(S$257:S$263,'MK Shocks'!$C$70:$I$76))</f>
        <v>0</v>
      </c>
      <c r="T264" s="17">
        <f ca="1">IF(T65&lt;T88,scr_correlation(T$257:T$263,'MK Shocks'!$C$79:$I$85),scr_correlation(T$257:T$263,'MK Shocks'!$C$70:$I$76))</f>
        <v>0</v>
      </c>
      <c r="U264" s="17">
        <f ca="1">IF(U65&lt;U88,scr_correlation(U$257:U$263,'MK Shocks'!$C$79:$I$85),scr_correlation(U$257:U$263,'MK Shocks'!$C$70:$I$76))</f>
        <v>0</v>
      </c>
      <c r="V264" s="17">
        <f ca="1">IF(V65&lt;V88,scr_correlation(V$257:V$263,'MK Shocks'!$C$79:$I$85),scr_correlation(V$257:V$263,'MK Shocks'!$C$70:$I$76))</f>
        <v>0</v>
      </c>
      <c r="W264" s="17">
        <f ca="1">IF(W65&lt;W88,scr_correlation(W$257:W$263,'MK Shocks'!$C$79:$I$85),scr_correlation(W$257:W$263,'MK Shocks'!$C$70:$I$76))</f>
        <v>0</v>
      </c>
      <c r="X264" s="17">
        <f ca="1">IF(X65&lt;X88,scr_correlation(X$257:X$263,'MK Shocks'!$C$79:$I$85),scr_correlation(X$257:X$263,'MK Shocks'!$C$70:$I$76))</f>
        <v>0</v>
      </c>
      <c r="Y264" s="17">
        <f ca="1">IF(Y65&lt;Y88,scr_correlation(Y$257:Y$263,'MK Shocks'!$C$79:$I$85),scr_correlation(Y$257:Y$263,'MK Shocks'!$C$70:$I$76))</f>
        <v>0</v>
      </c>
      <c r="Z264" s="17">
        <f ca="1">IF(Z65&lt;Z88,scr_correlation(Z$257:Z$263,'MK Shocks'!$C$79:$I$85),scr_correlation(Z$257:Z$263,'MK Shocks'!$C$70:$I$76))</f>
        <v>0</v>
      </c>
      <c r="AA264" s="17">
        <f ca="1">IF(AA65&lt;AA88,scr_correlation(AA$257:AA$263,'MK Shocks'!$C$79:$I$85),scr_correlation(AA$257:AA$263,'MK Shocks'!$C$70:$I$76))</f>
        <v>0</v>
      </c>
      <c r="AB264" s="17">
        <f ca="1">IF(AB65&lt;AB88,scr_correlation(AB$257:AB$263,'MK Shocks'!$C$79:$I$85),scr_correlation(AB$257:AB$263,'MK Shocks'!$C$70:$I$76))</f>
        <v>0</v>
      </c>
      <c r="AC264" s="17">
        <f ca="1">IF(AC65&lt;AC88,scr_correlation(AC$257:AC$263,'MK Shocks'!$C$79:$I$85),scr_correlation(AC$257:AC$263,'MK Shocks'!$C$70:$I$76))</f>
        <v>0</v>
      </c>
      <c r="AD264" s="17">
        <f ca="1">IF(AD65&lt;AD88,scr_correlation(AD$257:AD$263,'MK Shocks'!$C$79:$I$85),scr_correlation(AD$257:AD$263,'MK Shocks'!$C$70:$I$76))</f>
        <v>0</v>
      </c>
      <c r="AE264" s="17">
        <f ca="1">IF(AE65&lt;AE88,scr_correlation(AE$257:AE$263,'MK Shocks'!$C$79:$I$85),scr_correlation(AE$257:AE$263,'MK Shocks'!$C$70:$I$76))</f>
        <v>0</v>
      </c>
      <c r="AF264" s="17">
        <f ca="1">IF(AF65&lt;AF88,scr_correlation(AF$257:AF$263,'MK Shocks'!$C$79:$I$85),scr_correlation(AF$257:AF$263,'MK Shocks'!$C$70:$I$76))</f>
        <v>0</v>
      </c>
    </row>
    <row r="265" spans="2:32" s="33" customFormat="1">
      <c r="B265" s="31" t="s">
        <v>87</v>
      </c>
      <c r="C265" s="32">
        <f ca="1">IF(SUM(C257:C263)&lt;&gt;0,C264/SUM(C257:C263)-1,0)</f>
        <v>0</v>
      </c>
      <c r="D265" s="32">
        <f t="shared" ref="D265:AF265" ca="1" si="178">IF(SUM(D257:D263)&lt;&gt;0,D264/SUM(D257:D263)-1,0)</f>
        <v>0</v>
      </c>
      <c r="E265" s="32">
        <f t="shared" ca="1" si="178"/>
        <v>0</v>
      </c>
      <c r="F265" s="32">
        <f t="shared" ca="1" si="178"/>
        <v>0</v>
      </c>
      <c r="G265" s="32">
        <f t="shared" ca="1" si="178"/>
        <v>0</v>
      </c>
      <c r="H265" s="32">
        <f t="shared" ca="1" si="178"/>
        <v>0</v>
      </c>
      <c r="I265" s="32">
        <f t="shared" ca="1" si="178"/>
        <v>0</v>
      </c>
      <c r="J265" s="32">
        <f t="shared" ca="1" si="178"/>
        <v>0</v>
      </c>
      <c r="K265" s="32">
        <f t="shared" ca="1" si="178"/>
        <v>0</v>
      </c>
      <c r="L265" s="32">
        <f t="shared" ca="1" si="178"/>
        <v>0</v>
      </c>
      <c r="M265" s="32">
        <f t="shared" ca="1" si="178"/>
        <v>0</v>
      </c>
      <c r="N265" s="32">
        <f t="shared" ca="1" si="178"/>
        <v>0</v>
      </c>
      <c r="O265" s="32">
        <f t="shared" ca="1" si="178"/>
        <v>0</v>
      </c>
      <c r="P265" s="32">
        <f t="shared" ca="1" si="178"/>
        <v>0</v>
      </c>
      <c r="Q265" s="32">
        <f t="shared" ca="1" si="178"/>
        <v>0</v>
      </c>
      <c r="R265" s="32">
        <f t="shared" ca="1" si="178"/>
        <v>0</v>
      </c>
      <c r="S265" s="32">
        <f t="shared" ca="1" si="178"/>
        <v>0</v>
      </c>
      <c r="T265" s="32">
        <f t="shared" ca="1" si="178"/>
        <v>0</v>
      </c>
      <c r="U265" s="32">
        <f t="shared" ca="1" si="178"/>
        <v>0</v>
      </c>
      <c r="V265" s="32">
        <f t="shared" ca="1" si="178"/>
        <v>0</v>
      </c>
      <c r="W265" s="32">
        <f t="shared" ca="1" si="178"/>
        <v>0</v>
      </c>
      <c r="X265" s="32">
        <f t="shared" ca="1" si="178"/>
        <v>0</v>
      </c>
      <c r="Y265" s="32">
        <f t="shared" ca="1" si="178"/>
        <v>0</v>
      </c>
      <c r="Z265" s="32">
        <f t="shared" ca="1" si="178"/>
        <v>0</v>
      </c>
      <c r="AA265" s="32">
        <f t="shared" ca="1" si="178"/>
        <v>0</v>
      </c>
      <c r="AB265" s="32">
        <f t="shared" ca="1" si="178"/>
        <v>0</v>
      </c>
      <c r="AC265" s="32">
        <f t="shared" ca="1" si="178"/>
        <v>0</v>
      </c>
      <c r="AD265" s="32">
        <f t="shared" ca="1" si="178"/>
        <v>0</v>
      </c>
      <c r="AE265" s="32">
        <f t="shared" ca="1" si="178"/>
        <v>0</v>
      </c>
      <c r="AF265" s="32">
        <f t="shared" ca="1" si="178"/>
        <v>0</v>
      </c>
    </row>
    <row r="267" spans="2:32" s="33" customFormat="1">
      <c r="B267" s="31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</row>
    <row r="268" spans="2:32">
      <c r="C268" s="32"/>
      <c r="D268" s="32"/>
      <c r="E268" s="32"/>
      <c r="F268" s="32"/>
      <c r="G268" s="32"/>
      <c r="H268" s="32"/>
      <c r="I268" s="32"/>
      <c r="J268" s="32"/>
      <c r="K268" s="32"/>
    </row>
    <row r="269" spans="2:32">
      <c r="C269" s="32"/>
      <c r="D269" s="32"/>
      <c r="E269" s="32"/>
      <c r="F269" s="32"/>
      <c r="G269" s="32"/>
      <c r="H269" s="32"/>
      <c r="I269" s="32"/>
      <c r="J269" s="32"/>
      <c r="K269" s="32"/>
    </row>
    <row r="270" spans="2:32">
      <c r="C270" s="32"/>
      <c r="D270" s="32"/>
      <c r="E270" s="32"/>
      <c r="F270" s="32"/>
      <c r="G270" s="32"/>
      <c r="H270" s="32"/>
      <c r="I270" s="32"/>
      <c r="J270" s="32"/>
      <c r="K270" s="32"/>
    </row>
    <row r="271" spans="2:32">
      <c r="C271" s="32"/>
      <c r="D271" s="32"/>
      <c r="E271" s="32"/>
      <c r="F271" s="32"/>
      <c r="G271" s="32"/>
      <c r="H271" s="32"/>
      <c r="I271" s="32"/>
      <c r="J271" s="32"/>
      <c r="K271" s="32"/>
    </row>
    <row r="272" spans="2:32">
      <c r="C272" s="32"/>
      <c r="D272" s="32"/>
      <c r="E272" s="32"/>
      <c r="F272" s="32"/>
      <c r="G272" s="32"/>
      <c r="H272" s="32"/>
      <c r="I272" s="32"/>
      <c r="J272" s="32"/>
      <c r="K272" s="32"/>
    </row>
    <row r="273" spans="3:11">
      <c r="C273" s="32"/>
      <c r="D273" s="32"/>
      <c r="E273" s="32"/>
      <c r="F273" s="32"/>
      <c r="G273" s="32"/>
      <c r="H273" s="32"/>
      <c r="I273" s="32"/>
      <c r="J273" s="32"/>
      <c r="K273" s="32"/>
    </row>
    <row r="274" spans="3:11">
      <c r="C274" s="32"/>
      <c r="D274" s="32"/>
      <c r="E274" s="32"/>
      <c r="F274" s="32"/>
      <c r="G274" s="32"/>
      <c r="H274" s="32"/>
      <c r="I274" s="32"/>
      <c r="J274" s="32"/>
      <c r="K274" s="32"/>
    </row>
    <row r="275" spans="3:11">
      <c r="C275" s="32"/>
      <c r="D275" s="32"/>
      <c r="E275" s="32"/>
      <c r="F275" s="32"/>
      <c r="G275" s="32"/>
      <c r="H275" s="32"/>
      <c r="I275" s="32"/>
      <c r="J275" s="32"/>
      <c r="K275" s="32"/>
    </row>
    <row r="276" spans="3:11">
      <c r="C276" s="32"/>
      <c r="D276" s="32"/>
      <c r="E276" s="32"/>
      <c r="F276" s="32"/>
      <c r="G276" s="32"/>
      <c r="H276" s="32"/>
      <c r="I276" s="32"/>
      <c r="J276" s="32"/>
      <c r="K276" s="32"/>
    </row>
    <row r="277" spans="3:11">
      <c r="C277" s="32"/>
      <c r="D277" s="32"/>
      <c r="E277" s="32"/>
      <c r="F277" s="32"/>
      <c r="G277" s="32"/>
      <c r="H277" s="32"/>
      <c r="I277" s="32"/>
      <c r="J277" s="32"/>
      <c r="K277" s="32"/>
    </row>
    <row r="278" spans="3:11">
      <c r="C278" s="32"/>
      <c r="D278" s="32"/>
      <c r="E278" s="32"/>
      <c r="F278" s="32"/>
      <c r="G278" s="32"/>
      <c r="H278" s="32"/>
      <c r="I278" s="32"/>
      <c r="J278" s="32"/>
      <c r="K278" s="32"/>
    </row>
    <row r="279" spans="3:11">
      <c r="C279" s="32"/>
      <c r="D279" s="32"/>
      <c r="E279" s="32"/>
      <c r="F279" s="32"/>
      <c r="G279" s="32"/>
      <c r="H279" s="32"/>
      <c r="I279" s="32"/>
      <c r="J279" s="32"/>
      <c r="K279" s="32"/>
    </row>
    <row r="280" spans="3:11">
      <c r="C280" s="32"/>
      <c r="D280" s="32"/>
      <c r="E280" s="32"/>
      <c r="F280" s="32"/>
      <c r="G280" s="32"/>
      <c r="H280" s="32"/>
      <c r="I280" s="32"/>
      <c r="J280" s="32"/>
      <c r="K280" s="32"/>
    </row>
    <row r="281" spans="3:11">
      <c r="C281" s="32"/>
      <c r="D281" s="32"/>
      <c r="E281" s="32"/>
      <c r="F281" s="32"/>
      <c r="G281" s="32"/>
      <c r="H281" s="32"/>
      <c r="I281" s="32"/>
      <c r="J281" s="32"/>
      <c r="K281" s="32"/>
    </row>
    <row r="282" spans="3:11">
      <c r="C282" s="32"/>
      <c r="D282" s="32"/>
      <c r="E282" s="32"/>
      <c r="F282" s="32"/>
      <c r="G282" s="32"/>
      <c r="H282" s="32"/>
      <c r="I282" s="32"/>
      <c r="J282" s="32"/>
      <c r="K282" s="32"/>
    </row>
    <row r="283" spans="3:11">
      <c r="C283" s="32"/>
      <c r="D283" s="32"/>
      <c r="E283" s="32"/>
      <c r="F283" s="32"/>
      <c r="G283" s="32"/>
      <c r="H283" s="32"/>
      <c r="I283" s="32"/>
      <c r="J283" s="32"/>
      <c r="K283" s="32"/>
    </row>
    <row r="284" spans="3:11">
      <c r="C284" s="32"/>
      <c r="D284" s="32"/>
      <c r="E284" s="32"/>
      <c r="F284" s="32"/>
      <c r="G284" s="32"/>
      <c r="H284" s="32"/>
      <c r="I284" s="32"/>
      <c r="J284" s="32"/>
      <c r="K284" s="32"/>
    </row>
    <row r="285" spans="3:11">
      <c r="C285" s="32"/>
      <c r="D285" s="32"/>
      <c r="E285" s="32"/>
      <c r="F285" s="32"/>
      <c r="G285" s="32"/>
      <c r="H285" s="32"/>
      <c r="I285" s="32"/>
      <c r="J285" s="32"/>
      <c r="K285" s="32"/>
    </row>
    <row r="286" spans="3:11">
      <c r="C286" s="32"/>
      <c r="D286" s="32"/>
      <c r="E286" s="32"/>
      <c r="F286" s="32"/>
      <c r="G286" s="32"/>
      <c r="H286" s="32"/>
      <c r="I286" s="32"/>
      <c r="J286" s="32"/>
      <c r="K286" s="32"/>
    </row>
  </sheetData>
  <mergeCells count="12">
    <mergeCell ref="B232:Q232"/>
    <mergeCell ref="B246:Q246"/>
    <mergeCell ref="B76:P76"/>
    <mergeCell ref="B99:Q99"/>
    <mergeCell ref="B134:Q134"/>
    <mergeCell ref="B169:Q169"/>
    <mergeCell ref="B204:Q204"/>
    <mergeCell ref="A1:Q1"/>
    <mergeCell ref="B4:Q4"/>
    <mergeCell ref="B43:Q43"/>
    <mergeCell ref="B51:Q51"/>
    <mergeCell ref="B53:P53"/>
  </mergeCells>
  <pageMargins left="0.7" right="0.7" top="0.75" bottom="0.75" header="0.3" footer="0.3"/>
  <pageSetup paperSize="9" scale="59" orientation="landscape" r:id="rId1"/>
  <rowBreaks count="5" manualBreakCount="5">
    <brk id="46" max="17" man="1"/>
    <brk id="57" max="17" man="1"/>
    <brk id="166" max="17" man="1"/>
    <brk id="205" max="17" man="1"/>
    <brk id="271" max="17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indexed="42"/>
    <pageSetUpPr fitToPage="1"/>
  </sheetPr>
  <dimension ref="A1:AF52"/>
  <sheetViews>
    <sheetView topLeftCell="A7" workbookViewId="0">
      <selection activeCell="M25" sqref="M25"/>
    </sheetView>
  </sheetViews>
  <sheetFormatPr baseColWidth="10" defaultRowHeight="12"/>
  <cols>
    <col min="1" max="1" width="20.7109375" style="1" customWidth="1"/>
    <col min="2" max="22" width="8.7109375" style="1" customWidth="1"/>
    <col min="23" max="16384" width="11.42578125" style="1"/>
  </cols>
  <sheetData>
    <row r="1" spans="1:32" ht="13.5" thickBot="1">
      <c r="A1" s="869" t="s">
        <v>88</v>
      </c>
      <c r="B1" s="870"/>
      <c r="C1" s="870"/>
      <c r="D1" s="870"/>
      <c r="E1" s="870"/>
      <c r="F1" s="870"/>
      <c r="G1" s="870"/>
      <c r="H1" s="870"/>
      <c r="I1" s="870"/>
      <c r="J1" s="870"/>
      <c r="K1" s="870"/>
      <c r="L1" s="870"/>
      <c r="M1" s="870"/>
      <c r="N1" s="870"/>
      <c r="O1" s="870"/>
      <c r="P1" s="870"/>
      <c r="Q1" s="870"/>
      <c r="R1" s="870"/>
      <c r="S1" s="870"/>
      <c r="T1" s="870"/>
      <c r="U1" s="870"/>
      <c r="V1" s="871"/>
    </row>
    <row r="3" spans="1:32">
      <c r="A3" s="9" t="s">
        <v>89</v>
      </c>
      <c r="B3" s="1038" t="s">
        <v>90</v>
      </c>
      <c r="C3" s="1038"/>
      <c r="D3" s="1038"/>
    </row>
    <row r="5" spans="1:32">
      <c r="B5" s="872" t="s">
        <v>10</v>
      </c>
      <c r="C5" s="872"/>
      <c r="D5" s="872"/>
      <c r="E5" s="872"/>
      <c r="F5" s="872"/>
      <c r="G5" s="872"/>
      <c r="H5" s="872"/>
      <c r="I5" s="872"/>
      <c r="J5" s="872"/>
      <c r="K5" s="872"/>
      <c r="L5" s="872"/>
      <c r="M5" s="872"/>
      <c r="N5" s="872"/>
      <c r="O5" s="872"/>
      <c r="P5" s="872"/>
      <c r="Q5" s="872"/>
      <c r="R5" s="872"/>
      <c r="S5" s="872"/>
      <c r="T5" s="872"/>
      <c r="U5" s="872"/>
      <c r="V5" s="872"/>
    </row>
    <row r="6" spans="1:32">
      <c r="A6" s="873" t="s">
        <v>18</v>
      </c>
      <c r="B6" s="10" t="s">
        <v>91</v>
      </c>
      <c r="C6" s="10" t="s">
        <v>92</v>
      </c>
      <c r="D6" s="10" t="s">
        <v>93</v>
      </c>
      <c r="E6" s="10" t="s">
        <v>94</v>
      </c>
      <c r="F6" s="10" t="s">
        <v>95</v>
      </c>
      <c r="G6" s="10" t="s">
        <v>96</v>
      </c>
      <c r="H6" s="10" t="s">
        <v>97</v>
      </c>
      <c r="I6" s="10" t="s">
        <v>98</v>
      </c>
      <c r="J6" s="10" t="s">
        <v>99</v>
      </c>
      <c r="K6" s="10" t="s">
        <v>100</v>
      </c>
      <c r="L6" s="10" t="s">
        <v>101</v>
      </c>
      <c r="M6" s="10" t="s">
        <v>102</v>
      </c>
      <c r="N6" s="10" t="s">
        <v>103</v>
      </c>
      <c r="O6" s="10" t="s">
        <v>104</v>
      </c>
      <c r="P6" s="10" t="s">
        <v>105</v>
      </c>
      <c r="Q6" s="10" t="s">
        <v>106</v>
      </c>
      <c r="R6" s="10" t="s">
        <v>107</v>
      </c>
      <c r="S6" s="10" t="s">
        <v>108</v>
      </c>
      <c r="T6" s="10" t="s">
        <v>109</v>
      </c>
      <c r="U6" s="10" t="s">
        <v>110</v>
      </c>
      <c r="V6" s="10" t="s">
        <v>111</v>
      </c>
      <c r="W6" s="862" t="s">
        <v>153</v>
      </c>
      <c r="X6" s="862" t="s">
        <v>154</v>
      </c>
      <c r="Y6" s="862" t="s">
        <v>155</v>
      </c>
      <c r="Z6" s="862" t="s">
        <v>156</v>
      </c>
      <c r="AA6" s="862" t="s">
        <v>157</v>
      </c>
      <c r="AB6" s="862" t="s">
        <v>158</v>
      </c>
      <c r="AC6" s="862" t="s">
        <v>159</v>
      </c>
      <c r="AD6" s="862" t="s">
        <v>160</v>
      </c>
      <c r="AE6" s="862" t="s">
        <v>161</v>
      </c>
      <c r="AF6" s="862" t="s">
        <v>162</v>
      </c>
    </row>
    <row r="8" spans="1:32">
      <c r="A8" s="863" t="s">
        <v>112</v>
      </c>
      <c r="B8" s="863"/>
      <c r="C8" s="863"/>
      <c r="D8" s="863"/>
      <c r="E8" s="863"/>
      <c r="F8" s="863"/>
      <c r="G8" s="863"/>
      <c r="H8" s="863"/>
      <c r="I8" s="863"/>
      <c r="J8" s="863"/>
      <c r="K8" s="863"/>
      <c r="L8" s="863"/>
      <c r="M8" s="863"/>
      <c r="N8" s="863"/>
      <c r="O8" s="863"/>
      <c r="P8" s="863"/>
      <c r="Q8" s="863"/>
      <c r="R8" s="863"/>
      <c r="S8" s="863"/>
      <c r="T8" s="863"/>
      <c r="U8" s="863"/>
      <c r="V8" s="863"/>
      <c r="W8" s="863"/>
      <c r="X8" s="866"/>
      <c r="Y8" s="866"/>
      <c r="Z8" s="866"/>
      <c r="AA8" s="866"/>
      <c r="AB8" s="866"/>
      <c r="AC8" s="866"/>
      <c r="AD8" s="866"/>
      <c r="AE8" s="866"/>
      <c r="AF8" s="866"/>
    </row>
    <row r="9" spans="1:32">
      <c r="A9" s="864" t="s">
        <v>113</v>
      </c>
      <c r="B9" s="14">
        <v>2.0999999999999999E-3</v>
      </c>
      <c r="C9" s="14">
        <v>8.9999999999999993E-3</v>
      </c>
      <c r="D9" s="14">
        <v>9.9000000000000008E-3</v>
      </c>
      <c r="E9" s="14">
        <v>9.9000000000000008E-3</v>
      </c>
      <c r="F9" s="14">
        <v>1.04E-2</v>
      </c>
      <c r="G9" s="14">
        <v>1.09E-2</v>
      </c>
      <c r="H9" s="14">
        <v>1.7649999999999999E-2</v>
      </c>
      <c r="I9" s="14">
        <v>2.4400000000000002E-2</v>
      </c>
      <c r="J9" s="14">
        <v>2.5566666666666668E-2</v>
      </c>
      <c r="K9" s="14">
        <v>2.6733333333333335E-2</v>
      </c>
      <c r="L9" s="14">
        <v>2.7900000000000001E-2</v>
      </c>
      <c r="M9" s="14">
        <v>2.8740000000000002E-2</v>
      </c>
      <c r="N9" s="14">
        <v>2.9579999999999999E-2</v>
      </c>
      <c r="O9" s="14">
        <v>3.0419999999999999E-2</v>
      </c>
      <c r="P9" s="14">
        <v>3.1259999999999996E-2</v>
      </c>
      <c r="Q9" s="14">
        <v>3.2099999999999997E-2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</row>
    <row r="10" spans="1:32">
      <c r="A10" s="864" t="s">
        <v>114</v>
      </c>
      <c r="B10" s="14">
        <v>4.2346313929374652E-4</v>
      </c>
      <c r="C10" s="14">
        <v>1.2672537751555336E-3</v>
      </c>
      <c r="D10" s="14">
        <v>2.643266021361816E-3</v>
      </c>
      <c r="E10" s="14">
        <v>4.9015641037364888E-3</v>
      </c>
      <c r="F10" s="14">
        <v>8.0099570341592968E-3</v>
      </c>
      <c r="G10" s="14">
        <v>1.0870010234347156E-2</v>
      </c>
      <c r="H10" s="14">
        <v>1.3371263177026539E-2</v>
      </c>
      <c r="I10" s="14">
        <v>1.5877872198059553E-2</v>
      </c>
      <c r="J10" s="14">
        <v>1.7980437092503399E-2</v>
      </c>
      <c r="K10" s="14">
        <v>2.008974101874364E-2</v>
      </c>
      <c r="L10" s="14">
        <v>2.1895311414608865E-2</v>
      </c>
      <c r="M10" s="14">
        <v>2.2829128613322158E-2</v>
      </c>
      <c r="N10" s="14">
        <v>2.3720603267700043E-2</v>
      </c>
      <c r="O10" s="14">
        <v>2.4612077922077924E-2</v>
      </c>
      <c r="P10" s="14">
        <v>2.5382829758101324E-2</v>
      </c>
      <c r="Q10" s="14">
        <v>2.5808382017343683E-2</v>
      </c>
      <c r="R10" s="14">
        <v>2.6232771565495215E-2</v>
      </c>
      <c r="S10" s="14">
        <v>2.665716111364674E-2</v>
      </c>
      <c r="T10" s="14">
        <v>2.7081550661798261E-2</v>
      </c>
      <c r="U10" s="14">
        <v>2.7507102921040621E-2</v>
      </c>
      <c r="V10" s="14">
        <v>2.7931492469192142E-2</v>
      </c>
      <c r="W10" s="14"/>
      <c r="X10" s="14"/>
      <c r="Y10" s="14"/>
      <c r="Z10" s="14"/>
      <c r="AA10" s="14"/>
      <c r="AB10" s="14"/>
      <c r="AC10" s="14"/>
      <c r="AD10" s="14"/>
      <c r="AE10" s="14"/>
      <c r="AF10" s="14"/>
    </row>
    <row r="11" spans="1:32">
      <c r="A11" s="864" t="s">
        <v>115</v>
      </c>
      <c r="B11" s="14">
        <v>5.8582155939298803E-4</v>
      </c>
      <c r="C11" s="14">
        <v>1.7957654793105647E-3</v>
      </c>
      <c r="D11" s="14">
        <v>3.5372443403590944E-3</v>
      </c>
      <c r="E11" s="14">
        <v>6.6186118827809351E-3</v>
      </c>
      <c r="F11" s="14">
        <v>1.0245954221568442E-2</v>
      </c>
      <c r="G11" s="14">
        <v>1.3494270286948473E-2</v>
      </c>
      <c r="H11" s="14">
        <v>1.6413179768100989E-2</v>
      </c>
      <c r="I11" s="14">
        <v>1.8839234443339431E-2</v>
      </c>
      <c r="J11" s="14">
        <v>2.135088258317025E-2</v>
      </c>
      <c r="K11" s="14">
        <v>2.4026630745325687E-2</v>
      </c>
      <c r="L11" s="14">
        <v>2.6044485927627804E-2</v>
      </c>
      <c r="M11" s="14">
        <v>2.711062197423484E-2</v>
      </c>
      <c r="N11" s="14">
        <v>2.8173845080823826E-2</v>
      </c>
      <c r="O11" s="14">
        <v>2.9237068187412819E-2</v>
      </c>
      <c r="P11" s="14">
        <v>3.0300291294001806E-2</v>
      </c>
      <c r="Q11" s="14">
        <v>3.1182921189009487E-2</v>
      </c>
      <c r="R11" s="14">
        <v>3.1912243082037745E-2</v>
      </c>
      <c r="S11" s="14">
        <v>3.2641564975066005E-2</v>
      </c>
      <c r="T11" s="14">
        <v>3.3370886868094259E-2</v>
      </c>
      <c r="U11" s="14">
        <v>3.3823727602641789E-2</v>
      </c>
      <c r="V11" s="14">
        <v>3.4045515935301744E-2</v>
      </c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32">
      <c r="A12" s="864" t="s">
        <v>116</v>
      </c>
      <c r="B12" s="14">
        <v>6.9356832298136644E-3</v>
      </c>
      <c r="C12" s="14">
        <v>6.5903116246498594E-3</v>
      </c>
      <c r="D12" s="14">
        <v>1.345766106442577E-2</v>
      </c>
      <c r="E12" s="14">
        <v>1.7348817204301075E-2</v>
      </c>
      <c r="F12" s="14">
        <v>1.9606744320369653E-2</v>
      </c>
      <c r="G12" s="14">
        <v>2.5191788556271317E-2</v>
      </c>
      <c r="H12" s="14">
        <v>2.8629315252416753E-2</v>
      </c>
      <c r="I12" s="14">
        <v>3.0811971505583364E-2</v>
      </c>
      <c r="J12" s="14">
        <v>3.3359399759903964E-2</v>
      </c>
      <c r="K12" s="14">
        <v>3.54421349862259E-2</v>
      </c>
      <c r="L12" s="14">
        <v>3.7461772924045657E-2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32">
      <c r="A13" s="864" t="s">
        <v>117</v>
      </c>
      <c r="B13" s="14">
        <v>1.9266761727297188E-2</v>
      </c>
      <c r="C13" s="14">
        <v>2.4547310298023709E-2</v>
      </c>
      <c r="D13" s="14">
        <v>3.16073843944163E-2</v>
      </c>
      <c r="E13" s="14">
        <v>3.8686801159566131E-2</v>
      </c>
      <c r="F13" s="14">
        <v>4.2272594919815103E-2</v>
      </c>
      <c r="G13" s="14">
        <v>4.6416197965941333E-2</v>
      </c>
      <c r="H13" s="14">
        <v>4.9272832308420056E-2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32">
      <c r="A14" s="864" t="s">
        <v>118</v>
      </c>
      <c r="B14" s="14">
        <v>1.0376144987665396E-3</v>
      </c>
      <c r="C14" s="14">
        <v>2.1510059624745641E-3</v>
      </c>
      <c r="D14" s="14">
        <v>2.9430630612242601E-3</v>
      </c>
      <c r="E14" s="14">
        <v>5.8892745969983335E-3</v>
      </c>
      <c r="F14" s="14">
        <v>8.8692045201201799E-3</v>
      </c>
      <c r="G14" s="14">
        <v>1.1881358688993456E-2</v>
      </c>
      <c r="H14" s="14">
        <v>1.5616016727415678E-2</v>
      </c>
      <c r="I14" s="14">
        <v>1.795980433594685E-2</v>
      </c>
      <c r="J14" s="14">
        <v>2.0101227102654096E-2</v>
      </c>
      <c r="K14" s="14">
        <v>2.1623665945771649E-2</v>
      </c>
      <c r="L14" s="14">
        <v>2.2963010978480157E-2</v>
      </c>
      <c r="M14" s="14">
        <v>2.4309435582429921E-2</v>
      </c>
      <c r="N14" s="14">
        <v>2.5682097675716418E-2</v>
      </c>
      <c r="O14" s="14">
        <v>2.7054759769002918E-2</v>
      </c>
      <c r="P14" s="14">
        <v>2.8427421862289418E-2</v>
      </c>
      <c r="Q14" s="14">
        <v>2.9657562729570874E-2</v>
      </c>
      <c r="R14" s="14">
        <v>3.0040075168742741E-2</v>
      </c>
      <c r="S14" s="14">
        <v>3.0422587607914608E-2</v>
      </c>
      <c r="T14" s="14">
        <v>3.0805100047086472E-2</v>
      </c>
      <c r="U14" s="14">
        <v>3.1188660465543742E-2</v>
      </c>
      <c r="V14" s="14">
        <v>3.1571172904715609E-2</v>
      </c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32">
      <c r="A15" s="864" t="s">
        <v>119</v>
      </c>
      <c r="B15" s="14">
        <v>-1.1628376098449991E-3</v>
      </c>
      <c r="C15" s="14">
        <v>6.1865665779166611E-5</v>
      </c>
      <c r="D15" s="14">
        <v>1.8824574946257574E-3</v>
      </c>
      <c r="E15" s="14">
        <v>3.7049976316745241E-3</v>
      </c>
      <c r="F15" s="14">
        <v>6.1120045662100457E-3</v>
      </c>
      <c r="G15" s="14">
        <v>8.5631950424005215E-3</v>
      </c>
      <c r="H15" s="14">
        <v>1.1012938901993246E-2</v>
      </c>
      <c r="I15" s="14">
        <v>1.3093157817541801E-2</v>
      </c>
      <c r="J15" s="14">
        <v>1.5120519213845702E-2</v>
      </c>
      <c r="K15" s="14">
        <v>1.7147880610149605E-2</v>
      </c>
      <c r="L15" s="14">
        <v>1.9168548816857336E-2</v>
      </c>
      <c r="M15" s="14">
        <v>1.9749816050650237E-2</v>
      </c>
      <c r="N15" s="14">
        <v>2.0186258189107267E-2</v>
      </c>
      <c r="O15" s="14">
        <v>2.0622700327564296E-2</v>
      </c>
      <c r="P15" s="14">
        <v>2.1059142466021315E-2</v>
      </c>
      <c r="Q15" s="14">
        <v>2.1496780336364523E-2</v>
      </c>
      <c r="R15" s="14">
        <v>2.1933222474821549E-2</v>
      </c>
      <c r="S15" s="14">
        <v>2.2369664613278578E-2</v>
      </c>
      <c r="T15" s="14">
        <v>2.2806106751735604E-2</v>
      </c>
      <c r="U15" s="14">
        <v>2.3243744622078809E-2</v>
      </c>
      <c r="V15" s="14">
        <v>2.3680186760535831E-2</v>
      </c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32">
      <c r="A16" s="864" t="s">
        <v>120</v>
      </c>
      <c r="B16" s="14">
        <v>2.5014921722113498E-4</v>
      </c>
      <c r="C16" s="14">
        <v>9.4800880626223088E-4</v>
      </c>
      <c r="D16" s="14">
        <v>2.0431743256743261E-3</v>
      </c>
      <c r="E16" s="14">
        <v>4.4293502935420746E-3</v>
      </c>
      <c r="F16" s="14">
        <v>7.5117719249862113E-3</v>
      </c>
      <c r="G16" s="14">
        <v>1.0334675337554496E-2</v>
      </c>
      <c r="H16" s="14">
        <v>1.2657232767232768E-2</v>
      </c>
      <c r="I16" s="14">
        <v>1.5277019569471625E-2</v>
      </c>
      <c r="J16" s="14">
        <v>1.7511201047986764E-2</v>
      </c>
      <c r="K16" s="14">
        <v>1.9484070731301185E-2</v>
      </c>
      <c r="L16" s="14">
        <v>2.0943094613828754E-2</v>
      </c>
      <c r="M16" s="14">
        <v>2.2004299947561614E-2</v>
      </c>
      <c r="N16" s="14">
        <v>2.3062605813169528E-2</v>
      </c>
      <c r="O16" s="14">
        <v>2.4120911678777439E-2</v>
      </c>
      <c r="P16" s="14">
        <v>2.5179217544385346E-2</v>
      </c>
      <c r="Q16" s="14">
        <v>2.5986118437596045E-2</v>
      </c>
      <c r="R16" s="14">
        <v>2.6138630940739292E-2</v>
      </c>
      <c r="S16" s="14">
        <v>2.6291143443882538E-2</v>
      </c>
      <c r="T16" s="14">
        <v>2.6443655947025791E-2</v>
      </c>
      <c r="U16" s="14">
        <v>2.6596586292643404E-2</v>
      </c>
      <c r="V16" s="14">
        <v>2.6749098795786658E-2</v>
      </c>
      <c r="W16" s="14"/>
      <c r="X16" s="14"/>
      <c r="Y16" s="14"/>
      <c r="Z16" s="14"/>
      <c r="AA16" s="14"/>
      <c r="AB16" s="14"/>
      <c r="AC16" s="14"/>
      <c r="AD16" s="14"/>
      <c r="AE16" s="14"/>
      <c r="AF16" s="14"/>
    </row>
    <row r="17" spans="1:32">
      <c r="A17" s="864" t="s">
        <v>56</v>
      </c>
      <c r="B17" s="14">
        <v>6.5435477221191518E-4</v>
      </c>
      <c r="C17" s="14">
        <v>1.6954377614895359E-3</v>
      </c>
      <c r="D17" s="14">
        <v>3.2936617045445445E-3</v>
      </c>
      <c r="E17" s="14">
        <v>5.3406361830767883E-3</v>
      </c>
      <c r="F17" s="14">
        <v>8.3673862081109392E-3</v>
      </c>
      <c r="G17" s="14">
        <v>1.1553062060710337E-2</v>
      </c>
      <c r="H17" s="14">
        <v>1.3829830210772836E-2</v>
      </c>
      <c r="I17" s="14">
        <v>1.6471855185909979E-2</v>
      </c>
      <c r="J17" s="14">
        <v>1.9135197651663403E-2</v>
      </c>
      <c r="K17" s="14">
        <v>2.1754867992766731E-2</v>
      </c>
      <c r="L17" s="14">
        <v>2.3779577358824574E-2</v>
      </c>
      <c r="M17" s="14">
        <v>2.5095142945654098E-2</v>
      </c>
      <c r="N17" s="14">
        <v>2.6407114090989559E-2</v>
      </c>
      <c r="O17" s="14">
        <v>2.7719085236325013E-2</v>
      </c>
      <c r="P17" s="14">
        <v>2.9011380495581558E-2</v>
      </c>
      <c r="Q17" s="14">
        <v>2.9469622722652279E-2</v>
      </c>
      <c r="R17" s="14">
        <v>2.9884739229024942E-2</v>
      </c>
      <c r="S17" s="14">
        <v>3.0299855735397611E-2</v>
      </c>
      <c r="T17" s="14">
        <v>3.0714972241770274E-2</v>
      </c>
      <c r="U17" s="14">
        <v>3.1130577038424343E-2</v>
      </c>
      <c r="V17" s="14">
        <v>3.1502228597509285E-2</v>
      </c>
      <c r="W17" s="14"/>
      <c r="X17" s="14"/>
      <c r="Y17" s="14"/>
      <c r="Z17" s="14"/>
      <c r="AA17" s="14"/>
      <c r="AB17" s="14"/>
      <c r="AC17" s="14"/>
      <c r="AD17" s="14"/>
      <c r="AE17" s="14"/>
      <c r="AF17" s="14"/>
    </row>
    <row r="18" spans="1:32">
      <c r="A18" s="864" t="s">
        <v>121</v>
      </c>
      <c r="B18" s="14">
        <v>4.438147566718995E-5</v>
      </c>
      <c r="C18" s="14">
        <v>7.8792947007320143E-4</v>
      </c>
      <c r="D18" s="14">
        <v>1.7380493328910513E-3</v>
      </c>
      <c r="E18" s="14">
        <v>3.0338306962461102E-3</v>
      </c>
      <c r="F18" s="14">
        <v>5.2318210361067515E-3</v>
      </c>
      <c r="G18" s="14">
        <v>8.017944643495761E-3</v>
      </c>
      <c r="H18" s="14">
        <v>9.668391188251E-3</v>
      </c>
      <c r="I18" s="14">
        <v>1.1925258449622328E-2</v>
      </c>
      <c r="J18" s="14">
        <v>1.4113346379647748E-2</v>
      </c>
      <c r="K18" s="14">
        <v>1.645927858780092E-2</v>
      </c>
      <c r="L18" s="14">
        <v>1.8338091411524652E-2</v>
      </c>
      <c r="M18" s="14">
        <v>1.9381293663336404E-2</v>
      </c>
      <c r="N18" s="14">
        <v>2.0421645635771625E-2</v>
      </c>
      <c r="O18" s="14">
        <v>2.1461997608206846E-2</v>
      </c>
      <c r="P18" s="14">
        <v>2.2502349580642064E-2</v>
      </c>
      <c r="Q18" s="14">
        <v>2.3378565560409466E-2</v>
      </c>
      <c r="R18" s="14">
        <v>2.3835380778509493E-2</v>
      </c>
      <c r="S18" s="14">
        <v>2.4292195996609502E-2</v>
      </c>
      <c r="T18" s="14">
        <v>2.4749011214709526E-2</v>
      </c>
      <c r="U18" s="14">
        <v>2.5207077981352282E-2</v>
      </c>
      <c r="V18" s="14">
        <v>2.5663893199452305E-2</v>
      </c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>
      <c r="A19" s="864" t="s">
        <v>122</v>
      </c>
      <c r="B19" s="14">
        <v>2.7068195166183757E-2</v>
      </c>
      <c r="C19" s="14">
        <v>3.1417649756900062E-2</v>
      </c>
      <c r="D19" s="14">
        <v>3.7472449463302519E-2</v>
      </c>
      <c r="E19" s="14">
        <v>4.3543837662051291E-2</v>
      </c>
      <c r="F19" s="14">
        <v>4.7642894176370541E-2</v>
      </c>
      <c r="G19" s="14">
        <v>5.0131517713655573E-2</v>
      </c>
      <c r="H19" s="14">
        <v>5.2290840440115442E-2</v>
      </c>
      <c r="I19" s="14">
        <v>5.4443348232323233E-2</v>
      </c>
      <c r="J19" s="14">
        <v>5.5901197828752094E-2</v>
      </c>
      <c r="K19" s="14">
        <v>5.7254248448186863E-2</v>
      </c>
      <c r="L19" s="14">
        <v>5.8606308563560465E-2</v>
      </c>
      <c r="M19" s="14">
        <v>5.9733655836916699E-2</v>
      </c>
      <c r="N19" s="14">
        <v>6.0857895365504067E-2</v>
      </c>
      <c r="O19" s="14">
        <v>6.1982134894091413E-2</v>
      </c>
      <c r="P19" s="14">
        <v>6.3106374422678774E-2</v>
      </c>
      <c r="Q19" s="14">
        <v>6.4233694059563626E-2</v>
      </c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>
      <c r="A20" s="864" t="s">
        <v>123</v>
      </c>
      <c r="B20" s="14">
        <v>4.0165393812635645E-3</v>
      </c>
      <c r="C20" s="14">
        <v>9.3980608081878046E-3</v>
      </c>
      <c r="D20" s="14">
        <v>1.6339198568265035E-2</v>
      </c>
      <c r="E20" s="14">
        <v>2.1821851712614877E-2</v>
      </c>
      <c r="F20" s="14">
        <v>2.6918174592519526E-2</v>
      </c>
      <c r="G20" s="14">
        <v>3.0142124176521352E-2</v>
      </c>
      <c r="H20" s="14">
        <v>3.2907831772053087E-2</v>
      </c>
      <c r="I20" s="14">
        <v>3.5133248532289621E-2</v>
      </c>
      <c r="J20" s="14">
        <v>3.8061692759295496E-2</v>
      </c>
      <c r="K20" s="14">
        <v>4.1072453300009672E-2</v>
      </c>
      <c r="L20" s="14">
        <v>4.2326692896317582E-2</v>
      </c>
      <c r="M20" s="14">
        <v>4.325396584054244E-2</v>
      </c>
      <c r="N20" s="14">
        <v>4.4036058306333996E-2</v>
      </c>
      <c r="O20" s="14">
        <v>4.4818150772125545E-2</v>
      </c>
      <c r="P20" s="14">
        <v>4.5600243237917101E-2</v>
      </c>
      <c r="Q20" s="14">
        <v>4.6354363873796586E-2</v>
      </c>
      <c r="R20" s="14">
        <v>4.687492565055762E-2</v>
      </c>
      <c r="S20" s="14">
        <v>4.7395385023898028E-2</v>
      </c>
      <c r="T20" s="14">
        <v>4.791584439723845E-2</v>
      </c>
      <c r="U20" s="14">
        <v>4.8437729686670213E-2</v>
      </c>
      <c r="V20" s="14">
        <v>4.8379716925784688E-2</v>
      </c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>
      <c r="A21" s="864" t="s">
        <v>124</v>
      </c>
      <c r="B21" s="14">
        <v>3.4045515999999998E-2</v>
      </c>
      <c r="C21" s="14">
        <v>3.4045515999999998E-2</v>
      </c>
      <c r="D21" s="14">
        <v>3.4045515999999998E-2</v>
      </c>
      <c r="E21" s="14">
        <v>3.4045515999999998E-2</v>
      </c>
      <c r="F21" s="14">
        <v>3.4045515999999998E-2</v>
      </c>
      <c r="G21" s="14">
        <v>3.4045515999999998E-2</v>
      </c>
      <c r="H21" s="14">
        <v>3.4045515999999998E-2</v>
      </c>
      <c r="I21" s="14">
        <v>3.4045515999999998E-2</v>
      </c>
      <c r="J21" s="14">
        <v>3.4045515999999998E-2</v>
      </c>
      <c r="K21" s="14">
        <v>3.4045515999999998E-2</v>
      </c>
      <c r="L21" s="14">
        <v>3.4045515999999998E-2</v>
      </c>
      <c r="M21" s="14">
        <v>3.4045515999999998E-2</v>
      </c>
      <c r="N21" s="14">
        <v>3.4045515999999998E-2</v>
      </c>
      <c r="O21" s="14">
        <v>3.4045515999999998E-2</v>
      </c>
      <c r="P21" s="14">
        <v>3.4045515999999998E-2</v>
      </c>
      <c r="Q21" s="14">
        <v>3.4045515999999998E-2</v>
      </c>
      <c r="R21" s="14">
        <v>3.4045515999999998E-2</v>
      </c>
      <c r="S21" s="14">
        <v>3.4045515999999998E-2</v>
      </c>
      <c r="T21" s="14">
        <v>3.4045515999999998E-2</v>
      </c>
      <c r="U21" s="14">
        <v>3.4045515999999998E-2</v>
      </c>
      <c r="V21" s="14">
        <v>3.4045515999999998E-2</v>
      </c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>
      <c r="A22" s="864" t="s">
        <v>125</v>
      </c>
      <c r="B22" s="14">
        <v>3.612412062727189E-4</v>
      </c>
      <c r="C22" s="14">
        <v>1.1331191300049431E-3</v>
      </c>
      <c r="D22" s="14">
        <v>2.9720452771272443E-3</v>
      </c>
      <c r="E22" s="14">
        <v>5.360623883928572E-3</v>
      </c>
      <c r="F22" s="14">
        <v>8.2044464285714273E-3</v>
      </c>
      <c r="G22" s="14">
        <v>1.0998442270058707E-2</v>
      </c>
      <c r="H22" s="14">
        <v>1.3183879781420762E-2</v>
      </c>
      <c r="I22" s="14">
        <v>1.5666616438356165E-2</v>
      </c>
      <c r="J22" s="14">
        <v>1.8025338551859105E-2</v>
      </c>
      <c r="K22" s="14">
        <v>2.0171767123287668E-2</v>
      </c>
      <c r="L22" s="14">
        <v>2.1992484585323491E-2</v>
      </c>
      <c r="M22" s="14">
        <v>2.2846696482848455E-2</v>
      </c>
      <c r="N22" s="14">
        <v>2.3698574468085105E-2</v>
      </c>
      <c r="O22" s="14">
        <v>2.4550452453321752E-2</v>
      </c>
      <c r="P22" s="14">
        <v>2.5402330438558406E-2</v>
      </c>
      <c r="Q22" s="14">
        <v>2.5947764094143407E-2</v>
      </c>
      <c r="R22" s="14">
        <v>2.6386283524904217E-2</v>
      </c>
      <c r="S22" s="14">
        <v>2.6824802955665025E-2</v>
      </c>
      <c r="T22" s="14">
        <v>2.7263322386425835E-2</v>
      </c>
      <c r="U22" s="14">
        <v>2.7703043240284626E-2</v>
      </c>
      <c r="V22" s="14">
        <v>2.7855670284540921E-2</v>
      </c>
      <c r="W22" s="14"/>
      <c r="X22" s="14"/>
      <c r="Y22" s="14"/>
      <c r="Z22" s="14"/>
      <c r="AA22" s="14"/>
      <c r="AB22" s="14"/>
      <c r="AC22" s="14"/>
      <c r="AD22" s="14"/>
      <c r="AE22" s="14"/>
      <c r="AF22" s="14"/>
    </row>
    <row r="23" spans="1:32">
      <c r="A23" s="864" t="s">
        <v>126</v>
      </c>
      <c r="B23" s="14">
        <v>1.5073704866562012E-2</v>
      </c>
      <c r="C23" s="14">
        <v>1.5573743984678463E-2</v>
      </c>
      <c r="D23" s="14">
        <v>1.6967287657920313E-2</v>
      </c>
      <c r="E23" s="14">
        <v>1.885241885325559E-2</v>
      </c>
      <c r="F23" s="14">
        <v>2.084938803352173E-2</v>
      </c>
      <c r="G23" s="14">
        <v>2.2938303449619953E-2</v>
      </c>
      <c r="H23" s="14">
        <v>2.4778180225768782E-2</v>
      </c>
      <c r="I23" s="14">
        <v>2.6251298170494354E-2</v>
      </c>
      <c r="J23" s="14">
        <v>2.7563002155594755E-2</v>
      </c>
      <c r="K23" s="14">
        <v>2.8621952772878701E-2</v>
      </c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>
      <c r="A24" s="864" t="s">
        <v>127</v>
      </c>
      <c r="B24" s="14">
        <v>2.3823700629999656E-2</v>
      </c>
      <c r="C24" s="14">
        <v>2.6399630244275076E-2</v>
      </c>
      <c r="D24" s="14">
        <v>2.976803840900244E-2</v>
      </c>
      <c r="E24" s="14">
        <v>3.2681643835616433E-2</v>
      </c>
      <c r="F24" s="14">
        <v>3.5237774260513922E-2</v>
      </c>
      <c r="G24" s="14">
        <v>3.7454823382306976E-2</v>
      </c>
      <c r="H24" s="14">
        <v>3.9232838041088666E-2</v>
      </c>
      <c r="I24" s="14">
        <v>4.0908477960283594E-2</v>
      </c>
      <c r="J24" s="14">
        <v>4.2472256836092452E-2</v>
      </c>
      <c r="K24" s="14">
        <v>4.3387591627251573E-2</v>
      </c>
      <c r="L24" s="14">
        <v>4.3850331560335458E-2</v>
      </c>
      <c r="M24" s="14">
        <v>4.4430385408518805E-2</v>
      </c>
      <c r="N24" s="14">
        <v>4.5027990826992811E-2</v>
      </c>
      <c r="O24" s="14">
        <v>4.5625596245466825E-2</v>
      </c>
      <c r="P24" s="14">
        <v>4.6223201663940845E-2</v>
      </c>
      <c r="Q24" s="14">
        <v>4.6822444357533959E-2</v>
      </c>
      <c r="R24" s="14">
        <v>4.7080582017544691E-2</v>
      </c>
      <c r="S24" s="14">
        <v>4.6981734926890797E-2</v>
      </c>
      <c r="T24" s="14">
        <v>4.6882887836236883E-2</v>
      </c>
      <c r="U24" s="14">
        <v>4.6783769931635986E-2</v>
      </c>
      <c r="V24" s="14">
        <v>4.6684922840982072E-2</v>
      </c>
      <c r="W24" s="14"/>
      <c r="X24" s="14"/>
      <c r="Y24" s="14"/>
      <c r="Z24" s="14"/>
      <c r="AA24" s="14"/>
      <c r="AB24" s="14"/>
      <c r="AC24" s="14"/>
      <c r="AD24" s="14"/>
      <c r="AE24" s="14"/>
      <c r="AF24" s="14"/>
    </row>
    <row r="25" spans="1:32">
      <c r="A25" s="864" t="s">
        <v>128</v>
      </c>
      <c r="B25" s="14">
        <v>1.0771381475667191E-2</v>
      </c>
      <c r="C25" s="14">
        <v>1.8264601007875064E-2</v>
      </c>
      <c r="D25" s="14">
        <v>4.2240236142506098E-2</v>
      </c>
      <c r="E25" s="14">
        <v>4.9433134270101493E-2</v>
      </c>
      <c r="F25" s="14">
        <v>5.3764137795885181E-2</v>
      </c>
      <c r="G25" s="14">
        <v>5.7046363814756675E-2</v>
      </c>
      <c r="H25" s="14">
        <v>6.0449525107045543E-2</v>
      </c>
      <c r="I25" s="14">
        <v>6.2350122180451127E-2</v>
      </c>
      <c r="J25" s="14">
        <v>6.2889843677449306E-2</v>
      </c>
      <c r="K25" s="14">
        <v>6.3382178455347465E-2</v>
      </c>
      <c r="L25" s="14">
        <v>6.3866628824264124E-2</v>
      </c>
      <c r="M25" s="14">
        <v>6.3988847504862556E-2</v>
      </c>
      <c r="N25" s="14">
        <v>6.4091522628966238E-2</v>
      </c>
      <c r="O25" s="14">
        <v>6.4194197753069934E-2</v>
      </c>
      <c r="P25" s="14">
        <v>6.429687287717363E-2</v>
      </c>
      <c r="Q25" s="14">
        <v>6.4399829302987197E-2</v>
      </c>
      <c r="R25" s="14">
        <v>6.4502504427090893E-2</v>
      </c>
      <c r="S25" s="14">
        <v>6.4605179551194589E-2</v>
      </c>
      <c r="T25" s="14">
        <v>6.4707854675298285E-2</v>
      </c>
      <c r="U25" s="14">
        <v>6.4810811101111851E-2</v>
      </c>
      <c r="V25" s="14">
        <v>6.4913486225215547E-2</v>
      </c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>
      <c r="A26" s="864" t="s">
        <v>129</v>
      </c>
      <c r="B26" s="14">
        <v>3.3194940457788466E-2</v>
      </c>
      <c r="C26" s="14">
        <v>3.5029496027719521E-2</v>
      </c>
      <c r="D26" s="14">
        <v>3.9202987538582458E-2</v>
      </c>
      <c r="E26" s="14">
        <v>4.2146089771255932E-2</v>
      </c>
      <c r="F26" s="14">
        <v>4.4565602040816332E-2</v>
      </c>
      <c r="G26" s="14">
        <v>4.5816572255929403E-2</v>
      </c>
      <c r="H26" s="14">
        <v>4.7802579977937132E-2</v>
      </c>
      <c r="I26" s="14">
        <v>4.9435824829931974E-2</v>
      </c>
      <c r="J26" s="14">
        <v>5.0412309654631095E-2</v>
      </c>
      <c r="K26" s="14">
        <v>5.1388794479330195E-2</v>
      </c>
      <c r="L26" s="14">
        <v>5.2007640371870403E-2</v>
      </c>
      <c r="M26" s="14">
        <v>5.2259635953608261E-2</v>
      </c>
      <c r="N26" s="14">
        <v>5.2510943022827695E-2</v>
      </c>
      <c r="O26" s="14">
        <v>5.2762250092047124E-2</v>
      </c>
      <c r="P26" s="14">
        <v>5.3013557161266579E-2</v>
      </c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</row>
    <row r="27" spans="1:32">
      <c r="A27" s="864" t="s">
        <v>130</v>
      </c>
      <c r="B27" s="14">
        <v>5.8719128175206262E-2</v>
      </c>
      <c r="C27" s="14">
        <v>5.9984020842379512E-2</v>
      </c>
      <c r="D27" s="14">
        <v>6.2818423005565865E-2</v>
      </c>
      <c r="E27" s="14">
        <v>6.5053741496598635E-2</v>
      </c>
      <c r="F27" s="14">
        <v>6.7174843587069863E-2</v>
      </c>
      <c r="G27" s="14">
        <v>6.8708370855505532E-2</v>
      </c>
      <c r="H27" s="14">
        <v>7.0113430777716507E-2</v>
      </c>
      <c r="I27" s="14">
        <v>7.1264120242691673E-2</v>
      </c>
      <c r="J27" s="14">
        <v>7.2440862708719855E-2</v>
      </c>
      <c r="K27" s="14">
        <v>7.3647278911564626E-2</v>
      </c>
      <c r="L27" s="14">
        <v>7.4611208791208791E-2</v>
      </c>
      <c r="M27" s="14">
        <v>7.548742543171115E-2</v>
      </c>
      <c r="N27" s="14">
        <v>7.6361248037676618E-2</v>
      </c>
      <c r="O27" s="14">
        <v>7.7235070643642087E-2</v>
      </c>
      <c r="P27" s="14">
        <v>7.8108893249607556E-2</v>
      </c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</row>
    <row r="28" spans="1:32">
      <c r="A28" s="864" t="s">
        <v>131</v>
      </c>
      <c r="B28" s="14">
        <v>-1.0893875323121623E-3</v>
      </c>
      <c r="C28" s="14">
        <v>2.2514621262292867E-3</v>
      </c>
      <c r="D28" s="14">
        <v>6.7181658821546669E-3</v>
      </c>
      <c r="E28" s="14">
        <v>9.9186155202821875E-3</v>
      </c>
      <c r="F28" s="14">
        <v>1.2176070836294716E-2</v>
      </c>
      <c r="G28" s="14">
        <v>1.4670502616786195E-2</v>
      </c>
      <c r="H28" s="14">
        <v>1.7891204721204722E-2</v>
      </c>
      <c r="I28" s="14">
        <v>2.0865020664003309E-2</v>
      </c>
      <c r="J28" s="14">
        <v>2.3243629976580801E-2</v>
      </c>
      <c r="K28" s="14">
        <v>2.5622239289158282E-2</v>
      </c>
      <c r="L28" s="14">
        <v>2.7134994101686922E-2</v>
      </c>
      <c r="M28" s="14">
        <v>2.8126522944437893E-2</v>
      </c>
      <c r="N28" s="14">
        <v>2.9115342691990093E-2</v>
      </c>
      <c r="O28" s="14">
        <v>3.0104162439542292E-2</v>
      </c>
      <c r="P28" s="14">
        <v>3.1092982187094494E-2</v>
      </c>
      <c r="Q28" s="14">
        <v>3.2084511029845462E-2</v>
      </c>
      <c r="R28" s="14">
        <v>3.3073330777397665E-2</v>
      </c>
      <c r="S28" s="14">
        <v>3.4062150524949868E-2</v>
      </c>
      <c r="T28" s="14">
        <v>3.505097027250207E-2</v>
      </c>
      <c r="U28" s="14">
        <v>3.6042499115253042E-2</v>
      </c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>
      <c r="A29" s="864" t="s">
        <v>132</v>
      </c>
      <c r="B29" s="14">
        <v>3.3820461983059278E-3</v>
      </c>
      <c r="C29" s="14">
        <v>9.4617317194620569E-3</v>
      </c>
      <c r="D29" s="14">
        <v>1.6457330574644432E-2</v>
      </c>
      <c r="E29" s="14">
        <v>2.1562908023483367E-2</v>
      </c>
      <c r="F29" s="14">
        <v>2.5716724890829702E-2</v>
      </c>
      <c r="G29" s="14">
        <v>2.989899711249128E-2</v>
      </c>
      <c r="H29" s="14">
        <v>3.2864670129870134E-2</v>
      </c>
      <c r="I29" s="14">
        <v>3.6190021526418793E-2</v>
      </c>
      <c r="J29" s="14">
        <v>3.889929347826087E-2</v>
      </c>
      <c r="K29" s="14">
        <v>4.0949771607702634E-2</v>
      </c>
      <c r="L29" s="14">
        <v>4.2402600352575717E-2</v>
      </c>
      <c r="M29" s="14">
        <v>4.3416636171710064E-2</v>
      </c>
      <c r="N29" s="14">
        <v>4.4410832355930886E-2</v>
      </c>
      <c r="O29" s="14">
        <v>4.5405028540151701E-2</v>
      </c>
      <c r="P29" s="14">
        <v>4.6399224724372509E-2</v>
      </c>
      <c r="Q29" s="14">
        <v>4.7385398083159454E-2</v>
      </c>
      <c r="R29" s="14">
        <v>4.7636453634085217E-2</v>
      </c>
      <c r="S29" s="14">
        <v>4.7839421992481208E-2</v>
      </c>
      <c r="T29" s="14">
        <v>4.8042390350877193E-2</v>
      </c>
      <c r="U29" s="14">
        <v>4.8288058930741187E-2</v>
      </c>
      <c r="V29" s="14">
        <v>4.8696711942371115E-2</v>
      </c>
      <c r="W29" s="14"/>
      <c r="X29" s="14"/>
      <c r="Y29" s="14"/>
      <c r="Z29" s="14"/>
      <c r="AA29" s="14"/>
      <c r="AB29" s="14"/>
      <c r="AC29" s="14"/>
      <c r="AD29" s="14"/>
      <c r="AE29" s="14"/>
      <c r="AF29" s="14"/>
    </row>
    <row r="30" spans="1:32">
      <c r="A30" s="864" t="s">
        <v>133</v>
      </c>
      <c r="B30" s="14">
        <v>8.5547401697832239E-3</v>
      </c>
      <c r="C30" s="14">
        <v>9.3557466133004936E-3</v>
      </c>
      <c r="D30" s="14">
        <v>1.1002402985074626E-2</v>
      </c>
      <c r="E30" s="14">
        <v>1.3335515873015871E-2</v>
      </c>
      <c r="F30" s="14">
        <v>1.5404149541965834E-2</v>
      </c>
      <c r="G30" s="14">
        <v>1.7298733597425103E-2</v>
      </c>
      <c r="H30" s="14">
        <v>1.9005698412698415E-2</v>
      </c>
      <c r="I30" s="14">
        <v>2.0577174603174601E-2</v>
      </c>
      <c r="J30" s="14">
        <v>2.1939025855314709E-2</v>
      </c>
      <c r="K30" s="14">
        <v>2.3172785714285715E-2</v>
      </c>
      <c r="L30" s="14">
        <v>2.4210550123723393E-2</v>
      </c>
      <c r="M30" s="14">
        <v>2.4775048259457481E-2</v>
      </c>
      <c r="N30" s="14">
        <v>2.5301652714880385E-2</v>
      </c>
      <c r="O30" s="14">
        <v>2.5828257170303282E-2</v>
      </c>
      <c r="P30" s="14">
        <v>2.6354861625726179E-2</v>
      </c>
      <c r="Q30" s="14">
        <v>2.6865481777129167E-2</v>
      </c>
      <c r="R30" s="14">
        <v>2.7251368330583736E-2</v>
      </c>
      <c r="S30" s="14">
        <v>2.7637254884038308E-2</v>
      </c>
      <c r="T30" s="14">
        <v>2.8023141437492863E-2</v>
      </c>
      <c r="U30" s="14">
        <v>2.8403884344031311E-2</v>
      </c>
      <c r="V30" s="14">
        <v>2.873678407550816E-2</v>
      </c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>
      <c r="A31" s="864" t="s">
        <v>134</v>
      </c>
      <c r="B31" s="14">
        <v>7.0703296703296711E-2</v>
      </c>
      <c r="C31" s="14">
        <v>8.0936340427700426E-2</v>
      </c>
      <c r="D31" s="14">
        <v>8.4571497517926073E-2</v>
      </c>
      <c r="E31" s="14">
        <v>8.6001235092976636E-2</v>
      </c>
      <c r="F31" s="14">
        <v>8.6627946688879645E-2</v>
      </c>
      <c r="G31" s="14">
        <v>8.740130097348818E-2</v>
      </c>
      <c r="H31" s="14">
        <v>8.8513644199463087E-2</v>
      </c>
      <c r="I31" s="14">
        <v>8.9163837909264423E-2</v>
      </c>
      <c r="J31" s="14">
        <v>8.9630069006019664E-2</v>
      </c>
      <c r="K31" s="14">
        <v>9.0044098109267695E-2</v>
      </c>
      <c r="L31" s="14">
        <v>9.0260399848828429E-2</v>
      </c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>
      <c r="A32" s="864" t="s">
        <v>663</v>
      </c>
      <c r="B32" s="14">
        <v>1.2814746493794773E-2</v>
      </c>
      <c r="C32" s="14">
        <v>1.8553425739077794E-2</v>
      </c>
      <c r="D32" s="14">
        <v>2.5036646098999044E-2</v>
      </c>
      <c r="E32" s="14">
        <v>3.0474512291831884E-2</v>
      </c>
      <c r="F32" s="14">
        <v>3.5769452957731714E-2</v>
      </c>
      <c r="G32" s="14">
        <v>3.9291944660480485E-2</v>
      </c>
      <c r="H32" s="14">
        <v>4.2266609787436918E-2</v>
      </c>
      <c r="I32" s="14">
        <v>4.4763518088680988E-2</v>
      </c>
      <c r="J32" s="14">
        <v>4.6929551177337471E-2</v>
      </c>
      <c r="K32" s="14">
        <v>4.8679592138953474E-2</v>
      </c>
      <c r="L32" s="14">
        <v>4.9994834416038199E-2</v>
      </c>
      <c r="M32" s="14">
        <v>5.1109802812597069E-2</v>
      </c>
      <c r="N32" s="14">
        <v>5.2217909434813491E-2</v>
      </c>
      <c r="O32" s="14">
        <v>5.3321686932051082E-2</v>
      </c>
      <c r="P32" s="14">
        <v>5.4318594706544279E-2</v>
      </c>
      <c r="Q32" s="14">
        <v>5.5173424521410594E-2</v>
      </c>
      <c r="R32" s="14">
        <v>5.5876680927890138E-2</v>
      </c>
      <c r="S32" s="14">
        <v>5.6464756334385142E-2</v>
      </c>
      <c r="T32" s="14">
        <v>5.6993613345577294E-2</v>
      </c>
      <c r="U32" s="14">
        <v>5.7547945975369663E-2</v>
      </c>
      <c r="V32" s="14">
        <v>5.8114358749996153E-2</v>
      </c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>
      <c r="A33" s="864" t="s">
        <v>135</v>
      </c>
      <c r="B33" s="14">
        <v>0.12</v>
      </c>
      <c r="C33" s="14">
        <v>0.12</v>
      </c>
      <c r="D33" s="14">
        <v>0.12</v>
      </c>
      <c r="E33" s="14">
        <v>0.12</v>
      </c>
      <c r="F33" s="14">
        <v>0.12</v>
      </c>
      <c r="G33" s="14">
        <v>0.12</v>
      </c>
      <c r="H33" s="14">
        <v>0.12</v>
      </c>
      <c r="I33" s="14">
        <v>0.12</v>
      </c>
      <c r="J33" s="14">
        <v>0.12</v>
      </c>
      <c r="K33" s="14">
        <v>0.12</v>
      </c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>
      <c r="A34" s="864" t="s">
        <v>136</v>
      </c>
      <c r="B34" s="14">
        <v>3.074874677567261E-3</v>
      </c>
      <c r="C34" s="14">
        <v>3.9349299612512229E-3</v>
      </c>
      <c r="D34" s="14">
        <v>4.7840609968667468E-3</v>
      </c>
      <c r="E34" s="14">
        <v>8.1404059435586495E-3</v>
      </c>
      <c r="F34" s="14">
        <v>1.2711707288705092E-2</v>
      </c>
      <c r="G34" s="14">
        <v>1.6211692094313453E-2</v>
      </c>
      <c r="H34" s="14">
        <v>1.8673073382066502E-2</v>
      </c>
      <c r="I34" s="14">
        <v>2.1184153144482583E-2</v>
      </c>
      <c r="J34" s="14">
        <v>2.3578227005870842E-2</v>
      </c>
      <c r="K34" s="14">
        <v>2.6136322896281799E-2</v>
      </c>
      <c r="L34" s="14">
        <v>2.7762726220587657E-2</v>
      </c>
      <c r="M34" s="14">
        <v>2.8464587359623924E-2</v>
      </c>
      <c r="N34" s="14">
        <v>2.9297076048329779E-2</v>
      </c>
      <c r="O34" s="14">
        <v>3.023201563610519E-2</v>
      </c>
      <c r="P34" s="14">
        <v>3.1166955223880601E-2</v>
      </c>
      <c r="Q34" s="14">
        <v>3.1713822123740007E-2</v>
      </c>
      <c r="R34" s="14">
        <v>3.2192749826207852E-2</v>
      </c>
      <c r="S34" s="14">
        <v>3.2671677528675711E-2</v>
      </c>
      <c r="T34" s="14">
        <v>3.3150605231143555E-2</v>
      </c>
      <c r="U34" s="14">
        <v>3.3522681429774943E-2</v>
      </c>
      <c r="V34" s="14">
        <v>3.3695978457094718E-2</v>
      </c>
      <c r="W34" s="14"/>
      <c r="X34" s="14"/>
      <c r="Y34" s="14"/>
      <c r="Z34" s="14"/>
      <c r="AA34" s="14"/>
      <c r="AB34" s="14"/>
      <c r="AC34" s="14"/>
      <c r="AD34" s="14"/>
      <c r="AE34" s="14"/>
      <c r="AF34" s="14"/>
    </row>
    <row r="35" spans="1:32">
      <c r="A35" s="865"/>
      <c r="B35" s="867"/>
      <c r="C35" s="867"/>
      <c r="D35" s="867"/>
      <c r="E35" s="867"/>
      <c r="F35" s="867"/>
      <c r="G35" s="867"/>
      <c r="H35" s="867"/>
      <c r="I35" s="867"/>
      <c r="J35" s="867"/>
      <c r="K35" s="867"/>
      <c r="L35" s="867"/>
      <c r="M35" s="867"/>
      <c r="N35" s="867"/>
      <c r="O35" s="867"/>
      <c r="P35" s="867"/>
      <c r="Q35" s="867"/>
      <c r="R35" s="867"/>
      <c r="S35" s="867"/>
      <c r="T35" s="867"/>
      <c r="U35" s="867"/>
      <c r="V35" s="867"/>
      <c r="W35" s="867"/>
      <c r="X35" s="867"/>
      <c r="Y35" s="867"/>
      <c r="Z35" s="867"/>
      <c r="AA35" s="867"/>
      <c r="AB35" s="867"/>
      <c r="AC35" s="867"/>
      <c r="AD35" s="867"/>
      <c r="AE35" s="867"/>
      <c r="AF35" s="867"/>
    </row>
    <row r="36" spans="1:32">
      <c r="A36" s="863" t="s">
        <v>137</v>
      </c>
      <c r="B36" s="863"/>
      <c r="C36" s="863"/>
      <c r="D36" s="863"/>
      <c r="E36" s="863"/>
      <c r="F36" s="863"/>
      <c r="G36" s="863"/>
      <c r="H36" s="863"/>
      <c r="I36" s="863"/>
      <c r="J36" s="863"/>
      <c r="K36" s="863"/>
      <c r="L36" s="863"/>
      <c r="M36" s="863"/>
      <c r="N36" s="863"/>
      <c r="O36" s="863"/>
      <c r="P36" s="863"/>
      <c r="Q36" s="863"/>
      <c r="R36" s="863"/>
      <c r="S36" s="863"/>
      <c r="T36" s="863"/>
      <c r="U36" s="863"/>
      <c r="V36" s="863"/>
      <c r="W36" s="863"/>
      <c r="X36" s="868"/>
      <c r="Y36" s="868"/>
      <c r="Z36" s="868"/>
      <c r="AA36" s="868"/>
      <c r="AB36" s="868"/>
      <c r="AC36" s="868"/>
      <c r="AD36" s="868"/>
      <c r="AE36" s="868"/>
      <c r="AF36" s="868"/>
    </row>
    <row r="37" spans="1:32">
      <c r="A37" s="864" t="s">
        <v>138</v>
      </c>
      <c r="B37" s="14">
        <v>6.7712252545356455E-2</v>
      </c>
      <c r="C37" s="14">
        <v>6.9742366051023796E-2</v>
      </c>
      <c r="D37" s="14">
        <v>7.2498092093145478E-2</v>
      </c>
      <c r="E37" s="14">
        <v>7.45270943715554E-2</v>
      </c>
      <c r="F37" s="14">
        <v>7.6357722344241E-2</v>
      </c>
      <c r="G37" s="14">
        <v>7.7679058963795677E-2</v>
      </c>
      <c r="H37" s="14">
        <v>7.8432160793829989E-2</v>
      </c>
      <c r="I37" s="14">
        <v>7.9068073487672128E-2</v>
      </c>
      <c r="J37" s="14">
        <v>7.945333693161151E-2</v>
      </c>
      <c r="K37" s="14">
        <v>7.9454896707386785E-2</v>
      </c>
      <c r="L37" s="14">
        <v>7.9453048382899572E-2</v>
      </c>
      <c r="M37" s="14">
        <v>8.0590465687744597E-2</v>
      </c>
      <c r="N37" s="14">
        <v>8.1176003638625246E-2</v>
      </c>
      <c r="O37" s="14">
        <v>8.1408079469736397E-2</v>
      </c>
      <c r="P37" s="14">
        <v>8.1829924143790894E-2</v>
      </c>
      <c r="Q37" s="14">
        <v>8.2252159308493542E-2</v>
      </c>
      <c r="R37" s="14">
        <v>8.2675471977594339E-2</v>
      </c>
      <c r="S37" s="14">
        <v>8.304018545478925E-2</v>
      </c>
      <c r="T37" s="14">
        <v>8.3266374628752929E-2</v>
      </c>
      <c r="U37" s="14">
        <v>8.3326575700485489E-2</v>
      </c>
      <c r="V37" s="14">
        <v>8.3379373123600595E-2</v>
      </c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>
      <c r="A38" s="864" t="s">
        <v>139</v>
      </c>
      <c r="B38" s="14">
        <v>4.7138142531336048E-4</v>
      </c>
      <c r="C38" s="14">
        <v>8.3594961348897013E-4</v>
      </c>
      <c r="D38" s="14">
        <v>9.7244599931749925E-4</v>
      </c>
      <c r="E38" s="14">
        <v>1.2419960861056753E-3</v>
      </c>
      <c r="F38" s="14">
        <v>1.7049255246716652E-3</v>
      </c>
      <c r="G38" s="14">
        <v>2.2629407170070815E-3</v>
      </c>
      <c r="H38" s="14">
        <v>2.7428200440639881E-3</v>
      </c>
      <c r="I38" s="14">
        <v>3.9290218573020787E-3</v>
      </c>
      <c r="J38" s="14">
        <v>5.028888454011741E-3</v>
      </c>
      <c r="K38" s="14">
        <v>5.876402861339375E-3</v>
      </c>
      <c r="L38" s="14">
        <v>6.5963344892937606E-3</v>
      </c>
      <c r="M38" s="14">
        <v>7.3843083796571391E-3</v>
      </c>
      <c r="N38" s="14">
        <v>8.1708285722848547E-3</v>
      </c>
      <c r="O38" s="14">
        <v>8.9573487649125694E-3</v>
      </c>
      <c r="P38" s="14">
        <v>9.7438689575402859E-3</v>
      </c>
      <c r="Q38" s="14">
        <v>1.056600543419293E-2</v>
      </c>
      <c r="R38" s="14">
        <v>1.1559647625481546E-2</v>
      </c>
      <c r="S38" s="14">
        <v>1.2553289816770161E-2</v>
      </c>
      <c r="T38" s="14">
        <v>1.3546932008058777E-2</v>
      </c>
      <c r="U38" s="14">
        <v>1.4543296506720788E-2</v>
      </c>
      <c r="V38" s="14">
        <v>1.54310046521417E-2</v>
      </c>
      <c r="W38" s="14"/>
      <c r="X38" s="14"/>
      <c r="Y38" s="14"/>
      <c r="Z38" s="14"/>
      <c r="AA38" s="14"/>
      <c r="AB38" s="14"/>
      <c r="AC38" s="14"/>
      <c r="AD38" s="14"/>
      <c r="AE38" s="14"/>
      <c r="AF38" s="14"/>
    </row>
    <row r="39" spans="1:32">
      <c r="A39" s="864" t="s">
        <v>140</v>
      </c>
      <c r="B39" s="14">
        <v>2.8674226645426813E-2</v>
      </c>
      <c r="C39" s="14">
        <v>2.7369475655268757E-2</v>
      </c>
      <c r="D39" s="14">
        <v>2.8344473324096165E-2</v>
      </c>
      <c r="E39" s="14">
        <v>2.95408244230809E-2</v>
      </c>
      <c r="F39" s="14">
        <v>3.0739237371194963E-2</v>
      </c>
      <c r="G39" s="14">
        <v>3.1830506031433899E-2</v>
      </c>
      <c r="H39" s="14">
        <v>3.2545334285558003E-2</v>
      </c>
      <c r="I39" s="14">
        <v>3.3262120973255059E-2</v>
      </c>
      <c r="J39" s="14">
        <v>3.3976949227379163E-2</v>
      </c>
      <c r="K39" s="14">
        <v>3.4691777481503275E-2</v>
      </c>
      <c r="L39" s="14">
        <v>3.53089755748386E-2</v>
      </c>
      <c r="M39" s="14">
        <v>3.5564502750840901E-2</v>
      </c>
      <c r="N39" s="14">
        <v>3.5819331765160153E-2</v>
      </c>
      <c r="O39" s="14">
        <v>3.6074160779479399E-2</v>
      </c>
      <c r="P39" s="14">
        <v>3.6328989793798651E-2</v>
      </c>
      <c r="Q39" s="14">
        <v>3.6584516969800952E-2</v>
      </c>
      <c r="R39" s="14">
        <v>3.6839345984120205E-2</v>
      </c>
      <c r="S39" s="14">
        <v>3.7094174998439443E-2</v>
      </c>
      <c r="T39" s="14">
        <v>3.7349004012758688E-2</v>
      </c>
      <c r="U39" s="14">
        <v>3.746920322832966E-2</v>
      </c>
      <c r="V39" s="14">
        <v>3.7564975823081846E-2</v>
      </c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>
      <c r="A40" s="864" t="s">
        <v>141</v>
      </c>
      <c r="B40" s="14">
        <v>3.8473821545976596E-3</v>
      </c>
      <c r="C40" s="14">
        <v>4.8589025143723754E-3</v>
      </c>
      <c r="D40" s="14">
        <v>6.2113015301883843E-3</v>
      </c>
      <c r="E40" s="14">
        <v>7.5674057487874558E-3</v>
      </c>
      <c r="F40" s="14">
        <v>8.9198047646034707E-3</v>
      </c>
      <c r="G40" s="14">
        <v>1.0129300699044002E-2</v>
      </c>
      <c r="H40" s="14">
        <v>1.0915331843132562E-2</v>
      </c>
      <c r="I40" s="14">
        <v>1.1701849189572155E-2</v>
      </c>
      <c r="J40" s="14">
        <v>1.2486217581513276E-2</v>
      </c>
      <c r="K40" s="14">
        <v>1.3270585973454393E-2</v>
      </c>
      <c r="L40" s="14">
        <v>1.4118092398122171E-2</v>
      </c>
      <c r="M40" s="14">
        <v>1.5321542016508486E-2</v>
      </c>
      <c r="N40" s="14">
        <v>1.6275416591032855E-2</v>
      </c>
      <c r="O40" s="14">
        <v>1.5930425667090218E-2</v>
      </c>
      <c r="P40" s="14">
        <v>1.558543474314758E-2</v>
      </c>
      <c r="Q40" s="14">
        <v>1.630128888888889E-2</v>
      </c>
      <c r="R40" s="14">
        <v>1.7348304585537922E-2</v>
      </c>
      <c r="S40" s="14">
        <v>1.8395320282186951E-2</v>
      </c>
      <c r="T40" s="14">
        <v>1.8902825968832585E-2</v>
      </c>
      <c r="U40" s="14">
        <v>1.882994999905567E-2</v>
      </c>
      <c r="V40" s="14">
        <v>1.8771390437661552E-2</v>
      </c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>
      <c r="A41" s="864" t="s">
        <v>142</v>
      </c>
      <c r="B41" s="14">
        <v>2.4346891682092118E-2</v>
      </c>
      <c r="C41" s="14">
        <v>2.5458991528996056E-2</v>
      </c>
      <c r="D41" s="14">
        <v>2.6945864950680794E-2</v>
      </c>
      <c r="E41" s="14">
        <v>2.8833667092962541E-2</v>
      </c>
      <c r="F41" s="14">
        <v>3.0688083073968767E-2</v>
      </c>
      <c r="G41" s="14">
        <v>3.2097422993423719E-2</v>
      </c>
      <c r="H41" s="14">
        <v>3.3235043062817146E-2</v>
      </c>
      <c r="I41" s="14">
        <v>3.4302858239945645E-2</v>
      </c>
      <c r="J41" s="14">
        <v>3.5147159393439709E-2</v>
      </c>
      <c r="K41" s="14">
        <v>3.5776090843775532E-2</v>
      </c>
      <c r="L41" s="14">
        <v>3.6271758436329453E-2</v>
      </c>
      <c r="M41" s="14">
        <v>3.6984830829489272E-2</v>
      </c>
      <c r="N41" s="14">
        <v>3.7718768940823696E-2</v>
      </c>
      <c r="O41" s="14">
        <v>3.8389031271572886E-2</v>
      </c>
      <c r="P41" s="14">
        <v>3.8982581157410941E-2</v>
      </c>
      <c r="Q41" s="14">
        <v>3.9553218359178993E-2</v>
      </c>
      <c r="R41" s="14">
        <v>4.0329200026937469E-2</v>
      </c>
      <c r="S41" s="14">
        <v>4.1047365434972699E-2</v>
      </c>
      <c r="T41" s="14">
        <v>4.1762146958474217E-2</v>
      </c>
      <c r="U41" s="14">
        <v>4.2472848605377173E-2</v>
      </c>
      <c r="V41" s="14">
        <v>4.3150167803669773E-2</v>
      </c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>
      <c r="A42" s="864" t="s">
        <v>143</v>
      </c>
      <c r="B42" s="14">
        <v>6.2725605900948389E-2</v>
      </c>
      <c r="C42" s="14">
        <v>6.7846153846153862E-2</v>
      </c>
      <c r="D42" s="14">
        <v>7.4692307692307697E-2</v>
      </c>
      <c r="E42" s="14">
        <v>7.8307692307692287E-2</v>
      </c>
      <c r="F42" s="14">
        <v>8.2365384615384604E-2</v>
      </c>
      <c r="G42" s="14">
        <v>8.6423076923076936E-2</v>
      </c>
      <c r="H42" s="14">
        <v>8.6211827843838781E-2</v>
      </c>
      <c r="I42" s="14">
        <v>8.5999999999999993E-2</v>
      </c>
      <c r="J42" s="14">
        <v>8.666666666666667E-2</v>
      </c>
      <c r="K42" s="14">
        <v>8.7333333333333346E-2</v>
      </c>
      <c r="L42" s="14">
        <v>8.7999999999999995E-2</v>
      </c>
      <c r="M42" s="14">
        <v>8.8400656814449946E-2</v>
      </c>
      <c r="N42" s="14">
        <v>8.8800218938149961E-2</v>
      </c>
      <c r="O42" s="14">
        <v>8.9199781061850031E-2</v>
      </c>
      <c r="P42" s="14">
        <v>8.9599343185550101E-2</v>
      </c>
      <c r="Q42" s="14">
        <v>0.09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>
      <c r="A43" s="865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>
      <c r="A44" s="863" t="s">
        <v>144</v>
      </c>
      <c r="B44" s="863"/>
      <c r="C44" s="863"/>
      <c r="D44" s="863"/>
      <c r="E44" s="863"/>
      <c r="F44" s="863"/>
      <c r="G44" s="863"/>
      <c r="H44" s="863"/>
      <c r="I44" s="863"/>
      <c r="J44" s="863"/>
      <c r="K44" s="863"/>
      <c r="L44" s="863"/>
      <c r="M44" s="863"/>
      <c r="N44" s="863"/>
      <c r="O44" s="863"/>
      <c r="P44" s="863"/>
      <c r="Q44" s="863"/>
      <c r="R44" s="863"/>
      <c r="S44" s="863"/>
      <c r="T44" s="863"/>
      <c r="U44" s="863"/>
      <c r="V44" s="863"/>
      <c r="W44" s="863"/>
      <c r="X44" s="868"/>
      <c r="Y44" s="868"/>
      <c r="Z44" s="868"/>
      <c r="AA44" s="868"/>
      <c r="AB44" s="868"/>
      <c r="AC44" s="868"/>
      <c r="AD44" s="868"/>
      <c r="AE44" s="868"/>
      <c r="AF44" s="868"/>
    </row>
    <row r="45" spans="1:32">
      <c r="A45" s="864" t="s">
        <v>145</v>
      </c>
      <c r="B45" s="14">
        <v>8.3556329933246118E-2</v>
      </c>
      <c r="C45" s="14">
        <v>9.2333259780045876E-2</v>
      </c>
      <c r="D45" s="14">
        <v>0.10406798283529095</v>
      </c>
      <c r="E45" s="14">
        <v>0.11499660142348755</v>
      </c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>
      <c r="A46" s="864" t="s">
        <v>146</v>
      </c>
      <c r="B46" s="14">
        <v>9.6419751035196705E-2</v>
      </c>
      <c r="C46" s="14">
        <v>0.10170663528633214</v>
      </c>
      <c r="D46" s="14">
        <v>0.10809030804682218</v>
      </c>
      <c r="E46" s="14">
        <v>0.11200699615633605</v>
      </c>
      <c r="F46" s="14">
        <v>0.11396066146070064</v>
      </c>
      <c r="G46" s="14">
        <v>0.11543396949107897</v>
      </c>
      <c r="H46" s="14">
        <v>0.11611803097489187</v>
      </c>
      <c r="I46" s="14">
        <v>0.1167817783457626</v>
      </c>
      <c r="J46" s="14">
        <v>0.11749245215862526</v>
      </c>
      <c r="K46" s="14">
        <v>0.11814191376640046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>
      <c r="A47" s="864" t="s">
        <v>147</v>
      </c>
      <c r="B47" s="14">
        <v>4.5703853257436644E-2</v>
      </c>
      <c r="C47" s="14">
        <v>4.7986651161857581E-2</v>
      </c>
      <c r="D47" s="14">
        <v>4.7771110825442074E-2</v>
      </c>
      <c r="E47" s="14">
        <v>4.7953700870617906E-2</v>
      </c>
      <c r="F47" s="14">
        <v>4.8562653839250146E-2</v>
      </c>
      <c r="G47" s="14">
        <v>4.9351818261696066E-2</v>
      </c>
      <c r="H47" s="14">
        <v>4.999323847879087E-2</v>
      </c>
      <c r="I47" s="14">
        <v>5.0636416011548939E-2</v>
      </c>
      <c r="J47" s="14">
        <v>5.1147204652853509E-2</v>
      </c>
      <c r="K47" s="14">
        <v>5.1269088237456725E-2</v>
      </c>
      <c r="L47" s="14">
        <v>5.1362198578504055E-2</v>
      </c>
      <c r="M47" s="14">
        <v>5.1507117080109154E-2</v>
      </c>
      <c r="N47" s="14">
        <v>5.1651639629524064E-2</v>
      </c>
      <c r="O47" s="14">
        <v>5.1796162178938988E-2</v>
      </c>
      <c r="P47" s="14">
        <v>5.1940684728353906E-2</v>
      </c>
      <c r="Q47" s="14">
        <v>5.2085603229958991E-2</v>
      </c>
      <c r="R47" s="14">
        <v>5.2230125779373908E-2</v>
      </c>
      <c r="S47" s="14">
        <v>5.2374648328788832E-2</v>
      </c>
      <c r="T47" s="14">
        <v>5.2519170878203743E-2</v>
      </c>
      <c r="U47" s="14">
        <v>5.2573946276429383E-2</v>
      </c>
      <c r="V47" s="14">
        <v>5.2613976704688502E-2</v>
      </c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>
      <c r="A48" s="864" t="s">
        <v>148</v>
      </c>
      <c r="B48" s="14">
        <v>3.7099511278195489E-2</v>
      </c>
      <c r="C48" s="14">
        <v>4.3570432330827073E-2</v>
      </c>
      <c r="D48" s="14">
        <v>5.2200698580867753E-2</v>
      </c>
      <c r="E48" s="14">
        <v>5.7880258039530771E-2</v>
      </c>
      <c r="F48" s="14">
        <v>5.956784841394825E-2</v>
      </c>
      <c r="G48" s="14">
        <v>6.1278713278516715E-2</v>
      </c>
      <c r="H48" s="14">
        <v>6.772370809445874E-2</v>
      </c>
      <c r="I48" s="14">
        <v>7.2779149431178802E-2</v>
      </c>
      <c r="J48" s="14">
        <v>7.2945332107537939E-2</v>
      </c>
      <c r="K48" s="14">
        <v>7.238532694172338E-2</v>
      </c>
      <c r="L48" s="14">
        <v>7.101764258234626E-2</v>
      </c>
      <c r="M48" s="14">
        <v>7.119485864070399E-2</v>
      </c>
      <c r="N48" s="14">
        <v>7.5690898708107093E-2</v>
      </c>
      <c r="O48" s="14">
        <v>7.9314823474397958E-2</v>
      </c>
      <c r="P48" s="14">
        <v>7.8836918400748204E-2</v>
      </c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>
      <c r="A49" s="864" t="s">
        <v>149</v>
      </c>
      <c r="B49" s="14">
        <v>3.5448326138147565E-2</v>
      </c>
      <c r="C49" s="14">
        <v>3.6406718995290424E-2</v>
      </c>
      <c r="D49" s="14">
        <v>3.8521964285714291E-2</v>
      </c>
      <c r="E49" s="14">
        <v>4.2583218210361075E-2</v>
      </c>
      <c r="F49" s="14">
        <v>4.6469281789638925E-2</v>
      </c>
      <c r="G49" s="14">
        <v>4.9496153846153849E-2</v>
      </c>
      <c r="H49" s="14">
        <v>5.2388454997383573E-2</v>
      </c>
      <c r="I49" s="14">
        <v>5.5242709968602817E-2</v>
      </c>
      <c r="J49" s="14">
        <v>5.7735739795918374E-2</v>
      </c>
      <c r="K49" s="14">
        <v>5.9616365777080065E-2</v>
      </c>
      <c r="L49" s="14">
        <v>6.067068288854003E-2</v>
      </c>
      <c r="M49" s="14">
        <v>6.1758359497645202E-2</v>
      </c>
      <c r="N49" s="14">
        <v>6.2844191522762952E-2</v>
      </c>
      <c r="O49" s="14">
        <v>6.3930023547880702E-2</v>
      </c>
      <c r="P49" s="14">
        <v>6.5127903257456835E-2</v>
      </c>
      <c r="Q49" s="14">
        <v>6.6537929748822597E-2</v>
      </c>
      <c r="R49" s="14">
        <v>6.7944103708791212E-2</v>
      </c>
      <c r="S49" s="14">
        <v>6.9350277668759799E-2</v>
      </c>
      <c r="T49" s="14">
        <v>7.0371251962323383E-2</v>
      </c>
      <c r="U49" s="14">
        <v>7.0780344583987437E-2</v>
      </c>
      <c r="V49" s="14">
        <v>7.118831946624804E-2</v>
      </c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>
      <c r="A50" s="864" t="s">
        <v>150</v>
      </c>
      <c r="B50" s="14">
        <v>2.7402075966989948E-2</v>
      </c>
      <c r="C50" s="14">
        <v>3.1042988008843388E-2</v>
      </c>
      <c r="D50" s="14">
        <v>3.5376216629629045E-2</v>
      </c>
      <c r="E50" s="14">
        <v>3.9191825230408393E-2</v>
      </c>
      <c r="F50" s="14">
        <v>4.2354590671074659E-2</v>
      </c>
      <c r="G50" s="14">
        <v>4.4912522930166156E-2</v>
      </c>
      <c r="H50" s="14">
        <v>4.737831885260408E-2</v>
      </c>
      <c r="I50" s="14">
        <v>5.0047701456380808E-2</v>
      </c>
      <c r="J50" s="14">
        <v>5.2207027315889609E-2</v>
      </c>
      <c r="K50" s="14">
        <v>5.381554047196143E-2</v>
      </c>
      <c r="L50" s="14">
        <v>5.4788623722518838E-2</v>
      </c>
      <c r="M50" s="14">
        <v>5.568111058496384E-2</v>
      </c>
      <c r="N50" s="14">
        <v>5.6360837036718119E-2</v>
      </c>
      <c r="O50" s="14">
        <v>5.7042921353773889E-2</v>
      </c>
      <c r="P50" s="14">
        <v>5.7922667446711727E-2</v>
      </c>
      <c r="Q50" s="14">
        <v>5.8872698723880679E-2</v>
      </c>
      <c r="R50" s="14">
        <v>5.9716573456373517E-2</v>
      </c>
      <c r="S50" s="14">
        <v>6.0479684248297506E-2</v>
      </c>
      <c r="T50" s="14">
        <v>6.1236141344555052E-2</v>
      </c>
      <c r="U50" s="14">
        <v>6.1765952020407862E-2</v>
      </c>
      <c r="V50" s="14">
        <v>6.2106763759644704E-2</v>
      </c>
      <c r="W50" s="14"/>
      <c r="X50" s="14"/>
      <c r="Y50" s="14"/>
      <c r="Z50" s="14"/>
      <c r="AA50" s="14"/>
      <c r="AB50" s="14"/>
      <c r="AC50" s="14"/>
      <c r="AD50" s="14"/>
      <c r="AE50" s="14"/>
      <c r="AF50" s="14"/>
    </row>
    <row r="52" spans="1:32" ht="48" customHeight="1"/>
  </sheetData>
  <mergeCells count="1">
    <mergeCell ref="B3:D3"/>
  </mergeCells>
  <conditionalFormatting sqref="B37:AF42 B45:AF50 B9:AF34">
    <cfRule type="cellIs" dxfId="6" priority="4" stopIfTrue="1" operator="equal">
      <formula>0</formula>
    </cfRule>
  </conditionalFormatting>
  <conditionalFormatting sqref="B45:V49 B37:V41 B9:V33">
    <cfRule type="cellIs" dxfId="5" priority="2" stopIfTrue="1" operator="equal">
      <formula>0</formula>
    </cfRule>
  </conditionalFormatting>
  <conditionalFormatting sqref="B37:AF42 B45:AF50 B9:AF34">
    <cfRule type="cellIs" dxfId="4" priority="1" stopIfTrue="1" operator="equal">
      <formula>0</formula>
    </cfRule>
  </conditionalFormatting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4" orientation="landscape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indexed="42"/>
    <pageSetUpPr fitToPage="1"/>
  </sheetPr>
  <dimension ref="A1:AG49"/>
  <sheetViews>
    <sheetView workbookViewId="0">
      <selection activeCell="O35" sqref="O35"/>
    </sheetView>
  </sheetViews>
  <sheetFormatPr baseColWidth="10" defaultRowHeight="12"/>
  <cols>
    <col min="1" max="1" width="20.7109375" style="1" customWidth="1"/>
    <col min="2" max="2" width="13.42578125" style="1" customWidth="1"/>
    <col min="3" max="33" width="8.7109375" style="1" customWidth="1"/>
    <col min="34" max="16384" width="11.42578125" style="1"/>
  </cols>
  <sheetData>
    <row r="1" spans="1:33" ht="13.5" thickBot="1">
      <c r="A1" s="1039" t="s">
        <v>151</v>
      </c>
      <c r="B1" s="1040"/>
      <c r="C1" s="1040"/>
      <c r="D1" s="1040"/>
      <c r="E1" s="1040"/>
      <c r="F1" s="1040"/>
      <c r="G1" s="1040"/>
      <c r="H1" s="1040"/>
      <c r="I1" s="1040"/>
      <c r="J1" s="1040"/>
      <c r="K1" s="1040"/>
      <c r="L1" s="1040"/>
      <c r="M1" s="1040"/>
      <c r="N1" s="1040"/>
      <c r="O1" s="1040"/>
      <c r="P1" s="1040"/>
      <c r="Q1" s="1040"/>
      <c r="R1" s="1040"/>
      <c r="S1" s="1040"/>
      <c r="T1" s="1040"/>
      <c r="U1" s="1040"/>
      <c r="V1" s="1040"/>
      <c r="W1" s="1041"/>
    </row>
    <row r="3" spans="1:33">
      <c r="A3" s="9" t="s">
        <v>89</v>
      </c>
      <c r="B3" s="9"/>
      <c r="C3" s="1038" t="s">
        <v>152</v>
      </c>
      <c r="D3" s="1038"/>
      <c r="E3" s="1038"/>
    </row>
    <row r="5" spans="1:33">
      <c r="A5" s="1042" t="s">
        <v>18</v>
      </c>
      <c r="B5" s="914"/>
      <c r="C5" s="1043" t="s">
        <v>10</v>
      </c>
      <c r="D5" s="1043"/>
      <c r="E5" s="1043"/>
      <c r="F5" s="1043"/>
      <c r="G5" s="1043"/>
      <c r="H5" s="1043"/>
      <c r="I5" s="1043"/>
      <c r="J5" s="1043"/>
      <c r="K5" s="1043"/>
      <c r="L5" s="1043"/>
      <c r="M5" s="1043"/>
      <c r="N5" s="1043"/>
      <c r="O5" s="1043"/>
      <c r="P5" s="1043"/>
      <c r="Q5" s="1043"/>
      <c r="R5" s="1043"/>
      <c r="S5" s="1043"/>
      <c r="T5" s="1043"/>
      <c r="U5" s="1043"/>
      <c r="V5" s="1043"/>
      <c r="W5" s="1043"/>
      <c r="X5" s="1043"/>
      <c r="Y5" s="1043"/>
      <c r="Z5" s="1043"/>
      <c r="AA5" s="1043"/>
      <c r="AB5" s="1043"/>
      <c r="AC5" s="1043"/>
      <c r="AD5" s="1043"/>
      <c r="AE5" s="1043"/>
      <c r="AF5" s="1043"/>
      <c r="AG5" s="1043"/>
    </row>
    <row r="6" spans="1:33">
      <c r="A6" s="1042"/>
      <c r="B6" s="914"/>
      <c r="C6" s="915" t="s">
        <v>91</v>
      </c>
      <c r="D6" s="915" t="s">
        <v>92</v>
      </c>
      <c r="E6" s="915" t="s">
        <v>93</v>
      </c>
      <c r="F6" s="915" t="s">
        <v>94</v>
      </c>
      <c r="G6" s="915" t="s">
        <v>95</v>
      </c>
      <c r="H6" s="915" t="s">
        <v>96</v>
      </c>
      <c r="I6" s="915" t="s">
        <v>97</v>
      </c>
      <c r="J6" s="915" t="s">
        <v>98</v>
      </c>
      <c r="K6" s="915" t="s">
        <v>99</v>
      </c>
      <c r="L6" s="915" t="s">
        <v>100</v>
      </c>
      <c r="M6" s="915" t="s">
        <v>101</v>
      </c>
      <c r="N6" s="915" t="s">
        <v>102</v>
      </c>
      <c r="O6" s="915" t="s">
        <v>103</v>
      </c>
      <c r="P6" s="915" t="s">
        <v>104</v>
      </c>
      <c r="Q6" s="915" t="s">
        <v>105</v>
      </c>
      <c r="R6" s="915" t="s">
        <v>106</v>
      </c>
      <c r="S6" s="915" t="s">
        <v>107</v>
      </c>
      <c r="T6" s="915" t="s">
        <v>108</v>
      </c>
      <c r="U6" s="915" t="s">
        <v>109</v>
      </c>
      <c r="V6" s="915" t="s">
        <v>110</v>
      </c>
      <c r="W6" s="915" t="s">
        <v>111</v>
      </c>
      <c r="X6" s="915" t="s">
        <v>153</v>
      </c>
      <c r="Y6" s="915" t="s">
        <v>154</v>
      </c>
      <c r="Z6" s="915" t="s">
        <v>155</v>
      </c>
      <c r="AA6" s="915" t="s">
        <v>156</v>
      </c>
      <c r="AB6" s="915" t="s">
        <v>157</v>
      </c>
      <c r="AC6" s="915" t="s">
        <v>158</v>
      </c>
      <c r="AD6" s="915" t="s">
        <v>159</v>
      </c>
      <c r="AE6" s="915" t="s">
        <v>160</v>
      </c>
      <c r="AF6" s="915" t="s">
        <v>161</v>
      </c>
      <c r="AG6" s="915" t="s">
        <v>162</v>
      </c>
    </row>
    <row r="8" spans="1:33">
      <c r="A8" s="11" t="s">
        <v>112</v>
      </c>
      <c r="B8" s="11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</row>
    <row r="9" spans="1:33">
      <c r="A9" s="13" t="s">
        <v>113</v>
      </c>
      <c r="B9" s="859" t="s">
        <v>659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</row>
    <row r="10" spans="1:33">
      <c r="A10" s="13" t="s">
        <v>114</v>
      </c>
      <c r="B10" s="859" t="s">
        <v>660</v>
      </c>
      <c r="C10" s="14">
        <f>C$17</f>
        <v>0</v>
      </c>
      <c r="D10" s="14">
        <f t="shared" ref="D10:AG11" si="0">D$17</f>
        <v>2.4850000000000011E-3</v>
      </c>
      <c r="E10" s="14">
        <f t="shared" si="0"/>
        <v>2.4850000000000011E-3</v>
      </c>
      <c r="F10" s="14">
        <f t="shared" si="0"/>
        <v>3.314329299705078E-3</v>
      </c>
      <c r="G10" s="14">
        <f t="shared" si="0"/>
        <v>5.4677850237844564E-3</v>
      </c>
      <c r="H10" s="14">
        <f t="shared" si="0"/>
        <v>7.1476440922990381E-3</v>
      </c>
      <c r="I10" s="14">
        <f t="shared" si="0"/>
        <v>8.6248589394796252E-3</v>
      </c>
      <c r="J10" s="14">
        <f t="shared" si="0"/>
        <v>9.6070719793401316E-3</v>
      </c>
      <c r="K10" s="14">
        <f t="shared" si="0"/>
        <v>1.0370238582201118E-2</v>
      </c>
      <c r="L10" s="14">
        <f t="shared" si="0"/>
        <v>1.116066860470262E-2</v>
      </c>
      <c r="M10" s="14">
        <f t="shared" si="0"/>
        <v>1.0859560917124644E-2</v>
      </c>
      <c r="N10" s="14">
        <f t="shared" si="0"/>
        <v>1.0489867216596151E-2</v>
      </c>
      <c r="O10" s="14">
        <f t="shared" si="0"/>
        <v>1.047450350913455E-2</v>
      </c>
      <c r="P10" s="14">
        <f t="shared" si="0"/>
        <v>1.0664682645472559E-2</v>
      </c>
      <c r="Q10" s="14">
        <f t="shared" si="0"/>
        <v>1.0945092218092069E-2</v>
      </c>
      <c r="R10" s="14">
        <f t="shared" si="0"/>
        <v>1.1226064072705932E-2</v>
      </c>
      <c r="S10" s="14">
        <f t="shared" si="0"/>
        <v>1.1437134585420082E-2</v>
      </c>
      <c r="T10" s="14">
        <f t="shared" si="0"/>
        <v>1.1584775528388561E-2</v>
      </c>
      <c r="U10" s="14">
        <f t="shared" si="0"/>
        <v>1.169465413775489E-2</v>
      </c>
      <c r="V10" s="14">
        <f t="shared" si="0"/>
        <v>1.1792405867425311E-2</v>
      </c>
      <c r="W10" s="14">
        <f t="shared" si="0"/>
        <v>1.1903652317571893E-2</v>
      </c>
      <c r="X10" s="14">
        <f t="shared" si="0"/>
        <v>1.2048646679297281E-2</v>
      </c>
      <c r="Y10" s="14">
        <f t="shared" si="0"/>
        <v>1.2226175186328236E-2</v>
      </c>
      <c r="Z10" s="14">
        <f t="shared" si="0"/>
        <v>1.2429658747389528E-2</v>
      </c>
      <c r="AA10" s="14">
        <f t="shared" si="0"/>
        <v>1.2652521438770582E-2</v>
      </c>
      <c r="AB10" s="14">
        <f t="shared" si="0"/>
        <v>1.2888191446642827E-2</v>
      </c>
      <c r="AC10" s="14">
        <f t="shared" si="0"/>
        <v>1.3129952500847218E-2</v>
      </c>
      <c r="AD10" s="14">
        <f t="shared" si="0"/>
        <v>1.3370496876369625E-2</v>
      </c>
      <c r="AE10" s="14">
        <f t="shared" si="0"/>
        <v>1.360237332047156E-2</v>
      </c>
      <c r="AF10" s="14">
        <f t="shared" si="0"/>
        <v>1.3818135799989952E-2</v>
      </c>
      <c r="AG10" s="14">
        <f t="shared" si="0"/>
        <v>1.4010342568179845E-2</v>
      </c>
    </row>
    <row r="11" spans="1:33">
      <c r="A11" s="13" t="s">
        <v>115</v>
      </c>
      <c r="B11" s="859" t="s">
        <v>660</v>
      </c>
      <c r="C11" s="14">
        <f>C$17</f>
        <v>0</v>
      </c>
      <c r="D11" s="14">
        <f t="shared" si="0"/>
        <v>2.4850000000000011E-3</v>
      </c>
      <c r="E11" s="14">
        <f t="shared" si="0"/>
        <v>2.4850000000000011E-3</v>
      </c>
      <c r="F11" s="14">
        <f t="shared" si="0"/>
        <v>3.314329299705078E-3</v>
      </c>
      <c r="G11" s="14">
        <f t="shared" si="0"/>
        <v>5.4677850237844564E-3</v>
      </c>
      <c r="H11" s="14">
        <f t="shared" si="0"/>
        <v>7.1476440922990381E-3</v>
      </c>
      <c r="I11" s="14">
        <f t="shared" si="0"/>
        <v>8.6248589394796252E-3</v>
      </c>
      <c r="J11" s="14">
        <f t="shared" si="0"/>
        <v>9.6070719793401316E-3</v>
      </c>
      <c r="K11" s="14">
        <f t="shared" si="0"/>
        <v>1.0370238582201118E-2</v>
      </c>
      <c r="L11" s="14">
        <f t="shared" si="0"/>
        <v>1.116066860470262E-2</v>
      </c>
      <c r="M11" s="14">
        <f t="shared" si="0"/>
        <v>1.0859560917124644E-2</v>
      </c>
      <c r="N11" s="14">
        <f t="shared" si="0"/>
        <v>1.0489867216596151E-2</v>
      </c>
      <c r="O11" s="14">
        <f t="shared" si="0"/>
        <v>1.047450350913455E-2</v>
      </c>
      <c r="P11" s="14">
        <f t="shared" si="0"/>
        <v>1.0664682645472559E-2</v>
      </c>
      <c r="Q11" s="14">
        <f t="shared" si="0"/>
        <v>1.0945092218092069E-2</v>
      </c>
      <c r="R11" s="14">
        <f t="shared" si="0"/>
        <v>1.1226064072705932E-2</v>
      </c>
      <c r="S11" s="14">
        <f t="shared" si="0"/>
        <v>1.1437134585420082E-2</v>
      </c>
      <c r="T11" s="14">
        <f t="shared" si="0"/>
        <v>1.1584775528388561E-2</v>
      </c>
      <c r="U11" s="14">
        <f t="shared" si="0"/>
        <v>1.169465413775489E-2</v>
      </c>
      <c r="V11" s="14">
        <f t="shared" si="0"/>
        <v>1.1792405867425311E-2</v>
      </c>
      <c r="W11" s="14">
        <f t="shared" si="0"/>
        <v>1.1903652317571893E-2</v>
      </c>
      <c r="X11" s="14">
        <f t="shared" si="0"/>
        <v>1.2048646679297281E-2</v>
      </c>
      <c r="Y11" s="14">
        <f t="shared" si="0"/>
        <v>1.2226175186328236E-2</v>
      </c>
      <c r="Z11" s="14">
        <f t="shared" si="0"/>
        <v>1.2429658747389528E-2</v>
      </c>
      <c r="AA11" s="14">
        <f t="shared" si="0"/>
        <v>1.2652521438770582E-2</v>
      </c>
      <c r="AB11" s="14">
        <f t="shared" si="0"/>
        <v>1.2888191446642827E-2</v>
      </c>
      <c r="AC11" s="14">
        <f t="shared" si="0"/>
        <v>1.3129952500847218E-2</v>
      </c>
      <c r="AD11" s="14">
        <f t="shared" si="0"/>
        <v>1.3370496876369625E-2</v>
      </c>
      <c r="AE11" s="14">
        <f t="shared" si="0"/>
        <v>1.360237332047156E-2</v>
      </c>
      <c r="AF11" s="14">
        <f t="shared" si="0"/>
        <v>1.3818135799989952E-2</v>
      </c>
      <c r="AG11" s="14">
        <f t="shared" si="0"/>
        <v>1.4010342568179845E-2</v>
      </c>
    </row>
    <row r="12" spans="1:33">
      <c r="A12" s="13" t="s">
        <v>116</v>
      </c>
      <c r="B12" s="859" t="s">
        <v>660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 s="14">
        <v>0</v>
      </c>
      <c r="AG12" s="14">
        <v>0</v>
      </c>
    </row>
    <row r="13" spans="1:33">
      <c r="A13" s="13" t="s">
        <v>117</v>
      </c>
      <c r="B13" s="859" t="s">
        <v>659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</row>
    <row r="14" spans="1:33">
      <c r="A14" s="13" t="s">
        <v>118</v>
      </c>
      <c r="B14" s="859" t="s">
        <v>660</v>
      </c>
      <c r="C14" s="14">
        <v>1.8999999999999989E-3</v>
      </c>
      <c r="D14" s="14">
        <v>1.8999999999999989E-3</v>
      </c>
      <c r="E14" s="14">
        <v>1.8999999999999989E-3</v>
      </c>
      <c r="F14" s="14">
        <v>1.8999999999999989E-3</v>
      </c>
      <c r="G14" s="14">
        <v>1.8999999999999989E-3</v>
      </c>
      <c r="H14" s="14">
        <v>1.8999999999999989E-3</v>
      </c>
      <c r="I14" s="14">
        <v>1.8999999999999989E-3</v>
      </c>
      <c r="J14" s="14">
        <v>1.8999999999999989E-3</v>
      </c>
      <c r="K14" s="14">
        <v>1.8999999999999989E-3</v>
      </c>
      <c r="L14" s="14">
        <v>1.8999999999999989E-3</v>
      </c>
      <c r="M14" s="14">
        <v>1.8999999999999989E-3</v>
      </c>
      <c r="N14" s="14">
        <v>1.8999999999999989E-3</v>
      </c>
      <c r="O14" s="14">
        <v>1.8999999999999989E-3</v>
      </c>
      <c r="P14" s="14">
        <v>1.8999999999999989E-3</v>
      </c>
      <c r="Q14" s="14">
        <v>1.8999999999999989E-3</v>
      </c>
      <c r="R14" s="14">
        <v>1.8999999999999989E-3</v>
      </c>
      <c r="S14" s="14">
        <v>1.5200000000000005E-3</v>
      </c>
      <c r="T14" s="14">
        <v>1.1400000000000021E-3</v>
      </c>
      <c r="U14" s="14">
        <v>7.5999999999999679E-4</v>
      </c>
      <c r="V14" s="14">
        <v>3.7999999999999839E-4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 s="14">
        <v>0</v>
      </c>
      <c r="AG14" s="14">
        <v>0</v>
      </c>
    </row>
    <row r="15" spans="1:33">
      <c r="A15" s="13" t="s">
        <v>119</v>
      </c>
      <c r="B15" s="859" t="s">
        <v>660</v>
      </c>
      <c r="C15" s="14">
        <v>4.0000000000000001E-3</v>
      </c>
      <c r="D15" s="14">
        <v>4.0000000000000001E-3</v>
      </c>
      <c r="E15" s="14">
        <v>4.0000000000000001E-3</v>
      </c>
      <c r="F15" s="14">
        <v>4.0000000000000001E-3</v>
      </c>
      <c r="G15" s="14">
        <v>4.0000000000000036E-3</v>
      </c>
      <c r="H15" s="14">
        <v>4.0000000000000036E-3</v>
      </c>
      <c r="I15" s="14">
        <v>4.0000000000000036E-3</v>
      </c>
      <c r="J15" s="14">
        <v>4.0000000000000036E-3</v>
      </c>
      <c r="K15" s="14">
        <v>4.0000000000000036E-3</v>
      </c>
      <c r="L15" s="14">
        <v>4.0000000000000036E-3</v>
      </c>
      <c r="M15" s="14">
        <v>4.0000000000000036E-3</v>
      </c>
      <c r="N15" s="14">
        <v>4.0000000000000036E-3</v>
      </c>
      <c r="O15" s="14">
        <v>4.0000000000000036E-3</v>
      </c>
      <c r="P15" s="14">
        <v>4.0000000000000036E-3</v>
      </c>
      <c r="Q15" s="14">
        <v>4.0000000000000036E-3</v>
      </c>
      <c r="R15" s="14">
        <v>4.0000000000000036E-3</v>
      </c>
      <c r="S15" s="14">
        <v>3.2000000000000015E-3</v>
      </c>
      <c r="T15" s="14">
        <v>2.3999999999999994E-3</v>
      </c>
      <c r="U15" s="14">
        <v>1.5999999999999973E-3</v>
      </c>
      <c r="V15" s="14">
        <v>8.000000000000021E-4</v>
      </c>
      <c r="W15" s="14">
        <v>0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 s="14">
        <v>0</v>
      </c>
      <c r="AG15" s="14">
        <v>0</v>
      </c>
    </row>
    <row r="16" spans="1:33">
      <c r="A16" s="13" t="s">
        <v>120</v>
      </c>
      <c r="B16" s="859" t="s">
        <v>660</v>
      </c>
      <c r="C16" s="14">
        <f>C$17</f>
        <v>0</v>
      </c>
      <c r="D16" s="14">
        <f t="shared" ref="D16:AG16" si="1">D$17</f>
        <v>2.4850000000000011E-3</v>
      </c>
      <c r="E16" s="14">
        <f t="shared" si="1"/>
        <v>2.4850000000000011E-3</v>
      </c>
      <c r="F16" s="14">
        <f t="shared" si="1"/>
        <v>3.314329299705078E-3</v>
      </c>
      <c r="G16" s="14">
        <f t="shared" si="1"/>
        <v>5.4677850237844564E-3</v>
      </c>
      <c r="H16" s="14">
        <f t="shared" si="1"/>
        <v>7.1476440922990381E-3</v>
      </c>
      <c r="I16" s="14">
        <f t="shared" si="1"/>
        <v>8.6248589394796252E-3</v>
      </c>
      <c r="J16" s="14">
        <f t="shared" si="1"/>
        <v>9.6070719793401316E-3</v>
      </c>
      <c r="K16" s="14">
        <f t="shared" si="1"/>
        <v>1.0370238582201118E-2</v>
      </c>
      <c r="L16" s="14">
        <f t="shared" si="1"/>
        <v>1.116066860470262E-2</v>
      </c>
      <c r="M16" s="14">
        <f t="shared" si="1"/>
        <v>1.0859560917124644E-2</v>
      </c>
      <c r="N16" s="14">
        <f t="shared" si="1"/>
        <v>1.0489867216596151E-2</v>
      </c>
      <c r="O16" s="14">
        <f t="shared" si="1"/>
        <v>1.047450350913455E-2</v>
      </c>
      <c r="P16" s="14">
        <f t="shared" si="1"/>
        <v>1.0664682645472559E-2</v>
      </c>
      <c r="Q16" s="14">
        <f t="shared" si="1"/>
        <v>1.0945092218092069E-2</v>
      </c>
      <c r="R16" s="14">
        <f t="shared" si="1"/>
        <v>1.1226064072705932E-2</v>
      </c>
      <c r="S16" s="14">
        <f t="shared" si="1"/>
        <v>1.1437134585420082E-2</v>
      </c>
      <c r="T16" s="14">
        <f t="shared" si="1"/>
        <v>1.1584775528388561E-2</v>
      </c>
      <c r="U16" s="14">
        <f t="shared" si="1"/>
        <v>1.169465413775489E-2</v>
      </c>
      <c r="V16" s="14">
        <f t="shared" si="1"/>
        <v>1.1792405867425311E-2</v>
      </c>
      <c r="W16" s="14">
        <f t="shared" si="1"/>
        <v>1.1903652317571893E-2</v>
      </c>
      <c r="X16" s="14">
        <f t="shared" si="1"/>
        <v>1.2048646679297281E-2</v>
      </c>
      <c r="Y16" s="14">
        <f t="shared" si="1"/>
        <v>1.2226175186328236E-2</v>
      </c>
      <c r="Z16" s="14">
        <f t="shared" si="1"/>
        <v>1.2429658747389528E-2</v>
      </c>
      <c r="AA16" s="14">
        <f t="shared" si="1"/>
        <v>1.2652521438770582E-2</v>
      </c>
      <c r="AB16" s="14">
        <f t="shared" si="1"/>
        <v>1.2888191446642827E-2</v>
      </c>
      <c r="AC16" s="14">
        <f t="shared" si="1"/>
        <v>1.3129952500847218E-2</v>
      </c>
      <c r="AD16" s="14">
        <f t="shared" si="1"/>
        <v>1.3370496876369625E-2</v>
      </c>
      <c r="AE16" s="14">
        <f t="shared" si="1"/>
        <v>1.360237332047156E-2</v>
      </c>
      <c r="AF16" s="14">
        <f t="shared" si="1"/>
        <v>1.3818135799989952E-2</v>
      </c>
      <c r="AG16" s="14">
        <f t="shared" si="1"/>
        <v>1.4010342568179845E-2</v>
      </c>
    </row>
    <row r="17" spans="1:33" s="890" customFormat="1">
      <c r="A17" s="887" t="s">
        <v>56</v>
      </c>
      <c r="B17" s="888" t="s">
        <v>660</v>
      </c>
      <c r="C17" s="889"/>
      <c r="D17" s="889">
        <v>2.4850000000000011E-3</v>
      </c>
      <c r="E17" s="889">
        <v>2.4850000000000011E-3</v>
      </c>
      <c r="F17" s="889">
        <v>3.314329299705078E-3</v>
      </c>
      <c r="G17" s="889">
        <v>5.4677850237844564E-3</v>
      </c>
      <c r="H17" s="889">
        <v>7.1476440922990381E-3</v>
      </c>
      <c r="I17" s="889">
        <v>8.6248589394796252E-3</v>
      </c>
      <c r="J17" s="889">
        <v>9.6070719793401316E-3</v>
      </c>
      <c r="K17" s="889">
        <v>1.0370238582201118E-2</v>
      </c>
      <c r="L17" s="889">
        <v>1.116066860470262E-2</v>
      </c>
      <c r="M17" s="889">
        <v>1.0859560917124644E-2</v>
      </c>
      <c r="N17" s="889">
        <v>1.0489867216596151E-2</v>
      </c>
      <c r="O17" s="889">
        <v>1.047450350913455E-2</v>
      </c>
      <c r="P17" s="889">
        <v>1.0664682645472559E-2</v>
      </c>
      <c r="Q17" s="889">
        <v>1.0945092218092069E-2</v>
      </c>
      <c r="R17" s="889">
        <v>1.1226064072705932E-2</v>
      </c>
      <c r="S17" s="889">
        <v>1.1437134585420082E-2</v>
      </c>
      <c r="T17" s="889">
        <v>1.1584775528388561E-2</v>
      </c>
      <c r="U17" s="889">
        <v>1.169465413775489E-2</v>
      </c>
      <c r="V17" s="889">
        <v>1.1792405867425311E-2</v>
      </c>
      <c r="W17" s="889">
        <v>1.1903652317571893E-2</v>
      </c>
      <c r="X17" s="889">
        <v>1.2048646679297281E-2</v>
      </c>
      <c r="Y17" s="889">
        <v>1.2226175186328236E-2</v>
      </c>
      <c r="Z17" s="889">
        <v>1.2429658747389528E-2</v>
      </c>
      <c r="AA17" s="889">
        <v>1.2652521438770582E-2</v>
      </c>
      <c r="AB17" s="889">
        <v>1.2888191446642827E-2</v>
      </c>
      <c r="AC17" s="889">
        <v>1.3129952500847218E-2</v>
      </c>
      <c r="AD17" s="889">
        <v>1.3370496876369625E-2</v>
      </c>
      <c r="AE17" s="889">
        <v>1.360237332047156E-2</v>
      </c>
      <c r="AF17" s="889">
        <v>1.3818135799989952E-2</v>
      </c>
      <c r="AG17" s="889">
        <v>1.4010342568179845E-2</v>
      </c>
    </row>
    <row r="18" spans="1:33">
      <c r="A18" s="13" t="s">
        <v>121</v>
      </c>
      <c r="B18" s="859" t="s">
        <v>660</v>
      </c>
      <c r="C18" s="14">
        <f>C$17</f>
        <v>0</v>
      </c>
      <c r="D18" s="14">
        <f t="shared" ref="D18:X22" si="2">D$17</f>
        <v>2.4850000000000011E-3</v>
      </c>
      <c r="E18" s="14">
        <f t="shared" si="2"/>
        <v>2.4850000000000011E-3</v>
      </c>
      <c r="F18" s="14">
        <f t="shared" si="2"/>
        <v>3.314329299705078E-3</v>
      </c>
      <c r="G18" s="14">
        <f t="shared" si="2"/>
        <v>5.4677850237844564E-3</v>
      </c>
      <c r="H18" s="14">
        <f t="shared" si="2"/>
        <v>7.1476440922990381E-3</v>
      </c>
      <c r="I18" s="14">
        <f t="shared" si="2"/>
        <v>8.6248589394796252E-3</v>
      </c>
      <c r="J18" s="14">
        <f t="shared" si="2"/>
        <v>9.6070719793401316E-3</v>
      </c>
      <c r="K18" s="14">
        <f t="shared" si="2"/>
        <v>1.0370238582201118E-2</v>
      </c>
      <c r="L18" s="14">
        <f t="shared" si="2"/>
        <v>1.116066860470262E-2</v>
      </c>
      <c r="M18" s="14">
        <f t="shared" si="2"/>
        <v>1.0859560917124644E-2</v>
      </c>
      <c r="N18" s="14">
        <f t="shared" si="2"/>
        <v>1.0489867216596151E-2</v>
      </c>
      <c r="O18" s="14">
        <f t="shared" si="2"/>
        <v>1.047450350913455E-2</v>
      </c>
      <c r="P18" s="14">
        <f t="shared" si="2"/>
        <v>1.0664682645472559E-2</v>
      </c>
      <c r="Q18" s="14">
        <f t="shared" si="2"/>
        <v>1.0945092218092069E-2</v>
      </c>
      <c r="R18" s="14">
        <f t="shared" si="2"/>
        <v>1.1226064072705932E-2</v>
      </c>
      <c r="S18" s="14">
        <f t="shared" si="2"/>
        <v>1.1437134585420082E-2</v>
      </c>
      <c r="T18" s="14">
        <f t="shared" si="2"/>
        <v>1.1584775528388561E-2</v>
      </c>
      <c r="U18" s="14">
        <f t="shared" si="2"/>
        <v>1.169465413775489E-2</v>
      </c>
      <c r="V18" s="14">
        <f t="shared" si="2"/>
        <v>1.1792405867425311E-2</v>
      </c>
      <c r="W18" s="14">
        <f t="shared" si="2"/>
        <v>1.1903652317571893E-2</v>
      </c>
      <c r="X18" s="14">
        <f t="shared" si="2"/>
        <v>1.2048646679297281E-2</v>
      </c>
      <c r="Y18" s="14">
        <f t="shared" ref="X18:AG22" si="3">Y$17</f>
        <v>1.2226175186328236E-2</v>
      </c>
      <c r="Z18" s="14">
        <f t="shared" si="3"/>
        <v>1.2429658747389528E-2</v>
      </c>
      <c r="AA18" s="14">
        <f t="shared" si="3"/>
        <v>1.2652521438770582E-2</v>
      </c>
      <c r="AB18" s="14">
        <f t="shared" si="3"/>
        <v>1.2888191446642827E-2</v>
      </c>
      <c r="AC18" s="14">
        <f t="shared" si="3"/>
        <v>1.3129952500847218E-2</v>
      </c>
      <c r="AD18" s="14">
        <f t="shared" si="3"/>
        <v>1.3370496876369625E-2</v>
      </c>
      <c r="AE18" s="14">
        <f t="shared" si="3"/>
        <v>1.360237332047156E-2</v>
      </c>
      <c r="AF18" s="14">
        <f t="shared" si="3"/>
        <v>1.3818135799989952E-2</v>
      </c>
      <c r="AG18" s="14">
        <f t="shared" si="3"/>
        <v>1.4010342568179845E-2</v>
      </c>
    </row>
    <row r="19" spans="1:33">
      <c r="A19" s="13" t="s">
        <v>122</v>
      </c>
      <c r="B19" s="859" t="s">
        <v>660</v>
      </c>
      <c r="C19" s="14">
        <v>1.8999999999999989E-3</v>
      </c>
      <c r="D19" s="14">
        <v>1.8999999999999989E-3</v>
      </c>
      <c r="E19" s="14">
        <v>1.8999999999999989E-3</v>
      </c>
      <c r="F19" s="14">
        <v>1.8999999999999989E-3</v>
      </c>
      <c r="G19" s="14">
        <v>1.8999999999999989E-3</v>
      </c>
      <c r="H19" s="14">
        <v>1.8999999999999989E-3</v>
      </c>
      <c r="I19" s="14">
        <v>1.8999999999999989E-3</v>
      </c>
      <c r="J19" s="14">
        <v>1.8999999999999989E-3</v>
      </c>
      <c r="K19" s="14">
        <v>1.8999999999999989E-3</v>
      </c>
      <c r="L19" s="14">
        <v>1.8999999999999989E-3</v>
      </c>
      <c r="M19" s="14">
        <v>1.8999999999999989E-3</v>
      </c>
      <c r="N19" s="14">
        <v>1.5199999999999936E-3</v>
      </c>
      <c r="O19" s="14">
        <v>1.1400000000000021E-3</v>
      </c>
      <c r="P19" s="14">
        <v>7.5999999999999679E-4</v>
      </c>
      <c r="Q19" s="14">
        <v>3.8000000000000533E-4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 s="14">
        <v>0</v>
      </c>
      <c r="AG19" s="14">
        <v>0</v>
      </c>
    </row>
    <row r="20" spans="1:33">
      <c r="A20" s="13" t="s">
        <v>123</v>
      </c>
      <c r="B20" s="859" t="s">
        <v>660</v>
      </c>
      <c r="C20" s="14">
        <f>C$17</f>
        <v>0</v>
      </c>
      <c r="D20" s="14">
        <f t="shared" si="2"/>
        <v>2.4850000000000011E-3</v>
      </c>
      <c r="E20" s="14">
        <f t="shared" si="2"/>
        <v>2.4850000000000011E-3</v>
      </c>
      <c r="F20" s="14">
        <f t="shared" si="2"/>
        <v>3.314329299705078E-3</v>
      </c>
      <c r="G20" s="14">
        <f t="shared" si="2"/>
        <v>5.4677850237844564E-3</v>
      </c>
      <c r="H20" s="14">
        <f t="shared" si="2"/>
        <v>7.1476440922990381E-3</v>
      </c>
      <c r="I20" s="14">
        <f t="shared" si="2"/>
        <v>8.6248589394796252E-3</v>
      </c>
      <c r="J20" s="14">
        <f t="shared" si="2"/>
        <v>9.6070719793401316E-3</v>
      </c>
      <c r="K20" s="14">
        <f t="shared" si="2"/>
        <v>1.0370238582201118E-2</v>
      </c>
      <c r="L20" s="14">
        <f t="shared" si="2"/>
        <v>1.116066860470262E-2</v>
      </c>
      <c r="M20" s="14">
        <f t="shared" si="2"/>
        <v>1.0859560917124644E-2</v>
      </c>
      <c r="N20" s="14">
        <f t="shared" si="2"/>
        <v>1.0489867216596151E-2</v>
      </c>
      <c r="O20" s="14">
        <f t="shared" si="2"/>
        <v>1.047450350913455E-2</v>
      </c>
      <c r="P20" s="14">
        <f t="shared" si="2"/>
        <v>1.0664682645472559E-2</v>
      </c>
      <c r="Q20" s="14">
        <f t="shared" si="2"/>
        <v>1.0945092218092069E-2</v>
      </c>
      <c r="R20" s="14">
        <f t="shared" si="2"/>
        <v>1.1226064072705932E-2</v>
      </c>
      <c r="S20" s="14">
        <f t="shared" si="2"/>
        <v>1.1437134585420082E-2</v>
      </c>
      <c r="T20" s="14">
        <f t="shared" si="2"/>
        <v>1.1584775528388561E-2</v>
      </c>
      <c r="U20" s="14">
        <f t="shared" si="2"/>
        <v>1.169465413775489E-2</v>
      </c>
      <c r="V20" s="14">
        <f t="shared" si="2"/>
        <v>1.1792405867425311E-2</v>
      </c>
      <c r="W20" s="14">
        <f t="shared" si="2"/>
        <v>1.1903652317571893E-2</v>
      </c>
      <c r="X20" s="14">
        <f t="shared" si="3"/>
        <v>1.2048646679297281E-2</v>
      </c>
      <c r="Y20" s="14">
        <f t="shared" si="3"/>
        <v>1.2226175186328236E-2</v>
      </c>
      <c r="Z20" s="14">
        <f t="shared" si="3"/>
        <v>1.2429658747389528E-2</v>
      </c>
      <c r="AA20" s="14">
        <f t="shared" si="3"/>
        <v>1.2652521438770582E-2</v>
      </c>
      <c r="AB20" s="14">
        <f t="shared" si="3"/>
        <v>1.2888191446642827E-2</v>
      </c>
      <c r="AC20" s="14">
        <f t="shared" si="3"/>
        <v>1.3129952500847218E-2</v>
      </c>
      <c r="AD20" s="14">
        <f t="shared" si="3"/>
        <v>1.3370496876369625E-2</v>
      </c>
      <c r="AE20" s="14">
        <f t="shared" si="3"/>
        <v>1.360237332047156E-2</v>
      </c>
      <c r="AF20" s="14">
        <f t="shared" si="3"/>
        <v>1.3818135799989952E-2</v>
      </c>
      <c r="AG20" s="14">
        <f t="shared" si="3"/>
        <v>1.4010342568179845E-2</v>
      </c>
    </row>
    <row r="21" spans="1:33">
      <c r="A21" s="13" t="s">
        <v>124</v>
      </c>
      <c r="B21" s="859" t="s">
        <v>660</v>
      </c>
      <c r="C21" s="14">
        <f>C$17</f>
        <v>0</v>
      </c>
      <c r="D21" s="14">
        <f t="shared" si="2"/>
        <v>2.4850000000000011E-3</v>
      </c>
      <c r="E21" s="14">
        <f t="shared" si="2"/>
        <v>2.4850000000000011E-3</v>
      </c>
      <c r="F21" s="14">
        <f t="shared" si="2"/>
        <v>3.314329299705078E-3</v>
      </c>
      <c r="G21" s="14">
        <f t="shared" si="2"/>
        <v>5.4677850237844564E-3</v>
      </c>
      <c r="H21" s="14">
        <f t="shared" si="2"/>
        <v>7.1476440922990381E-3</v>
      </c>
      <c r="I21" s="14">
        <f t="shared" si="2"/>
        <v>8.6248589394796252E-3</v>
      </c>
      <c r="J21" s="14">
        <f t="shared" si="2"/>
        <v>9.6070719793401316E-3</v>
      </c>
      <c r="K21" s="14">
        <f t="shared" si="2"/>
        <v>1.0370238582201118E-2</v>
      </c>
      <c r="L21" s="14">
        <f t="shared" si="2"/>
        <v>1.116066860470262E-2</v>
      </c>
      <c r="M21" s="14">
        <f t="shared" si="2"/>
        <v>1.0859560917124644E-2</v>
      </c>
      <c r="N21" s="14">
        <f t="shared" si="2"/>
        <v>1.0489867216596151E-2</v>
      </c>
      <c r="O21" s="14">
        <f t="shared" si="2"/>
        <v>1.047450350913455E-2</v>
      </c>
      <c r="P21" s="14">
        <f t="shared" si="2"/>
        <v>1.0664682645472559E-2</v>
      </c>
      <c r="Q21" s="14">
        <f t="shared" si="2"/>
        <v>1.0945092218092069E-2</v>
      </c>
      <c r="R21" s="14">
        <f t="shared" si="2"/>
        <v>1.1226064072705932E-2</v>
      </c>
      <c r="S21" s="14">
        <f t="shared" si="2"/>
        <v>1.1437134585420082E-2</v>
      </c>
      <c r="T21" s="14">
        <f t="shared" si="2"/>
        <v>1.1584775528388561E-2</v>
      </c>
      <c r="U21" s="14">
        <f t="shared" si="2"/>
        <v>1.169465413775489E-2</v>
      </c>
      <c r="V21" s="14">
        <f t="shared" si="2"/>
        <v>1.1792405867425311E-2</v>
      </c>
      <c r="W21" s="14">
        <f t="shared" si="2"/>
        <v>1.1903652317571893E-2</v>
      </c>
      <c r="X21" s="14">
        <f t="shared" si="2"/>
        <v>1.2048646679297281E-2</v>
      </c>
      <c r="Y21" s="14">
        <f t="shared" si="3"/>
        <v>1.2226175186328236E-2</v>
      </c>
      <c r="Z21" s="14">
        <f t="shared" si="3"/>
        <v>1.2429658747389528E-2</v>
      </c>
      <c r="AA21" s="14">
        <f t="shared" si="3"/>
        <v>1.2652521438770582E-2</v>
      </c>
      <c r="AB21" s="14">
        <f t="shared" si="3"/>
        <v>1.2888191446642827E-2</v>
      </c>
      <c r="AC21" s="14">
        <f t="shared" si="3"/>
        <v>1.3129952500847218E-2</v>
      </c>
      <c r="AD21" s="14">
        <f t="shared" si="3"/>
        <v>1.3370496876369625E-2</v>
      </c>
      <c r="AE21" s="14">
        <f t="shared" si="3"/>
        <v>1.360237332047156E-2</v>
      </c>
      <c r="AF21" s="14">
        <f t="shared" si="3"/>
        <v>1.3818135799989952E-2</v>
      </c>
      <c r="AG21" s="14">
        <f t="shared" si="3"/>
        <v>1.4010342568179845E-2</v>
      </c>
    </row>
    <row r="22" spans="1:33">
      <c r="A22" s="13" t="s">
        <v>125</v>
      </c>
      <c r="B22" s="859" t="s">
        <v>660</v>
      </c>
      <c r="C22" s="14">
        <f>C$17</f>
        <v>0</v>
      </c>
      <c r="D22" s="14">
        <f t="shared" si="2"/>
        <v>2.4850000000000011E-3</v>
      </c>
      <c r="E22" s="14">
        <f t="shared" si="2"/>
        <v>2.4850000000000011E-3</v>
      </c>
      <c r="F22" s="14">
        <f t="shared" si="2"/>
        <v>3.314329299705078E-3</v>
      </c>
      <c r="G22" s="14">
        <f t="shared" si="2"/>
        <v>5.4677850237844564E-3</v>
      </c>
      <c r="H22" s="14">
        <f t="shared" si="2"/>
        <v>7.1476440922990381E-3</v>
      </c>
      <c r="I22" s="14">
        <f t="shared" si="2"/>
        <v>8.6248589394796252E-3</v>
      </c>
      <c r="J22" s="14">
        <f t="shared" si="2"/>
        <v>9.6070719793401316E-3</v>
      </c>
      <c r="K22" s="14">
        <f t="shared" si="2"/>
        <v>1.0370238582201118E-2</v>
      </c>
      <c r="L22" s="14">
        <f t="shared" si="2"/>
        <v>1.116066860470262E-2</v>
      </c>
      <c r="M22" s="14">
        <f t="shared" si="2"/>
        <v>1.0859560917124644E-2</v>
      </c>
      <c r="N22" s="14">
        <f t="shared" si="2"/>
        <v>1.0489867216596151E-2</v>
      </c>
      <c r="O22" s="14">
        <f t="shared" si="2"/>
        <v>1.047450350913455E-2</v>
      </c>
      <c r="P22" s="14">
        <f t="shared" si="2"/>
        <v>1.0664682645472559E-2</v>
      </c>
      <c r="Q22" s="14">
        <f t="shared" si="2"/>
        <v>1.0945092218092069E-2</v>
      </c>
      <c r="R22" s="14">
        <f t="shared" si="2"/>
        <v>1.1226064072705932E-2</v>
      </c>
      <c r="S22" s="14">
        <f t="shared" si="2"/>
        <v>1.1437134585420082E-2</v>
      </c>
      <c r="T22" s="14">
        <f t="shared" si="2"/>
        <v>1.1584775528388561E-2</v>
      </c>
      <c r="U22" s="14">
        <f t="shared" si="2"/>
        <v>1.169465413775489E-2</v>
      </c>
      <c r="V22" s="14">
        <f t="shared" si="2"/>
        <v>1.1792405867425311E-2</v>
      </c>
      <c r="W22" s="14">
        <f t="shared" si="2"/>
        <v>1.1903652317571893E-2</v>
      </c>
      <c r="X22" s="14">
        <f t="shared" si="2"/>
        <v>1.2048646679297281E-2</v>
      </c>
      <c r="Y22" s="14">
        <f t="shared" si="3"/>
        <v>1.2226175186328236E-2</v>
      </c>
      <c r="Z22" s="14">
        <f t="shared" si="3"/>
        <v>1.2429658747389528E-2</v>
      </c>
      <c r="AA22" s="14">
        <f t="shared" si="3"/>
        <v>1.2652521438770582E-2</v>
      </c>
      <c r="AB22" s="14">
        <f t="shared" si="3"/>
        <v>1.2888191446642827E-2</v>
      </c>
      <c r="AC22" s="14">
        <f t="shared" si="3"/>
        <v>1.3129952500847218E-2</v>
      </c>
      <c r="AD22" s="14">
        <f t="shared" si="3"/>
        <v>1.3370496876369625E-2</v>
      </c>
      <c r="AE22" s="14">
        <f t="shared" si="3"/>
        <v>1.360237332047156E-2</v>
      </c>
      <c r="AF22" s="14">
        <f t="shared" si="3"/>
        <v>1.3818135799989952E-2</v>
      </c>
      <c r="AG22" s="14">
        <f t="shared" si="3"/>
        <v>1.4010342568179845E-2</v>
      </c>
    </row>
    <row r="23" spans="1:33">
      <c r="A23" s="13" t="s">
        <v>126</v>
      </c>
      <c r="B23" s="859" t="s">
        <v>660</v>
      </c>
      <c r="C23" s="14">
        <v>2.0000000000000018E-3</v>
      </c>
      <c r="D23" s="14">
        <v>2.0000000000000018E-3</v>
      </c>
      <c r="E23" s="14">
        <v>2.0000000000000018E-3</v>
      </c>
      <c r="F23" s="14">
        <v>2.0000000000000018E-3</v>
      </c>
      <c r="G23" s="14">
        <v>2.0000000000000018E-3</v>
      </c>
      <c r="H23" s="14">
        <v>2.0000000000000018E-3</v>
      </c>
      <c r="I23" s="14">
        <v>2.0000000000000018E-3</v>
      </c>
      <c r="J23" s="14">
        <v>2.0000000000000018E-3</v>
      </c>
      <c r="K23" s="14">
        <v>2.0000000000000018E-3</v>
      </c>
      <c r="L23" s="14">
        <v>2.0000000000000018E-3</v>
      </c>
      <c r="M23" s="14">
        <v>2.0000000000000018E-3</v>
      </c>
      <c r="N23" s="14">
        <v>1.5999999999999973E-3</v>
      </c>
      <c r="O23" s="14">
        <v>1.1999999999999997E-3</v>
      </c>
      <c r="P23" s="14">
        <v>8.000000000000021E-4</v>
      </c>
      <c r="Q23" s="14">
        <v>3.9999999999999758E-4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 s="14">
        <v>0</v>
      </c>
      <c r="AG23" s="14">
        <v>0</v>
      </c>
    </row>
    <row r="24" spans="1:33">
      <c r="A24" s="13" t="s">
        <v>127</v>
      </c>
      <c r="B24" s="859" t="s">
        <v>660</v>
      </c>
      <c r="C24" s="14">
        <v>1.8999999999999989E-3</v>
      </c>
      <c r="D24" s="14">
        <v>1.8999999999999989E-3</v>
      </c>
      <c r="E24" s="14">
        <v>1.8999999999999989E-3</v>
      </c>
      <c r="F24" s="14">
        <v>1.8999999999999989E-3</v>
      </c>
      <c r="G24" s="14">
        <v>1.8999999999999989E-3</v>
      </c>
      <c r="H24" s="14">
        <v>1.8999999999999989E-3</v>
      </c>
      <c r="I24" s="14">
        <v>1.8999999999999989E-3</v>
      </c>
      <c r="J24" s="14">
        <v>1.8999999999999989E-3</v>
      </c>
      <c r="K24" s="14">
        <v>1.8999999999999989E-3</v>
      </c>
      <c r="L24" s="14">
        <v>1.8999999999999989E-3</v>
      </c>
      <c r="M24" s="14">
        <v>1.8999999999999989E-3</v>
      </c>
      <c r="N24" s="14">
        <v>1.8999999999999989E-3</v>
      </c>
      <c r="O24" s="14">
        <v>1.8999999999999989E-3</v>
      </c>
      <c r="P24" s="14">
        <v>1.8999999999999989E-3</v>
      </c>
      <c r="Q24" s="14">
        <v>1.8999999999999989E-3</v>
      </c>
      <c r="R24" s="14">
        <v>1.8999999999999989E-3</v>
      </c>
      <c r="S24" s="14">
        <v>1.5200000000000005E-3</v>
      </c>
      <c r="T24" s="14">
        <v>1.1400000000000021E-3</v>
      </c>
      <c r="U24" s="14">
        <v>7.5999999999999679E-4</v>
      </c>
      <c r="V24" s="14">
        <v>3.7999999999999839E-4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 s="14">
        <v>0</v>
      </c>
      <c r="AG24" s="14">
        <v>0</v>
      </c>
    </row>
    <row r="25" spans="1:33">
      <c r="A25" s="13" t="s">
        <v>128</v>
      </c>
      <c r="B25" s="859" t="s">
        <v>660</v>
      </c>
      <c r="C25" s="14">
        <f>C$17</f>
        <v>0</v>
      </c>
      <c r="D25" s="14">
        <f t="shared" ref="D25:AG25" si="4">D$17</f>
        <v>2.4850000000000011E-3</v>
      </c>
      <c r="E25" s="14">
        <f t="shared" si="4"/>
        <v>2.4850000000000011E-3</v>
      </c>
      <c r="F25" s="14">
        <f t="shared" si="4"/>
        <v>3.314329299705078E-3</v>
      </c>
      <c r="G25" s="14">
        <f t="shared" si="4"/>
        <v>5.4677850237844564E-3</v>
      </c>
      <c r="H25" s="14">
        <f t="shared" si="4"/>
        <v>7.1476440922990381E-3</v>
      </c>
      <c r="I25" s="14">
        <f t="shared" si="4"/>
        <v>8.6248589394796252E-3</v>
      </c>
      <c r="J25" s="14">
        <f t="shared" si="4"/>
        <v>9.6070719793401316E-3</v>
      </c>
      <c r="K25" s="14">
        <f t="shared" si="4"/>
        <v>1.0370238582201118E-2</v>
      </c>
      <c r="L25" s="14">
        <f t="shared" si="4"/>
        <v>1.116066860470262E-2</v>
      </c>
      <c r="M25" s="14">
        <f t="shared" si="4"/>
        <v>1.0859560917124644E-2</v>
      </c>
      <c r="N25" s="14">
        <f t="shared" si="4"/>
        <v>1.0489867216596151E-2</v>
      </c>
      <c r="O25" s="14">
        <f t="shared" si="4"/>
        <v>1.047450350913455E-2</v>
      </c>
      <c r="P25" s="14">
        <f t="shared" si="4"/>
        <v>1.0664682645472559E-2</v>
      </c>
      <c r="Q25" s="14">
        <f t="shared" si="4"/>
        <v>1.0945092218092069E-2</v>
      </c>
      <c r="R25" s="14">
        <f t="shared" si="4"/>
        <v>1.1226064072705932E-2</v>
      </c>
      <c r="S25" s="14">
        <f t="shared" si="4"/>
        <v>1.1437134585420082E-2</v>
      </c>
      <c r="T25" s="14">
        <f t="shared" si="4"/>
        <v>1.1584775528388561E-2</v>
      </c>
      <c r="U25" s="14">
        <f t="shared" si="4"/>
        <v>1.169465413775489E-2</v>
      </c>
      <c r="V25" s="14">
        <f t="shared" si="4"/>
        <v>1.1792405867425311E-2</v>
      </c>
      <c r="W25" s="14">
        <f t="shared" si="4"/>
        <v>1.1903652317571893E-2</v>
      </c>
      <c r="X25" s="14">
        <f t="shared" si="4"/>
        <v>1.2048646679297281E-2</v>
      </c>
      <c r="Y25" s="14">
        <f t="shared" si="4"/>
        <v>1.2226175186328236E-2</v>
      </c>
      <c r="Z25" s="14">
        <f t="shared" si="4"/>
        <v>1.2429658747389528E-2</v>
      </c>
      <c r="AA25" s="14">
        <f t="shared" si="4"/>
        <v>1.2652521438770582E-2</v>
      </c>
      <c r="AB25" s="14">
        <f t="shared" si="4"/>
        <v>1.2888191446642827E-2</v>
      </c>
      <c r="AC25" s="14">
        <f t="shared" si="4"/>
        <v>1.3129952500847218E-2</v>
      </c>
      <c r="AD25" s="14">
        <f t="shared" si="4"/>
        <v>1.3370496876369625E-2</v>
      </c>
      <c r="AE25" s="14">
        <f t="shared" si="4"/>
        <v>1.360237332047156E-2</v>
      </c>
      <c r="AF25" s="14">
        <f t="shared" si="4"/>
        <v>1.3818135799989952E-2</v>
      </c>
      <c r="AG25" s="14">
        <f t="shared" si="4"/>
        <v>1.4010342568179845E-2</v>
      </c>
    </row>
    <row r="26" spans="1:33">
      <c r="A26" s="13" t="s">
        <v>129</v>
      </c>
      <c r="B26" s="859" t="s">
        <v>660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</row>
    <row r="27" spans="1:33">
      <c r="A27" s="13" t="s">
        <v>130</v>
      </c>
      <c r="B27" s="859" t="s">
        <v>659</v>
      </c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</row>
    <row r="28" spans="1:33">
      <c r="A28" s="13" t="s">
        <v>131</v>
      </c>
      <c r="B28" s="859" t="s">
        <v>660</v>
      </c>
      <c r="C28" s="14">
        <f>C$17</f>
        <v>0</v>
      </c>
      <c r="D28" s="14">
        <f t="shared" ref="D28:AG29" si="5">D$17</f>
        <v>2.4850000000000011E-3</v>
      </c>
      <c r="E28" s="14">
        <f t="shared" si="5"/>
        <v>2.4850000000000011E-3</v>
      </c>
      <c r="F28" s="14">
        <f t="shared" si="5"/>
        <v>3.314329299705078E-3</v>
      </c>
      <c r="G28" s="14">
        <f t="shared" si="5"/>
        <v>5.4677850237844564E-3</v>
      </c>
      <c r="H28" s="14">
        <f t="shared" si="5"/>
        <v>7.1476440922990381E-3</v>
      </c>
      <c r="I28" s="14">
        <f t="shared" si="5"/>
        <v>8.6248589394796252E-3</v>
      </c>
      <c r="J28" s="14">
        <f t="shared" si="5"/>
        <v>9.6070719793401316E-3</v>
      </c>
      <c r="K28" s="14">
        <f t="shared" si="5"/>
        <v>1.0370238582201118E-2</v>
      </c>
      <c r="L28" s="14">
        <f t="shared" si="5"/>
        <v>1.116066860470262E-2</v>
      </c>
      <c r="M28" s="14">
        <f t="shared" si="5"/>
        <v>1.0859560917124644E-2</v>
      </c>
      <c r="N28" s="14">
        <f t="shared" si="5"/>
        <v>1.0489867216596151E-2</v>
      </c>
      <c r="O28" s="14">
        <f t="shared" si="5"/>
        <v>1.047450350913455E-2</v>
      </c>
      <c r="P28" s="14">
        <f t="shared" si="5"/>
        <v>1.0664682645472559E-2</v>
      </c>
      <c r="Q28" s="14">
        <f t="shared" si="5"/>
        <v>1.0945092218092069E-2</v>
      </c>
      <c r="R28" s="14">
        <f t="shared" si="5"/>
        <v>1.1226064072705932E-2</v>
      </c>
      <c r="S28" s="14">
        <f t="shared" si="5"/>
        <v>1.1437134585420082E-2</v>
      </c>
      <c r="T28" s="14">
        <f t="shared" si="5"/>
        <v>1.1584775528388561E-2</v>
      </c>
      <c r="U28" s="14">
        <f t="shared" si="5"/>
        <v>1.169465413775489E-2</v>
      </c>
      <c r="V28" s="14">
        <f t="shared" si="5"/>
        <v>1.1792405867425311E-2</v>
      </c>
      <c r="W28" s="14">
        <f t="shared" si="5"/>
        <v>1.1903652317571893E-2</v>
      </c>
      <c r="X28" s="14">
        <f t="shared" si="5"/>
        <v>1.2048646679297281E-2</v>
      </c>
      <c r="Y28" s="14">
        <f t="shared" si="5"/>
        <v>1.2226175186328236E-2</v>
      </c>
      <c r="Z28" s="14">
        <f t="shared" si="5"/>
        <v>1.2429658747389528E-2</v>
      </c>
      <c r="AA28" s="14">
        <f t="shared" si="5"/>
        <v>1.2652521438770582E-2</v>
      </c>
      <c r="AB28" s="14">
        <f t="shared" si="5"/>
        <v>1.2888191446642827E-2</v>
      </c>
      <c r="AC28" s="14">
        <f t="shared" si="5"/>
        <v>1.3129952500847218E-2</v>
      </c>
      <c r="AD28" s="14">
        <f t="shared" si="5"/>
        <v>1.3370496876369625E-2</v>
      </c>
      <c r="AE28" s="14">
        <f t="shared" si="5"/>
        <v>1.360237332047156E-2</v>
      </c>
      <c r="AF28" s="14">
        <f t="shared" si="5"/>
        <v>1.3818135799989952E-2</v>
      </c>
      <c r="AG28" s="14">
        <f t="shared" si="5"/>
        <v>1.4010342568179845E-2</v>
      </c>
    </row>
    <row r="29" spans="1:33">
      <c r="A29" s="13" t="s">
        <v>132</v>
      </c>
      <c r="B29" s="859" t="s">
        <v>660</v>
      </c>
      <c r="C29" s="14">
        <f>C$17</f>
        <v>0</v>
      </c>
      <c r="D29" s="14">
        <f t="shared" si="5"/>
        <v>2.4850000000000011E-3</v>
      </c>
      <c r="E29" s="14">
        <f t="shared" si="5"/>
        <v>2.4850000000000011E-3</v>
      </c>
      <c r="F29" s="14">
        <f t="shared" si="5"/>
        <v>3.314329299705078E-3</v>
      </c>
      <c r="G29" s="14">
        <f t="shared" si="5"/>
        <v>5.4677850237844564E-3</v>
      </c>
      <c r="H29" s="14">
        <f t="shared" si="5"/>
        <v>7.1476440922990381E-3</v>
      </c>
      <c r="I29" s="14">
        <f t="shared" si="5"/>
        <v>8.6248589394796252E-3</v>
      </c>
      <c r="J29" s="14">
        <f t="shared" si="5"/>
        <v>9.6070719793401316E-3</v>
      </c>
      <c r="K29" s="14">
        <f t="shared" si="5"/>
        <v>1.0370238582201118E-2</v>
      </c>
      <c r="L29" s="14">
        <f t="shared" si="5"/>
        <v>1.116066860470262E-2</v>
      </c>
      <c r="M29" s="14">
        <f t="shared" si="5"/>
        <v>1.0859560917124644E-2</v>
      </c>
      <c r="N29" s="14">
        <f t="shared" si="5"/>
        <v>1.0489867216596151E-2</v>
      </c>
      <c r="O29" s="14">
        <f t="shared" si="5"/>
        <v>1.047450350913455E-2</v>
      </c>
      <c r="P29" s="14">
        <f t="shared" si="5"/>
        <v>1.0664682645472559E-2</v>
      </c>
      <c r="Q29" s="14">
        <f t="shared" si="5"/>
        <v>1.0945092218092069E-2</v>
      </c>
      <c r="R29" s="14">
        <f t="shared" si="5"/>
        <v>1.1226064072705932E-2</v>
      </c>
      <c r="S29" s="14">
        <f t="shared" si="5"/>
        <v>1.1437134585420082E-2</v>
      </c>
      <c r="T29" s="14">
        <f t="shared" si="5"/>
        <v>1.1584775528388561E-2</v>
      </c>
      <c r="U29" s="14">
        <f t="shared" si="5"/>
        <v>1.169465413775489E-2</v>
      </c>
      <c r="V29" s="14">
        <f t="shared" si="5"/>
        <v>1.1792405867425311E-2</v>
      </c>
      <c r="W29" s="14">
        <f t="shared" si="5"/>
        <v>1.1903652317571893E-2</v>
      </c>
      <c r="X29" s="14">
        <f t="shared" si="5"/>
        <v>1.2048646679297281E-2</v>
      </c>
      <c r="Y29" s="14">
        <f t="shared" si="5"/>
        <v>1.2226175186328236E-2</v>
      </c>
      <c r="Z29" s="14">
        <f t="shared" si="5"/>
        <v>1.2429658747389528E-2</v>
      </c>
      <c r="AA29" s="14">
        <f t="shared" si="5"/>
        <v>1.2652521438770582E-2</v>
      </c>
      <c r="AB29" s="14">
        <f t="shared" si="5"/>
        <v>1.2888191446642827E-2</v>
      </c>
      <c r="AC29" s="14">
        <f t="shared" si="5"/>
        <v>1.3129952500847218E-2</v>
      </c>
      <c r="AD29" s="14">
        <f t="shared" si="5"/>
        <v>1.3370496876369625E-2</v>
      </c>
      <c r="AE29" s="14">
        <f t="shared" si="5"/>
        <v>1.360237332047156E-2</v>
      </c>
      <c r="AF29" s="14">
        <f t="shared" si="5"/>
        <v>1.3818135799989952E-2</v>
      </c>
      <c r="AG29" s="14">
        <f t="shared" si="5"/>
        <v>1.4010342568179845E-2</v>
      </c>
    </row>
    <row r="30" spans="1:33">
      <c r="A30" s="13" t="s">
        <v>133</v>
      </c>
      <c r="B30" s="859" t="s">
        <v>660</v>
      </c>
      <c r="C30" s="14">
        <v>5.4000000000000003E-3</v>
      </c>
      <c r="D30" s="14">
        <v>5.4000000000000003E-3</v>
      </c>
      <c r="E30" s="14">
        <v>5.400000000000002E-3</v>
      </c>
      <c r="F30" s="14">
        <v>5.400000000000002E-3</v>
      </c>
      <c r="G30" s="14">
        <v>5.400000000000002E-3</v>
      </c>
      <c r="H30" s="14">
        <v>5.400000000000002E-3</v>
      </c>
      <c r="I30" s="14">
        <v>5.400000000000002E-3</v>
      </c>
      <c r="J30" s="14">
        <v>5.400000000000002E-3</v>
      </c>
      <c r="K30" s="14">
        <v>5.400000000000002E-3</v>
      </c>
      <c r="L30" s="14">
        <v>5.400000000000002E-3</v>
      </c>
      <c r="M30" s="14">
        <v>5.400000000000002E-3</v>
      </c>
      <c r="N30" s="14">
        <v>4.3199999999999975E-3</v>
      </c>
      <c r="O30" s="14">
        <v>3.2399999999999998E-3</v>
      </c>
      <c r="P30" s="14">
        <v>2.1600000000000022E-3</v>
      </c>
      <c r="Q30" s="14">
        <v>1.0799999999999976E-3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 s="14">
        <v>0</v>
      </c>
      <c r="AG30" s="14">
        <v>0</v>
      </c>
    </row>
    <row r="31" spans="1:33">
      <c r="A31" s="13" t="s">
        <v>134</v>
      </c>
      <c r="B31" s="859" t="s">
        <v>659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 s="14">
        <v>0</v>
      </c>
      <c r="AG31" s="14">
        <v>0</v>
      </c>
    </row>
    <row r="32" spans="1:33">
      <c r="A32" s="13" t="s">
        <v>135</v>
      </c>
      <c r="B32" s="859" t="s">
        <v>659</v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</row>
    <row r="33" spans="1:33">
      <c r="A33" s="13" t="s">
        <v>136</v>
      </c>
      <c r="B33" s="859" t="s">
        <v>660</v>
      </c>
      <c r="C33" s="14">
        <v>8.199999999999999E-3</v>
      </c>
      <c r="D33" s="14">
        <v>8.199999999999999E-3</v>
      </c>
      <c r="E33" s="14">
        <v>8.199999999999999E-3</v>
      </c>
      <c r="F33" s="14">
        <v>8.199999999999999E-3</v>
      </c>
      <c r="G33" s="14">
        <v>8.199999999999999E-3</v>
      </c>
      <c r="H33" s="14">
        <v>8.199999999999999E-3</v>
      </c>
      <c r="I33" s="14">
        <v>8.199999999999999E-3</v>
      </c>
      <c r="J33" s="14">
        <v>8.199999999999999E-3</v>
      </c>
      <c r="K33" s="14">
        <v>8.199999999999999E-3</v>
      </c>
      <c r="L33" s="14">
        <v>8.199999999999999E-3</v>
      </c>
      <c r="M33" s="14">
        <v>8.199999999999999E-3</v>
      </c>
      <c r="N33" s="14">
        <v>8.199999999999999E-3</v>
      </c>
      <c r="O33" s="14">
        <v>8.199999999999999E-3</v>
      </c>
      <c r="P33" s="14">
        <v>8.199999999999999E-3</v>
      </c>
      <c r="Q33" s="14">
        <v>8.199999999999999E-3</v>
      </c>
      <c r="R33" s="14">
        <v>8.199999999999999E-3</v>
      </c>
      <c r="S33" s="14">
        <v>8.199999999999999E-3</v>
      </c>
      <c r="T33" s="14">
        <v>8.199999999999999E-3</v>
      </c>
      <c r="U33" s="14">
        <v>8.199999999999999E-3</v>
      </c>
      <c r="V33" s="14">
        <v>8.199999999999999E-3</v>
      </c>
      <c r="W33" s="14">
        <v>8.199999999999999E-3</v>
      </c>
      <c r="X33" s="14">
        <v>8.199999999999999E-3</v>
      </c>
      <c r="Y33" s="14">
        <v>8.199999999999999E-3</v>
      </c>
      <c r="Z33" s="14">
        <v>8.199999999999999E-3</v>
      </c>
      <c r="AA33" s="14">
        <v>8.199999999999999E-3</v>
      </c>
      <c r="AB33" s="14">
        <v>8.199999999999999E-3</v>
      </c>
      <c r="AC33" s="14">
        <v>8.199999999999999E-3</v>
      </c>
      <c r="AD33" s="14">
        <v>8.199999999999999E-3</v>
      </c>
      <c r="AE33" s="14">
        <v>8.199999999999999E-3</v>
      </c>
      <c r="AF33" s="14">
        <v>8.199999999999999E-3</v>
      </c>
      <c r="AG33" s="14">
        <v>8.199999999999999E-3</v>
      </c>
    </row>
    <row r="34" spans="1:33">
      <c r="B34" s="4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</row>
    <row r="35" spans="1:33">
      <c r="A35" s="11" t="s">
        <v>137</v>
      </c>
      <c r="B35" s="860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>
      <c r="A36" s="13" t="s">
        <v>138</v>
      </c>
      <c r="B36" s="859" t="s">
        <v>659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</row>
    <row r="37" spans="1:33">
      <c r="A37" s="13" t="s">
        <v>139</v>
      </c>
      <c r="B37" s="859" t="s">
        <v>659</v>
      </c>
      <c r="C37" s="14">
        <v>8.9999999999999976E-4</v>
      </c>
      <c r="D37" s="14">
        <v>8.9999999999999976E-4</v>
      </c>
      <c r="E37" s="14">
        <v>8.9999999999999976E-4</v>
      </c>
      <c r="F37" s="14">
        <v>8.9999999999999976E-4</v>
      </c>
      <c r="G37" s="14">
        <v>8.9999999999999976E-4</v>
      </c>
      <c r="H37" s="14">
        <v>8.9999999999999976E-4</v>
      </c>
      <c r="I37" s="14">
        <v>8.9999999999999976E-4</v>
      </c>
      <c r="J37" s="14">
        <v>8.9999999999999976E-4</v>
      </c>
      <c r="K37" s="14">
        <v>8.9999999999999976E-4</v>
      </c>
      <c r="L37" s="14">
        <v>8.9999999999999976E-4</v>
      </c>
      <c r="M37" s="14">
        <v>8.9999999999999976E-4</v>
      </c>
      <c r="N37" s="14">
        <v>7.2000000000000015E-4</v>
      </c>
      <c r="O37" s="14">
        <v>5.3999999999999881E-4</v>
      </c>
      <c r="P37" s="14">
        <v>3.5999999999999921E-4</v>
      </c>
      <c r="Q37" s="14">
        <v>1.799999999999996E-4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</row>
    <row r="38" spans="1:33">
      <c r="A38" s="13" t="s">
        <v>140</v>
      </c>
      <c r="B38" s="859" t="s">
        <v>659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</row>
    <row r="39" spans="1:33">
      <c r="A39" s="13" t="s">
        <v>141</v>
      </c>
      <c r="B39" s="859" t="s">
        <v>659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</row>
    <row r="40" spans="1:33">
      <c r="A40" s="13" t="s">
        <v>142</v>
      </c>
      <c r="B40" s="859" t="s">
        <v>659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 s="14">
        <v>0</v>
      </c>
      <c r="AG40" s="14">
        <v>0</v>
      </c>
    </row>
    <row r="41" spans="1:33">
      <c r="A41" s="13" t="s">
        <v>143</v>
      </c>
      <c r="B41" s="859" t="s">
        <v>659</v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</row>
    <row r="42" spans="1:33">
      <c r="B42" s="4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</row>
    <row r="43" spans="1:33">
      <c r="A43" s="11" t="s">
        <v>144</v>
      </c>
      <c r="B43" s="860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>
      <c r="A44" s="13" t="s">
        <v>145</v>
      </c>
      <c r="B44" s="859" t="s">
        <v>659</v>
      </c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</row>
    <row r="45" spans="1:33">
      <c r="A45" s="13" t="s">
        <v>146</v>
      </c>
      <c r="B45" s="859" t="s">
        <v>659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</row>
    <row r="46" spans="1:33">
      <c r="A46" s="13" t="s">
        <v>147</v>
      </c>
      <c r="B46" s="859" t="s">
        <v>659</v>
      </c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</row>
    <row r="47" spans="1:33">
      <c r="A47" s="13" t="s">
        <v>148</v>
      </c>
      <c r="B47" s="859" t="s">
        <v>659</v>
      </c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</row>
    <row r="48" spans="1:33">
      <c r="A48" s="13" t="s">
        <v>149</v>
      </c>
      <c r="B48" s="859" t="s">
        <v>659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 s="14">
        <v>0</v>
      </c>
      <c r="AG48" s="14">
        <v>0</v>
      </c>
    </row>
    <row r="49" spans="1:33">
      <c r="A49" s="13" t="s">
        <v>150</v>
      </c>
      <c r="B49" s="859" t="s">
        <v>659</v>
      </c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</row>
  </sheetData>
  <sheetProtection password="C389" sheet="1" objects="1" scenarios="1"/>
  <mergeCells count="4">
    <mergeCell ref="A1:W1"/>
    <mergeCell ref="C3:E3"/>
    <mergeCell ref="A5:A6"/>
    <mergeCell ref="C5:AG5"/>
  </mergeCells>
  <conditionalFormatting sqref="C44:AG49 C36:AG41 C9:AG33">
    <cfRule type="cellIs" dxfId="3" priority="4" stopIfTrue="1" operator="equal">
      <formula>0</formula>
    </cfRule>
  </conditionalFormatting>
  <conditionalFormatting sqref="C17:AG17">
    <cfRule type="cellIs" dxfId="2" priority="3" stopIfTrue="1" operator="equal">
      <formula>0</formula>
    </cfRule>
  </conditionalFormatting>
  <conditionalFormatting sqref="C44:AG49 C36:AG41 C9:AG33">
    <cfRule type="cellIs" dxfId="1" priority="2" stopIfTrue="1" operator="equal">
      <formula>0</formula>
    </cfRule>
  </conditionalFormatting>
  <conditionalFormatting sqref="C17:AG17">
    <cfRule type="cellIs" dxfId="0" priority="1" stopIfTrue="1" operator="equal">
      <formula>0</formula>
    </cfRule>
  </conditionalFormatting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4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 tint="0.79998168889431442"/>
  </sheetPr>
  <dimension ref="A2:D46"/>
  <sheetViews>
    <sheetView workbookViewId="0">
      <selection activeCell="L44" sqref="L44"/>
    </sheetView>
  </sheetViews>
  <sheetFormatPr baseColWidth="10" defaultRowHeight="12.75"/>
  <cols>
    <col min="1" max="1" width="17.140625" customWidth="1"/>
    <col min="2" max="2" width="13.7109375" style="911" bestFit="1" customWidth="1"/>
  </cols>
  <sheetData>
    <row r="2" spans="1:4">
      <c r="A2" s="873" t="s">
        <v>18</v>
      </c>
      <c r="B2" s="907"/>
    </row>
    <row r="3" spans="1:4">
      <c r="A3" s="1"/>
      <c r="B3" s="908"/>
    </row>
    <row r="4" spans="1:4">
      <c r="A4" s="863" t="s">
        <v>112</v>
      </c>
      <c r="B4" s="909"/>
      <c r="D4" s="912"/>
    </row>
    <row r="5" spans="1:4">
      <c r="A5" s="864" t="s">
        <v>113</v>
      </c>
      <c r="B5" s="910">
        <v>0.35232043357262699</v>
      </c>
    </row>
    <row r="6" spans="1:4">
      <c r="A6" s="864" t="s">
        <v>114</v>
      </c>
      <c r="B6" s="910">
        <v>5.1228419364797837</v>
      </c>
    </row>
    <row r="7" spans="1:4">
      <c r="A7" s="864" t="s">
        <v>115</v>
      </c>
      <c r="B7" s="910">
        <v>4.9000692889194841</v>
      </c>
    </row>
    <row r="8" spans="1:4">
      <c r="A8" s="864" t="s">
        <v>116</v>
      </c>
      <c r="B8" s="910">
        <v>0.34095114669096704</v>
      </c>
    </row>
    <row r="9" spans="1:4">
      <c r="A9" s="864" t="s">
        <v>117</v>
      </c>
      <c r="B9" s="910">
        <v>1.5553032806287168</v>
      </c>
    </row>
    <row r="10" spans="1:4">
      <c r="A10" s="864" t="s">
        <v>118</v>
      </c>
      <c r="B10" s="910">
        <v>1.0250905877407499</v>
      </c>
    </row>
    <row r="11" spans="1:4">
      <c r="A11" s="864" t="s">
        <v>119</v>
      </c>
      <c r="B11" s="910">
        <v>1.2614581901869899</v>
      </c>
    </row>
    <row r="12" spans="1:4">
      <c r="A12" s="864" t="s">
        <v>120</v>
      </c>
      <c r="B12" s="910">
        <v>1.2614581901869899</v>
      </c>
    </row>
    <row r="13" spans="1:4">
      <c r="A13" s="864" t="s">
        <v>56</v>
      </c>
      <c r="B13" s="910">
        <v>4.7799777364808156</v>
      </c>
    </row>
    <row r="14" spans="1:4">
      <c r="A14" s="864" t="s">
        <v>121</v>
      </c>
      <c r="B14" s="910">
        <v>5.0175658404353829</v>
      </c>
    </row>
    <row r="15" spans="1:4">
      <c r="A15" s="864" t="s">
        <v>122</v>
      </c>
      <c r="B15" s="910">
        <v>0.69047491910535352</v>
      </c>
    </row>
    <row r="16" spans="1:4">
      <c r="A16" s="864" t="s">
        <v>123</v>
      </c>
      <c r="B16" s="910">
        <v>5.480290780575638</v>
      </c>
    </row>
    <row r="17" spans="1:2">
      <c r="A17" s="864" t="s">
        <v>124</v>
      </c>
      <c r="B17" s="910">
        <v>5.20773582399198</v>
      </c>
    </row>
    <row r="18" spans="1:2">
      <c r="A18" s="864" t="s">
        <v>125</v>
      </c>
      <c r="B18" s="910">
        <v>4.7546679111240628</v>
      </c>
    </row>
    <row r="19" spans="1:2">
      <c r="A19" s="864" t="s">
        <v>126</v>
      </c>
      <c r="B19" s="910">
        <v>1.2614581901869899</v>
      </c>
    </row>
    <row r="20" spans="1:2">
      <c r="A20" s="864" t="s">
        <v>127</v>
      </c>
      <c r="B20" s="910">
        <v>2.5845986019339664</v>
      </c>
    </row>
    <row r="21" spans="1:2">
      <c r="A21" s="864" t="s">
        <v>128</v>
      </c>
      <c r="B21" s="910">
        <v>5.0175658404353802</v>
      </c>
    </row>
    <row r="22" spans="1:2">
      <c r="A22" s="864" t="s">
        <v>129</v>
      </c>
      <c r="B22" s="910">
        <v>0.40870992212221302</v>
      </c>
    </row>
    <row r="23" spans="1:2">
      <c r="A23" s="864" t="s">
        <v>130</v>
      </c>
      <c r="B23" s="910">
        <v>0.91361361830601584</v>
      </c>
    </row>
    <row r="24" spans="1:2">
      <c r="A24" s="864" t="s">
        <v>131</v>
      </c>
      <c r="B24" s="910">
        <v>0.67038212930212926</v>
      </c>
    </row>
    <row r="25" spans="1:2">
      <c r="A25" s="864" t="s">
        <v>132</v>
      </c>
      <c r="B25" s="910">
        <v>5.0175658404353802</v>
      </c>
    </row>
    <row r="26" spans="1:2">
      <c r="A26" s="864" t="s">
        <v>133</v>
      </c>
      <c r="B26" s="910">
        <v>1.2614581901869899</v>
      </c>
    </row>
    <row r="27" spans="1:2">
      <c r="A27" s="864" t="s">
        <v>134</v>
      </c>
      <c r="B27" s="910">
        <v>0.27353646783494018</v>
      </c>
    </row>
    <row r="28" spans="1:2">
      <c r="A28" s="864" t="s">
        <v>663</v>
      </c>
      <c r="B28" s="910">
        <v>0.27353646783494018</v>
      </c>
    </row>
    <row r="29" spans="1:2">
      <c r="A29" s="864" t="s">
        <v>135</v>
      </c>
      <c r="B29" s="910">
        <v>0.13922683737402641</v>
      </c>
    </row>
    <row r="30" spans="1:2">
      <c r="A30" s="864" t="s">
        <v>136</v>
      </c>
      <c r="B30" s="910">
        <v>1.2667740176170115</v>
      </c>
    </row>
    <row r="31" spans="1:2">
      <c r="A31" s="865"/>
      <c r="B31" s="908"/>
    </row>
    <row r="32" spans="1:2">
      <c r="A32" s="863" t="s">
        <v>137</v>
      </c>
      <c r="B32" s="909"/>
    </row>
    <row r="33" spans="1:2">
      <c r="A33" s="864" t="s">
        <v>138</v>
      </c>
      <c r="B33" s="910">
        <v>4.7639465680908044</v>
      </c>
    </row>
    <row r="34" spans="1:2">
      <c r="A34" s="864" t="s">
        <v>139</v>
      </c>
      <c r="B34" s="910">
        <v>3.58976706207824</v>
      </c>
    </row>
    <row r="35" spans="1:2">
      <c r="A35" s="864" t="s">
        <v>140</v>
      </c>
      <c r="B35" s="910">
        <v>3.1319749485829296</v>
      </c>
    </row>
    <row r="36" spans="1:2">
      <c r="A36" s="864" t="s">
        <v>141</v>
      </c>
      <c r="B36" s="910">
        <v>3.8147386805989698</v>
      </c>
    </row>
    <row r="37" spans="1:2">
      <c r="A37" s="864" t="s">
        <v>142</v>
      </c>
      <c r="B37" s="910">
        <v>5.5645311893041942</v>
      </c>
    </row>
    <row r="38" spans="1:2">
      <c r="A38" s="864" t="s">
        <v>143</v>
      </c>
      <c r="B38" s="910">
        <v>0.31694670936487312</v>
      </c>
    </row>
    <row r="39" spans="1:2">
      <c r="A39" s="865"/>
      <c r="B39" s="908"/>
    </row>
    <row r="40" spans="1:2">
      <c r="A40" s="863" t="s">
        <v>144</v>
      </c>
      <c r="B40" s="909"/>
    </row>
    <row r="41" spans="1:2">
      <c r="A41" s="864" t="s">
        <v>145</v>
      </c>
      <c r="B41" s="910">
        <v>0.27025909897094708</v>
      </c>
    </row>
    <row r="42" spans="1:2">
      <c r="A42" s="864" t="s">
        <v>146</v>
      </c>
      <c r="B42" s="910">
        <v>1.0669723426240239</v>
      </c>
    </row>
    <row r="43" spans="1:2">
      <c r="A43" s="864" t="s">
        <v>147</v>
      </c>
      <c r="B43" s="910">
        <v>1.671818401519594</v>
      </c>
    </row>
    <row r="44" spans="1:2">
      <c r="A44" s="864" t="s">
        <v>148</v>
      </c>
      <c r="B44" s="910">
        <v>1.312624039456868</v>
      </c>
    </row>
    <row r="45" spans="1:2">
      <c r="A45" s="864" t="s">
        <v>149</v>
      </c>
      <c r="B45" s="910">
        <v>0.48422202815205745</v>
      </c>
    </row>
    <row r="46" spans="1:2">
      <c r="A46" s="864" t="s">
        <v>150</v>
      </c>
      <c r="B46" s="910">
        <v>1.4165770070196682</v>
      </c>
    </row>
  </sheetData>
  <sheetProtection password="C389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C'you Document" ma:contentTypeID="0x01010003105059DC6740CD949057862E120DEC00EF86ED97D0F9C24E879816A4F8519B85" ma:contentTypeVersion="2" ma:contentTypeDescription="Create a new document in this library" ma:contentTypeScope="" ma:versionID="16e6f23cde111ae39c325414c71f4f6e">
  <xsd:schema xmlns:xsd="http://www.w3.org/2001/XMLSchema" xmlns:xs="http://www.w3.org/2001/XMLSchema" xmlns:p="http://schemas.microsoft.com/office/2006/metadata/properties" xmlns:ns2="663e6135-7470-4d3c-883f-01f58cf20855" xmlns:ns3="http://schemas.microsoft.com/sharepoint/v4" targetNamespace="http://schemas.microsoft.com/office/2006/metadata/properties" ma:root="true" ma:fieldsID="2ba48c418dc44f9ab5502544228b17f7" ns2:_="" ns3:_="">
    <xsd:import namespace="663e6135-7470-4d3c-883f-01f58cf20855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Hyperlink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3e6135-7470-4d3c-883f-01f58cf20855" elementFormDefault="qualified">
    <xsd:import namespace="http://schemas.microsoft.com/office/2006/documentManagement/types"/>
    <xsd:import namespace="http://schemas.microsoft.com/office/infopath/2007/PartnerControls"/>
    <xsd:element name="Hyperlink" ma:index="8" nillable="true" ma:displayName="Hyperlink" ma:format="Hyperlink" ma:internalName="Hyper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Hyperlink xmlns="663e6135-7470-4d3c-883f-01f58cf20855">
      <Url xsi:nil="true"/>
      <Description xsi:nil="true"/>
    </Hyperlink>
  </documentManagement>
</p:properties>
</file>

<file path=customXml/itemProps1.xml><?xml version="1.0" encoding="utf-8"?>
<ds:datastoreItem xmlns:ds="http://schemas.openxmlformats.org/officeDocument/2006/customXml" ds:itemID="{38D38898-1E27-4335-866A-6AB78D3C41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3e6135-7470-4d3c-883f-01f58cf20855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BBD469D-933D-4F6A-812D-E735C31CCD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65837-9AE2-498A-A374-61DD6B230898}">
  <ds:schemaRefs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663e6135-7470-4d3c-883f-01f58cf20855"/>
    <ds:schemaRef ds:uri="http://schemas.microsoft.com/sharepoint/v4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66</vt:i4>
      </vt:variant>
    </vt:vector>
  </HeadingPairs>
  <TitlesOfParts>
    <vt:vector size="84" baseType="lpstr">
      <vt:lpstr>Versionning</vt:lpstr>
      <vt:lpstr>Help</vt:lpstr>
      <vt:lpstr>Inputs</vt:lpstr>
      <vt:lpstr>Outputs</vt:lpstr>
      <vt:lpstr>Normative IROE parameters</vt:lpstr>
      <vt:lpstr>Shock parameters</vt:lpstr>
      <vt:lpstr>helper calculation</vt:lpstr>
      <vt:lpstr>Life SCR</vt:lpstr>
      <vt:lpstr>Health SCR</vt:lpstr>
      <vt:lpstr>NonLife SCR</vt:lpstr>
      <vt:lpstr>Operational SCR</vt:lpstr>
      <vt:lpstr>SCR Aggregation</vt:lpstr>
      <vt:lpstr>MK Shocks</vt:lpstr>
      <vt:lpstr>Calculation</vt:lpstr>
      <vt:lpstr>Market SCR</vt:lpstr>
      <vt:lpstr>ReferenceRates</vt:lpstr>
      <vt:lpstr>CCP</vt:lpstr>
      <vt:lpstr>Sensi</vt:lpstr>
      <vt:lpstr>CCP!_StartDate</vt:lpstr>
      <vt:lpstr>_StartDate</vt:lpstr>
      <vt:lpstr>AccDeath_in_Health_Rate</vt:lpstr>
      <vt:lpstr>Acq_Cost_Loading_Rate</vt:lpstr>
      <vt:lpstr>Calculation!Área_de_impresión</vt:lpstr>
      <vt:lpstr>'Market SCR'!Área_de_impresión</vt:lpstr>
      <vt:lpstr>'MK Shocks'!Área_de_impresión</vt:lpstr>
      <vt:lpstr>Cap_Cost_Loading_Rate</vt:lpstr>
      <vt:lpstr>Cap_Rem_Rate</vt:lpstr>
      <vt:lpstr>Comm_Rate</vt:lpstr>
      <vt:lpstr>Countries</vt:lpstr>
      <vt:lpstr>Death_in_Life_Rate</vt:lpstr>
      <vt:lpstr>Disc_Rate</vt:lpstr>
      <vt:lpstr>Exclusion_Period</vt:lpstr>
      <vt:lpstr>Fire_in_NonLife_Rate</vt:lpstr>
      <vt:lpstr>Health_NSLT_IncProt_Dur_mth</vt:lpstr>
      <vt:lpstr>Health_NSLT_IncProt_LR</vt:lpstr>
      <vt:lpstr>Health_NSLT_Medex_Dur_mth</vt:lpstr>
      <vt:lpstr>Health_NSLT_Medex_LR</vt:lpstr>
      <vt:lpstr>Health_SLT_Dur_mth</vt:lpstr>
      <vt:lpstr>Health_SLT_LR</vt:lpstr>
      <vt:lpstr>Hospi_in_Health_Rate</vt:lpstr>
      <vt:lpstr>Init_Nb_of_Policies</vt:lpstr>
      <vt:lpstr>IQ</vt:lpstr>
      <vt:lpstr>Lapse_Rate</vt:lpstr>
      <vt:lpstr>Life_Dur_mth</vt:lpstr>
      <vt:lpstr>Life_LR</vt:lpstr>
      <vt:lpstr>Loss_Carry_Forward</vt:lpstr>
      <vt:lpstr>Misc_in_NonLife_rate</vt:lpstr>
      <vt:lpstr>Misc_NL_Dur_mth</vt:lpstr>
      <vt:lpstr>Misc_Non_subject_to_Cat</vt:lpstr>
      <vt:lpstr>Motor_in_NonLife_Rate</vt:lpstr>
      <vt:lpstr>Mth_Nb_New_Policies</vt:lpstr>
      <vt:lpstr>NonLife_LR</vt:lpstr>
      <vt:lpstr>Opex_Loading_Rate</vt:lpstr>
      <vt:lpstr>Overheads_Health_SLT</vt:lpstr>
      <vt:lpstr>Overheads_Life</vt:lpstr>
      <vt:lpstr>Overheads_NonLife</vt:lpstr>
      <vt:lpstr>Overheads_NSLT_IncProt</vt:lpstr>
      <vt:lpstr>Overheads_NSLT_Medex</vt:lpstr>
      <vt:lpstr>Partner_Deffered_VC_Rate</vt:lpstr>
      <vt:lpstr>Partner_Direct_VC_Rate</vt:lpstr>
      <vt:lpstr>Policy_Duration</vt:lpstr>
      <vt:lpstr>Prem_excl_Comm</vt:lpstr>
      <vt:lpstr>Prem_Revisability</vt:lpstr>
      <vt:lpstr>Prem_Revisability_Delay</vt:lpstr>
      <vt:lpstr>Prem_Type</vt:lpstr>
      <vt:lpstr>Result_in_ER_Rate</vt:lpstr>
      <vt:lpstr>S_Prem_Fire</vt:lpstr>
      <vt:lpstr>S_Prem_IncProt</vt:lpstr>
      <vt:lpstr>S_Prem_Medex</vt:lpstr>
      <vt:lpstr>S_Prem_Misc</vt:lpstr>
      <vt:lpstr>S_Prem_Motor</vt:lpstr>
      <vt:lpstr>S_Res_Fire</vt:lpstr>
      <vt:lpstr>S_Res_IncProt</vt:lpstr>
      <vt:lpstr>S_Res_Medex</vt:lpstr>
      <vt:lpstr>S_Res_Misc</vt:lpstr>
      <vt:lpstr>S_Res_Motor</vt:lpstr>
      <vt:lpstr>Shock_per_country</vt:lpstr>
      <vt:lpstr>Tax_Rate</vt:lpstr>
      <vt:lpstr>TBQ</vt:lpstr>
      <vt:lpstr>TD_in_Health_Rate</vt:lpstr>
      <vt:lpstr>TLR</vt:lpstr>
      <vt:lpstr>TPD_in_Health_Rate</vt:lpstr>
      <vt:lpstr>Upfront_Payment</vt:lpstr>
      <vt:lpstr>zone_conso_PHT</vt:lpstr>
    </vt:vector>
  </TitlesOfParts>
  <Company>BNPPARIBAS Assurance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ruaultst</dc:creator>
  <cp:lastModifiedBy>Yeison Arias</cp:lastModifiedBy>
  <cp:lastPrinted>2011-05-20T09:01:39Z</cp:lastPrinted>
  <dcterms:created xsi:type="dcterms:W3CDTF">2005-04-27T14:34:54Z</dcterms:created>
  <dcterms:modified xsi:type="dcterms:W3CDTF">2019-09-04T22:23:35Z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0x01010003105059DC6740CD949057862E120DEC00EF86ED97D0F9C24E879816A4F8519B85</vt:lpwstr>
  </property>
  <property fmtid="{D5CDD505-2E9C-101B-9397-08002B2CF9AE}" pid="3" name="SV_QUERY_LIST_4F35BF76-6C0D-4D9B-82B2-816C12CF3733">
    <vt:lpwstr>empty_477D106A-C0D6-4607-AEBD-E2C9D60EA279</vt:lpwstr>
  </property>
</Properties>
</file>